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30" windowWidth="19440" windowHeight="7485" activeTab="5"/>
  </bookViews>
  <sheets>
    <sheet name="READ ME!" sheetId="4" r:id="rId1"/>
    <sheet name="concat" sheetId="2" r:id="rId2"/>
    <sheet name="convert" sheetId="6" r:id="rId3"/>
    <sheet name="order-admin-units" sheetId="5" r:id="rId4"/>
    <sheet name="type-categories" sheetId="7" r:id="rId5"/>
    <sheet name="DATA" sheetId="1" r:id="rId6"/>
    <sheet name="Ready!" sheetId="3" r:id="rId7"/>
  </sheets>
  <definedNames>
    <definedName name="_xlnm._FilterDatabase" localSheetId="5" hidden="1">DATA!$C$4:$AH$2004</definedName>
    <definedName name="admin1listsize">OFFSET('order-admin-units'!$D$3, 0, 0, 'order-admin-units'!$B$2, 1)</definedName>
    <definedName name="countrylistsize">OFFSET('order-admin-units'!$F$3, 0, 0, 'order-admin-units'!$B$1, 1)</definedName>
    <definedName name="get_country">OFFSET('order-admin-units'!$A$4, 0, 0, 'order-admin-units'!$D$1, 1)</definedName>
    <definedName name="mergednames">OFFSET('order-admin-units'!$C$4, 0, 0, 'order-admin-units'!$D$1, 1)</definedName>
    <definedName name="orderadmin">OFFSET('order-admin-units'!$J$3, 0, 0,'order-admin-units'!$B$2, 2)</definedName>
    <definedName name="ordercountry">OFFSET('order-admin-units'!$H$3, 0, 0, 'order-admin-units'!$B$1, 2)</definedName>
  </definedNames>
  <calcPr calcId="145621"/>
</workbook>
</file>

<file path=xl/calcChain.xml><?xml version="1.0" encoding="utf-8"?>
<calcChain xmlns="http://schemas.openxmlformats.org/spreadsheetml/2006/main">
  <c r="B6" i="1" l="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899"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D6" i="1" l="1"/>
  <c r="AE6" i="1" a="1"/>
  <c r="AE6" i="1" s="1"/>
  <c r="AF6" i="1" a="1"/>
  <c r="AF6" i="1" s="1"/>
  <c r="AG6" i="1" a="1"/>
  <c r="AG6" i="1" s="1"/>
  <c r="AD7" i="1"/>
  <c r="AE7" i="1" a="1"/>
  <c r="AE7" i="1" s="1"/>
  <c r="AF7" i="1" a="1"/>
  <c r="AF7" i="1"/>
  <c r="AG7" i="1" a="1"/>
  <c r="AG7" i="1" s="1"/>
  <c r="AD8" i="1"/>
  <c r="AE8" i="1" a="1"/>
  <c r="AE8" i="1" s="1"/>
  <c r="AF8" i="1" a="1"/>
  <c r="AF8" i="1" s="1"/>
  <c r="AG8" i="1" a="1"/>
  <c r="AG8" i="1" s="1"/>
  <c r="AD9" i="1"/>
  <c r="AE9" i="1" a="1"/>
  <c r="AE9" i="1" s="1"/>
  <c r="AF9" i="1" a="1"/>
  <c r="AF9" i="1"/>
  <c r="AG9" i="1" a="1"/>
  <c r="AG9" i="1" s="1"/>
  <c r="AD10" i="1"/>
  <c r="AE10" i="1" a="1"/>
  <c r="AE10" i="1" s="1"/>
  <c r="AF10" i="1" a="1"/>
  <c r="AF10" i="1" s="1"/>
  <c r="AG10" i="1" a="1"/>
  <c r="AG10" i="1" s="1"/>
  <c r="AD11" i="1"/>
  <c r="AE11" i="1" a="1"/>
  <c r="AE11" i="1" s="1"/>
  <c r="AF11" i="1" a="1"/>
  <c r="AF11" i="1"/>
  <c r="AG11" i="1" a="1"/>
  <c r="AG11" i="1" s="1"/>
  <c r="AD12" i="1"/>
  <c r="AE12" i="1" a="1"/>
  <c r="AE12" i="1" s="1"/>
  <c r="AF12" i="1" a="1"/>
  <c r="AF12" i="1" s="1"/>
  <c r="AG12" i="1" a="1"/>
  <c r="AG12" i="1" s="1"/>
  <c r="AD13" i="1"/>
  <c r="AE13" i="1" a="1"/>
  <c r="AE13" i="1" s="1"/>
  <c r="AF13" i="1" a="1"/>
  <c r="AF13" i="1" s="1"/>
  <c r="AG13" i="1" a="1"/>
  <c r="AG13" i="1" s="1"/>
  <c r="AD14" i="1"/>
  <c r="AE14" i="1" a="1"/>
  <c r="AE14" i="1" s="1"/>
  <c r="AF14" i="1" a="1"/>
  <c r="AF14" i="1" s="1"/>
  <c r="AG14" i="1" a="1"/>
  <c r="AG14" i="1" s="1"/>
  <c r="AD15" i="1"/>
  <c r="AE15" i="1" a="1"/>
  <c r="AE15" i="1" s="1"/>
  <c r="AF15" i="1" a="1"/>
  <c r="AF15" i="1"/>
  <c r="AG15" i="1" a="1"/>
  <c r="AG15" i="1" s="1"/>
  <c r="AD16" i="1"/>
  <c r="AE16" i="1" a="1"/>
  <c r="AE16" i="1"/>
  <c r="AF16" i="1" a="1"/>
  <c r="AF16" i="1" s="1"/>
  <c r="AG16" i="1" a="1"/>
  <c r="AG16" i="1" s="1"/>
  <c r="AD17" i="1"/>
  <c r="AE17" i="1" a="1"/>
  <c r="AE17" i="1" s="1"/>
  <c r="AF17" i="1" a="1"/>
  <c r="AF17" i="1" s="1"/>
  <c r="AG17" i="1" a="1"/>
  <c r="AG17" i="1" s="1"/>
  <c r="AD18" i="1"/>
  <c r="AE18" i="1" a="1"/>
  <c r="AE18" i="1" s="1"/>
  <c r="AF18" i="1" a="1"/>
  <c r="AF18" i="1" s="1"/>
  <c r="AG18" i="1" a="1"/>
  <c r="AG18" i="1" s="1"/>
  <c r="AD19" i="1"/>
  <c r="AE19" i="1" a="1"/>
  <c r="AE19" i="1" s="1"/>
  <c r="AF19" i="1" a="1"/>
  <c r="AF19" i="1"/>
  <c r="AG19" i="1" a="1"/>
  <c r="AG19" i="1" s="1"/>
  <c r="AD20" i="1"/>
  <c r="AE20" i="1" a="1"/>
  <c r="AE20" i="1" s="1"/>
  <c r="AF20" i="1" a="1"/>
  <c r="AF20" i="1" s="1"/>
  <c r="AG20" i="1" a="1"/>
  <c r="AG20" i="1" s="1"/>
  <c r="AD21" i="1"/>
  <c r="AE21" i="1" a="1"/>
  <c r="AE21" i="1" s="1"/>
  <c r="AF21" i="1" a="1"/>
  <c r="AF21" i="1"/>
  <c r="AG21" i="1" a="1"/>
  <c r="AG21" i="1" s="1"/>
  <c r="AD22" i="1"/>
  <c r="AE22" i="1" a="1"/>
  <c r="AE22" i="1" s="1"/>
  <c r="AF22" i="1" a="1"/>
  <c r="AF22" i="1" s="1"/>
  <c r="AG22" i="1" a="1"/>
  <c r="AG22" i="1" s="1"/>
  <c r="AD23" i="1"/>
  <c r="AE23" i="1" a="1"/>
  <c r="AE23" i="1" s="1"/>
  <c r="AF23" i="1" a="1"/>
  <c r="AF23" i="1" s="1"/>
  <c r="AG23" i="1" a="1"/>
  <c r="AG23" i="1" s="1"/>
  <c r="AD24" i="1"/>
  <c r="AE24" i="1" a="1"/>
  <c r="AE24" i="1" s="1"/>
  <c r="AF24" i="1" a="1"/>
  <c r="AF24" i="1" s="1"/>
  <c r="AG24" i="1" a="1"/>
  <c r="AG24" i="1" s="1"/>
  <c r="AD25" i="1"/>
  <c r="AE25" i="1" a="1"/>
  <c r="AE25" i="1" s="1"/>
  <c r="AF25" i="1" a="1"/>
  <c r="AF25" i="1" s="1"/>
  <c r="AG25" i="1" a="1"/>
  <c r="AG25" i="1" s="1"/>
  <c r="AD26" i="1"/>
  <c r="AE26" i="1" a="1"/>
  <c r="AE26" i="1" s="1"/>
  <c r="AF26" i="1" a="1"/>
  <c r="AF26" i="1"/>
  <c r="AG26" i="1" a="1"/>
  <c r="AG26" i="1" s="1"/>
  <c r="AD27" i="1"/>
  <c r="AE27" i="1" a="1"/>
  <c r="AE27" i="1" s="1"/>
  <c r="AF27" i="1" a="1"/>
  <c r="AF27" i="1" s="1"/>
  <c r="AG27" i="1" a="1"/>
  <c r="AG27" i="1" s="1"/>
  <c r="AD28" i="1"/>
  <c r="AE28" i="1" a="1"/>
  <c r="AE28" i="1" s="1"/>
  <c r="AF28" i="1" a="1"/>
  <c r="AF28" i="1" s="1"/>
  <c r="AG28" i="1" a="1"/>
  <c r="AG28" i="1" s="1"/>
  <c r="AD29" i="1"/>
  <c r="AE29" i="1" a="1"/>
  <c r="AE29" i="1" s="1"/>
  <c r="AF29" i="1" a="1"/>
  <c r="AF29" i="1" s="1"/>
  <c r="AG29" i="1" a="1"/>
  <c r="AG29" i="1" s="1"/>
  <c r="AD30" i="1"/>
  <c r="AE30" i="1" a="1"/>
  <c r="AE30" i="1" s="1"/>
  <c r="AF30" i="1" a="1"/>
  <c r="AF30" i="1" s="1"/>
  <c r="AG30" i="1" a="1"/>
  <c r="AG30" i="1" s="1"/>
  <c r="AD31" i="1"/>
  <c r="AE31" i="1" a="1"/>
  <c r="AE31" i="1" s="1"/>
  <c r="AF31" i="1" a="1"/>
  <c r="AF31" i="1" s="1"/>
  <c r="AG31" i="1" a="1"/>
  <c r="AG31" i="1" s="1"/>
  <c r="AD32" i="1"/>
  <c r="AE32" i="1" a="1"/>
  <c r="AE32" i="1" s="1"/>
  <c r="AF32" i="1" a="1"/>
  <c r="AF32" i="1" s="1"/>
  <c r="AG32" i="1" a="1"/>
  <c r="AG32" i="1" s="1"/>
  <c r="AD33" i="1"/>
  <c r="AE33" i="1" a="1"/>
  <c r="AE33" i="1" s="1"/>
  <c r="AF33" i="1" a="1"/>
  <c r="AF33" i="1" s="1"/>
  <c r="AG33" i="1" a="1"/>
  <c r="AG33" i="1" s="1"/>
  <c r="AD34" i="1"/>
  <c r="AE34" i="1" a="1"/>
  <c r="AE34" i="1" s="1"/>
  <c r="AF34" i="1" a="1"/>
  <c r="AF34" i="1"/>
  <c r="AG34" i="1" a="1"/>
  <c r="AG34" i="1" s="1"/>
  <c r="AD35" i="1"/>
  <c r="AE35" i="1" a="1"/>
  <c r="AE35" i="1" s="1"/>
  <c r="AF35" i="1" a="1"/>
  <c r="AF35" i="1" s="1"/>
  <c r="AG35" i="1" a="1"/>
  <c r="AG35" i="1" s="1"/>
  <c r="AD36" i="1"/>
  <c r="AE36" i="1" a="1"/>
  <c r="AE36" i="1" s="1"/>
  <c r="AF36" i="1" a="1"/>
  <c r="AF36" i="1" s="1"/>
  <c r="AG36" i="1" a="1"/>
  <c r="AG36" i="1" s="1"/>
  <c r="AD37" i="1"/>
  <c r="AE37" i="1" a="1"/>
  <c r="AE37" i="1"/>
  <c r="AF37" i="1" a="1"/>
  <c r="AF37" i="1"/>
  <c r="AG37" i="1" a="1"/>
  <c r="AG37" i="1"/>
  <c r="AD38" i="1"/>
  <c r="AE38" i="1" a="1"/>
  <c r="AE38" i="1" s="1"/>
  <c r="AF38" i="1" a="1"/>
  <c r="AF38" i="1"/>
  <c r="AG38" i="1" a="1"/>
  <c r="AG38" i="1" s="1"/>
  <c r="AD39" i="1"/>
  <c r="AE39" i="1" a="1"/>
  <c r="AE39" i="1" s="1"/>
  <c r="AF39" i="1" a="1"/>
  <c r="AF39" i="1" s="1"/>
  <c r="AG39" i="1" a="1"/>
  <c r="AG39" i="1" s="1"/>
  <c r="AD40" i="1"/>
  <c r="AE40" i="1" a="1"/>
  <c r="AE40" i="1" s="1"/>
  <c r="AF40" i="1" a="1"/>
  <c r="AF40" i="1" s="1"/>
  <c r="AG40" i="1" a="1"/>
  <c r="AG40" i="1" s="1"/>
  <c r="AD41" i="1"/>
  <c r="AE41" i="1" a="1"/>
  <c r="AE41" i="1"/>
  <c r="AF41" i="1" a="1"/>
  <c r="AF41" i="1"/>
  <c r="AG41" i="1" a="1"/>
  <c r="AG41" i="1" s="1"/>
  <c r="AD42" i="1"/>
  <c r="AE42" i="1" a="1"/>
  <c r="AE42" i="1" s="1"/>
  <c r="AF42" i="1" a="1"/>
  <c r="AF42" i="1" s="1"/>
  <c r="AG42" i="1" a="1"/>
  <c r="AG42" i="1" s="1"/>
  <c r="AD43" i="1"/>
  <c r="AE43" i="1" a="1"/>
  <c r="AE43" i="1" s="1"/>
  <c r="AF43" i="1" a="1"/>
  <c r="AF43" i="1"/>
  <c r="AG43" i="1" a="1"/>
  <c r="AG43" i="1" s="1"/>
  <c r="AD44" i="1"/>
  <c r="AE44" i="1" a="1"/>
  <c r="AE44" i="1"/>
  <c r="AF44" i="1" a="1"/>
  <c r="AF44" i="1" s="1"/>
  <c r="AG44" i="1" a="1"/>
  <c r="AG44" i="1" s="1"/>
  <c r="AD45" i="1"/>
  <c r="AE45" i="1" a="1"/>
  <c r="AE45" i="1" s="1"/>
  <c r="AF45" i="1" a="1"/>
  <c r="AF45" i="1" s="1"/>
  <c r="AG45" i="1" a="1"/>
  <c r="AG45" i="1" s="1"/>
  <c r="AD46" i="1"/>
  <c r="AE46" i="1" a="1"/>
  <c r="AE46" i="1" s="1"/>
  <c r="AF46" i="1" a="1"/>
  <c r="AF46" i="1" s="1"/>
  <c r="AG46" i="1" a="1"/>
  <c r="AG46" i="1" s="1"/>
  <c r="AD47" i="1"/>
  <c r="AE47" i="1" a="1"/>
  <c r="AE47" i="1" s="1"/>
  <c r="AF47" i="1" a="1"/>
  <c r="AF47" i="1" s="1"/>
  <c r="AG47" i="1" a="1"/>
  <c r="AG47" i="1" s="1"/>
  <c r="AD48" i="1"/>
  <c r="AE48" i="1" a="1"/>
  <c r="AE48" i="1" s="1"/>
  <c r="AF48" i="1" a="1"/>
  <c r="AF48" i="1" s="1"/>
  <c r="AG48" i="1" a="1"/>
  <c r="AG48" i="1" s="1"/>
  <c r="AD49" i="1"/>
  <c r="AE49" i="1" a="1"/>
  <c r="AE49" i="1"/>
  <c r="AF49" i="1" a="1"/>
  <c r="AF49" i="1"/>
  <c r="AG49" i="1" a="1"/>
  <c r="AG49" i="1" s="1"/>
  <c r="AD50" i="1"/>
  <c r="AE50" i="1" a="1"/>
  <c r="AE50" i="1" s="1"/>
  <c r="AF50" i="1" a="1"/>
  <c r="AF50" i="1" s="1"/>
  <c r="AG50" i="1" a="1"/>
  <c r="AG50" i="1" s="1"/>
  <c r="AD51" i="1"/>
  <c r="AE51" i="1" a="1"/>
  <c r="AE51" i="1" s="1"/>
  <c r="AF51" i="1" a="1"/>
  <c r="AF51" i="1"/>
  <c r="AG51" i="1" a="1"/>
  <c r="AG51" i="1" s="1"/>
  <c r="AD52" i="1"/>
  <c r="AE52" i="1" a="1"/>
  <c r="AE52" i="1"/>
  <c r="AF52" i="1" a="1"/>
  <c r="AF52" i="1" s="1"/>
  <c r="AG52" i="1" a="1"/>
  <c r="AG52" i="1" s="1"/>
  <c r="AD53" i="1"/>
  <c r="AE53" i="1" a="1"/>
  <c r="AE53" i="1" s="1"/>
  <c r="AF53" i="1" a="1"/>
  <c r="AF53" i="1" s="1"/>
  <c r="AG53" i="1" a="1"/>
  <c r="AG53" i="1" s="1"/>
  <c r="AD54" i="1"/>
  <c r="AE54" i="1" a="1"/>
  <c r="AE54" i="1" s="1"/>
  <c r="AF54" i="1" a="1"/>
  <c r="AF54" i="1" s="1"/>
  <c r="AG54" i="1" a="1"/>
  <c r="AG54" i="1" s="1"/>
  <c r="AD55" i="1"/>
  <c r="AE55" i="1" a="1"/>
  <c r="AE55" i="1" s="1"/>
  <c r="AF55" i="1" a="1"/>
  <c r="AF55" i="1"/>
  <c r="AG55" i="1" a="1"/>
  <c r="AG55" i="1" s="1"/>
  <c r="AD56" i="1"/>
  <c r="AE56" i="1" a="1"/>
  <c r="AE56" i="1" s="1"/>
  <c r="AF56" i="1" a="1"/>
  <c r="AF56" i="1" s="1"/>
  <c r="AG56" i="1" a="1"/>
  <c r="AG56" i="1"/>
  <c r="AD57" i="1"/>
  <c r="AE57" i="1" a="1"/>
  <c r="AE57" i="1" s="1"/>
  <c r="AF57" i="1" a="1"/>
  <c r="AF57" i="1"/>
  <c r="AG57" i="1" a="1"/>
  <c r="AG57" i="1" s="1"/>
  <c r="AD58" i="1"/>
  <c r="AE58" i="1" a="1"/>
  <c r="AE58" i="1" s="1"/>
  <c r="AF58" i="1" a="1"/>
  <c r="AF58" i="1" s="1"/>
  <c r="AG58" i="1" a="1"/>
  <c r="AG58" i="1" s="1"/>
  <c r="AD59" i="1"/>
  <c r="AE59" i="1" a="1"/>
  <c r="AE59" i="1" s="1"/>
  <c r="AF59" i="1" a="1"/>
  <c r="AF59" i="1"/>
  <c r="AG59" i="1" a="1"/>
  <c r="AG59" i="1" s="1"/>
  <c r="AD60" i="1"/>
  <c r="AE60" i="1" a="1"/>
  <c r="AE60" i="1" s="1"/>
  <c r="AF60" i="1" a="1"/>
  <c r="AF60" i="1" s="1"/>
  <c r="AG60" i="1" a="1"/>
  <c r="AG60" i="1" s="1"/>
  <c r="AD61" i="1"/>
  <c r="AE61" i="1" a="1"/>
  <c r="AE61" i="1"/>
  <c r="AF61" i="1" a="1"/>
  <c r="AF61" i="1"/>
  <c r="AG61" i="1" a="1"/>
  <c r="AG61" i="1"/>
  <c r="AD62" i="1"/>
  <c r="AE62" i="1" a="1"/>
  <c r="AE62" i="1" s="1"/>
  <c r="AF62" i="1" a="1"/>
  <c r="AF62" i="1"/>
  <c r="AG62" i="1" a="1"/>
  <c r="AG62" i="1" s="1"/>
  <c r="AD63" i="1"/>
  <c r="AE63" i="1" a="1"/>
  <c r="AE63" i="1"/>
  <c r="AF63" i="1" a="1"/>
  <c r="AF63" i="1"/>
  <c r="AG63" i="1" a="1"/>
  <c r="AG63" i="1" s="1"/>
  <c r="AD64" i="1"/>
  <c r="AE64" i="1" a="1"/>
  <c r="AE64" i="1" s="1"/>
  <c r="AF64" i="1" a="1"/>
  <c r="AF64" i="1" s="1"/>
  <c r="AG64" i="1" a="1"/>
  <c r="AG64" i="1" s="1"/>
  <c r="AD65" i="1"/>
  <c r="AE65" i="1" a="1"/>
  <c r="AE65" i="1" s="1"/>
  <c r="AF65" i="1" a="1"/>
  <c r="AF65" i="1"/>
  <c r="AG65" i="1" a="1"/>
  <c r="AG65" i="1" s="1"/>
  <c r="AD66" i="1"/>
  <c r="AE66" i="1" a="1"/>
  <c r="AE66" i="1" s="1"/>
  <c r="AF66" i="1" a="1"/>
  <c r="AF66" i="1" s="1"/>
  <c r="AG66" i="1" a="1"/>
  <c r="AG66" i="1" s="1"/>
  <c r="AD67" i="1"/>
  <c r="AE67" i="1" a="1"/>
  <c r="AE67" i="1" s="1"/>
  <c r="AF67" i="1" a="1"/>
  <c r="AF67" i="1"/>
  <c r="AG67" i="1" a="1"/>
  <c r="AG67" i="1" s="1"/>
  <c r="AD68" i="1"/>
  <c r="AE68" i="1" a="1"/>
  <c r="AE68" i="1" s="1"/>
  <c r="AF68" i="1" a="1"/>
  <c r="AF68" i="1" s="1"/>
  <c r="AG68" i="1" a="1"/>
  <c r="AG68" i="1" s="1"/>
  <c r="AD69" i="1"/>
  <c r="AE69" i="1" a="1"/>
  <c r="AE69" i="1" s="1"/>
  <c r="AF69" i="1" a="1"/>
  <c r="AF69" i="1"/>
  <c r="AG69" i="1" a="1"/>
  <c r="AG69" i="1" s="1"/>
  <c r="AD70" i="1"/>
  <c r="AE70" i="1" a="1"/>
  <c r="AE70" i="1" s="1"/>
  <c r="AF70" i="1" a="1"/>
  <c r="AF70" i="1" s="1"/>
  <c r="AG70" i="1" a="1"/>
  <c r="AG70" i="1" s="1"/>
  <c r="AD71" i="1"/>
  <c r="AE71" i="1" a="1"/>
  <c r="AE71" i="1" s="1"/>
  <c r="AF71" i="1" a="1"/>
  <c r="AF71" i="1" s="1"/>
  <c r="AG71" i="1" a="1"/>
  <c r="AG71" i="1" s="1"/>
  <c r="AD72" i="1"/>
  <c r="AE72" i="1" a="1"/>
  <c r="AE72" i="1" s="1"/>
  <c r="AF72" i="1" a="1"/>
  <c r="AF72" i="1" s="1"/>
  <c r="AG72" i="1" a="1"/>
  <c r="AG72" i="1" s="1"/>
  <c r="AD73" i="1"/>
  <c r="AE73" i="1" a="1"/>
  <c r="AE73" i="1" s="1"/>
  <c r="AF73" i="1" a="1"/>
  <c r="AF73" i="1"/>
  <c r="AG73" i="1" a="1"/>
  <c r="AG73" i="1" s="1"/>
  <c r="AD74" i="1"/>
  <c r="AE74" i="1" a="1"/>
  <c r="AE74" i="1" s="1"/>
  <c r="AF74" i="1" a="1"/>
  <c r="AF74" i="1" s="1"/>
  <c r="AG74" i="1" a="1"/>
  <c r="AG74" i="1" s="1"/>
  <c r="AD75" i="1"/>
  <c r="AE75" i="1" a="1"/>
  <c r="AE75" i="1" s="1"/>
  <c r="AF75" i="1" a="1"/>
  <c r="AF75" i="1"/>
  <c r="AG75" i="1" a="1"/>
  <c r="AG75" i="1" s="1"/>
  <c r="AD76" i="1"/>
  <c r="AE76" i="1" a="1"/>
  <c r="AE76" i="1" s="1"/>
  <c r="AF76" i="1" a="1"/>
  <c r="AF76" i="1" s="1"/>
  <c r="AG76" i="1" a="1"/>
  <c r="AG76" i="1" s="1"/>
  <c r="AD77" i="1"/>
  <c r="AE77" i="1" a="1"/>
  <c r="AE77" i="1"/>
  <c r="AF77" i="1" a="1"/>
  <c r="AF77" i="1" s="1"/>
  <c r="AG77" i="1" a="1"/>
  <c r="AG77" i="1" s="1"/>
  <c r="AD78" i="1"/>
  <c r="AE78" i="1" a="1"/>
  <c r="AE78" i="1" s="1"/>
  <c r="AF78" i="1" a="1"/>
  <c r="AF78" i="1" s="1"/>
  <c r="AG78" i="1" a="1"/>
  <c r="AG78" i="1" s="1"/>
  <c r="AD79" i="1"/>
  <c r="AE79" i="1" a="1"/>
  <c r="AE79" i="1" s="1"/>
  <c r="AF79" i="1" a="1"/>
  <c r="AF79" i="1" s="1"/>
  <c r="AG79" i="1" a="1"/>
  <c r="AG79" i="1" s="1"/>
  <c r="AD80" i="1"/>
  <c r="AE80" i="1" a="1"/>
  <c r="AE80" i="1" s="1"/>
  <c r="AF80" i="1" a="1"/>
  <c r="AF80" i="1" s="1"/>
  <c r="AG80" i="1" a="1"/>
  <c r="AG80" i="1" s="1"/>
  <c r="AD81" i="1"/>
  <c r="AE81" i="1" a="1"/>
  <c r="AE81" i="1" s="1"/>
  <c r="AF81" i="1" a="1"/>
  <c r="AF81" i="1"/>
  <c r="AG81" i="1" a="1"/>
  <c r="AG81" i="1" s="1"/>
  <c r="AD82" i="1"/>
  <c r="AE82" i="1" a="1"/>
  <c r="AE82" i="1" s="1"/>
  <c r="AF82" i="1" a="1"/>
  <c r="AF82" i="1" s="1"/>
  <c r="AG82" i="1" a="1"/>
  <c r="AG82" i="1" s="1"/>
  <c r="AD83" i="1"/>
  <c r="AE83" i="1" a="1"/>
  <c r="AE83" i="1" s="1"/>
  <c r="AF83" i="1" a="1"/>
  <c r="AF83" i="1"/>
  <c r="AG83" i="1" a="1"/>
  <c r="AG83" i="1" s="1"/>
  <c r="AD84" i="1"/>
  <c r="AE84" i="1" a="1"/>
  <c r="AE84" i="1" s="1"/>
  <c r="AF84" i="1" a="1"/>
  <c r="AF84" i="1" s="1"/>
  <c r="AG84" i="1" a="1"/>
  <c r="AG84" i="1" s="1"/>
  <c r="AD85" i="1"/>
  <c r="AE85" i="1" a="1"/>
  <c r="AE85" i="1"/>
  <c r="AF85" i="1" a="1"/>
  <c r="AF85" i="1" s="1"/>
  <c r="AG85" i="1" a="1"/>
  <c r="AG85" i="1" s="1"/>
  <c r="AD86" i="1"/>
  <c r="AE86" i="1" a="1"/>
  <c r="AE86" i="1" s="1"/>
  <c r="AF86" i="1" a="1"/>
  <c r="AF86" i="1"/>
  <c r="AG86" i="1" a="1"/>
  <c r="AG86" i="1" s="1"/>
  <c r="AD87" i="1"/>
  <c r="AE87" i="1" a="1"/>
  <c r="AE87" i="1" s="1"/>
  <c r="AF87" i="1" a="1"/>
  <c r="AF87" i="1"/>
  <c r="AG87" i="1" a="1"/>
  <c r="AG87" i="1" s="1"/>
  <c r="AD88" i="1"/>
  <c r="AE88" i="1" a="1"/>
  <c r="AE88" i="1"/>
  <c r="AF88" i="1" a="1"/>
  <c r="AF88" i="1" s="1"/>
  <c r="AG88" i="1" a="1"/>
  <c r="AG88" i="1" s="1"/>
  <c r="AD89" i="1"/>
  <c r="AE89" i="1" a="1"/>
  <c r="AE89" i="1"/>
  <c r="AF89" i="1" a="1"/>
  <c r="AF89" i="1"/>
  <c r="AG89" i="1" a="1"/>
  <c r="AG89" i="1"/>
  <c r="AD90" i="1"/>
  <c r="AE90" i="1" a="1"/>
  <c r="AE90" i="1" s="1"/>
  <c r="AF90" i="1" a="1"/>
  <c r="AF90" i="1"/>
  <c r="AG90" i="1" a="1"/>
  <c r="AG90" i="1" s="1"/>
  <c r="AD91" i="1"/>
  <c r="AE91" i="1" a="1"/>
  <c r="AE91" i="1" s="1"/>
  <c r="AF91" i="1" a="1"/>
  <c r="AF91" i="1" s="1"/>
  <c r="AG91" i="1" a="1"/>
  <c r="AG91" i="1" s="1"/>
  <c r="AD92" i="1"/>
  <c r="AE92" i="1" a="1"/>
  <c r="AE92" i="1" s="1"/>
  <c r="AF92" i="1" a="1"/>
  <c r="AF92" i="1" s="1"/>
  <c r="AG92" i="1" a="1"/>
  <c r="AG92" i="1"/>
  <c r="AD93" i="1"/>
  <c r="AE93" i="1" a="1"/>
  <c r="AE93" i="1"/>
  <c r="AF93" i="1" a="1"/>
  <c r="AF93" i="1"/>
  <c r="AG93" i="1" a="1"/>
  <c r="AG93" i="1" s="1"/>
  <c r="AD94" i="1"/>
  <c r="AE94" i="1" a="1"/>
  <c r="AE94" i="1" s="1"/>
  <c r="AF94" i="1" a="1"/>
  <c r="AF94" i="1" s="1"/>
  <c r="AG94" i="1" a="1"/>
  <c r="AG94" i="1" s="1"/>
  <c r="AD95" i="1"/>
  <c r="AE95" i="1" a="1"/>
  <c r="AE95" i="1" s="1"/>
  <c r="AF95" i="1" a="1"/>
  <c r="AF95" i="1"/>
  <c r="AG95" i="1" a="1"/>
  <c r="AG95" i="1" s="1"/>
  <c r="AD96" i="1"/>
  <c r="AE96" i="1" a="1"/>
  <c r="AE96" i="1" s="1"/>
  <c r="AF96" i="1" a="1"/>
  <c r="AF96" i="1" s="1"/>
  <c r="AG96" i="1" a="1"/>
  <c r="AG96" i="1" s="1"/>
  <c r="AD97" i="1"/>
  <c r="AE97" i="1" a="1"/>
  <c r="AE97" i="1"/>
  <c r="AF97" i="1" a="1"/>
  <c r="AF97" i="1" s="1"/>
  <c r="AG97" i="1" a="1"/>
  <c r="AG97" i="1"/>
  <c r="AD98" i="1"/>
  <c r="AE98" i="1" a="1"/>
  <c r="AE98" i="1" s="1"/>
  <c r="AF98" i="1" a="1"/>
  <c r="AF98" i="1"/>
  <c r="AG98" i="1" a="1"/>
  <c r="AG98" i="1" s="1"/>
  <c r="AD99" i="1"/>
  <c r="AE99" i="1" a="1"/>
  <c r="AE99" i="1"/>
  <c r="AF99" i="1" a="1"/>
  <c r="AF99" i="1" s="1"/>
  <c r="AG99" i="1" a="1"/>
  <c r="AG99" i="1" s="1"/>
  <c r="AD100" i="1"/>
  <c r="AE100" i="1" a="1"/>
  <c r="AE100" i="1" s="1"/>
  <c r="AF100" i="1" a="1"/>
  <c r="AF100" i="1" s="1"/>
  <c r="AG100" i="1" a="1"/>
  <c r="AG100" i="1" s="1"/>
  <c r="AD101" i="1"/>
  <c r="AE101" i="1" a="1"/>
  <c r="AE101" i="1" s="1"/>
  <c r="AF101" i="1" a="1"/>
  <c r="AF101" i="1" s="1"/>
  <c r="AG101" i="1" a="1"/>
  <c r="AG101" i="1" s="1"/>
  <c r="AD102" i="1"/>
  <c r="AE102" i="1" a="1"/>
  <c r="AE102" i="1" s="1"/>
  <c r="AF102" i="1" a="1"/>
  <c r="AF102" i="1" s="1"/>
  <c r="AG102" i="1" a="1"/>
  <c r="AG102" i="1" s="1"/>
  <c r="AD103" i="1"/>
  <c r="AE103" i="1" a="1"/>
  <c r="AE103" i="1" s="1"/>
  <c r="AF103" i="1" a="1"/>
  <c r="AF103" i="1"/>
  <c r="AG103" i="1" a="1"/>
  <c r="AG103" i="1" s="1"/>
  <c r="AD104" i="1"/>
  <c r="AE104" i="1" a="1"/>
  <c r="AE104" i="1"/>
  <c r="AF104" i="1" a="1"/>
  <c r="AF104" i="1" s="1"/>
  <c r="AG104" i="1" a="1"/>
  <c r="AG104" i="1" s="1"/>
  <c r="AD105" i="1"/>
  <c r="AE105" i="1" a="1"/>
  <c r="AE105" i="1" s="1"/>
  <c r="AF105" i="1" a="1"/>
  <c r="AF105" i="1" s="1"/>
  <c r="AG105" i="1" a="1"/>
  <c r="AG105" i="1" s="1"/>
  <c r="AD106" i="1"/>
  <c r="AE106" i="1" a="1"/>
  <c r="AE106" i="1" s="1"/>
  <c r="AF106" i="1" a="1"/>
  <c r="AF106" i="1" s="1"/>
  <c r="AG106" i="1" a="1"/>
  <c r="AG106" i="1" s="1"/>
  <c r="AD107" i="1"/>
  <c r="AE107" i="1" a="1"/>
  <c r="AE107" i="1" s="1"/>
  <c r="AF107" i="1" a="1"/>
  <c r="AF107" i="1"/>
  <c r="AG107" i="1" a="1"/>
  <c r="AG107" i="1" s="1"/>
  <c r="AD108" i="1"/>
  <c r="AE108" i="1" a="1"/>
  <c r="AE108" i="1" s="1"/>
  <c r="AF108" i="1" a="1"/>
  <c r="AF108" i="1" s="1"/>
  <c r="AG108" i="1" a="1"/>
  <c r="AG108" i="1" s="1"/>
  <c r="AD109" i="1"/>
  <c r="AE109" i="1" a="1"/>
  <c r="AE109" i="1" s="1"/>
  <c r="AF109" i="1" a="1"/>
  <c r="AF109" i="1" s="1"/>
  <c r="AG109" i="1" a="1"/>
  <c r="AG109" i="1" s="1"/>
  <c r="AD110" i="1"/>
  <c r="AE110" i="1" a="1"/>
  <c r="AE110" i="1" s="1"/>
  <c r="AF110" i="1" a="1"/>
  <c r="AF110" i="1"/>
  <c r="AG110" i="1" a="1"/>
  <c r="AG110" i="1" s="1"/>
  <c r="AD111" i="1"/>
  <c r="AE111" i="1" a="1"/>
  <c r="AE111" i="1" s="1"/>
  <c r="AF111" i="1" a="1"/>
  <c r="AF111" i="1" s="1"/>
  <c r="AG111" i="1" a="1"/>
  <c r="AG111" i="1" s="1"/>
  <c r="AD112" i="1"/>
  <c r="AE112" i="1" a="1"/>
  <c r="AE112" i="1" s="1"/>
  <c r="AF112" i="1" a="1"/>
  <c r="AF112" i="1" s="1"/>
  <c r="AG112" i="1" a="1"/>
  <c r="AG112" i="1" s="1"/>
  <c r="AD113" i="1"/>
  <c r="AE113" i="1" a="1"/>
  <c r="AE113" i="1" s="1"/>
  <c r="AF113" i="1" a="1"/>
  <c r="AF113" i="1" s="1"/>
  <c r="AG113" i="1" a="1"/>
  <c r="AG113" i="1" s="1"/>
  <c r="AD114" i="1"/>
  <c r="AE114" i="1" a="1"/>
  <c r="AE114" i="1" s="1"/>
  <c r="AF114" i="1" a="1"/>
  <c r="AF114" i="1"/>
  <c r="AG114" i="1" a="1"/>
  <c r="AG114" i="1" s="1"/>
  <c r="AD115" i="1"/>
  <c r="AE115" i="1" a="1"/>
  <c r="AE115" i="1" s="1"/>
  <c r="AF115" i="1" a="1"/>
  <c r="AF115" i="1" s="1"/>
  <c r="AG115" i="1" a="1"/>
  <c r="AG115" i="1" s="1"/>
  <c r="AD116" i="1"/>
  <c r="AE116" i="1" a="1"/>
  <c r="AE116" i="1" s="1"/>
  <c r="AF116" i="1" a="1"/>
  <c r="AF116" i="1" s="1"/>
  <c r="AG116" i="1" a="1"/>
  <c r="AG116" i="1" s="1"/>
  <c r="AD117" i="1"/>
  <c r="AE117" i="1" a="1"/>
  <c r="AE117" i="1" s="1"/>
  <c r="AF117" i="1" a="1"/>
  <c r="AF117" i="1" s="1"/>
  <c r="AG117" i="1" a="1"/>
  <c r="AG117" i="1"/>
  <c r="AD118" i="1"/>
  <c r="AE118" i="1" a="1"/>
  <c r="AE118" i="1" s="1"/>
  <c r="AF118" i="1" a="1"/>
  <c r="AF118" i="1" s="1"/>
  <c r="AG118" i="1" a="1"/>
  <c r="AG118" i="1" s="1"/>
  <c r="AD119" i="1"/>
  <c r="AE119" i="1" a="1"/>
  <c r="AE119" i="1" s="1"/>
  <c r="AF119" i="1" a="1"/>
  <c r="AF119" i="1"/>
  <c r="AG119" i="1" a="1"/>
  <c r="AG119" i="1" s="1"/>
  <c r="AD120" i="1"/>
  <c r="AE120" i="1" a="1"/>
  <c r="AE120" i="1" s="1"/>
  <c r="AF120" i="1" a="1"/>
  <c r="AF120" i="1" s="1"/>
  <c r="AG120" i="1" a="1"/>
  <c r="AG120" i="1" s="1"/>
  <c r="AD121" i="1"/>
  <c r="AE121" i="1" a="1"/>
  <c r="AE121" i="1"/>
  <c r="AF121" i="1" a="1"/>
  <c r="AF121" i="1"/>
  <c r="AG121" i="1" a="1"/>
  <c r="AG121" i="1" s="1"/>
  <c r="AD122" i="1"/>
  <c r="AE122" i="1" a="1"/>
  <c r="AE122" i="1" s="1"/>
  <c r="AF122" i="1" a="1"/>
  <c r="AF122" i="1" s="1"/>
  <c r="AG122" i="1" a="1"/>
  <c r="AG122" i="1" s="1"/>
  <c r="AD123" i="1"/>
  <c r="AE123" i="1" a="1"/>
  <c r="AE123" i="1" s="1"/>
  <c r="AF123" i="1" a="1"/>
  <c r="AF123" i="1" s="1"/>
  <c r="AG123" i="1" a="1"/>
  <c r="AG123" i="1" s="1"/>
  <c r="AD124" i="1"/>
  <c r="AE124" i="1" a="1"/>
  <c r="AE124" i="1" s="1"/>
  <c r="AF124" i="1" a="1"/>
  <c r="AF124" i="1" s="1"/>
  <c r="AG124" i="1" a="1"/>
  <c r="AG124" i="1" s="1"/>
  <c r="AD125" i="1"/>
  <c r="AE125" i="1" a="1"/>
  <c r="AE125" i="1" s="1"/>
  <c r="AF125" i="1" a="1"/>
  <c r="AF125" i="1"/>
  <c r="AG125" i="1" a="1"/>
  <c r="AG125" i="1" s="1"/>
  <c r="AD126" i="1"/>
  <c r="AE126" i="1" a="1"/>
  <c r="AE126" i="1" s="1"/>
  <c r="AF126" i="1" a="1"/>
  <c r="AF126" i="1" s="1"/>
  <c r="AG126" i="1" a="1"/>
  <c r="AG126" i="1" s="1"/>
  <c r="AD127" i="1"/>
  <c r="AE127" i="1" a="1"/>
  <c r="AE127" i="1" s="1"/>
  <c r="AF127" i="1" a="1"/>
  <c r="AF127" i="1" s="1"/>
  <c r="AG127" i="1" a="1"/>
  <c r="AG127" i="1" s="1"/>
  <c r="AD128" i="1"/>
  <c r="AE128" i="1" a="1"/>
  <c r="AE128" i="1" s="1"/>
  <c r="AF128" i="1" a="1"/>
  <c r="AF128" i="1" s="1"/>
  <c r="AG128" i="1" a="1"/>
  <c r="AG128" i="1" s="1"/>
  <c r="AD129" i="1"/>
  <c r="AE129" i="1" a="1"/>
  <c r="AE129" i="1" s="1"/>
  <c r="AF129" i="1" a="1"/>
  <c r="AF129" i="1" s="1"/>
  <c r="AG129" i="1" a="1"/>
  <c r="AG129" i="1" s="1"/>
  <c r="AD130" i="1"/>
  <c r="AE130" i="1" a="1"/>
  <c r="AE130" i="1" s="1"/>
  <c r="AF130" i="1" a="1"/>
  <c r="AF130" i="1" s="1"/>
  <c r="AG130" i="1" a="1"/>
  <c r="AG130" i="1" s="1"/>
  <c r="AD131" i="1"/>
  <c r="AE131" i="1" a="1"/>
  <c r="AE131" i="1" s="1"/>
  <c r="AF131" i="1" a="1"/>
  <c r="AF131" i="1" s="1"/>
  <c r="AG131" i="1" a="1"/>
  <c r="AG131" i="1" s="1"/>
  <c r="AD132" i="1"/>
  <c r="AE132" i="1" a="1"/>
  <c r="AE132" i="1" s="1"/>
  <c r="AF132" i="1" a="1"/>
  <c r="AF132" i="1" s="1"/>
  <c r="AG132" i="1" a="1"/>
  <c r="AG132" i="1" s="1"/>
  <c r="AD133" i="1"/>
  <c r="AE133" i="1" a="1"/>
  <c r="AE133" i="1" s="1"/>
  <c r="AF133" i="1" a="1"/>
  <c r="AF133" i="1" s="1"/>
  <c r="AG133" i="1" a="1"/>
  <c r="AG133" i="1" s="1"/>
  <c r="AD134" i="1"/>
  <c r="AE134" i="1" a="1"/>
  <c r="AE134" i="1" s="1"/>
  <c r="AF134" i="1" a="1"/>
  <c r="AF134" i="1" s="1"/>
  <c r="AG134" i="1" a="1"/>
  <c r="AG134" i="1" s="1"/>
  <c r="AD135" i="1"/>
  <c r="AE135" i="1" a="1"/>
  <c r="AE135" i="1" s="1"/>
  <c r="AF135" i="1" a="1"/>
  <c r="AF135" i="1" s="1"/>
  <c r="AG135" i="1" a="1"/>
  <c r="AG135" i="1" s="1"/>
  <c r="AD136" i="1"/>
  <c r="AE136" i="1" a="1"/>
  <c r="AE136" i="1" s="1"/>
  <c r="AF136" i="1" a="1"/>
  <c r="AF136" i="1" s="1"/>
  <c r="AG136" i="1" a="1"/>
  <c r="AG136" i="1" s="1"/>
  <c r="AD137" i="1"/>
  <c r="AE137" i="1" a="1"/>
  <c r="AE137" i="1" s="1"/>
  <c r="AF137" i="1" a="1"/>
  <c r="AF137" i="1" s="1"/>
  <c r="AG137" i="1" a="1"/>
  <c r="AG137" i="1" s="1"/>
  <c r="AD138" i="1"/>
  <c r="AE138" i="1" a="1"/>
  <c r="AE138" i="1" s="1"/>
  <c r="AF138" i="1" a="1"/>
  <c r="AF138" i="1" s="1"/>
  <c r="AG138" i="1" a="1"/>
  <c r="AG138" i="1" s="1"/>
  <c r="AD139" i="1"/>
  <c r="AE139" i="1" a="1"/>
  <c r="AE139" i="1" s="1"/>
  <c r="AF139" i="1" a="1"/>
  <c r="AF139" i="1" s="1"/>
  <c r="AG139" i="1" a="1"/>
  <c r="AG139" i="1" s="1"/>
  <c r="AD140" i="1"/>
  <c r="AE140" i="1" a="1"/>
  <c r="AE140" i="1" s="1"/>
  <c r="AF140" i="1" a="1"/>
  <c r="AF140" i="1" s="1"/>
  <c r="AG140" i="1" a="1"/>
  <c r="AG140" i="1" s="1"/>
  <c r="AD141" i="1"/>
  <c r="AE141" i="1" a="1"/>
  <c r="AE141" i="1" s="1"/>
  <c r="AF141" i="1" a="1"/>
  <c r="AF141" i="1" s="1"/>
  <c r="AG141" i="1" a="1"/>
  <c r="AG141" i="1" s="1"/>
  <c r="AD142" i="1"/>
  <c r="AE142" i="1" a="1"/>
  <c r="AE142" i="1" s="1"/>
  <c r="AF142" i="1" a="1"/>
  <c r="AF142" i="1" s="1"/>
  <c r="AG142" i="1" a="1"/>
  <c r="AG142" i="1" s="1"/>
  <c r="AD143" i="1"/>
  <c r="AE143" i="1" a="1"/>
  <c r="AE143" i="1" s="1"/>
  <c r="AF143" i="1" a="1"/>
  <c r="AF143" i="1" s="1"/>
  <c r="AG143" i="1" a="1"/>
  <c r="AG143" i="1" s="1"/>
  <c r="AD144" i="1"/>
  <c r="AE144" i="1" a="1"/>
  <c r="AE144" i="1" s="1"/>
  <c r="AF144" i="1" a="1"/>
  <c r="AF144" i="1" s="1"/>
  <c r="AG144" i="1" a="1"/>
  <c r="AG144" i="1" s="1"/>
  <c r="AD145" i="1"/>
  <c r="AE145" i="1" a="1"/>
  <c r="AE145" i="1" s="1"/>
  <c r="AF145" i="1" a="1"/>
  <c r="AF145" i="1" s="1"/>
  <c r="AG145" i="1" a="1"/>
  <c r="AG145" i="1" s="1"/>
  <c r="AD146" i="1"/>
  <c r="AE146" i="1" a="1"/>
  <c r="AE146" i="1" s="1"/>
  <c r="AF146" i="1" a="1"/>
  <c r="AF146" i="1" s="1"/>
  <c r="AG146" i="1" a="1"/>
  <c r="AG146" i="1" s="1"/>
  <c r="AD147" i="1"/>
  <c r="AE147" i="1" a="1"/>
  <c r="AE147" i="1" s="1"/>
  <c r="AF147" i="1" a="1"/>
  <c r="AF147" i="1" s="1"/>
  <c r="AG147" i="1" a="1"/>
  <c r="AG147" i="1" s="1"/>
  <c r="AD148" i="1"/>
  <c r="AE148" i="1" a="1"/>
  <c r="AE148" i="1" s="1"/>
  <c r="AF148" i="1" a="1"/>
  <c r="AF148" i="1" s="1"/>
  <c r="AG148" i="1" a="1"/>
  <c r="AG148" i="1" s="1"/>
  <c r="AD149" i="1"/>
  <c r="AE149" i="1" a="1"/>
  <c r="AE149" i="1" s="1"/>
  <c r="AF149" i="1" a="1"/>
  <c r="AF149" i="1" s="1"/>
  <c r="AG149" i="1" a="1"/>
  <c r="AG149" i="1" s="1"/>
  <c r="AD150" i="1"/>
  <c r="AE150" i="1" a="1"/>
  <c r="AE150" i="1" s="1"/>
  <c r="AF150" i="1" a="1"/>
  <c r="AF150" i="1" s="1"/>
  <c r="AG150" i="1" a="1"/>
  <c r="AG150" i="1" s="1"/>
  <c r="AD151" i="1"/>
  <c r="AE151" i="1" a="1"/>
  <c r="AE151" i="1" s="1"/>
  <c r="AF151" i="1" a="1"/>
  <c r="AF151" i="1" s="1"/>
  <c r="AG151" i="1" a="1"/>
  <c r="AG151" i="1" s="1"/>
  <c r="AD152" i="1"/>
  <c r="AE152" i="1" a="1"/>
  <c r="AE152" i="1" s="1"/>
  <c r="AF152" i="1" a="1"/>
  <c r="AF152" i="1" s="1"/>
  <c r="AG152" i="1" a="1"/>
  <c r="AG152" i="1" s="1"/>
  <c r="AD153" i="1"/>
  <c r="AE153" i="1" a="1"/>
  <c r="AE153" i="1" s="1"/>
  <c r="AF153" i="1" a="1"/>
  <c r="AF153" i="1" s="1"/>
  <c r="AG153" i="1" a="1"/>
  <c r="AG153" i="1" s="1"/>
  <c r="AD154" i="1"/>
  <c r="AE154" i="1" a="1"/>
  <c r="AE154" i="1" s="1"/>
  <c r="AF154" i="1" a="1"/>
  <c r="AF154" i="1" s="1"/>
  <c r="AG154" i="1" a="1"/>
  <c r="AG154" i="1" s="1"/>
  <c r="AD155" i="1"/>
  <c r="AE155" i="1" a="1"/>
  <c r="AE155" i="1" s="1"/>
  <c r="AF155" i="1" a="1"/>
  <c r="AF155" i="1" s="1"/>
  <c r="AG155" i="1" a="1"/>
  <c r="AG155" i="1" s="1"/>
  <c r="AD156" i="1"/>
  <c r="AE156" i="1" a="1"/>
  <c r="AE156" i="1" s="1"/>
  <c r="AF156" i="1" a="1"/>
  <c r="AF156" i="1" s="1"/>
  <c r="AG156" i="1" a="1"/>
  <c r="AG156" i="1" s="1"/>
  <c r="AD157" i="1"/>
  <c r="AE157" i="1" a="1"/>
  <c r="AE157" i="1" s="1"/>
  <c r="AF157" i="1" a="1"/>
  <c r="AF157" i="1" s="1"/>
  <c r="AG157" i="1" a="1"/>
  <c r="AG157" i="1" s="1"/>
  <c r="AD158" i="1"/>
  <c r="AE158" i="1" a="1"/>
  <c r="AE158" i="1" s="1"/>
  <c r="AF158" i="1" a="1"/>
  <c r="AF158" i="1" s="1"/>
  <c r="AG158" i="1" a="1"/>
  <c r="AG158" i="1" s="1"/>
  <c r="AD159" i="1"/>
  <c r="AE159" i="1" a="1"/>
  <c r="AE159" i="1" s="1"/>
  <c r="AF159" i="1" a="1"/>
  <c r="AF159" i="1" s="1"/>
  <c r="AG159" i="1" a="1"/>
  <c r="AG159" i="1" s="1"/>
  <c r="AD160" i="1"/>
  <c r="AE160" i="1" a="1"/>
  <c r="AE160" i="1" s="1"/>
  <c r="AF160" i="1" a="1"/>
  <c r="AF160" i="1" s="1"/>
  <c r="AG160" i="1" a="1"/>
  <c r="AG160" i="1" s="1"/>
  <c r="AD161" i="1"/>
  <c r="AE161" i="1" a="1"/>
  <c r="AE161" i="1" s="1"/>
  <c r="AF161" i="1" a="1"/>
  <c r="AF161" i="1" s="1"/>
  <c r="AG161" i="1" a="1"/>
  <c r="AG161" i="1" s="1"/>
  <c r="AD162" i="1"/>
  <c r="AE162" i="1" a="1"/>
  <c r="AE162" i="1" s="1"/>
  <c r="AF162" i="1" a="1"/>
  <c r="AF162" i="1" s="1"/>
  <c r="AG162" i="1" a="1"/>
  <c r="AG162" i="1" s="1"/>
  <c r="AD163" i="1"/>
  <c r="AE163" i="1" a="1"/>
  <c r="AE163" i="1" s="1"/>
  <c r="AF163" i="1" a="1"/>
  <c r="AF163" i="1" s="1"/>
  <c r="AG163" i="1" a="1"/>
  <c r="AG163" i="1" s="1"/>
  <c r="AD164" i="1"/>
  <c r="AE164" i="1" a="1"/>
  <c r="AE164" i="1" s="1"/>
  <c r="AF164" i="1" a="1"/>
  <c r="AF164" i="1" s="1"/>
  <c r="AG164" i="1" a="1"/>
  <c r="AG164" i="1" s="1"/>
  <c r="AD165" i="1"/>
  <c r="AE165" i="1" a="1"/>
  <c r="AE165" i="1" s="1"/>
  <c r="AF165" i="1" a="1"/>
  <c r="AF165" i="1" s="1"/>
  <c r="AG165" i="1" a="1"/>
  <c r="AG165" i="1" s="1"/>
  <c r="AD166" i="1"/>
  <c r="AE166" i="1" a="1"/>
  <c r="AE166" i="1" s="1"/>
  <c r="AF166" i="1" a="1"/>
  <c r="AF166" i="1" s="1"/>
  <c r="AG166" i="1" a="1"/>
  <c r="AG166" i="1" s="1"/>
  <c r="AD167" i="1"/>
  <c r="AE167" i="1" a="1"/>
  <c r="AE167" i="1" s="1"/>
  <c r="AF167" i="1" a="1"/>
  <c r="AF167" i="1" s="1"/>
  <c r="AG167" i="1" a="1"/>
  <c r="AG167" i="1" s="1"/>
  <c r="AD168" i="1"/>
  <c r="AE168" i="1" a="1"/>
  <c r="AE168" i="1" s="1"/>
  <c r="AF168" i="1" a="1"/>
  <c r="AF168" i="1" s="1"/>
  <c r="AG168" i="1" a="1"/>
  <c r="AG168" i="1" s="1"/>
  <c r="AD169" i="1"/>
  <c r="AE169" i="1" a="1"/>
  <c r="AE169" i="1" s="1"/>
  <c r="AF169" i="1" a="1"/>
  <c r="AF169" i="1" s="1"/>
  <c r="AG169" i="1" a="1"/>
  <c r="AG169" i="1" s="1"/>
  <c r="AD170" i="1"/>
  <c r="AE170" i="1" a="1"/>
  <c r="AE170" i="1" s="1"/>
  <c r="AF170" i="1" a="1"/>
  <c r="AF170" i="1" s="1"/>
  <c r="AG170" i="1" a="1"/>
  <c r="AG170" i="1" s="1"/>
  <c r="AD171" i="1"/>
  <c r="AE171" i="1" a="1"/>
  <c r="AE171" i="1" s="1"/>
  <c r="AF171" i="1" a="1"/>
  <c r="AF171" i="1" s="1"/>
  <c r="AG171" i="1" a="1"/>
  <c r="AG171" i="1" s="1"/>
  <c r="AD172" i="1"/>
  <c r="AE172" i="1" a="1"/>
  <c r="AE172" i="1" s="1"/>
  <c r="AF172" i="1" a="1"/>
  <c r="AF172" i="1" s="1"/>
  <c r="AG172" i="1" a="1"/>
  <c r="AG172" i="1" s="1"/>
  <c r="AD173" i="1"/>
  <c r="AE173" i="1" a="1"/>
  <c r="AE173" i="1" s="1"/>
  <c r="AF173" i="1" a="1"/>
  <c r="AF173" i="1" s="1"/>
  <c r="AG173" i="1" a="1"/>
  <c r="AG173" i="1" s="1"/>
  <c r="AD174" i="1"/>
  <c r="AE174" i="1" a="1"/>
  <c r="AE174" i="1" s="1"/>
  <c r="AF174" i="1" a="1"/>
  <c r="AF174" i="1" s="1"/>
  <c r="AG174" i="1" a="1"/>
  <c r="AG174" i="1" s="1"/>
  <c r="AD175" i="1"/>
  <c r="AE175" i="1" a="1"/>
  <c r="AE175" i="1" s="1"/>
  <c r="AF175" i="1" a="1"/>
  <c r="AF175" i="1" s="1"/>
  <c r="AG175" i="1" a="1"/>
  <c r="AG175" i="1" s="1"/>
  <c r="AD176" i="1"/>
  <c r="AE176" i="1" a="1"/>
  <c r="AE176" i="1" s="1"/>
  <c r="AF176" i="1" a="1"/>
  <c r="AF176" i="1" s="1"/>
  <c r="AG176" i="1" a="1"/>
  <c r="AG176" i="1" s="1"/>
  <c r="AD177" i="1"/>
  <c r="AE177" i="1" a="1"/>
  <c r="AE177" i="1" s="1"/>
  <c r="AF177" i="1" a="1"/>
  <c r="AF177" i="1" s="1"/>
  <c r="AG177" i="1" a="1"/>
  <c r="AG177" i="1" s="1"/>
  <c r="AD178" i="1"/>
  <c r="AE178" i="1" a="1"/>
  <c r="AE178" i="1" s="1"/>
  <c r="AF178" i="1" a="1"/>
  <c r="AF178" i="1" s="1"/>
  <c r="AG178" i="1" a="1"/>
  <c r="AG178" i="1" s="1"/>
  <c r="AD179" i="1"/>
  <c r="AE179" i="1" a="1"/>
  <c r="AE179" i="1" s="1"/>
  <c r="AF179" i="1" a="1"/>
  <c r="AF179" i="1" s="1"/>
  <c r="AG179" i="1" a="1"/>
  <c r="AG179" i="1" s="1"/>
  <c r="AD180" i="1"/>
  <c r="AE180" i="1" a="1"/>
  <c r="AE180" i="1" s="1"/>
  <c r="AF180" i="1" a="1"/>
  <c r="AF180" i="1" s="1"/>
  <c r="AG180" i="1" a="1"/>
  <c r="AG180" i="1" s="1"/>
  <c r="AD181" i="1"/>
  <c r="AE181" i="1" a="1"/>
  <c r="AE181" i="1" s="1"/>
  <c r="AF181" i="1" a="1"/>
  <c r="AF181" i="1" s="1"/>
  <c r="AG181" i="1" a="1"/>
  <c r="AG181" i="1" s="1"/>
  <c r="AD182" i="1"/>
  <c r="AE182" i="1" a="1"/>
  <c r="AE182" i="1" s="1"/>
  <c r="AF182" i="1" a="1"/>
  <c r="AF182" i="1" s="1"/>
  <c r="AG182" i="1" a="1"/>
  <c r="AG182" i="1" s="1"/>
  <c r="AD183" i="1"/>
  <c r="AE183" i="1" a="1"/>
  <c r="AE183" i="1" s="1"/>
  <c r="AF183" i="1" a="1"/>
  <c r="AF183" i="1" s="1"/>
  <c r="AG183" i="1" a="1"/>
  <c r="AG183" i="1" s="1"/>
  <c r="AD184" i="1"/>
  <c r="AE184" i="1" a="1"/>
  <c r="AE184" i="1" s="1"/>
  <c r="AF184" i="1" a="1"/>
  <c r="AF184" i="1" s="1"/>
  <c r="AG184" i="1" a="1"/>
  <c r="AG184" i="1" s="1"/>
  <c r="AD185" i="1"/>
  <c r="AE185" i="1" a="1"/>
  <c r="AE185" i="1" s="1"/>
  <c r="AF185" i="1" a="1"/>
  <c r="AF185" i="1" s="1"/>
  <c r="AG185" i="1" a="1"/>
  <c r="AG185" i="1"/>
  <c r="AD186" i="1"/>
  <c r="AE186" i="1" a="1"/>
  <c r="AE186" i="1" s="1"/>
  <c r="AF186" i="1" a="1"/>
  <c r="AF186" i="1" s="1"/>
  <c r="AG186" i="1" a="1"/>
  <c r="AG186" i="1" s="1"/>
  <c r="AD187" i="1"/>
  <c r="AE187" i="1" a="1"/>
  <c r="AE187" i="1" s="1"/>
  <c r="AF187" i="1" a="1"/>
  <c r="AF187" i="1"/>
  <c r="AG187" i="1" a="1"/>
  <c r="AG187" i="1" s="1"/>
  <c r="AD188" i="1"/>
  <c r="AE188" i="1" a="1"/>
  <c r="AE188" i="1" s="1"/>
  <c r="AF188" i="1" a="1"/>
  <c r="AF188" i="1" s="1"/>
  <c r="AG188" i="1" a="1"/>
  <c r="AG188" i="1" s="1"/>
  <c r="AD189" i="1"/>
  <c r="AE189" i="1" a="1"/>
  <c r="AE189" i="1"/>
  <c r="AF189" i="1" a="1"/>
  <c r="AF189" i="1" s="1"/>
  <c r="AG189" i="1" a="1"/>
  <c r="AG189" i="1" s="1"/>
  <c r="AD190" i="1"/>
  <c r="AE190" i="1" a="1"/>
  <c r="AE190" i="1" s="1"/>
  <c r="AF190" i="1" a="1"/>
  <c r="AF190" i="1" s="1"/>
  <c r="AG190" i="1" a="1"/>
  <c r="AG190" i="1" s="1"/>
  <c r="AD191" i="1"/>
  <c r="AE191" i="1" a="1"/>
  <c r="AE191" i="1" s="1"/>
  <c r="AF191" i="1" a="1"/>
  <c r="AF191" i="1" s="1"/>
  <c r="AG191" i="1" a="1"/>
  <c r="AG191" i="1" s="1"/>
  <c r="AD192" i="1"/>
  <c r="AE192" i="1" a="1"/>
  <c r="AE192" i="1" s="1"/>
  <c r="AF192" i="1" a="1"/>
  <c r="AF192" i="1" s="1"/>
  <c r="AG192" i="1" a="1"/>
  <c r="AG192" i="1" s="1"/>
  <c r="AD193" i="1"/>
  <c r="AE193" i="1" a="1"/>
  <c r="AE193" i="1" s="1"/>
  <c r="AF193" i="1" a="1"/>
  <c r="AF193" i="1" s="1"/>
  <c r="AG193" i="1" a="1"/>
  <c r="AG193" i="1" s="1"/>
  <c r="AD194" i="1"/>
  <c r="AE194" i="1" a="1"/>
  <c r="AE194" i="1" s="1"/>
  <c r="AF194" i="1" a="1"/>
  <c r="AF194" i="1" s="1"/>
  <c r="AG194" i="1" a="1"/>
  <c r="AG194" i="1" s="1"/>
  <c r="AD195" i="1"/>
  <c r="AE195" i="1" a="1"/>
  <c r="AE195" i="1" s="1"/>
  <c r="AF195" i="1" a="1"/>
  <c r="AF195" i="1" s="1"/>
  <c r="AG195" i="1" a="1"/>
  <c r="AG195" i="1" s="1"/>
  <c r="AD196" i="1"/>
  <c r="AE196" i="1" a="1"/>
  <c r="AE196" i="1" s="1"/>
  <c r="AF196" i="1" a="1"/>
  <c r="AF196" i="1" s="1"/>
  <c r="AG196" i="1" a="1"/>
  <c r="AG196" i="1" s="1"/>
  <c r="AD197" i="1"/>
  <c r="AE197" i="1" a="1"/>
  <c r="AE197" i="1" s="1"/>
  <c r="AF197" i="1" a="1"/>
  <c r="AF197" i="1" s="1"/>
  <c r="AG197" i="1" a="1"/>
  <c r="AG197" i="1" s="1"/>
  <c r="AD198" i="1"/>
  <c r="AE198" i="1" a="1"/>
  <c r="AE198" i="1" s="1"/>
  <c r="AF198" i="1" a="1"/>
  <c r="AF198" i="1" s="1"/>
  <c r="AG198" i="1" a="1"/>
  <c r="AG198" i="1" s="1"/>
  <c r="AD199" i="1"/>
  <c r="AE199" i="1" a="1"/>
  <c r="AE199" i="1" s="1"/>
  <c r="AF199" i="1" a="1"/>
  <c r="AF199" i="1" s="1"/>
  <c r="AG199" i="1" a="1"/>
  <c r="AG199" i="1" s="1"/>
  <c r="AD200" i="1"/>
  <c r="AE200" i="1" a="1"/>
  <c r="AE200" i="1" s="1"/>
  <c r="AF200" i="1" a="1"/>
  <c r="AF200" i="1" s="1"/>
  <c r="AG200" i="1" a="1"/>
  <c r="AG200" i="1" s="1"/>
  <c r="AD201" i="1"/>
  <c r="AE201" i="1" a="1"/>
  <c r="AE201" i="1" s="1"/>
  <c r="AF201" i="1" a="1"/>
  <c r="AF201" i="1" s="1"/>
  <c r="AG201" i="1" a="1"/>
  <c r="AG201" i="1" s="1"/>
  <c r="AD202" i="1"/>
  <c r="AE202" i="1" a="1"/>
  <c r="AE202" i="1" s="1"/>
  <c r="AF202" i="1" a="1"/>
  <c r="AF202" i="1" s="1"/>
  <c r="AG202" i="1" a="1"/>
  <c r="AG202" i="1" s="1"/>
  <c r="AD203" i="1"/>
  <c r="AE203" i="1" a="1"/>
  <c r="AE203" i="1" s="1"/>
  <c r="AF203" i="1" a="1"/>
  <c r="AF203" i="1" s="1"/>
  <c r="AG203" i="1" a="1"/>
  <c r="AG203" i="1" s="1"/>
  <c r="AD204" i="1"/>
  <c r="AE204" i="1" a="1"/>
  <c r="AE204" i="1" s="1"/>
  <c r="AF204" i="1" a="1"/>
  <c r="AF204" i="1" s="1"/>
  <c r="AG204" i="1" a="1"/>
  <c r="AG204" i="1" s="1"/>
  <c r="AD205" i="1"/>
  <c r="AE205" i="1" a="1"/>
  <c r="AE205" i="1" s="1"/>
  <c r="AF205" i="1" a="1"/>
  <c r="AF205" i="1"/>
  <c r="AG205" i="1" a="1"/>
  <c r="AG205" i="1" s="1"/>
  <c r="AD206" i="1"/>
  <c r="AE206" i="1" a="1"/>
  <c r="AE206" i="1" s="1"/>
  <c r="AF206" i="1" a="1"/>
  <c r="AF206" i="1" s="1"/>
  <c r="AG206" i="1" a="1"/>
  <c r="AG206" i="1" s="1"/>
  <c r="AD207" i="1"/>
  <c r="AE207" i="1" a="1"/>
  <c r="AE207" i="1" s="1"/>
  <c r="AF207" i="1" a="1"/>
  <c r="AF207" i="1"/>
  <c r="AG207" i="1" a="1"/>
  <c r="AG207" i="1" s="1"/>
  <c r="AD208" i="1"/>
  <c r="AE208" i="1" a="1"/>
  <c r="AE208" i="1"/>
  <c r="AF208" i="1" a="1"/>
  <c r="AF208" i="1" s="1"/>
  <c r="AG208" i="1" a="1"/>
  <c r="AG208" i="1" s="1"/>
  <c r="AD209" i="1"/>
  <c r="AE209" i="1" a="1"/>
  <c r="AE209" i="1" s="1"/>
  <c r="AF209" i="1" a="1"/>
  <c r="AF209" i="1"/>
  <c r="AG209" i="1" a="1"/>
  <c r="AG209" i="1" s="1"/>
  <c r="AD210" i="1"/>
  <c r="AE210" i="1" a="1"/>
  <c r="AE210" i="1" s="1"/>
  <c r="AF210" i="1" a="1"/>
  <c r="AF210" i="1" s="1"/>
  <c r="AG210" i="1" a="1"/>
  <c r="AG210" i="1" s="1"/>
  <c r="AD211" i="1"/>
  <c r="AE211" i="1" a="1"/>
  <c r="AE211" i="1" s="1"/>
  <c r="AF211" i="1" a="1"/>
  <c r="AF211" i="1"/>
  <c r="AG211" i="1" a="1"/>
  <c r="AG211" i="1" s="1"/>
  <c r="AD212" i="1"/>
  <c r="AE212" i="1" a="1"/>
  <c r="AE212" i="1"/>
  <c r="AF212" i="1" a="1"/>
  <c r="AF212" i="1" s="1"/>
  <c r="AG212" i="1" a="1"/>
  <c r="AG212" i="1" s="1"/>
  <c r="AD213" i="1"/>
  <c r="AE213" i="1" a="1"/>
  <c r="AE213" i="1"/>
  <c r="AF213" i="1" a="1"/>
  <c r="AF213" i="1"/>
  <c r="AG213" i="1" a="1"/>
  <c r="AG213" i="1" s="1"/>
  <c r="AD214" i="1"/>
  <c r="AE214" i="1" a="1"/>
  <c r="AE214" i="1" s="1"/>
  <c r="AF214" i="1" a="1"/>
  <c r="AF214" i="1" s="1"/>
  <c r="AG214" i="1" a="1"/>
  <c r="AG214" i="1" s="1"/>
  <c r="AD215" i="1"/>
  <c r="AE215" i="1" a="1"/>
  <c r="AE215" i="1" s="1"/>
  <c r="AF215" i="1" a="1"/>
  <c r="AF215" i="1"/>
  <c r="AG215" i="1" a="1"/>
  <c r="AG215" i="1" s="1"/>
  <c r="AD216" i="1"/>
  <c r="AE216" i="1" a="1"/>
  <c r="AE216" i="1" s="1"/>
  <c r="AF216" i="1" a="1"/>
  <c r="AF216" i="1" s="1"/>
  <c r="AG216" i="1" a="1"/>
  <c r="AG216" i="1" s="1"/>
  <c r="AD217" i="1"/>
  <c r="AE217" i="1" a="1"/>
  <c r="AE217" i="1" s="1"/>
  <c r="AF217" i="1" a="1"/>
  <c r="AF217" i="1"/>
  <c r="AG217" i="1" a="1"/>
  <c r="AG217" i="1" s="1"/>
  <c r="AD218" i="1"/>
  <c r="AE218" i="1" a="1"/>
  <c r="AE218" i="1" s="1"/>
  <c r="AF218" i="1" a="1"/>
  <c r="AF218" i="1" s="1"/>
  <c r="AG218" i="1" a="1"/>
  <c r="AG218" i="1" s="1"/>
  <c r="AD219" i="1"/>
  <c r="AE219" i="1" a="1"/>
  <c r="AE219" i="1" s="1"/>
  <c r="AF219" i="1" a="1"/>
  <c r="AF219" i="1"/>
  <c r="AG219" i="1" a="1"/>
  <c r="AG219" i="1" s="1"/>
  <c r="AD220" i="1"/>
  <c r="AE220" i="1" a="1"/>
  <c r="AE220" i="1"/>
  <c r="AF220" i="1" a="1"/>
  <c r="AF220" i="1" s="1"/>
  <c r="AG220" i="1" a="1"/>
  <c r="AG220" i="1" s="1"/>
  <c r="AD221" i="1"/>
  <c r="AE221" i="1" a="1"/>
  <c r="AE221" i="1" s="1"/>
  <c r="AF221" i="1" a="1"/>
  <c r="AF221" i="1"/>
  <c r="AG221" i="1" a="1"/>
  <c r="AG221" i="1" s="1"/>
  <c r="AD222" i="1"/>
  <c r="AE222" i="1" a="1"/>
  <c r="AE222" i="1" s="1"/>
  <c r="AF222" i="1" a="1"/>
  <c r="AF222" i="1" s="1"/>
  <c r="AG222" i="1" a="1"/>
  <c r="AG222" i="1" s="1"/>
  <c r="AD223" i="1"/>
  <c r="AE223" i="1" a="1"/>
  <c r="AE223" i="1" s="1"/>
  <c r="AF223" i="1" a="1"/>
  <c r="AF223" i="1"/>
  <c r="AG223" i="1" a="1"/>
  <c r="AG223" i="1" s="1"/>
  <c r="AD224" i="1"/>
  <c r="AE224" i="1" a="1"/>
  <c r="AE224" i="1" s="1"/>
  <c r="AF224" i="1" a="1"/>
  <c r="AF224" i="1" s="1"/>
  <c r="AG224" i="1" a="1"/>
  <c r="AG224" i="1" s="1"/>
  <c r="AD225" i="1"/>
  <c r="AE225" i="1" a="1"/>
  <c r="AE225" i="1"/>
  <c r="AF225" i="1" a="1"/>
  <c r="AF225" i="1" s="1"/>
  <c r="AG225" i="1" a="1"/>
  <c r="AG225" i="1"/>
  <c r="AD226" i="1"/>
  <c r="AE226" i="1" a="1"/>
  <c r="AE226" i="1" s="1"/>
  <c r="AF226" i="1" a="1"/>
  <c r="AF226" i="1"/>
  <c r="AG226" i="1" a="1"/>
  <c r="AG226" i="1" s="1"/>
  <c r="AD227" i="1"/>
  <c r="AE227" i="1" a="1"/>
  <c r="AE227" i="1" s="1"/>
  <c r="AF227" i="1" a="1"/>
  <c r="AF227" i="1"/>
  <c r="AG227" i="1" a="1"/>
  <c r="AG227" i="1" s="1"/>
  <c r="AD228" i="1"/>
  <c r="AE228" i="1" a="1"/>
  <c r="AE228" i="1"/>
  <c r="AF228" i="1" a="1"/>
  <c r="AF228" i="1" s="1"/>
  <c r="AG228" i="1" a="1"/>
  <c r="AG228" i="1" s="1"/>
  <c r="AD229" i="1"/>
  <c r="AE229" i="1" a="1"/>
  <c r="AE229" i="1" s="1"/>
  <c r="AF229" i="1" a="1"/>
  <c r="AF229" i="1"/>
  <c r="AG229" i="1" a="1"/>
  <c r="AG229" i="1" s="1"/>
  <c r="AD230" i="1"/>
  <c r="AE230" i="1" a="1"/>
  <c r="AE230" i="1" s="1"/>
  <c r="AF230" i="1" a="1"/>
  <c r="AF230" i="1" s="1"/>
  <c r="AG230" i="1" a="1"/>
  <c r="AG230" i="1" s="1"/>
  <c r="AD231" i="1"/>
  <c r="AE231" i="1" a="1"/>
  <c r="AE231" i="1"/>
  <c r="AF231" i="1" a="1"/>
  <c r="AF231" i="1" s="1"/>
  <c r="AG231" i="1" a="1"/>
  <c r="AG231" i="1" s="1"/>
  <c r="AD232" i="1"/>
  <c r="AE232" i="1" a="1"/>
  <c r="AE232" i="1" s="1"/>
  <c r="AF232" i="1" a="1"/>
  <c r="AF232" i="1" s="1"/>
  <c r="AG232" i="1" a="1"/>
  <c r="AG232" i="1" s="1"/>
  <c r="AD233" i="1"/>
  <c r="AE233" i="1" a="1"/>
  <c r="AE233" i="1" s="1"/>
  <c r="AF233" i="1" a="1"/>
  <c r="AF233" i="1"/>
  <c r="AG233" i="1" a="1"/>
  <c r="AG233" i="1" s="1"/>
  <c r="AD234" i="1"/>
  <c r="AE234" i="1" a="1"/>
  <c r="AE234" i="1"/>
  <c r="AF234" i="1" a="1"/>
  <c r="AF234" i="1" s="1"/>
  <c r="AG234" i="1" a="1"/>
  <c r="AG234" i="1" s="1"/>
  <c r="AD235" i="1"/>
  <c r="AE235" i="1" a="1"/>
  <c r="AE235" i="1" s="1"/>
  <c r="AF235" i="1" a="1"/>
  <c r="AF235" i="1" s="1"/>
  <c r="AG235" i="1" a="1"/>
  <c r="AG235" i="1" s="1"/>
  <c r="AD236" i="1"/>
  <c r="AE236" i="1" a="1"/>
  <c r="AE236" i="1" s="1"/>
  <c r="AF236" i="1" a="1"/>
  <c r="AF236" i="1" s="1"/>
  <c r="AG236" i="1" a="1"/>
  <c r="AG236" i="1" s="1"/>
  <c r="AD237" i="1"/>
  <c r="AE237" i="1" a="1"/>
  <c r="AE237" i="1" s="1"/>
  <c r="AF237" i="1" a="1"/>
  <c r="AF237" i="1"/>
  <c r="AG237" i="1" a="1"/>
  <c r="AG237" i="1" s="1"/>
  <c r="AD238" i="1"/>
  <c r="AE238" i="1" a="1"/>
  <c r="AE238" i="1" s="1"/>
  <c r="AF238" i="1" a="1"/>
  <c r="AF238" i="1" s="1"/>
  <c r="AG238" i="1" a="1"/>
  <c r="AG238" i="1" s="1"/>
  <c r="AD239" i="1"/>
  <c r="AE239" i="1" a="1"/>
  <c r="AE239" i="1" s="1"/>
  <c r="AF239" i="1" a="1"/>
  <c r="AF239" i="1"/>
  <c r="AG239" i="1" a="1"/>
  <c r="AG239" i="1" s="1"/>
  <c r="AD240" i="1"/>
  <c r="AE240" i="1" a="1"/>
  <c r="AE240" i="1" s="1"/>
  <c r="AF240" i="1" a="1"/>
  <c r="AF240" i="1"/>
  <c r="AG240" i="1" a="1"/>
  <c r="AG240" i="1" s="1"/>
  <c r="AD241" i="1"/>
  <c r="AE241" i="1" a="1"/>
  <c r="AE241" i="1"/>
  <c r="AF241" i="1" a="1"/>
  <c r="AF241" i="1" s="1"/>
  <c r="AG241" i="1" a="1"/>
  <c r="AG241" i="1" s="1"/>
  <c r="AD242" i="1"/>
  <c r="AE242" i="1" a="1"/>
  <c r="AE242" i="1" s="1"/>
  <c r="AF242" i="1" a="1"/>
  <c r="AF242" i="1" s="1"/>
  <c r="AG242" i="1" a="1"/>
  <c r="AG242" i="1" s="1"/>
  <c r="AD243" i="1"/>
  <c r="AE243" i="1" a="1"/>
  <c r="AE243" i="1"/>
  <c r="AF243" i="1" a="1"/>
  <c r="AF243" i="1" s="1"/>
  <c r="AG243" i="1" a="1"/>
  <c r="AG243" i="1" s="1"/>
  <c r="AD244" i="1"/>
  <c r="AE244" i="1" a="1"/>
  <c r="AE244" i="1" s="1"/>
  <c r="AF244" i="1" a="1"/>
  <c r="AF244" i="1" s="1"/>
  <c r="AG244" i="1" a="1"/>
  <c r="AG244" i="1" s="1"/>
  <c r="AD245" i="1"/>
  <c r="AE245" i="1" a="1"/>
  <c r="AE245" i="1" s="1"/>
  <c r="AF245" i="1" a="1"/>
  <c r="AF245" i="1" s="1"/>
  <c r="AG245" i="1" a="1"/>
  <c r="AG245" i="1" s="1"/>
  <c r="AD246" i="1"/>
  <c r="AE246" i="1" a="1"/>
  <c r="AE246" i="1" s="1"/>
  <c r="AF246" i="1" a="1"/>
  <c r="AF246" i="1" s="1"/>
  <c r="AG246" i="1" a="1"/>
  <c r="AG246" i="1" s="1"/>
  <c r="AD247" i="1"/>
  <c r="AE247" i="1" a="1"/>
  <c r="AE247" i="1" s="1"/>
  <c r="AF247" i="1" a="1"/>
  <c r="AF247" i="1" s="1"/>
  <c r="AG247" i="1" a="1"/>
  <c r="AG247" i="1" s="1"/>
  <c r="AD248" i="1"/>
  <c r="AE248" i="1" a="1"/>
  <c r="AE248" i="1" s="1"/>
  <c r="AF248" i="1" a="1"/>
  <c r="AF248" i="1" s="1"/>
  <c r="AG248" i="1" a="1"/>
  <c r="AG248" i="1" s="1"/>
  <c r="AD249" i="1"/>
  <c r="AE249" i="1" a="1"/>
  <c r="AE249" i="1" s="1"/>
  <c r="AF249" i="1" a="1"/>
  <c r="AF249" i="1" s="1"/>
  <c r="AG249" i="1" a="1"/>
  <c r="AG249" i="1" s="1"/>
  <c r="AD250" i="1"/>
  <c r="AE250" i="1" a="1"/>
  <c r="AE250" i="1" s="1"/>
  <c r="AF250" i="1" a="1"/>
  <c r="AF250" i="1" s="1"/>
  <c r="AG250" i="1" a="1"/>
  <c r="AG250" i="1" s="1"/>
  <c r="AD251" i="1"/>
  <c r="AE251" i="1" a="1"/>
  <c r="AE251" i="1" s="1"/>
  <c r="AF251" i="1" a="1"/>
  <c r="AF251" i="1"/>
  <c r="AG251" i="1" a="1"/>
  <c r="AG251" i="1" s="1"/>
  <c r="AD252" i="1"/>
  <c r="AE252" i="1" a="1"/>
  <c r="AE252" i="1" s="1"/>
  <c r="AF252" i="1" a="1"/>
  <c r="AF252" i="1" s="1"/>
  <c r="AG252" i="1" a="1"/>
  <c r="AG252" i="1" s="1"/>
  <c r="AD253" i="1"/>
  <c r="AE253" i="1" a="1"/>
  <c r="AE253" i="1" s="1"/>
  <c r="AF253" i="1" a="1"/>
  <c r="AF253" i="1" s="1"/>
  <c r="AG253" i="1" a="1"/>
  <c r="AG253" i="1" s="1"/>
  <c r="AD254" i="1"/>
  <c r="AE254" i="1" a="1"/>
  <c r="AE254" i="1" s="1"/>
  <c r="AF254" i="1" a="1"/>
  <c r="AF254" i="1" s="1"/>
  <c r="AG254" i="1" a="1"/>
  <c r="AG254" i="1" s="1"/>
  <c r="AD255" i="1"/>
  <c r="AE255" i="1" a="1"/>
  <c r="AE255" i="1" s="1"/>
  <c r="AF255" i="1" a="1"/>
  <c r="AF255" i="1" s="1"/>
  <c r="AG255" i="1" a="1"/>
  <c r="AG255" i="1" s="1"/>
  <c r="AD256" i="1"/>
  <c r="AE256" i="1" a="1"/>
  <c r="AE256" i="1" s="1"/>
  <c r="AF256" i="1" a="1"/>
  <c r="AF256" i="1"/>
  <c r="AG256" i="1" a="1"/>
  <c r="AG256" i="1" s="1"/>
  <c r="AD257" i="1"/>
  <c r="AE257" i="1" a="1"/>
  <c r="AE257" i="1" s="1"/>
  <c r="AF257" i="1" a="1"/>
  <c r="AF257" i="1" s="1"/>
  <c r="AG257" i="1" a="1"/>
  <c r="AG257" i="1" s="1"/>
  <c r="AD258" i="1"/>
  <c r="AE258" i="1" a="1"/>
  <c r="AE258" i="1"/>
  <c r="AF258" i="1" a="1"/>
  <c r="AF258" i="1" s="1"/>
  <c r="AG258" i="1" a="1"/>
  <c r="AG258" i="1" s="1"/>
  <c r="AD259" i="1"/>
  <c r="AE259" i="1" a="1"/>
  <c r="AE259" i="1"/>
  <c r="AF259" i="1" a="1"/>
  <c r="AF259" i="1" s="1"/>
  <c r="AG259" i="1" a="1"/>
  <c r="AG259" i="1" s="1"/>
  <c r="AD260" i="1"/>
  <c r="AE260" i="1" a="1"/>
  <c r="AE260" i="1" s="1"/>
  <c r="AF260" i="1" a="1"/>
  <c r="AF260" i="1"/>
  <c r="AG260" i="1" a="1"/>
  <c r="AG260" i="1" s="1"/>
  <c r="AD261" i="1"/>
  <c r="AE261" i="1" a="1"/>
  <c r="AE261" i="1"/>
  <c r="AF261" i="1" a="1"/>
  <c r="AF261" i="1" s="1"/>
  <c r="AG261" i="1" a="1"/>
  <c r="AG261" i="1" s="1"/>
  <c r="AD262" i="1"/>
  <c r="AE262" i="1" a="1"/>
  <c r="AE262" i="1"/>
  <c r="AF262" i="1" a="1"/>
  <c r="AF262" i="1" s="1"/>
  <c r="AG262" i="1" a="1"/>
  <c r="AG262" i="1"/>
  <c r="AD263" i="1"/>
  <c r="AE263" i="1" a="1"/>
  <c r="AE263" i="1" s="1"/>
  <c r="AF263" i="1" a="1"/>
  <c r="AF263" i="1"/>
  <c r="AG263" i="1" a="1"/>
  <c r="AG263" i="1" s="1"/>
  <c r="AD264" i="1"/>
  <c r="AE264" i="1" a="1"/>
  <c r="AE264" i="1" s="1"/>
  <c r="AF264" i="1" a="1"/>
  <c r="AF264" i="1" s="1"/>
  <c r="AG264" i="1" a="1"/>
  <c r="AG264" i="1" s="1"/>
  <c r="AD265" i="1"/>
  <c r="AE265" i="1" a="1"/>
  <c r="AE265" i="1" s="1"/>
  <c r="AF265" i="1" a="1"/>
  <c r="AF265" i="1" s="1"/>
  <c r="AG265" i="1" a="1"/>
  <c r="AG265" i="1" s="1"/>
  <c r="AD266" i="1"/>
  <c r="AE266" i="1" a="1"/>
  <c r="AE266" i="1" s="1"/>
  <c r="AF266" i="1" a="1"/>
  <c r="AF266" i="1" s="1"/>
  <c r="AG266" i="1" a="1"/>
  <c r="AG266" i="1" s="1"/>
  <c r="AD267" i="1"/>
  <c r="AE267" i="1" a="1"/>
  <c r="AE267" i="1" s="1"/>
  <c r="AF267" i="1" a="1"/>
  <c r="AF267" i="1" s="1"/>
  <c r="AG267" i="1" a="1"/>
  <c r="AG267" i="1" s="1"/>
  <c r="AD268" i="1"/>
  <c r="AE268" i="1" a="1"/>
  <c r="AE268" i="1" s="1"/>
  <c r="AF268" i="1" a="1"/>
  <c r="AF268" i="1" s="1"/>
  <c r="AG268" i="1" a="1"/>
  <c r="AG268" i="1" s="1"/>
  <c r="AD269" i="1"/>
  <c r="AE269" i="1" a="1"/>
  <c r="AE269" i="1" s="1"/>
  <c r="AF269" i="1" a="1"/>
  <c r="AF269" i="1" s="1"/>
  <c r="AG269" i="1" a="1"/>
  <c r="AG269" i="1" s="1"/>
  <c r="AD270" i="1"/>
  <c r="AE270" i="1" a="1"/>
  <c r="AE270" i="1" s="1"/>
  <c r="AF270" i="1" a="1"/>
  <c r="AF270" i="1" s="1"/>
  <c r="AG270" i="1" a="1"/>
  <c r="AG270" i="1" s="1"/>
  <c r="AD271" i="1"/>
  <c r="AE271" i="1" a="1"/>
  <c r="AE271" i="1" s="1"/>
  <c r="AF271" i="1" a="1"/>
  <c r="AF271" i="1" s="1"/>
  <c r="AG271" i="1" a="1"/>
  <c r="AG271" i="1" s="1"/>
  <c r="AD272" i="1"/>
  <c r="AE272" i="1" a="1"/>
  <c r="AE272" i="1" s="1"/>
  <c r="AF272" i="1" a="1"/>
  <c r="AF272" i="1" s="1"/>
  <c r="AG272" i="1" a="1"/>
  <c r="AG272" i="1" s="1"/>
  <c r="AD273" i="1"/>
  <c r="AE273" i="1" a="1"/>
  <c r="AE273" i="1" s="1"/>
  <c r="AF273" i="1" a="1"/>
  <c r="AF273" i="1" s="1"/>
  <c r="AG273" i="1" a="1"/>
  <c r="AG273" i="1" s="1"/>
  <c r="AD274" i="1"/>
  <c r="AE274" i="1" a="1"/>
  <c r="AE274" i="1" s="1"/>
  <c r="AF274" i="1" a="1"/>
  <c r="AF274" i="1" s="1"/>
  <c r="AG274" i="1" a="1"/>
  <c r="AG274" i="1" s="1"/>
  <c r="AD275" i="1"/>
  <c r="AE275" i="1" a="1"/>
  <c r="AE275" i="1" s="1"/>
  <c r="AF275" i="1" a="1"/>
  <c r="AF275" i="1" s="1"/>
  <c r="AG275" i="1" a="1"/>
  <c r="AG275" i="1" s="1"/>
  <c r="AD276" i="1"/>
  <c r="AE276" i="1" a="1"/>
  <c r="AE276" i="1" s="1"/>
  <c r="AF276" i="1" a="1"/>
  <c r="AF276" i="1" s="1"/>
  <c r="AG276" i="1" a="1"/>
  <c r="AG276" i="1" s="1"/>
  <c r="AD277" i="1"/>
  <c r="AE277" i="1" a="1"/>
  <c r="AE277" i="1" s="1"/>
  <c r="AF277" i="1" a="1"/>
  <c r="AF277" i="1" s="1"/>
  <c r="AG277" i="1" a="1"/>
  <c r="AG277" i="1" s="1"/>
  <c r="AD278" i="1"/>
  <c r="AE278" i="1" a="1"/>
  <c r="AE278" i="1" s="1"/>
  <c r="AF278" i="1" a="1"/>
  <c r="AF278" i="1" s="1"/>
  <c r="AG278" i="1" a="1"/>
  <c r="AG278" i="1" s="1"/>
  <c r="AD279" i="1"/>
  <c r="AE279" i="1" a="1"/>
  <c r="AE279" i="1"/>
  <c r="AF279" i="1" a="1"/>
  <c r="AF279" i="1" s="1"/>
  <c r="AG279" i="1" a="1"/>
  <c r="AG279" i="1" s="1"/>
  <c r="AD280" i="1"/>
  <c r="AE280" i="1" a="1"/>
  <c r="AE280" i="1" s="1"/>
  <c r="AF280" i="1" a="1"/>
  <c r="AF280" i="1" s="1"/>
  <c r="AG280" i="1" a="1"/>
  <c r="AG280" i="1" s="1"/>
  <c r="AD281" i="1"/>
  <c r="AE281" i="1" a="1"/>
  <c r="AE281" i="1" s="1"/>
  <c r="AF281" i="1" a="1"/>
  <c r="AF281" i="1" s="1"/>
  <c r="AG281" i="1" a="1"/>
  <c r="AG281" i="1" s="1"/>
  <c r="AD282" i="1"/>
  <c r="AE282" i="1" a="1"/>
  <c r="AE282" i="1" s="1"/>
  <c r="AF282" i="1" a="1"/>
  <c r="AF282" i="1" s="1"/>
  <c r="AG282" i="1" a="1"/>
  <c r="AG282" i="1" s="1"/>
  <c r="AD283" i="1"/>
  <c r="AE283" i="1" a="1"/>
  <c r="AE283" i="1" s="1"/>
  <c r="AF283" i="1" a="1"/>
  <c r="AF283" i="1" s="1"/>
  <c r="AG283" i="1" a="1"/>
  <c r="AG283" i="1" s="1"/>
  <c r="AD284" i="1"/>
  <c r="AE284" i="1" a="1"/>
  <c r="AE284" i="1" s="1"/>
  <c r="AF284" i="1" a="1"/>
  <c r="AF284" i="1" s="1"/>
  <c r="AG284" i="1" a="1"/>
  <c r="AG284" i="1" s="1"/>
  <c r="AD285" i="1"/>
  <c r="AE285" i="1" a="1"/>
  <c r="AE285" i="1" s="1"/>
  <c r="AF285" i="1" a="1"/>
  <c r="AF285" i="1" s="1"/>
  <c r="AG285" i="1" a="1"/>
  <c r="AG285" i="1" s="1"/>
  <c r="AD286" i="1"/>
  <c r="AE286" i="1" a="1"/>
  <c r="AE286" i="1" s="1"/>
  <c r="AF286" i="1" a="1"/>
  <c r="AF286" i="1" s="1"/>
  <c r="AG286" i="1" a="1"/>
  <c r="AG286" i="1" s="1"/>
  <c r="AD287" i="1"/>
  <c r="AE287" i="1" a="1"/>
  <c r="AE287" i="1" s="1"/>
  <c r="AF287" i="1" a="1"/>
  <c r="AF287" i="1" s="1"/>
  <c r="AG287" i="1" a="1"/>
  <c r="AG287" i="1" s="1"/>
  <c r="AD288" i="1"/>
  <c r="AE288" i="1" a="1"/>
  <c r="AE288" i="1" s="1"/>
  <c r="AF288" i="1" a="1"/>
  <c r="AF288" i="1"/>
  <c r="AG288" i="1" a="1"/>
  <c r="AG288" i="1" s="1"/>
  <c r="AD289" i="1"/>
  <c r="AE289" i="1" a="1"/>
  <c r="AE289" i="1" s="1"/>
  <c r="AF289" i="1" a="1"/>
  <c r="AF289" i="1" s="1"/>
  <c r="AG289" i="1" a="1"/>
  <c r="AG289" i="1" s="1"/>
  <c r="AD290" i="1"/>
  <c r="AE290" i="1" a="1"/>
  <c r="AE290" i="1" s="1"/>
  <c r="AF290" i="1" a="1"/>
  <c r="AF290" i="1" s="1"/>
  <c r="AG290" i="1" a="1"/>
  <c r="AG290" i="1" s="1"/>
  <c r="AD291" i="1"/>
  <c r="AE291" i="1" a="1"/>
  <c r="AE291" i="1" s="1"/>
  <c r="AF291" i="1" a="1"/>
  <c r="AF291" i="1" s="1"/>
  <c r="AG291" i="1" a="1"/>
  <c r="AG291" i="1" s="1"/>
  <c r="AD292" i="1"/>
  <c r="AE292" i="1" a="1"/>
  <c r="AE292" i="1" s="1"/>
  <c r="AF292" i="1" a="1"/>
  <c r="AF292" i="1" s="1"/>
  <c r="AG292" i="1" a="1"/>
  <c r="AG292" i="1" s="1"/>
  <c r="AD293" i="1"/>
  <c r="AE293" i="1" a="1"/>
  <c r="AE293" i="1" s="1"/>
  <c r="AF293" i="1" a="1"/>
  <c r="AF293" i="1" s="1"/>
  <c r="AG293" i="1" a="1"/>
  <c r="AG293" i="1" s="1"/>
  <c r="AD294" i="1"/>
  <c r="AE294" i="1" a="1"/>
  <c r="AE294" i="1" s="1"/>
  <c r="AF294" i="1" a="1"/>
  <c r="AF294" i="1" s="1"/>
  <c r="AG294" i="1" a="1"/>
  <c r="AG294" i="1" s="1"/>
  <c r="AD295" i="1"/>
  <c r="AE295" i="1" a="1"/>
  <c r="AE295" i="1" s="1"/>
  <c r="AF295" i="1" a="1"/>
  <c r="AF295" i="1"/>
  <c r="AG295" i="1" a="1"/>
  <c r="AG295" i="1" s="1"/>
  <c r="AD296" i="1"/>
  <c r="AE296" i="1" a="1"/>
  <c r="AE296" i="1" s="1"/>
  <c r="AF296" i="1" a="1"/>
  <c r="AF296" i="1" s="1"/>
  <c r="AG296" i="1" a="1"/>
  <c r="AG296" i="1" s="1"/>
  <c r="AD297" i="1"/>
  <c r="AE297" i="1" a="1"/>
  <c r="AE297" i="1" s="1"/>
  <c r="AF297" i="1" a="1"/>
  <c r="AF297" i="1" s="1"/>
  <c r="AG297" i="1" a="1"/>
  <c r="AG297" i="1" s="1"/>
  <c r="AD298" i="1"/>
  <c r="AE298" i="1" a="1"/>
  <c r="AE298" i="1" s="1"/>
  <c r="AF298" i="1" a="1"/>
  <c r="AF298" i="1" s="1"/>
  <c r="AG298" i="1" a="1"/>
  <c r="AG298" i="1" s="1"/>
  <c r="AD299" i="1"/>
  <c r="AE299" i="1" a="1"/>
  <c r="AE299" i="1" s="1"/>
  <c r="AF299" i="1" a="1"/>
  <c r="AF299" i="1" s="1"/>
  <c r="AG299" i="1" a="1"/>
  <c r="AG299" i="1" s="1"/>
  <c r="AD300" i="1"/>
  <c r="AE300" i="1" a="1"/>
  <c r="AE300" i="1" s="1"/>
  <c r="AF300" i="1" a="1"/>
  <c r="AF300" i="1" s="1"/>
  <c r="AG300" i="1" a="1"/>
  <c r="AG300" i="1" s="1"/>
  <c r="AD301" i="1"/>
  <c r="AE301" i="1" a="1"/>
  <c r="AE301" i="1" s="1"/>
  <c r="AF301" i="1" a="1"/>
  <c r="AF301" i="1" s="1"/>
  <c r="AG301" i="1" a="1"/>
  <c r="AG301" i="1" s="1"/>
  <c r="AD302" i="1"/>
  <c r="AE302" i="1" a="1"/>
  <c r="AE302" i="1" s="1"/>
  <c r="AF302" i="1" a="1"/>
  <c r="AF302" i="1" s="1"/>
  <c r="AG302" i="1" a="1"/>
  <c r="AG302" i="1" s="1"/>
  <c r="AD303" i="1"/>
  <c r="AE303" i="1" a="1"/>
  <c r="AE303" i="1"/>
  <c r="AF303" i="1" a="1"/>
  <c r="AF303" i="1" s="1"/>
  <c r="AG303" i="1" a="1"/>
  <c r="AG303" i="1" s="1"/>
  <c r="AD304" i="1"/>
  <c r="AE304" i="1" a="1"/>
  <c r="AE304" i="1" s="1"/>
  <c r="AF304" i="1" a="1"/>
  <c r="AF304" i="1" s="1"/>
  <c r="AG304" i="1" a="1"/>
  <c r="AG304" i="1" s="1"/>
  <c r="AD305" i="1"/>
  <c r="AE305" i="1" a="1"/>
  <c r="AE305" i="1" s="1"/>
  <c r="AF305" i="1" a="1"/>
  <c r="AF305" i="1" s="1"/>
  <c r="AG305" i="1" a="1"/>
  <c r="AG305" i="1" s="1"/>
  <c r="AD306" i="1"/>
  <c r="AE306" i="1" a="1"/>
  <c r="AE306" i="1"/>
  <c r="AF306" i="1" a="1"/>
  <c r="AF306" i="1" s="1"/>
  <c r="AG306" i="1" a="1"/>
  <c r="AG306" i="1" s="1"/>
  <c r="AD307" i="1"/>
  <c r="AE307" i="1" a="1"/>
  <c r="AE307" i="1" s="1"/>
  <c r="AF307" i="1" a="1"/>
  <c r="AF307" i="1" s="1"/>
  <c r="AG307" i="1" a="1"/>
  <c r="AG307" i="1" s="1"/>
  <c r="AD308" i="1"/>
  <c r="AE308" i="1" a="1"/>
  <c r="AE308" i="1" s="1"/>
  <c r="AF308" i="1" a="1"/>
  <c r="AF308" i="1"/>
  <c r="AG308" i="1" a="1"/>
  <c r="AG308" i="1" s="1"/>
  <c r="AD309" i="1"/>
  <c r="AE309" i="1" a="1"/>
  <c r="AE309" i="1"/>
  <c r="AF309" i="1" a="1"/>
  <c r="AF309" i="1" s="1"/>
  <c r="AG309" i="1" a="1"/>
  <c r="AG309" i="1" s="1"/>
  <c r="AD310" i="1"/>
  <c r="AE310" i="1" a="1"/>
  <c r="AE310" i="1" s="1"/>
  <c r="AF310" i="1" a="1"/>
  <c r="AF310" i="1" s="1"/>
  <c r="AG310" i="1" a="1"/>
  <c r="AG310" i="1" s="1"/>
  <c r="AD311" i="1"/>
  <c r="AE311" i="1" a="1"/>
  <c r="AE311" i="1" s="1"/>
  <c r="AF311" i="1" a="1"/>
  <c r="AF311" i="1"/>
  <c r="AG311" i="1" a="1"/>
  <c r="AG311" i="1" s="1"/>
  <c r="AD312" i="1"/>
  <c r="AE312" i="1" a="1"/>
  <c r="AE312" i="1" s="1"/>
  <c r="AF312" i="1" a="1"/>
  <c r="AF312" i="1" s="1"/>
  <c r="AG312" i="1" a="1"/>
  <c r="AG312" i="1" s="1"/>
  <c r="AD313" i="1"/>
  <c r="AE313" i="1" a="1"/>
  <c r="AE313" i="1" s="1"/>
  <c r="AF313" i="1" a="1"/>
  <c r="AF313" i="1"/>
  <c r="AG313" i="1" a="1"/>
  <c r="AG313" i="1" s="1"/>
  <c r="AD314" i="1"/>
  <c r="AE314" i="1" a="1"/>
  <c r="AE314" i="1" s="1"/>
  <c r="AF314" i="1" a="1"/>
  <c r="AF314" i="1" s="1"/>
  <c r="AG314" i="1" a="1"/>
  <c r="AG314" i="1" s="1"/>
  <c r="AD315" i="1"/>
  <c r="AE315" i="1" a="1"/>
  <c r="AE315" i="1"/>
  <c r="AF315" i="1" a="1"/>
  <c r="AF315" i="1"/>
  <c r="AG315" i="1" a="1"/>
  <c r="AG315" i="1"/>
  <c r="AD316" i="1"/>
  <c r="AE316" i="1" a="1"/>
  <c r="AE316" i="1" s="1"/>
  <c r="AF316" i="1" a="1"/>
  <c r="AF316" i="1"/>
  <c r="AG316" i="1" a="1"/>
  <c r="AG316" i="1" s="1"/>
  <c r="AD317" i="1"/>
  <c r="AE317" i="1" a="1"/>
  <c r="AE317" i="1"/>
  <c r="AF317" i="1" a="1"/>
  <c r="AF317" i="1" s="1"/>
  <c r="AG317" i="1" a="1"/>
  <c r="AG317" i="1" s="1"/>
  <c r="AD318" i="1"/>
  <c r="AE318" i="1" a="1"/>
  <c r="AE318" i="1" s="1"/>
  <c r="AF318" i="1" a="1"/>
  <c r="AF318" i="1" s="1"/>
  <c r="AG318" i="1" a="1"/>
  <c r="AG318" i="1" s="1"/>
  <c r="AD319" i="1"/>
  <c r="AE319" i="1" a="1"/>
  <c r="AE319" i="1"/>
  <c r="AF319" i="1" a="1"/>
  <c r="AF319" i="1" s="1"/>
  <c r="AG319" i="1" a="1"/>
  <c r="AG319" i="1"/>
  <c r="AD320" i="1"/>
  <c r="AE320" i="1" a="1"/>
  <c r="AE320" i="1" s="1"/>
  <c r="AF320" i="1" a="1"/>
  <c r="AF320" i="1"/>
  <c r="AG320" i="1" a="1"/>
  <c r="AG320" i="1" s="1"/>
  <c r="AD321" i="1"/>
  <c r="AE321" i="1" a="1"/>
  <c r="AE321" i="1"/>
  <c r="AF321" i="1" a="1"/>
  <c r="AF321" i="1" s="1"/>
  <c r="AG321" i="1" a="1"/>
  <c r="AG321" i="1" s="1"/>
  <c r="AD322" i="1"/>
  <c r="AE322" i="1" a="1"/>
  <c r="AE322" i="1" s="1"/>
  <c r="AF322" i="1" a="1"/>
  <c r="AF322" i="1" s="1"/>
  <c r="AG322" i="1" a="1"/>
  <c r="AG322" i="1"/>
  <c r="AD323" i="1"/>
  <c r="AE323" i="1" a="1"/>
  <c r="AE323" i="1"/>
  <c r="AF323" i="1" a="1"/>
  <c r="AF323" i="1"/>
  <c r="AG323" i="1" a="1"/>
  <c r="AG323" i="1"/>
  <c r="AD324" i="1"/>
  <c r="AE324" i="1" a="1"/>
  <c r="AE324" i="1" s="1"/>
  <c r="AF324" i="1" a="1"/>
  <c r="AF324" i="1" s="1"/>
  <c r="AG324" i="1" a="1"/>
  <c r="AG324" i="1" s="1"/>
  <c r="AD325" i="1"/>
  <c r="AE325" i="1" a="1"/>
  <c r="AE325" i="1" s="1"/>
  <c r="AF325" i="1" a="1"/>
  <c r="AF325" i="1"/>
  <c r="AG325" i="1" a="1"/>
  <c r="AG325" i="1" s="1"/>
  <c r="AD326" i="1"/>
  <c r="AE326" i="1" a="1"/>
  <c r="AE326" i="1" s="1"/>
  <c r="AF326" i="1" a="1"/>
  <c r="AF326" i="1" s="1"/>
  <c r="AG326" i="1" a="1"/>
  <c r="AG326" i="1" s="1"/>
  <c r="AD327" i="1"/>
  <c r="AE327" i="1" a="1"/>
  <c r="AE327" i="1" s="1"/>
  <c r="AF327" i="1" a="1"/>
  <c r="AF327" i="1"/>
  <c r="AG327" i="1" a="1"/>
  <c r="AG327" i="1" s="1"/>
  <c r="AD328" i="1"/>
  <c r="AE328" i="1" a="1"/>
  <c r="AE328" i="1" s="1"/>
  <c r="AF328" i="1" a="1"/>
  <c r="AF328" i="1"/>
  <c r="AG328" i="1" a="1"/>
  <c r="AG328" i="1" s="1"/>
  <c r="AD329" i="1"/>
  <c r="AE329" i="1" a="1"/>
  <c r="AE329" i="1" s="1"/>
  <c r="AF329" i="1" a="1"/>
  <c r="AF329" i="1" s="1"/>
  <c r="AG329" i="1" a="1"/>
  <c r="AG329" i="1" s="1"/>
  <c r="AD330" i="1"/>
  <c r="AE330" i="1" a="1"/>
  <c r="AE330" i="1" s="1"/>
  <c r="AF330" i="1" a="1"/>
  <c r="AF330" i="1" s="1"/>
  <c r="AG330" i="1" a="1"/>
  <c r="AG330" i="1"/>
  <c r="AD331" i="1"/>
  <c r="AE331" i="1" a="1"/>
  <c r="AE331" i="1" s="1"/>
  <c r="AF331" i="1" a="1"/>
  <c r="AF331" i="1"/>
  <c r="AG331" i="1" a="1"/>
  <c r="AG331" i="1" s="1"/>
  <c r="AD332" i="1"/>
  <c r="AE332" i="1" a="1"/>
  <c r="AE332" i="1" s="1"/>
  <c r="AF332" i="1" a="1"/>
  <c r="AF332" i="1"/>
  <c r="AG332" i="1" a="1"/>
  <c r="AG332" i="1" s="1"/>
  <c r="AD333" i="1"/>
  <c r="AE333" i="1" a="1"/>
  <c r="AE333" i="1" s="1"/>
  <c r="AF333" i="1" a="1"/>
  <c r="AF333" i="1" s="1"/>
  <c r="AG333" i="1" a="1"/>
  <c r="AG333" i="1" s="1"/>
  <c r="AD334" i="1"/>
  <c r="AE334" i="1" a="1"/>
  <c r="AE334" i="1" s="1"/>
  <c r="AF334" i="1" a="1"/>
  <c r="AF334" i="1" s="1"/>
  <c r="AG334" i="1" a="1"/>
  <c r="AG334" i="1"/>
  <c r="AD335" i="1"/>
  <c r="AE335" i="1" a="1"/>
  <c r="AE335" i="1" s="1"/>
  <c r="AF335" i="1" a="1"/>
  <c r="AF335" i="1" s="1"/>
  <c r="AG335" i="1" a="1"/>
  <c r="AG335" i="1"/>
  <c r="AD336" i="1"/>
  <c r="AE336" i="1" a="1"/>
  <c r="AE336" i="1" s="1"/>
  <c r="AF336" i="1" a="1"/>
  <c r="AF336" i="1"/>
  <c r="AG336" i="1" a="1"/>
  <c r="AG336" i="1" s="1"/>
  <c r="AD337" i="1"/>
  <c r="AE337" i="1" a="1"/>
  <c r="AE337" i="1"/>
  <c r="AF337" i="1" a="1"/>
  <c r="AF337" i="1" s="1"/>
  <c r="AG337" i="1" a="1"/>
  <c r="AG337" i="1" s="1"/>
  <c r="AD338" i="1"/>
  <c r="AE338" i="1" a="1"/>
  <c r="AE338" i="1" s="1"/>
  <c r="AF338" i="1" a="1"/>
  <c r="AF338" i="1" s="1"/>
  <c r="AG338" i="1" a="1"/>
  <c r="AG338" i="1" s="1"/>
  <c r="AD339" i="1"/>
  <c r="AE339" i="1" a="1"/>
  <c r="AE339" i="1"/>
  <c r="AF339" i="1" a="1"/>
  <c r="AF339" i="1" s="1"/>
  <c r="AG339" i="1" a="1"/>
  <c r="AG339" i="1"/>
  <c r="AD340" i="1"/>
  <c r="AE340" i="1" a="1"/>
  <c r="AE340" i="1" s="1"/>
  <c r="AF340" i="1" a="1"/>
  <c r="AF340" i="1"/>
  <c r="AG340" i="1" a="1"/>
  <c r="AG340" i="1" s="1"/>
  <c r="AD341" i="1"/>
  <c r="AE341" i="1" a="1"/>
  <c r="AE341" i="1"/>
  <c r="AF341" i="1" a="1"/>
  <c r="AF341" i="1" s="1"/>
  <c r="AG341" i="1" a="1"/>
  <c r="AG341" i="1"/>
  <c r="AD342" i="1"/>
  <c r="AE342" i="1" a="1"/>
  <c r="AE342" i="1" s="1"/>
  <c r="AF342" i="1" a="1"/>
  <c r="AF342" i="1" s="1"/>
  <c r="AG342" i="1" a="1"/>
  <c r="AG342" i="1"/>
  <c r="AD343" i="1"/>
  <c r="AE343" i="1" a="1"/>
  <c r="AE343" i="1" s="1"/>
  <c r="AF343" i="1" a="1"/>
  <c r="AF343" i="1"/>
  <c r="AG343" i="1" a="1"/>
  <c r="AG343" i="1" s="1"/>
  <c r="AD344" i="1"/>
  <c r="AE344" i="1" a="1"/>
  <c r="AE344" i="1" s="1"/>
  <c r="AF344" i="1" a="1"/>
  <c r="AF344" i="1" s="1"/>
  <c r="AG344" i="1" a="1"/>
  <c r="AG344" i="1" s="1"/>
  <c r="AD345" i="1"/>
  <c r="AE345" i="1" a="1"/>
  <c r="AE345" i="1" s="1"/>
  <c r="AF345" i="1" a="1"/>
  <c r="AF345" i="1" s="1"/>
  <c r="AG345" i="1" a="1"/>
  <c r="AG345" i="1" s="1"/>
  <c r="AD346" i="1"/>
  <c r="AE346" i="1" a="1"/>
  <c r="AE346" i="1" s="1"/>
  <c r="AF346" i="1" a="1"/>
  <c r="AF346" i="1" s="1"/>
  <c r="AG346" i="1" a="1"/>
  <c r="AG346" i="1" s="1"/>
  <c r="AD347" i="1"/>
  <c r="AE347" i="1" a="1"/>
  <c r="AE347" i="1" s="1"/>
  <c r="AF347" i="1" a="1"/>
  <c r="AF347" i="1"/>
  <c r="AG347" i="1" a="1"/>
  <c r="AG347" i="1" s="1"/>
  <c r="AD348" i="1"/>
  <c r="AE348" i="1" a="1"/>
  <c r="AE348" i="1" s="1"/>
  <c r="AF348" i="1" a="1"/>
  <c r="AF348" i="1"/>
  <c r="AG348" i="1" a="1"/>
  <c r="AG348" i="1" s="1"/>
  <c r="AD349" i="1"/>
  <c r="AE349" i="1" a="1"/>
  <c r="AE349" i="1" s="1"/>
  <c r="AF349" i="1" a="1"/>
  <c r="AF349" i="1"/>
  <c r="AG349" i="1" a="1"/>
  <c r="AG349" i="1" s="1"/>
  <c r="AD350" i="1"/>
  <c r="AE350" i="1" a="1"/>
  <c r="AE350" i="1" s="1"/>
  <c r="AF350" i="1" a="1"/>
  <c r="AF350" i="1" s="1"/>
  <c r="AG350" i="1" a="1"/>
  <c r="AG350" i="1" s="1"/>
  <c r="AD351" i="1"/>
  <c r="AE351" i="1" a="1"/>
  <c r="AE351" i="1" s="1"/>
  <c r="AF351" i="1" a="1"/>
  <c r="AF351" i="1" s="1"/>
  <c r="AG351" i="1" a="1"/>
  <c r="AG351" i="1" s="1"/>
  <c r="AD352" i="1"/>
  <c r="AE352" i="1" a="1"/>
  <c r="AE352" i="1" s="1"/>
  <c r="AF352" i="1" a="1"/>
  <c r="AF352" i="1"/>
  <c r="AG352" i="1" a="1"/>
  <c r="AG352" i="1" s="1"/>
  <c r="AD353" i="1"/>
  <c r="AE353" i="1" a="1"/>
  <c r="AE353" i="1" s="1"/>
  <c r="AF353" i="1" a="1"/>
  <c r="AF353" i="1"/>
  <c r="AG353" i="1" a="1"/>
  <c r="AG353" i="1" s="1"/>
  <c r="AD354" i="1"/>
  <c r="AE354" i="1" a="1"/>
  <c r="AE354" i="1" s="1"/>
  <c r="AF354" i="1" a="1"/>
  <c r="AF354" i="1" s="1"/>
  <c r="AG354" i="1" a="1"/>
  <c r="AG354" i="1" s="1"/>
  <c r="AD355" i="1"/>
  <c r="AE355" i="1" a="1"/>
  <c r="AE355" i="1" s="1"/>
  <c r="AF355" i="1" a="1"/>
  <c r="AF355" i="1"/>
  <c r="AG355" i="1" a="1"/>
  <c r="AG355" i="1" s="1"/>
  <c r="AD356" i="1"/>
  <c r="AE356" i="1" a="1"/>
  <c r="AE356" i="1" s="1"/>
  <c r="AF356" i="1" a="1"/>
  <c r="AF356" i="1" s="1"/>
  <c r="AG356" i="1" a="1"/>
  <c r="AG356" i="1" s="1"/>
  <c r="AD357" i="1"/>
  <c r="AE357" i="1" a="1"/>
  <c r="AE357" i="1" s="1"/>
  <c r="AF357" i="1" a="1"/>
  <c r="AF357" i="1" s="1"/>
  <c r="AG357" i="1" a="1"/>
  <c r="AG357" i="1" s="1"/>
  <c r="AD358" i="1"/>
  <c r="AE358" i="1" a="1"/>
  <c r="AE358" i="1" s="1"/>
  <c r="AF358" i="1" a="1"/>
  <c r="AF358" i="1" s="1"/>
  <c r="AG358" i="1" a="1"/>
  <c r="AG358" i="1" s="1"/>
  <c r="AD359" i="1"/>
  <c r="AE359" i="1" a="1"/>
  <c r="AE359" i="1" s="1"/>
  <c r="AF359" i="1" a="1"/>
  <c r="AF359" i="1"/>
  <c r="AG359" i="1" a="1"/>
  <c r="AG359" i="1" s="1"/>
  <c r="AD360" i="1"/>
  <c r="AE360" i="1" a="1"/>
  <c r="AE360" i="1" s="1"/>
  <c r="AF360" i="1" a="1"/>
  <c r="AF360" i="1"/>
  <c r="AG360" i="1" a="1"/>
  <c r="AG360" i="1" s="1"/>
  <c r="AD361" i="1"/>
  <c r="AE361" i="1" a="1"/>
  <c r="AE361" i="1" s="1"/>
  <c r="AF361" i="1" a="1"/>
  <c r="AF361" i="1" s="1"/>
  <c r="AG361" i="1" a="1"/>
  <c r="AG361" i="1" s="1"/>
  <c r="AD362" i="1"/>
  <c r="AE362" i="1" a="1"/>
  <c r="AE362" i="1" s="1"/>
  <c r="AF362" i="1" a="1"/>
  <c r="AF362" i="1" s="1"/>
  <c r="AG362" i="1" a="1"/>
  <c r="AG362" i="1" s="1"/>
  <c r="AD363" i="1"/>
  <c r="AE363" i="1" a="1"/>
  <c r="AE363" i="1" s="1"/>
  <c r="AF363" i="1" a="1"/>
  <c r="AF363" i="1" s="1"/>
  <c r="AG363" i="1" a="1"/>
  <c r="AG363" i="1" s="1"/>
  <c r="AD364" i="1"/>
  <c r="AE364" i="1" a="1"/>
  <c r="AE364" i="1" s="1"/>
  <c r="AF364" i="1" a="1"/>
  <c r="AF364" i="1"/>
  <c r="AG364" i="1" a="1"/>
  <c r="AG364" i="1" s="1"/>
  <c r="AD365" i="1"/>
  <c r="AE365" i="1" a="1"/>
  <c r="AE365" i="1" s="1"/>
  <c r="AF365" i="1" a="1"/>
  <c r="AF365" i="1"/>
  <c r="AG365" i="1" a="1"/>
  <c r="AG365" i="1" s="1"/>
  <c r="AD366" i="1"/>
  <c r="AE366" i="1" a="1"/>
  <c r="AE366" i="1" s="1"/>
  <c r="AF366" i="1" a="1"/>
  <c r="AF366" i="1" s="1"/>
  <c r="AG366" i="1" a="1"/>
  <c r="AG366" i="1" s="1"/>
  <c r="AD367" i="1"/>
  <c r="AE367" i="1" a="1"/>
  <c r="AE367" i="1" s="1"/>
  <c r="AF367" i="1" a="1"/>
  <c r="AF367" i="1" s="1"/>
  <c r="AG367" i="1" a="1"/>
  <c r="AG367" i="1" s="1"/>
  <c r="AD368" i="1"/>
  <c r="AE368" i="1" a="1"/>
  <c r="AE368" i="1" s="1"/>
  <c r="AF368" i="1" a="1"/>
  <c r="AF368" i="1" s="1"/>
  <c r="AG368" i="1" a="1"/>
  <c r="AG368" i="1" s="1"/>
  <c r="AD369" i="1"/>
  <c r="AE369" i="1" a="1"/>
  <c r="AE369" i="1" s="1"/>
  <c r="AF369" i="1" a="1"/>
  <c r="AF369" i="1"/>
  <c r="AG369" i="1" a="1"/>
  <c r="AG369" i="1" s="1"/>
  <c r="AD370" i="1"/>
  <c r="AE370" i="1" a="1"/>
  <c r="AE370" i="1" s="1"/>
  <c r="AF370" i="1" a="1"/>
  <c r="AF370" i="1" s="1"/>
  <c r="AG370" i="1" a="1"/>
  <c r="AG370" i="1" s="1"/>
  <c r="AD371" i="1"/>
  <c r="AE371" i="1" a="1"/>
  <c r="AE371" i="1" s="1"/>
  <c r="AF371" i="1" a="1"/>
  <c r="AF371" i="1"/>
  <c r="AG371" i="1" a="1"/>
  <c r="AG371" i="1" s="1"/>
  <c r="AD372" i="1"/>
  <c r="AE372" i="1" a="1"/>
  <c r="AE372" i="1" s="1"/>
  <c r="AF372" i="1" a="1"/>
  <c r="AF372" i="1" s="1"/>
  <c r="AG372" i="1" a="1"/>
  <c r="AG372" i="1" s="1"/>
  <c r="AD373" i="1"/>
  <c r="AE373" i="1" a="1"/>
  <c r="AE373" i="1" s="1"/>
  <c r="AF373" i="1" a="1"/>
  <c r="AF373" i="1" s="1"/>
  <c r="AG373" i="1" a="1"/>
  <c r="AG373" i="1" s="1"/>
  <c r="AD374" i="1"/>
  <c r="AE374" i="1" a="1"/>
  <c r="AE374" i="1" s="1"/>
  <c r="AF374" i="1" a="1"/>
  <c r="AF374" i="1" s="1"/>
  <c r="AG374" i="1" a="1"/>
  <c r="AG374" i="1" s="1"/>
  <c r="AD375" i="1"/>
  <c r="AE375" i="1" a="1"/>
  <c r="AE375" i="1" s="1"/>
  <c r="AF375" i="1" a="1"/>
  <c r="AF375" i="1"/>
  <c r="AG375" i="1" a="1"/>
  <c r="AG375" i="1" s="1"/>
  <c r="AD376" i="1"/>
  <c r="AE376" i="1" a="1"/>
  <c r="AE376" i="1" s="1"/>
  <c r="AF376" i="1" a="1"/>
  <c r="AF376" i="1"/>
  <c r="AG376" i="1" a="1"/>
  <c r="AG376" i="1" s="1"/>
  <c r="AD377" i="1"/>
  <c r="AE377" i="1" a="1"/>
  <c r="AE377" i="1" s="1"/>
  <c r="AF377" i="1" a="1"/>
  <c r="AF377" i="1" s="1"/>
  <c r="AG377" i="1" a="1"/>
  <c r="AG377" i="1" s="1"/>
  <c r="AD378" i="1"/>
  <c r="AE378" i="1" a="1"/>
  <c r="AE378" i="1" s="1"/>
  <c r="AF378" i="1" a="1"/>
  <c r="AF378" i="1" s="1"/>
  <c r="AG378" i="1" a="1"/>
  <c r="AG378" i="1" s="1"/>
  <c r="AD379" i="1"/>
  <c r="AE379" i="1" a="1"/>
  <c r="AE379" i="1" s="1"/>
  <c r="AF379" i="1" a="1"/>
  <c r="AF379" i="1" s="1"/>
  <c r="AG379" i="1" a="1"/>
  <c r="AG379" i="1" s="1"/>
  <c r="AD380" i="1"/>
  <c r="AE380" i="1" a="1"/>
  <c r="AE380" i="1" s="1"/>
  <c r="AF380" i="1" a="1"/>
  <c r="AF380" i="1"/>
  <c r="AG380" i="1" a="1"/>
  <c r="AG380" i="1" s="1"/>
  <c r="AD381" i="1"/>
  <c r="AE381" i="1" a="1"/>
  <c r="AE381" i="1" s="1"/>
  <c r="AF381" i="1" a="1"/>
  <c r="AF381" i="1"/>
  <c r="AG381" i="1" a="1"/>
  <c r="AG381" i="1" s="1"/>
  <c r="AD382" i="1"/>
  <c r="AE382" i="1" a="1"/>
  <c r="AE382" i="1" s="1"/>
  <c r="AF382" i="1" a="1"/>
  <c r="AF382" i="1" s="1"/>
  <c r="AG382" i="1" a="1"/>
  <c r="AG382" i="1" s="1"/>
  <c r="AD383" i="1"/>
  <c r="AE383" i="1" a="1"/>
  <c r="AE383" i="1" s="1"/>
  <c r="AF383" i="1" a="1"/>
  <c r="AF383" i="1" s="1"/>
  <c r="AG383" i="1" a="1"/>
  <c r="AG383" i="1" s="1"/>
  <c r="AD384" i="1"/>
  <c r="AE384" i="1" a="1"/>
  <c r="AE384" i="1" s="1"/>
  <c r="AF384" i="1" a="1"/>
  <c r="AF384" i="1" s="1"/>
  <c r="AG384" i="1" a="1"/>
  <c r="AG384" i="1" s="1"/>
  <c r="AD385" i="1"/>
  <c r="AE385" i="1" a="1"/>
  <c r="AE385" i="1" s="1"/>
  <c r="AF385" i="1" a="1"/>
  <c r="AF385" i="1"/>
  <c r="AG385" i="1" a="1"/>
  <c r="AG385" i="1" s="1"/>
  <c r="AD386" i="1"/>
  <c r="AE386" i="1" a="1"/>
  <c r="AE386" i="1" s="1"/>
  <c r="AF386" i="1" a="1"/>
  <c r="AF386" i="1" s="1"/>
  <c r="AG386" i="1" a="1"/>
  <c r="AG386" i="1" s="1"/>
  <c r="AD387" i="1"/>
  <c r="AE387" i="1" a="1"/>
  <c r="AE387" i="1" s="1"/>
  <c r="AF387" i="1" a="1"/>
  <c r="AF387" i="1"/>
  <c r="AG387" i="1" a="1"/>
  <c r="AG387" i="1" s="1"/>
  <c r="AD388" i="1"/>
  <c r="AE388" i="1" a="1"/>
  <c r="AE388" i="1" s="1"/>
  <c r="AF388" i="1" a="1"/>
  <c r="AF388" i="1" s="1"/>
  <c r="AG388" i="1" a="1"/>
  <c r="AG388" i="1" s="1"/>
  <c r="AD389" i="1"/>
  <c r="AE389" i="1" a="1"/>
  <c r="AE389" i="1" s="1"/>
  <c r="AF389" i="1" a="1"/>
  <c r="AF389" i="1" s="1"/>
  <c r="AG389" i="1" a="1"/>
  <c r="AG389" i="1" s="1"/>
  <c r="AD390" i="1"/>
  <c r="AE390" i="1" a="1"/>
  <c r="AE390" i="1" s="1"/>
  <c r="AF390" i="1" a="1"/>
  <c r="AF390" i="1" s="1"/>
  <c r="AG390" i="1" a="1"/>
  <c r="AG390" i="1" s="1"/>
  <c r="AD391" i="1"/>
  <c r="AE391" i="1" a="1"/>
  <c r="AE391" i="1" s="1"/>
  <c r="AF391" i="1" a="1"/>
  <c r="AF391" i="1"/>
  <c r="AG391" i="1" a="1"/>
  <c r="AG391" i="1" s="1"/>
  <c r="AD392" i="1"/>
  <c r="AE392" i="1" a="1"/>
  <c r="AE392" i="1" s="1"/>
  <c r="AF392" i="1" a="1"/>
  <c r="AF392" i="1"/>
  <c r="AG392" i="1" a="1"/>
  <c r="AG392" i="1" s="1"/>
  <c r="AD393" i="1"/>
  <c r="AE393" i="1" a="1"/>
  <c r="AE393" i="1" s="1"/>
  <c r="AF393" i="1" a="1"/>
  <c r="AF393" i="1" s="1"/>
  <c r="AG393" i="1" a="1"/>
  <c r="AG393" i="1" s="1"/>
  <c r="AD394" i="1"/>
  <c r="AE394" i="1" a="1"/>
  <c r="AE394" i="1" s="1"/>
  <c r="AF394" i="1" a="1"/>
  <c r="AF394" i="1" s="1"/>
  <c r="AG394" i="1" a="1"/>
  <c r="AG394" i="1" s="1"/>
  <c r="AD395" i="1"/>
  <c r="AE395" i="1" a="1"/>
  <c r="AE395" i="1" s="1"/>
  <c r="AF395" i="1" a="1"/>
  <c r="AF395" i="1" s="1"/>
  <c r="AG395" i="1" a="1"/>
  <c r="AG395" i="1" s="1"/>
  <c r="AD396" i="1"/>
  <c r="AE396" i="1" a="1"/>
  <c r="AE396" i="1" s="1"/>
  <c r="AF396" i="1" a="1"/>
  <c r="AF396" i="1"/>
  <c r="AG396" i="1" a="1"/>
  <c r="AG396" i="1" s="1"/>
  <c r="AD397" i="1"/>
  <c r="AE397" i="1" a="1"/>
  <c r="AE397" i="1" s="1"/>
  <c r="AF397" i="1" a="1"/>
  <c r="AF397" i="1"/>
  <c r="AG397" i="1" a="1"/>
  <c r="AG397" i="1" s="1"/>
  <c r="AD398" i="1"/>
  <c r="AE398" i="1" a="1"/>
  <c r="AE398" i="1" s="1"/>
  <c r="AF398" i="1" a="1"/>
  <c r="AF398" i="1" s="1"/>
  <c r="AG398" i="1" a="1"/>
  <c r="AG398" i="1" s="1"/>
  <c r="AD399" i="1"/>
  <c r="AE399" i="1" a="1"/>
  <c r="AE399" i="1" s="1"/>
  <c r="AF399" i="1" a="1"/>
  <c r="AF399" i="1" s="1"/>
  <c r="AG399" i="1" a="1"/>
  <c r="AG399" i="1" s="1"/>
  <c r="AD400" i="1"/>
  <c r="AE400" i="1" a="1"/>
  <c r="AE400" i="1" s="1"/>
  <c r="AF400" i="1" a="1"/>
  <c r="AF400" i="1" s="1"/>
  <c r="AG400" i="1" a="1"/>
  <c r="AG400" i="1" s="1"/>
  <c r="AD401" i="1"/>
  <c r="AE401" i="1" a="1"/>
  <c r="AE401" i="1" s="1"/>
  <c r="AF401" i="1" a="1"/>
  <c r="AF401" i="1"/>
  <c r="AG401" i="1" a="1"/>
  <c r="AG401" i="1" s="1"/>
  <c r="AD402" i="1"/>
  <c r="AE402" i="1" a="1"/>
  <c r="AE402" i="1" s="1"/>
  <c r="AF402" i="1" a="1"/>
  <c r="AF402" i="1" s="1"/>
  <c r="AG402" i="1" a="1"/>
  <c r="AG402" i="1" s="1"/>
  <c r="AD403" i="1"/>
  <c r="AE403" i="1" a="1"/>
  <c r="AE403" i="1" s="1"/>
  <c r="AF403" i="1" a="1"/>
  <c r="AF403" i="1"/>
  <c r="AG403" i="1" a="1"/>
  <c r="AG403" i="1" s="1"/>
  <c r="AD404" i="1"/>
  <c r="AE404" i="1" a="1"/>
  <c r="AE404" i="1" s="1"/>
  <c r="AF404" i="1" a="1"/>
  <c r="AF404" i="1" s="1"/>
  <c r="AG404" i="1" a="1"/>
  <c r="AG404" i="1" s="1"/>
  <c r="AD405" i="1"/>
  <c r="AE405" i="1" a="1"/>
  <c r="AE405" i="1" s="1"/>
  <c r="AF405" i="1" a="1"/>
  <c r="AF405" i="1" s="1"/>
  <c r="AG405" i="1" a="1"/>
  <c r="AG405" i="1" s="1"/>
  <c r="AD406" i="1"/>
  <c r="AE406" i="1" a="1"/>
  <c r="AE406" i="1" s="1"/>
  <c r="AF406" i="1" a="1"/>
  <c r="AF406" i="1" s="1"/>
  <c r="AG406" i="1" a="1"/>
  <c r="AG406" i="1" s="1"/>
  <c r="AD407" i="1"/>
  <c r="AE407" i="1" a="1"/>
  <c r="AE407" i="1" s="1"/>
  <c r="AF407" i="1" a="1"/>
  <c r="AF407" i="1"/>
  <c r="AG407" i="1" a="1"/>
  <c r="AG407" i="1" s="1"/>
  <c r="AD408" i="1"/>
  <c r="AE408" i="1" a="1"/>
  <c r="AE408" i="1" s="1"/>
  <c r="AF408" i="1" a="1"/>
  <c r="AF408" i="1"/>
  <c r="AG408" i="1" a="1"/>
  <c r="AG408" i="1" s="1"/>
  <c r="AD409" i="1"/>
  <c r="AE409" i="1" a="1"/>
  <c r="AE409" i="1" s="1"/>
  <c r="AF409" i="1" a="1"/>
  <c r="AF409" i="1" s="1"/>
  <c r="AG409" i="1" a="1"/>
  <c r="AG409" i="1" s="1"/>
  <c r="AD410" i="1"/>
  <c r="AE410" i="1" a="1"/>
  <c r="AE410" i="1" s="1"/>
  <c r="AF410" i="1" a="1"/>
  <c r="AF410" i="1" s="1"/>
  <c r="AG410" i="1" a="1"/>
  <c r="AG410" i="1" s="1"/>
  <c r="AD411" i="1"/>
  <c r="AE411" i="1" a="1"/>
  <c r="AE411" i="1" s="1"/>
  <c r="AF411" i="1" a="1"/>
  <c r="AF411" i="1"/>
  <c r="AG411" i="1" a="1"/>
  <c r="AG411" i="1" s="1"/>
  <c r="AD412" i="1"/>
  <c r="AE412" i="1" a="1"/>
  <c r="AE412" i="1" s="1"/>
  <c r="AF412" i="1" a="1"/>
  <c r="AF412" i="1"/>
  <c r="AG412" i="1" a="1"/>
  <c r="AG412" i="1" s="1"/>
  <c r="AD413" i="1"/>
  <c r="AE413" i="1" a="1"/>
  <c r="AE413" i="1" s="1"/>
  <c r="AF413" i="1" a="1"/>
  <c r="AF413" i="1"/>
  <c r="AG413" i="1" a="1"/>
  <c r="AG413" i="1" s="1"/>
  <c r="AD414" i="1"/>
  <c r="AE414" i="1" a="1"/>
  <c r="AE414" i="1" s="1"/>
  <c r="AF414" i="1" a="1"/>
  <c r="AF414" i="1" s="1"/>
  <c r="AG414" i="1" a="1"/>
  <c r="AG414" i="1" s="1"/>
  <c r="AD415" i="1"/>
  <c r="AE415" i="1" a="1"/>
  <c r="AE415" i="1" s="1"/>
  <c r="AF415" i="1" a="1"/>
  <c r="AF415" i="1" s="1"/>
  <c r="AG415" i="1" a="1"/>
  <c r="AG415" i="1" s="1"/>
  <c r="AD416" i="1"/>
  <c r="AE416" i="1" a="1"/>
  <c r="AE416" i="1" s="1"/>
  <c r="AF416" i="1" a="1"/>
  <c r="AF416" i="1" s="1"/>
  <c r="AG416" i="1" a="1"/>
  <c r="AG416" i="1" s="1"/>
  <c r="AD417" i="1"/>
  <c r="AE417" i="1" a="1"/>
  <c r="AE417" i="1" s="1"/>
  <c r="AF417" i="1" a="1"/>
  <c r="AF417" i="1"/>
  <c r="AG417" i="1" a="1"/>
  <c r="AG417" i="1" s="1"/>
  <c r="AD418" i="1"/>
  <c r="AE418" i="1" a="1"/>
  <c r="AE418" i="1" s="1"/>
  <c r="AF418" i="1" a="1"/>
  <c r="AF418" i="1" s="1"/>
  <c r="AG418" i="1" a="1"/>
  <c r="AG418" i="1" s="1"/>
  <c r="AD419" i="1"/>
  <c r="AE419" i="1" a="1"/>
  <c r="AE419" i="1" s="1"/>
  <c r="AF419" i="1" a="1"/>
  <c r="AF419" i="1"/>
  <c r="AG419" i="1" a="1"/>
  <c r="AG419" i="1" s="1"/>
  <c r="AD420" i="1"/>
  <c r="AE420" i="1" a="1"/>
  <c r="AE420" i="1" s="1"/>
  <c r="AF420" i="1" a="1"/>
  <c r="AF420" i="1" s="1"/>
  <c r="AG420" i="1" a="1"/>
  <c r="AG420" i="1" s="1"/>
  <c r="AD421" i="1"/>
  <c r="AE421" i="1" a="1"/>
  <c r="AE421" i="1" s="1"/>
  <c r="AF421" i="1" a="1"/>
  <c r="AF421" i="1" s="1"/>
  <c r="AG421" i="1" a="1"/>
  <c r="AG421" i="1" s="1"/>
  <c r="AD422" i="1"/>
  <c r="AE422" i="1" a="1"/>
  <c r="AE422" i="1" s="1"/>
  <c r="AF422" i="1" a="1"/>
  <c r="AF422" i="1" s="1"/>
  <c r="AG422" i="1" a="1"/>
  <c r="AG422" i="1" s="1"/>
  <c r="AD423" i="1"/>
  <c r="AE423" i="1" a="1"/>
  <c r="AE423" i="1" s="1"/>
  <c r="AF423" i="1" a="1"/>
  <c r="AF423" i="1"/>
  <c r="AG423" i="1" a="1"/>
  <c r="AG423" i="1" s="1"/>
  <c r="AD424" i="1"/>
  <c r="AE424" i="1" a="1"/>
  <c r="AE424" i="1" s="1"/>
  <c r="AF424" i="1" a="1"/>
  <c r="AF424" i="1"/>
  <c r="AG424" i="1" a="1"/>
  <c r="AG424" i="1" s="1"/>
  <c r="AD425" i="1"/>
  <c r="AE425" i="1" a="1"/>
  <c r="AE425" i="1" s="1"/>
  <c r="AF425" i="1" a="1"/>
  <c r="AF425" i="1" s="1"/>
  <c r="AG425" i="1" a="1"/>
  <c r="AG425" i="1" s="1"/>
  <c r="AD426" i="1"/>
  <c r="AE426" i="1" a="1"/>
  <c r="AE426" i="1" s="1"/>
  <c r="AF426" i="1" a="1"/>
  <c r="AF426" i="1" s="1"/>
  <c r="AG426" i="1" a="1"/>
  <c r="AG426" i="1" s="1"/>
  <c r="AD427" i="1"/>
  <c r="AE427" i="1" a="1"/>
  <c r="AE427" i="1" s="1"/>
  <c r="AF427" i="1" a="1"/>
  <c r="AF427" i="1" s="1"/>
  <c r="AG427" i="1" a="1"/>
  <c r="AG427" i="1" s="1"/>
  <c r="AD428" i="1"/>
  <c r="AE428" i="1" a="1"/>
  <c r="AE428" i="1" s="1"/>
  <c r="AF428" i="1" a="1"/>
  <c r="AF428" i="1"/>
  <c r="AG428" i="1" a="1"/>
  <c r="AG428" i="1" s="1"/>
  <c r="AD429" i="1"/>
  <c r="AE429" i="1" a="1"/>
  <c r="AE429" i="1" s="1"/>
  <c r="AF429" i="1" a="1"/>
  <c r="AF429" i="1"/>
  <c r="AG429" i="1" a="1"/>
  <c r="AG429" i="1" s="1"/>
  <c r="AD430" i="1"/>
  <c r="AE430" i="1" a="1"/>
  <c r="AE430" i="1" s="1"/>
  <c r="AF430" i="1" a="1"/>
  <c r="AF430" i="1" s="1"/>
  <c r="AG430" i="1" a="1"/>
  <c r="AG430" i="1" s="1"/>
  <c r="AD431" i="1"/>
  <c r="AE431" i="1" a="1"/>
  <c r="AE431" i="1" s="1"/>
  <c r="AF431" i="1" a="1"/>
  <c r="AF431" i="1" s="1"/>
  <c r="AG431" i="1" a="1"/>
  <c r="AG431" i="1" s="1"/>
  <c r="AD432" i="1"/>
  <c r="AE432" i="1" a="1"/>
  <c r="AE432" i="1" s="1"/>
  <c r="AF432" i="1" a="1"/>
  <c r="AF432" i="1"/>
  <c r="AG432" i="1" a="1"/>
  <c r="AG432" i="1" s="1"/>
  <c r="AD433" i="1"/>
  <c r="AE433" i="1" a="1"/>
  <c r="AE433" i="1" s="1"/>
  <c r="AF433" i="1" a="1"/>
  <c r="AF433" i="1"/>
  <c r="AG433" i="1" a="1"/>
  <c r="AG433" i="1" s="1"/>
  <c r="AD434" i="1"/>
  <c r="AE434" i="1" a="1"/>
  <c r="AE434" i="1" s="1"/>
  <c r="AF434" i="1" a="1"/>
  <c r="AF434" i="1" s="1"/>
  <c r="AG434" i="1" a="1"/>
  <c r="AG434" i="1" s="1"/>
  <c r="AD435" i="1"/>
  <c r="AE435" i="1" a="1"/>
  <c r="AE435" i="1" s="1"/>
  <c r="AF435" i="1" a="1"/>
  <c r="AF435" i="1"/>
  <c r="AG435" i="1" a="1"/>
  <c r="AG435" i="1" s="1"/>
  <c r="AD436" i="1"/>
  <c r="AE436" i="1" a="1"/>
  <c r="AE436" i="1" s="1"/>
  <c r="AF436" i="1" a="1"/>
  <c r="AF436" i="1" s="1"/>
  <c r="AG436" i="1" a="1"/>
  <c r="AG436" i="1" s="1"/>
  <c r="AD437" i="1"/>
  <c r="AE437" i="1" a="1"/>
  <c r="AE437" i="1" s="1"/>
  <c r="AF437" i="1" a="1"/>
  <c r="AF437" i="1"/>
  <c r="AG437" i="1" a="1"/>
  <c r="AG437" i="1" s="1"/>
  <c r="AD438" i="1"/>
  <c r="AE438" i="1" a="1"/>
  <c r="AE438" i="1" s="1"/>
  <c r="AF438" i="1" a="1"/>
  <c r="AF438" i="1" s="1"/>
  <c r="AG438" i="1" a="1"/>
  <c r="AG438" i="1" s="1"/>
  <c r="AD439" i="1"/>
  <c r="AE439" i="1" a="1"/>
  <c r="AE439" i="1" s="1"/>
  <c r="AF439" i="1" a="1"/>
  <c r="AF439" i="1"/>
  <c r="AG439" i="1" a="1"/>
  <c r="AG439" i="1" s="1"/>
  <c r="AD440" i="1"/>
  <c r="AE440" i="1" a="1"/>
  <c r="AE440" i="1" s="1"/>
  <c r="AF440" i="1" a="1"/>
  <c r="AF440" i="1"/>
  <c r="AG440" i="1" a="1"/>
  <c r="AG440" i="1" s="1"/>
  <c r="AD441" i="1"/>
  <c r="AE441" i="1" a="1"/>
  <c r="AE441" i="1" s="1"/>
  <c r="AF441" i="1" a="1"/>
  <c r="AF441" i="1" s="1"/>
  <c r="AG441" i="1" a="1"/>
  <c r="AG441" i="1" s="1"/>
  <c r="AD442" i="1"/>
  <c r="AE442" i="1" a="1"/>
  <c r="AE442" i="1" s="1"/>
  <c r="AF442" i="1" a="1"/>
  <c r="AF442" i="1" s="1"/>
  <c r="AG442" i="1" a="1"/>
  <c r="AG442" i="1" s="1"/>
  <c r="AD443" i="1"/>
  <c r="AE443" i="1" a="1"/>
  <c r="AE443" i="1" s="1"/>
  <c r="AF443" i="1" a="1"/>
  <c r="AF443" i="1" s="1"/>
  <c r="AG443" i="1" a="1"/>
  <c r="AG443" i="1" s="1"/>
  <c r="AD444" i="1"/>
  <c r="AE444" i="1" a="1"/>
  <c r="AE444" i="1" s="1"/>
  <c r="AF444" i="1" a="1"/>
  <c r="AF444" i="1"/>
  <c r="AG444" i="1" a="1"/>
  <c r="AG444" i="1" s="1"/>
  <c r="AD445" i="1"/>
  <c r="AE445" i="1" a="1"/>
  <c r="AE445" i="1" s="1"/>
  <c r="AF445" i="1" a="1"/>
  <c r="AF445" i="1"/>
  <c r="AG445" i="1" a="1"/>
  <c r="AG445" i="1" s="1"/>
  <c r="AD446" i="1"/>
  <c r="AE446" i="1" a="1"/>
  <c r="AE446" i="1" s="1"/>
  <c r="AF446" i="1" a="1"/>
  <c r="AF446" i="1" s="1"/>
  <c r="AG446" i="1" a="1"/>
  <c r="AG446" i="1" s="1"/>
  <c r="AD447" i="1"/>
  <c r="AE447" i="1" a="1"/>
  <c r="AE447" i="1" s="1"/>
  <c r="AF447" i="1" a="1"/>
  <c r="AF447" i="1" s="1"/>
  <c r="AG447" i="1" a="1"/>
  <c r="AG447" i="1" s="1"/>
  <c r="AD448" i="1"/>
  <c r="AE448" i="1" a="1"/>
  <c r="AE448" i="1" s="1"/>
  <c r="AF448" i="1" a="1"/>
  <c r="AF448" i="1" s="1"/>
  <c r="AG448" i="1" a="1"/>
  <c r="AG448" i="1" s="1"/>
  <c r="AD449" i="1"/>
  <c r="AE449" i="1" a="1"/>
  <c r="AE449" i="1" s="1"/>
  <c r="AF449" i="1" a="1"/>
  <c r="AF449" i="1"/>
  <c r="AG449" i="1" a="1"/>
  <c r="AG449" i="1" s="1"/>
  <c r="AD450" i="1"/>
  <c r="AE450" i="1" a="1"/>
  <c r="AE450" i="1" s="1"/>
  <c r="AF450" i="1" a="1"/>
  <c r="AF450" i="1" s="1"/>
  <c r="AG450" i="1" a="1"/>
  <c r="AG450" i="1" s="1"/>
  <c r="AD451" i="1"/>
  <c r="AE451" i="1" a="1"/>
  <c r="AE451" i="1" s="1"/>
  <c r="AF451" i="1" a="1"/>
  <c r="AF451" i="1"/>
  <c r="AG451" i="1" a="1"/>
  <c r="AG451" i="1" s="1"/>
  <c r="AD452" i="1"/>
  <c r="AE452" i="1" a="1"/>
  <c r="AE452" i="1" s="1"/>
  <c r="AF452" i="1" a="1"/>
  <c r="AF452" i="1" s="1"/>
  <c r="AG452" i="1" a="1"/>
  <c r="AG452" i="1" s="1"/>
  <c r="AD453" i="1"/>
  <c r="AE453" i="1" a="1"/>
  <c r="AE453" i="1" s="1"/>
  <c r="AF453" i="1" a="1"/>
  <c r="AF453" i="1" s="1"/>
  <c r="AG453" i="1" a="1"/>
  <c r="AG453" i="1" s="1"/>
  <c r="AD454" i="1"/>
  <c r="AE454" i="1" a="1"/>
  <c r="AE454" i="1" s="1"/>
  <c r="AF454" i="1" a="1"/>
  <c r="AF454" i="1" s="1"/>
  <c r="AG454" i="1" a="1"/>
  <c r="AG454" i="1" s="1"/>
  <c r="AD455" i="1"/>
  <c r="AE455" i="1" a="1"/>
  <c r="AE455" i="1" s="1"/>
  <c r="AF455" i="1" a="1"/>
  <c r="AF455" i="1"/>
  <c r="AG455" i="1" a="1"/>
  <c r="AG455" i="1" s="1"/>
  <c r="AD456" i="1"/>
  <c r="AE456" i="1" a="1"/>
  <c r="AE456" i="1" s="1"/>
  <c r="AF456" i="1" a="1"/>
  <c r="AF456" i="1"/>
  <c r="AG456" i="1" a="1"/>
  <c r="AG456" i="1" s="1"/>
  <c r="AD457" i="1"/>
  <c r="AE457" i="1" a="1"/>
  <c r="AE457" i="1" s="1"/>
  <c r="AF457" i="1" a="1"/>
  <c r="AF457" i="1" s="1"/>
  <c r="AG457" i="1" a="1"/>
  <c r="AG457" i="1" s="1"/>
  <c r="AD458" i="1"/>
  <c r="AE458" i="1" a="1"/>
  <c r="AE458" i="1" s="1"/>
  <c r="AF458" i="1" a="1"/>
  <c r="AF458" i="1" s="1"/>
  <c r="AG458" i="1" a="1"/>
  <c r="AG458" i="1" s="1"/>
  <c r="AD459" i="1"/>
  <c r="AE459" i="1" a="1"/>
  <c r="AE459" i="1" s="1"/>
  <c r="AF459" i="1" a="1"/>
  <c r="AF459" i="1" s="1"/>
  <c r="AG459" i="1" a="1"/>
  <c r="AG459" i="1" s="1"/>
  <c r="AD460" i="1"/>
  <c r="AE460" i="1" a="1"/>
  <c r="AE460" i="1" s="1"/>
  <c r="AF460" i="1" a="1"/>
  <c r="AF460" i="1" s="1"/>
  <c r="AG460" i="1" a="1"/>
  <c r="AG460" i="1" s="1"/>
  <c r="AD461" i="1"/>
  <c r="AE461" i="1" a="1"/>
  <c r="AE461" i="1" s="1"/>
  <c r="AF461" i="1" a="1"/>
  <c r="AF461" i="1" s="1"/>
  <c r="AG461" i="1" a="1"/>
  <c r="AG461" i="1" s="1"/>
  <c r="AD462" i="1"/>
  <c r="AE462" i="1" a="1"/>
  <c r="AE462" i="1" s="1"/>
  <c r="AF462" i="1" a="1"/>
  <c r="AF462" i="1" s="1"/>
  <c r="AG462" i="1" a="1"/>
  <c r="AG462" i="1" s="1"/>
  <c r="AD463" i="1"/>
  <c r="AE463" i="1" a="1"/>
  <c r="AE463" i="1" s="1"/>
  <c r="AF463" i="1" a="1"/>
  <c r="AF463" i="1"/>
  <c r="AG463" i="1" a="1"/>
  <c r="AG463" i="1" s="1"/>
  <c r="AD464" i="1"/>
  <c r="AE464" i="1" a="1"/>
  <c r="AE464" i="1" s="1"/>
  <c r="AF464" i="1" a="1"/>
  <c r="AF464" i="1"/>
  <c r="AG464" i="1" a="1"/>
  <c r="AG464" i="1" s="1"/>
  <c r="AD465" i="1"/>
  <c r="AE465" i="1" a="1"/>
  <c r="AE465" i="1" s="1"/>
  <c r="AF465" i="1" a="1"/>
  <c r="AF465" i="1" s="1"/>
  <c r="AG465" i="1" a="1"/>
  <c r="AG465" i="1" s="1"/>
  <c r="AD466" i="1"/>
  <c r="AE466" i="1" a="1"/>
  <c r="AE466" i="1" s="1"/>
  <c r="AF466" i="1" a="1"/>
  <c r="AF466" i="1" s="1"/>
  <c r="AG466" i="1" a="1"/>
  <c r="AG466" i="1" s="1"/>
  <c r="AD467" i="1"/>
  <c r="AE467" i="1" a="1"/>
  <c r="AE467" i="1" s="1"/>
  <c r="AF467" i="1" a="1"/>
  <c r="AF467" i="1" s="1"/>
  <c r="AG467" i="1" a="1"/>
  <c r="AG467" i="1" s="1"/>
  <c r="AD468" i="1"/>
  <c r="AE468" i="1" a="1"/>
  <c r="AE468" i="1" s="1"/>
  <c r="AF468" i="1" a="1"/>
  <c r="AF468" i="1" s="1"/>
  <c r="AG468" i="1" a="1"/>
  <c r="AG468" i="1" s="1"/>
  <c r="AD469" i="1"/>
  <c r="AE469" i="1" a="1"/>
  <c r="AE469" i="1" s="1"/>
  <c r="AF469" i="1" a="1"/>
  <c r="AF469" i="1" s="1"/>
  <c r="AG469" i="1" a="1"/>
  <c r="AG469" i="1" s="1"/>
  <c r="AD470" i="1"/>
  <c r="AE470" i="1" a="1"/>
  <c r="AE470" i="1" s="1"/>
  <c r="AF470" i="1" a="1"/>
  <c r="AF470" i="1" s="1"/>
  <c r="AG470" i="1" a="1"/>
  <c r="AG470" i="1" s="1"/>
  <c r="AD471" i="1"/>
  <c r="AE471" i="1" a="1"/>
  <c r="AE471" i="1" s="1"/>
  <c r="AF471" i="1" a="1"/>
  <c r="AF471" i="1"/>
  <c r="AG471" i="1" a="1"/>
  <c r="AG471" i="1" s="1"/>
  <c r="AD472" i="1"/>
  <c r="AE472" i="1" a="1"/>
  <c r="AE472" i="1" s="1"/>
  <c r="AF472" i="1" a="1"/>
  <c r="AF472" i="1"/>
  <c r="AG472" i="1" a="1"/>
  <c r="AG472" i="1" s="1"/>
  <c r="AD473" i="1"/>
  <c r="AE473" i="1" a="1"/>
  <c r="AE473" i="1" s="1"/>
  <c r="AF473" i="1" a="1"/>
  <c r="AF473" i="1" s="1"/>
  <c r="AG473" i="1" a="1"/>
  <c r="AG473" i="1" s="1"/>
  <c r="AD474" i="1"/>
  <c r="AE474" i="1" a="1"/>
  <c r="AE474" i="1" s="1"/>
  <c r="AF474" i="1" a="1"/>
  <c r="AF474" i="1" s="1"/>
  <c r="AG474" i="1" a="1"/>
  <c r="AG474" i="1" s="1"/>
  <c r="AD475" i="1"/>
  <c r="AE475" i="1" a="1"/>
  <c r="AE475" i="1" s="1"/>
  <c r="AF475" i="1" a="1"/>
  <c r="AF475" i="1"/>
  <c r="AG475" i="1" a="1"/>
  <c r="AG475" i="1" s="1"/>
  <c r="AD476" i="1"/>
  <c r="AE476" i="1" a="1"/>
  <c r="AE476" i="1" s="1"/>
  <c r="AF476" i="1" a="1"/>
  <c r="AF476" i="1"/>
  <c r="AG476" i="1" a="1"/>
  <c r="AG476" i="1" s="1"/>
  <c r="AD477" i="1"/>
  <c r="AE477" i="1" a="1"/>
  <c r="AE477" i="1" s="1"/>
  <c r="AF477" i="1" a="1"/>
  <c r="AF477" i="1" s="1"/>
  <c r="AG477" i="1" a="1"/>
  <c r="AG477" i="1" s="1"/>
  <c r="AD478" i="1"/>
  <c r="AE478" i="1" a="1"/>
  <c r="AE478" i="1" s="1"/>
  <c r="AF478" i="1" a="1"/>
  <c r="AF478" i="1"/>
  <c r="AG478" i="1" a="1"/>
  <c r="AG478" i="1" s="1"/>
  <c r="AD479" i="1"/>
  <c r="AE479" i="1" a="1"/>
  <c r="AE479" i="1" s="1"/>
  <c r="AF479" i="1" a="1"/>
  <c r="AF479" i="1" s="1"/>
  <c r="AG479" i="1" a="1"/>
  <c r="AG479" i="1" s="1"/>
  <c r="AD480" i="1"/>
  <c r="AE480" i="1" a="1"/>
  <c r="AE480" i="1" s="1"/>
  <c r="AF480" i="1" a="1"/>
  <c r="AF480" i="1" s="1"/>
  <c r="AG480" i="1" a="1"/>
  <c r="AG480" i="1" s="1"/>
  <c r="AD481" i="1"/>
  <c r="AE481" i="1" a="1"/>
  <c r="AE481" i="1" s="1"/>
  <c r="AF481" i="1" a="1"/>
  <c r="AF481" i="1" s="1"/>
  <c r="AG481" i="1" a="1"/>
  <c r="AG481" i="1" s="1"/>
  <c r="AD482" i="1"/>
  <c r="AE482" i="1" a="1"/>
  <c r="AE482" i="1" s="1"/>
  <c r="AF482" i="1" a="1"/>
  <c r="AF482" i="1"/>
  <c r="AG482" i="1" a="1"/>
  <c r="AG482" i="1" s="1"/>
  <c r="AD483" i="1"/>
  <c r="AE483" i="1" a="1"/>
  <c r="AE483" i="1" s="1"/>
  <c r="AF483" i="1" a="1"/>
  <c r="AF483" i="1"/>
  <c r="AG483" i="1" a="1"/>
  <c r="AG483" i="1" s="1"/>
  <c r="AD484" i="1"/>
  <c r="AE484" i="1" a="1"/>
  <c r="AE484" i="1" s="1"/>
  <c r="AF484" i="1" a="1"/>
  <c r="AF484" i="1" s="1"/>
  <c r="AG484" i="1" a="1"/>
  <c r="AG484" i="1" s="1"/>
  <c r="AD485" i="1"/>
  <c r="AE485" i="1" a="1"/>
  <c r="AE485" i="1" s="1"/>
  <c r="AF485" i="1" a="1"/>
  <c r="AF485" i="1" s="1"/>
  <c r="AG485" i="1" a="1"/>
  <c r="AG485" i="1" s="1"/>
  <c r="AD486" i="1"/>
  <c r="AE486" i="1" a="1"/>
  <c r="AE486" i="1" s="1"/>
  <c r="AF486" i="1" a="1"/>
  <c r="AF486" i="1"/>
  <c r="AG486" i="1" a="1"/>
  <c r="AG486" i="1" s="1"/>
  <c r="AD487" i="1"/>
  <c r="AE487" i="1" a="1"/>
  <c r="AE487" i="1" s="1"/>
  <c r="AF487" i="1" a="1"/>
  <c r="AF487" i="1"/>
  <c r="AG487" i="1" a="1"/>
  <c r="AG487" i="1" s="1"/>
  <c r="AD488" i="1"/>
  <c r="AE488" i="1" a="1"/>
  <c r="AE488" i="1" s="1"/>
  <c r="AF488" i="1" a="1"/>
  <c r="AF488" i="1"/>
  <c r="AG488" i="1" a="1"/>
  <c r="AG488" i="1" s="1"/>
  <c r="AD489" i="1"/>
  <c r="AE489" i="1" a="1"/>
  <c r="AE489" i="1" s="1"/>
  <c r="AF489" i="1" a="1"/>
  <c r="AF489" i="1" s="1"/>
  <c r="AG489" i="1" a="1"/>
  <c r="AG489" i="1" s="1"/>
  <c r="AD490" i="1"/>
  <c r="AE490" i="1" a="1"/>
  <c r="AE490" i="1" s="1"/>
  <c r="AF490" i="1" a="1"/>
  <c r="AF490" i="1" s="1"/>
  <c r="AG490" i="1" a="1"/>
  <c r="AG490" i="1" s="1"/>
  <c r="AD491" i="1"/>
  <c r="AE491" i="1" a="1"/>
  <c r="AE491" i="1" s="1"/>
  <c r="AF491" i="1" a="1"/>
  <c r="AF491" i="1" s="1"/>
  <c r="AG491" i="1" a="1"/>
  <c r="AG491" i="1" s="1"/>
  <c r="AD492" i="1"/>
  <c r="AE492" i="1" a="1"/>
  <c r="AE492" i="1" s="1"/>
  <c r="AF492" i="1" a="1"/>
  <c r="AF492" i="1"/>
  <c r="AG492" i="1" a="1"/>
  <c r="AG492" i="1" s="1"/>
  <c r="AD493" i="1"/>
  <c r="AE493" i="1" a="1"/>
  <c r="AE493" i="1" s="1"/>
  <c r="AF493" i="1" a="1"/>
  <c r="AF493" i="1" s="1"/>
  <c r="AG493" i="1" a="1"/>
  <c r="AG493" i="1" s="1"/>
  <c r="AD494" i="1"/>
  <c r="AE494" i="1" a="1"/>
  <c r="AE494" i="1" s="1"/>
  <c r="AF494" i="1" a="1"/>
  <c r="AF494" i="1" s="1"/>
  <c r="AG494" i="1" a="1"/>
  <c r="AG494" i="1" s="1"/>
  <c r="AD495" i="1"/>
  <c r="AE495" i="1" a="1"/>
  <c r="AE495" i="1" s="1"/>
  <c r="AF495" i="1" a="1"/>
  <c r="AF495" i="1"/>
  <c r="AG495" i="1" a="1"/>
  <c r="AG495" i="1" s="1"/>
  <c r="AD496" i="1"/>
  <c r="AE496" i="1" a="1"/>
  <c r="AE496" i="1" s="1"/>
  <c r="AF496" i="1" a="1"/>
  <c r="AF496" i="1"/>
  <c r="AG496" i="1" a="1"/>
  <c r="AG496" i="1" s="1"/>
  <c r="AD497" i="1"/>
  <c r="AE497" i="1" a="1"/>
  <c r="AE497" i="1" s="1"/>
  <c r="AF497" i="1" a="1"/>
  <c r="AF497" i="1" s="1"/>
  <c r="AG497" i="1" a="1"/>
  <c r="AG497" i="1" s="1"/>
  <c r="AD498" i="1"/>
  <c r="AE498" i="1" a="1"/>
  <c r="AE498" i="1" s="1"/>
  <c r="AF498" i="1" a="1"/>
  <c r="AF498" i="1" s="1"/>
  <c r="AG498" i="1" a="1"/>
  <c r="AG498" i="1" s="1"/>
  <c r="AD499" i="1"/>
  <c r="AE499" i="1" a="1"/>
  <c r="AE499" i="1" s="1"/>
  <c r="AF499" i="1" a="1"/>
  <c r="AF499" i="1" s="1"/>
  <c r="AG499" i="1" a="1"/>
  <c r="AG499" i="1" s="1"/>
  <c r="AD500" i="1"/>
  <c r="AE500" i="1" a="1"/>
  <c r="AE500" i="1" s="1"/>
  <c r="AF500" i="1" a="1"/>
  <c r="AF500" i="1" s="1"/>
  <c r="AG500" i="1" a="1"/>
  <c r="AG500" i="1" s="1"/>
  <c r="AD501" i="1"/>
  <c r="AE501" i="1" a="1"/>
  <c r="AE501" i="1" s="1"/>
  <c r="AF501" i="1" a="1"/>
  <c r="AF501" i="1" s="1"/>
  <c r="AG501" i="1" a="1"/>
  <c r="AG501" i="1" s="1"/>
  <c r="AD502" i="1"/>
  <c r="AE502" i="1" a="1"/>
  <c r="AE502" i="1" s="1"/>
  <c r="AF502" i="1" a="1"/>
  <c r="AF502" i="1" s="1"/>
  <c r="AG502" i="1" a="1"/>
  <c r="AG502" i="1" s="1"/>
  <c r="AD503" i="1"/>
  <c r="AE503" i="1" a="1"/>
  <c r="AE503" i="1" s="1"/>
  <c r="AF503" i="1" a="1"/>
  <c r="AF503" i="1"/>
  <c r="AG503" i="1" a="1"/>
  <c r="AG503" i="1" s="1"/>
  <c r="AD504" i="1"/>
  <c r="AE504" i="1" a="1"/>
  <c r="AE504" i="1" s="1"/>
  <c r="AF504" i="1" a="1"/>
  <c r="AF504" i="1"/>
  <c r="AG504" i="1" a="1"/>
  <c r="AG504" i="1" s="1"/>
  <c r="AD505" i="1"/>
  <c r="AE505" i="1" a="1"/>
  <c r="AE505" i="1" s="1"/>
  <c r="AF505" i="1" a="1"/>
  <c r="AF505" i="1" s="1"/>
  <c r="AG505" i="1" a="1"/>
  <c r="AG505" i="1" s="1"/>
  <c r="AD506" i="1"/>
  <c r="AE506" i="1" a="1"/>
  <c r="AE506" i="1" s="1"/>
  <c r="AF506" i="1" a="1"/>
  <c r="AF506" i="1" s="1"/>
  <c r="AG506" i="1" a="1"/>
  <c r="AG506" i="1" s="1"/>
  <c r="AD507" i="1"/>
  <c r="AE507" i="1" a="1"/>
  <c r="AE507" i="1" s="1"/>
  <c r="AF507" i="1" a="1"/>
  <c r="AF507" i="1" s="1"/>
  <c r="AG507" i="1" a="1"/>
  <c r="AG507" i="1" s="1"/>
  <c r="AD508" i="1"/>
  <c r="AE508" i="1" a="1"/>
  <c r="AE508" i="1" s="1"/>
  <c r="AF508" i="1" a="1"/>
  <c r="AF508" i="1" s="1"/>
  <c r="AG508" i="1" a="1"/>
  <c r="AG508" i="1" s="1"/>
  <c r="AD509" i="1"/>
  <c r="AE509" i="1" a="1"/>
  <c r="AE509" i="1" s="1"/>
  <c r="AF509" i="1" a="1"/>
  <c r="AF509" i="1" s="1"/>
  <c r="AG509" i="1" a="1"/>
  <c r="AG509" i="1" s="1"/>
  <c r="AD510" i="1"/>
  <c r="AE510" i="1" a="1"/>
  <c r="AE510" i="1" s="1"/>
  <c r="AF510" i="1" a="1"/>
  <c r="AF510" i="1" s="1"/>
  <c r="AG510" i="1" a="1"/>
  <c r="AG510" i="1" s="1"/>
  <c r="AD511" i="1"/>
  <c r="AE511" i="1" a="1"/>
  <c r="AE511" i="1" s="1"/>
  <c r="AF511" i="1" a="1"/>
  <c r="AF511" i="1"/>
  <c r="AG511" i="1" a="1"/>
  <c r="AG511" i="1" s="1"/>
  <c r="AD512" i="1"/>
  <c r="AE512" i="1" a="1"/>
  <c r="AE512" i="1" s="1"/>
  <c r="AF512" i="1" a="1"/>
  <c r="AF512" i="1"/>
  <c r="AG512" i="1" a="1"/>
  <c r="AG512" i="1" s="1"/>
  <c r="AD513" i="1"/>
  <c r="AE513" i="1" a="1"/>
  <c r="AE513" i="1" s="1"/>
  <c r="AF513" i="1" a="1"/>
  <c r="AF513" i="1" s="1"/>
  <c r="AG513" i="1" a="1"/>
  <c r="AG513" i="1" s="1"/>
  <c r="AD514" i="1"/>
  <c r="AE514" i="1" a="1"/>
  <c r="AE514" i="1" s="1"/>
  <c r="AF514" i="1" a="1"/>
  <c r="AF514" i="1" s="1"/>
  <c r="AG514" i="1" a="1"/>
  <c r="AG514" i="1" s="1"/>
  <c r="AD515" i="1"/>
  <c r="AE515" i="1" a="1"/>
  <c r="AE515" i="1" s="1"/>
  <c r="AF515" i="1" a="1"/>
  <c r="AF515" i="1" s="1"/>
  <c r="AG515" i="1" a="1"/>
  <c r="AG515" i="1" s="1"/>
  <c r="AD516" i="1"/>
  <c r="AE516" i="1" a="1"/>
  <c r="AE516" i="1" s="1"/>
  <c r="AF516" i="1" a="1"/>
  <c r="AF516" i="1" s="1"/>
  <c r="AG516" i="1" a="1"/>
  <c r="AG516" i="1" s="1"/>
  <c r="AD517" i="1"/>
  <c r="AE517" i="1" a="1"/>
  <c r="AE517" i="1" s="1"/>
  <c r="AF517" i="1" a="1"/>
  <c r="AF517" i="1" s="1"/>
  <c r="AG517" i="1" a="1"/>
  <c r="AG517" i="1" s="1"/>
  <c r="AD518" i="1"/>
  <c r="AE518" i="1" a="1"/>
  <c r="AE518" i="1" s="1"/>
  <c r="AF518" i="1" a="1"/>
  <c r="AF518" i="1" s="1"/>
  <c r="AG518" i="1" a="1"/>
  <c r="AG518" i="1" s="1"/>
  <c r="AD519" i="1"/>
  <c r="AE519" i="1" a="1"/>
  <c r="AE519" i="1" s="1"/>
  <c r="AF519" i="1" a="1"/>
  <c r="AF519" i="1"/>
  <c r="AG519" i="1" a="1"/>
  <c r="AG519" i="1" s="1"/>
  <c r="AD520" i="1"/>
  <c r="AE520" i="1" a="1"/>
  <c r="AE520" i="1" s="1"/>
  <c r="AF520" i="1" a="1"/>
  <c r="AF520" i="1" s="1"/>
  <c r="AG520" i="1" a="1"/>
  <c r="AG520" i="1" s="1"/>
  <c r="AD521" i="1"/>
  <c r="AE521" i="1" a="1"/>
  <c r="AE521" i="1" s="1"/>
  <c r="AF521" i="1" a="1"/>
  <c r="AF521" i="1" s="1"/>
  <c r="AG521" i="1" a="1"/>
  <c r="AG521" i="1" s="1"/>
  <c r="AD522" i="1"/>
  <c r="AE522" i="1" a="1"/>
  <c r="AE522" i="1" s="1"/>
  <c r="AF522" i="1" a="1"/>
  <c r="AF522" i="1" s="1"/>
  <c r="AG522" i="1" a="1"/>
  <c r="AG522" i="1" s="1"/>
  <c r="AD523" i="1"/>
  <c r="AE523" i="1" a="1"/>
  <c r="AE523" i="1" s="1"/>
  <c r="AF523" i="1" a="1"/>
  <c r="AF523" i="1"/>
  <c r="AG523" i="1" a="1"/>
  <c r="AG523" i="1" s="1"/>
  <c r="AD524" i="1"/>
  <c r="AE524" i="1" a="1"/>
  <c r="AE524" i="1" s="1"/>
  <c r="AF524" i="1" a="1"/>
  <c r="AF524" i="1" s="1"/>
  <c r="AG524" i="1" a="1"/>
  <c r="AG524" i="1" s="1"/>
  <c r="AD525" i="1"/>
  <c r="AE525" i="1" a="1"/>
  <c r="AE525" i="1" s="1"/>
  <c r="AF525" i="1" a="1"/>
  <c r="AF525" i="1" s="1"/>
  <c r="AG525" i="1" a="1"/>
  <c r="AG525" i="1" s="1"/>
  <c r="AD526" i="1"/>
  <c r="AE526" i="1" a="1"/>
  <c r="AE526" i="1" s="1"/>
  <c r="AF526" i="1" a="1"/>
  <c r="AF526" i="1" s="1"/>
  <c r="AG526" i="1" a="1"/>
  <c r="AG526" i="1" s="1"/>
  <c r="AD527" i="1"/>
  <c r="AE527" i="1" a="1"/>
  <c r="AE527" i="1" s="1"/>
  <c r="AF527" i="1" a="1"/>
  <c r="AF527" i="1"/>
  <c r="AG527" i="1" a="1"/>
  <c r="AG527" i="1" s="1"/>
  <c r="AD528" i="1"/>
  <c r="AE528" i="1" a="1"/>
  <c r="AE528" i="1" s="1"/>
  <c r="AF528" i="1" a="1"/>
  <c r="AF528" i="1" s="1"/>
  <c r="AG528" i="1" a="1"/>
  <c r="AG528" i="1" s="1"/>
  <c r="AD529" i="1"/>
  <c r="AE529" i="1" a="1"/>
  <c r="AE529" i="1" s="1"/>
  <c r="AF529" i="1" a="1"/>
  <c r="AF529" i="1" s="1"/>
  <c r="AG529" i="1" a="1"/>
  <c r="AG529" i="1" s="1"/>
  <c r="AD530" i="1"/>
  <c r="AE530" i="1" a="1"/>
  <c r="AE530" i="1" s="1"/>
  <c r="AF530" i="1" a="1"/>
  <c r="AF530" i="1" s="1"/>
  <c r="AG530" i="1" a="1"/>
  <c r="AG530" i="1" s="1"/>
  <c r="AD531" i="1"/>
  <c r="AE531" i="1" a="1"/>
  <c r="AE531" i="1" s="1"/>
  <c r="AF531" i="1" a="1"/>
  <c r="AF531" i="1"/>
  <c r="AG531" i="1" a="1"/>
  <c r="AG531" i="1" s="1"/>
  <c r="AD532" i="1"/>
  <c r="AE532" i="1" a="1"/>
  <c r="AE532" i="1" s="1"/>
  <c r="AF532" i="1" a="1"/>
  <c r="AF532" i="1" s="1"/>
  <c r="AG532" i="1" a="1"/>
  <c r="AG532" i="1" s="1"/>
  <c r="AD533" i="1"/>
  <c r="AE533" i="1" a="1"/>
  <c r="AE533" i="1" s="1"/>
  <c r="AF533" i="1" a="1"/>
  <c r="AF533" i="1" s="1"/>
  <c r="AG533" i="1" a="1"/>
  <c r="AG533" i="1" s="1"/>
  <c r="AD534" i="1"/>
  <c r="AE534" i="1" a="1"/>
  <c r="AE534" i="1" s="1"/>
  <c r="AF534" i="1" a="1"/>
  <c r="AF534" i="1" s="1"/>
  <c r="AG534" i="1" a="1"/>
  <c r="AG534" i="1" s="1"/>
  <c r="AD535" i="1"/>
  <c r="AE535" i="1" a="1"/>
  <c r="AE535" i="1" s="1"/>
  <c r="AF535" i="1" a="1"/>
  <c r="AF535" i="1"/>
  <c r="AG535" i="1" a="1"/>
  <c r="AG535" i="1" s="1"/>
  <c r="AD536" i="1"/>
  <c r="AE536" i="1" a="1"/>
  <c r="AE536" i="1" s="1"/>
  <c r="AF536" i="1" a="1"/>
  <c r="AF536" i="1" s="1"/>
  <c r="AG536" i="1" a="1"/>
  <c r="AG536" i="1" s="1"/>
  <c r="AD537" i="1"/>
  <c r="AE537" i="1" a="1"/>
  <c r="AE537" i="1" s="1"/>
  <c r="AF537" i="1" a="1"/>
  <c r="AF537" i="1" s="1"/>
  <c r="AG537" i="1" a="1"/>
  <c r="AG537" i="1" s="1"/>
  <c r="AD538" i="1"/>
  <c r="AE538" i="1" a="1"/>
  <c r="AE538" i="1" s="1"/>
  <c r="AF538" i="1" a="1"/>
  <c r="AF538" i="1" s="1"/>
  <c r="AG538" i="1" a="1"/>
  <c r="AG538" i="1" s="1"/>
  <c r="AD539" i="1"/>
  <c r="AE539" i="1" a="1"/>
  <c r="AE539" i="1" s="1"/>
  <c r="AF539" i="1" a="1"/>
  <c r="AF539" i="1"/>
  <c r="AG539" i="1" a="1"/>
  <c r="AG539" i="1" s="1"/>
  <c r="AD540" i="1"/>
  <c r="AE540" i="1" a="1"/>
  <c r="AE540" i="1" s="1"/>
  <c r="AF540" i="1" a="1"/>
  <c r="AF540" i="1" s="1"/>
  <c r="AG540" i="1" a="1"/>
  <c r="AG540" i="1" s="1"/>
  <c r="AD541" i="1"/>
  <c r="AE541" i="1" a="1"/>
  <c r="AE541" i="1" s="1"/>
  <c r="AF541" i="1" a="1"/>
  <c r="AF541" i="1" s="1"/>
  <c r="AG541" i="1" a="1"/>
  <c r="AG541" i="1" s="1"/>
  <c r="AD542" i="1"/>
  <c r="AE542" i="1" a="1"/>
  <c r="AE542" i="1" s="1"/>
  <c r="AF542" i="1" a="1"/>
  <c r="AF542" i="1" s="1"/>
  <c r="AG542" i="1" a="1"/>
  <c r="AG542" i="1" s="1"/>
  <c r="AD543" i="1"/>
  <c r="AE543" i="1" a="1"/>
  <c r="AE543" i="1" s="1"/>
  <c r="AF543" i="1" a="1"/>
  <c r="AF543" i="1"/>
  <c r="AG543" i="1" a="1"/>
  <c r="AG543" i="1" s="1"/>
  <c r="AD544" i="1"/>
  <c r="AE544" i="1" a="1"/>
  <c r="AE544" i="1" s="1"/>
  <c r="AF544" i="1" a="1"/>
  <c r="AF544" i="1" s="1"/>
  <c r="AG544" i="1" a="1"/>
  <c r="AG544" i="1" s="1"/>
  <c r="AD545" i="1"/>
  <c r="AE545" i="1" a="1"/>
  <c r="AE545" i="1" s="1"/>
  <c r="AF545" i="1" a="1"/>
  <c r="AF545" i="1" s="1"/>
  <c r="AG545" i="1" a="1"/>
  <c r="AG545" i="1" s="1"/>
  <c r="AD546" i="1"/>
  <c r="AE546" i="1" a="1"/>
  <c r="AE546" i="1" s="1"/>
  <c r="AF546" i="1" a="1"/>
  <c r="AF546" i="1" s="1"/>
  <c r="AG546" i="1" a="1"/>
  <c r="AG546" i="1" s="1"/>
  <c r="AD547" i="1"/>
  <c r="AE547" i="1" a="1"/>
  <c r="AE547" i="1" s="1"/>
  <c r="AF547" i="1" a="1"/>
  <c r="AF547" i="1"/>
  <c r="AG547" i="1" a="1"/>
  <c r="AG547" i="1" s="1"/>
  <c r="AD548" i="1"/>
  <c r="AE548" i="1" a="1"/>
  <c r="AE548" i="1" s="1"/>
  <c r="AF548" i="1" a="1"/>
  <c r="AF548" i="1" s="1"/>
  <c r="AG548" i="1" a="1"/>
  <c r="AG548" i="1" s="1"/>
  <c r="AD549" i="1"/>
  <c r="AE549" i="1" a="1"/>
  <c r="AE549" i="1" s="1"/>
  <c r="AF549" i="1" a="1"/>
  <c r="AF549" i="1" s="1"/>
  <c r="AG549" i="1" a="1"/>
  <c r="AG549" i="1" s="1"/>
  <c r="AD550" i="1"/>
  <c r="AE550" i="1" a="1"/>
  <c r="AE550" i="1" s="1"/>
  <c r="AF550" i="1" a="1"/>
  <c r="AF550" i="1" s="1"/>
  <c r="AG550" i="1" a="1"/>
  <c r="AG550" i="1" s="1"/>
  <c r="AD551" i="1"/>
  <c r="AE551" i="1" a="1"/>
  <c r="AE551" i="1" s="1"/>
  <c r="AF551" i="1" a="1"/>
  <c r="AF551" i="1"/>
  <c r="AG551" i="1" a="1"/>
  <c r="AG551" i="1" s="1"/>
  <c r="AD552" i="1"/>
  <c r="AE552" i="1" a="1"/>
  <c r="AE552" i="1" s="1"/>
  <c r="AF552" i="1" a="1"/>
  <c r="AF552" i="1" s="1"/>
  <c r="AG552" i="1" a="1"/>
  <c r="AG552" i="1" s="1"/>
  <c r="AD553" i="1"/>
  <c r="AE553" i="1" a="1"/>
  <c r="AE553" i="1" s="1"/>
  <c r="AF553" i="1" a="1"/>
  <c r="AF553" i="1" s="1"/>
  <c r="AG553" i="1" a="1"/>
  <c r="AG553" i="1" s="1"/>
  <c r="AD554" i="1"/>
  <c r="AE554" i="1" a="1"/>
  <c r="AE554" i="1" s="1"/>
  <c r="AF554" i="1" a="1"/>
  <c r="AF554" i="1" s="1"/>
  <c r="AG554" i="1" a="1"/>
  <c r="AG554" i="1" s="1"/>
  <c r="AD555" i="1"/>
  <c r="AE555" i="1" a="1"/>
  <c r="AE555" i="1" s="1"/>
  <c r="AF555" i="1" a="1"/>
  <c r="AF555" i="1"/>
  <c r="AG555" i="1" a="1"/>
  <c r="AG555" i="1" s="1"/>
  <c r="AD556" i="1"/>
  <c r="AE556" i="1" a="1"/>
  <c r="AE556" i="1" s="1"/>
  <c r="AF556" i="1" a="1"/>
  <c r="AF556" i="1" s="1"/>
  <c r="AG556" i="1" a="1"/>
  <c r="AG556" i="1" s="1"/>
  <c r="AD557" i="1"/>
  <c r="AE557" i="1" a="1"/>
  <c r="AE557" i="1" s="1"/>
  <c r="AF557" i="1" a="1"/>
  <c r="AF557" i="1" s="1"/>
  <c r="AG557" i="1" a="1"/>
  <c r="AG557" i="1" s="1"/>
  <c r="AD558" i="1"/>
  <c r="AE558" i="1" a="1"/>
  <c r="AE558" i="1" s="1"/>
  <c r="AF558" i="1" a="1"/>
  <c r="AF558" i="1" s="1"/>
  <c r="AG558" i="1" a="1"/>
  <c r="AG558" i="1" s="1"/>
  <c r="AD559" i="1"/>
  <c r="AE559" i="1" a="1"/>
  <c r="AE559" i="1" s="1"/>
  <c r="AF559" i="1" a="1"/>
  <c r="AF559" i="1"/>
  <c r="AG559" i="1" a="1"/>
  <c r="AG559" i="1" s="1"/>
  <c r="AD560" i="1"/>
  <c r="AE560" i="1" a="1"/>
  <c r="AE560" i="1" s="1"/>
  <c r="AF560" i="1" a="1"/>
  <c r="AF560" i="1" s="1"/>
  <c r="AG560" i="1" a="1"/>
  <c r="AG560" i="1" s="1"/>
  <c r="AD561" i="1"/>
  <c r="AE561" i="1" a="1"/>
  <c r="AE561" i="1" s="1"/>
  <c r="AF561" i="1" a="1"/>
  <c r="AF561" i="1" s="1"/>
  <c r="AG561" i="1" a="1"/>
  <c r="AG561" i="1" s="1"/>
  <c r="AD562" i="1"/>
  <c r="AE562" i="1" a="1"/>
  <c r="AE562" i="1" s="1"/>
  <c r="AF562" i="1" a="1"/>
  <c r="AF562" i="1" s="1"/>
  <c r="AG562" i="1" a="1"/>
  <c r="AG562" i="1" s="1"/>
  <c r="AD563" i="1"/>
  <c r="AE563" i="1" a="1"/>
  <c r="AE563" i="1" s="1"/>
  <c r="AF563" i="1" a="1"/>
  <c r="AF563" i="1"/>
  <c r="AG563" i="1" a="1"/>
  <c r="AG563" i="1" s="1"/>
  <c r="AD564" i="1"/>
  <c r="AE564" i="1" a="1"/>
  <c r="AE564" i="1" s="1"/>
  <c r="AF564" i="1" a="1"/>
  <c r="AF564" i="1" s="1"/>
  <c r="AG564" i="1" a="1"/>
  <c r="AG564" i="1" s="1"/>
  <c r="AD565" i="1"/>
  <c r="AE565" i="1" a="1"/>
  <c r="AE565" i="1" s="1"/>
  <c r="AF565" i="1" a="1"/>
  <c r="AF565" i="1" s="1"/>
  <c r="AG565" i="1" a="1"/>
  <c r="AG565" i="1" s="1"/>
  <c r="AD566" i="1"/>
  <c r="AE566" i="1" a="1"/>
  <c r="AE566" i="1" s="1"/>
  <c r="AF566" i="1" a="1"/>
  <c r="AF566" i="1" s="1"/>
  <c r="AG566" i="1" a="1"/>
  <c r="AG566" i="1" s="1"/>
  <c r="AD567" i="1"/>
  <c r="AE567" i="1" a="1"/>
  <c r="AE567" i="1" s="1"/>
  <c r="AF567" i="1" a="1"/>
  <c r="AF567" i="1"/>
  <c r="AG567" i="1" a="1"/>
  <c r="AG567" i="1" s="1"/>
  <c r="AD568" i="1"/>
  <c r="AE568" i="1" a="1"/>
  <c r="AE568" i="1" s="1"/>
  <c r="AF568" i="1" a="1"/>
  <c r="AF568" i="1" s="1"/>
  <c r="AG568" i="1" a="1"/>
  <c r="AG568" i="1" s="1"/>
  <c r="AD569" i="1"/>
  <c r="AE569" i="1" a="1"/>
  <c r="AE569" i="1" s="1"/>
  <c r="AF569" i="1" a="1"/>
  <c r="AF569" i="1" s="1"/>
  <c r="AG569" i="1" a="1"/>
  <c r="AG569" i="1" s="1"/>
  <c r="AD570" i="1"/>
  <c r="AE570" i="1" a="1"/>
  <c r="AE570" i="1" s="1"/>
  <c r="AF570" i="1" a="1"/>
  <c r="AF570" i="1" s="1"/>
  <c r="AG570" i="1" a="1"/>
  <c r="AG570" i="1" s="1"/>
  <c r="AD571" i="1"/>
  <c r="AE571" i="1" a="1"/>
  <c r="AE571" i="1" s="1"/>
  <c r="AF571" i="1" a="1"/>
  <c r="AF571" i="1"/>
  <c r="AG571" i="1" a="1"/>
  <c r="AG571" i="1" s="1"/>
  <c r="AD572" i="1"/>
  <c r="AE572" i="1" a="1"/>
  <c r="AE572" i="1" s="1"/>
  <c r="AF572" i="1" a="1"/>
  <c r="AF572" i="1" s="1"/>
  <c r="AG572" i="1" a="1"/>
  <c r="AG572" i="1" s="1"/>
  <c r="AD573" i="1"/>
  <c r="AE573" i="1" a="1"/>
  <c r="AE573" i="1" s="1"/>
  <c r="AF573" i="1" a="1"/>
  <c r="AF573" i="1" s="1"/>
  <c r="AG573" i="1" a="1"/>
  <c r="AG573" i="1" s="1"/>
  <c r="AD574" i="1"/>
  <c r="AE574" i="1" a="1"/>
  <c r="AE574" i="1" s="1"/>
  <c r="AF574" i="1" a="1"/>
  <c r="AF574" i="1"/>
  <c r="AG574" i="1" a="1"/>
  <c r="AG574" i="1" s="1"/>
  <c r="AD575" i="1"/>
  <c r="AE575" i="1" a="1"/>
  <c r="AE575" i="1" s="1"/>
  <c r="AF575" i="1" a="1"/>
  <c r="AF575" i="1" s="1"/>
  <c r="AG575" i="1" a="1"/>
  <c r="AG575" i="1" s="1"/>
  <c r="AD576" i="1"/>
  <c r="AE576" i="1" a="1"/>
  <c r="AE576" i="1" s="1"/>
  <c r="AF576" i="1" a="1"/>
  <c r="AF576" i="1"/>
  <c r="AG576" i="1" a="1"/>
  <c r="AG576" i="1" s="1"/>
  <c r="AD577" i="1"/>
  <c r="AE577" i="1" a="1"/>
  <c r="AE577" i="1" s="1"/>
  <c r="AF577" i="1" a="1"/>
  <c r="AF577" i="1" s="1"/>
  <c r="AG577" i="1" a="1"/>
  <c r="AG577" i="1" s="1"/>
  <c r="AD578" i="1"/>
  <c r="AE578" i="1" a="1"/>
  <c r="AE578" i="1" s="1"/>
  <c r="AF578" i="1" a="1"/>
  <c r="AF578" i="1" s="1"/>
  <c r="AG578" i="1" a="1"/>
  <c r="AG578" i="1" s="1"/>
  <c r="AD579" i="1"/>
  <c r="AE579" i="1" a="1"/>
  <c r="AE579" i="1" s="1"/>
  <c r="AF579" i="1" a="1"/>
  <c r="AF579" i="1"/>
  <c r="AG579" i="1" a="1"/>
  <c r="AG579" i="1" s="1"/>
  <c r="AD580" i="1"/>
  <c r="AE580" i="1" a="1"/>
  <c r="AE580" i="1" s="1"/>
  <c r="AF580" i="1" a="1"/>
  <c r="AF580" i="1" s="1"/>
  <c r="AG580" i="1" a="1"/>
  <c r="AG580" i="1" s="1"/>
  <c r="AD581" i="1"/>
  <c r="AE581" i="1" a="1"/>
  <c r="AE581" i="1" s="1"/>
  <c r="AF581" i="1" a="1"/>
  <c r="AF581" i="1" s="1"/>
  <c r="AG581" i="1" a="1"/>
  <c r="AG581" i="1" s="1"/>
  <c r="AD582" i="1"/>
  <c r="AE582" i="1" a="1"/>
  <c r="AE582" i="1" s="1"/>
  <c r="AF582" i="1" a="1"/>
  <c r="AF582" i="1" s="1"/>
  <c r="AG582" i="1" a="1"/>
  <c r="AG582" i="1" s="1"/>
  <c r="AD583" i="1"/>
  <c r="AE583" i="1" a="1"/>
  <c r="AE583" i="1" s="1"/>
  <c r="AF583" i="1" a="1"/>
  <c r="AF583" i="1"/>
  <c r="AG583" i="1" a="1"/>
  <c r="AG583" i="1" s="1"/>
  <c r="AD584" i="1"/>
  <c r="AE584" i="1" a="1"/>
  <c r="AE584" i="1" s="1"/>
  <c r="AF584" i="1" a="1"/>
  <c r="AF584" i="1" s="1"/>
  <c r="AG584" i="1" a="1"/>
  <c r="AG584" i="1" s="1"/>
  <c r="AD585" i="1"/>
  <c r="AE585" i="1" a="1"/>
  <c r="AE585" i="1" s="1"/>
  <c r="AF585" i="1" a="1"/>
  <c r="AF585" i="1" s="1"/>
  <c r="AG585" i="1" a="1"/>
  <c r="AG585" i="1" s="1"/>
  <c r="AD586" i="1"/>
  <c r="AE586" i="1" a="1"/>
  <c r="AE586" i="1" s="1"/>
  <c r="AF586" i="1" a="1"/>
  <c r="AF586" i="1"/>
  <c r="AG586" i="1" a="1"/>
  <c r="AG586" i="1" s="1"/>
  <c r="AD587" i="1"/>
  <c r="AE587" i="1" a="1"/>
  <c r="AE587" i="1" s="1"/>
  <c r="AF587" i="1" a="1"/>
  <c r="AF587" i="1" s="1"/>
  <c r="AG587" i="1" a="1"/>
  <c r="AG587" i="1" s="1"/>
  <c r="AD588" i="1"/>
  <c r="AE588" i="1" a="1"/>
  <c r="AE588" i="1" s="1"/>
  <c r="AF588" i="1" a="1"/>
  <c r="AF588" i="1" s="1"/>
  <c r="AG588" i="1" a="1"/>
  <c r="AG588" i="1" s="1"/>
  <c r="AD589" i="1"/>
  <c r="AE589" i="1" a="1"/>
  <c r="AE589" i="1" s="1"/>
  <c r="AF589" i="1" a="1"/>
  <c r="AF589" i="1" s="1"/>
  <c r="AG589" i="1" a="1"/>
  <c r="AG589" i="1" s="1"/>
  <c r="AD590" i="1"/>
  <c r="AE590" i="1" a="1"/>
  <c r="AE590" i="1" s="1"/>
  <c r="AF590" i="1" a="1"/>
  <c r="AF590" i="1" s="1"/>
  <c r="AG590" i="1" a="1"/>
  <c r="AG590" i="1" s="1"/>
  <c r="AD591" i="1"/>
  <c r="AE591" i="1" a="1"/>
  <c r="AE591" i="1" s="1"/>
  <c r="AF591" i="1" a="1"/>
  <c r="AF591" i="1" s="1"/>
  <c r="AG591" i="1" a="1"/>
  <c r="AG591" i="1" s="1"/>
  <c r="AD592" i="1"/>
  <c r="AE592" i="1" a="1"/>
  <c r="AE592" i="1" s="1"/>
  <c r="AF592" i="1" a="1"/>
  <c r="AF592" i="1" s="1"/>
  <c r="AG592" i="1" a="1"/>
  <c r="AG592" i="1" s="1"/>
  <c r="AD593" i="1"/>
  <c r="AE593" i="1" a="1"/>
  <c r="AE593" i="1" s="1"/>
  <c r="AF593" i="1" a="1"/>
  <c r="AF593" i="1" s="1"/>
  <c r="AG593" i="1" a="1"/>
  <c r="AG593" i="1" s="1"/>
  <c r="AD594" i="1"/>
  <c r="AE594" i="1" a="1"/>
  <c r="AE594" i="1" s="1"/>
  <c r="AF594" i="1" a="1"/>
  <c r="AF594" i="1" s="1"/>
  <c r="AG594" i="1" a="1"/>
  <c r="AG594" i="1" s="1"/>
  <c r="AD595" i="1"/>
  <c r="AE595" i="1" a="1"/>
  <c r="AE595" i="1" s="1"/>
  <c r="AF595" i="1" a="1"/>
  <c r="AF595" i="1" s="1"/>
  <c r="AG595" i="1" a="1"/>
  <c r="AG595" i="1" s="1"/>
  <c r="AD596" i="1"/>
  <c r="AE596" i="1" a="1"/>
  <c r="AE596" i="1" s="1"/>
  <c r="AF596" i="1" a="1"/>
  <c r="AF596" i="1" s="1"/>
  <c r="AG596" i="1" a="1"/>
  <c r="AG596" i="1" s="1"/>
  <c r="AD597" i="1"/>
  <c r="AE597" i="1" a="1"/>
  <c r="AE597" i="1" s="1"/>
  <c r="AF597" i="1" a="1"/>
  <c r="AF597" i="1" s="1"/>
  <c r="AG597" i="1" a="1"/>
  <c r="AG597" i="1" s="1"/>
  <c r="AD598" i="1"/>
  <c r="AE598" i="1" a="1"/>
  <c r="AE598" i="1" s="1"/>
  <c r="AF598" i="1" a="1"/>
  <c r="AF598" i="1"/>
  <c r="AG598" i="1" a="1"/>
  <c r="AG598" i="1" s="1"/>
  <c r="AD599" i="1"/>
  <c r="AE599" i="1" a="1"/>
  <c r="AE599" i="1" s="1"/>
  <c r="AF599" i="1" a="1"/>
  <c r="AF599" i="1" s="1"/>
  <c r="AG599" i="1" a="1"/>
  <c r="AG599" i="1" s="1"/>
  <c r="AD600" i="1"/>
  <c r="AE600" i="1" a="1"/>
  <c r="AE600" i="1" s="1"/>
  <c r="AF600" i="1" a="1"/>
  <c r="AF600" i="1" s="1"/>
  <c r="AG600" i="1" a="1"/>
  <c r="AG600" i="1" s="1"/>
  <c r="AD601" i="1"/>
  <c r="AE601" i="1" a="1"/>
  <c r="AE601" i="1" s="1"/>
  <c r="AF601" i="1" a="1"/>
  <c r="AF601" i="1" s="1"/>
  <c r="AG601" i="1" a="1"/>
  <c r="AG601" i="1" s="1"/>
  <c r="AD602" i="1"/>
  <c r="AE602" i="1" a="1"/>
  <c r="AE602" i="1" s="1"/>
  <c r="AF602" i="1" a="1"/>
  <c r="AF602" i="1" s="1"/>
  <c r="AG602" i="1" a="1"/>
  <c r="AG602" i="1" s="1"/>
  <c r="AD603" i="1"/>
  <c r="AE603" i="1" a="1"/>
  <c r="AE603" i="1" s="1"/>
  <c r="AF603" i="1" a="1"/>
  <c r="AF603" i="1" s="1"/>
  <c r="AG603" i="1" a="1"/>
  <c r="AG603" i="1" s="1"/>
  <c r="AD604" i="1"/>
  <c r="AE604" i="1" a="1"/>
  <c r="AE604" i="1" s="1"/>
  <c r="AF604" i="1" a="1"/>
  <c r="AF604" i="1" s="1"/>
  <c r="AG604" i="1" a="1"/>
  <c r="AG604" i="1" s="1"/>
  <c r="AD605" i="1"/>
  <c r="AE605" i="1" a="1"/>
  <c r="AE605" i="1" s="1"/>
  <c r="AF605" i="1" a="1"/>
  <c r="AF605" i="1" s="1"/>
  <c r="AG605" i="1" a="1"/>
  <c r="AG605" i="1" s="1"/>
  <c r="AD606" i="1"/>
  <c r="AE606" i="1" a="1"/>
  <c r="AE606" i="1" s="1"/>
  <c r="AF606" i="1" a="1"/>
  <c r="AF606" i="1" s="1"/>
  <c r="AG606" i="1" a="1"/>
  <c r="AG606" i="1" s="1"/>
  <c r="AD607" i="1"/>
  <c r="AE607" i="1" a="1"/>
  <c r="AE607" i="1" s="1"/>
  <c r="AF607" i="1" a="1"/>
  <c r="AF607" i="1" s="1"/>
  <c r="AG607" i="1" a="1"/>
  <c r="AG607" i="1" s="1"/>
  <c r="AD608" i="1"/>
  <c r="AE608" i="1" a="1"/>
  <c r="AE608" i="1" s="1"/>
  <c r="AF608" i="1" a="1"/>
  <c r="AF608" i="1" s="1"/>
  <c r="AG608" i="1" a="1"/>
  <c r="AG608" i="1" s="1"/>
  <c r="AD609" i="1"/>
  <c r="AE609" i="1" a="1"/>
  <c r="AE609" i="1" s="1"/>
  <c r="AF609" i="1" a="1"/>
  <c r="AF609" i="1" s="1"/>
  <c r="AG609" i="1" a="1"/>
  <c r="AG609" i="1" s="1"/>
  <c r="AD610" i="1"/>
  <c r="AE610" i="1" a="1"/>
  <c r="AE610" i="1" s="1"/>
  <c r="AF610" i="1" a="1"/>
  <c r="AF610" i="1"/>
  <c r="AG610" i="1" a="1"/>
  <c r="AG610" i="1" s="1"/>
  <c r="AD611" i="1"/>
  <c r="AE611" i="1" a="1"/>
  <c r="AE611" i="1" s="1"/>
  <c r="AF611" i="1" a="1"/>
  <c r="AF611" i="1" s="1"/>
  <c r="AG611" i="1" a="1"/>
  <c r="AG611" i="1" s="1"/>
  <c r="AD612" i="1"/>
  <c r="AE612" i="1" a="1"/>
  <c r="AE612" i="1" s="1"/>
  <c r="AF612" i="1" a="1"/>
  <c r="AF612" i="1" s="1"/>
  <c r="AG612" i="1" a="1"/>
  <c r="AG612" i="1" s="1"/>
  <c r="AD613" i="1"/>
  <c r="AE613" i="1" a="1"/>
  <c r="AE613" i="1" s="1"/>
  <c r="AF613" i="1" a="1"/>
  <c r="AF613" i="1" s="1"/>
  <c r="AG613" i="1" a="1"/>
  <c r="AG613" i="1" s="1"/>
  <c r="AD614" i="1"/>
  <c r="AE614" i="1" a="1"/>
  <c r="AE614" i="1" s="1"/>
  <c r="AF614" i="1" a="1"/>
  <c r="AF614" i="1" s="1"/>
  <c r="AG614" i="1" a="1"/>
  <c r="AG614" i="1" s="1"/>
  <c r="AD615" i="1"/>
  <c r="AE615" i="1" a="1"/>
  <c r="AE615" i="1" s="1"/>
  <c r="AF615" i="1" a="1"/>
  <c r="AF615" i="1" s="1"/>
  <c r="AG615" i="1" a="1"/>
  <c r="AG615" i="1" s="1"/>
  <c r="AD616" i="1"/>
  <c r="AE616" i="1" a="1"/>
  <c r="AE616" i="1" s="1"/>
  <c r="AF616" i="1" a="1"/>
  <c r="AF616" i="1" s="1"/>
  <c r="AG616" i="1" a="1"/>
  <c r="AG616" i="1" s="1"/>
  <c r="AD617" i="1"/>
  <c r="AE617" i="1" a="1"/>
  <c r="AE617" i="1" s="1"/>
  <c r="AF617" i="1" a="1"/>
  <c r="AF617" i="1" s="1"/>
  <c r="AG617" i="1" a="1"/>
  <c r="AG617" i="1" s="1"/>
  <c r="AD618" i="1"/>
  <c r="AE618" i="1" a="1"/>
  <c r="AE618" i="1" s="1"/>
  <c r="AF618" i="1" a="1"/>
  <c r="AF618" i="1" s="1"/>
  <c r="AG618" i="1" a="1"/>
  <c r="AG618" i="1" s="1"/>
  <c r="AD619" i="1"/>
  <c r="AE619" i="1" a="1"/>
  <c r="AE619" i="1" s="1"/>
  <c r="AF619" i="1" a="1"/>
  <c r="AF619" i="1" s="1"/>
  <c r="AG619" i="1" a="1"/>
  <c r="AG619" i="1" s="1"/>
  <c r="AD620" i="1"/>
  <c r="AE620" i="1" a="1"/>
  <c r="AE620" i="1" s="1"/>
  <c r="AF620" i="1" a="1"/>
  <c r="AF620" i="1" s="1"/>
  <c r="AG620" i="1" a="1"/>
  <c r="AG620" i="1" s="1"/>
  <c r="AD621" i="1"/>
  <c r="AE621" i="1" a="1"/>
  <c r="AE621" i="1" s="1"/>
  <c r="AF621" i="1" a="1"/>
  <c r="AF621" i="1" s="1"/>
  <c r="AG621" i="1" a="1"/>
  <c r="AG621" i="1" s="1"/>
  <c r="AD622" i="1"/>
  <c r="AE622" i="1" a="1"/>
  <c r="AE622" i="1" s="1"/>
  <c r="AF622" i="1" a="1"/>
  <c r="AF622" i="1"/>
  <c r="AG622" i="1" a="1"/>
  <c r="AG622" i="1" s="1"/>
  <c r="AD623" i="1"/>
  <c r="AE623" i="1" a="1"/>
  <c r="AE623" i="1" s="1"/>
  <c r="AF623" i="1" a="1"/>
  <c r="AF623" i="1" s="1"/>
  <c r="AG623" i="1" a="1"/>
  <c r="AG623" i="1" s="1"/>
  <c r="AD624" i="1"/>
  <c r="AE624" i="1" a="1"/>
  <c r="AE624" i="1" s="1"/>
  <c r="AF624" i="1" a="1"/>
  <c r="AF624" i="1" s="1"/>
  <c r="AG624" i="1" a="1"/>
  <c r="AG624" i="1" s="1"/>
  <c r="AD625" i="1"/>
  <c r="AE625" i="1" a="1"/>
  <c r="AE625" i="1" s="1"/>
  <c r="AF625" i="1" a="1"/>
  <c r="AF625" i="1" s="1"/>
  <c r="AG625" i="1" a="1"/>
  <c r="AG625" i="1" s="1"/>
  <c r="AD626" i="1"/>
  <c r="AE626" i="1" a="1"/>
  <c r="AE626" i="1" s="1"/>
  <c r="AF626" i="1" a="1"/>
  <c r="AF626" i="1" s="1"/>
  <c r="AG626" i="1" a="1"/>
  <c r="AG626" i="1" s="1"/>
  <c r="AD627" i="1"/>
  <c r="AE627" i="1" a="1"/>
  <c r="AE627" i="1" s="1"/>
  <c r="AF627" i="1" a="1"/>
  <c r="AF627" i="1" s="1"/>
  <c r="AG627" i="1" a="1"/>
  <c r="AG627" i="1" s="1"/>
  <c r="AD628" i="1"/>
  <c r="AE628" i="1" a="1"/>
  <c r="AE628" i="1" s="1"/>
  <c r="AF628" i="1" a="1"/>
  <c r="AF628" i="1"/>
  <c r="AG628" i="1" a="1"/>
  <c r="AG628" i="1" s="1"/>
  <c r="AD629" i="1"/>
  <c r="AE629" i="1" a="1"/>
  <c r="AE629" i="1" s="1"/>
  <c r="AF629" i="1" a="1"/>
  <c r="AF629" i="1" s="1"/>
  <c r="AG629" i="1" a="1"/>
  <c r="AG629" i="1" s="1"/>
  <c r="AD630" i="1"/>
  <c r="AE630" i="1" a="1"/>
  <c r="AE630" i="1" s="1"/>
  <c r="AF630" i="1" a="1"/>
  <c r="AF630" i="1" s="1"/>
  <c r="AG630" i="1" a="1"/>
  <c r="AG630" i="1" s="1"/>
  <c r="AD631" i="1"/>
  <c r="AE631" i="1" a="1"/>
  <c r="AE631" i="1" s="1"/>
  <c r="AF631" i="1" a="1"/>
  <c r="AF631" i="1" s="1"/>
  <c r="AG631" i="1" a="1"/>
  <c r="AG631" i="1" s="1"/>
  <c r="AD632" i="1"/>
  <c r="AE632" i="1" a="1"/>
  <c r="AE632" i="1" s="1"/>
  <c r="AF632" i="1" a="1"/>
  <c r="AF632" i="1"/>
  <c r="AG632" i="1" a="1"/>
  <c r="AG632" i="1" s="1"/>
  <c r="AD633" i="1"/>
  <c r="AE633" i="1" a="1"/>
  <c r="AE633" i="1" s="1"/>
  <c r="AF633" i="1" a="1"/>
  <c r="AF633" i="1" s="1"/>
  <c r="AG633" i="1" a="1"/>
  <c r="AG633" i="1" s="1"/>
  <c r="AD634" i="1"/>
  <c r="AE634" i="1" a="1"/>
  <c r="AE634" i="1" s="1"/>
  <c r="AF634" i="1" a="1"/>
  <c r="AF634" i="1" s="1"/>
  <c r="AG634" i="1" a="1"/>
  <c r="AG634" i="1" s="1"/>
  <c r="AD635" i="1"/>
  <c r="AE635" i="1" a="1"/>
  <c r="AE635" i="1" s="1"/>
  <c r="AF635" i="1" a="1"/>
  <c r="AF635" i="1" s="1"/>
  <c r="AG635" i="1" a="1"/>
  <c r="AG635" i="1" s="1"/>
  <c r="AD636" i="1"/>
  <c r="AE636" i="1" a="1"/>
  <c r="AE636" i="1" s="1"/>
  <c r="AF636" i="1" a="1"/>
  <c r="AF636" i="1"/>
  <c r="AG636" i="1" a="1"/>
  <c r="AG636" i="1" s="1"/>
  <c r="AD637" i="1"/>
  <c r="AE637" i="1" a="1"/>
  <c r="AE637" i="1" s="1"/>
  <c r="AF637" i="1" a="1"/>
  <c r="AF637" i="1" s="1"/>
  <c r="AG637" i="1" a="1"/>
  <c r="AG637" i="1" s="1"/>
  <c r="AD638" i="1"/>
  <c r="AE638" i="1" a="1"/>
  <c r="AE638" i="1" s="1"/>
  <c r="AF638" i="1" a="1"/>
  <c r="AF638" i="1" s="1"/>
  <c r="AG638" i="1" a="1"/>
  <c r="AG638" i="1" s="1"/>
  <c r="AD639" i="1"/>
  <c r="AE639" i="1" a="1"/>
  <c r="AE639" i="1" s="1"/>
  <c r="AF639" i="1" a="1"/>
  <c r="AF639" i="1"/>
  <c r="AG639" i="1" a="1"/>
  <c r="AG639" i="1" s="1"/>
  <c r="AD640" i="1"/>
  <c r="AE640" i="1" a="1"/>
  <c r="AE640" i="1" s="1"/>
  <c r="AF640" i="1" a="1"/>
  <c r="AF640" i="1" s="1"/>
  <c r="AG640" i="1" a="1"/>
  <c r="AG640" i="1" s="1"/>
  <c r="AD641" i="1"/>
  <c r="AE641" i="1" a="1"/>
  <c r="AE641" i="1" s="1"/>
  <c r="AF641" i="1" a="1"/>
  <c r="AF641" i="1" s="1"/>
  <c r="AG641" i="1" a="1"/>
  <c r="AG641" i="1" s="1"/>
  <c r="AD642" i="1"/>
  <c r="AE642" i="1" a="1"/>
  <c r="AE642" i="1" s="1"/>
  <c r="AF642" i="1" a="1"/>
  <c r="AF642" i="1" s="1"/>
  <c r="AG642" i="1" a="1"/>
  <c r="AG642" i="1" s="1"/>
  <c r="AD643" i="1"/>
  <c r="AE643" i="1" a="1"/>
  <c r="AE643" i="1" s="1"/>
  <c r="AF643" i="1" a="1"/>
  <c r="AF643" i="1"/>
  <c r="AG643" i="1" a="1"/>
  <c r="AG643" i="1" s="1"/>
  <c r="AD644" i="1"/>
  <c r="AE644" i="1" a="1"/>
  <c r="AE644" i="1" s="1"/>
  <c r="AF644" i="1" a="1"/>
  <c r="AF644" i="1" s="1"/>
  <c r="AG644" i="1" a="1"/>
  <c r="AG644" i="1" s="1"/>
  <c r="AD645" i="1"/>
  <c r="AE645" i="1" a="1"/>
  <c r="AE645" i="1" s="1"/>
  <c r="AF645" i="1" a="1"/>
  <c r="AF645" i="1" s="1"/>
  <c r="AG645" i="1" a="1"/>
  <c r="AG645" i="1" s="1"/>
  <c r="AD646" i="1"/>
  <c r="AE646" i="1" a="1"/>
  <c r="AE646" i="1" s="1"/>
  <c r="AF646" i="1" a="1"/>
  <c r="AF646" i="1"/>
  <c r="AG646" i="1" a="1"/>
  <c r="AG646" i="1" s="1"/>
  <c r="AD647" i="1"/>
  <c r="AE647" i="1" a="1"/>
  <c r="AE647" i="1" s="1"/>
  <c r="AF647" i="1" a="1"/>
  <c r="AF647" i="1" s="1"/>
  <c r="AG647" i="1" a="1"/>
  <c r="AG647" i="1" s="1"/>
  <c r="AD648" i="1"/>
  <c r="AE648" i="1" a="1"/>
  <c r="AE648" i="1" s="1"/>
  <c r="AF648" i="1" a="1"/>
  <c r="AF648" i="1"/>
  <c r="AG648" i="1" a="1"/>
  <c r="AG648" i="1" s="1"/>
  <c r="AD649" i="1"/>
  <c r="AE649" i="1" a="1"/>
  <c r="AE649" i="1" s="1"/>
  <c r="AF649" i="1" a="1"/>
  <c r="AF649" i="1" s="1"/>
  <c r="AG649" i="1" a="1"/>
  <c r="AG649" i="1" s="1"/>
  <c r="AD650" i="1"/>
  <c r="AE650" i="1" a="1"/>
  <c r="AE650" i="1" s="1"/>
  <c r="AF650" i="1" a="1"/>
  <c r="AF650" i="1"/>
  <c r="AG650" i="1" a="1"/>
  <c r="AG650" i="1" s="1"/>
  <c r="AD651" i="1"/>
  <c r="AE651" i="1" a="1"/>
  <c r="AE651" i="1" s="1"/>
  <c r="AF651" i="1" a="1"/>
  <c r="AF651" i="1" s="1"/>
  <c r="AG651" i="1" a="1"/>
  <c r="AG651" i="1" s="1"/>
  <c r="AD652" i="1"/>
  <c r="AE652" i="1" a="1"/>
  <c r="AE652" i="1" s="1"/>
  <c r="AF652" i="1" a="1"/>
  <c r="AF652" i="1"/>
  <c r="AG652" i="1" a="1"/>
  <c r="AG652" i="1" s="1"/>
  <c r="AD653" i="1"/>
  <c r="AE653" i="1" a="1"/>
  <c r="AE653" i="1" s="1"/>
  <c r="AF653" i="1" a="1"/>
  <c r="AF653" i="1" s="1"/>
  <c r="AG653" i="1" a="1"/>
  <c r="AG653" i="1" s="1"/>
  <c r="AD654" i="1"/>
  <c r="AE654" i="1" a="1"/>
  <c r="AE654" i="1" s="1"/>
  <c r="AF654" i="1" a="1"/>
  <c r="AF654" i="1" s="1"/>
  <c r="AG654" i="1" a="1"/>
  <c r="AG654" i="1" s="1"/>
  <c r="AD655" i="1"/>
  <c r="AE655" i="1" a="1"/>
  <c r="AE655" i="1" s="1"/>
  <c r="AF655" i="1" a="1"/>
  <c r="AF655" i="1"/>
  <c r="AG655" i="1" a="1"/>
  <c r="AG655" i="1" s="1"/>
  <c r="AD656" i="1"/>
  <c r="AE656" i="1" a="1"/>
  <c r="AE656" i="1" s="1"/>
  <c r="AF656" i="1" a="1"/>
  <c r="AF656" i="1" s="1"/>
  <c r="AG656" i="1" a="1"/>
  <c r="AG656" i="1" s="1"/>
  <c r="AD657" i="1"/>
  <c r="AE657" i="1" a="1"/>
  <c r="AE657" i="1" s="1"/>
  <c r="AF657" i="1" a="1"/>
  <c r="AF657" i="1" s="1"/>
  <c r="AG657" i="1" a="1"/>
  <c r="AG657" i="1" s="1"/>
  <c r="AD658" i="1"/>
  <c r="AE658" i="1" a="1"/>
  <c r="AE658" i="1" s="1"/>
  <c r="AF658" i="1" a="1"/>
  <c r="AF658" i="1" s="1"/>
  <c r="AG658" i="1" a="1"/>
  <c r="AG658" i="1" s="1"/>
  <c r="AD659" i="1"/>
  <c r="AE659" i="1" a="1"/>
  <c r="AE659" i="1" s="1"/>
  <c r="AF659" i="1" a="1"/>
  <c r="AF659" i="1"/>
  <c r="AG659" i="1" a="1"/>
  <c r="AG659" i="1" s="1"/>
  <c r="AD660" i="1"/>
  <c r="AE660" i="1" a="1"/>
  <c r="AE660" i="1" s="1"/>
  <c r="AF660" i="1" a="1"/>
  <c r="AF660" i="1" s="1"/>
  <c r="AG660" i="1" a="1"/>
  <c r="AG660" i="1" s="1"/>
  <c r="AD661" i="1"/>
  <c r="AE661" i="1" a="1"/>
  <c r="AE661" i="1" s="1"/>
  <c r="AF661" i="1" a="1"/>
  <c r="AF661" i="1" s="1"/>
  <c r="AG661" i="1" a="1"/>
  <c r="AG661" i="1" s="1"/>
  <c r="AD662" i="1"/>
  <c r="AE662" i="1" a="1"/>
  <c r="AE662" i="1" s="1"/>
  <c r="AF662" i="1" a="1"/>
  <c r="AF662" i="1" s="1"/>
  <c r="AG662" i="1" a="1"/>
  <c r="AG662" i="1" s="1"/>
  <c r="AD663" i="1"/>
  <c r="AE663" i="1" a="1"/>
  <c r="AE663" i="1" s="1"/>
  <c r="AF663" i="1" a="1"/>
  <c r="AF663" i="1"/>
  <c r="AG663" i="1" a="1"/>
  <c r="AG663" i="1" s="1"/>
  <c r="AD664" i="1"/>
  <c r="AE664" i="1" a="1"/>
  <c r="AE664" i="1" s="1"/>
  <c r="AF664" i="1" a="1"/>
  <c r="AF664" i="1" s="1"/>
  <c r="AG664" i="1" a="1"/>
  <c r="AG664" i="1" s="1"/>
  <c r="AD665" i="1"/>
  <c r="AE665" i="1" a="1"/>
  <c r="AE665" i="1" s="1"/>
  <c r="AF665" i="1" a="1"/>
  <c r="AF665" i="1" s="1"/>
  <c r="AG665" i="1" a="1"/>
  <c r="AG665" i="1" s="1"/>
  <c r="AD666" i="1"/>
  <c r="AE666" i="1" a="1"/>
  <c r="AE666" i="1" s="1"/>
  <c r="AF666" i="1" a="1"/>
  <c r="AF666" i="1" s="1"/>
  <c r="AG666" i="1" a="1"/>
  <c r="AG666" i="1" s="1"/>
  <c r="AD667" i="1"/>
  <c r="AE667" i="1" a="1"/>
  <c r="AE667" i="1" s="1"/>
  <c r="AF667" i="1" a="1"/>
  <c r="AF667" i="1"/>
  <c r="AG667" i="1" a="1"/>
  <c r="AG667" i="1" s="1"/>
  <c r="AD668" i="1"/>
  <c r="AE668" i="1" a="1"/>
  <c r="AE668" i="1" s="1"/>
  <c r="AF668" i="1" a="1"/>
  <c r="AF668" i="1" s="1"/>
  <c r="AG668" i="1" a="1"/>
  <c r="AG668" i="1" s="1"/>
  <c r="AD669" i="1"/>
  <c r="AE669" i="1" a="1"/>
  <c r="AE669" i="1" s="1"/>
  <c r="AF669" i="1" a="1"/>
  <c r="AF669" i="1" s="1"/>
  <c r="AG669" i="1" a="1"/>
  <c r="AG669" i="1" s="1"/>
  <c r="AD670" i="1"/>
  <c r="AE670" i="1" a="1"/>
  <c r="AE670" i="1" s="1"/>
  <c r="AF670" i="1" a="1"/>
  <c r="AF670" i="1" s="1"/>
  <c r="AG670" i="1" a="1"/>
  <c r="AG670" i="1" s="1"/>
  <c r="AD671" i="1"/>
  <c r="AE671" i="1" a="1"/>
  <c r="AE671" i="1" s="1"/>
  <c r="AF671" i="1" a="1"/>
  <c r="AF671" i="1"/>
  <c r="AG671" i="1" a="1"/>
  <c r="AG671" i="1" s="1"/>
  <c r="AD672" i="1"/>
  <c r="AE672" i="1" a="1"/>
  <c r="AE672" i="1" s="1"/>
  <c r="AF672" i="1" a="1"/>
  <c r="AF672" i="1" s="1"/>
  <c r="AG672" i="1" a="1"/>
  <c r="AG672" i="1" s="1"/>
  <c r="AD673" i="1"/>
  <c r="AE673" i="1" a="1"/>
  <c r="AE673" i="1" s="1"/>
  <c r="AF673" i="1" a="1"/>
  <c r="AF673" i="1" s="1"/>
  <c r="AG673" i="1" a="1"/>
  <c r="AG673" i="1" s="1"/>
  <c r="AD674" i="1"/>
  <c r="AE674" i="1" a="1"/>
  <c r="AE674" i="1" s="1"/>
  <c r="AF674" i="1" a="1"/>
  <c r="AF674" i="1" s="1"/>
  <c r="AG674" i="1" a="1"/>
  <c r="AG674" i="1" s="1"/>
  <c r="AD675" i="1"/>
  <c r="AE675" i="1" a="1"/>
  <c r="AE675" i="1" s="1"/>
  <c r="AF675" i="1" a="1"/>
  <c r="AF675" i="1"/>
  <c r="AG675" i="1" a="1"/>
  <c r="AG675" i="1" s="1"/>
  <c r="AD676" i="1"/>
  <c r="AE676" i="1" a="1"/>
  <c r="AE676" i="1" s="1"/>
  <c r="AF676" i="1" a="1"/>
  <c r="AF676" i="1" s="1"/>
  <c r="AG676" i="1" a="1"/>
  <c r="AG676" i="1" s="1"/>
  <c r="AD677" i="1"/>
  <c r="AE677" i="1" a="1"/>
  <c r="AE677" i="1" s="1"/>
  <c r="AF677" i="1" a="1"/>
  <c r="AF677" i="1" s="1"/>
  <c r="AG677" i="1" a="1"/>
  <c r="AG677" i="1" s="1"/>
  <c r="AD678" i="1"/>
  <c r="AE678" i="1" a="1"/>
  <c r="AE678" i="1" s="1"/>
  <c r="AF678" i="1" a="1"/>
  <c r="AF678" i="1" s="1"/>
  <c r="AG678" i="1" a="1"/>
  <c r="AG678" i="1" s="1"/>
  <c r="AD679" i="1"/>
  <c r="AE679" i="1" a="1"/>
  <c r="AE679" i="1" s="1"/>
  <c r="AF679" i="1" a="1"/>
  <c r="AF679" i="1"/>
  <c r="AG679" i="1" a="1"/>
  <c r="AG679" i="1" s="1"/>
  <c r="AD680" i="1"/>
  <c r="AE680" i="1" a="1"/>
  <c r="AE680" i="1" s="1"/>
  <c r="AF680" i="1" a="1"/>
  <c r="AF680" i="1" s="1"/>
  <c r="AG680" i="1" a="1"/>
  <c r="AG680" i="1" s="1"/>
  <c r="AD681" i="1"/>
  <c r="AE681" i="1" a="1"/>
  <c r="AE681" i="1" s="1"/>
  <c r="AF681" i="1" a="1"/>
  <c r="AF681" i="1" s="1"/>
  <c r="AG681" i="1" a="1"/>
  <c r="AG681" i="1" s="1"/>
  <c r="AD682" i="1"/>
  <c r="AE682" i="1" a="1"/>
  <c r="AE682" i="1" s="1"/>
  <c r="AF682" i="1" a="1"/>
  <c r="AF682" i="1" s="1"/>
  <c r="AG682" i="1" a="1"/>
  <c r="AG682" i="1" s="1"/>
  <c r="AD683" i="1"/>
  <c r="AE683" i="1" a="1"/>
  <c r="AE683" i="1" s="1"/>
  <c r="AF683" i="1" a="1"/>
  <c r="AF683" i="1" s="1"/>
  <c r="AG683" i="1" a="1"/>
  <c r="AG683" i="1" s="1"/>
  <c r="AD684" i="1"/>
  <c r="AE684" i="1" a="1"/>
  <c r="AE684" i="1" s="1"/>
  <c r="AF684" i="1" a="1"/>
  <c r="AF684" i="1" s="1"/>
  <c r="AG684" i="1" a="1"/>
  <c r="AG684" i="1" s="1"/>
  <c r="AD685" i="1"/>
  <c r="AE685" i="1" a="1"/>
  <c r="AE685" i="1" s="1"/>
  <c r="AF685" i="1" a="1"/>
  <c r="AF685" i="1" s="1"/>
  <c r="AG685" i="1" a="1"/>
  <c r="AG685" i="1" s="1"/>
  <c r="AD686" i="1"/>
  <c r="AE686" i="1" a="1"/>
  <c r="AE686" i="1" s="1"/>
  <c r="AF686" i="1" a="1"/>
  <c r="AF686" i="1" s="1"/>
  <c r="AG686" i="1" a="1"/>
  <c r="AG686" i="1" s="1"/>
  <c r="AD687" i="1"/>
  <c r="AE687" i="1" a="1"/>
  <c r="AE687" i="1" s="1"/>
  <c r="AF687" i="1" a="1"/>
  <c r="AF687" i="1"/>
  <c r="AG687" i="1" a="1"/>
  <c r="AG687" i="1" s="1"/>
  <c r="AD688" i="1"/>
  <c r="AE688" i="1" a="1"/>
  <c r="AE688" i="1" s="1"/>
  <c r="AF688" i="1" a="1"/>
  <c r="AF688" i="1" s="1"/>
  <c r="AG688" i="1" a="1"/>
  <c r="AG688" i="1" s="1"/>
  <c r="AD689" i="1"/>
  <c r="AE689" i="1" a="1"/>
  <c r="AE689" i="1" s="1"/>
  <c r="AF689" i="1" a="1"/>
  <c r="AF689" i="1" s="1"/>
  <c r="AG689" i="1" a="1"/>
  <c r="AG689" i="1" s="1"/>
  <c r="AD690" i="1"/>
  <c r="AE690" i="1" a="1"/>
  <c r="AE690" i="1" s="1"/>
  <c r="AF690" i="1" a="1"/>
  <c r="AF690" i="1" s="1"/>
  <c r="AG690" i="1" a="1"/>
  <c r="AG690" i="1" s="1"/>
  <c r="AD691" i="1"/>
  <c r="AE691" i="1" a="1"/>
  <c r="AE691" i="1" s="1"/>
  <c r="AF691" i="1" a="1"/>
  <c r="AF691" i="1"/>
  <c r="AG691" i="1" a="1"/>
  <c r="AG691" i="1" s="1"/>
  <c r="AD692" i="1"/>
  <c r="AE692" i="1" a="1"/>
  <c r="AE692" i="1" s="1"/>
  <c r="AF692" i="1" a="1"/>
  <c r="AF692" i="1" s="1"/>
  <c r="AG692" i="1" a="1"/>
  <c r="AG692" i="1" s="1"/>
  <c r="AD693" i="1"/>
  <c r="AE693" i="1" a="1"/>
  <c r="AE693" i="1" s="1"/>
  <c r="AF693" i="1" a="1"/>
  <c r="AF693" i="1" s="1"/>
  <c r="AG693" i="1" a="1"/>
  <c r="AG693" i="1" s="1"/>
  <c r="AD694" i="1"/>
  <c r="AE694" i="1" a="1"/>
  <c r="AE694" i="1" s="1"/>
  <c r="AF694" i="1" a="1"/>
  <c r="AF694" i="1" s="1"/>
  <c r="AG694" i="1" a="1"/>
  <c r="AG694" i="1" s="1"/>
  <c r="AD695" i="1"/>
  <c r="AE695" i="1" a="1"/>
  <c r="AE695" i="1" s="1"/>
  <c r="AF695" i="1" a="1"/>
  <c r="AF695" i="1"/>
  <c r="AG695" i="1" a="1"/>
  <c r="AG695" i="1" s="1"/>
  <c r="AD696" i="1"/>
  <c r="AE696" i="1" a="1"/>
  <c r="AE696" i="1" s="1"/>
  <c r="AF696" i="1" a="1"/>
  <c r="AF696" i="1" s="1"/>
  <c r="AG696" i="1" a="1"/>
  <c r="AG696" i="1" s="1"/>
  <c r="AD697" i="1"/>
  <c r="AE697" i="1" a="1"/>
  <c r="AE697" i="1" s="1"/>
  <c r="AF697" i="1" a="1"/>
  <c r="AF697" i="1" s="1"/>
  <c r="AG697" i="1" a="1"/>
  <c r="AG697" i="1" s="1"/>
  <c r="AD698" i="1"/>
  <c r="AE698" i="1" a="1"/>
  <c r="AE698" i="1" s="1"/>
  <c r="AF698" i="1" a="1"/>
  <c r="AF698" i="1" s="1"/>
  <c r="AG698" i="1" a="1"/>
  <c r="AG698" i="1" s="1"/>
  <c r="AD699" i="1"/>
  <c r="AE699" i="1" a="1"/>
  <c r="AE699" i="1" s="1"/>
  <c r="AF699" i="1" a="1"/>
  <c r="AF699" i="1"/>
  <c r="AG699" i="1" a="1"/>
  <c r="AG699" i="1" s="1"/>
  <c r="AD700" i="1"/>
  <c r="AE700" i="1" a="1"/>
  <c r="AE700" i="1" s="1"/>
  <c r="AF700" i="1" a="1"/>
  <c r="AF700" i="1" s="1"/>
  <c r="AG700" i="1" a="1"/>
  <c r="AG700" i="1" s="1"/>
  <c r="AD701" i="1"/>
  <c r="AE701" i="1" a="1"/>
  <c r="AE701" i="1" s="1"/>
  <c r="AF701" i="1" a="1"/>
  <c r="AF701" i="1" s="1"/>
  <c r="AG701" i="1" a="1"/>
  <c r="AG701" i="1" s="1"/>
  <c r="AD702" i="1"/>
  <c r="AE702" i="1" a="1"/>
  <c r="AE702" i="1" s="1"/>
  <c r="AF702" i="1" a="1"/>
  <c r="AF702" i="1" s="1"/>
  <c r="AG702" i="1" a="1"/>
  <c r="AG702" i="1" s="1"/>
  <c r="AD703" i="1"/>
  <c r="AE703" i="1" a="1"/>
  <c r="AE703" i="1" s="1"/>
  <c r="AF703" i="1" a="1"/>
  <c r="AF703" i="1"/>
  <c r="AG703" i="1" a="1"/>
  <c r="AG703" i="1" s="1"/>
  <c r="AD704" i="1"/>
  <c r="AE704" i="1" a="1"/>
  <c r="AE704" i="1" s="1"/>
  <c r="AF704" i="1" a="1"/>
  <c r="AF704" i="1" s="1"/>
  <c r="AG704" i="1" a="1"/>
  <c r="AG704" i="1" s="1"/>
  <c r="AD705" i="1"/>
  <c r="AE705" i="1" a="1"/>
  <c r="AE705" i="1" s="1"/>
  <c r="AF705" i="1" a="1"/>
  <c r="AF705" i="1" s="1"/>
  <c r="AG705" i="1" a="1"/>
  <c r="AG705" i="1" s="1"/>
  <c r="AD706" i="1"/>
  <c r="AE706" i="1" a="1"/>
  <c r="AE706" i="1" s="1"/>
  <c r="AF706" i="1" a="1"/>
  <c r="AF706" i="1" s="1"/>
  <c r="AG706" i="1" a="1"/>
  <c r="AG706" i="1" s="1"/>
  <c r="AD707" i="1"/>
  <c r="AE707" i="1" a="1"/>
  <c r="AE707" i="1" s="1"/>
  <c r="AF707" i="1" a="1"/>
  <c r="AF707" i="1"/>
  <c r="AG707" i="1" a="1"/>
  <c r="AG707" i="1" s="1"/>
  <c r="AD708" i="1"/>
  <c r="AE708" i="1" a="1"/>
  <c r="AE708" i="1" s="1"/>
  <c r="AF708" i="1" a="1"/>
  <c r="AF708" i="1" s="1"/>
  <c r="AG708" i="1" a="1"/>
  <c r="AG708" i="1" s="1"/>
  <c r="AD709" i="1"/>
  <c r="AE709" i="1" a="1"/>
  <c r="AE709" i="1" s="1"/>
  <c r="AF709" i="1" a="1"/>
  <c r="AF709" i="1" s="1"/>
  <c r="AG709" i="1" a="1"/>
  <c r="AG709" i="1" s="1"/>
  <c r="AD710" i="1"/>
  <c r="AE710" i="1" a="1"/>
  <c r="AE710" i="1" s="1"/>
  <c r="AF710" i="1" a="1"/>
  <c r="AF710" i="1"/>
  <c r="AG710" i="1" a="1"/>
  <c r="AG710" i="1" s="1"/>
  <c r="AD711" i="1"/>
  <c r="AE711" i="1" a="1"/>
  <c r="AE711" i="1" s="1"/>
  <c r="AF711" i="1" a="1"/>
  <c r="AF711" i="1" s="1"/>
  <c r="AG711" i="1" a="1"/>
  <c r="AG711" i="1" s="1"/>
  <c r="AD712" i="1"/>
  <c r="AE712" i="1" a="1"/>
  <c r="AE712" i="1" s="1"/>
  <c r="AF712" i="1" a="1"/>
  <c r="AF712" i="1"/>
  <c r="AG712" i="1" a="1"/>
  <c r="AG712" i="1" s="1"/>
  <c r="AD713" i="1"/>
  <c r="AE713" i="1" a="1"/>
  <c r="AE713" i="1" s="1"/>
  <c r="AF713" i="1" a="1"/>
  <c r="AF713" i="1" s="1"/>
  <c r="AG713" i="1" a="1"/>
  <c r="AG713" i="1" s="1"/>
  <c r="AD714" i="1"/>
  <c r="AE714" i="1" a="1"/>
  <c r="AE714" i="1" s="1"/>
  <c r="AF714" i="1" a="1"/>
  <c r="AF714" i="1"/>
  <c r="AG714" i="1" a="1"/>
  <c r="AG714" i="1" s="1"/>
  <c r="AD715" i="1"/>
  <c r="AE715" i="1" a="1"/>
  <c r="AE715" i="1" s="1"/>
  <c r="AF715" i="1" a="1"/>
  <c r="AF715" i="1" s="1"/>
  <c r="AG715" i="1" a="1"/>
  <c r="AG715" i="1" s="1"/>
  <c r="AD716" i="1"/>
  <c r="AE716" i="1" a="1"/>
  <c r="AE716" i="1" s="1"/>
  <c r="AF716" i="1" a="1"/>
  <c r="AF716" i="1" s="1"/>
  <c r="AG716" i="1" a="1"/>
  <c r="AG716" i="1" s="1"/>
  <c r="AD717" i="1"/>
  <c r="AE717" i="1" a="1"/>
  <c r="AE717" i="1" s="1"/>
  <c r="AF717" i="1" a="1"/>
  <c r="AF717" i="1" s="1"/>
  <c r="AG717" i="1" a="1"/>
  <c r="AG717" i="1" s="1"/>
  <c r="AD718" i="1"/>
  <c r="AE718" i="1" a="1"/>
  <c r="AE718" i="1" s="1"/>
  <c r="AF718" i="1" a="1"/>
  <c r="AF718" i="1"/>
  <c r="AG718" i="1" a="1"/>
  <c r="AG718" i="1" s="1"/>
  <c r="AD719" i="1"/>
  <c r="AE719" i="1" a="1"/>
  <c r="AE719" i="1" s="1"/>
  <c r="AF719" i="1" a="1"/>
  <c r="AF719" i="1" s="1"/>
  <c r="AG719" i="1" a="1"/>
  <c r="AG719" i="1" s="1"/>
  <c r="AD720" i="1"/>
  <c r="AE720" i="1" a="1"/>
  <c r="AE720" i="1" s="1"/>
  <c r="AF720" i="1" a="1"/>
  <c r="AF720" i="1"/>
  <c r="AG720" i="1" a="1"/>
  <c r="AG720" i="1" s="1"/>
  <c r="AD721" i="1"/>
  <c r="AE721" i="1" a="1"/>
  <c r="AE721" i="1" s="1"/>
  <c r="AF721" i="1" a="1"/>
  <c r="AF721" i="1" s="1"/>
  <c r="AG721" i="1" a="1"/>
  <c r="AG721" i="1" s="1"/>
  <c r="AD722" i="1"/>
  <c r="AE722" i="1" a="1"/>
  <c r="AE722" i="1" s="1"/>
  <c r="AF722" i="1" a="1"/>
  <c r="AF722" i="1"/>
  <c r="AG722" i="1" a="1"/>
  <c r="AG722" i="1" s="1"/>
  <c r="AD723" i="1"/>
  <c r="AE723" i="1" a="1"/>
  <c r="AE723" i="1" s="1"/>
  <c r="AF723" i="1" a="1"/>
  <c r="AF723" i="1" s="1"/>
  <c r="AG723" i="1" a="1"/>
  <c r="AG723" i="1" s="1"/>
  <c r="AD724" i="1"/>
  <c r="AE724" i="1" a="1"/>
  <c r="AE724" i="1" s="1"/>
  <c r="AF724" i="1" a="1"/>
  <c r="AF724" i="1"/>
  <c r="AG724" i="1" a="1"/>
  <c r="AG724" i="1" s="1"/>
  <c r="AD725" i="1"/>
  <c r="AE725" i="1" a="1"/>
  <c r="AE725" i="1" s="1"/>
  <c r="AF725" i="1" a="1"/>
  <c r="AF725" i="1" s="1"/>
  <c r="AG725" i="1" a="1"/>
  <c r="AG725" i="1" s="1"/>
  <c r="AD726" i="1"/>
  <c r="AE726" i="1" a="1"/>
  <c r="AE726" i="1" s="1"/>
  <c r="AF726" i="1" a="1"/>
  <c r="AF726" i="1" s="1"/>
  <c r="AG726" i="1" a="1"/>
  <c r="AG726" i="1" s="1"/>
  <c r="AD727" i="1"/>
  <c r="AE727" i="1" a="1"/>
  <c r="AE727" i="1" s="1"/>
  <c r="AF727" i="1" a="1"/>
  <c r="AF727" i="1"/>
  <c r="AG727" i="1" a="1"/>
  <c r="AG727" i="1" s="1"/>
  <c r="AD728" i="1"/>
  <c r="AE728" i="1" a="1"/>
  <c r="AE728" i="1" s="1"/>
  <c r="AF728" i="1" a="1"/>
  <c r="AF728" i="1" s="1"/>
  <c r="AG728" i="1" a="1"/>
  <c r="AG728" i="1" s="1"/>
  <c r="AD729" i="1"/>
  <c r="AE729" i="1" a="1"/>
  <c r="AE729" i="1" s="1"/>
  <c r="AF729" i="1" a="1"/>
  <c r="AF729" i="1" s="1"/>
  <c r="AG729" i="1" a="1"/>
  <c r="AG729" i="1" s="1"/>
  <c r="AD730" i="1"/>
  <c r="AE730" i="1" a="1"/>
  <c r="AE730" i="1" s="1"/>
  <c r="AF730" i="1" a="1"/>
  <c r="AF730" i="1" s="1"/>
  <c r="AG730" i="1" a="1"/>
  <c r="AG730" i="1" s="1"/>
  <c r="AD731" i="1"/>
  <c r="AE731" i="1" a="1"/>
  <c r="AE731" i="1" s="1"/>
  <c r="AF731" i="1" a="1"/>
  <c r="AF731" i="1"/>
  <c r="AG731" i="1" a="1"/>
  <c r="AG731" i="1" s="1"/>
  <c r="AD732" i="1"/>
  <c r="AE732" i="1" a="1"/>
  <c r="AE732" i="1" s="1"/>
  <c r="AF732" i="1" a="1"/>
  <c r="AF732" i="1" s="1"/>
  <c r="AG732" i="1" a="1"/>
  <c r="AG732" i="1" s="1"/>
  <c r="AD733" i="1"/>
  <c r="AE733" i="1" a="1"/>
  <c r="AE733" i="1" s="1"/>
  <c r="AF733" i="1" a="1"/>
  <c r="AF733" i="1" s="1"/>
  <c r="AG733" i="1" a="1"/>
  <c r="AG733" i="1" s="1"/>
  <c r="AD734" i="1"/>
  <c r="AE734" i="1" a="1"/>
  <c r="AE734" i="1" s="1"/>
  <c r="AF734" i="1" a="1"/>
  <c r="AF734" i="1" s="1"/>
  <c r="AG734" i="1" a="1"/>
  <c r="AG734" i="1" s="1"/>
  <c r="AD735" i="1"/>
  <c r="AE735" i="1" a="1"/>
  <c r="AE735" i="1" s="1"/>
  <c r="AF735" i="1" a="1"/>
  <c r="AF735" i="1"/>
  <c r="AG735" i="1" a="1"/>
  <c r="AG735" i="1" s="1"/>
  <c r="AD736" i="1"/>
  <c r="AE736" i="1" a="1"/>
  <c r="AE736" i="1" s="1"/>
  <c r="AF736" i="1" a="1"/>
  <c r="AF736" i="1" s="1"/>
  <c r="AG736" i="1" a="1"/>
  <c r="AG736" i="1" s="1"/>
  <c r="AD737" i="1"/>
  <c r="AE737" i="1" a="1"/>
  <c r="AE737" i="1" s="1"/>
  <c r="AF737" i="1" a="1"/>
  <c r="AF737" i="1" s="1"/>
  <c r="AG737" i="1" a="1"/>
  <c r="AG737" i="1" s="1"/>
  <c r="AD738" i="1"/>
  <c r="AE738" i="1" a="1"/>
  <c r="AE738" i="1" s="1"/>
  <c r="AF738" i="1" a="1"/>
  <c r="AF738" i="1" s="1"/>
  <c r="AG738" i="1" a="1"/>
  <c r="AG738" i="1" s="1"/>
  <c r="AD739" i="1"/>
  <c r="AE739" i="1" a="1"/>
  <c r="AE739" i="1" s="1"/>
  <c r="AF739" i="1" a="1"/>
  <c r="AF739" i="1"/>
  <c r="AG739" i="1" a="1"/>
  <c r="AG739" i="1" s="1"/>
  <c r="AD740" i="1"/>
  <c r="AE740" i="1" a="1"/>
  <c r="AE740" i="1" s="1"/>
  <c r="AF740" i="1" a="1"/>
  <c r="AF740" i="1" s="1"/>
  <c r="AG740" i="1" a="1"/>
  <c r="AG740" i="1" s="1"/>
  <c r="AD741" i="1"/>
  <c r="AE741" i="1" a="1"/>
  <c r="AE741" i="1" s="1"/>
  <c r="AF741" i="1" a="1"/>
  <c r="AF741" i="1" s="1"/>
  <c r="AG741" i="1" a="1"/>
  <c r="AG741" i="1" s="1"/>
  <c r="AD742" i="1"/>
  <c r="AE742" i="1" a="1"/>
  <c r="AE742" i="1" s="1"/>
  <c r="AF742" i="1" a="1"/>
  <c r="AF742" i="1" s="1"/>
  <c r="AG742" i="1" a="1"/>
  <c r="AG742" i="1" s="1"/>
  <c r="AD743" i="1"/>
  <c r="AE743" i="1" a="1"/>
  <c r="AE743" i="1" s="1"/>
  <c r="AF743" i="1" a="1"/>
  <c r="AF743" i="1"/>
  <c r="AG743" i="1" a="1"/>
  <c r="AG743" i="1" s="1"/>
  <c r="AD744" i="1"/>
  <c r="AE744" i="1" a="1"/>
  <c r="AE744" i="1" s="1"/>
  <c r="AF744" i="1" a="1"/>
  <c r="AF744" i="1" s="1"/>
  <c r="AG744" i="1" a="1"/>
  <c r="AG744" i="1" s="1"/>
  <c r="AD745" i="1"/>
  <c r="AE745" i="1" a="1"/>
  <c r="AE745" i="1" s="1"/>
  <c r="AF745" i="1" a="1"/>
  <c r="AF745" i="1" s="1"/>
  <c r="AG745" i="1" a="1"/>
  <c r="AG745" i="1" s="1"/>
  <c r="AD746" i="1"/>
  <c r="AE746" i="1" a="1"/>
  <c r="AE746" i="1" s="1"/>
  <c r="AF746" i="1" a="1"/>
  <c r="AF746" i="1" s="1"/>
  <c r="AG746" i="1" a="1"/>
  <c r="AG746" i="1" s="1"/>
  <c r="AD747" i="1"/>
  <c r="AE747" i="1" a="1"/>
  <c r="AE747" i="1" s="1"/>
  <c r="AF747" i="1" a="1"/>
  <c r="AF747" i="1"/>
  <c r="AG747" i="1" a="1"/>
  <c r="AG747" i="1" s="1"/>
  <c r="AD748" i="1"/>
  <c r="AE748" i="1" a="1"/>
  <c r="AE748" i="1" s="1"/>
  <c r="AF748" i="1" a="1"/>
  <c r="AF748" i="1" s="1"/>
  <c r="AG748" i="1" a="1"/>
  <c r="AG748" i="1" s="1"/>
  <c r="AD749" i="1"/>
  <c r="AE749" i="1" a="1"/>
  <c r="AE749" i="1" s="1"/>
  <c r="AF749" i="1" a="1"/>
  <c r="AF749" i="1" s="1"/>
  <c r="AG749" i="1" a="1"/>
  <c r="AG749" i="1" s="1"/>
  <c r="AD750" i="1"/>
  <c r="AE750" i="1" a="1"/>
  <c r="AE750" i="1" s="1"/>
  <c r="AF750" i="1" a="1"/>
  <c r="AF750" i="1" s="1"/>
  <c r="AG750" i="1" a="1"/>
  <c r="AG750" i="1" s="1"/>
  <c r="AD751" i="1"/>
  <c r="AE751" i="1" a="1"/>
  <c r="AE751" i="1" s="1"/>
  <c r="AF751" i="1" a="1"/>
  <c r="AF751" i="1"/>
  <c r="AG751" i="1" a="1"/>
  <c r="AG751" i="1" s="1"/>
  <c r="AD752" i="1"/>
  <c r="AE752" i="1" a="1"/>
  <c r="AE752" i="1" s="1"/>
  <c r="AF752" i="1" a="1"/>
  <c r="AF752" i="1" s="1"/>
  <c r="AG752" i="1" a="1"/>
  <c r="AG752" i="1" s="1"/>
  <c r="AD753" i="1"/>
  <c r="AE753" i="1" a="1"/>
  <c r="AE753" i="1" s="1"/>
  <c r="AF753" i="1" a="1"/>
  <c r="AF753" i="1" s="1"/>
  <c r="AG753" i="1" a="1"/>
  <c r="AG753" i="1" s="1"/>
  <c r="AD754" i="1"/>
  <c r="AE754" i="1" a="1"/>
  <c r="AE754" i="1" s="1"/>
  <c r="AF754" i="1" a="1"/>
  <c r="AF754" i="1" s="1"/>
  <c r="AG754" i="1" a="1"/>
  <c r="AG754" i="1" s="1"/>
  <c r="AD755" i="1"/>
  <c r="AE755" i="1" a="1"/>
  <c r="AE755" i="1" s="1"/>
  <c r="AF755" i="1" a="1"/>
  <c r="AF755" i="1"/>
  <c r="AG755" i="1" a="1"/>
  <c r="AG755" i="1" s="1"/>
  <c r="AD756" i="1"/>
  <c r="AE756" i="1" a="1"/>
  <c r="AE756" i="1" s="1"/>
  <c r="AF756" i="1" a="1"/>
  <c r="AF756" i="1" s="1"/>
  <c r="AG756" i="1" a="1"/>
  <c r="AG756" i="1" s="1"/>
  <c r="AD757" i="1"/>
  <c r="AE757" i="1" a="1"/>
  <c r="AE757" i="1" s="1"/>
  <c r="AF757" i="1" a="1"/>
  <c r="AF757" i="1" s="1"/>
  <c r="AG757" i="1" a="1"/>
  <c r="AG757" i="1" s="1"/>
  <c r="AD758" i="1"/>
  <c r="AE758" i="1" a="1"/>
  <c r="AE758" i="1" s="1"/>
  <c r="AF758" i="1" a="1"/>
  <c r="AF758" i="1" s="1"/>
  <c r="AG758" i="1" a="1"/>
  <c r="AG758" i="1" s="1"/>
  <c r="AD759" i="1"/>
  <c r="AE759" i="1" a="1"/>
  <c r="AE759" i="1" s="1"/>
  <c r="AF759" i="1" a="1"/>
  <c r="AF759" i="1"/>
  <c r="AG759" i="1" a="1"/>
  <c r="AG759" i="1" s="1"/>
  <c r="AD760" i="1"/>
  <c r="AE760" i="1" a="1"/>
  <c r="AE760" i="1" s="1"/>
  <c r="AF760" i="1" a="1"/>
  <c r="AF760" i="1" s="1"/>
  <c r="AG760" i="1" a="1"/>
  <c r="AG760" i="1" s="1"/>
  <c r="AD761" i="1"/>
  <c r="AE761" i="1" a="1"/>
  <c r="AE761" i="1" s="1"/>
  <c r="AF761" i="1" a="1"/>
  <c r="AF761" i="1" s="1"/>
  <c r="AG761" i="1" a="1"/>
  <c r="AG761" i="1" s="1"/>
  <c r="AD762" i="1"/>
  <c r="AE762" i="1" a="1"/>
  <c r="AE762" i="1" s="1"/>
  <c r="AF762" i="1" a="1"/>
  <c r="AF762" i="1" s="1"/>
  <c r="AG762" i="1" a="1"/>
  <c r="AG762" i="1" s="1"/>
  <c r="AD763" i="1"/>
  <c r="AE763" i="1" a="1"/>
  <c r="AE763" i="1" s="1"/>
  <c r="AF763" i="1" a="1"/>
  <c r="AF763" i="1"/>
  <c r="AG763" i="1" a="1"/>
  <c r="AG763" i="1" s="1"/>
  <c r="AD764" i="1"/>
  <c r="AE764" i="1" a="1"/>
  <c r="AE764" i="1" s="1"/>
  <c r="AF764" i="1" a="1"/>
  <c r="AF764" i="1" s="1"/>
  <c r="AG764" i="1" a="1"/>
  <c r="AG764" i="1" s="1"/>
  <c r="AD765" i="1"/>
  <c r="AE765" i="1" a="1"/>
  <c r="AE765" i="1" s="1"/>
  <c r="AF765" i="1" a="1"/>
  <c r="AF765" i="1" s="1"/>
  <c r="AG765" i="1" a="1"/>
  <c r="AG765" i="1" s="1"/>
  <c r="AD766" i="1"/>
  <c r="AE766" i="1" a="1"/>
  <c r="AE766" i="1" s="1"/>
  <c r="AF766" i="1" a="1"/>
  <c r="AF766" i="1" s="1"/>
  <c r="AG766" i="1" a="1"/>
  <c r="AG766" i="1" s="1"/>
  <c r="AD767" i="1"/>
  <c r="AE767" i="1" a="1"/>
  <c r="AE767" i="1" s="1"/>
  <c r="AF767" i="1" a="1"/>
  <c r="AF767" i="1"/>
  <c r="AG767" i="1" a="1"/>
  <c r="AG767" i="1" s="1"/>
  <c r="AD768" i="1"/>
  <c r="AE768" i="1" a="1"/>
  <c r="AE768" i="1" s="1"/>
  <c r="AF768" i="1" a="1"/>
  <c r="AF768" i="1" s="1"/>
  <c r="AG768" i="1" a="1"/>
  <c r="AG768" i="1" s="1"/>
  <c r="AD769" i="1"/>
  <c r="AE769" i="1" a="1"/>
  <c r="AE769" i="1" s="1"/>
  <c r="AF769" i="1" a="1"/>
  <c r="AF769" i="1" s="1"/>
  <c r="AG769" i="1" a="1"/>
  <c r="AG769" i="1" s="1"/>
  <c r="AD770" i="1"/>
  <c r="AE770" i="1" a="1"/>
  <c r="AE770" i="1" s="1"/>
  <c r="AF770" i="1" a="1"/>
  <c r="AF770" i="1" s="1"/>
  <c r="AG770" i="1" a="1"/>
  <c r="AG770" i="1" s="1"/>
  <c r="AD771" i="1"/>
  <c r="AE771" i="1" a="1"/>
  <c r="AE771" i="1" s="1"/>
  <c r="AF771" i="1" a="1"/>
  <c r="AF771" i="1"/>
  <c r="AG771" i="1" a="1"/>
  <c r="AG771" i="1" s="1"/>
  <c r="AD772" i="1"/>
  <c r="AE772" i="1" a="1"/>
  <c r="AE772" i="1" s="1"/>
  <c r="AF772" i="1" a="1"/>
  <c r="AF772" i="1" s="1"/>
  <c r="AG772" i="1" a="1"/>
  <c r="AG772" i="1" s="1"/>
  <c r="AD773" i="1"/>
  <c r="AE773" i="1" a="1"/>
  <c r="AE773" i="1" s="1"/>
  <c r="AF773" i="1" a="1"/>
  <c r="AF773" i="1" s="1"/>
  <c r="AG773" i="1" a="1"/>
  <c r="AG773" i="1" s="1"/>
  <c r="AD774" i="1"/>
  <c r="AE774" i="1" a="1"/>
  <c r="AE774" i="1" s="1"/>
  <c r="AF774" i="1" a="1"/>
  <c r="AF774" i="1" s="1"/>
  <c r="AG774" i="1" a="1"/>
  <c r="AG774" i="1" s="1"/>
  <c r="AD775" i="1"/>
  <c r="AE775" i="1" a="1"/>
  <c r="AE775" i="1" s="1"/>
  <c r="AF775" i="1" a="1"/>
  <c r="AF775" i="1"/>
  <c r="AG775" i="1" a="1"/>
  <c r="AG775" i="1" s="1"/>
  <c r="AD776" i="1"/>
  <c r="AE776" i="1" a="1"/>
  <c r="AE776" i="1" s="1"/>
  <c r="AF776" i="1" a="1"/>
  <c r="AF776" i="1" s="1"/>
  <c r="AG776" i="1" a="1"/>
  <c r="AG776" i="1" s="1"/>
  <c r="AD777" i="1"/>
  <c r="AE777" i="1" a="1"/>
  <c r="AE777" i="1" s="1"/>
  <c r="AF777" i="1" a="1"/>
  <c r="AF777" i="1" s="1"/>
  <c r="AG777" i="1" a="1"/>
  <c r="AG777" i="1" s="1"/>
  <c r="AD778" i="1"/>
  <c r="AE778" i="1" a="1"/>
  <c r="AE778" i="1" s="1"/>
  <c r="AF778" i="1" a="1"/>
  <c r="AF778" i="1" s="1"/>
  <c r="AG778" i="1" a="1"/>
  <c r="AG778" i="1" s="1"/>
  <c r="AD779" i="1"/>
  <c r="AE779" i="1" a="1"/>
  <c r="AE779" i="1" s="1"/>
  <c r="AF779" i="1" a="1"/>
  <c r="AF779" i="1"/>
  <c r="AG779" i="1" a="1"/>
  <c r="AG779" i="1" s="1"/>
  <c r="AD780" i="1"/>
  <c r="AE780" i="1" a="1"/>
  <c r="AE780" i="1" s="1"/>
  <c r="AF780" i="1" a="1"/>
  <c r="AF780" i="1" s="1"/>
  <c r="AG780" i="1" a="1"/>
  <c r="AG780" i="1" s="1"/>
  <c r="AD781" i="1"/>
  <c r="AE781" i="1" a="1"/>
  <c r="AE781" i="1" s="1"/>
  <c r="AF781" i="1" a="1"/>
  <c r="AF781" i="1" s="1"/>
  <c r="AG781" i="1" a="1"/>
  <c r="AG781" i="1" s="1"/>
  <c r="AD782" i="1"/>
  <c r="AE782" i="1" a="1"/>
  <c r="AE782" i="1" s="1"/>
  <c r="AF782" i="1" a="1"/>
  <c r="AF782" i="1" s="1"/>
  <c r="AG782" i="1" a="1"/>
  <c r="AG782" i="1" s="1"/>
  <c r="AD783" i="1"/>
  <c r="AE783" i="1" a="1"/>
  <c r="AE783" i="1" s="1"/>
  <c r="AF783" i="1" a="1"/>
  <c r="AF783" i="1"/>
  <c r="AG783" i="1" a="1"/>
  <c r="AG783" i="1" s="1"/>
  <c r="AD784" i="1"/>
  <c r="AE784" i="1" a="1"/>
  <c r="AE784" i="1" s="1"/>
  <c r="AF784" i="1" a="1"/>
  <c r="AF784" i="1" s="1"/>
  <c r="AG784" i="1" a="1"/>
  <c r="AG784" i="1" s="1"/>
  <c r="AD785" i="1"/>
  <c r="AE785" i="1" a="1"/>
  <c r="AE785" i="1" s="1"/>
  <c r="AF785" i="1" a="1"/>
  <c r="AF785" i="1" s="1"/>
  <c r="AG785" i="1" a="1"/>
  <c r="AG785" i="1" s="1"/>
  <c r="AD786" i="1"/>
  <c r="AE786" i="1" a="1"/>
  <c r="AE786" i="1" s="1"/>
  <c r="AF786" i="1" a="1"/>
  <c r="AF786" i="1" s="1"/>
  <c r="AG786" i="1" a="1"/>
  <c r="AG786" i="1" s="1"/>
  <c r="AD787" i="1"/>
  <c r="AE787" i="1" a="1"/>
  <c r="AE787" i="1" s="1"/>
  <c r="AF787" i="1" a="1"/>
  <c r="AF787" i="1"/>
  <c r="AG787" i="1" a="1"/>
  <c r="AG787" i="1" s="1"/>
  <c r="AD788" i="1"/>
  <c r="AE788" i="1" a="1"/>
  <c r="AE788" i="1" s="1"/>
  <c r="AF788" i="1" a="1"/>
  <c r="AF788" i="1" s="1"/>
  <c r="AG788" i="1" a="1"/>
  <c r="AG788" i="1" s="1"/>
  <c r="AD789" i="1"/>
  <c r="AE789" i="1" a="1"/>
  <c r="AE789" i="1" s="1"/>
  <c r="AF789" i="1" a="1"/>
  <c r="AF789" i="1" s="1"/>
  <c r="AG789" i="1" a="1"/>
  <c r="AG789" i="1" s="1"/>
  <c r="AD790" i="1"/>
  <c r="AE790" i="1" a="1"/>
  <c r="AE790" i="1" s="1"/>
  <c r="AF790" i="1" a="1"/>
  <c r="AF790" i="1" s="1"/>
  <c r="AG790" i="1" a="1"/>
  <c r="AG790" i="1" s="1"/>
  <c r="AD791" i="1"/>
  <c r="AE791" i="1" a="1"/>
  <c r="AE791" i="1" s="1"/>
  <c r="AF791" i="1" a="1"/>
  <c r="AF791" i="1"/>
  <c r="AG791" i="1" a="1"/>
  <c r="AG791" i="1" s="1"/>
  <c r="AD792" i="1"/>
  <c r="AE792" i="1" a="1"/>
  <c r="AE792" i="1" s="1"/>
  <c r="AF792" i="1" a="1"/>
  <c r="AF792" i="1" s="1"/>
  <c r="AG792" i="1" a="1"/>
  <c r="AG792" i="1" s="1"/>
  <c r="AD793" i="1"/>
  <c r="AE793" i="1" a="1"/>
  <c r="AE793" i="1" s="1"/>
  <c r="AF793" i="1" a="1"/>
  <c r="AF793" i="1" s="1"/>
  <c r="AG793" i="1" a="1"/>
  <c r="AG793" i="1" s="1"/>
  <c r="AD794" i="1"/>
  <c r="AE794" i="1" a="1"/>
  <c r="AE794" i="1" s="1"/>
  <c r="AF794" i="1" a="1"/>
  <c r="AF794" i="1" s="1"/>
  <c r="AG794" i="1" a="1"/>
  <c r="AG794" i="1" s="1"/>
  <c r="AD795" i="1"/>
  <c r="AE795" i="1" a="1"/>
  <c r="AE795" i="1" s="1"/>
  <c r="AF795" i="1" a="1"/>
  <c r="AF795" i="1"/>
  <c r="AG795" i="1" a="1"/>
  <c r="AG795" i="1" s="1"/>
  <c r="AD796" i="1"/>
  <c r="AE796" i="1" a="1"/>
  <c r="AE796" i="1" s="1"/>
  <c r="AF796" i="1" a="1"/>
  <c r="AF796" i="1" s="1"/>
  <c r="AG796" i="1" a="1"/>
  <c r="AG796" i="1" s="1"/>
  <c r="AD797" i="1"/>
  <c r="AE797" i="1" a="1"/>
  <c r="AE797" i="1" s="1"/>
  <c r="AF797" i="1" a="1"/>
  <c r="AF797" i="1" s="1"/>
  <c r="AG797" i="1" a="1"/>
  <c r="AG797" i="1" s="1"/>
  <c r="AD798" i="1"/>
  <c r="AE798" i="1" a="1"/>
  <c r="AE798" i="1" s="1"/>
  <c r="AF798" i="1" a="1"/>
  <c r="AF798" i="1" s="1"/>
  <c r="AG798" i="1" a="1"/>
  <c r="AG798" i="1" s="1"/>
  <c r="AD799" i="1"/>
  <c r="AE799" i="1" a="1"/>
  <c r="AE799" i="1" s="1"/>
  <c r="AF799" i="1" a="1"/>
  <c r="AF799" i="1"/>
  <c r="AG799" i="1" a="1"/>
  <c r="AG799" i="1" s="1"/>
  <c r="AD800" i="1"/>
  <c r="AE800" i="1" a="1"/>
  <c r="AE800" i="1" s="1"/>
  <c r="AF800" i="1" a="1"/>
  <c r="AF800" i="1" s="1"/>
  <c r="AG800" i="1" a="1"/>
  <c r="AG800" i="1" s="1"/>
  <c r="AD801" i="1"/>
  <c r="AE801" i="1" a="1"/>
  <c r="AE801" i="1" s="1"/>
  <c r="AF801" i="1" a="1"/>
  <c r="AF801" i="1" s="1"/>
  <c r="AG801" i="1" a="1"/>
  <c r="AG801" i="1" s="1"/>
  <c r="AD802" i="1"/>
  <c r="AE802" i="1" a="1"/>
  <c r="AE802" i="1" s="1"/>
  <c r="AF802" i="1" a="1"/>
  <c r="AF802" i="1" s="1"/>
  <c r="AG802" i="1" a="1"/>
  <c r="AG802" i="1" s="1"/>
  <c r="AD803" i="1"/>
  <c r="AE803" i="1" a="1"/>
  <c r="AE803" i="1" s="1"/>
  <c r="AF803" i="1" a="1"/>
  <c r="AF803" i="1"/>
  <c r="AG803" i="1" a="1"/>
  <c r="AG803" i="1" s="1"/>
  <c r="AD804" i="1"/>
  <c r="AE804" i="1" a="1"/>
  <c r="AE804" i="1" s="1"/>
  <c r="AF804" i="1" a="1"/>
  <c r="AF804" i="1" s="1"/>
  <c r="AG804" i="1" a="1"/>
  <c r="AG804" i="1" s="1"/>
  <c r="AD805" i="1"/>
  <c r="AE805" i="1" a="1"/>
  <c r="AE805" i="1" s="1"/>
  <c r="AF805" i="1" a="1"/>
  <c r="AF805" i="1" s="1"/>
  <c r="AG805" i="1" a="1"/>
  <c r="AG805" i="1" s="1"/>
  <c r="AD806" i="1"/>
  <c r="AE806" i="1" a="1"/>
  <c r="AE806" i="1" s="1"/>
  <c r="AF806" i="1" a="1"/>
  <c r="AF806" i="1" s="1"/>
  <c r="AG806" i="1" a="1"/>
  <c r="AG806" i="1" s="1"/>
  <c r="AD807" i="1"/>
  <c r="AE807" i="1" a="1"/>
  <c r="AE807" i="1" s="1"/>
  <c r="AF807" i="1" a="1"/>
  <c r="AF807" i="1"/>
  <c r="AG807" i="1" a="1"/>
  <c r="AG807" i="1" s="1"/>
  <c r="AD808" i="1"/>
  <c r="AE808" i="1" a="1"/>
  <c r="AE808" i="1" s="1"/>
  <c r="AF808" i="1" a="1"/>
  <c r="AF808" i="1" s="1"/>
  <c r="AG808" i="1" a="1"/>
  <c r="AG808" i="1" s="1"/>
  <c r="AD809" i="1"/>
  <c r="AE809" i="1" a="1"/>
  <c r="AE809" i="1" s="1"/>
  <c r="AF809" i="1" a="1"/>
  <c r="AF809" i="1" s="1"/>
  <c r="AG809" i="1" a="1"/>
  <c r="AG809" i="1" s="1"/>
  <c r="AD810" i="1"/>
  <c r="AE810" i="1" a="1"/>
  <c r="AE810" i="1" s="1"/>
  <c r="AF810" i="1" a="1"/>
  <c r="AF810" i="1" s="1"/>
  <c r="AG810" i="1" a="1"/>
  <c r="AG810" i="1" s="1"/>
  <c r="AD811" i="1"/>
  <c r="AE811" i="1" a="1"/>
  <c r="AE811" i="1" s="1"/>
  <c r="AF811" i="1" a="1"/>
  <c r="AF811" i="1"/>
  <c r="AG811" i="1" a="1"/>
  <c r="AG811" i="1" s="1"/>
  <c r="AD812" i="1"/>
  <c r="AE812" i="1" a="1"/>
  <c r="AE812" i="1" s="1"/>
  <c r="AF812" i="1" a="1"/>
  <c r="AF812" i="1" s="1"/>
  <c r="AG812" i="1" a="1"/>
  <c r="AG812" i="1" s="1"/>
  <c r="AD813" i="1"/>
  <c r="AE813" i="1" a="1"/>
  <c r="AE813" i="1" s="1"/>
  <c r="AF813" i="1" a="1"/>
  <c r="AF813" i="1" s="1"/>
  <c r="AG813" i="1" a="1"/>
  <c r="AG813" i="1" s="1"/>
  <c r="AD814" i="1"/>
  <c r="AE814" i="1" a="1"/>
  <c r="AE814" i="1" s="1"/>
  <c r="AF814" i="1" a="1"/>
  <c r="AF814" i="1" s="1"/>
  <c r="AG814" i="1" a="1"/>
  <c r="AG814" i="1" s="1"/>
  <c r="AD815" i="1"/>
  <c r="AE815" i="1" a="1"/>
  <c r="AE815" i="1" s="1"/>
  <c r="AF815" i="1" a="1"/>
  <c r="AF815" i="1"/>
  <c r="AG815" i="1" a="1"/>
  <c r="AG815" i="1" s="1"/>
  <c r="AD816" i="1"/>
  <c r="AE816" i="1" a="1"/>
  <c r="AE816" i="1" s="1"/>
  <c r="AF816" i="1" a="1"/>
  <c r="AF816" i="1" s="1"/>
  <c r="AG816" i="1" a="1"/>
  <c r="AG816" i="1" s="1"/>
  <c r="AD817" i="1"/>
  <c r="AE817" i="1" a="1"/>
  <c r="AE817" i="1" s="1"/>
  <c r="AF817" i="1" a="1"/>
  <c r="AF817" i="1" s="1"/>
  <c r="AG817" i="1" a="1"/>
  <c r="AG817" i="1" s="1"/>
  <c r="AD818" i="1"/>
  <c r="AE818" i="1" a="1"/>
  <c r="AE818" i="1" s="1"/>
  <c r="AF818" i="1" a="1"/>
  <c r="AF818" i="1" s="1"/>
  <c r="AG818" i="1" a="1"/>
  <c r="AG818" i="1" s="1"/>
  <c r="AD819" i="1"/>
  <c r="AE819" i="1" a="1"/>
  <c r="AE819" i="1" s="1"/>
  <c r="AF819" i="1" a="1"/>
  <c r="AF819" i="1"/>
  <c r="AG819" i="1" a="1"/>
  <c r="AG819" i="1" s="1"/>
  <c r="AD820" i="1"/>
  <c r="AE820" i="1" a="1"/>
  <c r="AE820" i="1" s="1"/>
  <c r="AF820" i="1" a="1"/>
  <c r="AF820" i="1" s="1"/>
  <c r="AG820" i="1" a="1"/>
  <c r="AG820" i="1" s="1"/>
  <c r="AD821" i="1"/>
  <c r="AE821" i="1" a="1"/>
  <c r="AE821" i="1" s="1"/>
  <c r="AF821" i="1" a="1"/>
  <c r="AF821" i="1" s="1"/>
  <c r="AG821" i="1" a="1"/>
  <c r="AG821" i="1" s="1"/>
  <c r="AD822" i="1"/>
  <c r="AE822" i="1" a="1"/>
  <c r="AE822" i="1" s="1"/>
  <c r="AF822" i="1" a="1"/>
  <c r="AF822" i="1" s="1"/>
  <c r="AG822" i="1" a="1"/>
  <c r="AG822" i="1" s="1"/>
  <c r="AD823" i="1"/>
  <c r="AE823" i="1" a="1"/>
  <c r="AE823" i="1" s="1"/>
  <c r="AF823" i="1" a="1"/>
  <c r="AF823" i="1"/>
  <c r="AG823" i="1" a="1"/>
  <c r="AG823" i="1" s="1"/>
  <c r="AD824" i="1"/>
  <c r="AE824" i="1" a="1"/>
  <c r="AE824" i="1" s="1"/>
  <c r="AF824" i="1" a="1"/>
  <c r="AF824" i="1" s="1"/>
  <c r="AG824" i="1" a="1"/>
  <c r="AG824" i="1" s="1"/>
  <c r="AD825" i="1"/>
  <c r="AE825" i="1" a="1"/>
  <c r="AE825" i="1" s="1"/>
  <c r="AF825" i="1" a="1"/>
  <c r="AF825" i="1" s="1"/>
  <c r="AG825" i="1" a="1"/>
  <c r="AG825" i="1" s="1"/>
  <c r="AD826" i="1"/>
  <c r="AE826" i="1" a="1"/>
  <c r="AE826" i="1" s="1"/>
  <c r="AF826" i="1" a="1"/>
  <c r="AF826" i="1" s="1"/>
  <c r="AG826" i="1" a="1"/>
  <c r="AG826" i="1" s="1"/>
  <c r="AD827" i="1"/>
  <c r="AE827" i="1" a="1"/>
  <c r="AE827" i="1" s="1"/>
  <c r="AF827" i="1" a="1"/>
  <c r="AF827" i="1"/>
  <c r="AG827" i="1" a="1"/>
  <c r="AG827" i="1" s="1"/>
  <c r="AD828" i="1"/>
  <c r="AE828" i="1" a="1"/>
  <c r="AE828" i="1" s="1"/>
  <c r="AF828" i="1" a="1"/>
  <c r="AF828" i="1" s="1"/>
  <c r="AG828" i="1" a="1"/>
  <c r="AG828" i="1" s="1"/>
  <c r="AD829" i="1"/>
  <c r="AE829" i="1" a="1"/>
  <c r="AE829" i="1" s="1"/>
  <c r="AF829" i="1" a="1"/>
  <c r="AF829" i="1" s="1"/>
  <c r="AG829" i="1" a="1"/>
  <c r="AG829" i="1" s="1"/>
  <c r="AD830" i="1"/>
  <c r="AE830" i="1" a="1"/>
  <c r="AE830" i="1" s="1"/>
  <c r="AF830" i="1" a="1"/>
  <c r="AF830" i="1"/>
  <c r="AG830" i="1" a="1"/>
  <c r="AG830" i="1" s="1"/>
  <c r="AD831" i="1"/>
  <c r="AE831" i="1" a="1"/>
  <c r="AE831" i="1" s="1"/>
  <c r="AF831" i="1" a="1"/>
  <c r="AF831" i="1" s="1"/>
  <c r="AG831" i="1" a="1"/>
  <c r="AG831" i="1" s="1"/>
  <c r="AD832" i="1"/>
  <c r="AE832" i="1" a="1"/>
  <c r="AE832" i="1" s="1"/>
  <c r="AF832" i="1" a="1"/>
  <c r="AF832" i="1"/>
  <c r="AG832" i="1" a="1"/>
  <c r="AG832" i="1" s="1"/>
  <c r="AD833" i="1"/>
  <c r="AE833" i="1" a="1"/>
  <c r="AE833" i="1" s="1"/>
  <c r="AF833" i="1" a="1"/>
  <c r="AF833" i="1" s="1"/>
  <c r="AG833" i="1" a="1"/>
  <c r="AG833" i="1" s="1"/>
  <c r="AD834" i="1"/>
  <c r="AE834" i="1" a="1"/>
  <c r="AE834" i="1" s="1"/>
  <c r="AF834" i="1" a="1"/>
  <c r="AF834" i="1"/>
  <c r="AG834" i="1" a="1"/>
  <c r="AG834" i="1" s="1"/>
  <c r="AD835" i="1"/>
  <c r="AE835" i="1" a="1"/>
  <c r="AE835" i="1" s="1"/>
  <c r="AF835" i="1" a="1"/>
  <c r="AF835" i="1" s="1"/>
  <c r="AG835" i="1" a="1"/>
  <c r="AG835" i="1" s="1"/>
  <c r="AD836" i="1"/>
  <c r="AE836" i="1" a="1"/>
  <c r="AE836" i="1" s="1"/>
  <c r="AF836" i="1" a="1"/>
  <c r="AF836" i="1" s="1"/>
  <c r="AG836" i="1" a="1"/>
  <c r="AG836" i="1" s="1"/>
  <c r="AD837" i="1"/>
  <c r="AE837" i="1" a="1"/>
  <c r="AE837" i="1" s="1"/>
  <c r="AF837" i="1" a="1"/>
  <c r="AF837" i="1"/>
  <c r="AG837" i="1" a="1"/>
  <c r="AG837" i="1" s="1"/>
  <c r="AD838" i="1"/>
  <c r="AE838" i="1" a="1"/>
  <c r="AE838" i="1" s="1"/>
  <c r="AF838" i="1" a="1"/>
  <c r="AF838" i="1" s="1"/>
  <c r="AG838" i="1" a="1"/>
  <c r="AG838" i="1" s="1"/>
  <c r="AD839" i="1"/>
  <c r="AE839" i="1" a="1"/>
  <c r="AE839" i="1" s="1"/>
  <c r="AF839" i="1" a="1"/>
  <c r="AF839" i="1"/>
  <c r="AG839" i="1" a="1"/>
  <c r="AG839" i="1" s="1"/>
  <c r="AD840" i="1"/>
  <c r="AE840" i="1" a="1"/>
  <c r="AE840" i="1" s="1"/>
  <c r="AF840" i="1" a="1"/>
  <c r="AF840" i="1" s="1"/>
  <c r="AG840" i="1" a="1"/>
  <c r="AG840" i="1" s="1"/>
  <c r="AD841" i="1"/>
  <c r="AE841" i="1" a="1"/>
  <c r="AE841" i="1" s="1"/>
  <c r="AF841" i="1" a="1"/>
  <c r="AF841" i="1" s="1"/>
  <c r="AG841" i="1" a="1"/>
  <c r="AG841" i="1" s="1"/>
  <c r="AD842" i="1"/>
  <c r="AE842" i="1" a="1"/>
  <c r="AE842" i="1" s="1"/>
  <c r="AF842" i="1" a="1"/>
  <c r="AF842" i="1" s="1"/>
  <c r="AG842" i="1" a="1"/>
  <c r="AG842" i="1" s="1"/>
  <c r="AD843" i="1"/>
  <c r="AE843" i="1" a="1"/>
  <c r="AE843" i="1" s="1"/>
  <c r="AF843" i="1" a="1"/>
  <c r="AF843" i="1"/>
  <c r="AG843" i="1" a="1"/>
  <c r="AG843" i="1" s="1"/>
  <c r="AD844" i="1"/>
  <c r="AE844" i="1" a="1"/>
  <c r="AE844" i="1" s="1"/>
  <c r="AF844" i="1" a="1"/>
  <c r="AF844" i="1" s="1"/>
  <c r="AG844" i="1" a="1"/>
  <c r="AG844" i="1" s="1"/>
  <c r="AD845" i="1"/>
  <c r="AE845" i="1" a="1"/>
  <c r="AE845" i="1" s="1"/>
  <c r="AF845" i="1" a="1"/>
  <c r="AF845" i="1" s="1"/>
  <c r="AG845" i="1" a="1"/>
  <c r="AG845" i="1" s="1"/>
  <c r="AD846" i="1"/>
  <c r="AE846" i="1" a="1"/>
  <c r="AE846" i="1" s="1"/>
  <c r="AF846" i="1" a="1"/>
  <c r="AF846" i="1" s="1"/>
  <c r="AG846" i="1" a="1"/>
  <c r="AG846" i="1" s="1"/>
  <c r="AD847" i="1"/>
  <c r="AE847" i="1" a="1"/>
  <c r="AE847" i="1" s="1"/>
  <c r="AF847" i="1" a="1"/>
  <c r="AF847" i="1"/>
  <c r="AG847" i="1" a="1"/>
  <c r="AG847" i="1" s="1"/>
  <c r="AD848" i="1"/>
  <c r="AE848" i="1" a="1"/>
  <c r="AE848" i="1" s="1"/>
  <c r="AF848" i="1" a="1"/>
  <c r="AF848" i="1" s="1"/>
  <c r="AG848" i="1" a="1"/>
  <c r="AG848" i="1" s="1"/>
  <c r="AD849" i="1"/>
  <c r="AE849" i="1" a="1"/>
  <c r="AE849" i="1" s="1"/>
  <c r="AF849" i="1" a="1"/>
  <c r="AF849" i="1" s="1"/>
  <c r="AG849" i="1" a="1"/>
  <c r="AG849" i="1" s="1"/>
  <c r="AD850" i="1"/>
  <c r="AE850" i="1" a="1"/>
  <c r="AE850" i="1" s="1"/>
  <c r="AF850" i="1" a="1"/>
  <c r="AF850" i="1" s="1"/>
  <c r="AG850" i="1" a="1"/>
  <c r="AG850" i="1" s="1"/>
  <c r="AD851" i="1"/>
  <c r="AE851" i="1" a="1"/>
  <c r="AE851" i="1" s="1"/>
  <c r="AF851" i="1" a="1"/>
  <c r="AF851" i="1"/>
  <c r="AG851" i="1" a="1"/>
  <c r="AG851" i="1" s="1"/>
  <c r="AD852" i="1"/>
  <c r="AE852" i="1" a="1"/>
  <c r="AE852" i="1" s="1"/>
  <c r="AF852" i="1" a="1"/>
  <c r="AF852" i="1" s="1"/>
  <c r="AG852" i="1" a="1"/>
  <c r="AG852" i="1" s="1"/>
  <c r="AD853" i="1"/>
  <c r="AE853" i="1" a="1"/>
  <c r="AE853" i="1" s="1"/>
  <c r="AF853" i="1" a="1"/>
  <c r="AF853" i="1" s="1"/>
  <c r="AG853" i="1" a="1"/>
  <c r="AG853" i="1" s="1"/>
  <c r="AD854" i="1"/>
  <c r="AE854" i="1" a="1"/>
  <c r="AE854" i="1" s="1"/>
  <c r="AF854" i="1" a="1"/>
  <c r="AF854" i="1" s="1"/>
  <c r="AG854" i="1" a="1"/>
  <c r="AG854" i="1" s="1"/>
  <c r="AD855" i="1"/>
  <c r="AE855" i="1" a="1"/>
  <c r="AE855" i="1" s="1"/>
  <c r="AF855" i="1" a="1"/>
  <c r="AF855" i="1"/>
  <c r="AG855" i="1" a="1"/>
  <c r="AG855" i="1" s="1"/>
  <c r="AD856" i="1"/>
  <c r="AE856" i="1" a="1"/>
  <c r="AE856" i="1" s="1"/>
  <c r="AF856" i="1" a="1"/>
  <c r="AF856" i="1" s="1"/>
  <c r="AG856" i="1" a="1"/>
  <c r="AG856" i="1" s="1"/>
  <c r="AD857" i="1"/>
  <c r="AE857" i="1" a="1"/>
  <c r="AE857" i="1" s="1"/>
  <c r="AF857" i="1" a="1"/>
  <c r="AF857" i="1" s="1"/>
  <c r="AG857" i="1" a="1"/>
  <c r="AG857" i="1" s="1"/>
  <c r="AD858" i="1"/>
  <c r="AE858" i="1" a="1"/>
  <c r="AE858" i="1" s="1"/>
  <c r="AF858" i="1" a="1"/>
  <c r="AF858" i="1" s="1"/>
  <c r="AG858" i="1" a="1"/>
  <c r="AG858" i="1" s="1"/>
  <c r="AD859" i="1"/>
  <c r="AE859" i="1" a="1"/>
  <c r="AE859" i="1" s="1"/>
  <c r="AF859" i="1" a="1"/>
  <c r="AF859" i="1"/>
  <c r="AG859" i="1" a="1"/>
  <c r="AG859" i="1" s="1"/>
  <c r="AD860" i="1"/>
  <c r="AE860" i="1" a="1"/>
  <c r="AE860" i="1" s="1"/>
  <c r="AF860" i="1" a="1"/>
  <c r="AF860" i="1" s="1"/>
  <c r="AG860" i="1" a="1"/>
  <c r="AG860" i="1" s="1"/>
  <c r="AD861" i="1"/>
  <c r="AE861" i="1" a="1"/>
  <c r="AE861" i="1" s="1"/>
  <c r="AF861" i="1" a="1"/>
  <c r="AF861" i="1" s="1"/>
  <c r="AG861" i="1" a="1"/>
  <c r="AG861" i="1" s="1"/>
  <c r="AD862" i="1"/>
  <c r="AE862" i="1" a="1"/>
  <c r="AE862" i="1" s="1"/>
  <c r="AF862" i="1" a="1"/>
  <c r="AF862" i="1" s="1"/>
  <c r="AG862" i="1" a="1"/>
  <c r="AG862" i="1" s="1"/>
  <c r="AD863" i="1"/>
  <c r="AE863" i="1" a="1"/>
  <c r="AE863" i="1" s="1"/>
  <c r="AF863" i="1" a="1"/>
  <c r="AF863" i="1"/>
  <c r="AG863" i="1" a="1"/>
  <c r="AG863" i="1" s="1"/>
  <c r="AD864" i="1"/>
  <c r="AE864" i="1" a="1"/>
  <c r="AE864" i="1" s="1"/>
  <c r="AF864" i="1" a="1"/>
  <c r="AF864" i="1" s="1"/>
  <c r="AG864" i="1" a="1"/>
  <c r="AG864" i="1" s="1"/>
  <c r="AD865" i="1"/>
  <c r="AE865" i="1" a="1"/>
  <c r="AE865" i="1" s="1"/>
  <c r="AF865" i="1" a="1"/>
  <c r="AF865" i="1" s="1"/>
  <c r="AG865" i="1" a="1"/>
  <c r="AG865" i="1" s="1"/>
  <c r="AD866" i="1"/>
  <c r="AE866" i="1" a="1"/>
  <c r="AE866" i="1" s="1"/>
  <c r="AF866" i="1" a="1"/>
  <c r="AF866" i="1" s="1"/>
  <c r="AG866" i="1" a="1"/>
  <c r="AG866" i="1" s="1"/>
  <c r="AD867" i="1"/>
  <c r="AE867" i="1" a="1"/>
  <c r="AE867" i="1" s="1"/>
  <c r="AF867" i="1" a="1"/>
  <c r="AF867" i="1"/>
  <c r="AG867" i="1" a="1"/>
  <c r="AG867" i="1" s="1"/>
  <c r="AD868" i="1"/>
  <c r="AE868" i="1" a="1"/>
  <c r="AE868" i="1" s="1"/>
  <c r="AF868" i="1" a="1"/>
  <c r="AF868" i="1" s="1"/>
  <c r="AG868" i="1" a="1"/>
  <c r="AG868" i="1" s="1"/>
  <c r="AD869" i="1"/>
  <c r="AE869" i="1" a="1"/>
  <c r="AE869" i="1" s="1"/>
  <c r="AF869" i="1" a="1"/>
  <c r="AF869" i="1" s="1"/>
  <c r="AG869" i="1" a="1"/>
  <c r="AG869" i="1" s="1"/>
  <c r="AD870" i="1"/>
  <c r="AE870" i="1" a="1"/>
  <c r="AE870" i="1" s="1"/>
  <c r="AF870" i="1" a="1"/>
  <c r="AF870" i="1"/>
  <c r="AG870" i="1" a="1"/>
  <c r="AG870" i="1" s="1"/>
  <c r="AD871" i="1"/>
  <c r="AE871" i="1" a="1"/>
  <c r="AE871" i="1" s="1"/>
  <c r="AF871" i="1" a="1"/>
  <c r="AF871" i="1" s="1"/>
  <c r="AG871" i="1" a="1"/>
  <c r="AG871" i="1" s="1"/>
  <c r="AD872" i="1"/>
  <c r="AE872" i="1" a="1"/>
  <c r="AE872" i="1" s="1"/>
  <c r="AF872" i="1" a="1"/>
  <c r="AF872" i="1" s="1"/>
  <c r="AG872" i="1" a="1"/>
  <c r="AG872" i="1" s="1"/>
  <c r="AD873" i="1"/>
  <c r="AE873" i="1" a="1"/>
  <c r="AE873" i="1" s="1"/>
  <c r="AF873" i="1" a="1"/>
  <c r="AF873" i="1"/>
  <c r="AG873" i="1" a="1"/>
  <c r="AG873" i="1" s="1"/>
  <c r="AD874" i="1"/>
  <c r="AE874" i="1" a="1"/>
  <c r="AE874" i="1" s="1"/>
  <c r="AF874" i="1" a="1"/>
  <c r="AF874" i="1" s="1"/>
  <c r="AG874" i="1" a="1"/>
  <c r="AG874" i="1" s="1"/>
  <c r="AD875" i="1"/>
  <c r="AE875" i="1" a="1"/>
  <c r="AE875" i="1" s="1"/>
  <c r="AF875" i="1" a="1"/>
  <c r="AF875" i="1"/>
  <c r="AG875" i="1" a="1"/>
  <c r="AG875" i="1" s="1"/>
  <c r="AD876" i="1"/>
  <c r="AE876" i="1" a="1"/>
  <c r="AE876" i="1" s="1"/>
  <c r="AF876" i="1" a="1"/>
  <c r="AF876" i="1" s="1"/>
  <c r="AG876" i="1" a="1"/>
  <c r="AG876" i="1" s="1"/>
  <c r="AD877" i="1"/>
  <c r="AE877" i="1" a="1"/>
  <c r="AE877" i="1" s="1"/>
  <c r="AF877" i="1" a="1"/>
  <c r="AF877" i="1" s="1"/>
  <c r="AG877" i="1" a="1"/>
  <c r="AG877" i="1" s="1"/>
  <c r="AD878" i="1"/>
  <c r="AE878" i="1" a="1"/>
  <c r="AE878" i="1" s="1"/>
  <c r="AF878" i="1" a="1"/>
  <c r="AF878" i="1" s="1"/>
  <c r="AG878" i="1" a="1"/>
  <c r="AG878" i="1" s="1"/>
  <c r="AD879" i="1"/>
  <c r="AE879" i="1" a="1"/>
  <c r="AE879" i="1" s="1"/>
  <c r="AF879" i="1" a="1"/>
  <c r="AF879" i="1"/>
  <c r="AG879" i="1" a="1"/>
  <c r="AG879" i="1" s="1"/>
  <c r="AD880" i="1"/>
  <c r="AE880" i="1" a="1"/>
  <c r="AE880" i="1" s="1"/>
  <c r="AF880" i="1" a="1"/>
  <c r="AF880" i="1" s="1"/>
  <c r="AG880" i="1" a="1"/>
  <c r="AG880" i="1" s="1"/>
  <c r="AD881" i="1"/>
  <c r="AE881" i="1" a="1"/>
  <c r="AE881" i="1" s="1"/>
  <c r="AF881" i="1" a="1"/>
  <c r="AF881" i="1" s="1"/>
  <c r="AG881" i="1" a="1"/>
  <c r="AG881" i="1" s="1"/>
  <c r="AD882" i="1"/>
  <c r="AE882" i="1" a="1"/>
  <c r="AE882" i="1" s="1"/>
  <c r="AF882" i="1" a="1"/>
  <c r="AF882" i="1"/>
  <c r="AG882" i="1" a="1"/>
  <c r="AG882" i="1" s="1"/>
  <c r="AD883" i="1"/>
  <c r="AE883" i="1" a="1"/>
  <c r="AE883" i="1" s="1"/>
  <c r="AF883" i="1" a="1"/>
  <c r="AF883" i="1" s="1"/>
  <c r="AG883" i="1" a="1"/>
  <c r="AG883" i="1" s="1"/>
  <c r="AD884" i="1"/>
  <c r="AE884" i="1" a="1"/>
  <c r="AE884" i="1" s="1"/>
  <c r="AF884" i="1" a="1"/>
  <c r="AF884" i="1" s="1"/>
  <c r="AG884" i="1" a="1"/>
  <c r="AG884" i="1" s="1"/>
  <c r="AD885" i="1"/>
  <c r="AE885" i="1" a="1"/>
  <c r="AE885" i="1" s="1"/>
  <c r="AF885" i="1" a="1"/>
  <c r="AF885" i="1"/>
  <c r="AG885" i="1" a="1"/>
  <c r="AG885" i="1" s="1"/>
  <c r="AD886" i="1"/>
  <c r="AE886" i="1" a="1"/>
  <c r="AE886" i="1" s="1"/>
  <c r="AF886" i="1" a="1"/>
  <c r="AF886" i="1" s="1"/>
  <c r="AG886" i="1" a="1"/>
  <c r="AG886" i="1" s="1"/>
  <c r="AD887" i="1"/>
  <c r="AE887" i="1" a="1"/>
  <c r="AE887" i="1" s="1"/>
  <c r="AF887" i="1" a="1"/>
  <c r="AF887" i="1"/>
  <c r="AG887" i="1" a="1"/>
  <c r="AG887" i="1" s="1"/>
  <c r="AD888" i="1"/>
  <c r="AE888" i="1" a="1"/>
  <c r="AE888" i="1" s="1"/>
  <c r="AF888" i="1" a="1"/>
  <c r="AF888" i="1" s="1"/>
  <c r="AG888" i="1" a="1"/>
  <c r="AG888" i="1" s="1"/>
  <c r="AD889" i="1"/>
  <c r="AE889" i="1" a="1"/>
  <c r="AE889" i="1" s="1"/>
  <c r="AF889" i="1" a="1"/>
  <c r="AF889" i="1" s="1"/>
  <c r="AG889" i="1" a="1"/>
  <c r="AG889" i="1" s="1"/>
  <c r="AD890" i="1"/>
  <c r="AE890" i="1" a="1"/>
  <c r="AE890" i="1" s="1"/>
  <c r="AF890" i="1" a="1"/>
  <c r="AF890" i="1"/>
  <c r="AG890" i="1" a="1"/>
  <c r="AG890" i="1" s="1"/>
  <c r="AD891" i="1"/>
  <c r="AE891" i="1" a="1"/>
  <c r="AE891" i="1" s="1"/>
  <c r="AF891" i="1" a="1"/>
  <c r="AF891" i="1" s="1"/>
  <c r="AG891" i="1" a="1"/>
  <c r="AG891" i="1" s="1"/>
  <c r="AD892" i="1"/>
  <c r="AE892" i="1" a="1"/>
  <c r="AE892" i="1" s="1"/>
  <c r="AF892" i="1" a="1"/>
  <c r="AF892" i="1" s="1"/>
  <c r="AG892" i="1" a="1"/>
  <c r="AG892" i="1" s="1"/>
  <c r="AD893" i="1"/>
  <c r="AE893" i="1" a="1"/>
  <c r="AE893" i="1" s="1"/>
  <c r="AF893" i="1" a="1"/>
  <c r="AF893" i="1" s="1"/>
  <c r="AG893" i="1" a="1"/>
  <c r="AG893" i="1" s="1"/>
  <c r="AD894" i="1"/>
  <c r="AE894" i="1" a="1"/>
  <c r="AE894" i="1" s="1"/>
  <c r="AF894" i="1" a="1"/>
  <c r="AF894" i="1"/>
  <c r="AG894" i="1" a="1"/>
  <c r="AG894" i="1" s="1"/>
  <c r="AD895" i="1"/>
  <c r="AE895" i="1" a="1"/>
  <c r="AE895" i="1" s="1"/>
  <c r="AF895" i="1" a="1"/>
  <c r="AF895" i="1" s="1"/>
  <c r="AG895" i="1" a="1"/>
  <c r="AG895" i="1" s="1"/>
  <c r="AD896" i="1"/>
  <c r="AE896" i="1" a="1"/>
  <c r="AE896" i="1" s="1"/>
  <c r="AF896" i="1" a="1"/>
  <c r="AF896" i="1" s="1"/>
  <c r="AG896" i="1" a="1"/>
  <c r="AG896" i="1" s="1"/>
  <c r="AD897" i="1"/>
  <c r="AE897" i="1" a="1"/>
  <c r="AE897" i="1" s="1"/>
  <c r="AF897" i="1" a="1"/>
  <c r="AF897" i="1"/>
  <c r="AG897" i="1" a="1"/>
  <c r="AG897" i="1" s="1"/>
  <c r="AD898" i="1"/>
  <c r="AE898" i="1" a="1"/>
  <c r="AE898" i="1" s="1"/>
  <c r="AF898" i="1" a="1"/>
  <c r="AF898" i="1" s="1"/>
  <c r="AG898" i="1" a="1"/>
  <c r="AG898" i="1" s="1"/>
  <c r="AD899" i="1"/>
  <c r="AE899" i="1" a="1"/>
  <c r="AE899" i="1" s="1"/>
  <c r="AF899" i="1" a="1"/>
  <c r="AF899" i="1"/>
  <c r="AG899" i="1" a="1"/>
  <c r="AG899" i="1" s="1"/>
  <c r="AD900" i="1"/>
  <c r="AE900" i="1" a="1"/>
  <c r="AE900" i="1" s="1"/>
  <c r="AF900" i="1" a="1"/>
  <c r="AF900" i="1" s="1"/>
  <c r="AG900" i="1" a="1"/>
  <c r="AG900" i="1" s="1"/>
  <c r="AD901" i="1"/>
  <c r="AE901" i="1" a="1"/>
  <c r="AE901" i="1" s="1"/>
  <c r="AF901" i="1" a="1"/>
  <c r="AF901" i="1" s="1"/>
  <c r="AG901" i="1" a="1"/>
  <c r="AG901" i="1" s="1"/>
  <c r="AD902" i="1"/>
  <c r="AE902" i="1" a="1"/>
  <c r="AE902" i="1" s="1"/>
  <c r="AF902" i="1" a="1"/>
  <c r="AF902" i="1"/>
  <c r="AG902" i="1" a="1"/>
  <c r="AG902" i="1" s="1"/>
  <c r="AD903" i="1"/>
  <c r="AE903" i="1" a="1"/>
  <c r="AE903" i="1" s="1"/>
  <c r="AF903" i="1" a="1"/>
  <c r="AF903" i="1" s="1"/>
  <c r="AG903" i="1" a="1"/>
  <c r="AG903" i="1" s="1"/>
  <c r="AD904" i="1"/>
  <c r="AE904" i="1" a="1"/>
  <c r="AE904" i="1" s="1"/>
  <c r="AF904" i="1" a="1"/>
  <c r="AF904" i="1" s="1"/>
  <c r="AG904" i="1" a="1"/>
  <c r="AG904" i="1" s="1"/>
  <c r="AD905" i="1"/>
  <c r="AE905" i="1" a="1"/>
  <c r="AE905" i="1" s="1"/>
  <c r="AF905" i="1" a="1"/>
  <c r="AF905" i="1"/>
  <c r="AG905" i="1" a="1"/>
  <c r="AG905" i="1" s="1"/>
  <c r="AD906" i="1"/>
  <c r="AE906" i="1" a="1"/>
  <c r="AE906" i="1" s="1"/>
  <c r="AF906" i="1" a="1"/>
  <c r="AF906" i="1" s="1"/>
  <c r="AG906" i="1" a="1"/>
  <c r="AG906" i="1" s="1"/>
  <c r="AD907" i="1"/>
  <c r="AE907" i="1" a="1"/>
  <c r="AE907" i="1" s="1"/>
  <c r="AF907" i="1" a="1"/>
  <c r="AF907" i="1"/>
  <c r="AG907" i="1" a="1"/>
  <c r="AG907" i="1" s="1"/>
  <c r="AD908" i="1"/>
  <c r="AE908" i="1" a="1"/>
  <c r="AE908" i="1" s="1"/>
  <c r="AF908" i="1" a="1"/>
  <c r="AF908" i="1" s="1"/>
  <c r="AG908" i="1" a="1"/>
  <c r="AG908" i="1" s="1"/>
  <c r="AD909" i="1"/>
  <c r="AE909" i="1" a="1"/>
  <c r="AE909" i="1" s="1"/>
  <c r="AF909" i="1" a="1"/>
  <c r="AF909" i="1" s="1"/>
  <c r="AG909" i="1" a="1"/>
  <c r="AG909" i="1" s="1"/>
  <c r="AD910" i="1"/>
  <c r="AE910" i="1" a="1"/>
  <c r="AE910" i="1" s="1"/>
  <c r="AF910" i="1" a="1"/>
  <c r="AF910" i="1" s="1"/>
  <c r="AG910" i="1" a="1"/>
  <c r="AG910" i="1" s="1"/>
  <c r="AD911" i="1"/>
  <c r="AE911" i="1" a="1"/>
  <c r="AE911" i="1" s="1"/>
  <c r="AF911" i="1" a="1"/>
  <c r="AF911" i="1"/>
  <c r="AG911" i="1" a="1"/>
  <c r="AG911" i="1" s="1"/>
  <c r="AD912" i="1"/>
  <c r="AE912" i="1" a="1"/>
  <c r="AE912" i="1" s="1"/>
  <c r="AF912" i="1" a="1"/>
  <c r="AF912" i="1" s="1"/>
  <c r="AG912" i="1" a="1"/>
  <c r="AG912" i="1" s="1"/>
  <c r="AD913" i="1"/>
  <c r="AE913" i="1" a="1"/>
  <c r="AE913" i="1" s="1"/>
  <c r="AF913" i="1" a="1"/>
  <c r="AF913" i="1" s="1"/>
  <c r="AG913" i="1" a="1"/>
  <c r="AG913" i="1" s="1"/>
  <c r="AD914" i="1"/>
  <c r="AE914" i="1" a="1"/>
  <c r="AE914" i="1" s="1"/>
  <c r="AF914" i="1" a="1"/>
  <c r="AF914" i="1" s="1"/>
  <c r="AG914" i="1" a="1"/>
  <c r="AG914" i="1" s="1"/>
  <c r="AD915" i="1"/>
  <c r="AE915" i="1" a="1"/>
  <c r="AE915" i="1" s="1"/>
  <c r="AF915" i="1" a="1"/>
  <c r="AF915" i="1"/>
  <c r="AG915" i="1" a="1"/>
  <c r="AG915" i="1" s="1"/>
  <c r="AD916" i="1"/>
  <c r="AE916" i="1" a="1"/>
  <c r="AE916" i="1" s="1"/>
  <c r="AF916" i="1" a="1"/>
  <c r="AF916" i="1" s="1"/>
  <c r="AG916" i="1" a="1"/>
  <c r="AG916" i="1" s="1"/>
  <c r="AD917" i="1"/>
  <c r="AE917" i="1" a="1"/>
  <c r="AE917" i="1" s="1"/>
  <c r="AF917" i="1" a="1"/>
  <c r="AF917" i="1" s="1"/>
  <c r="AG917" i="1" a="1"/>
  <c r="AG917" i="1" s="1"/>
  <c r="AD918" i="1"/>
  <c r="AE918" i="1" a="1"/>
  <c r="AE918" i="1" s="1"/>
  <c r="AF918" i="1" a="1"/>
  <c r="AF918" i="1"/>
  <c r="AG918" i="1" a="1"/>
  <c r="AG918" i="1" s="1"/>
  <c r="AD919" i="1"/>
  <c r="AE919" i="1" a="1"/>
  <c r="AE919" i="1" s="1"/>
  <c r="AF919" i="1" a="1"/>
  <c r="AF919" i="1" s="1"/>
  <c r="AG919" i="1" a="1"/>
  <c r="AG919" i="1" s="1"/>
  <c r="AD920" i="1"/>
  <c r="AE920" i="1" a="1"/>
  <c r="AE920" i="1" s="1"/>
  <c r="AF920" i="1" a="1"/>
  <c r="AF920" i="1" s="1"/>
  <c r="AG920" i="1" a="1"/>
  <c r="AG920" i="1" s="1"/>
  <c r="AD921" i="1"/>
  <c r="AE921" i="1" a="1"/>
  <c r="AE921" i="1" s="1"/>
  <c r="AF921" i="1" a="1"/>
  <c r="AF921" i="1"/>
  <c r="AG921" i="1" a="1"/>
  <c r="AG921" i="1" s="1"/>
  <c r="AD922" i="1"/>
  <c r="AE922" i="1" a="1"/>
  <c r="AE922" i="1" s="1"/>
  <c r="AF922" i="1" a="1"/>
  <c r="AF922" i="1" s="1"/>
  <c r="AG922" i="1" a="1"/>
  <c r="AG922" i="1" s="1"/>
  <c r="AD923" i="1"/>
  <c r="AE923" i="1" a="1"/>
  <c r="AE923" i="1" s="1"/>
  <c r="AF923" i="1" a="1"/>
  <c r="AF923" i="1"/>
  <c r="AG923" i="1" a="1"/>
  <c r="AG923" i="1" s="1"/>
  <c r="AD924" i="1"/>
  <c r="AE924" i="1" a="1"/>
  <c r="AE924" i="1" s="1"/>
  <c r="AF924" i="1" a="1"/>
  <c r="AF924" i="1" s="1"/>
  <c r="AG924" i="1" a="1"/>
  <c r="AG924" i="1" s="1"/>
  <c r="AD925" i="1"/>
  <c r="AE925" i="1" a="1"/>
  <c r="AE925" i="1" s="1"/>
  <c r="AF925" i="1" a="1"/>
  <c r="AF925" i="1" s="1"/>
  <c r="AG925" i="1" a="1"/>
  <c r="AG925" i="1" s="1"/>
  <c r="AD926" i="1"/>
  <c r="AE926" i="1" a="1"/>
  <c r="AE926" i="1" s="1"/>
  <c r="AF926" i="1" a="1"/>
  <c r="AF926" i="1" s="1"/>
  <c r="AG926" i="1" a="1"/>
  <c r="AG926" i="1" s="1"/>
  <c r="AD927" i="1"/>
  <c r="AE927" i="1" a="1"/>
  <c r="AE927" i="1" s="1"/>
  <c r="AF927" i="1" a="1"/>
  <c r="AF927" i="1" s="1"/>
  <c r="AG927" i="1" a="1"/>
  <c r="AG927" i="1" s="1"/>
  <c r="AD928" i="1"/>
  <c r="AE928" i="1" a="1"/>
  <c r="AE928" i="1" s="1"/>
  <c r="AF928" i="1" a="1"/>
  <c r="AF928" i="1" s="1"/>
  <c r="AG928" i="1" a="1"/>
  <c r="AG928" i="1" s="1"/>
  <c r="AD929" i="1"/>
  <c r="AE929" i="1" a="1"/>
  <c r="AE929" i="1" s="1"/>
  <c r="AF929" i="1" a="1"/>
  <c r="AF929" i="1" s="1"/>
  <c r="AG929" i="1" a="1"/>
  <c r="AG929" i="1" s="1"/>
  <c r="AD930" i="1"/>
  <c r="AE930" i="1" a="1"/>
  <c r="AE930" i="1" s="1"/>
  <c r="AF930" i="1" a="1"/>
  <c r="AF930" i="1" s="1"/>
  <c r="AG930" i="1" a="1"/>
  <c r="AG930" i="1" s="1"/>
  <c r="AD931" i="1"/>
  <c r="AE931" i="1" a="1"/>
  <c r="AE931" i="1" s="1"/>
  <c r="AF931" i="1" a="1"/>
  <c r="AF931" i="1"/>
  <c r="AG931" i="1" a="1"/>
  <c r="AG931" i="1" s="1"/>
  <c r="AD932" i="1"/>
  <c r="AE932" i="1" a="1"/>
  <c r="AE932" i="1" s="1"/>
  <c r="AF932" i="1" a="1"/>
  <c r="AF932" i="1" s="1"/>
  <c r="AG932" i="1" a="1"/>
  <c r="AG932" i="1" s="1"/>
  <c r="AD933" i="1"/>
  <c r="AE933" i="1" a="1"/>
  <c r="AE933" i="1" s="1"/>
  <c r="AF933" i="1" a="1"/>
  <c r="AF933" i="1" s="1"/>
  <c r="AG933" i="1" a="1"/>
  <c r="AG933" i="1" s="1"/>
  <c r="AD934" i="1"/>
  <c r="AE934" i="1" a="1"/>
  <c r="AE934" i="1" s="1"/>
  <c r="AF934" i="1" a="1"/>
  <c r="AF934" i="1" s="1"/>
  <c r="AG934" i="1" a="1"/>
  <c r="AG934" i="1" s="1"/>
  <c r="AD935" i="1"/>
  <c r="AE935" i="1" a="1"/>
  <c r="AE935" i="1" s="1"/>
  <c r="AF935" i="1" a="1"/>
  <c r="AF935" i="1" s="1"/>
  <c r="AG935" i="1" a="1"/>
  <c r="AG935" i="1" s="1"/>
  <c r="AD936" i="1"/>
  <c r="AE936" i="1" a="1"/>
  <c r="AE936" i="1" s="1"/>
  <c r="AF936" i="1" a="1"/>
  <c r="AF936" i="1" s="1"/>
  <c r="AG936" i="1" a="1"/>
  <c r="AG936" i="1" s="1"/>
  <c r="AD937" i="1"/>
  <c r="AE937" i="1" a="1"/>
  <c r="AE937" i="1" s="1"/>
  <c r="AF937" i="1" a="1"/>
  <c r="AF937" i="1" s="1"/>
  <c r="AG937" i="1" a="1"/>
  <c r="AG937" i="1" s="1"/>
  <c r="AD938" i="1"/>
  <c r="AE938" i="1" a="1"/>
  <c r="AE938" i="1" s="1"/>
  <c r="AF938" i="1" a="1"/>
  <c r="AF938" i="1"/>
  <c r="AG938" i="1" a="1"/>
  <c r="AG938" i="1" s="1"/>
  <c r="AD939" i="1"/>
  <c r="AE939" i="1" a="1"/>
  <c r="AE939" i="1" s="1"/>
  <c r="AF939" i="1" a="1"/>
  <c r="AF939" i="1"/>
  <c r="AG939" i="1" a="1"/>
  <c r="AG939" i="1" s="1"/>
  <c r="AD940" i="1"/>
  <c r="AE940" i="1" a="1"/>
  <c r="AE940" i="1" s="1"/>
  <c r="AF940" i="1" a="1"/>
  <c r="AF940" i="1" s="1"/>
  <c r="AG940" i="1" a="1"/>
  <c r="AG940" i="1" s="1"/>
  <c r="AD941" i="1"/>
  <c r="AE941" i="1" a="1"/>
  <c r="AE941" i="1" s="1"/>
  <c r="AF941" i="1" a="1"/>
  <c r="AF941" i="1" s="1"/>
  <c r="AG941" i="1" a="1"/>
  <c r="AG941" i="1" s="1"/>
  <c r="AD942" i="1"/>
  <c r="AE942" i="1" a="1"/>
  <c r="AE942" i="1" s="1"/>
  <c r="AF942" i="1" a="1"/>
  <c r="AF942" i="1" s="1"/>
  <c r="AG942" i="1" a="1"/>
  <c r="AG942" i="1" s="1"/>
  <c r="AD943" i="1"/>
  <c r="AE943" i="1" a="1"/>
  <c r="AE943" i="1" s="1"/>
  <c r="AF943" i="1" a="1"/>
  <c r="AF943" i="1" s="1"/>
  <c r="AG943" i="1" a="1"/>
  <c r="AG943" i="1" s="1"/>
  <c r="AD944" i="1"/>
  <c r="AE944" i="1" a="1"/>
  <c r="AE944" i="1" s="1"/>
  <c r="AF944" i="1" a="1"/>
  <c r="AF944" i="1" s="1"/>
  <c r="AG944" i="1" a="1"/>
  <c r="AG944" i="1" s="1"/>
  <c r="AD945" i="1"/>
  <c r="AE945" i="1" a="1"/>
  <c r="AE945" i="1" s="1"/>
  <c r="AF945" i="1" a="1"/>
  <c r="AF945" i="1" s="1"/>
  <c r="AG945" i="1" a="1"/>
  <c r="AG945" i="1" s="1"/>
  <c r="AD946" i="1"/>
  <c r="AE946" i="1" a="1"/>
  <c r="AE946" i="1" s="1"/>
  <c r="AF946" i="1" a="1"/>
  <c r="AF946" i="1"/>
  <c r="AG946" i="1" a="1"/>
  <c r="AG946" i="1" s="1"/>
  <c r="AD947" i="1"/>
  <c r="AE947" i="1" a="1"/>
  <c r="AE947" i="1" s="1"/>
  <c r="AF947" i="1" a="1"/>
  <c r="AF947" i="1"/>
  <c r="AG947" i="1" a="1"/>
  <c r="AG947" i="1" s="1"/>
  <c r="AD948" i="1"/>
  <c r="AE948" i="1" a="1"/>
  <c r="AE948" i="1" s="1"/>
  <c r="AF948" i="1" a="1"/>
  <c r="AF948" i="1" s="1"/>
  <c r="AG948" i="1" a="1"/>
  <c r="AG948" i="1" s="1"/>
  <c r="AD949" i="1"/>
  <c r="AE949" i="1" a="1"/>
  <c r="AE949" i="1" s="1"/>
  <c r="AF949" i="1" a="1"/>
  <c r="AF949" i="1" s="1"/>
  <c r="AG949" i="1" a="1"/>
  <c r="AG949" i="1" s="1"/>
  <c r="AD950" i="1"/>
  <c r="AE950" i="1" a="1"/>
  <c r="AE950" i="1" s="1"/>
  <c r="AF950" i="1" a="1"/>
  <c r="AF950" i="1" s="1"/>
  <c r="AG950" i="1" a="1"/>
  <c r="AG950" i="1" s="1"/>
  <c r="AD951" i="1"/>
  <c r="AE951" i="1" a="1"/>
  <c r="AE951" i="1" s="1"/>
  <c r="AF951" i="1" a="1"/>
  <c r="AF951" i="1" s="1"/>
  <c r="AG951" i="1" a="1"/>
  <c r="AG951" i="1" s="1"/>
  <c r="AD952" i="1"/>
  <c r="AE952" i="1" a="1"/>
  <c r="AE952" i="1" s="1"/>
  <c r="AF952" i="1" a="1"/>
  <c r="AF952" i="1" s="1"/>
  <c r="AG952" i="1" a="1"/>
  <c r="AG952" i="1" s="1"/>
  <c r="AD953" i="1"/>
  <c r="AE953" i="1" a="1"/>
  <c r="AE953" i="1" s="1"/>
  <c r="AF953" i="1" a="1"/>
  <c r="AF953" i="1" s="1"/>
  <c r="AG953" i="1" a="1"/>
  <c r="AG953" i="1" s="1"/>
  <c r="AD954" i="1"/>
  <c r="AE954" i="1" a="1"/>
  <c r="AE954" i="1" s="1"/>
  <c r="AF954" i="1" a="1"/>
  <c r="AF954" i="1"/>
  <c r="AG954" i="1" a="1"/>
  <c r="AG954" i="1" s="1"/>
  <c r="AD955" i="1"/>
  <c r="AE955" i="1" a="1"/>
  <c r="AE955" i="1" s="1"/>
  <c r="AF955" i="1" a="1"/>
  <c r="AF955" i="1" s="1"/>
  <c r="AG955" i="1" a="1"/>
  <c r="AG955" i="1" s="1"/>
  <c r="AD956" i="1"/>
  <c r="AE956" i="1" a="1"/>
  <c r="AE956" i="1" s="1"/>
  <c r="AF956" i="1" a="1"/>
  <c r="AF956" i="1" s="1"/>
  <c r="AG956" i="1" a="1"/>
  <c r="AG956" i="1" s="1"/>
  <c r="AD957" i="1"/>
  <c r="AE957" i="1" a="1"/>
  <c r="AE957" i="1" s="1"/>
  <c r="AF957" i="1" a="1"/>
  <c r="AF957" i="1" s="1"/>
  <c r="AG957" i="1" a="1"/>
  <c r="AG957" i="1" s="1"/>
  <c r="AD958" i="1"/>
  <c r="AE958" i="1" a="1"/>
  <c r="AE958" i="1" s="1"/>
  <c r="AF958" i="1" a="1"/>
  <c r="AF958" i="1" s="1"/>
  <c r="AG958" i="1" a="1"/>
  <c r="AG958" i="1" s="1"/>
  <c r="AD959" i="1"/>
  <c r="AE959" i="1" a="1"/>
  <c r="AE959" i="1" s="1"/>
  <c r="AF959" i="1" a="1"/>
  <c r="AF959" i="1" s="1"/>
  <c r="AG959" i="1" a="1"/>
  <c r="AG959" i="1" s="1"/>
  <c r="AD960" i="1"/>
  <c r="AE960" i="1" a="1"/>
  <c r="AE960" i="1" s="1"/>
  <c r="AF960" i="1" a="1"/>
  <c r="AF960" i="1" s="1"/>
  <c r="AG960" i="1" a="1"/>
  <c r="AG960" i="1" s="1"/>
  <c r="AD961" i="1"/>
  <c r="AE961" i="1" a="1"/>
  <c r="AE961" i="1" s="1"/>
  <c r="AF961" i="1" a="1"/>
  <c r="AF961" i="1"/>
  <c r="AG961" i="1" a="1"/>
  <c r="AG961" i="1" s="1"/>
  <c r="AD962" i="1"/>
  <c r="AE962" i="1" a="1"/>
  <c r="AE962" i="1" s="1"/>
  <c r="AF962" i="1" a="1"/>
  <c r="AF962" i="1" s="1"/>
  <c r="AG962" i="1" a="1"/>
  <c r="AG962" i="1" s="1"/>
  <c r="AD963" i="1"/>
  <c r="AE963" i="1" a="1"/>
  <c r="AE963" i="1" s="1"/>
  <c r="AF963" i="1" a="1"/>
  <c r="AF963" i="1" s="1"/>
  <c r="AG963" i="1" a="1"/>
  <c r="AG963" i="1" s="1"/>
  <c r="AD964" i="1"/>
  <c r="AE964" i="1" a="1"/>
  <c r="AE964" i="1" s="1"/>
  <c r="AF964" i="1" a="1"/>
  <c r="AF964" i="1" s="1"/>
  <c r="AG964" i="1" a="1"/>
  <c r="AG964" i="1" s="1"/>
  <c r="AD965" i="1"/>
  <c r="AE965" i="1" a="1"/>
  <c r="AE965" i="1" s="1"/>
  <c r="AF965" i="1" a="1"/>
  <c r="AF965" i="1" s="1"/>
  <c r="AG965" i="1" a="1"/>
  <c r="AG965" i="1" s="1"/>
  <c r="AD966" i="1"/>
  <c r="AE966" i="1" a="1"/>
  <c r="AE966" i="1" s="1"/>
  <c r="AF966" i="1" a="1"/>
  <c r="AF966" i="1" s="1"/>
  <c r="AG966" i="1" a="1"/>
  <c r="AG966" i="1" s="1"/>
  <c r="AD967" i="1"/>
  <c r="AE967" i="1" a="1"/>
  <c r="AE967" i="1" s="1"/>
  <c r="AF967" i="1" a="1"/>
  <c r="AF967" i="1" s="1"/>
  <c r="AG967" i="1" a="1"/>
  <c r="AG967" i="1" s="1"/>
  <c r="AD968" i="1"/>
  <c r="AE968" i="1" a="1"/>
  <c r="AE968" i="1" s="1"/>
  <c r="AF968" i="1" a="1"/>
  <c r="AF968" i="1" s="1"/>
  <c r="AG968" i="1" a="1"/>
  <c r="AG968" i="1" s="1"/>
  <c r="AD969" i="1"/>
  <c r="AE969" i="1" a="1"/>
  <c r="AE969" i="1" s="1"/>
  <c r="AF969" i="1" a="1"/>
  <c r="AF969" i="1" s="1"/>
  <c r="AG969" i="1" a="1"/>
  <c r="AG969" i="1" s="1"/>
  <c r="AD970" i="1"/>
  <c r="AE970" i="1" a="1"/>
  <c r="AE970" i="1" s="1"/>
  <c r="AF970" i="1" a="1"/>
  <c r="AF970" i="1"/>
  <c r="AG970" i="1" a="1"/>
  <c r="AG970" i="1" s="1"/>
  <c r="AD971" i="1"/>
  <c r="AE971" i="1" a="1"/>
  <c r="AE971" i="1" s="1"/>
  <c r="AF971" i="1" a="1"/>
  <c r="AF971" i="1"/>
  <c r="AG971" i="1" a="1"/>
  <c r="AG971" i="1" s="1"/>
  <c r="AD972" i="1"/>
  <c r="AE972" i="1" a="1"/>
  <c r="AE972" i="1" s="1"/>
  <c r="AF972" i="1" a="1"/>
  <c r="AF972" i="1" s="1"/>
  <c r="AG972" i="1" a="1"/>
  <c r="AG972" i="1" s="1"/>
  <c r="AD973" i="1"/>
  <c r="AE973" i="1" a="1"/>
  <c r="AE973" i="1" s="1"/>
  <c r="AF973" i="1" a="1"/>
  <c r="AF973" i="1" s="1"/>
  <c r="AG973" i="1" a="1"/>
  <c r="AG973" i="1" s="1"/>
  <c r="AD974" i="1"/>
  <c r="AE974" i="1" a="1"/>
  <c r="AE974" i="1" s="1"/>
  <c r="AF974" i="1" a="1"/>
  <c r="AF974" i="1" s="1"/>
  <c r="AG974" i="1" a="1"/>
  <c r="AG974" i="1" s="1"/>
  <c r="AD975" i="1"/>
  <c r="AE975" i="1" a="1"/>
  <c r="AE975" i="1" s="1"/>
  <c r="AF975" i="1" a="1"/>
  <c r="AF975" i="1" s="1"/>
  <c r="AG975" i="1" a="1"/>
  <c r="AG975" i="1" s="1"/>
  <c r="AD976" i="1"/>
  <c r="AE976" i="1" a="1"/>
  <c r="AE976" i="1" s="1"/>
  <c r="AF976" i="1" a="1"/>
  <c r="AF976" i="1" s="1"/>
  <c r="AG976" i="1" a="1"/>
  <c r="AG976" i="1" s="1"/>
  <c r="AD977" i="1"/>
  <c r="AE977" i="1" a="1"/>
  <c r="AE977" i="1" s="1"/>
  <c r="AF977" i="1" a="1"/>
  <c r="AF977" i="1" s="1"/>
  <c r="AG977" i="1" a="1"/>
  <c r="AG977" i="1" s="1"/>
  <c r="AD978" i="1"/>
  <c r="AE978" i="1" a="1"/>
  <c r="AE978" i="1" s="1"/>
  <c r="AF978" i="1" a="1"/>
  <c r="AF978" i="1"/>
  <c r="AG978" i="1" a="1"/>
  <c r="AG978" i="1" s="1"/>
  <c r="AD979" i="1"/>
  <c r="AE979" i="1" a="1"/>
  <c r="AE979" i="1" s="1"/>
  <c r="AF979" i="1" a="1"/>
  <c r="AF979" i="1" s="1"/>
  <c r="AG979" i="1" a="1"/>
  <c r="AG979" i="1" s="1"/>
  <c r="AD980" i="1"/>
  <c r="AE980" i="1" a="1"/>
  <c r="AE980" i="1" s="1"/>
  <c r="AF980" i="1" a="1"/>
  <c r="AF980" i="1" s="1"/>
  <c r="AG980" i="1" a="1"/>
  <c r="AG980" i="1" s="1"/>
  <c r="AD981" i="1"/>
  <c r="AE981" i="1" a="1"/>
  <c r="AE981" i="1" s="1"/>
  <c r="AF981" i="1" a="1"/>
  <c r="AF981" i="1" s="1"/>
  <c r="AG981" i="1" a="1"/>
  <c r="AG981" i="1" s="1"/>
  <c r="AD982" i="1"/>
  <c r="AE982" i="1" a="1"/>
  <c r="AE982" i="1" s="1"/>
  <c r="AF982" i="1" a="1"/>
  <c r="AF982" i="1" s="1"/>
  <c r="AG982" i="1" a="1"/>
  <c r="AG982" i="1" s="1"/>
  <c r="AD983" i="1"/>
  <c r="AE983" i="1" a="1"/>
  <c r="AE983" i="1" s="1"/>
  <c r="AF983" i="1" a="1"/>
  <c r="AF983" i="1" s="1"/>
  <c r="AG983" i="1" a="1"/>
  <c r="AG983" i="1" s="1"/>
  <c r="AD984" i="1"/>
  <c r="AE984" i="1" a="1"/>
  <c r="AE984" i="1" s="1"/>
  <c r="AF984" i="1" a="1"/>
  <c r="AF984" i="1"/>
  <c r="AG984" i="1" a="1"/>
  <c r="AG984" i="1" s="1"/>
  <c r="AD985" i="1"/>
  <c r="AE985" i="1" a="1"/>
  <c r="AE985" i="1" s="1"/>
  <c r="AF985" i="1" a="1"/>
  <c r="AF985" i="1"/>
  <c r="AG985" i="1" a="1"/>
  <c r="AG985" i="1" s="1"/>
  <c r="AD986" i="1"/>
  <c r="AE986" i="1" a="1"/>
  <c r="AE986" i="1" s="1"/>
  <c r="AF986" i="1" a="1"/>
  <c r="AF986" i="1" s="1"/>
  <c r="AG986" i="1" a="1"/>
  <c r="AG986" i="1" s="1"/>
  <c r="AD987" i="1"/>
  <c r="AE987" i="1" a="1"/>
  <c r="AE987" i="1" s="1"/>
  <c r="AF987" i="1" a="1"/>
  <c r="AF987" i="1" s="1"/>
  <c r="AG987" i="1" a="1"/>
  <c r="AG987" i="1" s="1"/>
  <c r="AD988" i="1"/>
  <c r="AE988" i="1" a="1"/>
  <c r="AE988" i="1" s="1"/>
  <c r="AF988" i="1" a="1"/>
  <c r="AF988" i="1" s="1"/>
  <c r="AG988" i="1" a="1"/>
  <c r="AG988" i="1" s="1"/>
  <c r="AD989" i="1"/>
  <c r="AE989" i="1" a="1"/>
  <c r="AE989" i="1" s="1"/>
  <c r="AF989" i="1" a="1"/>
  <c r="AF989" i="1"/>
  <c r="AG989" i="1" a="1"/>
  <c r="AG989" i="1" s="1"/>
  <c r="AD990" i="1"/>
  <c r="AE990" i="1" a="1"/>
  <c r="AE990" i="1" s="1"/>
  <c r="AF990" i="1" a="1"/>
  <c r="AF990" i="1"/>
  <c r="AG990" i="1" a="1"/>
  <c r="AG990" i="1" s="1"/>
  <c r="AD991" i="1"/>
  <c r="AE991" i="1" a="1"/>
  <c r="AE991" i="1" s="1"/>
  <c r="AF991" i="1" a="1"/>
  <c r="AF991" i="1" s="1"/>
  <c r="AG991" i="1" a="1"/>
  <c r="AG991" i="1" s="1"/>
  <c r="AD992" i="1"/>
  <c r="AE992" i="1" a="1"/>
  <c r="AE992" i="1" s="1"/>
  <c r="AF992" i="1" a="1"/>
  <c r="AF992" i="1" s="1"/>
  <c r="AG992" i="1" a="1"/>
  <c r="AG992" i="1" s="1"/>
  <c r="AD993" i="1"/>
  <c r="AE993" i="1" a="1"/>
  <c r="AE993" i="1" s="1"/>
  <c r="AF993" i="1" a="1"/>
  <c r="AF993" i="1" s="1"/>
  <c r="AG993" i="1" a="1"/>
  <c r="AG993" i="1" s="1"/>
  <c r="AD994" i="1"/>
  <c r="AE994" i="1" a="1"/>
  <c r="AE994" i="1" s="1"/>
  <c r="AF994" i="1" a="1"/>
  <c r="AF994" i="1" s="1"/>
  <c r="AG994" i="1" a="1"/>
  <c r="AG994" i="1" s="1"/>
  <c r="AD995" i="1"/>
  <c r="AE995" i="1" a="1"/>
  <c r="AE995" i="1" s="1"/>
  <c r="AF995" i="1" a="1"/>
  <c r="AF995" i="1" s="1"/>
  <c r="AG995" i="1" a="1"/>
  <c r="AG995" i="1" s="1"/>
  <c r="AD996" i="1"/>
  <c r="AE996" i="1" a="1"/>
  <c r="AE996" i="1" s="1"/>
  <c r="AF996" i="1" a="1"/>
  <c r="AF996" i="1"/>
  <c r="AG996" i="1" a="1"/>
  <c r="AG996" i="1" s="1"/>
  <c r="AD997" i="1"/>
  <c r="AE997" i="1" a="1"/>
  <c r="AE997" i="1" s="1"/>
  <c r="AF997" i="1" a="1"/>
  <c r="AF997" i="1" s="1"/>
  <c r="AG997" i="1" a="1"/>
  <c r="AG997" i="1" s="1"/>
  <c r="AD998" i="1"/>
  <c r="AE998" i="1" a="1"/>
  <c r="AE998" i="1" s="1"/>
  <c r="AF998" i="1" a="1"/>
  <c r="AF998" i="1" s="1"/>
  <c r="AG998" i="1" a="1"/>
  <c r="AG998" i="1" s="1"/>
  <c r="AD999" i="1"/>
  <c r="AE999" i="1" a="1"/>
  <c r="AE999" i="1" s="1"/>
  <c r="AF999" i="1" a="1"/>
  <c r="AF999" i="1" s="1"/>
  <c r="AG999" i="1" a="1"/>
  <c r="AG999" i="1" s="1"/>
  <c r="AD1000" i="1"/>
  <c r="AE1000" i="1" a="1"/>
  <c r="AE1000" i="1" s="1"/>
  <c r="AF1000" i="1" a="1"/>
  <c r="AF1000" i="1" s="1"/>
  <c r="AG1000" i="1" a="1"/>
  <c r="AG1000" i="1" s="1"/>
  <c r="AD1001" i="1"/>
  <c r="AE1001" i="1" a="1"/>
  <c r="AE1001" i="1" s="1"/>
  <c r="AF1001" i="1" a="1"/>
  <c r="AF1001" i="1" s="1"/>
  <c r="AG1001" i="1" a="1"/>
  <c r="AG1001" i="1" s="1"/>
  <c r="AD1002" i="1"/>
  <c r="AE1002" i="1" a="1"/>
  <c r="AE1002" i="1" s="1"/>
  <c r="AF1002" i="1" a="1"/>
  <c r="AF1002" i="1" s="1"/>
  <c r="AG1002" i="1" a="1"/>
  <c r="AG1002" i="1" s="1"/>
  <c r="AD1003" i="1"/>
  <c r="AE1003" i="1" a="1"/>
  <c r="AE1003" i="1" s="1"/>
  <c r="AF1003" i="1" a="1"/>
  <c r="AF1003" i="1" s="1"/>
  <c r="AG1003" i="1" a="1"/>
  <c r="AG1003" i="1" s="1"/>
  <c r="AD1004" i="1"/>
  <c r="AE1004" i="1" a="1"/>
  <c r="AE1004" i="1" s="1"/>
  <c r="AF1004" i="1" a="1"/>
  <c r="AF1004" i="1" s="1"/>
  <c r="AG1004" i="1" a="1"/>
  <c r="AG1004" i="1" s="1"/>
  <c r="AD1005" i="1"/>
  <c r="AE1005" i="1" a="1"/>
  <c r="AE1005" i="1" s="1"/>
  <c r="AF1005" i="1" a="1"/>
  <c r="AF1005" i="1"/>
  <c r="AG1005" i="1" a="1"/>
  <c r="AG1005" i="1" s="1"/>
  <c r="AD1006" i="1"/>
  <c r="AE1006" i="1" a="1"/>
  <c r="AE1006" i="1" s="1"/>
  <c r="AF1006" i="1" a="1"/>
  <c r="AF1006" i="1" s="1"/>
  <c r="AG1006" i="1" a="1"/>
  <c r="AG1006" i="1" s="1"/>
  <c r="AD1007" i="1"/>
  <c r="AE1007" i="1" a="1"/>
  <c r="AE1007" i="1" s="1"/>
  <c r="AF1007" i="1" a="1"/>
  <c r="AF1007" i="1" s="1"/>
  <c r="AG1007" i="1" a="1"/>
  <c r="AG1007" i="1" s="1"/>
  <c r="AD1008" i="1"/>
  <c r="AE1008" i="1" a="1"/>
  <c r="AE1008" i="1" s="1"/>
  <c r="AF1008" i="1" a="1"/>
  <c r="AF1008" i="1" s="1"/>
  <c r="AG1008" i="1" a="1"/>
  <c r="AG1008" i="1" s="1"/>
  <c r="AD1009" i="1"/>
  <c r="AE1009" i="1" a="1"/>
  <c r="AE1009" i="1" s="1"/>
  <c r="AF1009" i="1" a="1"/>
  <c r="AF1009" i="1"/>
  <c r="AG1009" i="1" a="1"/>
  <c r="AG1009" i="1" s="1"/>
  <c r="AD1010" i="1"/>
  <c r="AE1010" i="1" a="1"/>
  <c r="AE1010" i="1" s="1"/>
  <c r="AF1010" i="1" a="1"/>
  <c r="AF1010" i="1" s="1"/>
  <c r="AG1010" i="1" a="1"/>
  <c r="AG1010" i="1" s="1"/>
  <c r="AD1011" i="1"/>
  <c r="AE1011" i="1" a="1"/>
  <c r="AE1011" i="1" s="1"/>
  <c r="AF1011" i="1" a="1"/>
  <c r="AF1011" i="1" s="1"/>
  <c r="AG1011" i="1" a="1"/>
  <c r="AG1011" i="1" s="1"/>
  <c r="AD1012" i="1"/>
  <c r="AE1012" i="1" a="1"/>
  <c r="AE1012" i="1" s="1"/>
  <c r="AF1012" i="1" a="1"/>
  <c r="AF1012" i="1" s="1"/>
  <c r="AG1012" i="1" a="1"/>
  <c r="AG1012" i="1" s="1"/>
  <c r="AD1013" i="1"/>
  <c r="AE1013" i="1" a="1"/>
  <c r="AE1013" i="1" s="1"/>
  <c r="AF1013" i="1" a="1"/>
  <c r="AF1013" i="1"/>
  <c r="AG1013" i="1" a="1"/>
  <c r="AG1013" i="1" s="1"/>
  <c r="AD1014" i="1"/>
  <c r="AE1014" i="1" a="1"/>
  <c r="AE1014" i="1" s="1"/>
  <c r="AF1014" i="1" a="1"/>
  <c r="AF1014" i="1" s="1"/>
  <c r="AG1014" i="1" a="1"/>
  <c r="AG1014" i="1" s="1"/>
  <c r="AD1015" i="1"/>
  <c r="AE1015" i="1" a="1"/>
  <c r="AE1015" i="1" s="1"/>
  <c r="AF1015" i="1" a="1"/>
  <c r="AF1015" i="1" s="1"/>
  <c r="AG1015" i="1" a="1"/>
  <c r="AG1015" i="1" s="1"/>
  <c r="AD1016" i="1"/>
  <c r="AE1016" i="1" a="1"/>
  <c r="AE1016" i="1" s="1"/>
  <c r="AF1016" i="1" a="1"/>
  <c r="AF1016" i="1" s="1"/>
  <c r="AG1016" i="1" a="1"/>
  <c r="AG1016" i="1" s="1"/>
  <c r="AD1017" i="1"/>
  <c r="AE1017" i="1" a="1"/>
  <c r="AE1017" i="1" s="1"/>
  <c r="AF1017" i="1" a="1"/>
  <c r="AF1017" i="1"/>
  <c r="AG1017" i="1" a="1"/>
  <c r="AG1017" i="1" s="1"/>
  <c r="AD1018" i="1"/>
  <c r="AE1018" i="1" a="1"/>
  <c r="AE1018" i="1" s="1"/>
  <c r="AF1018" i="1" a="1"/>
  <c r="AF1018" i="1" s="1"/>
  <c r="AG1018" i="1" a="1"/>
  <c r="AG1018" i="1" s="1"/>
  <c r="AD1019" i="1"/>
  <c r="AE1019" i="1" a="1"/>
  <c r="AE1019" i="1" s="1"/>
  <c r="AF1019" i="1" a="1"/>
  <c r="AF1019" i="1" s="1"/>
  <c r="AG1019" i="1" a="1"/>
  <c r="AG1019" i="1" s="1"/>
  <c r="AD1020" i="1"/>
  <c r="AE1020" i="1" a="1"/>
  <c r="AE1020" i="1" s="1"/>
  <c r="AF1020" i="1" a="1"/>
  <c r="AF1020" i="1" s="1"/>
  <c r="AG1020" i="1" a="1"/>
  <c r="AG1020" i="1" s="1"/>
  <c r="AD1021" i="1"/>
  <c r="AE1021" i="1" a="1"/>
  <c r="AE1021" i="1" s="1"/>
  <c r="AF1021" i="1" a="1"/>
  <c r="AF1021" i="1"/>
  <c r="AG1021" i="1" a="1"/>
  <c r="AG1021" i="1" s="1"/>
  <c r="AD1022" i="1"/>
  <c r="AE1022" i="1" a="1"/>
  <c r="AE1022" i="1" s="1"/>
  <c r="AF1022" i="1" a="1"/>
  <c r="AF1022" i="1" s="1"/>
  <c r="AG1022" i="1" a="1"/>
  <c r="AG1022" i="1" s="1"/>
  <c r="AD1023" i="1"/>
  <c r="AE1023" i="1" a="1"/>
  <c r="AE1023" i="1" s="1"/>
  <c r="AF1023" i="1" a="1"/>
  <c r="AF1023" i="1" s="1"/>
  <c r="AG1023" i="1" a="1"/>
  <c r="AG1023" i="1" s="1"/>
  <c r="AD1024" i="1"/>
  <c r="AE1024" i="1" a="1"/>
  <c r="AE1024" i="1" s="1"/>
  <c r="AF1024" i="1" a="1"/>
  <c r="AF1024" i="1" s="1"/>
  <c r="AG1024" i="1" a="1"/>
  <c r="AG1024" i="1" s="1"/>
  <c r="AD1025" i="1"/>
  <c r="AE1025" i="1" a="1"/>
  <c r="AE1025" i="1" s="1"/>
  <c r="AF1025" i="1" a="1"/>
  <c r="AF1025" i="1"/>
  <c r="AG1025" i="1" a="1"/>
  <c r="AG1025" i="1" s="1"/>
  <c r="AD1026" i="1"/>
  <c r="AE1026" i="1" a="1"/>
  <c r="AE1026" i="1" s="1"/>
  <c r="AF1026" i="1" a="1"/>
  <c r="AF1026" i="1" s="1"/>
  <c r="AG1026" i="1" a="1"/>
  <c r="AG1026" i="1" s="1"/>
  <c r="AD1027" i="1"/>
  <c r="AE1027" i="1" a="1"/>
  <c r="AE1027" i="1" s="1"/>
  <c r="AF1027" i="1" a="1"/>
  <c r="AF1027" i="1" s="1"/>
  <c r="AG1027" i="1" a="1"/>
  <c r="AG1027" i="1" s="1"/>
  <c r="AD1028" i="1"/>
  <c r="AE1028" i="1" a="1"/>
  <c r="AE1028" i="1" s="1"/>
  <c r="AF1028" i="1" a="1"/>
  <c r="AF1028" i="1" s="1"/>
  <c r="AG1028" i="1" a="1"/>
  <c r="AG1028" i="1" s="1"/>
  <c r="AD1029" i="1"/>
  <c r="AE1029" i="1" a="1"/>
  <c r="AE1029" i="1" s="1"/>
  <c r="AF1029" i="1" a="1"/>
  <c r="AF1029" i="1"/>
  <c r="AG1029" i="1" a="1"/>
  <c r="AG1029" i="1" s="1"/>
  <c r="AD1030" i="1"/>
  <c r="AE1030" i="1" a="1"/>
  <c r="AE1030" i="1" s="1"/>
  <c r="AF1030" i="1" a="1"/>
  <c r="AF1030" i="1" s="1"/>
  <c r="AG1030" i="1" a="1"/>
  <c r="AG1030" i="1" s="1"/>
  <c r="AD1031" i="1"/>
  <c r="AE1031" i="1" a="1"/>
  <c r="AE1031" i="1" s="1"/>
  <c r="AF1031" i="1" a="1"/>
  <c r="AF1031" i="1" s="1"/>
  <c r="AG1031" i="1" a="1"/>
  <c r="AG1031" i="1" s="1"/>
  <c r="AD1032" i="1"/>
  <c r="AE1032" i="1" a="1"/>
  <c r="AE1032" i="1" s="1"/>
  <c r="AF1032" i="1" a="1"/>
  <c r="AF1032" i="1" s="1"/>
  <c r="AG1032" i="1" a="1"/>
  <c r="AG1032" i="1" s="1"/>
  <c r="AD1033" i="1"/>
  <c r="AE1033" i="1" a="1"/>
  <c r="AE1033" i="1" s="1"/>
  <c r="AF1033" i="1" a="1"/>
  <c r="AF1033" i="1"/>
  <c r="AG1033" i="1" a="1"/>
  <c r="AG1033" i="1" s="1"/>
  <c r="AD1034" i="1"/>
  <c r="AE1034" i="1" a="1"/>
  <c r="AE1034" i="1" s="1"/>
  <c r="AF1034" i="1" a="1"/>
  <c r="AF1034" i="1" s="1"/>
  <c r="AG1034" i="1" a="1"/>
  <c r="AG1034" i="1" s="1"/>
  <c r="AD1035" i="1"/>
  <c r="AE1035" i="1" a="1"/>
  <c r="AE1035" i="1" s="1"/>
  <c r="AF1035" i="1" a="1"/>
  <c r="AF1035" i="1" s="1"/>
  <c r="AG1035" i="1" a="1"/>
  <c r="AG1035" i="1" s="1"/>
  <c r="AD1036" i="1"/>
  <c r="AE1036" i="1" a="1"/>
  <c r="AE1036" i="1" s="1"/>
  <c r="AF1036" i="1" a="1"/>
  <c r="AF1036" i="1" s="1"/>
  <c r="AG1036" i="1" a="1"/>
  <c r="AG1036" i="1" s="1"/>
  <c r="AD1037" i="1"/>
  <c r="AE1037" i="1" a="1"/>
  <c r="AE1037" i="1" s="1"/>
  <c r="AF1037" i="1" a="1"/>
  <c r="AF1037" i="1"/>
  <c r="AG1037" i="1" a="1"/>
  <c r="AG1037" i="1" s="1"/>
  <c r="AD1038" i="1"/>
  <c r="AE1038" i="1" a="1"/>
  <c r="AE1038" i="1" s="1"/>
  <c r="AF1038" i="1" a="1"/>
  <c r="AF1038" i="1" s="1"/>
  <c r="AG1038" i="1" a="1"/>
  <c r="AG1038" i="1" s="1"/>
  <c r="AD1039" i="1"/>
  <c r="AE1039" i="1" a="1"/>
  <c r="AE1039" i="1" s="1"/>
  <c r="AF1039" i="1" a="1"/>
  <c r="AF1039" i="1" s="1"/>
  <c r="AG1039" i="1" a="1"/>
  <c r="AG1039" i="1" s="1"/>
  <c r="AD1040" i="1"/>
  <c r="AE1040" i="1" a="1"/>
  <c r="AE1040" i="1" s="1"/>
  <c r="AF1040" i="1" a="1"/>
  <c r="AF1040" i="1" s="1"/>
  <c r="AG1040" i="1" a="1"/>
  <c r="AG1040" i="1" s="1"/>
  <c r="AD1041" i="1"/>
  <c r="AE1041" i="1" a="1"/>
  <c r="AE1041" i="1" s="1"/>
  <c r="AF1041" i="1" a="1"/>
  <c r="AF1041" i="1"/>
  <c r="AG1041" i="1" a="1"/>
  <c r="AG1041" i="1" s="1"/>
  <c r="AD1042" i="1"/>
  <c r="AE1042" i="1" a="1"/>
  <c r="AE1042" i="1" s="1"/>
  <c r="AF1042" i="1" a="1"/>
  <c r="AF1042" i="1" s="1"/>
  <c r="AG1042" i="1" a="1"/>
  <c r="AG1042" i="1" s="1"/>
  <c r="AD1043" i="1"/>
  <c r="AE1043" i="1" a="1"/>
  <c r="AE1043" i="1" s="1"/>
  <c r="AF1043" i="1" a="1"/>
  <c r="AF1043" i="1" s="1"/>
  <c r="AG1043" i="1" a="1"/>
  <c r="AG1043" i="1" s="1"/>
  <c r="AD1044" i="1"/>
  <c r="AE1044" i="1" a="1"/>
  <c r="AE1044" i="1" s="1"/>
  <c r="AF1044" i="1" a="1"/>
  <c r="AF1044" i="1" s="1"/>
  <c r="AG1044" i="1" a="1"/>
  <c r="AG1044" i="1" s="1"/>
  <c r="AD1045" i="1"/>
  <c r="AE1045" i="1" a="1"/>
  <c r="AE1045" i="1" s="1"/>
  <c r="AF1045" i="1" a="1"/>
  <c r="AF1045" i="1"/>
  <c r="AG1045" i="1" a="1"/>
  <c r="AG1045" i="1" s="1"/>
  <c r="AD1046" i="1"/>
  <c r="AE1046" i="1" a="1"/>
  <c r="AE1046" i="1" s="1"/>
  <c r="AF1046" i="1" a="1"/>
  <c r="AF1046" i="1" s="1"/>
  <c r="AG1046" i="1" a="1"/>
  <c r="AG1046" i="1" s="1"/>
  <c r="AD1047" i="1"/>
  <c r="AE1047" i="1" a="1"/>
  <c r="AE1047" i="1" s="1"/>
  <c r="AF1047" i="1" a="1"/>
  <c r="AF1047" i="1" s="1"/>
  <c r="AG1047" i="1" a="1"/>
  <c r="AG1047" i="1" s="1"/>
  <c r="AD1048" i="1"/>
  <c r="AE1048" i="1" a="1"/>
  <c r="AE1048" i="1" s="1"/>
  <c r="AF1048" i="1" a="1"/>
  <c r="AF1048" i="1" s="1"/>
  <c r="AG1048" i="1" a="1"/>
  <c r="AG1048" i="1" s="1"/>
  <c r="AD1049" i="1"/>
  <c r="AE1049" i="1" a="1"/>
  <c r="AE1049" i="1" s="1"/>
  <c r="AF1049" i="1" a="1"/>
  <c r="AF1049" i="1"/>
  <c r="AG1049" i="1" a="1"/>
  <c r="AG1049" i="1" s="1"/>
  <c r="AD1050" i="1"/>
  <c r="AE1050" i="1" a="1"/>
  <c r="AE1050" i="1" s="1"/>
  <c r="AF1050" i="1" a="1"/>
  <c r="AF1050" i="1" s="1"/>
  <c r="AG1050" i="1" a="1"/>
  <c r="AG1050" i="1" s="1"/>
  <c r="AD1051" i="1"/>
  <c r="AE1051" i="1" a="1"/>
  <c r="AE1051" i="1" s="1"/>
  <c r="AF1051" i="1" a="1"/>
  <c r="AF1051" i="1" s="1"/>
  <c r="AG1051" i="1" a="1"/>
  <c r="AG1051" i="1" s="1"/>
  <c r="AD1052" i="1"/>
  <c r="AE1052" i="1" a="1"/>
  <c r="AE1052" i="1" s="1"/>
  <c r="AF1052" i="1" a="1"/>
  <c r="AF1052" i="1" s="1"/>
  <c r="AG1052" i="1" a="1"/>
  <c r="AG1052" i="1" s="1"/>
  <c r="AD1053" i="1"/>
  <c r="AE1053" i="1" a="1"/>
  <c r="AE1053" i="1" s="1"/>
  <c r="AF1053" i="1" a="1"/>
  <c r="AF1053" i="1"/>
  <c r="AG1053" i="1" a="1"/>
  <c r="AG1053" i="1" s="1"/>
  <c r="AD1054" i="1"/>
  <c r="AE1054" i="1" a="1"/>
  <c r="AE1054" i="1" s="1"/>
  <c r="AF1054" i="1" a="1"/>
  <c r="AF1054" i="1" s="1"/>
  <c r="AG1054" i="1" a="1"/>
  <c r="AG1054" i="1" s="1"/>
  <c r="AD1055" i="1"/>
  <c r="AE1055" i="1" a="1"/>
  <c r="AE1055" i="1" s="1"/>
  <c r="AF1055" i="1" a="1"/>
  <c r="AF1055" i="1" s="1"/>
  <c r="AG1055" i="1" a="1"/>
  <c r="AG1055" i="1" s="1"/>
  <c r="AD1056" i="1"/>
  <c r="AE1056" i="1" a="1"/>
  <c r="AE1056" i="1" s="1"/>
  <c r="AF1056" i="1" a="1"/>
  <c r="AF1056" i="1" s="1"/>
  <c r="AG1056" i="1" a="1"/>
  <c r="AG1056" i="1" s="1"/>
  <c r="AD1057" i="1"/>
  <c r="AE1057" i="1" a="1"/>
  <c r="AE1057" i="1" s="1"/>
  <c r="AF1057" i="1" a="1"/>
  <c r="AF1057" i="1"/>
  <c r="AG1057" i="1" a="1"/>
  <c r="AG1057" i="1" s="1"/>
  <c r="AD1058" i="1"/>
  <c r="AE1058" i="1" a="1"/>
  <c r="AE1058" i="1" s="1"/>
  <c r="AF1058" i="1" a="1"/>
  <c r="AF1058" i="1" s="1"/>
  <c r="AG1058" i="1" a="1"/>
  <c r="AG1058" i="1" s="1"/>
  <c r="AD1059" i="1"/>
  <c r="AE1059" i="1" a="1"/>
  <c r="AE1059" i="1" s="1"/>
  <c r="AF1059" i="1" a="1"/>
  <c r="AF1059" i="1" s="1"/>
  <c r="AG1059" i="1" a="1"/>
  <c r="AG1059" i="1" s="1"/>
  <c r="AD1060" i="1"/>
  <c r="AE1060" i="1" a="1"/>
  <c r="AE1060" i="1" s="1"/>
  <c r="AF1060" i="1" a="1"/>
  <c r="AF1060" i="1" s="1"/>
  <c r="AG1060" i="1" a="1"/>
  <c r="AG1060" i="1" s="1"/>
  <c r="AD1061" i="1"/>
  <c r="AE1061" i="1" a="1"/>
  <c r="AE1061" i="1" s="1"/>
  <c r="AF1061" i="1" a="1"/>
  <c r="AF1061" i="1"/>
  <c r="AG1061" i="1" a="1"/>
  <c r="AG1061" i="1" s="1"/>
  <c r="AD1062" i="1"/>
  <c r="AE1062" i="1" a="1"/>
  <c r="AE1062" i="1" s="1"/>
  <c r="AF1062" i="1" a="1"/>
  <c r="AF1062" i="1" s="1"/>
  <c r="AG1062" i="1" a="1"/>
  <c r="AG1062" i="1" s="1"/>
  <c r="AD1063" i="1"/>
  <c r="AE1063" i="1" a="1"/>
  <c r="AE1063" i="1" s="1"/>
  <c r="AF1063" i="1" a="1"/>
  <c r="AF1063" i="1" s="1"/>
  <c r="AG1063" i="1" a="1"/>
  <c r="AG1063" i="1" s="1"/>
  <c r="AD1064" i="1"/>
  <c r="AE1064" i="1" a="1"/>
  <c r="AE1064" i="1" s="1"/>
  <c r="AF1064" i="1" a="1"/>
  <c r="AF1064" i="1" s="1"/>
  <c r="AG1064" i="1" a="1"/>
  <c r="AG1064" i="1" s="1"/>
  <c r="AD1065" i="1"/>
  <c r="AE1065" i="1" a="1"/>
  <c r="AE1065" i="1" s="1"/>
  <c r="AF1065" i="1" a="1"/>
  <c r="AF1065" i="1"/>
  <c r="AG1065" i="1" a="1"/>
  <c r="AG1065" i="1" s="1"/>
  <c r="AD1066" i="1"/>
  <c r="AE1066" i="1" a="1"/>
  <c r="AE1066" i="1" s="1"/>
  <c r="AF1066" i="1" a="1"/>
  <c r="AF1066" i="1" s="1"/>
  <c r="AG1066" i="1" a="1"/>
  <c r="AG1066" i="1" s="1"/>
  <c r="AD1067" i="1"/>
  <c r="AE1067" i="1" a="1"/>
  <c r="AE1067" i="1" s="1"/>
  <c r="AF1067" i="1" a="1"/>
  <c r="AF1067" i="1" s="1"/>
  <c r="AG1067" i="1" a="1"/>
  <c r="AG1067" i="1" s="1"/>
  <c r="AD1068" i="1"/>
  <c r="AE1068" i="1" a="1"/>
  <c r="AE1068" i="1" s="1"/>
  <c r="AF1068" i="1" a="1"/>
  <c r="AF1068" i="1" s="1"/>
  <c r="AG1068" i="1" a="1"/>
  <c r="AG1068" i="1" s="1"/>
  <c r="AD1069" i="1"/>
  <c r="AE1069" i="1" a="1"/>
  <c r="AE1069" i="1" s="1"/>
  <c r="AF1069" i="1" a="1"/>
  <c r="AF1069" i="1"/>
  <c r="AG1069" i="1" a="1"/>
  <c r="AG1069" i="1" s="1"/>
  <c r="AD1070" i="1"/>
  <c r="AE1070" i="1" a="1"/>
  <c r="AE1070" i="1" s="1"/>
  <c r="AF1070" i="1" a="1"/>
  <c r="AF1070" i="1" s="1"/>
  <c r="AG1070" i="1" a="1"/>
  <c r="AG1070" i="1" s="1"/>
  <c r="AD1071" i="1"/>
  <c r="AE1071" i="1" a="1"/>
  <c r="AE1071" i="1" s="1"/>
  <c r="AF1071" i="1" a="1"/>
  <c r="AF1071" i="1" s="1"/>
  <c r="AG1071" i="1" a="1"/>
  <c r="AG1071" i="1" s="1"/>
  <c r="AD1072" i="1"/>
  <c r="AE1072" i="1" a="1"/>
  <c r="AE1072" i="1" s="1"/>
  <c r="AF1072" i="1" a="1"/>
  <c r="AF1072" i="1" s="1"/>
  <c r="AG1072" i="1" a="1"/>
  <c r="AG1072" i="1" s="1"/>
  <c r="AD1073" i="1"/>
  <c r="AE1073" i="1" a="1"/>
  <c r="AE1073" i="1" s="1"/>
  <c r="AF1073" i="1" a="1"/>
  <c r="AF1073" i="1"/>
  <c r="AG1073" i="1" a="1"/>
  <c r="AG1073" i="1" s="1"/>
  <c r="AD1074" i="1"/>
  <c r="AE1074" i="1" a="1"/>
  <c r="AE1074" i="1" s="1"/>
  <c r="AF1074" i="1" a="1"/>
  <c r="AF1074" i="1" s="1"/>
  <c r="AG1074" i="1" a="1"/>
  <c r="AG1074" i="1" s="1"/>
  <c r="AD1075" i="1"/>
  <c r="AE1075" i="1" a="1"/>
  <c r="AE1075" i="1" s="1"/>
  <c r="AF1075" i="1" a="1"/>
  <c r="AF1075" i="1" s="1"/>
  <c r="AG1075" i="1" a="1"/>
  <c r="AG1075" i="1" s="1"/>
  <c r="AD1076" i="1"/>
  <c r="AE1076" i="1" a="1"/>
  <c r="AE1076" i="1" s="1"/>
  <c r="AF1076" i="1" a="1"/>
  <c r="AF1076" i="1" s="1"/>
  <c r="AG1076" i="1" a="1"/>
  <c r="AG1076" i="1" s="1"/>
  <c r="AD1077" i="1"/>
  <c r="AE1077" i="1" a="1"/>
  <c r="AE1077" i="1" s="1"/>
  <c r="AF1077" i="1" a="1"/>
  <c r="AF1077" i="1"/>
  <c r="AG1077" i="1" a="1"/>
  <c r="AG1077" i="1" s="1"/>
  <c r="AD1078" i="1"/>
  <c r="AE1078" i="1" a="1"/>
  <c r="AE1078" i="1" s="1"/>
  <c r="AF1078" i="1" a="1"/>
  <c r="AF1078" i="1" s="1"/>
  <c r="AG1078" i="1" a="1"/>
  <c r="AG1078" i="1" s="1"/>
  <c r="AD1079" i="1"/>
  <c r="AE1079" i="1" a="1"/>
  <c r="AE1079" i="1" s="1"/>
  <c r="AF1079" i="1" a="1"/>
  <c r="AF1079" i="1" s="1"/>
  <c r="AG1079" i="1" a="1"/>
  <c r="AG1079" i="1" s="1"/>
  <c r="AD1080" i="1"/>
  <c r="AE1080" i="1" a="1"/>
  <c r="AE1080" i="1" s="1"/>
  <c r="AF1080" i="1" a="1"/>
  <c r="AF1080" i="1" s="1"/>
  <c r="AG1080" i="1" a="1"/>
  <c r="AG1080" i="1" s="1"/>
  <c r="AD1081" i="1"/>
  <c r="AE1081" i="1" a="1"/>
  <c r="AE1081" i="1" s="1"/>
  <c r="AF1081" i="1" a="1"/>
  <c r="AF1081" i="1"/>
  <c r="AG1081" i="1" a="1"/>
  <c r="AG1081" i="1" s="1"/>
  <c r="AD1082" i="1"/>
  <c r="AE1082" i="1" a="1"/>
  <c r="AE1082" i="1" s="1"/>
  <c r="AF1082" i="1" a="1"/>
  <c r="AF1082" i="1" s="1"/>
  <c r="AG1082" i="1" a="1"/>
  <c r="AG1082" i="1" s="1"/>
  <c r="AD1083" i="1"/>
  <c r="AE1083" i="1" a="1"/>
  <c r="AE1083" i="1" s="1"/>
  <c r="AF1083" i="1" a="1"/>
  <c r="AF1083" i="1" s="1"/>
  <c r="AG1083" i="1" a="1"/>
  <c r="AG1083" i="1" s="1"/>
  <c r="AD1084" i="1"/>
  <c r="AE1084" i="1" a="1"/>
  <c r="AE1084" i="1" s="1"/>
  <c r="AF1084" i="1" a="1"/>
  <c r="AF1084" i="1" s="1"/>
  <c r="AG1084" i="1" a="1"/>
  <c r="AG1084" i="1" s="1"/>
  <c r="AD1085" i="1"/>
  <c r="AE1085" i="1" a="1"/>
  <c r="AE1085" i="1" s="1"/>
  <c r="AF1085" i="1" a="1"/>
  <c r="AF1085" i="1"/>
  <c r="AG1085" i="1" a="1"/>
  <c r="AG1085" i="1" s="1"/>
  <c r="AD1086" i="1"/>
  <c r="AE1086" i="1" a="1"/>
  <c r="AE1086" i="1" s="1"/>
  <c r="AF1086" i="1" a="1"/>
  <c r="AF1086" i="1" s="1"/>
  <c r="AG1086" i="1" a="1"/>
  <c r="AG1086" i="1" s="1"/>
  <c r="AD1087" i="1"/>
  <c r="AE1087" i="1" a="1"/>
  <c r="AE1087" i="1" s="1"/>
  <c r="AF1087" i="1" a="1"/>
  <c r="AF1087" i="1" s="1"/>
  <c r="AG1087" i="1" a="1"/>
  <c r="AG1087" i="1" s="1"/>
  <c r="AD1088" i="1"/>
  <c r="AE1088" i="1" a="1"/>
  <c r="AE1088" i="1" s="1"/>
  <c r="AF1088" i="1" a="1"/>
  <c r="AF1088" i="1" s="1"/>
  <c r="AG1088" i="1" a="1"/>
  <c r="AG1088" i="1" s="1"/>
  <c r="AD1089" i="1"/>
  <c r="AE1089" i="1" a="1"/>
  <c r="AE1089" i="1" s="1"/>
  <c r="AF1089" i="1" a="1"/>
  <c r="AF1089" i="1"/>
  <c r="AG1089" i="1" a="1"/>
  <c r="AG1089" i="1" s="1"/>
  <c r="AD1090" i="1"/>
  <c r="AE1090" i="1" a="1"/>
  <c r="AE1090" i="1" s="1"/>
  <c r="AF1090" i="1" a="1"/>
  <c r="AF1090" i="1" s="1"/>
  <c r="AG1090" i="1" a="1"/>
  <c r="AG1090" i="1" s="1"/>
  <c r="AD1091" i="1"/>
  <c r="AE1091" i="1" a="1"/>
  <c r="AE1091" i="1" s="1"/>
  <c r="AF1091" i="1" a="1"/>
  <c r="AF1091" i="1" s="1"/>
  <c r="AG1091" i="1" a="1"/>
  <c r="AG1091" i="1" s="1"/>
  <c r="AD1092" i="1"/>
  <c r="AE1092" i="1" a="1"/>
  <c r="AE1092" i="1" s="1"/>
  <c r="AF1092" i="1" a="1"/>
  <c r="AF1092" i="1" s="1"/>
  <c r="AG1092" i="1" a="1"/>
  <c r="AG1092" i="1" s="1"/>
  <c r="AD1093" i="1"/>
  <c r="AE1093" i="1" a="1"/>
  <c r="AE1093" i="1" s="1"/>
  <c r="AF1093" i="1" a="1"/>
  <c r="AF1093" i="1"/>
  <c r="AG1093" i="1" a="1"/>
  <c r="AG1093" i="1" s="1"/>
  <c r="AD1094" i="1"/>
  <c r="AE1094" i="1" a="1"/>
  <c r="AE1094" i="1" s="1"/>
  <c r="AF1094" i="1" a="1"/>
  <c r="AF1094" i="1" s="1"/>
  <c r="AG1094" i="1" a="1"/>
  <c r="AG1094" i="1" s="1"/>
  <c r="AD1095" i="1"/>
  <c r="AE1095" i="1" a="1"/>
  <c r="AE1095" i="1" s="1"/>
  <c r="AF1095" i="1" a="1"/>
  <c r="AF1095" i="1" s="1"/>
  <c r="AG1095" i="1" a="1"/>
  <c r="AG1095" i="1" s="1"/>
  <c r="AD1096" i="1"/>
  <c r="AE1096" i="1" a="1"/>
  <c r="AE1096" i="1" s="1"/>
  <c r="AF1096" i="1" a="1"/>
  <c r="AF1096" i="1" s="1"/>
  <c r="AG1096" i="1" a="1"/>
  <c r="AG1096" i="1" s="1"/>
  <c r="AD1097" i="1"/>
  <c r="AE1097" i="1" a="1"/>
  <c r="AE1097" i="1" s="1"/>
  <c r="AF1097" i="1" a="1"/>
  <c r="AF1097" i="1"/>
  <c r="AG1097" i="1" a="1"/>
  <c r="AG1097" i="1" s="1"/>
  <c r="AD1098" i="1"/>
  <c r="AE1098" i="1" a="1"/>
  <c r="AE1098" i="1" s="1"/>
  <c r="AF1098" i="1" a="1"/>
  <c r="AF1098" i="1" s="1"/>
  <c r="AG1098" i="1" a="1"/>
  <c r="AG1098" i="1" s="1"/>
  <c r="AD1099" i="1"/>
  <c r="AE1099" i="1" a="1"/>
  <c r="AE1099" i="1" s="1"/>
  <c r="AF1099" i="1" a="1"/>
  <c r="AF1099" i="1" s="1"/>
  <c r="AG1099" i="1" a="1"/>
  <c r="AG1099" i="1" s="1"/>
  <c r="AD1100" i="1"/>
  <c r="AE1100" i="1" a="1"/>
  <c r="AE1100" i="1" s="1"/>
  <c r="AF1100" i="1" a="1"/>
  <c r="AF1100" i="1" s="1"/>
  <c r="AG1100" i="1" a="1"/>
  <c r="AG1100" i="1" s="1"/>
  <c r="AD1101" i="1"/>
  <c r="AE1101" i="1" a="1"/>
  <c r="AE1101" i="1" s="1"/>
  <c r="AF1101" i="1" a="1"/>
  <c r="AF1101" i="1"/>
  <c r="AG1101" i="1" a="1"/>
  <c r="AG1101" i="1" s="1"/>
  <c r="AD1102" i="1"/>
  <c r="AE1102" i="1" a="1"/>
  <c r="AE1102" i="1" s="1"/>
  <c r="AF1102" i="1" a="1"/>
  <c r="AF1102" i="1" s="1"/>
  <c r="AG1102" i="1" a="1"/>
  <c r="AG1102" i="1" s="1"/>
  <c r="AD1103" i="1"/>
  <c r="AE1103" i="1" a="1"/>
  <c r="AE1103" i="1" s="1"/>
  <c r="AF1103" i="1" a="1"/>
  <c r="AF1103" i="1" s="1"/>
  <c r="AG1103" i="1" a="1"/>
  <c r="AG1103" i="1" s="1"/>
  <c r="AD1104" i="1"/>
  <c r="AE1104" i="1" a="1"/>
  <c r="AE1104" i="1" s="1"/>
  <c r="AF1104" i="1" a="1"/>
  <c r="AF1104" i="1" s="1"/>
  <c r="AG1104" i="1" a="1"/>
  <c r="AG1104" i="1" s="1"/>
  <c r="AD1105" i="1"/>
  <c r="AE1105" i="1" a="1"/>
  <c r="AE1105" i="1" s="1"/>
  <c r="AF1105" i="1" a="1"/>
  <c r="AF1105" i="1"/>
  <c r="AG1105" i="1" a="1"/>
  <c r="AG1105" i="1" s="1"/>
  <c r="AD1106" i="1"/>
  <c r="AE1106" i="1" a="1"/>
  <c r="AE1106" i="1" s="1"/>
  <c r="AF1106" i="1" a="1"/>
  <c r="AF1106" i="1" s="1"/>
  <c r="AG1106" i="1" a="1"/>
  <c r="AG1106" i="1" s="1"/>
  <c r="AD1107" i="1"/>
  <c r="AE1107" i="1" a="1"/>
  <c r="AE1107" i="1" s="1"/>
  <c r="AF1107" i="1" a="1"/>
  <c r="AF1107" i="1" s="1"/>
  <c r="AG1107" i="1" a="1"/>
  <c r="AG1107" i="1" s="1"/>
  <c r="AD1108" i="1"/>
  <c r="AE1108" i="1" a="1"/>
  <c r="AE1108" i="1" s="1"/>
  <c r="AF1108" i="1" a="1"/>
  <c r="AF1108" i="1" s="1"/>
  <c r="AG1108" i="1" a="1"/>
  <c r="AG1108" i="1" s="1"/>
  <c r="AD1109" i="1"/>
  <c r="AE1109" i="1" a="1"/>
  <c r="AE1109" i="1" s="1"/>
  <c r="AF1109" i="1" a="1"/>
  <c r="AF1109" i="1"/>
  <c r="AG1109" i="1" a="1"/>
  <c r="AG1109" i="1" s="1"/>
  <c r="AD1110" i="1"/>
  <c r="AE1110" i="1" a="1"/>
  <c r="AE1110" i="1" s="1"/>
  <c r="AF1110" i="1" a="1"/>
  <c r="AF1110" i="1" s="1"/>
  <c r="AG1110" i="1" a="1"/>
  <c r="AG1110" i="1" s="1"/>
  <c r="AD1111" i="1"/>
  <c r="AE1111" i="1" a="1"/>
  <c r="AE1111" i="1" s="1"/>
  <c r="AF1111" i="1" a="1"/>
  <c r="AF1111" i="1" s="1"/>
  <c r="AG1111" i="1" a="1"/>
  <c r="AG1111" i="1" s="1"/>
  <c r="AD1112" i="1"/>
  <c r="AE1112" i="1" a="1"/>
  <c r="AE1112" i="1" s="1"/>
  <c r="AF1112" i="1" a="1"/>
  <c r="AF1112" i="1" s="1"/>
  <c r="AG1112" i="1" a="1"/>
  <c r="AG1112" i="1" s="1"/>
  <c r="AD1113" i="1"/>
  <c r="AE1113" i="1" a="1"/>
  <c r="AE1113" i="1" s="1"/>
  <c r="AF1113" i="1" a="1"/>
  <c r="AF1113" i="1"/>
  <c r="AG1113" i="1" a="1"/>
  <c r="AG1113" i="1" s="1"/>
  <c r="AD1114" i="1"/>
  <c r="AE1114" i="1" a="1"/>
  <c r="AE1114" i="1" s="1"/>
  <c r="AF1114" i="1" a="1"/>
  <c r="AF1114" i="1" s="1"/>
  <c r="AG1114" i="1" a="1"/>
  <c r="AG1114" i="1" s="1"/>
  <c r="AD1115" i="1"/>
  <c r="AE1115" i="1" a="1"/>
  <c r="AE1115" i="1" s="1"/>
  <c r="AF1115" i="1" a="1"/>
  <c r="AF1115" i="1" s="1"/>
  <c r="AG1115" i="1" a="1"/>
  <c r="AG1115" i="1" s="1"/>
  <c r="AD1116" i="1"/>
  <c r="AE1116" i="1" a="1"/>
  <c r="AE1116" i="1" s="1"/>
  <c r="AF1116" i="1" a="1"/>
  <c r="AF1116" i="1" s="1"/>
  <c r="AG1116" i="1" a="1"/>
  <c r="AG1116" i="1" s="1"/>
  <c r="AD1117" i="1"/>
  <c r="AE1117" i="1" a="1"/>
  <c r="AE1117" i="1" s="1"/>
  <c r="AF1117" i="1" a="1"/>
  <c r="AF1117" i="1"/>
  <c r="AG1117" i="1" a="1"/>
  <c r="AG1117" i="1" s="1"/>
  <c r="AD1118" i="1"/>
  <c r="AE1118" i="1" a="1"/>
  <c r="AE1118" i="1" s="1"/>
  <c r="AF1118" i="1" a="1"/>
  <c r="AF1118" i="1" s="1"/>
  <c r="AG1118" i="1" a="1"/>
  <c r="AG1118" i="1" s="1"/>
  <c r="AD1119" i="1"/>
  <c r="AE1119" i="1" a="1"/>
  <c r="AE1119" i="1" s="1"/>
  <c r="AF1119" i="1" a="1"/>
  <c r="AF1119" i="1" s="1"/>
  <c r="AG1119" i="1" a="1"/>
  <c r="AG1119" i="1" s="1"/>
  <c r="AD1120" i="1"/>
  <c r="AE1120" i="1" a="1"/>
  <c r="AE1120" i="1" s="1"/>
  <c r="AF1120" i="1" a="1"/>
  <c r="AF1120" i="1" s="1"/>
  <c r="AG1120" i="1" a="1"/>
  <c r="AG1120" i="1" s="1"/>
  <c r="AD1121" i="1"/>
  <c r="AE1121" i="1" a="1"/>
  <c r="AE1121" i="1" s="1"/>
  <c r="AF1121" i="1" a="1"/>
  <c r="AF1121" i="1"/>
  <c r="AG1121" i="1" a="1"/>
  <c r="AG1121" i="1" s="1"/>
  <c r="AD1122" i="1"/>
  <c r="AE1122" i="1" a="1"/>
  <c r="AE1122" i="1" s="1"/>
  <c r="AF1122" i="1" a="1"/>
  <c r="AF1122" i="1" s="1"/>
  <c r="AG1122" i="1" a="1"/>
  <c r="AG1122" i="1" s="1"/>
  <c r="AD1123" i="1"/>
  <c r="AE1123" i="1" a="1"/>
  <c r="AE1123" i="1" s="1"/>
  <c r="AF1123" i="1" a="1"/>
  <c r="AF1123" i="1" s="1"/>
  <c r="AG1123" i="1" a="1"/>
  <c r="AG1123" i="1" s="1"/>
  <c r="AD1124" i="1"/>
  <c r="AE1124" i="1" a="1"/>
  <c r="AE1124" i="1" s="1"/>
  <c r="AF1124" i="1" a="1"/>
  <c r="AF1124" i="1" s="1"/>
  <c r="AG1124" i="1" a="1"/>
  <c r="AG1124" i="1" s="1"/>
  <c r="AD1125" i="1"/>
  <c r="AE1125" i="1" a="1"/>
  <c r="AE1125" i="1" s="1"/>
  <c r="AF1125" i="1" a="1"/>
  <c r="AF1125" i="1"/>
  <c r="AG1125" i="1" a="1"/>
  <c r="AG1125" i="1" s="1"/>
  <c r="AD1126" i="1"/>
  <c r="AE1126" i="1" a="1"/>
  <c r="AE1126" i="1" s="1"/>
  <c r="AF1126" i="1" a="1"/>
  <c r="AF1126" i="1" s="1"/>
  <c r="AG1126" i="1" a="1"/>
  <c r="AG1126" i="1" s="1"/>
  <c r="AD1127" i="1"/>
  <c r="AE1127" i="1" a="1"/>
  <c r="AE1127" i="1" s="1"/>
  <c r="AF1127" i="1" a="1"/>
  <c r="AF1127" i="1" s="1"/>
  <c r="AG1127" i="1" a="1"/>
  <c r="AG1127" i="1" s="1"/>
  <c r="AD1128" i="1"/>
  <c r="AE1128" i="1" a="1"/>
  <c r="AE1128" i="1" s="1"/>
  <c r="AF1128" i="1" a="1"/>
  <c r="AF1128" i="1" s="1"/>
  <c r="AG1128" i="1" a="1"/>
  <c r="AG1128" i="1" s="1"/>
  <c r="AD1129" i="1"/>
  <c r="AE1129" i="1" a="1"/>
  <c r="AE1129" i="1" s="1"/>
  <c r="AF1129" i="1" a="1"/>
  <c r="AF1129" i="1"/>
  <c r="AG1129" i="1" a="1"/>
  <c r="AG1129" i="1" s="1"/>
  <c r="AD1130" i="1"/>
  <c r="AE1130" i="1" a="1"/>
  <c r="AE1130" i="1" s="1"/>
  <c r="AF1130" i="1" a="1"/>
  <c r="AF1130" i="1" s="1"/>
  <c r="AG1130" i="1" a="1"/>
  <c r="AG1130" i="1" s="1"/>
  <c r="AD1131" i="1"/>
  <c r="AE1131" i="1" a="1"/>
  <c r="AE1131" i="1" s="1"/>
  <c r="AF1131" i="1" a="1"/>
  <c r="AF1131" i="1" s="1"/>
  <c r="AG1131" i="1" a="1"/>
  <c r="AG1131" i="1" s="1"/>
  <c r="AD1132" i="1"/>
  <c r="AE1132" i="1" a="1"/>
  <c r="AE1132" i="1" s="1"/>
  <c r="AF1132" i="1" a="1"/>
  <c r="AF1132" i="1" s="1"/>
  <c r="AG1132" i="1" a="1"/>
  <c r="AG1132" i="1" s="1"/>
  <c r="AD1133" i="1"/>
  <c r="AE1133" i="1" a="1"/>
  <c r="AE1133" i="1" s="1"/>
  <c r="AF1133" i="1" a="1"/>
  <c r="AF1133" i="1"/>
  <c r="AG1133" i="1" a="1"/>
  <c r="AG1133" i="1" s="1"/>
  <c r="AD1134" i="1"/>
  <c r="AE1134" i="1" a="1"/>
  <c r="AE1134" i="1" s="1"/>
  <c r="AF1134" i="1" a="1"/>
  <c r="AF1134" i="1" s="1"/>
  <c r="AG1134" i="1" a="1"/>
  <c r="AG1134" i="1" s="1"/>
  <c r="AD1135" i="1"/>
  <c r="AE1135" i="1" a="1"/>
  <c r="AE1135" i="1" s="1"/>
  <c r="AF1135" i="1" a="1"/>
  <c r="AF1135" i="1" s="1"/>
  <c r="AG1135" i="1" a="1"/>
  <c r="AG1135" i="1" s="1"/>
  <c r="AD1136" i="1"/>
  <c r="AE1136" i="1" a="1"/>
  <c r="AE1136" i="1" s="1"/>
  <c r="AF1136" i="1" a="1"/>
  <c r="AF1136" i="1" s="1"/>
  <c r="AG1136" i="1" a="1"/>
  <c r="AG1136" i="1" s="1"/>
  <c r="AD1137" i="1"/>
  <c r="AE1137" i="1" a="1"/>
  <c r="AE1137" i="1" s="1"/>
  <c r="AF1137" i="1" a="1"/>
  <c r="AF1137" i="1"/>
  <c r="AG1137" i="1" a="1"/>
  <c r="AG1137" i="1" s="1"/>
  <c r="AD1138" i="1"/>
  <c r="AE1138" i="1" a="1"/>
  <c r="AE1138" i="1" s="1"/>
  <c r="AF1138" i="1" a="1"/>
  <c r="AF1138" i="1" s="1"/>
  <c r="AG1138" i="1" a="1"/>
  <c r="AG1138" i="1" s="1"/>
  <c r="AD1139" i="1"/>
  <c r="AE1139" i="1" a="1"/>
  <c r="AE1139" i="1" s="1"/>
  <c r="AF1139" i="1" a="1"/>
  <c r="AF1139" i="1" s="1"/>
  <c r="AG1139" i="1" a="1"/>
  <c r="AG1139" i="1" s="1"/>
  <c r="AD1140" i="1"/>
  <c r="AE1140" i="1" a="1"/>
  <c r="AE1140" i="1" s="1"/>
  <c r="AF1140" i="1" a="1"/>
  <c r="AF1140" i="1" s="1"/>
  <c r="AG1140" i="1" a="1"/>
  <c r="AG1140" i="1" s="1"/>
  <c r="AD1141" i="1"/>
  <c r="AE1141" i="1" a="1"/>
  <c r="AE1141" i="1" s="1"/>
  <c r="AF1141" i="1" a="1"/>
  <c r="AF1141" i="1"/>
  <c r="AG1141" i="1" a="1"/>
  <c r="AG1141" i="1" s="1"/>
  <c r="AD1142" i="1"/>
  <c r="AE1142" i="1" a="1"/>
  <c r="AE1142" i="1" s="1"/>
  <c r="AF1142" i="1" a="1"/>
  <c r="AF1142" i="1" s="1"/>
  <c r="AG1142" i="1" a="1"/>
  <c r="AG1142" i="1" s="1"/>
  <c r="AD1143" i="1"/>
  <c r="AE1143" i="1" a="1"/>
  <c r="AE1143" i="1" s="1"/>
  <c r="AF1143" i="1" a="1"/>
  <c r="AF1143" i="1" s="1"/>
  <c r="AG1143" i="1" a="1"/>
  <c r="AG1143" i="1" s="1"/>
  <c r="AD1144" i="1"/>
  <c r="AE1144" i="1" a="1"/>
  <c r="AE1144" i="1" s="1"/>
  <c r="AF1144" i="1" a="1"/>
  <c r="AF1144" i="1" s="1"/>
  <c r="AG1144" i="1" a="1"/>
  <c r="AG1144" i="1" s="1"/>
  <c r="AD1145" i="1"/>
  <c r="AE1145" i="1" a="1"/>
  <c r="AE1145" i="1" s="1"/>
  <c r="AF1145" i="1" a="1"/>
  <c r="AF1145" i="1"/>
  <c r="AG1145" i="1" a="1"/>
  <c r="AG1145" i="1" s="1"/>
  <c r="AD1146" i="1"/>
  <c r="AE1146" i="1" a="1"/>
  <c r="AE1146" i="1" s="1"/>
  <c r="AF1146" i="1" a="1"/>
  <c r="AF1146" i="1" s="1"/>
  <c r="AG1146" i="1" a="1"/>
  <c r="AG1146" i="1" s="1"/>
  <c r="AD1147" i="1"/>
  <c r="AE1147" i="1" a="1"/>
  <c r="AE1147" i="1" s="1"/>
  <c r="AF1147" i="1" a="1"/>
  <c r="AF1147" i="1" s="1"/>
  <c r="AG1147" i="1" a="1"/>
  <c r="AG1147" i="1" s="1"/>
  <c r="AD1148" i="1"/>
  <c r="AE1148" i="1" a="1"/>
  <c r="AE1148" i="1" s="1"/>
  <c r="AF1148" i="1" a="1"/>
  <c r="AF1148" i="1" s="1"/>
  <c r="AG1148" i="1" a="1"/>
  <c r="AG1148" i="1" s="1"/>
  <c r="AD1149" i="1"/>
  <c r="AE1149" i="1" a="1"/>
  <c r="AE1149" i="1" s="1"/>
  <c r="AF1149" i="1" a="1"/>
  <c r="AF1149" i="1"/>
  <c r="AG1149" i="1" a="1"/>
  <c r="AG1149" i="1" s="1"/>
  <c r="AD1150" i="1"/>
  <c r="AE1150" i="1" a="1"/>
  <c r="AE1150" i="1" s="1"/>
  <c r="AF1150" i="1" a="1"/>
  <c r="AF1150" i="1" s="1"/>
  <c r="AG1150" i="1" a="1"/>
  <c r="AG1150" i="1" s="1"/>
  <c r="AD1151" i="1"/>
  <c r="AE1151" i="1" a="1"/>
  <c r="AE1151" i="1" s="1"/>
  <c r="AF1151" i="1" a="1"/>
  <c r="AF1151" i="1" s="1"/>
  <c r="AG1151" i="1" a="1"/>
  <c r="AG1151" i="1" s="1"/>
  <c r="AD1152" i="1"/>
  <c r="AE1152" i="1" a="1"/>
  <c r="AE1152" i="1" s="1"/>
  <c r="AF1152" i="1" a="1"/>
  <c r="AF1152" i="1" s="1"/>
  <c r="AG1152" i="1" a="1"/>
  <c r="AG1152" i="1" s="1"/>
  <c r="AD1153" i="1"/>
  <c r="AE1153" i="1" a="1"/>
  <c r="AE1153" i="1" s="1"/>
  <c r="AF1153" i="1" a="1"/>
  <c r="AF1153" i="1"/>
  <c r="AG1153" i="1" a="1"/>
  <c r="AG1153" i="1" s="1"/>
  <c r="AD1154" i="1"/>
  <c r="AE1154" i="1" a="1"/>
  <c r="AE1154" i="1" s="1"/>
  <c r="AF1154" i="1" a="1"/>
  <c r="AF1154" i="1" s="1"/>
  <c r="AG1154" i="1" a="1"/>
  <c r="AG1154" i="1" s="1"/>
  <c r="AD1155" i="1"/>
  <c r="AE1155" i="1" a="1"/>
  <c r="AE1155" i="1" s="1"/>
  <c r="AF1155" i="1" a="1"/>
  <c r="AF1155" i="1" s="1"/>
  <c r="AG1155" i="1" a="1"/>
  <c r="AG1155" i="1" s="1"/>
  <c r="AD1156" i="1"/>
  <c r="AE1156" i="1" a="1"/>
  <c r="AE1156" i="1" s="1"/>
  <c r="AF1156" i="1" a="1"/>
  <c r="AF1156" i="1" s="1"/>
  <c r="AG1156" i="1" a="1"/>
  <c r="AG1156" i="1" s="1"/>
  <c r="AD1157" i="1"/>
  <c r="AE1157" i="1" a="1"/>
  <c r="AE1157" i="1" s="1"/>
  <c r="AF1157" i="1" a="1"/>
  <c r="AF1157" i="1"/>
  <c r="AG1157" i="1" a="1"/>
  <c r="AG1157" i="1" s="1"/>
  <c r="AD1158" i="1"/>
  <c r="AE1158" i="1" a="1"/>
  <c r="AE1158" i="1" s="1"/>
  <c r="AF1158" i="1" a="1"/>
  <c r="AF1158" i="1" s="1"/>
  <c r="AG1158" i="1" a="1"/>
  <c r="AG1158" i="1" s="1"/>
  <c r="AD1159" i="1"/>
  <c r="AE1159" i="1" a="1"/>
  <c r="AE1159" i="1" s="1"/>
  <c r="AF1159" i="1" a="1"/>
  <c r="AF1159" i="1" s="1"/>
  <c r="AG1159" i="1" a="1"/>
  <c r="AG1159" i="1" s="1"/>
  <c r="AD1160" i="1"/>
  <c r="AE1160" i="1" a="1"/>
  <c r="AE1160" i="1" s="1"/>
  <c r="AF1160" i="1" a="1"/>
  <c r="AF1160" i="1" s="1"/>
  <c r="AG1160" i="1" a="1"/>
  <c r="AG1160" i="1" s="1"/>
  <c r="AD1161" i="1"/>
  <c r="AE1161" i="1" a="1"/>
  <c r="AE1161" i="1" s="1"/>
  <c r="AF1161" i="1" a="1"/>
  <c r="AF1161" i="1"/>
  <c r="AG1161" i="1" a="1"/>
  <c r="AG1161" i="1" s="1"/>
  <c r="AD1162" i="1"/>
  <c r="AE1162" i="1" a="1"/>
  <c r="AE1162" i="1" s="1"/>
  <c r="AF1162" i="1" a="1"/>
  <c r="AF1162" i="1" s="1"/>
  <c r="AG1162" i="1" a="1"/>
  <c r="AG1162" i="1" s="1"/>
  <c r="AD1163" i="1"/>
  <c r="AE1163" i="1" a="1"/>
  <c r="AE1163" i="1" s="1"/>
  <c r="AF1163" i="1" a="1"/>
  <c r="AF1163" i="1" s="1"/>
  <c r="AG1163" i="1" a="1"/>
  <c r="AG1163" i="1" s="1"/>
  <c r="AD1164" i="1"/>
  <c r="AE1164" i="1" a="1"/>
  <c r="AE1164" i="1" s="1"/>
  <c r="AF1164" i="1" a="1"/>
  <c r="AF1164" i="1" s="1"/>
  <c r="AG1164" i="1" a="1"/>
  <c r="AG1164" i="1" s="1"/>
  <c r="AD1165" i="1"/>
  <c r="AE1165" i="1" a="1"/>
  <c r="AE1165" i="1" s="1"/>
  <c r="AF1165" i="1" a="1"/>
  <c r="AF1165" i="1" s="1"/>
  <c r="AG1165" i="1" a="1"/>
  <c r="AG1165" i="1" s="1"/>
  <c r="AD1166" i="1"/>
  <c r="AE1166" i="1" a="1"/>
  <c r="AE1166" i="1" s="1"/>
  <c r="AF1166" i="1" a="1"/>
  <c r="AF1166" i="1" s="1"/>
  <c r="AG1166" i="1" a="1"/>
  <c r="AG1166" i="1" s="1"/>
  <c r="AD1167" i="1"/>
  <c r="AE1167" i="1" a="1"/>
  <c r="AE1167" i="1" s="1"/>
  <c r="AF1167" i="1" a="1"/>
  <c r="AF1167" i="1"/>
  <c r="AG1167" i="1" a="1"/>
  <c r="AG1167" i="1" s="1"/>
  <c r="AD1168" i="1"/>
  <c r="AE1168" i="1" a="1"/>
  <c r="AE1168" i="1" s="1"/>
  <c r="AF1168" i="1" a="1"/>
  <c r="AF1168" i="1"/>
  <c r="AG1168" i="1" a="1"/>
  <c r="AG1168" i="1" s="1"/>
  <c r="AD1169" i="1"/>
  <c r="AE1169" i="1" a="1"/>
  <c r="AE1169" i="1" s="1"/>
  <c r="AF1169" i="1" a="1"/>
  <c r="AF1169" i="1" s="1"/>
  <c r="AG1169" i="1" a="1"/>
  <c r="AG1169" i="1" s="1"/>
  <c r="AD1170" i="1"/>
  <c r="AE1170" i="1" a="1"/>
  <c r="AE1170" i="1" s="1"/>
  <c r="AF1170" i="1" a="1"/>
  <c r="AF1170" i="1" s="1"/>
  <c r="AG1170" i="1" a="1"/>
  <c r="AG1170" i="1" s="1"/>
  <c r="AD1171" i="1"/>
  <c r="AE1171" i="1" a="1"/>
  <c r="AE1171" i="1" s="1"/>
  <c r="AF1171" i="1" a="1"/>
  <c r="AF1171" i="1" s="1"/>
  <c r="AG1171" i="1" a="1"/>
  <c r="AG1171" i="1" s="1"/>
  <c r="AD1172" i="1"/>
  <c r="AE1172" i="1" a="1"/>
  <c r="AE1172" i="1" s="1"/>
  <c r="AF1172" i="1" a="1"/>
  <c r="AF1172" i="1" s="1"/>
  <c r="AG1172" i="1" a="1"/>
  <c r="AG1172" i="1" s="1"/>
  <c r="AD1173" i="1"/>
  <c r="AE1173" i="1" a="1"/>
  <c r="AE1173" i="1" s="1"/>
  <c r="AF1173" i="1" a="1"/>
  <c r="AF1173" i="1" s="1"/>
  <c r="AG1173" i="1" a="1"/>
  <c r="AG1173" i="1" s="1"/>
  <c r="AD1174" i="1"/>
  <c r="AE1174" i="1" a="1"/>
  <c r="AE1174" i="1" s="1"/>
  <c r="AF1174" i="1" a="1"/>
  <c r="AF1174" i="1" s="1"/>
  <c r="AG1174" i="1" a="1"/>
  <c r="AG1174" i="1" s="1"/>
  <c r="AD1175" i="1"/>
  <c r="AE1175" i="1" a="1"/>
  <c r="AE1175" i="1" s="1"/>
  <c r="AF1175" i="1" a="1"/>
  <c r="AF1175" i="1" s="1"/>
  <c r="AG1175" i="1" a="1"/>
  <c r="AG1175" i="1" s="1"/>
  <c r="AD1176" i="1"/>
  <c r="AE1176" i="1" a="1"/>
  <c r="AE1176" i="1" s="1"/>
  <c r="AF1176" i="1" a="1"/>
  <c r="AF1176" i="1"/>
  <c r="AG1176" i="1" a="1"/>
  <c r="AG1176" i="1" s="1"/>
  <c r="AD1177" i="1"/>
  <c r="AE1177" i="1" a="1"/>
  <c r="AE1177" i="1" s="1"/>
  <c r="AF1177" i="1" a="1"/>
  <c r="AF1177" i="1" s="1"/>
  <c r="AG1177" i="1" a="1"/>
  <c r="AG1177" i="1" s="1"/>
  <c r="AD1178" i="1"/>
  <c r="AE1178" i="1" a="1"/>
  <c r="AE1178" i="1" s="1"/>
  <c r="AF1178" i="1" a="1"/>
  <c r="AF1178" i="1" s="1"/>
  <c r="AG1178" i="1" a="1"/>
  <c r="AG1178" i="1" s="1"/>
  <c r="AD1179" i="1"/>
  <c r="AE1179" i="1" a="1"/>
  <c r="AE1179" i="1" s="1"/>
  <c r="AF1179" i="1" a="1"/>
  <c r="AF1179" i="1" s="1"/>
  <c r="AG1179" i="1" a="1"/>
  <c r="AG1179" i="1" s="1"/>
  <c r="AD1180" i="1"/>
  <c r="AE1180" i="1" a="1"/>
  <c r="AE1180" i="1" s="1"/>
  <c r="AF1180" i="1" a="1"/>
  <c r="AF1180" i="1" s="1"/>
  <c r="AG1180" i="1" a="1"/>
  <c r="AG1180" i="1" s="1"/>
  <c r="AD1181" i="1"/>
  <c r="AE1181" i="1" a="1"/>
  <c r="AE1181" i="1" s="1"/>
  <c r="AF1181" i="1" a="1"/>
  <c r="AF1181" i="1" s="1"/>
  <c r="AG1181" i="1" a="1"/>
  <c r="AG1181" i="1" s="1"/>
  <c r="AD1182" i="1"/>
  <c r="AE1182" i="1" a="1"/>
  <c r="AE1182" i="1" s="1"/>
  <c r="AF1182" i="1" a="1"/>
  <c r="AF1182" i="1" s="1"/>
  <c r="AG1182" i="1" a="1"/>
  <c r="AG1182" i="1" s="1"/>
  <c r="AD1183" i="1"/>
  <c r="AE1183" i="1" a="1"/>
  <c r="AE1183" i="1" s="1"/>
  <c r="AF1183" i="1" a="1"/>
  <c r="AF1183" i="1" s="1"/>
  <c r="AG1183" i="1" a="1"/>
  <c r="AG1183" i="1" s="1"/>
  <c r="AD1184" i="1"/>
  <c r="AE1184" i="1" a="1"/>
  <c r="AE1184" i="1" s="1"/>
  <c r="AF1184" i="1" a="1"/>
  <c r="AF1184" i="1" s="1"/>
  <c r="AG1184" i="1" a="1"/>
  <c r="AG1184" i="1" s="1"/>
  <c r="AD1185" i="1"/>
  <c r="AE1185" i="1" a="1"/>
  <c r="AE1185" i="1" s="1"/>
  <c r="AF1185" i="1" a="1"/>
  <c r="AF1185" i="1" s="1"/>
  <c r="AG1185" i="1" a="1"/>
  <c r="AG1185" i="1" s="1"/>
  <c r="AD1186" i="1"/>
  <c r="AE1186" i="1" a="1"/>
  <c r="AE1186" i="1" s="1"/>
  <c r="AF1186" i="1" a="1"/>
  <c r="AF1186" i="1" s="1"/>
  <c r="AG1186" i="1" a="1"/>
  <c r="AG1186" i="1" s="1"/>
  <c r="AD1187" i="1"/>
  <c r="AE1187" i="1" a="1"/>
  <c r="AE1187" i="1" s="1"/>
  <c r="AF1187" i="1" a="1"/>
  <c r="AF1187" i="1" s="1"/>
  <c r="AG1187" i="1" a="1"/>
  <c r="AG1187" i="1" s="1"/>
  <c r="AD1188" i="1"/>
  <c r="AE1188" i="1" a="1"/>
  <c r="AE1188" i="1" s="1"/>
  <c r="AF1188" i="1" a="1"/>
  <c r="AF1188" i="1"/>
  <c r="AG1188" i="1" a="1"/>
  <c r="AG1188" i="1" s="1"/>
  <c r="AD1189" i="1"/>
  <c r="AE1189" i="1" a="1"/>
  <c r="AE1189" i="1" s="1"/>
  <c r="AF1189" i="1" a="1"/>
  <c r="AF1189" i="1" s="1"/>
  <c r="AG1189" i="1" a="1"/>
  <c r="AG1189" i="1" s="1"/>
  <c r="AD1190" i="1"/>
  <c r="AE1190" i="1" a="1"/>
  <c r="AE1190" i="1" s="1"/>
  <c r="AF1190" i="1" a="1"/>
  <c r="AF1190" i="1" s="1"/>
  <c r="AG1190" i="1" a="1"/>
  <c r="AG1190" i="1" s="1"/>
  <c r="AD1191" i="1"/>
  <c r="AE1191" i="1" a="1"/>
  <c r="AE1191" i="1" s="1"/>
  <c r="AF1191" i="1" a="1"/>
  <c r="AF1191" i="1" s="1"/>
  <c r="AG1191" i="1" a="1"/>
  <c r="AG1191" i="1" s="1"/>
  <c r="AD1192" i="1"/>
  <c r="AE1192" i="1" a="1"/>
  <c r="AE1192" i="1" s="1"/>
  <c r="AF1192" i="1" a="1"/>
  <c r="AF1192" i="1" s="1"/>
  <c r="AG1192" i="1" a="1"/>
  <c r="AG1192" i="1" s="1"/>
  <c r="AD1193" i="1"/>
  <c r="AE1193" i="1" a="1"/>
  <c r="AE1193" i="1" s="1"/>
  <c r="AF1193" i="1" a="1"/>
  <c r="AF1193" i="1" s="1"/>
  <c r="AG1193" i="1" a="1"/>
  <c r="AG1193" i="1" s="1"/>
  <c r="AD1194" i="1"/>
  <c r="AE1194" i="1" a="1"/>
  <c r="AE1194" i="1" s="1"/>
  <c r="AF1194" i="1" a="1"/>
  <c r="AF1194" i="1" s="1"/>
  <c r="AG1194" i="1" a="1"/>
  <c r="AG1194" i="1" s="1"/>
  <c r="AD1195" i="1"/>
  <c r="AE1195" i="1" a="1"/>
  <c r="AE1195" i="1" s="1"/>
  <c r="AF1195" i="1" a="1"/>
  <c r="AF1195" i="1" s="1"/>
  <c r="AG1195" i="1" a="1"/>
  <c r="AG1195" i="1" s="1"/>
  <c r="AD1196" i="1"/>
  <c r="AE1196" i="1" a="1"/>
  <c r="AE1196" i="1" s="1"/>
  <c r="AF1196" i="1" a="1"/>
  <c r="AF1196" i="1" s="1"/>
  <c r="AG1196" i="1" a="1"/>
  <c r="AG1196" i="1" s="1"/>
  <c r="AD1197" i="1"/>
  <c r="AE1197" i="1" a="1"/>
  <c r="AE1197" i="1" s="1"/>
  <c r="AF1197" i="1" a="1"/>
  <c r="AF1197" i="1" s="1"/>
  <c r="AG1197" i="1" a="1"/>
  <c r="AG1197" i="1" s="1"/>
  <c r="AD1198" i="1"/>
  <c r="AE1198" i="1" a="1"/>
  <c r="AE1198" i="1" s="1"/>
  <c r="AF1198" i="1" a="1"/>
  <c r="AF1198" i="1" s="1"/>
  <c r="AG1198" i="1" a="1"/>
  <c r="AG1198" i="1" s="1"/>
  <c r="AD1199" i="1"/>
  <c r="AE1199" i="1" a="1"/>
  <c r="AE1199" i="1" s="1"/>
  <c r="AF1199" i="1" a="1"/>
  <c r="AF1199" i="1" s="1"/>
  <c r="AG1199" i="1" a="1"/>
  <c r="AG1199" i="1" s="1"/>
  <c r="AD1200" i="1"/>
  <c r="AE1200" i="1" a="1"/>
  <c r="AE1200" i="1" s="1"/>
  <c r="AF1200" i="1" a="1"/>
  <c r="AF1200" i="1" s="1"/>
  <c r="AG1200" i="1" a="1"/>
  <c r="AG1200" i="1" s="1"/>
  <c r="AD1201" i="1"/>
  <c r="AE1201" i="1" a="1"/>
  <c r="AE1201" i="1" s="1"/>
  <c r="AF1201" i="1" a="1"/>
  <c r="AF1201" i="1" s="1"/>
  <c r="AG1201" i="1" a="1"/>
  <c r="AG1201" i="1" s="1"/>
  <c r="AD1202" i="1"/>
  <c r="AE1202" i="1" a="1"/>
  <c r="AE1202" i="1" s="1"/>
  <c r="AF1202" i="1" a="1"/>
  <c r="AF1202" i="1" s="1"/>
  <c r="AG1202" i="1" a="1"/>
  <c r="AG1202" i="1" s="1"/>
  <c r="AD1203" i="1"/>
  <c r="AE1203" i="1" a="1"/>
  <c r="AE1203" i="1" s="1"/>
  <c r="AF1203" i="1" a="1"/>
  <c r="AF1203" i="1" s="1"/>
  <c r="AG1203" i="1" a="1"/>
  <c r="AG1203" i="1" s="1"/>
  <c r="AD1204" i="1"/>
  <c r="AE1204" i="1" a="1"/>
  <c r="AE1204" i="1" s="1"/>
  <c r="AF1204" i="1" a="1"/>
  <c r="AF1204" i="1"/>
  <c r="AG1204" i="1" a="1"/>
  <c r="AG1204" i="1" s="1"/>
  <c r="AD1205" i="1"/>
  <c r="AE1205" i="1" a="1"/>
  <c r="AE1205" i="1" s="1"/>
  <c r="AF1205" i="1" a="1"/>
  <c r="AF1205" i="1" s="1"/>
  <c r="AG1205" i="1" a="1"/>
  <c r="AG1205" i="1" s="1"/>
  <c r="AD1206" i="1"/>
  <c r="AE1206" i="1" a="1"/>
  <c r="AE1206" i="1" s="1"/>
  <c r="AF1206" i="1" a="1"/>
  <c r="AF1206" i="1" s="1"/>
  <c r="AG1206" i="1" a="1"/>
  <c r="AG1206" i="1" s="1"/>
  <c r="AD1207" i="1"/>
  <c r="AE1207" i="1" a="1"/>
  <c r="AE1207" i="1" s="1"/>
  <c r="AF1207" i="1" a="1"/>
  <c r="AF1207" i="1" s="1"/>
  <c r="AG1207" i="1" a="1"/>
  <c r="AG1207" i="1" s="1"/>
  <c r="AD1208" i="1"/>
  <c r="AE1208" i="1" a="1"/>
  <c r="AE1208" i="1" s="1"/>
  <c r="AF1208" i="1" a="1"/>
  <c r="AF1208" i="1" s="1"/>
  <c r="AG1208" i="1" a="1"/>
  <c r="AG1208" i="1" s="1"/>
  <c r="AD1209" i="1"/>
  <c r="AE1209" i="1" a="1"/>
  <c r="AE1209" i="1" s="1"/>
  <c r="AF1209" i="1" a="1"/>
  <c r="AF1209" i="1" s="1"/>
  <c r="AG1209" i="1" a="1"/>
  <c r="AG1209" i="1" s="1"/>
  <c r="AD1210" i="1"/>
  <c r="AE1210" i="1" a="1"/>
  <c r="AE1210" i="1" s="1"/>
  <c r="AF1210" i="1" a="1"/>
  <c r="AF1210" i="1" s="1"/>
  <c r="AG1210" i="1" a="1"/>
  <c r="AG1210" i="1" s="1"/>
  <c r="AD1211" i="1"/>
  <c r="AE1211" i="1" a="1"/>
  <c r="AE1211" i="1" s="1"/>
  <c r="AF1211" i="1" a="1"/>
  <c r="AF1211" i="1" s="1"/>
  <c r="AG1211" i="1" a="1"/>
  <c r="AG1211" i="1" s="1"/>
  <c r="AD1212" i="1"/>
  <c r="AE1212" i="1" a="1"/>
  <c r="AE1212" i="1" s="1"/>
  <c r="AF1212" i="1" a="1"/>
  <c r="AF1212" i="1" s="1"/>
  <c r="AG1212" i="1" a="1"/>
  <c r="AG1212" i="1" s="1"/>
  <c r="AD1213" i="1"/>
  <c r="AE1213" i="1" a="1"/>
  <c r="AE1213" i="1" s="1"/>
  <c r="AF1213" i="1" a="1"/>
  <c r="AF1213" i="1" s="1"/>
  <c r="AG1213" i="1" a="1"/>
  <c r="AG1213" i="1" s="1"/>
  <c r="AD1214" i="1"/>
  <c r="AE1214" i="1" a="1"/>
  <c r="AE1214" i="1" s="1"/>
  <c r="AF1214" i="1" a="1"/>
  <c r="AF1214" i="1" s="1"/>
  <c r="AG1214" i="1" a="1"/>
  <c r="AG1214" i="1" s="1"/>
  <c r="AD1215" i="1"/>
  <c r="AE1215" i="1" a="1"/>
  <c r="AE1215" i="1" s="1"/>
  <c r="AF1215" i="1" a="1"/>
  <c r="AF1215" i="1" s="1"/>
  <c r="AG1215" i="1" a="1"/>
  <c r="AG1215" i="1" s="1"/>
  <c r="AD1216" i="1"/>
  <c r="AE1216" i="1" a="1"/>
  <c r="AE1216" i="1" s="1"/>
  <c r="AF1216" i="1" a="1"/>
  <c r="AF1216" i="1" s="1"/>
  <c r="AG1216" i="1" a="1"/>
  <c r="AG1216" i="1" s="1"/>
  <c r="AD1217" i="1"/>
  <c r="AE1217" i="1" a="1"/>
  <c r="AE1217" i="1" s="1"/>
  <c r="AF1217" i="1" a="1"/>
  <c r="AF1217" i="1" s="1"/>
  <c r="AG1217" i="1" a="1"/>
  <c r="AG1217" i="1" s="1"/>
  <c r="AD1218" i="1"/>
  <c r="AE1218" i="1" a="1"/>
  <c r="AE1218" i="1" s="1"/>
  <c r="AF1218" i="1" a="1"/>
  <c r="AF1218" i="1" s="1"/>
  <c r="AG1218" i="1" a="1"/>
  <c r="AG1218" i="1" s="1"/>
  <c r="AD1219" i="1"/>
  <c r="AE1219" i="1" a="1"/>
  <c r="AE1219" i="1" s="1"/>
  <c r="AF1219" i="1" a="1"/>
  <c r="AF1219" i="1" s="1"/>
  <c r="AG1219" i="1" a="1"/>
  <c r="AG1219" i="1" s="1"/>
  <c r="AD1220" i="1"/>
  <c r="AE1220" i="1" a="1"/>
  <c r="AE1220" i="1" s="1"/>
  <c r="AF1220" i="1" a="1"/>
  <c r="AF1220" i="1" s="1"/>
  <c r="AG1220" i="1" a="1"/>
  <c r="AG1220" i="1" s="1"/>
  <c r="AD1221" i="1"/>
  <c r="AE1221" i="1" a="1"/>
  <c r="AE1221" i="1" s="1"/>
  <c r="AF1221" i="1" a="1"/>
  <c r="AF1221" i="1" s="1"/>
  <c r="AG1221" i="1" a="1"/>
  <c r="AG1221" i="1" s="1"/>
  <c r="AD1222" i="1"/>
  <c r="AE1222" i="1" a="1"/>
  <c r="AE1222" i="1" s="1"/>
  <c r="AF1222" i="1" a="1"/>
  <c r="AF1222" i="1" s="1"/>
  <c r="AG1222" i="1" a="1"/>
  <c r="AG1222" i="1" s="1"/>
  <c r="AD1223" i="1"/>
  <c r="AE1223" i="1" a="1"/>
  <c r="AE1223" i="1" s="1"/>
  <c r="AF1223" i="1" a="1"/>
  <c r="AF1223" i="1" s="1"/>
  <c r="AG1223" i="1" a="1"/>
  <c r="AG1223" i="1" s="1"/>
  <c r="AD1224" i="1"/>
  <c r="AE1224" i="1" a="1"/>
  <c r="AE1224" i="1" s="1"/>
  <c r="AF1224" i="1" a="1"/>
  <c r="AF1224" i="1" s="1"/>
  <c r="AG1224" i="1" a="1"/>
  <c r="AG1224" i="1" s="1"/>
  <c r="AD1225" i="1"/>
  <c r="AE1225" i="1" a="1"/>
  <c r="AE1225" i="1" s="1"/>
  <c r="AF1225" i="1" a="1"/>
  <c r="AF1225" i="1" s="1"/>
  <c r="AG1225" i="1" a="1"/>
  <c r="AG1225" i="1" s="1"/>
  <c r="AD1226" i="1"/>
  <c r="AE1226" i="1" a="1"/>
  <c r="AE1226" i="1" s="1"/>
  <c r="AF1226" i="1" a="1"/>
  <c r="AF1226" i="1" s="1"/>
  <c r="AG1226" i="1" a="1"/>
  <c r="AG1226" i="1" s="1"/>
  <c r="AD1227" i="1"/>
  <c r="AE1227" i="1" a="1"/>
  <c r="AE1227" i="1" s="1"/>
  <c r="AF1227" i="1" a="1"/>
  <c r="AF1227" i="1" s="1"/>
  <c r="AG1227" i="1" a="1"/>
  <c r="AG1227" i="1" s="1"/>
  <c r="AD1228" i="1"/>
  <c r="AE1228" i="1" a="1"/>
  <c r="AE1228" i="1" s="1"/>
  <c r="AF1228" i="1" a="1"/>
  <c r="AF1228" i="1" s="1"/>
  <c r="AG1228" i="1" a="1"/>
  <c r="AG1228" i="1" s="1"/>
  <c r="AD1229" i="1"/>
  <c r="AE1229" i="1" a="1"/>
  <c r="AE1229" i="1" s="1"/>
  <c r="AF1229" i="1" a="1"/>
  <c r="AF1229" i="1" s="1"/>
  <c r="AG1229" i="1" a="1"/>
  <c r="AG1229" i="1" s="1"/>
  <c r="AD1230" i="1"/>
  <c r="AE1230" i="1" a="1"/>
  <c r="AE1230" i="1" s="1"/>
  <c r="AF1230" i="1" a="1"/>
  <c r="AF1230" i="1" s="1"/>
  <c r="AG1230" i="1" a="1"/>
  <c r="AG1230" i="1" s="1"/>
  <c r="AD1231" i="1"/>
  <c r="AE1231" i="1" a="1"/>
  <c r="AE1231" i="1" s="1"/>
  <c r="AF1231" i="1" a="1"/>
  <c r="AF1231" i="1" s="1"/>
  <c r="AG1231" i="1" a="1"/>
  <c r="AG1231" i="1" s="1"/>
  <c r="AD1232" i="1"/>
  <c r="AE1232" i="1" a="1"/>
  <c r="AE1232" i="1" s="1"/>
  <c r="AF1232" i="1" a="1"/>
  <c r="AF1232" i="1" s="1"/>
  <c r="AG1232" i="1" a="1"/>
  <c r="AG1232" i="1" s="1"/>
  <c r="AD1233" i="1"/>
  <c r="AE1233" i="1" a="1"/>
  <c r="AE1233" i="1" s="1"/>
  <c r="AF1233" i="1" a="1"/>
  <c r="AF1233" i="1" s="1"/>
  <c r="AG1233" i="1" a="1"/>
  <c r="AG1233" i="1" s="1"/>
  <c r="AD1234" i="1"/>
  <c r="AE1234" i="1" a="1"/>
  <c r="AE1234" i="1" s="1"/>
  <c r="AF1234" i="1" a="1"/>
  <c r="AF1234" i="1" s="1"/>
  <c r="AG1234" i="1" a="1"/>
  <c r="AG1234" i="1" s="1"/>
  <c r="AD1235" i="1"/>
  <c r="AE1235" i="1" a="1"/>
  <c r="AE1235" i="1" s="1"/>
  <c r="AF1235" i="1" a="1"/>
  <c r="AF1235" i="1" s="1"/>
  <c r="AG1235" i="1" a="1"/>
  <c r="AG1235" i="1" s="1"/>
  <c r="AD1236" i="1"/>
  <c r="AE1236" i="1" a="1"/>
  <c r="AE1236" i="1" s="1"/>
  <c r="AF1236" i="1" a="1"/>
  <c r="AF1236" i="1" s="1"/>
  <c r="AG1236" i="1" a="1"/>
  <c r="AG1236" i="1" s="1"/>
  <c r="AD1237" i="1"/>
  <c r="AE1237" i="1" a="1"/>
  <c r="AE1237" i="1" s="1"/>
  <c r="AF1237" i="1" a="1"/>
  <c r="AF1237" i="1" s="1"/>
  <c r="AG1237" i="1" a="1"/>
  <c r="AG1237" i="1" s="1"/>
  <c r="AD1238" i="1"/>
  <c r="AE1238" i="1" a="1"/>
  <c r="AE1238" i="1" s="1"/>
  <c r="AF1238" i="1" a="1"/>
  <c r="AF1238" i="1" s="1"/>
  <c r="AG1238" i="1" a="1"/>
  <c r="AG1238" i="1" s="1"/>
  <c r="AD1239" i="1"/>
  <c r="AE1239" i="1" a="1"/>
  <c r="AE1239" i="1" s="1"/>
  <c r="AF1239" i="1" a="1"/>
  <c r="AF1239" i="1" s="1"/>
  <c r="AG1239" i="1" a="1"/>
  <c r="AG1239" i="1" s="1"/>
  <c r="AD1240" i="1"/>
  <c r="AE1240" i="1" a="1"/>
  <c r="AE1240" i="1" s="1"/>
  <c r="AF1240" i="1" a="1"/>
  <c r="AF1240" i="1" s="1"/>
  <c r="AG1240" i="1" a="1"/>
  <c r="AG1240" i="1" s="1"/>
  <c r="AD1241" i="1"/>
  <c r="AE1241" i="1" a="1"/>
  <c r="AE1241" i="1" s="1"/>
  <c r="AF1241" i="1" a="1"/>
  <c r="AF1241" i="1" s="1"/>
  <c r="AG1241" i="1" a="1"/>
  <c r="AG1241" i="1" s="1"/>
  <c r="AD1242" i="1"/>
  <c r="AE1242" i="1" a="1"/>
  <c r="AE1242" i="1" s="1"/>
  <c r="AF1242" i="1" a="1"/>
  <c r="AF1242" i="1" s="1"/>
  <c r="AG1242" i="1" a="1"/>
  <c r="AG1242" i="1" s="1"/>
  <c r="AD1243" i="1"/>
  <c r="AE1243" i="1" a="1"/>
  <c r="AE1243" i="1" s="1"/>
  <c r="AF1243" i="1" a="1"/>
  <c r="AF1243" i="1" s="1"/>
  <c r="AG1243" i="1" a="1"/>
  <c r="AG1243" i="1" s="1"/>
  <c r="AD1244" i="1"/>
  <c r="AE1244" i="1" a="1"/>
  <c r="AE1244" i="1" s="1"/>
  <c r="AF1244" i="1" a="1"/>
  <c r="AF1244" i="1" s="1"/>
  <c r="AG1244" i="1" a="1"/>
  <c r="AG1244" i="1" s="1"/>
  <c r="AD1245" i="1"/>
  <c r="AE1245" i="1" a="1"/>
  <c r="AE1245" i="1" s="1"/>
  <c r="AF1245" i="1" a="1"/>
  <c r="AF1245" i="1" s="1"/>
  <c r="AG1245" i="1" a="1"/>
  <c r="AG1245" i="1" s="1"/>
  <c r="AD1246" i="1"/>
  <c r="AE1246" i="1" a="1"/>
  <c r="AE1246" i="1" s="1"/>
  <c r="AF1246" i="1" a="1"/>
  <c r="AF1246" i="1" s="1"/>
  <c r="AG1246" i="1" a="1"/>
  <c r="AG1246" i="1" s="1"/>
  <c r="AD1247" i="1"/>
  <c r="AE1247" i="1" a="1"/>
  <c r="AE1247" i="1" s="1"/>
  <c r="AF1247" i="1" a="1"/>
  <c r="AF1247" i="1" s="1"/>
  <c r="AG1247" i="1" a="1"/>
  <c r="AG1247" i="1" s="1"/>
  <c r="AD1248" i="1"/>
  <c r="AE1248" i="1" a="1"/>
  <c r="AE1248" i="1" s="1"/>
  <c r="AF1248" i="1" a="1"/>
  <c r="AF1248" i="1" s="1"/>
  <c r="AG1248" i="1" a="1"/>
  <c r="AG1248" i="1" s="1"/>
  <c r="AD1249" i="1"/>
  <c r="AE1249" i="1" a="1"/>
  <c r="AE1249" i="1" s="1"/>
  <c r="AF1249" i="1" a="1"/>
  <c r="AF1249" i="1" s="1"/>
  <c r="AG1249" i="1" a="1"/>
  <c r="AG1249" i="1" s="1"/>
  <c r="AD1250" i="1"/>
  <c r="AE1250" i="1" a="1"/>
  <c r="AE1250" i="1" s="1"/>
  <c r="AF1250" i="1" a="1"/>
  <c r="AF1250" i="1" s="1"/>
  <c r="AG1250" i="1" a="1"/>
  <c r="AG1250" i="1" s="1"/>
  <c r="AD1251" i="1"/>
  <c r="AE1251" i="1" a="1"/>
  <c r="AE1251" i="1" s="1"/>
  <c r="AF1251" i="1" a="1"/>
  <c r="AF1251" i="1" s="1"/>
  <c r="AG1251" i="1" a="1"/>
  <c r="AG1251" i="1" s="1"/>
  <c r="AD1252" i="1"/>
  <c r="AE1252" i="1" a="1"/>
  <c r="AE1252" i="1" s="1"/>
  <c r="AF1252" i="1" a="1"/>
  <c r="AF1252" i="1" s="1"/>
  <c r="AG1252" i="1" a="1"/>
  <c r="AG1252" i="1" s="1"/>
  <c r="AD1253" i="1"/>
  <c r="AE1253" i="1" a="1"/>
  <c r="AE1253" i="1" s="1"/>
  <c r="AF1253" i="1" a="1"/>
  <c r="AF1253" i="1" s="1"/>
  <c r="AG1253" i="1" a="1"/>
  <c r="AG1253" i="1" s="1"/>
  <c r="AD1254" i="1"/>
  <c r="AE1254" i="1" a="1"/>
  <c r="AE1254" i="1" s="1"/>
  <c r="AF1254" i="1" a="1"/>
  <c r="AF1254" i="1" s="1"/>
  <c r="AG1254" i="1" a="1"/>
  <c r="AG1254" i="1" s="1"/>
  <c r="AD1255" i="1"/>
  <c r="AE1255" i="1" a="1"/>
  <c r="AE1255" i="1" s="1"/>
  <c r="AF1255" i="1" a="1"/>
  <c r="AF1255" i="1" s="1"/>
  <c r="AG1255" i="1" a="1"/>
  <c r="AG1255" i="1" s="1"/>
  <c r="AD1256" i="1"/>
  <c r="AE1256" i="1" a="1"/>
  <c r="AE1256" i="1" s="1"/>
  <c r="AF1256" i="1" a="1"/>
  <c r="AF1256" i="1" s="1"/>
  <c r="AG1256" i="1" a="1"/>
  <c r="AG1256" i="1" s="1"/>
  <c r="AD1257" i="1"/>
  <c r="AE1257" i="1" a="1"/>
  <c r="AE1257" i="1" s="1"/>
  <c r="AF1257" i="1" a="1"/>
  <c r="AF1257" i="1" s="1"/>
  <c r="AG1257" i="1" a="1"/>
  <c r="AG1257" i="1" s="1"/>
  <c r="AD1258" i="1"/>
  <c r="AE1258" i="1" a="1"/>
  <c r="AE1258" i="1" s="1"/>
  <c r="AF1258" i="1" a="1"/>
  <c r="AF1258" i="1" s="1"/>
  <c r="AG1258" i="1" a="1"/>
  <c r="AG1258" i="1" s="1"/>
  <c r="AD1259" i="1"/>
  <c r="AE1259" i="1" a="1"/>
  <c r="AE1259" i="1" s="1"/>
  <c r="AF1259" i="1" a="1"/>
  <c r="AF1259" i="1" s="1"/>
  <c r="AG1259" i="1" a="1"/>
  <c r="AG1259" i="1" s="1"/>
  <c r="AD1260" i="1"/>
  <c r="AE1260" i="1" a="1"/>
  <c r="AE1260" i="1" s="1"/>
  <c r="AF1260" i="1" a="1"/>
  <c r="AF1260" i="1" s="1"/>
  <c r="AG1260" i="1" a="1"/>
  <c r="AG1260" i="1" s="1"/>
  <c r="AD1261" i="1"/>
  <c r="AE1261" i="1" a="1"/>
  <c r="AE1261" i="1" s="1"/>
  <c r="AF1261" i="1" a="1"/>
  <c r="AF1261" i="1" s="1"/>
  <c r="AG1261" i="1" a="1"/>
  <c r="AG1261" i="1" s="1"/>
  <c r="AD1262" i="1"/>
  <c r="AE1262" i="1" a="1"/>
  <c r="AE1262" i="1" s="1"/>
  <c r="AF1262" i="1" a="1"/>
  <c r="AF1262" i="1" s="1"/>
  <c r="AG1262" i="1" a="1"/>
  <c r="AG1262" i="1" s="1"/>
  <c r="AD1263" i="1"/>
  <c r="AE1263" i="1" a="1"/>
  <c r="AE1263" i="1" s="1"/>
  <c r="AF1263" i="1" a="1"/>
  <c r="AF1263" i="1" s="1"/>
  <c r="AG1263" i="1" a="1"/>
  <c r="AG1263" i="1" s="1"/>
  <c r="AD1264" i="1"/>
  <c r="AE1264" i="1" a="1"/>
  <c r="AE1264" i="1" s="1"/>
  <c r="AF1264" i="1" a="1"/>
  <c r="AF1264" i="1" s="1"/>
  <c r="AG1264" i="1" a="1"/>
  <c r="AG1264" i="1" s="1"/>
  <c r="AD1265" i="1"/>
  <c r="AE1265" i="1" a="1"/>
  <c r="AE1265" i="1" s="1"/>
  <c r="AF1265" i="1" a="1"/>
  <c r="AF1265" i="1" s="1"/>
  <c r="AG1265" i="1" a="1"/>
  <c r="AG1265" i="1" s="1"/>
  <c r="AD1266" i="1"/>
  <c r="AE1266" i="1" a="1"/>
  <c r="AE1266" i="1" s="1"/>
  <c r="AF1266" i="1" a="1"/>
  <c r="AF1266" i="1" s="1"/>
  <c r="AG1266" i="1" a="1"/>
  <c r="AG1266" i="1" s="1"/>
  <c r="AD1267" i="1"/>
  <c r="AE1267" i="1" a="1"/>
  <c r="AE1267" i="1" s="1"/>
  <c r="AF1267" i="1" a="1"/>
  <c r="AF1267" i="1" s="1"/>
  <c r="AG1267" i="1" a="1"/>
  <c r="AG1267" i="1" s="1"/>
  <c r="AD1268" i="1"/>
  <c r="AE1268" i="1" a="1"/>
  <c r="AE1268" i="1" s="1"/>
  <c r="AF1268" i="1" a="1"/>
  <c r="AF1268" i="1" s="1"/>
  <c r="AG1268" i="1" a="1"/>
  <c r="AG1268" i="1" s="1"/>
  <c r="AD1269" i="1"/>
  <c r="AE1269" i="1" a="1"/>
  <c r="AE1269" i="1" s="1"/>
  <c r="AF1269" i="1" a="1"/>
  <c r="AF1269" i="1" s="1"/>
  <c r="AG1269" i="1" a="1"/>
  <c r="AG1269" i="1" s="1"/>
  <c r="AD1270" i="1"/>
  <c r="AE1270" i="1" a="1"/>
  <c r="AE1270" i="1" s="1"/>
  <c r="AF1270" i="1" a="1"/>
  <c r="AF1270" i="1" s="1"/>
  <c r="AG1270" i="1" a="1"/>
  <c r="AG1270" i="1" s="1"/>
  <c r="AD1271" i="1"/>
  <c r="AE1271" i="1" a="1"/>
  <c r="AE1271" i="1" s="1"/>
  <c r="AF1271" i="1" a="1"/>
  <c r="AF1271" i="1" s="1"/>
  <c r="AG1271" i="1" a="1"/>
  <c r="AG1271" i="1" s="1"/>
  <c r="AD1272" i="1"/>
  <c r="AE1272" i="1" a="1"/>
  <c r="AE1272" i="1" s="1"/>
  <c r="AF1272" i="1" a="1"/>
  <c r="AF1272" i="1"/>
  <c r="AG1272" i="1" a="1"/>
  <c r="AG1272" i="1" s="1"/>
  <c r="AD1273" i="1"/>
  <c r="AE1273" i="1" a="1"/>
  <c r="AE1273" i="1" s="1"/>
  <c r="AF1273" i="1" a="1"/>
  <c r="AF1273" i="1" s="1"/>
  <c r="AG1273" i="1" a="1"/>
  <c r="AG1273" i="1" s="1"/>
  <c r="AD1274" i="1"/>
  <c r="AE1274" i="1" a="1"/>
  <c r="AE1274" i="1" s="1"/>
  <c r="AF1274" i="1" a="1"/>
  <c r="AF1274" i="1" s="1"/>
  <c r="AG1274" i="1" a="1"/>
  <c r="AG1274" i="1" s="1"/>
  <c r="AD1275" i="1"/>
  <c r="AE1275" i="1" a="1"/>
  <c r="AE1275" i="1" s="1"/>
  <c r="AF1275" i="1" a="1"/>
  <c r="AF1275" i="1" s="1"/>
  <c r="AG1275" i="1" a="1"/>
  <c r="AG1275" i="1" s="1"/>
  <c r="AD1276" i="1"/>
  <c r="AE1276" i="1" a="1"/>
  <c r="AE1276" i="1" s="1"/>
  <c r="AF1276" i="1" a="1"/>
  <c r="AF1276" i="1" s="1"/>
  <c r="AG1276" i="1" a="1"/>
  <c r="AG1276" i="1" s="1"/>
  <c r="AD1277" i="1"/>
  <c r="AE1277" i="1" a="1"/>
  <c r="AE1277" i="1" s="1"/>
  <c r="AF1277" i="1" a="1"/>
  <c r="AF1277" i="1" s="1"/>
  <c r="AG1277" i="1" a="1"/>
  <c r="AG1277" i="1" s="1"/>
  <c r="AD1278" i="1"/>
  <c r="AE1278" i="1" a="1"/>
  <c r="AE1278" i="1" s="1"/>
  <c r="AF1278" i="1" a="1"/>
  <c r="AF1278" i="1" s="1"/>
  <c r="AG1278" i="1" a="1"/>
  <c r="AG1278" i="1" s="1"/>
  <c r="AD1279" i="1"/>
  <c r="AE1279" i="1" a="1"/>
  <c r="AE1279" i="1" s="1"/>
  <c r="AF1279" i="1" a="1"/>
  <c r="AF1279" i="1" s="1"/>
  <c r="AG1279" i="1" a="1"/>
  <c r="AG1279" i="1" s="1"/>
  <c r="AD1280" i="1"/>
  <c r="AE1280" i="1" a="1"/>
  <c r="AE1280" i="1" s="1"/>
  <c r="AF1280" i="1" a="1"/>
  <c r="AF1280" i="1" s="1"/>
  <c r="AG1280" i="1" a="1"/>
  <c r="AG1280" i="1" s="1"/>
  <c r="AD1281" i="1"/>
  <c r="AE1281" i="1" a="1"/>
  <c r="AE1281" i="1" s="1"/>
  <c r="AF1281" i="1" a="1"/>
  <c r="AF1281" i="1" s="1"/>
  <c r="AG1281" i="1" a="1"/>
  <c r="AG1281" i="1" s="1"/>
  <c r="AD1282" i="1"/>
  <c r="AE1282" i="1" a="1"/>
  <c r="AE1282" i="1" s="1"/>
  <c r="AF1282" i="1" a="1"/>
  <c r="AF1282" i="1" s="1"/>
  <c r="AG1282" i="1" a="1"/>
  <c r="AG1282" i="1" s="1"/>
  <c r="AD1283" i="1"/>
  <c r="AE1283" i="1" a="1"/>
  <c r="AE1283" i="1" s="1"/>
  <c r="AF1283" i="1" a="1"/>
  <c r="AF1283" i="1" s="1"/>
  <c r="AG1283" i="1" a="1"/>
  <c r="AG1283" i="1" s="1"/>
  <c r="AD1284" i="1"/>
  <c r="AE1284" i="1" a="1"/>
  <c r="AE1284" i="1" s="1"/>
  <c r="AF1284" i="1" a="1"/>
  <c r="AF1284" i="1" s="1"/>
  <c r="AG1284" i="1" a="1"/>
  <c r="AG1284" i="1" s="1"/>
  <c r="AD1285" i="1"/>
  <c r="AE1285" i="1" a="1"/>
  <c r="AE1285" i="1" s="1"/>
  <c r="AF1285" i="1" a="1"/>
  <c r="AF1285" i="1" s="1"/>
  <c r="AG1285" i="1" a="1"/>
  <c r="AG1285" i="1" s="1"/>
  <c r="AD1286" i="1"/>
  <c r="AE1286" i="1" a="1"/>
  <c r="AE1286" i="1" s="1"/>
  <c r="AF1286" i="1" a="1"/>
  <c r="AF1286" i="1" s="1"/>
  <c r="AG1286" i="1" a="1"/>
  <c r="AG1286" i="1" s="1"/>
  <c r="AD1287" i="1"/>
  <c r="AE1287" i="1" a="1"/>
  <c r="AE1287" i="1" s="1"/>
  <c r="AF1287" i="1" a="1"/>
  <c r="AF1287" i="1" s="1"/>
  <c r="AG1287" i="1" a="1"/>
  <c r="AG1287" i="1" s="1"/>
  <c r="AD1288" i="1"/>
  <c r="AE1288" i="1" a="1"/>
  <c r="AE1288" i="1" s="1"/>
  <c r="AF1288" i="1" a="1"/>
  <c r="AF1288" i="1" s="1"/>
  <c r="AG1288" i="1" a="1"/>
  <c r="AG1288" i="1" s="1"/>
  <c r="AD1289" i="1"/>
  <c r="AE1289" i="1" a="1"/>
  <c r="AE1289" i="1" s="1"/>
  <c r="AF1289" i="1" a="1"/>
  <c r="AF1289" i="1" s="1"/>
  <c r="AG1289" i="1" a="1"/>
  <c r="AG1289" i="1" s="1"/>
  <c r="AD1290" i="1"/>
  <c r="AE1290" i="1" a="1"/>
  <c r="AE1290" i="1" s="1"/>
  <c r="AF1290" i="1" a="1"/>
  <c r="AF1290" i="1" s="1"/>
  <c r="AG1290" i="1" a="1"/>
  <c r="AG1290" i="1" s="1"/>
  <c r="AD1291" i="1"/>
  <c r="AE1291" i="1" a="1"/>
  <c r="AE1291" i="1" s="1"/>
  <c r="AF1291" i="1" a="1"/>
  <c r="AF1291" i="1" s="1"/>
  <c r="AG1291" i="1" a="1"/>
  <c r="AG1291" i="1" s="1"/>
  <c r="AD1292" i="1"/>
  <c r="AE1292" i="1" a="1"/>
  <c r="AE1292" i="1" s="1"/>
  <c r="AF1292" i="1" a="1"/>
  <c r="AF1292" i="1" s="1"/>
  <c r="AG1292" i="1" a="1"/>
  <c r="AG1292" i="1" s="1"/>
  <c r="AD1293" i="1"/>
  <c r="AE1293" i="1" a="1"/>
  <c r="AE1293" i="1" s="1"/>
  <c r="AF1293" i="1" a="1"/>
  <c r="AF1293" i="1" s="1"/>
  <c r="AG1293" i="1" a="1"/>
  <c r="AG1293" i="1" s="1"/>
  <c r="AD1294" i="1"/>
  <c r="AE1294" i="1" a="1"/>
  <c r="AE1294" i="1" s="1"/>
  <c r="AF1294" i="1" a="1"/>
  <c r="AF1294" i="1" s="1"/>
  <c r="AG1294" i="1" a="1"/>
  <c r="AG1294" i="1" s="1"/>
  <c r="AD1295" i="1"/>
  <c r="AE1295" i="1" a="1"/>
  <c r="AE1295" i="1" s="1"/>
  <c r="AF1295" i="1" a="1"/>
  <c r="AF1295" i="1" s="1"/>
  <c r="AG1295" i="1" a="1"/>
  <c r="AG1295" i="1" s="1"/>
  <c r="AD1296" i="1"/>
  <c r="AE1296" i="1" a="1"/>
  <c r="AE1296" i="1" s="1"/>
  <c r="AF1296" i="1" a="1"/>
  <c r="AF1296" i="1" s="1"/>
  <c r="AG1296" i="1" a="1"/>
  <c r="AG1296" i="1" s="1"/>
  <c r="AD1297" i="1"/>
  <c r="AE1297" i="1" a="1"/>
  <c r="AE1297" i="1" s="1"/>
  <c r="AF1297" i="1" a="1"/>
  <c r="AF1297" i="1" s="1"/>
  <c r="AG1297" i="1" a="1"/>
  <c r="AG1297" i="1" s="1"/>
  <c r="AD1298" i="1"/>
  <c r="AE1298" i="1" a="1"/>
  <c r="AE1298" i="1" s="1"/>
  <c r="AF1298" i="1" a="1"/>
  <c r="AF1298" i="1" s="1"/>
  <c r="AG1298" i="1" a="1"/>
  <c r="AG1298" i="1" s="1"/>
  <c r="AD1299" i="1"/>
  <c r="AE1299" i="1" a="1"/>
  <c r="AE1299" i="1" s="1"/>
  <c r="AF1299" i="1" a="1"/>
  <c r="AF1299" i="1" s="1"/>
  <c r="AG1299" i="1" a="1"/>
  <c r="AG1299" i="1" s="1"/>
  <c r="AD1300" i="1"/>
  <c r="AE1300" i="1" a="1"/>
  <c r="AE1300" i="1" s="1"/>
  <c r="AF1300" i="1" a="1"/>
  <c r="AF1300" i="1" s="1"/>
  <c r="AG1300" i="1" a="1"/>
  <c r="AG1300" i="1" s="1"/>
  <c r="AD1301" i="1"/>
  <c r="AE1301" i="1" a="1"/>
  <c r="AE1301" i="1" s="1"/>
  <c r="AF1301" i="1" a="1"/>
  <c r="AF1301" i="1" s="1"/>
  <c r="AG1301" i="1" a="1"/>
  <c r="AG1301" i="1" s="1"/>
  <c r="AD1302" i="1"/>
  <c r="AE1302" i="1" a="1"/>
  <c r="AE1302" i="1" s="1"/>
  <c r="AF1302" i="1" a="1"/>
  <c r="AF1302" i="1" s="1"/>
  <c r="AG1302" i="1" a="1"/>
  <c r="AG1302" i="1" s="1"/>
  <c r="AD1303" i="1"/>
  <c r="AE1303" i="1" a="1"/>
  <c r="AE1303" i="1" s="1"/>
  <c r="AF1303" i="1" a="1"/>
  <c r="AF1303" i="1" s="1"/>
  <c r="AG1303" i="1" a="1"/>
  <c r="AG1303" i="1" s="1"/>
  <c r="AD1304" i="1"/>
  <c r="AE1304" i="1" a="1"/>
  <c r="AE1304" i="1" s="1"/>
  <c r="AF1304" i="1" a="1"/>
  <c r="AF1304" i="1" s="1"/>
  <c r="AG1304" i="1" a="1"/>
  <c r="AG1304" i="1" s="1"/>
  <c r="AD1305" i="1"/>
  <c r="AE1305" i="1" a="1"/>
  <c r="AE1305" i="1" s="1"/>
  <c r="AF1305" i="1" a="1"/>
  <c r="AF1305" i="1" s="1"/>
  <c r="AG1305" i="1" a="1"/>
  <c r="AG1305" i="1" s="1"/>
  <c r="AD1306" i="1"/>
  <c r="AE1306" i="1" a="1"/>
  <c r="AE1306" i="1" s="1"/>
  <c r="AF1306" i="1" a="1"/>
  <c r="AF1306" i="1" s="1"/>
  <c r="AG1306" i="1" a="1"/>
  <c r="AG1306" i="1" s="1"/>
  <c r="AD1307" i="1"/>
  <c r="AE1307" i="1" a="1"/>
  <c r="AE1307" i="1" s="1"/>
  <c r="AF1307" i="1" a="1"/>
  <c r="AF1307" i="1" s="1"/>
  <c r="AG1307" i="1" a="1"/>
  <c r="AG1307" i="1" s="1"/>
  <c r="AD1308" i="1"/>
  <c r="AE1308" i="1" a="1"/>
  <c r="AE1308" i="1" s="1"/>
  <c r="AF1308" i="1" a="1"/>
  <c r="AF1308" i="1" s="1"/>
  <c r="AG1308" i="1" a="1"/>
  <c r="AG1308" i="1" s="1"/>
  <c r="AD1309" i="1"/>
  <c r="AE1309" i="1" a="1"/>
  <c r="AE1309" i="1" s="1"/>
  <c r="AF1309" i="1" a="1"/>
  <c r="AF1309" i="1" s="1"/>
  <c r="AG1309" i="1" a="1"/>
  <c r="AG1309" i="1" s="1"/>
  <c r="AD1310" i="1"/>
  <c r="AE1310" i="1" a="1"/>
  <c r="AE1310" i="1" s="1"/>
  <c r="AF1310" i="1" a="1"/>
  <c r="AF1310" i="1" s="1"/>
  <c r="AG1310" i="1" a="1"/>
  <c r="AG1310" i="1" s="1"/>
  <c r="AD1311" i="1"/>
  <c r="AE1311" i="1" a="1"/>
  <c r="AE1311" i="1" s="1"/>
  <c r="AF1311" i="1" a="1"/>
  <c r="AF1311" i="1" s="1"/>
  <c r="AG1311" i="1" a="1"/>
  <c r="AG1311" i="1" s="1"/>
  <c r="AD1312" i="1"/>
  <c r="AE1312" i="1" a="1"/>
  <c r="AE1312" i="1" s="1"/>
  <c r="AF1312" i="1" a="1"/>
  <c r="AF1312" i="1" s="1"/>
  <c r="AG1312" i="1" a="1"/>
  <c r="AG1312" i="1" s="1"/>
  <c r="AD1313" i="1"/>
  <c r="AE1313" i="1" a="1"/>
  <c r="AE1313" i="1" s="1"/>
  <c r="AF1313" i="1" a="1"/>
  <c r="AF1313" i="1" s="1"/>
  <c r="AG1313" i="1" a="1"/>
  <c r="AG1313" i="1" s="1"/>
  <c r="AD1314" i="1"/>
  <c r="AE1314" i="1" a="1"/>
  <c r="AE1314" i="1" s="1"/>
  <c r="AF1314" i="1" a="1"/>
  <c r="AF1314" i="1" s="1"/>
  <c r="AG1314" i="1" a="1"/>
  <c r="AG1314" i="1" s="1"/>
  <c r="AD1315" i="1"/>
  <c r="AE1315" i="1" a="1"/>
  <c r="AE1315" i="1" s="1"/>
  <c r="AF1315" i="1" a="1"/>
  <c r="AF1315" i="1" s="1"/>
  <c r="AG1315" i="1" a="1"/>
  <c r="AG1315" i="1" s="1"/>
  <c r="AD1316" i="1"/>
  <c r="AE1316" i="1" a="1"/>
  <c r="AE1316" i="1" s="1"/>
  <c r="AF1316" i="1" a="1"/>
  <c r="AF1316" i="1" s="1"/>
  <c r="AG1316" i="1" a="1"/>
  <c r="AG1316" i="1" s="1"/>
  <c r="AD1317" i="1"/>
  <c r="AE1317" i="1" a="1"/>
  <c r="AE1317" i="1" s="1"/>
  <c r="AF1317" i="1" a="1"/>
  <c r="AF1317" i="1" s="1"/>
  <c r="AG1317" i="1" a="1"/>
  <c r="AG1317" i="1" s="1"/>
  <c r="AD1318" i="1"/>
  <c r="AE1318" i="1" a="1"/>
  <c r="AE1318" i="1" s="1"/>
  <c r="AF1318" i="1" a="1"/>
  <c r="AF1318" i="1" s="1"/>
  <c r="AG1318" i="1" a="1"/>
  <c r="AG1318" i="1" s="1"/>
  <c r="AD1319" i="1"/>
  <c r="AE1319" i="1" a="1"/>
  <c r="AE1319" i="1" s="1"/>
  <c r="AF1319" i="1" a="1"/>
  <c r="AF1319" i="1" s="1"/>
  <c r="AG1319" i="1" a="1"/>
  <c r="AG1319" i="1" s="1"/>
  <c r="AD1320" i="1"/>
  <c r="AE1320" i="1" a="1"/>
  <c r="AE1320" i="1" s="1"/>
  <c r="AF1320" i="1" a="1"/>
  <c r="AF1320" i="1" s="1"/>
  <c r="AG1320" i="1" a="1"/>
  <c r="AG1320" i="1" s="1"/>
  <c r="AD1321" i="1"/>
  <c r="AE1321" i="1" a="1"/>
  <c r="AE1321" i="1" s="1"/>
  <c r="AF1321" i="1" a="1"/>
  <c r="AF1321" i="1" s="1"/>
  <c r="AG1321" i="1" a="1"/>
  <c r="AG1321" i="1" s="1"/>
  <c r="AD1322" i="1"/>
  <c r="AE1322" i="1" a="1"/>
  <c r="AE1322" i="1" s="1"/>
  <c r="AF1322" i="1" a="1"/>
  <c r="AF1322" i="1" s="1"/>
  <c r="AG1322" i="1" a="1"/>
  <c r="AG1322" i="1" s="1"/>
  <c r="AD1323" i="1"/>
  <c r="AE1323" i="1" a="1"/>
  <c r="AE1323" i="1" s="1"/>
  <c r="AF1323" i="1" a="1"/>
  <c r="AF1323" i="1" s="1"/>
  <c r="AG1323" i="1" a="1"/>
  <c r="AG1323" i="1" s="1"/>
  <c r="AD1324" i="1"/>
  <c r="AE1324" i="1" a="1"/>
  <c r="AE1324" i="1" s="1"/>
  <c r="AF1324" i="1" a="1"/>
  <c r="AF1324" i="1" s="1"/>
  <c r="AG1324" i="1" a="1"/>
  <c r="AG1324" i="1" s="1"/>
  <c r="AD1325" i="1"/>
  <c r="AE1325" i="1" a="1"/>
  <c r="AE1325" i="1" s="1"/>
  <c r="AF1325" i="1" a="1"/>
  <c r="AF1325" i="1" s="1"/>
  <c r="AG1325" i="1" a="1"/>
  <c r="AG1325" i="1" s="1"/>
  <c r="AD1326" i="1"/>
  <c r="AE1326" i="1" a="1"/>
  <c r="AE1326" i="1" s="1"/>
  <c r="AF1326" i="1" a="1"/>
  <c r="AF1326" i="1" s="1"/>
  <c r="AG1326" i="1" a="1"/>
  <c r="AG1326" i="1" s="1"/>
  <c r="AD1327" i="1"/>
  <c r="AE1327" i="1" a="1"/>
  <c r="AE1327" i="1" s="1"/>
  <c r="AF1327" i="1" a="1"/>
  <c r="AF1327" i="1" s="1"/>
  <c r="AG1327" i="1" a="1"/>
  <c r="AG1327" i="1" s="1"/>
  <c r="AD1328" i="1"/>
  <c r="AE1328" i="1" a="1"/>
  <c r="AE1328" i="1" s="1"/>
  <c r="AF1328" i="1" a="1"/>
  <c r="AF1328" i="1"/>
  <c r="AG1328" i="1" a="1"/>
  <c r="AG1328" i="1" s="1"/>
  <c r="AD1329" i="1"/>
  <c r="AE1329" i="1" a="1"/>
  <c r="AE1329" i="1" s="1"/>
  <c r="AF1329" i="1" a="1"/>
  <c r="AF1329" i="1" s="1"/>
  <c r="AG1329" i="1" a="1"/>
  <c r="AG1329" i="1" s="1"/>
  <c r="AD1330" i="1"/>
  <c r="AE1330" i="1" a="1"/>
  <c r="AE1330" i="1" s="1"/>
  <c r="AF1330" i="1" a="1"/>
  <c r="AF1330" i="1" s="1"/>
  <c r="AG1330" i="1" a="1"/>
  <c r="AG1330" i="1" s="1"/>
  <c r="AD1331" i="1"/>
  <c r="AE1331" i="1" a="1"/>
  <c r="AE1331" i="1" s="1"/>
  <c r="AF1331" i="1" a="1"/>
  <c r="AF1331" i="1" s="1"/>
  <c r="AG1331" i="1" a="1"/>
  <c r="AG1331" i="1" s="1"/>
  <c r="AD1332" i="1"/>
  <c r="AE1332" i="1" a="1"/>
  <c r="AE1332" i="1" s="1"/>
  <c r="AF1332" i="1" a="1"/>
  <c r="AF1332" i="1" s="1"/>
  <c r="AG1332" i="1" a="1"/>
  <c r="AG1332" i="1" s="1"/>
  <c r="AD1333" i="1"/>
  <c r="AE1333" i="1" a="1"/>
  <c r="AE1333" i="1" s="1"/>
  <c r="AF1333" i="1" a="1"/>
  <c r="AF1333" i="1" s="1"/>
  <c r="AG1333" i="1" a="1"/>
  <c r="AG1333" i="1" s="1"/>
  <c r="AD1334" i="1"/>
  <c r="AE1334" i="1" a="1"/>
  <c r="AE1334" i="1" s="1"/>
  <c r="AF1334" i="1" a="1"/>
  <c r="AF1334" i="1" s="1"/>
  <c r="AG1334" i="1" a="1"/>
  <c r="AG1334" i="1" s="1"/>
  <c r="AD1335" i="1"/>
  <c r="AE1335" i="1" a="1"/>
  <c r="AE1335" i="1" s="1"/>
  <c r="AF1335" i="1" a="1"/>
  <c r="AF1335" i="1" s="1"/>
  <c r="AG1335" i="1" a="1"/>
  <c r="AG1335" i="1" s="1"/>
  <c r="AD1336" i="1"/>
  <c r="AE1336" i="1" a="1"/>
  <c r="AE1336" i="1" s="1"/>
  <c r="AF1336" i="1" a="1"/>
  <c r="AF1336" i="1" s="1"/>
  <c r="AG1336" i="1" a="1"/>
  <c r="AG1336" i="1" s="1"/>
  <c r="AD1337" i="1"/>
  <c r="AE1337" i="1" a="1"/>
  <c r="AE1337" i="1" s="1"/>
  <c r="AF1337" i="1" a="1"/>
  <c r="AF1337" i="1" s="1"/>
  <c r="AG1337" i="1" a="1"/>
  <c r="AG1337" i="1" s="1"/>
  <c r="AD1338" i="1"/>
  <c r="AE1338" i="1" a="1"/>
  <c r="AE1338" i="1" s="1"/>
  <c r="AF1338" i="1" a="1"/>
  <c r="AF1338" i="1" s="1"/>
  <c r="AG1338" i="1" a="1"/>
  <c r="AG1338" i="1" s="1"/>
  <c r="AD1339" i="1"/>
  <c r="AE1339" i="1" a="1"/>
  <c r="AE1339" i="1" s="1"/>
  <c r="AF1339" i="1" a="1"/>
  <c r="AF1339" i="1" s="1"/>
  <c r="AG1339" i="1" a="1"/>
  <c r="AG1339" i="1" s="1"/>
  <c r="AD1340" i="1"/>
  <c r="AE1340" i="1" a="1"/>
  <c r="AE1340" i="1" s="1"/>
  <c r="AF1340" i="1" a="1"/>
  <c r="AF1340" i="1" s="1"/>
  <c r="AG1340" i="1" a="1"/>
  <c r="AG1340" i="1" s="1"/>
  <c r="AD1341" i="1"/>
  <c r="AE1341" i="1" a="1"/>
  <c r="AE1341" i="1" s="1"/>
  <c r="AF1341" i="1" a="1"/>
  <c r="AF1341" i="1" s="1"/>
  <c r="AG1341" i="1" a="1"/>
  <c r="AG1341" i="1" s="1"/>
  <c r="AD1342" i="1"/>
  <c r="AE1342" i="1" a="1"/>
  <c r="AE1342" i="1" s="1"/>
  <c r="AF1342" i="1" a="1"/>
  <c r="AF1342" i="1" s="1"/>
  <c r="AG1342" i="1" a="1"/>
  <c r="AG1342" i="1" s="1"/>
  <c r="AD1343" i="1"/>
  <c r="AE1343" i="1" a="1"/>
  <c r="AE1343" i="1" s="1"/>
  <c r="AF1343" i="1" a="1"/>
  <c r="AF1343" i="1" s="1"/>
  <c r="AG1343" i="1" a="1"/>
  <c r="AG1343" i="1" s="1"/>
  <c r="AD1344" i="1"/>
  <c r="AE1344" i="1" a="1"/>
  <c r="AE1344" i="1" s="1"/>
  <c r="AF1344" i="1" a="1"/>
  <c r="AF1344" i="1"/>
  <c r="AG1344" i="1" a="1"/>
  <c r="AG1344" i="1" s="1"/>
  <c r="AD1345" i="1"/>
  <c r="AE1345" i="1" a="1"/>
  <c r="AE1345" i="1" s="1"/>
  <c r="AF1345" i="1" a="1"/>
  <c r="AF1345" i="1" s="1"/>
  <c r="AG1345" i="1" a="1"/>
  <c r="AG1345" i="1" s="1"/>
  <c r="AD1346" i="1"/>
  <c r="AE1346" i="1" a="1"/>
  <c r="AE1346" i="1" s="1"/>
  <c r="AF1346" i="1" a="1"/>
  <c r="AF1346" i="1" s="1"/>
  <c r="AG1346" i="1" a="1"/>
  <c r="AG1346" i="1" s="1"/>
  <c r="AD1347" i="1"/>
  <c r="AE1347" i="1" a="1"/>
  <c r="AE1347" i="1" s="1"/>
  <c r="AF1347" i="1" a="1"/>
  <c r="AF1347" i="1" s="1"/>
  <c r="AG1347" i="1" a="1"/>
  <c r="AG1347" i="1" s="1"/>
  <c r="AD1348" i="1"/>
  <c r="AE1348" i="1" a="1"/>
  <c r="AE1348" i="1" s="1"/>
  <c r="AF1348" i="1" a="1"/>
  <c r="AF1348" i="1" s="1"/>
  <c r="AG1348" i="1" a="1"/>
  <c r="AG1348" i="1" s="1"/>
  <c r="AD1349" i="1"/>
  <c r="AE1349" i="1" a="1"/>
  <c r="AE1349" i="1" s="1"/>
  <c r="AF1349" i="1" a="1"/>
  <c r="AF1349" i="1" s="1"/>
  <c r="AG1349" i="1" a="1"/>
  <c r="AG1349" i="1" s="1"/>
  <c r="AD1350" i="1"/>
  <c r="AE1350" i="1" a="1"/>
  <c r="AE1350" i="1" s="1"/>
  <c r="AF1350" i="1" a="1"/>
  <c r="AF1350" i="1" s="1"/>
  <c r="AG1350" i="1" a="1"/>
  <c r="AG1350" i="1" s="1"/>
  <c r="AD1351" i="1"/>
  <c r="AE1351" i="1" a="1"/>
  <c r="AE1351" i="1" s="1"/>
  <c r="AF1351" i="1" a="1"/>
  <c r="AF1351" i="1" s="1"/>
  <c r="AG1351" i="1" a="1"/>
  <c r="AG1351" i="1" s="1"/>
  <c r="AD1352" i="1"/>
  <c r="AE1352" i="1" a="1"/>
  <c r="AE1352" i="1" s="1"/>
  <c r="AF1352" i="1" a="1"/>
  <c r="AF1352" i="1" s="1"/>
  <c r="AG1352" i="1" a="1"/>
  <c r="AG1352" i="1" s="1"/>
  <c r="AD1353" i="1"/>
  <c r="AE1353" i="1" a="1"/>
  <c r="AE1353" i="1" s="1"/>
  <c r="AF1353" i="1" a="1"/>
  <c r="AF1353" i="1" s="1"/>
  <c r="AG1353" i="1" a="1"/>
  <c r="AG1353" i="1" s="1"/>
  <c r="AD1354" i="1"/>
  <c r="AE1354" i="1" a="1"/>
  <c r="AE1354" i="1" s="1"/>
  <c r="AF1354" i="1" a="1"/>
  <c r="AF1354" i="1" s="1"/>
  <c r="AG1354" i="1" a="1"/>
  <c r="AG1354" i="1" s="1"/>
  <c r="AD1355" i="1"/>
  <c r="AE1355" i="1" a="1"/>
  <c r="AE1355" i="1" s="1"/>
  <c r="AF1355" i="1" a="1"/>
  <c r="AF1355" i="1" s="1"/>
  <c r="AG1355" i="1" a="1"/>
  <c r="AG1355" i="1" s="1"/>
  <c r="AD1356" i="1"/>
  <c r="AE1356" i="1" a="1"/>
  <c r="AE1356" i="1" s="1"/>
  <c r="AF1356" i="1" a="1"/>
  <c r="AF1356" i="1" s="1"/>
  <c r="AG1356" i="1" a="1"/>
  <c r="AG1356" i="1" s="1"/>
  <c r="AD1357" i="1"/>
  <c r="AE1357" i="1" a="1"/>
  <c r="AE1357" i="1" s="1"/>
  <c r="AF1357" i="1" a="1"/>
  <c r="AF1357" i="1" s="1"/>
  <c r="AG1357" i="1" a="1"/>
  <c r="AG1357" i="1" s="1"/>
  <c r="AD1358" i="1"/>
  <c r="AE1358" i="1" a="1"/>
  <c r="AE1358" i="1" s="1"/>
  <c r="AF1358" i="1" a="1"/>
  <c r="AF1358" i="1" s="1"/>
  <c r="AG1358" i="1" a="1"/>
  <c r="AG1358" i="1" s="1"/>
  <c r="AD1359" i="1"/>
  <c r="AE1359" i="1" a="1"/>
  <c r="AE1359" i="1" s="1"/>
  <c r="AF1359" i="1" a="1"/>
  <c r="AF1359" i="1" s="1"/>
  <c r="AG1359" i="1" a="1"/>
  <c r="AG1359" i="1" s="1"/>
  <c r="AD1360" i="1"/>
  <c r="AE1360" i="1" a="1"/>
  <c r="AE1360" i="1" s="1"/>
  <c r="AF1360" i="1" a="1"/>
  <c r="AF1360" i="1" s="1"/>
  <c r="AG1360" i="1" a="1"/>
  <c r="AG1360" i="1" s="1"/>
  <c r="AD1361" i="1"/>
  <c r="AE1361" i="1" a="1"/>
  <c r="AE1361" i="1" s="1"/>
  <c r="AF1361" i="1" a="1"/>
  <c r="AF1361" i="1" s="1"/>
  <c r="AG1361" i="1" a="1"/>
  <c r="AG1361" i="1" s="1"/>
  <c r="AD1362" i="1"/>
  <c r="AE1362" i="1" a="1"/>
  <c r="AE1362" i="1" s="1"/>
  <c r="AF1362" i="1" a="1"/>
  <c r="AF1362" i="1" s="1"/>
  <c r="AG1362" i="1" a="1"/>
  <c r="AG1362" i="1" s="1"/>
  <c r="AD1363" i="1"/>
  <c r="AE1363" i="1" a="1"/>
  <c r="AE1363" i="1" s="1"/>
  <c r="AF1363" i="1" a="1"/>
  <c r="AF1363" i="1" s="1"/>
  <c r="AG1363" i="1" a="1"/>
  <c r="AG1363" i="1" s="1"/>
  <c r="AD1364" i="1"/>
  <c r="AE1364" i="1" a="1"/>
  <c r="AE1364" i="1" s="1"/>
  <c r="AF1364" i="1" a="1"/>
  <c r="AF1364" i="1" s="1"/>
  <c r="AG1364" i="1" a="1"/>
  <c r="AG1364" i="1" s="1"/>
  <c r="AD1365" i="1"/>
  <c r="AE1365" i="1" a="1"/>
  <c r="AE1365" i="1" s="1"/>
  <c r="AF1365" i="1" a="1"/>
  <c r="AF1365" i="1" s="1"/>
  <c r="AG1365" i="1" a="1"/>
  <c r="AG1365" i="1" s="1"/>
  <c r="AD1366" i="1"/>
  <c r="AE1366" i="1" a="1"/>
  <c r="AE1366" i="1" s="1"/>
  <c r="AF1366" i="1" a="1"/>
  <c r="AF1366" i="1" s="1"/>
  <c r="AG1366" i="1" a="1"/>
  <c r="AG1366" i="1" s="1"/>
  <c r="AD1367" i="1"/>
  <c r="AE1367" i="1" a="1"/>
  <c r="AE1367" i="1" s="1"/>
  <c r="AF1367" i="1" a="1"/>
  <c r="AF1367" i="1" s="1"/>
  <c r="AG1367" i="1" a="1"/>
  <c r="AG1367" i="1" s="1"/>
  <c r="AD1368" i="1"/>
  <c r="AE1368" i="1" a="1"/>
  <c r="AE1368" i="1" s="1"/>
  <c r="AF1368" i="1" a="1"/>
  <c r="AF1368" i="1" s="1"/>
  <c r="AG1368" i="1" a="1"/>
  <c r="AG1368" i="1" s="1"/>
  <c r="AD1369" i="1"/>
  <c r="AE1369" i="1" a="1"/>
  <c r="AE1369" i="1" s="1"/>
  <c r="AF1369" i="1" a="1"/>
  <c r="AF1369" i="1" s="1"/>
  <c r="AG1369" i="1" a="1"/>
  <c r="AG1369" i="1" s="1"/>
  <c r="AD1370" i="1"/>
  <c r="AE1370" i="1" a="1"/>
  <c r="AE1370" i="1" s="1"/>
  <c r="AF1370" i="1" a="1"/>
  <c r="AF1370" i="1" s="1"/>
  <c r="AG1370" i="1" a="1"/>
  <c r="AG1370" i="1" s="1"/>
  <c r="AD1371" i="1"/>
  <c r="AE1371" i="1" a="1"/>
  <c r="AE1371" i="1" s="1"/>
  <c r="AF1371" i="1" a="1"/>
  <c r="AF1371" i="1" s="1"/>
  <c r="AG1371" i="1" a="1"/>
  <c r="AG1371" i="1" s="1"/>
  <c r="AD1372" i="1"/>
  <c r="AE1372" i="1" a="1"/>
  <c r="AE1372" i="1" s="1"/>
  <c r="AF1372" i="1" a="1"/>
  <c r="AF1372" i="1" s="1"/>
  <c r="AG1372" i="1" a="1"/>
  <c r="AG1372" i="1" s="1"/>
  <c r="AD1373" i="1"/>
  <c r="AE1373" i="1" a="1"/>
  <c r="AE1373" i="1" s="1"/>
  <c r="AF1373" i="1" a="1"/>
  <c r="AF1373" i="1" s="1"/>
  <c r="AG1373" i="1" a="1"/>
  <c r="AG1373" i="1" s="1"/>
  <c r="AD1374" i="1"/>
  <c r="AE1374" i="1" a="1"/>
  <c r="AE1374" i="1" s="1"/>
  <c r="AF1374" i="1" a="1"/>
  <c r="AF1374" i="1" s="1"/>
  <c r="AG1374" i="1" a="1"/>
  <c r="AG1374" i="1" s="1"/>
  <c r="AD1375" i="1"/>
  <c r="AE1375" i="1" a="1"/>
  <c r="AE1375" i="1" s="1"/>
  <c r="AF1375" i="1" a="1"/>
  <c r="AF1375" i="1" s="1"/>
  <c r="AG1375" i="1" a="1"/>
  <c r="AG1375" i="1" s="1"/>
  <c r="AD1376" i="1"/>
  <c r="AE1376" i="1" a="1"/>
  <c r="AE1376" i="1" s="1"/>
  <c r="AF1376" i="1" a="1"/>
  <c r="AF1376" i="1" s="1"/>
  <c r="AG1376" i="1" a="1"/>
  <c r="AG1376" i="1" s="1"/>
  <c r="AD1377" i="1"/>
  <c r="AE1377" i="1" a="1"/>
  <c r="AE1377" i="1" s="1"/>
  <c r="AF1377" i="1" a="1"/>
  <c r="AF1377" i="1" s="1"/>
  <c r="AG1377" i="1" a="1"/>
  <c r="AG1377" i="1" s="1"/>
  <c r="AD1378" i="1"/>
  <c r="AE1378" i="1" a="1"/>
  <c r="AE1378" i="1" s="1"/>
  <c r="AF1378" i="1" a="1"/>
  <c r="AF1378" i="1" s="1"/>
  <c r="AG1378" i="1" a="1"/>
  <c r="AG1378" i="1" s="1"/>
  <c r="AD1379" i="1"/>
  <c r="AE1379" i="1" a="1"/>
  <c r="AE1379" i="1" s="1"/>
  <c r="AF1379" i="1" a="1"/>
  <c r="AF1379" i="1" s="1"/>
  <c r="AG1379" i="1" a="1"/>
  <c r="AG1379" i="1" s="1"/>
  <c r="AD1380" i="1"/>
  <c r="AE1380" i="1" a="1"/>
  <c r="AE1380" i="1" s="1"/>
  <c r="AF1380" i="1" a="1"/>
  <c r="AF1380" i="1" s="1"/>
  <c r="AG1380" i="1" a="1"/>
  <c r="AG1380" i="1" s="1"/>
  <c r="AD1381" i="1"/>
  <c r="AE1381" i="1" a="1"/>
  <c r="AE1381" i="1" s="1"/>
  <c r="AF1381" i="1" a="1"/>
  <c r="AF1381" i="1" s="1"/>
  <c r="AG1381" i="1" a="1"/>
  <c r="AG1381" i="1" s="1"/>
  <c r="AD1382" i="1"/>
  <c r="AE1382" i="1" a="1"/>
  <c r="AE1382" i="1" s="1"/>
  <c r="AF1382" i="1" a="1"/>
  <c r="AF1382" i="1" s="1"/>
  <c r="AG1382" i="1" a="1"/>
  <c r="AG1382" i="1" s="1"/>
  <c r="AD1383" i="1"/>
  <c r="AE1383" i="1" a="1"/>
  <c r="AE1383" i="1" s="1"/>
  <c r="AF1383" i="1" a="1"/>
  <c r="AF1383" i="1" s="1"/>
  <c r="AG1383" i="1" a="1"/>
  <c r="AG1383" i="1" s="1"/>
  <c r="AD1384" i="1"/>
  <c r="AE1384" i="1" a="1"/>
  <c r="AE1384" i="1" s="1"/>
  <c r="AF1384" i="1" a="1"/>
  <c r="AF1384" i="1" s="1"/>
  <c r="AG1384" i="1" a="1"/>
  <c r="AG1384" i="1" s="1"/>
  <c r="AD1385" i="1"/>
  <c r="AE1385" i="1" a="1"/>
  <c r="AE1385" i="1" s="1"/>
  <c r="AF1385" i="1" a="1"/>
  <c r="AF1385" i="1" s="1"/>
  <c r="AG1385" i="1" a="1"/>
  <c r="AG1385" i="1" s="1"/>
  <c r="AD1386" i="1"/>
  <c r="AE1386" i="1" a="1"/>
  <c r="AE1386" i="1" s="1"/>
  <c r="AF1386" i="1" a="1"/>
  <c r="AF1386" i="1" s="1"/>
  <c r="AG1386" i="1" a="1"/>
  <c r="AG1386" i="1" s="1"/>
  <c r="AD1387" i="1"/>
  <c r="AE1387" i="1" a="1"/>
  <c r="AE1387" i="1" s="1"/>
  <c r="AF1387" i="1" a="1"/>
  <c r="AF1387" i="1" s="1"/>
  <c r="AG1387" i="1" a="1"/>
  <c r="AG1387" i="1" s="1"/>
  <c r="AD1388" i="1"/>
  <c r="AE1388" i="1" a="1"/>
  <c r="AE1388" i="1" s="1"/>
  <c r="AF1388" i="1" a="1"/>
  <c r="AF1388" i="1" s="1"/>
  <c r="AG1388" i="1" a="1"/>
  <c r="AG1388" i="1" s="1"/>
  <c r="AD1389" i="1"/>
  <c r="AE1389" i="1" a="1"/>
  <c r="AE1389" i="1" s="1"/>
  <c r="AF1389" i="1" a="1"/>
  <c r="AF1389" i="1" s="1"/>
  <c r="AG1389" i="1" a="1"/>
  <c r="AG1389" i="1" s="1"/>
  <c r="AD1390" i="1"/>
  <c r="AE1390" i="1" a="1"/>
  <c r="AE1390" i="1" s="1"/>
  <c r="AF1390" i="1" a="1"/>
  <c r="AF1390" i="1" s="1"/>
  <c r="AG1390" i="1" a="1"/>
  <c r="AG1390" i="1" s="1"/>
  <c r="AD1391" i="1"/>
  <c r="AE1391" i="1" a="1"/>
  <c r="AE1391" i="1" s="1"/>
  <c r="AF1391" i="1" a="1"/>
  <c r="AF1391" i="1" s="1"/>
  <c r="AG1391" i="1" a="1"/>
  <c r="AG1391" i="1" s="1"/>
  <c r="AD1392" i="1"/>
  <c r="AE1392" i="1" a="1"/>
  <c r="AE1392" i="1" s="1"/>
  <c r="AF1392" i="1" a="1"/>
  <c r="AF1392" i="1" s="1"/>
  <c r="AG1392" i="1" a="1"/>
  <c r="AG1392" i="1" s="1"/>
  <c r="AD1393" i="1"/>
  <c r="AE1393" i="1" a="1"/>
  <c r="AE1393" i="1" s="1"/>
  <c r="AF1393" i="1" a="1"/>
  <c r="AF1393" i="1" s="1"/>
  <c r="AG1393" i="1" a="1"/>
  <c r="AG1393" i="1" s="1"/>
  <c r="AD1394" i="1"/>
  <c r="AE1394" i="1" a="1"/>
  <c r="AE1394" i="1" s="1"/>
  <c r="AF1394" i="1" a="1"/>
  <c r="AF1394" i="1" s="1"/>
  <c r="AG1394" i="1" a="1"/>
  <c r="AG1394" i="1" s="1"/>
  <c r="AD1395" i="1"/>
  <c r="AE1395" i="1" a="1"/>
  <c r="AE1395" i="1" s="1"/>
  <c r="AF1395" i="1" a="1"/>
  <c r="AF1395" i="1" s="1"/>
  <c r="AG1395" i="1" a="1"/>
  <c r="AG1395" i="1" s="1"/>
  <c r="AD1396" i="1"/>
  <c r="AE1396" i="1" a="1"/>
  <c r="AE1396" i="1" s="1"/>
  <c r="AF1396" i="1" a="1"/>
  <c r="AF1396" i="1"/>
  <c r="AG1396" i="1" a="1"/>
  <c r="AG1396" i="1" s="1"/>
  <c r="AD1397" i="1"/>
  <c r="AE1397" i="1" a="1"/>
  <c r="AE1397" i="1" s="1"/>
  <c r="AF1397" i="1" a="1"/>
  <c r="AF1397" i="1" s="1"/>
  <c r="AG1397" i="1" a="1"/>
  <c r="AG1397" i="1" s="1"/>
  <c r="AD1398" i="1"/>
  <c r="AE1398" i="1" a="1"/>
  <c r="AE1398" i="1" s="1"/>
  <c r="AF1398" i="1" a="1"/>
  <c r="AF1398" i="1" s="1"/>
  <c r="AG1398" i="1" a="1"/>
  <c r="AG1398" i="1" s="1"/>
  <c r="AD1399" i="1"/>
  <c r="AE1399" i="1" a="1"/>
  <c r="AE1399" i="1" s="1"/>
  <c r="AF1399" i="1" a="1"/>
  <c r="AF1399" i="1" s="1"/>
  <c r="AG1399" i="1" a="1"/>
  <c r="AG1399" i="1" s="1"/>
  <c r="AD1400" i="1"/>
  <c r="AE1400" i="1" a="1"/>
  <c r="AE1400" i="1" s="1"/>
  <c r="AF1400" i="1" a="1"/>
  <c r="AF1400" i="1" s="1"/>
  <c r="AG1400" i="1" a="1"/>
  <c r="AG1400" i="1" s="1"/>
  <c r="AD1401" i="1"/>
  <c r="AE1401" i="1" a="1"/>
  <c r="AE1401" i="1" s="1"/>
  <c r="AF1401" i="1" a="1"/>
  <c r="AF1401" i="1" s="1"/>
  <c r="AG1401" i="1" a="1"/>
  <c r="AG1401" i="1" s="1"/>
  <c r="AD1402" i="1"/>
  <c r="AE1402" i="1" a="1"/>
  <c r="AE1402" i="1" s="1"/>
  <c r="AF1402" i="1" a="1"/>
  <c r="AF1402" i="1" s="1"/>
  <c r="AG1402" i="1" a="1"/>
  <c r="AG1402" i="1" s="1"/>
  <c r="AD1403" i="1"/>
  <c r="AE1403" i="1" a="1"/>
  <c r="AE1403" i="1" s="1"/>
  <c r="AF1403" i="1" a="1"/>
  <c r="AF1403" i="1" s="1"/>
  <c r="AG1403" i="1" a="1"/>
  <c r="AG1403" i="1" s="1"/>
  <c r="AD1404" i="1"/>
  <c r="AE1404" i="1" a="1"/>
  <c r="AE1404" i="1" s="1"/>
  <c r="AF1404" i="1" a="1"/>
  <c r="AF1404" i="1" s="1"/>
  <c r="AG1404" i="1" a="1"/>
  <c r="AG1404" i="1" s="1"/>
  <c r="AD1405" i="1"/>
  <c r="AE1405" i="1" a="1"/>
  <c r="AE1405" i="1" s="1"/>
  <c r="AF1405" i="1" a="1"/>
  <c r="AF1405" i="1" s="1"/>
  <c r="AG1405" i="1" a="1"/>
  <c r="AG1405" i="1" s="1"/>
  <c r="AD1406" i="1"/>
  <c r="AE1406" i="1" a="1"/>
  <c r="AE1406" i="1" s="1"/>
  <c r="AF1406" i="1" a="1"/>
  <c r="AF1406" i="1" s="1"/>
  <c r="AG1406" i="1" a="1"/>
  <c r="AG1406" i="1" s="1"/>
  <c r="AD1407" i="1"/>
  <c r="AE1407" i="1" a="1"/>
  <c r="AE1407" i="1" s="1"/>
  <c r="AF1407" i="1" a="1"/>
  <c r="AF1407" i="1" s="1"/>
  <c r="AG1407" i="1" a="1"/>
  <c r="AG1407" i="1" s="1"/>
  <c r="AD1408" i="1"/>
  <c r="AE1408" i="1" a="1"/>
  <c r="AE1408" i="1" s="1"/>
  <c r="AF1408" i="1" a="1"/>
  <c r="AF1408" i="1" s="1"/>
  <c r="AG1408" i="1" a="1"/>
  <c r="AG1408" i="1" s="1"/>
  <c r="AD1409" i="1"/>
  <c r="AE1409" i="1" a="1"/>
  <c r="AE1409" i="1" s="1"/>
  <c r="AF1409" i="1" a="1"/>
  <c r="AF1409" i="1" s="1"/>
  <c r="AG1409" i="1" a="1"/>
  <c r="AG1409" i="1" s="1"/>
  <c r="AD1410" i="1"/>
  <c r="AE1410" i="1" a="1"/>
  <c r="AE1410" i="1" s="1"/>
  <c r="AF1410" i="1" a="1"/>
  <c r="AF1410" i="1" s="1"/>
  <c r="AG1410" i="1" a="1"/>
  <c r="AG1410" i="1" s="1"/>
  <c r="AD1411" i="1"/>
  <c r="AE1411" i="1" a="1"/>
  <c r="AE1411" i="1" s="1"/>
  <c r="AF1411" i="1" a="1"/>
  <c r="AF1411" i="1" s="1"/>
  <c r="AG1411" i="1" a="1"/>
  <c r="AG1411" i="1" s="1"/>
  <c r="AD1412" i="1"/>
  <c r="AE1412" i="1" a="1"/>
  <c r="AE1412" i="1" s="1"/>
  <c r="AF1412" i="1" a="1"/>
  <c r="AF1412" i="1" s="1"/>
  <c r="AG1412" i="1" a="1"/>
  <c r="AG1412" i="1" s="1"/>
  <c r="AD1413" i="1"/>
  <c r="AE1413" i="1" a="1"/>
  <c r="AE1413" i="1" s="1"/>
  <c r="AF1413" i="1" a="1"/>
  <c r="AF1413" i="1" s="1"/>
  <c r="AG1413" i="1" a="1"/>
  <c r="AG1413" i="1" s="1"/>
  <c r="AD1414" i="1"/>
  <c r="AE1414" i="1" a="1"/>
  <c r="AE1414" i="1" s="1"/>
  <c r="AF1414" i="1" a="1"/>
  <c r="AF1414" i="1" s="1"/>
  <c r="AG1414" i="1" a="1"/>
  <c r="AG1414" i="1" s="1"/>
  <c r="AD1415" i="1"/>
  <c r="AE1415" i="1" a="1"/>
  <c r="AE1415" i="1" s="1"/>
  <c r="AF1415" i="1" a="1"/>
  <c r="AF1415" i="1" s="1"/>
  <c r="AG1415" i="1" a="1"/>
  <c r="AG1415" i="1" s="1"/>
  <c r="AD1416" i="1"/>
  <c r="AE1416" i="1" a="1"/>
  <c r="AE1416" i="1" s="1"/>
  <c r="AF1416" i="1" a="1"/>
  <c r="AF1416" i="1" s="1"/>
  <c r="AG1416" i="1" a="1"/>
  <c r="AG1416" i="1" s="1"/>
  <c r="AD1417" i="1"/>
  <c r="AE1417" i="1" a="1"/>
  <c r="AE1417" i="1" s="1"/>
  <c r="AF1417" i="1" a="1"/>
  <c r="AF1417" i="1" s="1"/>
  <c r="AG1417" i="1" a="1"/>
  <c r="AG1417" i="1" s="1"/>
  <c r="AD1418" i="1"/>
  <c r="AE1418" i="1" a="1"/>
  <c r="AE1418" i="1" s="1"/>
  <c r="AF1418" i="1" a="1"/>
  <c r="AF1418" i="1" s="1"/>
  <c r="AG1418" i="1" a="1"/>
  <c r="AG1418" i="1" s="1"/>
  <c r="AD1419" i="1"/>
  <c r="AE1419" i="1" a="1"/>
  <c r="AE1419" i="1" s="1"/>
  <c r="AF1419" i="1" a="1"/>
  <c r="AF1419" i="1" s="1"/>
  <c r="AG1419" i="1" a="1"/>
  <c r="AG1419" i="1" s="1"/>
  <c r="AD1420" i="1"/>
  <c r="AE1420" i="1" a="1"/>
  <c r="AE1420" i="1" s="1"/>
  <c r="AF1420" i="1" a="1"/>
  <c r="AF1420" i="1" s="1"/>
  <c r="AG1420" i="1" a="1"/>
  <c r="AG1420" i="1" s="1"/>
  <c r="AD1421" i="1"/>
  <c r="AE1421" i="1" a="1"/>
  <c r="AE1421" i="1" s="1"/>
  <c r="AF1421" i="1" a="1"/>
  <c r="AF1421" i="1" s="1"/>
  <c r="AG1421" i="1" a="1"/>
  <c r="AG1421" i="1" s="1"/>
  <c r="AD1422" i="1"/>
  <c r="AE1422" i="1" a="1"/>
  <c r="AE1422" i="1" s="1"/>
  <c r="AF1422" i="1" a="1"/>
  <c r="AF1422" i="1" s="1"/>
  <c r="AG1422" i="1" a="1"/>
  <c r="AG1422" i="1" s="1"/>
  <c r="AD1423" i="1"/>
  <c r="AE1423" i="1" a="1"/>
  <c r="AE1423" i="1" s="1"/>
  <c r="AF1423" i="1" a="1"/>
  <c r="AF1423" i="1" s="1"/>
  <c r="AG1423" i="1" a="1"/>
  <c r="AG1423" i="1" s="1"/>
  <c r="AD1424" i="1"/>
  <c r="AE1424" i="1" a="1"/>
  <c r="AE1424" i="1" s="1"/>
  <c r="AF1424" i="1" a="1"/>
  <c r="AF1424" i="1" s="1"/>
  <c r="AG1424" i="1" a="1"/>
  <c r="AG1424" i="1" s="1"/>
  <c r="AD1425" i="1"/>
  <c r="AE1425" i="1" a="1"/>
  <c r="AE1425" i="1" s="1"/>
  <c r="AF1425" i="1" a="1"/>
  <c r="AF1425" i="1" s="1"/>
  <c r="AG1425" i="1" a="1"/>
  <c r="AG1425" i="1" s="1"/>
  <c r="AD1426" i="1"/>
  <c r="AE1426" i="1" a="1"/>
  <c r="AE1426" i="1" s="1"/>
  <c r="AF1426" i="1" a="1"/>
  <c r="AF1426" i="1" s="1"/>
  <c r="AG1426" i="1" a="1"/>
  <c r="AG1426" i="1" s="1"/>
  <c r="AD1427" i="1"/>
  <c r="AE1427" i="1" a="1"/>
  <c r="AE1427" i="1" s="1"/>
  <c r="AF1427" i="1" a="1"/>
  <c r="AF1427" i="1" s="1"/>
  <c r="AG1427" i="1" a="1"/>
  <c r="AG1427" i="1" s="1"/>
  <c r="AD1428" i="1"/>
  <c r="AE1428" i="1" a="1"/>
  <c r="AE1428" i="1" s="1"/>
  <c r="AF1428" i="1" a="1"/>
  <c r="AF1428" i="1" s="1"/>
  <c r="AG1428" i="1" a="1"/>
  <c r="AG1428" i="1" s="1"/>
  <c r="AD1429" i="1"/>
  <c r="AE1429" i="1" a="1"/>
  <c r="AE1429" i="1" s="1"/>
  <c r="AF1429" i="1" a="1"/>
  <c r="AF1429" i="1" s="1"/>
  <c r="AG1429" i="1" a="1"/>
  <c r="AG1429" i="1" s="1"/>
  <c r="AD1430" i="1"/>
  <c r="AE1430" i="1" a="1"/>
  <c r="AE1430" i="1" s="1"/>
  <c r="AF1430" i="1" a="1"/>
  <c r="AF1430" i="1" s="1"/>
  <c r="AG1430" i="1" a="1"/>
  <c r="AG1430" i="1" s="1"/>
  <c r="AD1431" i="1"/>
  <c r="AE1431" i="1" a="1"/>
  <c r="AE1431" i="1" s="1"/>
  <c r="AF1431" i="1" a="1"/>
  <c r="AF1431" i="1" s="1"/>
  <c r="AG1431" i="1" a="1"/>
  <c r="AG1431" i="1" s="1"/>
  <c r="AD1432" i="1"/>
  <c r="AE1432" i="1" a="1"/>
  <c r="AE1432" i="1" s="1"/>
  <c r="AF1432" i="1" a="1"/>
  <c r="AF1432" i="1" s="1"/>
  <c r="AG1432" i="1" a="1"/>
  <c r="AG1432" i="1" s="1"/>
  <c r="AD1433" i="1"/>
  <c r="AE1433" i="1" a="1"/>
  <c r="AE1433" i="1" s="1"/>
  <c r="AF1433" i="1" a="1"/>
  <c r="AF1433" i="1" s="1"/>
  <c r="AG1433" i="1" a="1"/>
  <c r="AG1433" i="1" s="1"/>
  <c r="AD1434" i="1"/>
  <c r="AE1434" i="1" a="1"/>
  <c r="AE1434" i="1" s="1"/>
  <c r="AF1434" i="1" a="1"/>
  <c r="AF1434" i="1" s="1"/>
  <c r="AG1434" i="1" a="1"/>
  <c r="AG1434" i="1" s="1"/>
  <c r="AD1435" i="1"/>
  <c r="AE1435" i="1" a="1"/>
  <c r="AE1435" i="1" s="1"/>
  <c r="AF1435" i="1" a="1"/>
  <c r="AF1435" i="1" s="1"/>
  <c r="AG1435" i="1" a="1"/>
  <c r="AG1435" i="1" s="1"/>
  <c r="AD1436" i="1"/>
  <c r="AE1436" i="1" a="1"/>
  <c r="AE1436" i="1" s="1"/>
  <c r="AF1436" i="1" a="1"/>
  <c r="AF1436" i="1" s="1"/>
  <c r="AG1436" i="1" a="1"/>
  <c r="AG1436" i="1" s="1"/>
  <c r="AD1437" i="1"/>
  <c r="AE1437" i="1" a="1"/>
  <c r="AE1437" i="1" s="1"/>
  <c r="AF1437" i="1" a="1"/>
  <c r="AF1437" i="1" s="1"/>
  <c r="AG1437" i="1" a="1"/>
  <c r="AG1437" i="1" s="1"/>
  <c r="AD1438" i="1"/>
  <c r="AE1438" i="1" a="1"/>
  <c r="AE1438" i="1" s="1"/>
  <c r="AF1438" i="1" a="1"/>
  <c r="AF1438" i="1" s="1"/>
  <c r="AG1438" i="1" a="1"/>
  <c r="AG1438" i="1" s="1"/>
  <c r="AD1439" i="1"/>
  <c r="AE1439" i="1" a="1"/>
  <c r="AE1439" i="1" s="1"/>
  <c r="AF1439" i="1" a="1"/>
  <c r="AF1439" i="1" s="1"/>
  <c r="AG1439" i="1" a="1"/>
  <c r="AG1439" i="1" s="1"/>
  <c r="AD1440" i="1"/>
  <c r="AE1440" i="1" a="1"/>
  <c r="AE1440" i="1" s="1"/>
  <c r="AF1440" i="1" a="1"/>
  <c r="AF1440" i="1" s="1"/>
  <c r="AG1440" i="1" a="1"/>
  <c r="AG1440" i="1" s="1"/>
  <c r="AD1441" i="1"/>
  <c r="AE1441" i="1" a="1"/>
  <c r="AE1441" i="1" s="1"/>
  <c r="AF1441" i="1" a="1"/>
  <c r="AF1441" i="1" s="1"/>
  <c r="AG1441" i="1" a="1"/>
  <c r="AG1441" i="1" s="1"/>
  <c r="AD1442" i="1"/>
  <c r="AE1442" i="1" a="1"/>
  <c r="AE1442" i="1" s="1"/>
  <c r="AF1442" i="1" a="1"/>
  <c r="AF1442" i="1" s="1"/>
  <c r="AG1442" i="1" a="1"/>
  <c r="AG1442" i="1" s="1"/>
  <c r="AD1443" i="1"/>
  <c r="AE1443" i="1" a="1"/>
  <c r="AE1443" i="1" s="1"/>
  <c r="AF1443" i="1" a="1"/>
  <c r="AF1443" i="1" s="1"/>
  <c r="AG1443" i="1" a="1"/>
  <c r="AG1443" i="1" s="1"/>
  <c r="AD1444" i="1"/>
  <c r="AE1444" i="1" a="1"/>
  <c r="AE1444" i="1" s="1"/>
  <c r="AF1444" i="1" a="1"/>
  <c r="AF1444" i="1" s="1"/>
  <c r="AG1444" i="1" a="1"/>
  <c r="AG1444" i="1" s="1"/>
  <c r="AD1445" i="1"/>
  <c r="AE1445" i="1" a="1"/>
  <c r="AE1445" i="1" s="1"/>
  <c r="AF1445" i="1" a="1"/>
  <c r="AF1445" i="1" s="1"/>
  <c r="AG1445" i="1" a="1"/>
  <c r="AG1445" i="1" s="1"/>
  <c r="AD1446" i="1"/>
  <c r="AE1446" i="1" a="1"/>
  <c r="AE1446" i="1" s="1"/>
  <c r="AF1446" i="1" a="1"/>
  <c r="AF1446" i="1" s="1"/>
  <c r="AG1446" i="1" a="1"/>
  <c r="AG1446" i="1" s="1"/>
  <c r="AD1447" i="1"/>
  <c r="AE1447" i="1" a="1"/>
  <c r="AE1447" i="1" s="1"/>
  <c r="AF1447" i="1" a="1"/>
  <c r="AF1447" i="1" s="1"/>
  <c r="AG1447" i="1" a="1"/>
  <c r="AG1447" i="1" s="1"/>
  <c r="AD1448" i="1"/>
  <c r="AE1448" i="1" a="1"/>
  <c r="AE1448" i="1" s="1"/>
  <c r="AF1448" i="1" a="1"/>
  <c r="AF1448" i="1" s="1"/>
  <c r="AG1448" i="1" a="1"/>
  <c r="AG1448" i="1" s="1"/>
  <c r="AD1449" i="1"/>
  <c r="AE1449" i="1" a="1"/>
  <c r="AE1449" i="1" s="1"/>
  <c r="AF1449" i="1" a="1"/>
  <c r="AF1449" i="1" s="1"/>
  <c r="AG1449" i="1" a="1"/>
  <c r="AG1449" i="1" s="1"/>
  <c r="AD1450" i="1"/>
  <c r="AE1450" i="1" a="1"/>
  <c r="AE1450" i="1" s="1"/>
  <c r="AF1450" i="1" a="1"/>
  <c r="AF1450" i="1" s="1"/>
  <c r="AG1450" i="1" a="1"/>
  <c r="AG1450" i="1" s="1"/>
  <c r="AD1451" i="1"/>
  <c r="AE1451" i="1" a="1"/>
  <c r="AE1451" i="1" s="1"/>
  <c r="AF1451" i="1" a="1"/>
  <c r="AF1451" i="1" s="1"/>
  <c r="AG1451" i="1" a="1"/>
  <c r="AG1451" i="1" s="1"/>
  <c r="AD1452" i="1"/>
  <c r="AE1452" i="1" a="1"/>
  <c r="AE1452" i="1" s="1"/>
  <c r="AF1452" i="1" a="1"/>
  <c r="AF1452" i="1" s="1"/>
  <c r="AG1452" i="1" a="1"/>
  <c r="AG1452" i="1" s="1"/>
  <c r="AD1453" i="1"/>
  <c r="AE1453" i="1" a="1"/>
  <c r="AE1453" i="1" s="1"/>
  <c r="AF1453" i="1" a="1"/>
  <c r="AF1453" i="1" s="1"/>
  <c r="AG1453" i="1" a="1"/>
  <c r="AG1453" i="1" s="1"/>
  <c r="AD1454" i="1"/>
  <c r="AE1454" i="1" a="1"/>
  <c r="AE1454" i="1" s="1"/>
  <c r="AF1454" i="1" a="1"/>
  <c r="AF1454" i="1" s="1"/>
  <c r="AG1454" i="1" a="1"/>
  <c r="AG1454" i="1" s="1"/>
  <c r="AD1455" i="1"/>
  <c r="AE1455" i="1" a="1"/>
  <c r="AE1455" i="1" s="1"/>
  <c r="AF1455" i="1" a="1"/>
  <c r="AF1455" i="1" s="1"/>
  <c r="AG1455" i="1" a="1"/>
  <c r="AG1455" i="1" s="1"/>
  <c r="AD1456" i="1"/>
  <c r="AE1456" i="1" a="1"/>
  <c r="AE1456" i="1" s="1"/>
  <c r="AF1456" i="1" a="1"/>
  <c r="AF1456" i="1" s="1"/>
  <c r="AG1456" i="1" a="1"/>
  <c r="AG1456" i="1" s="1"/>
  <c r="AD1457" i="1"/>
  <c r="AE1457" i="1" a="1"/>
  <c r="AE1457" i="1" s="1"/>
  <c r="AF1457" i="1" a="1"/>
  <c r="AF1457" i="1" s="1"/>
  <c r="AG1457" i="1" a="1"/>
  <c r="AG1457" i="1" s="1"/>
  <c r="AD1458" i="1"/>
  <c r="AE1458" i="1" a="1"/>
  <c r="AE1458" i="1" s="1"/>
  <c r="AF1458" i="1" a="1"/>
  <c r="AF1458" i="1" s="1"/>
  <c r="AG1458" i="1" a="1"/>
  <c r="AG1458" i="1" s="1"/>
  <c r="AD1459" i="1"/>
  <c r="AE1459" i="1" a="1"/>
  <c r="AE1459" i="1" s="1"/>
  <c r="AF1459" i="1" a="1"/>
  <c r="AF1459" i="1" s="1"/>
  <c r="AG1459" i="1" a="1"/>
  <c r="AG1459" i="1" s="1"/>
  <c r="AD1460" i="1"/>
  <c r="AE1460" i="1" a="1"/>
  <c r="AE1460" i="1" s="1"/>
  <c r="AF1460" i="1" a="1"/>
  <c r="AF1460" i="1"/>
  <c r="AG1460" i="1" a="1"/>
  <c r="AG1460" i="1" s="1"/>
  <c r="AD1461" i="1"/>
  <c r="AE1461" i="1" a="1"/>
  <c r="AE1461" i="1" s="1"/>
  <c r="AF1461" i="1" a="1"/>
  <c r="AF1461" i="1" s="1"/>
  <c r="AG1461" i="1" a="1"/>
  <c r="AG1461" i="1" s="1"/>
  <c r="AD1462" i="1"/>
  <c r="AE1462" i="1" a="1"/>
  <c r="AE1462" i="1" s="1"/>
  <c r="AF1462" i="1" a="1"/>
  <c r="AF1462" i="1" s="1"/>
  <c r="AG1462" i="1" a="1"/>
  <c r="AG1462" i="1" s="1"/>
  <c r="AD1463" i="1"/>
  <c r="AE1463" i="1" a="1"/>
  <c r="AE1463" i="1" s="1"/>
  <c r="AF1463" i="1" a="1"/>
  <c r="AF1463" i="1" s="1"/>
  <c r="AG1463" i="1" a="1"/>
  <c r="AG1463" i="1" s="1"/>
  <c r="AD1464" i="1"/>
  <c r="AE1464" i="1" a="1"/>
  <c r="AE1464" i="1" s="1"/>
  <c r="AF1464" i="1" a="1"/>
  <c r="AF1464" i="1" s="1"/>
  <c r="AG1464" i="1" a="1"/>
  <c r="AG1464" i="1" s="1"/>
  <c r="AD1465" i="1"/>
  <c r="AE1465" i="1" a="1"/>
  <c r="AE1465" i="1" s="1"/>
  <c r="AF1465" i="1" a="1"/>
  <c r="AF1465" i="1" s="1"/>
  <c r="AG1465" i="1" a="1"/>
  <c r="AG1465" i="1" s="1"/>
  <c r="AD1466" i="1"/>
  <c r="AE1466" i="1" a="1"/>
  <c r="AE1466" i="1" s="1"/>
  <c r="AF1466" i="1" a="1"/>
  <c r="AF1466" i="1" s="1"/>
  <c r="AG1466" i="1" a="1"/>
  <c r="AG1466" i="1" s="1"/>
  <c r="AD1467" i="1"/>
  <c r="AE1467" i="1" a="1"/>
  <c r="AE1467" i="1" s="1"/>
  <c r="AF1467" i="1" a="1"/>
  <c r="AF1467" i="1" s="1"/>
  <c r="AG1467" i="1" a="1"/>
  <c r="AG1467" i="1" s="1"/>
  <c r="AD1468" i="1"/>
  <c r="AE1468" i="1" a="1"/>
  <c r="AE1468" i="1" s="1"/>
  <c r="AF1468" i="1" a="1"/>
  <c r="AF1468" i="1" s="1"/>
  <c r="AG1468" i="1" a="1"/>
  <c r="AG1468" i="1" s="1"/>
  <c r="AD1469" i="1"/>
  <c r="AE1469" i="1" a="1"/>
  <c r="AE1469" i="1" s="1"/>
  <c r="AF1469" i="1" a="1"/>
  <c r="AF1469" i="1" s="1"/>
  <c r="AG1469" i="1" a="1"/>
  <c r="AG1469" i="1" s="1"/>
  <c r="AD1470" i="1"/>
  <c r="AE1470" i="1" a="1"/>
  <c r="AE1470" i="1" s="1"/>
  <c r="AF1470" i="1" a="1"/>
  <c r="AF1470" i="1" s="1"/>
  <c r="AG1470" i="1" a="1"/>
  <c r="AG1470" i="1" s="1"/>
  <c r="AD1471" i="1"/>
  <c r="AE1471" i="1" a="1"/>
  <c r="AE1471" i="1" s="1"/>
  <c r="AF1471" i="1" a="1"/>
  <c r="AF1471" i="1" s="1"/>
  <c r="AG1471" i="1" a="1"/>
  <c r="AG1471" i="1" s="1"/>
  <c r="AD1472" i="1"/>
  <c r="AE1472" i="1" a="1"/>
  <c r="AE1472" i="1" s="1"/>
  <c r="AF1472" i="1" a="1"/>
  <c r="AF1472" i="1" s="1"/>
  <c r="AG1472" i="1" a="1"/>
  <c r="AG1472" i="1" s="1"/>
  <c r="AD1473" i="1"/>
  <c r="AE1473" i="1" a="1"/>
  <c r="AE1473" i="1" s="1"/>
  <c r="AF1473" i="1" a="1"/>
  <c r="AF1473" i="1" s="1"/>
  <c r="AG1473" i="1" a="1"/>
  <c r="AG1473" i="1" s="1"/>
  <c r="AD1474" i="1"/>
  <c r="AE1474" i="1" a="1"/>
  <c r="AE1474" i="1" s="1"/>
  <c r="AF1474" i="1" a="1"/>
  <c r="AF1474" i="1" s="1"/>
  <c r="AG1474" i="1" a="1"/>
  <c r="AG1474" i="1" s="1"/>
  <c r="AD1475" i="1"/>
  <c r="AE1475" i="1" a="1"/>
  <c r="AE1475" i="1" s="1"/>
  <c r="AF1475" i="1" a="1"/>
  <c r="AF1475" i="1" s="1"/>
  <c r="AG1475" i="1" a="1"/>
  <c r="AG1475" i="1" s="1"/>
  <c r="AD1476" i="1"/>
  <c r="AE1476" i="1" a="1"/>
  <c r="AE1476" i="1" s="1"/>
  <c r="AF1476" i="1" a="1"/>
  <c r="AF1476" i="1" s="1"/>
  <c r="AG1476" i="1" a="1"/>
  <c r="AG1476" i="1" s="1"/>
  <c r="AD1477" i="1"/>
  <c r="AE1477" i="1" a="1"/>
  <c r="AE1477" i="1" s="1"/>
  <c r="AF1477" i="1" a="1"/>
  <c r="AF1477" i="1" s="1"/>
  <c r="AG1477" i="1" a="1"/>
  <c r="AG1477" i="1" s="1"/>
  <c r="AD1478" i="1"/>
  <c r="AE1478" i="1" a="1"/>
  <c r="AE1478" i="1" s="1"/>
  <c r="AF1478" i="1" a="1"/>
  <c r="AF1478" i="1" s="1"/>
  <c r="AG1478" i="1" a="1"/>
  <c r="AG1478" i="1" s="1"/>
  <c r="AD1479" i="1"/>
  <c r="AE1479" i="1" a="1"/>
  <c r="AE1479" i="1" s="1"/>
  <c r="AF1479" i="1" a="1"/>
  <c r="AF1479" i="1" s="1"/>
  <c r="AG1479" i="1" a="1"/>
  <c r="AG1479" i="1" s="1"/>
  <c r="AD1480" i="1"/>
  <c r="AE1480" i="1" a="1"/>
  <c r="AE1480" i="1" s="1"/>
  <c r="AF1480" i="1" a="1"/>
  <c r="AF1480" i="1" s="1"/>
  <c r="AG1480" i="1" a="1"/>
  <c r="AG1480" i="1" s="1"/>
  <c r="AD1481" i="1"/>
  <c r="AE1481" i="1" a="1"/>
  <c r="AE1481" i="1" s="1"/>
  <c r="AF1481" i="1" a="1"/>
  <c r="AF1481" i="1" s="1"/>
  <c r="AG1481" i="1" a="1"/>
  <c r="AG1481" i="1" s="1"/>
  <c r="AD1482" i="1"/>
  <c r="AE1482" i="1" a="1"/>
  <c r="AE1482" i="1" s="1"/>
  <c r="AF1482" i="1" a="1"/>
  <c r="AF1482" i="1" s="1"/>
  <c r="AG1482" i="1" a="1"/>
  <c r="AG1482" i="1" s="1"/>
  <c r="AD1483" i="1"/>
  <c r="AE1483" i="1" a="1"/>
  <c r="AE1483" i="1" s="1"/>
  <c r="AF1483" i="1" a="1"/>
  <c r="AF1483" i="1" s="1"/>
  <c r="AG1483" i="1" a="1"/>
  <c r="AG1483" i="1" s="1"/>
  <c r="AD1484" i="1"/>
  <c r="AE1484" i="1" a="1"/>
  <c r="AE1484" i="1" s="1"/>
  <c r="AF1484" i="1" a="1"/>
  <c r="AF1484" i="1" s="1"/>
  <c r="AG1484" i="1" a="1"/>
  <c r="AG1484" i="1" s="1"/>
  <c r="AD1485" i="1"/>
  <c r="AE1485" i="1" a="1"/>
  <c r="AE1485" i="1" s="1"/>
  <c r="AF1485" i="1" a="1"/>
  <c r="AF1485" i="1" s="1"/>
  <c r="AG1485" i="1" a="1"/>
  <c r="AG1485" i="1" s="1"/>
  <c r="AD1486" i="1"/>
  <c r="AE1486" i="1" a="1"/>
  <c r="AE1486" i="1" s="1"/>
  <c r="AF1486" i="1" a="1"/>
  <c r="AF1486" i="1" s="1"/>
  <c r="AG1486" i="1" a="1"/>
  <c r="AG1486" i="1" s="1"/>
  <c r="AD1487" i="1"/>
  <c r="AE1487" i="1" a="1"/>
  <c r="AE1487" i="1" s="1"/>
  <c r="AF1487" i="1" a="1"/>
  <c r="AF1487" i="1" s="1"/>
  <c r="AG1487" i="1" a="1"/>
  <c r="AG1487" i="1" s="1"/>
  <c r="AD1488" i="1"/>
  <c r="AE1488" i="1" a="1"/>
  <c r="AE1488" i="1" s="1"/>
  <c r="AF1488" i="1" a="1"/>
  <c r="AF1488" i="1" s="1"/>
  <c r="AG1488" i="1" a="1"/>
  <c r="AG1488" i="1" s="1"/>
  <c r="AD1489" i="1"/>
  <c r="AE1489" i="1" a="1"/>
  <c r="AE1489" i="1" s="1"/>
  <c r="AF1489" i="1" a="1"/>
  <c r="AF1489" i="1" s="1"/>
  <c r="AG1489" i="1" a="1"/>
  <c r="AG1489" i="1" s="1"/>
  <c r="AD1490" i="1"/>
  <c r="AE1490" i="1" a="1"/>
  <c r="AE1490" i="1" s="1"/>
  <c r="AF1490" i="1" a="1"/>
  <c r="AF1490" i="1" s="1"/>
  <c r="AG1490" i="1" a="1"/>
  <c r="AG1490" i="1" s="1"/>
  <c r="AD1491" i="1"/>
  <c r="AE1491" i="1" a="1"/>
  <c r="AE1491" i="1" s="1"/>
  <c r="AF1491" i="1" a="1"/>
  <c r="AF1491" i="1" s="1"/>
  <c r="AG1491" i="1" a="1"/>
  <c r="AG1491" i="1" s="1"/>
  <c r="AD1492" i="1"/>
  <c r="AE1492" i="1" a="1"/>
  <c r="AE1492" i="1" s="1"/>
  <c r="AF1492" i="1" a="1"/>
  <c r="AF1492" i="1"/>
  <c r="AG1492" i="1" a="1"/>
  <c r="AG1492" i="1" s="1"/>
  <c r="AD1493" i="1"/>
  <c r="AE1493" i="1" a="1"/>
  <c r="AE1493" i="1" s="1"/>
  <c r="AF1493" i="1" a="1"/>
  <c r="AF1493" i="1" s="1"/>
  <c r="AG1493" i="1" a="1"/>
  <c r="AG1493" i="1" s="1"/>
  <c r="AD1494" i="1"/>
  <c r="AE1494" i="1" a="1"/>
  <c r="AE1494" i="1" s="1"/>
  <c r="AF1494" i="1" a="1"/>
  <c r="AF1494" i="1" s="1"/>
  <c r="AG1494" i="1" a="1"/>
  <c r="AG1494" i="1" s="1"/>
  <c r="AD1495" i="1"/>
  <c r="AE1495" i="1" a="1"/>
  <c r="AE1495" i="1" s="1"/>
  <c r="AF1495" i="1" a="1"/>
  <c r="AF1495" i="1" s="1"/>
  <c r="AG1495" i="1" a="1"/>
  <c r="AG1495" i="1" s="1"/>
  <c r="AD1496" i="1"/>
  <c r="AE1496" i="1" a="1"/>
  <c r="AE1496" i="1" s="1"/>
  <c r="AF1496" i="1" a="1"/>
  <c r="AF1496" i="1" s="1"/>
  <c r="AG1496" i="1" a="1"/>
  <c r="AG1496" i="1" s="1"/>
  <c r="AD1497" i="1"/>
  <c r="AE1497" i="1" a="1"/>
  <c r="AE1497" i="1" s="1"/>
  <c r="AF1497" i="1" a="1"/>
  <c r="AF1497" i="1" s="1"/>
  <c r="AG1497" i="1" a="1"/>
  <c r="AG1497" i="1" s="1"/>
  <c r="AD1498" i="1"/>
  <c r="AE1498" i="1" a="1"/>
  <c r="AE1498" i="1" s="1"/>
  <c r="AF1498" i="1" a="1"/>
  <c r="AF1498" i="1" s="1"/>
  <c r="AG1498" i="1" a="1"/>
  <c r="AG1498" i="1" s="1"/>
  <c r="AD1499" i="1"/>
  <c r="AE1499" i="1" a="1"/>
  <c r="AE1499" i="1" s="1"/>
  <c r="AF1499" i="1" a="1"/>
  <c r="AF1499" i="1" s="1"/>
  <c r="AG1499" i="1" a="1"/>
  <c r="AG1499" i="1" s="1"/>
  <c r="AD1500" i="1"/>
  <c r="AE1500" i="1" a="1"/>
  <c r="AE1500" i="1" s="1"/>
  <c r="AF1500" i="1" a="1"/>
  <c r="AF1500" i="1" s="1"/>
  <c r="AG1500" i="1" a="1"/>
  <c r="AG1500" i="1" s="1"/>
  <c r="AD1501" i="1"/>
  <c r="AE1501" i="1" a="1"/>
  <c r="AE1501" i="1" s="1"/>
  <c r="AF1501" i="1" a="1"/>
  <c r="AF1501" i="1" s="1"/>
  <c r="AG1501" i="1" a="1"/>
  <c r="AG1501" i="1" s="1"/>
  <c r="AD1502" i="1"/>
  <c r="AE1502" i="1" a="1"/>
  <c r="AE1502" i="1" s="1"/>
  <c r="AF1502" i="1" a="1"/>
  <c r="AF1502" i="1" s="1"/>
  <c r="AG1502" i="1" a="1"/>
  <c r="AG1502" i="1" s="1"/>
  <c r="AD1503" i="1"/>
  <c r="AE1503" i="1" a="1"/>
  <c r="AE1503" i="1" s="1"/>
  <c r="AF1503" i="1" a="1"/>
  <c r="AF1503" i="1" s="1"/>
  <c r="AG1503" i="1" a="1"/>
  <c r="AG1503" i="1" s="1"/>
  <c r="AD1504" i="1"/>
  <c r="AE1504" i="1" a="1"/>
  <c r="AE1504" i="1" s="1"/>
  <c r="AF1504" i="1" a="1"/>
  <c r="AF1504" i="1"/>
  <c r="AG1504" i="1" a="1"/>
  <c r="AG1504" i="1" s="1"/>
  <c r="AD1505" i="1"/>
  <c r="AE1505" i="1" a="1"/>
  <c r="AE1505" i="1" s="1"/>
  <c r="AF1505" i="1" a="1"/>
  <c r="AF1505" i="1" s="1"/>
  <c r="AG1505" i="1" a="1"/>
  <c r="AG1505" i="1" s="1"/>
  <c r="AD1506" i="1"/>
  <c r="AE1506" i="1" a="1"/>
  <c r="AE1506" i="1" s="1"/>
  <c r="AF1506" i="1" a="1"/>
  <c r="AF1506" i="1" s="1"/>
  <c r="AG1506" i="1" a="1"/>
  <c r="AG1506" i="1" s="1"/>
  <c r="AD1507" i="1"/>
  <c r="AE1507" i="1" a="1"/>
  <c r="AE1507" i="1" s="1"/>
  <c r="AF1507" i="1" a="1"/>
  <c r="AF1507" i="1" s="1"/>
  <c r="AG1507" i="1" a="1"/>
  <c r="AG1507" i="1" s="1"/>
  <c r="AD1508" i="1"/>
  <c r="AE1508" i="1" a="1"/>
  <c r="AE1508" i="1" s="1"/>
  <c r="AF1508" i="1" a="1"/>
  <c r="AF1508" i="1"/>
  <c r="AG1508" i="1" a="1"/>
  <c r="AG1508" i="1" s="1"/>
  <c r="AD1509" i="1"/>
  <c r="AE1509" i="1" a="1"/>
  <c r="AE1509" i="1" s="1"/>
  <c r="AF1509" i="1" a="1"/>
  <c r="AF1509" i="1" s="1"/>
  <c r="AG1509" i="1" a="1"/>
  <c r="AG1509" i="1" s="1"/>
  <c r="AD1510" i="1"/>
  <c r="AE1510" i="1" a="1"/>
  <c r="AE1510" i="1" s="1"/>
  <c r="AF1510" i="1" a="1"/>
  <c r="AF1510" i="1" s="1"/>
  <c r="AG1510" i="1" a="1"/>
  <c r="AG1510" i="1" s="1"/>
  <c r="AD1511" i="1"/>
  <c r="AE1511" i="1" a="1"/>
  <c r="AE1511" i="1" s="1"/>
  <c r="AF1511" i="1" a="1"/>
  <c r="AF1511" i="1" s="1"/>
  <c r="AG1511" i="1" a="1"/>
  <c r="AG1511" i="1" s="1"/>
  <c r="AD1512" i="1"/>
  <c r="AE1512" i="1" a="1"/>
  <c r="AE1512" i="1" s="1"/>
  <c r="AF1512" i="1" a="1"/>
  <c r="AF1512" i="1" s="1"/>
  <c r="AG1512" i="1" a="1"/>
  <c r="AG1512" i="1" s="1"/>
  <c r="AD1513" i="1"/>
  <c r="AE1513" i="1" a="1"/>
  <c r="AE1513" i="1" s="1"/>
  <c r="AF1513" i="1" a="1"/>
  <c r="AF1513" i="1" s="1"/>
  <c r="AG1513" i="1" a="1"/>
  <c r="AG1513" i="1" s="1"/>
  <c r="AD1514" i="1"/>
  <c r="AE1514" i="1" a="1"/>
  <c r="AE1514" i="1" s="1"/>
  <c r="AF1514" i="1" a="1"/>
  <c r="AF1514" i="1" s="1"/>
  <c r="AG1514" i="1" a="1"/>
  <c r="AG1514" i="1" s="1"/>
  <c r="AD1515" i="1"/>
  <c r="AE1515" i="1" a="1"/>
  <c r="AE1515" i="1" s="1"/>
  <c r="AF1515" i="1" a="1"/>
  <c r="AF1515" i="1" s="1"/>
  <c r="AG1515" i="1" a="1"/>
  <c r="AG1515" i="1" s="1"/>
  <c r="AD1516" i="1"/>
  <c r="AE1516" i="1" a="1"/>
  <c r="AE1516" i="1" s="1"/>
  <c r="AF1516" i="1" a="1"/>
  <c r="AF1516" i="1"/>
  <c r="AG1516" i="1" a="1"/>
  <c r="AG1516" i="1" s="1"/>
  <c r="AD1517" i="1"/>
  <c r="AE1517" i="1" a="1"/>
  <c r="AE1517" i="1" s="1"/>
  <c r="AF1517" i="1" a="1"/>
  <c r="AF1517" i="1" s="1"/>
  <c r="AG1517" i="1" a="1"/>
  <c r="AG1517" i="1" s="1"/>
  <c r="AD1518" i="1"/>
  <c r="AE1518" i="1" a="1"/>
  <c r="AE1518" i="1" s="1"/>
  <c r="AF1518" i="1" a="1"/>
  <c r="AF1518" i="1" s="1"/>
  <c r="AG1518" i="1" a="1"/>
  <c r="AG1518" i="1" s="1"/>
  <c r="AD1519" i="1"/>
  <c r="AE1519" i="1" a="1"/>
  <c r="AE1519" i="1" s="1"/>
  <c r="AF1519" i="1" a="1"/>
  <c r="AF1519" i="1" s="1"/>
  <c r="AG1519" i="1" a="1"/>
  <c r="AG1519" i="1" s="1"/>
  <c r="AD1520" i="1"/>
  <c r="AE1520" i="1" a="1"/>
  <c r="AE1520" i="1" s="1"/>
  <c r="AF1520" i="1" a="1"/>
  <c r="AF1520" i="1" s="1"/>
  <c r="AG1520" i="1" a="1"/>
  <c r="AG1520" i="1" s="1"/>
  <c r="AD1521" i="1"/>
  <c r="AE1521" i="1" a="1"/>
  <c r="AE1521" i="1" s="1"/>
  <c r="AF1521" i="1" a="1"/>
  <c r="AF1521" i="1" s="1"/>
  <c r="AG1521" i="1" a="1"/>
  <c r="AG1521" i="1" s="1"/>
  <c r="AD1522" i="1"/>
  <c r="AE1522" i="1" a="1"/>
  <c r="AE1522" i="1" s="1"/>
  <c r="AF1522" i="1" a="1"/>
  <c r="AF1522" i="1" s="1"/>
  <c r="AG1522" i="1" a="1"/>
  <c r="AG1522" i="1" s="1"/>
  <c r="AD1523" i="1"/>
  <c r="AE1523" i="1" a="1"/>
  <c r="AE1523" i="1" s="1"/>
  <c r="AF1523" i="1" a="1"/>
  <c r="AF1523" i="1" s="1"/>
  <c r="AG1523" i="1" a="1"/>
  <c r="AG1523" i="1" s="1"/>
  <c r="AD1524" i="1"/>
  <c r="AE1524" i="1" a="1"/>
  <c r="AE1524" i="1" s="1"/>
  <c r="AF1524" i="1" a="1"/>
  <c r="AF1524" i="1"/>
  <c r="AG1524" i="1" a="1"/>
  <c r="AG1524" i="1" s="1"/>
  <c r="AD1525" i="1"/>
  <c r="AE1525" i="1" a="1"/>
  <c r="AE1525" i="1" s="1"/>
  <c r="AF1525" i="1" a="1"/>
  <c r="AF1525" i="1" s="1"/>
  <c r="AG1525" i="1" a="1"/>
  <c r="AG1525" i="1" s="1"/>
  <c r="AD1526" i="1"/>
  <c r="AE1526" i="1" a="1"/>
  <c r="AE1526" i="1" s="1"/>
  <c r="AF1526" i="1" a="1"/>
  <c r="AF1526" i="1" s="1"/>
  <c r="AG1526" i="1" a="1"/>
  <c r="AG1526" i="1" s="1"/>
  <c r="AD1527" i="1"/>
  <c r="AE1527" i="1" a="1"/>
  <c r="AE1527" i="1" s="1"/>
  <c r="AF1527" i="1" a="1"/>
  <c r="AF1527" i="1" s="1"/>
  <c r="AG1527" i="1" a="1"/>
  <c r="AG1527" i="1" s="1"/>
  <c r="AD1528" i="1"/>
  <c r="AE1528" i="1" a="1"/>
  <c r="AE1528" i="1" s="1"/>
  <c r="AF1528" i="1" a="1"/>
  <c r="AF1528" i="1" s="1"/>
  <c r="AG1528" i="1" a="1"/>
  <c r="AG1528" i="1" s="1"/>
  <c r="AD1529" i="1"/>
  <c r="AE1529" i="1" a="1"/>
  <c r="AE1529" i="1" s="1"/>
  <c r="AF1529" i="1" a="1"/>
  <c r="AF1529" i="1" s="1"/>
  <c r="AG1529" i="1" a="1"/>
  <c r="AG1529" i="1" s="1"/>
  <c r="AD1530" i="1"/>
  <c r="AE1530" i="1" a="1"/>
  <c r="AE1530" i="1" s="1"/>
  <c r="AF1530" i="1" a="1"/>
  <c r="AF1530" i="1" s="1"/>
  <c r="AG1530" i="1" a="1"/>
  <c r="AG1530" i="1" s="1"/>
  <c r="AD1531" i="1"/>
  <c r="AE1531" i="1" a="1"/>
  <c r="AE1531" i="1" s="1"/>
  <c r="AF1531" i="1" a="1"/>
  <c r="AF1531" i="1"/>
  <c r="AG1531" i="1" a="1"/>
  <c r="AG1531" i="1" s="1"/>
  <c r="AD1532" i="1"/>
  <c r="AE1532" i="1" a="1"/>
  <c r="AE1532" i="1" s="1"/>
  <c r="AF1532" i="1" a="1"/>
  <c r="AF1532" i="1" s="1"/>
  <c r="AG1532" i="1" a="1"/>
  <c r="AG1532" i="1" s="1"/>
  <c r="AD1533" i="1"/>
  <c r="AE1533" i="1" a="1"/>
  <c r="AE1533" i="1" s="1"/>
  <c r="AF1533" i="1" a="1"/>
  <c r="AF1533" i="1" s="1"/>
  <c r="AG1533" i="1" a="1"/>
  <c r="AG1533" i="1" s="1"/>
  <c r="AD1534" i="1"/>
  <c r="AE1534" i="1" a="1"/>
  <c r="AE1534" i="1" s="1"/>
  <c r="AF1534" i="1" a="1"/>
  <c r="AF1534" i="1" s="1"/>
  <c r="AG1534" i="1" a="1"/>
  <c r="AG1534" i="1" s="1"/>
  <c r="AD1535" i="1"/>
  <c r="AE1535" i="1" a="1"/>
  <c r="AE1535" i="1" s="1"/>
  <c r="AF1535" i="1" a="1"/>
  <c r="AF1535" i="1"/>
  <c r="AG1535" i="1" a="1"/>
  <c r="AG1535" i="1" s="1"/>
  <c r="AD1536" i="1"/>
  <c r="AE1536" i="1" a="1"/>
  <c r="AE1536" i="1" s="1"/>
  <c r="AF1536" i="1" a="1"/>
  <c r="AF1536" i="1" s="1"/>
  <c r="AG1536" i="1" a="1"/>
  <c r="AG1536" i="1" s="1"/>
  <c r="AD1537" i="1"/>
  <c r="AE1537" i="1" a="1"/>
  <c r="AE1537" i="1" s="1"/>
  <c r="AF1537" i="1" a="1"/>
  <c r="AF1537" i="1" s="1"/>
  <c r="AG1537" i="1" a="1"/>
  <c r="AG1537" i="1" s="1"/>
  <c r="AD1538" i="1"/>
  <c r="AE1538" i="1" a="1"/>
  <c r="AE1538" i="1" s="1"/>
  <c r="AF1538" i="1" a="1"/>
  <c r="AF1538" i="1" s="1"/>
  <c r="AG1538" i="1" a="1"/>
  <c r="AG1538" i="1" s="1"/>
  <c r="AD1539" i="1"/>
  <c r="AE1539" i="1" a="1"/>
  <c r="AE1539" i="1" s="1"/>
  <c r="AF1539" i="1" a="1"/>
  <c r="AF1539" i="1"/>
  <c r="AG1539" i="1" a="1"/>
  <c r="AG1539" i="1" s="1"/>
  <c r="AD1540" i="1"/>
  <c r="AE1540" i="1" a="1"/>
  <c r="AE1540" i="1" s="1"/>
  <c r="AF1540" i="1" a="1"/>
  <c r="AF1540" i="1" s="1"/>
  <c r="AG1540" i="1" a="1"/>
  <c r="AG1540" i="1" s="1"/>
  <c r="AD1541" i="1"/>
  <c r="AE1541" i="1" a="1"/>
  <c r="AE1541" i="1" s="1"/>
  <c r="AF1541" i="1" a="1"/>
  <c r="AF1541" i="1" s="1"/>
  <c r="AG1541" i="1" a="1"/>
  <c r="AG1541" i="1" s="1"/>
  <c r="AD1542" i="1"/>
  <c r="AE1542" i="1" a="1"/>
  <c r="AE1542" i="1" s="1"/>
  <c r="AF1542" i="1" a="1"/>
  <c r="AF1542" i="1" s="1"/>
  <c r="AG1542" i="1" a="1"/>
  <c r="AG1542" i="1" s="1"/>
  <c r="AD1543" i="1"/>
  <c r="AE1543" i="1" a="1"/>
  <c r="AE1543" i="1" s="1"/>
  <c r="AF1543" i="1" a="1"/>
  <c r="AF1543" i="1"/>
  <c r="AG1543" i="1" a="1"/>
  <c r="AG1543" i="1" s="1"/>
  <c r="AD1544" i="1"/>
  <c r="AE1544" i="1" a="1"/>
  <c r="AE1544" i="1" s="1"/>
  <c r="AF1544" i="1" a="1"/>
  <c r="AF1544" i="1" s="1"/>
  <c r="AG1544" i="1" a="1"/>
  <c r="AG1544" i="1" s="1"/>
  <c r="AD1545" i="1"/>
  <c r="AE1545" i="1" a="1"/>
  <c r="AE1545" i="1" s="1"/>
  <c r="AF1545" i="1" a="1"/>
  <c r="AF1545" i="1" s="1"/>
  <c r="AG1545" i="1" a="1"/>
  <c r="AG1545" i="1" s="1"/>
  <c r="AD1546" i="1"/>
  <c r="AE1546" i="1" a="1"/>
  <c r="AE1546" i="1" s="1"/>
  <c r="AF1546" i="1" a="1"/>
  <c r="AF1546" i="1" s="1"/>
  <c r="AG1546" i="1" a="1"/>
  <c r="AG1546" i="1" s="1"/>
  <c r="AD1547" i="1"/>
  <c r="AE1547" i="1" a="1"/>
  <c r="AE1547" i="1" s="1"/>
  <c r="AF1547" i="1" a="1"/>
  <c r="AF1547" i="1"/>
  <c r="AG1547" i="1" a="1"/>
  <c r="AG1547" i="1" s="1"/>
  <c r="AD1548" i="1"/>
  <c r="AE1548" i="1" a="1"/>
  <c r="AE1548" i="1" s="1"/>
  <c r="AF1548" i="1" a="1"/>
  <c r="AF1548" i="1" s="1"/>
  <c r="AG1548" i="1" a="1"/>
  <c r="AG1548" i="1" s="1"/>
  <c r="AD1549" i="1"/>
  <c r="AE1549" i="1" a="1"/>
  <c r="AE1549" i="1" s="1"/>
  <c r="AF1549" i="1" a="1"/>
  <c r="AF1549" i="1" s="1"/>
  <c r="AG1549" i="1" a="1"/>
  <c r="AG1549" i="1" s="1"/>
  <c r="AD1550" i="1"/>
  <c r="AE1550" i="1" a="1"/>
  <c r="AE1550" i="1" s="1"/>
  <c r="AF1550" i="1" a="1"/>
  <c r="AF1550" i="1" s="1"/>
  <c r="AG1550" i="1" a="1"/>
  <c r="AG1550" i="1" s="1"/>
  <c r="AD1551" i="1"/>
  <c r="AE1551" i="1" a="1"/>
  <c r="AE1551" i="1" s="1"/>
  <c r="AF1551" i="1" a="1"/>
  <c r="AF1551" i="1"/>
  <c r="AG1551" i="1" a="1"/>
  <c r="AG1551" i="1" s="1"/>
  <c r="AD1552" i="1"/>
  <c r="AE1552" i="1" a="1"/>
  <c r="AE1552" i="1" s="1"/>
  <c r="AF1552" i="1" a="1"/>
  <c r="AF1552" i="1" s="1"/>
  <c r="AG1552" i="1" a="1"/>
  <c r="AG1552" i="1" s="1"/>
  <c r="AD1553" i="1"/>
  <c r="AE1553" i="1" a="1"/>
  <c r="AE1553" i="1" s="1"/>
  <c r="AF1553" i="1" a="1"/>
  <c r="AF1553" i="1" s="1"/>
  <c r="AG1553" i="1" a="1"/>
  <c r="AG1553" i="1" s="1"/>
  <c r="AD1554" i="1"/>
  <c r="AE1554" i="1" a="1"/>
  <c r="AE1554" i="1" s="1"/>
  <c r="AF1554" i="1" a="1"/>
  <c r="AF1554" i="1" s="1"/>
  <c r="AG1554" i="1" a="1"/>
  <c r="AG1554" i="1" s="1"/>
  <c r="AD1555" i="1"/>
  <c r="AE1555" i="1" a="1"/>
  <c r="AE1555" i="1" s="1"/>
  <c r="AF1555" i="1" a="1"/>
  <c r="AF1555" i="1"/>
  <c r="AG1555" i="1" a="1"/>
  <c r="AG1555" i="1" s="1"/>
  <c r="AD1556" i="1"/>
  <c r="AE1556" i="1" a="1"/>
  <c r="AE1556" i="1" s="1"/>
  <c r="AF1556" i="1" a="1"/>
  <c r="AF1556" i="1" s="1"/>
  <c r="AG1556" i="1" a="1"/>
  <c r="AG1556" i="1" s="1"/>
  <c r="AD1557" i="1"/>
  <c r="AE1557" i="1" a="1"/>
  <c r="AE1557" i="1" s="1"/>
  <c r="AF1557" i="1" a="1"/>
  <c r="AF1557" i="1" s="1"/>
  <c r="AG1557" i="1" a="1"/>
  <c r="AG1557" i="1" s="1"/>
  <c r="AD1558" i="1"/>
  <c r="AE1558" i="1" a="1"/>
  <c r="AE1558" i="1" s="1"/>
  <c r="AF1558" i="1" a="1"/>
  <c r="AF1558" i="1" s="1"/>
  <c r="AG1558" i="1" a="1"/>
  <c r="AG1558" i="1" s="1"/>
  <c r="AD1559" i="1"/>
  <c r="AE1559" i="1" a="1"/>
  <c r="AE1559" i="1" s="1"/>
  <c r="AF1559" i="1" a="1"/>
  <c r="AF1559" i="1"/>
  <c r="AG1559" i="1" a="1"/>
  <c r="AG1559" i="1" s="1"/>
  <c r="AD1560" i="1"/>
  <c r="AE1560" i="1" a="1"/>
  <c r="AE1560" i="1" s="1"/>
  <c r="AF1560" i="1" a="1"/>
  <c r="AF1560" i="1" s="1"/>
  <c r="AG1560" i="1" a="1"/>
  <c r="AG1560" i="1" s="1"/>
  <c r="AD1561" i="1"/>
  <c r="AE1561" i="1" a="1"/>
  <c r="AE1561" i="1" s="1"/>
  <c r="AF1561" i="1" a="1"/>
  <c r="AF1561" i="1" s="1"/>
  <c r="AG1561" i="1" a="1"/>
  <c r="AG1561" i="1" s="1"/>
  <c r="AD1562" i="1"/>
  <c r="AE1562" i="1" a="1"/>
  <c r="AE1562" i="1" s="1"/>
  <c r="AF1562" i="1" a="1"/>
  <c r="AF1562" i="1" s="1"/>
  <c r="AG1562" i="1" a="1"/>
  <c r="AG1562" i="1" s="1"/>
  <c r="AD1563" i="1"/>
  <c r="AE1563" i="1" a="1"/>
  <c r="AE1563" i="1" s="1"/>
  <c r="AF1563" i="1" a="1"/>
  <c r="AF1563" i="1"/>
  <c r="AG1563" i="1" a="1"/>
  <c r="AG1563" i="1" s="1"/>
  <c r="AD1564" i="1"/>
  <c r="AE1564" i="1" a="1"/>
  <c r="AE1564" i="1" s="1"/>
  <c r="AF1564" i="1" a="1"/>
  <c r="AF1564" i="1" s="1"/>
  <c r="AG1564" i="1" a="1"/>
  <c r="AG1564" i="1" s="1"/>
  <c r="AD1565" i="1"/>
  <c r="AE1565" i="1" a="1"/>
  <c r="AE1565" i="1" s="1"/>
  <c r="AF1565" i="1" a="1"/>
  <c r="AF1565" i="1" s="1"/>
  <c r="AG1565" i="1" a="1"/>
  <c r="AG1565" i="1" s="1"/>
  <c r="AD1566" i="1"/>
  <c r="AE1566" i="1" a="1"/>
  <c r="AE1566" i="1" s="1"/>
  <c r="AF1566" i="1" a="1"/>
  <c r="AF1566" i="1" s="1"/>
  <c r="AG1566" i="1" a="1"/>
  <c r="AG1566" i="1" s="1"/>
  <c r="AD1567" i="1"/>
  <c r="AE1567" i="1" a="1"/>
  <c r="AE1567" i="1" s="1"/>
  <c r="AF1567" i="1" a="1"/>
  <c r="AF1567" i="1"/>
  <c r="AG1567" i="1" a="1"/>
  <c r="AG1567" i="1" s="1"/>
  <c r="AD1568" i="1"/>
  <c r="AE1568" i="1" a="1"/>
  <c r="AE1568" i="1" s="1"/>
  <c r="AF1568" i="1" a="1"/>
  <c r="AF1568" i="1" s="1"/>
  <c r="AG1568" i="1" a="1"/>
  <c r="AG1568" i="1" s="1"/>
  <c r="AD1569" i="1"/>
  <c r="AE1569" i="1" a="1"/>
  <c r="AE1569" i="1" s="1"/>
  <c r="AF1569" i="1" a="1"/>
  <c r="AF1569" i="1" s="1"/>
  <c r="AG1569" i="1" a="1"/>
  <c r="AG1569" i="1" s="1"/>
  <c r="AD1570" i="1"/>
  <c r="AE1570" i="1" a="1"/>
  <c r="AE1570" i="1" s="1"/>
  <c r="AF1570" i="1" a="1"/>
  <c r="AF1570" i="1" s="1"/>
  <c r="AG1570" i="1" a="1"/>
  <c r="AG1570" i="1" s="1"/>
  <c r="AD1571" i="1"/>
  <c r="AE1571" i="1" a="1"/>
  <c r="AE1571" i="1" s="1"/>
  <c r="AF1571" i="1" a="1"/>
  <c r="AF1571" i="1"/>
  <c r="AG1571" i="1" a="1"/>
  <c r="AG1571" i="1" s="1"/>
  <c r="AD1572" i="1"/>
  <c r="AE1572" i="1" a="1"/>
  <c r="AE1572" i="1" s="1"/>
  <c r="AF1572" i="1" a="1"/>
  <c r="AF1572" i="1" s="1"/>
  <c r="AG1572" i="1" a="1"/>
  <c r="AG1572" i="1" s="1"/>
  <c r="AD1573" i="1"/>
  <c r="AE1573" i="1" a="1"/>
  <c r="AE1573" i="1" s="1"/>
  <c r="AF1573" i="1" a="1"/>
  <c r="AF1573" i="1" s="1"/>
  <c r="AG1573" i="1" a="1"/>
  <c r="AG1573" i="1" s="1"/>
  <c r="AD1574" i="1"/>
  <c r="AE1574" i="1" a="1"/>
  <c r="AE1574" i="1" s="1"/>
  <c r="AF1574" i="1" a="1"/>
  <c r="AF1574" i="1" s="1"/>
  <c r="AG1574" i="1" a="1"/>
  <c r="AG1574" i="1" s="1"/>
  <c r="AD1575" i="1"/>
  <c r="AE1575" i="1" a="1"/>
  <c r="AE1575" i="1" s="1"/>
  <c r="AF1575" i="1" a="1"/>
  <c r="AF1575" i="1"/>
  <c r="AG1575" i="1" a="1"/>
  <c r="AG1575" i="1" s="1"/>
  <c r="AD1576" i="1"/>
  <c r="AE1576" i="1" a="1"/>
  <c r="AE1576" i="1" s="1"/>
  <c r="AF1576" i="1" a="1"/>
  <c r="AF1576" i="1" s="1"/>
  <c r="AG1576" i="1" a="1"/>
  <c r="AG1576" i="1" s="1"/>
  <c r="AD1577" i="1"/>
  <c r="AE1577" i="1" a="1"/>
  <c r="AE1577" i="1" s="1"/>
  <c r="AF1577" i="1" a="1"/>
  <c r="AF1577" i="1" s="1"/>
  <c r="AG1577" i="1" a="1"/>
  <c r="AG1577" i="1" s="1"/>
  <c r="AD1578" i="1"/>
  <c r="AE1578" i="1" a="1"/>
  <c r="AE1578" i="1" s="1"/>
  <c r="AF1578" i="1" a="1"/>
  <c r="AF1578" i="1" s="1"/>
  <c r="AG1578" i="1" a="1"/>
  <c r="AG1578" i="1" s="1"/>
  <c r="AD1579" i="1"/>
  <c r="AE1579" i="1" a="1"/>
  <c r="AE1579" i="1" s="1"/>
  <c r="AF1579" i="1" a="1"/>
  <c r="AF1579" i="1"/>
  <c r="AG1579" i="1" a="1"/>
  <c r="AG1579" i="1" s="1"/>
  <c r="AD1580" i="1"/>
  <c r="AE1580" i="1" a="1"/>
  <c r="AE1580" i="1" s="1"/>
  <c r="AF1580" i="1" a="1"/>
  <c r="AF1580" i="1" s="1"/>
  <c r="AG1580" i="1" a="1"/>
  <c r="AG1580" i="1" s="1"/>
  <c r="AD1581" i="1"/>
  <c r="AE1581" i="1" a="1"/>
  <c r="AE1581" i="1" s="1"/>
  <c r="AF1581" i="1" a="1"/>
  <c r="AF1581" i="1" s="1"/>
  <c r="AG1581" i="1" a="1"/>
  <c r="AG1581" i="1" s="1"/>
  <c r="AD1582" i="1"/>
  <c r="AE1582" i="1" a="1"/>
  <c r="AE1582" i="1" s="1"/>
  <c r="AF1582" i="1" a="1"/>
  <c r="AF1582" i="1" s="1"/>
  <c r="AG1582" i="1" a="1"/>
  <c r="AG1582" i="1" s="1"/>
  <c r="AD1583" i="1"/>
  <c r="AE1583" i="1" a="1"/>
  <c r="AE1583" i="1" s="1"/>
  <c r="AF1583" i="1" a="1"/>
  <c r="AF1583" i="1"/>
  <c r="AG1583" i="1" a="1"/>
  <c r="AG1583" i="1" s="1"/>
  <c r="AD1584" i="1"/>
  <c r="AE1584" i="1" a="1"/>
  <c r="AE1584" i="1" s="1"/>
  <c r="AF1584" i="1" a="1"/>
  <c r="AF1584" i="1" s="1"/>
  <c r="AG1584" i="1" a="1"/>
  <c r="AG1584" i="1" s="1"/>
  <c r="AD1585" i="1"/>
  <c r="AE1585" i="1" a="1"/>
  <c r="AE1585" i="1" s="1"/>
  <c r="AF1585" i="1" a="1"/>
  <c r="AF1585" i="1" s="1"/>
  <c r="AG1585" i="1" a="1"/>
  <c r="AG1585" i="1" s="1"/>
  <c r="AD1586" i="1"/>
  <c r="AE1586" i="1" a="1"/>
  <c r="AE1586" i="1" s="1"/>
  <c r="AF1586" i="1" a="1"/>
  <c r="AF1586" i="1" s="1"/>
  <c r="AG1586" i="1" a="1"/>
  <c r="AG1586" i="1" s="1"/>
  <c r="AD1587" i="1"/>
  <c r="AE1587" i="1" a="1"/>
  <c r="AE1587" i="1" s="1"/>
  <c r="AF1587" i="1" a="1"/>
  <c r="AF1587" i="1"/>
  <c r="AG1587" i="1" a="1"/>
  <c r="AG1587" i="1" s="1"/>
  <c r="AD1588" i="1"/>
  <c r="AE1588" i="1" a="1"/>
  <c r="AE1588" i="1" s="1"/>
  <c r="AF1588" i="1" a="1"/>
  <c r="AF1588" i="1" s="1"/>
  <c r="AG1588" i="1" a="1"/>
  <c r="AG1588" i="1" s="1"/>
  <c r="AD1589" i="1"/>
  <c r="AE1589" i="1" a="1"/>
  <c r="AE1589" i="1" s="1"/>
  <c r="AF1589" i="1" a="1"/>
  <c r="AF1589" i="1" s="1"/>
  <c r="AG1589" i="1" a="1"/>
  <c r="AG1589" i="1" s="1"/>
  <c r="AD1590" i="1"/>
  <c r="AE1590" i="1" a="1"/>
  <c r="AE1590" i="1" s="1"/>
  <c r="AF1590" i="1" a="1"/>
  <c r="AF1590" i="1" s="1"/>
  <c r="AG1590" i="1" a="1"/>
  <c r="AG1590" i="1" s="1"/>
  <c r="AD1591" i="1"/>
  <c r="AE1591" i="1" a="1"/>
  <c r="AE1591" i="1" s="1"/>
  <c r="AF1591" i="1" a="1"/>
  <c r="AF1591" i="1"/>
  <c r="AG1591" i="1" a="1"/>
  <c r="AG1591" i="1" s="1"/>
  <c r="AD1592" i="1"/>
  <c r="AE1592" i="1" a="1"/>
  <c r="AE1592" i="1" s="1"/>
  <c r="AF1592" i="1" a="1"/>
  <c r="AF1592" i="1" s="1"/>
  <c r="AG1592" i="1" a="1"/>
  <c r="AG1592" i="1" s="1"/>
  <c r="AD1593" i="1"/>
  <c r="AE1593" i="1" a="1"/>
  <c r="AE1593" i="1" s="1"/>
  <c r="AF1593" i="1" a="1"/>
  <c r="AF1593" i="1" s="1"/>
  <c r="AG1593" i="1" a="1"/>
  <c r="AG1593" i="1" s="1"/>
  <c r="AD1594" i="1"/>
  <c r="AE1594" i="1" a="1"/>
  <c r="AE1594" i="1" s="1"/>
  <c r="AF1594" i="1" a="1"/>
  <c r="AF1594" i="1" s="1"/>
  <c r="AG1594" i="1" a="1"/>
  <c r="AG1594" i="1" s="1"/>
  <c r="AD1595" i="1"/>
  <c r="AE1595" i="1" a="1"/>
  <c r="AE1595" i="1" s="1"/>
  <c r="AF1595" i="1" a="1"/>
  <c r="AF1595" i="1"/>
  <c r="AG1595" i="1" a="1"/>
  <c r="AG1595" i="1" s="1"/>
  <c r="AD1596" i="1"/>
  <c r="AE1596" i="1" a="1"/>
  <c r="AE1596" i="1" s="1"/>
  <c r="AF1596" i="1" a="1"/>
  <c r="AF1596" i="1" s="1"/>
  <c r="AG1596" i="1" a="1"/>
  <c r="AG1596" i="1" s="1"/>
  <c r="AD1597" i="1"/>
  <c r="AE1597" i="1" a="1"/>
  <c r="AE1597" i="1" s="1"/>
  <c r="AF1597" i="1" a="1"/>
  <c r="AF1597" i="1" s="1"/>
  <c r="AG1597" i="1" a="1"/>
  <c r="AG1597" i="1" s="1"/>
  <c r="AD1598" i="1"/>
  <c r="AE1598" i="1" a="1"/>
  <c r="AE1598" i="1" s="1"/>
  <c r="AF1598" i="1" a="1"/>
  <c r="AF1598" i="1" s="1"/>
  <c r="AG1598" i="1" a="1"/>
  <c r="AG1598" i="1" s="1"/>
  <c r="AD1599" i="1"/>
  <c r="AE1599" i="1" a="1"/>
  <c r="AE1599" i="1" s="1"/>
  <c r="AF1599" i="1" a="1"/>
  <c r="AF1599" i="1"/>
  <c r="AG1599" i="1" a="1"/>
  <c r="AG1599" i="1" s="1"/>
  <c r="AD1600" i="1"/>
  <c r="AE1600" i="1" a="1"/>
  <c r="AE1600" i="1" s="1"/>
  <c r="AF1600" i="1" a="1"/>
  <c r="AF1600" i="1" s="1"/>
  <c r="AG1600" i="1" a="1"/>
  <c r="AG1600" i="1" s="1"/>
  <c r="AD1601" i="1"/>
  <c r="AE1601" i="1" a="1"/>
  <c r="AE1601" i="1" s="1"/>
  <c r="AF1601" i="1" a="1"/>
  <c r="AF1601" i="1" s="1"/>
  <c r="AG1601" i="1" a="1"/>
  <c r="AG1601" i="1" s="1"/>
  <c r="AD1602" i="1"/>
  <c r="AE1602" i="1" a="1"/>
  <c r="AE1602" i="1" s="1"/>
  <c r="AF1602" i="1" a="1"/>
  <c r="AF1602" i="1" s="1"/>
  <c r="AG1602" i="1" a="1"/>
  <c r="AG1602" i="1" s="1"/>
  <c r="AD1603" i="1"/>
  <c r="AE1603" i="1" a="1"/>
  <c r="AE1603" i="1" s="1"/>
  <c r="AF1603" i="1" a="1"/>
  <c r="AF1603" i="1"/>
  <c r="AG1603" i="1" a="1"/>
  <c r="AG1603" i="1" s="1"/>
  <c r="AD1604" i="1"/>
  <c r="AE1604" i="1" a="1"/>
  <c r="AE1604" i="1" s="1"/>
  <c r="AF1604" i="1" a="1"/>
  <c r="AF1604" i="1" s="1"/>
  <c r="AG1604" i="1" a="1"/>
  <c r="AG1604" i="1" s="1"/>
  <c r="AD1605" i="1"/>
  <c r="AE1605" i="1" a="1"/>
  <c r="AE1605" i="1" s="1"/>
  <c r="AF1605" i="1" a="1"/>
  <c r="AF1605" i="1" s="1"/>
  <c r="AG1605" i="1" a="1"/>
  <c r="AG1605" i="1" s="1"/>
  <c r="AD1606" i="1"/>
  <c r="AE1606" i="1" a="1"/>
  <c r="AE1606" i="1" s="1"/>
  <c r="AF1606" i="1" a="1"/>
  <c r="AF1606" i="1" s="1"/>
  <c r="AG1606" i="1" a="1"/>
  <c r="AG1606" i="1" s="1"/>
  <c r="AD1607" i="1"/>
  <c r="AE1607" i="1" a="1"/>
  <c r="AE1607" i="1" s="1"/>
  <c r="AF1607" i="1" a="1"/>
  <c r="AF1607" i="1"/>
  <c r="AG1607" i="1" a="1"/>
  <c r="AG1607" i="1" s="1"/>
  <c r="AD1608" i="1"/>
  <c r="AE1608" i="1" a="1"/>
  <c r="AE1608" i="1" s="1"/>
  <c r="AF1608" i="1" a="1"/>
  <c r="AF1608" i="1" s="1"/>
  <c r="AG1608" i="1" a="1"/>
  <c r="AG1608" i="1" s="1"/>
  <c r="AD1609" i="1"/>
  <c r="AE1609" i="1" a="1"/>
  <c r="AE1609" i="1" s="1"/>
  <c r="AF1609" i="1" a="1"/>
  <c r="AF1609" i="1" s="1"/>
  <c r="AG1609" i="1" a="1"/>
  <c r="AG1609" i="1" s="1"/>
  <c r="AD1610" i="1"/>
  <c r="AE1610" i="1" a="1"/>
  <c r="AE1610" i="1" s="1"/>
  <c r="AF1610" i="1" a="1"/>
  <c r="AF1610" i="1" s="1"/>
  <c r="AG1610" i="1" a="1"/>
  <c r="AG1610" i="1" s="1"/>
  <c r="AD1611" i="1"/>
  <c r="AE1611" i="1" a="1"/>
  <c r="AE1611" i="1" s="1"/>
  <c r="AF1611" i="1" a="1"/>
  <c r="AF1611" i="1"/>
  <c r="AG1611" i="1" a="1"/>
  <c r="AG1611" i="1" s="1"/>
  <c r="AD1612" i="1"/>
  <c r="AE1612" i="1" a="1"/>
  <c r="AE1612" i="1" s="1"/>
  <c r="AF1612" i="1" a="1"/>
  <c r="AF1612" i="1" s="1"/>
  <c r="AG1612" i="1" a="1"/>
  <c r="AG1612" i="1" s="1"/>
  <c r="AD1613" i="1"/>
  <c r="AE1613" i="1" a="1"/>
  <c r="AE1613" i="1" s="1"/>
  <c r="AF1613" i="1" a="1"/>
  <c r="AF1613" i="1" s="1"/>
  <c r="AG1613" i="1" a="1"/>
  <c r="AG1613" i="1" s="1"/>
  <c r="AD1614" i="1"/>
  <c r="AE1614" i="1" a="1"/>
  <c r="AE1614" i="1" s="1"/>
  <c r="AF1614" i="1" a="1"/>
  <c r="AF1614" i="1" s="1"/>
  <c r="AG1614" i="1" a="1"/>
  <c r="AG1614" i="1" s="1"/>
  <c r="AD1615" i="1"/>
  <c r="AE1615" i="1" a="1"/>
  <c r="AE1615" i="1" s="1"/>
  <c r="AF1615" i="1" a="1"/>
  <c r="AF1615" i="1"/>
  <c r="AG1615" i="1" a="1"/>
  <c r="AG1615" i="1" s="1"/>
  <c r="AD1616" i="1"/>
  <c r="AE1616" i="1" a="1"/>
  <c r="AE1616" i="1" s="1"/>
  <c r="AF1616" i="1" a="1"/>
  <c r="AF1616" i="1" s="1"/>
  <c r="AG1616" i="1" a="1"/>
  <c r="AG1616" i="1" s="1"/>
  <c r="AD1617" i="1"/>
  <c r="AE1617" i="1" a="1"/>
  <c r="AE1617" i="1" s="1"/>
  <c r="AF1617" i="1" a="1"/>
  <c r="AF1617" i="1" s="1"/>
  <c r="AG1617" i="1" a="1"/>
  <c r="AG1617" i="1" s="1"/>
  <c r="AD1618" i="1"/>
  <c r="AE1618" i="1" a="1"/>
  <c r="AE1618" i="1" s="1"/>
  <c r="AF1618" i="1" a="1"/>
  <c r="AF1618" i="1" s="1"/>
  <c r="AG1618" i="1" a="1"/>
  <c r="AG1618" i="1" s="1"/>
  <c r="AD1619" i="1"/>
  <c r="AE1619" i="1" a="1"/>
  <c r="AE1619" i="1" s="1"/>
  <c r="AF1619" i="1" a="1"/>
  <c r="AF1619" i="1"/>
  <c r="AG1619" i="1" a="1"/>
  <c r="AG1619" i="1" s="1"/>
  <c r="AD1620" i="1"/>
  <c r="AE1620" i="1" a="1"/>
  <c r="AE1620" i="1" s="1"/>
  <c r="AF1620" i="1" a="1"/>
  <c r="AF1620" i="1" s="1"/>
  <c r="AG1620" i="1" a="1"/>
  <c r="AG1620" i="1" s="1"/>
  <c r="AD1621" i="1"/>
  <c r="AE1621" i="1" a="1"/>
  <c r="AE1621" i="1" s="1"/>
  <c r="AF1621" i="1" a="1"/>
  <c r="AF1621" i="1" s="1"/>
  <c r="AG1621" i="1" a="1"/>
  <c r="AG1621" i="1" s="1"/>
  <c r="AD1622" i="1"/>
  <c r="AE1622" i="1" a="1"/>
  <c r="AE1622" i="1" s="1"/>
  <c r="AF1622" i="1" a="1"/>
  <c r="AF1622" i="1" s="1"/>
  <c r="AG1622" i="1" a="1"/>
  <c r="AG1622" i="1" s="1"/>
  <c r="AD1623" i="1"/>
  <c r="AE1623" i="1" a="1"/>
  <c r="AE1623" i="1" s="1"/>
  <c r="AF1623" i="1" a="1"/>
  <c r="AF1623" i="1" s="1"/>
  <c r="AG1623" i="1" a="1"/>
  <c r="AG1623" i="1" s="1"/>
  <c r="AD1624" i="1"/>
  <c r="AE1624" i="1" a="1"/>
  <c r="AE1624" i="1" s="1"/>
  <c r="AF1624" i="1" a="1"/>
  <c r="AF1624" i="1"/>
  <c r="AG1624" i="1" a="1"/>
  <c r="AG1624" i="1" s="1"/>
  <c r="AD1625" i="1"/>
  <c r="AE1625" i="1" a="1"/>
  <c r="AE1625" i="1" s="1"/>
  <c r="AF1625" i="1" a="1"/>
  <c r="AF1625" i="1" s="1"/>
  <c r="AG1625" i="1" a="1"/>
  <c r="AG1625" i="1" s="1"/>
  <c r="AD1626" i="1"/>
  <c r="AE1626" i="1" a="1"/>
  <c r="AE1626" i="1" s="1"/>
  <c r="AF1626" i="1" a="1"/>
  <c r="AF1626" i="1" s="1"/>
  <c r="AG1626" i="1" a="1"/>
  <c r="AG1626" i="1" s="1"/>
  <c r="AD1627" i="1"/>
  <c r="AE1627" i="1" a="1"/>
  <c r="AE1627" i="1" s="1"/>
  <c r="AF1627" i="1" a="1"/>
  <c r="AF1627" i="1" s="1"/>
  <c r="AG1627" i="1" a="1"/>
  <c r="AG1627" i="1" s="1"/>
  <c r="AD1628" i="1"/>
  <c r="AE1628" i="1" a="1"/>
  <c r="AE1628" i="1" s="1"/>
  <c r="AF1628" i="1" a="1"/>
  <c r="AF1628" i="1"/>
  <c r="AG1628" i="1" a="1"/>
  <c r="AG1628" i="1" s="1"/>
  <c r="AD1629" i="1"/>
  <c r="AE1629" i="1" a="1"/>
  <c r="AE1629" i="1" s="1"/>
  <c r="AF1629" i="1" a="1"/>
  <c r="AF1629" i="1" s="1"/>
  <c r="AG1629" i="1" a="1"/>
  <c r="AG1629" i="1" s="1"/>
  <c r="AD1630" i="1"/>
  <c r="AE1630" i="1" a="1"/>
  <c r="AE1630" i="1" s="1"/>
  <c r="AF1630" i="1" a="1"/>
  <c r="AF1630" i="1" s="1"/>
  <c r="AG1630" i="1" a="1"/>
  <c r="AG1630" i="1" s="1"/>
  <c r="AD1631" i="1"/>
  <c r="AE1631" i="1" a="1"/>
  <c r="AE1631" i="1" s="1"/>
  <c r="AF1631" i="1" a="1"/>
  <c r="AF1631" i="1" s="1"/>
  <c r="AG1631" i="1" a="1"/>
  <c r="AG1631" i="1" s="1"/>
  <c r="AD1632" i="1"/>
  <c r="AE1632" i="1" a="1"/>
  <c r="AE1632" i="1" s="1"/>
  <c r="AF1632" i="1" a="1"/>
  <c r="AF1632" i="1" s="1"/>
  <c r="AG1632" i="1" a="1"/>
  <c r="AG1632" i="1" s="1"/>
  <c r="AD1633" i="1"/>
  <c r="AE1633" i="1" a="1"/>
  <c r="AE1633" i="1" s="1"/>
  <c r="AF1633" i="1" a="1"/>
  <c r="AF1633" i="1" s="1"/>
  <c r="AG1633" i="1" a="1"/>
  <c r="AG1633" i="1" s="1"/>
  <c r="AD1634" i="1"/>
  <c r="AE1634" i="1" a="1"/>
  <c r="AE1634" i="1" s="1"/>
  <c r="AF1634" i="1" a="1"/>
  <c r="AF1634" i="1" s="1"/>
  <c r="AG1634" i="1" a="1"/>
  <c r="AG1634" i="1" s="1"/>
  <c r="AD1635" i="1"/>
  <c r="AE1635" i="1" a="1"/>
  <c r="AE1635" i="1" s="1"/>
  <c r="AF1635" i="1" a="1"/>
  <c r="AF1635" i="1" s="1"/>
  <c r="AG1635" i="1" a="1"/>
  <c r="AG1635" i="1" s="1"/>
  <c r="AD1636" i="1"/>
  <c r="AE1636" i="1" a="1"/>
  <c r="AE1636" i="1" s="1"/>
  <c r="AF1636" i="1" a="1"/>
  <c r="AF1636" i="1"/>
  <c r="AG1636" i="1" a="1"/>
  <c r="AG1636" i="1" s="1"/>
  <c r="AD1637" i="1"/>
  <c r="AE1637" i="1" a="1"/>
  <c r="AE1637" i="1" s="1"/>
  <c r="AF1637" i="1" a="1"/>
  <c r="AF1637" i="1" s="1"/>
  <c r="AG1637" i="1" a="1"/>
  <c r="AG1637" i="1" s="1"/>
  <c r="AD1638" i="1"/>
  <c r="AE1638" i="1" a="1"/>
  <c r="AE1638" i="1" s="1"/>
  <c r="AF1638" i="1" a="1"/>
  <c r="AF1638" i="1" s="1"/>
  <c r="AG1638" i="1" a="1"/>
  <c r="AG1638" i="1" s="1"/>
  <c r="AD1639" i="1"/>
  <c r="AE1639" i="1" a="1"/>
  <c r="AE1639" i="1" s="1"/>
  <c r="AF1639" i="1" a="1"/>
  <c r="AF1639" i="1" s="1"/>
  <c r="AG1639" i="1" a="1"/>
  <c r="AG1639" i="1" s="1"/>
  <c r="AD1640" i="1"/>
  <c r="AE1640" i="1" a="1"/>
  <c r="AE1640" i="1" s="1"/>
  <c r="AF1640" i="1" a="1"/>
  <c r="AF1640" i="1"/>
  <c r="AG1640" i="1" a="1"/>
  <c r="AG1640" i="1" s="1"/>
  <c r="AD1641" i="1"/>
  <c r="AE1641" i="1" a="1"/>
  <c r="AE1641" i="1" s="1"/>
  <c r="AF1641" i="1" a="1"/>
  <c r="AF1641" i="1" s="1"/>
  <c r="AG1641" i="1" a="1"/>
  <c r="AG1641" i="1" s="1"/>
  <c r="AD1642" i="1"/>
  <c r="AE1642" i="1" a="1"/>
  <c r="AE1642" i="1" s="1"/>
  <c r="AF1642" i="1" a="1"/>
  <c r="AF1642" i="1" s="1"/>
  <c r="AG1642" i="1" a="1"/>
  <c r="AG1642" i="1" s="1"/>
  <c r="AD1643" i="1"/>
  <c r="AE1643" i="1" a="1"/>
  <c r="AE1643" i="1" s="1"/>
  <c r="AF1643" i="1" a="1"/>
  <c r="AF1643" i="1" s="1"/>
  <c r="AG1643" i="1" a="1"/>
  <c r="AG1643" i="1" s="1"/>
  <c r="AD1644" i="1"/>
  <c r="AE1644" i="1" a="1"/>
  <c r="AE1644" i="1" s="1"/>
  <c r="AF1644" i="1" a="1"/>
  <c r="AF1644" i="1"/>
  <c r="AG1644" i="1" a="1"/>
  <c r="AG1644" i="1" s="1"/>
  <c r="AD1645" i="1"/>
  <c r="AE1645" i="1" a="1"/>
  <c r="AE1645" i="1" s="1"/>
  <c r="AF1645" i="1" a="1"/>
  <c r="AF1645" i="1" s="1"/>
  <c r="AG1645" i="1" a="1"/>
  <c r="AG1645" i="1" s="1"/>
  <c r="AD1646" i="1"/>
  <c r="AE1646" i="1" a="1"/>
  <c r="AE1646" i="1" s="1"/>
  <c r="AF1646" i="1" a="1"/>
  <c r="AF1646" i="1" s="1"/>
  <c r="AG1646" i="1" a="1"/>
  <c r="AG1646" i="1" s="1"/>
  <c r="AD1647" i="1"/>
  <c r="AE1647" i="1" a="1"/>
  <c r="AE1647" i="1" s="1"/>
  <c r="AF1647" i="1" a="1"/>
  <c r="AF1647" i="1" s="1"/>
  <c r="AG1647" i="1" a="1"/>
  <c r="AG1647" i="1" s="1"/>
  <c r="AD1648" i="1"/>
  <c r="AE1648" i="1" a="1"/>
  <c r="AE1648" i="1" s="1"/>
  <c r="AF1648" i="1" a="1"/>
  <c r="AF1648" i="1"/>
  <c r="AG1648" i="1" a="1"/>
  <c r="AG1648" i="1" s="1"/>
  <c r="AD1649" i="1"/>
  <c r="AE1649" i="1" a="1"/>
  <c r="AE1649" i="1" s="1"/>
  <c r="AF1649" i="1" a="1"/>
  <c r="AF1649" i="1" s="1"/>
  <c r="AG1649" i="1" a="1"/>
  <c r="AG1649" i="1" s="1"/>
  <c r="AD1650" i="1"/>
  <c r="AE1650" i="1" a="1"/>
  <c r="AE1650" i="1" s="1"/>
  <c r="AF1650" i="1" a="1"/>
  <c r="AF1650" i="1" s="1"/>
  <c r="AG1650" i="1" a="1"/>
  <c r="AG1650" i="1" s="1"/>
  <c r="AD1651" i="1"/>
  <c r="AE1651" i="1" a="1"/>
  <c r="AE1651" i="1" s="1"/>
  <c r="AF1651" i="1" a="1"/>
  <c r="AF1651" i="1" s="1"/>
  <c r="AG1651" i="1" a="1"/>
  <c r="AG1651" i="1" s="1"/>
  <c r="AD1652" i="1"/>
  <c r="AE1652" i="1" a="1"/>
  <c r="AE1652" i="1" s="1"/>
  <c r="AF1652" i="1" a="1"/>
  <c r="AF1652" i="1"/>
  <c r="AG1652" i="1" a="1"/>
  <c r="AG1652" i="1" s="1"/>
  <c r="AD1653" i="1"/>
  <c r="AE1653" i="1" a="1"/>
  <c r="AE1653" i="1" s="1"/>
  <c r="AF1653" i="1" a="1"/>
  <c r="AF1653" i="1" s="1"/>
  <c r="AG1653" i="1" a="1"/>
  <c r="AG1653" i="1" s="1"/>
  <c r="AD1654" i="1"/>
  <c r="AE1654" i="1" a="1"/>
  <c r="AE1654" i="1" s="1"/>
  <c r="AF1654" i="1" a="1"/>
  <c r="AF1654" i="1" s="1"/>
  <c r="AG1654" i="1" a="1"/>
  <c r="AG1654" i="1" s="1"/>
  <c r="AD1655" i="1"/>
  <c r="AE1655" i="1" a="1"/>
  <c r="AE1655" i="1" s="1"/>
  <c r="AF1655" i="1" a="1"/>
  <c r="AF1655" i="1" s="1"/>
  <c r="AG1655" i="1" a="1"/>
  <c r="AG1655" i="1" s="1"/>
  <c r="AD1656" i="1"/>
  <c r="AE1656" i="1" a="1"/>
  <c r="AE1656" i="1" s="1"/>
  <c r="AF1656" i="1" a="1"/>
  <c r="AF1656" i="1"/>
  <c r="AG1656" i="1" a="1"/>
  <c r="AG1656" i="1" s="1"/>
  <c r="AD1657" i="1"/>
  <c r="AE1657" i="1" a="1"/>
  <c r="AE1657" i="1" s="1"/>
  <c r="AF1657" i="1" a="1"/>
  <c r="AF1657" i="1" s="1"/>
  <c r="AG1657" i="1" a="1"/>
  <c r="AG1657" i="1" s="1"/>
  <c r="AD1658" i="1"/>
  <c r="AE1658" i="1" a="1"/>
  <c r="AE1658" i="1" s="1"/>
  <c r="AF1658" i="1" a="1"/>
  <c r="AF1658" i="1" s="1"/>
  <c r="AG1658" i="1" a="1"/>
  <c r="AG1658" i="1" s="1"/>
  <c r="AD1659" i="1"/>
  <c r="AE1659" i="1" a="1"/>
  <c r="AE1659" i="1" s="1"/>
  <c r="AF1659" i="1" a="1"/>
  <c r="AF1659" i="1" s="1"/>
  <c r="AG1659" i="1" a="1"/>
  <c r="AG1659" i="1" s="1"/>
  <c r="AD1660" i="1"/>
  <c r="AE1660" i="1" a="1"/>
  <c r="AE1660" i="1" s="1"/>
  <c r="AF1660" i="1" a="1"/>
  <c r="AF1660" i="1"/>
  <c r="AG1660" i="1" a="1"/>
  <c r="AG1660" i="1" s="1"/>
  <c r="AD1661" i="1"/>
  <c r="AE1661" i="1" a="1"/>
  <c r="AE1661" i="1" s="1"/>
  <c r="AF1661" i="1" a="1"/>
  <c r="AF1661" i="1" s="1"/>
  <c r="AG1661" i="1" a="1"/>
  <c r="AG1661" i="1" s="1"/>
  <c r="AD1662" i="1"/>
  <c r="AE1662" i="1" a="1"/>
  <c r="AE1662" i="1" s="1"/>
  <c r="AF1662" i="1" a="1"/>
  <c r="AF1662" i="1" s="1"/>
  <c r="AG1662" i="1" a="1"/>
  <c r="AG1662" i="1" s="1"/>
  <c r="AD1663" i="1"/>
  <c r="AE1663" i="1" a="1"/>
  <c r="AE1663" i="1" s="1"/>
  <c r="AF1663" i="1" a="1"/>
  <c r="AF1663" i="1" s="1"/>
  <c r="AG1663" i="1" a="1"/>
  <c r="AG1663" i="1" s="1"/>
  <c r="AD1664" i="1"/>
  <c r="AE1664" i="1" a="1"/>
  <c r="AE1664" i="1" s="1"/>
  <c r="AF1664" i="1" a="1"/>
  <c r="AF1664" i="1"/>
  <c r="AG1664" i="1" a="1"/>
  <c r="AG1664" i="1" s="1"/>
  <c r="AD1665" i="1"/>
  <c r="AE1665" i="1" a="1"/>
  <c r="AE1665" i="1" s="1"/>
  <c r="AF1665" i="1" a="1"/>
  <c r="AF1665" i="1" s="1"/>
  <c r="AG1665" i="1" a="1"/>
  <c r="AG1665" i="1" s="1"/>
  <c r="AD1666" i="1"/>
  <c r="AE1666" i="1" a="1"/>
  <c r="AE1666" i="1" s="1"/>
  <c r="AF1666" i="1" a="1"/>
  <c r="AF1666" i="1" s="1"/>
  <c r="AG1666" i="1" a="1"/>
  <c r="AG1666" i="1" s="1"/>
  <c r="AD1667" i="1"/>
  <c r="AE1667" i="1" a="1"/>
  <c r="AE1667" i="1" s="1"/>
  <c r="AF1667" i="1" a="1"/>
  <c r="AF1667" i="1" s="1"/>
  <c r="AG1667" i="1" a="1"/>
  <c r="AG1667" i="1" s="1"/>
  <c r="AD1668" i="1"/>
  <c r="AE1668" i="1" a="1"/>
  <c r="AE1668" i="1" s="1"/>
  <c r="AF1668" i="1" a="1"/>
  <c r="AF1668" i="1"/>
  <c r="AG1668" i="1" a="1"/>
  <c r="AG1668" i="1" s="1"/>
  <c r="AD1669" i="1"/>
  <c r="AE1669" i="1" a="1"/>
  <c r="AE1669" i="1" s="1"/>
  <c r="AF1669" i="1" a="1"/>
  <c r="AF1669" i="1" s="1"/>
  <c r="AG1669" i="1" a="1"/>
  <c r="AG1669" i="1" s="1"/>
  <c r="AD1670" i="1"/>
  <c r="AE1670" i="1" a="1"/>
  <c r="AE1670" i="1" s="1"/>
  <c r="AF1670" i="1" a="1"/>
  <c r="AF1670" i="1" s="1"/>
  <c r="AG1670" i="1" a="1"/>
  <c r="AG1670" i="1" s="1"/>
  <c r="AD1671" i="1"/>
  <c r="AE1671" i="1" a="1"/>
  <c r="AE1671" i="1" s="1"/>
  <c r="AF1671" i="1" a="1"/>
  <c r="AF1671" i="1" s="1"/>
  <c r="AG1671" i="1" a="1"/>
  <c r="AG1671" i="1" s="1"/>
  <c r="AD1672" i="1"/>
  <c r="AE1672" i="1" a="1"/>
  <c r="AE1672" i="1" s="1"/>
  <c r="AF1672" i="1" a="1"/>
  <c r="AF1672" i="1"/>
  <c r="AG1672" i="1" a="1"/>
  <c r="AG1672" i="1" s="1"/>
  <c r="AD1673" i="1"/>
  <c r="AE1673" i="1" a="1"/>
  <c r="AE1673" i="1" s="1"/>
  <c r="AF1673" i="1" a="1"/>
  <c r="AF1673" i="1" s="1"/>
  <c r="AG1673" i="1" a="1"/>
  <c r="AG1673" i="1" s="1"/>
  <c r="AD1674" i="1"/>
  <c r="AE1674" i="1" a="1"/>
  <c r="AE1674" i="1" s="1"/>
  <c r="AF1674" i="1" a="1"/>
  <c r="AF1674" i="1" s="1"/>
  <c r="AG1674" i="1" a="1"/>
  <c r="AG1674" i="1" s="1"/>
  <c r="AD1675" i="1"/>
  <c r="AE1675" i="1" a="1"/>
  <c r="AE1675" i="1" s="1"/>
  <c r="AF1675" i="1" a="1"/>
  <c r="AF1675" i="1" s="1"/>
  <c r="AG1675" i="1" a="1"/>
  <c r="AG1675" i="1" s="1"/>
  <c r="AD1676" i="1"/>
  <c r="AE1676" i="1" a="1"/>
  <c r="AE1676" i="1" s="1"/>
  <c r="AF1676" i="1" a="1"/>
  <c r="AF1676" i="1"/>
  <c r="AG1676" i="1" a="1"/>
  <c r="AG1676" i="1" s="1"/>
  <c r="AD1677" i="1"/>
  <c r="AE1677" i="1" a="1"/>
  <c r="AE1677" i="1" s="1"/>
  <c r="AF1677" i="1" a="1"/>
  <c r="AF1677" i="1" s="1"/>
  <c r="AG1677" i="1" a="1"/>
  <c r="AG1677" i="1" s="1"/>
  <c r="AD1678" i="1"/>
  <c r="AE1678" i="1" a="1"/>
  <c r="AE1678" i="1" s="1"/>
  <c r="AF1678" i="1" a="1"/>
  <c r="AF1678" i="1" s="1"/>
  <c r="AG1678" i="1" a="1"/>
  <c r="AG1678" i="1" s="1"/>
  <c r="AD1679" i="1"/>
  <c r="AE1679" i="1" a="1"/>
  <c r="AE1679" i="1" s="1"/>
  <c r="AF1679" i="1" a="1"/>
  <c r="AF1679" i="1" s="1"/>
  <c r="AG1679" i="1" a="1"/>
  <c r="AG1679" i="1" s="1"/>
  <c r="AD1680" i="1"/>
  <c r="AE1680" i="1" a="1"/>
  <c r="AE1680" i="1" s="1"/>
  <c r="AF1680" i="1" a="1"/>
  <c r="AF1680" i="1"/>
  <c r="AG1680" i="1" a="1"/>
  <c r="AG1680" i="1" s="1"/>
  <c r="AD1681" i="1"/>
  <c r="AE1681" i="1" a="1"/>
  <c r="AE1681" i="1" s="1"/>
  <c r="AF1681" i="1" a="1"/>
  <c r="AF1681" i="1" s="1"/>
  <c r="AG1681" i="1" a="1"/>
  <c r="AG1681" i="1" s="1"/>
  <c r="AD1682" i="1"/>
  <c r="AE1682" i="1" a="1"/>
  <c r="AE1682" i="1" s="1"/>
  <c r="AF1682" i="1" a="1"/>
  <c r="AF1682" i="1" s="1"/>
  <c r="AG1682" i="1" a="1"/>
  <c r="AG1682" i="1" s="1"/>
  <c r="AD1683" i="1"/>
  <c r="AE1683" i="1" a="1"/>
  <c r="AE1683" i="1" s="1"/>
  <c r="AF1683" i="1" a="1"/>
  <c r="AF1683" i="1" s="1"/>
  <c r="AG1683" i="1" a="1"/>
  <c r="AG1683" i="1" s="1"/>
  <c r="AD1684" i="1"/>
  <c r="AE1684" i="1" a="1"/>
  <c r="AE1684" i="1" s="1"/>
  <c r="AF1684" i="1" a="1"/>
  <c r="AF1684" i="1"/>
  <c r="AG1684" i="1" a="1"/>
  <c r="AG1684" i="1" s="1"/>
  <c r="AD1685" i="1"/>
  <c r="AE1685" i="1" a="1"/>
  <c r="AE1685" i="1" s="1"/>
  <c r="AF1685" i="1" a="1"/>
  <c r="AF1685" i="1" s="1"/>
  <c r="AG1685" i="1" a="1"/>
  <c r="AG1685" i="1" s="1"/>
  <c r="AD1686" i="1"/>
  <c r="AE1686" i="1" a="1"/>
  <c r="AE1686" i="1" s="1"/>
  <c r="AF1686" i="1" a="1"/>
  <c r="AF1686" i="1" s="1"/>
  <c r="AG1686" i="1" a="1"/>
  <c r="AG1686" i="1" s="1"/>
  <c r="AD1687" i="1"/>
  <c r="AE1687" i="1" a="1"/>
  <c r="AE1687" i="1" s="1"/>
  <c r="AF1687" i="1" a="1"/>
  <c r="AF1687" i="1"/>
  <c r="AG1687" i="1" a="1"/>
  <c r="AG1687" i="1" s="1"/>
  <c r="AD1688" i="1"/>
  <c r="AE1688" i="1" a="1"/>
  <c r="AE1688" i="1" s="1"/>
  <c r="AF1688" i="1" a="1"/>
  <c r="AF1688" i="1" s="1"/>
  <c r="AG1688" i="1" a="1"/>
  <c r="AG1688" i="1" s="1"/>
  <c r="AD1689" i="1"/>
  <c r="AE1689" i="1" a="1"/>
  <c r="AE1689" i="1" s="1"/>
  <c r="AF1689" i="1" a="1"/>
  <c r="AF1689" i="1"/>
  <c r="AG1689" i="1" a="1"/>
  <c r="AG1689" i="1" s="1"/>
  <c r="AD1690" i="1"/>
  <c r="AE1690" i="1" a="1"/>
  <c r="AE1690" i="1" s="1"/>
  <c r="AF1690" i="1" a="1"/>
  <c r="AF1690" i="1" s="1"/>
  <c r="AG1690" i="1" a="1"/>
  <c r="AG1690" i="1" s="1"/>
  <c r="AD1691" i="1"/>
  <c r="AE1691" i="1" a="1"/>
  <c r="AE1691" i="1" s="1"/>
  <c r="AF1691" i="1" a="1"/>
  <c r="AF1691" i="1" s="1"/>
  <c r="AG1691" i="1" a="1"/>
  <c r="AG1691" i="1" s="1"/>
  <c r="AD1692" i="1"/>
  <c r="AE1692" i="1" a="1"/>
  <c r="AE1692" i="1" s="1"/>
  <c r="AF1692" i="1" a="1"/>
  <c r="AF1692" i="1"/>
  <c r="AG1692" i="1" a="1"/>
  <c r="AG1692" i="1" s="1"/>
  <c r="AD1693" i="1"/>
  <c r="AE1693" i="1" a="1"/>
  <c r="AE1693" i="1" s="1"/>
  <c r="AF1693" i="1" a="1"/>
  <c r="AF1693" i="1" s="1"/>
  <c r="AG1693" i="1" a="1"/>
  <c r="AG1693" i="1" s="1"/>
  <c r="AD1694" i="1"/>
  <c r="AE1694" i="1" a="1"/>
  <c r="AE1694" i="1" s="1"/>
  <c r="AF1694" i="1" a="1"/>
  <c r="AF1694" i="1" s="1"/>
  <c r="AG1694" i="1" a="1"/>
  <c r="AG1694" i="1" s="1"/>
  <c r="AD1695" i="1"/>
  <c r="AE1695" i="1" a="1"/>
  <c r="AE1695" i="1" s="1"/>
  <c r="AF1695" i="1" a="1"/>
  <c r="AF1695" i="1" s="1"/>
  <c r="AG1695" i="1" a="1"/>
  <c r="AG1695" i="1" s="1"/>
  <c r="AD1696" i="1"/>
  <c r="AE1696" i="1" a="1"/>
  <c r="AE1696" i="1" s="1"/>
  <c r="AF1696" i="1" a="1"/>
  <c r="AF1696" i="1"/>
  <c r="AG1696" i="1" a="1"/>
  <c r="AG1696" i="1" s="1"/>
  <c r="AD1697" i="1"/>
  <c r="AE1697" i="1" a="1"/>
  <c r="AE1697" i="1" s="1"/>
  <c r="AF1697" i="1" a="1"/>
  <c r="AF1697" i="1" s="1"/>
  <c r="AG1697" i="1" a="1"/>
  <c r="AG1697" i="1" s="1"/>
  <c r="AD1698" i="1"/>
  <c r="AE1698" i="1" a="1"/>
  <c r="AE1698" i="1" s="1"/>
  <c r="AF1698" i="1" a="1"/>
  <c r="AF1698" i="1" s="1"/>
  <c r="AG1698" i="1" a="1"/>
  <c r="AG1698" i="1" s="1"/>
  <c r="AD1699" i="1"/>
  <c r="AE1699" i="1" a="1"/>
  <c r="AE1699" i="1" s="1"/>
  <c r="AF1699" i="1" a="1"/>
  <c r="AF1699" i="1" s="1"/>
  <c r="AG1699" i="1" a="1"/>
  <c r="AG1699" i="1" s="1"/>
  <c r="AD1700" i="1"/>
  <c r="AE1700" i="1" a="1"/>
  <c r="AE1700" i="1" s="1"/>
  <c r="AF1700" i="1" a="1"/>
  <c r="AF1700" i="1"/>
  <c r="AG1700" i="1" a="1"/>
  <c r="AG1700" i="1" s="1"/>
  <c r="AD1701" i="1"/>
  <c r="AE1701" i="1" a="1"/>
  <c r="AE1701" i="1" s="1"/>
  <c r="AF1701" i="1" a="1"/>
  <c r="AF1701" i="1" s="1"/>
  <c r="AG1701" i="1" a="1"/>
  <c r="AG1701" i="1" s="1"/>
  <c r="AD1702" i="1"/>
  <c r="AE1702" i="1" a="1"/>
  <c r="AE1702" i="1" s="1"/>
  <c r="AF1702" i="1" a="1"/>
  <c r="AF1702" i="1" s="1"/>
  <c r="AG1702" i="1" a="1"/>
  <c r="AG1702" i="1" s="1"/>
  <c r="AD1703" i="1"/>
  <c r="AE1703" i="1" a="1"/>
  <c r="AE1703" i="1" s="1"/>
  <c r="AF1703" i="1" a="1"/>
  <c r="AF1703" i="1"/>
  <c r="AG1703" i="1" a="1"/>
  <c r="AG1703" i="1" s="1"/>
  <c r="AD1704" i="1"/>
  <c r="AE1704" i="1" a="1"/>
  <c r="AE1704" i="1" s="1"/>
  <c r="AF1704" i="1" a="1"/>
  <c r="AF1704" i="1" s="1"/>
  <c r="AG1704" i="1" a="1"/>
  <c r="AG1704" i="1" s="1"/>
  <c r="AD1705" i="1"/>
  <c r="AE1705" i="1" a="1"/>
  <c r="AE1705" i="1" s="1"/>
  <c r="AF1705" i="1" a="1"/>
  <c r="AF1705" i="1"/>
  <c r="AG1705" i="1" a="1"/>
  <c r="AG1705" i="1" s="1"/>
  <c r="AD1706" i="1"/>
  <c r="AE1706" i="1" a="1"/>
  <c r="AE1706" i="1" s="1"/>
  <c r="AF1706" i="1" a="1"/>
  <c r="AF1706" i="1" s="1"/>
  <c r="AG1706" i="1" a="1"/>
  <c r="AG1706" i="1" s="1"/>
  <c r="AD1707" i="1"/>
  <c r="AE1707" i="1" a="1"/>
  <c r="AE1707" i="1" s="1"/>
  <c r="AF1707" i="1" a="1"/>
  <c r="AF1707" i="1" s="1"/>
  <c r="AG1707" i="1" a="1"/>
  <c r="AG1707" i="1" s="1"/>
  <c r="AD1708" i="1"/>
  <c r="AE1708" i="1" a="1"/>
  <c r="AE1708" i="1" s="1"/>
  <c r="AF1708" i="1" a="1"/>
  <c r="AF1708" i="1"/>
  <c r="AG1708" i="1" a="1"/>
  <c r="AG1708" i="1" s="1"/>
  <c r="AD1709" i="1"/>
  <c r="AE1709" i="1" a="1"/>
  <c r="AE1709" i="1" s="1"/>
  <c r="AF1709" i="1" a="1"/>
  <c r="AF1709" i="1" s="1"/>
  <c r="AG1709" i="1" a="1"/>
  <c r="AG1709" i="1" s="1"/>
  <c r="AD1710" i="1"/>
  <c r="AE1710" i="1" a="1"/>
  <c r="AE1710" i="1" s="1"/>
  <c r="AF1710" i="1" a="1"/>
  <c r="AF1710" i="1" s="1"/>
  <c r="AG1710" i="1" a="1"/>
  <c r="AG1710" i="1" s="1"/>
  <c r="AD1711" i="1"/>
  <c r="AE1711" i="1" a="1"/>
  <c r="AE1711" i="1" s="1"/>
  <c r="AF1711" i="1" a="1"/>
  <c r="AF1711" i="1" s="1"/>
  <c r="AG1711" i="1" a="1"/>
  <c r="AG1711" i="1" s="1"/>
  <c r="AD1712" i="1"/>
  <c r="AE1712" i="1" a="1"/>
  <c r="AE1712" i="1" s="1"/>
  <c r="AF1712" i="1" a="1"/>
  <c r="AF1712" i="1"/>
  <c r="AG1712" i="1" a="1"/>
  <c r="AG1712" i="1" s="1"/>
  <c r="AD1713" i="1"/>
  <c r="AE1713" i="1" a="1"/>
  <c r="AE1713" i="1" s="1"/>
  <c r="AF1713" i="1" a="1"/>
  <c r="AF1713" i="1" s="1"/>
  <c r="AG1713" i="1" a="1"/>
  <c r="AG1713" i="1" s="1"/>
  <c r="AD1714" i="1"/>
  <c r="AE1714" i="1" a="1"/>
  <c r="AE1714" i="1" s="1"/>
  <c r="AF1714" i="1" a="1"/>
  <c r="AF1714" i="1" s="1"/>
  <c r="AG1714" i="1" a="1"/>
  <c r="AG1714" i="1" s="1"/>
  <c r="AD1715" i="1"/>
  <c r="AE1715" i="1" a="1"/>
  <c r="AE1715" i="1" s="1"/>
  <c r="AF1715" i="1" a="1"/>
  <c r="AF1715" i="1" s="1"/>
  <c r="AG1715" i="1" a="1"/>
  <c r="AG1715" i="1" s="1"/>
  <c r="AD1716" i="1"/>
  <c r="AE1716" i="1" a="1"/>
  <c r="AE1716" i="1" s="1"/>
  <c r="AF1716" i="1" a="1"/>
  <c r="AF1716" i="1" s="1"/>
  <c r="AG1716" i="1" a="1"/>
  <c r="AG1716" i="1" s="1"/>
  <c r="AD1717" i="1"/>
  <c r="AE1717" i="1" a="1"/>
  <c r="AE1717" i="1" s="1"/>
  <c r="AF1717" i="1" a="1"/>
  <c r="AF1717" i="1" s="1"/>
  <c r="AG1717" i="1" a="1"/>
  <c r="AG1717" i="1" s="1"/>
  <c r="AD1718" i="1"/>
  <c r="AE1718" i="1" a="1"/>
  <c r="AE1718" i="1" s="1"/>
  <c r="AF1718" i="1" a="1"/>
  <c r="AF1718" i="1" s="1"/>
  <c r="AG1718" i="1" a="1"/>
  <c r="AG1718" i="1" s="1"/>
  <c r="AD1719" i="1"/>
  <c r="AE1719" i="1" a="1"/>
  <c r="AE1719" i="1" s="1"/>
  <c r="AF1719" i="1" a="1"/>
  <c r="AF1719" i="1" s="1"/>
  <c r="AG1719" i="1" a="1"/>
  <c r="AG1719" i="1" s="1"/>
  <c r="AD1720" i="1"/>
  <c r="AE1720" i="1" a="1"/>
  <c r="AE1720" i="1" s="1"/>
  <c r="AF1720" i="1" a="1"/>
  <c r="AF1720" i="1"/>
  <c r="AG1720" i="1" a="1"/>
  <c r="AG1720" i="1" s="1"/>
  <c r="AD1721" i="1"/>
  <c r="AE1721" i="1" a="1"/>
  <c r="AE1721" i="1" s="1"/>
  <c r="AF1721" i="1" a="1"/>
  <c r="AF1721" i="1" s="1"/>
  <c r="AG1721" i="1" a="1"/>
  <c r="AG1721" i="1" s="1"/>
  <c r="AD1722" i="1"/>
  <c r="AE1722" i="1" a="1"/>
  <c r="AE1722" i="1" s="1"/>
  <c r="AF1722" i="1" a="1"/>
  <c r="AF1722" i="1" s="1"/>
  <c r="AG1722" i="1" a="1"/>
  <c r="AG1722" i="1" s="1"/>
  <c r="AD1723" i="1"/>
  <c r="AE1723" i="1" a="1"/>
  <c r="AE1723" i="1" s="1"/>
  <c r="AF1723" i="1" a="1"/>
  <c r="AF1723" i="1" s="1"/>
  <c r="AG1723" i="1" a="1"/>
  <c r="AG1723" i="1" s="1"/>
  <c r="AD1724" i="1"/>
  <c r="AE1724" i="1" a="1"/>
  <c r="AE1724" i="1" s="1"/>
  <c r="AF1724" i="1" a="1"/>
  <c r="AF1724" i="1"/>
  <c r="AG1724" i="1" a="1"/>
  <c r="AG1724" i="1" s="1"/>
  <c r="AD1725" i="1"/>
  <c r="AE1725" i="1" a="1"/>
  <c r="AE1725" i="1" s="1"/>
  <c r="AF1725" i="1" a="1"/>
  <c r="AF1725" i="1" s="1"/>
  <c r="AG1725" i="1" a="1"/>
  <c r="AG1725" i="1" s="1"/>
  <c r="AD1726" i="1"/>
  <c r="AE1726" i="1" a="1"/>
  <c r="AE1726" i="1" s="1"/>
  <c r="AF1726" i="1" a="1"/>
  <c r="AF1726" i="1" s="1"/>
  <c r="AG1726" i="1" a="1"/>
  <c r="AG1726" i="1" s="1"/>
  <c r="AD1727" i="1"/>
  <c r="AE1727" i="1" a="1"/>
  <c r="AE1727" i="1" s="1"/>
  <c r="AF1727" i="1" a="1"/>
  <c r="AF1727" i="1" s="1"/>
  <c r="AG1727" i="1" a="1"/>
  <c r="AG1727" i="1" s="1"/>
  <c r="AD1728" i="1"/>
  <c r="AE1728" i="1" a="1"/>
  <c r="AE1728" i="1" s="1"/>
  <c r="AF1728" i="1" a="1"/>
  <c r="AF1728" i="1"/>
  <c r="AG1728" i="1" a="1"/>
  <c r="AG1728" i="1" s="1"/>
  <c r="AD1729" i="1"/>
  <c r="AE1729" i="1" a="1"/>
  <c r="AE1729" i="1" s="1"/>
  <c r="AF1729" i="1" a="1"/>
  <c r="AF1729" i="1" s="1"/>
  <c r="AG1729" i="1" a="1"/>
  <c r="AG1729" i="1" s="1"/>
  <c r="AD1730" i="1"/>
  <c r="AE1730" i="1" a="1"/>
  <c r="AE1730" i="1" s="1"/>
  <c r="AF1730" i="1" a="1"/>
  <c r="AF1730" i="1" s="1"/>
  <c r="AG1730" i="1" a="1"/>
  <c r="AG1730" i="1" s="1"/>
  <c r="AD1731" i="1"/>
  <c r="AE1731" i="1" a="1"/>
  <c r="AE1731" i="1" s="1"/>
  <c r="AF1731" i="1" a="1"/>
  <c r="AF1731" i="1" s="1"/>
  <c r="AG1731" i="1" a="1"/>
  <c r="AG1731" i="1" s="1"/>
  <c r="AD1732" i="1"/>
  <c r="AE1732" i="1" a="1"/>
  <c r="AE1732" i="1" s="1"/>
  <c r="AF1732" i="1" a="1"/>
  <c r="AF1732" i="1"/>
  <c r="AG1732" i="1" a="1"/>
  <c r="AG1732" i="1" s="1"/>
  <c r="AD1733" i="1"/>
  <c r="AE1733" i="1" a="1"/>
  <c r="AE1733" i="1" s="1"/>
  <c r="AF1733" i="1" a="1"/>
  <c r="AF1733" i="1" s="1"/>
  <c r="AG1733" i="1" a="1"/>
  <c r="AG1733" i="1" s="1"/>
  <c r="AD1734" i="1"/>
  <c r="AE1734" i="1" a="1"/>
  <c r="AE1734" i="1" s="1"/>
  <c r="AF1734" i="1" a="1"/>
  <c r="AF1734" i="1" s="1"/>
  <c r="AG1734" i="1" a="1"/>
  <c r="AG1734" i="1" s="1"/>
  <c r="AD1735" i="1"/>
  <c r="AE1735" i="1" a="1"/>
  <c r="AE1735" i="1" s="1"/>
  <c r="AF1735" i="1" a="1"/>
  <c r="AF1735" i="1" s="1"/>
  <c r="AG1735" i="1" a="1"/>
  <c r="AG1735" i="1" s="1"/>
  <c r="AD1736" i="1"/>
  <c r="AE1736" i="1" a="1"/>
  <c r="AE1736" i="1" s="1"/>
  <c r="AF1736" i="1" a="1"/>
  <c r="AF1736" i="1"/>
  <c r="AG1736" i="1" a="1"/>
  <c r="AG1736" i="1" s="1"/>
  <c r="AD1737" i="1"/>
  <c r="AE1737" i="1" a="1"/>
  <c r="AE1737" i="1" s="1"/>
  <c r="AF1737" i="1" a="1"/>
  <c r="AF1737" i="1" s="1"/>
  <c r="AG1737" i="1" a="1"/>
  <c r="AG1737" i="1" s="1"/>
  <c r="AD1738" i="1"/>
  <c r="AE1738" i="1" a="1"/>
  <c r="AE1738" i="1" s="1"/>
  <c r="AF1738" i="1" a="1"/>
  <c r="AF1738" i="1" s="1"/>
  <c r="AG1738" i="1" a="1"/>
  <c r="AG1738" i="1" s="1"/>
  <c r="AD1739" i="1"/>
  <c r="AE1739" i="1" a="1"/>
  <c r="AE1739" i="1" s="1"/>
  <c r="AF1739" i="1" a="1"/>
  <c r="AF1739" i="1" s="1"/>
  <c r="AG1739" i="1" a="1"/>
  <c r="AG1739" i="1" s="1"/>
  <c r="AD1740" i="1"/>
  <c r="AE1740" i="1" a="1"/>
  <c r="AE1740" i="1" s="1"/>
  <c r="AF1740" i="1" a="1"/>
  <c r="AF1740" i="1"/>
  <c r="AG1740" i="1" a="1"/>
  <c r="AG1740" i="1" s="1"/>
  <c r="AD1741" i="1"/>
  <c r="AE1741" i="1" a="1"/>
  <c r="AE1741" i="1" s="1"/>
  <c r="AF1741" i="1" a="1"/>
  <c r="AF1741" i="1" s="1"/>
  <c r="AG1741" i="1" a="1"/>
  <c r="AG1741" i="1" s="1"/>
  <c r="AD1742" i="1"/>
  <c r="AE1742" i="1" a="1"/>
  <c r="AE1742" i="1" s="1"/>
  <c r="AF1742" i="1" a="1"/>
  <c r="AF1742" i="1" s="1"/>
  <c r="AG1742" i="1" a="1"/>
  <c r="AG1742" i="1" s="1"/>
  <c r="AD1743" i="1"/>
  <c r="AE1743" i="1" a="1"/>
  <c r="AE1743" i="1" s="1"/>
  <c r="AF1743" i="1" a="1"/>
  <c r="AF1743" i="1" s="1"/>
  <c r="AG1743" i="1" a="1"/>
  <c r="AG1743" i="1" s="1"/>
  <c r="AD1744" i="1"/>
  <c r="AE1744" i="1" a="1"/>
  <c r="AE1744" i="1" s="1"/>
  <c r="AF1744" i="1" a="1"/>
  <c r="AF1744" i="1"/>
  <c r="AG1744" i="1" a="1"/>
  <c r="AG1744" i="1" s="1"/>
  <c r="AD1745" i="1"/>
  <c r="AE1745" i="1" a="1"/>
  <c r="AE1745" i="1" s="1"/>
  <c r="AF1745" i="1" a="1"/>
  <c r="AF1745" i="1" s="1"/>
  <c r="AG1745" i="1" a="1"/>
  <c r="AG1745" i="1" s="1"/>
  <c r="AD1746" i="1"/>
  <c r="AE1746" i="1" a="1"/>
  <c r="AE1746" i="1" s="1"/>
  <c r="AF1746" i="1" a="1"/>
  <c r="AF1746" i="1" s="1"/>
  <c r="AG1746" i="1" a="1"/>
  <c r="AG1746" i="1" s="1"/>
  <c r="AD1747" i="1"/>
  <c r="AE1747" i="1" a="1"/>
  <c r="AE1747" i="1" s="1"/>
  <c r="AF1747" i="1" a="1"/>
  <c r="AF1747" i="1" s="1"/>
  <c r="AG1747" i="1" a="1"/>
  <c r="AG1747" i="1" s="1"/>
  <c r="AD1748" i="1"/>
  <c r="AE1748" i="1" a="1"/>
  <c r="AE1748" i="1" s="1"/>
  <c r="AF1748" i="1" a="1"/>
  <c r="AF1748" i="1"/>
  <c r="AG1748" i="1" a="1"/>
  <c r="AG1748" i="1" s="1"/>
  <c r="AD1749" i="1"/>
  <c r="AE1749" i="1" a="1"/>
  <c r="AE1749" i="1" s="1"/>
  <c r="AF1749" i="1" a="1"/>
  <c r="AF1749" i="1" s="1"/>
  <c r="AG1749" i="1" a="1"/>
  <c r="AG1749" i="1" s="1"/>
  <c r="AD1750" i="1"/>
  <c r="AE1750" i="1" a="1"/>
  <c r="AE1750" i="1" s="1"/>
  <c r="AF1750" i="1" a="1"/>
  <c r="AF1750" i="1" s="1"/>
  <c r="AG1750" i="1" a="1"/>
  <c r="AG1750" i="1" s="1"/>
  <c r="AD1751" i="1"/>
  <c r="AE1751" i="1" a="1"/>
  <c r="AE1751" i="1" s="1"/>
  <c r="AF1751" i="1" a="1"/>
  <c r="AF1751" i="1" s="1"/>
  <c r="AG1751" i="1" a="1"/>
  <c r="AG1751" i="1" s="1"/>
  <c r="AD1752" i="1"/>
  <c r="AE1752" i="1" a="1"/>
  <c r="AE1752" i="1" s="1"/>
  <c r="AF1752" i="1" a="1"/>
  <c r="AF1752" i="1"/>
  <c r="AG1752" i="1" a="1"/>
  <c r="AG1752" i="1" s="1"/>
  <c r="AD1753" i="1"/>
  <c r="AE1753" i="1" a="1"/>
  <c r="AE1753" i="1" s="1"/>
  <c r="AF1753" i="1" a="1"/>
  <c r="AF1753" i="1" s="1"/>
  <c r="AG1753" i="1" a="1"/>
  <c r="AG1753" i="1" s="1"/>
  <c r="AD1754" i="1"/>
  <c r="AE1754" i="1" a="1"/>
  <c r="AE1754" i="1" s="1"/>
  <c r="AF1754" i="1" a="1"/>
  <c r="AF1754" i="1" s="1"/>
  <c r="AG1754" i="1" a="1"/>
  <c r="AG1754" i="1" s="1"/>
  <c r="AD1755" i="1"/>
  <c r="AE1755" i="1" a="1"/>
  <c r="AE1755" i="1" s="1"/>
  <c r="AF1755" i="1" a="1"/>
  <c r="AF1755" i="1" s="1"/>
  <c r="AG1755" i="1" a="1"/>
  <c r="AG1755" i="1" s="1"/>
  <c r="AD1756" i="1"/>
  <c r="AE1756" i="1" a="1"/>
  <c r="AE1756" i="1" s="1"/>
  <c r="AF1756" i="1" a="1"/>
  <c r="AF1756" i="1" s="1"/>
  <c r="AG1756" i="1" a="1"/>
  <c r="AG1756" i="1" s="1"/>
  <c r="AD1757" i="1"/>
  <c r="AE1757" i="1" a="1"/>
  <c r="AE1757" i="1" s="1"/>
  <c r="AF1757" i="1" a="1"/>
  <c r="AF1757" i="1"/>
  <c r="AG1757" i="1" a="1"/>
  <c r="AG1757" i="1" s="1"/>
  <c r="AD1758" i="1"/>
  <c r="AE1758" i="1" a="1"/>
  <c r="AE1758" i="1" s="1"/>
  <c r="AF1758" i="1" a="1"/>
  <c r="AF1758" i="1" s="1"/>
  <c r="AG1758" i="1" a="1"/>
  <c r="AG1758" i="1" s="1"/>
  <c r="AD1759" i="1"/>
  <c r="AE1759" i="1" a="1"/>
  <c r="AE1759" i="1" s="1"/>
  <c r="AF1759" i="1" a="1"/>
  <c r="AF1759" i="1" s="1"/>
  <c r="AG1759" i="1" a="1"/>
  <c r="AG1759" i="1" s="1"/>
  <c r="AD1760" i="1"/>
  <c r="AE1760" i="1" a="1"/>
  <c r="AE1760" i="1" s="1"/>
  <c r="AF1760" i="1" a="1"/>
  <c r="AF1760" i="1"/>
  <c r="AG1760" i="1" a="1"/>
  <c r="AG1760" i="1" s="1"/>
  <c r="AD1761" i="1"/>
  <c r="AE1761" i="1" a="1"/>
  <c r="AE1761" i="1" s="1"/>
  <c r="AF1761" i="1" a="1"/>
  <c r="AF1761" i="1" s="1"/>
  <c r="AG1761" i="1" a="1"/>
  <c r="AG1761" i="1" s="1"/>
  <c r="AD1762" i="1"/>
  <c r="AE1762" i="1" a="1"/>
  <c r="AE1762" i="1" s="1"/>
  <c r="AF1762" i="1" a="1"/>
  <c r="AF1762" i="1" s="1"/>
  <c r="AG1762" i="1" a="1"/>
  <c r="AG1762" i="1" s="1"/>
  <c r="AD1763" i="1"/>
  <c r="AE1763" i="1" a="1"/>
  <c r="AE1763" i="1" s="1"/>
  <c r="AF1763" i="1" a="1"/>
  <c r="AF1763" i="1"/>
  <c r="AG1763" i="1" a="1"/>
  <c r="AG1763" i="1" s="1"/>
  <c r="AD1764" i="1"/>
  <c r="AE1764" i="1" a="1"/>
  <c r="AE1764" i="1" s="1"/>
  <c r="AF1764" i="1" a="1"/>
  <c r="AF1764" i="1" s="1"/>
  <c r="AG1764" i="1" a="1"/>
  <c r="AG1764" i="1" s="1"/>
  <c r="AD1765" i="1"/>
  <c r="AE1765" i="1" a="1"/>
  <c r="AE1765" i="1" s="1"/>
  <c r="AF1765" i="1" a="1"/>
  <c r="AF1765" i="1"/>
  <c r="AG1765" i="1" a="1"/>
  <c r="AG1765" i="1" s="1"/>
  <c r="AD1766" i="1"/>
  <c r="AE1766" i="1" a="1"/>
  <c r="AE1766" i="1" s="1"/>
  <c r="AF1766" i="1" a="1"/>
  <c r="AF1766" i="1" s="1"/>
  <c r="AG1766" i="1" a="1"/>
  <c r="AG1766" i="1" s="1"/>
  <c r="AD1767" i="1"/>
  <c r="AE1767" i="1" a="1"/>
  <c r="AE1767" i="1" s="1"/>
  <c r="AF1767" i="1" a="1"/>
  <c r="AF1767" i="1" s="1"/>
  <c r="AG1767" i="1" a="1"/>
  <c r="AG1767" i="1" s="1"/>
  <c r="AD1768" i="1"/>
  <c r="AE1768" i="1" a="1"/>
  <c r="AE1768" i="1" s="1"/>
  <c r="AF1768" i="1" a="1"/>
  <c r="AF1768" i="1"/>
  <c r="AG1768" i="1" a="1"/>
  <c r="AG1768" i="1" s="1"/>
  <c r="AD1769" i="1"/>
  <c r="AE1769" i="1" a="1"/>
  <c r="AE1769" i="1" s="1"/>
  <c r="AF1769" i="1" a="1"/>
  <c r="AF1769" i="1" s="1"/>
  <c r="AG1769" i="1" a="1"/>
  <c r="AG1769" i="1" s="1"/>
  <c r="AD1770" i="1"/>
  <c r="AE1770" i="1" a="1"/>
  <c r="AE1770" i="1" s="1"/>
  <c r="AF1770" i="1" a="1"/>
  <c r="AF1770" i="1" s="1"/>
  <c r="AG1770" i="1" a="1"/>
  <c r="AG1770" i="1" s="1"/>
  <c r="AD1771" i="1"/>
  <c r="AE1771" i="1" a="1"/>
  <c r="AE1771" i="1" s="1"/>
  <c r="AF1771" i="1" a="1"/>
  <c r="AF1771" i="1"/>
  <c r="AG1771" i="1" a="1"/>
  <c r="AG1771" i="1" s="1"/>
  <c r="AD1772" i="1"/>
  <c r="AE1772" i="1" a="1"/>
  <c r="AE1772" i="1" s="1"/>
  <c r="AF1772" i="1" a="1"/>
  <c r="AF1772" i="1" s="1"/>
  <c r="AG1772" i="1" a="1"/>
  <c r="AG1772" i="1" s="1"/>
  <c r="AD1773" i="1"/>
  <c r="AE1773" i="1" a="1"/>
  <c r="AE1773" i="1" s="1"/>
  <c r="AF1773" i="1" a="1"/>
  <c r="AF1773" i="1"/>
  <c r="AG1773" i="1" a="1"/>
  <c r="AG1773" i="1" s="1"/>
  <c r="AD1774" i="1"/>
  <c r="AE1774" i="1" a="1"/>
  <c r="AE1774" i="1" s="1"/>
  <c r="AF1774" i="1" a="1"/>
  <c r="AF1774" i="1" s="1"/>
  <c r="AG1774" i="1" a="1"/>
  <c r="AG1774" i="1" s="1"/>
  <c r="AD1775" i="1"/>
  <c r="AE1775" i="1" a="1"/>
  <c r="AE1775" i="1" s="1"/>
  <c r="AF1775" i="1" a="1"/>
  <c r="AF1775" i="1" s="1"/>
  <c r="AG1775" i="1" a="1"/>
  <c r="AG1775" i="1" s="1"/>
  <c r="AD1776" i="1"/>
  <c r="AE1776" i="1" a="1"/>
  <c r="AE1776" i="1" s="1"/>
  <c r="AF1776" i="1" a="1"/>
  <c r="AF1776" i="1"/>
  <c r="AG1776" i="1" a="1"/>
  <c r="AG1776" i="1" s="1"/>
  <c r="AD1777" i="1"/>
  <c r="AE1777" i="1" a="1"/>
  <c r="AE1777" i="1" s="1"/>
  <c r="AF1777" i="1" a="1"/>
  <c r="AF1777" i="1" s="1"/>
  <c r="AG1777" i="1" a="1"/>
  <c r="AG1777" i="1" s="1"/>
  <c r="AD1778" i="1"/>
  <c r="AE1778" i="1" a="1"/>
  <c r="AE1778" i="1" s="1"/>
  <c r="AF1778" i="1" a="1"/>
  <c r="AF1778" i="1" s="1"/>
  <c r="AG1778" i="1" a="1"/>
  <c r="AG1778" i="1" s="1"/>
  <c r="AD1779" i="1"/>
  <c r="AE1779" i="1" a="1"/>
  <c r="AE1779" i="1" s="1"/>
  <c r="AF1779" i="1" a="1"/>
  <c r="AF1779" i="1" s="1"/>
  <c r="AG1779" i="1" a="1"/>
  <c r="AG1779" i="1" s="1"/>
  <c r="AD1780" i="1"/>
  <c r="AE1780" i="1" a="1"/>
  <c r="AE1780" i="1" s="1"/>
  <c r="AF1780" i="1" a="1"/>
  <c r="AF1780" i="1" s="1"/>
  <c r="AG1780" i="1" a="1"/>
  <c r="AG1780" i="1" s="1"/>
  <c r="AD1781" i="1"/>
  <c r="AE1781" i="1" a="1"/>
  <c r="AE1781" i="1" s="1"/>
  <c r="AF1781" i="1" a="1"/>
  <c r="AF1781" i="1"/>
  <c r="AG1781" i="1" a="1"/>
  <c r="AG1781" i="1" s="1"/>
  <c r="AD1782" i="1"/>
  <c r="AE1782" i="1" a="1"/>
  <c r="AE1782" i="1" s="1"/>
  <c r="AF1782" i="1" a="1"/>
  <c r="AF1782" i="1" s="1"/>
  <c r="AG1782" i="1" a="1"/>
  <c r="AG1782" i="1" s="1"/>
  <c r="AD1783" i="1"/>
  <c r="AE1783" i="1" a="1"/>
  <c r="AE1783" i="1" s="1"/>
  <c r="AF1783" i="1" a="1"/>
  <c r="AF1783" i="1" s="1"/>
  <c r="AG1783" i="1" a="1"/>
  <c r="AG1783" i="1" s="1"/>
  <c r="AD1784" i="1"/>
  <c r="AE1784" i="1" a="1"/>
  <c r="AE1784" i="1" s="1"/>
  <c r="AF1784" i="1" a="1"/>
  <c r="AF1784" i="1" s="1"/>
  <c r="AG1784" i="1" a="1"/>
  <c r="AG1784" i="1" s="1"/>
  <c r="AD1785" i="1"/>
  <c r="AE1785" i="1" a="1"/>
  <c r="AE1785" i="1" s="1"/>
  <c r="AF1785" i="1" a="1"/>
  <c r="AF1785" i="1" s="1"/>
  <c r="AG1785" i="1" a="1"/>
  <c r="AG1785" i="1" s="1"/>
  <c r="AD1786" i="1"/>
  <c r="AE1786" i="1" a="1"/>
  <c r="AE1786" i="1" s="1"/>
  <c r="AF1786" i="1" a="1"/>
  <c r="AF1786" i="1" s="1"/>
  <c r="AG1786" i="1" a="1"/>
  <c r="AG1786" i="1" s="1"/>
  <c r="AD1787" i="1"/>
  <c r="AE1787" i="1" a="1"/>
  <c r="AE1787" i="1" s="1"/>
  <c r="AF1787" i="1" a="1"/>
  <c r="AF1787" i="1"/>
  <c r="AG1787" i="1" a="1"/>
  <c r="AG1787" i="1" s="1"/>
  <c r="AD1788" i="1"/>
  <c r="AE1788" i="1" a="1"/>
  <c r="AE1788" i="1" s="1"/>
  <c r="AF1788" i="1" a="1"/>
  <c r="AF1788" i="1" s="1"/>
  <c r="AG1788" i="1" a="1"/>
  <c r="AG1788" i="1" s="1"/>
  <c r="AD1789" i="1"/>
  <c r="AE1789" i="1" a="1"/>
  <c r="AE1789" i="1" s="1"/>
  <c r="AF1789" i="1" a="1"/>
  <c r="AF1789" i="1" s="1"/>
  <c r="AG1789" i="1" a="1"/>
  <c r="AG1789" i="1" s="1"/>
  <c r="AD1790" i="1"/>
  <c r="AE1790" i="1" a="1"/>
  <c r="AE1790" i="1" s="1"/>
  <c r="AF1790" i="1" a="1"/>
  <c r="AF1790" i="1" s="1"/>
  <c r="AG1790" i="1" a="1"/>
  <c r="AG1790" i="1" s="1"/>
  <c r="AD1791" i="1"/>
  <c r="AE1791" i="1" a="1"/>
  <c r="AE1791" i="1" s="1"/>
  <c r="AF1791" i="1" a="1"/>
  <c r="AF1791" i="1" s="1"/>
  <c r="AG1791" i="1" a="1"/>
  <c r="AG1791" i="1" s="1"/>
  <c r="AD1792" i="1"/>
  <c r="AE1792" i="1" a="1"/>
  <c r="AE1792" i="1" s="1"/>
  <c r="AF1792" i="1" a="1"/>
  <c r="AF1792" i="1"/>
  <c r="AG1792" i="1" a="1"/>
  <c r="AG1792" i="1" s="1"/>
  <c r="AD1793" i="1"/>
  <c r="AE1793" i="1" a="1"/>
  <c r="AE1793" i="1" s="1"/>
  <c r="AF1793" i="1" a="1"/>
  <c r="AF1793" i="1" s="1"/>
  <c r="AG1793" i="1" a="1"/>
  <c r="AG1793" i="1" s="1"/>
  <c r="AD1794" i="1"/>
  <c r="AE1794" i="1" a="1"/>
  <c r="AE1794" i="1" s="1"/>
  <c r="AF1794" i="1" a="1"/>
  <c r="AF1794" i="1" s="1"/>
  <c r="AG1794" i="1" a="1"/>
  <c r="AG1794" i="1" s="1"/>
  <c r="AD1795" i="1"/>
  <c r="AE1795" i="1" a="1"/>
  <c r="AE1795" i="1" s="1"/>
  <c r="AF1795" i="1" a="1"/>
  <c r="AF1795" i="1" s="1"/>
  <c r="AG1795" i="1" a="1"/>
  <c r="AG1795" i="1" s="1"/>
  <c r="AD1796" i="1"/>
  <c r="AE1796" i="1" a="1"/>
  <c r="AE1796" i="1" s="1"/>
  <c r="AF1796" i="1" a="1"/>
  <c r="AF1796" i="1" s="1"/>
  <c r="AG1796" i="1" a="1"/>
  <c r="AG1796" i="1" s="1"/>
  <c r="AD1797" i="1"/>
  <c r="AE1797" i="1" a="1"/>
  <c r="AE1797" i="1" s="1"/>
  <c r="AF1797" i="1" a="1"/>
  <c r="AF1797" i="1"/>
  <c r="AG1797" i="1" a="1"/>
  <c r="AG1797" i="1" s="1"/>
  <c r="AD1798" i="1"/>
  <c r="AE1798" i="1" a="1"/>
  <c r="AE1798" i="1" s="1"/>
  <c r="AF1798" i="1" a="1"/>
  <c r="AF1798" i="1" s="1"/>
  <c r="AG1798" i="1" a="1"/>
  <c r="AG1798" i="1" s="1"/>
  <c r="AD1799" i="1"/>
  <c r="AE1799" i="1" a="1"/>
  <c r="AE1799" i="1" s="1"/>
  <c r="AF1799" i="1" a="1"/>
  <c r="AF1799" i="1" s="1"/>
  <c r="AG1799" i="1" a="1"/>
  <c r="AG1799" i="1" s="1"/>
  <c r="AD1800" i="1"/>
  <c r="AE1800" i="1" a="1"/>
  <c r="AE1800" i="1" s="1"/>
  <c r="AF1800" i="1" a="1"/>
  <c r="AF1800" i="1" s="1"/>
  <c r="AG1800" i="1" a="1"/>
  <c r="AG1800" i="1" s="1"/>
  <c r="AD1801" i="1"/>
  <c r="AE1801" i="1" a="1"/>
  <c r="AE1801" i="1" s="1"/>
  <c r="AF1801" i="1" a="1"/>
  <c r="AF1801" i="1" s="1"/>
  <c r="AG1801" i="1" a="1"/>
  <c r="AG1801" i="1" s="1"/>
  <c r="AD1802" i="1"/>
  <c r="AE1802" i="1" a="1"/>
  <c r="AE1802" i="1" s="1"/>
  <c r="AF1802" i="1" a="1"/>
  <c r="AF1802" i="1" s="1"/>
  <c r="AG1802" i="1" a="1"/>
  <c r="AG1802" i="1" s="1"/>
  <c r="AD1803" i="1"/>
  <c r="AE1803" i="1" a="1"/>
  <c r="AE1803" i="1" s="1"/>
  <c r="AF1803" i="1" a="1"/>
  <c r="AF1803" i="1"/>
  <c r="AG1803" i="1" a="1"/>
  <c r="AG1803" i="1" s="1"/>
  <c r="AD1804" i="1"/>
  <c r="AE1804" i="1" a="1"/>
  <c r="AE1804" i="1" s="1"/>
  <c r="AF1804" i="1" a="1"/>
  <c r="AF1804" i="1" s="1"/>
  <c r="AG1804" i="1" a="1"/>
  <c r="AG1804" i="1" s="1"/>
  <c r="AD1805" i="1"/>
  <c r="AE1805" i="1" a="1"/>
  <c r="AE1805" i="1" s="1"/>
  <c r="AF1805" i="1" a="1"/>
  <c r="AF1805" i="1" s="1"/>
  <c r="AG1805" i="1" a="1"/>
  <c r="AG1805" i="1" s="1"/>
  <c r="AD1806" i="1"/>
  <c r="AE1806" i="1" a="1"/>
  <c r="AE1806" i="1" s="1"/>
  <c r="AF1806" i="1" a="1"/>
  <c r="AF1806" i="1" s="1"/>
  <c r="AG1806" i="1" a="1"/>
  <c r="AG1806" i="1" s="1"/>
  <c r="AD1807" i="1"/>
  <c r="AE1807" i="1" a="1"/>
  <c r="AE1807" i="1" s="1"/>
  <c r="AF1807" i="1" a="1"/>
  <c r="AF1807" i="1" s="1"/>
  <c r="AG1807" i="1" a="1"/>
  <c r="AG1807" i="1" s="1"/>
  <c r="AD1808" i="1"/>
  <c r="AE1808" i="1" a="1"/>
  <c r="AE1808" i="1" s="1"/>
  <c r="AF1808" i="1" a="1"/>
  <c r="AF1808" i="1"/>
  <c r="AG1808" i="1" a="1"/>
  <c r="AG1808" i="1" s="1"/>
  <c r="AD1809" i="1"/>
  <c r="AE1809" i="1" a="1"/>
  <c r="AE1809" i="1" s="1"/>
  <c r="AF1809" i="1" a="1"/>
  <c r="AF1809" i="1" s="1"/>
  <c r="AG1809" i="1" a="1"/>
  <c r="AG1809" i="1" s="1"/>
  <c r="AD1810" i="1"/>
  <c r="AE1810" i="1" a="1"/>
  <c r="AE1810" i="1" s="1"/>
  <c r="AF1810" i="1" a="1"/>
  <c r="AF1810" i="1" s="1"/>
  <c r="AG1810" i="1" a="1"/>
  <c r="AG1810" i="1" s="1"/>
  <c r="AD1811" i="1"/>
  <c r="AE1811" i="1" a="1"/>
  <c r="AE1811" i="1" s="1"/>
  <c r="AF1811" i="1" a="1"/>
  <c r="AF1811" i="1" s="1"/>
  <c r="AG1811" i="1" a="1"/>
  <c r="AG1811" i="1" s="1"/>
  <c r="AD1812" i="1"/>
  <c r="AE1812" i="1" a="1"/>
  <c r="AE1812" i="1" s="1"/>
  <c r="AF1812" i="1" a="1"/>
  <c r="AF1812" i="1" s="1"/>
  <c r="AG1812" i="1" a="1"/>
  <c r="AG1812" i="1" s="1"/>
  <c r="AD1813" i="1"/>
  <c r="AE1813" i="1" a="1"/>
  <c r="AE1813" i="1" s="1"/>
  <c r="AF1813" i="1" a="1"/>
  <c r="AF1813" i="1" s="1"/>
  <c r="AG1813" i="1" a="1"/>
  <c r="AG1813" i="1" s="1"/>
  <c r="AD1814" i="1"/>
  <c r="AE1814" i="1" a="1"/>
  <c r="AE1814" i="1" s="1"/>
  <c r="AF1814" i="1" a="1"/>
  <c r="AF1814" i="1" s="1"/>
  <c r="AG1814" i="1" a="1"/>
  <c r="AG1814" i="1" s="1"/>
  <c r="AD1815" i="1"/>
  <c r="AE1815" i="1" a="1"/>
  <c r="AE1815" i="1" s="1"/>
  <c r="AF1815" i="1" a="1"/>
  <c r="AF1815" i="1"/>
  <c r="AG1815" i="1" a="1"/>
  <c r="AG1815" i="1" s="1"/>
  <c r="AD1816" i="1"/>
  <c r="AE1816" i="1" a="1"/>
  <c r="AE1816" i="1" s="1"/>
  <c r="AF1816" i="1" a="1"/>
  <c r="AF1816" i="1" s="1"/>
  <c r="AG1816" i="1" a="1"/>
  <c r="AG1816" i="1" s="1"/>
  <c r="AD1817" i="1"/>
  <c r="AE1817" i="1" a="1"/>
  <c r="AE1817" i="1" s="1"/>
  <c r="AF1817" i="1" a="1"/>
  <c r="AF1817" i="1" s="1"/>
  <c r="AG1817" i="1" a="1"/>
  <c r="AG1817" i="1" s="1"/>
  <c r="AD1818" i="1"/>
  <c r="AE1818" i="1" a="1"/>
  <c r="AE1818" i="1" s="1"/>
  <c r="AF1818" i="1" a="1"/>
  <c r="AF1818" i="1" s="1"/>
  <c r="AG1818" i="1" a="1"/>
  <c r="AG1818" i="1" s="1"/>
  <c r="AD1819" i="1"/>
  <c r="AE1819" i="1" a="1"/>
  <c r="AE1819" i="1" s="1"/>
  <c r="AF1819" i="1" a="1"/>
  <c r="AF1819" i="1" s="1"/>
  <c r="AG1819" i="1" a="1"/>
  <c r="AG1819" i="1" s="1"/>
  <c r="AD1820" i="1"/>
  <c r="AE1820" i="1" a="1"/>
  <c r="AE1820" i="1" s="1"/>
  <c r="AF1820" i="1" a="1"/>
  <c r="AF1820" i="1"/>
  <c r="AG1820" i="1" a="1"/>
  <c r="AG1820" i="1" s="1"/>
  <c r="AD1821" i="1"/>
  <c r="AE1821" i="1" a="1"/>
  <c r="AE1821" i="1" s="1"/>
  <c r="AF1821" i="1" a="1"/>
  <c r="AF1821" i="1" s="1"/>
  <c r="AG1821" i="1" a="1"/>
  <c r="AG1821" i="1" s="1"/>
  <c r="AD1822" i="1"/>
  <c r="AE1822" i="1" a="1"/>
  <c r="AE1822" i="1" s="1"/>
  <c r="AF1822" i="1" a="1"/>
  <c r="AF1822" i="1" s="1"/>
  <c r="AG1822" i="1" a="1"/>
  <c r="AG1822" i="1" s="1"/>
  <c r="AD1823" i="1"/>
  <c r="AE1823" i="1" a="1"/>
  <c r="AE1823" i="1" s="1"/>
  <c r="AF1823" i="1" a="1"/>
  <c r="AF1823" i="1" s="1"/>
  <c r="AG1823" i="1" a="1"/>
  <c r="AG1823" i="1" s="1"/>
  <c r="AD1824" i="1"/>
  <c r="AE1824" i="1" a="1"/>
  <c r="AE1824" i="1" s="1"/>
  <c r="AF1824" i="1" a="1"/>
  <c r="AF1824" i="1" s="1"/>
  <c r="AG1824" i="1" a="1"/>
  <c r="AG1824" i="1" s="1"/>
  <c r="AD1825" i="1"/>
  <c r="AE1825" i="1" a="1"/>
  <c r="AE1825" i="1" s="1"/>
  <c r="AF1825" i="1" a="1"/>
  <c r="AF1825" i="1"/>
  <c r="AG1825" i="1" a="1"/>
  <c r="AG1825" i="1" s="1"/>
  <c r="AD1826" i="1"/>
  <c r="AE1826" i="1" a="1"/>
  <c r="AE1826" i="1" s="1"/>
  <c r="AF1826" i="1" a="1"/>
  <c r="AF1826" i="1" s="1"/>
  <c r="AG1826" i="1" a="1"/>
  <c r="AG1826" i="1" s="1"/>
  <c r="AD1827" i="1"/>
  <c r="AE1827" i="1" a="1"/>
  <c r="AE1827" i="1" s="1"/>
  <c r="AF1827" i="1" a="1"/>
  <c r="AF1827" i="1" s="1"/>
  <c r="AG1827" i="1" a="1"/>
  <c r="AG1827" i="1" s="1"/>
  <c r="AD1828" i="1"/>
  <c r="AE1828" i="1" a="1"/>
  <c r="AE1828" i="1" s="1"/>
  <c r="AF1828" i="1" a="1"/>
  <c r="AF1828" i="1" s="1"/>
  <c r="AG1828" i="1" a="1"/>
  <c r="AG1828" i="1" s="1"/>
  <c r="AD1829" i="1"/>
  <c r="AE1829" i="1" a="1"/>
  <c r="AE1829" i="1" s="1"/>
  <c r="AF1829" i="1" a="1"/>
  <c r="AF1829" i="1" s="1"/>
  <c r="AG1829" i="1" a="1"/>
  <c r="AG1829" i="1" s="1"/>
  <c r="AD1830" i="1"/>
  <c r="AE1830" i="1" a="1"/>
  <c r="AE1830" i="1" s="1"/>
  <c r="AF1830" i="1" a="1"/>
  <c r="AF1830" i="1" s="1"/>
  <c r="AG1830" i="1" a="1"/>
  <c r="AG1830" i="1" s="1"/>
  <c r="AD1831" i="1"/>
  <c r="AE1831" i="1" a="1"/>
  <c r="AE1831" i="1" s="1"/>
  <c r="AF1831" i="1" a="1"/>
  <c r="AF1831" i="1" s="1"/>
  <c r="AG1831" i="1" a="1"/>
  <c r="AG1831" i="1" s="1"/>
  <c r="AD1832" i="1"/>
  <c r="AE1832" i="1" a="1"/>
  <c r="AE1832" i="1" s="1"/>
  <c r="AF1832" i="1" a="1"/>
  <c r="AF1832" i="1"/>
  <c r="AG1832" i="1" a="1"/>
  <c r="AG1832" i="1" s="1"/>
  <c r="AD1833" i="1"/>
  <c r="AE1833" i="1" a="1"/>
  <c r="AE1833" i="1" s="1"/>
  <c r="AF1833" i="1" a="1"/>
  <c r="AF1833" i="1" s="1"/>
  <c r="AG1833" i="1" a="1"/>
  <c r="AG1833" i="1" s="1"/>
  <c r="AD1834" i="1"/>
  <c r="AE1834" i="1" a="1"/>
  <c r="AE1834" i="1" s="1"/>
  <c r="AF1834" i="1" a="1"/>
  <c r="AF1834" i="1" s="1"/>
  <c r="AG1834" i="1" a="1"/>
  <c r="AG1834" i="1" s="1"/>
  <c r="AD1835" i="1"/>
  <c r="AE1835" i="1" a="1"/>
  <c r="AE1835" i="1" s="1"/>
  <c r="AF1835" i="1" a="1"/>
  <c r="AF1835" i="1" s="1"/>
  <c r="AG1835" i="1" a="1"/>
  <c r="AG1835" i="1" s="1"/>
  <c r="AD1836" i="1"/>
  <c r="AE1836" i="1" a="1"/>
  <c r="AE1836" i="1" s="1"/>
  <c r="AF1836" i="1" a="1"/>
  <c r="AF1836" i="1" s="1"/>
  <c r="AG1836" i="1" a="1"/>
  <c r="AG1836" i="1" s="1"/>
  <c r="AD1837" i="1"/>
  <c r="AE1837" i="1" a="1"/>
  <c r="AE1837" i="1" s="1"/>
  <c r="AF1837" i="1" a="1"/>
  <c r="AF1837" i="1"/>
  <c r="AG1837" i="1" a="1"/>
  <c r="AG1837" i="1" s="1"/>
  <c r="AD1838" i="1"/>
  <c r="AE1838" i="1" a="1"/>
  <c r="AE1838" i="1" s="1"/>
  <c r="AF1838" i="1" a="1"/>
  <c r="AF1838" i="1" s="1"/>
  <c r="AG1838" i="1" a="1"/>
  <c r="AG1838" i="1" s="1"/>
  <c r="AD1839" i="1"/>
  <c r="AE1839" i="1" a="1"/>
  <c r="AE1839" i="1" s="1"/>
  <c r="AF1839" i="1" a="1"/>
  <c r="AF1839" i="1"/>
  <c r="AG1839" i="1" a="1"/>
  <c r="AG1839" i="1" s="1"/>
  <c r="AD1840" i="1"/>
  <c r="AE1840" i="1" a="1"/>
  <c r="AE1840" i="1" s="1"/>
  <c r="AF1840" i="1" a="1"/>
  <c r="AF1840" i="1" s="1"/>
  <c r="AG1840" i="1" a="1"/>
  <c r="AG1840" i="1" s="1"/>
  <c r="AD1841" i="1"/>
  <c r="AE1841" i="1" a="1"/>
  <c r="AE1841" i="1" s="1"/>
  <c r="AF1841" i="1" a="1"/>
  <c r="AF1841" i="1" s="1"/>
  <c r="AG1841" i="1" a="1"/>
  <c r="AG1841" i="1" s="1"/>
  <c r="AD1842" i="1"/>
  <c r="AE1842" i="1" a="1"/>
  <c r="AE1842" i="1" s="1"/>
  <c r="AF1842" i="1" a="1"/>
  <c r="AF1842" i="1" s="1"/>
  <c r="AG1842" i="1" a="1"/>
  <c r="AG1842" i="1" s="1"/>
  <c r="AD1843" i="1"/>
  <c r="AE1843" i="1" a="1"/>
  <c r="AE1843" i="1" s="1"/>
  <c r="AF1843" i="1" a="1"/>
  <c r="AF1843" i="1" s="1"/>
  <c r="AG1843" i="1" a="1"/>
  <c r="AG1843" i="1" s="1"/>
  <c r="AD1844" i="1"/>
  <c r="AE1844" i="1" a="1"/>
  <c r="AE1844" i="1" s="1"/>
  <c r="AF1844" i="1" a="1"/>
  <c r="AF1844" i="1"/>
  <c r="AG1844" i="1" a="1"/>
  <c r="AG1844" i="1" s="1"/>
  <c r="AD1845" i="1"/>
  <c r="AE1845" i="1" a="1"/>
  <c r="AE1845" i="1" s="1"/>
  <c r="AF1845" i="1" a="1"/>
  <c r="AF1845" i="1" s="1"/>
  <c r="AG1845" i="1" a="1"/>
  <c r="AG1845" i="1" s="1"/>
  <c r="AD1846" i="1"/>
  <c r="AE1846" i="1" a="1"/>
  <c r="AE1846" i="1" s="1"/>
  <c r="AF1846" i="1" a="1"/>
  <c r="AF1846" i="1" s="1"/>
  <c r="AG1846" i="1" a="1"/>
  <c r="AG1846" i="1" s="1"/>
  <c r="AD1847" i="1"/>
  <c r="AE1847" i="1" a="1"/>
  <c r="AE1847" i="1" s="1"/>
  <c r="AF1847" i="1" a="1"/>
  <c r="AF1847" i="1"/>
  <c r="AG1847" i="1" a="1"/>
  <c r="AG1847" i="1" s="1"/>
  <c r="AD1848" i="1"/>
  <c r="AE1848" i="1" a="1"/>
  <c r="AE1848" i="1" s="1"/>
  <c r="AF1848" i="1" a="1"/>
  <c r="AF1848" i="1" s="1"/>
  <c r="AG1848" i="1" a="1"/>
  <c r="AG1848" i="1" s="1"/>
  <c r="AD1849" i="1"/>
  <c r="AE1849" i="1" a="1"/>
  <c r="AE1849" i="1" s="1"/>
  <c r="AF1849" i="1" a="1"/>
  <c r="AF1849" i="1" s="1"/>
  <c r="AG1849" i="1" a="1"/>
  <c r="AG1849" i="1" s="1"/>
  <c r="AD1850" i="1"/>
  <c r="AE1850" i="1" a="1"/>
  <c r="AE1850" i="1" s="1"/>
  <c r="AF1850" i="1" a="1"/>
  <c r="AF1850" i="1" s="1"/>
  <c r="AG1850" i="1" a="1"/>
  <c r="AG1850" i="1" s="1"/>
  <c r="AD1851" i="1"/>
  <c r="AE1851" i="1" a="1"/>
  <c r="AE1851" i="1" s="1"/>
  <c r="AF1851" i="1" a="1"/>
  <c r="AF1851" i="1" s="1"/>
  <c r="AG1851" i="1" a="1"/>
  <c r="AG1851" i="1" s="1"/>
  <c r="AD1852" i="1"/>
  <c r="AE1852" i="1" a="1"/>
  <c r="AE1852" i="1" s="1"/>
  <c r="AF1852" i="1" a="1"/>
  <c r="AF1852" i="1"/>
  <c r="AG1852" i="1" a="1"/>
  <c r="AG1852" i="1" s="1"/>
  <c r="AD1853" i="1"/>
  <c r="AE1853" i="1" a="1"/>
  <c r="AE1853" i="1" s="1"/>
  <c r="AF1853" i="1" a="1"/>
  <c r="AF1853" i="1"/>
  <c r="AG1853" i="1" a="1"/>
  <c r="AG1853" i="1" s="1"/>
  <c r="AD1854" i="1"/>
  <c r="AE1854" i="1" a="1"/>
  <c r="AE1854" i="1" s="1"/>
  <c r="AF1854" i="1" a="1"/>
  <c r="AF1854" i="1" s="1"/>
  <c r="AG1854" i="1" a="1"/>
  <c r="AG1854" i="1" s="1"/>
  <c r="AD1855" i="1"/>
  <c r="AE1855" i="1" a="1"/>
  <c r="AE1855" i="1" s="1"/>
  <c r="AF1855" i="1" a="1"/>
  <c r="AF1855" i="1" s="1"/>
  <c r="AG1855" i="1" a="1"/>
  <c r="AG1855" i="1" s="1"/>
  <c r="AD1856" i="1"/>
  <c r="AE1856" i="1" a="1"/>
  <c r="AE1856" i="1" s="1"/>
  <c r="AF1856" i="1" a="1"/>
  <c r="AF1856" i="1" s="1"/>
  <c r="AG1856" i="1" a="1"/>
  <c r="AG1856" i="1" s="1"/>
  <c r="AD1857" i="1"/>
  <c r="AE1857" i="1" a="1"/>
  <c r="AE1857" i="1" s="1"/>
  <c r="AF1857" i="1" a="1"/>
  <c r="AF1857" i="1"/>
  <c r="AG1857" i="1" a="1"/>
  <c r="AG1857" i="1" s="1"/>
  <c r="AD1858" i="1"/>
  <c r="AE1858" i="1" a="1"/>
  <c r="AE1858" i="1" s="1"/>
  <c r="AF1858" i="1" a="1"/>
  <c r="AF1858" i="1" s="1"/>
  <c r="AG1858" i="1" a="1"/>
  <c r="AG1858" i="1" s="1"/>
  <c r="AD1859" i="1"/>
  <c r="AE1859" i="1" a="1"/>
  <c r="AE1859" i="1" s="1"/>
  <c r="AF1859" i="1" a="1"/>
  <c r="AF1859" i="1"/>
  <c r="AG1859" i="1" a="1"/>
  <c r="AG1859" i="1" s="1"/>
  <c r="AD1860" i="1"/>
  <c r="AE1860" i="1" a="1"/>
  <c r="AE1860" i="1" s="1"/>
  <c r="AF1860" i="1" a="1"/>
  <c r="AF1860" i="1" s="1"/>
  <c r="AG1860" i="1" a="1"/>
  <c r="AG1860" i="1" s="1"/>
  <c r="AD1861" i="1"/>
  <c r="AE1861" i="1" a="1"/>
  <c r="AE1861" i="1" s="1"/>
  <c r="AF1861" i="1" a="1"/>
  <c r="AF1861" i="1" s="1"/>
  <c r="AG1861" i="1" a="1"/>
  <c r="AG1861" i="1" s="1"/>
  <c r="AD1862" i="1"/>
  <c r="AE1862" i="1" a="1"/>
  <c r="AE1862" i="1" s="1"/>
  <c r="AF1862" i="1" a="1"/>
  <c r="AF1862" i="1" s="1"/>
  <c r="AG1862" i="1" a="1"/>
  <c r="AG1862" i="1" s="1"/>
  <c r="AD1863" i="1"/>
  <c r="AE1863" i="1" a="1"/>
  <c r="AE1863" i="1" s="1"/>
  <c r="AF1863" i="1" a="1"/>
  <c r="AF1863" i="1"/>
  <c r="AG1863" i="1" a="1"/>
  <c r="AG1863" i="1" s="1"/>
  <c r="AD1864" i="1"/>
  <c r="AE1864" i="1" a="1"/>
  <c r="AE1864" i="1" s="1"/>
  <c r="AF1864" i="1" a="1"/>
  <c r="AF1864" i="1"/>
  <c r="AG1864" i="1" a="1"/>
  <c r="AG1864" i="1" s="1"/>
  <c r="AD1865" i="1"/>
  <c r="AE1865" i="1" a="1"/>
  <c r="AE1865" i="1" s="1"/>
  <c r="AF1865" i="1" a="1"/>
  <c r="AF1865" i="1"/>
  <c r="AG1865" i="1" a="1"/>
  <c r="AG1865" i="1" s="1"/>
  <c r="AD1866" i="1"/>
  <c r="AE1866" i="1" a="1"/>
  <c r="AE1866" i="1" s="1"/>
  <c r="AF1866" i="1" a="1"/>
  <c r="AF1866" i="1" s="1"/>
  <c r="AG1866" i="1" a="1"/>
  <c r="AG1866" i="1" s="1"/>
  <c r="AD1867" i="1"/>
  <c r="AE1867" i="1" a="1"/>
  <c r="AE1867" i="1" s="1"/>
  <c r="AF1867" i="1" a="1"/>
  <c r="AF1867" i="1" s="1"/>
  <c r="AG1867" i="1" a="1"/>
  <c r="AG1867" i="1" s="1"/>
  <c r="AD1868" i="1"/>
  <c r="AE1868" i="1" a="1"/>
  <c r="AE1868" i="1" s="1"/>
  <c r="AF1868" i="1" a="1"/>
  <c r="AF1868" i="1"/>
  <c r="AG1868" i="1" a="1"/>
  <c r="AG1868" i="1" s="1"/>
  <c r="AD1869" i="1"/>
  <c r="AE1869" i="1" a="1"/>
  <c r="AE1869" i="1" s="1"/>
  <c r="AF1869" i="1" a="1"/>
  <c r="AF1869" i="1"/>
  <c r="AG1869" i="1" a="1"/>
  <c r="AG1869" i="1" s="1"/>
  <c r="AD1870" i="1"/>
  <c r="AE1870" i="1" a="1"/>
  <c r="AE1870" i="1" s="1"/>
  <c r="AF1870" i="1" a="1"/>
  <c r="AF1870" i="1" s="1"/>
  <c r="AG1870" i="1" a="1"/>
  <c r="AG1870" i="1" s="1"/>
  <c r="AD1871" i="1"/>
  <c r="AE1871" i="1" a="1"/>
  <c r="AE1871" i="1" s="1"/>
  <c r="AF1871" i="1" a="1"/>
  <c r="AF1871" i="1" s="1"/>
  <c r="AG1871" i="1" a="1"/>
  <c r="AG1871" i="1" s="1"/>
  <c r="AD1872" i="1"/>
  <c r="AE1872" i="1" a="1"/>
  <c r="AE1872" i="1" s="1"/>
  <c r="AF1872" i="1" a="1"/>
  <c r="AF1872" i="1" s="1"/>
  <c r="AG1872" i="1" a="1"/>
  <c r="AG1872" i="1" s="1"/>
  <c r="AD1873" i="1"/>
  <c r="AE1873" i="1" a="1"/>
  <c r="AE1873" i="1" s="1"/>
  <c r="AF1873" i="1" a="1"/>
  <c r="AF1873" i="1"/>
  <c r="AG1873" i="1" a="1"/>
  <c r="AG1873" i="1" s="1"/>
  <c r="AD1874" i="1"/>
  <c r="AE1874" i="1" a="1"/>
  <c r="AE1874" i="1" s="1"/>
  <c r="AF1874" i="1" a="1"/>
  <c r="AF1874" i="1" s="1"/>
  <c r="AG1874" i="1" a="1"/>
  <c r="AG1874" i="1" s="1"/>
  <c r="AD1875" i="1"/>
  <c r="AE1875" i="1" a="1"/>
  <c r="AE1875" i="1" s="1"/>
  <c r="AF1875" i="1" a="1"/>
  <c r="AF1875" i="1"/>
  <c r="AG1875" i="1" a="1"/>
  <c r="AG1875" i="1" s="1"/>
  <c r="AD1876" i="1"/>
  <c r="AE1876" i="1" a="1"/>
  <c r="AE1876" i="1" s="1"/>
  <c r="AF1876" i="1" a="1"/>
  <c r="AF1876" i="1" s="1"/>
  <c r="AG1876" i="1" a="1"/>
  <c r="AG1876" i="1" s="1"/>
  <c r="AD1877" i="1"/>
  <c r="AE1877" i="1" a="1"/>
  <c r="AE1877" i="1" s="1"/>
  <c r="AF1877" i="1" a="1"/>
  <c r="AF1877" i="1" s="1"/>
  <c r="AG1877" i="1" a="1"/>
  <c r="AG1877" i="1" s="1"/>
  <c r="AD1878" i="1"/>
  <c r="AE1878" i="1" a="1"/>
  <c r="AE1878" i="1" s="1"/>
  <c r="AF1878" i="1" a="1"/>
  <c r="AF1878" i="1" s="1"/>
  <c r="AG1878" i="1" a="1"/>
  <c r="AG1878" i="1" s="1"/>
  <c r="AD1879" i="1"/>
  <c r="AE1879" i="1" a="1"/>
  <c r="AE1879" i="1" s="1"/>
  <c r="AF1879" i="1" a="1"/>
  <c r="AF1879" i="1" s="1"/>
  <c r="AG1879" i="1" a="1"/>
  <c r="AG1879" i="1" s="1"/>
  <c r="AD1880" i="1"/>
  <c r="AE1880" i="1" a="1"/>
  <c r="AE1880" i="1" s="1"/>
  <c r="AF1880" i="1" a="1"/>
  <c r="AF1880" i="1" s="1"/>
  <c r="AG1880" i="1" a="1"/>
  <c r="AG1880" i="1" s="1"/>
  <c r="AD1881" i="1"/>
  <c r="AE1881" i="1" a="1"/>
  <c r="AE1881" i="1" s="1"/>
  <c r="AF1881" i="1" a="1"/>
  <c r="AF1881" i="1"/>
  <c r="AG1881" i="1" a="1"/>
  <c r="AG1881" i="1" s="1"/>
  <c r="AD1882" i="1"/>
  <c r="AE1882" i="1" a="1"/>
  <c r="AE1882" i="1" s="1"/>
  <c r="AF1882" i="1" a="1"/>
  <c r="AF1882" i="1" s="1"/>
  <c r="AG1882" i="1" a="1"/>
  <c r="AG1882" i="1" s="1"/>
  <c r="AD1883" i="1"/>
  <c r="AE1883" i="1" a="1"/>
  <c r="AE1883" i="1" s="1"/>
  <c r="AF1883" i="1" a="1"/>
  <c r="AF1883" i="1"/>
  <c r="AG1883" i="1" a="1"/>
  <c r="AG1883" i="1" s="1"/>
  <c r="AD1884" i="1"/>
  <c r="AE1884" i="1" a="1"/>
  <c r="AE1884" i="1" s="1"/>
  <c r="AF1884" i="1" a="1"/>
  <c r="AF1884" i="1" s="1"/>
  <c r="AG1884" i="1" a="1"/>
  <c r="AG1884" i="1" s="1"/>
  <c r="AD1885" i="1"/>
  <c r="AE1885" i="1" a="1"/>
  <c r="AE1885" i="1" s="1"/>
  <c r="AF1885" i="1" a="1"/>
  <c r="AF1885" i="1"/>
  <c r="AG1885" i="1" a="1"/>
  <c r="AG1885" i="1" s="1"/>
  <c r="AD1886" i="1"/>
  <c r="AE1886" i="1" a="1"/>
  <c r="AE1886" i="1" s="1"/>
  <c r="AF1886" i="1" a="1"/>
  <c r="AF1886" i="1" s="1"/>
  <c r="AG1886" i="1" a="1"/>
  <c r="AG1886" i="1" s="1"/>
  <c r="AD1887" i="1"/>
  <c r="AE1887" i="1" a="1"/>
  <c r="AE1887" i="1" s="1"/>
  <c r="AF1887" i="1" a="1"/>
  <c r="AF1887" i="1"/>
  <c r="AG1887" i="1" a="1"/>
  <c r="AG1887" i="1" s="1"/>
  <c r="AD1888" i="1"/>
  <c r="AE1888" i="1" a="1"/>
  <c r="AE1888" i="1" s="1"/>
  <c r="AF1888" i="1" a="1"/>
  <c r="AF1888" i="1" s="1"/>
  <c r="AG1888" i="1" a="1"/>
  <c r="AG1888" i="1" s="1"/>
  <c r="AD1889" i="1"/>
  <c r="AE1889" i="1" a="1"/>
  <c r="AE1889" i="1" s="1"/>
  <c r="AF1889" i="1" a="1"/>
  <c r="AF1889" i="1" s="1"/>
  <c r="AG1889" i="1" a="1"/>
  <c r="AG1889" i="1" s="1"/>
  <c r="AD1890" i="1"/>
  <c r="AE1890" i="1" a="1"/>
  <c r="AE1890" i="1" s="1"/>
  <c r="AF1890" i="1" a="1"/>
  <c r="AF1890" i="1" s="1"/>
  <c r="AG1890" i="1" a="1"/>
  <c r="AG1890" i="1" s="1"/>
  <c r="AD1891" i="1"/>
  <c r="AE1891" i="1" a="1"/>
  <c r="AE1891" i="1" s="1"/>
  <c r="AF1891" i="1" a="1"/>
  <c r="AF1891" i="1" s="1"/>
  <c r="AG1891" i="1" a="1"/>
  <c r="AG1891" i="1" s="1"/>
  <c r="AD1892" i="1"/>
  <c r="AE1892" i="1" a="1"/>
  <c r="AE1892" i="1" s="1"/>
  <c r="AF1892" i="1" a="1"/>
  <c r="AF1892" i="1"/>
  <c r="AG1892" i="1" a="1"/>
  <c r="AG1892" i="1" s="1"/>
  <c r="AD1893" i="1"/>
  <c r="AE1893" i="1" a="1"/>
  <c r="AE1893" i="1" s="1"/>
  <c r="AF1893" i="1" a="1"/>
  <c r="AF1893" i="1"/>
  <c r="AG1893" i="1" a="1"/>
  <c r="AG1893" i="1" s="1"/>
  <c r="AD1894" i="1"/>
  <c r="AE1894" i="1" a="1"/>
  <c r="AE1894" i="1" s="1"/>
  <c r="AF1894" i="1" a="1"/>
  <c r="AF1894" i="1" s="1"/>
  <c r="AG1894" i="1" a="1"/>
  <c r="AG1894" i="1" s="1"/>
  <c r="AD1895" i="1"/>
  <c r="AE1895" i="1" a="1"/>
  <c r="AE1895" i="1" s="1"/>
  <c r="AF1895" i="1" a="1"/>
  <c r="AF1895" i="1" s="1"/>
  <c r="AG1895" i="1" a="1"/>
  <c r="AG1895" i="1" s="1"/>
  <c r="AD1896" i="1"/>
  <c r="AE1896" i="1" a="1"/>
  <c r="AE1896" i="1" s="1"/>
  <c r="AF1896" i="1" a="1"/>
  <c r="AF1896" i="1" s="1"/>
  <c r="AG1896" i="1" a="1"/>
  <c r="AG1896" i="1" s="1"/>
  <c r="AD1897" i="1"/>
  <c r="AE1897" i="1" a="1"/>
  <c r="AE1897" i="1" s="1"/>
  <c r="AF1897" i="1" a="1"/>
  <c r="AF1897" i="1"/>
  <c r="AG1897" i="1" a="1"/>
  <c r="AG1897" i="1" s="1"/>
  <c r="AD1898" i="1"/>
  <c r="AE1898" i="1" a="1"/>
  <c r="AE1898" i="1" s="1"/>
  <c r="AF1898" i="1" a="1"/>
  <c r="AF1898" i="1" s="1"/>
  <c r="AG1898" i="1" a="1"/>
  <c r="AG1898" i="1" s="1"/>
  <c r="AD1899" i="1"/>
  <c r="AE1899" i="1" a="1"/>
  <c r="AE1899" i="1" s="1"/>
  <c r="AF1899" i="1" a="1"/>
  <c r="AF1899" i="1"/>
  <c r="AG1899" i="1" a="1"/>
  <c r="AG1899" i="1" s="1"/>
  <c r="AD1900" i="1"/>
  <c r="AE1900" i="1" a="1"/>
  <c r="AE1900" i="1" s="1"/>
  <c r="AF1900" i="1" a="1"/>
  <c r="AF1900" i="1" s="1"/>
  <c r="AG1900" i="1" a="1"/>
  <c r="AG1900" i="1" s="1"/>
  <c r="AD1901" i="1"/>
  <c r="AE1901" i="1" a="1"/>
  <c r="AE1901" i="1" s="1"/>
  <c r="AF1901" i="1" a="1"/>
  <c r="AF1901" i="1" s="1"/>
  <c r="AG1901" i="1" a="1"/>
  <c r="AG1901" i="1" s="1"/>
  <c r="AD1902" i="1"/>
  <c r="AE1902" i="1" a="1"/>
  <c r="AE1902" i="1" s="1"/>
  <c r="AF1902" i="1" a="1"/>
  <c r="AF1902" i="1" s="1"/>
  <c r="AG1902" i="1" a="1"/>
  <c r="AG1902" i="1" s="1"/>
  <c r="AD1903" i="1"/>
  <c r="AE1903" i="1" a="1"/>
  <c r="AE1903" i="1" s="1"/>
  <c r="AF1903" i="1" a="1"/>
  <c r="AF1903" i="1"/>
  <c r="AG1903" i="1" a="1"/>
  <c r="AG1903" i="1" s="1"/>
  <c r="AD1904" i="1"/>
  <c r="AE1904" i="1" a="1"/>
  <c r="AE1904" i="1" s="1"/>
  <c r="AF1904" i="1" a="1"/>
  <c r="AF1904" i="1"/>
  <c r="AG1904" i="1" a="1"/>
  <c r="AG1904" i="1" s="1"/>
  <c r="AD1905" i="1"/>
  <c r="AE1905" i="1" a="1"/>
  <c r="AE1905" i="1" s="1"/>
  <c r="AF1905" i="1" a="1"/>
  <c r="AF1905" i="1" s="1"/>
  <c r="AG1905" i="1" a="1"/>
  <c r="AG1905" i="1" s="1"/>
  <c r="AD1906" i="1"/>
  <c r="AE1906" i="1" a="1"/>
  <c r="AE1906" i="1" s="1"/>
  <c r="AF1906" i="1" a="1"/>
  <c r="AF1906" i="1" s="1"/>
  <c r="AG1906" i="1" a="1"/>
  <c r="AG1906" i="1" s="1"/>
  <c r="AD1907" i="1"/>
  <c r="AE1907" i="1" a="1"/>
  <c r="AE1907" i="1" s="1"/>
  <c r="AF1907" i="1" a="1"/>
  <c r="AF1907" i="1" s="1"/>
  <c r="AG1907" i="1" a="1"/>
  <c r="AG1907" i="1" s="1"/>
  <c r="AD1908" i="1"/>
  <c r="AE1908" i="1" a="1"/>
  <c r="AE1908" i="1" s="1"/>
  <c r="AF1908" i="1" a="1"/>
  <c r="AF1908" i="1" s="1"/>
  <c r="AG1908" i="1" a="1"/>
  <c r="AG1908" i="1" s="1"/>
  <c r="AD1909" i="1"/>
  <c r="AE1909" i="1" a="1"/>
  <c r="AE1909" i="1" s="1"/>
  <c r="AF1909" i="1" a="1"/>
  <c r="AF1909" i="1" s="1"/>
  <c r="AG1909" i="1" a="1"/>
  <c r="AG1909" i="1" s="1"/>
  <c r="AD1910" i="1"/>
  <c r="AE1910" i="1" a="1"/>
  <c r="AE1910" i="1" s="1"/>
  <c r="AF1910" i="1" a="1"/>
  <c r="AF1910" i="1" s="1"/>
  <c r="AG1910" i="1" a="1"/>
  <c r="AG1910" i="1" s="1"/>
  <c r="AD1911" i="1"/>
  <c r="AE1911" i="1" a="1"/>
  <c r="AE1911" i="1" s="1"/>
  <c r="AF1911" i="1" a="1"/>
  <c r="AF1911" i="1"/>
  <c r="AG1911" i="1" a="1"/>
  <c r="AG1911" i="1" s="1"/>
  <c r="AD1912" i="1"/>
  <c r="AE1912" i="1" a="1"/>
  <c r="AE1912" i="1" s="1"/>
  <c r="AF1912" i="1" a="1"/>
  <c r="AF1912" i="1"/>
  <c r="AG1912" i="1" a="1"/>
  <c r="AG1912" i="1" s="1"/>
  <c r="AD1913" i="1"/>
  <c r="AE1913" i="1" a="1"/>
  <c r="AE1913" i="1" s="1"/>
  <c r="AF1913" i="1" a="1"/>
  <c r="AF1913" i="1" s="1"/>
  <c r="AG1913" i="1" a="1"/>
  <c r="AG1913" i="1" s="1"/>
  <c r="AD1914" i="1"/>
  <c r="AE1914" i="1" a="1"/>
  <c r="AE1914" i="1" s="1"/>
  <c r="AF1914" i="1" a="1"/>
  <c r="AF1914" i="1" s="1"/>
  <c r="AG1914" i="1" a="1"/>
  <c r="AG1914" i="1" s="1"/>
  <c r="AD1915" i="1"/>
  <c r="AE1915" i="1" a="1"/>
  <c r="AE1915" i="1" s="1"/>
  <c r="AF1915" i="1" a="1"/>
  <c r="AF1915" i="1" s="1"/>
  <c r="AG1915" i="1" a="1"/>
  <c r="AG1915" i="1" s="1"/>
  <c r="AD1916" i="1"/>
  <c r="AE1916" i="1" a="1"/>
  <c r="AE1916" i="1" s="1"/>
  <c r="AF1916" i="1" a="1"/>
  <c r="AF1916" i="1" s="1"/>
  <c r="AG1916" i="1" a="1"/>
  <c r="AG1916" i="1" s="1"/>
  <c r="AD1917" i="1"/>
  <c r="AE1917" i="1" a="1"/>
  <c r="AE1917" i="1" s="1"/>
  <c r="AF1917" i="1" a="1"/>
  <c r="AF1917" i="1"/>
  <c r="AG1917" i="1" a="1"/>
  <c r="AG1917" i="1" s="1"/>
  <c r="AD1918" i="1"/>
  <c r="AE1918" i="1" a="1"/>
  <c r="AE1918" i="1" s="1"/>
  <c r="AF1918" i="1" a="1"/>
  <c r="AF1918" i="1" s="1"/>
  <c r="AG1918" i="1" a="1"/>
  <c r="AG1918" i="1" s="1"/>
  <c r="AD1919" i="1"/>
  <c r="AE1919" i="1" a="1"/>
  <c r="AE1919" i="1" s="1"/>
  <c r="AF1919" i="1" a="1"/>
  <c r="AF1919" i="1"/>
  <c r="AG1919" i="1" a="1"/>
  <c r="AG1919" i="1" s="1"/>
  <c r="AD1920" i="1"/>
  <c r="AE1920" i="1" a="1"/>
  <c r="AE1920" i="1" s="1"/>
  <c r="AF1920" i="1" a="1"/>
  <c r="AF1920" i="1" s="1"/>
  <c r="AG1920" i="1" a="1"/>
  <c r="AG1920" i="1" s="1"/>
  <c r="AD1921" i="1"/>
  <c r="AE1921" i="1" a="1"/>
  <c r="AE1921" i="1" s="1"/>
  <c r="AF1921" i="1" a="1"/>
  <c r="AF1921" i="1"/>
  <c r="AG1921" i="1" a="1"/>
  <c r="AG1921" i="1" s="1"/>
  <c r="AD1922" i="1"/>
  <c r="AE1922" i="1" a="1"/>
  <c r="AE1922" i="1" s="1"/>
  <c r="AF1922" i="1" a="1"/>
  <c r="AF1922" i="1" s="1"/>
  <c r="AG1922" i="1" a="1"/>
  <c r="AG1922" i="1" s="1"/>
  <c r="AD1923" i="1"/>
  <c r="AE1923" i="1" a="1"/>
  <c r="AE1923" i="1" s="1"/>
  <c r="AF1923" i="1" a="1"/>
  <c r="AF1923" i="1"/>
  <c r="AG1923" i="1" a="1"/>
  <c r="AG1923" i="1" s="1"/>
  <c r="AD1924" i="1"/>
  <c r="AE1924" i="1" a="1"/>
  <c r="AE1924" i="1" s="1"/>
  <c r="AF1924" i="1" a="1"/>
  <c r="AF1924" i="1"/>
  <c r="AG1924" i="1" a="1"/>
  <c r="AG1924" i="1" s="1"/>
  <c r="AD1925" i="1"/>
  <c r="AE1925" i="1" a="1"/>
  <c r="AE1925" i="1" s="1"/>
  <c r="AF1925" i="1" a="1"/>
  <c r="AF1925" i="1" s="1"/>
  <c r="AG1925" i="1" a="1"/>
  <c r="AG1925" i="1" s="1"/>
  <c r="AD1926" i="1"/>
  <c r="AE1926" i="1" a="1"/>
  <c r="AE1926" i="1" s="1"/>
  <c r="AF1926" i="1" a="1"/>
  <c r="AF1926" i="1" s="1"/>
  <c r="AG1926" i="1" a="1"/>
  <c r="AG1926" i="1" s="1"/>
  <c r="AD1927" i="1"/>
  <c r="AE1927" i="1" a="1"/>
  <c r="AE1927" i="1" s="1"/>
  <c r="AF1927" i="1" a="1"/>
  <c r="AF1927" i="1"/>
  <c r="AG1927" i="1" a="1"/>
  <c r="AG1927" i="1" s="1"/>
  <c r="AD1928" i="1"/>
  <c r="AE1928" i="1" a="1"/>
  <c r="AE1928" i="1" s="1"/>
  <c r="AF1928" i="1" a="1"/>
  <c r="AF1928" i="1"/>
  <c r="AG1928" i="1" a="1"/>
  <c r="AG1928" i="1" s="1"/>
  <c r="AD1929" i="1"/>
  <c r="AE1929" i="1" a="1"/>
  <c r="AE1929" i="1" s="1"/>
  <c r="AF1929" i="1" a="1"/>
  <c r="AF1929" i="1" s="1"/>
  <c r="AG1929" i="1" a="1"/>
  <c r="AG1929" i="1" s="1"/>
  <c r="AD1930" i="1"/>
  <c r="AE1930" i="1" a="1"/>
  <c r="AE1930" i="1" s="1"/>
  <c r="AF1930" i="1" a="1"/>
  <c r="AF1930" i="1" s="1"/>
  <c r="AG1930" i="1" a="1"/>
  <c r="AG1930" i="1" s="1"/>
  <c r="AD1931" i="1"/>
  <c r="AE1931" i="1" a="1"/>
  <c r="AE1931" i="1" s="1"/>
  <c r="AF1931" i="1" a="1"/>
  <c r="AF1931" i="1" s="1"/>
  <c r="AG1931" i="1" a="1"/>
  <c r="AG1931" i="1" s="1"/>
  <c r="AD1932" i="1"/>
  <c r="AE1932" i="1" a="1"/>
  <c r="AE1932" i="1" s="1"/>
  <c r="AF1932" i="1" a="1"/>
  <c r="AF1932" i="1" s="1"/>
  <c r="AG1932" i="1" a="1"/>
  <c r="AG1932" i="1" s="1"/>
  <c r="AD1933" i="1"/>
  <c r="AE1933" i="1" a="1"/>
  <c r="AE1933" i="1" s="1"/>
  <c r="AF1933" i="1" a="1"/>
  <c r="AF1933" i="1" s="1"/>
  <c r="AG1933" i="1" a="1"/>
  <c r="AG1933" i="1" s="1"/>
  <c r="AD1934" i="1"/>
  <c r="AE1934" i="1" a="1"/>
  <c r="AE1934" i="1" s="1"/>
  <c r="AF1934" i="1" a="1"/>
  <c r="AF1934" i="1" s="1"/>
  <c r="AG1934" i="1" a="1"/>
  <c r="AG1934" i="1" s="1"/>
  <c r="AD1935" i="1"/>
  <c r="AE1935" i="1" a="1"/>
  <c r="AE1935" i="1" s="1"/>
  <c r="AF1935" i="1" a="1"/>
  <c r="AF1935" i="1"/>
  <c r="AG1935" i="1" a="1"/>
  <c r="AG1935" i="1" s="1"/>
  <c r="AD1936" i="1"/>
  <c r="AE1936" i="1" a="1"/>
  <c r="AE1936" i="1" s="1"/>
  <c r="AF1936" i="1" a="1"/>
  <c r="AF1936" i="1" s="1"/>
  <c r="AG1936" i="1" a="1"/>
  <c r="AG1936" i="1" s="1"/>
  <c r="AD1937" i="1"/>
  <c r="AE1937" i="1" a="1"/>
  <c r="AE1937" i="1" s="1"/>
  <c r="AF1937" i="1" a="1"/>
  <c r="AF1937" i="1" s="1"/>
  <c r="AG1937" i="1" a="1"/>
  <c r="AG1937" i="1" s="1"/>
  <c r="AD1938" i="1"/>
  <c r="AE1938" i="1" a="1"/>
  <c r="AE1938" i="1" s="1"/>
  <c r="AF1938" i="1" a="1"/>
  <c r="AF1938" i="1" s="1"/>
  <c r="AG1938" i="1" a="1"/>
  <c r="AG1938" i="1" s="1"/>
  <c r="AD1939" i="1"/>
  <c r="AE1939" i="1" a="1"/>
  <c r="AE1939" i="1" s="1"/>
  <c r="AF1939" i="1" a="1"/>
  <c r="AF1939" i="1" s="1"/>
  <c r="AG1939" i="1" a="1"/>
  <c r="AG1939" i="1" s="1"/>
  <c r="AD1940" i="1"/>
  <c r="AE1940" i="1" a="1"/>
  <c r="AE1940" i="1" s="1"/>
  <c r="AF1940" i="1" a="1"/>
  <c r="AF1940" i="1" s="1"/>
  <c r="AG1940" i="1" a="1"/>
  <c r="AG1940" i="1" s="1"/>
  <c r="AD1941" i="1"/>
  <c r="AE1941" i="1" a="1"/>
  <c r="AE1941" i="1" s="1"/>
  <c r="AF1941" i="1" a="1"/>
  <c r="AF1941" i="1"/>
  <c r="AG1941" i="1" a="1"/>
  <c r="AG1941" i="1" s="1"/>
  <c r="AD1942" i="1"/>
  <c r="AE1942" i="1" a="1"/>
  <c r="AE1942" i="1" s="1"/>
  <c r="AF1942" i="1" a="1"/>
  <c r="AF1942" i="1" s="1"/>
  <c r="AG1942" i="1" a="1"/>
  <c r="AG1942" i="1" s="1"/>
  <c r="AD1943" i="1"/>
  <c r="AE1943" i="1" a="1"/>
  <c r="AE1943" i="1" s="1"/>
  <c r="AF1943" i="1" a="1"/>
  <c r="AF1943" i="1" s="1"/>
  <c r="AG1943" i="1" a="1"/>
  <c r="AG1943" i="1" s="1"/>
  <c r="AD1944" i="1"/>
  <c r="AE1944" i="1" a="1"/>
  <c r="AE1944" i="1" s="1"/>
  <c r="AF1944" i="1" a="1"/>
  <c r="AF1944" i="1" s="1"/>
  <c r="AG1944" i="1" a="1"/>
  <c r="AG1944" i="1" s="1"/>
  <c r="AD1945" i="1"/>
  <c r="AE1945" i="1" a="1"/>
  <c r="AE1945" i="1" s="1"/>
  <c r="AF1945" i="1" a="1"/>
  <c r="AF1945" i="1" s="1"/>
  <c r="AG1945" i="1" a="1"/>
  <c r="AG1945" i="1" s="1"/>
  <c r="AD1946" i="1"/>
  <c r="AE1946" i="1" a="1"/>
  <c r="AE1946" i="1" s="1"/>
  <c r="AF1946" i="1" a="1"/>
  <c r="AF1946" i="1" s="1"/>
  <c r="AG1946" i="1" a="1"/>
  <c r="AG1946" i="1" s="1"/>
  <c r="AD1947" i="1"/>
  <c r="AE1947" i="1" a="1"/>
  <c r="AE1947" i="1" s="1"/>
  <c r="AF1947" i="1" a="1"/>
  <c r="AF1947" i="1" s="1"/>
  <c r="AG1947" i="1" a="1"/>
  <c r="AG1947" i="1" s="1"/>
  <c r="AD1948" i="1"/>
  <c r="AE1948" i="1" a="1"/>
  <c r="AE1948" i="1" s="1"/>
  <c r="AF1948" i="1" a="1"/>
  <c r="AF1948" i="1"/>
  <c r="AG1948" i="1" a="1"/>
  <c r="AG1948" i="1" s="1"/>
  <c r="AD1949" i="1"/>
  <c r="AE1949" i="1" a="1"/>
  <c r="AE1949" i="1" s="1"/>
  <c r="AF1949" i="1" a="1"/>
  <c r="AF1949" i="1" s="1"/>
  <c r="AG1949" i="1" a="1"/>
  <c r="AG1949" i="1" s="1"/>
  <c r="AD1950" i="1"/>
  <c r="AE1950" i="1" a="1"/>
  <c r="AE1950" i="1" s="1"/>
  <c r="AF1950" i="1" a="1"/>
  <c r="AF1950" i="1" s="1"/>
  <c r="AG1950" i="1" a="1"/>
  <c r="AG1950" i="1" s="1"/>
  <c r="AD1951" i="1"/>
  <c r="AE1951" i="1" a="1"/>
  <c r="AE1951" i="1" s="1"/>
  <c r="AF1951" i="1" a="1"/>
  <c r="AF1951" i="1" s="1"/>
  <c r="AG1951" i="1" a="1"/>
  <c r="AG1951" i="1" s="1"/>
  <c r="AD1952" i="1"/>
  <c r="AE1952" i="1" a="1"/>
  <c r="AE1952" i="1" s="1"/>
  <c r="AF1952" i="1" a="1"/>
  <c r="AF1952" i="1" s="1"/>
  <c r="AG1952" i="1" a="1"/>
  <c r="AG1952" i="1" s="1"/>
  <c r="AD1953" i="1"/>
  <c r="AE1953" i="1" a="1"/>
  <c r="AE1953" i="1" s="1"/>
  <c r="AF1953" i="1" a="1"/>
  <c r="AF1953" i="1"/>
  <c r="AG1953" i="1" a="1"/>
  <c r="AG1953" i="1" s="1"/>
  <c r="AD1954" i="1"/>
  <c r="AE1954" i="1" a="1"/>
  <c r="AE1954" i="1" s="1"/>
  <c r="AF1954" i="1" a="1"/>
  <c r="AF1954" i="1" s="1"/>
  <c r="AG1954" i="1" a="1"/>
  <c r="AG1954" i="1" s="1"/>
  <c r="AD1955" i="1"/>
  <c r="AE1955" i="1" a="1"/>
  <c r="AE1955" i="1" s="1"/>
  <c r="AF1955" i="1" a="1"/>
  <c r="AF1955" i="1"/>
  <c r="AG1955" i="1" a="1"/>
  <c r="AG1955" i="1" s="1"/>
  <c r="AD1956" i="1"/>
  <c r="AE1956" i="1" a="1"/>
  <c r="AE1956" i="1" s="1"/>
  <c r="AF1956" i="1" a="1"/>
  <c r="AF1956" i="1" s="1"/>
  <c r="AG1956" i="1" a="1"/>
  <c r="AG1956" i="1" s="1"/>
  <c r="AD1957" i="1"/>
  <c r="AE1957" i="1" a="1"/>
  <c r="AE1957" i="1" s="1"/>
  <c r="AF1957" i="1" a="1"/>
  <c r="AF1957" i="1" s="1"/>
  <c r="AG1957" i="1" a="1"/>
  <c r="AG1957" i="1" s="1"/>
  <c r="AD1958" i="1"/>
  <c r="AE1958" i="1" a="1"/>
  <c r="AE1958" i="1" s="1"/>
  <c r="AF1958" i="1" a="1"/>
  <c r="AF1958" i="1" s="1"/>
  <c r="AG1958" i="1" a="1"/>
  <c r="AG1958" i="1" s="1"/>
  <c r="AD1959" i="1"/>
  <c r="AE1959" i="1" a="1"/>
  <c r="AE1959" i="1" s="1"/>
  <c r="AF1959" i="1" a="1"/>
  <c r="AF1959" i="1"/>
  <c r="AG1959" i="1" a="1"/>
  <c r="AG1959" i="1" s="1"/>
  <c r="AD1960" i="1"/>
  <c r="AE1960" i="1" a="1"/>
  <c r="AE1960" i="1" s="1"/>
  <c r="AF1960" i="1" a="1"/>
  <c r="AF1960" i="1" s="1"/>
  <c r="AG1960" i="1" a="1"/>
  <c r="AG1960" i="1" s="1"/>
  <c r="AD1961" i="1"/>
  <c r="AE1961" i="1" a="1"/>
  <c r="AE1961" i="1" s="1"/>
  <c r="AF1961" i="1" a="1"/>
  <c r="AF1961" i="1" s="1"/>
  <c r="AG1961" i="1" a="1"/>
  <c r="AG1961" i="1" s="1"/>
  <c r="AD1962" i="1"/>
  <c r="AE1962" i="1" a="1"/>
  <c r="AE1962" i="1" s="1"/>
  <c r="AF1962" i="1" a="1"/>
  <c r="AF1962" i="1" s="1"/>
  <c r="AG1962" i="1" a="1"/>
  <c r="AG1962" i="1" s="1"/>
  <c r="AD1963" i="1"/>
  <c r="AE1963" i="1" a="1"/>
  <c r="AE1963" i="1" s="1"/>
  <c r="AF1963" i="1" a="1"/>
  <c r="AF1963" i="1" s="1"/>
  <c r="AG1963" i="1" a="1"/>
  <c r="AG1963" i="1" s="1"/>
  <c r="AD1964" i="1"/>
  <c r="AE1964" i="1" a="1"/>
  <c r="AE1964" i="1" s="1"/>
  <c r="AF1964" i="1" a="1"/>
  <c r="AF1964" i="1"/>
  <c r="AG1964" i="1" a="1"/>
  <c r="AG1964" i="1" s="1"/>
  <c r="AD1965" i="1"/>
  <c r="AE1965" i="1" a="1"/>
  <c r="AE1965" i="1" s="1"/>
  <c r="AF1965" i="1" a="1"/>
  <c r="AF1965" i="1"/>
  <c r="AG1965" i="1" a="1"/>
  <c r="AG1965" i="1" s="1"/>
  <c r="AD1966" i="1"/>
  <c r="AE1966" i="1" a="1"/>
  <c r="AE1966" i="1" s="1"/>
  <c r="AF1966" i="1" a="1"/>
  <c r="AF1966" i="1" s="1"/>
  <c r="AG1966" i="1" a="1"/>
  <c r="AG1966" i="1" s="1"/>
  <c r="AD1967" i="1"/>
  <c r="AE1967" i="1" a="1"/>
  <c r="AE1967" i="1" s="1"/>
  <c r="AF1967" i="1" a="1"/>
  <c r="AF1967" i="1" s="1"/>
  <c r="AG1967" i="1" a="1"/>
  <c r="AG1967" i="1" s="1"/>
  <c r="AD1968" i="1"/>
  <c r="AE1968" i="1" a="1"/>
  <c r="AE1968" i="1" s="1"/>
  <c r="AF1968" i="1" a="1"/>
  <c r="AF1968" i="1" s="1"/>
  <c r="AG1968" i="1" a="1"/>
  <c r="AG1968" i="1" s="1"/>
  <c r="AD1969" i="1"/>
  <c r="AE1969" i="1" a="1"/>
  <c r="AE1969" i="1" s="1"/>
  <c r="AF1969" i="1" a="1"/>
  <c r="AF1969" i="1" s="1"/>
  <c r="AG1969" i="1" a="1"/>
  <c r="AG1969" i="1" s="1"/>
  <c r="AD1970" i="1"/>
  <c r="AE1970" i="1" a="1"/>
  <c r="AE1970" i="1" s="1"/>
  <c r="AF1970" i="1" a="1"/>
  <c r="AF1970" i="1" s="1"/>
  <c r="AG1970" i="1" a="1"/>
  <c r="AG1970" i="1" s="1"/>
  <c r="AD1971" i="1"/>
  <c r="AE1971" i="1" a="1"/>
  <c r="AE1971" i="1" s="1"/>
  <c r="AF1971" i="1" a="1"/>
  <c r="AF1971" i="1"/>
  <c r="AG1971" i="1" a="1"/>
  <c r="AG1971" i="1" s="1"/>
  <c r="AD1972" i="1"/>
  <c r="AE1972" i="1" a="1"/>
  <c r="AE1972" i="1" s="1"/>
  <c r="AF1972" i="1" a="1"/>
  <c r="AF1972" i="1" s="1"/>
  <c r="AG1972" i="1" a="1"/>
  <c r="AG1972" i="1" s="1"/>
  <c r="AD1973" i="1"/>
  <c r="AE1973" i="1" a="1"/>
  <c r="AE1973" i="1" s="1"/>
  <c r="AF1973" i="1" a="1"/>
  <c r="AF1973" i="1" s="1"/>
  <c r="AG1973" i="1" a="1"/>
  <c r="AG1973" i="1" s="1"/>
  <c r="AD1974" i="1"/>
  <c r="AE1974" i="1" a="1"/>
  <c r="AE1974" i="1" s="1"/>
  <c r="AF1974" i="1" a="1"/>
  <c r="AF1974" i="1" s="1"/>
  <c r="AG1974" i="1" a="1"/>
  <c r="AG1974" i="1" s="1"/>
  <c r="AD1975" i="1"/>
  <c r="AE1975" i="1" a="1"/>
  <c r="AE1975" i="1" s="1"/>
  <c r="AF1975" i="1" a="1"/>
  <c r="AF1975" i="1" s="1"/>
  <c r="AG1975" i="1" a="1"/>
  <c r="AG1975" i="1" s="1"/>
  <c r="AD1976" i="1"/>
  <c r="AE1976" i="1" a="1"/>
  <c r="AE1976" i="1" s="1"/>
  <c r="AF1976" i="1" a="1"/>
  <c r="AF1976" i="1"/>
  <c r="AG1976" i="1" a="1"/>
  <c r="AG1976" i="1" s="1"/>
  <c r="AD1977" i="1"/>
  <c r="AE1977" i="1" a="1"/>
  <c r="AE1977" i="1" s="1"/>
  <c r="AF1977" i="1" a="1"/>
  <c r="AF1977" i="1" s="1"/>
  <c r="AG1977" i="1" a="1"/>
  <c r="AG1977" i="1" s="1"/>
  <c r="AD1978" i="1"/>
  <c r="AE1978" i="1" a="1"/>
  <c r="AE1978" i="1" s="1"/>
  <c r="AF1978" i="1" a="1"/>
  <c r="AF1978" i="1" s="1"/>
  <c r="AG1978" i="1" a="1"/>
  <c r="AG1978" i="1" s="1"/>
  <c r="AD1979" i="1"/>
  <c r="AE1979" i="1" a="1"/>
  <c r="AE1979" i="1" s="1"/>
  <c r="AF1979" i="1" a="1"/>
  <c r="AF1979" i="1" s="1"/>
  <c r="AG1979" i="1" a="1"/>
  <c r="AG1979" i="1" s="1"/>
  <c r="AD1980" i="1"/>
  <c r="AE1980" i="1" a="1"/>
  <c r="AE1980" i="1" s="1"/>
  <c r="AF1980" i="1" a="1"/>
  <c r="AF1980" i="1" s="1"/>
  <c r="AG1980" i="1" a="1"/>
  <c r="AG1980" i="1" s="1"/>
  <c r="AD1981" i="1"/>
  <c r="AE1981" i="1" a="1"/>
  <c r="AE1981" i="1" s="1"/>
  <c r="AF1981" i="1" a="1"/>
  <c r="AF1981" i="1"/>
  <c r="AG1981" i="1" a="1"/>
  <c r="AG1981" i="1" s="1"/>
  <c r="AD1982" i="1"/>
  <c r="AE1982" i="1" a="1"/>
  <c r="AE1982" i="1" s="1"/>
  <c r="AF1982" i="1" a="1"/>
  <c r="AF1982" i="1" s="1"/>
  <c r="AG1982" i="1" a="1"/>
  <c r="AG1982" i="1" s="1"/>
  <c r="AD1983" i="1"/>
  <c r="AE1983" i="1" a="1"/>
  <c r="AE1983" i="1" s="1"/>
  <c r="AF1983" i="1" a="1"/>
  <c r="AF1983" i="1" s="1"/>
  <c r="AG1983" i="1" a="1"/>
  <c r="AG1983" i="1" s="1"/>
  <c r="AD1984" i="1"/>
  <c r="AE1984" i="1" a="1"/>
  <c r="AE1984" i="1" s="1"/>
  <c r="AF1984" i="1" a="1"/>
  <c r="AF1984" i="1" s="1"/>
  <c r="AG1984" i="1" a="1"/>
  <c r="AG1984" i="1" s="1"/>
  <c r="AD1985" i="1"/>
  <c r="AE1985" i="1" a="1"/>
  <c r="AE1985" i="1" s="1"/>
  <c r="AF1985" i="1" a="1"/>
  <c r="AF1985" i="1" s="1"/>
  <c r="AG1985" i="1" a="1"/>
  <c r="AG1985" i="1" s="1"/>
  <c r="AD1986" i="1"/>
  <c r="AE1986" i="1" a="1"/>
  <c r="AE1986" i="1" s="1"/>
  <c r="AF1986" i="1" a="1"/>
  <c r="AF1986" i="1" s="1"/>
  <c r="AG1986" i="1" a="1"/>
  <c r="AG1986" i="1" s="1"/>
  <c r="AD1987" i="1"/>
  <c r="AE1987" i="1" a="1"/>
  <c r="AE1987" i="1" s="1"/>
  <c r="AF1987" i="1" a="1"/>
  <c r="AF1987" i="1"/>
  <c r="AG1987" i="1" a="1"/>
  <c r="AG1987" i="1" s="1"/>
  <c r="AD1988" i="1"/>
  <c r="AE1988" i="1" a="1"/>
  <c r="AE1988" i="1" s="1"/>
  <c r="AF1988" i="1" a="1"/>
  <c r="AF1988" i="1" s="1"/>
  <c r="AG1988" i="1" a="1"/>
  <c r="AG1988" i="1" s="1"/>
  <c r="AD1989" i="1"/>
  <c r="AE1989" i="1" a="1"/>
  <c r="AE1989" i="1" s="1"/>
  <c r="AF1989" i="1" a="1"/>
  <c r="AF1989" i="1"/>
  <c r="AG1989" i="1" a="1"/>
  <c r="AG1989" i="1" s="1"/>
  <c r="AD1990" i="1"/>
  <c r="AE1990" i="1" a="1"/>
  <c r="AE1990" i="1" s="1"/>
  <c r="AF1990" i="1" a="1"/>
  <c r="AF1990" i="1" s="1"/>
  <c r="AG1990" i="1" a="1"/>
  <c r="AG1990" i="1" s="1"/>
  <c r="AD1991" i="1"/>
  <c r="AE1991" i="1" a="1"/>
  <c r="AE1991" i="1" s="1"/>
  <c r="AF1991" i="1" a="1"/>
  <c r="AF1991" i="1" s="1"/>
  <c r="AG1991" i="1" a="1"/>
  <c r="AG1991" i="1" s="1"/>
  <c r="AD1992" i="1"/>
  <c r="AE1992" i="1" a="1"/>
  <c r="AE1992" i="1" s="1"/>
  <c r="AF1992" i="1" a="1"/>
  <c r="AF1992" i="1"/>
  <c r="AG1992" i="1" a="1"/>
  <c r="AG1992" i="1" s="1"/>
  <c r="AD1993" i="1"/>
  <c r="AE1993" i="1" a="1"/>
  <c r="AE1993" i="1" s="1"/>
  <c r="AF1993" i="1" a="1"/>
  <c r="AF1993" i="1" s="1"/>
  <c r="AG1993" i="1" a="1"/>
  <c r="AG1993" i="1" s="1"/>
  <c r="AD1994" i="1"/>
  <c r="AE1994" i="1" a="1"/>
  <c r="AE1994" i="1" s="1"/>
  <c r="AF1994" i="1" a="1"/>
  <c r="AF1994" i="1" s="1"/>
  <c r="AG1994" i="1" a="1"/>
  <c r="AG1994" i="1" s="1"/>
  <c r="AD1995" i="1"/>
  <c r="AE1995" i="1" a="1"/>
  <c r="AE1995" i="1" s="1"/>
  <c r="AF1995" i="1" a="1"/>
  <c r="AF1995" i="1"/>
  <c r="AG1995" i="1" a="1"/>
  <c r="AG1995" i="1" s="1"/>
  <c r="AD1996" i="1"/>
  <c r="AE1996" i="1" a="1"/>
  <c r="AE1996" i="1" s="1"/>
  <c r="AF1996" i="1" a="1"/>
  <c r="AF1996" i="1" s="1"/>
  <c r="AG1996" i="1" a="1"/>
  <c r="AG1996" i="1" s="1"/>
  <c r="AD1997" i="1"/>
  <c r="AE1997" i="1" a="1"/>
  <c r="AE1997" i="1" s="1"/>
  <c r="AF1997" i="1" a="1"/>
  <c r="AF1997" i="1"/>
  <c r="AG1997" i="1" a="1"/>
  <c r="AG1997" i="1" s="1"/>
  <c r="AD1998" i="1"/>
  <c r="AE1998" i="1" a="1"/>
  <c r="AE1998" i="1" s="1"/>
  <c r="AF1998" i="1" a="1"/>
  <c r="AF1998" i="1" s="1"/>
  <c r="AG1998" i="1" a="1"/>
  <c r="AG1998" i="1" s="1"/>
  <c r="AD1999" i="1"/>
  <c r="AE1999" i="1" a="1"/>
  <c r="AE1999" i="1" s="1"/>
  <c r="AF1999" i="1" a="1"/>
  <c r="AF1999" i="1" s="1"/>
  <c r="AG1999" i="1" a="1"/>
  <c r="AG1999" i="1" s="1"/>
  <c r="AD2000" i="1"/>
  <c r="AE2000" i="1" a="1"/>
  <c r="AE2000" i="1" s="1"/>
  <c r="AF2000" i="1" a="1"/>
  <c r="AF2000" i="1" s="1"/>
  <c r="AG2000" i="1" a="1"/>
  <c r="AG2000" i="1" s="1"/>
  <c r="AD2001" i="1"/>
  <c r="AE2001" i="1" a="1"/>
  <c r="AE2001" i="1" s="1"/>
  <c r="AF2001" i="1" a="1"/>
  <c r="AF2001" i="1" s="1"/>
  <c r="AG2001" i="1" a="1"/>
  <c r="AG2001" i="1" s="1"/>
  <c r="AD2002" i="1"/>
  <c r="AE2002" i="1" a="1"/>
  <c r="AE2002" i="1" s="1"/>
  <c r="AF2002" i="1" a="1"/>
  <c r="AF2002" i="1" s="1"/>
  <c r="AG2002" i="1" a="1"/>
  <c r="AG2002" i="1" s="1"/>
  <c r="AD2003" i="1"/>
  <c r="AE2003" i="1" a="1"/>
  <c r="AE2003" i="1" s="1"/>
  <c r="AF2003" i="1" a="1"/>
  <c r="AF2003" i="1"/>
  <c r="AG2003" i="1" a="1"/>
  <c r="AG2003" i="1" s="1"/>
  <c r="AD2004" i="1"/>
  <c r="AE2004" i="1" a="1"/>
  <c r="AE2004" i="1" s="1"/>
  <c r="AF2004" i="1" a="1"/>
  <c r="AF2004" i="1"/>
  <c r="AG2004" i="1" a="1"/>
  <c r="AG2004" i="1" s="1"/>
  <c r="AG5" i="1" a="1"/>
  <c r="AG5" i="1" s="1"/>
  <c r="AF5" i="1" a="1"/>
  <c r="AF5" i="1" s="1"/>
  <c r="AE5" i="1" a="1"/>
  <c r="AE5" i="1" s="1"/>
  <c r="Y2004" i="1"/>
  <c r="X2004" i="1"/>
  <c r="Y2003" i="1"/>
  <c r="X2003" i="1"/>
  <c r="Y2002" i="1"/>
  <c r="X2002" i="1"/>
  <c r="Y2001" i="1"/>
  <c r="X2001" i="1"/>
  <c r="Y2000" i="1"/>
  <c r="X2000" i="1"/>
  <c r="Y1999" i="1"/>
  <c r="X1999" i="1"/>
  <c r="Y1998" i="1"/>
  <c r="X1998" i="1"/>
  <c r="Y1997" i="1"/>
  <c r="X1997" i="1"/>
  <c r="Y1996" i="1"/>
  <c r="X1996" i="1"/>
  <c r="Y1995" i="1"/>
  <c r="X1995" i="1"/>
  <c r="Y1994" i="1"/>
  <c r="X1994" i="1"/>
  <c r="Y1993" i="1"/>
  <c r="X1993" i="1"/>
  <c r="Y1992" i="1"/>
  <c r="X1992" i="1"/>
  <c r="Y1991" i="1"/>
  <c r="X1991" i="1"/>
  <c r="Y1990" i="1"/>
  <c r="X1990" i="1"/>
  <c r="Y1989" i="1"/>
  <c r="X1989" i="1"/>
  <c r="Y1988" i="1"/>
  <c r="X1988" i="1"/>
  <c r="Y1987" i="1"/>
  <c r="X1987" i="1"/>
  <c r="Y1986" i="1"/>
  <c r="X1986" i="1"/>
  <c r="Y1985" i="1"/>
  <c r="X1985" i="1"/>
  <c r="Y1984" i="1"/>
  <c r="X1984" i="1"/>
  <c r="Y1983" i="1"/>
  <c r="X1983" i="1"/>
  <c r="Y1982" i="1"/>
  <c r="X1982" i="1"/>
  <c r="Y1981" i="1"/>
  <c r="X1981" i="1"/>
  <c r="Y1980" i="1"/>
  <c r="X1980" i="1"/>
  <c r="Y1979" i="1"/>
  <c r="X1979" i="1"/>
  <c r="Y1978" i="1"/>
  <c r="X1978" i="1"/>
  <c r="Y1977" i="1"/>
  <c r="X1977" i="1"/>
  <c r="Y1976" i="1"/>
  <c r="X1976" i="1"/>
  <c r="Y1975" i="1"/>
  <c r="X1975" i="1"/>
  <c r="Y1974" i="1"/>
  <c r="X1974" i="1"/>
  <c r="Y1973" i="1"/>
  <c r="X1973" i="1"/>
  <c r="Y1972" i="1"/>
  <c r="X1972" i="1"/>
  <c r="Y1971" i="1"/>
  <c r="X1971" i="1"/>
  <c r="Y1970" i="1"/>
  <c r="X1970" i="1"/>
  <c r="Y1969" i="1"/>
  <c r="X1969" i="1"/>
  <c r="Y1968" i="1"/>
  <c r="X1968" i="1"/>
  <c r="Y1967" i="1"/>
  <c r="X1967" i="1"/>
  <c r="Y1966" i="1"/>
  <c r="X1966" i="1"/>
  <c r="Y1965" i="1"/>
  <c r="X1965" i="1"/>
  <c r="Y1964" i="1"/>
  <c r="X1964" i="1"/>
  <c r="Y1963" i="1"/>
  <c r="X1963" i="1"/>
  <c r="Y1962" i="1"/>
  <c r="X1962" i="1"/>
  <c r="Y1961" i="1"/>
  <c r="X1961" i="1"/>
  <c r="Y1960" i="1"/>
  <c r="X1960" i="1"/>
  <c r="Y1959" i="1"/>
  <c r="X1959" i="1"/>
  <c r="Y1958" i="1"/>
  <c r="X1958" i="1"/>
  <c r="Y1957" i="1"/>
  <c r="X1957" i="1"/>
  <c r="Y1956" i="1"/>
  <c r="X1956" i="1"/>
  <c r="Y1955" i="1"/>
  <c r="X1955" i="1"/>
  <c r="Y1954" i="1"/>
  <c r="X1954" i="1"/>
  <c r="Y1953" i="1"/>
  <c r="X1953" i="1"/>
  <c r="Y1952" i="1"/>
  <c r="X1952" i="1"/>
  <c r="Y1951" i="1"/>
  <c r="X1951" i="1"/>
  <c r="Y1950" i="1"/>
  <c r="X1950" i="1"/>
  <c r="Y1949" i="1"/>
  <c r="X1949" i="1"/>
  <c r="Y1948" i="1"/>
  <c r="X1948" i="1"/>
  <c r="Y1947" i="1"/>
  <c r="X1947" i="1"/>
  <c r="Y1946" i="1"/>
  <c r="X1946" i="1"/>
  <c r="Y1945" i="1"/>
  <c r="X1945" i="1"/>
  <c r="Y1944" i="1"/>
  <c r="X1944" i="1"/>
  <c r="Y1943" i="1"/>
  <c r="X1943" i="1"/>
  <c r="Y1942" i="1"/>
  <c r="X1942" i="1"/>
  <c r="Y1941" i="1"/>
  <c r="X1941" i="1"/>
  <c r="Y1940" i="1"/>
  <c r="X1940" i="1"/>
  <c r="Y1939" i="1"/>
  <c r="X1939" i="1"/>
  <c r="Y1938" i="1"/>
  <c r="X1938" i="1"/>
  <c r="Y1937" i="1"/>
  <c r="X1937" i="1"/>
  <c r="Y1936" i="1"/>
  <c r="X1936" i="1"/>
  <c r="Y1935" i="1"/>
  <c r="X1935" i="1"/>
  <c r="Y1934" i="1"/>
  <c r="X1934" i="1"/>
  <c r="Y1933" i="1"/>
  <c r="X1933" i="1"/>
  <c r="Y1932" i="1"/>
  <c r="X1932" i="1"/>
  <c r="Y1931" i="1"/>
  <c r="X1931" i="1"/>
  <c r="Y1930" i="1"/>
  <c r="X1930" i="1"/>
  <c r="Y1929" i="1"/>
  <c r="X1929" i="1"/>
  <c r="Y1928" i="1"/>
  <c r="X1928" i="1"/>
  <c r="Y1927" i="1"/>
  <c r="X1927" i="1"/>
  <c r="Y1926" i="1"/>
  <c r="X1926" i="1"/>
  <c r="Y1925" i="1"/>
  <c r="X1925" i="1"/>
  <c r="Y1924" i="1"/>
  <c r="X1924" i="1"/>
  <c r="Y1923" i="1"/>
  <c r="X1923" i="1"/>
  <c r="Y1922" i="1"/>
  <c r="X1922" i="1"/>
  <c r="Y1921" i="1"/>
  <c r="X1921" i="1"/>
  <c r="Y1920" i="1"/>
  <c r="X1920" i="1"/>
  <c r="Y1919" i="1"/>
  <c r="X1919" i="1"/>
  <c r="Y1918" i="1"/>
  <c r="X1918" i="1"/>
  <c r="Y1917" i="1"/>
  <c r="X1917" i="1"/>
  <c r="Y1916" i="1"/>
  <c r="X1916" i="1"/>
  <c r="Y1915" i="1"/>
  <c r="X1915" i="1"/>
  <c r="Y1914" i="1"/>
  <c r="X1914" i="1"/>
  <c r="Y1913" i="1"/>
  <c r="X1913" i="1"/>
  <c r="Y1912" i="1"/>
  <c r="X1912" i="1"/>
  <c r="Y1911" i="1"/>
  <c r="X1911" i="1"/>
  <c r="Y1910" i="1"/>
  <c r="X1910" i="1"/>
  <c r="Y1909" i="1"/>
  <c r="X1909" i="1"/>
  <c r="Y1908" i="1"/>
  <c r="X1908" i="1"/>
  <c r="Y1907" i="1"/>
  <c r="X1907" i="1"/>
  <c r="Y1906" i="1"/>
  <c r="X1906" i="1"/>
  <c r="Y1905" i="1"/>
  <c r="X1905" i="1"/>
  <c r="Y1904" i="1"/>
  <c r="X1904" i="1"/>
  <c r="Y1903" i="1"/>
  <c r="X1903" i="1"/>
  <c r="Y1902" i="1"/>
  <c r="X1902" i="1"/>
  <c r="Y1901" i="1"/>
  <c r="X1901" i="1"/>
  <c r="Y1900" i="1"/>
  <c r="X1900" i="1"/>
  <c r="Y1899" i="1"/>
  <c r="X1899" i="1"/>
  <c r="Y1898" i="1"/>
  <c r="X1898" i="1"/>
  <c r="Y1897" i="1"/>
  <c r="X1897" i="1"/>
  <c r="Y1896" i="1"/>
  <c r="X1896" i="1"/>
  <c r="Y1895" i="1"/>
  <c r="X1895" i="1"/>
  <c r="Y1894" i="1"/>
  <c r="X1894" i="1"/>
  <c r="Y1893" i="1"/>
  <c r="X1893" i="1"/>
  <c r="Y1892" i="1"/>
  <c r="X1892" i="1"/>
  <c r="Y1891" i="1"/>
  <c r="X1891" i="1"/>
  <c r="Y1890" i="1"/>
  <c r="X1890" i="1"/>
  <c r="Y1889" i="1"/>
  <c r="X1889" i="1"/>
  <c r="Y1888" i="1"/>
  <c r="X1888" i="1"/>
  <c r="Y1887" i="1"/>
  <c r="X1887" i="1"/>
  <c r="Y1886" i="1"/>
  <c r="X1886" i="1"/>
  <c r="Y1885" i="1"/>
  <c r="X1885" i="1"/>
  <c r="Y1884" i="1"/>
  <c r="X1884" i="1"/>
  <c r="Y1883" i="1"/>
  <c r="X1883" i="1"/>
  <c r="Y1882" i="1"/>
  <c r="X1882" i="1"/>
  <c r="Y1881" i="1"/>
  <c r="X1881" i="1"/>
  <c r="Y1880" i="1"/>
  <c r="X1880" i="1"/>
  <c r="Y1879" i="1"/>
  <c r="X1879" i="1"/>
  <c r="Y1878" i="1"/>
  <c r="X1878" i="1"/>
  <c r="Y1877" i="1"/>
  <c r="X1877" i="1"/>
  <c r="Y1876" i="1"/>
  <c r="X1876" i="1"/>
  <c r="Y1875" i="1"/>
  <c r="X1875" i="1"/>
  <c r="Y1874" i="1"/>
  <c r="X1874" i="1"/>
  <c r="Y1873" i="1"/>
  <c r="X1873" i="1"/>
  <c r="Y1872" i="1"/>
  <c r="X1872" i="1"/>
  <c r="Y1871" i="1"/>
  <c r="X1871" i="1"/>
  <c r="Y1870" i="1"/>
  <c r="X1870" i="1"/>
  <c r="Y1869" i="1"/>
  <c r="X1869" i="1"/>
  <c r="Y1868" i="1"/>
  <c r="X1868" i="1"/>
  <c r="Y1867" i="1"/>
  <c r="X1867" i="1"/>
  <c r="Y1866" i="1"/>
  <c r="X1866" i="1"/>
  <c r="Y1865" i="1"/>
  <c r="X1865" i="1"/>
  <c r="Y1864" i="1"/>
  <c r="X1864" i="1"/>
  <c r="Y1863" i="1"/>
  <c r="X1863" i="1"/>
  <c r="Y1862" i="1"/>
  <c r="X1862" i="1"/>
  <c r="Y1861" i="1"/>
  <c r="X1861" i="1"/>
  <c r="Y1860" i="1"/>
  <c r="X1860" i="1"/>
  <c r="Y1859" i="1"/>
  <c r="X1859" i="1"/>
  <c r="Y1858" i="1"/>
  <c r="X1858" i="1"/>
  <c r="Y1857" i="1"/>
  <c r="X1857" i="1"/>
  <c r="Y1856" i="1"/>
  <c r="X1856" i="1"/>
  <c r="Y1855" i="1"/>
  <c r="X1855" i="1"/>
  <c r="Y1854" i="1"/>
  <c r="X1854" i="1"/>
  <c r="Y1853" i="1"/>
  <c r="X1853" i="1"/>
  <c r="Y1852" i="1"/>
  <c r="X1852" i="1"/>
  <c r="Y1851" i="1"/>
  <c r="X1851" i="1"/>
  <c r="Y1850" i="1"/>
  <c r="X1850" i="1"/>
  <c r="Y1849" i="1"/>
  <c r="X1849" i="1"/>
  <c r="Y1848" i="1"/>
  <c r="X1848" i="1"/>
  <c r="Y1847" i="1"/>
  <c r="X1847" i="1"/>
  <c r="Y1846" i="1"/>
  <c r="X1846" i="1"/>
  <c r="Y1845" i="1"/>
  <c r="X1845" i="1"/>
  <c r="Y1844" i="1"/>
  <c r="X1844" i="1"/>
  <c r="Y1843" i="1"/>
  <c r="X1843" i="1"/>
  <c r="Y1842" i="1"/>
  <c r="X1842" i="1"/>
  <c r="Y1841" i="1"/>
  <c r="X1841" i="1"/>
  <c r="Y1840" i="1"/>
  <c r="X1840" i="1"/>
  <c r="Y1839" i="1"/>
  <c r="X1839" i="1"/>
  <c r="Y1838" i="1"/>
  <c r="X1838" i="1"/>
  <c r="Y1837" i="1"/>
  <c r="X1837" i="1"/>
  <c r="Y1836" i="1"/>
  <c r="X1836" i="1"/>
  <c r="Y1835" i="1"/>
  <c r="X1835" i="1"/>
  <c r="Y1834" i="1"/>
  <c r="X1834" i="1"/>
  <c r="Y1833" i="1"/>
  <c r="X1833" i="1"/>
  <c r="Y1832" i="1"/>
  <c r="X1832" i="1"/>
  <c r="Y1831" i="1"/>
  <c r="X1831" i="1"/>
  <c r="Y1830" i="1"/>
  <c r="X1830" i="1"/>
  <c r="Y1829" i="1"/>
  <c r="X1829" i="1"/>
  <c r="Y1828" i="1"/>
  <c r="X1828" i="1"/>
  <c r="Y1827" i="1"/>
  <c r="X1827" i="1"/>
  <c r="Y1826" i="1"/>
  <c r="X1826" i="1"/>
  <c r="Y1825" i="1"/>
  <c r="X1825" i="1"/>
  <c r="Y1824" i="1"/>
  <c r="X1824" i="1"/>
  <c r="Y1823" i="1"/>
  <c r="X1823" i="1"/>
  <c r="Y1822" i="1"/>
  <c r="X1822" i="1"/>
  <c r="Y1821" i="1"/>
  <c r="X1821" i="1"/>
  <c r="Y1820" i="1"/>
  <c r="X1820" i="1"/>
  <c r="Y1819" i="1"/>
  <c r="X1819" i="1"/>
  <c r="Y1818" i="1"/>
  <c r="X1818" i="1"/>
  <c r="Y1817" i="1"/>
  <c r="X1817" i="1"/>
  <c r="Y1816" i="1"/>
  <c r="X1816" i="1"/>
  <c r="Y1815" i="1"/>
  <c r="X1815" i="1"/>
  <c r="Y1814" i="1"/>
  <c r="X1814" i="1"/>
  <c r="Y1813" i="1"/>
  <c r="X1813" i="1"/>
  <c r="Y1812" i="1"/>
  <c r="X1812" i="1"/>
  <c r="Y1811" i="1"/>
  <c r="X1811" i="1"/>
  <c r="Y1810" i="1"/>
  <c r="X1810" i="1"/>
  <c r="Y1809" i="1"/>
  <c r="X1809" i="1"/>
  <c r="Y1808" i="1"/>
  <c r="X1808" i="1"/>
  <c r="Y1807" i="1"/>
  <c r="X1807" i="1"/>
  <c r="Y1806" i="1"/>
  <c r="X1806" i="1"/>
  <c r="Y1805" i="1"/>
  <c r="X1805" i="1"/>
  <c r="Y1804" i="1"/>
  <c r="X1804" i="1"/>
  <c r="Y1803" i="1"/>
  <c r="X1803" i="1"/>
  <c r="Y1802" i="1"/>
  <c r="X1802" i="1"/>
  <c r="Y1801" i="1"/>
  <c r="X1801" i="1"/>
  <c r="Y1800" i="1"/>
  <c r="X1800" i="1"/>
  <c r="Y1799" i="1"/>
  <c r="X1799" i="1"/>
  <c r="Y1798" i="1"/>
  <c r="X1798" i="1"/>
  <c r="Y1797" i="1"/>
  <c r="X1797" i="1"/>
  <c r="Y1796" i="1"/>
  <c r="X1796" i="1"/>
  <c r="Y1795" i="1"/>
  <c r="X1795" i="1"/>
  <c r="Y1794" i="1"/>
  <c r="X1794" i="1"/>
  <c r="Y1793" i="1"/>
  <c r="X1793" i="1"/>
  <c r="Y1792" i="1"/>
  <c r="X1792" i="1"/>
  <c r="Y1791" i="1"/>
  <c r="X1791" i="1"/>
  <c r="Y1790" i="1"/>
  <c r="X1790" i="1"/>
  <c r="Y1789" i="1"/>
  <c r="X1789" i="1"/>
  <c r="Y1788" i="1"/>
  <c r="X1788" i="1"/>
  <c r="Y1787" i="1"/>
  <c r="X1787" i="1"/>
  <c r="Y1786" i="1"/>
  <c r="X1786" i="1"/>
  <c r="Y1785" i="1"/>
  <c r="X1785" i="1"/>
  <c r="Y1784" i="1"/>
  <c r="X1784" i="1"/>
  <c r="Y1783" i="1"/>
  <c r="X1783" i="1"/>
  <c r="Y1782" i="1"/>
  <c r="X1782" i="1"/>
  <c r="Y1781" i="1"/>
  <c r="X1781" i="1"/>
  <c r="Y1780" i="1"/>
  <c r="X1780" i="1"/>
  <c r="Y1779" i="1"/>
  <c r="X1779" i="1"/>
  <c r="Y1778" i="1"/>
  <c r="X1778" i="1"/>
  <c r="Y1777" i="1"/>
  <c r="X1777" i="1"/>
  <c r="Y1776" i="1"/>
  <c r="X1776" i="1"/>
  <c r="Y1775" i="1"/>
  <c r="X1775" i="1"/>
  <c r="Y1774" i="1"/>
  <c r="X1774" i="1"/>
  <c r="Y1773" i="1"/>
  <c r="X1773" i="1"/>
  <c r="Y1772" i="1"/>
  <c r="X1772" i="1"/>
  <c r="Y1771" i="1"/>
  <c r="X1771" i="1"/>
  <c r="Y1770" i="1"/>
  <c r="X1770" i="1"/>
  <c r="Y1769" i="1"/>
  <c r="X1769" i="1"/>
  <c r="Y1768" i="1"/>
  <c r="X1768" i="1"/>
  <c r="Y1767" i="1"/>
  <c r="X1767" i="1"/>
  <c r="Y1766" i="1"/>
  <c r="X1766" i="1"/>
  <c r="Y1765" i="1"/>
  <c r="X1765" i="1"/>
  <c r="Y1764" i="1"/>
  <c r="X1764" i="1"/>
  <c r="Y1763" i="1"/>
  <c r="X1763" i="1"/>
  <c r="Y1762" i="1"/>
  <c r="X1762" i="1"/>
  <c r="Y1761" i="1"/>
  <c r="X1761" i="1"/>
  <c r="Y1760" i="1"/>
  <c r="X1760" i="1"/>
  <c r="Y1759" i="1"/>
  <c r="X1759" i="1"/>
  <c r="Y1758" i="1"/>
  <c r="X1758" i="1"/>
  <c r="Y1757" i="1"/>
  <c r="X1757" i="1"/>
  <c r="Y1756" i="1"/>
  <c r="X1756" i="1"/>
  <c r="Y1755" i="1"/>
  <c r="X1755" i="1"/>
  <c r="Y1754" i="1"/>
  <c r="X1754" i="1"/>
  <c r="Y1753" i="1"/>
  <c r="X1753" i="1"/>
  <c r="Y1752" i="1"/>
  <c r="X1752" i="1"/>
  <c r="Y1751" i="1"/>
  <c r="X1751" i="1"/>
  <c r="Y1750" i="1"/>
  <c r="X1750" i="1"/>
  <c r="Y1749" i="1"/>
  <c r="X1749" i="1"/>
  <c r="Y1748" i="1"/>
  <c r="X1748" i="1"/>
  <c r="Y1747" i="1"/>
  <c r="X1747" i="1"/>
  <c r="Y1746" i="1"/>
  <c r="X1746" i="1"/>
  <c r="Y1745" i="1"/>
  <c r="X1745" i="1"/>
  <c r="Y1744" i="1"/>
  <c r="X1744" i="1"/>
  <c r="Y1743" i="1"/>
  <c r="X1743" i="1"/>
  <c r="Y1742" i="1"/>
  <c r="X1742" i="1"/>
  <c r="Y1741" i="1"/>
  <c r="X1741" i="1"/>
  <c r="Y1740" i="1"/>
  <c r="X1740" i="1"/>
  <c r="Y1739" i="1"/>
  <c r="X1739" i="1"/>
  <c r="Y1738" i="1"/>
  <c r="X1738" i="1"/>
  <c r="Y1737" i="1"/>
  <c r="X1737" i="1"/>
  <c r="Y1736" i="1"/>
  <c r="X1736" i="1"/>
  <c r="Y1735" i="1"/>
  <c r="X1735" i="1"/>
  <c r="Y1734" i="1"/>
  <c r="X1734" i="1"/>
  <c r="Y1733" i="1"/>
  <c r="X1733" i="1"/>
  <c r="Y1732" i="1"/>
  <c r="X1732" i="1"/>
  <c r="Y1731" i="1"/>
  <c r="X1731" i="1"/>
  <c r="Y1730" i="1"/>
  <c r="X1730" i="1"/>
  <c r="Y1729" i="1"/>
  <c r="X1729" i="1"/>
  <c r="Y1728" i="1"/>
  <c r="X1728" i="1"/>
  <c r="Y1727" i="1"/>
  <c r="X1727" i="1"/>
  <c r="Y1726" i="1"/>
  <c r="X1726" i="1"/>
  <c r="Y1725" i="1"/>
  <c r="X1725" i="1"/>
  <c r="Y1724" i="1"/>
  <c r="X1724" i="1"/>
  <c r="Y1723" i="1"/>
  <c r="X1723" i="1"/>
  <c r="Y1722" i="1"/>
  <c r="X1722" i="1"/>
  <c r="Y1721" i="1"/>
  <c r="X1721" i="1"/>
  <c r="Y1720" i="1"/>
  <c r="X1720" i="1"/>
  <c r="Y1719" i="1"/>
  <c r="X1719" i="1"/>
  <c r="Y1718" i="1"/>
  <c r="X1718" i="1"/>
  <c r="Y1717" i="1"/>
  <c r="X1717" i="1"/>
  <c r="Y1716" i="1"/>
  <c r="X1716" i="1"/>
  <c r="Y1715" i="1"/>
  <c r="X1715" i="1"/>
  <c r="Y1714" i="1"/>
  <c r="X1714" i="1"/>
  <c r="Y1713" i="1"/>
  <c r="X1713" i="1"/>
  <c r="Y1712" i="1"/>
  <c r="X1712" i="1"/>
  <c r="Y1711" i="1"/>
  <c r="X1711" i="1"/>
  <c r="Y1710" i="1"/>
  <c r="X1710" i="1"/>
  <c r="Y1709" i="1"/>
  <c r="X1709" i="1"/>
  <c r="Y1708" i="1"/>
  <c r="X1708" i="1"/>
  <c r="Y1707" i="1"/>
  <c r="X1707" i="1"/>
  <c r="Y1706" i="1"/>
  <c r="X1706" i="1"/>
  <c r="Y1705" i="1"/>
  <c r="X1705" i="1"/>
  <c r="Y1704" i="1"/>
  <c r="X1704" i="1"/>
  <c r="Y1703" i="1"/>
  <c r="X1703" i="1"/>
  <c r="Y1702" i="1"/>
  <c r="X1702" i="1"/>
  <c r="Y1701" i="1"/>
  <c r="X1701" i="1"/>
  <c r="Y1700" i="1"/>
  <c r="X1700" i="1"/>
  <c r="Y1699" i="1"/>
  <c r="X1699" i="1"/>
  <c r="Y1698" i="1"/>
  <c r="X1698" i="1"/>
  <c r="Y1697" i="1"/>
  <c r="X1697" i="1"/>
  <c r="Y1696" i="1"/>
  <c r="X1696" i="1"/>
  <c r="Y1695" i="1"/>
  <c r="X1695" i="1"/>
  <c r="Y1694" i="1"/>
  <c r="X1694" i="1"/>
  <c r="Y1693" i="1"/>
  <c r="X1693" i="1"/>
  <c r="Y1692" i="1"/>
  <c r="X1692" i="1"/>
  <c r="Y1691" i="1"/>
  <c r="X1691" i="1"/>
  <c r="Y1690" i="1"/>
  <c r="X1690" i="1"/>
  <c r="Y1689" i="1"/>
  <c r="X1689" i="1"/>
  <c r="Y1688" i="1"/>
  <c r="X1688" i="1"/>
  <c r="Y1687" i="1"/>
  <c r="X1687" i="1"/>
  <c r="Y1686" i="1"/>
  <c r="X1686" i="1"/>
  <c r="Y1685" i="1"/>
  <c r="X1685" i="1"/>
  <c r="Y1684" i="1"/>
  <c r="X1684" i="1"/>
  <c r="Y1683" i="1"/>
  <c r="X1683" i="1"/>
  <c r="Y1682" i="1"/>
  <c r="X1682" i="1"/>
  <c r="Y1681" i="1"/>
  <c r="X1681" i="1"/>
  <c r="Y1680" i="1"/>
  <c r="X1680" i="1"/>
  <c r="Y1679" i="1"/>
  <c r="X1679" i="1"/>
  <c r="Y1678" i="1"/>
  <c r="X1678" i="1"/>
  <c r="Y1677" i="1"/>
  <c r="X1677" i="1"/>
  <c r="Y1676" i="1"/>
  <c r="X1676" i="1"/>
  <c r="Y1675" i="1"/>
  <c r="X1675" i="1"/>
  <c r="Y1674" i="1"/>
  <c r="X1674" i="1"/>
  <c r="Y1673" i="1"/>
  <c r="X1673" i="1"/>
  <c r="Y1672" i="1"/>
  <c r="X1672" i="1"/>
  <c r="Y1671" i="1"/>
  <c r="X1671" i="1"/>
  <c r="Y1670" i="1"/>
  <c r="X1670" i="1"/>
  <c r="Y1669" i="1"/>
  <c r="X1669" i="1"/>
  <c r="Y1668" i="1"/>
  <c r="X1668" i="1"/>
  <c r="Y1667" i="1"/>
  <c r="X1667" i="1"/>
  <c r="Y1666" i="1"/>
  <c r="X1666" i="1"/>
  <c r="Y1665" i="1"/>
  <c r="X1665" i="1"/>
  <c r="Y1664" i="1"/>
  <c r="X1664" i="1"/>
  <c r="Y1663" i="1"/>
  <c r="X1663" i="1"/>
  <c r="Y1662" i="1"/>
  <c r="X1662" i="1"/>
  <c r="Y1661" i="1"/>
  <c r="X1661" i="1"/>
  <c r="Y1660" i="1"/>
  <c r="X1660" i="1"/>
  <c r="Y1659" i="1"/>
  <c r="X1659" i="1"/>
  <c r="Y1658" i="1"/>
  <c r="X1658" i="1"/>
  <c r="Y1657" i="1"/>
  <c r="X1657" i="1"/>
  <c r="Y1656" i="1"/>
  <c r="X1656" i="1"/>
  <c r="Y1655" i="1"/>
  <c r="X1655" i="1"/>
  <c r="Y1654" i="1"/>
  <c r="X1654" i="1"/>
  <c r="Y1653" i="1"/>
  <c r="X1653" i="1"/>
  <c r="Y1652" i="1"/>
  <c r="X1652" i="1"/>
  <c r="Y1651" i="1"/>
  <c r="X1651" i="1"/>
  <c r="Y1650" i="1"/>
  <c r="X1650" i="1"/>
  <c r="Y1649" i="1"/>
  <c r="X1649" i="1"/>
  <c r="Y1648" i="1"/>
  <c r="X1648" i="1"/>
  <c r="Y1647" i="1"/>
  <c r="X1647" i="1"/>
  <c r="Y1646" i="1"/>
  <c r="X1646" i="1"/>
  <c r="Y1645" i="1"/>
  <c r="X1645" i="1"/>
  <c r="Y1644" i="1"/>
  <c r="X1644" i="1"/>
  <c r="Y1643" i="1"/>
  <c r="X1643" i="1"/>
  <c r="Y1642" i="1"/>
  <c r="X1642" i="1"/>
  <c r="Y1641" i="1"/>
  <c r="X1641" i="1"/>
  <c r="Y1640" i="1"/>
  <c r="X1640" i="1"/>
  <c r="Y1639" i="1"/>
  <c r="X1639" i="1"/>
  <c r="Y1638" i="1"/>
  <c r="X1638" i="1"/>
  <c r="Y1637" i="1"/>
  <c r="X1637" i="1"/>
  <c r="Y1636" i="1"/>
  <c r="X1636" i="1"/>
  <c r="Y1635" i="1"/>
  <c r="X1635" i="1"/>
  <c r="Y1634" i="1"/>
  <c r="X1634" i="1"/>
  <c r="Y1633" i="1"/>
  <c r="X1633" i="1"/>
  <c r="Y1632" i="1"/>
  <c r="X1632" i="1"/>
  <c r="Y1631" i="1"/>
  <c r="X1631" i="1"/>
  <c r="Y1630" i="1"/>
  <c r="X1630" i="1"/>
  <c r="Y1629" i="1"/>
  <c r="X1629" i="1"/>
  <c r="Y1628" i="1"/>
  <c r="X1628" i="1"/>
  <c r="Y1627" i="1"/>
  <c r="X1627" i="1"/>
  <c r="Y1626" i="1"/>
  <c r="X1626" i="1"/>
  <c r="Y1625" i="1"/>
  <c r="X1625" i="1"/>
  <c r="Y1624" i="1"/>
  <c r="X1624" i="1"/>
  <c r="Y1623" i="1"/>
  <c r="X1623" i="1"/>
  <c r="Y1622" i="1"/>
  <c r="X1622" i="1"/>
  <c r="Y1621" i="1"/>
  <c r="X1621" i="1"/>
  <c r="Y1620" i="1"/>
  <c r="X1620" i="1"/>
  <c r="Y1619" i="1"/>
  <c r="X1619" i="1"/>
  <c r="Y1618" i="1"/>
  <c r="X1618" i="1"/>
  <c r="Y1617" i="1"/>
  <c r="X1617" i="1"/>
  <c r="Y1616" i="1"/>
  <c r="X1616" i="1"/>
  <c r="Y1615" i="1"/>
  <c r="X1615" i="1"/>
  <c r="Y1614" i="1"/>
  <c r="X1614" i="1"/>
  <c r="Y1613" i="1"/>
  <c r="X1613" i="1"/>
  <c r="Y1612" i="1"/>
  <c r="X1612" i="1"/>
  <c r="Y1611" i="1"/>
  <c r="X1611" i="1"/>
  <c r="Y1610" i="1"/>
  <c r="X1610" i="1"/>
  <c r="Y1609" i="1"/>
  <c r="X1609" i="1"/>
  <c r="Y1608" i="1"/>
  <c r="X1608" i="1"/>
  <c r="Y1607" i="1"/>
  <c r="X1607" i="1"/>
  <c r="Y1606" i="1"/>
  <c r="X1606" i="1"/>
  <c r="Y1605" i="1"/>
  <c r="X1605" i="1"/>
  <c r="Y1604" i="1"/>
  <c r="X1604" i="1"/>
  <c r="Y1603" i="1"/>
  <c r="X1603" i="1"/>
  <c r="Y1602" i="1"/>
  <c r="X1602" i="1"/>
  <c r="Y1601" i="1"/>
  <c r="X1601" i="1"/>
  <c r="Y1600" i="1"/>
  <c r="X1600" i="1"/>
  <c r="Y1599" i="1"/>
  <c r="X1599" i="1"/>
  <c r="Y1598" i="1"/>
  <c r="X1598" i="1"/>
  <c r="Y1597" i="1"/>
  <c r="X1597" i="1"/>
  <c r="Y1596" i="1"/>
  <c r="X1596" i="1"/>
  <c r="Y1595" i="1"/>
  <c r="X1595" i="1"/>
  <c r="Y1594" i="1"/>
  <c r="X1594" i="1"/>
  <c r="Y1593" i="1"/>
  <c r="X1593" i="1"/>
  <c r="Y1592" i="1"/>
  <c r="X1592" i="1"/>
  <c r="Y1591" i="1"/>
  <c r="X1591" i="1"/>
  <c r="Y1590" i="1"/>
  <c r="X1590" i="1"/>
  <c r="Y1589" i="1"/>
  <c r="X1589" i="1"/>
  <c r="Y1588" i="1"/>
  <c r="X1588" i="1"/>
  <c r="Y1587" i="1"/>
  <c r="X1587" i="1"/>
  <c r="Y1586" i="1"/>
  <c r="X1586" i="1"/>
  <c r="Y1585" i="1"/>
  <c r="X1585" i="1"/>
  <c r="Y1584" i="1"/>
  <c r="X1584" i="1"/>
  <c r="Y1583" i="1"/>
  <c r="X1583" i="1"/>
  <c r="Y1582" i="1"/>
  <c r="X1582" i="1"/>
  <c r="Y1581" i="1"/>
  <c r="X1581" i="1"/>
  <c r="Y1580" i="1"/>
  <c r="X1580" i="1"/>
  <c r="Y1579" i="1"/>
  <c r="X1579" i="1"/>
  <c r="Y1578" i="1"/>
  <c r="X1578" i="1"/>
  <c r="Y1577" i="1"/>
  <c r="X1577" i="1"/>
  <c r="Y1576" i="1"/>
  <c r="X1576" i="1"/>
  <c r="Y1575" i="1"/>
  <c r="X1575" i="1"/>
  <c r="Y1574" i="1"/>
  <c r="X1574" i="1"/>
  <c r="Y1573" i="1"/>
  <c r="X1573" i="1"/>
  <c r="Y1572" i="1"/>
  <c r="X1572" i="1"/>
  <c r="Y1571" i="1"/>
  <c r="X1571" i="1"/>
  <c r="Y1570" i="1"/>
  <c r="X1570" i="1"/>
  <c r="Y1569" i="1"/>
  <c r="X1569" i="1"/>
  <c r="Y1568" i="1"/>
  <c r="X1568" i="1"/>
  <c r="Y1567" i="1"/>
  <c r="X1567" i="1"/>
  <c r="Y1566" i="1"/>
  <c r="X1566" i="1"/>
  <c r="Y1565" i="1"/>
  <c r="X1565" i="1"/>
  <c r="Y1564" i="1"/>
  <c r="X1564" i="1"/>
  <c r="Y1563" i="1"/>
  <c r="X1563" i="1"/>
  <c r="Y1562" i="1"/>
  <c r="X1562" i="1"/>
  <c r="Y1561" i="1"/>
  <c r="X1561" i="1"/>
  <c r="Y1560" i="1"/>
  <c r="X1560" i="1"/>
  <c r="Y1559" i="1"/>
  <c r="X1559" i="1"/>
  <c r="Y1558" i="1"/>
  <c r="X1558" i="1"/>
  <c r="Y1557" i="1"/>
  <c r="X1557" i="1"/>
  <c r="Y1556" i="1"/>
  <c r="X1556" i="1"/>
  <c r="Y1555" i="1"/>
  <c r="X1555" i="1"/>
  <c r="Y1554" i="1"/>
  <c r="X1554" i="1"/>
  <c r="Y1553" i="1"/>
  <c r="X1553" i="1"/>
  <c r="Y1552" i="1"/>
  <c r="X1552" i="1"/>
  <c r="Y1551" i="1"/>
  <c r="X1551" i="1"/>
  <c r="Y1550" i="1"/>
  <c r="X1550" i="1"/>
  <c r="Y1549" i="1"/>
  <c r="X1549" i="1"/>
  <c r="Y1548" i="1"/>
  <c r="X1548" i="1"/>
  <c r="Y1547" i="1"/>
  <c r="X1547" i="1"/>
  <c r="Y1546" i="1"/>
  <c r="X1546" i="1"/>
  <c r="Y1545" i="1"/>
  <c r="X1545" i="1"/>
  <c r="Y1544" i="1"/>
  <c r="X1544" i="1"/>
  <c r="Y1543" i="1"/>
  <c r="X1543" i="1"/>
  <c r="Y1542" i="1"/>
  <c r="X1542" i="1"/>
  <c r="Y1541" i="1"/>
  <c r="X1541" i="1"/>
  <c r="Y1540" i="1"/>
  <c r="X1540" i="1"/>
  <c r="Y1539" i="1"/>
  <c r="X1539" i="1"/>
  <c r="Y1538" i="1"/>
  <c r="X1538" i="1"/>
  <c r="Y1537" i="1"/>
  <c r="X1537" i="1"/>
  <c r="Y1536" i="1"/>
  <c r="X1536" i="1"/>
  <c r="Y1535" i="1"/>
  <c r="X1535" i="1"/>
  <c r="Y1534" i="1"/>
  <c r="X1534" i="1"/>
  <c r="Y1533" i="1"/>
  <c r="X1533" i="1"/>
  <c r="Y1532" i="1"/>
  <c r="X1532" i="1"/>
  <c r="Y1531" i="1"/>
  <c r="X1531" i="1"/>
  <c r="Y1530" i="1"/>
  <c r="X1530" i="1"/>
  <c r="Y1529" i="1"/>
  <c r="X1529" i="1"/>
  <c r="Y1528" i="1"/>
  <c r="X1528" i="1"/>
  <c r="Y1527" i="1"/>
  <c r="X1527" i="1"/>
  <c r="Y1526" i="1"/>
  <c r="X1526" i="1"/>
  <c r="Y1525" i="1"/>
  <c r="X1525" i="1"/>
  <c r="Y1524" i="1"/>
  <c r="X1524" i="1"/>
  <c r="Y1523" i="1"/>
  <c r="X1523" i="1"/>
  <c r="Y1522" i="1"/>
  <c r="X1522" i="1"/>
  <c r="Y1521" i="1"/>
  <c r="X1521" i="1"/>
  <c r="Y1520" i="1"/>
  <c r="X1520" i="1"/>
  <c r="Y1519" i="1"/>
  <c r="X1519" i="1"/>
  <c r="Y1518" i="1"/>
  <c r="X1518" i="1"/>
  <c r="Y1517" i="1"/>
  <c r="X1517" i="1"/>
  <c r="Y1516" i="1"/>
  <c r="X1516" i="1"/>
  <c r="Y1515" i="1"/>
  <c r="X1515" i="1"/>
  <c r="Y1514" i="1"/>
  <c r="X1514" i="1"/>
  <c r="Y1513" i="1"/>
  <c r="X1513" i="1"/>
  <c r="Y1512" i="1"/>
  <c r="X1512" i="1"/>
  <c r="Y1511" i="1"/>
  <c r="X1511" i="1"/>
  <c r="Y1510" i="1"/>
  <c r="X1510" i="1"/>
  <c r="Y1509" i="1"/>
  <c r="X1509" i="1"/>
  <c r="Y1508" i="1"/>
  <c r="X1508" i="1"/>
  <c r="Y1507" i="1"/>
  <c r="X1507" i="1"/>
  <c r="Y1506" i="1"/>
  <c r="X1506" i="1"/>
  <c r="Y1505" i="1"/>
  <c r="X1505" i="1"/>
  <c r="Y1504" i="1"/>
  <c r="X1504" i="1"/>
  <c r="Y1503" i="1"/>
  <c r="X1503" i="1"/>
  <c r="Y1502" i="1"/>
  <c r="X1502" i="1"/>
  <c r="Y1501" i="1"/>
  <c r="X1501" i="1"/>
  <c r="Y1500" i="1"/>
  <c r="X1500" i="1"/>
  <c r="Y1499" i="1"/>
  <c r="X1499" i="1"/>
  <c r="Y1498" i="1"/>
  <c r="X1498" i="1"/>
  <c r="Y1497" i="1"/>
  <c r="X1497" i="1"/>
  <c r="Y1496" i="1"/>
  <c r="X1496" i="1"/>
  <c r="Y1495" i="1"/>
  <c r="X1495" i="1"/>
  <c r="Y1494" i="1"/>
  <c r="X1494" i="1"/>
  <c r="Y1493" i="1"/>
  <c r="X1493" i="1"/>
  <c r="Y1492" i="1"/>
  <c r="X1492" i="1"/>
  <c r="Y1491" i="1"/>
  <c r="X1491" i="1"/>
  <c r="Y1490" i="1"/>
  <c r="X1490" i="1"/>
  <c r="Y1489" i="1"/>
  <c r="X1489" i="1"/>
  <c r="Y1488" i="1"/>
  <c r="X1488" i="1"/>
  <c r="Y1487" i="1"/>
  <c r="X1487" i="1"/>
  <c r="Y1486" i="1"/>
  <c r="X1486" i="1"/>
  <c r="Y1485" i="1"/>
  <c r="X1485" i="1"/>
  <c r="Y1484" i="1"/>
  <c r="X1484" i="1"/>
  <c r="Y1483" i="1"/>
  <c r="X1483" i="1"/>
  <c r="Y1482" i="1"/>
  <c r="X1482" i="1"/>
  <c r="Y1481" i="1"/>
  <c r="X1481" i="1"/>
  <c r="Y1480" i="1"/>
  <c r="X1480" i="1"/>
  <c r="Y1479" i="1"/>
  <c r="X1479" i="1"/>
  <c r="Y1478" i="1"/>
  <c r="X1478" i="1"/>
  <c r="Y1477" i="1"/>
  <c r="X1477" i="1"/>
  <c r="Y1476" i="1"/>
  <c r="X1476" i="1"/>
  <c r="Y1475" i="1"/>
  <c r="X1475" i="1"/>
  <c r="Y1474" i="1"/>
  <c r="X1474" i="1"/>
  <c r="Y1473" i="1"/>
  <c r="X1473" i="1"/>
  <c r="Y1472" i="1"/>
  <c r="X1472" i="1"/>
  <c r="Y1471" i="1"/>
  <c r="X1471" i="1"/>
  <c r="Y1470" i="1"/>
  <c r="X1470" i="1"/>
  <c r="Y1469" i="1"/>
  <c r="X1469" i="1"/>
  <c r="Y1468" i="1"/>
  <c r="X1468" i="1"/>
  <c r="Y1467" i="1"/>
  <c r="X1467" i="1"/>
  <c r="Y1466" i="1"/>
  <c r="X1466" i="1"/>
  <c r="Y1465" i="1"/>
  <c r="X1465" i="1"/>
  <c r="Y1464" i="1"/>
  <c r="X1464" i="1"/>
  <c r="Y1463" i="1"/>
  <c r="X1463" i="1"/>
  <c r="Y1462" i="1"/>
  <c r="X1462" i="1"/>
  <c r="Y1461" i="1"/>
  <c r="X1461" i="1"/>
  <c r="Y1460" i="1"/>
  <c r="X1460" i="1"/>
  <c r="Y1459" i="1"/>
  <c r="X1459" i="1"/>
  <c r="Y1458" i="1"/>
  <c r="X1458" i="1"/>
  <c r="Y1457" i="1"/>
  <c r="X1457" i="1"/>
  <c r="Y1456" i="1"/>
  <c r="X1456" i="1"/>
  <c r="Y1455" i="1"/>
  <c r="X1455" i="1"/>
  <c r="Y1454" i="1"/>
  <c r="X1454" i="1"/>
  <c r="Y1453" i="1"/>
  <c r="X1453" i="1"/>
  <c r="Y1452" i="1"/>
  <c r="X1452" i="1"/>
  <c r="Y1451" i="1"/>
  <c r="X1451" i="1"/>
  <c r="Y1450" i="1"/>
  <c r="X1450" i="1"/>
  <c r="Y1449" i="1"/>
  <c r="X1449" i="1"/>
  <c r="Y1448" i="1"/>
  <c r="X1448" i="1"/>
  <c r="Y1447" i="1"/>
  <c r="X1447" i="1"/>
  <c r="Y1446" i="1"/>
  <c r="X1446" i="1"/>
  <c r="Y1445" i="1"/>
  <c r="X1445" i="1"/>
  <c r="Y1444" i="1"/>
  <c r="X1444" i="1"/>
  <c r="Y1443" i="1"/>
  <c r="X1443" i="1"/>
  <c r="Y1442" i="1"/>
  <c r="X1442" i="1"/>
  <c r="Y1441" i="1"/>
  <c r="X1441" i="1"/>
  <c r="Y1440" i="1"/>
  <c r="X1440" i="1"/>
  <c r="Y1439" i="1"/>
  <c r="X1439" i="1"/>
  <c r="Y1438" i="1"/>
  <c r="X1438" i="1"/>
  <c r="Y1437" i="1"/>
  <c r="X1437" i="1"/>
  <c r="Y1436" i="1"/>
  <c r="X1436" i="1"/>
  <c r="Y1435" i="1"/>
  <c r="X1435" i="1"/>
  <c r="Y1434" i="1"/>
  <c r="X1434" i="1"/>
  <c r="Y1433" i="1"/>
  <c r="X1433" i="1"/>
  <c r="Y1432" i="1"/>
  <c r="X1432" i="1"/>
  <c r="Y1431" i="1"/>
  <c r="X1431" i="1"/>
  <c r="Y1430" i="1"/>
  <c r="X1430" i="1"/>
  <c r="Y1429" i="1"/>
  <c r="X1429" i="1"/>
  <c r="Y1428" i="1"/>
  <c r="X1428" i="1"/>
  <c r="Y1427" i="1"/>
  <c r="X1427" i="1"/>
  <c r="Y1426" i="1"/>
  <c r="X1426" i="1"/>
  <c r="Y1425" i="1"/>
  <c r="X1425" i="1"/>
  <c r="Y1424" i="1"/>
  <c r="X1424" i="1"/>
  <c r="Y1423" i="1"/>
  <c r="X1423" i="1"/>
  <c r="Y1422" i="1"/>
  <c r="X1422" i="1"/>
  <c r="Y1421" i="1"/>
  <c r="X1421" i="1"/>
  <c r="Y1420" i="1"/>
  <c r="X1420" i="1"/>
  <c r="Y1419" i="1"/>
  <c r="X1419" i="1"/>
  <c r="Y1418" i="1"/>
  <c r="X1418" i="1"/>
  <c r="Y1417" i="1"/>
  <c r="X1417" i="1"/>
  <c r="Y1416" i="1"/>
  <c r="X1416" i="1"/>
  <c r="Y1415" i="1"/>
  <c r="X1415" i="1"/>
  <c r="Y1414" i="1"/>
  <c r="X1414" i="1"/>
  <c r="Y1413" i="1"/>
  <c r="X1413" i="1"/>
  <c r="Y1412" i="1"/>
  <c r="X1412" i="1"/>
  <c r="Y1411" i="1"/>
  <c r="X1411" i="1"/>
  <c r="Y1410" i="1"/>
  <c r="X1410" i="1"/>
  <c r="Y1409" i="1"/>
  <c r="X1409" i="1"/>
  <c r="Y1408" i="1"/>
  <c r="X1408" i="1"/>
  <c r="Y1407" i="1"/>
  <c r="X1407" i="1"/>
  <c r="Y1406" i="1"/>
  <c r="X1406" i="1"/>
  <c r="Y1405" i="1"/>
  <c r="X1405" i="1"/>
  <c r="Y1404" i="1"/>
  <c r="X1404" i="1"/>
  <c r="Y1403" i="1"/>
  <c r="X1403" i="1"/>
  <c r="Y1402" i="1"/>
  <c r="X1402" i="1"/>
  <c r="Y1401" i="1"/>
  <c r="X1401" i="1"/>
  <c r="Y1400" i="1"/>
  <c r="X1400" i="1"/>
  <c r="Y1399" i="1"/>
  <c r="X1399" i="1"/>
  <c r="Y1398" i="1"/>
  <c r="X1398" i="1"/>
  <c r="Y1397" i="1"/>
  <c r="X1397" i="1"/>
  <c r="Y1396" i="1"/>
  <c r="X1396" i="1"/>
  <c r="Y1395" i="1"/>
  <c r="X1395" i="1"/>
  <c r="Y1394" i="1"/>
  <c r="X1394" i="1"/>
  <c r="Y1393" i="1"/>
  <c r="X1393" i="1"/>
  <c r="Y1392" i="1"/>
  <c r="X1392" i="1"/>
  <c r="Y1391" i="1"/>
  <c r="X1391" i="1"/>
  <c r="Y1390" i="1"/>
  <c r="X1390" i="1"/>
  <c r="Y1389" i="1"/>
  <c r="X1389" i="1"/>
  <c r="Y1388" i="1"/>
  <c r="X1388" i="1"/>
  <c r="Y1387" i="1"/>
  <c r="X1387" i="1"/>
  <c r="Y1386" i="1"/>
  <c r="X1386" i="1"/>
  <c r="Y1385" i="1"/>
  <c r="X1385" i="1"/>
  <c r="Y1384" i="1"/>
  <c r="X1384" i="1"/>
  <c r="Y1383" i="1"/>
  <c r="X1383" i="1"/>
  <c r="Y1382" i="1"/>
  <c r="X1382" i="1"/>
  <c r="Y1381" i="1"/>
  <c r="X1381" i="1"/>
  <c r="Y1380" i="1"/>
  <c r="X1380" i="1"/>
  <c r="Y1379" i="1"/>
  <c r="X1379" i="1"/>
  <c r="Y1378" i="1"/>
  <c r="X1378" i="1"/>
  <c r="Y1377" i="1"/>
  <c r="X1377" i="1"/>
  <c r="Y1376" i="1"/>
  <c r="X1376" i="1"/>
  <c r="Y1375" i="1"/>
  <c r="X1375" i="1"/>
  <c r="Y1374" i="1"/>
  <c r="X1374" i="1"/>
  <c r="Y1373" i="1"/>
  <c r="X1373" i="1"/>
  <c r="Y1372" i="1"/>
  <c r="X1372" i="1"/>
  <c r="Y1371" i="1"/>
  <c r="X1371" i="1"/>
  <c r="Y1370" i="1"/>
  <c r="X1370" i="1"/>
  <c r="Y1369" i="1"/>
  <c r="X1369" i="1"/>
  <c r="Y1368" i="1"/>
  <c r="X1368" i="1"/>
  <c r="Y1367" i="1"/>
  <c r="X1367" i="1"/>
  <c r="Y1366" i="1"/>
  <c r="X1366" i="1"/>
  <c r="Y1365" i="1"/>
  <c r="X1365" i="1"/>
  <c r="Y1364" i="1"/>
  <c r="X1364" i="1"/>
  <c r="Y1363" i="1"/>
  <c r="X1363" i="1"/>
  <c r="Y1362" i="1"/>
  <c r="X1362" i="1"/>
  <c r="Y1361" i="1"/>
  <c r="X1361" i="1"/>
  <c r="Y1360" i="1"/>
  <c r="X1360" i="1"/>
  <c r="Y1359" i="1"/>
  <c r="X1359" i="1"/>
  <c r="Y1358" i="1"/>
  <c r="X1358" i="1"/>
  <c r="Y1357" i="1"/>
  <c r="X1357" i="1"/>
  <c r="Y1356" i="1"/>
  <c r="X1356" i="1"/>
  <c r="Y1355" i="1"/>
  <c r="X1355" i="1"/>
  <c r="Y1354" i="1"/>
  <c r="X1354" i="1"/>
  <c r="Y1353" i="1"/>
  <c r="X1353" i="1"/>
  <c r="Y1352" i="1"/>
  <c r="X1352" i="1"/>
  <c r="Y1351" i="1"/>
  <c r="X1351" i="1"/>
  <c r="Y1350" i="1"/>
  <c r="X1350" i="1"/>
  <c r="Y1349" i="1"/>
  <c r="X1349" i="1"/>
  <c r="Y1348" i="1"/>
  <c r="X1348" i="1"/>
  <c r="Y1347" i="1"/>
  <c r="X1347" i="1"/>
  <c r="Y1346" i="1"/>
  <c r="X1346" i="1"/>
  <c r="Y1345" i="1"/>
  <c r="X1345" i="1"/>
  <c r="Y1344" i="1"/>
  <c r="X1344" i="1"/>
  <c r="Y1343" i="1"/>
  <c r="X1343" i="1"/>
  <c r="Y1342" i="1"/>
  <c r="X1342" i="1"/>
  <c r="Y1341" i="1"/>
  <c r="X1341" i="1"/>
  <c r="Y1340" i="1"/>
  <c r="X1340" i="1"/>
  <c r="Y1339" i="1"/>
  <c r="X1339" i="1"/>
  <c r="Y1338" i="1"/>
  <c r="X1338" i="1"/>
  <c r="Y1337" i="1"/>
  <c r="X1337" i="1"/>
  <c r="Y1336" i="1"/>
  <c r="X1336" i="1"/>
  <c r="Y1335" i="1"/>
  <c r="X1335" i="1"/>
  <c r="Y1334" i="1"/>
  <c r="X1334" i="1"/>
  <c r="Y1333" i="1"/>
  <c r="X1333" i="1"/>
  <c r="Y1332" i="1"/>
  <c r="X1332" i="1"/>
  <c r="Y1331" i="1"/>
  <c r="X1331" i="1"/>
  <c r="Y1330" i="1"/>
  <c r="X1330" i="1"/>
  <c r="Y1329" i="1"/>
  <c r="X1329" i="1"/>
  <c r="Y1328" i="1"/>
  <c r="X1328" i="1"/>
  <c r="Y1327" i="1"/>
  <c r="X1327" i="1"/>
  <c r="Y1326" i="1"/>
  <c r="X1326" i="1"/>
  <c r="Y1325" i="1"/>
  <c r="X1325" i="1"/>
  <c r="Y1324" i="1"/>
  <c r="X1324" i="1"/>
  <c r="Y1323" i="1"/>
  <c r="X1323" i="1"/>
  <c r="Y1322" i="1"/>
  <c r="X1322" i="1"/>
  <c r="Y1321" i="1"/>
  <c r="X1321" i="1"/>
  <c r="Y1320" i="1"/>
  <c r="X1320" i="1"/>
  <c r="Y1319" i="1"/>
  <c r="X1319" i="1"/>
  <c r="Y1318" i="1"/>
  <c r="X1318" i="1"/>
  <c r="Y1317" i="1"/>
  <c r="X1317" i="1"/>
  <c r="Y1316" i="1"/>
  <c r="X1316" i="1"/>
  <c r="Y1315" i="1"/>
  <c r="X1315" i="1"/>
  <c r="Y1314" i="1"/>
  <c r="X1314" i="1"/>
  <c r="Y1313" i="1"/>
  <c r="X1313" i="1"/>
  <c r="Y1312" i="1"/>
  <c r="X1312" i="1"/>
  <c r="Y1311" i="1"/>
  <c r="X1311" i="1"/>
  <c r="Y1310" i="1"/>
  <c r="X1310" i="1"/>
  <c r="Y1309" i="1"/>
  <c r="X1309" i="1"/>
  <c r="Y1308" i="1"/>
  <c r="X1308" i="1"/>
  <c r="Y1307" i="1"/>
  <c r="X1307" i="1"/>
  <c r="Y1306" i="1"/>
  <c r="X1306" i="1"/>
  <c r="Y1305" i="1"/>
  <c r="X1305" i="1"/>
  <c r="Y1304" i="1"/>
  <c r="X1304" i="1"/>
  <c r="Y1303" i="1"/>
  <c r="X1303" i="1"/>
  <c r="Y1302" i="1"/>
  <c r="X1302" i="1"/>
  <c r="Y1301" i="1"/>
  <c r="X1301" i="1"/>
  <c r="Y1300" i="1"/>
  <c r="X1300" i="1"/>
  <c r="Y1299" i="1"/>
  <c r="X1299" i="1"/>
  <c r="Y1298" i="1"/>
  <c r="X1298" i="1"/>
  <c r="Y1297" i="1"/>
  <c r="X1297" i="1"/>
  <c r="Y1296" i="1"/>
  <c r="X1296" i="1"/>
  <c r="Y1295" i="1"/>
  <c r="X1295" i="1"/>
  <c r="Y1294" i="1"/>
  <c r="X1294" i="1"/>
  <c r="Y1293" i="1"/>
  <c r="X1293" i="1"/>
  <c r="Y1292" i="1"/>
  <c r="X1292" i="1"/>
  <c r="Y1291" i="1"/>
  <c r="X1291" i="1"/>
  <c r="Y1290" i="1"/>
  <c r="X1290" i="1"/>
  <c r="Y1289" i="1"/>
  <c r="X1289" i="1"/>
  <c r="Y1288" i="1"/>
  <c r="X1288" i="1"/>
  <c r="Y1287" i="1"/>
  <c r="X1287" i="1"/>
  <c r="Y1286" i="1"/>
  <c r="X1286" i="1"/>
  <c r="Y1285" i="1"/>
  <c r="X1285" i="1"/>
  <c r="Y1284" i="1"/>
  <c r="X1284" i="1"/>
  <c r="Y1283" i="1"/>
  <c r="X1283" i="1"/>
  <c r="Y1282" i="1"/>
  <c r="X1282" i="1"/>
  <c r="Y1281" i="1"/>
  <c r="X1281" i="1"/>
  <c r="Y1280" i="1"/>
  <c r="X1280" i="1"/>
  <c r="Y1279" i="1"/>
  <c r="X1279" i="1"/>
  <c r="Y1278" i="1"/>
  <c r="X1278" i="1"/>
  <c r="Y1277" i="1"/>
  <c r="X1277" i="1"/>
  <c r="Y1276" i="1"/>
  <c r="X1276" i="1"/>
  <c r="Y1275" i="1"/>
  <c r="X1275" i="1"/>
  <c r="Y1274" i="1"/>
  <c r="X1274" i="1"/>
  <c r="Y1273" i="1"/>
  <c r="X1273" i="1"/>
  <c r="Y1272" i="1"/>
  <c r="X1272" i="1"/>
  <c r="Y1271" i="1"/>
  <c r="X1271" i="1"/>
  <c r="Y1270" i="1"/>
  <c r="X1270" i="1"/>
  <c r="Y1269" i="1"/>
  <c r="X1269" i="1"/>
  <c r="Y1268" i="1"/>
  <c r="X1268" i="1"/>
  <c r="Y1267" i="1"/>
  <c r="X1267" i="1"/>
  <c r="Y1266" i="1"/>
  <c r="X1266" i="1"/>
  <c r="Y1265" i="1"/>
  <c r="X1265" i="1"/>
  <c r="Y1264" i="1"/>
  <c r="X1264" i="1"/>
  <c r="Y1263" i="1"/>
  <c r="X1263" i="1"/>
  <c r="Y1262" i="1"/>
  <c r="X1262" i="1"/>
  <c r="Y1261" i="1"/>
  <c r="X1261" i="1"/>
  <c r="Y1260" i="1"/>
  <c r="X1260" i="1"/>
  <c r="Y1259" i="1"/>
  <c r="X1259" i="1"/>
  <c r="Y1258" i="1"/>
  <c r="X1258" i="1"/>
  <c r="Y1257" i="1"/>
  <c r="X1257" i="1"/>
  <c r="Y1256" i="1"/>
  <c r="X1256" i="1"/>
  <c r="Y1255" i="1"/>
  <c r="X1255" i="1"/>
  <c r="Y1254" i="1"/>
  <c r="X1254" i="1"/>
  <c r="Y1253" i="1"/>
  <c r="X1253" i="1"/>
  <c r="Y1252" i="1"/>
  <c r="X1252" i="1"/>
  <c r="Y1251" i="1"/>
  <c r="X1251" i="1"/>
  <c r="Y1250" i="1"/>
  <c r="X1250" i="1"/>
  <c r="Y1249" i="1"/>
  <c r="X1249" i="1"/>
  <c r="Y1248" i="1"/>
  <c r="X1248" i="1"/>
  <c r="Y1247" i="1"/>
  <c r="X1247" i="1"/>
  <c r="Y1246" i="1"/>
  <c r="X1246" i="1"/>
  <c r="Y1245" i="1"/>
  <c r="X1245" i="1"/>
  <c r="Y1244" i="1"/>
  <c r="X1244" i="1"/>
  <c r="Y1243" i="1"/>
  <c r="X1243" i="1"/>
  <c r="Y1242" i="1"/>
  <c r="X1242" i="1"/>
  <c r="Y1241" i="1"/>
  <c r="X1241" i="1"/>
  <c r="Y1240" i="1"/>
  <c r="X1240" i="1"/>
  <c r="Y1239" i="1"/>
  <c r="X1239" i="1"/>
  <c r="Y1238" i="1"/>
  <c r="X1238" i="1"/>
  <c r="Y1237" i="1"/>
  <c r="X1237" i="1"/>
  <c r="Y1236" i="1"/>
  <c r="X1236" i="1"/>
  <c r="Y1235" i="1"/>
  <c r="X1235" i="1"/>
  <c r="Y1234" i="1"/>
  <c r="X1234" i="1"/>
  <c r="Y1233" i="1"/>
  <c r="X1233" i="1"/>
  <c r="Y1232" i="1"/>
  <c r="X1232" i="1"/>
  <c r="Y1231" i="1"/>
  <c r="X1231" i="1"/>
  <c r="Y1230" i="1"/>
  <c r="X1230" i="1"/>
  <c r="Y1229" i="1"/>
  <c r="X1229" i="1"/>
  <c r="Y1228" i="1"/>
  <c r="X1228" i="1"/>
  <c r="Y1227" i="1"/>
  <c r="X1227" i="1"/>
  <c r="Y1226" i="1"/>
  <c r="X1226" i="1"/>
  <c r="Y1225" i="1"/>
  <c r="X1225" i="1"/>
  <c r="Y1224" i="1"/>
  <c r="X1224" i="1"/>
  <c r="Y1223" i="1"/>
  <c r="X1223" i="1"/>
  <c r="Y1222" i="1"/>
  <c r="X1222" i="1"/>
  <c r="Y1221" i="1"/>
  <c r="X1221" i="1"/>
  <c r="Y1220" i="1"/>
  <c r="X1220" i="1"/>
  <c r="Y1219" i="1"/>
  <c r="X1219" i="1"/>
  <c r="Y1218" i="1"/>
  <c r="X1218" i="1"/>
  <c r="Y1217" i="1"/>
  <c r="X1217" i="1"/>
  <c r="Y1216" i="1"/>
  <c r="X1216" i="1"/>
  <c r="Y1215" i="1"/>
  <c r="X1215" i="1"/>
  <c r="Y1214" i="1"/>
  <c r="X1214" i="1"/>
  <c r="Y1213" i="1"/>
  <c r="X1213" i="1"/>
  <c r="Y1212" i="1"/>
  <c r="X1212" i="1"/>
  <c r="Y1211" i="1"/>
  <c r="X1211" i="1"/>
  <c r="Y1210" i="1"/>
  <c r="X1210" i="1"/>
  <c r="Y1209" i="1"/>
  <c r="X1209" i="1"/>
  <c r="Y1208" i="1"/>
  <c r="X1208" i="1"/>
  <c r="Y1207" i="1"/>
  <c r="X1207" i="1"/>
  <c r="Y1206" i="1"/>
  <c r="X1206" i="1"/>
  <c r="Y1205" i="1"/>
  <c r="X1205" i="1"/>
  <c r="Y1204" i="1"/>
  <c r="X1204" i="1"/>
  <c r="Y1203" i="1"/>
  <c r="X1203" i="1"/>
  <c r="Y1202" i="1"/>
  <c r="X1202" i="1"/>
  <c r="Y1201" i="1"/>
  <c r="X1201" i="1"/>
  <c r="Y1200" i="1"/>
  <c r="X1200" i="1"/>
  <c r="Y1199" i="1"/>
  <c r="X1199" i="1"/>
  <c r="Y1198" i="1"/>
  <c r="X1198" i="1"/>
  <c r="Y1197" i="1"/>
  <c r="X1197" i="1"/>
  <c r="Y1196" i="1"/>
  <c r="X1196" i="1"/>
  <c r="Y1195" i="1"/>
  <c r="X1195" i="1"/>
  <c r="Y1194" i="1"/>
  <c r="X1194" i="1"/>
  <c r="Y1193" i="1"/>
  <c r="X1193" i="1"/>
  <c r="Y1192" i="1"/>
  <c r="X1192" i="1"/>
  <c r="Y1191" i="1"/>
  <c r="X1191" i="1"/>
  <c r="Y1190" i="1"/>
  <c r="X1190" i="1"/>
  <c r="Y1189" i="1"/>
  <c r="X1189" i="1"/>
  <c r="Y1188" i="1"/>
  <c r="X1188" i="1"/>
  <c r="Y1187" i="1"/>
  <c r="X1187" i="1"/>
  <c r="Y1186" i="1"/>
  <c r="X1186" i="1"/>
  <c r="Y1185" i="1"/>
  <c r="X1185" i="1"/>
  <c r="Y1184" i="1"/>
  <c r="X1184" i="1"/>
  <c r="Y1183" i="1"/>
  <c r="X1183" i="1"/>
  <c r="Y1182" i="1"/>
  <c r="X1182" i="1"/>
  <c r="Y1181" i="1"/>
  <c r="X1181" i="1"/>
  <c r="Y1180" i="1"/>
  <c r="X1180" i="1"/>
  <c r="Y1179" i="1"/>
  <c r="X1179" i="1"/>
  <c r="Y1178" i="1"/>
  <c r="X1178" i="1"/>
  <c r="Y1177" i="1"/>
  <c r="X1177" i="1"/>
  <c r="Y1176" i="1"/>
  <c r="X1176" i="1"/>
  <c r="Y1175" i="1"/>
  <c r="X1175" i="1"/>
  <c r="Y1174" i="1"/>
  <c r="X1174" i="1"/>
  <c r="Y1173" i="1"/>
  <c r="X1173" i="1"/>
  <c r="Y1172" i="1"/>
  <c r="X1172" i="1"/>
  <c r="Y1171" i="1"/>
  <c r="X1171" i="1"/>
  <c r="Y1170" i="1"/>
  <c r="X1170" i="1"/>
  <c r="Y1169" i="1"/>
  <c r="X1169" i="1"/>
  <c r="Y1168" i="1"/>
  <c r="X1168" i="1"/>
  <c r="Y1167" i="1"/>
  <c r="X1167" i="1"/>
  <c r="Y1166" i="1"/>
  <c r="X1166" i="1"/>
  <c r="Y1165" i="1"/>
  <c r="X1165" i="1"/>
  <c r="Y1164" i="1"/>
  <c r="X1164" i="1"/>
  <c r="Y1163" i="1"/>
  <c r="X1163" i="1"/>
  <c r="Y1162" i="1"/>
  <c r="X1162" i="1"/>
  <c r="Y1161" i="1"/>
  <c r="X1161" i="1"/>
  <c r="Y1160" i="1"/>
  <c r="X1160" i="1"/>
  <c r="Y1159" i="1"/>
  <c r="X1159" i="1"/>
  <c r="Y1158" i="1"/>
  <c r="X1158" i="1"/>
  <c r="Y1157" i="1"/>
  <c r="X1157" i="1"/>
  <c r="Y1156" i="1"/>
  <c r="X1156" i="1"/>
  <c r="Y1155" i="1"/>
  <c r="X1155" i="1"/>
  <c r="Y1154" i="1"/>
  <c r="X1154" i="1"/>
  <c r="Y1153" i="1"/>
  <c r="X1153" i="1"/>
  <c r="Y1152" i="1"/>
  <c r="X1152" i="1"/>
  <c r="Y1151" i="1"/>
  <c r="X1151" i="1"/>
  <c r="Y1150" i="1"/>
  <c r="X1150" i="1"/>
  <c r="Y1149" i="1"/>
  <c r="X1149" i="1"/>
  <c r="Y1148" i="1"/>
  <c r="X1148" i="1"/>
  <c r="Y1147" i="1"/>
  <c r="X1147" i="1"/>
  <c r="Y1146" i="1"/>
  <c r="X1146" i="1"/>
  <c r="Y1145" i="1"/>
  <c r="X1145" i="1"/>
  <c r="Y1144" i="1"/>
  <c r="X1144" i="1"/>
  <c r="Y1143" i="1"/>
  <c r="X1143" i="1"/>
  <c r="Y1142" i="1"/>
  <c r="X1142" i="1"/>
  <c r="Y1141" i="1"/>
  <c r="X1141" i="1"/>
  <c r="Y1140" i="1"/>
  <c r="X1140" i="1"/>
  <c r="Y1139" i="1"/>
  <c r="X1139" i="1"/>
  <c r="Y1138" i="1"/>
  <c r="X1138" i="1"/>
  <c r="Y1137" i="1"/>
  <c r="X1137" i="1"/>
  <c r="Y1136" i="1"/>
  <c r="X1136" i="1"/>
  <c r="Y1135" i="1"/>
  <c r="X1135" i="1"/>
  <c r="Y1134" i="1"/>
  <c r="X1134" i="1"/>
  <c r="Y1133" i="1"/>
  <c r="X1133" i="1"/>
  <c r="Y1132" i="1"/>
  <c r="X1132" i="1"/>
  <c r="Y1131" i="1"/>
  <c r="X1131" i="1"/>
  <c r="Y1130" i="1"/>
  <c r="X1130" i="1"/>
  <c r="Y1129" i="1"/>
  <c r="X1129" i="1"/>
  <c r="Y1128" i="1"/>
  <c r="X1128" i="1"/>
  <c r="Y1127" i="1"/>
  <c r="X1127" i="1"/>
  <c r="Y1126" i="1"/>
  <c r="X1126" i="1"/>
  <c r="Y1125" i="1"/>
  <c r="X1125" i="1"/>
  <c r="Y1124" i="1"/>
  <c r="X1124" i="1"/>
  <c r="Y1123" i="1"/>
  <c r="X1123" i="1"/>
  <c r="Y1122" i="1"/>
  <c r="X1122" i="1"/>
  <c r="Y1121" i="1"/>
  <c r="X1121" i="1"/>
  <c r="Y1120" i="1"/>
  <c r="X1120" i="1"/>
  <c r="Y1119" i="1"/>
  <c r="X1119" i="1"/>
  <c r="Y1118" i="1"/>
  <c r="X1118" i="1"/>
  <c r="Y1117" i="1"/>
  <c r="X1117" i="1"/>
  <c r="Y1116" i="1"/>
  <c r="X1116" i="1"/>
  <c r="Y1115" i="1"/>
  <c r="X1115" i="1"/>
  <c r="Y1114" i="1"/>
  <c r="X1114" i="1"/>
  <c r="Y1113" i="1"/>
  <c r="X1113" i="1"/>
  <c r="Y1112" i="1"/>
  <c r="X1112" i="1"/>
  <c r="Y1111" i="1"/>
  <c r="X1111" i="1"/>
  <c r="Y1110" i="1"/>
  <c r="X1110" i="1"/>
  <c r="Y1109" i="1"/>
  <c r="X1109" i="1"/>
  <c r="Y1108" i="1"/>
  <c r="X1108" i="1"/>
  <c r="Y1107" i="1"/>
  <c r="X1107" i="1"/>
  <c r="Y1106" i="1"/>
  <c r="X1106" i="1"/>
  <c r="Y1105" i="1"/>
  <c r="X1105" i="1"/>
  <c r="Y1104" i="1"/>
  <c r="X1104" i="1"/>
  <c r="Y1103" i="1"/>
  <c r="X1103" i="1"/>
  <c r="Y1102" i="1"/>
  <c r="X1102" i="1"/>
  <c r="Y1101" i="1"/>
  <c r="X1101" i="1"/>
  <c r="Y1100" i="1"/>
  <c r="X1100" i="1"/>
  <c r="Y1099" i="1"/>
  <c r="X1099" i="1"/>
  <c r="Y1098" i="1"/>
  <c r="X1098" i="1"/>
  <c r="Y1097" i="1"/>
  <c r="X1097" i="1"/>
  <c r="Y1096" i="1"/>
  <c r="X1096" i="1"/>
  <c r="Y1095" i="1"/>
  <c r="X1095" i="1"/>
  <c r="Y1094" i="1"/>
  <c r="X1094" i="1"/>
  <c r="Y1093" i="1"/>
  <c r="X1093" i="1"/>
  <c r="Y1092" i="1"/>
  <c r="X1092" i="1"/>
  <c r="Y1091" i="1"/>
  <c r="X1091" i="1"/>
  <c r="Y1090" i="1"/>
  <c r="X1090" i="1"/>
  <c r="Y1089" i="1"/>
  <c r="X1089" i="1"/>
  <c r="Y1088" i="1"/>
  <c r="X1088" i="1"/>
  <c r="Y1087" i="1"/>
  <c r="X1087" i="1"/>
  <c r="Y1086" i="1"/>
  <c r="X1086" i="1"/>
  <c r="Y1085" i="1"/>
  <c r="X1085" i="1"/>
  <c r="Y1084" i="1"/>
  <c r="X1084" i="1"/>
  <c r="Y1083" i="1"/>
  <c r="X1083" i="1"/>
  <c r="Y1082" i="1"/>
  <c r="X1082" i="1"/>
  <c r="Y1081" i="1"/>
  <c r="X1081" i="1"/>
  <c r="Y1080" i="1"/>
  <c r="X1080" i="1"/>
  <c r="Y1079" i="1"/>
  <c r="X1079" i="1"/>
  <c r="Y1078" i="1"/>
  <c r="X1078" i="1"/>
  <c r="Y1077" i="1"/>
  <c r="X1077" i="1"/>
  <c r="Y1076" i="1"/>
  <c r="X1076" i="1"/>
  <c r="Y1075" i="1"/>
  <c r="X1075" i="1"/>
  <c r="Y1074" i="1"/>
  <c r="X1074" i="1"/>
  <c r="Y1073" i="1"/>
  <c r="X1073" i="1"/>
  <c r="Y1072" i="1"/>
  <c r="X1072" i="1"/>
  <c r="Y1071" i="1"/>
  <c r="X1071" i="1"/>
  <c r="Y1070" i="1"/>
  <c r="X1070" i="1"/>
  <c r="Y1069" i="1"/>
  <c r="X1069" i="1"/>
  <c r="Y1068" i="1"/>
  <c r="X1068" i="1"/>
  <c r="Y1067" i="1"/>
  <c r="X1067" i="1"/>
  <c r="Y1066" i="1"/>
  <c r="X1066" i="1"/>
  <c r="Y1065" i="1"/>
  <c r="X1065" i="1"/>
  <c r="Y1064" i="1"/>
  <c r="X1064" i="1"/>
  <c r="Y1063" i="1"/>
  <c r="X1063" i="1"/>
  <c r="Y1062" i="1"/>
  <c r="X1062" i="1"/>
  <c r="Y1061" i="1"/>
  <c r="X1061" i="1"/>
  <c r="Y1060" i="1"/>
  <c r="X1060" i="1"/>
  <c r="Y1059" i="1"/>
  <c r="X1059" i="1"/>
  <c r="Y1058" i="1"/>
  <c r="X1058" i="1"/>
  <c r="Y1057" i="1"/>
  <c r="X1057" i="1"/>
  <c r="Y1056" i="1"/>
  <c r="X1056" i="1"/>
  <c r="Y1055" i="1"/>
  <c r="X1055" i="1"/>
  <c r="Y1054" i="1"/>
  <c r="X1054" i="1"/>
  <c r="Y1053" i="1"/>
  <c r="X1053" i="1"/>
  <c r="Y1052" i="1"/>
  <c r="X1052" i="1"/>
  <c r="Y1051" i="1"/>
  <c r="X1051" i="1"/>
  <c r="Y1050" i="1"/>
  <c r="X1050" i="1"/>
  <c r="Y1049" i="1"/>
  <c r="X1049" i="1"/>
  <c r="Y1048" i="1"/>
  <c r="X1048" i="1"/>
  <c r="Y1047" i="1"/>
  <c r="X1047" i="1"/>
  <c r="Y1046" i="1"/>
  <c r="X1046" i="1"/>
  <c r="Y1045" i="1"/>
  <c r="X1045" i="1"/>
  <c r="Y1044" i="1"/>
  <c r="X1044" i="1"/>
  <c r="Y1043" i="1"/>
  <c r="X1043" i="1"/>
  <c r="Y1042" i="1"/>
  <c r="X1042" i="1"/>
  <c r="Y1041" i="1"/>
  <c r="X1041" i="1"/>
  <c r="Y1040" i="1"/>
  <c r="X1040" i="1"/>
  <c r="Y1039" i="1"/>
  <c r="X1039" i="1"/>
  <c r="Y1038" i="1"/>
  <c r="X1038" i="1"/>
  <c r="Y1037" i="1"/>
  <c r="X1037" i="1"/>
  <c r="Y1036" i="1"/>
  <c r="X1036" i="1"/>
  <c r="Y1035" i="1"/>
  <c r="X1035" i="1"/>
  <c r="Y1034" i="1"/>
  <c r="X1034" i="1"/>
  <c r="Y1033" i="1"/>
  <c r="X1033" i="1"/>
  <c r="Y1032" i="1"/>
  <c r="X1032" i="1"/>
  <c r="Y1031" i="1"/>
  <c r="X1031" i="1"/>
  <c r="Y1030" i="1"/>
  <c r="X1030" i="1"/>
  <c r="Y1029" i="1"/>
  <c r="X1029" i="1"/>
  <c r="Y1028" i="1"/>
  <c r="X1028" i="1"/>
  <c r="Y1027" i="1"/>
  <c r="X1027" i="1"/>
  <c r="Y1026" i="1"/>
  <c r="X1026" i="1"/>
  <c r="Y1025" i="1"/>
  <c r="X1025" i="1"/>
  <c r="Y1024" i="1"/>
  <c r="X1024" i="1"/>
  <c r="Y1023" i="1"/>
  <c r="X1023" i="1"/>
  <c r="Y1022" i="1"/>
  <c r="X1022" i="1"/>
  <c r="Y1021" i="1"/>
  <c r="X1021" i="1"/>
  <c r="Y1020" i="1"/>
  <c r="X1020" i="1"/>
  <c r="Y1019" i="1"/>
  <c r="X1019" i="1"/>
  <c r="Y1018" i="1"/>
  <c r="X1018" i="1"/>
  <c r="Y1017" i="1"/>
  <c r="X1017" i="1"/>
  <c r="Y1016" i="1"/>
  <c r="X1016" i="1"/>
  <c r="Y1015" i="1"/>
  <c r="X1015" i="1"/>
  <c r="Y1014" i="1"/>
  <c r="X1014" i="1"/>
  <c r="Y1013" i="1"/>
  <c r="X1013" i="1"/>
  <c r="Y1012" i="1"/>
  <c r="X1012" i="1"/>
  <c r="Y1011" i="1"/>
  <c r="X1011" i="1"/>
  <c r="Y1010" i="1"/>
  <c r="X1010" i="1"/>
  <c r="Y1009" i="1"/>
  <c r="X1009" i="1"/>
  <c r="Y1008" i="1"/>
  <c r="X1008" i="1"/>
  <c r="Y1007" i="1"/>
  <c r="X1007" i="1"/>
  <c r="Y1006" i="1"/>
  <c r="X1006" i="1"/>
  <c r="Y1005" i="1"/>
  <c r="X1005" i="1"/>
  <c r="Y1004" i="1"/>
  <c r="X1004" i="1"/>
  <c r="Y1003" i="1"/>
  <c r="X1003" i="1"/>
  <c r="Y1002" i="1"/>
  <c r="X1002" i="1"/>
  <c r="Y1001" i="1"/>
  <c r="X1001" i="1"/>
  <c r="Y1000" i="1"/>
  <c r="X1000" i="1"/>
  <c r="Y999" i="1"/>
  <c r="X999" i="1"/>
  <c r="Y998" i="1"/>
  <c r="X998" i="1"/>
  <c r="Y997" i="1"/>
  <c r="X997" i="1"/>
  <c r="Y996" i="1"/>
  <c r="X996" i="1"/>
  <c r="Y995" i="1"/>
  <c r="X995" i="1"/>
  <c r="Y994" i="1"/>
  <c r="X994" i="1"/>
  <c r="Y993" i="1"/>
  <c r="X993" i="1"/>
  <c r="Y992" i="1"/>
  <c r="X992" i="1"/>
  <c r="Y991" i="1"/>
  <c r="X991" i="1"/>
  <c r="Y990" i="1"/>
  <c r="X990" i="1"/>
  <c r="Y989" i="1"/>
  <c r="X989" i="1"/>
  <c r="Y988" i="1"/>
  <c r="X988" i="1"/>
  <c r="Y987" i="1"/>
  <c r="X987" i="1"/>
  <c r="Y986" i="1"/>
  <c r="X986" i="1"/>
  <c r="Y985" i="1"/>
  <c r="X985" i="1"/>
  <c r="Y984" i="1"/>
  <c r="X984" i="1"/>
  <c r="Y983" i="1"/>
  <c r="X983" i="1"/>
  <c r="Y982" i="1"/>
  <c r="X982" i="1"/>
  <c r="Y981" i="1"/>
  <c r="X981" i="1"/>
  <c r="Y980" i="1"/>
  <c r="X980" i="1"/>
  <c r="Y979" i="1"/>
  <c r="X979" i="1"/>
  <c r="Y978" i="1"/>
  <c r="X978" i="1"/>
  <c r="Y977" i="1"/>
  <c r="X977" i="1"/>
  <c r="Y976" i="1"/>
  <c r="X976" i="1"/>
  <c r="Y975" i="1"/>
  <c r="X975" i="1"/>
  <c r="Y974" i="1"/>
  <c r="X974" i="1"/>
  <c r="Y973" i="1"/>
  <c r="X973" i="1"/>
  <c r="Y972" i="1"/>
  <c r="X972" i="1"/>
  <c r="Y971" i="1"/>
  <c r="X971" i="1"/>
  <c r="Y970" i="1"/>
  <c r="X970" i="1"/>
  <c r="Y969" i="1"/>
  <c r="X969" i="1"/>
  <c r="Y968" i="1"/>
  <c r="X968" i="1"/>
  <c r="Y967" i="1"/>
  <c r="X967" i="1"/>
  <c r="Y966" i="1"/>
  <c r="X966" i="1"/>
  <c r="Y965" i="1"/>
  <c r="X965" i="1"/>
  <c r="Y964" i="1"/>
  <c r="X964" i="1"/>
  <c r="Y963" i="1"/>
  <c r="X963" i="1"/>
  <c r="Y962" i="1"/>
  <c r="X962" i="1"/>
  <c r="Y961" i="1"/>
  <c r="X961" i="1"/>
  <c r="Y960" i="1"/>
  <c r="X960" i="1"/>
  <c r="Y959" i="1"/>
  <c r="X959" i="1"/>
  <c r="Y958" i="1"/>
  <c r="X958" i="1"/>
  <c r="Y957" i="1"/>
  <c r="X957" i="1"/>
  <c r="Y956" i="1"/>
  <c r="X956" i="1"/>
  <c r="Y955" i="1"/>
  <c r="X955" i="1"/>
  <c r="Y954" i="1"/>
  <c r="X954" i="1"/>
  <c r="Y953" i="1"/>
  <c r="X953" i="1"/>
  <c r="Y952" i="1"/>
  <c r="X952" i="1"/>
  <c r="Y951" i="1"/>
  <c r="X951" i="1"/>
  <c r="Y950" i="1"/>
  <c r="X950" i="1"/>
  <c r="Y949" i="1"/>
  <c r="X949" i="1"/>
  <c r="Y948" i="1"/>
  <c r="X948" i="1"/>
  <c r="Y947" i="1"/>
  <c r="X947" i="1"/>
  <c r="Y946" i="1"/>
  <c r="X946" i="1"/>
  <c r="Y945" i="1"/>
  <c r="X945" i="1"/>
  <c r="Y944" i="1"/>
  <c r="X944" i="1"/>
  <c r="Y943" i="1"/>
  <c r="X943" i="1"/>
  <c r="Y942" i="1"/>
  <c r="X942" i="1"/>
  <c r="Y941" i="1"/>
  <c r="X941" i="1"/>
  <c r="Y940" i="1"/>
  <c r="X940" i="1"/>
  <c r="Y939" i="1"/>
  <c r="X939" i="1"/>
  <c r="Y938" i="1"/>
  <c r="X938" i="1"/>
  <c r="Y937" i="1"/>
  <c r="X937" i="1"/>
  <c r="Y936" i="1"/>
  <c r="X936" i="1"/>
  <c r="Y935" i="1"/>
  <c r="X935" i="1"/>
  <c r="Y934" i="1"/>
  <c r="X934" i="1"/>
  <c r="Y933" i="1"/>
  <c r="X933" i="1"/>
  <c r="Y932" i="1"/>
  <c r="X932" i="1"/>
  <c r="Y931" i="1"/>
  <c r="X931" i="1"/>
  <c r="Y930" i="1"/>
  <c r="X930" i="1"/>
  <c r="Y929" i="1"/>
  <c r="X929" i="1"/>
  <c r="Y928" i="1"/>
  <c r="X928" i="1"/>
  <c r="Y927" i="1"/>
  <c r="X927" i="1"/>
  <c r="Y926" i="1"/>
  <c r="X926" i="1"/>
  <c r="Y925" i="1"/>
  <c r="X925" i="1"/>
  <c r="Y924" i="1"/>
  <c r="X924" i="1"/>
  <c r="Y923" i="1"/>
  <c r="X923" i="1"/>
  <c r="Y922" i="1"/>
  <c r="X922" i="1"/>
  <c r="Y921" i="1"/>
  <c r="X921" i="1"/>
  <c r="Y920" i="1"/>
  <c r="X920" i="1"/>
  <c r="Y919" i="1"/>
  <c r="X919" i="1"/>
  <c r="Y918" i="1"/>
  <c r="X918" i="1"/>
  <c r="Y917" i="1"/>
  <c r="X917" i="1"/>
  <c r="Y916" i="1"/>
  <c r="X916" i="1"/>
  <c r="Y915" i="1"/>
  <c r="X915" i="1"/>
  <c r="Y914" i="1"/>
  <c r="X914" i="1"/>
  <c r="Y913" i="1"/>
  <c r="X913" i="1"/>
  <c r="Y912" i="1"/>
  <c r="X912" i="1"/>
  <c r="Y911" i="1"/>
  <c r="X911" i="1"/>
  <c r="Y910" i="1"/>
  <c r="X910" i="1"/>
  <c r="Y909" i="1"/>
  <c r="X909" i="1"/>
  <c r="Y908" i="1"/>
  <c r="X908" i="1"/>
  <c r="Y907" i="1"/>
  <c r="X907" i="1"/>
  <c r="Y906" i="1"/>
  <c r="X906" i="1"/>
  <c r="Y905" i="1"/>
  <c r="X905" i="1"/>
  <c r="Y904" i="1"/>
  <c r="X904" i="1"/>
  <c r="Y903" i="1"/>
  <c r="X903" i="1"/>
  <c r="Y902" i="1"/>
  <c r="X902" i="1"/>
  <c r="Y901" i="1"/>
  <c r="X901" i="1"/>
  <c r="Y900" i="1"/>
  <c r="X900" i="1"/>
  <c r="Y899" i="1"/>
  <c r="X899" i="1"/>
  <c r="Y898" i="1"/>
  <c r="X898" i="1"/>
  <c r="Y897" i="1"/>
  <c r="X897" i="1"/>
  <c r="Y896" i="1"/>
  <c r="X896" i="1"/>
  <c r="Y895" i="1"/>
  <c r="X895" i="1"/>
  <c r="Y894" i="1"/>
  <c r="X894" i="1"/>
  <c r="Y893" i="1"/>
  <c r="X893" i="1"/>
  <c r="Y892" i="1"/>
  <c r="X892" i="1"/>
  <c r="Y891" i="1"/>
  <c r="X891" i="1"/>
  <c r="Y890" i="1"/>
  <c r="X890" i="1"/>
  <c r="Y889" i="1"/>
  <c r="X889" i="1"/>
  <c r="Y888" i="1"/>
  <c r="X888" i="1"/>
  <c r="Y887" i="1"/>
  <c r="X887" i="1"/>
  <c r="Y886" i="1"/>
  <c r="X886" i="1"/>
  <c r="Y885" i="1"/>
  <c r="X885" i="1"/>
  <c r="Y884" i="1"/>
  <c r="X884" i="1"/>
  <c r="Y883" i="1"/>
  <c r="X883" i="1"/>
  <c r="Y882" i="1"/>
  <c r="X882" i="1"/>
  <c r="Y881" i="1"/>
  <c r="X881" i="1"/>
  <c r="Y880" i="1"/>
  <c r="X880" i="1"/>
  <c r="Y879" i="1"/>
  <c r="X879" i="1"/>
  <c r="Y878" i="1"/>
  <c r="X878" i="1"/>
  <c r="Y877" i="1"/>
  <c r="X877" i="1"/>
  <c r="Y876" i="1"/>
  <c r="X876" i="1"/>
  <c r="Y875" i="1"/>
  <c r="X875" i="1"/>
  <c r="Y874" i="1"/>
  <c r="X874" i="1"/>
  <c r="Y873" i="1"/>
  <c r="X873" i="1"/>
  <c r="Y872" i="1"/>
  <c r="X872" i="1"/>
  <c r="Y871" i="1"/>
  <c r="X871" i="1"/>
  <c r="Y870" i="1"/>
  <c r="X870" i="1"/>
  <c r="Y869" i="1"/>
  <c r="X869" i="1"/>
  <c r="Y868" i="1"/>
  <c r="X868" i="1"/>
  <c r="Y867" i="1"/>
  <c r="X867" i="1"/>
  <c r="Y866" i="1"/>
  <c r="X866" i="1"/>
  <c r="Y865" i="1"/>
  <c r="X865" i="1"/>
  <c r="Y864" i="1"/>
  <c r="X864" i="1"/>
  <c r="Y863" i="1"/>
  <c r="X863" i="1"/>
  <c r="Y862" i="1"/>
  <c r="X862" i="1"/>
  <c r="Y861" i="1"/>
  <c r="X861" i="1"/>
  <c r="Y860" i="1"/>
  <c r="X860" i="1"/>
  <c r="Y859" i="1"/>
  <c r="X859" i="1"/>
  <c r="Y858" i="1"/>
  <c r="X858" i="1"/>
  <c r="Y857" i="1"/>
  <c r="X857" i="1"/>
  <c r="Y856" i="1"/>
  <c r="X856" i="1"/>
  <c r="Y855" i="1"/>
  <c r="X855" i="1"/>
  <c r="Y854" i="1"/>
  <c r="X854" i="1"/>
  <c r="Y853" i="1"/>
  <c r="X853" i="1"/>
  <c r="Y852" i="1"/>
  <c r="X852" i="1"/>
  <c r="Y851" i="1"/>
  <c r="X851" i="1"/>
  <c r="Y850" i="1"/>
  <c r="X850" i="1"/>
  <c r="Y849" i="1"/>
  <c r="X849" i="1"/>
  <c r="Y848" i="1"/>
  <c r="X848" i="1"/>
  <c r="Y847" i="1"/>
  <c r="X847" i="1"/>
  <c r="Y846" i="1"/>
  <c r="X846" i="1"/>
  <c r="Y845" i="1"/>
  <c r="X845" i="1"/>
  <c r="Y844" i="1"/>
  <c r="X844" i="1"/>
  <c r="Y843" i="1"/>
  <c r="X843" i="1"/>
  <c r="Y842" i="1"/>
  <c r="X842" i="1"/>
  <c r="Y841" i="1"/>
  <c r="X841" i="1"/>
  <c r="Y840" i="1"/>
  <c r="X840" i="1"/>
  <c r="Y839" i="1"/>
  <c r="X839" i="1"/>
  <c r="Y838" i="1"/>
  <c r="X838" i="1"/>
  <c r="Y837" i="1"/>
  <c r="X837" i="1"/>
  <c r="Y836" i="1"/>
  <c r="X836" i="1"/>
  <c r="Y835" i="1"/>
  <c r="X835" i="1"/>
  <c r="Y834" i="1"/>
  <c r="X834" i="1"/>
  <c r="Y833" i="1"/>
  <c r="X833" i="1"/>
  <c r="Y832" i="1"/>
  <c r="X832" i="1"/>
  <c r="Y831" i="1"/>
  <c r="X831" i="1"/>
  <c r="Y830" i="1"/>
  <c r="X830" i="1"/>
  <c r="Y829" i="1"/>
  <c r="X829" i="1"/>
  <c r="Y828" i="1"/>
  <c r="X828" i="1"/>
  <c r="Y827" i="1"/>
  <c r="X827" i="1"/>
  <c r="Y826" i="1"/>
  <c r="X826" i="1"/>
  <c r="Y825" i="1"/>
  <c r="X825" i="1"/>
  <c r="Y824" i="1"/>
  <c r="X824" i="1"/>
  <c r="Y823" i="1"/>
  <c r="X823" i="1"/>
  <c r="Y822" i="1"/>
  <c r="X822" i="1"/>
  <c r="Y821" i="1"/>
  <c r="X821" i="1"/>
  <c r="Y820" i="1"/>
  <c r="X820" i="1"/>
  <c r="Y819" i="1"/>
  <c r="X819" i="1"/>
  <c r="Y818" i="1"/>
  <c r="X818" i="1"/>
  <c r="Y817" i="1"/>
  <c r="X817" i="1"/>
  <c r="Y816" i="1"/>
  <c r="X816" i="1"/>
  <c r="Y815" i="1"/>
  <c r="X815" i="1"/>
  <c r="Y814" i="1"/>
  <c r="X814" i="1"/>
  <c r="Y813" i="1"/>
  <c r="X813" i="1"/>
  <c r="Y812" i="1"/>
  <c r="X812" i="1"/>
  <c r="Y811" i="1"/>
  <c r="X811" i="1"/>
  <c r="Y810" i="1"/>
  <c r="X810" i="1"/>
  <c r="Y809" i="1"/>
  <c r="X809" i="1"/>
  <c r="Y808" i="1"/>
  <c r="X808" i="1"/>
  <c r="Y807" i="1"/>
  <c r="X807" i="1"/>
  <c r="Y806" i="1"/>
  <c r="X806" i="1"/>
  <c r="Y805" i="1"/>
  <c r="X805" i="1"/>
  <c r="Y804" i="1"/>
  <c r="X804" i="1"/>
  <c r="Y803" i="1"/>
  <c r="X803" i="1"/>
  <c r="Y802" i="1"/>
  <c r="X802" i="1"/>
  <c r="Y801" i="1"/>
  <c r="X801" i="1"/>
  <c r="Y800" i="1"/>
  <c r="X800" i="1"/>
  <c r="Y799" i="1"/>
  <c r="X799" i="1"/>
  <c r="Y798" i="1"/>
  <c r="X798" i="1"/>
  <c r="Y797" i="1"/>
  <c r="X797" i="1"/>
  <c r="Y796" i="1"/>
  <c r="X796" i="1"/>
  <c r="Y795" i="1"/>
  <c r="X795" i="1"/>
  <c r="Y794" i="1"/>
  <c r="X794" i="1"/>
  <c r="Y793" i="1"/>
  <c r="X793" i="1"/>
  <c r="Y792" i="1"/>
  <c r="X792" i="1"/>
  <c r="Y791" i="1"/>
  <c r="X791" i="1"/>
  <c r="Y790" i="1"/>
  <c r="X790" i="1"/>
  <c r="Y789" i="1"/>
  <c r="X789" i="1"/>
  <c r="Y788" i="1"/>
  <c r="X788" i="1"/>
  <c r="Y787" i="1"/>
  <c r="X787" i="1"/>
  <c r="Y786" i="1"/>
  <c r="X786" i="1"/>
  <c r="Y785" i="1"/>
  <c r="X785" i="1"/>
  <c r="Y784" i="1"/>
  <c r="X784" i="1"/>
  <c r="Y783" i="1"/>
  <c r="X783" i="1"/>
  <c r="Y782" i="1"/>
  <c r="X782" i="1"/>
  <c r="Y781" i="1"/>
  <c r="X781" i="1"/>
  <c r="Y780" i="1"/>
  <c r="X780" i="1"/>
  <c r="Y779" i="1"/>
  <c r="X779" i="1"/>
  <c r="Y778" i="1"/>
  <c r="X778" i="1"/>
  <c r="Y777" i="1"/>
  <c r="X777" i="1"/>
  <c r="Y776" i="1"/>
  <c r="X776" i="1"/>
  <c r="Y775" i="1"/>
  <c r="X775" i="1"/>
  <c r="Y774" i="1"/>
  <c r="X774" i="1"/>
  <c r="Y773" i="1"/>
  <c r="X773" i="1"/>
  <c r="Y772" i="1"/>
  <c r="X772" i="1"/>
  <c r="Y771" i="1"/>
  <c r="X771" i="1"/>
  <c r="Y770" i="1"/>
  <c r="X770" i="1"/>
  <c r="Y769" i="1"/>
  <c r="X769" i="1"/>
  <c r="Y768" i="1"/>
  <c r="X768" i="1"/>
  <c r="Y767" i="1"/>
  <c r="X767" i="1"/>
  <c r="Y766" i="1"/>
  <c r="X766" i="1"/>
  <c r="Y765" i="1"/>
  <c r="X765" i="1"/>
  <c r="Y764" i="1"/>
  <c r="X764" i="1"/>
  <c r="Y763" i="1"/>
  <c r="X763" i="1"/>
  <c r="Y762" i="1"/>
  <c r="X762" i="1"/>
  <c r="Y761" i="1"/>
  <c r="X761" i="1"/>
  <c r="Y760" i="1"/>
  <c r="X760" i="1"/>
  <c r="Y759" i="1"/>
  <c r="X759" i="1"/>
  <c r="Y758" i="1"/>
  <c r="X758" i="1"/>
  <c r="Y757" i="1"/>
  <c r="X757" i="1"/>
  <c r="Y756" i="1"/>
  <c r="X756" i="1"/>
  <c r="Y755" i="1"/>
  <c r="X755" i="1"/>
  <c r="Y754" i="1"/>
  <c r="X754" i="1"/>
  <c r="Y753" i="1"/>
  <c r="X753" i="1"/>
  <c r="Y752" i="1"/>
  <c r="X752" i="1"/>
  <c r="Y751" i="1"/>
  <c r="X751" i="1"/>
  <c r="Y750" i="1"/>
  <c r="X750" i="1"/>
  <c r="Y749" i="1"/>
  <c r="X749" i="1"/>
  <c r="Y748" i="1"/>
  <c r="X748" i="1"/>
  <c r="Y747" i="1"/>
  <c r="X747" i="1"/>
  <c r="Y746" i="1"/>
  <c r="X746" i="1"/>
  <c r="Y745" i="1"/>
  <c r="X745" i="1"/>
  <c r="Y744" i="1"/>
  <c r="X744" i="1"/>
  <c r="Y743" i="1"/>
  <c r="X743" i="1"/>
  <c r="Y742" i="1"/>
  <c r="X742" i="1"/>
  <c r="Y741" i="1"/>
  <c r="X741" i="1"/>
  <c r="Y740" i="1"/>
  <c r="X740" i="1"/>
  <c r="Y739" i="1"/>
  <c r="X739" i="1"/>
  <c r="Y738" i="1"/>
  <c r="X738" i="1"/>
  <c r="Y737" i="1"/>
  <c r="X737" i="1"/>
  <c r="Y736" i="1"/>
  <c r="X736" i="1"/>
  <c r="Y735" i="1"/>
  <c r="X735" i="1"/>
  <c r="Y734" i="1"/>
  <c r="X734" i="1"/>
  <c r="Y733" i="1"/>
  <c r="X733" i="1"/>
  <c r="Y732" i="1"/>
  <c r="X732" i="1"/>
  <c r="Y731" i="1"/>
  <c r="X731" i="1"/>
  <c r="Y730" i="1"/>
  <c r="X730" i="1"/>
  <c r="Y729" i="1"/>
  <c r="X729" i="1"/>
  <c r="Y728" i="1"/>
  <c r="X728" i="1"/>
  <c r="Y727" i="1"/>
  <c r="X727" i="1"/>
  <c r="Y726" i="1"/>
  <c r="X726" i="1"/>
  <c r="Y725" i="1"/>
  <c r="X725" i="1"/>
  <c r="Y724" i="1"/>
  <c r="X724" i="1"/>
  <c r="Y723" i="1"/>
  <c r="X723" i="1"/>
  <c r="Y722" i="1"/>
  <c r="X722" i="1"/>
  <c r="Y721" i="1"/>
  <c r="X721" i="1"/>
  <c r="Y720" i="1"/>
  <c r="X720" i="1"/>
  <c r="Y719" i="1"/>
  <c r="X719" i="1"/>
  <c r="Y718" i="1"/>
  <c r="X718" i="1"/>
  <c r="Y717" i="1"/>
  <c r="X717" i="1"/>
  <c r="Y716" i="1"/>
  <c r="X716" i="1"/>
  <c r="Y715" i="1"/>
  <c r="X715" i="1"/>
  <c r="Y714" i="1"/>
  <c r="X714" i="1"/>
  <c r="Y713" i="1"/>
  <c r="X713" i="1"/>
  <c r="Y712" i="1"/>
  <c r="X712" i="1"/>
  <c r="Y711" i="1"/>
  <c r="X711" i="1"/>
  <c r="Y710" i="1"/>
  <c r="X710" i="1"/>
  <c r="Y709" i="1"/>
  <c r="X709" i="1"/>
  <c r="Y708" i="1"/>
  <c r="X708" i="1"/>
  <c r="Y707" i="1"/>
  <c r="X707" i="1"/>
  <c r="Y706" i="1"/>
  <c r="X706" i="1"/>
  <c r="Y705" i="1"/>
  <c r="X705" i="1"/>
  <c r="Y704" i="1"/>
  <c r="X704" i="1"/>
  <c r="Y703" i="1"/>
  <c r="X703" i="1"/>
  <c r="Y702" i="1"/>
  <c r="X702" i="1"/>
  <c r="Y701" i="1"/>
  <c r="X701" i="1"/>
  <c r="Y700" i="1"/>
  <c r="X700" i="1"/>
  <c r="Y699" i="1"/>
  <c r="X699" i="1"/>
  <c r="Y698" i="1"/>
  <c r="X698" i="1"/>
  <c r="Y697" i="1"/>
  <c r="X697" i="1"/>
  <c r="Y696" i="1"/>
  <c r="X696" i="1"/>
  <c r="Y695" i="1"/>
  <c r="X695" i="1"/>
  <c r="Y694" i="1"/>
  <c r="X694" i="1"/>
  <c r="Y693" i="1"/>
  <c r="X693" i="1"/>
  <c r="Y692" i="1"/>
  <c r="X692" i="1"/>
  <c r="Y691" i="1"/>
  <c r="X691" i="1"/>
  <c r="Y690" i="1"/>
  <c r="X690" i="1"/>
  <c r="Y689" i="1"/>
  <c r="X689" i="1"/>
  <c r="Y688" i="1"/>
  <c r="X688" i="1"/>
  <c r="Y687" i="1"/>
  <c r="X687" i="1"/>
  <c r="Y686" i="1"/>
  <c r="X686" i="1"/>
  <c r="Y685" i="1"/>
  <c r="X685" i="1"/>
  <c r="Y684" i="1"/>
  <c r="X684" i="1"/>
  <c r="Y683" i="1"/>
  <c r="X683" i="1"/>
  <c r="Y682" i="1"/>
  <c r="X682" i="1"/>
  <c r="Y681" i="1"/>
  <c r="X681" i="1"/>
  <c r="Y680" i="1"/>
  <c r="X680" i="1"/>
  <c r="Y679" i="1"/>
  <c r="X679" i="1"/>
  <c r="Y678" i="1"/>
  <c r="X678" i="1"/>
  <c r="Y677" i="1"/>
  <c r="X677" i="1"/>
  <c r="Y676" i="1"/>
  <c r="X676" i="1"/>
  <c r="Y675" i="1"/>
  <c r="X675" i="1"/>
  <c r="Y674" i="1"/>
  <c r="X674" i="1"/>
  <c r="Y673" i="1"/>
  <c r="X673" i="1"/>
  <c r="Y672" i="1"/>
  <c r="X672" i="1"/>
  <c r="Y671" i="1"/>
  <c r="X671" i="1"/>
  <c r="Y670" i="1"/>
  <c r="X670" i="1"/>
  <c r="Y669" i="1"/>
  <c r="X669" i="1"/>
  <c r="Y668" i="1"/>
  <c r="X668" i="1"/>
  <c r="Y667" i="1"/>
  <c r="X667" i="1"/>
  <c r="Y666" i="1"/>
  <c r="X666" i="1"/>
  <c r="Y665" i="1"/>
  <c r="X665" i="1"/>
  <c r="Y664" i="1"/>
  <c r="X664" i="1"/>
  <c r="Y663" i="1"/>
  <c r="X663" i="1"/>
  <c r="Y662" i="1"/>
  <c r="X662" i="1"/>
  <c r="Y661" i="1"/>
  <c r="X661" i="1"/>
  <c r="Y660" i="1"/>
  <c r="X660" i="1"/>
  <c r="Y659" i="1"/>
  <c r="X659" i="1"/>
  <c r="Y658" i="1"/>
  <c r="X658" i="1"/>
  <c r="Y657" i="1"/>
  <c r="X657" i="1"/>
  <c r="Y656" i="1"/>
  <c r="X656" i="1"/>
  <c r="Y655" i="1"/>
  <c r="X655" i="1"/>
  <c r="Y654" i="1"/>
  <c r="X654" i="1"/>
  <c r="Y653" i="1"/>
  <c r="X653" i="1"/>
  <c r="Y652" i="1"/>
  <c r="X652" i="1"/>
  <c r="Y651" i="1"/>
  <c r="X651" i="1"/>
  <c r="Y650" i="1"/>
  <c r="X650" i="1"/>
  <c r="Y649" i="1"/>
  <c r="X649" i="1"/>
  <c r="Y648" i="1"/>
  <c r="X648" i="1"/>
  <c r="Y647" i="1"/>
  <c r="X647" i="1"/>
  <c r="Y646" i="1"/>
  <c r="X646" i="1"/>
  <c r="Y645" i="1"/>
  <c r="X645" i="1"/>
  <c r="Y644" i="1"/>
  <c r="X644" i="1"/>
  <c r="Y643" i="1"/>
  <c r="X643" i="1"/>
  <c r="Y642" i="1"/>
  <c r="X642" i="1"/>
  <c r="Y641" i="1"/>
  <c r="X641" i="1"/>
  <c r="Y640" i="1"/>
  <c r="X640" i="1"/>
  <c r="Y639" i="1"/>
  <c r="X639" i="1"/>
  <c r="Y638" i="1"/>
  <c r="X638" i="1"/>
  <c r="Y637" i="1"/>
  <c r="X637" i="1"/>
  <c r="Y636" i="1"/>
  <c r="X636" i="1"/>
  <c r="Y635" i="1"/>
  <c r="X635" i="1"/>
  <c r="Y634" i="1"/>
  <c r="X634" i="1"/>
  <c r="Y633" i="1"/>
  <c r="X633" i="1"/>
  <c r="Y632" i="1"/>
  <c r="X632" i="1"/>
  <c r="Y631" i="1"/>
  <c r="X631" i="1"/>
  <c r="Y630" i="1"/>
  <c r="X630" i="1"/>
  <c r="Y629" i="1"/>
  <c r="X629" i="1"/>
  <c r="Y628" i="1"/>
  <c r="X628" i="1"/>
  <c r="Y627" i="1"/>
  <c r="X627" i="1"/>
  <c r="Y626" i="1"/>
  <c r="X626" i="1"/>
  <c r="Y625" i="1"/>
  <c r="X625" i="1"/>
  <c r="Y624" i="1"/>
  <c r="X624" i="1"/>
  <c r="Y623" i="1"/>
  <c r="X623" i="1"/>
  <c r="Y622" i="1"/>
  <c r="X622" i="1"/>
  <c r="Y621" i="1"/>
  <c r="X621" i="1"/>
  <c r="Y620" i="1"/>
  <c r="X620" i="1"/>
  <c r="Y619" i="1"/>
  <c r="X619" i="1"/>
  <c r="Y618" i="1"/>
  <c r="X618" i="1"/>
  <c r="Y617" i="1"/>
  <c r="X617" i="1"/>
  <c r="Y616" i="1"/>
  <c r="X616" i="1"/>
  <c r="Y615" i="1"/>
  <c r="X615" i="1"/>
  <c r="Y614" i="1"/>
  <c r="X614" i="1"/>
  <c r="Y613" i="1"/>
  <c r="X613" i="1"/>
  <c r="Y612" i="1"/>
  <c r="X612" i="1"/>
  <c r="Y611" i="1"/>
  <c r="X611" i="1"/>
  <c r="Y610" i="1"/>
  <c r="X610" i="1"/>
  <c r="Y609" i="1"/>
  <c r="X609" i="1"/>
  <c r="Y608" i="1"/>
  <c r="X608" i="1"/>
  <c r="Y607" i="1"/>
  <c r="X607" i="1"/>
  <c r="Y606" i="1"/>
  <c r="X606" i="1"/>
  <c r="Y605" i="1"/>
  <c r="X605" i="1"/>
  <c r="Y604" i="1"/>
  <c r="X604" i="1"/>
  <c r="Y603" i="1"/>
  <c r="X603" i="1"/>
  <c r="Y602" i="1"/>
  <c r="X602" i="1"/>
  <c r="Y601" i="1"/>
  <c r="X601" i="1"/>
  <c r="Y600" i="1"/>
  <c r="X600" i="1"/>
  <c r="Y599" i="1"/>
  <c r="X599" i="1"/>
  <c r="Y598" i="1"/>
  <c r="X598" i="1"/>
  <c r="Y597" i="1"/>
  <c r="X597" i="1"/>
  <c r="Y596" i="1"/>
  <c r="X596" i="1"/>
  <c r="Y595" i="1"/>
  <c r="X595" i="1"/>
  <c r="Y594" i="1"/>
  <c r="X594" i="1"/>
  <c r="Y593" i="1"/>
  <c r="X593" i="1"/>
  <c r="Y592" i="1"/>
  <c r="X592" i="1"/>
  <c r="Y591" i="1"/>
  <c r="X591" i="1"/>
  <c r="Y590" i="1"/>
  <c r="X590" i="1"/>
  <c r="Y589" i="1"/>
  <c r="X589" i="1"/>
  <c r="Y588" i="1"/>
  <c r="X588" i="1"/>
  <c r="Y587" i="1"/>
  <c r="X587" i="1"/>
  <c r="Y586" i="1"/>
  <c r="X586" i="1"/>
  <c r="Y585" i="1"/>
  <c r="X585" i="1"/>
  <c r="Y584" i="1"/>
  <c r="X584" i="1"/>
  <c r="Y583" i="1"/>
  <c r="X583" i="1"/>
  <c r="Y582" i="1"/>
  <c r="X582" i="1"/>
  <c r="Y581" i="1"/>
  <c r="X581" i="1"/>
  <c r="Y580" i="1"/>
  <c r="X580" i="1"/>
  <c r="Y579" i="1"/>
  <c r="X579" i="1"/>
  <c r="Y578" i="1"/>
  <c r="X578" i="1"/>
  <c r="Y577" i="1"/>
  <c r="X577" i="1"/>
  <c r="Y576" i="1"/>
  <c r="X576" i="1"/>
  <c r="Y575" i="1"/>
  <c r="X575" i="1"/>
  <c r="Y574" i="1"/>
  <c r="X574" i="1"/>
  <c r="Y573" i="1"/>
  <c r="X573" i="1"/>
  <c r="Y572" i="1"/>
  <c r="X572" i="1"/>
  <c r="Y571" i="1"/>
  <c r="X571" i="1"/>
  <c r="Y570" i="1"/>
  <c r="X570" i="1"/>
  <c r="Y569" i="1"/>
  <c r="X569" i="1"/>
  <c r="Y568" i="1"/>
  <c r="X568" i="1"/>
  <c r="Y567" i="1"/>
  <c r="X567" i="1"/>
  <c r="Y566" i="1"/>
  <c r="X566" i="1"/>
  <c r="Y565" i="1"/>
  <c r="X565" i="1"/>
  <c r="Y564" i="1"/>
  <c r="X564" i="1"/>
  <c r="Y563" i="1"/>
  <c r="X563" i="1"/>
  <c r="Y562" i="1"/>
  <c r="X562" i="1"/>
  <c r="Y561" i="1"/>
  <c r="X561" i="1"/>
  <c r="Y560" i="1"/>
  <c r="X560" i="1"/>
  <c r="Y559" i="1"/>
  <c r="X559" i="1"/>
  <c r="Y558" i="1"/>
  <c r="X558" i="1"/>
  <c r="Y557" i="1"/>
  <c r="X557" i="1"/>
  <c r="Y556" i="1"/>
  <c r="X556" i="1"/>
  <c r="Y555" i="1"/>
  <c r="X555" i="1"/>
  <c r="Y554" i="1"/>
  <c r="X554" i="1"/>
  <c r="Y553" i="1"/>
  <c r="X553" i="1"/>
  <c r="Y552" i="1"/>
  <c r="X552" i="1"/>
  <c r="Y551" i="1"/>
  <c r="X551" i="1"/>
  <c r="Y550" i="1"/>
  <c r="X550" i="1"/>
  <c r="Y549" i="1"/>
  <c r="X549" i="1"/>
  <c r="Y548" i="1"/>
  <c r="X548" i="1"/>
  <c r="Y547" i="1"/>
  <c r="X547" i="1"/>
  <c r="Y546" i="1"/>
  <c r="X546" i="1"/>
  <c r="Y545" i="1"/>
  <c r="X545" i="1"/>
  <c r="Y544" i="1"/>
  <c r="X544" i="1"/>
  <c r="Y543" i="1"/>
  <c r="X543" i="1"/>
  <c r="Y542" i="1"/>
  <c r="X542" i="1"/>
  <c r="Y541" i="1"/>
  <c r="X541" i="1"/>
  <c r="Y540" i="1"/>
  <c r="X540" i="1"/>
  <c r="Y539" i="1"/>
  <c r="X539" i="1"/>
  <c r="Y538" i="1"/>
  <c r="X538" i="1"/>
  <c r="Y537" i="1"/>
  <c r="X537" i="1"/>
  <c r="Y536" i="1"/>
  <c r="X536" i="1"/>
  <c r="Y535" i="1"/>
  <c r="X535" i="1"/>
  <c r="Y534" i="1"/>
  <c r="X534" i="1"/>
  <c r="Y533" i="1"/>
  <c r="X533" i="1"/>
  <c r="Y532" i="1"/>
  <c r="X532" i="1"/>
  <c r="Y531" i="1"/>
  <c r="X531" i="1"/>
  <c r="Y530" i="1"/>
  <c r="X530" i="1"/>
  <c r="Y529" i="1"/>
  <c r="X529" i="1"/>
  <c r="Y528" i="1"/>
  <c r="X528" i="1"/>
  <c r="Y527" i="1"/>
  <c r="X527" i="1"/>
  <c r="Y526" i="1"/>
  <c r="X526" i="1"/>
  <c r="Y525" i="1"/>
  <c r="X525" i="1"/>
  <c r="Y524" i="1"/>
  <c r="X524" i="1"/>
  <c r="Y523" i="1"/>
  <c r="X523" i="1"/>
  <c r="Y522" i="1"/>
  <c r="X522" i="1"/>
  <c r="Y521" i="1"/>
  <c r="X521" i="1"/>
  <c r="Y520" i="1"/>
  <c r="X520" i="1"/>
  <c r="Y519" i="1"/>
  <c r="X519" i="1"/>
  <c r="Y518" i="1"/>
  <c r="X518" i="1"/>
  <c r="Y517" i="1"/>
  <c r="X517" i="1"/>
  <c r="Y516" i="1"/>
  <c r="X516" i="1"/>
  <c r="Y515" i="1"/>
  <c r="X515" i="1"/>
  <c r="Y514" i="1"/>
  <c r="X514" i="1"/>
  <c r="Y513" i="1"/>
  <c r="X513" i="1"/>
  <c r="Y512" i="1"/>
  <c r="X512" i="1"/>
  <c r="Y511" i="1"/>
  <c r="X511" i="1"/>
  <c r="Y510" i="1"/>
  <c r="X510" i="1"/>
  <c r="Y509" i="1"/>
  <c r="X509" i="1"/>
  <c r="Y508" i="1"/>
  <c r="X508" i="1"/>
  <c r="Y507" i="1"/>
  <c r="X507" i="1"/>
  <c r="Y506" i="1"/>
  <c r="X506" i="1"/>
  <c r="Y505" i="1"/>
  <c r="X505" i="1"/>
  <c r="Y504" i="1"/>
  <c r="X504" i="1"/>
  <c r="Y503" i="1"/>
  <c r="X503" i="1"/>
  <c r="Y502" i="1"/>
  <c r="X502" i="1"/>
  <c r="Y501" i="1"/>
  <c r="X501" i="1"/>
  <c r="Y500" i="1"/>
  <c r="X500" i="1"/>
  <c r="Y499" i="1"/>
  <c r="X499" i="1"/>
  <c r="Y498" i="1"/>
  <c r="X498" i="1"/>
  <c r="Y497" i="1"/>
  <c r="X497" i="1"/>
  <c r="Y496" i="1"/>
  <c r="X496" i="1"/>
  <c r="Y495" i="1"/>
  <c r="X495" i="1"/>
  <c r="Y494" i="1"/>
  <c r="X494" i="1"/>
  <c r="Y493" i="1"/>
  <c r="X493" i="1"/>
  <c r="Y492" i="1"/>
  <c r="X492" i="1"/>
  <c r="Y491" i="1"/>
  <c r="X491" i="1"/>
  <c r="Y490" i="1"/>
  <c r="X490" i="1"/>
  <c r="Y489" i="1"/>
  <c r="X489" i="1"/>
  <c r="Y488" i="1"/>
  <c r="X488" i="1"/>
  <c r="Y487" i="1"/>
  <c r="X487" i="1"/>
  <c r="Y486" i="1"/>
  <c r="X486" i="1"/>
  <c r="Y485" i="1"/>
  <c r="X485" i="1"/>
  <c r="Y484" i="1"/>
  <c r="X484" i="1"/>
  <c r="Y483" i="1"/>
  <c r="X483" i="1"/>
  <c r="Y482" i="1"/>
  <c r="X482" i="1"/>
  <c r="Y481" i="1"/>
  <c r="X481" i="1"/>
  <c r="Y480" i="1"/>
  <c r="X480" i="1"/>
  <c r="Y479" i="1"/>
  <c r="X479" i="1"/>
  <c r="Y478" i="1"/>
  <c r="X478" i="1"/>
  <c r="Y477" i="1"/>
  <c r="X477" i="1"/>
  <c r="Y476" i="1"/>
  <c r="X476" i="1"/>
  <c r="Y475" i="1"/>
  <c r="X475" i="1"/>
  <c r="Y474" i="1"/>
  <c r="X474" i="1"/>
  <c r="Y473" i="1"/>
  <c r="X473" i="1"/>
  <c r="Y472" i="1"/>
  <c r="X472" i="1"/>
  <c r="Y471" i="1"/>
  <c r="X471" i="1"/>
  <c r="Y470" i="1"/>
  <c r="X470" i="1"/>
  <c r="Y469" i="1"/>
  <c r="X469" i="1"/>
  <c r="Y468" i="1"/>
  <c r="X468" i="1"/>
  <c r="Y467" i="1"/>
  <c r="X467" i="1"/>
  <c r="Y466" i="1"/>
  <c r="X466" i="1"/>
  <c r="Y465" i="1"/>
  <c r="X465" i="1"/>
  <c r="Y464" i="1"/>
  <c r="X464" i="1"/>
  <c r="Y463" i="1"/>
  <c r="X463" i="1"/>
  <c r="Y462" i="1"/>
  <c r="X462" i="1"/>
  <c r="Y461" i="1"/>
  <c r="X461" i="1"/>
  <c r="Y460" i="1"/>
  <c r="X460" i="1"/>
  <c r="Y459" i="1"/>
  <c r="X459" i="1"/>
  <c r="Y458" i="1"/>
  <c r="X458" i="1"/>
  <c r="Y457" i="1"/>
  <c r="X457" i="1"/>
  <c r="Y456" i="1"/>
  <c r="X456" i="1"/>
  <c r="Y455" i="1"/>
  <c r="X455" i="1"/>
  <c r="Y454" i="1"/>
  <c r="X454" i="1"/>
  <c r="Y453" i="1"/>
  <c r="X453" i="1"/>
  <c r="Y452" i="1"/>
  <c r="X452" i="1"/>
  <c r="Y451" i="1"/>
  <c r="X451" i="1"/>
  <c r="Y450" i="1"/>
  <c r="X450" i="1"/>
  <c r="Y449" i="1"/>
  <c r="X449" i="1"/>
  <c r="Y448" i="1"/>
  <c r="X448" i="1"/>
  <c r="Y447" i="1"/>
  <c r="X447" i="1"/>
  <c r="Y446" i="1"/>
  <c r="X446" i="1"/>
  <c r="Y445" i="1"/>
  <c r="X445" i="1"/>
  <c r="Y444" i="1"/>
  <c r="X444" i="1"/>
  <c r="Y443" i="1"/>
  <c r="X443" i="1"/>
  <c r="Y442" i="1"/>
  <c r="X442" i="1"/>
  <c r="Y441" i="1"/>
  <c r="X441" i="1"/>
  <c r="Y440" i="1"/>
  <c r="X440" i="1"/>
  <c r="Y439" i="1"/>
  <c r="X439" i="1"/>
  <c r="Y438" i="1"/>
  <c r="X438" i="1"/>
  <c r="Y437" i="1"/>
  <c r="X437" i="1"/>
  <c r="Y436" i="1"/>
  <c r="X436" i="1"/>
  <c r="Y435" i="1"/>
  <c r="X435" i="1"/>
  <c r="Y434" i="1"/>
  <c r="X434" i="1"/>
  <c r="Y433" i="1"/>
  <c r="X433" i="1"/>
  <c r="Y432" i="1"/>
  <c r="X432" i="1"/>
  <c r="Y431" i="1"/>
  <c r="X431" i="1"/>
  <c r="Y430" i="1"/>
  <c r="X430" i="1"/>
  <c r="Y429" i="1"/>
  <c r="X429" i="1"/>
  <c r="Y428" i="1"/>
  <c r="X428" i="1"/>
  <c r="Y427" i="1"/>
  <c r="X427" i="1"/>
  <c r="Y426" i="1"/>
  <c r="X426" i="1"/>
  <c r="Y425" i="1"/>
  <c r="X425" i="1"/>
  <c r="Y424" i="1"/>
  <c r="X424" i="1"/>
  <c r="Y423" i="1"/>
  <c r="X423" i="1"/>
  <c r="Y422" i="1"/>
  <c r="X422" i="1"/>
  <c r="Y421" i="1"/>
  <c r="X421" i="1"/>
  <c r="Y420" i="1"/>
  <c r="X420" i="1"/>
  <c r="Y419" i="1"/>
  <c r="X419" i="1"/>
  <c r="Y418" i="1"/>
  <c r="X418" i="1"/>
  <c r="Y417" i="1"/>
  <c r="X417" i="1"/>
  <c r="Y416" i="1"/>
  <c r="X416" i="1"/>
  <c r="Y415" i="1"/>
  <c r="X415" i="1"/>
  <c r="Y414" i="1"/>
  <c r="X414" i="1"/>
  <c r="Y413" i="1"/>
  <c r="X413" i="1"/>
  <c r="Y412" i="1"/>
  <c r="X412" i="1"/>
  <c r="Y411" i="1"/>
  <c r="X411" i="1"/>
  <c r="Y410" i="1"/>
  <c r="X410" i="1"/>
  <c r="Y409" i="1"/>
  <c r="X409" i="1"/>
  <c r="Y408" i="1"/>
  <c r="X408" i="1"/>
  <c r="Y407" i="1"/>
  <c r="X407" i="1"/>
  <c r="Y406" i="1"/>
  <c r="X406" i="1"/>
  <c r="Y405" i="1"/>
  <c r="X405" i="1"/>
  <c r="Y404" i="1"/>
  <c r="X404" i="1"/>
  <c r="Y403" i="1"/>
  <c r="X403" i="1"/>
  <c r="Y402" i="1"/>
  <c r="X402" i="1"/>
  <c r="Y401" i="1"/>
  <c r="X401" i="1"/>
  <c r="Y400" i="1"/>
  <c r="X400" i="1"/>
  <c r="Y399" i="1"/>
  <c r="X399" i="1"/>
  <c r="Y398" i="1"/>
  <c r="X398" i="1"/>
  <c r="Y397" i="1"/>
  <c r="X397" i="1"/>
  <c r="Y396" i="1"/>
  <c r="X396" i="1"/>
  <c r="Y395" i="1"/>
  <c r="X395" i="1"/>
  <c r="Y394" i="1"/>
  <c r="X394" i="1"/>
  <c r="Y393" i="1"/>
  <c r="X393" i="1"/>
  <c r="Y392" i="1"/>
  <c r="X392" i="1"/>
  <c r="Y391" i="1"/>
  <c r="X391" i="1"/>
  <c r="Y390" i="1"/>
  <c r="X390" i="1"/>
  <c r="Y389" i="1"/>
  <c r="X389" i="1"/>
  <c r="Y388" i="1"/>
  <c r="X388" i="1"/>
  <c r="Y387" i="1"/>
  <c r="X387" i="1"/>
  <c r="Y386" i="1"/>
  <c r="X386" i="1"/>
  <c r="Y385" i="1"/>
  <c r="X385" i="1"/>
  <c r="Y384" i="1"/>
  <c r="X384" i="1"/>
  <c r="Y383" i="1"/>
  <c r="X383" i="1"/>
  <c r="Y382" i="1"/>
  <c r="X382" i="1"/>
  <c r="Y381" i="1"/>
  <c r="X381" i="1"/>
  <c r="Y380" i="1"/>
  <c r="X380" i="1"/>
  <c r="Y379" i="1"/>
  <c r="X379" i="1"/>
  <c r="Y378" i="1"/>
  <c r="X378" i="1"/>
  <c r="Y377" i="1"/>
  <c r="X377" i="1"/>
  <c r="Y376" i="1"/>
  <c r="X376" i="1"/>
  <c r="Y375" i="1"/>
  <c r="X375" i="1"/>
  <c r="Y374" i="1"/>
  <c r="X374" i="1"/>
  <c r="Y373" i="1"/>
  <c r="X373" i="1"/>
  <c r="Y372" i="1"/>
  <c r="X372" i="1"/>
  <c r="Y371" i="1"/>
  <c r="X371" i="1"/>
  <c r="Y370" i="1"/>
  <c r="X370" i="1"/>
  <c r="Y369" i="1"/>
  <c r="X369" i="1"/>
  <c r="Y368" i="1"/>
  <c r="X368" i="1"/>
  <c r="Y367" i="1"/>
  <c r="X367" i="1"/>
  <c r="Y366" i="1"/>
  <c r="X366" i="1"/>
  <c r="Y365" i="1"/>
  <c r="X365" i="1"/>
  <c r="Y364" i="1"/>
  <c r="X364" i="1"/>
  <c r="Y363" i="1"/>
  <c r="X363" i="1"/>
  <c r="Y362" i="1"/>
  <c r="X362" i="1"/>
  <c r="Y361" i="1"/>
  <c r="X361" i="1"/>
  <c r="Y360" i="1"/>
  <c r="X360" i="1"/>
  <c r="Y359" i="1"/>
  <c r="X359" i="1"/>
  <c r="Y358" i="1"/>
  <c r="X358" i="1"/>
  <c r="Y357" i="1"/>
  <c r="X357" i="1"/>
  <c r="Y356" i="1"/>
  <c r="X356" i="1"/>
  <c r="Y355" i="1"/>
  <c r="X355" i="1"/>
  <c r="Y354" i="1"/>
  <c r="X354" i="1"/>
  <c r="Y353" i="1"/>
  <c r="X353" i="1"/>
  <c r="Y352" i="1"/>
  <c r="X352" i="1"/>
  <c r="Y351" i="1"/>
  <c r="X351" i="1"/>
  <c r="Y350" i="1"/>
  <c r="X350" i="1"/>
  <c r="Y349" i="1"/>
  <c r="X349" i="1"/>
  <c r="Y348" i="1"/>
  <c r="X348" i="1"/>
  <c r="Y347" i="1"/>
  <c r="X347" i="1"/>
  <c r="A348" i="1" l="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5" i="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F2003" i="5" l="1"/>
  <c r="G2003" i="5" s="1"/>
  <c r="D2003" i="5"/>
  <c r="E2003" i="5" s="1"/>
  <c r="B2003" i="5"/>
  <c r="A2003" i="5"/>
  <c r="C2003" i="5" s="1"/>
  <c r="Z2004" i="1" l="1"/>
  <c r="Z2003" i="1"/>
  <c r="Z2002" i="1"/>
  <c r="Z2001" i="1"/>
  <c r="Z2000" i="1"/>
  <c r="Z1999" i="1"/>
  <c r="Z1998" i="1"/>
  <c r="Z1997" i="1"/>
  <c r="Z1996" i="1"/>
  <c r="Z1995" i="1"/>
  <c r="Z1994" i="1"/>
  <c r="Z1993" i="1"/>
  <c r="Z1992" i="1"/>
  <c r="Z1991" i="1"/>
  <c r="Z1990" i="1"/>
  <c r="Z1989" i="1"/>
  <c r="Z1988" i="1"/>
  <c r="Z1987" i="1"/>
  <c r="Z1986" i="1"/>
  <c r="Z1985" i="1"/>
  <c r="Z1984" i="1"/>
  <c r="Z1983" i="1"/>
  <c r="Z1982" i="1"/>
  <c r="Z1981" i="1"/>
  <c r="Z1980" i="1"/>
  <c r="Z1979" i="1"/>
  <c r="Z1978" i="1"/>
  <c r="Z1977" i="1"/>
  <c r="Z1976" i="1"/>
  <c r="Z1975" i="1"/>
  <c r="Z1974" i="1"/>
  <c r="Z1973" i="1"/>
  <c r="Z1972" i="1"/>
  <c r="Z1971" i="1"/>
  <c r="Z1970" i="1"/>
  <c r="Z1969" i="1"/>
  <c r="Z1968" i="1"/>
  <c r="Z1967" i="1"/>
  <c r="Z1966" i="1"/>
  <c r="Z1965" i="1"/>
  <c r="Z1964" i="1"/>
  <c r="Z1963" i="1"/>
  <c r="Z1962" i="1"/>
  <c r="Z1961" i="1"/>
  <c r="Z1960" i="1"/>
  <c r="Z1959" i="1"/>
  <c r="Z1958" i="1"/>
  <c r="Z1957" i="1"/>
  <c r="Z1956" i="1"/>
  <c r="Z1955" i="1"/>
  <c r="Z1954" i="1"/>
  <c r="Z1953" i="1"/>
  <c r="Z1952" i="1"/>
  <c r="Z1951" i="1"/>
  <c r="Z1950" i="1"/>
  <c r="Z1949" i="1"/>
  <c r="Z1948" i="1"/>
  <c r="Z1947" i="1"/>
  <c r="Z1946" i="1"/>
  <c r="Z1945" i="1"/>
  <c r="Z1944" i="1"/>
  <c r="Z1943" i="1"/>
  <c r="Z1942" i="1"/>
  <c r="Z1941" i="1"/>
  <c r="Z1940" i="1"/>
  <c r="Z1939" i="1"/>
  <c r="Z1938" i="1"/>
  <c r="Z1937" i="1"/>
  <c r="Z1936" i="1"/>
  <c r="Z1935" i="1"/>
  <c r="Z1934" i="1"/>
  <c r="Z1933" i="1"/>
  <c r="Z1932" i="1"/>
  <c r="Z1931" i="1"/>
  <c r="Z1930" i="1"/>
  <c r="Z1929" i="1"/>
  <c r="Z1928" i="1"/>
  <c r="Z1927" i="1"/>
  <c r="Z1926" i="1"/>
  <c r="Z1925" i="1"/>
  <c r="Z1924" i="1"/>
  <c r="Z1923" i="1"/>
  <c r="Z1922" i="1"/>
  <c r="Z1921" i="1"/>
  <c r="Z1920" i="1"/>
  <c r="Z1919" i="1"/>
  <c r="Z1918" i="1"/>
  <c r="Z1917" i="1"/>
  <c r="Z1916" i="1"/>
  <c r="Z1915" i="1"/>
  <c r="Z1914" i="1"/>
  <c r="Z1913" i="1"/>
  <c r="Z1912" i="1"/>
  <c r="Z1911" i="1"/>
  <c r="Z1910" i="1"/>
  <c r="Z1909" i="1"/>
  <c r="Z1908" i="1"/>
  <c r="Z1907" i="1"/>
  <c r="Z1906" i="1"/>
  <c r="Z1905" i="1"/>
  <c r="Z1904" i="1"/>
  <c r="Z1903" i="1"/>
  <c r="Z1902" i="1"/>
  <c r="Z1901" i="1"/>
  <c r="Z1900" i="1"/>
  <c r="Z1899" i="1"/>
  <c r="Z1898" i="1"/>
  <c r="Z1897" i="1"/>
  <c r="Z1896" i="1"/>
  <c r="Z1895" i="1"/>
  <c r="Z1894" i="1"/>
  <c r="Z1893" i="1"/>
  <c r="Z1892" i="1"/>
  <c r="Z1891" i="1"/>
  <c r="Z1890" i="1"/>
  <c r="Z1889" i="1"/>
  <c r="Z1888" i="1"/>
  <c r="Z1887" i="1"/>
  <c r="Z1886" i="1"/>
  <c r="Z1885" i="1"/>
  <c r="Z1884" i="1"/>
  <c r="Z1883" i="1"/>
  <c r="Z1882" i="1"/>
  <c r="Z1881" i="1"/>
  <c r="Z1880" i="1"/>
  <c r="Z1879" i="1"/>
  <c r="Z1878" i="1"/>
  <c r="Z1877" i="1"/>
  <c r="Z1876" i="1"/>
  <c r="Z1875" i="1"/>
  <c r="Z1874" i="1"/>
  <c r="Z1873" i="1"/>
  <c r="Z1872" i="1"/>
  <c r="Z1871" i="1"/>
  <c r="Z1870" i="1"/>
  <c r="Z1869" i="1"/>
  <c r="Z1868" i="1"/>
  <c r="Z1867" i="1"/>
  <c r="Z1866" i="1"/>
  <c r="Z1865" i="1"/>
  <c r="Z1864" i="1"/>
  <c r="Z1863" i="1"/>
  <c r="Z1862" i="1"/>
  <c r="Z1861" i="1"/>
  <c r="Z1860" i="1"/>
  <c r="Z1859" i="1"/>
  <c r="Z1858" i="1"/>
  <c r="Z1857" i="1"/>
  <c r="Z1856" i="1"/>
  <c r="Z1855" i="1"/>
  <c r="Z1854" i="1"/>
  <c r="Z1853" i="1"/>
  <c r="Z1852" i="1"/>
  <c r="Z1851" i="1"/>
  <c r="Z1850" i="1"/>
  <c r="Z1849" i="1"/>
  <c r="Z1848" i="1"/>
  <c r="Z1847" i="1"/>
  <c r="Z1846" i="1"/>
  <c r="Z1845" i="1"/>
  <c r="Z1844" i="1"/>
  <c r="Z1843" i="1"/>
  <c r="Z1842" i="1"/>
  <c r="Z1841" i="1"/>
  <c r="Z1840" i="1"/>
  <c r="Z1839" i="1"/>
  <c r="Z1838" i="1"/>
  <c r="Z1837" i="1"/>
  <c r="Z1836" i="1"/>
  <c r="Z1835" i="1"/>
  <c r="Z1834" i="1"/>
  <c r="Z1833" i="1"/>
  <c r="Z1832" i="1"/>
  <c r="Z1831" i="1"/>
  <c r="Z1830" i="1"/>
  <c r="Z1829" i="1"/>
  <c r="Z1828" i="1"/>
  <c r="Z1827" i="1"/>
  <c r="Z1826" i="1"/>
  <c r="Z1825" i="1"/>
  <c r="Z1824" i="1"/>
  <c r="Z1823" i="1"/>
  <c r="Z1822" i="1"/>
  <c r="Z1821" i="1"/>
  <c r="Z1820" i="1"/>
  <c r="Z1819" i="1"/>
  <c r="Z1818" i="1"/>
  <c r="Z1817" i="1"/>
  <c r="Z1816" i="1"/>
  <c r="Z1815" i="1"/>
  <c r="Z1814" i="1"/>
  <c r="Z1813" i="1"/>
  <c r="Z1812" i="1"/>
  <c r="Z1811" i="1"/>
  <c r="Z1810" i="1"/>
  <c r="Z1809" i="1"/>
  <c r="Z1808" i="1"/>
  <c r="Z1807" i="1"/>
  <c r="Z1806" i="1"/>
  <c r="Z1805" i="1"/>
  <c r="Z1804" i="1"/>
  <c r="Z1803" i="1"/>
  <c r="Z1802" i="1"/>
  <c r="Z1801" i="1"/>
  <c r="Z1800" i="1"/>
  <c r="Z1799" i="1"/>
  <c r="Z1798" i="1"/>
  <c r="Z1797" i="1"/>
  <c r="Z1796" i="1"/>
  <c r="Z1795" i="1"/>
  <c r="Z1794" i="1"/>
  <c r="Z1793" i="1"/>
  <c r="Z1792" i="1"/>
  <c r="Z1791" i="1"/>
  <c r="Z1790" i="1"/>
  <c r="Z1789" i="1"/>
  <c r="Z1788" i="1"/>
  <c r="Z1787" i="1"/>
  <c r="Z1786" i="1"/>
  <c r="Z1785" i="1"/>
  <c r="Z1784" i="1"/>
  <c r="Z1783" i="1"/>
  <c r="Z1782" i="1"/>
  <c r="Z1781" i="1"/>
  <c r="Z1780" i="1"/>
  <c r="Z1779" i="1"/>
  <c r="Z1778" i="1"/>
  <c r="Z1777" i="1"/>
  <c r="Z1776" i="1"/>
  <c r="Z1775" i="1"/>
  <c r="Z1774" i="1"/>
  <c r="Z1773" i="1"/>
  <c r="Z1772" i="1"/>
  <c r="Z1771" i="1"/>
  <c r="Z1770" i="1"/>
  <c r="Z1769" i="1"/>
  <c r="Z1768" i="1"/>
  <c r="Z1767" i="1"/>
  <c r="Z1766" i="1"/>
  <c r="Z1765" i="1"/>
  <c r="Z1764" i="1"/>
  <c r="Z1763" i="1"/>
  <c r="Z1762" i="1"/>
  <c r="Z1761" i="1"/>
  <c r="Z1760" i="1"/>
  <c r="Z1759" i="1"/>
  <c r="Z1758" i="1"/>
  <c r="Z1757" i="1"/>
  <c r="Z1756" i="1"/>
  <c r="Z1755" i="1"/>
  <c r="Z1754" i="1"/>
  <c r="Z1753" i="1"/>
  <c r="Z1752" i="1"/>
  <c r="Z1751" i="1"/>
  <c r="Z1750" i="1"/>
  <c r="Z1749" i="1"/>
  <c r="Z1748" i="1"/>
  <c r="Z1747" i="1"/>
  <c r="Z1746" i="1"/>
  <c r="Z1745" i="1"/>
  <c r="Z1744" i="1"/>
  <c r="Z1743" i="1"/>
  <c r="Z1742" i="1"/>
  <c r="Z1741" i="1"/>
  <c r="Z1740" i="1"/>
  <c r="Z1739" i="1"/>
  <c r="Z1738" i="1"/>
  <c r="Z1737" i="1"/>
  <c r="Z1736" i="1"/>
  <c r="Z1735" i="1"/>
  <c r="Z1734" i="1"/>
  <c r="Z1733" i="1"/>
  <c r="Z1732" i="1"/>
  <c r="Z1731" i="1"/>
  <c r="Z1730" i="1"/>
  <c r="Z1729" i="1"/>
  <c r="Z1728" i="1"/>
  <c r="Z1727" i="1"/>
  <c r="Z1726" i="1"/>
  <c r="Z1725" i="1"/>
  <c r="Z1724" i="1"/>
  <c r="Z1723" i="1"/>
  <c r="Z1722" i="1"/>
  <c r="Z1721" i="1"/>
  <c r="Z1720" i="1"/>
  <c r="Z1719" i="1"/>
  <c r="Z1718" i="1"/>
  <c r="Z1717" i="1"/>
  <c r="Z1716" i="1"/>
  <c r="Z1715" i="1"/>
  <c r="Z1714" i="1"/>
  <c r="Z1713" i="1"/>
  <c r="Z1712" i="1"/>
  <c r="Z1711" i="1"/>
  <c r="Z1710" i="1"/>
  <c r="Z1709" i="1"/>
  <c r="Z1708" i="1"/>
  <c r="Z1707" i="1"/>
  <c r="Z1706" i="1"/>
  <c r="Z1705" i="1"/>
  <c r="Z1704" i="1"/>
  <c r="Z1703" i="1"/>
  <c r="Z1702" i="1"/>
  <c r="Z1701" i="1"/>
  <c r="Z1700" i="1"/>
  <c r="Z1699" i="1"/>
  <c r="Z1698" i="1"/>
  <c r="Z1697" i="1"/>
  <c r="Z1696" i="1"/>
  <c r="Z1695" i="1"/>
  <c r="Z1694" i="1"/>
  <c r="Z1693" i="1"/>
  <c r="Z1692" i="1"/>
  <c r="Z1691" i="1"/>
  <c r="Z1690" i="1"/>
  <c r="Z1689" i="1"/>
  <c r="Z1688" i="1"/>
  <c r="Z1687" i="1"/>
  <c r="Z1686" i="1"/>
  <c r="Z1685" i="1"/>
  <c r="Z1684" i="1"/>
  <c r="Z1683" i="1"/>
  <c r="Z1682" i="1"/>
  <c r="Z1681" i="1"/>
  <c r="Z1680" i="1"/>
  <c r="Z1679" i="1"/>
  <c r="Z1678" i="1"/>
  <c r="Z1677" i="1"/>
  <c r="Z1676" i="1"/>
  <c r="Z1675" i="1"/>
  <c r="Z1674" i="1"/>
  <c r="Z1673" i="1"/>
  <c r="Z1672" i="1"/>
  <c r="Z1671" i="1"/>
  <c r="Z1670" i="1"/>
  <c r="Z1669" i="1"/>
  <c r="Z1668" i="1"/>
  <c r="Z1667" i="1"/>
  <c r="Z1666" i="1"/>
  <c r="Z1665" i="1"/>
  <c r="Z1664" i="1"/>
  <c r="Z1663" i="1"/>
  <c r="Z1662" i="1"/>
  <c r="Z1661" i="1"/>
  <c r="Z1660" i="1"/>
  <c r="Z1659" i="1"/>
  <c r="Z1658" i="1"/>
  <c r="Z1657" i="1"/>
  <c r="Z1656" i="1"/>
  <c r="Z1655" i="1"/>
  <c r="Z1654" i="1"/>
  <c r="Z1653" i="1"/>
  <c r="Z1652" i="1"/>
  <c r="Z1651" i="1"/>
  <c r="Z1650" i="1"/>
  <c r="Z1649" i="1"/>
  <c r="Z1648" i="1"/>
  <c r="Z1647" i="1"/>
  <c r="Z1646" i="1"/>
  <c r="Z1645" i="1"/>
  <c r="Z1644" i="1"/>
  <c r="Z1643" i="1"/>
  <c r="Z1642" i="1"/>
  <c r="Z1641" i="1"/>
  <c r="Z1640" i="1"/>
  <c r="Z1639" i="1"/>
  <c r="Z1638" i="1"/>
  <c r="Z1637" i="1"/>
  <c r="Z1636" i="1"/>
  <c r="Z1635" i="1"/>
  <c r="Z1634" i="1"/>
  <c r="Z1633" i="1"/>
  <c r="Z1632" i="1"/>
  <c r="Z1631" i="1"/>
  <c r="Z1630" i="1"/>
  <c r="Z1629" i="1"/>
  <c r="Z1628" i="1"/>
  <c r="Z1627" i="1"/>
  <c r="Z1626" i="1"/>
  <c r="Z1625" i="1"/>
  <c r="Z1624" i="1"/>
  <c r="Z1623" i="1"/>
  <c r="Z1622" i="1"/>
  <c r="Z1621" i="1"/>
  <c r="Z1620" i="1"/>
  <c r="Z1619" i="1"/>
  <c r="Z1618" i="1"/>
  <c r="Z1617" i="1"/>
  <c r="Z1616" i="1"/>
  <c r="Z1615" i="1"/>
  <c r="Z1614" i="1"/>
  <c r="Z1613" i="1"/>
  <c r="Z1612" i="1"/>
  <c r="Z1611" i="1"/>
  <c r="Z1610" i="1"/>
  <c r="Z1609" i="1"/>
  <c r="Z1608" i="1"/>
  <c r="Z1607" i="1"/>
  <c r="Z1606" i="1"/>
  <c r="Z1605" i="1"/>
  <c r="Z1604" i="1"/>
  <c r="Z1603" i="1"/>
  <c r="Z1602" i="1"/>
  <c r="Z1601" i="1"/>
  <c r="Z1600" i="1"/>
  <c r="Z1599" i="1"/>
  <c r="Z1598" i="1"/>
  <c r="Z1597" i="1"/>
  <c r="Z1596" i="1"/>
  <c r="Z1595" i="1"/>
  <c r="Z1594" i="1"/>
  <c r="Z1593" i="1"/>
  <c r="Z1592" i="1"/>
  <c r="Z1591" i="1"/>
  <c r="Z1590" i="1"/>
  <c r="Z1589" i="1"/>
  <c r="Z1588" i="1"/>
  <c r="Z1587" i="1"/>
  <c r="Z1586" i="1"/>
  <c r="Z1585" i="1"/>
  <c r="Z1584" i="1"/>
  <c r="Z1583" i="1"/>
  <c r="Z1582" i="1"/>
  <c r="Z1581" i="1"/>
  <c r="Z1580" i="1"/>
  <c r="Z1579" i="1"/>
  <c r="Z1578" i="1"/>
  <c r="Z1577" i="1"/>
  <c r="Z1576" i="1"/>
  <c r="Z1575" i="1"/>
  <c r="Z1574" i="1"/>
  <c r="Z1573" i="1"/>
  <c r="Z1572" i="1"/>
  <c r="Z1571" i="1"/>
  <c r="Z1570" i="1"/>
  <c r="Z1569" i="1"/>
  <c r="Z1568" i="1"/>
  <c r="Z1567" i="1"/>
  <c r="Z1566" i="1"/>
  <c r="Z1565" i="1"/>
  <c r="Z1564" i="1"/>
  <c r="Z1563" i="1"/>
  <c r="Z1562" i="1"/>
  <c r="Z1561" i="1"/>
  <c r="Z1560" i="1"/>
  <c r="Z1559" i="1"/>
  <c r="Z1558" i="1"/>
  <c r="Z1557" i="1"/>
  <c r="Z1556" i="1"/>
  <c r="Z1555" i="1"/>
  <c r="Z1554" i="1"/>
  <c r="Z1553" i="1"/>
  <c r="Z1552" i="1"/>
  <c r="Z1551" i="1"/>
  <c r="Z1550" i="1"/>
  <c r="Z1549" i="1"/>
  <c r="Z1548" i="1"/>
  <c r="Z1547" i="1"/>
  <c r="Z1546" i="1"/>
  <c r="Z1545" i="1"/>
  <c r="Z1544" i="1"/>
  <c r="Z1543" i="1"/>
  <c r="Z1542" i="1"/>
  <c r="Z1541" i="1"/>
  <c r="Z1540" i="1"/>
  <c r="Z1539" i="1"/>
  <c r="Z1538" i="1"/>
  <c r="Z1537" i="1"/>
  <c r="Z1536" i="1"/>
  <c r="Z1535" i="1"/>
  <c r="Z1534" i="1"/>
  <c r="Z1533" i="1"/>
  <c r="Z1532" i="1"/>
  <c r="Z1531" i="1"/>
  <c r="Z1530" i="1"/>
  <c r="Z1529" i="1"/>
  <c r="Z1528" i="1"/>
  <c r="Z1527" i="1"/>
  <c r="Z1526" i="1"/>
  <c r="Z1525" i="1"/>
  <c r="Z1524" i="1"/>
  <c r="Z1523" i="1"/>
  <c r="Z1522" i="1"/>
  <c r="Z1521" i="1"/>
  <c r="Z1520" i="1"/>
  <c r="Z1519" i="1"/>
  <c r="Z1518" i="1"/>
  <c r="Z1517" i="1"/>
  <c r="Z1516" i="1"/>
  <c r="Z1515" i="1"/>
  <c r="Z1514" i="1"/>
  <c r="Z1513" i="1"/>
  <c r="Z1512" i="1"/>
  <c r="Z1511" i="1"/>
  <c r="Z1510" i="1"/>
  <c r="Z1509" i="1"/>
  <c r="Z1508" i="1"/>
  <c r="Z1507" i="1"/>
  <c r="Z1506" i="1"/>
  <c r="Z1505" i="1"/>
  <c r="Z1504" i="1"/>
  <c r="Z1503" i="1"/>
  <c r="Z1502" i="1"/>
  <c r="Z1501" i="1"/>
  <c r="Z1500" i="1"/>
  <c r="Z1499" i="1"/>
  <c r="Z1498" i="1"/>
  <c r="Z1497" i="1"/>
  <c r="Z1496" i="1"/>
  <c r="Z1495" i="1"/>
  <c r="Z1494" i="1"/>
  <c r="Z1493" i="1"/>
  <c r="Z1492" i="1"/>
  <c r="Z1491" i="1"/>
  <c r="Z1490" i="1"/>
  <c r="Z1489" i="1"/>
  <c r="Z1488" i="1"/>
  <c r="Z1487" i="1"/>
  <c r="Z1486" i="1"/>
  <c r="Z1485" i="1"/>
  <c r="Z1484" i="1"/>
  <c r="Z1483" i="1"/>
  <c r="Z1482" i="1"/>
  <c r="Z1481" i="1"/>
  <c r="Z1480" i="1"/>
  <c r="Z1479" i="1"/>
  <c r="Z1478" i="1"/>
  <c r="Z1477" i="1"/>
  <c r="Z1476" i="1"/>
  <c r="Z1475" i="1"/>
  <c r="Z1474" i="1"/>
  <c r="Z1473" i="1"/>
  <c r="Z1472" i="1"/>
  <c r="Z1471" i="1"/>
  <c r="Z1470" i="1"/>
  <c r="Z1469" i="1"/>
  <c r="Z1468" i="1"/>
  <c r="Z1467" i="1"/>
  <c r="Z1466" i="1"/>
  <c r="Z1465" i="1"/>
  <c r="Z1464" i="1"/>
  <c r="Z1463" i="1"/>
  <c r="Z1462" i="1"/>
  <c r="Z1461" i="1"/>
  <c r="Z1460" i="1"/>
  <c r="Z1459" i="1"/>
  <c r="Z1458" i="1"/>
  <c r="Z1457" i="1"/>
  <c r="Z1456" i="1"/>
  <c r="Z1455" i="1"/>
  <c r="Z1454" i="1"/>
  <c r="Z1453" i="1"/>
  <c r="Z1452" i="1"/>
  <c r="Z1451" i="1"/>
  <c r="Z1450" i="1"/>
  <c r="Z1449" i="1"/>
  <c r="Z1448" i="1"/>
  <c r="Z1447" i="1"/>
  <c r="Z1446" i="1"/>
  <c r="Z1445" i="1"/>
  <c r="Z1444" i="1"/>
  <c r="Z1443" i="1"/>
  <c r="Z1442" i="1"/>
  <c r="Z1441" i="1"/>
  <c r="Z1440" i="1"/>
  <c r="Z1439" i="1"/>
  <c r="Z1438" i="1"/>
  <c r="Z1437" i="1"/>
  <c r="Z1436" i="1"/>
  <c r="Z1435" i="1"/>
  <c r="Z1434" i="1"/>
  <c r="Z1433" i="1"/>
  <c r="Z1432" i="1"/>
  <c r="Z1431" i="1"/>
  <c r="Z1430" i="1"/>
  <c r="Z1429" i="1"/>
  <c r="Z1428" i="1"/>
  <c r="Z1427" i="1"/>
  <c r="Z1426" i="1"/>
  <c r="Z1425" i="1"/>
  <c r="Z1424" i="1"/>
  <c r="Z1423" i="1"/>
  <c r="Z1422" i="1"/>
  <c r="Z1421" i="1"/>
  <c r="Z1420" i="1"/>
  <c r="Z1419" i="1"/>
  <c r="Z1418" i="1"/>
  <c r="Z1417" i="1"/>
  <c r="Z1416" i="1"/>
  <c r="Z1415" i="1"/>
  <c r="Z1414" i="1"/>
  <c r="Z1413" i="1"/>
  <c r="Z1412" i="1"/>
  <c r="Z1411" i="1"/>
  <c r="Z1410" i="1"/>
  <c r="Z1409" i="1"/>
  <c r="Z1408" i="1"/>
  <c r="Z1407" i="1"/>
  <c r="Z1406" i="1"/>
  <c r="Z1405" i="1"/>
  <c r="Z1404" i="1"/>
  <c r="Z1403" i="1"/>
  <c r="Z1402" i="1"/>
  <c r="Z1401" i="1"/>
  <c r="Z1400" i="1"/>
  <c r="Z1399" i="1"/>
  <c r="Z1398" i="1"/>
  <c r="Z1397" i="1"/>
  <c r="Z1396" i="1"/>
  <c r="Z1395" i="1"/>
  <c r="Z1394" i="1"/>
  <c r="Z1393" i="1"/>
  <c r="Z1392" i="1"/>
  <c r="Z1391" i="1"/>
  <c r="Z1390" i="1"/>
  <c r="Z1389" i="1"/>
  <c r="Z1388" i="1"/>
  <c r="Z1387" i="1"/>
  <c r="Z1386" i="1"/>
  <c r="Z1385" i="1"/>
  <c r="Z1384" i="1"/>
  <c r="Z1383" i="1"/>
  <c r="Z1382" i="1"/>
  <c r="Z1381" i="1"/>
  <c r="Z1380" i="1"/>
  <c r="Z1379" i="1"/>
  <c r="Z1378" i="1"/>
  <c r="Z1377" i="1"/>
  <c r="Z1376" i="1"/>
  <c r="Z1375" i="1"/>
  <c r="Z1374" i="1"/>
  <c r="Z1373" i="1"/>
  <c r="Z1372" i="1"/>
  <c r="Z1371" i="1"/>
  <c r="Z1370" i="1"/>
  <c r="Z1369" i="1"/>
  <c r="Z1368" i="1"/>
  <c r="Z1367" i="1"/>
  <c r="Z1366" i="1"/>
  <c r="Z1365" i="1"/>
  <c r="Z1364" i="1"/>
  <c r="Z1363" i="1"/>
  <c r="Z1362" i="1"/>
  <c r="Z1361" i="1"/>
  <c r="Z1360" i="1"/>
  <c r="Z1359" i="1"/>
  <c r="Z1358" i="1"/>
  <c r="Z1357" i="1"/>
  <c r="Z1356" i="1"/>
  <c r="Z1355" i="1"/>
  <c r="Z1354" i="1"/>
  <c r="Z1353" i="1"/>
  <c r="Z1352" i="1"/>
  <c r="Z1351" i="1"/>
  <c r="Z1350" i="1"/>
  <c r="Z1349" i="1"/>
  <c r="Z1348" i="1"/>
  <c r="Z1347" i="1"/>
  <c r="Z1346" i="1"/>
  <c r="Z1345" i="1"/>
  <c r="Z1344" i="1"/>
  <c r="Z1343" i="1"/>
  <c r="Z1342" i="1"/>
  <c r="Z1341" i="1"/>
  <c r="Z1340" i="1"/>
  <c r="Z1339" i="1"/>
  <c r="Z1338" i="1"/>
  <c r="Z1337" i="1"/>
  <c r="Z1336" i="1"/>
  <c r="Z1335" i="1"/>
  <c r="Z1334" i="1"/>
  <c r="Z1333" i="1"/>
  <c r="Z1332" i="1"/>
  <c r="Z1331" i="1"/>
  <c r="Z1330" i="1"/>
  <c r="Z1329" i="1"/>
  <c r="Z1328" i="1"/>
  <c r="Z1327" i="1"/>
  <c r="Z1326" i="1"/>
  <c r="Z1325" i="1"/>
  <c r="Z1324" i="1"/>
  <c r="Z1323" i="1"/>
  <c r="Z1322" i="1"/>
  <c r="Z1321" i="1"/>
  <c r="Z1320" i="1"/>
  <c r="Z1319" i="1"/>
  <c r="Z1318" i="1"/>
  <c r="Z1317" i="1"/>
  <c r="Z1316" i="1"/>
  <c r="Z1315" i="1"/>
  <c r="Z1314" i="1"/>
  <c r="Z1313" i="1"/>
  <c r="Z1312" i="1"/>
  <c r="Z1311" i="1"/>
  <c r="Z1310" i="1"/>
  <c r="Z1309" i="1"/>
  <c r="Z1308" i="1"/>
  <c r="Z1307" i="1"/>
  <c r="Z1306" i="1"/>
  <c r="Z1305" i="1"/>
  <c r="Z1304" i="1"/>
  <c r="Z1303" i="1"/>
  <c r="Z1302" i="1"/>
  <c r="Z1301" i="1"/>
  <c r="Z1300" i="1"/>
  <c r="Z1299" i="1"/>
  <c r="Z1298" i="1"/>
  <c r="Z1297" i="1"/>
  <c r="Z1296" i="1"/>
  <c r="Z1295" i="1"/>
  <c r="Z1294" i="1"/>
  <c r="Z1293" i="1"/>
  <c r="Z1292" i="1"/>
  <c r="Z1291" i="1"/>
  <c r="Z1290" i="1"/>
  <c r="Z1289" i="1"/>
  <c r="Z1288" i="1"/>
  <c r="Z1287" i="1"/>
  <c r="Z1286" i="1"/>
  <c r="Z1285" i="1"/>
  <c r="Z1284" i="1"/>
  <c r="Z1283" i="1"/>
  <c r="Z1282" i="1"/>
  <c r="Z1281" i="1"/>
  <c r="Z1280" i="1"/>
  <c r="Z1279" i="1"/>
  <c r="Z1278" i="1"/>
  <c r="Z1277" i="1"/>
  <c r="Z1276" i="1"/>
  <c r="Z1275" i="1"/>
  <c r="Z1274" i="1"/>
  <c r="Z1273" i="1"/>
  <c r="Z1272" i="1"/>
  <c r="Z1271" i="1"/>
  <c r="Z1270" i="1"/>
  <c r="Z1269" i="1"/>
  <c r="Z1268" i="1"/>
  <c r="Z1267" i="1"/>
  <c r="Z1266" i="1"/>
  <c r="Z1265" i="1"/>
  <c r="Z1264" i="1"/>
  <c r="Z1263" i="1"/>
  <c r="Z1262" i="1"/>
  <c r="Z1261" i="1"/>
  <c r="Z1260" i="1"/>
  <c r="Z1259" i="1"/>
  <c r="Z1258" i="1"/>
  <c r="Z1257" i="1"/>
  <c r="Z1256" i="1"/>
  <c r="Z1255" i="1"/>
  <c r="Z1254" i="1"/>
  <c r="Z1253" i="1"/>
  <c r="Z1252" i="1"/>
  <c r="Z1251" i="1"/>
  <c r="Z1250" i="1"/>
  <c r="Z1249" i="1"/>
  <c r="Z1248" i="1"/>
  <c r="Z1247" i="1"/>
  <c r="Z1246" i="1"/>
  <c r="Z1245" i="1"/>
  <c r="Z1244" i="1"/>
  <c r="Z1243" i="1"/>
  <c r="Z1242" i="1"/>
  <c r="Z1241" i="1"/>
  <c r="Z1240" i="1"/>
  <c r="Z1239" i="1"/>
  <c r="Z1238" i="1"/>
  <c r="Z1237" i="1"/>
  <c r="Z1236" i="1"/>
  <c r="Z1235" i="1"/>
  <c r="Z1234" i="1"/>
  <c r="Z1233" i="1"/>
  <c r="Z1232" i="1"/>
  <c r="Z1231" i="1"/>
  <c r="Z1230" i="1"/>
  <c r="Z1229" i="1"/>
  <c r="Z1228" i="1"/>
  <c r="Z1227" i="1"/>
  <c r="Z1226" i="1"/>
  <c r="Z1225" i="1"/>
  <c r="Z1224" i="1"/>
  <c r="Z1223" i="1"/>
  <c r="Z1222" i="1"/>
  <c r="Z1221" i="1"/>
  <c r="Z1220" i="1"/>
  <c r="Z1219" i="1"/>
  <c r="Z1218" i="1"/>
  <c r="Z1217" i="1"/>
  <c r="Z1216" i="1"/>
  <c r="Z1215" i="1"/>
  <c r="Z1214" i="1"/>
  <c r="Z1213" i="1"/>
  <c r="Z1212" i="1"/>
  <c r="Z1211" i="1"/>
  <c r="Z1210" i="1"/>
  <c r="Z1209" i="1"/>
  <c r="Z1208" i="1"/>
  <c r="Z1207" i="1"/>
  <c r="Z1206" i="1"/>
  <c r="Z1205" i="1"/>
  <c r="Z1204" i="1"/>
  <c r="Z1203" i="1"/>
  <c r="Z1202" i="1"/>
  <c r="Z1201" i="1"/>
  <c r="Z1200" i="1"/>
  <c r="Z1199" i="1"/>
  <c r="Z1198" i="1"/>
  <c r="Z1197" i="1"/>
  <c r="Z1196" i="1"/>
  <c r="Z1195" i="1"/>
  <c r="Z1194" i="1"/>
  <c r="Z1193" i="1"/>
  <c r="Z1192" i="1"/>
  <c r="Z1191" i="1"/>
  <c r="Z1190" i="1"/>
  <c r="Z1189" i="1"/>
  <c r="Z1188" i="1"/>
  <c r="Z1187" i="1"/>
  <c r="Z1186" i="1"/>
  <c r="Z1185" i="1"/>
  <c r="Z1184" i="1"/>
  <c r="Z1183" i="1"/>
  <c r="Z1182" i="1"/>
  <c r="Z1181" i="1"/>
  <c r="Z1180" i="1"/>
  <c r="Z1179" i="1"/>
  <c r="Z1178" i="1"/>
  <c r="Z1177" i="1"/>
  <c r="Z1176" i="1"/>
  <c r="Z1175" i="1"/>
  <c r="Z1174" i="1"/>
  <c r="Z1173" i="1"/>
  <c r="Z1172" i="1"/>
  <c r="Z1171" i="1"/>
  <c r="Z1170" i="1"/>
  <c r="Z1169" i="1"/>
  <c r="Z1168" i="1"/>
  <c r="Z1167" i="1"/>
  <c r="Z1166" i="1"/>
  <c r="Z1165" i="1"/>
  <c r="Z1164" i="1"/>
  <c r="Z1163" i="1"/>
  <c r="Z1162" i="1"/>
  <c r="Z1161" i="1"/>
  <c r="Z1160" i="1"/>
  <c r="Z1159" i="1"/>
  <c r="Z1158" i="1"/>
  <c r="Z1157" i="1"/>
  <c r="Z1156" i="1"/>
  <c r="Z1155" i="1"/>
  <c r="Z1154" i="1"/>
  <c r="Z1153" i="1"/>
  <c r="Z1152" i="1"/>
  <c r="Z1151" i="1"/>
  <c r="Z1150" i="1"/>
  <c r="Z1149" i="1"/>
  <c r="Z1148" i="1"/>
  <c r="Z1147" i="1"/>
  <c r="Z1146" i="1"/>
  <c r="Z1145" i="1"/>
  <c r="Z1144" i="1"/>
  <c r="Z1143" i="1"/>
  <c r="Z1142" i="1"/>
  <c r="Z1141" i="1"/>
  <c r="Z1140" i="1"/>
  <c r="Z1139" i="1"/>
  <c r="Z1138" i="1"/>
  <c r="Z1137" i="1"/>
  <c r="Z1136" i="1"/>
  <c r="Z1135" i="1"/>
  <c r="Z1134" i="1"/>
  <c r="Z1133" i="1"/>
  <c r="Z1132" i="1"/>
  <c r="Z1131" i="1"/>
  <c r="Z1130" i="1"/>
  <c r="Z1129" i="1"/>
  <c r="Z1128" i="1"/>
  <c r="Z1127" i="1"/>
  <c r="Z1126" i="1"/>
  <c r="Z1125" i="1"/>
  <c r="Z1124" i="1"/>
  <c r="Z1123" i="1"/>
  <c r="Z1122" i="1"/>
  <c r="Z1121" i="1"/>
  <c r="Z1120" i="1"/>
  <c r="Z1119" i="1"/>
  <c r="Z1118" i="1"/>
  <c r="Z1117" i="1"/>
  <c r="Z1116" i="1"/>
  <c r="Z1115" i="1"/>
  <c r="Z1114" i="1"/>
  <c r="Z1113" i="1"/>
  <c r="Z1112" i="1"/>
  <c r="Z1111" i="1"/>
  <c r="Z1110" i="1"/>
  <c r="Z1109" i="1"/>
  <c r="Z1108" i="1"/>
  <c r="Z1107" i="1"/>
  <c r="Z1106" i="1"/>
  <c r="Z1105" i="1"/>
  <c r="Z1104" i="1"/>
  <c r="Z1103" i="1"/>
  <c r="Z1102" i="1"/>
  <c r="Z1101" i="1"/>
  <c r="Z1100" i="1"/>
  <c r="Z1099" i="1"/>
  <c r="Z1098" i="1"/>
  <c r="Z1097" i="1"/>
  <c r="Z1096" i="1"/>
  <c r="Z1095" i="1"/>
  <c r="Z1094" i="1"/>
  <c r="Z1093" i="1"/>
  <c r="Z1092" i="1"/>
  <c r="Z1091" i="1"/>
  <c r="Z1090" i="1"/>
  <c r="Z1089" i="1"/>
  <c r="Z1088" i="1"/>
  <c r="Z1087" i="1"/>
  <c r="Z1086" i="1"/>
  <c r="Z1085" i="1"/>
  <c r="Z1084" i="1"/>
  <c r="Z1083" i="1"/>
  <c r="Z1082" i="1"/>
  <c r="Z1081" i="1"/>
  <c r="Z1080" i="1"/>
  <c r="Z1079" i="1"/>
  <c r="Z1078" i="1"/>
  <c r="Z1077" i="1"/>
  <c r="Z1076" i="1"/>
  <c r="Z1075" i="1"/>
  <c r="Z1074" i="1"/>
  <c r="Z1073" i="1"/>
  <c r="Z1072" i="1"/>
  <c r="Z1071" i="1"/>
  <c r="Z1070" i="1"/>
  <c r="Z1069" i="1"/>
  <c r="Z1068" i="1"/>
  <c r="Z1067" i="1"/>
  <c r="Z1066" i="1"/>
  <c r="Z1065" i="1"/>
  <c r="Z1064" i="1"/>
  <c r="Z1063" i="1"/>
  <c r="Z1062" i="1"/>
  <c r="Z1061" i="1"/>
  <c r="Z1060" i="1"/>
  <c r="Z1059" i="1"/>
  <c r="Z1058" i="1"/>
  <c r="Z1057" i="1"/>
  <c r="Z1056" i="1"/>
  <c r="Z1055" i="1"/>
  <c r="Z1054" i="1"/>
  <c r="Z1053" i="1"/>
  <c r="Z1052" i="1"/>
  <c r="Z1051" i="1"/>
  <c r="Z1050" i="1"/>
  <c r="Z1049" i="1"/>
  <c r="Z1048" i="1"/>
  <c r="Z1047" i="1"/>
  <c r="Z1046" i="1"/>
  <c r="Z1045" i="1"/>
  <c r="Z1044" i="1"/>
  <c r="Z1043" i="1"/>
  <c r="Z1042" i="1"/>
  <c r="Z1041" i="1"/>
  <c r="Z1040" i="1"/>
  <c r="Z1039" i="1"/>
  <c r="Z1038" i="1"/>
  <c r="Z1037" i="1"/>
  <c r="Z1036" i="1"/>
  <c r="Z1035" i="1"/>
  <c r="Z1034" i="1"/>
  <c r="Z1033" i="1"/>
  <c r="Z1032" i="1"/>
  <c r="Z1031" i="1"/>
  <c r="Z1030" i="1"/>
  <c r="Z1029" i="1"/>
  <c r="Z1028" i="1"/>
  <c r="Z1027" i="1"/>
  <c r="Z1026" i="1"/>
  <c r="Z1025" i="1"/>
  <c r="Z1024" i="1"/>
  <c r="Z1023" i="1"/>
  <c r="Z1022" i="1"/>
  <c r="Z1021" i="1"/>
  <c r="Z1020" i="1"/>
  <c r="Z1019" i="1"/>
  <c r="Z1018" i="1"/>
  <c r="Z1017" i="1"/>
  <c r="Z1016" i="1"/>
  <c r="Z1015" i="1"/>
  <c r="Z1014" i="1"/>
  <c r="Z1013" i="1"/>
  <c r="Z1012" i="1"/>
  <c r="Z1011" i="1"/>
  <c r="Z1010" i="1"/>
  <c r="Z1009" i="1"/>
  <c r="Z1008" i="1"/>
  <c r="Z1007" i="1"/>
  <c r="Z1006" i="1"/>
  <c r="Z1005" i="1"/>
  <c r="Z1004" i="1"/>
  <c r="Z1003" i="1"/>
  <c r="Z1002" i="1"/>
  <c r="Z1001" i="1"/>
  <c r="Z1000" i="1"/>
  <c r="Z999" i="1"/>
  <c r="Z998" i="1"/>
  <c r="Z997" i="1"/>
  <c r="Z996" i="1"/>
  <c r="Z995" i="1"/>
  <c r="Z994" i="1"/>
  <c r="Z993" i="1"/>
  <c r="Z992" i="1"/>
  <c r="Z991" i="1"/>
  <c r="Z990" i="1"/>
  <c r="Z989" i="1"/>
  <c r="Z988" i="1"/>
  <c r="Z987" i="1"/>
  <c r="Z986" i="1"/>
  <c r="Z985" i="1"/>
  <c r="Z984" i="1"/>
  <c r="Z983" i="1"/>
  <c r="Z982" i="1"/>
  <c r="Z981" i="1"/>
  <c r="Z980" i="1"/>
  <c r="Z979" i="1"/>
  <c r="Z978" i="1"/>
  <c r="Z977" i="1"/>
  <c r="Z976" i="1"/>
  <c r="Z975" i="1"/>
  <c r="Z974" i="1"/>
  <c r="Z973" i="1"/>
  <c r="Z972" i="1"/>
  <c r="Z971" i="1"/>
  <c r="Z970" i="1"/>
  <c r="Z969" i="1"/>
  <c r="Z968" i="1"/>
  <c r="Z967" i="1"/>
  <c r="Z966" i="1"/>
  <c r="Z965" i="1"/>
  <c r="Z964" i="1"/>
  <c r="Z963" i="1"/>
  <c r="Z962" i="1"/>
  <c r="Z961" i="1"/>
  <c r="Z960" i="1"/>
  <c r="Z959" i="1"/>
  <c r="Z958" i="1"/>
  <c r="Z957" i="1"/>
  <c r="Z956" i="1"/>
  <c r="Z955" i="1"/>
  <c r="Z954" i="1"/>
  <c r="Z953" i="1"/>
  <c r="Z952" i="1"/>
  <c r="Z951" i="1"/>
  <c r="Z950" i="1"/>
  <c r="Z949" i="1"/>
  <c r="Z948" i="1"/>
  <c r="Z947" i="1"/>
  <c r="Z946" i="1"/>
  <c r="Z945" i="1"/>
  <c r="Z944" i="1"/>
  <c r="Z943" i="1"/>
  <c r="Z942" i="1"/>
  <c r="Z941" i="1"/>
  <c r="Z940" i="1"/>
  <c r="Z939" i="1"/>
  <c r="Z938" i="1"/>
  <c r="Z937" i="1"/>
  <c r="Z936" i="1"/>
  <c r="Z935" i="1"/>
  <c r="Z934" i="1"/>
  <c r="Z933" i="1"/>
  <c r="Z932" i="1"/>
  <c r="Z931" i="1"/>
  <c r="Z930" i="1"/>
  <c r="Z929" i="1"/>
  <c r="Z928" i="1"/>
  <c r="Z927" i="1"/>
  <c r="Z926" i="1"/>
  <c r="Z925" i="1"/>
  <c r="Z924" i="1"/>
  <c r="Z923" i="1"/>
  <c r="Z922" i="1"/>
  <c r="Z921" i="1"/>
  <c r="Z920" i="1"/>
  <c r="Z919" i="1"/>
  <c r="Z918" i="1"/>
  <c r="Z917" i="1"/>
  <c r="Z916" i="1"/>
  <c r="Z915" i="1"/>
  <c r="Z914" i="1"/>
  <c r="Z913" i="1"/>
  <c r="Z912" i="1"/>
  <c r="Z911" i="1"/>
  <c r="Z910" i="1"/>
  <c r="Z909" i="1"/>
  <c r="Z908" i="1"/>
  <c r="Z907" i="1"/>
  <c r="Z906" i="1"/>
  <c r="Z905" i="1"/>
  <c r="Z904" i="1"/>
  <c r="Z903" i="1"/>
  <c r="Z902" i="1"/>
  <c r="Z901" i="1"/>
  <c r="Z900" i="1"/>
  <c r="Z899" i="1"/>
  <c r="Z898" i="1"/>
  <c r="Z897" i="1"/>
  <c r="Z896" i="1"/>
  <c r="Z895" i="1"/>
  <c r="Z894" i="1"/>
  <c r="Z893" i="1"/>
  <c r="Z892" i="1"/>
  <c r="Z891" i="1"/>
  <c r="Z890" i="1"/>
  <c r="Z889" i="1"/>
  <c r="Z888" i="1"/>
  <c r="Z887" i="1"/>
  <c r="Z886" i="1"/>
  <c r="Z885" i="1"/>
  <c r="Z884" i="1"/>
  <c r="Z883" i="1"/>
  <c r="Z882" i="1"/>
  <c r="Z881" i="1"/>
  <c r="Z880" i="1"/>
  <c r="Z879" i="1"/>
  <c r="Z878" i="1"/>
  <c r="Z877" i="1"/>
  <c r="Z876" i="1"/>
  <c r="Z875" i="1"/>
  <c r="Z874" i="1"/>
  <c r="Z873" i="1"/>
  <c r="Z872" i="1"/>
  <c r="Z871" i="1"/>
  <c r="Z870" i="1"/>
  <c r="Z869" i="1"/>
  <c r="Z868" i="1"/>
  <c r="Z867" i="1"/>
  <c r="Z866" i="1"/>
  <c r="Z865" i="1"/>
  <c r="Z864" i="1"/>
  <c r="Z863" i="1"/>
  <c r="Z862" i="1"/>
  <c r="Z861" i="1"/>
  <c r="Z860" i="1"/>
  <c r="Z859" i="1"/>
  <c r="Z858" i="1"/>
  <c r="Z857" i="1"/>
  <c r="Z856" i="1"/>
  <c r="Z855" i="1"/>
  <c r="Z854" i="1"/>
  <c r="Z853" i="1"/>
  <c r="Z852" i="1"/>
  <c r="Z851" i="1"/>
  <c r="Z850" i="1"/>
  <c r="Z849" i="1"/>
  <c r="Z848" i="1"/>
  <c r="Z847" i="1"/>
  <c r="Z846" i="1"/>
  <c r="Z845" i="1"/>
  <c r="Z844" i="1"/>
  <c r="Z843" i="1"/>
  <c r="Z842" i="1"/>
  <c r="Z841" i="1"/>
  <c r="Z840" i="1"/>
  <c r="Z839" i="1"/>
  <c r="Z838" i="1"/>
  <c r="Z837" i="1"/>
  <c r="Z836" i="1"/>
  <c r="Z835" i="1"/>
  <c r="Z834" i="1"/>
  <c r="Z833" i="1"/>
  <c r="Z832" i="1"/>
  <c r="Z831" i="1"/>
  <c r="Z830" i="1"/>
  <c r="Z829" i="1"/>
  <c r="Z828" i="1"/>
  <c r="Z827" i="1"/>
  <c r="Z826" i="1"/>
  <c r="Z825" i="1"/>
  <c r="Z824" i="1"/>
  <c r="Z823" i="1"/>
  <c r="Z822" i="1"/>
  <c r="Z821" i="1"/>
  <c r="Z820" i="1"/>
  <c r="Z819" i="1"/>
  <c r="Z818" i="1"/>
  <c r="Z817" i="1"/>
  <c r="Z816" i="1"/>
  <c r="Z815" i="1"/>
  <c r="Z814" i="1"/>
  <c r="Z813" i="1"/>
  <c r="Z812" i="1"/>
  <c r="Z811" i="1"/>
  <c r="Z810" i="1"/>
  <c r="Z809" i="1"/>
  <c r="Z808" i="1"/>
  <c r="Z807" i="1"/>
  <c r="Z806" i="1"/>
  <c r="Z805" i="1"/>
  <c r="Z804" i="1"/>
  <c r="Z803" i="1"/>
  <c r="Z802" i="1"/>
  <c r="Z801" i="1"/>
  <c r="Z800" i="1"/>
  <c r="Z799" i="1"/>
  <c r="Z798" i="1"/>
  <c r="Z797" i="1"/>
  <c r="Z796" i="1"/>
  <c r="Z795" i="1"/>
  <c r="Z794" i="1"/>
  <c r="Z793" i="1"/>
  <c r="Z792" i="1"/>
  <c r="Z791" i="1"/>
  <c r="Z790" i="1"/>
  <c r="Z789" i="1"/>
  <c r="Z788" i="1"/>
  <c r="Z787" i="1"/>
  <c r="Z786" i="1"/>
  <c r="Z785" i="1"/>
  <c r="Z784" i="1"/>
  <c r="Z783" i="1"/>
  <c r="Z782" i="1"/>
  <c r="Z781" i="1"/>
  <c r="Z780" i="1"/>
  <c r="Z779" i="1"/>
  <c r="Z778" i="1"/>
  <c r="Z777" i="1"/>
  <c r="Z776" i="1"/>
  <c r="Z775" i="1"/>
  <c r="Z774" i="1"/>
  <c r="Z773" i="1"/>
  <c r="Z772" i="1"/>
  <c r="Z771" i="1"/>
  <c r="Z770" i="1"/>
  <c r="Z769" i="1"/>
  <c r="Z768" i="1"/>
  <c r="Z767" i="1"/>
  <c r="Z766" i="1"/>
  <c r="Z765" i="1"/>
  <c r="Z764" i="1"/>
  <c r="Z763" i="1"/>
  <c r="Z762" i="1"/>
  <c r="Z761" i="1"/>
  <c r="Z760" i="1"/>
  <c r="Z759" i="1"/>
  <c r="Z758" i="1"/>
  <c r="Z757" i="1"/>
  <c r="Z756" i="1"/>
  <c r="Z755" i="1"/>
  <c r="Z754" i="1"/>
  <c r="Z753" i="1"/>
  <c r="Z752" i="1"/>
  <c r="Z751" i="1"/>
  <c r="Z750" i="1"/>
  <c r="Z749" i="1"/>
  <c r="Z748" i="1"/>
  <c r="Z747" i="1"/>
  <c r="Z746" i="1"/>
  <c r="Z745" i="1"/>
  <c r="Z744" i="1"/>
  <c r="Z743" i="1"/>
  <c r="Z742" i="1"/>
  <c r="Z741" i="1"/>
  <c r="Z740" i="1"/>
  <c r="Z739" i="1"/>
  <c r="Z738" i="1"/>
  <c r="Z737" i="1"/>
  <c r="Z736" i="1"/>
  <c r="Z735" i="1"/>
  <c r="Z734" i="1"/>
  <c r="Z733" i="1"/>
  <c r="Z732" i="1"/>
  <c r="Z731" i="1"/>
  <c r="Z730" i="1"/>
  <c r="Z729" i="1"/>
  <c r="Z728" i="1"/>
  <c r="Z727" i="1"/>
  <c r="Z726" i="1"/>
  <c r="Z725" i="1"/>
  <c r="Z724" i="1"/>
  <c r="Z723" i="1"/>
  <c r="Z722" i="1"/>
  <c r="Z721" i="1"/>
  <c r="Z720" i="1"/>
  <c r="Z719" i="1"/>
  <c r="Z718" i="1"/>
  <c r="Z717" i="1"/>
  <c r="Z716" i="1"/>
  <c r="Z715" i="1"/>
  <c r="Z714" i="1"/>
  <c r="Z713" i="1"/>
  <c r="Z712" i="1"/>
  <c r="Z711" i="1"/>
  <c r="Z710" i="1"/>
  <c r="Z709" i="1"/>
  <c r="Z708" i="1"/>
  <c r="Z707" i="1"/>
  <c r="Z706" i="1"/>
  <c r="Z705" i="1"/>
  <c r="Z704" i="1"/>
  <c r="Z703" i="1"/>
  <c r="Z702" i="1"/>
  <c r="Z701" i="1"/>
  <c r="Z700" i="1"/>
  <c r="Z699" i="1"/>
  <c r="Z698" i="1"/>
  <c r="Z697" i="1"/>
  <c r="Z696" i="1"/>
  <c r="Z695" i="1"/>
  <c r="Z694" i="1"/>
  <c r="Z693" i="1"/>
  <c r="Z692" i="1"/>
  <c r="Z691" i="1"/>
  <c r="Z690" i="1"/>
  <c r="Z689" i="1"/>
  <c r="Z688" i="1"/>
  <c r="Z687" i="1"/>
  <c r="Z686" i="1"/>
  <c r="Z685" i="1"/>
  <c r="Z684" i="1"/>
  <c r="Z683" i="1"/>
  <c r="Z682" i="1"/>
  <c r="Z681" i="1"/>
  <c r="Z680" i="1"/>
  <c r="Z679" i="1"/>
  <c r="Z678" i="1"/>
  <c r="Z677" i="1"/>
  <c r="Z676" i="1"/>
  <c r="Z675" i="1"/>
  <c r="Z674" i="1"/>
  <c r="Z673" i="1"/>
  <c r="Z672" i="1"/>
  <c r="Z671" i="1"/>
  <c r="Z670" i="1"/>
  <c r="Z669" i="1"/>
  <c r="Z668" i="1"/>
  <c r="Z667" i="1"/>
  <c r="Z666" i="1"/>
  <c r="Z665" i="1"/>
  <c r="Z664" i="1"/>
  <c r="Z663" i="1"/>
  <c r="Z662" i="1"/>
  <c r="Z661" i="1"/>
  <c r="Z660" i="1"/>
  <c r="Z659" i="1"/>
  <c r="Z658" i="1"/>
  <c r="Z657" i="1"/>
  <c r="Z656" i="1"/>
  <c r="Z655" i="1"/>
  <c r="Z654" i="1"/>
  <c r="Z653" i="1"/>
  <c r="Z652" i="1"/>
  <c r="Z651" i="1"/>
  <c r="Z650" i="1"/>
  <c r="Z649" i="1"/>
  <c r="Z648" i="1"/>
  <c r="Z647" i="1"/>
  <c r="Z646" i="1"/>
  <c r="Z645" i="1"/>
  <c r="Z644" i="1"/>
  <c r="Z643" i="1"/>
  <c r="Z642" i="1"/>
  <c r="Z641" i="1"/>
  <c r="Z640" i="1"/>
  <c r="Z639" i="1"/>
  <c r="Z638" i="1"/>
  <c r="Z637" i="1"/>
  <c r="Z636" i="1"/>
  <c r="Z635" i="1"/>
  <c r="Z634" i="1"/>
  <c r="Z633" i="1"/>
  <c r="Z632" i="1"/>
  <c r="Z631" i="1"/>
  <c r="Z630" i="1"/>
  <c r="Z629" i="1"/>
  <c r="Z628" i="1"/>
  <c r="Z627" i="1"/>
  <c r="Z626" i="1"/>
  <c r="Z625" i="1"/>
  <c r="Z624" i="1"/>
  <c r="Z623" i="1"/>
  <c r="Z622" i="1"/>
  <c r="Z621" i="1"/>
  <c r="Z620" i="1"/>
  <c r="Z619" i="1"/>
  <c r="Z618" i="1"/>
  <c r="Z617" i="1"/>
  <c r="Z616" i="1"/>
  <c r="Z615" i="1"/>
  <c r="Z614" i="1"/>
  <c r="Z613" i="1"/>
  <c r="Z612" i="1"/>
  <c r="Z611" i="1"/>
  <c r="Z610" i="1"/>
  <c r="Z609" i="1"/>
  <c r="Z608" i="1"/>
  <c r="Z607" i="1"/>
  <c r="Z606" i="1"/>
  <c r="Z605" i="1"/>
  <c r="Z604" i="1"/>
  <c r="Z603" i="1"/>
  <c r="Z602" i="1"/>
  <c r="Z601" i="1"/>
  <c r="Z600" i="1"/>
  <c r="Z599" i="1"/>
  <c r="Z598" i="1"/>
  <c r="Z597" i="1"/>
  <c r="Z596" i="1"/>
  <c r="Z595" i="1"/>
  <c r="Z594" i="1"/>
  <c r="Z593" i="1"/>
  <c r="Z592" i="1"/>
  <c r="Z591" i="1"/>
  <c r="Z590" i="1"/>
  <c r="Z589" i="1"/>
  <c r="Z588" i="1"/>
  <c r="Z587" i="1"/>
  <c r="Z586" i="1"/>
  <c r="Z585" i="1"/>
  <c r="Z584" i="1"/>
  <c r="Z583" i="1"/>
  <c r="Z582" i="1"/>
  <c r="Z581" i="1"/>
  <c r="Z580" i="1"/>
  <c r="Z579" i="1"/>
  <c r="Z578" i="1"/>
  <c r="Z577" i="1"/>
  <c r="Z576" i="1"/>
  <c r="Z575" i="1"/>
  <c r="Z574" i="1"/>
  <c r="Z573" i="1"/>
  <c r="Z572" i="1"/>
  <c r="Z571" i="1"/>
  <c r="Z570" i="1"/>
  <c r="Z569" i="1"/>
  <c r="Z568" i="1"/>
  <c r="Z567" i="1"/>
  <c r="Z566" i="1"/>
  <c r="Z565" i="1"/>
  <c r="Z564" i="1"/>
  <c r="Z563" i="1"/>
  <c r="Z562" i="1"/>
  <c r="Z561" i="1"/>
  <c r="Z560" i="1"/>
  <c r="Z559" i="1"/>
  <c r="Z558" i="1"/>
  <c r="Z557" i="1"/>
  <c r="Z556" i="1"/>
  <c r="Z555" i="1"/>
  <c r="Z554" i="1"/>
  <c r="Z553" i="1"/>
  <c r="Z552" i="1"/>
  <c r="Z551" i="1"/>
  <c r="Z550" i="1"/>
  <c r="Z549" i="1"/>
  <c r="Z548" i="1"/>
  <c r="Z547" i="1"/>
  <c r="Z546" i="1"/>
  <c r="Z545" i="1"/>
  <c r="Z544" i="1"/>
  <c r="Z543" i="1"/>
  <c r="Z542" i="1"/>
  <c r="Z541" i="1"/>
  <c r="Z540" i="1"/>
  <c r="Z539" i="1"/>
  <c r="Z538" i="1"/>
  <c r="Z537" i="1"/>
  <c r="Z536" i="1"/>
  <c r="Z535" i="1"/>
  <c r="Z534" i="1"/>
  <c r="Z533" i="1"/>
  <c r="Z532" i="1"/>
  <c r="Z531" i="1"/>
  <c r="Z530" i="1"/>
  <c r="Z529" i="1"/>
  <c r="Z528" i="1"/>
  <c r="Z527" i="1"/>
  <c r="Z526" i="1"/>
  <c r="Z525" i="1"/>
  <c r="Z524" i="1"/>
  <c r="Z523" i="1"/>
  <c r="Z522" i="1"/>
  <c r="Z521" i="1"/>
  <c r="Z520" i="1"/>
  <c r="Z519" i="1"/>
  <c r="Z518" i="1"/>
  <c r="Z517" i="1"/>
  <c r="Z516" i="1"/>
  <c r="Z515" i="1"/>
  <c r="Z514" i="1"/>
  <c r="Z513" i="1"/>
  <c r="Z512" i="1"/>
  <c r="Z511" i="1"/>
  <c r="Z510" i="1"/>
  <c r="Z509" i="1"/>
  <c r="Z508" i="1"/>
  <c r="Z507" i="1"/>
  <c r="Z506" i="1"/>
  <c r="Z505" i="1"/>
  <c r="Z504" i="1"/>
  <c r="Z503" i="1"/>
  <c r="Z502" i="1"/>
  <c r="Z501" i="1"/>
  <c r="Z500" i="1"/>
  <c r="Z499" i="1"/>
  <c r="Z498" i="1"/>
  <c r="Z497" i="1"/>
  <c r="Z496" i="1"/>
  <c r="Z495" i="1"/>
  <c r="Z494" i="1"/>
  <c r="Z493" i="1"/>
  <c r="Z492" i="1"/>
  <c r="Z491" i="1"/>
  <c r="Z490" i="1"/>
  <c r="Z489" i="1"/>
  <c r="Z488" i="1"/>
  <c r="Z487" i="1"/>
  <c r="Z486" i="1"/>
  <c r="Z485" i="1"/>
  <c r="Z484" i="1"/>
  <c r="Z483" i="1"/>
  <c r="Z482" i="1"/>
  <c r="Z481" i="1"/>
  <c r="Z480" i="1"/>
  <c r="Z479" i="1"/>
  <c r="Z478" i="1"/>
  <c r="Z477" i="1"/>
  <c r="Z476" i="1"/>
  <c r="Z475" i="1"/>
  <c r="Z474" i="1"/>
  <c r="Z473" i="1"/>
  <c r="Z472" i="1"/>
  <c r="Z471" i="1"/>
  <c r="Z470" i="1"/>
  <c r="Z469" i="1"/>
  <c r="Z468" i="1"/>
  <c r="Z467" i="1"/>
  <c r="Z466" i="1"/>
  <c r="Z465" i="1"/>
  <c r="Z464" i="1"/>
  <c r="Z463" i="1"/>
  <c r="Z462" i="1"/>
  <c r="Z461" i="1"/>
  <c r="Z460" i="1"/>
  <c r="Z459" i="1"/>
  <c r="Z458" i="1"/>
  <c r="Z457" i="1"/>
  <c r="Z456" i="1"/>
  <c r="Z455" i="1"/>
  <c r="Z454" i="1"/>
  <c r="Z453" i="1"/>
  <c r="Z452" i="1"/>
  <c r="Z451" i="1"/>
  <c r="Z450" i="1"/>
  <c r="Z449" i="1"/>
  <c r="Z448" i="1"/>
  <c r="Z447" i="1"/>
  <c r="Z446" i="1"/>
  <c r="Z445" i="1"/>
  <c r="Z444" i="1"/>
  <c r="Z443" i="1"/>
  <c r="Z442" i="1"/>
  <c r="Z441" i="1"/>
  <c r="Z440" i="1"/>
  <c r="Z439" i="1"/>
  <c r="Z438" i="1"/>
  <c r="Z437" i="1"/>
  <c r="Z436" i="1"/>
  <c r="Z435" i="1"/>
  <c r="Z434" i="1"/>
  <c r="Z433" i="1"/>
  <c r="Z432" i="1"/>
  <c r="Z431" i="1"/>
  <c r="Z430" i="1"/>
  <c r="Z429" i="1"/>
  <c r="Z428" i="1"/>
  <c r="Z427" i="1"/>
  <c r="Z426" i="1"/>
  <c r="Z425" i="1"/>
  <c r="Z424" i="1"/>
  <c r="Z423" i="1"/>
  <c r="Z422" i="1"/>
  <c r="Z421" i="1"/>
  <c r="Z420" i="1"/>
  <c r="Z419" i="1"/>
  <c r="Z418" i="1"/>
  <c r="Z417" i="1"/>
  <c r="Z416" i="1"/>
  <c r="Z415" i="1"/>
  <c r="Z414" i="1"/>
  <c r="Z413" i="1"/>
  <c r="Z412" i="1"/>
  <c r="Z411" i="1"/>
  <c r="Z410" i="1"/>
  <c r="Z409" i="1"/>
  <c r="Z408" i="1"/>
  <c r="Z407" i="1"/>
  <c r="Z406" i="1"/>
  <c r="Z405" i="1"/>
  <c r="Z404" i="1"/>
  <c r="Z403" i="1"/>
  <c r="Z402" i="1"/>
  <c r="Z401" i="1"/>
  <c r="Z400" i="1"/>
  <c r="Z399" i="1"/>
  <c r="Z398" i="1"/>
  <c r="Z397" i="1"/>
  <c r="Z396" i="1"/>
  <c r="Z395" i="1"/>
  <c r="Z394" i="1"/>
  <c r="Z393" i="1"/>
  <c r="Z392" i="1"/>
  <c r="Z391" i="1"/>
  <c r="Z390" i="1"/>
  <c r="Z389" i="1"/>
  <c r="Z388" i="1"/>
  <c r="Z387" i="1"/>
  <c r="Z386" i="1"/>
  <c r="Z385" i="1"/>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7" i="1"/>
  <c r="Z356" i="1"/>
  <c r="Z355" i="1"/>
  <c r="Z354" i="1"/>
  <c r="Z353" i="1"/>
  <c r="Z352" i="1"/>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Z306" i="1"/>
  <c r="Z305" i="1"/>
  <c r="Z304" i="1"/>
  <c r="Z303" i="1"/>
  <c r="Z302" i="1"/>
  <c r="Z301" i="1"/>
  <c r="Z300" i="1"/>
  <c r="Z299" i="1"/>
  <c r="Z298" i="1"/>
  <c r="Z297" i="1"/>
  <c r="Z296" i="1"/>
  <c r="Z295" i="1"/>
  <c r="Z294" i="1"/>
  <c r="Z293" i="1"/>
  <c r="Z292" i="1"/>
  <c r="Z291" i="1"/>
  <c r="Z290" i="1"/>
  <c r="Z289" i="1"/>
  <c r="Z288" i="1"/>
  <c r="Z287" i="1"/>
  <c r="Z286" i="1"/>
  <c r="Z285" i="1"/>
  <c r="Z284" i="1"/>
  <c r="Z283" i="1"/>
  <c r="Z282" i="1"/>
  <c r="Z281" i="1"/>
  <c r="Z280" i="1"/>
  <c r="Z279" i="1"/>
  <c r="Z278" i="1"/>
  <c r="Z277" i="1"/>
  <c r="Z276" i="1"/>
  <c r="Z275" i="1"/>
  <c r="Z274" i="1"/>
  <c r="Z273" i="1"/>
  <c r="Z272" i="1"/>
  <c r="Z271" i="1"/>
  <c r="Z270" i="1"/>
  <c r="Z269" i="1"/>
  <c r="Z268" i="1"/>
  <c r="Z267" i="1"/>
  <c r="Z266" i="1"/>
  <c r="Z265" i="1"/>
  <c r="Z264" i="1"/>
  <c r="Z263" i="1"/>
  <c r="Z262" i="1"/>
  <c r="Z261" i="1"/>
  <c r="Z260" i="1"/>
  <c r="Z259" i="1"/>
  <c r="Z258" i="1"/>
  <c r="Z257" i="1"/>
  <c r="Z256" i="1"/>
  <c r="Z255" i="1"/>
  <c r="Z254" i="1"/>
  <c r="Z253" i="1"/>
  <c r="Z252" i="1"/>
  <c r="Z251" i="1"/>
  <c r="Z250" i="1"/>
  <c r="Z249" i="1"/>
  <c r="Z248" i="1"/>
  <c r="Z247" i="1"/>
  <c r="Z246" i="1"/>
  <c r="Z245" i="1"/>
  <c r="Z244" i="1"/>
  <c r="Z243" i="1"/>
  <c r="Z242" i="1"/>
  <c r="Z241" i="1"/>
  <c r="Z240" i="1"/>
  <c r="Z239" i="1"/>
  <c r="Z238" i="1"/>
  <c r="Z237" i="1"/>
  <c r="Z236" i="1"/>
  <c r="Z235" i="1"/>
  <c r="Z234" i="1"/>
  <c r="Z233" i="1"/>
  <c r="Z232" i="1"/>
  <c r="Z231" i="1"/>
  <c r="Z230" i="1"/>
  <c r="Z229" i="1"/>
  <c r="Z228" i="1"/>
  <c r="Z227" i="1"/>
  <c r="Z226" i="1"/>
  <c r="Z225" i="1"/>
  <c r="Z224" i="1"/>
  <c r="Z223" i="1"/>
  <c r="Z222" i="1"/>
  <c r="Z221" i="1"/>
  <c r="Z220" i="1"/>
  <c r="Z219" i="1"/>
  <c r="Z218" i="1"/>
  <c r="Z217" i="1"/>
  <c r="Z216" i="1"/>
  <c r="Z215" i="1"/>
  <c r="Z214" i="1"/>
  <c r="Z213" i="1"/>
  <c r="Z212" i="1"/>
  <c r="Z211" i="1"/>
  <c r="Z210" i="1"/>
  <c r="Z209" i="1"/>
  <c r="Z208" i="1"/>
  <c r="Z207" i="1"/>
  <c r="Z206" i="1"/>
  <c r="Z205" i="1"/>
  <c r="Z204" i="1"/>
  <c r="Z203" i="1"/>
  <c r="Z202" i="1"/>
  <c r="Z201" i="1"/>
  <c r="Z200" i="1"/>
  <c r="Z199" i="1"/>
  <c r="Z198" i="1"/>
  <c r="Z197" i="1"/>
  <c r="Z196" i="1"/>
  <c r="Z195" i="1"/>
  <c r="Z194" i="1"/>
  <c r="Z193" i="1"/>
  <c r="Z192" i="1"/>
  <c r="Z191" i="1"/>
  <c r="Z190" i="1"/>
  <c r="Z189" i="1"/>
  <c r="Z188" i="1"/>
  <c r="Z187" i="1"/>
  <c r="Z186" i="1"/>
  <c r="Z185" i="1"/>
  <c r="Z184" i="1"/>
  <c r="Z183" i="1"/>
  <c r="Z182" i="1"/>
  <c r="Z181" i="1"/>
  <c r="Z180" i="1"/>
  <c r="Z179" i="1"/>
  <c r="Z178" i="1"/>
  <c r="Z177" i="1"/>
  <c r="Z176" i="1"/>
  <c r="Z175" i="1"/>
  <c r="Z174" i="1"/>
  <c r="Z173" i="1"/>
  <c r="Z172" i="1"/>
  <c r="Z171" i="1"/>
  <c r="Z170" i="1"/>
  <c r="Z169" i="1"/>
  <c r="Z168" i="1"/>
  <c r="Z167" i="1"/>
  <c r="Z166" i="1"/>
  <c r="Z165" i="1"/>
  <c r="Z164" i="1"/>
  <c r="Z163" i="1"/>
  <c r="Z162" i="1"/>
  <c r="Z161" i="1"/>
  <c r="Z160" i="1"/>
  <c r="Z159" i="1"/>
  <c r="Z158" i="1"/>
  <c r="Z157" i="1"/>
  <c r="Z156" i="1"/>
  <c r="Z155" i="1"/>
  <c r="Z154" i="1"/>
  <c r="Z153" i="1"/>
  <c r="Z152" i="1"/>
  <c r="Z151" i="1"/>
  <c r="Z150" i="1"/>
  <c r="Z149" i="1"/>
  <c r="Z148" i="1"/>
  <c r="Z147" i="1"/>
  <c r="Z146" i="1"/>
  <c r="Z145" i="1"/>
  <c r="Z144" i="1"/>
  <c r="Z143" i="1"/>
  <c r="Z142" i="1"/>
  <c r="Z141" i="1"/>
  <c r="Z140" i="1"/>
  <c r="Z139" i="1"/>
  <c r="Z138" i="1"/>
  <c r="Z137" i="1"/>
  <c r="Z136" i="1"/>
  <c r="Z135" i="1"/>
  <c r="Z134" i="1"/>
  <c r="Z133" i="1"/>
  <c r="Z132" i="1"/>
  <c r="Z131" i="1"/>
  <c r="Z130" i="1"/>
  <c r="Z129" i="1"/>
  <c r="Z128" i="1"/>
  <c r="Z127" i="1"/>
  <c r="Z126" i="1"/>
  <c r="Z125" i="1"/>
  <c r="Z124" i="1"/>
  <c r="Z123" i="1"/>
  <c r="Z122" i="1"/>
  <c r="Z121" i="1"/>
  <c r="Z120" i="1"/>
  <c r="Z119" i="1"/>
  <c r="Z118" i="1"/>
  <c r="Z117" i="1"/>
  <c r="Z116" i="1"/>
  <c r="Z115" i="1"/>
  <c r="Z114" i="1"/>
  <c r="Z113" i="1"/>
  <c r="Z112" i="1"/>
  <c r="Z111" i="1"/>
  <c r="Z110" i="1"/>
  <c r="Z109" i="1"/>
  <c r="Z108" i="1"/>
  <c r="Z107" i="1"/>
  <c r="Z106" i="1"/>
  <c r="Z105" i="1"/>
  <c r="Z104" i="1"/>
  <c r="Z103" i="1"/>
  <c r="Z102" i="1"/>
  <c r="Z101" i="1"/>
  <c r="Z100" i="1"/>
  <c r="Z99" i="1"/>
  <c r="Z98" i="1"/>
  <c r="Z97" i="1"/>
  <c r="Z96" i="1"/>
  <c r="Z95" i="1"/>
  <c r="Z94" i="1"/>
  <c r="Z93" i="1"/>
  <c r="Z92" i="1"/>
  <c r="Z91" i="1"/>
  <c r="Z90" i="1"/>
  <c r="Z89" i="1"/>
  <c r="Z88" i="1"/>
  <c r="Z87" i="1"/>
  <c r="Z86" i="1"/>
  <c r="Z85" i="1"/>
  <c r="Z84" i="1"/>
  <c r="Z83" i="1"/>
  <c r="Z82" i="1"/>
  <c r="Z81" i="1"/>
  <c r="Z80" i="1"/>
  <c r="Z79" i="1"/>
  <c r="Z78" i="1"/>
  <c r="Z77" i="1"/>
  <c r="Z76" i="1"/>
  <c r="Z75" i="1"/>
  <c r="Z74" i="1"/>
  <c r="Z73" i="1"/>
  <c r="Z72" i="1"/>
  <c r="Z71" i="1"/>
  <c r="Z70" i="1"/>
  <c r="Z69" i="1"/>
  <c r="Z68" i="1"/>
  <c r="Z67" i="1"/>
  <c r="Z66" i="1"/>
  <c r="Z65" i="1"/>
  <c r="Z64" i="1"/>
  <c r="Z63" i="1"/>
  <c r="Z62" i="1"/>
  <c r="Z61" i="1"/>
  <c r="Z60" i="1"/>
  <c r="Z59" i="1"/>
  <c r="Z58" i="1"/>
  <c r="Z57" i="1"/>
  <c r="Z56" i="1"/>
  <c r="Z55" i="1"/>
  <c r="Z54" i="1"/>
  <c r="Z53" i="1"/>
  <c r="Z52" i="1"/>
  <c r="Z51" i="1"/>
  <c r="Z50" i="1"/>
  <c r="Z49" i="1"/>
  <c r="Z48" i="1"/>
  <c r="Z47" i="1"/>
  <c r="Z46" i="1"/>
  <c r="Z45" i="1"/>
  <c r="Z44" i="1"/>
  <c r="Z43" i="1"/>
  <c r="Z42" i="1"/>
  <c r="Z41" i="1"/>
  <c r="Z40" i="1"/>
  <c r="Z39" i="1"/>
  <c r="Z38" i="1"/>
  <c r="Z37" i="1"/>
  <c r="Z36" i="1"/>
  <c r="Z35" i="1"/>
  <c r="Z34" i="1"/>
  <c r="Z33" i="1"/>
  <c r="Z32" i="1"/>
  <c r="Z31" i="1"/>
  <c r="Z30" i="1"/>
  <c r="Z29" i="1"/>
  <c r="Z28" i="1"/>
  <c r="Z27" i="1"/>
  <c r="Z26" i="1"/>
  <c r="Z25" i="1"/>
  <c r="Z24" i="1"/>
  <c r="Z23" i="1"/>
  <c r="Z22" i="1"/>
  <c r="Z21" i="1"/>
  <c r="Z20" i="1"/>
  <c r="Z19" i="1"/>
  <c r="Z18" i="1"/>
  <c r="Z17" i="1"/>
  <c r="Z16" i="1"/>
  <c r="Z15" i="1"/>
  <c r="Z14" i="1"/>
  <c r="Z13" i="1"/>
  <c r="Z12" i="1"/>
  <c r="Z11" i="1"/>
  <c r="Z10" i="1"/>
  <c r="Z9" i="1"/>
  <c r="Z8" i="1"/>
  <c r="Z7" i="1"/>
  <c r="Z6" i="1"/>
  <c r="A60" i="5" l="1"/>
  <c r="C60" i="5" s="1"/>
  <c r="B60" i="5"/>
  <c r="A61" i="5"/>
  <c r="B61" i="5"/>
  <c r="A62" i="5"/>
  <c r="B62" i="5"/>
  <c r="A63" i="5"/>
  <c r="B63" i="5"/>
  <c r="A64" i="5"/>
  <c r="C64" i="5" s="1"/>
  <c r="B64" i="5"/>
  <c r="A65" i="5"/>
  <c r="B65" i="5"/>
  <c r="A66" i="5"/>
  <c r="C66" i="5" s="1"/>
  <c r="B66" i="5"/>
  <c r="A67" i="5"/>
  <c r="B67" i="5"/>
  <c r="A68" i="5"/>
  <c r="C68" i="5" s="1"/>
  <c r="B68" i="5"/>
  <c r="A69" i="5"/>
  <c r="B69" i="5"/>
  <c r="A70" i="5"/>
  <c r="C70" i="5" s="1"/>
  <c r="B70" i="5"/>
  <c r="A71" i="5"/>
  <c r="B71" i="5"/>
  <c r="A72" i="5"/>
  <c r="C72" i="5" s="1"/>
  <c r="B72" i="5"/>
  <c r="A73" i="5"/>
  <c r="B73" i="5"/>
  <c r="A74" i="5"/>
  <c r="C74" i="5" s="1"/>
  <c r="B74" i="5"/>
  <c r="A75" i="5"/>
  <c r="B75" i="5"/>
  <c r="A76" i="5"/>
  <c r="C76" i="5" s="1"/>
  <c r="B76" i="5"/>
  <c r="A77" i="5"/>
  <c r="B77" i="5"/>
  <c r="A78" i="5"/>
  <c r="C78" i="5" s="1"/>
  <c r="B78" i="5"/>
  <c r="A79" i="5"/>
  <c r="B79" i="5"/>
  <c r="A80" i="5"/>
  <c r="C80" i="5" s="1"/>
  <c r="B80" i="5"/>
  <c r="A81" i="5"/>
  <c r="B81" i="5"/>
  <c r="A82" i="5"/>
  <c r="C82" i="5" s="1"/>
  <c r="B82" i="5"/>
  <c r="A83" i="5"/>
  <c r="B83" i="5"/>
  <c r="A84" i="5"/>
  <c r="C84" i="5" s="1"/>
  <c r="B84" i="5"/>
  <c r="A85" i="5"/>
  <c r="B85" i="5"/>
  <c r="A86" i="5"/>
  <c r="C86" i="5" s="1"/>
  <c r="B86" i="5"/>
  <c r="A87" i="5"/>
  <c r="B87" i="5"/>
  <c r="A88" i="5"/>
  <c r="C88" i="5" s="1"/>
  <c r="B88" i="5"/>
  <c r="A89" i="5"/>
  <c r="B89" i="5"/>
  <c r="A90" i="5"/>
  <c r="C90" i="5" s="1"/>
  <c r="B90" i="5"/>
  <c r="A91" i="5"/>
  <c r="B91" i="5"/>
  <c r="A92" i="5"/>
  <c r="C92" i="5" s="1"/>
  <c r="B92" i="5"/>
  <c r="A93" i="5"/>
  <c r="B93" i="5"/>
  <c r="A94" i="5"/>
  <c r="C94" i="5" s="1"/>
  <c r="B94" i="5"/>
  <c r="A95" i="5"/>
  <c r="B95" i="5"/>
  <c r="A96" i="5"/>
  <c r="C96" i="5" s="1"/>
  <c r="B96" i="5"/>
  <c r="A97" i="5"/>
  <c r="B97" i="5"/>
  <c r="A98" i="5"/>
  <c r="C98" i="5" s="1"/>
  <c r="B98" i="5"/>
  <c r="A99" i="5"/>
  <c r="B99" i="5"/>
  <c r="A100" i="5"/>
  <c r="C100" i="5" s="1"/>
  <c r="B100" i="5"/>
  <c r="A101" i="5"/>
  <c r="B101" i="5"/>
  <c r="A102" i="5"/>
  <c r="C102" i="5" s="1"/>
  <c r="B102" i="5"/>
  <c r="A103" i="5"/>
  <c r="B103" i="5"/>
  <c r="A104" i="5"/>
  <c r="C104" i="5" s="1"/>
  <c r="B104" i="5"/>
  <c r="A105" i="5"/>
  <c r="B105" i="5"/>
  <c r="A106" i="5"/>
  <c r="C106" i="5" s="1"/>
  <c r="B106" i="5"/>
  <c r="A107" i="5"/>
  <c r="B107" i="5"/>
  <c r="A108" i="5"/>
  <c r="C108" i="5" s="1"/>
  <c r="B108" i="5"/>
  <c r="A109" i="5"/>
  <c r="B109" i="5"/>
  <c r="A110" i="5"/>
  <c r="C110" i="5" s="1"/>
  <c r="B110" i="5"/>
  <c r="A111" i="5"/>
  <c r="B111" i="5"/>
  <c r="A112" i="5"/>
  <c r="C112" i="5" s="1"/>
  <c r="B112" i="5"/>
  <c r="A113" i="5"/>
  <c r="B113" i="5"/>
  <c r="A114" i="5"/>
  <c r="C114" i="5" s="1"/>
  <c r="B114" i="5"/>
  <c r="A115" i="5"/>
  <c r="B115" i="5"/>
  <c r="A116" i="5"/>
  <c r="C116" i="5" s="1"/>
  <c r="B116" i="5"/>
  <c r="A117" i="5"/>
  <c r="B117" i="5"/>
  <c r="A118" i="5"/>
  <c r="C118" i="5" s="1"/>
  <c r="B118" i="5"/>
  <c r="A119" i="5"/>
  <c r="B119" i="5"/>
  <c r="A120" i="5"/>
  <c r="C120" i="5" s="1"/>
  <c r="B120" i="5"/>
  <c r="A121" i="5"/>
  <c r="B121" i="5"/>
  <c r="A122" i="5"/>
  <c r="C122" i="5" s="1"/>
  <c r="B122" i="5"/>
  <c r="A123" i="5"/>
  <c r="B123" i="5"/>
  <c r="A124" i="5"/>
  <c r="C124" i="5" s="1"/>
  <c r="B124" i="5"/>
  <c r="A125" i="5"/>
  <c r="B125" i="5"/>
  <c r="A126" i="5"/>
  <c r="C126" i="5" s="1"/>
  <c r="B126" i="5"/>
  <c r="A127" i="5"/>
  <c r="B127" i="5"/>
  <c r="A128" i="5"/>
  <c r="C128" i="5" s="1"/>
  <c r="B128" i="5"/>
  <c r="A129" i="5"/>
  <c r="B129" i="5"/>
  <c r="A130" i="5"/>
  <c r="C130" i="5" s="1"/>
  <c r="B130" i="5"/>
  <c r="A131" i="5"/>
  <c r="B131" i="5"/>
  <c r="A132" i="5"/>
  <c r="C132" i="5" s="1"/>
  <c r="B132" i="5"/>
  <c r="A133" i="5"/>
  <c r="B133" i="5"/>
  <c r="A134" i="5"/>
  <c r="C134" i="5" s="1"/>
  <c r="B134" i="5"/>
  <c r="A135" i="5"/>
  <c r="B135" i="5"/>
  <c r="A136" i="5"/>
  <c r="C136" i="5" s="1"/>
  <c r="B136" i="5"/>
  <c r="A137" i="5"/>
  <c r="B137" i="5"/>
  <c r="A138" i="5"/>
  <c r="C138" i="5" s="1"/>
  <c r="B138" i="5"/>
  <c r="A139" i="5"/>
  <c r="B139" i="5"/>
  <c r="A140" i="5"/>
  <c r="C140" i="5" s="1"/>
  <c r="B140" i="5"/>
  <c r="A141" i="5"/>
  <c r="B141" i="5"/>
  <c r="A142" i="5"/>
  <c r="C142" i="5" s="1"/>
  <c r="B142" i="5"/>
  <c r="A143" i="5"/>
  <c r="B143" i="5"/>
  <c r="A144" i="5"/>
  <c r="C144" i="5" s="1"/>
  <c r="B144" i="5"/>
  <c r="A145" i="5"/>
  <c r="B145" i="5"/>
  <c r="A146" i="5"/>
  <c r="C146" i="5" s="1"/>
  <c r="B146" i="5"/>
  <c r="A147" i="5"/>
  <c r="B147" i="5"/>
  <c r="A148" i="5"/>
  <c r="C148" i="5" s="1"/>
  <c r="B148" i="5"/>
  <c r="A149" i="5"/>
  <c r="B149" i="5"/>
  <c r="A150" i="5"/>
  <c r="C150" i="5" s="1"/>
  <c r="B150" i="5"/>
  <c r="A151" i="5"/>
  <c r="B151" i="5"/>
  <c r="A152" i="5"/>
  <c r="C152" i="5" s="1"/>
  <c r="B152" i="5"/>
  <c r="A153" i="5"/>
  <c r="B153" i="5"/>
  <c r="A154" i="5"/>
  <c r="C154" i="5" s="1"/>
  <c r="B154" i="5"/>
  <c r="A155" i="5"/>
  <c r="B155" i="5"/>
  <c r="A156" i="5"/>
  <c r="C156" i="5" s="1"/>
  <c r="B156" i="5"/>
  <c r="A157" i="5"/>
  <c r="B157" i="5"/>
  <c r="A158" i="5"/>
  <c r="C158" i="5" s="1"/>
  <c r="B158" i="5"/>
  <c r="A159" i="5"/>
  <c r="B159" i="5"/>
  <c r="A160" i="5"/>
  <c r="C160" i="5" s="1"/>
  <c r="B160" i="5"/>
  <c r="A161" i="5"/>
  <c r="B161" i="5"/>
  <c r="A162" i="5"/>
  <c r="C162" i="5" s="1"/>
  <c r="B162" i="5"/>
  <c r="A163" i="5"/>
  <c r="B163" i="5"/>
  <c r="A164" i="5"/>
  <c r="C164" i="5" s="1"/>
  <c r="B164" i="5"/>
  <c r="A165" i="5"/>
  <c r="B165" i="5"/>
  <c r="A166" i="5"/>
  <c r="C166" i="5" s="1"/>
  <c r="B166" i="5"/>
  <c r="A167" i="5"/>
  <c r="B167" i="5"/>
  <c r="A168" i="5"/>
  <c r="C168" i="5" s="1"/>
  <c r="B168" i="5"/>
  <c r="A169" i="5"/>
  <c r="B169" i="5"/>
  <c r="A170" i="5"/>
  <c r="C170" i="5" s="1"/>
  <c r="B170" i="5"/>
  <c r="A171" i="5"/>
  <c r="B171" i="5"/>
  <c r="A172" i="5"/>
  <c r="C172" i="5" s="1"/>
  <c r="B172" i="5"/>
  <c r="A173" i="5"/>
  <c r="B173" i="5"/>
  <c r="A174" i="5"/>
  <c r="C174" i="5" s="1"/>
  <c r="B174" i="5"/>
  <c r="A175" i="5"/>
  <c r="B175" i="5"/>
  <c r="A176" i="5"/>
  <c r="C176" i="5" s="1"/>
  <c r="B176" i="5"/>
  <c r="A177" i="5"/>
  <c r="B177" i="5"/>
  <c r="A178" i="5"/>
  <c r="C178" i="5" s="1"/>
  <c r="B178" i="5"/>
  <c r="A179" i="5"/>
  <c r="B179" i="5"/>
  <c r="A180" i="5"/>
  <c r="C180" i="5" s="1"/>
  <c r="B180" i="5"/>
  <c r="A181" i="5"/>
  <c r="B181" i="5"/>
  <c r="A182" i="5"/>
  <c r="C182" i="5" s="1"/>
  <c r="B182" i="5"/>
  <c r="A183" i="5"/>
  <c r="B183" i="5"/>
  <c r="A184" i="5"/>
  <c r="C184" i="5" s="1"/>
  <c r="B184" i="5"/>
  <c r="A185" i="5"/>
  <c r="B185" i="5"/>
  <c r="A186" i="5"/>
  <c r="C186" i="5" s="1"/>
  <c r="B186" i="5"/>
  <c r="A187" i="5"/>
  <c r="B187" i="5"/>
  <c r="A188" i="5"/>
  <c r="C188" i="5" s="1"/>
  <c r="B188" i="5"/>
  <c r="A189" i="5"/>
  <c r="B189" i="5"/>
  <c r="A190" i="5"/>
  <c r="C190" i="5" s="1"/>
  <c r="B190" i="5"/>
  <c r="A191" i="5"/>
  <c r="B191" i="5"/>
  <c r="A192" i="5"/>
  <c r="C192" i="5" s="1"/>
  <c r="B192" i="5"/>
  <c r="A193" i="5"/>
  <c r="B193" i="5"/>
  <c r="A194" i="5"/>
  <c r="C194" i="5" s="1"/>
  <c r="B194" i="5"/>
  <c r="A195" i="5"/>
  <c r="B195" i="5"/>
  <c r="A196" i="5"/>
  <c r="C196" i="5" s="1"/>
  <c r="B196" i="5"/>
  <c r="A197" i="5"/>
  <c r="B197" i="5"/>
  <c r="A198" i="5"/>
  <c r="C198" i="5" s="1"/>
  <c r="B198" i="5"/>
  <c r="A199" i="5"/>
  <c r="B199" i="5"/>
  <c r="A200" i="5"/>
  <c r="C200" i="5" s="1"/>
  <c r="B200" i="5"/>
  <c r="A201" i="5"/>
  <c r="B201" i="5"/>
  <c r="A202" i="5"/>
  <c r="C202" i="5" s="1"/>
  <c r="B202" i="5"/>
  <c r="A203" i="5"/>
  <c r="B203" i="5"/>
  <c r="A204" i="5"/>
  <c r="C204" i="5" s="1"/>
  <c r="B204" i="5"/>
  <c r="A205" i="5"/>
  <c r="B205" i="5"/>
  <c r="A206" i="5"/>
  <c r="C206" i="5" s="1"/>
  <c r="B206" i="5"/>
  <c r="A207" i="5"/>
  <c r="B207" i="5"/>
  <c r="A208" i="5"/>
  <c r="C208" i="5" s="1"/>
  <c r="B208" i="5"/>
  <c r="A209" i="5"/>
  <c r="B209" i="5"/>
  <c r="A210" i="5"/>
  <c r="C210" i="5" s="1"/>
  <c r="B210" i="5"/>
  <c r="A211" i="5"/>
  <c r="B211" i="5"/>
  <c r="A212" i="5"/>
  <c r="C212" i="5" s="1"/>
  <c r="B212" i="5"/>
  <c r="A213" i="5"/>
  <c r="B213" i="5"/>
  <c r="A214" i="5"/>
  <c r="C214" i="5" s="1"/>
  <c r="B214" i="5"/>
  <c r="A215" i="5"/>
  <c r="B215" i="5"/>
  <c r="A216" i="5"/>
  <c r="C216" i="5" s="1"/>
  <c r="B216" i="5"/>
  <c r="A217" i="5"/>
  <c r="B217" i="5"/>
  <c r="A218" i="5"/>
  <c r="C218" i="5" s="1"/>
  <c r="B218" i="5"/>
  <c r="A219" i="5"/>
  <c r="B219" i="5"/>
  <c r="A220" i="5"/>
  <c r="C220" i="5" s="1"/>
  <c r="B220" i="5"/>
  <c r="A221" i="5"/>
  <c r="B221" i="5"/>
  <c r="A222" i="5"/>
  <c r="C222" i="5" s="1"/>
  <c r="B222" i="5"/>
  <c r="A223" i="5"/>
  <c r="B223" i="5"/>
  <c r="A224" i="5"/>
  <c r="C224" i="5" s="1"/>
  <c r="B224" i="5"/>
  <c r="A225" i="5"/>
  <c r="B225" i="5"/>
  <c r="A226" i="5"/>
  <c r="C226" i="5" s="1"/>
  <c r="B226" i="5"/>
  <c r="A227" i="5"/>
  <c r="B227" i="5"/>
  <c r="A228" i="5"/>
  <c r="C228" i="5" s="1"/>
  <c r="B228" i="5"/>
  <c r="A229" i="5"/>
  <c r="B229" i="5"/>
  <c r="A230" i="5"/>
  <c r="C230" i="5" s="1"/>
  <c r="B230" i="5"/>
  <c r="A231" i="5"/>
  <c r="B231" i="5"/>
  <c r="A232" i="5"/>
  <c r="C232" i="5" s="1"/>
  <c r="B232" i="5"/>
  <c r="A233" i="5"/>
  <c r="B233" i="5"/>
  <c r="A234" i="5"/>
  <c r="C234" i="5" s="1"/>
  <c r="B234" i="5"/>
  <c r="A235" i="5"/>
  <c r="B235" i="5"/>
  <c r="A236" i="5"/>
  <c r="C236" i="5" s="1"/>
  <c r="B236" i="5"/>
  <c r="A237" i="5"/>
  <c r="B237" i="5"/>
  <c r="A238" i="5"/>
  <c r="C238" i="5" s="1"/>
  <c r="B238" i="5"/>
  <c r="A239" i="5"/>
  <c r="B239" i="5"/>
  <c r="A240" i="5"/>
  <c r="C240" i="5" s="1"/>
  <c r="B240" i="5"/>
  <c r="A241" i="5"/>
  <c r="B241" i="5"/>
  <c r="A242" i="5"/>
  <c r="C242" i="5" s="1"/>
  <c r="B242" i="5"/>
  <c r="A243" i="5"/>
  <c r="B243" i="5"/>
  <c r="A244" i="5"/>
  <c r="C244" i="5" s="1"/>
  <c r="B244" i="5"/>
  <c r="A245" i="5"/>
  <c r="B245" i="5"/>
  <c r="A246" i="5"/>
  <c r="C246" i="5" s="1"/>
  <c r="B246" i="5"/>
  <c r="A247" i="5"/>
  <c r="B247" i="5"/>
  <c r="A248" i="5"/>
  <c r="C248" i="5" s="1"/>
  <c r="B248" i="5"/>
  <c r="A249" i="5"/>
  <c r="B249" i="5"/>
  <c r="A250" i="5"/>
  <c r="C250" i="5" s="1"/>
  <c r="B250" i="5"/>
  <c r="A251" i="5"/>
  <c r="B251" i="5"/>
  <c r="A252" i="5"/>
  <c r="C252" i="5" s="1"/>
  <c r="B252" i="5"/>
  <c r="A253" i="5"/>
  <c r="B253" i="5"/>
  <c r="A254" i="5"/>
  <c r="C254" i="5" s="1"/>
  <c r="B254" i="5"/>
  <c r="A255" i="5"/>
  <c r="B255" i="5"/>
  <c r="A256" i="5"/>
  <c r="C256" i="5" s="1"/>
  <c r="B256" i="5"/>
  <c r="A257" i="5"/>
  <c r="B257" i="5"/>
  <c r="A258" i="5"/>
  <c r="C258" i="5" s="1"/>
  <c r="B258" i="5"/>
  <c r="A259" i="5"/>
  <c r="B259" i="5"/>
  <c r="A260" i="5"/>
  <c r="C260" i="5" s="1"/>
  <c r="B260" i="5"/>
  <c r="A261" i="5"/>
  <c r="B261" i="5"/>
  <c r="A262" i="5"/>
  <c r="C262" i="5" s="1"/>
  <c r="B262" i="5"/>
  <c r="A263" i="5"/>
  <c r="B263" i="5"/>
  <c r="A264" i="5"/>
  <c r="C264" i="5" s="1"/>
  <c r="B264" i="5"/>
  <c r="A265" i="5"/>
  <c r="B265" i="5"/>
  <c r="A266" i="5"/>
  <c r="C266" i="5" s="1"/>
  <c r="B266" i="5"/>
  <c r="A267" i="5"/>
  <c r="B267" i="5"/>
  <c r="A268" i="5"/>
  <c r="C268" i="5" s="1"/>
  <c r="B268" i="5"/>
  <c r="A269" i="5"/>
  <c r="B269" i="5"/>
  <c r="A270" i="5"/>
  <c r="C270" i="5" s="1"/>
  <c r="B270" i="5"/>
  <c r="A271" i="5"/>
  <c r="B271" i="5"/>
  <c r="A272" i="5"/>
  <c r="C272" i="5" s="1"/>
  <c r="B272" i="5"/>
  <c r="A273" i="5"/>
  <c r="B273" i="5"/>
  <c r="A274" i="5"/>
  <c r="C274" i="5" s="1"/>
  <c r="B274" i="5"/>
  <c r="A275" i="5"/>
  <c r="B275" i="5"/>
  <c r="A276" i="5"/>
  <c r="C276" i="5" s="1"/>
  <c r="B276" i="5"/>
  <c r="A277" i="5"/>
  <c r="B277" i="5"/>
  <c r="A278" i="5"/>
  <c r="C278" i="5" s="1"/>
  <c r="B278" i="5"/>
  <c r="A279" i="5"/>
  <c r="B279" i="5"/>
  <c r="A280" i="5"/>
  <c r="C280" i="5" s="1"/>
  <c r="B280" i="5"/>
  <c r="A281" i="5"/>
  <c r="B281" i="5"/>
  <c r="A282" i="5"/>
  <c r="C282" i="5" s="1"/>
  <c r="B282" i="5"/>
  <c r="A283" i="5"/>
  <c r="B283" i="5"/>
  <c r="A284" i="5"/>
  <c r="C284" i="5" s="1"/>
  <c r="B284" i="5"/>
  <c r="A285" i="5"/>
  <c r="B285" i="5"/>
  <c r="A286" i="5"/>
  <c r="C286" i="5" s="1"/>
  <c r="B286" i="5"/>
  <c r="A287" i="5"/>
  <c r="B287" i="5"/>
  <c r="A288" i="5"/>
  <c r="C288" i="5" s="1"/>
  <c r="B288" i="5"/>
  <c r="A289" i="5"/>
  <c r="B289" i="5"/>
  <c r="A290" i="5"/>
  <c r="C290" i="5" s="1"/>
  <c r="B290" i="5"/>
  <c r="A291" i="5"/>
  <c r="B291" i="5"/>
  <c r="A292" i="5"/>
  <c r="C292" i="5" s="1"/>
  <c r="B292" i="5"/>
  <c r="A293" i="5"/>
  <c r="B293" i="5"/>
  <c r="A294" i="5"/>
  <c r="C294" i="5" s="1"/>
  <c r="B294" i="5"/>
  <c r="A295" i="5"/>
  <c r="B295" i="5"/>
  <c r="A296" i="5"/>
  <c r="C296" i="5" s="1"/>
  <c r="B296" i="5"/>
  <c r="A297" i="5"/>
  <c r="B297" i="5"/>
  <c r="A298" i="5"/>
  <c r="C298" i="5" s="1"/>
  <c r="B298" i="5"/>
  <c r="A299" i="5"/>
  <c r="B299" i="5"/>
  <c r="A300" i="5"/>
  <c r="C300" i="5" s="1"/>
  <c r="B300" i="5"/>
  <c r="A301" i="5"/>
  <c r="B301" i="5"/>
  <c r="A302" i="5"/>
  <c r="C302" i="5" s="1"/>
  <c r="B302" i="5"/>
  <c r="A303" i="5"/>
  <c r="B303" i="5"/>
  <c r="A304" i="5"/>
  <c r="C304" i="5" s="1"/>
  <c r="B304" i="5"/>
  <c r="A305" i="5"/>
  <c r="B305" i="5"/>
  <c r="A306" i="5"/>
  <c r="C306" i="5" s="1"/>
  <c r="B306" i="5"/>
  <c r="A307" i="5"/>
  <c r="B307" i="5"/>
  <c r="A308" i="5"/>
  <c r="C308" i="5" s="1"/>
  <c r="B308" i="5"/>
  <c r="A309" i="5"/>
  <c r="B309" i="5"/>
  <c r="A310" i="5"/>
  <c r="C310" i="5" s="1"/>
  <c r="B310" i="5"/>
  <c r="A311" i="5"/>
  <c r="B311" i="5"/>
  <c r="A312" i="5"/>
  <c r="C312" i="5" s="1"/>
  <c r="B312" i="5"/>
  <c r="A313" i="5"/>
  <c r="B313" i="5"/>
  <c r="A314" i="5"/>
  <c r="C314" i="5" s="1"/>
  <c r="B314" i="5"/>
  <c r="A315" i="5"/>
  <c r="B315" i="5"/>
  <c r="A316" i="5"/>
  <c r="C316" i="5" s="1"/>
  <c r="B316" i="5"/>
  <c r="A317" i="5"/>
  <c r="B317" i="5"/>
  <c r="A318" i="5"/>
  <c r="C318" i="5" s="1"/>
  <c r="B318" i="5"/>
  <c r="A319" i="5"/>
  <c r="B319" i="5"/>
  <c r="A320" i="5"/>
  <c r="C320" i="5" s="1"/>
  <c r="B320" i="5"/>
  <c r="A321" i="5"/>
  <c r="B321" i="5"/>
  <c r="A322" i="5"/>
  <c r="C322" i="5" s="1"/>
  <c r="B322" i="5"/>
  <c r="A323" i="5"/>
  <c r="B323" i="5"/>
  <c r="A324" i="5"/>
  <c r="C324" i="5" s="1"/>
  <c r="B324" i="5"/>
  <c r="A325" i="5"/>
  <c r="B325" i="5"/>
  <c r="A326" i="5"/>
  <c r="C326" i="5" s="1"/>
  <c r="B326" i="5"/>
  <c r="A327" i="5"/>
  <c r="B327" i="5"/>
  <c r="A328" i="5"/>
  <c r="C328" i="5" s="1"/>
  <c r="B328" i="5"/>
  <c r="A329" i="5"/>
  <c r="B329" i="5"/>
  <c r="A330" i="5"/>
  <c r="C330" i="5" s="1"/>
  <c r="B330" i="5"/>
  <c r="A331" i="5"/>
  <c r="B331" i="5"/>
  <c r="A332" i="5"/>
  <c r="C332" i="5" s="1"/>
  <c r="B332" i="5"/>
  <c r="A333" i="5"/>
  <c r="B333" i="5"/>
  <c r="A334" i="5"/>
  <c r="C334" i="5" s="1"/>
  <c r="B334" i="5"/>
  <c r="A335" i="5"/>
  <c r="B335" i="5"/>
  <c r="A336" i="5"/>
  <c r="C336" i="5" s="1"/>
  <c r="B336" i="5"/>
  <c r="A337" i="5"/>
  <c r="B337" i="5"/>
  <c r="A338" i="5"/>
  <c r="C338" i="5" s="1"/>
  <c r="B338" i="5"/>
  <c r="A339" i="5"/>
  <c r="B339" i="5"/>
  <c r="A340" i="5"/>
  <c r="C340" i="5" s="1"/>
  <c r="B340" i="5"/>
  <c r="A341" i="5"/>
  <c r="B341" i="5"/>
  <c r="A342" i="5"/>
  <c r="C342" i="5" s="1"/>
  <c r="B342" i="5"/>
  <c r="A343" i="5"/>
  <c r="B343" i="5"/>
  <c r="A344" i="5"/>
  <c r="C344" i="5" s="1"/>
  <c r="B344" i="5"/>
  <c r="A345" i="5"/>
  <c r="B345" i="5"/>
  <c r="A346" i="5"/>
  <c r="C346" i="5" s="1"/>
  <c r="B346" i="5"/>
  <c r="A347" i="5"/>
  <c r="C347" i="5" s="1"/>
  <c r="B347" i="5"/>
  <c r="A348" i="5"/>
  <c r="C348" i="5" s="1"/>
  <c r="B348" i="5"/>
  <c r="A349" i="5"/>
  <c r="B349" i="5"/>
  <c r="A350" i="5"/>
  <c r="C350" i="5" s="1"/>
  <c r="B350" i="5"/>
  <c r="A351" i="5"/>
  <c r="C351" i="5" s="1"/>
  <c r="B351" i="5"/>
  <c r="A352" i="5"/>
  <c r="C352" i="5" s="1"/>
  <c r="B352" i="5"/>
  <c r="A353" i="5"/>
  <c r="C353" i="5" s="1"/>
  <c r="B353" i="5"/>
  <c r="A354" i="5"/>
  <c r="C354" i="5" s="1"/>
  <c r="B354" i="5"/>
  <c r="A355" i="5"/>
  <c r="C355" i="5" s="1"/>
  <c r="B355" i="5"/>
  <c r="A356" i="5"/>
  <c r="C356" i="5" s="1"/>
  <c r="B356" i="5"/>
  <c r="A357" i="5"/>
  <c r="C357" i="5" s="1"/>
  <c r="B357" i="5"/>
  <c r="A358" i="5"/>
  <c r="C358" i="5" s="1"/>
  <c r="B358" i="5"/>
  <c r="A359" i="5"/>
  <c r="C359" i="5" s="1"/>
  <c r="B359" i="5"/>
  <c r="A360" i="5"/>
  <c r="C360" i="5" s="1"/>
  <c r="B360" i="5"/>
  <c r="A361" i="5"/>
  <c r="C361" i="5" s="1"/>
  <c r="B361" i="5"/>
  <c r="A362" i="5"/>
  <c r="C362" i="5" s="1"/>
  <c r="B362" i="5"/>
  <c r="A363" i="5"/>
  <c r="C363" i="5" s="1"/>
  <c r="B363" i="5"/>
  <c r="A364" i="5"/>
  <c r="C364" i="5" s="1"/>
  <c r="B364" i="5"/>
  <c r="A365" i="5"/>
  <c r="C365" i="5" s="1"/>
  <c r="B365" i="5"/>
  <c r="A366" i="5"/>
  <c r="C366" i="5" s="1"/>
  <c r="B366" i="5"/>
  <c r="A367" i="5"/>
  <c r="C367" i="5" s="1"/>
  <c r="B367" i="5"/>
  <c r="A368" i="5"/>
  <c r="C368" i="5" s="1"/>
  <c r="B368" i="5"/>
  <c r="A369" i="5"/>
  <c r="C369" i="5" s="1"/>
  <c r="B369" i="5"/>
  <c r="A370" i="5"/>
  <c r="C370" i="5" s="1"/>
  <c r="B370" i="5"/>
  <c r="A371" i="5"/>
  <c r="C371" i="5" s="1"/>
  <c r="B371" i="5"/>
  <c r="A372" i="5"/>
  <c r="C372" i="5" s="1"/>
  <c r="B372" i="5"/>
  <c r="A373" i="5"/>
  <c r="C373" i="5" s="1"/>
  <c r="B373" i="5"/>
  <c r="A374" i="5"/>
  <c r="C374" i="5" s="1"/>
  <c r="B374" i="5"/>
  <c r="A375" i="5"/>
  <c r="C375" i="5" s="1"/>
  <c r="B375" i="5"/>
  <c r="A376" i="5"/>
  <c r="C376" i="5" s="1"/>
  <c r="B376" i="5"/>
  <c r="A377" i="5"/>
  <c r="C377" i="5" s="1"/>
  <c r="B377" i="5"/>
  <c r="A378" i="5"/>
  <c r="C378" i="5" s="1"/>
  <c r="B378" i="5"/>
  <c r="A379" i="5"/>
  <c r="C379" i="5" s="1"/>
  <c r="B379" i="5"/>
  <c r="A380" i="5"/>
  <c r="C380" i="5" s="1"/>
  <c r="B380" i="5"/>
  <c r="A381" i="5"/>
  <c r="C381" i="5" s="1"/>
  <c r="B381" i="5"/>
  <c r="A382" i="5"/>
  <c r="C382" i="5" s="1"/>
  <c r="B382" i="5"/>
  <c r="A383" i="5"/>
  <c r="C383" i="5" s="1"/>
  <c r="B383" i="5"/>
  <c r="A384" i="5"/>
  <c r="C384" i="5" s="1"/>
  <c r="B384" i="5"/>
  <c r="A385" i="5"/>
  <c r="C385" i="5" s="1"/>
  <c r="B385" i="5"/>
  <c r="A386" i="5"/>
  <c r="C386" i="5" s="1"/>
  <c r="B386" i="5"/>
  <c r="A387" i="5"/>
  <c r="C387" i="5" s="1"/>
  <c r="B387" i="5"/>
  <c r="A388" i="5"/>
  <c r="C388" i="5" s="1"/>
  <c r="B388" i="5"/>
  <c r="A389" i="5"/>
  <c r="C389" i="5" s="1"/>
  <c r="B389" i="5"/>
  <c r="A390" i="5"/>
  <c r="C390" i="5" s="1"/>
  <c r="B390" i="5"/>
  <c r="A391" i="5"/>
  <c r="C391" i="5" s="1"/>
  <c r="B391" i="5"/>
  <c r="A392" i="5"/>
  <c r="C392" i="5" s="1"/>
  <c r="B392" i="5"/>
  <c r="A393" i="5"/>
  <c r="C393" i="5" s="1"/>
  <c r="B393" i="5"/>
  <c r="A394" i="5"/>
  <c r="C394" i="5" s="1"/>
  <c r="B394" i="5"/>
  <c r="A395" i="5"/>
  <c r="C395" i="5" s="1"/>
  <c r="B395" i="5"/>
  <c r="A396" i="5"/>
  <c r="C396" i="5" s="1"/>
  <c r="B396" i="5"/>
  <c r="A397" i="5"/>
  <c r="C397" i="5" s="1"/>
  <c r="B397" i="5"/>
  <c r="A398" i="5"/>
  <c r="C398" i="5" s="1"/>
  <c r="B398" i="5"/>
  <c r="A399" i="5"/>
  <c r="C399" i="5" s="1"/>
  <c r="B399" i="5"/>
  <c r="A400" i="5"/>
  <c r="C400" i="5" s="1"/>
  <c r="B400" i="5"/>
  <c r="A401" i="5"/>
  <c r="C401" i="5" s="1"/>
  <c r="B401" i="5"/>
  <c r="A402" i="5"/>
  <c r="C402" i="5" s="1"/>
  <c r="B402" i="5"/>
  <c r="A403" i="5"/>
  <c r="C403" i="5" s="1"/>
  <c r="B403" i="5"/>
  <c r="A404" i="5"/>
  <c r="C404" i="5" s="1"/>
  <c r="B404" i="5"/>
  <c r="A405" i="5"/>
  <c r="C405" i="5" s="1"/>
  <c r="B405" i="5"/>
  <c r="A406" i="5"/>
  <c r="C406" i="5" s="1"/>
  <c r="B406" i="5"/>
  <c r="A407" i="5"/>
  <c r="C407" i="5" s="1"/>
  <c r="B407" i="5"/>
  <c r="A408" i="5"/>
  <c r="C408" i="5" s="1"/>
  <c r="B408" i="5"/>
  <c r="A409" i="5"/>
  <c r="C409" i="5" s="1"/>
  <c r="B409" i="5"/>
  <c r="A410" i="5"/>
  <c r="C410" i="5" s="1"/>
  <c r="B410" i="5"/>
  <c r="A411" i="5"/>
  <c r="C411" i="5" s="1"/>
  <c r="B411" i="5"/>
  <c r="A412" i="5"/>
  <c r="C412" i="5" s="1"/>
  <c r="B412" i="5"/>
  <c r="A413" i="5"/>
  <c r="C413" i="5" s="1"/>
  <c r="B413" i="5"/>
  <c r="A414" i="5"/>
  <c r="C414" i="5" s="1"/>
  <c r="B414" i="5"/>
  <c r="A415" i="5"/>
  <c r="C415" i="5" s="1"/>
  <c r="B415" i="5"/>
  <c r="A416" i="5"/>
  <c r="C416" i="5" s="1"/>
  <c r="B416" i="5"/>
  <c r="A417" i="5"/>
  <c r="C417" i="5" s="1"/>
  <c r="B417" i="5"/>
  <c r="A418" i="5"/>
  <c r="C418" i="5" s="1"/>
  <c r="B418" i="5"/>
  <c r="A419" i="5"/>
  <c r="C419" i="5" s="1"/>
  <c r="B419" i="5"/>
  <c r="A420" i="5"/>
  <c r="C420" i="5" s="1"/>
  <c r="B420" i="5"/>
  <c r="A421" i="5"/>
  <c r="C421" i="5" s="1"/>
  <c r="B421" i="5"/>
  <c r="A422" i="5"/>
  <c r="C422" i="5" s="1"/>
  <c r="B422" i="5"/>
  <c r="A423" i="5"/>
  <c r="C423" i="5" s="1"/>
  <c r="B423" i="5"/>
  <c r="A424" i="5"/>
  <c r="C424" i="5" s="1"/>
  <c r="B424" i="5"/>
  <c r="A425" i="5"/>
  <c r="C425" i="5" s="1"/>
  <c r="B425" i="5"/>
  <c r="A426" i="5"/>
  <c r="C426" i="5" s="1"/>
  <c r="B426" i="5"/>
  <c r="A427" i="5"/>
  <c r="C427" i="5" s="1"/>
  <c r="B427" i="5"/>
  <c r="A428" i="5"/>
  <c r="C428" i="5" s="1"/>
  <c r="B428" i="5"/>
  <c r="A429" i="5"/>
  <c r="C429" i="5" s="1"/>
  <c r="B429" i="5"/>
  <c r="A430" i="5"/>
  <c r="C430" i="5" s="1"/>
  <c r="B430" i="5"/>
  <c r="A431" i="5"/>
  <c r="C431" i="5" s="1"/>
  <c r="B431" i="5"/>
  <c r="A432" i="5"/>
  <c r="C432" i="5" s="1"/>
  <c r="B432" i="5"/>
  <c r="A433" i="5"/>
  <c r="C433" i="5" s="1"/>
  <c r="B433" i="5"/>
  <c r="A434" i="5"/>
  <c r="C434" i="5" s="1"/>
  <c r="B434" i="5"/>
  <c r="A435" i="5"/>
  <c r="C435" i="5" s="1"/>
  <c r="B435" i="5"/>
  <c r="A436" i="5"/>
  <c r="C436" i="5" s="1"/>
  <c r="B436" i="5"/>
  <c r="A437" i="5"/>
  <c r="C437" i="5" s="1"/>
  <c r="B437" i="5"/>
  <c r="A438" i="5"/>
  <c r="C438" i="5" s="1"/>
  <c r="B438" i="5"/>
  <c r="A439" i="5"/>
  <c r="C439" i="5" s="1"/>
  <c r="B439" i="5"/>
  <c r="A440" i="5"/>
  <c r="C440" i="5" s="1"/>
  <c r="B440" i="5"/>
  <c r="A441" i="5"/>
  <c r="C441" i="5" s="1"/>
  <c r="B441" i="5"/>
  <c r="A442" i="5"/>
  <c r="C442" i="5" s="1"/>
  <c r="B442" i="5"/>
  <c r="A443" i="5"/>
  <c r="C443" i="5" s="1"/>
  <c r="B443" i="5"/>
  <c r="A444" i="5"/>
  <c r="C444" i="5" s="1"/>
  <c r="B444" i="5"/>
  <c r="A445" i="5"/>
  <c r="C445" i="5" s="1"/>
  <c r="B445" i="5"/>
  <c r="A446" i="5"/>
  <c r="C446" i="5" s="1"/>
  <c r="B446" i="5"/>
  <c r="A447" i="5"/>
  <c r="C447" i="5" s="1"/>
  <c r="B447" i="5"/>
  <c r="A448" i="5"/>
  <c r="C448" i="5" s="1"/>
  <c r="B448" i="5"/>
  <c r="A449" i="5"/>
  <c r="C449" i="5" s="1"/>
  <c r="B449" i="5"/>
  <c r="A450" i="5"/>
  <c r="C450" i="5" s="1"/>
  <c r="B450" i="5"/>
  <c r="A451" i="5"/>
  <c r="C451" i="5" s="1"/>
  <c r="B451" i="5"/>
  <c r="A452" i="5"/>
  <c r="C452" i="5" s="1"/>
  <c r="B452" i="5"/>
  <c r="A453" i="5"/>
  <c r="C453" i="5" s="1"/>
  <c r="B453" i="5"/>
  <c r="A454" i="5"/>
  <c r="C454" i="5" s="1"/>
  <c r="B454" i="5"/>
  <c r="A455" i="5"/>
  <c r="C455" i="5" s="1"/>
  <c r="B455" i="5"/>
  <c r="A456" i="5"/>
  <c r="C456" i="5" s="1"/>
  <c r="B456" i="5"/>
  <c r="A457" i="5"/>
  <c r="C457" i="5" s="1"/>
  <c r="B457" i="5"/>
  <c r="A458" i="5"/>
  <c r="C458" i="5" s="1"/>
  <c r="B458" i="5"/>
  <c r="A459" i="5"/>
  <c r="C459" i="5" s="1"/>
  <c r="B459" i="5"/>
  <c r="A460" i="5"/>
  <c r="C460" i="5" s="1"/>
  <c r="B460" i="5"/>
  <c r="A461" i="5"/>
  <c r="C461" i="5" s="1"/>
  <c r="B461" i="5"/>
  <c r="A462" i="5"/>
  <c r="C462" i="5" s="1"/>
  <c r="B462" i="5"/>
  <c r="A463" i="5"/>
  <c r="C463" i="5" s="1"/>
  <c r="B463" i="5"/>
  <c r="A464" i="5"/>
  <c r="C464" i="5" s="1"/>
  <c r="B464" i="5"/>
  <c r="A465" i="5"/>
  <c r="C465" i="5" s="1"/>
  <c r="B465" i="5"/>
  <c r="A466" i="5"/>
  <c r="C466" i="5" s="1"/>
  <c r="B466" i="5"/>
  <c r="A467" i="5"/>
  <c r="C467" i="5" s="1"/>
  <c r="B467" i="5"/>
  <c r="A468" i="5"/>
  <c r="C468" i="5" s="1"/>
  <c r="B468" i="5"/>
  <c r="A469" i="5"/>
  <c r="C469" i="5" s="1"/>
  <c r="B469" i="5"/>
  <c r="A470" i="5"/>
  <c r="C470" i="5" s="1"/>
  <c r="B470" i="5"/>
  <c r="A471" i="5"/>
  <c r="C471" i="5" s="1"/>
  <c r="B471" i="5"/>
  <c r="A472" i="5"/>
  <c r="C472" i="5" s="1"/>
  <c r="B472" i="5"/>
  <c r="A473" i="5"/>
  <c r="C473" i="5" s="1"/>
  <c r="B473" i="5"/>
  <c r="A474" i="5"/>
  <c r="C474" i="5" s="1"/>
  <c r="B474" i="5"/>
  <c r="A475" i="5"/>
  <c r="C475" i="5" s="1"/>
  <c r="B475" i="5"/>
  <c r="A476" i="5"/>
  <c r="C476" i="5" s="1"/>
  <c r="B476" i="5"/>
  <c r="A477" i="5"/>
  <c r="C477" i="5" s="1"/>
  <c r="B477" i="5"/>
  <c r="A478" i="5"/>
  <c r="C478" i="5" s="1"/>
  <c r="B478" i="5"/>
  <c r="A479" i="5"/>
  <c r="C479" i="5" s="1"/>
  <c r="B479" i="5"/>
  <c r="A480" i="5"/>
  <c r="C480" i="5" s="1"/>
  <c r="B480" i="5"/>
  <c r="A481" i="5"/>
  <c r="C481" i="5" s="1"/>
  <c r="B481" i="5"/>
  <c r="A482" i="5"/>
  <c r="C482" i="5" s="1"/>
  <c r="B482" i="5"/>
  <c r="A483" i="5"/>
  <c r="C483" i="5" s="1"/>
  <c r="B483" i="5"/>
  <c r="A484" i="5"/>
  <c r="C484" i="5" s="1"/>
  <c r="B484" i="5"/>
  <c r="A485" i="5"/>
  <c r="C485" i="5" s="1"/>
  <c r="B485" i="5"/>
  <c r="A486" i="5"/>
  <c r="C486" i="5" s="1"/>
  <c r="B486" i="5"/>
  <c r="A487" i="5"/>
  <c r="C487" i="5" s="1"/>
  <c r="B487" i="5"/>
  <c r="A488" i="5"/>
  <c r="C488" i="5" s="1"/>
  <c r="B488" i="5"/>
  <c r="A489" i="5"/>
  <c r="C489" i="5" s="1"/>
  <c r="B489" i="5"/>
  <c r="A490" i="5"/>
  <c r="C490" i="5" s="1"/>
  <c r="B490" i="5"/>
  <c r="A491" i="5"/>
  <c r="C491" i="5" s="1"/>
  <c r="B491" i="5"/>
  <c r="A492" i="5"/>
  <c r="C492" i="5" s="1"/>
  <c r="B492" i="5"/>
  <c r="A493" i="5"/>
  <c r="C493" i="5" s="1"/>
  <c r="B493" i="5"/>
  <c r="A494" i="5"/>
  <c r="C494" i="5" s="1"/>
  <c r="B494" i="5"/>
  <c r="A495" i="5"/>
  <c r="C495" i="5" s="1"/>
  <c r="B495" i="5"/>
  <c r="A496" i="5"/>
  <c r="C496" i="5" s="1"/>
  <c r="B496" i="5"/>
  <c r="A497" i="5"/>
  <c r="C497" i="5" s="1"/>
  <c r="B497" i="5"/>
  <c r="A498" i="5"/>
  <c r="C498" i="5" s="1"/>
  <c r="B498" i="5"/>
  <c r="A499" i="5"/>
  <c r="C499" i="5" s="1"/>
  <c r="B499" i="5"/>
  <c r="A500" i="5"/>
  <c r="C500" i="5" s="1"/>
  <c r="B500" i="5"/>
  <c r="A501" i="5"/>
  <c r="C501" i="5" s="1"/>
  <c r="B501" i="5"/>
  <c r="A502" i="5"/>
  <c r="C502" i="5" s="1"/>
  <c r="B502" i="5"/>
  <c r="A503" i="5"/>
  <c r="C503" i="5" s="1"/>
  <c r="B503" i="5"/>
  <c r="A504" i="5"/>
  <c r="C504" i="5" s="1"/>
  <c r="B504" i="5"/>
  <c r="A505" i="5"/>
  <c r="C505" i="5" s="1"/>
  <c r="B505" i="5"/>
  <c r="A506" i="5"/>
  <c r="C506" i="5" s="1"/>
  <c r="B506" i="5"/>
  <c r="A507" i="5"/>
  <c r="C507" i="5" s="1"/>
  <c r="B507" i="5"/>
  <c r="A508" i="5"/>
  <c r="C508" i="5" s="1"/>
  <c r="B508" i="5"/>
  <c r="A509" i="5"/>
  <c r="C509" i="5" s="1"/>
  <c r="B509" i="5"/>
  <c r="A510" i="5"/>
  <c r="C510" i="5" s="1"/>
  <c r="B510" i="5"/>
  <c r="A511" i="5"/>
  <c r="C511" i="5" s="1"/>
  <c r="B511" i="5"/>
  <c r="A512" i="5"/>
  <c r="C512" i="5" s="1"/>
  <c r="B512" i="5"/>
  <c r="A513" i="5"/>
  <c r="C513" i="5" s="1"/>
  <c r="B513" i="5"/>
  <c r="A514" i="5"/>
  <c r="C514" i="5" s="1"/>
  <c r="B514" i="5"/>
  <c r="A515" i="5"/>
  <c r="C515" i="5" s="1"/>
  <c r="B515" i="5"/>
  <c r="A516" i="5"/>
  <c r="C516" i="5" s="1"/>
  <c r="B516" i="5"/>
  <c r="A517" i="5"/>
  <c r="C517" i="5" s="1"/>
  <c r="B517" i="5"/>
  <c r="A518" i="5"/>
  <c r="C518" i="5" s="1"/>
  <c r="B518" i="5"/>
  <c r="A519" i="5"/>
  <c r="C519" i="5" s="1"/>
  <c r="B519" i="5"/>
  <c r="A520" i="5"/>
  <c r="C520" i="5" s="1"/>
  <c r="B520" i="5"/>
  <c r="A521" i="5"/>
  <c r="C521" i="5" s="1"/>
  <c r="B521" i="5"/>
  <c r="A522" i="5"/>
  <c r="C522" i="5" s="1"/>
  <c r="B522" i="5"/>
  <c r="A523" i="5"/>
  <c r="C523" i="5" s="1"/>
  <c r="B523" i="5"/>
  <c r="A524" i="5"/>
  <c r="C524" i="5" s="1"/>
  <c r="B524" i="5"/>
  <c r="A525" i="5"/>
  <c r="C525" i="5" s="1"/>
  <c r="B525" i="5"/>
  <c r="A526" i="5"/>
  <c r="C526" i="5" s="1"/>
  <c r="B526" i="5"/>
  <c r="A527" i="5"/>
  <c r="C527" i="5" s="1"/>
  <c r="B527" i="5"/>
  <c r="A528" i="5"/>
  <c r="C528" i="5" s="1"/>
  <c r="B528" i="5"/>
  <c r="A529" i="5"/>
  <c r="C529" i="5" s="1"/>
  <c r="B529" i="5"/>
  <c r="A530" i="5"/>
  <c r="C530" i="5" s="1"/>
  <c r="B530" i="5"/>
  <c r="A531" i="5"/>
  <c r="C531" i="5" s="1"/>
  <c r="B531" i="5"/>
  <c r="A532" i="5"/>
  <c r="C532" i="5" s="1"/>
  <c r="B532" i="5"/>
  <c r="A533" i="5"/>
  <c r="C533" i="5" s="1"/>
  <c r="B533" i="5"/>
  <c r="A534" i="5"/>
  <c r="C534" i="5" s="1"/>
  <c r="B534" i="5"/>
  <c r="A535" i="5"/>
  <c r="C535" i="5" s="1"/>
  <c r="B535" i="5"/>
  <c r="A536" i="5"/>
  <c r="C536" i="5" s="1"/>
  <c r="B536" i="5"/>
  <c r="A537" i="5"/>
  <c r="C537" i="5" s="1"/>
  <c r="B537" i="5"/>
  <c r="A538" i="5"/>
  <c r="C538" i="5" s="1"/>
  <c r="B538" i="5"/>
  <c r="A539" i="5"/>
  <c r="C539" i="5" s="1"/>
  <c r="B539" i="5"/>
  <c r="A540" i="5"/>
  <c r="C540" i="5" s="1"/>
  <c r="B540" i="5"/>
  <c r="A541" i="5"/>
  <c r="C541" i="5" s="1"/>
  <c r="B541" i="5"/>
  <c r="A542" i="5"/>
  <c r="C542" i="5" s="1"/>
  <c r="B542" i="5"/>
  <c r="A543" i="5"/>
  <c r="C543" i="5" s="1"/>
  <c r="B543" i="5"/>
  <c r="A544" i="5"/>
  <c r="C544" i="5" s="1"/>
  <c r="B544" i="5"/>
  <c r="A545" i="5"/>
  <c r="C545" i="5" s="1"/>
  <c r="B545" i="5"/>
  <c r="A546" i="5"/>
  <c r="C546" i="5" s="1"/>
  <c r="B546" i="5"/>
  <c r="A547" i="5"/>
  <c r="C547" i="5" s="1"/>
  <c r="B547" i="5"/>
  <c r="A548" i="5"/>
  <c r="C548" i="5" s="1"/>
  <c r="B548" i="5"/>
  <c r="A549" i="5"/>
  <c r="C549" i="5" s="1"/>
  <c r="B549" i="5"/>
  <c r="A550" i="5"/>
  <c r="C550" i="5" s="1"/>
  <c r="B550" i="5"/>
  <c r="A551" i="5"/>
  <c r="C551" i="5" s="1"/>
  <c r="B551" i="5"/>
  <c r="A552" i="5"/>
  <c r="C552" i="5" s="1"/>
  <c r="B552" i="5"/>
  <c r="A553" i="5"/>
  <c r="C553" i="5" s="1"/>
  <c r="B553" i="5"/>
  <c r="A554" i="5"/>
  <c r="C554" i="5" s="1"/>
  <c r="B554" i="5"/>
  <c r="A555" i="5"/>
  <c r="C555" i="5" s="1"/>
  <c r="B555" i="5"/>
  <c r="A556" i="5"/>
  <c r="C556" i="5" s="1"/>
  <c r="B556" i="5"/>
  <c r="A557" i="5"/>
  <c r="C557" i="5" s="1"/>
  <c r="B557" i="5"/>
  <c r="A558" i="5"/>
  <c r="C558" i="5" s="1"/>
  <c r="B558" i="5"/>
  <c r="A559" i="5"/>
  <c r="C559" i="5" s="1"/>
  <c r="B559" i="5"/>
  <c r="A560" i="5"/>
  <c r="C560" i="5" s="1"/>
  <c r="B560" i="5"/>
  <c r="A561" i="5"/>
  <c r="C561" i="5" s="1"/>
  <c r="B561" i="5"/>
  <c r="A562" i="5"/>
  <c r="C562" i="5" s="1"/>
  <c r="B562" i="5"/>
  <c r="A563" i="5"/>
  <c r="C563" i="5" s="1"/>
  <c r="B563" i="5"/>
  <c r="A564" i="5"/>
  <c r="C564" i="5" s="1"/>
  <c r="B564" i="5"/>
  <c r="A565" i="5"/>
  <c r="C565" i="5" s="1"/>
  <c r="B565" i="5"/>
  <c r="A566" i="5"/>
  <c r="C566" i="5" s="1"/>
  <c r="B566" i="5"/>
  <c r="A567" i="5"/>
  <c r="C567" i="5" s="1"/>
  <c r="B567" i="5"/>
  <c r="A568" i="5"/>
  <c r="C568" i="5" s="1"/>
  <c r="B568" i="5"/>
  <c r="A569" i="5"/>
  <c r="C569" i="5" s="1"/>
  <c r="B569" i="5"/>
  <c r="A570" i="5"/>
  <c r="C570" i="5" s="1"/>
  <c r="B570" i="5"/>
  <c r="A571" i="5"/>
  <c r="C571" i="5" s="1"/>
  <c r="B571" i="5"/>
  <c r="A572" i="5"/>
  <c r="C572" i="5" s="1"/>
  <c r="B572" i="5"/>
  <c r="A573" i="5"/>
  <c r="C573" i="5" s="1"/>
  <c r="B573" i="5"/>
  <c r="A574" i="5"/>
  <c r="C574" i="5" s="1"/>
  <c r="B574" i="5"/>
  <c r="A575" i="5"/>
  <c r="C575" i="5" s="1"/>
  <c r="B575" i="5"/>
  <c r="A576" i="5"/>
  <c r="C576" i="5" s="1"/>
  <c r="B576" i="5"/>
  <c r="A577" i="5"/>
  <c r="C577" i="5" s="1"/>
  <c r="B577" i="5"/>
  <c r="A578" i="5"/>
  <c r="C578" i="5" s="1"/>
  <c r="B578" i="5"/>
  <c r="A579" i="5"/>
  <c r="C579" i="5" s="1"/>
  <c r="B579" i="5"/>
  <c r="A580" i="5"/>
  <c r="C580" i="5" s="1"/>
  <c r="B580" i="5"/>
  <c r="A581" i="5"/>
  <c r="C581" i="5" s="1"/>
  <c r="B581" i="5"/>
  <c r="A582" i="5"/>
  <c r="C582" i="5" s="1"/>
  <c r="B582" i="5"/>
  <c r="A583" i="5"/>
  <c r="C583" i="5" s="1"/>
  <c r="B583" i="5"/>
  <c r="A584" i="5"/>
  <c r="C584" i="5" s="1"/>
  <c r="B584" i="5"/>
  <c r="A585" i="5"/>
  <c r="C585" i="5" s="1"/>
  <c r="B585" i="5"/>
  <c r="A586" i="5"/>
  <c r="C586" i="5" s="1"/>
  <c r="B586" i="5"/>
  <c r="A587" i="5"/>
  <c r="C587" i="5" s="1"/>
  <c r="B587" i="5"/>
  <c r="A588" i="5"/>
  <c r="C588" i="5" s="1"/>
  <c r="B588" i="5"/>
  <c r="A589" i="5"/>
  <c r="C589" i="5" s="1"/>
  <c r="B589" i="5"/>
  <c r="A590" i="5"/>
  <c r="C590" i="5" s="1"/>
  <c r="B590" i="5"/>
  <c r="A591" i="5"/>
  <c r="C591" i="5" s="1"/>
  <c r="B591" i="5"/>
  <c r="A592" i="5"/>
  <c r="C592" i="5" s="1"/>
  <c r="B592" i="5"/>
  <c r="A593" i="5"/>
  <c r="C593" i="5" s="1"/>
  <c r="B593" i="5"/>
  <c r="A594" i="5"/>
  <c r="C594" i="5" s="1"/>
  <c r="B594" i="5"/>
  <c r="A595" i="5"/>
  <c r="C595" i="5" s="1"/>
  <c r="B595" i="5"/>
  <c r="A596" i="5"/>
  <c r="C596" i="5" s="1"/>
  <c r="B596" i="5"/>
  <c r="A597" i="5"/>
  <c r="C597" i="5" s="1"/>
  <c r="B597" i="5"/>
  <c r="A598" i="5"/>
  <c r="C598" i="5" s="1"/>
  <c r="B598" i="5"/>
  <c r="A599" i="5"/>
  <c r="C599" i="5" s="1"/>
  <c r="B599" i="5"/>
  <c r="A600" i="5"/>
  <c r="C600" i="5" s="1"/>
  <c r="B600" i="5"/>
  <c r="A601" i="5"/>
  <c r="C601" i="5" s="1"/>
  <c r="B601" i="5"/>
  <c r="A602" i="5"/>
  <c r="C602" i="5" s="1"/>
  <c r="B602" i="5"/>
  <c r="A603" i="5"/>
  <c r="C603" i="5" s="1"/>
  <c r="B603" i="5"/>
  <c r="A604" i="5"/>
  <c r="C604" i="5" s="1"/>
  <c r="B604" i="5"/>
  <c r="A605" i="5"/>
  <c r="C605" i="5" s="1"/>
  <c r="B605" i="5"/>
  <c r="A606" i="5"/>
  <c r="C606" i="5" s="1"/>
  <c r="B606" i="5"/>
  <c r="A607" i="5"/>
  <c r="C607" i="5" s="1"/>
  <c r="B607" i="5"/>
  <c r="A608" i="5"/>
  <c r="C608" i="5" s="1"/>
  <c r="B608" i="5"/>
  <c r="A609" i="5"/>
  <c r="C609" i="5" s="1"/>
  <c r="B609" i="5"/>
  <c r="A610" i="5"/>
  <c r="C610" i="5" s="1"/>
  <c r="B610" i="5"/>
  <c r="A611" i="5"/>
  <c r="C611" i="5" s="1"/>
  <c r="B611" i="5"/>
  <c r="A612" i="5"/>
  <c r="C612" i="5" s="1"/>
  <c r="B612" i="5"/>
  <c r="A613" i="5"/>
  <c r="C613" i="5" s="1"/>
  <c r="B613" i="5"/>
  <c r="A614" i="5"/>
  <c r="C614" i="5" s="1"/>
  <c r="B614" i="5"/>
  <c r="A615" i="5"/>
  <c r="C615" i="5" s="1"/>
  <c r="B615" i="5"/>
  <c r="A616" i="5"/>
  <c r="C616" i="5" s="1"/>
  <c r="B616" i="5"/>
  <c r="A617" i="5"/>
  <c r="C617" i="5" s="1"/>
  <c r="B617" i="5"/>
  <c r="A618" i="5"/>
  <c r="C618" i="5" s="1"/>
  <c r="B618" i="5"/>
  <c r="A619" i="5"/>
  <c r="C619" i="5" s="1"/>
  <c r="B619" i="5"/>
  <c r="A620" i="5"/>
  <c r="C620" i="5" s="1"/>
  <c r="B620" i="5"/>
  <c r="A621" i="5"/>
  <c r="C621" i="5" s="1"/>
  <c r="B621" i="5"/>
  <c r="A622" i="5"/>
  <c r="C622" i="5" s="1"/>
  <c r="B622" i="5"/>
  <c r="A623" i="5"/>
  <c r="C623" i="5" s="1"/>
  <c r="B623" i="5"/>
  <c r="A624" i="5"/>
  <c r="C624" i="5" s="1"/>
  <c r="B624" i="5"/>
  <c r="A625" i="5"/>
  <c r="C625" i="5" s="1"/>
  <c r="B625" i="5"/>
  <c r="A626" i="5"/>
  <c r="C626" i="5" s="1"/>
  <c r="B626" i="5"/>
  <c r="A627" i="5"/>
  <c r="C627" i="5" s="1"/>
  <c r="B627" i="5"/>
  <c r="A628" i="5"/>
  <c r="C628" i="5" s="1"/>
  <c r="B628" i="5"/>
  <c r="A629" i="5"/>
  <c r="C629" i="5" s="1"/>
  <c r="B629" i="5"/>
  <c r="A630" i="5"/>
  <c r="C630" i="5" s="1"/>
  <c r="B630" i="5"/>
  <c r="A631" i="5"/>
  <c r="C631" i="5" s="1"/>
  <c r="B631" i="5"/>
  <c r="A632" i="5"/>
  <c r="C632" i="5" s="1"/>
  <c r="B632" i="5"/>
  <c r="A633" i="5"/>
  <c r="C633" i="5" s="1"/>
  <c r="B633" i="5"/>
  <c r="A634" i="5"/>
  <c r="C634" i="5" s="1"/>
  <c r="B634" i="5"/>
  <c r="A635" i="5"/>
  <c r="C635" i="5" s="1"/>
  <c r="B635" i="5"/>
  <c r="A636" i="5"/>
  <c r="C636" i="5" s="1"/>
  <c r="B636" i="5"/>
  <c r="A637" i="5"/>
  <c r="C637" i="5" s="1"/>
  <c r="B637" i="5"/>
  <c r="A638" i="5"/>
  <c r="C638" i="5" s="1"/>
  <c r="B638" i="5"/>
  <c r="A639" i="5"/>
  <c r="C639" i="5" s="1"/>
  <c r="B639" i="5"/>
  <c r="A640" i="5"/>
  <c r="C640" i="5" s="1"/>
  <c r="B640" i="5"/>
  <c r="A641" i="5"/>
  <c r="C641" i="5" s="1"/>
  <c r="B641" i="5"/>
  <c r="A642" i="5"/>
  <c r="C642" i="5" s="1"/>
  <c r="B642" i="5"/>
  <c r="A643" i="5"/>
  <c r="C643" i="5" s="1"/>
  <c r="B643" i="5"/>
  <c r="A644" i="5"/>
  <c r="C644" i="5" s="1"/>
  <c r="B644" i="5"/>
  <c r="A645" i="5"/>
  <c r="C645" i="5" s="1"/>
  <c r="B645" i="5"/>
  <c r="A646" i="5"/>
  <c r="C646" i="5" s="1"/>
  <c r="B646" i="5"/>
  <c r="A647" i="5"/>
  <c r="C647" i="5" s="1"/>
  <c r="B647" i="5"/>
  <c r="A648" i="5"/>
  <c r="C648" i="5" s="1"/>
  <c r="B648" i="5"/>
  <c r="A649" i="5"/>
  <c r="C649" i="5" s="1"/>
  <c r="B649" i="5"/>
  <c r="A650" i="5"/>
  <c r="C650" i="5" s="1"/>
  <c r="B650" i="5"/>
  <c r="A651" i="5"/>
  <c r="C651" i="5" s="1"/>
  <c r="B651" i="5"/>
  <c r="A652" i="5"/>
  <c r="C652" i="5" s="1"/>
  <c r="B652" i="5"/>
  <c r="A653" i="5"/>
  <c r="C653" i="5" s="1"/>
  <c r="B653" i="5"/>
  <c r="A654" i="5"/>
  <c r="C654" i="5" s="1"/>
  <c r="B654" i="5"/>
  <c r="A655" i="5"/>
  <c r="C655" i="5" s="1"/>
  <c r="B655" i="5"/>
  <c r="A656" i="5"/>
  <c r="C656" i="5" s="1"/>
  <c r="B656" i="5"/>
  <c r="A657" i="5"/>
  <c r="C657" i="5" s="1"/>
  <c r="B657" i="5"/>
  <c r="A658" i="5"/>
  <c r="C658" i="5" s="1"/>
  <c r="B658" i="5"/>
  <c r="A659" i="5"/>
  <c r="C659" i="5" s="1"/>
  <c r="B659" i="5"/>
  <c r="A660" i="5"/>
  <c r="C660" i="5" s="1"/>
  <c r="B660" i="5"/>
  <c r="A661" i="5"/>
  <c r="C661" i="5" s="1"/>
  <c r="B661" i="5"/>
  <c r="A662" i="5"/>
  <c r="C662" i="5" s="1"/>
  <c r="B662" i="5"/>
  <c r="A663" i="5"/>
  <c r="C663" i="5" s="1"/>
  <c r="B663" i="5"/>
  <c r="A664" i="5"/>
  <c r="C664" i="5" s="1"/>
  <c r="B664" i="5"/>
  <c r="A665" i="5"/>
  <c r="C665" i="5" s="1"/>
  <c r="B665" i="5"/>
  <c r="A666" i="5"/>
  <c r="C666" i="5" s="1"/>
  <c r="B666" i="5"/>
  <c r="A667" i="5"/>
  <c r="C667" i="5" s="1"/>
  <c r="B667" i="5"/>
  <c r="A668" i="5"/>
  <c r="C668" i="5" s="1"/>
  <c r="B668" i="5"/>
  <c r="A669" i="5"/>
  <c r="C669" i="5" s="1"/>
  <c r="B669" i="5"/>
  <c r="A670" i="5"/>
  <c r="C670" i="5" s="1"/>
  <c r="B670" i="5"/>
  <c r="A671" i="5"/>
  <c r="C671" i="5" s="1"/>
  <c r="B671" i="5"/>
  <c r="A672" i="5"/>
  <c r="C672" i="5" s="1"/>
  <c r="B672" i="5"/>
  <c r="A673" i="5"/>
  <c r="C673" i="5" s="1"/>
  <c r="B673" i="5"/>
  <c r="A674" i="5"/>
  <c r="C674" i="5" s="1"/>
  <c r="B674" i="5"/>
  <c r="A675" i="5"/>
  <c r="C675" i="5" s="1"/>
  <c r="B675" i="5"/>
  <c r="A676" i="5"/>
  <c r="C676" i="5" s="1"/>
  <c r="B676" i="5"/>
  <c r="A677" i="5"/>
  <c r="C677" i="5" s="1"/>
  <c r="B677" i="5"/>
  <c r="A678" i="5"/>
  <c r="C678" i="5" s="1"/>
  <c r="B678" i="5"/>
  <c r="A679" i="5"/>
  <c r="C679" i="5" s="1"/>
  <c r="B679" i="5"/>
  <c r="A680" i="5"/>
  <c r="C680" i="5" s="1"/>
  <c r="B680" i="5"/>
  <c r="A681" i="5"/>
  <c r="C681" i="5" s="1"/>
  <c r="B681" i="5"/>
  <c r="A682" i="5"/>
  <c r="C682" i="5" s="1"/>
  <c r="B682" i="5"/>
  <c r="A683" i="5"/>
  <c r="C683" i="5" s="1"/>
  <c r="B683" i="5"/>
  <c r="A684" i="5"/>
  <c r="C684" i="5" s="1"/>
  <c r="B684" i="5"/>
  <c r="A685" i="5"/>
  <c r="C685" i="5" s="1"/>
  <c r="B685" i="5"/>
  <c r="A686" i="5"/>
  <c r="C686" i="5" s="1"/>
  <c r="B686" i="5"/>
  <c r="A687" i="5"/>
  <c r="C687" i="5" s="1"/>
  <c r="B687" i="5"/>
  <c r="A688" i="5"/>
  <c r="C688" i="5" s="1"/>
  <c r="B688" i="5"/>
  <c r="A689" i="5"/>
  <c r="C689" i="5" s="1"/>
  <c r="B689" i="5"/>
  <c r="A690" i="5"/>
  <c r="C690" i="5" s="1"/>
  <c r="B690" i="5"/>
  <c r="A691" i="5"/>
  <c r="C691" i="5" s="1"/>
  <c r="B691" i="5"/>
  <c r="A692" i="5"/>
  <c r="C692" i="5" s="1"/>
  <c r="B692" i="5"/>
  <c r="A693" i="5"/>
  <c r="C693" i="5" s="1"/>
  <c r="B693" i="5"/>
  <c r="A694" i="5"/>
  <c r="C694" i="5" s="1"/>
  <c r="B694" i="5"/>
  <c r="A695" i="5"/>
  <c r="C695" i="5" s="1"/>
  <c r="B695" i="5"/>
  <c r="A696" i="5"/>
  <c r="C696" i="5" s="1"/>
  <c r="B696" i="5"/>
  <c r="A697" i="5"/>
  <c r="C697" i="5" s="1"/>
  <c r="B697" i="5"/>
  <c r="A698" i="5"/>
  <c r="C698" i="5" s="1"/>
  <c r="B698" i="5"/>
  <c r="A699" i="5"/>
  <c r="C699" i="5" s="1"/>
  <c r="B699" i="5"/>
  <c r="A700" i="5"/>
  <c r="C700" i="5" s="1"/>
  <c r="B700" i="5"/>
  <c r="A701" i="5"/>
  <c r="C701" i="5" s="1"/>
  <c r="B701" i="5"/>
  <c r="A702" i="5"/>
  <c r="C702" i="5" s="1"/>
  <c r="B702" i="5"/>
  <c r="A703" i="5"/>
  <c r="C703" i="5" s="1"/>
  <c r="B703" i="5"/>
  <c r="A704" i="5"/>
  <c r="C704" i="5" s="1"/>
  <c r="B704" i="5"/>
  <c r="A705" i="5"/>
  <c r="C705" i="5" s="1"/>
  <c r="B705" i="5"/>
  <c r="A706" i="5"/>
  <c r="C706" i="5" s="1"/>
  <c r="B706" i="5"/>
  <c r="A707" i="5"/>
  <c r="C707" i="5" s="1"/>
  <c r="B707" i="5"/>
  <c r="A708" i="5"/>
  <c r="C708" i="5" s="1"/>
  <c r="B708" i="5"/>
  <c r="A709" i="5"/>
  <c r="C709" i="5" s="1"/>
  <c r="B709" i="5"/>
  <c r="A710" i="5"/>
  <c r="C710" i="5" s="1"/>
  <c r="B710" i="5"/>
  <c r="A711" i="5"/>
  <c r="C711" i="5" s="1"/>
  <c r="B711" i="5"/>
  <c r="A712" i="5"/>
  <c r="C712" i="5" s="1"/>
  <c r="B712" i="5"/>
  <c r="A713" i="5"/>
  <c r="C713" i="5" s="1"/>
  <c r="B713" i="5"/>
  <c r="A714" i="5"/>
  <c r="C714" i="5" s="1"/>
  <c r="B714" i="5"/>
  <c r="A715" i="5"/>
  <c r="C715" i="5" s="1"/>
  <c r="B715" i="5"/>
  <c r="A716" i="5"/>
  <c r="C716" i="5" s="1"/>
  <c r="B716" i="5"/>
  <c r="A717" i="5"/>
  <c r="C717" i="5" s="1"/>
  <c r="B717" i="5"/>
  <c r="A718" i="5"/>
  <c r="C718" i="5" s="1"/>
  <c r="B718" i="5"/>
  <c r="A719" i="5"/>
  <c r="C719" i="5" s="1"/>
  <c r="B719" i="5"/>
  <c r="A720" i="5"/>
  <c r="C720" i="5" s="1"/>
  <c r="B720" i="5"/>
  <c r="A721" i="5"/>
  <c r="C721" i="5" s="1"/>
  <c r="B721" i="5"/>
  <c r="A722" i="5"/>
  <c r="C722" i="5" s="1"/>
  <c r="B722" i="5"/>
  <c r="A723" i="5"/>
  <c r="C723" i="5" s="1"/>
  <c r="B723" i="5"/>
  <c r="A724" i="5"/>
  <c r="C724" i="5" s="1"/>
  <c r="B724" i="5"/>
  <c r="A725" i="5"/>
  <c r="C725" i="5" s="1"/>
  <c r="B725" i="5"/>
  <c r="A726" i="5"/>
  <c r="C726" i="5" s="1"/>
  <c r="B726" i="5"/>
  <c r="A727" i="5"/>
  <c r="C727" i="5" s="1"/>
  <c r="B727" i="5"/>
  <c r="A728" i="5"/>
  <c r="C728" i="5" s="1"/>
  <c r="B728" i="5"/>
  <c r="A729" i="5"/>
  <c r="C729" i="5" s="1"/>
  <c r="B729" i="5"/>
  <c r="A730" i="5"/>
  <c r="C730" i="5" s="1"/>
  <c r="B730" i="5"/>
  <c r="A731" i="5"/>
  <c r="C731" i="5" s="1"/>
  <c r="B731" i="5"/>
  <c r="A732" i="5"/>
  <c r="C732" i="5" s="1"/>
  <c r="B732" i="5"/>
  <c r="A733" i="5"/>
  <c r="C733" i="5" s="1"/>
  <c r="B733" i="5"/>
  <c r="A734" i="5"/>
  <c r="C734" i="5" s="1"/>
  <c r="B734" i="5"/>
  <c r="A735" i="5"/>
  <c r="C735" i="5" s="1"/>
  <c r="B735" i="5"/>
  <c r="A736" i="5"/>
  <c r="C736" i="5" s="1"/>
  <c r="B736" i="5"/>
  <c r="A737" i="5"/>
  <c r="C737" i="5" s="1"/>
  <c r="B737" i="5"/>
  <c r="A738" i="5"/>
  <c r="C738" i="5" s="1"/>
  <c r="B738" i="5"/>
  <c r="A739" i="5"/>
  <c r="C739" i="5" s="1"/>
  <c r="B739" i="5"/>
  <c r="A740" i="5"/>
  <c r="C740" i="5" s="1"/>
  <c r="B740" i="5"/>
  <c r="A741" i="5"/>
  <c r="C741" i="5" s="1"/>
  <c r="B741" i="5"/>
  <c r="A742" i="5"/>
  <c r="C742" i="5" s="1"/>
  <c r="B742" i="5"/>
  <c r="A743" i="5"/>
  <c r="C743" i="5" s="1"/>
  <c r="B743" i="5"/>
  <c r="A744" i="5"/>
  <c r="C744" i="5" s="1"/>
  <c r="B744" i="5"/>
  <c r="A745" i="5"/>
  <c r="C745" i="5" s="1"/>
  <c r="B745" i="5"/>
  <c r="A746" i="5"/>
  <c r="C746" i="5" s="1"/>
  <c r="B746" i="5"/>
  <c r="A747" i="5"/>
  <c r="C747" i="5" s="1"/>
  <c r="B747" i="5"/>
  <c r="A748" i="5"/>
  <c r="C748" i="5" s="1"/>
  <c r="B748" i="5"/>
  <c r="A749" i="5"/>
  <c r="C749" i="5" s="1"/>
  <c r="B749" i="5"/>
  <c r="A750" i="5"/>
  <c r="C750" i="5" s="1"/>
  <c r="B750" i="5"/>
  <c r="A751" i="5"/>
  <c r="C751" i="5" s="1"/>
  <c r="B751" i="5"/>
  <c r="A752" i="5"/>
  <c r="C752" i="5" s="1"/>
  <c r="B752" i="5"/>
  <c r="A753" i="5"/>
  <c r="C753" i="5" s="1"/>
  <c r="B753" i="5"/>
  <c r="A754" i="5"/>
  <c r="C754" i="5" s="1"/>
  <c r="B754" i="5"/>
  <c r="A755" i="5"/>
  <c r="C755" i="5" s="1"/>
  <c r="B755" i="5"/>
  <c r="A756" i="5"/>
  <c r="C756" i="5" s="1"/>
  <c r="B756" i="5"/>
  <c r="A757" i="5"/>
  <c r="C757" i="5" s="1"/>
  <c r="B757" i="5"/>
  <c r="A758" i="5"/>
  <c r="C758" i="5" s="1"/>
  <c r="B758" i="5"/>
  <c r="A759" i="5"/>
  <c r="C759" i="5" s="1"/>
  <c r="B759" i="5"/>
  <c r="A760" i="5"/>
  <c r="C760" i="5" s="1"/>
  <c r="B760" i="5"/>
  <c r="A761" i="5"/>
  <c r="C761" i="5" s="1"/>
  <c r="B761" i="5"/>
  <c r="A762" i="5"/>
  <c r="C762" i="5" s="1"/>
  <c r="B762" i="5"/>
  <c r="A763" i="5"/>
  <c r="C763" i="5" s="1"/>
  <c r="B763" i="5"/>
  <c r="A764" i="5"/>
  <c r="C764" i="5" s="1"/>
  <c r="B764" i="5"/>
  <c r="A765" i="5"/>
  <c r="C765" i="5" s="1"/>
  <c r="B765" i="5"/>
  <c r="A766" i="5"/>
  <c r="C766" i="5" s="1"/>
  <c r="B766" i="5"/>
  <c r="A767" i="5"/>
  <c r="C767" i="5" s="1"/>
  <c r="B767" i="5"/>
  <c r="A768" i="5"/>
  <c r="C768" i="5" s="1"/>
  <c r="B768" i="5"/>
  <c r="A769" i="5"/>
  <c r="C769" i="5" s="1"/>
  <c r="B769" i="5"/>
  <c r="A770" i="5"/>
  <c r="C770" i="5" s="1"/>
  <c r="B770" i="5"/>
  <c r="A771" i="5"/>
  <c r="C771" i="5" s="1"/>
  <c r="B771" i="5"/>
  <c r="A772" i="5"/>
  <c r="C772" i="5" s="1"/>
  <c r="B772" i="5"/>
  <c r="A773" i="5"/>
  <c r="C773" i="5" s="1"/>
  <c r="B773" i="5"/>
  <c r="A774" i="5"/>
  <c r="C774" i="5" s="1"/>
  <c r="B774" i="5"/>
  <c r="A775" i="5"/>
  <c r="C775" i="5" s="1"/>
  <c r="B775" i="5"/>
  <c r="A776" i="5"/>
  <c r="C776" i="5" s="1"/>
  <c r="B776" i="5"/>
  <c r="A777" i="5"/>
  <c r="C777" i="5" s="1"/>
  <c r="B777" i="5"/>
  <c r="A778" i="5"/>
  <c r="C778" i="5" s="1"/>
  <c r="B778" i="5"/>
  <c r="A779" i="5"/>
  <c r="C779" i="5" s="1"/>
  <c r="B779" i="5"/>
  <c r="A780" i="5"/>
  <c r="C780" i="5" s="1"/>
  <c r="B780" i="5"/>
  <c r="A781" i="5"/>
  <c r="C781" i="5" s="1"/>
  <c r="B781" i="5"/>
  <c r="A782" i="5"/>
  <c r="C782" i="5" s="1"/>
  <c r="B782" i="5"/>
  <c r="A783" i="5"/>
  <c r="C783" i="5" s="1"/>
  <c r="B783" i="5"/>
  <c r="A784" i="5"/>
  <c r="C784" i="5" s="1"/>
  <c r="B784" i="5"/>
  <c r="A785" i="5"/>
  <c r="C785" i="5" s="1"/>
  <c r="B785" i="5"/>
  <c r="A786" i="5"/>
  <c r="C786" i="5" s="1"/>
  <c r="B786" i="5"/>
  <c r="A787" i="5"/>
  <c r="C787" i="5" s="1"/>
  <c r="B787" i="5"/>
  <c r="A788" i="5"/>
  <c r="C788" i="5" s="1"/>
  <c r="B788" i="5"/>
  <c r="A789" i="5"/>
  <c r="C789" i="5" s="1"/>
  <c r="B789" i="5"/>
  <c r="A790" i="5"/>
  <c r="C790" i="5" s="1"/>
  <c r="B790" i="5"/>
  <c r="A791" i="5"/>
  <c r="C791" i="5" s="1"/>
  <c r="B791" i="5"/>
  <c r="A792" i="5"/>
  <c r="C792" i="5" s="1"/>
  <c r="B792" i="5"/>
  <c r="A793" i="5"/>
  <c r="C793" i="5" s="1"/>
  <c r="B793" i="5"/>
  <c r="A794" i="5"/>
  <c r="C794" i="5" s="1"/>
  <c r="B794" i="5"/>
  <c r="A795" i="5"/>
  <c r="C795" i="5" s="1"/>
  <c r="B795" i="5"/>
  <c r="A796" i="5"/>
  <c r="C796" i="5" s="1"/>
  <c r="B796" i="5"/>
  <c r="A797" i="5"/>
  <c r="C797" i="5" s="1"/>
  <c r="B797" i="5"/>
  <c r="A798" i="5"/>
  <c r="C798" i="5" s="1"/>
  <c r="B798" i="5"/>
  <c r="A799" i="5"/>
  <c r="C799" i="5" s="1"/>
  <c r="B799" i="5"/>
  <c r="A800" i="5"/>
  <c r="C800" i="5" s="1"/>
  <c r="B800" i="5"/>
  <c r="A801" i="5"/>
  <c r="C801" i="5" s="1"/>
  <c r="B801" i="5"/>
  <c r="A802" i="5"/>
  <c r="C802" i="5" s="1"/>
  <c r="B802" i="5"/>
  <c r="A803" i="5"/>
  <c r="C803" i="5" s="1"/>
  <c r="B803" i="5"/>
  <c r="A804" i="5"/>
  <c r="C804" i="5" s="1"/>
  <c r="B804" i="5"/>
  <c r="A805" i="5"/>
  <c r="C805" i="5" s="1"/>
  <c r="B805" i="5"/>
  <c r="A806" i="5"/>
  <c r="C806" i="5" s="1"/>
  <c r="B806" i="5"/>
  <c r="A807" i="5"/>
  <c r="C807" i="5" s="1"/>
  <c r="B807" i="5"/>
  <c r="A808" i="5"/>
  <c r="C808" i="5" s="1"/>
  <c r="B808" i="5"/>
  <c r="A809" i="5"/>
  <c r="C809" i="5" s="1"/>
  <c r="B809" i="5"/>
  <c r="A810" i="5"/>
  <c r="C810" i="5" s="1"/>
  <c r="B810" i="5"/>
  <c r="A811" i="5"/>
  <c r="C811" i="5" s="1"/>
  <c r="B811" i="5"/>
  <c r="A812" i="5"/>
  <c r="C812" i="5" s="1"/>
  <c r="B812" i="5"/>
  <c r="A813" i="5"/>
  <c r="C813" i="5" s="1"/>
  <c r="B813" i="5"/>
  <c r="A814" i="5"/>
  <c r="C814" i="5" s="1"/>
  <c r="B814" i="5"/>
  <c r="A815" i="5"/>
  <c r="C815" i="5" s="1"/>
  <c r="B815" i="5"/>
  <c r="A816" i="5"/>
  <c r="C816" i="5" s="1"/>
  <c r="B816" i="5"/>
  <c r="A817" i="5"/>
  <c r="C817" i="5" s="1"/>
  <c r="B817" i="5"/>
  <c r="A818" i="5"/>
  <c r="C818" i="5" s="1"/>
  <c r="B818" i="5"/>
  <c r="A819" i="5"/>
  <c r="C819" i="5" s="1"/>
  <c r="B819" i="5"/>
  <c r="A820" i="5"/>
  <c r="C820" i="5" s="1"/>
  <c r="B820" i="5"/>
  <c r="A821" i="5"/>
  <c r="C821" i="5" s="1"/>
  <c r="B821" i="5"/>
  <c r="A822" i="5"/>
  <c r="C822" i="5" s="1"/>
  <c r="B822" i="5"/>
  <c r="A823" i="5"/>
  <c r="C823" i="5" s="1"/>
  <c r="B823" i="5"/>
  <c r="A824" i="5"/>
  <c r="C824" i="5" s="1"/>
  <c r="B824" i="5"/>
  <c r="A825" i="5"/>
  <c r="C825" i="5" s="1"/>
  <c r="B825" i="5"/>
  <c r="A826" i="5"/>
  <c r="C826" i="5" s="1"/>
  <c r="B826" i="5"/>
  <c r="A827" i="5"/>
  <c r="C827" i="5" s="1"/>
  <c r="B827" i="5"/>
  <c r="A828" i="5"/>
  <c r="C828" i="5" s="1"/>
  <c r="B828" i="5"/>
  <c r="A829" i="5"/>
  <c r="C829" i="5" s="1"/>
  <c r="B829" i="5"/>
  <c r="A830" i="5"/>
  <c r="C830" i="5" s="1"/>
  <c r="B830" i="5"/>
  <c r="A831" i="5"/>
  <c r="C831" i="5" s="1"/>
  <c r="B831" i="5"/>
  <c r="A832" i="5"/>
  <c r="C832" i="5" s="1"/>
  <c r="B832" i="5"/>
  <c r="A833" i="5"/>
  <c r="C833" i="5" s="1"/>
  <c r="B833" i="5"/>
  <c r="A834" i="5"/>
  <c r="C834" i="5" s="1"/>
  <c r="B834" i="5"/>
  <c r="A835" i="5"/>
  <c r="C835" i="5" s="1"/>
  <c r="B835" i="5"/>
  <c r="A836" i="5"/>
  <c r="C836" i="5" s="1"/>
  <c r="B836" i="5"/>
  <c r="A837" i="5"/>
  <c r="C837" i="5" s="1"/>
  <c r="B837" i="5"/>
  <c r="A838" i="5"/>
  <c r="C838" i="5" s="1"/>
  <c r="B838" i="5"/>
  <c r="A839" i="5"/>
  <c r="C839" i="5" s="1"/>
  <c r="B839" i="5"/>
  <c r="A840" i="5"/>
  <c r="C840" i="5" s="1"/>
  <c r="B840" i="5"/>
  <c r="A841" i="5"/>
  <c r="C841" i="5" s="1"/>
  <c r="B841" i="5"/>
  <c r="A842" i="5"/>
  <c r="C842" i="5" s="1"/>
  <c r="B842" i="5"/>
  <c r="A843" i="5"/>
  <c r="C843" i="5" s="1"/>
  <c r="B843" i="5"/>
  <c r="A844" i="5"/>
  <c r="C844" i="5" s="1"/>
  <c r="B844" i="5"/>
  <c r="A845" i="5"/>
  <c r="C845" i="5" s="1"/>
  <c r="B845" i="5"/>
  <c r="A846" i="5"/>
  <c r="C846" i="5" s="1"/>
  <c r="B846" i="5"/>
  <c r="A847" i="5"/>
  <c r="C847" i="5" s="1"/>
  <c r="B847" i="5"/>
  <c r="A848" i="5"/>
  <c r="C848" i="5" s="1"/>
  <c r="B848" i="5"/>
  <c r="A849" i="5"/>
  <c r="C849" i="5" s="1"/>
  <c r="B849" i="5"/>
  <c r="A850" i="5"/>
  <c r="C850" i="5" s="1"/>
  <c r="B850" i="5"/>
  <c r="A851" i="5"/>
  <c r="C851" i="5" s="1"/>
  <c r="B851" i="5"/>
  <c r="A852" i="5"/>
  <c r="C852" i="5" s="1"/>
  <c r="B852" i="5"/>
  <c r="A853" i="5"/>
  <c r="C853" i="5" s="1"/>
  <c r="B853" i="5"/>
  <c r="A854" i="5"/>
  <c r="C854" i="5" s="1"/>
  <c r="B854" i="5"/>
  <c r="A855" i="5"/>
  <c r="C855" i="5" s="1"/>
  <c r="B855" i="5"/>
  <c r="A856" i="5"/>
  <c r="C856" i="5" s="1"/>
  <c r="B856" i="5"/>
  <c r="A857" i="5"/>
  <c r="C857" i="5" s="1"/>
  <c r="B857" i="5"/>
  <c r="A858" i="5"/>
  <c r="C858" i="5" s="1"/>
  <c r="B858" i="5"/>
  <c r="A859" i="5"/>
  <c r="C859" i="5" s="1"/>
  <c r="B859" i="5"/>
  <c r="A860" i="5"/>
  <c r="C860" i="5" s="1"/>
  <c r="B860" i="5"/>
  <c r="A861" i="5"/>
  <c r="C861" i="5" s="1"/>
  <c r="B861" i="5"/>
  <c r="A862" i="5"/>
  <c r="C862" i="5" s="1"/>
  <c r="B862" i="5"/>
  <c r="A863" i="5"/>
  <c r="C863" i="5" s="1"/>
  <c r="B863" i="5"/>
  <c r="A864" i="5"/>
  <c r="C864" i="5" s="1"/>
  <c r="B864" i="5"/>
  <c r="A865" i="5"/>
  <c r="C865" i="5" s="1"/>
  <c r="B865" i="5"/>
  <c r="A866" i="5"/>
  <c r="C866" i="5" s="1"/>
  <c r="B866" i="5"/>
  <c r="A867" i="5"/>
  <c r="C867" i="5" s="1"/>
  <c r="B867" i="5"/>
  <c r="A868" i="5"/>
  <c r="C868" i="5" s="1"/>
  <c r="B868" i="5"/>
  <c r="A869" i="5"/>
  <c r="C869" i="5" s="1"/>
  <c r="B869" i="5"/>
  <c r="A870" i="5"/>
  <c r="C870" i="5" s="1"/>
  <c r="B870" i="5"/>
  <c r="A871" i="5"/>
  <c r="C871" i="5" s="1"/>
  <c r="B871" i="5"/>
  <c r="A872" i="5"/>
  <c r="C872" i="5" s="1"/>
  <c r="B872" i="5"/>
  <c r="A873" i="5"/>
  <c r="C873" i="5" s="1"/>
  <c r="B873" i="5"/>
  <c r="A874" i="5"/>
  <c r="C874" i="5" s="1"/>
  <c r="B874" i="5"/>
  <c r="A875" i="5"/>
  <c r="C875" i="5" s="1"/>
  <c r="B875" i="5"/>
  <c r="A876" i="5"/>
  <c r="C876" i="5" s="1"/>
  <c r="B876" i="5"/>
  <c r="A877" i="5"/>
  <c r="C877" i="5" s="1"/>
  <c r="B877" i="5"/>
  <c r="A878" i="5"/>
  <c r="C878" i="5" s="1"/>
  <c r="B878" i="5"/>
  <c r="A879" i="5"/>
  <c r="C879" i="5" s="1"/>
  <c r="B879" i="5"/>
  <c r="A880" i="5"/>
  <c r="C880" i="5" s="1"/>
  <c r="B880" i="5"/>
  <c r="A881" i="5"/>
  <c r="C881" i="5" s="1"/>
  <c r="B881" i="5"/>
  <c r="A882" i="5"/>
  <c r="C882" i="5" s="1"/>
  <c r="B882" i="5"/>
  <c r="A883" i="5"/>
  <c r="C883" i="5" s="1"/>
  <c r="B883" i="5"/>
  <c r="A884" i="5"/>
  <c r="C884" i="5" s="1"/>
  <c r="B884" i="5"/>
  <c r="A885" i="5"/>
  <c r="C885" i="5" s="1"/>
  <c r="B885" i="5"/>
  <c r="A886" i="5"/>
  <c r="C886" i="5" s="1"/>
  <c r="B886" i="5"/>
  <c r="A887" i="5"/>
  <c r="C887" i="5" s="1"/>
  <c r="B887" i="5"/>
  <c r="A888" i="5"/>
  <c r="C888" i="5" s="1"/>
  <c r="B888" i="5"/>
  <c r="A889" i="5"/>
  <c r="C889" i="5" s="1"/>
  <c r="B889" i="5"/>
  <c r="A890" i="5"/>
  <c r="C890" i="5" s="1"/>
  <c r="B890" i="5"/>
  <c r="A891" i="5"/>
  <c r="C891" i="5" s="1"/>
  <c r="B891" i="5"/>
  <c r="A892" i="5"/>
  <c r="C892" i="5" s="1"/>
  <c r="B892" i="5"/>
  <c r="A893" i="5"/>
  <c r="C893" i="5" s="1"/>
  <c r="B893" i="5"/>
  <c r="A894" i="5"/>
  <c r="C894" i="5" s="1"/>
  <c r="B894" i="5"/>
  <c r="A895" i="5"/>
  <c r="C895" i="5" s="1"/>
  <c r="B895" i="5"/>
  <c r="A896" i="5"/>
  <c r="C896" i="5" s="1"/>
  <c r="B896" i="5"/>
  <c r="A897" i="5"/>
  <c r="C897" i="5" s="1"/>
  <c r="B897" i="5"/>
  <c r="A898" i="5"/>
  <c r="C898" i="5" s="1"/>
  <c r="B898" i="5"/>
  <c r="A899" i="5"/>
  <c r="C899" i="5" s="1"/>
  <c r="B899" i="5"/>
  <c r="A900" i="5"/>
  <c r="C900" i="5" s="1"/>
  <c r="B900" i="5"/>
  <c r="A901" i="5"/>
  <c r="C901" i="5" s="1"/>
  <c r="B901" i="5"/>
  <c r="A902" i="5"/>
  <c r="C902" i="5" s="1"/>
  <c r="B902" i="5"/>
  <c r="A903" i="5"/>
  <c r="C903" i="5" s="1"/>
  <c r="B903" i="5"/>
  <c r="A904" i="5"/>
  <c r="C904" i="5" s="1"/>
  <c r="B904" i="5"/>
  <c r="A905" i="5"/>
  <c r="C905" i="5" s="1"/>
  <c r="B905" i="5"/>
  <c r="A906" i="5"/>
  <c r="C906" i="5" s="1"/>
  <c r="B906" i="5"/>
  <c r="A907" i="5"/>
  <c r="C907" i="5" s="1"/>
  <c r="B907" i="5"/>
  <c r="A908" i="5"/>
  <c r="C908" i="5" s="1"/>
  <c r="B908" i="5"/>
  <c r="A909" i="5"/>
  <c r="C909" i="5" s="1"/>
  <c r="B909" i="5"/>
  <c r="A910" i="5"/>
  <c r="C910" i="5" s="1"/>
  <c r="B910" i="5"/>
  <c r="A911" i="5"/>
  <c r="C911" i="5" s="1"/>
  <c r="B911" i="5"/>
  <c r="A912" i="5"/>
  <c r="C912" i="5" s="1"/>
  <c r="B912" i="5"/>
  <c r="A913" i="5"/>
  <c r="C913" i="5" s="1"/>
  <c r="B913" i="5"/>
  <c r="A914" i="5"/>
  <c r="C914" i="5" s="1"/>
  <c r="B914" i="5"/>
  <c r="A915" i="5"/>
  <c r="C915" i="5" s="1"/>
  <c r="B915" i="5"/>
  <c r="A916" i="5"/>
  <c r="C916" i="5" s="1"/>
  <c r="B916" i="5"/>
  <c r="A917" i="5"/>
  <c r="C917" i="5" s="1"/>
  <c r="B917" i="5"/>
  <c r="A918" i="5"/>
  <c r="C918" i="5" s="1"/>
  <c r="B918" i="5"/>
  <c r="A919" i="5"/>
  <c r="C919" i="5" s="1"/>
  <c r="B919" i="5"/>
  <c r="A920" i="5"/>
  <c r="C920" i="5" s="1"/>
  <c r="B920" i="5"/>
  <c r="A921" i="5"/>
  <c r="C921" i="5" s="1"/>
  <c r="B921" i="5"/>
  <c r="A922" i="5"/>
  <c r="C922" i="5" s="1"/>
  <c r="B922" i="5"/>
  <c r="A923" i="5"/>
  <c r="C923" i="5" s="1"/>
  <c r="B923" i="5"/>
  <c r="A924" i="5"/>
  <c r="C924" i="5" s="1"/>
  <c r="B924" i="5"/>
  <c r="A925" i="5"/>
  <c r="C925" i="5" s="1"/>
  <c r="B925" i="5"/>
  <c r="A926" i="5"/>
  <c r="C926" i="5" s="1"/>
  <c r="B926" i="5"/>
  <c r="A927" i="5"/>
  <c r="C927" i="5" s="1"/>
  <c r="B927" i="5"/>
  <c r="A928" i="5"/>
  <c r="C928" i="5" s="1"/>
  <c r="B928" i="5"/>
  <c r="A929" i="5"/>
  <c r="C929" i="5" s="1"/>
  <c r="B929" i="5"/>
  <c r="A930" i="5"/>
  <c r="C930" i="5" s="1"/>
  <c r="B930" i="5"/>
  <c r="A931" i="5"/>
  <c r="C931" i="5" s="1"/>
  <c r="B931" i="5"/>
  <c r="A932" i="5"/>
  <c r="C932" i="5" s="1"/>
  <c r="B932" i="5"/>
  <c r="A933" i="5"/>
  <c r="C933" i="5" s="1"/>
  <c r="B933" i="5"/>
  <c r="A934" i="5"/>
  <c r="C934" i="5" s="1"/>
  <c r="B934" i="5"/>
  <c r="A935" i="5"/>
  <c r="C935" i="5" s="1"/>
  <c r="B935" i="5"/>
  <c r="A936" i="5"/>
  <c r="C936" i="5" s="1"/>
  <c r="B936" i="5"/>
  <c r="A937" i="5"/>
  <c r="C937" i="5" s="1"/>
  <c r="B937" i="5"/>
  <c r="A938" i="5"/>
  <c r="C938" i="5" s="1"/>
  <c r="B938" i="5"/>
  <c r="A939" i="5"/>
  <c r="C939" i="5" s="1"/>
  <c r="B939" i="5"/>
  <c r="A940" i="5"/>
  <c r="C940" i="5" s="1"/>
  <c r="B940" i="5"/>
  <c r="A941" i="5"/>
  <c r="C941" i="5" s="1"/>
  <c r="B941" i="5"/>
  <c r="A942" i="5"/>
  <c r="C942" i="5" s="1"/>
  <c r="B942" i="5"/>
  <c r="A943" i="5"/>
  <c r="C943" i="5" s="1"/>
  <c r="B943" i="5"/>
  <c r="A944" i="5"/>
  <c r="C944" i="5" s="1"/>
  <c r="B944" i="5"/>
  <c r="A945" i="5"/>
  <c r="C945" i="5" s="1"/>
  <c r="B945" i="5"/>
  <c r="A946" i="5"/>
  <c r="C946" i="5" s="1"/>
  <c r="B946" i="5"/>
  <c r="A947" i="5"/>
  <c r="C947" i="5" s="1"/>
  <c r="B947" i="5"/>
  <c r="A948" i="5"/>
  <c r="C948" i="5" s="1"/>
  <c r="B948" i="5"/>
  <c r="A949" i="5"/>
  <c r="C949" i="5" s="1"/>
  <c r="B949" i="5"/>
  <c r="A950" i="5"/>
  <c r="C950" i="5" s="1"/>
  <c r="B950" i="5"/>
  <c r="A951" i="5"/>
  <c r="C951" i="5" s="1"/>
  <c r="B951" i="5"/>
  <c r="A952" i="5"/>
  <c r="C952" i="5" s="1"/>
  <c r="B952" i="5"/>
  <c r="A953" i="5"/>
  <c r="C953" i="5" s="1"/>
  <c r="B953" i="5"/>
  <c r="A954" i="5"/>
  <c r="C954" i="5" s="1"/>
  <c r="B954" i="5"/>
  <c r="A955" i="5"/>
  <c r="C955" i="5" s="1"/>
  <c r="B955" i="5"/>
  <c r="A956" i="5"/>
  <c r="C956" i="5" s="1"/>
  <c r="B956" i="5"/>
  <c r="A957" i="5"/>
  <c r="C957" i="5" s="1"/>
  <c r="B957" i="5"/>
  <c r="A958" i="5"/>
  <c r="C958" i="5" s="1"/>
  <c r="B958" i="5"/>
  <c r="A959" i="5"/>
  <c r="C959" i="5" s="1"/>
  <c r="B959" i="5"/>
  <c r="A960" i="5"/>
  <c r="C960" i="5" s="1"/>
  <c r="B960" i="5"/>
  <c r="A961" i="5"/>
  <c r="C961" i="5" s="1"/>
  <c r="B961" i="5"/>
  <c r="A962" i="5"/>
  <c r="C962" i="5" s="1"/>
  <c r="B962" i="5"/>
  <c r="A963" i="5"/>
  <c r="C963" i="5" s="1"/>
  <c r="B963" i="5"/>
  <c r="A964" i="5"/>
  <c r="C964" i="5" s="1"/>
  <c r="B964" i="5"/>
  <c r="A965" i="5"/>
  <c r="C965" i="5" s="1"/>
  <c r="B965" i="5"/>
  <c r="A966" i="5"/>
  <c r="C966" i="5" s="1"/>
  <c r="B966" i="5"/>
  <c r="A967" i="5"/>
  <c r="C967" i="5" s="1"/>
  <c r="B967" i="5"/>
  <c r="A968" i="5"/>
  <c r="C968" i="5" s="1"/>
  <c r="B968" i="5"/>
  <c r="A969" i="5"/>
  <c r="C969" i="5" s="1"/>
  <c r="B969" i="5"/>
  <c r="A970" i="5"/>
  <c r="C970" i="5" s="1"/>
  <c r="B970" i="5"/>
  <c r="A971" i="5"/>
  <c r="C971" i="5" s="1"/>
  <c r="B971" i="5"/>
  <c r="A972" i="5"/>
  <c r="C972" i="5" s="1"/>
  <c r="B972" i="5"/>
  <c r="A973" i="5"/>
  <c r="C973" i="5" s="1"/>
  <c r="B973" i="5"/>
  <c r="A974" i="5"/>
  <c r="C974" i="5" s="1"/>
  <c r="B974" i="5"/>
  <c r="A975" i="5"/>
  <c r="C975" i="5" s="1"/>
  <c r="B975" i="5"/>
  <c r="A976" i="5"/>
  <c r="C976" i="5" s="1"/>
  <c r="B976" i="5"/>
  <c r="A977" i="5"/>
  <c r="C977" i="5" s="1"/>
  <c r="B977" i="5"/>
  <c r="A978" i="5"/>
  <c r="C978" i="5" s="1"/>
  <c r="B978" i="5"/>
  <c r="A979" i="5"/>
  <c r="C979" i="5" s="1"/>
  <c r="B979" i="5"/>
  <c r="A980" i="5"/>
  <c r="C980" i="5" s="1"/>
  <c r="B980" i="5"/>
  <c r="A981" i="5"/>
  <c r="C981" i="5" s="1"/>
  <c r="B981" i="5"/>
  <c r="A982" i="5"/>
  <c r="C982" i="5" s="1"/>
  <c r="B982" i="5"/>
  <c r="A983" i="5"/>
  <c r="C983" i="5" s="1"/>
  <c r="B983" i="5"/>
  <c r="A984" i="5"/>
  <c r="C984" i="5" s="1"/>
  <c r="B984" i="5"/>
  <c r="A985" i="5"/>
  <c r="C985" i="5" s="1"/>
  <c r="B985" i="5"/>
  <c r="A986" i="5"/>
  <c r="C986" i="5" s="1"/>
  <c r="B986" i="5"/>
  <c r="A987" i="5"/>
  <c r="C987" i="5" s="1"/>
  <c r="B987" i="5"/>
  <c r="A988" i="5"/>
  <c r="C988" i="5" s="1"/>
  <c r="B988" i="5"/>
  <c r="A989" i="5"/>
  <c r="C989" i="5" s="1"/>
  <c r="B989" i="5"/>
  <c r="A990" i="5"/>
  <c r="C990" i="5" s="1"/>
  <c r="B990" i="5"/>
  <c r="A991" i="5"/>
  <c r="C991" i="5" s="1"/>
  <c r="B991" i="5"/>
  <c r="A992" i="5"/>
  <c r="C992" i="5" s="1"/>
  <c r="B992" i="5"/>
  <c r="A993" i="5"/>
  <c r="C993" i="5" s="1"/>
  <c r="B993" i="5"/>
  <c r="A994" i="5"/>
  <c r="C994" i="5" s="1"/>
  <c r="B994" i="5"/>
  <c r="A995" i="5"/>
  <c r="C995" i="5" s="1"/>
  <c r="B995" i="5"/>
  <c r="A996" i="5"/>
  <c r="C996" i="5" s="1"/>
  <c r="B996" i="5"/>
  <c r="A997" i="5"/>
  <c r="C997" i="5" s="1"/>
  <c r="B997" i="5"/>
  <c r="A998" i="5"/>
  <c r="C998" i="5" s="1"/>
  <c r="B998" i="5"/>
  <c r="A999" i="5"/>
  <c r="C999" i="5" s="1"/>
  <c r="B999" i="5"/>
  <c r="A1000" i="5"/>
  <c r="C1000" i="5" s="1"/>
  <c r="B1000" i="5"/>
  <c r="A1001" i="5"/>
  <c r="C1001" i="5" s="1"/>
  <c r="B1001" i="5"/>
  <c r="A1002" i="5"/>
  <c r="C1002" i="5" s="1"/>
  <c r="B1002" i="5"/>
  <c r="A1003" i="5"/>
  <c r="C1003" i="5" s="1"/>
  <c r="B1003" i="5"/>
  <c r="A1004" i="5"/>
  <c r="C1004" i="5" s="1"/>
  <c r="B1004" i="5"/>
  <c r="A1005" i="5"/>
  <c r="C1005" i="5" s="1"/>
  <c r="B1005" i="5"/>
  <c r="A1006" i="5"/>
  <c r="C1006" i="5" s="1"/>
  <c r="B1006" i="5"/>
  <c r="A1007" i="5"/>
  <c r="C1007" i="5" s="1"/>
  <c r="B1007" i="5"/>
  <c r="A1008" i="5"/>
  <c r="C1008" i="5" s="1"/>
  <c r="B1008" i="5"/>
  <c r="A1009" i="5"/>
  <c r="C1009" i="5" s="1"/>
  <c r="B1009" i="5"/>
  <c r="A1010" i="5"/>
  <c r="C1010" i="5" s="1"/>
  <c r="B1010" i="5"/>
  <c r="A1011" i="5"/>
  <c r="C1011" i="5" s="1"/>
  <c r="B1011" i="5"/>
  <c r="A1012" i="5"/>
  <c r="C1012" i="5" s="1"/>
  <c r="B1012" i="5"/>
  <c r="A1013" i="5"/>
  <c r="C1013" i="5" s="1"/>
  <c r="B1013" i="5"/>
  <c r="A1014" i="5"/>
  <c r="C1014" i="5" s="1"/>
  <c r="B1014" i="5"/>
  <c r="A1015" i="5"/>
  <c r="C1015" i="5" s="1"/>
  <c r="B1015" i="5"/>
  <c r="A1016" i="5"/>
  <c r="C1016" i="5" s="1"/>
  <c r="B1016" i="5"/>
  <c r="A1017" i="5"/>
  <c r="C1017" i="5" s="1"/>
  <c r="B1017" i="5"/>
  <c r="A1018" i="5"/>
  <c r="C1018" i="5" s="1"/>
  <c r="B1018" i="5"/>
  <c r="A1019" i="5"/>
  <c r="C1019" i="5" s="1"/>
  <c r="B1019" i="5"/>
  <c r="A1020" i="5"/>
  <c r="C1020" i="5" s="1"/>
  <c r="B1020" i="5"/>
  <c r="A1021" i="5"/>
  <c r="C1021" i="5" s="1"/>
  <c r="B1021" i="5"/>
  <c r="A1022" i="5"/>
  <c r="C1022" i="5" s="1"/>
  <c r="B1022" i="5"/>
  <c r="A1023" i="5"/>
  <c r="C1023" i="5" s="1"/>
  <c r="B1023" i="5"/>
  <c r="A1024" i="5"/>
  <c r="C1024" i="5" s="1"/>
  <c r="B1024" i="5"/>
  <c r="A1025" i="5"/>
  <c r="C1025" i="5" s="1"/>
  <c r="B1025" i="5"/>
  <c r="A1026" i="5"/>
  <c r="C1026" i="5" s="1"/>
  <c r="B1026" i="5"/>
  <c r="A1027" i="5"/>
  <c r="C1027" i="5" s="1"/>
  <c r="B1027" i="5"/>
  <c r="A1028" i="5"/>
  <c r="C1028" i="5" s="1"/>
  <c r="B1028" i="5"/>
  <c r="A1029" i="5"/>
  <c r="C1029" i="5" s="1"/>
  <c r="B1029" i="5"/>
  <c r="A1030" i="5"/>
  <c r="C1030" i="5" s="1"/>
  <c r="B1030" i="5"/>
  <c r="A1031" i="5"/>
  <c r="C1031" i="5" s="1"/>
  <c r="B1031" i="5"/>
  <c r="A1032" i="5"/>
  <c r="C1032" i="5" s="1"/>
  <c r="B1032" i="5"/>
  <c r="A1033" i="5"/>
  <c r="C1033" i="5" s="1"/>
  <c r="B1033" i="5"/>
  <c r="A1034" i="5"/>
  <c r="C1034" i="5" s="1"/>
  <c r="B1034" i="5"/>
  <c r="A1035" i="5"/>
  <c r="C1035" i="5" s="1"/>
  <c r="B1035" i="5"/>
  <c r="A1036" i="5"/>
  <c r="C1036" i="5" s="1"/>
  <c r="B1036" i="5"/>
  <c r="A1037" i="5"/>
  <c r="C1037" i="5" s="1"/>
  <c r="B1037" i="5"/>
  <c r="A1038" i="5"/>
  <c r="C1038" i="5" s="1"/>
  <c r="B1038" i="5"/>
  <c r="A1039" i="5"/>
  <c r="C1039" i="5" s="1"/>
  <c r="B1039" i="5"/>
  <c r="A1040" i="5"/>
  <c r="C1040" i="5" s="1"/>
  <c r="B1040" i="5"/>
  <c r="A1041" i="5"/>
  <c r="C1041" i="5" s="1"/>
  <c r="B1041" i="5"/>
  <c r="A1042" i="5"/>
  <c r="C1042" i="5" s="1"/>
  <c r="B1042" i="5"/>
  <c r="A1043" i="5"/>
  <c r="C1043" i="5" s="1"/>
  <c r="B1043" i="5"/>
  <c r="A1044" i="5"/>
  <c r="C1044" i="5" s="1"/>
  <c r="B1044" i="5"/>
  <c r="A1045" i="5"/>
  <c r="C1045" i="5" s="1"/>
  <c r="B1045" i="5"/>
  <c r="A1046" i="5"/>
  <c r="C1046" i="5" s="1"/>
  <c r="B1046" i="5"/>
  <c r="A1047" i="5"/>
  <c r="C1047" i="5" s="1"/>
  <c r="B1047" i="5"/>
  <c r="A1048" i="5"/>
  <c r="C1048" i="5" s="1"/>
  <c r="B1048" i="5"/>
  <c r="A1049" i="5"/>
  <c r="C1049" i="5" s="1"/>
  <c r="B1049" i="5"/>
  <c r="A1050" i="5"/>
  <c r="C1050" i="5" s="1"/>
  <c r="B1050" i="5"/>
  <c r="A1051" i="5"/>
  <c r="C1051" i="5" s="1"/>
  <c r="B1051" i="5"/>
  <c r="A1052" i="5"/>
  <c r="C1052" i="5" s="1"/>
  <c r="B1052" i="5"/>
  <c r="A1053" i="5"/>
  <c r="C1053" i="5" s="1"/>
  <c r="B1053" i="5"/>
  <c r="A1054" i="5"/>
  <c r="C1054" i="5" s="1"/>
  <c r="B1054" i="5"/>
  <c r="A1055" i="5"/>
  <c r="C1055" i="5" s="1"/>
  <c r="B1055" i="5"/>
  <c r="A1056" i="5"/>
  <c r="C1056" i="5" s="1"/>
  <c r="B1056" i="5"/>
  <c r="A1057" i="5"/>
  <c r="C1057" i="5" s="1"/>
  <c r="B1057" i="5"/>
  <c r="A1058" i="5"/>
  <c r="C1058" i="5" s="1"/>
  <c r="B1058" i="5"/>
  <c r="A1059" i="5"/>
  <c r="C1059" i="5" s="1"/>
  <c r="B1059" i="5"/>
  <c r="A1060" i="5"/>
  <c r="C1060" i="5" s="1"/>
  <c r="B1060" i="5"/>
  <c r="A1061" i="5"/>
  <c r="C1061" i="5" s="1"/>
  <c r="B1061" i="5"/>
  <c r="A1062" i="5"/>
  <c r="C1062" i="5" s="1"/>
  <c r="B1062" i="5"/>
  <c r="A1063" i="5"/>
  <c r="C1063" i="5" s="1"/>
  <c r="B1063" i="5"/>
  <c r="A1064" i="5"/>
  <c r="C1064" i="5" s="1"/>
  <c r="B1064" i="5"/>
  <c r="A1065" i="5"/>
  <c r="C1065" i="5" s="1"/>
  <c r="B1065" i="5"/>
  <c r="A1066" i="5"/>
  <c r="C1066" i="5" s="1"/>
  <c r="B1066" i="5"/>
  <c r="A1067" i="5"/>
  <c r="C1067" i="5" s="1"/>
  <c r="B1067" i="5"/>
  <c r="A1068" i="5"/>
  <c r="C1068" i="5" s="1"/>
  <c r="B1068" i="5"/>
  <c r="A1069" i="5"/>
  <c r="C1069" i="5" s="1"/>
  <c r="B1069" i="5"/>
  <c r="A1070" i="5"/>
  <c r="C1070" i="5" s="1"/>
  <c r="B1070" i="5"/>
  <c r="A1071" i="5"/>
  <c r="C1071" i="5" s="1"/>
  <c r="B1071" i="5"/>
  <c r="A1072" i="5"/>
  <c r="C1072" i="5" s="1"/>
  <c r="B1072" i="5"/>
  <c r="A1073" i="5"/>
  <c r="C1073" i="5" s="1"/>
  <c r="B1073" i="5"/>
  <c r="A1074" i="5"/>
  <c r="C1074" i="5" s="1"/>
  <c r="B1074" i="5"/>
  <c r="A1075" i="5"/>
  <c r="C1075" i="5" s="1"/>
  <c r="B1075" i="5"/>
  <c r="A1076" i="5"/>
  <c r="C1076" i="5" s="1"/>
  <c r="B1076" i="5"/>
  <c r="A1077" i="5"/>
  <c r="C1077" i="5" s="1"/>
  <c r="B1077" i="5"/>
  <c r="A1078" i="5"/>
  <c r="C1078" i="5" s="1"/>
  <c r="B1078" i="5"/>
  <c r="A1079" i="5"/>
  <c r="C1079" i="5" s="1"/>
  <c r="B1079" i="5"/>
  <c r="A1080" i="5"/>
  <c r="C1080" i="5" s="1"/>
  <c r="B1080" i="5"/>
  <c r="A1081" i="5"/>
  <c r="C1081" i="5" s="1"/>
  <c r="B1081" i="5"/>
  <c r="A1082" i="5"/>
  <c r="C1082" i="5" s="1"/>
  <c r="B1082" i="5"/>
  <c r="A1083" i="5"/>
  <c r="C1083" i="5" s="1"/>
  <c r="B1083" i="5"/>
  <c r="A1084" i="5"/>
  <c r="C1084" i="5" s="1"/>
  <c r="B1084" i="5"/>
  <c r="A1085" i="5"/>
  <c r="C1085" i="5" s="1"/>
  <c r="B1085" i="5"/>
  <c r="A1086" i="5"/>
  <c r="C1086" i="5" s="1"/>
  <c r="B1086" i="5"/>
  <c r="A1087" i="5"/>
  <c r="C1087" i="5" s="1"/>
  <c r="B1087" i="5"/>
  <c r="A1088" i="5"/>
  <c r="C1088" i="5" s="1"/>
  <c r="B1088" i="5"/>
  <c r="A1089" i="5"/>
  <c r="C1089" i="5" s="1"/>
  <c r="B1089" i="5"/>
  <c r="A1090" i="5"/>
  <c r="C1090" i="5" s="1"/>
  <c r="B1090" i="5"/>
  <c r="A1091" i="5"/>
  <c r="C1091" i="5" s="1"/>
  <c r="B1091" i="5"/>
  <c r="A1092" i="5"/>
  <c r="C1092" i="5" s="1"/>
  <c r="B1092" i="5"/>
  <c r="A1093" i="5"/>
  <c r="C1093" i="5" s="1"/>
  <c r="B1093" i="5"/>
  <c r="A1094" i="5"/>
  <c r="C1094" i="5" s="1"/>
  <c r="B1094" i="5"/>
  <c r="A1095" i="5"/>
  <c r="C1095" i="5" s="1"/>
  <c r="B1095" i="5"/>
  <c r="A1096" i="5"/>
  <c r="C1096" i="5" s="1"/>
  <c r="B1096" i="5"/>
  <c r="A1097" i="5"/>
  <c r="C1097" i="5" s="1"/>
  <c r="B1097" i="5"/>
  <c r="A1098" i="5"/>
  <c r="C1098" i="5" s="1"/>
  <c r="B1098" i="5"/>
  <c r="A1099" i="5"/>
  <c r="C1099" i="5" s="1"/>
  <c r="B1099" i="5"/>
  <c r="A1100" i="5"/>
  <c r="C1100" i="5" s="1"/>
  <c r="B1100" i="5"/>
  <c r="A1101" i="5"/>
  <c r="C1101" i="5" s="1"/>
  <c r="B1101" i="5"/>
  <c r="A1102" i="5"/>
  <c r="C1102" i="5" s="1"/>
  <c r="B1102" i="5"/>
  <c r="A1103" i="5"/>
  <c r="C1103" i="5" s="1"/>
  <c r="B1103" i="5"/>
  <c r="A1104" i="5"/>
  <c r="C1104" i="5" s="1"/>
  <c r="B1104" i="5"/>
  <c r="A1105" i="5"/>
  <c r="C1105" i="5" s="1"/>
  <c r="B1105" i="5"/>
  <c r="A1106" i="5"/>
  <c r="C1106" i="5" s="1"/>
  <c r="B1106" i="5"/>
  <c r="A1107" i="5"/>
  <c r="C1107" i="5" s="1"/>
  <c r="B1107" i="5"/>
  <c r="A1108" i="5"/>
  <c r="C1108" i="5" s="1"/>
  <c r="B1108" i="5"/>
  <c r="A1109" i="5"/>
  <c r="C1109" i="5" s="1"/>
  <c r="B1109" i="5"/>
  <c r="A1110" i="5"/>
  <c r="C1110" i="5" s="1"/>
  <c r="B1110" i="5"/>
  <c r="A1111" i="5"/>
  <c r="C1111" i="5" s="1"/>
  <c r="B1111" i="5"/>
  <c r="A1112" i="5"/>
  <c r="C1112" i="5" s="1"/>
  <c r="B1112" i="5"/>
  <c r="A1113" i="5"/>
  <c r="C1113" i="5" s="1"/>
  <c r="B1113" i="5"/>
  <c r="A1114" i="5"/>
  <c r="C1114" i="5" s="1"/>
  <c r="B1114" i="5"/>
  <c r="A1115" i="5"/>
  <c r="C1115" i="5" s="1"/>
  <c r="B1115" i="5"/>
  <c r="A1116" i="5"/>
  <c r="C1116" i="5" s="1"/>
  <c r="B1116" i="5"/>
  <c r="A1117" i="5"/>
  <c r="C1117" i="5" s="1"/>
  <c r="B1117" i="5"/>
  <c r="A1118" i="5"/>
  <c r="C1118" i="5" s="1"/>
  <c r="B1118" i="5"/>
  <c r="A1119" i="5"/>
  <c r="C1119" i="5" s="1"/>
  <c r="B1119" i="5"/>
  <c r="A1120" i="5"/>
  <c r="C1120" i="5" s="1"/>
  <c r="B1120" i="5"/>
  <c r="A1121" i="5"/>
  <c r="C1121" i="5" s="1"/>
  <c r="B1121" i="5"/>
  <c r="A1122" i="5"/>
  <c r="C1122" i="5" s="1"/>
  <c r="B1122" i="5"/>
  <c r="A1123" i="5"/>
  <c r="C1123" i="5" s="1"/>
  <c r="B1123" i="5"/>
  <c r="A1124" i="5"/>
  <c r="C1124" i="5" s="1"/>
  <c r="B1124" i="5"/>
  <c r="A1125" i="5"/>
  <c r="C1125" i="5" s="1"/>
  <c r="B1125" i="5"/>
  <c r="A1126" i="5"/>
  <c r="C1126" i="5" s="1"/>
  <c r="B1126" i="5"/>
  <c r="A1127" i="5"/>
  <c r="C1127" i="5" s="1"/>
  <c r="B1127" i="5"/>
  <c r="A1128" i="5"/>
  <c r="C1128" i="5" s="1"/>
  <c r="B1128" i="5"/>
  <c r="A1129" i="5"/>
  <c r="C1129" i="5" s="1"/>
  <c r="B1129" i="5"/>
  <c r="A1130" i="5"/>
  <c r="C1130" i="5" s="1"/>
  <c r="B1130" i="5"/>
  <c r="A1131" i="5"/>
  <c r="C1131" i="5" s="1"/>
  <c r="B1131" i="5"/>
  <c r="A1132" i="5"/>
  <c r="C1132" i="5" s="1"/>
  <c r="B1132" i="5"/>
  <c r="A1133" i="5"/>
  <c r="C1133" i="5" s="1"/>
  <c r="B1133" i="5"/>
  <c r="A1134" i="5"/>
  <c r="C1134" i="5" s="1"/>
  <c r="B1134" i="5"/>
  <c r="A1135" i="5"/>
  <c r="C1135" i="5" s="1"/>
  <c r="B1135" i="5"/>
  <c r="A1136" i="5"/>
  <c r="C1136" i="5" s="1"/>
  <c r="B1136" i="5"/>
  <c r="A1137" i="5"/>
  <c r="C1137" i="5" s="1"/>
  <c r="B1137" i="5"/>
  <c r="A1138" i="5"/>
  <c r="C1138" i="5" s="1"/>
  <c r="B1138" i="5"/>
  <c r="A1139" i="5"/>
  <c r="C1139" i="5" s="1"/>
  <c r="B1139" i="5"/>
  <c r="A1140" i="5"/>
  <c r="C1140" i="5" s="1"/>
  <c r="B1140" i="5"/>
  <c r="A1141" i="5"/>
  <c r="C1141" i="5" s="1"/>
  <c r="B1141" i="5"/>
  <c r="A1142" i="5"/>
  <c r="C1142" i="5" s="1"/>
  <c r="B1142" i="5"/>
  <c r="A1143" i="5"/>
  <c r="C1143" i="5" s="1"/>
  <c r="B1143" i="5"/>
  <c r="A1144" i="5"/>
  <c r="C1144" i="5" s="1"/>
  <c r="B1144" i="5"/>
  <c r="A1145" i="5"/>
  <c r="C1145" i="5" s="1"/>
  <c r="B1145" i="5"/>
  <c r="A1146" i="5"/>
  <c r="C1146" i="5" s="1"/>
  <c r="B1146" i="5"/>
  <c r="A1147" i="5"/>
  <c r="C1147" i="5" s="1"/>
  <c r="B1147" i="5"/>
  <c r="A1148" i="5"/>
  <c r="C1148" i="5" s="1"/>
  <c r="B1148" i="5"/>
  <c r="A1149" i="5"/>
  <c r="C1149" i="5" s="1"/>
  <c r="B1149" i="5"/>
  <c r="A1150" i="5"/>
  <c r="C1150" i="5" s="1"/>
  <c r="B1150" i="5"/>
  <c r="A1151" i="5"/>
  <c r="C1151" i="5" s="1"/>
  <c r="B1151" i="5"/>
  <c r="A1152" i="5"/>
  <c r="C1152" i="5" s="1"/>
  <c r="B1152" i="5"/>
  <c r="A1153" i="5"/>
  <c r="C1153" i="5" s="1"/>
  <c r="B1153" i="5"/>
  <c r="A1154" i="5"/>
  <c r="C1154" i="5" s="1"/>
  <c r="B1154" i="5"/>
  <c r="A1155" i="5"/>
  <c r="C1155" i="5" s="1"/>
  <c r="B1155" i="5"/>
  <c r="A1156" i="5"/>
  <c r="C1156" i="5" s="1"/>
  <c r="B1156" i="5"/>
  <c r="A1157" i="5"/>
  <c r="C1157" i="5" s="1"/>
  <c r="B1157" i="5"/>
  <c r="A1158" i="5"/>
  <c r="C1158" i="5" s="1"/>
  <c r="B1158" i="5"/>
  <c r="A1159" i="5"/>
  <c r="C1159" i="5" s="1"/>
  <c r="B1159" i="5"/>
  <c r="A1160" i="5"/>
  <c r="C1160" i="5" s="1"/>
  <c r="B1160" i="5"/>
  <c r="A1161" i="5"/>
  <c r="C1161" i="5" s="1"/>
  <c r="B1161" i="5"/>
  <c r="A1162" i="5"/>
  <c r="C1162" i="5" s="1"/>
  <c r="B1162" i="5"/>
  <c r="A1163" i="5"/>
  <c r="C1163" i="5" s="1"/>
  <c r="B1163" i="5"/>
  <c r="A1164" i="5"/>
  <c r="C1164" i="5" s="1"/>
  <c r="B1164" i="5"/>
  <c r="A1165" i="5"/>
  <c r="C1165" i="5" s="1"/>
  <c r="B1165" i="5"/>
  <c r="A1166" i="5"/>
  <c r="C1166" i="5" s="1"/>
  <c r="B1166" i="5"/>
  <c r="A1167" i="5"/>
  <c r="C1167" i="5" s="1"/>
  <c r="B1167" i="5"/>
  <c r="A1168" i="5"/>
  <c r="C1168" i="5" s="1"/>
  <c r="B1168" i="5"/>
  <c r="A1169" i="5"/>
  <c r="C1169" i="5" s="1"/>
  <c r="B1169" i="5"/>
  <c r="A1170" i="5"/>
  <c r="C1170" i="5" s="1"/>
  <c r="B1170" i="5"/>
  <c r="A1171" i="5"/>
  <c r="C1171" i="5" s="1"/>
  <c r="B1171" i="5"/>
  <c r="A1172" i="5"/>
  <c r="C1172" i="5" s="1"/>
  <c r="B1172" i="5"/>
  <c r="A1173" i="5"/>
  <c r="C1173" i="5" s="1"/>
  <c r="B1173" i="5"/>
  <c r="A1174" i="5"/>
  <c r="C1174" i="5" s="1"/>
  <c r="B1174" i="5"/>
  <c r="A1175" i="5"/>
  <c r="C1175" i="5" s="1"/>
  <c r="B1175" i="5"/>
  <c r="A1176" i="5"/>
  <c r="C1176" i="5" s="1"/>
  <c r="B1176" i="5"/>
  <c r="A1177" i="5"/>
  <c r="C1177" i="5" s="1"/>
  <c r="B1177" i="5"/>
  <c r="A1178" i="5"/>
  <c r="C1178" i="5" s="1"/>
  <c r="B1178" i="5"/>
  <c r="A1179" i="5"/>
  <c r="C1179" i="5" s="1"/>
  <c r="B1179" i="5"/>
  <c r="A1180" i="5"/>
  <c r="C1180" i="5" s="1"/>
  <c r="B1180" i="5"/>
  <c r="A1181" i="5"/>
  <c r="C1181" i="5" s="1"/>
  <c r="B1181" i="5"/>
  <c r="A1182" i="5"/>
  <c r="C1182" i="5" s="1"/>
  <c r="B1182" i="5"/>
  <c r="A1183" i="5"/>
  <c r="C1183" i="5" s="1"/>
  <c r="B1183" i="5"/>
  <c r="A1184" i="5"/>
  <c r="C1184" i="5" s="1"/>
  <c r="B1184" i="5"/>
  <c r="A1185" i="5"/>
  <c r="C1185" i="5" s="1"/>
  <c r="B1185" i="5"/>
  <c r="A1186" i="5"/>
  <c r="C1186" i="5" s="1"/>
  <c r="B1186" i="5"/>
  <c r="A1187" i="5"/>
  <c r="C1187" i="5" s="1"/>
  <c r="B1187" i="5"/>
  <c r="A1188" i="5"/>
  <c r="C1188" i="5" s="1"/>
  <c r="B1188" i="5"/>
  <c r="A1189" i="5"/>
  <c r="C1189" i="5" s="1"/>
  <c r="B1189" i="5"/>
  <c r="A1190" i="5"/>
  <c r="C1190" i="5" s="1"/>
  <c r="B1190" i="5"/>
  <c r="A1191" i="5"/>
  <c r="C1191" i="5" s="1"/>
  <c r="B1191" i="5"/>
  <c r="A1192" i="5"/>
  <c r="C1192" i="5" s="1"/>
  <c r="B1192" i="5"/>
  <c r="A1193" i="5"/>
  <c r="C1193" i="5" s="1"/>
  <c r="B1193" i="5"/>
  <c r="A1194" i="5"/>
  <c r="C1194" i="5" s="1"/>
  <c r="B1194" i="5"/>
  <c r="A1195" i="5"/>
  <c r="C1195" i="5" s="1"/>
  <c r="B1195" i="5"/>
  <c r="A1196" i="5"/>
  <c r="C1196" i="5" s="1"/>
  <c r="B1196" i="5"/>
  <c r="A1197" i="5"/>
  <c r="C1197" i="5" s="1"/>
  <c r="B1197" i="5"/>
  <c r="A1198" i="5"/>
  <c r="C1198" i="5" s="1"/>
  <c r="B1198" i="5"/>
  <c r="A1199" i="5"/>
  <c r="C1199" i="5" s="1"/>
  <c r="B1199" i="5"/>
  <c r="A1200" i="5"/>
  <c r="C1200" i="5" s="1"/>
  <c r="B1200" i="5"/>
  <c r="A1201" i="5"/>
  <c r="C1201" i="5" s="1"/>
  <c r="B1201" i="5"/>
  <c r="A1202" i="5"/>
  <c r="C1202" i="5" s="1"/>
  <c r="B1202" i="5"/>
  <c r="A1203" i="5"/>
  <c r="C1203" i="5" s="1"/>
  <c r="B1203" i="5"/>
  <c r="A1204" i="5"/>
  <c r="C1204" i="5" s="1"/>
  <c r="B1204" i="5"/>
  <c r="A1205" i="5"/>
  <c r="C1205" i="5" s="1"/>
  <c r="B1205" i="5"/>
  <c r="A1206" i="5"/>
  <c r="C1206" i="5" s="1"/>
  <c r="B1206" i="5"/>
  <c r="A1207" i="5"/>
  <c r="C1207" i="5" s="1"/>
  <c r="B1207" i="5"/>
  <c r="A1208" i="5"/>
  <c r="C1208" i="5" s="1"/>
  <c r="B1208" i="5"/>
  <c r="A1209" i="5"/>
  <c r="C1209" i="5" s="1"/>
  <c r="B1209" i="5"/>
  <c r="A1210" i="5"/>
  <c r="C1210" i="5" s="1"/>
  <c r="B1210" i="5"/>
  <c r="A1211" i="5"/>
  <c r="C1211" i="5" s="1"/>
  <c r="B1211" i="5"/>
  <c r="A1212" i="5"/>
  <c r="C1212" i="5" s="1"/>
  <c r="B1212" i="5"/>
  <c r="A1213" i="5"/>
  <c r="C1213" i="5" s="1"/>
  <c r="B1213" i="5"/>
  <c r="A1214" i="5"/>
  <c r="C1214" i="5" s="1"/>
  <c r="B1214" i="5"/>
  <c r="A1215" i="5"/>
  <c r="C1215" i="5" s="1"/>
  <c r="B1215" i="5"/>
  <c r="A1216" i="5"/>
  <c r="C1216" i="5" s="1"/>
  <c r="B1216" i="5"/>
  <c r="A1217" i="5"/>
  <c r="C1217" i="5" s="1"/>
  <c r="B1217" i="5"/>
  <c r="A1218" i="5"/>
  <c r="C1218" i="5" s="1"/>
  <c r="B1218" i="5"/>
  <c r="A1219" i="5"/>
  <c r="C1219" i="5" s="1"/>
  <c r="B1219" i="5"/>
  <c r="A1220" i="5"/>
  <c r="C1220" i="5" s="1"/>
  <c r="B1220" i="5"/>
  <c r="A1221" i="5"/>
  <c r="C1221" i="5" s="1"/>
  <c r="B1221" i="5"/>
  <c r="A1222" i="5"/>
  <c r="C1222" i="5" s="1"/>
  <c r="B1222" i="5"/>
  <c r="A1223" i="5"/>
  <c r="C1223" i="5" s="1"/>
  <c r="B1223" i="5"/>
  <c r="A1224" i="5"/>
  <c r="C1224" i="5" s="1"/>
  <c r="B1224" i="5"/>
  <c r="A1225" i="5"/>
  <c r="C1225" i="5" s="1"/>
  <c r="B1225" i="5"/>
  <c r="A1226" i="5"/>
  <c r="C1226" i="5" s="1"/>
  <c r="B1226" i="5"/>
  <c r="A1227" i="5"/>
  <c r="C1227" i="5" s="1"/>
  <c r="B1227" i="5"/>
  <c r="A1228" i="5"/>
  <c r="C1228" i="5" s="1"/>
  <c r="B1228" i="5"/>
  <c r="A1229" i="5"/>
  <c r="C1229" i="5" s="1"/>
  <c r="B1229" i="5"/>
  <c r="A1230" i="5"/>
  <c r="C1230" i="5" s="1"/>
  <c r="B1230" i="5"/>
  <c r="A1231" i="5"/>
  <c r="C1231" i="5" s="1"/>
  <c r="B1231" i="5"/>
  <c r="A1232" i="5"/>
  <c r="C1232" i="5" s="1"/>
  <c r="B1232" i="5"/>
  <c r="A1233" i="5"/>
  <c r="C1233" i="5" s="1"/>
  <c r="B1233" i="5"/>
  <c r="A1234" i="5"/>
  <c r="C1234" i="5" s="1"/>
  <c r="B1234" i="5"/>
  <c r="A1235" i="5"/>
  <c r="C1235" i="5" s="1"/>
  <c r="B1235" i="5"/>
  <c r="A1236" i="5"/>
  <c r="C1236" i="5" s="1"/>
  <c r="B1236" i="5"/>
  <c r="A1237" i="5"/>
  <c r="C1237" i="5" s="1"/>
  <c r="B1237" i="5"/>
  <c r="A1238" i="5"/>
  <c r="C1238" i="5" s="1"/>
  <c r="B1238" i="5"/>
  <c r="A1239" i="5"/>
  <c r="C1239" i="5" s="1"/>
  <c r="B1239" i="5"/>
  <c r="A1240" i="5"/>
  <c r="C1240" i="5" s="1"/>
  <c r="B1240" i="5"/>
  <c r="A1241" i="5"/>
  <c r="C1241" i="5" s="1"/>
  <c r="B1241" i="5"/>
  <c r="A1242" i="5"/>
  <c r="C1242" i="5" s="1"/>
  <c r="B1242" i="5"/>
  <c r="A1243" i="5"/>
  <c r="C1243" i="5" s="1"/>
  <c r="B1243" i="5"/>
  <c r="A1244" i="5"/>
  <c r="C1244" i="5" s="1"/>
  <c r="B1244" i="5"/>
  <c r="A1245" i="5"/>
  <c r="C1245" i="5" s="1"/>
  <c r="B1245" i="5"/>
  <c r="A1246" i="5"/>
  <c r="C1246" i="5" s="1"/>
  <c r="B1246" i="5"/>
  <c r="A1247" i="5"/>
  <c r="C1247" i="5" s="1"/>
  <c r="B1247" i="5"/>
  <c r="A1248" i="5"/>
  <c r="C1248" i="5" s="1"/>
  <c r="B1248" i="5"/>
  <c r="A1249" i="5"/>
  <c r="C1249" i="5" s="1"/>
  <c r="B1249" i="5"/>
  <c r="A1250" i="5"/>
  <c r="C1250" i="5" s="1"/>
  <c r="B1250" i="5"/>
  <c r="A1251" i="5"/>
  <c r="C1251" i="5" s="1"/>
  <c r="B1251" i="5"/>
  <c r="A1252" i="5"/>
  <c r="C1252" i="5" s="1"/>
  <c r="B1252" i="5"/>
  <c r="A1253" i="5"/>
  <c r="C1253" i="5" s="1"/>
  <c r="B1253" i="5"/>
  <c r="A1254" i="5"/>
  <c r="C1254" i="5" s="1"/>
  <c r="B1254" i="5"/>
  <c r="A1255" i="5"/>
  <c r="C1255" i="5" s="1"/>
  <c r="B1255" i="5"/>
  <c r="A1256" i="5"/>
  <c r="C1256" i="5" s="1"/>
  <c r="B1256" i="5"/>
  <c r="A1257" i="5"/>
  <c r="C1257" i="5" s="1"/>
  <c r="B1257" i="5"/>
  <c r="A1258" i="5"/>
  <c r="C1258" i="5" s="1"/>
  <c r="B1258" i="5"/>
  <c r="A1259" i="5"/>
  <c r="C1259" i="5" s="1"/>
  <c r="B1259" i="5"/>
  <c r="A1260" i="5"/>
  <c r="C1260" i="5" s="1"/>
  <c r="B1260" i="5"/>
  <c r="A1261" i="5"/>
  <c r="C1261" i="5" s="1"/>
  <c r="B1261" i="5"/>
  <c r="A1262" i="5"/>
  <c r="C1262" i="5" s="1"/>
  <c r="B1262" i="5"/>
  <c r="A1263" i="5"/>
  <c r="C1263" i="5" s="1"/>
  <c r="B1263" i="5"/>
  <c r="A1264" i="5"/>
  <c r="C1264" i="5" s="1"/>
  <c r="B1264" i="5"/>
  <c r="A1265" i="5"/>
  <c r="C1265" i="5" s="1"/>
  <c r="B1265" i="5"/>
  <c r="A1266" i="5"/>
  <c r="C1266" i="5" s="1"/>
  <c r="B1266" i="5"/>
  <c r="A1267" i="5"/>
  <c r="C1267" i="5" s="1"/>
  <c r="B1267" i="5"/>
  <c r="A1268" i="5"/>
  <c r="C1268" i="5" s="1"/>
  <c r="B1268" i="5"/>
  <c r="A1269" i="5"/>
  <c r="C1269" i="5" s="1"/>
  <c r="B1269" i="5"/>
  <c r="A1270" i="5"/>
  <c r="C1270" i="5" s="1"/>
  <c r="B1270" i="5"/>
  <c r="A1271" i="5"/>
  <c r="C1271" i="5" s="1"/>
  <c r="B1271" i="5"/>
  <c r="A1272" i="5"/>
  <c r="C1272" i="5" s="1"/>
  <c r="B1272" i="5"/>
  <c r="A1273" i="5"/>
  <c r="C1273" i="5" s="1"/>
  <c r="B1273" i="5"/>
  <c r="A1274" i="5"/>
  <c r="C1274" i="5" s="1"/>
  <c r="B1274" i="5"/>
  <c r="A1275" i="5"/>
  <c r="C1275" i="5" s="1"/>
  <c r="B1275" i="5"/>
  <c r="A1276" i="5"/>
  <c r="C1276" i="5" s="1"/>
  <c r="B1276" i="5"/>
  <c r="A1277" i="5"/>
  <c r="C1277" i="5" s="1"/>
  <c r="B1277" i="5"/>
  <c r="A1278" i="5"/>
  <c r="C1278" i="5" s="1"/>
  <c r="B1278" i="5"/>
  <c r="A1279" i="5"/>
  <c r="C1279" i="5" s="1"/>
  <c r="B1279" i="5"/>
  <c r="A1280" i="5"/>
  <c r="C1280" i="5" s="1"/>
  <c r="B1280" i="5"/>
  <c r="A1281" i="5"/>
  <c r="C1281" i="5" s="1"/>
  <c r="B1281" i="5"/>
  <c r="A1282" i="5"/>
  <c r="C1282" i="5" s="1"/>
  <c r="B1282" i="5"/>
  <c r="A1283" i="5"/>
  <c r="C1283" i="5" s="1"/>
  <c r="B1283" i="5"/>
  <c r="A1284" i="5"/>
  <c r="C1284" i="5" s="1"/>
  <c r="B1284" i="5"/>
  <c r="A1285" i="5"/>
  <c r="C1285" i="5" s="1"/>
  <c r="B1285" i="5"/>
  <c r="A1286" i="5"/>
  <c r="C1286" i="5" s="1"/>
  <c r="B1286" i="5"/>
  <c r="A1287" i="5"/>
  <c r="C1287" i="5" s="1"/>
  <c r="B1287" i="5"/>
  <c r="A1288" i="5"/>
  <c r="C1288" i="5" s="1"/>
  <c r="B1288" i="5"/>
  <c r="A1289" i="5"/>
  <c r="C1289" i="5" s="1"/>
  <c r="B1289" i="5"/>
  <c r="A1290" i="5"/>
  <c r="C1290" i="5" s="1"/>
  <c r="B1290" i="5"/>
  <c r="A1291" i="5"/>
  <c r="C1291" i="5" s="1"/>
  <c r="B1291" i="5"/>
  <c r="A1292" i="5"/>
  <c r="C1292" i="5" s="1"/>
  <c r="B1292" i="5"/>
  <c r="A1293" i="5"/>
  <c r="C1293" i="5" s="1"/>
  <c r="B1293" i="5"/>
  <c r="A1294" i="5"/>
  <c r="C1294" i="5" s="1"/>
  <c r="B1294" i="5"/>
  <c r="A1295" i="5"/>
  <c r="C1295" i="5" s="1"/>
  <c r="B1295" i="5"/>
  <c r="A1296" i="5"/>
  <c r="C1296" i="5" s="1"/>
  <c r="B1296" i="5"/>
  <c r="A1297" i="5"/>
  <c r="C1297" i="5" s="1"/>
  <c r="B1297" i="5"/>
  <c r="A1298" i="5"/>
  <c r="C1298" i="5" s="1"/>
  <c r="B1298" i="5"/>
  <c r="A1299" i="5"/>
  <c r="C1299" i="5" s="1"/>
  <c r="B1299" i="5"/>
  <c r="A1300" i="5"/>
  <c r="C1300" i="5" s="1"/>
  <c r="B1300" i="5"/>
  <c r="A1301" i="5"/>
  <c r="C1301" i="5" s="1"/>
  <c r="B1301" i="5"/>
  <c r="A1302" i="5"/>
  <c r="C1302" i="5" s="1"/>
  <c r="B1302" i="5"/>
  <c r="A1303" i="5"/>
  <c r="C1303" i="5" s="1"/>
  <c r="B1303" i="5"/>
  <c r="A1304" i="5"/>
  <c r="C1304" i="5" s="1"/>
  <c r="B1304" i="5"/>
  <c r="A1305" i="5"/>
  <c r="C1305" i="5" s="1"/>
  <c r="B1305" i="5"/>
  <c r="A1306" i="5"/>
  <c r="C1306" i="5" s="1"/>
  <c r="B1306" i="5"/>
  <c r="A1307" i="5"/>
  <c r="C1307" i="5" s="1"/>
  <c r="B1307" i="5"/>
  <c r="A1308" i="5"/>
  <c r="C1308" i="5" s="1"/>
  <c r="B1308" i="5"/>
  <c r="A1309" i="5"/>
  <c r="C1309" i="5" s="1"/>
  <c r="B1309" i="5"/>
  <c r="A1310" i="5"/>
  <c r="C1310" i="5" s="1"/>
  <c r="B1310" i="5"/>
  <c r="A1311" i="5"/>
  <c r="C1311" i="5" s="1"/>
  <c r="B1311" i="5"/>
  <c r="A1312" i="5"/>
  <c r="C1312" i="5" s="1"/>
  <c r="B1312" i="5"/>
  <c r="A1313" i="5"/>
  <c r="C1313" i="5" s="1"/>
  <c r="B1313" i="5"/>
  <c r="A1314" i="5"/>
  <c r="C1314" i="5" s="1"/>
  <c r="B1314" i="5"/>
  <c r="A1315" i="5"/>
  <c r="C1315" i="5" s="1"/>
  <c r="B1315" i="5"/>
  <c r="A1316" i="5"/>
  <c r="C1316" i="5" s="1"/>
  <c r="B1316" i="5"/>
  <c r="A1317" i="5"/>
  <c r="C1317" i="5" s="1"/>
  <c r="B1317" i="5"/>
  <c r="A1318" i="5"/>
  <c r="C1318" i="5" s="1"/>
  <c r="B1318" i="5"/>
  <c r="A1319" i="5"/>
  <c r="C1319" i="5" s="1"/>
  <c r="B1319" i="5"/>
  <c r="A1320" i="5"/>
  <c r="C1320" i="5" s="1"/>
  <c r="B1320" i="5"/>
  <c r="A1321" i="5"/>
  <c r="C1321" i="5" s="1"/>
  <c r="B1321" i="5"/>
  <c r="A1322" i="5"/>
  <c r="C1322" i="5" s="1"/>
  <c r="B1322" i="5"/>
  <c r="A1323" i="5"/>
  <c r="C1323" i="5" s="1"/>
  <c r="B1323" i="5"/>
  <c r="A1324" i="5"/>
  <c r="C1324" i="5" s="1"/>
  <c r="B1324" i="5"/>
  <c r="A1325" i="5"/>
  <c r="C1325" i="5" s="1"/>
  <c r="B1325" i="5"/>
  <c r="A1326" i="5"/>
  <c r="C1326" i="5" s="1"/>
  <c r="B1326" i="5"/>
  <c r="A1327" i="5"/>
  <c r="C1327" i="5" s="1"/>
  <c r="B1327" i="5"/>
  <c r="A1328" i="5"/>
  <c r="C1328" i="5" s="1"/>
  <c r="B1328" i="5"/>
  <c r="A1329" i="5"/>
  <c r="C1329" i="5" s="1"/>
  <c r="B1329" i="5"/>
  <c r="A1330" i="5"/>
  <c r="C1330" i="5" s="1"/>
  <c r="B1330" i="5"/>
  <c r="A1331" i="5"/>
  <c r="C1331" i="5" s="1"/>
  <c r="B1331" i="5"/>
  <c r="A1332" i="5"/>
  <c r="C1332" i="5" s="1"/>
  <c r="B1332" i="5"/>
  <c r="A1333" i="5"/>
  <c r="C1333" i="5" s="1"/>
  <c r="B1333" i="5"/>
  <c r="A1334" i="5"/>
  <c r="C1334" i="5" s="1"/>
  <c r="B1334" i="5"/>
  <c r="A1335" i="5"/>
  <c r="C1335" i="5" s="1"/>
  <c r="B1335" i="5"/>
  <c r="A1336" i="5"/>
  <c r="C1336" i="5" s="1"/>
  <c r="B1336" i="5"/>
  <c r="A1337" i="5"/>
  <c r="C1337" i="5" s="1"/>
  <c r="B1337" i="5"/>
  <c r="A1338" i="5"/>
  <c r="C1338" i="5" s="1"/>
  <c r="B1338" i="5"/>
  <c r="A1339" i="5"/>
  <c r="C1339" i="5" s="1"/>
  <c r="B1339" i="5"/>
  <c r="A1340" i="5"/>
  <c r="C1340" i="5" s="1"/>
  <c r="B1340" i="5"/>
  <c r="A1341" i="5"/>
  <c r="C1341" i="5" s="1"/>
  <c r="B1341" i="5"/>
  <c r="A1342" i="5"/>
  <c r="C1342" i="5" s="1"/>
  <c r="B1342" i="5"/>
  <c r="A1343" i="5"/>
  <c r="C1343" i="5" s="1"/>
  <c r="B1343" i="5"/>
  <c r="A1344" i="5"/>
  <c r="C1344" i="5" s="1"/>
  <c r="B1344" i="5"/>
  <c r="A1345" i="5"/>
  <c r="C1345" i="5" s="1"/>
  <c r="B1345" i="5"/>
  <c r="A1346" i="5"/>
  <c r="C1346" i="5" s="1"/>
  <c r="B1346" i="5"/>
  <c r="A1347" i="5"/>
  <c r="C1347" i="5" s="1"/>
  <c r="B1347" i="5"/>
  <c r="A1348" i="5"/>
  <c r="C1348" i="5" s="1"/>
  <c r="B1348" i="5"/>
  <c r="A1349" i="5"/>
  <c r="C1349" i="5" s="1"/>
  <c r="B1349" i="5"/>
  <c r="A1350" i="5"/>
  <c r="C1350" i="5" s="1"/>
  <c r="B1350" i="5"/>
  <c r="A1351" i="5"/>
  <c r="C1351" i="5" s="1"/>
  <c r="B1351" i="5"/>
  <c r="A1352" i="5"/>
  <c r="C1352" i="5" s="1"/>
  <c r="B1352" i="5"/>
  <c r="A1353" i="5"/>
  <c r="C1353" i="5" s="1"/>
  <c r="B1353" i="5"/>
  <c r="A1354" i="5"/>
  <c r="C1354" i="5" s="1"/>
  <c r="B1354" i="5"/>
  <c r="A1355" i="5"/>
  <c r="C1355" i="5" s="1"/>
  <c r="B1355" i="5"/>
  <c r="A1356" i="5"/>
  <c r="C1356" i="5" s="1"/>
  <c r="B1356" i="5"/>
  <c r="A1357" i="5"/>
  <c r="C1357" i="5" s="1"/>
  <c r="B1357" i="5"/>
  <c r="A1358" i="5"/>
  <c r="C1358" i="5" s="1"/>
  <c r="B1358" i="5"/>
  <c r="A1359" i="5"/>
  <c r="C1359" i="5" s="1"/>
  <c r="B1359" i="5"/>
  <c r="A1360" i="5"/>
  <c r="C1360" i="5" s="1"/>
  <c r="B1360" i="5"/>
  <c r="A1361" i="5"/>
  <c r="C1361" i="5" s="1"/>
  <c r="B1361" i="5"/>
  <c r="A1362" i="5"/>
  <c r="C1362" i="5" s="1"/>
  <c r="B1362" i="5"/>
  <c r="A1363" i="5"/>
  <c r="C1363" i="5" s="1"/>
  <c r="B1363" i="5"/>
  <c r="A1364" i="5"/>
  <c r="C1364" i="5" s="1"/>
  <c r="B1364" i="5"/>
  <c r="A1365" i="5"/>
  <c r="C1365" i="5" s="1"/>
  <c r="B1365" i="5"/>
  <c r="A1366" i="5"/>
  <c r="C1366" i="5" s="1"/>
  <c r="B1366" i="5"/>
  <c r="A1367" i="5"/>
  <c r="C1367" i="5" s="1"/>
  <c r="B1367" i="5"/>
  <c r="A1368" i="5"/>
  <c r="C1368" i="5" s="1"/>
  <c r="B1368" i="5"/>
  <c r="A1369" i="5"/>
  <c r="C1369" i="5" s="1"/>
  <c r="B1369" i="5"/>
  <c r="A1370" i="5"/>
  <c r="C1370" i="5" s="1"/>
  <c r="B1370" i="5"/>
  <c r="A1371" i="5"/>
  <c r="C1371" i="5" s="1"/>
  <c r="B1371" i="5"/>
  <c r="A1372" i="5"/>
  <c r="C1372" i="5" s="1"/>
  <c r="B1372" i="5"/>
  <c r="A1373" i="5"/>
  <c r="C1373" i="5" s="1"/>
  <c r="B1373" i="5"/>
  <c r="A1374" i="5"/>
  <c r="C1374" i="5" s="1"/>
  <c r="B1374" i="5"/>
  <c r="A1375" i="5"/>
  <c r="C1375" i="5" s="1"/>
  <c r="B1375" i="5"/>
  <c r="A1376" i="5"/>
  <c r="C1376" i="5" s="1"/>
  <c r="B1376" i="5"/>
  <c r="A1377" i="5"/>
  <c r="C1377" i="5" s="1"/>
  <c r="B1377" i="5"/>
  <c r="A1378" i="5"/>
  <c r="C1378" i="5" s="1"/>
  <c r="B1378" i="5"/>
  <c r="A1379" i="5"/>
  <c r="C1379" i="5" s="1"/>
  <c r="B1379" i="5"/>
  <c r="A1380" i="5"/>
  <c r="C1380" i="5" s="1"/>
  <c r="B1380" i="5"/>
  <c r="A1381" i="5"/>
  <c r="C1381" i="5" s="1"/>
  <c r="B1381" i="5"/>
  <c r="A1382" i="5"/>
  <c r="C1382" i="5" s="1"/>
  <c r="B1382" i="5"/>
  <c r="A1383" i="5"/>
  <c r="C1383" i="5" s="1"/>
  <c r="B1383" i="5"/>
  <c r="A1384" i="5"/>
  <c r="C1384" i="5" s="1"/>
  <c r="B1384" i="5"/>
  <c r="A1385" i="5"/>
  <c r="C1385" i="5" s="1"/>
  <c r="B1385" i="5"/>
  <c r="A1386" i="5"/>
  <c r="C1386" i="5" s="1"/>
  <c r="B1386" i="5"/>
  <c r="A1387" i="5"/>
  <c r="C1387" i="5" s="1"/>
  <c r="B1387" i="5"/>
  <c r="A1388" i="5"/>
  <c r="C1388" i="5" s="1"/>
  <c r="B1388" i="5"/>
  <c r="A1389" i="5"/>
  <c r="C1389" i="5" s="1"/>
  <c r="B1389" i="5"/>
  <c r="A1390" i="5"/>
  <c r="C1390" i="5" s="1"/>
  <c r="B1390" i="5"/>
  <c r="A1391" i="5"/>
  <c r="C1391" i="5" s="1"/>
  <c r="B1391" i="5"/>
  <c r="A1392" i="5"/>
  <c r="C1392" i="5" s="1"/>
  <c r="B1392" i="5"/>
  <c r="A1393" i="5"/>
  <c r="C1393" i="5" s="1"/>
  <c r="B1393" i="5"/>
  <c r="A1394" i="5"/>
  <c r="C1394" i="5" s="1"/>
  <c r="B1394" i="5"/>
  <c r="A1395" i="5"/>
  <c r="C1395" i="5" s="1"/>
  <c r="B1395" i="5"/>
  <c r="A1396" i="5"/>
  <c r="C1396" i="5" s="1"/>
  <c r="B1396" i="5"/>
  <c r="A1397" i="5"/>
  <c r="C1397" i="5" s="1"/>
  <c r="B1397" i="5"/>
  <c r="A1398" i="5"/>
  <c r="C1398" i="5" s="1"/>
  <c r="B1398" i="5"/>
  <c r="A1399" i="5"/>
  <c r="C1399" i="5" s="1"/>
  <c r="B1399" i="5"/>
  <c r="A1400" i="5"/>
  <c r="C1400" i="5" s="1"/>
  <c r="B1400" i="5"/>
  <c r="A1401" i="5"/>
  <c r="C1401" i="5" s="1"/>
  <c r="B1401" i="5"/>
  <c r="A1402" i="5"/>
  <c r="C1402" i="5" s="1"/>
  <c r="B1402" i="5"/>
  <c r="A1403" i="5"/>
  <c r="C1403" i="5" s="1"/>
  <c r="B1403" i="5"/>
  <c r="A1404" i="5"/>
  <c r="C1404" i="5" s="1"/>
  <c r="B1404" i="5"/>
  <c r="A1405" i="5"/>
  <c r="C1405" i="5" s="1"/>
  <c r="B1405" i="5"/>
  <c r="A1406" i="5"/>
  <c r="C1406" i="5" s="1"/>
  <c r="B1406" i="5"/>
  <c r="A1407" i="5"/>
  <c r="C1407" i="5" s="1"/>
  <c r="B1407" i="5"/>
  <c r="A1408" i="5"/>
  <c r="C1408" i="5" s="1"/>
  <c r="B1408" i="5"/>
  <c r="A1409" i="5"/>
  <c r="C1409" i="5" s="1"/>
  <c r="B1409" i="5"/>
  <c r="A1410" i="5"/>
  <c r="C1410" i="5" s="1"/>
  <c r="B1410" i="5"/>
  <c r="A1411" i="5"/>
  <c r="C1411" i="5" s="1"/>
  <c r="B1411" i="5"/>
  <c r="A1412" i="5"/>
  <c r="C1412" i="5" s="1"/>
  <c r="B1412" i="5"/>
  <c r="A1413" i="5"/>
  <c r="C1413" i="5" s="1"/>
  <c r="B1413" i="5"/>
  <c r="A1414" i="5"/>
  <c r="C1414" i="5" s="1"/>
  <c r="B1414" i="5"/>
  <c r="A1415" i="5"/>
  <c r="C1415" i="5" s="1"/>
  <c r="B1415" i="5"/>
  <c r="A1416" i="5"/>
  <c r="C1416" i="5" s="1"/>
  <c r="B1416" i="5"/>
  <c r="A1417" i="5"/>
  <c r="C1417" i="5" s="1"/>
  <c r="B1417" i="5"/>
  <c r="A1418" i="5"/>
  <c r="C1418" i="5" s="1"/>
  <c r="B1418" i="5"/>
  <c r="A1419" i="5"/>
  <c r="C1419" i="5" s="1"/>
  <c r="B1419" i="5"/>
  <c r="A1420" i="5"/>
  <c r="C1420" i="5" s="1"/>
  <c r="B1420" i="5"/>
  <c r="A1421" i="5"/>
  <c r="C1421" i="5" s="1"/>
  <c r="B1421" i="5"/>
  <c r="A1422" i="5"/>
  <c r="C1422" i="5" s="1"/>
  <c r="B1422" i="5"/>
  <c r="A1423" i="5"/>
  <c r="C1423" i="5" s="1"/>
  <c r="B1423" i="5"/>
  <c r="A1424" i="5"/>
  <c r="C1424" i="5" s="1"/>
  <c r="B1424" i="5"/>
  <c r="A1425" i="5"/>
  <c r="C1425" i="5" s="1"/>
  <c r="B1425" i="5"/>
  <c r="A1426" i="5"/>
  <c r="C1426" i="5" s="1"/>
  <c r="B1426" i="5"/>
  <c r="A1427" i="5"/>
  <c r="C1427" i="5" s="1"/>
  <c r="B1427" i="5"/>
  <c r="A1428" i="5"/>
  <c r="C1428" i="5" s="1"/>
  <c r="B1428" i="5"/>
  <c r="A1429" i="5"/>
  <c r="C1429" i="5" s="1"/>
  <c r="B1429" i="5"/>
  <c r="A1430" i="5"/>
  <c r="C1430" i="5" s="1"/>
  <c r="B1430" i="5"/>
  <c r="A1431" i="5"/>
  <c r="C1431" i="5" s="1"/>
  <c r="B1431" i="5"/>
  <c r="A1432" i="5"/>
  <c r="C1432" i="5" s="1"/>
  <c r="B1432" i="5"/>
  <c r="A1433" i="5"/>
  <c r="C1433" i="5" s="1"/>
  <c r="B1433" i="5"/>
  <c r="A1434" i="5"/>
  <c r="C1434" i="5" s="1"/>
  <c r="B1434" i="5"/>
  <c r="A1435" i="5"/>
  <c r="C1435" i="5" s="1"/>
  <c r="B1435" i="5"/>
  <c r="A1436" i="5"/>
  <c r="C1436" i="5" s="1"/>
  <c r="B1436" i="5"/>
  <c r="A1437" i="5"/>
  <c r="C1437" i="5" s="1"/>
  <c r="B1437" i="5"/>
  <c r="A1438" i="5"/>
  <c r="C1438" i="5" s="1"/>
  <c r="B1438" i="5"/>
  <c r="A1439" i="5"/>
  <c r="C1439" i="5" s="1"/>
  <c r="B1439" i="5"/>
  <c r="A1440" i="5"/>
  <c r="C1440" i="5" s="1"/>
  <c r="B1440" i="5"/>
  <c r="A1441" i="5"/>
  <c r="C1441" i="5" s="1"/>
  <c r="B1441" i="5"/>
  <c r="A1442" i="5"/>
  <c r="C1442" i="5" s="1"/>
  <c r="B1442" i="5"/>
  <c r="A1443" i="5"/>
  <c r="C1443" i="5" s="1"/>
  <c r="B1443" i="5"/>
  <c r="A1444" i="5"/>
  <c r="C1444" i="5" s="1"/>
  <c r="B1444" i="5"/>
  <c r="A1445" i="5"/>
  <c r="C1445" i="5" s="1"/>
  <c r="B1445" i="5"/>
  <c r="A1446" i="5"/>
  <c r="C1446" i="5" s="1"/>
  <c r="B1446" i="5"/>
  <c r="A1447" i="5"/>
  <c r="C1447" i="5" s="1"/>
  <c r="B1447" i="5"/>
  <c r="A1448" i="5"/>
  <c r="C1448" i="5" s="1"/>
  <c r="B1448" i="5"/>
  <c r="A1449" i="5"/>
  <c r="C1449" i="5" s="1"/>
  <c r="B1449" i="5"/>
  <c r="A1450" i="5"/>
  <c r="C1450" i="5" s="1"/>
  <c r="B1450" i="5"/>
  <c r="A1451" i="5"/>
  <c r="C1451" i="5" s="1"/>
  <c r="B1451" i="5"/>
  <c r="A1452" i="5"/>
  <c r="C1452" i="5" s="1"/>
  <c r="B1452" i="5"/>
  <c r="A1453" i="5"/>
  <c r="C1453" i="5" s="1"/>
  <c r="B1453" i="5"/>
  <c r="A1454" i="5"/>
  <c r="C1454" i="5" s="1"/>
  <c r="B1454" i="5"/>
  <c r="A1455" i="5"/>
  <c r="C1455" i="5" s="1"/>
  <c r="B1455" i="5"/>
  <c r="A1456" i="5"/>
  <c r="C1456" i="5" s="1"/>
  <c r="B1456" i="5"/>
  <c r="A1457" i="5"/>
  <c r="C1457" i="5" s="1"/>
  <c r="B1457" i="5"/>
  <c r="A1458" i="5"/>
  <c r="C1458" i="5" s="1"/>
  <c r="B1458" i="5"/>
  <c r="A1459" i="5"/>
  <c r="C1459" i="5" s="1"/>
  <c r="B1459" i="5"/>
  <c r="A1460" i="5"/>
  <c r="C1460" i="5" s="1"/>
  <c r="B1460" i="5"/>
  <c r="A1461" i="5"/>
  <c r="C1461" i="5" s="1"/>
  <c r="B1461" i="5"/>
  <c r="A1462" i="5"/>
  <c r="C1462" i="5" s="1"/>
  <c r="B1462" i="5"/>
  <c r="A1463" i="5"/>
  <c r="C1463" i="5" s="1"/>
  <c r="B1463" i="5"/>
  <c r="A1464" i="5"/>
  <c r="C1464" i="5" s="1"/>
  <c r="B1464" i="5"/>
  <c r="A1465" i="5"/>
  <c r="C1465" i="5" s="1"/>
  <c r="B1465" i="5"/>
  <c r="A1466" i="5"/>
  <c r="C1466" i="5" s="1"/>
  <c r="B1466" i="5"/>
  <c r="A1467" i="5"/>
  <c r="C1467" i="5" s="1"/>
  <c r="B1467" i="5"/>
  <c r="A1468" i="5"/>
  <c r="C1468" i="5" s="1"/>
  <c r="B1468" i="5"/>
  <c r="A1469" i="5"/>
  <c r="C1469" i="5" s="1"/>
  <c r="B1469" i="5"/>
  <c r="A1470" i="5"/>
  <c r="C1470" i="5" s="1"/>
  <c r="B1470" i="5"/>
  <c r="A1471" i="5"/>
  <c r="C1471" i="5" s="1"/>
  <c r="B1471" i="5"/>
  <c r="A1472" i="5"/>
  <c r="C1472" i="5" s="1"/>
  <c r="B1472" i="5"/>
  <c r="A1473" i="5"/>
  <c r="C1473" i="5" s="1"/>
  <c r="B1473" i="5"/>
  <c r="A1474" i="5"/>
  <c r="C1474" i="5" s="1"/>
  <c r="B1474" i="5"/>
  <c r="A1475" i="5"/>
  <c r="C1475" i="5" s="1"/>
  <c r="B1475" i="5"/>
  <c r="A1476" i="5"/>
  <c r="C1476" i="5" s="1"/>
  <c r="B1476" i="5"/>
  <c r="A1477" i="5"/>
  <c r="C1477" i="5" s="1"/>
  <c r="B1477" i="5"/>
  <c r="A1478" i="5"/>
  <c r="C1478" i="5" s="1"/>
  <c r="B1478" i="5"/>
  <c r="A1479" i="5"/>
  <c r="C1479" i="5" s="1"/>
  <c r="B1479" i="5"/>
  <c r="A1480" i="5"/>
  <c r="C1480" i="5" s="1"/>
  <c r="B1480" i="5"/>
  <c r="A1481" i="5"/>
  <c r="C1481" i="5" s="1"/>
  <c r="B1481" i="5"/>
  <c r="A1482" i="5"/>
  <c r="C1482" i="5" s="1"/>
  <c r="B1482" i="5"/>
  <c r="A1483" i="5"/>
  <c r="C1483" i="5" s="1"/>
  <c r="B1483" i="5"/>
  <c r="A1484" i="5"/>
  <c r="C1484" i="5" s="1"/>
  <c r="B1484" i="5"/>
  <c r="A1485" i="5"/>
  <c r="C1485" i="5" s="1"/>
  <c r="B1485" i="5"/>
  <c r="A1486" i="5"/>
  <c r="C1486" i="5" s="1"/>
  <c r="B1486" i="5"/>
  <c r="A1487" i="5"/>
  <c r="C1487" i="5" s="1"/>
  <c r="B1487" i="5"/>
  <c r="A1488" i="5"/>
  <c r="C1488" i="5" s="1"/>
  <c r="B1488" i="5"/>
  <c r="A1489" i="5"/>
  <c r="C1489" i="5" s="1"/>
  <c r="B1489" i="5"/>
  <c r="A1490" i="5"/>
  <c r="C1490" i="5" s="1"/>
  <c r="B1490" i="5"/>
  <c r="A1491" i="5"/>
  <c r="C1491" i="5" s="1"/>
  <c r="B1491" i="5"/>
  <c r="A1492" i="5"/>
  <c r="C1492" i="5" s="1"/>
  <c r="B1492" i="5"/>
  <c r="A1493" i="5"/>
  <c r="C1493" i="5" s="1"/>
  <c r="B1493" i="5"/>
  <c r="A1494" i="5"/>
  <c r="C1494" i="5" s="1"/>
  <c r="B1494" i="5"/>
  <c r="A1495" i="5"/>
  <c r="C1495" i="5" s="1"/>
  <c r="B1495" i="5"/>
  <c r="A1496" i="5"/>
  <c r="C1496" i="5" s="1"/>
  <c r="B1496" i="5"/>
  <c r="A1497" i="5"/>
  <c r="C1497" i="5" s="1"/>
  <c r="B1497" i="5"/>
  <c r="A1498" i="5"/>
  <c r="C1498" i="5" s="1"/>
  <c r="B1498" i="5"/>
  <c r="A1499" i="5"/>
  <c r="C1499" i="5" s="1"/>
  <c r="B1499" i="5"/>
  <c r="A1500" i="5"/>
  <c r="C1500" i="5" s="1"/>
  <c r="B1500" i="5"/>
  <c r="A1501" i="5"/>
  <c r="C1501" i="5" s="1"/>
  <c r="B1501" i="5"/>
  <c r="A1502" i="5"/>
  <c r="C1502" i="5" s="1"/>
  <c r="B1502" i="5"/>
  <c r="A1503" i="5"/>
  <c r="C1503" i="5" s="1"/>
  <c r="B1503" i="5"/>
  <c r="A1504" i="5"/>
  <c r="C1504" i="5" s="1"/>
  <c r="B1504" i="5"/>
  <c r="A1505" i="5"/>
  <c r="C1505" i="5" s="1"/>
  <c r="B1505" i="5"/>
  <c r="A1506" i="5"/>
  <c r="C1506" i="5" s="1"/>
  <c r="B1506" i="5"/>
  <c r="A1507" i="5"/>
  <c r="C1507" i="5" s="1"/>
  <c r="B1507" i="5"/>
  <c r="A1508" i="5"/>
  <c r="C1508" i="5" s="1"/>
  <c r="B1508" i="5"/>
  <c r="A1509" i="5"/>
  <c r="C1509" i="5" s="1"/>
  <c r="B1509" i="5"/>
  <c r="A1510" i="5"/>
  <c r="C1510" i="5" s="1"/>
  <c r="B1510" i="5"/>
  <c r="A1511" i="5"/>
  <c r="C1511" i="5" s="1"/>
  <c r="B1511" i="5"/>
  <c r="A1512" i="5"/>
  <c r="C1512" i="5" s="1"/>
  <c r="B1512" i="5"/>
  <c r="A1513" i="5"/>
  <c r="C1513" i="5" s="1"/>
  <c r="B1513" i="5"/>
  <c r="A1514" i="5"/>
  <c r="C1514" i="5" s="1"/>
  <c r="B1514" i="5"/>
  <c r="A1515" i="5"/>
  <c r="C1515" i="5" s="1"/>
  <c r="B1515" i="5"/>
  <c r="A1516" i="5"/>
  <c r="C1516" i="5" s="1"/>
  <c r="B1516" i="5"/>
  <c r="A1517" i="5"/>
  <c r="C1517" i="5" s="1"/>
  <c r="B1517" i="5"/>
  <c r="A1518" i="5"/>
  <c r="C1518" i="5" s="1"/>
  <c r="B1518" i="5"/>
  <c r="A1519" i="5"/>
  <c r="C1519" i="5" s="1"/>
  <c r="B1519" i="5"/>
  <c r="A1520" i="5"/>
  <c r="C1520" i="5" s="1"/>
  <c r="B1520" i="5"/>
  <c r="A1521" i="5"/>
  <c r="C1521" i="5" s="1"/>
  <c r="B1521" i="5"/>
  <c r="A1522" i="5"/>
  <c r="C1522" i="5" s="1"/>
  <c r="B1522" i="5"/>
  <c r="A1523" i="5"/>
  <c r="C1523" i="5" s="1"/>
  <c r="B1523" i="5"/>
  <c r="A1524" i="5"/>
  <c r="C1524" i="5" s="1"/>
  <c r="B1524" i="5"/>
  <c r="A1525" i="5"/>
  <c r="C1525" i="5" s="1"/>
  <c r="B1525" i="5"/>
  <c r="A1526" i="5"/>
  <c r="C1526" i="5" s="1"/>
  <c r="B1526" i="5"/>
  <c r="A1527" i="5"/>
  <c r="C1527" i="5" s="1"/>
  <c r="B1527" i="5"/>
  <c r="A1528" i="5"/>
  <c r="C1528" i="5" s="1"/>
  <c r="B1528" i="5"/>
  <c r="A1529" i="5"/>
  <c r="C1529" i="5" s="1"/>
  <c r="B1529" i="5"/>
  <c r="A1530" i="5"/>
  <c r="C1530" i="5" s="1"/>
  <c r="B1530" i="5"/>
  <c r="A1531" i="5"/>
  <c r="C1531" i="5" s="1"/>
  <c r="B1531" i="5"/>
  <c r="A1532" i="5"/>
  <c r="C1532" i="5" s="1"/>
  <c r="B1532" i="5"/>
  <c r="A1533" i="5"/>
  <c r="C1533" i="5" s="1"/>
  <c r="B1533" i="5"/>
  <c r="A1534" i="5"/>
  <c r="C1534" i="5" s="1"/>
  <c r="B1534" i="5"/>
  <c r="A1535" i="5"/>
  <c r="C1535" i="5" s="1"/>
  <c r="B1535" i="5"/>
  <c r="A1536" i="5"/>
  <c r="C1536" i="5" s="1"/>
  <c r="B1536" i="5"/>
  <c r="A1537" i="5"/>
  <c r="C1537" i="5" s="1"/>
  <c r="B1537" i="5"/>
  <c r="A1538" i="5"/>
  <c r="C1538" i="5" s="1"/>
  <c r="B1538" i="5"/>
  <c r="A1539" i="5"/>
  <c r="C1539" i="5" s="1"/>
  <c r="B1539" i="5"/>
  <c r="A1540" i="5"/>
  <c r="C1540" i="5" s="1"/>
  <c r="B1540" i="5"/>
  <c r="A1541" i="5"/>
  <c r="C1541" i="5" s="1"/>
  <c r="B1541" i="5"/>
  <c r="A1542" i="5"/>
  <c r="C1542" i="5" s="1"/>
  <c r="B1542" i="5"/>
  <c r="A1543" i="5"/>
  <c r="C1543" i="5" s="1"/>
  <c r="B1543" i="5"/>
  <c r="A1544" i="5"/>
  <c r="C1544" i="5" s="1"/>
  <c r="B1544" i="5"/>
  <c r="A1545" i="5"/>
  <c r="C1545" i="5" s="1"/>
  <c r="B1545" i="5"/>
  <c r="A1546" i="5"/>
  <c r="C1546" i="5" s="1"/>
  <c r="B1546" i="5"/>
  <c r="A1547" i="5"/>
  <c r="C1547" i="5" s="1"/>
  <c r="B1547" i="5"/>
  <c r="A1548" i="5"/>
  <c r="C1548" i="5" s="1"/>
  <c r="B1548" i="5"/>
  <c r="A1549" i="5"/>
  <c r="C1549" i="5" s="1"/>
  <c r="B1549" i="5"/>
  <c r="A1550" i="5"/>
  <c r="C1550" i="5" s="1"/>
  <c r="B1550" i="5"/>
  <c r="A1551" i="5"/>
  <c r="C1551" i="5" s="1"/>
  <c r="B1551" i="5"/>
  <c r="A1552" i="5"/>
  <c r="C1552" i="5" s="1"/>
  <c r="B1552" i="5"/>
  <c r="A1553" i="5"/>
  <c r="C1553" i="5" s="1"/>
  <c r="B1553" i="5"/>
  <c r="A1554" i="5"/>
  <c r="C1554" i="5" s="1"/>
  <c r="B1554" i="5"/>
  <c r="A1555" i="5"/>
  <c r="C1555" i="5" s="1"/>
  <c r="B1555" i="5"/>
  <c r="A1556" i="5"/>
  <c r="C1556" i="5" s="1"/>
  <c r="B1556" i="5"/>
  <c r="A1557" i="5"/>
  <c r="C1557" i="5" s="1"/>
  <c r="B1557" i="5"/>
  <c r="A1558" i="5"/>
  <c r="C1558" i="5" s="1"/>
  <c r="B1558" i="5"/>
  <c r="A1559" i="5"/>
  <c r="C1559" i="5" s="1"/>
  <c r="B1559" i="5"/>
  <c r="A1560" i="5"/>
  <c r="C1560" i="5" s="1"/>
  <c r="B1560" i="5"/>
  <c r="A1561" i="5"/>
  <c r="C1561" i="5" s="1"/>
  <c r="B1561" i="5"/>
  <c r="A1562" i="5"/>
  <c r="C1562" i="5" s="1"/>
  <c r="B1562" i="5"/>
  <c r="A1563" i="5"/>
  <c r="C1563" i="5" s="1"/>
  <c r="B1563" i="5"/>
  <c r="A1564" i="5"/>
  <c r="C1564" i="5" s="1"/>
  <c r="B1564" i="5"/>
  <c r="A1565" i="5"/>
  <c r="C1565" i="5" s="1"/>
  <c r="B1565" i="5"/>
  <c r="A1566" i="5"/>
  <c r="C1566" i="5" s="1"/>
  <c r="B1566" i="5"/>
  <c r="A1567" i="5"/>
  <c r="C1567" i="5" s="1"/>
  <c r="B1567" i="5"/>
  <c r="A1568" i="5"/>
  <c r="C1568" i="5" s="1"/>
  <c r="B1568" i="5"/>
  <c r="A1569" i="5"/>
  <c r="C1569" i="5" s="1"/>
  <c r="B1569" i="5"/>
  <c r="A1570" i="5"/>
  <c r="C1570" i="5" s="1"/>
  <c r="B1570" i="5"/>
  <c r="A1571" i="5"/>
  <c r="C1571" i="5" s="1"/>
  <c r="B1571" i="5"/>
  <c r="A1572" i="5"/>
  <c r="C1572" i="5" s="1"/>
  <c r="B1572" i="5"/>
  <c r="A1573" i="5"/>
  <c r="C1573" i="5" s="1"/>
  <c r="B1573" i="5"/>
  <c r="A1574" i="5"/>
  <c r="C1574" i="5" s="1"/>
  <c r="B1574" i="5"/>
  <c r="A1575" i="5"/>
  <c r="C1575" i="5" s="1"/>
  <c r="B1575" i="5"/>
  <c r="A1576" i="5"/>
  <c r="C1576" i="5" s="1"/>
  <c r="B1576" i="5"/>
  <c r="A1577" i="5"/>
  <c r="C1577" i="5" s="1"/>
  <c r="B1577" i="5"/>
  <c r="A1578" i="5"/>
  <c r="C1578" i="5" s="1"/>
  <c r="B1578" i="5"/>
  <c r="A1579" i="5"/>
  <c r="C1579" i="5" s="1"/>
  <c r="B1579" i="5"/>
  <c r="A1580" i="5"/>
  <c r="C1580" i="5" s="1"/>
  <c r="B1580" i="5"/>
  <c r="A1581" i="5"/>
  <c r="C1581" i="5" s="1"/>
  <c r="B1581" i="5"/>
  <c r="A1582" i="5"/>
  <c r="C1582" i="5" s="1"/>
  <c r="B1582" i="5"/>
  <c r="A1583" i="5"/>
  <c r="C1583" i="5" s="1"/>
  <c r="B1583" i="5"/>
  <c r="A1584" i="5"/>
  <c r="C1584" i="5" s="1"/>
  <c r="B1584" i="5"/>
  <c r="A1585" i="5"/>
  <c r="C1585" i="5" s="1"/>
  <c r="B1585" i="5"/>
  <c r="A1586" i="5"/>
  <c r="C1586" i="5" s="1"/>
  <c r="B1586" i="5"/>
  <c r="A1587" i="5"/>
  <c r="C1587" i="5" s="1"/>
  <c r="B1587" i="5"/>
  <c r="A1588" i="5"/>
  <c r="C1588" i="5" s="1"/>
  <c r="B1588" i="5"/>
  <c r="A1589" i="5"/>
  <c r="C1589" i="5" s="1"/>
  <c r="B1589" i="5"/>
  <c r="A1590" i="5"/>
  <c r="C1590" i="5" s="1"/>
  <c r="B1590" i="5"/>
  <c r="A1591" i="5"/>
  <c r="C1591" i="5" s="1"/>
  <c r="B1591" i="5"/>
  <c r="A1592" i="5"/>
  <c r="C1592" i="5" s="1"/>
  <c r="B1592" i="5"/>
  <c r="A1593" i="5"/>
  <c r="C1593" i="5" s="1"/>
  <c r="B1593" i="5"/>
  <c r="A1594" i="5"/>
  <c r="C1594" i="5" s="1"/>
  <c r="B1594" i="5"/>
  <c r="A1595" i="5"/>
  <c r="C1595" i="5" s="1"/>
  <c r="B1595" i="5"/>
  <c r="A1596" i="5"/>
  <c r="C1596" i="5" s="1"/>
  <c r="B1596" i="5"/>
  <c r="A1597" i="5"/>
  <c r="C1597" i="5" s="1"/>
  <c r="B1597" i="5"/>
  <c r="A1598" i="5"/>
  <c r="C1598" i="5" s="1"/>
  <c r="B1598" i="5"/>
  <c r="A1599" i="5"/>
  <c r="C1599" i="5" s="1"/>
  <c r="B1599" i="5"/>
  <c r="A1600" i="5"/>
  <c r="C1600" i="5" s="1"/>
  <c r="B1600" i="5"/>
  <c r="A1601" i="5"/>
  <c r="C1601" i="5" s="1"/>
  <c r="B1601" i="5"/>
  <c r="A1602" i="5"/>
  <c r="C1602" i="5" s="1"/>
  <c r="B1602" i="5"/>
  <c r="A1603" i="5"/>
  <c r="C1603" i="5" s="1"/>
  <c r="B1603" i="5"/>
  <c r="A1604" i="5"/>
  <c r="C1604" i="5" s="1"/>
  <c r="B1604" i="5"/>
  <c r="A1605" i="5"/>
  <c r="C1605" i="5" s="1"/>
  <c r="B1605" i="5"/>
  <c r="A1606" i="5"/>
  <c r="C1606" i="5" s="1"/>
  <c r="B1606" i="5"/>
  <c r="A1607" i="5"/>
  <c r="C1607" i="5" s="1"/>
  <c r="B1607" i="5"/>
  <c r="A1608" i="5"/>
  <c r="C1608" i="5" s="1"/>
  <c r="B1608" i="5"/>
  <c r="A1609" i="5"/>
  <c r="C1609" i="5" s="1"/>
  <c r="B1609" i="5"/>
  <c r="A1610" i="5"/>
  <c r="C1610" i="5" s="1"/>
  <c r="B1610" i="5"/>
  <c r="A1611" i="5"/>
  <c r="C1611" i="5" s="1"/>
  <c r="B1611" i="5"/>
  <c r="A1612" i="5"/>
  <c r="C1612" i="5" s="1"/>
  <c r="B1612" i="5"/>
  <c r="A1613" i="5"/>
  <c r="C1613" i="5" s="1"/>
  <c r="B1613" i="5"/>
  <c r="A1614" i="5"/>
  <c r="C1614" i="5" s="1"/>
  <c r="B1614" i="5"/>
  <c r="A1615" i="5"/>
  <c r="C1615" i="5" s="1"/>
  <c r="B1615" i="5"/>
  <c r="A1616" i="5"/>
  <c r="C1616" i="5" s="1"/>
  <c r="B1616" i="5"/>
  <c r="A1617" i="5"/>
  <c r="C1617" i="5" s="1"/>
  <c r="B1617" i="5"/>
  <c r="A1618" i="5"/>
  <c r="C1618" i="5" s="1"/>
  <c r="B1618" i="5"/>
  <c r="A1619" i="5"/>
  <c r="C1619" i="5" s="1"/>
  <c r="B1619" i="5"/>
  <c r="A1620" i="5"/>
  <c r="C1620" i="5" s="1"/>
  <c r="B1620" i="5"/>
  <c r="A1621" i="5"/>
  <c r="C1621" i="5" s="1"/>
  <c r="B1621" i="5"/>
  <c r="A1622" i="5"/>
  <c r="C1622" i="5" s="1"/>
  <c r="B1622" i="5"/>
  <c r="A1623" i="5"/>
  <c r="C1623" i="5" s="1"/>
  <c r="B1623" i="5"/>
  <c r="A1624" i="5"/>
  <c r="C1624" i="5" s="1"/>
  <c r="B1624" i="5"/>
  <c r="A1625" i="5"/>
  <c r="C1625" i="5" s="1"/>
  <c r="B1625" i="5"/>
  <c r="A1626" i="5"/>
  <c r="C1626" i="5" s="1"/>
  <c r="B1626" i="5"/>
  <c r="A1627" i="5"/>
  <c r="C1627" i="5" s="1"/>
  <c r="B1627" i="5"/>
  <c r="A1628" i="5"/>
  <c r="C1628" i="5" s="1"/>
  <c r="B1628" i="5"/>
  <c r="A1629" i="5"/>
  <c r="C1629" i="5" s="1"/>
  <c r="B1629" i="5"/>
  <c r="A1630" i="5"/>
  <c r="C1630" i="5" s="1"/>
  <c r="B1630" i="5"/>
  <c r="A1631" i="5"/>
  <c r="C1631" i="5" s="1"/>
  <c r="B1631" i="5"/>
  <c r="A1632" i="5"/>
  <c r="C1632" i="5" s="1"/>
  <c r="B1632" i="5"/>
  <c r="A1633" i="5"/>
  <c r="C1633" i="5" s="1"/>
  <c r="B1633" i="5"/>
  <c r="A1634" i="5"/>
  <c r="C1634" i="5" s="1"/>
  <c r="B1634" i="5"/>
  <c r="A1635" i="5"/>
  <c r="C1635" i="5" s="1"/>
  <c r="B1635" i="5"/>
  <c r="A1636" i="5"/>
  <c r="C1636" i="5" s="1"/>
  <c r="B1636" i="5"/>
  <c r="A1637" i="5"/>
  <c r="C1637" i="5" s="1"/>
  <c r="B1637" i="5"/>
  <c r="A1638" i="5"/>
  <c r="C1638" i="5" s="1"/>
  <c r="B1638" i="5"/>
  <c r="A1639" i="5"/>
  <c r="C1639" i="5" s="1"/>
  <c r="B1639" i="5"/>
  <c r="A1640" i="5"/>
  <c r="C1640" i="5" s="1"/>
  <c r="B1640" i="5"/>
  <c r="A1641" i="5"/>
  <c r="C1641" i="5" s="1"/>
  <c r="B1641" i="5"/>
  <c r="A1642" i="5"/>
  <c r="C1642" i="5" s="1"/>
  <c r="B1642" i="5"/>
  <c r="A1643" i="5"/>
  <c r="C1643" i="5" s="1"/>
  <c r="B1643" i="5"/>
  <c r="A1644" i="5"/>
  <c r="C1644" i="5" s="1"/>
  <c r="B1644" i="5"/>
  <c r="A1645" i="5"/>
  <c r="C1645" i="5" s="1"/>
  <c r="B1645" i="5"/>
  <c r="A1646" i="5"/>
  <c r="C1646" i="5" s="1"/>
  <c r="B1646" i="5"/>
  <c r="A1647" i="5"/>
  <c r="C1647" i="5" s="1"/>
  <c r="B1647" i="5"/>
  <c r="A1648" i="5"/>
  <c r="C1648" i="5" s="1"/>
  <c r="B1648" i="5"/>
  <c r="A1649" i="5"/>
  <c r="C1649" i="5" s="1"/>
  <c r="B1649" i="5"/>
  <c r="A1650" i="5"/>
  <c r="C1650" i="5" s="1"/>
  <c r="B1650" i="5"/>
  <c r="A1651" i="5"/>
  <c r="C1651" i="5" s="1"/>
  <c r="B1651" i="5"/>
  <c r="A1652" i="5"/>
  <c r="C1652" i="5" s="1"/>
  <c r="B1652" i="5"/>
  <c r="A1653" i="5"/>
  <c r="C1653" i="5" s="1"/>
  <c r="B1653" i="5"/>
  <c r="A1654" i="5"/>
  <c r="C1654" i="5" s="1"/>
  <c r="B1654" i="5"/>
  <c r="A1655" i="5"/>
  <c r="C1655" i="5" s="1"/>
  <c r="B1655" i="5"/>
  <c r="A1656" i="5"/>
  <c r="C1656" i="5" s="1"/>
  <c r="B1656" i="5"/>
  <c r="A1657" i="5"/>
  <c r="C1657" i="5" s="1"/>
  <c r="B1657" i="5"/>
  <c r="A1658" i="5"/>
  <c r="C1658" i="5" s="1"/>
  <c r="B1658" i="5"/>
  <c r="A1659" i="5"/>
  <c r="C1659" i="5" s="1"/>
  <c r="B1659" i="5"/>
  <c r="A1660" i="5"/>
  <c r="C1660" i="5" s="1"/>
  <c r="B1660" i="5"/>
  <c r="A1661" i="5"/>
  <c r="C1661" i="5" s="1"/>
  <c r="B1661" i="5"/>
  <c r="A1662" i="5"/>
  <c r="C1662" i="5" s="1"/>
  <c r="B1662" i="5"/>
  <c r="A1663" i="5"/>
  <c r="C1663" i="5" s="1"/>
  <c r="B1663" i="5"/>
  <c r="A1664" i="5"/>
  <c r="C1664" i="5" s="1"/>
  <c r="B1664" i="5"/>
  <c r="A1665" i="5"/>
  <c r="C1665" i="5" s="1"/>
  <c r="B1665" i="5"/>
  <c r="A1666" i="5"/>
  <c r="C1666" i="5" s="1"/>
  <c r="B1666" i="5"/>
  <c r="A1667" i="5"/>
  <c r="C1667" i="5" s="1"/>
  <c r="B1667" i="5"/>
  <c r="A1668" i="5"/>
  <c r="C1668" i="5" s="1"/>
  <c r="B1668" i="5"/>
  <c r="A1669" i="5"/>
  <c r="C1669" i="5" s="1"/>
  <c r="B1669" i="5"/>
  <c r="A1670" i="5"/>
  <c r="C1670" i="5" s="1"/>
  <c r="B1670" i="5"/>
  <c r="A1671" i="5"/>
  <c r="C1671" i="5" s="1"/>
  <c r="B1671" i="5"/>
  <c r="A1672" i="5"/>
  <c r="C1672" i="5" s="1"/>
  <c r="B1672" i="5"/>
  <c r="A1673" i="5"/>
  <c r="C1673" i="5" s="1"/>
  <c r="B1673" i="5"/>
  <c r="A1674" i="5"/>
  <c r="C1674" i="5" s="1"/>
  <c r="B1674" i="5"/>
  <c r="A1675" i="5"/>
  <c r="C1675" i="5" s="1"/>
  <c r="B1675" i="5"/>
  <c r="A1676" i="5"/>
  <c r="C1676" i="5" s="1"/>
  <c r="B1676" i="5"/>
  <c r="A1677" i="5"/>
  <c r="C1677" i="5" s="1"/>
  <c r="B1677" i="5"/>
  <c r="A1678" i="5"/>
  <c r="C1678" i="5" s="1"/>
  <c r="B1678" i="5"/>
  <c r="A1679" i="5"/>
  <c r="C1679" i="5" s="1"/>
  <c r="B1679" i="5"/>
  <c r="A1680" i="5"/>
  <c r="C1680" i="5" s="1"/>
  <c r="B1680" i="5"/>
  <c r="A1681" i="5"/>
  <c r="C1681" i="5" s="1"/>
  <c r="B1681" i="5"/>
  <c r="A1682" i="5"/>
  <c r="C1682" i="5" s="1"/>
  <c r="B1682" i="5"/>
  <c r="A1683" i="5"/>
  <c r="C1683" i="5" s="1"/>
  <c r="B1683" i="5"/>
  <c r="A1684" i="5"/>
  <c r="C1684" i="5" s="1"/>
  <c r="B1684" i="5"/>
  <c r="A1685" i="5"/>
  <c r="C1685" i="5" s="1"/>
  <c r="B1685" i="5"/>
  <c r="A1686" i="5"/>
  <c r="C1686" i="5" s="1"/>
  <c r="B1686" i="5"/>
  <c r="A1687" i="5"/>
  <c r="C1687" i="5" s="1"/>
  <c r="B1687" i="5"/>
  <c r="A1688" i="5"/>
  <c r="C1688" i="5" s="1"/>
  <c r="B1688" i="5"/>
  <c r="A1689" i="5"/>
  <c r="C1689" i="5" s="1"/>
  <c r="B1689" i="5"/>
  <c r="A1690" i="5"/>
  <c r="C1690" i="5" s="1"/>
  <c r="B1690" i="5"/>
  <c r="A1691" i="5"/>
  <c r="C1691" i="5" s="1"/>
  <c r="B1691" i="5"/>
  <c r="A1692" i="5"/>
  <c r="C1692" i="5" s="1"/>
  <c r="B1692" i="5"/>
  <c r="A1693" i="5"/>
  <c r="C1693" i="5" s="1"/>
  <c r="B1693" i="5"/>
  <c r="A1694" i="5"/>
  <c r="C1694" i="5" s="1"/>
  <c r="B1694" i="5"/>
  <c r="A1695" i="5"/>
  <c r="C1695" i="5" s="1"/>
  <c r="B1695" i="5"/>
  <c r="A1696" i="5"/>
  <c r="C1696" i="5" s="1"/>
  <c r="B1696" i="5"/>
  <c r="A1697" i="5"/>
  <c r="C1697" i="5" s="1"/>
  <c r="B1697" i="5"/>
  <c r="A1698" i="5"/>
  <c r="C1698" i="5" s="1"/>
  <c r="B1698" i="5"/>
  <c r="A1699" i="5"/>
  <c r="C1699" i="5" s="1"/>
  <c r="B1699" i="5"/>
  <c r="A1700" i="5"/>
  <c r="C1700" i="5" s="1"/>
  <c r="B1700" i="5"/>
  <c r="A1701" i="5"/>
  <c r="C1701" i="5" s="1"/>
  <c r="B1701" i="5"/>
  <c r="A1702" i="5"/>
  <c r="C1702" i="5" s="1"/>
  <c r="B1702" i="5"/>
  <c r="A1703" i="5"/>
  <c r="C1703" i="5" s="1"/>
  <c r="B1703" i="5"/>
  <c r="A1704" i="5"/>
  <c r="C1704" i="5" s="1"/>
  <c r="B1704" i="5"/>
  <c r="A1705" i="5"/>
  <c r="C1705" i="5" s="1"/>
  <c r="B1705" i="5"/>
  <c r="A1706" i="5"/>
  <c r="C1706" i="5" s="1"/>
  <c r="B1706" i="5"/>
  <c r="A1707" i="5"/>
  <c r="C1707" i="5" s="1"/>
  <c r="B1707" i="5"/>
  <c r="A1708" i="5"/>
  <c r="C1708" i="5" s="1"/>
  <c r="B1708" i="5"/>
  <c r="A1709" i="5"/>
  <c r="C1709" i="5" s="1"/>
  <c r="B1709" i="5"/>
  <c r="A1710" i="5"/>
  <c r="C1710" i="5" s="1"/>
  <c r="B1710" i="5"/>
  <c r="A1711" i="5"/>
  <c r="C1711" i="5" s="1"/>
  <c r="B1711" i="5"/>
  <c r="A1712" i="5"/>
  <c r="C1712" i="5" s="1"/>
  <c r="B1712" i="5"/>
  <c r="A1713" i="5"/>
  <c r="C1713" i="5" s="1"/>
  <c r="B1713" i="5"/>
  <c r="A1714" i="5"/>
  <c r="C1714" i="5" s="1"/>
  <c r="B1714" i="5"/>
  <c r="A1715" i="5"/>
  <c r="C1715" i="5" s="1"/>
  <c r="B1715" i="5"/>
  <c r="A1716" i="5"/>
  <c r="C1716" i="5" s="1"/>
  <c r="B1716" i="5"/>
  <c r="A1717" i="5"/>
  <c r="C1717" i="5" s="1"/>
  <c r="B1717" i="5"/>
  <c r="A1718" i="5"/>
  <c r="C1718" i="5" s="1"/>
  <c r="B1718" i="5"/>
  <c r="A1719" i="5"/>
  <c r="C1719" i="5" s="1"/>
  <c r="B1719" i="5"/>
  <c r="A1720" i="5"/>
  <c r="C1720" i="5" s="1"/>
  <c r="B1720" i="5"/>
  <c r="A1721" i="5"/>
  <c r="C1721" i="5" s="1"/>
  <c r="B1721" i="5"/>
  <c r="A1722" i="5"/>
  <c r="C1722" i="5" s="1"/>
  <c r="B1722" i="5"/>
  <c r="A1723" i="5"/>
  <c r="C1723" i="5" s="1"/>
  <c r="B1723" i="5"/>
  <c r="A1724" i="5"/>
  <c r="C1724" i="5" s="1"/>
  <c r="B1724" i="5"/>
  <c r="A1725" i="5"/>
  <c r="C1725" i="5" s="1"/>
  <c r="B1725" i="5"/>
  <c r="A1726" i="5"/>
  <c r="C1726" i="5" s="1"/>
  <c r="B1726" i="5"/>
  <c r="A1727" i="5"/>
  <c r="C1727" i="5" s="1"/>
  <c r="B1727" i="5"/>
  <c r="A1728" i="5"/>
  <c r="C1728" i="5" s="1"/>
  <c r="B1728" i="5"/>
  <c r="A1729" i="5"/>
  <c r="C1729" i="5" s="1"/>
  <c r="B1729" i="5"/>
  <c r="A1730" i="5"/>
  <c r="C1730" i="5" s="1"/>
  <c r="B1730" i="5"/>
  <c r="A1731" i="5"/>
  <c r="C1731" i="5" s="1"/>
  <c r="B1731" i="5"/>
  <c r="A1732" i="5"/>
  <c r="C1732" i="5" s="1"/>
  <c r="B1732" i="5"/>
  <c r="A1733" i="5"/>
  <c r="C1733" i="5" s="1"/>
  <c r="B1733" i="5"/>
  <c r="A1734" i="5"/>
  <c r="C1734" i="5" s="1"/>
  <c r="B1734" i="5"/>
  <c r="A1735" i="5"/>
  <c r="C1735" i="5" s="1"/>
  <c r="B1735" i="5"/>
  <c r="A1736" i="5"/>
  <c r="C1736" i="5" s="1"/>
  <c r="B1736" i="5"/>
  <c r="A1737" i="5"/>
  <c r="C1737" i="5" s="1"/>
  <c r="B1737" i="5"/>
  <c r="A1738" i="5"/>
  <c r="C1738" i="5" s="1"/>
  <c r="B1738" i="5"/>
  <c r="A1739" i="5"/>
  <c r="C1739" i="5" s="1"/>
  <c r="B1739" i="5"/>
  <c r="A1740" i="5"/>
  <c r="C1740" i="5" s="1"/>
  <c r="B1740" i="5"/>
  <c r="A1741" i="5"/>
  <c r="C1741" i="5" s="1"/>
  <c r="B1741" i="5"/>
  <c r="A1742" i="5"/>
  <c r="C1742" i="5" s="1"/>
  <c r="B1742" i="5"/>
  <c r="A1743" i="5"/>
  <c r="C1743" i="5" s="1"/>
  <c r="B1743" i="5"/>
  <c r="A1744" i="5"/>
  <c r="C1744" i="5" s="1"/>
  <c r="B1744" i="5"/>
  <c r="A1745" i="5"/>
  <c r="C1745" i="5" s="1"/>
  <c r="B1745" i="5"/>
  <c r="A1746" i="5"/>
  <c r="C1746" i="5" s="1"/>
  <c r="B1746" i="5"/>
  <c r="A1747" i="5"/>
  <c r="C1747" i="5" s="1"/>
  <c r="B1747" i="5"/>
  <c r="A1748" i="5"/>
  <c r="C1748" i="5" s="1"/>
  <c r="B1748" i="5"/>
  <c r="A1749" i="5"/>
  <c r="C1749" i="5" s="1"/>
  <c r="B1749" i="5"/>
  <c r="A1750" i="5"/>
  <c r="C1750" i="5" s="1"/>
  <c r="B1750" i="5"/>
  <c r="A1751" i="5"/>
  <c r="C1751" i="5" s="1"/>
  <c r="B1751" i="5"/>
  <c r="A1752" i="5"/>
  <c r="C1752" i="5" s="1"/>
  <c r="B1752" i="5"/>
  <c r="A1753" i="5"/>
  <c r="C1753" i="5" s="1"/>
  <c r="B1753" i="5"/>
  <c r="A1754" i="5"/>
  <c r="C1754" i="5" s="1"/>
  <c r="B1754" i="5"/>
  <c r="A1755" i="5"/>
  <c r="C1755" i="5" s="1"/>
  <c r="B1755" i="5"/>
  <c r="A1756" i="5"/>
  <c r="C1756" i="5" s="1"/>
  <c r="B1756" i="5"/>
  <c r="A1757" i="5"/>
  <c r="C1757" i="5" s="1"/>
  <c r="B1757" i="5"/>
  <c r="A1758" i="5"/>
  <c r="C1758" i="5" s="1"/>
  <c r="B1758" i="5"/>
  <c r="A1759" i="5"/>
  <c r="C1759" i="5" s="1"/>
  <c r="B1759" i="5"/>
  <c r="A1760" i="5"/>
  <c r="C1760" i="5" s="1"/>
  <c r="B1760" i="5"/>
  <c r="A1761" i="5"/>
  <c r="C1761" i="5" s="1"/>
  <c r="B1761" i="5"/>
  <c r="A1762" i="5"/>
  <c r="C1762" i="5" s="1"/>
  <c r="B1762" i="5"/>
  <c r="A1763" i="5"/>
  <c r="C1763" i="5" s="1"/>
  <c r="B1763" i="5"/>
  <c r="A1764" i="5"/>
  <c r="C1764" i="5" s="1"/>
  <c r="B1764" i="5"/>
  <c r="A1765" i="5"/>
  <c r="C1765" i="5" s="1"/>
  <c r="B1765" i="5"/>
  <c r="A1766" i="5"/>
  <c r="C1766" i="5" s="1"/>
  <c r="B1766" i="5"/>
  <c r="A1767" i="5"/>
  <c r="C1767" i="5" s="1"/>
  <c r="B1767" i="5"/>
  <c r="A1768" i="5"/>
  <c r="C1768" i="5" s="1"/>
  <c r="B1768" i="5"/>
  <c r="A1769" i="5"/>
  <c r="C1769" i="5" s="1"/>
  <c r="B1769" i="5"/>
  <c r="A1770" i="5"/>
  <c r="C1770" i="5" s="1"/>
  <c r="B1770" i="5"/>
  <c r="A1771" i="5"/>
  <c r="C1771" i="5" s="1"/>
  <c r="B1771" i="5"/>
  <c r="A1772" i="5"/>
  <c r="C1772" i="5" s="1"/>
  <c r="B1772" i="5"/>
  <c r="A1773" i="5"/>
  <c r="C1773" i="5" s="1"/>
  <c r="B1773" i="5"/>
  <c r="A1774" i="5"/>
  <c r="C1774" i="5" s="1"/>
  <c r="B1774" i="5"/>
  <c r="A1775" i="5"/>
  <c r="C1775" i="5" s="1"/>
  <c r="B1775" i="5"/>
  <c r="A1776" i="5"/>
  <c r="C1776" i="5" s="1"/>
  <c r="B1776" i="5"/>
  <c r="A1777" i="5"/>
  <c r="C1777" i="5" s="1"/>
  <c r="B1777" i="5"/>
  <c r="A1778" i="5"/>
  <c r="C1778" i="5" s="1"/>
  <c r="B1778" i="5"/>
  <c r="A1779" i="5"/>
  <c r="C1779" i="5" s="1"/>
  <c r="B1779" i="5"/>
  <c r="A1780" i="5"/>
  <c r="C1780" i="5" s="1"/>
  <c r="B1780" i="5"/>
  <c r="A1781" i="5"/>
  <c r="C1781" i="5" s="1"/>
  <c r="B1781" i="5"/>
  <c r="A1782" i="5"/>
  <c r="C1782" i="5" s="1"/>
  <c r="B1782" i="5"/>
  <c r="A1783" i="5"/>
  <c r="C1783" i="5" s="1"/>
  <c r="B1783" i="5"/>
  <c r="A1784" i="5"/>
  <c r="C1784" i="5" s="1"/>
  <c r="B1784" i="5"/>
  <c r="A1785" i="5"/>
  <c r="C1785" i="5" s="1"/>
  <c r="B1785" i="5"/>
  <c r="A1786" i="5"/>
  <c r="C1786" i="5" s="1"/>
  <c r="B1786" i="5"/>
  <c r="A1787" i="5"/>
  <c r="C1787" i="5" s="1"/>
  <c r="B1787" i="5"/>
  <c r="A1788" i="5"/>
  <c r="C1788" i="5" s="1"/>
  <c r="B1788" i="5"/>
  <c r="A1789" i="5"/>
  <c r="C1789" i="5" s="1"/>
  <c r="B1789" i="5"/>
  <c r="A1790" i="5"/>
  <c r="C1790" i="5" s="1"/>
  <c r="B1790" i="5"/>
  <c r="A1791" i="5"/>
  <c r="C1791" i="5" s="1"/>
  <c r="B1791" i="5"/>
  <c r="A1792" i="5"/>
  <c r="C1792" i="5" s="1"/>
  <c r="B1792" i="5"/>
  <c r="A1793" i="5"/>
  <c r="C1793" i="5" s="1"/>
  <c r="B1793" i="5"/>
  <c r="A1794" i="5"/>
  <c r="C1794" i="5" s="1"/>
  <c r="B1794" i="5"/>
  <c r="A1795" i="5"/>
  <c r="C1795" i="5" s="1"/>
  <c r="B1795" i="5"/>
  <c r="A1796" i="5"/>
  <c r="C1796" i="5" s="1"/>
  <c r="B1796" i="5"/>
  <c r="A1797" i="5"/>
  <c r="C1797" i="5" s="1"/>
  <c r="B1797" i="5"/>
  <c r="A1798" i="5"/>
  <c r="C1798" i="5" s="1"/>
  <c r="B1798" i="5"/>
  <c r="A1799" i="5"/>
  <c r="C1799" i="5" s="1"/>
  <c r="B1799" i="5"/>
  <c r="A1800" i="5"/>
  <c r="C1800" i="5" s="1"/>
  <c r="B1800" i="5"/>
  <c r="A1801" i="5"/>
  <c r="C1801" i="5" s="1"/>
  <c r="B1801" i="5"/>
  <c r="A1802" i="5"/>
  <c r="C1802" i="5" s="1"/>
  <c r="B1802" i="5"/>
  <c r="A1803" i="5"/>
  <c r="C1803" i="5" s="1"/>
  <c r="B1803" i="5"/>
  <c r="A1804" i="5"/>
  <c r="C1804" i="5" s="1"/>
  <c r="B1804" i="5"/>
  <c r="A1805" i="5"/>
  <c r="C1805" i="5" s="1"/>
  <c r="B1805" i="5"/>
  <c r="A1806" i="5"/>
  <c r="C1806" i="5" s="1"/>
  <c r="B1806" i="5"/>
  <c r="A1807" i="5"/>
  <c r="C1807" i="5" s="1"/>
  <c r="B1807" i="5"/>
  <c r="A1808" i="5"/>
  <c r="C1808" i="5" s="1"/>
  <c r="B1808" i="5"/>
  <c r="A1809" i="5"/>
  <c r="C1809" i="5" s="1"/>
  <c r="B1809" i="5"/>
  <c r="A1810" i="5"/>
  <c r="C1810" i="5" s="1"/>
  <c r="B1810" i="5"/>
  <c r="A1811" i="5"/>
  <c r="C1811" i="5" s="1"/>
  <c r="B1811" i="5"/>
  <c r="A1812" i="5"/>
  <c r="C1812" i="5" s="1"/>
  <c r="B1812" i="5"/>
  <c r="A1813" i="5"/>
  <c r="C1813" i="5" s="1"/>
  <c r="B1813" i="5"/>
  <c r="A1814" i="5"/>
  <c r="C1814" i="5" s="1"/>
  <c r="B1814" i="5"/>
  <c r="A1815" i="5"/>
  <c r="C1815" i="5" s="1"/>
  <c r="B1815" i="5"/>
  <c r="A1816" i="5"/>
  <c r="C1816" i="5" s="1"/>
  <c r="B1816" i="5"/>
  <c r="A1817" i="5"/>
  <c r="C1817" i="5" s="1"/>
  <c r="B1817" i="5"/>
  <c r="A1818" i="5"/>
  <c r="C1818" i="5" s="1"/>
  <c r="B1818" i="5"/>
  <c r="A1819" i="5"/>
  <c r="C1819" i="5" s="1"/>
  <c r="B1819" i="5"/>
  <c r="A1820" i="5"/>
  <c r="C1820" i="5" s="1"/>
  <c r="B1820" i="5"/>
  <c r="A1821" i="5"/>
  <c r="C1821" i="5" s="1"/>
  <c r="B1821" i="5"/>
  <c r="A1822" i="5"/>
  <c r="C1822" i="5" s="1"/>
  <c r="B1822" i="5"/>
  <c r="A1823" i="5"/>
  <c r="C1823" i="5" s="1"/>
  <c r="B1823" i="5"/>
  <c r="A1824" i="5"/>
  <c r="C1824" i="5" s="1"/>
  <c r="B1824" i="5"/>
  <c r="A1825" i="5"/>
  <c r="C1825" i="5" s="1"/>
  <c r="B1825" i="5"/>
  <c r="A1826" i="5"/>
  <c r="C1826" i="5" s="1"/>
  <c r="B1826" i="5"/>
  <c r="A1827" i="5"/>
  <c r="C1827" i="5" s="1"/>
  <c r="B1827" i="5"/>
  <c r="A1828" i="5"/>
  <c r="C1828" i="5" s="1"/>
  <c r="B1828" i="5"/>
  <c r="A1829" i="5"/>
  <c r="C1829" i="5" s="1"/>
  <c r="B1829" i="5"/>
  <c r="A1830" i="5"/>
  <c r="C1830" i="5" s="1"/>
  <c r="B1830" i="5"/>
  <c r="A1831" i="5"/>
  <c r="C1831" i="5" s="1"/>
  <c r="B1831" i="5"/>
  <c r="A1832" i="5"/>
  <c r="C1832" i="5" s="1"/>
  <c r="B1832" i="5"/>
  <c r="A1833" i="5"/>
  <c r="C1833" i="5" s="1"/>
  <c r="B1833" i="5"/>
  <c r="A1834" i="5"/>
  <c r="C1834" i="5" s="1"/>
  <c r="B1834" i="5"/>
  <c r="A1835" i="5"/>
  <c r="C1835" i="5" s="1"/>
  <c r="B1835" i="5"/>
  <c r="A1836" i="5"/>
  <c r="C1836" i="5" s="1"/>
  <c r="B1836" i="5"/>
  <c r="A1837" i="5"/>
  <c r="C1837" i="5" s="1"/>
  <c r="B1837" i="5"/>
  <c r="A1838" i="5"/>
  <c r="C1838" i="5" s="1"/>
  <c r="B1838" i="5"/>
  <c r="A1839" i="5"/>
  <c r="C1839" i="5" s="1"/>
  <c r="B1839" i="5"/>
  <c r="A1840" i="5"/>
  <c r="C1840" i="5" s="1"/>
  <c r="B1840" i="5"/>
  <c r="A1841" i="5"/>
  <c r="C1841" i="5" s="1"/>
  <c r="B1841" i="5"/>
  <c r="A1842" i="5"/>
  <c r="C1842" i="5" s="1"/>
  <c r="B1842" i="5"/>
  <c r="A1843" i="5"/>
  <c r="C1843" i="5" s="1"/>
  <c r="B1843" i="5"/>
  <c r="A1844" i="5"/>
  <c r="C1844" i="5" s="1"/>
  <c r="B1844" i="5"/>
  <c r="A1845" i="5"/>
  <c r="C1845" i="5" s="1"/>
  <c r="B1845" i="5"/>
  <c r="A1846" i="5"/>
  <c r="C1846" i="5" s="1"/>
  <c r="B1846" i="5"/>
  <c r="A1847" i="5"/>
  <c r="C1847" i="5" s="1"/>
  <c r="B1847" i="5"/>
  <c r="A1848" i="5"/>
  <c r="C1848" i="5" s="1"/>
  <c r="B1848" i="5"/>
  <c r="A1849" i="5"/>
  <c r="C1849" i="5" s="1"/>
  <c r="B1849" i="5"/>
  <c r="A1850" i="5"/>
  <c r="C1850" i="5" s="1"/>
  <c r="B1850" i="5"/>
  <c r="A1851" i="5"/>
  <c r="C1851" i="5" s="1"/>
  <c r="B1851" i="5"/>
  <c r="A1852" i="5"/>
  <c r="C1852" i="5" s="1"/>
  <c r="B1852" i="5"/>
  <c r="A1853" i="5"/>
  <c r="C1853" i="5" s="1"/>
  <c r="B1853" i="5"/>
  <c r="A1854" i="5"/>
  <c r="C1854" i="5" s="1"/>
  <c r="B1854" i="5"/>
  <c r="A1855" i="5"/>
  <c r="C1855" i="5" s="1"/>
  <c r="B1855" i="5"/>
  <c r="A1856" i="5"/>
  <c r="C1856" i="5" s="1"/>
  <c r="B1856" i="5"/>
  <c r="A1857" i="5"/>
  <c r="C1857" i="5" s="1"/>
  <c r="B1857" i="5"/>
  <c r="A1858" i="5"/>
  <c r="C1858" i="5" s="1"/>
  <c r="B1858" i="5"/>
  <c r="A1859" i="5"/>
  <c r="C1859" i="5" s="1"/>
  <c r="B1859" i="5"/>
  <c r="A1860" i="5"/>
  <c r="C1860" i="5" s="1"/>
  <c r="B1860" i="5"/>
  <c r="A1861" i="5"/>
  <c r="C1861" i="5" s="1"/>
  <c r="B1861" i="5"/>
  <c r="A1862" i="5"/>
  <c r="C1862" i="5" s="1"/>
  <c r="B1862" i="5"/>
  <c r="A1863" i="5"/>
  <c r="C1863" i="5" s="1"/>
  <c r="B1863" i="5"/>
  <c r="A1864" i="5"/>
  <c r="C1864" i="5" s="1"/>
  <c r="B1864" i="5"/>
  <c r="A1865" i="5"/>
  <c r="C1865" i="5" s="1"/>
  <c r="B1865" i="5"/>
  <c r="A1866" i="5"/>
  <c r="C1866" i="5" s="1"/>
  <c r="B1866" i="5"/>
  <c r="A1867" i="5"/>
  <c r="C1867" i="5" s="1"/>
  <c r="B1867" i="5"/>
  <c r="A1868" i="5"/>
  <c r="C1868" i="5" s="1"/>
  <c r="B1868" i="5"/>
  <c r="A1869" i="5"/>
  <c r="C1869" i="5" s="1"/>
  <c r="B1869" i="5"/>
  <c r="A1870" i="5"/>
  <c r="C1870" i="5" s="1"/>
  <c r="B1870" i="5"/>
  <c r="A1871" i="5"/>
  <c r="C1871" i="5" s="1"/>
  <c r="B1871" i="5"/>
  <c r="A1872" i="5"/>
  <c r="C1872" i="5" s="1"/>
  <c r="B1872" i="5"/>
  <c r="A1873" i="5"/>
  <c r="C1873" i="5" s="1"/>
  <c r="B1873" i="5"/>
  <c r="A1874" i="5"/>
  <c r="C1874" i="5" s="1"/>
  <c r="B1874" i="5"/>
  <c r="A1875" i="5"/>
  <c r="C1875" i="5" s="1"/>
  <c r="B1875" i="5"/>
  <c r="A1876" i="5"/>
  <c r="C1876" i="5" s="1"/>
  <c r="B1876" i="5"/>
  <c r="A1877" i="5"/>
  <c r="C1877" i="5" s="1"/>
  <c r="B1877" i="5"/>
  <c r="A1878" i="5"/>
  <c r="C1878" i="5" s="1"/>
  <c r="B1878" i="5"/>
  <c r="A1879" i="5"/>
  <c r="C1879" i="5" s="1"/>
  <c r="B1879" i="5"/>
  <c r="A1880" i="5"/>
  <c r="C1880" i="5" s="1"/>
  <c r="B1880" i="5"/>
  <c r="A1881" i="5"/>
  <c r="C1881" i="5" s="1"/>
  <c r="B1881" i="5"/>
  <c r="A1882" i="5"/>
  <c r="C1882" i="5" s="1"/>
  <c r="B1882" i="5"/>
  <c r="A1883" i="5"/>
  <c r="C1883" i="5" s="1"/>
  <c r="B1883" i="5"/>
  <c r="A1884" i="5"/>
  <c r="C1884" i="5" s="1"/>
  <c r="B1884" i="5"/>
  <c r="A1885" i="5"/>
  <c r="C1885" i="5" s="1"/>
  <c r="B1885" i="5"/>
  <c r="A1886" i="5"/>
  <c r="C1886" i="5" s="1"/>
  <c r="B1886" i="5"/>
  <c r="A1887" i="5"/>
  <c r="C1887" i="5" s="1"/>
  <c r="B1887" i="5"/>
  <c r="A1888" i="5"/>
  <c r="C1888" i="5" s="1"/>
  <c r="B1888" i="5"/>
  <c r="A1889" i="5"/>
  <c r="C1889" i="5" s="1"/>
  <c r="B1889" i="5"/>
  <c r="A1890" i="5"/>
  <c r="C1890" i="5" s="1"/>
  <c r="B1890" i="5"/>
  <c r="A1891" i="5"/>
  <c r="C1891" i="5" s="1"/>
  <c r="B1891" i="5"/>
  <c r="A1892" i="5"/>
  <c r="C1892" i="5" s="1"/>
  <c r="B1892" i="5"/>
  <c r="A1893" i="5"/>
  <c r="C1893" i="5" s="1"/>
  <c r="B1893" i="5"/>
  <c r="A1894" i="5"/>
  <c r="C1894" i="5" s="1"/>
  <c r="B1894" i="5"/>
  <c r="A1895" i="5"/>
  <c r="C1895" i="5" s="1"/>
  <c r="B1895" i="5"/>
  <c r="A1896" i="5"/>
  <c r="C1896" i="5" s="1"/>
  <c r="B1896" i="5"/>
  <c r="A1897" i="5"/>
  <c r="C1897" i="5" s="1"/>
  <c r="B1897" i="5"/>
  <c r="A1898" i="5"/>
  <c r="C1898" i="5" s="1"/>
  <c r="B1898" i="5"/>
  <c r="A1899" i="5"/>
  <c r="C1899" i="5" s="1"/>
  <c r="B1899" i="5"/>
  <c r="A1900" i="5"/>
  <c r="C1900" i="5" s="1"/>
  <c r="B1900" i="5"/>
  <c r="A1901" i="5"/>
  <c r="C1901" i="5" s="1"/>
  <c r="B1901" i="5"/>
  <c r="A1902" i="5"/>
  <c r="C1902" i="5" s="1"/>
  <c r="B1902" i="5"/>
  <c r="A1903" i="5"/>
  <c r="C1903" i="5" s="1"/>
  <c r="B1903" i="5"/>
  <c r="A1904" i="5"/>
  <c r="C1904" i="5" s="1"/>
  <c r="B1904" i="5"/>
  <c r="A1905" i="5"/>
  <c r="C1905" i="5" s="1"/>
  <c r="B1905" i="5"/>
  <c r="A1906" i="5"/>
  <c r="C1906" i="5" s="1"/>
  <c r="B1906" i="5"/>
  <c r="A1907" i="5"/>
  <c r="C1907" i="5" s="1"/>
  <c r="B1907" i="5"/>
  <c r="A1908" i="5"/>
  <c r="C1908" i="5" s="1"/>
  <c r="B1908" i="5"/>
  <c r="A1909" i="5"/>
  <c r="C1909" i="5" s="1"/>
  <c r="B1909" i="5"/>
  <c r="A1910" i="5"/>
  <c r="C1910" i="5" s="1"/>
  <c r="B1910" i="5"/>
  <c r="A1911" i="5"/>
  <c r="C1911" i="5" s="1"/>
  <c r="B1911" i="5"/>
  <c r="A1912" i="5"/>
  <c r="C1912" i="5" s="1"/>
  <c r="B1912" i="5"/>
  <c r="A1913" i="5"/>
  <c r="C1913" i="5" s="1"/>
  <c r="B1913" i="5"/>
  <c r="A1914" i="5"/>
  <c r="C1914" i="5" s="1"/>
  <c r="B1914" i="5"/>
  <c r="A1915" i="5"/>
  <c r="C1915" i="5" s="1"/>
  <c r="B1915" i="5"/>
  <c r="A1916" i="5"/>
  <c r="C1916" i="5" s="1"/>
  <c r="B1916" i="5"/>
  <c r="A1917" i="5"/>
  <c r="C1917" i="5" s="1"/>
  <c r="B1917" i="5"/>
  <c r="A1918" i="5"/>
  <c r="C1918" i="5" s="1"/>
  <c r="B1918" i="5"/>
  <c r="A1919" i="5"/>
  <c r="C1919" i="5" s="1"/>
  <c r="B1919" i="5"/>
  <c r="A1920" i="5"/>
  <c r="C1920" i="5" s="1"/>
  <c r="B1920" i="5"/>
  <c r="A1921" i="5"/>
  <c r="C1921" i="5" s="1"/>
  <c r="B1921" i="5"/>
  <c r="A1922" i="5"/>
  <c r="C1922" i="5" s="1"/>
  <c r="B1922" i="5"/>
  <c r="A1923" i="5"/>
  <c r="C1923" i="5" s="1"/>
  <c r="B1923" i="5"/>
  <c r="A1924" i="5"/>
  <c r="C1924" i="5" s="1"/>
  <c r="B1924" i="5"/>
  <c r="A1925" i="5"/>
  <c r="C1925" i="5" s="1"/>
  <c r="B1925" i="5"/>
  <c r="A1926" i="5"/>
  <c r="C1926" i="5" s="1"/>
  <c r="B1926" i="5"/>
  <c r="A1927" i="5"/>
  <c r="C1927" i="5" s="1"/>
  <c r="B1927" i="5"/>
  <c r="A1928" i="5"/>
  <c r="C1928" i="5" s="1"/>
  <c r="B1928" i="5"/>
  <c r="A1929" i="5"/>
  <c r="C1929" i="5" s="1"/>
  <c r="B1929" i="5"/>
  <c r="A1930" i="5"/>
  <c r="C1930" i="5" s="1"/>
  <c r="B1930" i="5"/>
  <c r="A1931" i="5"/>
  <c r="C1931" i="5" s="1"/>
  <c r="B1931" i="5"/>
  <c r="A1932" i="5"/>
  <c r="C1932" i="5" s="1"/>
  <c r="B1932" i="5"/>
  <c r="A1933" i="5"/>
  <c r="C1933" i="5" s="1"/>
  <c r="B1933" i="5"/>
  <c r="A1934" i="5"/>
  <c r="C1934" i="5" s="1"/>
  <c r="B1934" i="5"/>
  <c r="A1935" i="5"/>
  <c r="C1935" i="5" s="1"/>
  <c r="B1935" i="5"/>
  <c r="A1936" i="5"/>
  <c r="C1936" i="5" s="1"/>
  <c r="B1936" i="5"/>
  <c r="A1937" i="5"/>
  <c r="C1937" i="5" s="1"/>
  <c r="B1937" i="5"/>
  <c r="A1938" i="5"/>
  <c r="C1938" i="5" s="1"/>
  <c r="B1938" i="5"/>
  <c r="A1939" i="5"/>
  <c r="C1939" i="5" s="1"/>
  <c r="B1939" i="5"/>
  <c r="A1940" i="5"/>
  <c r="C1940" i="5" s="1"/>
  <c r="B1940" i="5"/>
  <c r="A1941" i="5"/>
  <c r="C1941" i="5" s="1"/>
  <c r="B1941" i="5"/>
  <c r="A1942" i="5"/>
  <c r="C1942" i="5" s="1"/>
  <c r="B1942" i="5"/>
  <c r="A1943" i="5"/>
  <c r="C1943" i="5" s="1"/>
  <c r="B1943" i="5"/>
  <c r="A1944" i="5"/>
  <c r="C1944" i="5" s="1"/>
  <c r="B1944" i="5"/>
  <c r="A1945" i="5"/>
  <c r="C1945" i="5" s="1"/>
  <c r="B1945" i="5"/>
  <c r="A1946" i="5"/>
  <c r="C1946" i="5" s="1"/>
  <c r="B1946" i="5"/>
  <c r="A1947" i="5"/>
  <c r="C1947" i="5" s="1"/>
  <c r="B1947" i="5"/>
  <c r="A1948" i="5"/>
  <c r="C1948" i="5" s="1"/>
  <c r="B1948" i="5"/>
  <c r="A1949" i="5"/>
  <c r="C1949" i="5" s="1"/>
  <c r="B1949" i="5"/>
  <c r="A1950" i="5"/>
  <c r="C1950" i="5" s="1"/>
  <c r="B1950" i="5"/>
  <c r="A1951" i="5"/>
  <c r="C1951" i="5" s="1"/>
  <c r="B1951" i="5"/>
  <c r="A1952" i="5"/>
  <c r="C1952" i="5" s="1"/>
  <c r="B1952" i="5"/>
  <c r="A1953" i="5"/>
  <c r="C1953" i="5" s="1"/>
  <c r="B1953" i="5"/>
  <c r="A1954" i="5"/>
  <c r="C1954" i="5" s="1"/>
  <c r="B1954" i="5"/>
  <c r="A1955" i="5"/>
  <c r="C1955" i="5" s="1"/>
  <c r="B1955" i="5"/>
  <c r="A1956" i="5"/>
  <c r="C1956" i="5" s="1"/>
  <c r="B1956" i="5"/>
  <c r="A1957" i="5"/>
  <c r="C1957" i="5" s="1"/>
  <c r="B1957" i="5"/>
  <c r="A1958" i="5"/>
  <c r="C1958" i="5" s="1"/>
  <c r="B1958" i="5"/>
  <c r="A1959" i="5"/>
  <c r="C1959" i="5" s="1"/>
  <c r="B1959" i="5"/>
  <c r="A1960" i="5"/>
  <c r="C1960" i="5" s="1"/>
  <c r="B1960" i="5"/>
  <c r="A1961" i="5"/>
  <c r="C1961" i="5" s="1"/>
  <c r="B1961" i="5"/>
  <c r="A1962" i="5"/>
  <c r="C1962" i="5" s="1"/>
  <c r="B1962" i="5"/>
  <c r="A1963" i="5"/>
  <c r="C1963" i="5" s="1"/>
  <c r="B1963" i="5"/>
  <c r="A1964" i="5"/>
  <c r="C1964" i="5" s="1"/>
  <c r="B1964" i="5"/>
  <c r="A1965" i="5"/>
  <c r="C1965" i="5" s="1"/>
  <c r="B1965" i="5"/>
  <c r="A1966" i="5"/>
  <c r="C1966" i="5" s="1"/>
  <c r="B1966" i="5"/>
  <c r="A1967" i="5"/>
  <c r="C1967" i="5" s="1"/>
  <c r="B1967" i="5"/>
  <c r="A1968" i="5"/>
  <c r="C1968" i="5" s="1"/>
  <c r="B1968" i="5"/>
  <c r="A1969" i="5"/>
  <c r="C1969" i="5" s="1"/>
  <c r="B1969" i="5"/>
  <c r="A1970" i="5"/>
  <c r="C1970" i="5" s="1"/>
  <c r="B1970" i="5"/>
  <c r="A1971" i="5"/>
  <c r="C1971" i="5" s="1"/>
  <c r="B1971" i="5"/>
  <c r="A1972" i="5"/>
  <c r="C1972" i="5" s="1"/>
  <c r="B1972" i="5"/>
  <c r="A1973" i="5"/>
  <c r="C1973" i="5" s="1"/>
  <c r="B1973" i="5"/>
  <c r="A1974" i="5"/>
  <c r="C1974" i="5" s="1"/>
  <c r="B1974" i="5"/>
  <c r="A1975" i="5"/>
  <c r="C1975" i="5" s="1"/>
  <c r="B1975" i="5"/>
  <c r="A1976" i="5"/>
  <c r="C1976" i="5" s="1"/>
  <c r="B1976" i="5"/>
  <c r="A1977" i="5"/>
  <c r="C1977" i="5" s="1"/>
  <c r="B1977" i="5"/>
  <c r="A1978" i="5"/>
  <c r="C1978" i="5" s="1"/>
  <c r="B1978" i="5"/>
  <c r="A1979" i="5"/>
  <c r="C1979" i="5" s="1"/>
  <c r="B1979" i="5"/>
  <c r="A1980" i="5"/>
  <c r="C1980" i="5" s="1"/>
  <c r="B1980" i="5"/>
  <c r="A1981" i="5"/>
  <c r="C1981" i="5" s="1"/>
  <c r="B1981" i="5"/>
  <c r="A1982" i="5"/>
  <c r="C1982" i="5" s="1"/>
  <c r="B1982" i="5"/>
  <c r="A1983" i="5"/>
  <c r="C1983" i="5" s="1"/>
  <c r="B1983" i="5"/>
  <c r="A1984" i="5"/>
  <c r="C1984" i="5" s="1"/>
  <c r="B1984" i="5"/>
  <c r="A1985" i="5"/>
  <c r="C1985" i="5" s="1"/>
  <c r="B1985" i="5"/>
  <c r="A1986" i="5"/>
  <c r="C1986" i="5" s="1"/>
  <c r="B1986" i="5"/>
  <c r="A1987" i="5"/>
  <c r="C1987" i="5" s="1"/>
  <c r="B1987" i="5"/>
  <c r="A1988" i="5"/>
  <c r="C1988" i="5" s="1"/>
  <c r="B1988" i="5"/>
  <c r="A1989" i="5"/>
  <c r="C1989" i="5" s="1"/>
  <c r="B1989" i="5"/>
  <c r="A1990" i="5"/>
  <c r="C1990" i="5" s="1"/>
  <c r="B1990" i="5"/>
  <c r="A1991" i="5"/>
  <c r="C1991" i="5" s="1"/>
  <c r="B1991" i="5"/>
  <c r="A1992" i="5"/>
  <c r="C1992" i="5" s="1"/>
  <c r="B1992" i="5"/>
  <c r="A1993" i="5"/>
  <c r="C1993" i="5" s="1"/>
  <c r="B1993" i="5"/>
  <c r="A1994" i="5"/>
  <c r="C1994" i="5" s="1"/>
  <c r="B1994" i="5"/>
  <c r="A1995" i="5"/>
  <c r="C1995" i="5" s="1"/>
  <c r="B1995" i="5"/>
  <c r="A1996" i="5"/>
  <c r="C1996" i="5" s="1"/>
  <c r="B1996" i="5"/>
  <c r="A1997" i="5"/>
  <c r="C1997" i="5" s="1"/>
  <c r="B1997" i="5"/>
  <c r="A1998" i="5"/>
  <c r="C1998" i="5" s="1"/>
  <c r="B1998" i="5"/>
  <c r="A1999" i="5"/>
  <c r="C1999" i="5" s="1"/>
  <c r="B1999" i="5"/>
  <c r="A2000" i="5"/>
  <c r="C2000" i="5" s="1"/>
  <c r="B2000" i="5"/>
  <c r="A2001" i="5"/>
  <c r="C2001" i="5" s="1"/>
  <c r="B2001" i="5"/>
  <c r="A2002" i="5"/>
  <c r="C2002" i="5" s="1"/>
  <c r="B2002"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4" i="5"/>
  <c r="A4" i="5"/>
  <c r="C349" i="5" l="1"/>
  <c r="C345" i="5"/>
  <c r="C62" i="5"/>
  <c r="C57" i="5"/>
  <c r="C53" i="5"/>
  <c r="C49" i="5"/>
  <c r="C45" i="5"/>
  <c r="C41" i="5"/>
  <c r="C37" i="5"/>
  <c r="C33" i="5"/>
  <c r="C29" i="5"/>
  <c r="C25" i="5"/>
  <c r="C21" i="5"/>
  <c r="C17" i="5"/>
  <c r="C13" i="5"/>
  <c r="C9" i="5"/>
  <c r="C5" i="5"/>
  <c r="C59" i="5"/>
  <c r="C55" i="5"/>
  <c r="C51" i="5"/>
  <c r="C47" i="5"/>
  <c r="C43" i="5"/>
  <c r="C39" i="5"/>
  <c r="C35" i="5"/>
  <c r="C31" i="5"/>
  <c r="C27" i="5"/>
  <c r="C23" i="5"/>
  <c r="C19" i="5"/>
  <c r="C15" i="5"/>
  <c r="C11" i="5"/>
  <c r="C7" i="5"/>
  <c r="C343" i="5"/>
  <c r="C341" i="5"/>
  <c r="C339" i="5"/>
  <c r="C337" i="5"/>
  <c r="C335" i="5"/>
  <c r="C333" i="5"/>
  <c r="C331" i="5"/>
  <c r="C329" i="5"/>
  <c r="C327" i="5"/>
  <c r="C325" i="5"/>
  <c r="C323" i="5"/>
  <c r="C321" i="5"/>
  <c r="C319" i="5"/>
  <c r="C317" i="5"/>
  <c r="C315" i="5"/>
  <c r="C313" i="5"/>
  <c r="C311" i="5"/>
  <c r="C309" i="5"/>
  <c r="C307" i="5"/>
  <c r="C305" i="5"/>
  <c r="C303" i="5"/>
  <c r="C301" i="5"/>
  <c r="C299" i="5"/>
  <c r="C297" i="5"/>
  <c r="C295" i="5"/>
  <c r="C293" i="5"/>
  <c r="C291" i="5"/>
  <c r="C289" i="5"/>
  <c r="C287" i="5"/>
  <c r="C285" i="5"/>
  <c r="C283" i="5"/>
  <c r="C281" i="5"/>
  <c r="C279" i="5"/>
  <c r="C277" i="5"/>
  <c r="C275" i="5"/>
  <c r="C273" i="5"/>
  <c r="C271" i="5"/>
  <c r="C269" i="5"/>
  <c r="C267" i="5"/>
  <c r="C265" i="5"/>
  <c r="C263" i="5"/>
  <c r="C261" i="5"/>
  <c r="C259" i="5"/>
  <c r="C257" i="5"/>
  <c r="C255" i="5"/>
  <c r="C253" i="5"/>
  <c r="C251" i="5"/>
  <c r="C249" i="5"/>
  <c r="C247" i="5"/>
  <c r="C245" i="5"/>
  <c r="C243" i="5"/>
  <c r="C241" i="5"/>
  <c r="C239" i="5"/>
  <c r="C237" i="5"/>
  <c r="C235" i="5"/>
  <c r="C233" i="5"/>
  <c r="C231" i="5"/>
  <c r="C229" i="5"/>
  <c r="C227" i="5"/>
  <c r="C225" i="5"/>
  <c r="C223" i="5"/>
  <c r="C221" i="5"/>
  <c r="C219" i="5"/>
  <c r="C217" i="5"/>
  <c r="C215" i="5"/>
  <c r="C213" i="5"/>
  <c r="C211" i="5"/>
  <c r="C209" i="5"/>
  <c r="C207" i="5"/>
  <c r="C205" i="5"/>
  <c r="C203" i="5"/>
  <c r="C201" i="5"/>
  <c r="C199" i="5"/>
  <c r="C197" i="5"/>
  <c r="C195" i="5"/>
  <c r="C193" i="5"/>
  <c r="C191" i="5"/>
  <c r="C189" i="5"/>
  <c r="C187" i="5"/>
  <c r="C185" i="5"/>
  <c r="C183" i="5"/>
  <c r="C181" i="5"/>
  <c r="C179" i="5"/>
  <c r="C177" i="5"/>
  <c r="C175" i="5"/>
  <c r="C173" i="5"/>
  <c r="C171" i="5"/>
  <c r="C169" i="5"/>
  <c r="C167" i="5"/>
  <c r="C165" i="5"/>
  <c r="C163" i="5"/>
  <c r="C161" i="5"/>
  <c r="C159" i="5"/>
  <c r="C157" i="5"/>
  <c r="C155" i="5"/>
  <c r="C153" i="5"/>
  <c r="C151" i="5"/>
  <c r="C149" i="5"/>
  <c r="C147" i="5"/>
  <c r="C145" i="5"/>
  <c r="C143" i="5"/>
  <c r="C141" i="5"/>
  <c r="C139" i="5"/>
  <c r="C137" i="5"/>
  <c r="C135" i="5"/>
  <c r="C133" i="5"/>
  <c r="C131" i="5"/>
  <c r="C129" i="5"/>
  <c r="C127" i="5"/>
  <c r="C125" i="5"/>
  <c r="C123" i="5"/>
  <c r="C121" i="5"/>
  <c r="C119" i="5"/>
  <c r="C117" i="5"/>
  <c r="C115" i="5"/>
  <c r="C113" i="5"/>
  <c r="C111" i="5"/>
  <c r="C109" i="5"/>
  <c r="C107" i="5"/>
  <c r="C105" i="5"/>
  <c r="C103" i="5"/>
  <c r="C101" i="5"/>
  <c r="C99" i="5"/>
  <c r="C97" i="5"/>
  <c r="C95" i="5"/>
  <c r="C93" i="5"/>
  <c r="C91" i="5"/>
  <c r="C89" i="5"/>
  <c r="C87" i="5"/>
  <c r="C85" i="5"/>
  <c r="C83" i="5"/>
  <c r="C81" i="5"/>
  <c r="C79" i="5"/>
  <c r="C77" i="5"/>
  <c r="C75" i="5"/>
  <c r="C73" i="5"/>
  <c r="C71" i="5"/>
  <c r="C69" i="5"/>
  <c r="C67" i="5"/>
  <c r="C65" i="5"/>
  <c r="C63" i="5"/>
  <c r="C61" i="5"/>
  <c r="C58" i="5"/>
  <c r="C54" i="5"/>
  <c r="C50" i="5"/>
  <c r="C46" i="5"/>
  <c r="C42" i="5"/>
  <c r="C38" i="5"/>
  <c r="C34" i="5"/>
  <c r="C30" i="5"/>
  <c r="C26" i="5"/>
  <c r="C22" i="5"/>
  <c r="C18" i="5"/>
  <c r="C14" i="5"/>
  <c r="C10" i="5"/>
  <c r="C6" i="5"/>
  <c r="C4" i="5"/>
  <c r="C56" i="5"/>
  <c r="C52" i="5"/>
  <c r="C48" i="5"/>
  <c r="C44" i="5"/>
  <c r="C40" i="5"/>
  <c r="C36" i="5"/>
  <c r="C32" i="5"/>
  <c r="C28" i="5"/>
  <c r="C24" i="5"/>
  <c r="C20" i="5"/>
  <c r="C16" i="5"/>
  <c r="C12" i="5"/>
  <c r="C8" i="5"/>
  <c r="Z5" i="1"/>
  <c r="AA9" i="1" l="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6" i="1"/>
  <c r="AA67" i="1"/>
  <c r="AA68" i="1"/>
  <c r="AA69" i="1"/>
  <c r="AA72" i="1"/>
  <c r="AA73" i="1"/>
  <c r="AA74" i="1"/>
  <c r="AA76" i="1"/>
  <c r="AA77" i="1"/>
  <c r="AA78" i="1"/>
  <c r="AA79" i="1"/>
  <c r="AA80" i="1"/>
  <c r="AA81" i="1"/>
  <c r="AA82" i="1"/>
  <c r="AA83" i="1"/>
  <c r="AA84" i="1"/>
  <c r="AA85" i="1"/>
  <c r="AA86" i="1"/>
  <c r="AA87" i="1"/>
  <c r="AA88" i="1"/>
  <c r="AA89" i="1"/>
  <c r="AA90" i="1"/>
  <c r="AA91" i="1"/>
  <c r="AA93" i="1"/>
  <c r="AA94" i="1"/>
  <c r="AA95" i="1"/>
  <c r="AA96" i="1"/>
  <c r="AA97" i="1"/>
  <c r="AA98" i="1"/>
  <c r="AA100" i="1"/>
  <c r="AA101" i="1"/>
  <c r="AA102" i="1"/>
  <c r="AA103" i="1"/>
  <c r="AA104" i="1"/>
  <c r="AA105" i="1"/>
  <c r="AA106" i="1"/>
  <c r="AA107" i="1"/>
  <c r="AA108" i="1"/>
  <c r="AA109" i="1"/>
  <c r="AA111" i="1"/>
  <c r="AA112" i="1"/>
  <c r="AA114" i="1"/>
  <c r="AA115" i="1"/>
  <c r="AA116" i="1"/>
  <c r="AA117" i="1"/>
  <c r="AA118" i="1"/>
  <c r="AA119" i="1"/>
  <c r="AA120" i="1"/>
  <c r="AA121" i="1"/>
  <c r="AA122" i="1"/>
  <c r="AA124" i="1"/>
  <c r="AA125" i="1"/>
  <c r="AA126" i="1"/>
  <c r="AA127" i="1"/>
  <c r="AA128" i="1"/>
  <c r="AA129" i="1"/>
  <c r="AA130" i="1"/>
  <c r="AA132" i="1"/>
  <c r="AA133" i="1"/>
  <c r="AA134" i="1"/>
  <c r="AA135" i="1"/>
  <c r="AA136" i="1"/>
  <c r="AA137" i="1"/>
  <c r="AA138" i="1"/>
  <c r="AA139" i="1"/>
  <c r="AA140" i="1"/>
  <c r="AA141" i="1"/>
  <c r="AA142" i="1"/>
  <c r="AA143" i="1"/>
  <c r="AA144" i="1"/>
  <c r="AA145" i="1"/>
  <c r="AA146" i="1"/>
  <c r="AA147" i="1"/>
  <c r="AA148" i="1"/>
  <c r="AA149" i="1"/>
  <c r="AA151" i="1"/>
  <c r="AA152" i="1"/>
  <c r="AA153" i="1"/>
  <c r="AA154"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9" i="1"/>
  <c r="AA280" i="1"/>
  <c r="AA281" i="1"/>
  <c r="AA282"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5" i="1"/>
  <c r="AA326" i="1"/>
  <c r="AA327" i="1"/>
  <c r="AA328" i="1"/>
  <c r="AA330" i="1"/>
  <c r="AA331" i="1"/>
  <c r="AA332" i="1"/>
  <c r="AA333" i="1"/>
  <c r="AA334" i="1"/>
  <c r="AA335" i="1"/>
  <c r="AA336" i="1"/>
  <c r="AA337" i="1"/>
  <c r="AA338" i="1"/>
  <c r="AA339" i="1"/>
  <c r="AA340" i="1"/>
  <c r="AA341" i="1"/>
  <c r="AA342" i="1"/>
  <c r="AA343" i="1"/>
  <c r="AA344" i="1"/>
  <c r="AA345"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6" i="1"/>
  <c r="AA387" i="1"/>
  <c r="AA388" i="1"/>
  <c r="AA389" i="1"/>
  <c r="AA390" i="1"/>
  <c r="AA391" i="1"/>
  <c r="AA392" i="1"/>
  <c r="AA393" i="1"/>
  <c r="AA394" i="1"/>
  <c r="AA395" i="1"/>
  <c r="AA396" i="1"/>
  <c r="AA397" i="1"/>
  <c r="AA398" i="1"/>
  <c r="AA399" i="1"/>
  <c r="AA400" i="1"/>
  <c r="AA401" i="1"/>
  <c r="AA402" i="1"/>
  <c r="AA403"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6" i="1"/>
  <c r="AA447" i="1"/>
  <c r="AA448" i="1"/>
  <c r="AA449" i="1"/>
  <c r="AA450" i="1"/>
  <c r="AA451" i="1"/>
  <c r="AA452" i="1"/>
  <c r="AA453" i="1"/>
  <c r="AA454" i="1"/>
  <c r="AA455"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9" i="1"/>
  <c r="AA550" i="1"/>
  <c r="AA551" i="1"/>
  <c r="AA552" i="1"/>
  <c r="AA553" i="1"/>
  <c r="AA554" i="1"/>
  <c r="AA555" i="1"/>
  <c r="AA556" i="1"/>
  <c r="AA557" i="1"/>
  <c r="AA558" i="1"/>
  <c r="AA559" i="1"/>
  <c r="AA560" i="1"/>
  <c r="AA561" i="1"/>
  <c r="AA562" i="1"/>
  <c r="AA563" i="1"/>
  <c r="AA564" i="1"/>
  <c r="AA565"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2" i="1"/>
  <c r="AA1343" i="1"/>
  <c r="AA1344" i="1"/>
  <c r="AA1345" i="1"/>
  <c r="AA1346" i="1"/>
  <c r="AA1347" i="1"/>
  <c r="AA1348" i="1"/>
  <c r="AA1349" i="1"/>
  <c r="AA1350" i="1"/>
  <c r="AA1352" i="1"/>
  <c r="AA1353" i="1"/>
  <c r="AA1354" i="1"/>
  <c r="AA1355" i="1"/>
  <c r="AA1356" i="1"/>
  <c r="AA1357" i="1"/>
  <c r="AA1358" i="1"/>
  <c r="AA1359" i="1"/>
  <c r="AA1360" i="1"/>
  <c r="AA1361" i="1"/>
  <c r="AA1362" i="1"/>
  <c r="AA1363" i="1"/>
  <c r="AA1364" i="1"/>
  <c r="AA1365" i="1"/>
  <c r="AA1366" i="1"/>
  <c r="AA1367" i="1"/>
  <c r="AA1368" i="1"/>
  <c r="AA1369" i="1"/>
  <c r="AA1370" i="1"/>
  <c r="AA1371" i="1"/>
  <c r="AA1373" i="1"/>
  <c r="AA1374" i="1"/>
  <c r="AA1375" i="1"/>
  <c r="AA1376" i="1"/>
  <c r="AA1377" i="1"/>
  <c r="AA1378" i="1"/>
  <c r="AA1379" i="1"/>
  <c r="AA1380" i="1"/>
  <c r="AA1381" i="1"/>
  <c r="AA1382" i="1"/>
  <c r="AA1383" i="1"/>
  <c r="AA1384" i="1"/>
  <c r="AA1385" i="1"/>
  <c r="AA1386" i="1"/>
  <c r="AA1387" i="1"/>
  <c r="AA1388" i="1"/>
  <c r="AA1389" i="1"/>
  <c r="AA1390" i="1"/>
  <c r="AA1391" i="1"/>
  <c r="AA1392" i="1"/>
  <c r="AA1394" i="1"/>
  <c r="AA1395" i="1"/>
  <c r="AA1396" i="1"/>
  <c r="AA1397" i="1"/>
  <c r="AA1398" i="1"/>
  <c r="AA1399" i="1"/>
  <c r="AA1400"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9" i="1"/>
  <c r="AA1430" i="1"/>
  <c r="AA1431" i="1"/>
  <c r="AA1432" i="1"/>
  <c r="AA1433"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3"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1"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3"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1"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4"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7" i="1"/>
  <c r="AA6" i="1"/>
  <c r="AH5" i="1" s="1"/>
  <c r="B5" i="1"/>
  <c r="AH6" i="1" l="1"/>
  <c r="AH284" i="1"/>
  <c r="AH285" i="1" s="1"/>
  <c r="AH286" i="1" s="1"/>
  <c r="AH287" i="1" s="1"/>
  <c r="AH288" i="1" s="1"/>
  <c r="AH289" i="1" s="1"/>
  <c r="AH290" i="1" s="1"/>
  <c r="AH291" i="1" s="1"/>
  <c r="AH292" i="1" s="1"/>
  <c r="AH293" i="1" s="1"/>
  <c r="AH294" i="1" s="1"/>
  <c r="AH295" i="1" s="1"/>
  <c r="AH296" i="1" s="1"/>
  <c r="AH297" i="1" s="1"/>
  <c r="AH298" i="1" s="1"/>
  <c r="AH299" i="1" s="1"/>
  <c r="AH300" i="1" s="1"/>
  <c r="AH301" i="1" s="1"/>
  <c r="AH302" i="1" s="1"/>
  <c r="AH303" i="1" s="1"/>
  <c r="AH304" i="1" s="1"/>
  <c r="AH305" i="1" s="1"/>
  <c r="AH306" i="1" s="1"/>
  <c r="AH307" i="1" s="1"/>
  <c r="AH308" i="1" s="1"/>
  <c r="AH309" i="1" s="1"/>
  <c r="AH310" i="1" s="1"/>
  <c r="AH311" i="1" s="1"/>
  <c r="AH312" i="1" s="1"/>
  <c r="AH313" i="1" s="1"/>
  <c r="AH314" i="1" s="1"/>
  <c r="AH315" i="1" s="1"/>
  <c r="AH316" i="1" s="1"/>
  <c r="AH317" i="1" s="1"/>
  <c r="AH318" i="1" s="1"/>
  <c r="AH319" i="1" s="1"/>
  <c r="AH320" i="1" s="1"/>
  <c r="AH321" i="1" s="1"/>
  <c r="AH322" i="1" s="1"/>
  <c r="AH279" i="1"/>
  <c r="AH280" i="1" s="1"/>
  <c r="AH281" i="1" s="1"/>
  <c r="AH282" i="1" s="1"/>
  <c r="AH283" i="1" s="1"/>
  <c r="AA1428" i="1"/>
  <c r="AA1304" i="1"/>
  <c r="AA324" i="1"/>
  <c r="AC324" i="1" s="1"/>
  <c r="AA240" i="1"/>
  <c r="AH241" i="1" s="1"/>
  <c r="AH242" i="1" s="1"/>
  <c r="AH243" i="1" s="1"/>
  <c r="AH244" i="1" s="1"/>
  <c r="AH245" i="1" s="1"/>
  <c r="AH246" i="1" s="1"/>
  <c r="AH247" i="1" s="1"/>
  <c r="AH248" i="1" s="1"/>
  <c r="AH249" i="1" s="1"/>
  <c r="AH250" i="1" s="1"/>
  <c r="AH251" i="1" s="1"/>
  <c r="AH252" i="1" s="1"/>
  <c r="AH253" i="1" s="1"/>
  <c r="AH254" i="1" s="1"/>
  <c r="AH255" i="1" s="1"/>
  <c r="AH256" i="1" s="1"/>
  <c r="AH257" i="1" s="1"/>
  <c r="AH258" i="1" s="1"/>
  <c r="AH259" i="1" s="1"/>
  <c r="AH260" i="1" s="1"/>
  <c r="AH261" i="1" s="1"/>
  <c r="AH262" i="1" s="1"/>
  <c r="AH263" i="1" s="1"/>
  <c r="AH264" i="1" s="1"/>
  <c r="AH265" i="1" s="1"/>
  <c r="AH266" i="1" s="1"/>
  <c r="AH267" i="1" s="1"/>
  <c r="AH268" i="1" s="1"/>
  <c r="AH269" i="1" s="1"/>
  <c r="AH270" i="1" s="1"/>
  <c r="AH271" i="1" s="1"/>
  <c r="AH272" i="1" s="1"/>
  <c r="AH273" i="1" s="1"/>
  <c r="AH274" i="1" s="1"/>
  <c r="AH275" i="1" s="1"/>
  <c r="AH276" i="1" s="1"/>
  <c r="AH277" i="1" s="1"/>
  <c r="AH278" i="1" s="1"/>
  <c r="AA1067" i="1"/>
  <c r="AA283" i="1"/>
  <c r="AA5" i="1"/>
  <c r="AA346" i="1"/>
  <c r="AA278" i="1"/>
  <c r="AA1393" i="1"/>
  <c r="AA1341" i="1"/>
  <c r="AC1341" i="1" s="1"/>
  <c r="AA1273" i="1"/>
  <c r="AA485" i="1"/>
  <c r="AA329" i="1"/>
  <c r="AH330" i="1" s="1"/>
  <c r="AH331" i="1" s="1"/>
  <c r="AH332" i="1" s="1"/>
  <c r="AH333" i="1" s="1"/>
  <c r="AH334" i="1" s="1"/>
  <c r="AH335" i="1" s="1"/>
  <c r="AH336" i="1" s="1"/>
  <c r="AH337" i="1" s="1"/>
  <c r="AH338" i="1" s="1"/>
  <c r="AH339" i="1" s="1"/>
  <c r="AH340" i="1" s="1"/>
  <c r="AH341" i="1" s="1"/>
  <c r="AH342" i="1" s="1"/>
  <c r="AH343" i="1" s="1"/>
  <c r="AH344" i="1" s="1"/>
  <c r="AH345" i="1" s="1"/>
  <c r="AH346" i="1" s="1"/>
  <c r="AA456" i="1"/>
  <c r="AC456" i="1" s="1"/>
  <c r="AA1529" i="1"/>
  <c r="AC2004" i="1"/>
  <c r="AB2004" i="1"/>
  <c r="AC2000" i="1"/>
  <c r="AB2000" i="1"/>
  <c r="AC1996" i="1"/>
  <c r="AB1996" i="1"/>
  <c r="AC1992" i="1"/>
  <c r="AB1992" i="1"/>
  <c r="AC1988" i="1"/>
  <c r="AB1988" i="1"/>
  <c r="AC1984" i="1"/>
  <c r="AB1984" i="1"/>
  <c r="AC1980" i="1"/>
  <c r="AB1980" i="1"/>
  <c r="AC1976" i="1"/>
  <c r="AB1976" i="1"/>
  <c r="AC1972" i="1"/>
  <c r="AB1972" i="1"/>
  <c r="AC1968" i="1"/>
  <c r="AB1968" i="1"/>
  <c r="AC1964" i="1"/>
  <c r="AB1964" i="1"/>
  <c r="AC1960" i="1"/>
  <c r="AB1960" i="1"/>
  <c r="AC1956" i="1"/>
  <c r="AB1956" i="1"/>
  <c r="AC1952" i="1"/>
  <c r="AB1952" i="1"/>
  <c r="AC1948" i="1"/>
  <c r="AB1948" i="1"/>
  <c r="AC1944" i="1"/>
  <c r="AB1944" i="1"/>
  <c r="AC1940" i="1"/>
  <c r="AB1940" i="1"/>
  <c r="AC1936" i="1"/>
  <c r="AB1936" i="1"/>
  <c r="AC1932" i="1"/>
  <c r="AB1932" i="1"/>
  <c r="AC1928" i="1"/>
  <c r="AB1928" i="1"/>
  <c r="AC1924" i="1"/>
  <c r="AB1924" i="1"/>
  <c r="AC1920" i="1"/>
  <c r="AB1920" i="1"/>
  <c r="AC1916" i="1"/>
  <c r="AB1916" i="1"/>
  <c r="AC1912" i="1"/>
  <c r="AB1912" i="1"/>
  <c r="AC1908" i="1"/>
  <c r="AB1908" i="1"/>
  <c r="AC1904" i="1"/>
  <c r="AB1904" i="1"/>
  <c r="AC1900" i="1"/>
  <c r="AB1900" i="1"/>
  <c r="AC1896" i="1"/>
  <c r="AB1896" i="1"/>
  <c r="AC1892" i="1"/>
  <c r="AB1892" i="1"/>
  <c r="AC1888" i="1"/>
  <c r="AB1888" i="1"/>
  <c r="AC1884" i="1"/>
  <c r="AB1884" i="1"/>
  <c r="AC1880" i="1"/>
  <c r="AB1880" i="1"/>
  <c r="AC1876" i="1"/>
  <c r="AB1876" i="1"/>
  <c r="AC1872" i="1"/>
  <c r="AB1872" i="1"/>
  <c r="AC1868" i="1"/>
  <c r="AB1868" i="1"/>
  <c r="AC1864" i="1"/>
  <c r="AB1864" i="1"/>
  <c r="AC1860" i="1"/>
  <c r="AB1860" i="1"/>
  <c r="AC1856" i="1"/>
  <c r="AB1856" i="1"/>
  <c r="AC1852" i="1"/>
  <c r="AB1852" i="1"/>
  <c r="AC1848" i="1"/>
  <c r="AB1848" i="1"/>
  <c r="AC1844" i="1"/>
  <c r="AB1844" i="1"/>
  <c r="AC1840" i="1"/>
  <c r="AB1840" i="1"/>
  <c r="AC1836" i="1"/>
  <c r="AB1836" i="1"/>
  <c r="AC1832" i="1"/>
  <c r="AB1832" i="1"/>
  <c r="AC1828" i="1"/>
  <c r="AB1828" i="1"/>
  <c r="AC1824" i="1"/>
  <c r="AB1824" i="1"/>
  <c r="AC1820" i="1"/>
  <c r="AB1820" i="1"/>
  <c r="AC1816" i="1"/>
  <c r="AB1816" i="1"/>
  <c r="AC1812" i="1"/>
  <c r="AB1812" i="1"/>
  <c r="AC1808" i="1"/>
  <c r="AB1808" i="1"/>
  <c r="AC1804" i="1"/>
  <c r="AB1804" i="1"/>
  <c r="AC1800" i="1"/>
  <c r="AB1800" i="1"/>
  <c r="AC1796" i="1"/>
  <c r="AB1796" i="1"/>
  <c r="AC1792" i="1"/>
  <c r="AB1792" i="1"/>
  <c r="AC1788" i="1"/>
  <c r="AB1788" i="1"/>
  <c r="AC1784" i="1"/>
  <c r="AB1784" i="1"/>
  <c r="AC1780" i="1"/>
  <c r="AB1780" i="1"/>
  <c r="AC1776" i="1"/>
  <c r="AB1776" i="1"/>
  <c r="AC1772" i="1"/>
  <c r="AB1772" i="1"/>
  <c r="AC1768" i="1"/>
  <c r="AB1768" i="1"/>
  <c r="AC1764" i="1"/>
  <c r="AB1764" i="1"/>
  <c r="AC1760" i="1"/>
  <c r="AB1760" i="1"/>
  <c r="AC1756" i="1"/>
  <c r="AB1756" i="1"/>
  <c r="AC1752" i="1"/>
  <c r="AB1752" i="1"/>
  <c r="AC1748" i="1"/>
  <c r="AB1748" i="1"/>
  <c r="AC1744" i="1"/>
  <c r="AB1744" i="1"/>
  <c r="AC1740" i="1"/>
  <c r="AB1740" i="1"/>
  <c r="AC1736" i="1"/>
  <c r="AB1736" i="1"/>
  <c r="AC1732" i="1"/>
  <c r="AB1732" i="1"/>
  <c r="AC1728" i="1"/>
  <c r="AB1728" i="1"/>
  <c r="AC1724" i="1"/>
  <c r="AB1724" i="1"/>
  <c r="AC1720" i="1"/>
  <c r="AB1720" i="1"/>
  <c r="AC1716" i="1"/>
  <c r="AB1716" i="1"/>
  <c r="AC1712" i="1"/>
  <c r="AB1712" i="1"/>
  <c r="AC1708" i="1"/>
  <c r="AB1708" i="1"/>
  <c r="AC1704" i="1"/>
  <c r="AB1704" i="1"/>
  <c r="AC1700" i="1"/>
  <c r="AB1700" i="1"/>
  <c r="AC1696" i="1"/>
  <c r="AB1696" i="1"/>
  <c r="AC1692" i="1"/>
  <c r="AB1692" i="1"/>
  <c r="AC1688" i="1"/>
  <c r="AB1688" i="1"/>
  <c r="AC1684" i="1"/>
  <c r="AB1684" i="1"/>
  <c r="AC1680" i="1"/>
  <c r="AB1680" i="1"/>
  <c r="AC1676" i="1"/>
  <c r="AB1676" i="1"/>
  <c r="AC1672" i="1"/>
  <c r="AB1672" i="1"/>
  <c r="AC1668" i="1"/>
  <c r="AB1668" i="1"/>
  <c r="AC1664" i="1"/>
  <c r="AB1664" i="1"/>
  <c r="AC1660" i="1"/>
  <c r="AB1660" i="1"/>
  <c r="AC1656" i="1"/>
  <c r="AB1656" i="1"/>
  <c r="AC1652" i="1"/>
  <c r="AB1652" i="1"/>
  <c r="AC1648" i="1"/>
  <c r="AB1648" i="1"/>
  <c r="AC1644" i="1"/>
  <c r="AB1644" i="1"/>
  <c r="AC1640" i="1"/>
  <c r="AB1640" i="1"/>
  <c r="AC1636" i="1"/>
  <c r="AB1636" i="1"/>
  <c r="AC1632" i="1"/>
  <c r="AB1632" i="1"/>
  <c r="AC1628" i="1"/>
  <c r="AB1628" i="1"/>
  <c r="AC1624" i="1"/>
  <c r="AB1624" i="1"/>
  <c r="AC1620" i="1"/>
  <c r="AB1620" i="1"/>
  <c r="AC1616" i="1"/>
  <c r="AB1616" i="1"/>
  <c r="AC1612" i="1"/>
  <c r="AB1612" i="1"/>
  <c r="AC1608" i="1"/>
  <c r="AB1608" i="1"/>
  <c r="AC1604" i="1"/>
  <c r="AB1604" i="1"/>
  <c r="AC1600" i="1"/>
  <c r="AB1600" i="1"/>
  <c r="AC1596" i="1"/>
  <c r="AB1596" i="1"/>
  <c r="AC1592" i="1"/>
  <c r="AB1592" i="1"/>
  <c r="AC1588" i="1"/>
  <c r="AB1588" i="1"/>
  <c r="AC1584" i="1"/>
  <c r="AB1584" i="1"/>
  <c r="AC1580" i="1"/>
  <c r="AB1580" i="1"/>
  <c r="AC1576" i="1"/>
  <c r="AB1576" i="1"/>
  <c r="AC1572" i="1"/>
  <c r="AB1572" i="1"/>
  <c r="AC1568" i="1"/>
  <c r="AB1568" i="1"/>
  <c r="AC40" i="1"/>
  <c r="AB40" i="1"/>
  <c r="AC36" i="1"/>
  <c r="AB36" i="1"/>
  <c r="AC32" i="1"/>
  <c r="AB32" i="1"/>
  <c r="AC28" i="1"/>
  <c r="AB28" i="1"/>
  <c r="AB24" i="1"/>
  <c r="AC24" i="1"/>
  <c r="AC20" i="1"/>
  <c r="AB20" i="1"/>
  <c r="AC16" i="1"/>
  <c r="AB16" i="1"/>
  <c r="AC12" i="1"/>
  <c r="AB12" i="1"/>
  <c r="AC2003" i="1"/>
  <c r="AB2003" i="1"/>
  <c r="AC1999" i="1"/>
  <c r="AB1999" i="1"/>
  <c r="AC1995" i="1"/>
  <c r="AB1995" i="1"/>
  <c r="AC1991" i="1"/>
  <c r="AB1991" i="1"/>
  <c r="AC1987" i="1"/>
  <c r="AB1987" i="1"/>
  <c r="AC1983" i="1"/>
  <c r="AB1983" i="1"/>
  <c r="AC1979" i="1"/>
  <c r="AB1979" i="1"/>
  <c r="AC1975" i="1"/>
  <c r="AB1975" i="1"/>
  <c r="AC1971" i="1"/>
  <c r="AB1971" i="1"/>
  <c r="AC1967" i="1"/>
  <c r="AB1967" i="1"/>
  <c r="AC1963" i="1"/>
  <c r="AB1963" i="1"/>
  <c r="AC1959" i="1"/>
  <c r="AB1959" i="1"/>
  <c r="AC1955" i="1"/>
  <c r="AB1955" i="1"/>
  <c r="AC1951" i="1"/>
  <c r="AB1951" i="1"/>
  <c r="AC1947" i="1"/>
  <c r="AB1947" i="1"/>
  <c r="AC1943" i="1"/>
  <c r="AB1943" i="1"/>
  <c r="AC1939" i="1"/>
  <c r="AB1939" i="1"/>
  <c r="AC1935" i="1"/>
  <c r="AB1935" i="1"/>
  <c r="AC1931" i="1"/>
  <c r="AB1931" i="1"/>
  <c r="AC1927" i="1"/>
  <c r="AB1927" i="1"/>
  <c r="AC1923" i="1"/>
  <c r="AB1923" i="1"/>
  <c r="AC1919" i="1"/>
  <c r="AB1919" i="1"/>
  <c r="AC1915" i="1"/>
  <c r="AB1915" i="1"/>
  <c r="AC1911" i="1"/>
  <c r="AB1911" i="1"/>
  <c r="AC1907" i="1"/>
  <c r="AB1907" i="1"/>
  <c r="AC1903" i="1"/>
  <c r="AB1903" i="1"/>
  <c r="AC1899" i="1"/>
  <c r="AB1899" i="1"/>
  <c r="AC1895" i="1"/>
  <c r="AB1895" i="1"/>
  <c r="AC1891" i="1"/>
  <c r="AB1891" i="1"/>
  <c r="AC1887" i="1"/>
  <c r="AB1887" i="1"/>
  <c r="AC1883" i="1"/>
  <c r="AB1883" i="1"/>
  <c r="AC1879" i="1"/>
  <c r="AB1879" i="1"/>
  <c r="AC1875" i="1"/>
  <c r="AB1875" i="1"/>
  <c r="AC1871" i="1"/>
  <c r="AB1871" i="1"/>
  <c r="AC1867" i="1"/>
  <c r="AB1867" i="1"/>
  <c r="AC1863" i="1"/>
  <c r="AB1863" i="1"/>
  <c r="AC1859" i="1"/>
  <c r="AB1859" i="1"/>
  <c r="AC1855" i="1"/>
  <c r="AB1855" i="1"/>
  <c r="AC1851" i="1"/>
  <c r="AB1851" i="1"/>
  <c r="AC1847" i="1"/>
  <c r="AB1847" i="1"/>
  <c r="AC1843" i="1"/>
  <c r="AB1843" i="1"/>
  <c r="AC1839" i="1"/>
  <c r="AB1839" i="1"/>
  <c r="AC1835" i="1"/>
  <c r="AB1835" i="1"/>
  <c r="AC1831" i="1"/>
  <c r="AB1831" i="1"/>
  <c r="AC1827" i="1"/>
  <c r="AB1827" i="1"/>
  <c r="AC1823" i="1"/>
  <c r="AB1823" i="1"/>
  <c r="AC1819" i="1"/>
  <c r="AB1819" i="1"/>
  <c r="AC1815" i="1"/>
  <c r="AB1815" i="1"/>
  <c r="AC1811" i="1"/>
  <c r="AB1811" i="1"/>
  <c r="AC1807" i="1"/>
  <c r="AB1807" i="1"/>
  <c r="AC1803" i="1"/>
  <c r="AB1803" i="1"/>
  <c r="AC1799" i="1"/>
  <c r="AB1799" i="1"/>
  <c r="AC1795" i="1"/>
  <c r="AB1795" i="1"/>
  <c r="AC1791" i="1"/>
  <c r="AB1791" i="1"/>
  <c r="AC1787" i="1"/>
  <c r="AB1787" i="1"/>
  <c r="AC1783" i="1"/>
  <c r="AB1783" i="1"/>
  <c r="AC1779" i="1"/>
  <c r="AB1779" i="1"/>
  <c r="AC1775" i="1"/>
  <c r="AB1775" i="1"/>
  <c r="AC1771" i="1"/>
  <c r="AB1771" i="1"/>
  <c r="AC1767" i="1"/>
  <c r="AB1767" i="1"/>
  <c r="AC1763" i="1"/>
  <c r="AB1763" i="1"/>
  <c r="AC1759" i="1"/>
  <c r="AB1759" i="1"/>
  <c r="AC1755" i="1"/>
  <c r="AB1755" i="1"/>
  <c r="AC1751" i="1"/>
  <c r="AB1751" i="1"/>
  <c r="AC1747" i="1"/>
  <c r="AB1747" i="1"/>
  <c r="AC1743" i="1"/>
  <c r="AB1743" i="1"/>
  <c r="AC1739" i="1"/>
  <c r="AB1739" i="1"/>
  <c r="AC1735" i="1"/>
  <c r="AB1735" i="1"/>
  <c r="AC1731" i="1"/>
  <c r="AB1731" i="1"/>
  <c r="AC1727" i="1"/>
  <c r="AB1727" i="1"/>
  <c r="AC1723" i="1"/>
  <c r="AB1723" i="1"/>
  <c r="AC1719" i="1"/>
  <c r="AB1719" i="1"/>
  <c r="AC1715" i="1"/>
  <c r="AB1715" i="1"/>
  <c r="AC1711" i="1"/>
  <c r="AB1711" i="1"/>
  <c r="AC1707" i="1"/>
  <c r="AB1707" i="1"/>
  <c r="AC1703" i="1"/>
  <c r="AB1703" i="1"/>
  <c r="AC1699" i="1"/>
  <c r="AB1699" i="1"/>
  <c r="AC1695" i="1"/>
  <c r="AB1695" i="1"/>
  <c r="AC1691" i="1"/>
  <c r="AB1691" i="1"/>
  <c r="AC1687" i="1"/>
  <c r="AB1687" i="1"/>
  <c r="AC1683" i="1"/>
  <c r="AB1683" i="1"/>
  <c r="AC1679" i="1"/>
  <c r="AB1679" i="1"/>
  <c r="AC1675" i="1"/>
  <c r="AB1675" i="1"/>
  <c r="AC1671" i="1"/>
  <c r="AB1671" i="1"/>
  <c r="AC1667" i="1"/>
  <c r="AB1667" i="1"/>
  <c r="AC1663" i="1"/>
  <c r="AB1663" i="1"/>
  <c r="AC1659" i="1"/>
  <c r="AB1659" i="1"/>
  <c r="AC1655" i="1"/>
  <c r="AB1655" i="1"/>
  <c r="AC1651" i="1"/>
  <c r="AB1651" i="1"/>
  <c r="AC1647" i="1"/>
  <c r="AB1647" i="1"/>
  <c r="AC1643" i="1"/>
  <c r="AB1643" i="1"/>
  <c r="AC1639" i="1"/>
  <c r="AB1639" i="1"/>
  <c r="AC1635" i="1"/>
  <c r="AB1635" i="1"/>
  <c r="AC1631" i="1"/>
  <c r="AB1631" i="1"/>
  <c r="AC1627" i="1"/>
  <c r="AB1627" i="1"/>
  <c r="AC1623" i="1"/>
  <c r="AB1623" i="1"/>
  <c r="AC1619" i="1"/>
  <c r="AB1619" i="1"/>
  <c r="AC1615" i="1"/>
  <c r="AB1615" i="1"/>
  <c r="AC1611" i="1"/>
  <c r="AB1611" i="1"/>
  <c r="AC1607" i="1"/>
  <c r="AB1607" i="1"/>
  <c r="AC1603" i="1"/>
  <c r="AB1603" i="1"/>
  <c r="AC1599" i="1"/>
  <c r="AB1599" i="1"/>
  <c r="AC1595" i="1"/>
  <c r="AB1595" i="1"/>
  <c r="AC1591" i="1"/>
  <c r="AB1591" i="1"/>
  <c r="AC1587" i="1"/>
  <c r="AB1587" i="1"/>
  <c r="AC1583" i="1"/>
  <c r="AB1583" i="1"/>
  <c r="AC1579" i="1"/>
  <c r="AB1579" i="1"/>
  <c r="AC1575" i="1"/>
  <c r="AB1575" i="1"/>
  <c r="AC1571" i="1"/>
  <c r="AB1571" i="1"/>
  <c r="AC1567" i="1"/>
  <c r="AB1567" i="1"/>
  <c r="AC39" i="1"/>
  <c r="AB39" i="1"/>
  <c r="AC35" i="1"/>
  <c r="AB35" i="1"/>
  <c r="AC31" i="1"/>
  <c r="AB31" i="1"/>
  <c r="AC27" i="1"/>
  <c r="AB27" i="1"/>
  <c r="AC23" i="1"/>
  <c r="AB23" i="1"/>
  <c r="AC19" i="1"/>
  <c r="AB19" i="1"/>
  <c r="AC15" i="1"/>
  <c r="AB15" i="1"/>
  <c r="AC11" i="1"/>
  <c r="AB11" i="1"/>
  <c r="AC6" i="1"/>
  <c r="AB6" i="1"/>
  <c r="AC2002" i="1"/>
  <c r="AB2002" i="1"/>
  <c r="AC1998" i="1"/>
  <c r="AB1998" i="1"/>
  <c r="AC1994" i="1"/>
  <c r="AB1994" i="1"/>
  <c r="AC1990" i="1"/>
  <c r="AB1990" i="1"/>
  <c r="AC1986" i="1"/>
  <c r="AB1986" i="1"/>
  <c r="AC1982" i="1"/>
  <c r="AB1982" i="1"/>
  <c r="AC1978" i="1"/>
  <c r="AB1978" i="1"/>
  <c r="AC1974" i="1"/>
  <c r="AB1974" i="1"/>
  <c r="AC1970" i="1"/>
  <c r="AB1970" i="1"/>
  <c r="AC1966" i="1"/>
  <c r="AB1966" i="1"/>
  <c r="AC1962" i="1"/>
  <c r="AB1962" i="1"/>
  <c r="AC1958" i="1"/>
  <c r="AB1958" i="1"/>
  <c r="AC1954" i="1"/>
  <c r="AB1954" i="1"/>
  <c r="AC1950" i="1"/>
  <c r="AB1950" i="1"/>
  <c r="AC1946" i="1"/>
  <c r="AB1946" i="1"/>
  <c r="AC1942" i="1"/>
  <c r="AB1942" i="1"/>
  <c r="AC1938" i="1"/>
  <c r="AB1938" i="1"/>
  <c r="AC1934" i="1"/>
  <c r="AB1934" i="1"/>
  <c r="AC1930" i="1"/>
  <c r="AB1930" i="1"/>
  <c r="AC1926" i="1"/>
  <c r="AB1926" i="1"/>
  <c r="AC1922" i="1"/>
  <c r="AB1922" i="1"/>
  <c r="AC1918" i="1"/>
  <c r="AB1918" i="1"/>
  <c r="AC1914" i="1"/>
  <c r="AB1914" i="1"/>
  <c r="AC1910" i="1"/>
  <c r="AB1910" i="1"/>
  <c r="AC1906" i="1"/>
  <c r="AB1906" i="1"/>
  <c r="AC1902" i="1"/>
  <c r="AB1902" i="1"/>
  <c r="AC1898" i="1"/>
  <c r="AB1898" i="1"/>
  <c r="AC1894" i="1"/>
  <c r="AB1894" i="1"/>
  <c r="AC1890" i="1"/>
  <c r="AB1890" i="1"/>
  <c r="AC1886" i="1"/>
  <c r="AB1886" i="1"/>
  <c r="AC1882" i="1"/>
  <c r="AB1882" i="1"/>
  <c r="AC1878" i="1"/>
  <c r="AB1878" i="1"/>
  <c r="AC1874" i="1"/>
  <c r="AB1874" i="1"/>
  <c r="AC1870" i="1"/>
  <c r="AB1870" i="1"/>
  <c r="AC1866" i="1"/>
  <c r="AB1866" i="1"/>
  <c r="AC1862" i="1"/>
  <c r="AB1862" i="1"/>
  <c r="AC1858" i="1"/>
  <c r="AB1858" i="1"/>
  <c r="AC1854" i="1"/>
  <c r="AB1854" i="1"/>
  <c r="AC1850" i="1"/>
  <c r="AB1850" i="1"/>
  <c r="AC1846" i="1"/>
  <c r="AB1846" i="1"/>
  <c r="AC1842" i="1"/>
  <c r="AB1842" i="1"/>
  <c r="AC1838" i="1"/>
  <c r="AB1838" i="1"/>
  <c r="AC1834" i="1"/>
  <c r="AB1834" i="1"/>
  <c r="AC1830" i="1"/>
  <c r="AB1830" i="1"/>
  <c r="AC1826" i="1"/>
  <c r="AB1826" i="1"/>
  <c r="AC1822" i="1"/>
  <c r="AB1822" i="1"/>
  <c r="AC1818" i="1"/>
  <c r="AB1818" i="1"/>
  <c r="AC1814" i="1"/>
  <c r="AB1814" i="1"/>
  <c r="AC1810" i="1"/>
  <c r="AB1810" i="1"/>
  <c r="AC1806" i="1"/>
  <c r="AB1806" i="1"/>
  <c r="AC1802" i="1"/>
  <c r="AB1802" i="1"/>
  <c r="AC1798" i="1"/>
  <c r="AB1798" i="1"/>
  <c r="AC1794" i="1"/>
  <c r="AB1794" i="1"/>
  <c r="AC1790" i="1"/>
  <c r="AB1790" i="1"/>
  <c r="AC1786" i="1"/>
  <c r="AB1786" i="1"/>
  <c r="AC1782" i="1"/>
  <c r="AB1782" i="1"/>
  <c r="AC1778" i="1"/>
  <c r="AB1778" i="1"/>
  <c r="AC1774" i="1"/>
  <c r="AB1774" i="1"/>
  <c r="AC1770" i="1"/>
  <c r="AB1770" i="1"/>
  <c r="AC1766" i="1"/>
  <c r="AB1766" i="1"/>
  <c r="AC1762" i="1"/>
  <c r="AB1762" i="1"/>
  <c r="AC1758" i="1"/>
  <c r="AB1758" i="1"/>
  <c r="AC1754" i="1"/>
  <c r="AB1754" i="1"/>
  <c r="AC1750" i="1"/>
  <c r="AB1750" i="1"/>
  <c r="AC1746" i="1"/>
  <c r="AB1746" i="1"/>
  <c r="AC1742" i="1"/>
  <c r="AB1742" i="1"/>
  <c r="AC1738" i="1"/>
  <c r="AB1738" i="1"/>
  <c r="AC1734" i="1"/>
  <c r="AB1734" i="1"/>
  <c r="AC1730" i="1"/>
  <c r="AB1730" i="1"/>
  <c r="AC1726" i="1"/>
  <c r="AB1726" i="1"/>
  <c r="AC1722" i="1"/>
  <c r="AB1722" i="1"/>
  <c r="AC1718" i="1"/>
  <c r="AB1718" i="1"/>
  <c r="AC1714" i="1"/>
  <c r="AB1714" i="1"/>
  <c r="AC1710" i="1"/>
  <c r="AB1710" i="1"/>
  <c r="AC1706" i="1"/>
  <c r="AB1706" i="1"/>
  <c r="AC1702" i="1"/>
  <c r="AB1702" i="1"/>
  <c r="AC1698" i="1"/>
  <c r="AB1698" i="1"/>
  <c r="AC1694" i="1"/>
  <c r="AB1694" i="1"/>
  <c r="AC1690" i="1"/>
  <c r="AB1690" i="1"/>
  <c r="AC1686" i="1"/>
  <c r="AB1686" i="1"/>
  <c r="AC1682" i="1"/>
  <c r="AB1682" i="1"/>
  <c r="AC1678" i="1"/>
  <c r="AB1678" i="1"/>
  <c r="AC1674" i="1"/>
  <c r="AB1674" i="1"/>
  <c r="AC1670" i="1"/>
  <c r="AB1670" i="1"/>
  <c r="AC1666" i="1"/>
  <c r="AB1666" i="1"/>
  <c r="AC1662" i="1"/>
  <c r="AB1662" i="1"/>
  <c r="AC1658" i="1"/>
  <c r="AB1658" i="1"/>
  <c r="AC1654" i="1"/>
  <c r="AB1654" i="1"/>
  <c r="AC1650" i="1"/>
  <c r="AB1650" i="1"/>
  <c r="AC1646" i="1"/>
  <c r="AB1646" i="1"/>
  <c r="AC1642" i="1"/>
  <c r="AB1642" i="1"/>
  <c r="AC1638" i="1"/>
  <c r="AB1638" i="1"/>
  <c r="AC1634" i="1"/>
  <c r="AB1634" i="1"/>
  <c r="AC1630" i="1"/>
  <c r="AB1630" i="1"/>
  <c r="AC1626" i="1"/>
  <c r="AB1626" i="1"/>
  <c r="AC1622" i="1"/>
  <c r="AB1622" i="1"/>
  <c r="AC1618" i="1"/>
  <c r="AB1618" i="1"/>
  <c r="AC1614" i="1"/>
  <c r="AB1614" i="1"/>
  <c r="AC1610" i="1"/>
  <c r="AB1610" i="1"/>
  <c r="AC1606" i="1"/>
  <c r="AB1606" i="1"/>
  <c r="AC1602" i="1"/>
  <c r="AB1602" i="1"/>
  <c r="AC1598" i="1"/>
  <c r="AB1598" i="1"/>
  <c r="AC1594" i="1"/>
  <c r="AB1594" i="1"/>
  <c r="AC1590" i="1"/>
  <c r="AB1590" i="1"/>
  <c r="AC1586" i="1"/>
  <c r="AB1586" i="1"/>
  <c r="AC1582" i="1"/>
  <c r="AB1582" i="1"/>
  <c r="AC1578" i="1"/>
  <c r="AB1578" i="1"/>
  <c r="AC1574" i="1"/>
  <c r="AB1574" i="1"/>
  <c r="AC1570" i="1"/>
  <c r="AB1570" i="1"/>
  <c r="AC1566" i="1"/>
  <c r="AB1566" i="1"/>
  <c r="AC38" i="1"/>
  <c r="AB38" i="1"/>
  <c r="AC34" i="1"/>
  <c r="AB34" i="1"/>
  <c r="AC30" i="1"/>
  <c r="AB30" i="1"/>
  <c r="AC26" i="1"/>
  <c r="AB26" i="1"/>
  <c r="AC22" i="1"/>
  <c r="AB22" i="1"/>
  <c r="AC18" i="1"/>
  <c r="AB18" i="1"/>
  <c r="AC14" i="1"/>
  <c r="AB14" i="1"/>
  <c r="AC10" i="1"/>
  <c r="AB10" i="1"/>
  <c r="AC7" i="1"/>
  <c r="AB7" i="1"/>
  <c r="AC2001" i="1"/>
  <c r="AB2001" i="1"/>
  <c r="AC1997" i="1"/>
  <c r="AB1997" i="1"/>
  <c r="AC1993" i="1"/>
  <c r="AB1993" i="1"/>
  <c r="AC1989" i="1"/>
  <c r="AB1989" i="1"/>
  <c r="AC1985" i="1"/>
  <c r="AB1985" i="1"/>
  <c r="AC1981" i="1"/>
  <c r="AB1981" i="1"/>
  <c r="AC1977" i="1"/>
  <c r="AB1977" i="1"/>
  <c r="AC1973" i="1"/>
  <c r="AB1973" i="1"/>
  <c r="AC1969" i="1"/>
  <c r="AB1969" i="1"/>
  <c r="AC1965" i="1"/>
  <c r="AB1965" i="1"/>
  <c r="AC1961" i="1"/>
  <c r="AB1961" i="1"/>
  <c r="AC1957" i="1"/>
  <c r="AB1957" i="1"/>
  <c r="AC1953" i="1"/>
  <c r="AB1953" i="1"/>
  <c r="AC1949" i="1"/>
  <c r="AB1949" i="1"/>
  <c r="AC1945" i="1"/>
  <c r="AB1945" i="1"/>
  <c r="AC1941" i="1"/>
  <c r="AB1941" i="1"/>
  <c r="AC1937" i="1"/>
  <c r="AB1937" i="1"/>
  <c r="AC1933" i="1"/>
  <c r="AB1933" i="1"/>
  <c r="AC1929" i="1"/>
  <c r="AB1929" i="1"/>
  <c r="AC1925" i="1"/>
  <c r="AB1925" i="1"/>
  <c r="AC1921" i="1"/>
  <c r="AB1921" i="1"/>
  <c r="AC1917" i="1"/>
  <c r="AB1917" i="1"/>
  <c r="AC1913" i="1"/>
  <c r="AB1913" i="1"/>
  <c r="AC1909" i="1"/>
  <c r="AB1909" i="1"/>
  <c r="AC1905" i="1"/>
  <c r="AB1905" i="1"/>
  <c r="AC1901" i="1"/>
  <c r="AB1901" i="1"/>
  <c r="AC1897" i="1"/>
  <c r="AB1897" i="1"/>
  <c r="AC1893" i="1"/>
  <c r="AB1893" i="1"/>
  <c r="AC1889" i="1"/>
  <c r="AB1889" i="1"/>
  <c r="AC1885" i="1"/>
  <c r="AB1885" i="1"/>
  <c r="AC1881" i="1"/>
  <c r="AB1881" i="1"/>
  <c r="AC1877" i="1"/>
  <c r="AB1877" i="1"/>
  <c r="AC1873" i="1"/>
  <c r="AB1873" i="1"/>
  <c r="AC1869" i="1"/>
  <c r="AB1869" i="1"/>
  <c r="AC1865" i="1"/>
  <c r="AB1865" i="1"/>
  <c r="AC1861" i="1"/>
  <c r="AB1861" i="1"/>
  <c r="AC1857" i="1"/>
  <c r="AB1857" i="1"/>
  <c r="AC1853" i="1"/>
  <c r="AB1853" i="1"/>
  <c r="AC1849" i="1"/>
  <c r="AB1849" i="1"/>
  <c r="AC1845" i="1"/>
  <c r="AB1845" i="1"/>
  <c r="AC1841" i="1"/>
  <c r="AB1841" i="1"/>
  <c r="AC1837" i="1"/>
  <c r="AB1837" i="1"/>
  <c r="AC1833" i="1"/>
  <c r="AB1833" i="1"/>
  <c r="AC1829" i="1"/>
  <c r="AB1829" i="1"/>
  <c r="AC1825" i="1"/>
  <c r="AB1825" i="1"/>
  <c r="AC1821" i="1"/>
  <c r="AB1821" i="1"/>
  <c r="AC1817" i="1"/>
  <c r="AB1817" i="1"/>
  <c r="AC1813" i="1"/>
  <c r="AB1813" i="1"/>
  <c r="AC1809" i="1"/>
  <c r="AB1809" i="1"/>
  <c r="AC1805" i="1"/>
  <c r="AB1805" i="1"/>
  <c r="AC1801" i="1"/>
  <c r="AB1801" i="1"/>
  <c r="AC1797" i="1"/>
  <c r="AB1797" i="1"/>
  <c r="AC1793" i="1"/>
  <c r="AB1793" i="1"/>
  <c r="AC1789" i="1"/>
  <c r="AB1789" i="1"/>
  <c r="AC1785" i="1"/>
  <c r="AB1785" i="1"/>
  <c r="AC1781" i="1"/>
  <c r="AB1781" i="1"/>
  <c r="AC1777" i="1"/>
  <c r="AB1777" i="1"/>
  <c r="AC1773" i="1"/>
  <c r="AB1773" i="1"/>
  <c r="AC1769" i="1"/>
  <c r="AB1769" i="1"/>
  <c r="AC1765" i="1"/>
  <c r="AB1765" i="1"/>
  <c r="AC1761" i="1"/>
  <c r="AB1761" i="1"/>
  <c r="AC1757" i="1"/>
  <c r="AB1757" i="1"/>
  <c r="AC1753" i="1"/>
  <c r="AB1753" i="1"/>
  <c r="AC1749" i="1"/>
  <c r="AB1749" i="1"/>
  <c r="AC1745" i="1"/>
  <c r="AB1745" i="1"/>
  <c r="AC1741" i="1"/>
  <c r="AB1741" i="1"/>
  <c r="AC1737" i="1"/>
  <c r="AB1737" i="1"/>
  <c r="AC1733" i="1"/>
  <c r="AB1733" i="1"/>
  <c r="AC1729" i="1"/>
  <c r="AB1729" i="1"/>
  <c r="AC1725" i="1"/>
  <c r="AB1725" i="1"/>
  <c r="AC1721" i="1"/>
  <c r="AB1721" i="1"/>
  <c r="AC1717" i="1"/>
  <c r="AB1717" i="1"/>
  <c r="AC1713" i="1"/>
  <c r="AB1713" i="1"/>
  <c r="AC1709" i="1"/>
  <c r="AB1709" i="1"/>
  <c r="AC1705" i="1"/>
  <c r="AB1705" i="1"/>
  <c r="AC1701" i="1"/>
  <c r="AB1701" i="1"/>
  <c r="AC1697" i="1"/>
  <c r="AB1697" i="1"/>
  <c r="AC1693" i="1"/>
  <c r="AB1693" i="1"/>
  <c r="AC1689" i="1"/>
  <c r="AB1689" i="1"/>
  <c r="AC1685" i="1"/>
  <c r="AB1685" i="1"/>
  <c r="AC1681" i="1"/>
  <c r="AB1681" i="1"/>
  <c r="AC1677" i="1"/>
  <c r="AB1677" i="1"/>
  <c r="AC1673" i="1"/>
  <c r="AB1673" i="1"/>
  <c r="AC1669" i="1"/>
  <c r="AB1669" i="1"/>
  <c r="AC1665" i="1"/>
  <c r="AB1665" i="1"/>
  <c r="AC1661" i="1"/>
  <c r="AB1661" i="1"/>
  <c r="AC1657" i="1"/>
  <c r="AB1657" i="1"/>
  <c r="AC1653" i="1"/>
  <c r="AB1653" i="1"/>
  <c r="AC1649" i="1"/>
  <c r="AB1649" i="1"/>
  <c r="AC1645" i="1"/>
  <c r="AB1645" i="1"/>
  <c r="AC1641" i="1"/>
  <c r="AB1641" i="1"/>
  <c r="AC1637" i="1"/>
  <c r="AB1637" i="1"/>
  <c r="AC1633" i="1"/>
  <c r="AB1633" i="1"/>
  <c r="AC1629" i="1"/>
  <c r="AB1629" i="1"/>
  <c r="AC1625" i="1"/>
  <c r="AB1625" i="1"/>
  <c r="AC1621" i="1"/>
  <c r="AB1621" i="1"/>
  <c r="AC1617" i="1"/>
  <c r="AB1617" i="1"/>
  <c r="AC1613" i="1"/>
  <c r="AB1613" i="1"/>
  <c r="AC1609" i="1"/>
  <c r="AB1609" i="1"/>
  <c r="AC1605" i="1"/>
  <c r="AB1605" i="1"/>
  <c r="AC1601" i="1"/>
  <c r="AB1601" i="1"/>
  <c r="AC1597" i="1"/>
  <c r="AB1597" i="1"/>
  <c r="AC1593" i="1"/>
  <c r="AB1593" i="1"/>
  <c r="AC1589" i="1"/>
  <c r="AB1589" i="1"/>
  <c r="AC1585" i="1"/>
  <c r="AB1585" i="1"/>
  <c r="AC1581" i="1"/>
  <c r="AB1581" i="1"/>
  <c r="AC1577" i="1"/>
  <c r="AB1577" i="1"/>
  <c r="AC1573" i="1"/>
  <c r="AB1573" i="1"/>
  <c r="AC1569" i="1"/>
  <c r="AB1569" i="1"/>
  <c r="AB37" i="1"/>
  <c r="AC37" i="1"/>
  <c r="AB33" i="1"/>
  <c r="AC33" i="1"/>
  <c r="AB29" i="1"/>
  <c r="AC29" i="1"/>
  <c r="AB25" i="1"/>
  <c r="AC25" i="1"/>
  <c r="AB21" i="1"/>
  <c r="AC21" i="1"/>
  <c r="AB17" i="1"/>
  <c r="AC17" i="1"/>
  <c r="AB13" i="1"/>
  <c r="AC13" i="1"/>
  <c r="AB9" i="1"/>
  <c r="AC9" i="1"/>
  <c r="AC1550" i="1"/>
  <c r="AB1550" i="1"/>
  <c r="AC1538" i="1"/>
  <c r="AB1538" i="1"/>
  <c r="AC1518" i="1"/>
  <c r="AB1518" i="1"/>
  <c r="AC1502" i="1"/>
  <c r="AB1502" i="1"/>
  <c r="AC1494" i="1"/>
  <c r="AB1494" i="1"/>
  <c r="AC1482" i="1"/>
  <c r="AB1482" i="1"/>
  <c r="AC1470" i="1"/>
  <c r="AB1470" i="1"/>
  <c r="AC1458" i="1"/>
  <c r="AB1458" i="1"/>
  <c r="AC1446" i="1"/>
  <c r="AB1446" i="1"/>
  <c r="AC1430" i="1"/>
  <c r="AB1430" i="1"/>
  <c r="AC1418" i="1"/>
  <c r="AB1418" i="1"/>
  <c r="AC1406" i="1"/>
  <c r="AB1406" i="1"/>
  <c r="AC1386" i="1"/>
  <c r="AB1386" i="1"/>
  <c r="AC1564" i="1"/>
  <c r="AB1564" i="1"/>
  <c r="AC1560" i="1"/>
  <c r="AB1560" i="1"/>
  <c r="AC1556" i="1"/>
  <c r="AB1556" i="1"/>
  <c r="AC1552" i="1"/>
  <c r="AB1552" i="1"/>
  <c r="AC1548" i="1"/>
  <c r="AB1548" i="1"/>
  <c r="AC1544" i="1"/>
  <c r="AB1544" i="1"/>
  <c r="AC1540" i="1"/>
  <c r="AB1540" i="1"/>
  <c r="AC1536" i="1"/>
  <c r="AB1536" i="1"/>
  <c r="AC1532" i="1"/>
  <c r="AB1532" i="1"/>
  <c r="AC1528" i="1"/>
  <c r="AB1528" i="1"/>
  <c r="AC1524" i="1"/>
  <c r="AB1524" i="1"/>
  <c r="AC1520" i="1"/>
  <c r="AB1520" i="1"/>
  <c r="AC1516" i="1"/>
  <c r="AB1516" i="1"/>
  <c r="AC1512" i="1"/>
  <c r="AB1512" i="1"/>
  <c r="AC1508" i="1"/>
  <c r="AB1508" i="1"/>
  <c r="AC1504" i="1"/>
  <c r="AB1504" i="1"/>
  <c r="AC1500" i="1"/>
  <c r="AB1500" i="1"/>
  <c r="AC1496" i="1"/>
  <c r="AB1496" i="1"/>
  <c r="AC1492" i="1"/>
  <c r="AB1492" i="1"/>
  <c r="AC1488" i="1"/>
  <c r="AB1488" i="1"/>
  <c r="AC1484" i="1"/>
  <c r="AB1484" i="1"/>
  <c r="AC1480" i="1"/>
  <c r="AB1480" i="1"/>
  <c r="AC1476" i="1"/>
  <c r="AB1476" i="1"/>
  <c r="AC1472" i="1"/>
  <c r="AB1472" i="1"/>
  <c r="AC1468" i="1"/>
  <c r="AB1468" i="1"/>
  <c r="AC1464" i="1"/>
  <c r="AB1464" i="1"/>
  <c r="AC1460" i="1"/>
  <c r="AB1460" i="1"/>
  <c r="AC1456" i="1"/>
  <c r="AB1456" i="1"/>
  <c r="AC1452" i="1"/>
  <c r="AB1452" i="1"/>
  <c r="AC1448" i="1"/>
  <c r="AB1448" i="1"/>
  <c r="AC1444" i="1"/>
  <c r="AB1444" i="1"/>
  <c r="AC1440" i="1"/>
  <c r="AB1440" i="1"/>
  <c r="AC1436" i="1"/>
  <c r="AB1436" i="1"/>
  <c r="AC1432" i="1"/>
  <c r="AB1432" i="1"/>
  <c r="AC1428" i="1"/>
  <c r="AB1428" i="1"/>
  <c r="AC1424" i="1"/>
  <c r="AB1424" i="1"/>
  <c r="AC1420" i="1"/>
  <c r="AB1420" i="1"/>
  <c r="AC1416" i="1"/>
  <c r="AB1416" i="1"/>
  <c r="AC1412" i="1"/>
  <c r="AB1412" i="1"/>
  <c r="AC1408" i="1"/>
  <c r="AB1408" i="1"/>
  <c r="AC1404" i="1"/>
  <c r="AB1404" i="1"/>
  <c r="AC1400" i="1"/>
  <c r="AB1400" i="1"/>
  <c r="AC1396" i="1"/>
  <c r="AB1396" i="1"/>
  <c r="AC1392" i="1"/>
  <c r="AB1392" i="1"/>
  <c r="AC1388" i="1"/>
  <c r="AB1388" i="1"/>
  <c r="AC1384" i="1"/>
  <c r="AB1384" i="1"/>
  <c r="AC1380" i="1"/>
  <c r="AB1380" i="1"/>
  <c r="AC1376" i="1"/>
  <c r="AB1376" i="1"/>
  <c r="AA1372" i="1"/>
  <c r="AC1368" i="1"/>
  <c r="AB1368" i="1"/>
  <c r="AC1364" i="1"/>
  <c r="AB1364" i="1"/>
  <c r="AC1360" i="1"/>
  <c r="AB1360" i="1"/>
  <c r="AC1356" i="1"/>
  <c r="AB1356" i="1"/>
  <c r="AC1352" i="1"/>
  <c r="AB1352" i="1"/>
  <c r="AC1348" i="1"/>
  <c r="AB1348" i="1"/>
  <c r="AC1344" i="1"/>
  <c r="AB1344" i="1"/>
  <c r="AC1340" i="1"/>
  <c r="AB1340" i="1"/>
  <c r="AC1336" i="1"/>
  <c r="AB1336" i="1"/>
  <c r="AC1332" i="1"/>
  <c r="AB1332" i="1"/>
  <c r="AC1328" i="1"/>
  <c r="AB1328" i="1"/>
  <c r="AC1324" i="1"/>
  <c r="AB1324" i="1"/>
  <c r="AC1320" i="1"/>
  <c r="AB1320" i="1"/>
  <c r="AC1316" i="1"/>
  <c r="AB1316" i="1"/>
  <c r="AC1312" i="1"/>
  <c r="AB1312" i="1"/>
  <c r="AC1308" i="1"/>
  <c r="AB1308" i="1"/>
  <c r="AC1304" i="1"/>
  <c r="AB1304" i="1"/>
  <c r="AC1300" i="1"/>
  <c r="AB1300" i="1"/>
  <c r="AC1296" i="1"/>
  <c r="AB1296" i="1"/>
  <c r="AC1292" i="1"/>
  <c r="AB1292" i="1"/>
  <c r="AC1288" i="1"/>
  <c r="AB1288" i="1"/>
  <c r="AC1284" i="1"/>
  <c r="AB1284" i="1"/>
  <c r="AC1280" i="1"/>
  <c r="AB1280" i="1"/>
  <c r="AC1276" i="1"/>
  <c r="AB1276" i="1"/>
  <c r="AC1272" i="1"/>
  <c r="AB1272" i="1"/>
  <c r="AC1268" i="1"/>
  <c r="AB1268" i="1"/>
  <c r="AC1264" i="1"/>
  <c r="AB1264" i="1"/>
  <c r="AC1260" i="1"/>
  <c r="AB1260" i="1"/>
  <c r="AC1256" i="1"/>
  <c r="AB1256" i="1"/>
  <c r="AC1252" i="1"/>
  <c r="AB1252" i="1"/>
  <c r="AC1248" i="1"/>
  <c r="AB1248" i="1"/>
  <c r="AC1244" i="1"/>
  <c r="AB1244" i="1"/>
  <c r="AC1240" i="1"/>
  <c r="AB1240" i="1"/>
  <c r="AC1236" i="1"/>
  <c r="AB1236" i="1"/>
  <c r="AC1232" i="1"/>
  <c r="AB1232" i="1"/>
  <c r="AC1228" i="1"/>
  <c r="AB1228" i="1"/>
  <c r="AC1224" i="1"/>
  <c r="AB1224" i="1"/>
  <c r="AC1220" i="1"/>
  <c r="AB1220" i="1"/>
  <c r="AC1216" i="1"/>
  <c r="AB1216" i="1"/>
  <c r="AC1212" i="1"/>
  <c r="AB1212" i="1"/>
  <c r="AC1208" i="1"/>
  <c r="AB1208" i="1"/>
  <c r="AC1204" i="1"/>
  <c r="AB1204" i="1"/>
  <c r="AC1200" i="1"/>
  <c r="AB1200" i="1"/>
  <c r="AC1196" i="1"/>
  <c r="AB1196" i="1"/>
  <c r="AC1192" i="1"/>
  <c r="AB1192" i="1"/>
  <c r="AC1188" i="1"/>
  <c r="AB1188" i="1"/>
  <c r="AC1184" i="1"/>
  <c r="AB1184" i="1"/>
  <c r="AC1180" i="1"/>
  <c r="AB1180" i="1"/>
  <c r="AC1176" i="1"/>
  <c r="AB1176" i="1"/>
  <c r="AC1172" i="1"/>
  <c r="AB1172" i="1"/>
  <c r="AC1168" i="1"/>
  <c r="AB1168" i="1"/>
  <c r="AC1164" i="1"/>
  <c r="AB1164" i="1"/>
  <c r="AC1160" i="1"/>
  <c r="AB1160" i="1"/>
  <c r="AC1156" i="1"/>
  <c r="AB1156" i="1"/>
  <c r="AC1152" i="1"/>
  <c r="AB1152" i="1"/>
  <c r="AA1148" i="1"/>
  <c r="AC1144" i="1"/>
  <c r="AB1144" i="1"/>
  <c r="AC1140" i="1"/>
  <c r="AB1140" i="1"/>
  <c r="AC1136" i="1"/>
  <c r="AB1136" i="1"/>
  <c r="AC1132" i="1"/>
  <c r="AB1132" i="1"/>
  <c r="AC1128" i="1"/>
  <c r="AB1128" i="1"/>
  <c r="AC1124" i="1"/>
  <c r="AB1124" i="1"/>
  <c r="AC1120" i="1"/>
  <c r="AB1120" i="1"/>
  <c r="AC1116" i="1"/>
  <c r="AB1116" i="1"/>
  <c r="AC1112" i="1"/>
  <c r="AB1112" i="1"/>
  <c r="AC1108" i="1"/>
  <c r="AB1108" i="1"/>
  <c r="AC1104" i="1"/>
  <c r="AB1104" i="1"/>
  <c r="AC1100" i="1"/>
  <c r="AB1100" i="1"/>
  <c r="AC1096" i="1"/>
  <c r="AB1096" i="1"/>
  <c r="AC1092" i="1"/>
  <c r="AB1092" i="1"/>
  <c r="AC1088" i="1"/>
  <c r="AB1088" i="1"/>
  <c r="AC1084" i="1"/>
  <c r="AB1084" i="1"/>
  <c r="AC1080" i="1"/>
  <c r="AB1080" i="1"/>
  <c r="AC1076" i="1"/>
  <c r="AB1076" i="1"/>
  <c r="AC1072" i="1"/>
  <c r="AB1072" i="1"/>
  <c r="AC1068" i="1"/>
  <c r="AB1068" i="1"/>
  <c r="AC1064" i="1"/>
  <c r="AB1064" i="1"/>
  <c r="AC1060" i="1"/>
  <c r="AB1060" i="1"/>
  <c r="AC1056" i="1"/>
  <c r="AB1056" i="1"/>
  <c r="AC1052" i="1"/>
  <c r="AB1052" i="1"/>
  <c r="AC1048" i="1"/>
  <c r="AB1048" i="1"/>
  <c r="AC1044" i="1"/>
  <c r="AB1044" i="1"/>
  <c r="AC1040" i="1"/>
  <c r="AB1040" i="1"/>
  <c r="AC1036" i="1"/>
  <c r="AB1036" i="1"/>
  <c r="AC1032" i="1"/>
  <c r="AB1032" i="1"/>
  <c r="AC1028" i="1"/>
  <c r="AB1028" i="1"/>
  <c r="AC1024" i="1"/>
  <c r="AB1024" i="1"/>
  <c r="AC1020" i="1"/>
  <c r="AB1020" i="1"/>
  <c r="AC1016" i="1"/>
  <c r="AB1016" i="1"/>
  <c r="AC1012" i="1"/>
  <c r="AB1012" i="1"/>
  <c r="AC1008" i="1"/>
  <c r="AB1008" i="1"/>
  <c r="AC1004" i="1"/>
  <c r="AB1004" i="1"/>
  <c r="AC1000" i="1"/>
  <c r="AB1000" i="1"/>
  <c r="AC996" i="1"/>
  <c r="AB996" i="1"/>
  <c r="AC992" i="1"/>
  <c r="AB992" i="1"/>
  <c r="AC988" i="1"/>
  <c r="AB988" i="1"/>
  <c r="AC984" i="1"/>
  <c r="AB984" i="1"/>
  <c r="AC980" i="1"/>
  <c r="AB980" i="1"/>
  <c r="AC976" i="1"/>
  <c r="AB976" i="1"/>
  <c r="AC972" i="1"/>
  <c r="AB972" i="1"/>
  <c r="AC968" i="1"/>
  <c r="AB968" i="1"/>
  <c r="AC964" i="1"/>
  <c r="AB964" i="1"/>
  <c r="AC960" i="1"/>
  <c r="AB960" i="1"/>
  <c r="AC956" i="1"/>
  <c r="AB956" i="1"/>
  <c r="AC952" i="1"/>
  <c r="AB952" i="1"/>
  <c r="AC948" i="1"/>
  <c r="AB948" i="1"/>
  <c r="AC944" i="1"/>
  <c r="AB944" i="1"/>
  <c r="AC940" i="1"/>
  <c r="AB940" i="1"/>
  <c r="AC936" i="1"/>
  <c r="AB936" i="1"/>
  <c r="AC932" i="1"/>
  <c r="AB932" i="1"/>
  <c r="AC928" i="1"/>
  <c r="AB928" i="1"/>
  <c r="AC924" i="1"/>
  <c r="AB924" i="1"/>
  <c r="AC920" i="1"/>
  <c r="AB920" i="1"/>
  <c r="AC916" i="1"/>
  <c r="AB916" i="1"/>
  <c r="AC912" i="1"/>
  <c r="AB912" i="1"/>
  <c r="AC908" i="1"/>
  <c r="AB908" i="1"/>
  <c r="AC904" i="1"/>
  <c r="AB904" i="1"/>
  <c r="AC900" i="1"/>
  <c r="AB900" i="1"/>
  <c r="AC896" i="1"/>
  <c r="AB896" i="1"/>
  <c r="AC892" i="1"/>
  <c r="AB892" i="1"/>
  <c r="AC888" i="1"/>
  <c r="AB888" i="1"/>
  <c r="AC884" i="1"/>
  <c r="AB884" i="1"/>
  <c r="AC880" i="1"/>
  <c r="AB880" i="1"/>
  <c r="AC876" i="1"/>
  <c r="AB876" i="1"/>
  <c r="AC872" i="1"/>
  <c r="AB872" i="1"/>
  <c r="AC868" i="1"/>
  <c r="AB868" i="1"/>
  <c r="AC864" i="1"/>
  <c r="AB864" i="1"/>
  <c r="AC860" i="1"/>
  <c r="AB860" i="1"/>
  <c r="AC856" i="1"/>
  <c r="AB856" i="1"/>
  <c r="AC852" i="1"/>
  <c r="AB852" i="1"/>
  <c r="AC848" i="1"/>
  <c r="AB848" i="1"/>
  <c r="AC844" i="1"/>
  <c r="AB844" i="1"/>
  <c r="AC840" i="1"/>
  <c r="AB840" i="1"/>
  <c r="AC836" i="1"/>
  <c r="AB836" i="1"/>
  <c r="AC832" i="1"/>
  <c r="AB832" i="1"/>
  <c r="AC828" i="1"/>
  <c r="AB828" i="1"/>
  <c r="AC824" i="1"/>
  <c r="AB824" i="1"/>
  <c r="AC820" i="1"/>
  <c r="AB820" i="1"/>
  <c r="AC816" i="1"/>
  <c r="AB816" i="1"/>
  <c r="AC812" i="1"/>
  <c r="AB812" i="1"/>
  <c r="AC808" i="1"/>
  <c r="AB808" i="1"/>
  <c r="AC804" i="1"/>
  <c r="AB804" i="1"/>
  <c r="AC800" i="1"/>
  <c r="AB800" i="1"/>
  <c r="AC796" i="1"/>
  <c r="AB796" i="1"/>
  <c r="AC792" i="1"/>
  <c r="AB792" i="1"/>
  <c r="AC788" i="1"/>
  <c r="AB788" i="1"/>
  <c r="AC784" i="1"/>
  <c r="AB784" i="1"/>
  <c r="AC780" i="1"/>
  <c r="AB780" i="1"/>
  <c r="AC776" i="1"/>
  <c r="AB776" i="1"/>
  <c r="AC772" i="1"/>
  <c r="AB772" i="1"/>
  <c r="AC768" i="1"/>
  <c r="AB768" i="1"/>
  <c r="AC764" i="1"/>
  <c r="AB764" i="1"/>
  <c r="AC760" i="1"/>
  <c r="AB760" i="1"/>
  <c r="AC756" i="1"/>
  <c r="AB756" i="1"/>
  <c r="AC752" i="1"/>
  <c r="AB752" i="1"/>
  <c r="AC748" i="1"/>
  <c r="AB748" i="1"/>
  <c r="AC744" i="1"/>
  <c r="AB744" i="1"/>
  <c r="AC740" i="1"/>
  <c r="AB740" i="1"/>
  <c r="AC736" i="1"/>
  <c r="AB736" i="1"/>
  <c r="AC732" i="1"/>
  <c r="AB732" i="1"/>
  <c r="AC728" i="1"/>
  <c r="AB728" i="1"/>
  <c r="AC724" i="1"/>
  <c r="AB724" i="1"/>
  <c r="AC720" i="1"/>
  <c r="AB720" i="1"/>
  <c r="AC716" i="1"/>
  <c r="AB716" i="1"/>
  <c r="AC712" i="1"/>
  <c r="AB712" i="1"/>
  <c r="AC708" i="1"/>
  <c r="AB708" i="1"/>
  <c r="AC704" i="1"/>
  <c r="AB704" i="1"/>
  <c r="AC700" i="1"/>
  <c r="AB700" i="1"/>
  <c r="AC696" i="1"/>
  <c r="AB696" i="1"/>
  <c r="AC692" i="1"/>
  <c r="AB692" i="1"/>
  <c r="AC688" i="1"/>
  <c r="AB688" i="1"/>
  <c r="AC684" i="1"/>
  <c r="AB684" i="1"/>
  <c r="AC680" i="1"/>
  <c r="AB680" i="1"/>
  <c r="AC676" i="1"/>
  <c r="AB676" i="1"/>
  <c r="AC672" i="1"/>
  <c r="AB672" i="1"/>
  <c r="AC668" i="1"/>
  <c r="AB668" i="1"/>
  <c r="AC664" i="1"/>
  <c r="AB664" i="1"/>
  <c r="AC660" i="1"/>
  <c r="AB660" i="1"/>
  <c r="AC656" i="1"/>
  <c r="AB656" i="1"/>
  <c r="AC652" i="1"/>
  <c r="AB652" i="1"/>
  <c r="AC648" i="1"/>
  <c r="AB648" i="1"/>
  <c r="AC644" i="1"/>
  <c r="AB644" i="1"/>
  <c r="AC640" i="1"/>
  <c r="AB640" i="1"/>
  <c r="AC636" i="1"/>
  <c r="AB636" i="1"/>
  <c r="AC632" i="1"/>
  <c r="AB632" i="1"/>
  <c r="AC628" i="1"/>
  <c r="AB628" i="1"/>
  <c r="AC624" i="1"/>
  <c r="AB624" i="1"/>
  <c r="AC620" i="1"/>
  <c r="AB620" i="1"/>
  <c r="AC616" i="1"/>
  <c r="AB616" i="1"/>
  <c r="AC612" i="1"/>
  <c r="AB612" i="1"/>
  <c r="AC608" i="1"/>
  <c r="AB608" i="1"/>
  <c r="AC604" i="1"/>
  <c r="AB604" i="1"/>
  <c r="AC600" i="1"/>
  <c r="AB600" i="1"/>
  <c r="AC596" i="1"/>
  <c r="AB596" i="1"/>
  <c r="AC592" i="1"/>
  <c r="AB592" i="1"/>
  <c r="AC588" i="1"/>
  <c r="AB588" i="1"/>
  <c r="AC584" i="1"/>
  <c r="AB584" i="1"/>
  <c r="AC580" i="1"/>
  <c r="AB580" i="1"/>
  <c r="AC576" i="1"/>
  <c r="AB576" i="1"/>
  <c r="AC572" i="1"/>
  <c r="AB572" i="1"/>
  <c r="AC568" i="1"/>
  <c r="AB568" i="1"/>
  <c r="AC564" i="1"/>
  <c r="AB564" i="1"/>
  <c r="AC560" i="1"/>
  <c r="AB560" i="1"/>
  <c r="AC556" i="1"/>
  <c r="AB556" i="1"/>
  <c r="AC552" i="1"/>
  <c r="AB552" i="1"/>
  <c r="AA548" i="1"/>
  <c r="AC544" i="1"/>
  <c r="AB544" i="1"/>
  <c r="AC540" i="1"/>
  <c r="AB540" i="1"/>
  <c r="AC536" i="1"/>
  <c r="AB536" i="1"/>
  <c r="AC532" i="1"/>
  <c r="AB532" i="1"/>
  <c r="AC528" i="1"/>
  <c r="AB528" i="1"/>
  <c r="AC524" i="1"/>
  <c r="AB524" i="1"/>
  <c r="AC520" i="1"/>
  <c r="AB520" i="1"/>
  <c r="AC516" i="1"/>
  <c r="AB516" i="1"/>
  <c r="AC512" i="1"/>
  <c r="AB512" i="1"/>
  <c r="AC508" i="1"/>
  <c r="AB508" i="1"/>
  <c r="AC504" i="1"/>
  <c r="AB504" i="1"/>
  <c r="AC500" i="1"/>
  <c r="AB500" i="1"/>
  <c r="AC496" i="1"/>
  <c r="AB496" i="1"/>
  <c r="AC492" i="1"/>
  <c r="AB492" i="1"/>
  <c r="AC488" i="1"/>
  <c r="AB488" i="1"/>
  <c r="AC484" i="1"/>
  <c r="AB484" i="1"/>
  <c r="AC480" i="1"/>
  <c r="AB480" i="1"/>
  <c r="AC476" i="1"/>
  <c r="AB476" i="1"/>
  <c r="AC472" i="1"/>
  <c r="AB472" i="1"/>
  <c r="AC468" i="1"/>
  <c r="AB468" i="1"/>
  <c r="AC464" i="1"/>
  <c r="AB464" i="1"/>
  <c r="AC460" i="1"/>
  <c r="AB460" i="1"/>
  <c r="AC452" i="1"/>
  <c r="AB452" i="1"/>
  <c r="AC448" i="1"/>
  <c r="AB448" i="1"/>
  <c r="AA444" i="1"/>
  <c r="AC440" i="1"/>
  <c r="AB440" i="1"/>
  <c r="AC436" i="1"/>
  <c r="AB436" i="1"/>
  <c r="AC432" i="1"/>
  <c r="AB432" i="1"/>
  <c r="AC428" i="1"/>
  <c r="AB428" i="1"/>
  <c r="AC424" i="1"/>
  <c r="AB424" i="1"/>
  <c r="AC420" i="1"/>
  <c r="AB420" i="1"/>
  <c r="AC416" i="1"/>
  <c r="AB416" i="1"/>
  <c r="AC412" i="1"/>
  <c r="AB412" i="1"/>
  <c r="AC408" i="1"/>
  <c r="AB408" i="1"/>
  <c r="AA404" i="1"/>
  <c r="AC400" i="1"/>
  <c r="AB400" i="1"/>
  <c r="AC396" i="1"/>
  <c r="AB396" i="1"/>
  <c r="AC392" i="1"/>
  <c r="AB392" i="1"/>
  <c r="AC388" i="1"/>
  <c r="AB388" i="1"/>
  <c r="AC384" i="1"/>
  <c r="AB384" i="1"/>
  <c r="AC380" i="1"/>
  <c r="AB380" i="1"/>
  <c r="AC376" i="1"/>
  <c r="AB376" i="1"/>
  <c r="AC372" i="1"/>
  <c r="AB372" i="1"/>
  <c r="AC368" i="1"/>
  <c r="AB368" i="1"/>
  <c r="AC364" i="1"/>
  <c r="AB364" i="1"/>
  <c r="AC360" i="1"/>
  <c r="AB360" i="1"/>
  <c r="AC356" i="1"/>
  <c r="AB356" i="1"/>
  <c r="AC352" i="1"/>
  <c r="AB352" i="1"/>
  <c r="AC348" i="1"/>
  <c r="AB348" i="1"/>
  <c r="AC344" i="1"/>
  <c r="AB344" i="1"/>
  <c r="AC340" i="1"/>
  <c r="AB340" i="1"/>
  <c r="AC336" i="1"/>
  <c r="AB336" i="1"/>
  <c r="AC332" i="1"/>
  <c r="AB332" i="1"/>
  <c r="AC328" i="1"/>
  <c r="AB328" i="1"/>
  <c r="AC320" i="1"/>
  <c r="AB320" i="1"/>
  <c r="AC316" i="1"/>
  <c r="AB316" i="1"/>
  <c r="AC312" i="1"/>
  <c r="AB312" i="1"/>
  <c r="AC308" i="1"/>
  <c r="AB308" i="1"/>
  <c r="AC304" i="1"/>
  <c r="AB304" i="1"/>
  <c r="AC300" i="1"/>
  <c r="AB300" i="1"/>
  <c r="AC296" i="1"/>
  <c r="AB296" i="1"/>
  <c r="AC292" i="1"/>
  <c r="AB292" i="1"/>
  <c r="AC288" i="1"/>
  <c r="AB288" i="1"/>
  <c r="AC284" i="1"/>
  <c r="AB284" i="1"/>
  <c r="AC280" i="1"/>
  <c r="AB280" i="1"/>
  <c r="AC276" i="1"/>
  <c r="AB276" i="1"/>
  <c r="AC272" i="1"/>
  <c r="AB272" i="1"/>
  <c r="AC268" i="1"/>
  <c r="AB268" i="1"/>
  <c r="AC264" i="1"/>
  <c r="AB264" i="1"/>
  <c r="AC260" i="1"/>
  <c r="AB260" i="1"/>
  <c r="AC256" i="1"/>
  <c r="AB256" i="1"/>
  <c r="AC252" i="1"/>
  <c r="AB252" i="1"/>
  <c r="AC248" i="1"/>
  <c r="AB248" i="1"/>
  <c r="AC244" i="1"/>
  <c r="AB244" i="1"/>
  <c r="AC240" i="1"/>
  <c r="AB240" i="1"/>
  <c r="AC236" i="1"/>
  <c r="AB236" i="1"/>
  <c r="AC232" i="1"/>
  <c r="AB232" i="1"/>
  <c r="AC228" i="1"/>
  <c r="AB228" i="1"/>
  <c r="AC224" i="1"/>
  <c r="AB224" i="1"/>
  <c r="AC220" i="1"/>
  <c r="AB220" i="1"/>
  <c r="AC216" i="1"/>
  <c r="AB216" i="1"/>
  <c r="AC212" i="1"/>
  <c r="AB212" i="1"/>
  <c r="AC208" i="1"/>
  <c r="AB208" i="1"/>
  <c r="AC204" i="1"/>
  <c r="AB204" i="1"/>
  <c r="AC200" i="1"/>
  <c r="AB200" i="1"/>
  <c r="AC196" i="1"/>
  <c r="AB196" i="1"/>
  <c r="AC192" i="1"/>
  <c r="AB192" i="1"/>
  <c r="AC188" i="1"/>
  <c r="AB188" i="1"/>
  <c r="AC184" i="1"/>
  <c r="AB184" i="1"/>
  <c r="AC180" i="1"/>
  <c r="AB180" i="1"/>
  <c r="AC176" i="1"/>
  <c r="AB176" i="1"/>
  <c r="AC172" i="1"/>
  <c r="AB172" i="1"/>
  <c r="AC168" i="1"/>
  <c r="AB168" i="1"/>
  <c r="AC164" i="1"/>
  <c r="AB164" i="1"/>
  <c r="AC160" i="1"/>
  <c r="AB160" i="1"/>
  <c r="AC156" i="1"/>
  <c r="AB156" i="1"/>
  <c r="AC152" i="1"/>
  <c r="AB152" i="1"/>
  <c r="AC148" i="1"/>
  <c r="AB148" i="1"/>
  <c r="AC144" i="1"/>
  <c r="AB144" i="1"/>
  <c r="AC140" i="1"/>
  <c r="AB140" i="1"/>
  <c r="AC136" i="1"/>
  <c r="AB136" i="1"/>
  <c r="AC132" i="1"/>
  <c r="AB132" i="1"/>
  <c r="AC128" i="1"/>
  <c r="AB128" i="1"/>
  <c r="AC124" i="1"/>
  <c r="AB124" i="1"/>
  <c r="AC120" i="1"/>
  <c r="AB120" i="1"/>
  <c r="AC116" i="1"/>
  <c r="AB116" i="1"/>
  <c r="AC112" i="1"/>
  <c r="AB112" i="1"/>
  <c r="AC108" i="1"/>
  <c r="AB108" i="1"/>
  <c r="AC104" i="1"/>
  <c r="AB104" i="1"/>
  <c r="AC100" i="1"/>
  <c r="AB100" i="1"/>
  <c r="AC96" i="1"/>
  <c r="AB96" i="1"/>
  <c r="AA92" i="1"/>
  <c r="AC88" i="1"/>
  <c r="AB88" i="1"/>
  <c r="AC84" i="1"/>
  <c r="AB84" i="1"/>
  <c r="AC80" i="1"/>
  <c r="AB80" i="1"/>
  <c r="AC76" i="1"/>
  <c r="AB76" i="1"/>
  <c r="AC72" i="1"/>
  <c r="AB72" i="1"/>
  <c r="AC68" i="1"/>
  <c r="AB68" i="1"/>
  <c r="AC64" i="1"/>
  <c r="AB64" i="1"/>
  <c r="AC60" i="1"/>
  <c r="AB60" i="1"/>
  <c r="AC56" i="1"/>
  <c r="AB56" i="1"/>
  <c r="AC52" i="1"/>
  <c r="AB52" i="1"/>
  <c r="AC48" i="1"/>
  <c r="AB48" i="1"/>
  <c r="AC44" i="1"/>
  <c r="AB44" i="1"/>
  <c r="AC1562" i="1"/>
  <c r="AB1562" i="1"/>
  <c r="AC1546" i="1"/>
  <c r="AB1546" i="1"/>
  <c r="AC1530" i="1"/>
  <c r="AB1530" i="1"/>
  <c r="AC1514" i="1"/>
  <c r="AB1514" i="1"/>
  <c r="AC1563" i="1"/>
  <c r="AB1563" i="1"/>
  <c r="AC1559" i="1"/>
  <c r="AB1559" i="1"/>
  <c r="AC1555" i="1"/>
  <c r="AB1555" i="1"/>
  <c r="AC1551" i="1"/>
  <c r="AB1551" i="1"/>
  <c r="AC1547" i="1"/>
  <c r="AB1547" i="1"/>
  <c r="AC1543" i="1"/>
  <c r="AB1543" i="1"/>
  <c r="AC1539" i="1"/>
  <c r="AB1539" i="1"/>
  <c r="AC1535" i="1"/>
  <c r="AB1535" i="1"/>
  <c r="AC1531" i="1"/>
  <c r="AB1531" i="1"/>
  <c r="AC1527" i="1"/>
  <c r="AB1527" i="1"/>
  <c r="AC1523" i="1"/>
  <c r="AB1523" i="1"/>
  <c r="AC1519" i="1"/>
  <c r="AB1519" i="1"/>
  <c r="AC1515" i="1"/>
  <c r="AB1515" i="1"/>
  <c r="AC1511" i="1"/>
  <c r="AB1511" i="1"/>
  <c r="AC1507" i="1"/>
  <c r="AB1507" i="1"/>
  <c r="AC1503" i="1"/>
  <c r="AB1503" i="1"/>
  <c r="AC1499" i="1"/>
  <c r="AB1499" i="1"/>
  <c r="AC1495" i="1"/>
  <c r="AB1495" i="1"/>
  <c r="AC1491" i="1"/>
  <c r="AB1491" i="1"/>
  <c r="AC1487" i="1"/>
  <c r="AB1487" i="1"/>
  <c r="AC1483" i="1"/>
  <c r="AB1483" i="1"/>
  <c r="AC1479" i="1"/>
  <c r="AB1479" i="1"/>
  <c r="AC1475" i="1"/>
  <c r="AB1475" i="1"/>
  <c r="AC1471" i="1"/>
  <c r="AB1471" i="1"/>
  <c r="AC1467" i="1"/>
  <c r="AB1467" i="1"/>
  <c r="AC1463" i="1"/>
  <c r="AB1463" i="1"/>
  <c r="AC1459" i="1"/>
  <c r="AB1459" i="1"/>
  <c r="AC1455" i="1"/>
  <c r="AB1455" i="1"/>
  <c r="AC1451" i="1"/>
  <c r="AB1451" i="1"/>
  <c r="AC1447" i="1"/>
  <c r="AB1447" i="1"/>
  <c r="AC1443" i="1"/>
  <c r="AB1443" i="1"/>
  <c r="AC1439" i="1"/>
  <c r="AB1439" i="1"/>
  <c r="AC1435" i="1"/>
  <c r="AB1435" i="1"/>
  <c r="AC1431" i="1"/>
  <c r="AB1431" i="1"/>
  <c r="AC1427" i="1"/>
  <c r="AB1427" i="1"/>
  <c r="AC1423" i="1"/>
  <c r="AB1423" i="1"/>
  <c r="AC1419" i="1"/>
  <c r="AB1419" i="1"/>
  <c r="AC1415" i="1"/>
  <c r="AB1415" i="1"/>
  <c r="AC1411" i="1"/>
  <c r="AB1411" i="1"/>
  <c r="AC1407" i="1"/>
  <c r="AB1407" i="1"/>
  <c r="AC1403" i="1"/>
  <c r="AB1403" i="1"/>
  <c r="AC1399" i="1"/>
  <c r="AB1399" i="1"/>
  <c r="AC1395" i="1"/>
  <c r="AB1395" i="1"/>
  <c r="AC1391" i="1"/>
  <c r="AB1391" i="1"/>
  <c r="AC1387" i="1"/>
  <c r="AB1387" i="1"/>
  <c r="AC1383" i="1"/>
  <c r="AB1383" i="1"/>
  <c r="AC1379" i="1"/>
  <c r="AB1379" i="1"/>
  <c r="AC1375" i="1"/>
  <c r="AB1375" i="1"/>
  <c r="AC1371" i="1"/>
  <c r="AB1371" i="1"/>
  <c r="AC1367" i="1"/>
  <c r="AB1367" i="1"/>
  <c r="AC1363" i="1"/>
  <c r="AB1363" i="1"/>
  <c r="AC1359" i="1"/>
  <c r="AB1359" i="1"/>
  <c r="AC1355" i="1"/>
  <c r="AB1355" i="1"/>
  <c r="AA1351" i="1"/>
  <c r="AC1347" i="1"/>
  <c r="AB1347" i="1"/>
  <c r="AC1343" i="1"/>
  <c r="AB1343" i="1"/>
  <c r="AC1339" i="1"/>
  <c r="AB1339" i="1"/>
  <c r="AC1335" i="1"/>
  <c r="AB1335" i="1"/>
  <c r="AC1331" i="1"/>
  <c r="AB1331" i="1"/>
  <c r="AC1327" i="1"/>
  <c r="AB1327" i="1"/>
  <c r="AC1323" i="1"/>
  <c r="AB1323" i="1"/>
  <c r="AC1319" i="1"/>
  <c r="AB1319" i="1"/>
  <c r="AC1315" i="1"/>
  <c r="AB1315" i="1"/>
  <c r="AC1311" i="1"/>
  <c r="AB1311" i="1"/>
  <c r="AC1307" i="1"/>
  <c r="AB1307" i="1"/>
  <c r="AC1303" i="1"/>
  <c r="AB1303" i="1"/>
  <c r="AC1299" i="1"/>
  <c r="AB1299" i="1"/>
  <c r="AC1295" i="1"/>
  <c r="AB1295" i="1"/>
  <c r="AC1291" i="1"/>
  <c r="AB1291" i="1"/>
  <c r="AC1287" i="1"/>
  <c r="AB1287" i="1"/>
  <c r="AC1283" i="1"/>
  <c r="AB1283" i="1"/>
  <c r="AC1279" i="1"/>
  <c r="AB1279" i="1"/>
  <c r="AC1275" i="1"/>
  <c r="AB1275" i="1"/>
  <c r="AC1271" i="1"/>
  <c r="AB1271" i="1"/>
  <c r="AC1267" i="1"/>
  <c r="AB1267" i="1"/>
  <c r="AC1263" i="1"/>
  <c r="AB1263" i="1"/>
  <c r="AC1259" i="1"/>
  <c r="AB1259" i="1"/>
  <c r="AC1255" i="1"/>
  <c r="AB1255" i="1"/>
  <c r="AC1251" i="1"/>
  <c r="AB1251" i="1"/>
  <c r="AC1247" i="1"/>
  <c r="AB1247" i="1"/>
  <c r="AC1243" i="1"/>
  <c r="AB1243" i="1"/>
  <c r="AC1239" i="1"/>
  <c r="AB1239" i="1"/>
  <c r="AC1235" i="1"/>
  <c r="AB1235" i="1"/>
  <c r="AC1231" i="1"/>
  <c r="AB1231" i="1"/>
  <c r="AC1227" i="1"/>
  <c r="AB1227" i="1"/>
  <c r="AC1223" i="1"/>
  <c r="AB1223" i="1"/>
  <c r="AC1219" i="1"/>
  <c r="AB1219" i="1"/>
  <c r="AC1215" i="1"/>
  <c r="AB1215" i="1"/>
  <c r="AC1211" i="1"/>
  <c r="AB1211" i="1"/>
  <c r="AC1207" i="1"/>
  <c r="AB1207" i="1"/>
  <c r="AC1203" i="1"/>
  <c r="AB1203" i="1"/>
  <c r="AC1199" i="1"/>
  <c r="AB1199" i="1"/>
  <c r="AC1195" i="1"/>
  <c r="AB1195" i="1"/>
  <c r="AC1191" i="1"/>
  <c r="AB1191" i="1"/>
  <c r="AC1187" i="1"/>
  <c r="AB1187" i="1"/>
  <c r="AC1183" i="1"/>
  <c r="AB1183" i="1"/>
  <c r="AC1179" i="1"/>
  <c r="AB1179" i="1"/>
  <c r="AC1175" i="1"/>
  <c r="AB1175" i="1"/>
  <c r="AC1171" i="1"/>
  <c r="AB1171" i="1"/>
  <c r="AC1167" i="1"/>
  <c r="AB1167" i="1"/>
  <c r="AC1163" i="1"/>
  <c r="AB1163" i="1"/>
  <c r="AC1159" i="1"/>
  <c r="AB1159" i="1"/>
  <c r="AC1155" i="1"/>
  <c r="AB1155" i="1"/>
  <c r="AC1151" i="1"/>
  <c r="AB1151" i="1"/>
  <c r="AC1147" i="1"/>
  <c r="AB1147" i="1"/>
  <c r="AC1143" i="1"/>
  <c r="AB1143" i="1"/>
  <c r="AC1139" i="1"/>
  <c r="AB1139" i="1"/>
  <c r="AC1135" i="1"/>
  <c r="AB1135" i="1"/>
  <c r="AC1131" i="1"/>
  <c r="AB1131" i="1"/>
  <c r="AC1127" i="1"/>
  <c r="AB1127" i="1"/>
  <c r="AC1123" i="1"/>
  <c r="AB1123" i="1"/>
  <c r="AC1119" i="1"/>
  <c r="AB1119" i="1"/>
  <c r="AC1115" i="1"/>
  <c r="AB1115" i="1"/>
  <c r="AC1111" i="1"/>
  <c r="AB1111" i="1"/>
  <c r="AC1107" i="1"/>
  <c r="AB1107" i="1"/>
  <c r="AC1103" i="1"/>
  <c r="AB1103" i="1"/>
  <c r="AC1099" i="1"/>
  <c r="AB1099" i="1"/>
  <c r="AC1095" i="1"/>
  <c r="AB1095" i="1"/>
  <c r="AC1091" i="1"/>
  <c r="AB1091" i="1"/>
  <c r="AC1087" i="1"/>
  <c r="AB1087" i="1"/>
  <c r="AC1083" i="1"/>
  <c r="AB1083" i="1"/>
  <c r="AC1079" i="1"/>
  <c r="AB1079" i="1"/>
  <c r="AC1075" i="1"/>
  <c r="AB1075" i="1"/>
  <c r="AC1071" i="1"/>
  <c r="AB1071" i="1"/>
  <c r="AC1067" i="1"/>
  <c r="AB1067" i="1"/>
  <c r="AC1063" i="1"/>
  <c r="AB1063" i="1"/>
  <c r="AC1059" i="1"/>
  <c r="AB1059" i="1"/>
  <c r="AC1055" i="1"/>
  <c r="AB1055" i="1"/>
  <c r="AC1051" i="1"/>
  <c r="AB1051" i="1"/>
  <c r="AC1047" i="1"/>
  <c r="AB1047" i="1"/>
  <c r="AC1043" i="1"/>
  <c r="AB1043" i="1"/>
  <c r="AC1039" i="1"/>
  <c r="AB1039" i="1"/>
  <c r="AC1035" i="1"/>
  <c r="AB1035" i="1"/>
  <c r="AC1031" i="1"/>
  <c r="AB1031" i="1"/>
  <c r="AC1027" i="1"/>
  <c r="AB1027" i="1"/>
  <c r="AC1023" i="1"/>
  <c r="AB1023" i="1"/>
  <c r="AC1019" i="1"/>
  <c r="AB1019" i="1"/>
  <c r="AC1015" i="1"/>
  <c r="AB1015" i="1"/>
  <c r="AC1011" i="1"/>
  <c r="AB1011" i="1"/>
  <c r="AC1007" i="1"/>
  <c r="AB1007" i="1"/>
  <c r="AC1003" i="1"/>
  <c r="AB1003" i="1"/>
  <c r="AC999" i="1"/>
  <c r="AB999" i="1"/>
  <c r="AC995" i="1"/>
  <c r="AB995" i="1"/>
  <c r="AC991" i="1"/>
  <c r="AB991" i="1"/>
  <c r="AC987" i="1"/>
  <c r="AB987" i="1"/>
  <c r="AC983" i="1"/>
  <c r="AB983" i="1"/>
  <c r="AC979" i="1"/>
  <c r="AB979" i="1"/>
  <c r="AC975" i="1"/>
  <c r="AB975" i="1"/>
  <c r="AC971" i="1"/>
  <c r="AB971" i="1"/>
  <c r="AC967" i="1"/>
  <c r="AB967" i="1"/>
  <c r="AC963" i="1"/>
  <c r="AB963" i="1"/>
  <c r="AC959" i="1"/>
  <c r="AB959" i="1"/>
  <c r="AC955" i="1"/>
  <c r="AB955" i="1"/>
  <c r="AC951" i="1"/>
  <c r="AB951" i="1"/>
  <c r="AC947" i="1"/>
  <c r="AB947" i="1"/>
  <c r="AC943" i="1"/>
  <c r="AB943" i="1"/>
  <c r="AC939" i="1"/>
  <c r="AB939" i="1"/>
  <c r="AC935" i="1"/>
  <c r="AB935" i="1"/>
  <c r="AC931" i="1"/>
  <c r="AB931" i="1"/>
  <c r="AC927" i="1"/>
  <c r="AB927" i="1"/>
  <c r="AC923" i="1"/>
  <c r="AB923" i="1"/>
  <c r="AC919" i="1"/>
  <c r="AB919" i="1"/>
  <c r="AC915" i="1"/>
  <c r="AB915" i="1"/>
  <c r="AC911" i="1"/>
  <c r="AB911" i="1"/>
  <c r="AC907" i="1"/>
  <c r="AB907" i="1"/>
  <c r="AC903" i="1"/>
  <c r="AB903" i="1"/>
  <c r="AC899" i="1"/>
  <c r="AB899" i="1"/>
  <c r="AC895" i="1"/>
  <c r="AB895" i="1"/>
  <c r="AC891" i="1"/>
  <c r="AB891" i="1"/>
  <c r="AC887" i="1"/>
  <c r="AB887" i="1"/>
  <c r="AC883" i="1"/>
  <c r="AB883" i="1"/>
  <c r="AC879" i="1"/>
  <c r="AB879" i="1"/>
  <c r="AC875" i="1"/>
  <c r="AB875" i="1"/>
  <c r="AC871" i="1"/>
  <c r="AB871" i="1"/>
  <c r="AC867" i="1"/>
  <c r="AB867" i="1"/>
  <c r="AC863" i="1"/>
  <c r="AB863" i="1"/>
  <c r="AC859" i="1"/>
  <c r="AB859" i="1"/>
  <c r="AC855" i="1"/>
  <c r="AB855" i="1"/>
  <c r="AC851" i="1"/>
  <c r="AB851" i="1"/>
  <c r="AC847" i="1"/>
  <c r="AB847" i="1"/>
  <c r="AC843" i="1"/>
  <c r="AB843" i="1"/>
  <c r="AC839" i="1"/>
  <c r="AB839" i="1"/>
  <c r="AC835" i="1"/>
  <c r="AB835" i="1"/>
  <c r="AC831" i="1"/>
  <c r="AB831" i="1"/>
  <c r="AC827" i="1"/>
  <c r="AB827" i="1"/>
  <c r="AC823" i="1"/>
  <c r="AB823" i="1"/>
  <c r="AC819" i="1"/>
  <c r="AB819" i="1"/>
  <c r="AC815" i="1"/>
  <c r="AB815" i="1"/>
  <c r="AC811" i="1"/>
  <c r="AB811" i="1"/>
  <c r="AC807" i="1"/>
  <c r="AB807" i="1"/>
  <c r="AC803" i="1"/>
  <c r="AB803" i="1"/>
  <c r="AC799" i="1"/>
  <c r="AB799" i="1"/>
  <c r="AC795" i="1"/>
  <c r="AB795" i="1"/>
  <c r="AC791" i="1"/>
  <c r="AB791" i="1"/>
  <c r="AC787" i="1"/>
  <c r="AB787" i="1"/>
  <c r="AC783" i="1"/>
  <c r="AB783" i="1"/>
  <c r="AC779" i="1"/>
  <c r="AB779" i="1"/>
  <c r="AC775" i="1"/>
  <c r="AB775" i="1"/>
  <c r="AC771" i="1"/>
  <c r="AB771" i="1"/>
  <c r="AC767" i="1"/>
  <c r="AB767" i="1"/>
  <c r="AC763" i="1"/>
  <c r="AB763" i="1"/>
  <c r="AC759" i="1"/>
  <c r="AB759" i="1"/>
  <c r="AC755" i="1"/>
  <c r="AB755" i="1"/>
  <c r="AC751" i="1"/>
  <c r="AB751" i="1"/>
  <c r="AC747" i="1"/>
  <c r="AB747" i="1"/>
  <c r="AC743" i="1"/>
  <c r="AB743" i="1"/>
  <c r="AC739" i="1"/>
  <c r="AB739" i="1"/>
  <c r="AC735" i="1"/>
  <c r="AB735" i="1"/>
  <c r="AC731" i="1"/>
  <c r="AB731" i="1"/>
  <c r="AC727" i="1"/>
  <c r="AB727" i="1"/>
  <c r="AC723" i="1"/>
  <c r="AB723" i="1"/>
  <c r="AC719" i="1"/>
  <c r="AB719" i="1"/>
  <c r="AC715" i="1"/>
  <c r="AB715" i="1"/>
  <c r="AC711" i="1"/>
  <c r="AB711" i="1"/>
  <c r="AC707" i="1"/>
  <c r="AB707" i="1"/>
  <c r="AC703" i="1"/>
  <c r="AB703" i="1"/>
  <c r="AC699" i="1"/>
  <c r="AB699" i="1"/>
  <c r="AC695" i="1"/>
  <c r="AB695" i="1"/>
  <c r="AC691" i="1"/>
  <c r="AB691" i="1"/>
  <c r="AC687" i="1"/>
  <c r="AB687" i="1"/>
  <c r="AC683" i="1"/>
  <c r="AB683" i="1"/>
  <c r="AC679" i="1"/>
  <c r="AB679" i="1"/>
  <c r="AC675" i="1"/>
  <c r="AB675" i="1"/>
  <c r="AC671" i="1"/>
  <c r="AB671" i="1"/>
  <c r="AC667" i="1"/>
  <c r="AB667" i="1"/>
  <c r="AC663" i="1"/>
  <c r="AB663" i="1"/>
  <c r="AC659" i="1"/>
  <c r="AB659" i="1"/>
  <c r="AC655" i="1"/>
  <c r="AB655" i="1"/>
  <c r="AC651" i="1"/>
  <c r="AB651" i="1"/>
  <c r="AC647" i="1"/>
  <c r="AB647" i="1"/>
  <c r="AC643" i="1"/>
  <c r="AB643" i="1"/>
  <c r="AC639" i="1"/>
  <c r="AB639" i="1"/>
  <c r="AC635" i="1"/>
  <c r="AB635" i="1"/>
  <c r="AC631" i="1"/>
  <c r="AB631" i="1"/>
  <c r="AC627" i="1"/>
  <c r="AB627" i="1"/>
  <c r="AC623" i="1"/>
  <c r="AB623" i="1"/>
  <c r="AC619" i="1"/>
  <c r="AB619" i="1"/>
  <c r="AC615" i="1"/>
  <c r="AB615" i="1"/>
  <c r="AC611" i="1"/>
  <c r="AB611" i="1"/>
  <c r="AC607" i="1"/>
  <c r="AB607" i="1"/>
  <c r="AC603" i="1"/>
  <c r="AB603" i="1"/>
  <c r="AC599" i="1"/>
  <c r="AB599" i="1"/>
  <c r="AC595" i="1"/>
  <c r="AB595" i="1"/>
  <c r="AC591" i="1"/>
  <c r="AB591" i="1"/>
  <c r="AC587" i="1"/>
  <c r="AB587" i="1"/>
  <c r="AC583" i="1"/>
  <c r="AB583" i="1"/>
  <c r="AC579" i="1"/>
  <c r="AB579" i="1"/>
  <c r="AC575" i="1"/>
  <c r="AB575" i="1"/>
  <c r="AC571" i="1"/>
  <c r="AB571" i="1"/>
  <c r="AC567" i="1"/>
  <c r="AB567" i="1"/>
  <c r="AC563" i="1"/>
  <c r="AB563" i="1"/>
  <c r="AC559" i="1"/>
  <c r="AB559" i="1"/>
  <c r="AC555" i="1"/>
  <c r="AB555" i="1"/>
  <c r="AC551" i="1"/>
  <c r="AB551" i="1"/>
  <c r="AC547" i="1"/>
  <c r="AB547" i="1"/>
  <c r="AC543" i="1"/>
  <c r="AB543" i="1"/>
  <c r="AC539" i="1"/>
  <c r="AB539" i="1"/>
  <c r="AC535" i="1"/>
  <c r="AB535" i="1"/>
  <c r="AC531" i="1"/>
  <c r="AB531" i="1"/>
  <c r="AC527" i="1"/>
  <c r="AB527" i="1"/>
  <c r="AC523" i="1"/>
  <c r="AB523" i="1"/>
  <c r="AC519" i="1"/>
  <c r="AB519" i="1"/>
  <c r="AC515" i="1"/>
  <c r="AB515" i="1"/>
  <c r="AC511" i="1"/>
  <c r="AB511" i="1"/>
  <c r="AC507" i="1"/>
  <c r="AB507" i="1"/>
  <c r="AC503" i="1"/>
  <c r="AB503" i="1"/>
  <c r="AC499" i="1"/>
  <c r="AB499" i="1"/>
  <c r="AC495" i="1"/>
  <c r="AB495" i="1"/>
  <c r="AC491" i="1"/>
  <c r="AB491" i="1"/>
  <c r="AC487" i="1"/>
  <c r="AB487" i="1"/>
  <c r="AC483" i="1"/>
  <c r="AB483" i="1"/>
  <c r="AC479" i="1"/>
  <c r="AB479" i="1"/>
  <c r="AC475" i="1"/>
  <c r="AB475" i="1"/>
  <c r="AC471" i="1"/>
  <c r="AB471" i="1"/>
  <c r="AC467" i="1"/>
  <c r="AB467" i="1"/>
  <c r="AC463" i="1"/>
  <c r="AB463" i="1"/>
  <c r="AC459" i="1"/>
  <c r="AB459" i="1"/>
  <c r="AC455" i="1"/>
  <c r="AB455" i="1"/>
  <c r="AC451" i="1"/>
  <c r="AB451" i="1"/>
  <c r="AC447" i="1"/>
  <c r="AB447" i="1"/>
  <c r="AC443" i="1"/>
  <c r="AB443" i="1"/>
  <c r="AC439" i="1"/>
  <c r="AB439" i="1"/>
  <c r="AC435" i="1"/>
  <c r="AB435" i="1"/>
  <c r="AC431" i="1"/>
  <c r="AB431" i="1"/>
  <c r="AC427" i="1"/>
  <c r="AB427" i="1"/>
  <c r="AC423" i="1"/>
  <c r="AB423" i="1"/>
  <c r="AC419" i="1"/>
  <c r="AB419" i="1"/>
  <c r="AC415" i="1"/>
  <c r="AB415" i="1"/>
  <c r="AC411" i="1"/>
  <c r="AB411" i="1"/>
  <c r="AC407" i="1"/>
  <c r="AB407" i="1"/>
  <c r="AC403" i="1"/>
  <c r="AB403" i="1"/>
  <c r="AC399" i="1"/>
  <c r="AB399" i="1"/>
  <c r="AC395" i="1"/>
  <c r="AB395" i="1"/>
  <c r="AC391" i="1"/>
  <c r="AB391" i="1"/>
  <c r="AC387" i="1"/>
  <c r="AB387" i="1"/>
  <c r="AC383" i="1"/>
  <c r="AB383" i="1"/>
  <c r="AC379" i="1"/>
  <c r="AB379" i="1"/>
  <c r="AC375" i="1"/>
  <c r="AB375" i="1"/>
  <c r="AC371" i="1"/>
  <c r="AB371" i="1"/>
  <c r="AC367" i="1"/>
  <c r="AB367" i="1"/>
  <c r="AC363" i="1"/>
  <c r="AB363" i="1"/>
  <c r="AC359" i="1"/>
  <c r="AB359" i="1"/>
  <c r="AC355" i="1"/>
  <c r="AB355" i="1"/>
  <c r="AC351" i="1"/>
  <c r="AB351" i="1"/>
  <c r="AC347" i="1"/>
  <c r="AB347" i="1"/>
  <c r="AC343" i="1"/>
  <c r="AB343" i="1"/>
  <c r="AC339" i="1"/>
  <c r="AB339" i="1"/>
  <c r="AC335" i="1"/>
  <c r="AB335" i="1"/>
  <c r="AC331" i="1"/>
  <c r="AB331" i="1"/>
  <c r="AC327" i="1"/>
  <c r="AB327" i="1"/>
  <c r="AC323" i="1"/>
  <c r="AB323" i="1"/>
  <c r="AC319" i="1"/>
  <c r="AB319" i="1"/>
  <c r="AC315" i="1"/>
  <c r="AB315" i="1"/>
  <c r="AC311" i="1"/>
  <c r="AB311" i="1"/>
  <c r="AC307" i="1"/>
  <c r="AB307" i="1"/>
  <c r="AC303" i="1"/>
  <c r="AB303" i="1"/>
  <c r="AC299" i="1"/>
  <c r="AB299" i="1"/>
  <c r="AC295" i="1"/>
  <c r="AB295" i="1"/>
  <c r="AC291" i="1"/>
  <c r="AB291" i="1"/>
  <c r="AC287" i="1"/>
  <c r="AB287" i="1"/>
  <c r="AC283" i="1"/>
  <c r="AB283" i="1"/>
  <c r="AC279" i="1"/>
  <c r="AB279" i="1"/>
  <c r="AC275" i="1"/>
  <c r="AB275" i="1"/>
  <c r="AC271" i="1"/>
  <c r="AB271" i="1"/>
  <c r="AC267" i="1"/>
  <c r="AB267" i="1"/>
  <c r="AC263" i="1"/>
  <c r="AB263" i="1"/>
  <c r="AC259" i="1"/>
  <c r="AB259" i="1"/>
  <c r="AC255" i="1"/>
  <c r="AB255" i="1"/>
  <c r="AC251" i="1"/>
  <c r="AB251" i="1"/>
  <c r="AC247" i="1"/>
  <c r="AB247" i="1"/>
  <c r="AC243" i="1"/>
  <c r="AB243" i="1"/>
  <c r="AC239" i="1"/>
  <c r="AB239" i="1"/>
  <c r="AC235" i="1"/>
  <c r="AB235" i="1"/>
  <c r="AC231" i="1"/>
  <c r="AB231" i="1"/>
  <c r="AC227" i="1"/>
  <c r="AB227" i="1"/>
  <c r="AC223" i="1"/>
  <c r="AB223" i="1"/>
  <c r="AC219" i="1"/>
  <c r="AB219" i="1"/>
  <c r="AC215" i="1"/>
  <c r="AB215" i="1"/>
  <c r="AC211" i="1"/>
  <c r="AB211" i="1"/>
  <c r="AC207" i="1"/>
  <c r="AB207" i="1"/>
  <c r="AC203" i="1"/>
  <c r="AB203" i="1"/>
  <c r="AC199" i="1"/>
  <c r="AB199" i="1"/>
  <c r="AC195" i="1"/>
  <c r="AB195" i="1"/>
  <c r="AC191" i="1"/>
  <c r="AB191" i="1"/>
  <c r="AC187" i="1"/>
  <c r="AB187" i="1"/>
  <c r="AC183" i="1"/>
  <c r="AB183" i="1"/>
  <c r="AC179" i="1"/>
  <c r="AB179" i="1"/>
  <c r="AC175" i="1"/>
  <c r="AB175" i="1"/>
  <c r="AC171" i="1"/>
  <c r="AB171" i="1"/>
  <c r="AC167" i="1"/>
  <c r="AB167" i="1"/>
  <c r="AC163" i="1"/>
  <c r="AB163" i="1"/>
  <c r="AC159" i="1"/>
  <c r="AB159" i="1"/>
  <c r="AA155" i="1"/>
  <c r="AC151" i="1"/>
  <c r="AB151" i="1"/>
  <c r="AC147" i="1"/>
  <c r="AB147" i="1"/>
  <c r="AC143" i="1"/>
  <c r="AB143" i="1"/>
  <c r="AC139" i="1"/>
  <c r="AB139" i="1"/>
  <c r="AC135" i="1"/>
  <c r="AB135" i="1"/>
  <c r="AA131" i="1"/>
  <c r="AC127" i="1"/>
  <c r="AB127" i="1"/>
  <c r="AA123" i="1"/>
  <c r="AC119" i="1"/>
  <c r="AB119" i="1"/>
  <c r="AC115" i="1"/>
  <c r="AB115" i="1"/>
  <c r="AC111" i="1"/>
  <c r="AB111" i="1"/>
  <c r="AC107" i="1"/>
  <c r="AB107" i="1"/>
  <c r="AC103" i="1"/>
  <c r="AB103" i="1"/>
  <c r="AA99" i="1"/>
  <c r="AC95" i="1"/>
  <c r="AB95" i="1"/>
  <c r="AC91" i="1"/>
  <c r="AB91" i="1"/>
  <c r="AC87" i="1"/>
  <c r="AB87" i="1"/>
  <c r="AC83" i="1"/>
  <c r="AB83" i="1"/>
  <c r="AC79" i="1"/>
  <c r="AB79" i="1"/>
  <c r="AA75" i="1"/>
  <c r="AA71" i="1"/>
  <c r="AC67" i="1"/>
  <c r="AB67" i="1"/>
  <c r="AC63" i="1"/>
  <c r="AB63" i="1"/>
  <c r="AC59" i="1"/>
  <c r="AB59" i="1"/>
  <c r="AC55" i="1"/>
  <c r="AB55" i="1"/>
  <c r="AC51" i="1"/>
  <c r="AB51" i="1"/>
  <c r="AC47" i="1"/>
  <c r="AB47" i="1"/>
  <c r="AC43" i="1"/>
  <c r="AB43" i="1"/>
  <c r="AC1554" i="1"/>
  <c r="AB1554" i="1"/>
  <c r="AC1534" i="1"/>
  <c r="AB1534" i="1"/>
  <c r="AC1522" i="1"/>
  <c r="AB1522" i="1"/>
  <c r="AC1506" i="1"/>
  <c r="AB1506" i="1"/>
  <c r="AC1490" i="1"/>
  <c r="AB1490" i="1"/>
  <c r="AC1478" i="1"/>
  <c r="AB1478" i="1"/>
  <c r="AC1466" i="1"/>
  <c r="AB1466" i="1"/>
  <c r="AC1454" i="1"/>
  <c r="AB1454" i="1"/>
  <c r="AC1442" i="1"/>
  <c r="AB1442" i="1"/>
  <c r="AA1434" i="1"/>
  <c r="AC1422" i="1"/>
  <c r="AB1422" i="1"/>
  <c r="AC1410" i="1"/>
  <c r="AB1410" i="1"/>
  <c r="AC1398" i="1"/>
  <c r="AB1398" i="1"/>
  <c r="AC1394" i="1"/>
  <c r="AB1394" i="1"/>
  <c r="AC1390" i="1"/>
  <c r="AB1390" i="1"/>
  <c r="AC1378" i="1"/>
  <c r="AB1378" i="1"/>
  <c r="AC1374" i="1"/>
  <c r="AB1374" i="1"/>
  <c r="AC1370" i="1"/>
  <c r="AB1370" i="1"/>
  <c r="AC1366" i="1"/>
  <c r="AB1366" i="1"/>
  <c r="AC1362" i="1"/>
  <c r="AB1362" i="1"/>
  <c r="AC1358" i="1"/>
  <c r="AB1358" i="1"/>
  <c r="AC1354" i="1"/>
  <c r="AB1354" i="1"/>
  <c r="AC1350" i="1"/>
  <c r="AB1350" i="1"/>
  <c r="AC1346" i="1"/>
  <c r="AB1346" i="1"/>
  <c r="AC1342" i="1"/>
  <c r="AB1342" i="1"/>
  <c r="AC1338" i="1"/>
  <c r="AB1338" i="1"/>
  <c r="AC1334" i="1"/>
  <c r="AB1334" i="1"/>
  <c r="AC1330" i="1"/>
  <c r="AB1330" i="1"/>
  <c r="AC1326" i="1"/>
  <c r="AB1326" i="1"/>
  <c r="AC1322" i="1"/>
  <c r="AB1322" i="1"/>
  <c r="AC1318" i="1"/>
  <c r="AB1318" i="1"/>
  <c r="AC1314" i="1"/>
  <c r="AB1314" i="1"/>
  <c r="AC1310" i="1"/>
  <c r="AB1310" i="1"/>
  <c r="AC1306" i="1"/>
  <c r="AB1306" i="1"/>
  <c r="AC1302" i="1"/>
  <c r="AB1302" i="1"/>
  <c r="AC1298" i="1"/>
  <c r="AB1298" i="1"/>
  <c r="AC1294" i="1"/>
  <c r="AB1294" i="1"/>
  <c r="AC1290" i="1"/>
  <c r="AB1290" i="1"/>
  <c r="AC1286" i="1"/>
  <c r="AB1286" i="1"/>
  <c r="AC1282" i="1"/>
  <c r="AB1282" i="1"/>
  <c r="AC1278" i="1"/>
  <c r="AB1278" i="1"/>
  <c r="AC1274" i="1"/>
  <c r="AB1274" i="1"/>
  <c r="AC1270" i="1"/>
  <c r="AB1270" i="1"/>
  <c r="AC1266" i="1"/>
  <c r="AB1266" i="1"/>
  <c r="AC1262" i="1"/>
  <c r="AB1262" i="1"/>
  <c r="AC1258" i="1"/>
  <c r="AB1258" i="1"/>
  <c r="AC1254" i="1"/>
  <c r="AB1254" i="1"/>
  <c r="AC1250" i="1"/>
  <c r="AB1250" i="1"/>
  <c r="AC1246" i="1"/>
  <c r="AB1246" i="1"/>
  <c r="AC1242" i="1"/>
  <c r="AB1242" i="1"/>
  <c r="AC1238" i="1"/>
  <c r="AB1238" i="1"/>
  <c r="AC1234" i="1"/>
  <c r="AB1234" i="1"/>
  <c r="AC1230" i="1"/>
  <c r="AB1230" i="1"/>
  <c r="AC1226" i="1"/>
  <c r="AB1226" i="1"/>
  <c r="AC1222" i="1"/>
  <c r="AB1222" i="1"/>
  <c r="AC1218" i="1"/>
  <c r="AB1218" i="1"/>
  <c r="AC1214" i="1"/>
  <c r="AB1214" i="1"/>
  <c r="AC1210" i="1"/>
  <c r="AB1210" i="1"/>
  <c r="AC1206" i="1"/>
  <c r="AB1206" i="1"/>
  <c r="AC1202" i="1"/>
  <c r="AB1202" i="1"/>
  <c r="AC1198" i="1"/>
  <c r="AB1198" i="1"/>
  <c r="AC1194" i="1"/>
  <c r="AB1194" i="1"/>
  <c r="AC1190" i="1"/>
  <c r="AB1190" i="1"/>
  <c r="AC1186" i="1"/>
  <c r="AB1186" i="1"/>
  <c r="AC1182" i="1"/>
  <c r="AB1182" i="1"/>
  <c r="AC1178" i="1"/>
  <c r="AB1178" i="1"/>
  <c r="AC1174" i="1"/>
  <c r="AB1174" i="1"/>
  <c r="AC1170" i="1"/>
  <c r="AB1170" i="1"/>
  <c r="AC1166" i="1"/>
  <c r="AB1166" i="1"/>
  <c r="AC1162" i="1"/>
  <c r="AB1162" i="1"/>
  <c r="AC1158" i="1"/>
  <c r="AB1158" i="1"/>
  <c r="AC1154" i="1"/>
  <c r="AB1154" i="1"/>
  <c r="AC1150" i="1"/>
  <c r="AB1150" i="1"/>
  <c r="AC1146" i="1"/>
  <c r="AB1146" i="1"/>
  <c r="AC1142" i="1"/>
  <c r="AB1142" i="1"/>
  <c r="AC1138" i="1"/>
  <c r="AB1138" i="1"/>
  <c r="AC1134" i="1"/>
  <c r="AB1134" i="1"/>
  <c r="AC1130" i="1"/>
  <c r="AB1130" i="1"/>
  <c r="AC1126" i="1"/>
  <c r="AB1126" i="1"/>
  <c r="AC1122" i="1"/>
  <c r="AB1122" i="1"/>
  <c r="AC1118" i="1"/>
  <c r="AB1118" i="1"/>
  <c r="AC1114" i="1"/>
  <c r="AB1114" i="1"/>
  <c r="AC1110" i="1"/>
  <c r="AB1110" i="1"/>
  <c r="AC1106" i="1"/>
  <c r="AB1106" i="1"/>
  <c r="AC1102" i="1"/>
  <c r="AB1102" i="1"/>
  <c r="AC1098" i="1"/>
  <c r="AB1098" i="1"/>
  <c r="AC1094" i="1"/>
  <c r="AB1094" i="1"/>
  <c r="AC1090" i="1"/>
  <c r="AB1090" i="1"/>
  <c r="AC1086" i="1"/>
  <c r="AB1086" i="1"/>
  <c r="AC1082" i="1"/>
  <c r="AB1082" i="1"/>
  <c r="AC1078" i="1"/>
  <c r="AB1078" i="1"/>
  <c r="AC1074" i="1"/>
  <c r="AB1074" i="1"/>
  <c r="AC1070" i="1"/>
  <c r="AB1070" i="1"/>
  <c r="AC1066" i="1"/>
  <c r="AB1066" i="1"/>
  <c r="AC1062" i="1"/>
  <c r="AB1062" i="1"/>
  <c r="AC1058" i="1"/>
  <c r="AB1058" i="1"/>
  <c r="AC1054" i="1"/>
  <c r="AB1054" i="1"/>
  <c r="AC1050" i="1"/>
  <c r="AB1050" i="1"/>
  <c r="AC1046" i="1"/>
  <c r="AB1046" i="1"/>
  <c r="AC1042" i="1"/>
  <c r="AB1042" i="1"/>
  <c r="AC1038" i="1"/>
  <c r="AB1038" i="1"/>
  <c r="AC1034" i="1"/>
  <c r="AB1034" i="1"/>
  <c r="AC1030" i="1"/>
  <c r="AB1030" i="1"/>
  <c r="AC1026" i="1"/>
  <c r="AB1026" i="1"/>
  <c r="AC1022" i="1"/>
  <c r="AB1022" i="1"/>
  <c r="AC1018" i="1"/>
  <c r="AB1018" i="1"/>
  <c r="AC1014" i="1"/>
  <c r="AB1014" i="1"/>
  <c r="AC1010" i="1"/>
  <c r="AB1010" i="1"/>
  <c r="AC1006" i="1"/>
  <c r="AB1006" i="1"/>
  <c r="AC1002" i="1"/>
  <c r="AB1002" i="1"/>
  <c r="AC998" i="1"/>
  <c r="AB998" i="1"/>
  <c r="AC994" i="1"/>
  <c r="AB994" i="1"/>
  <c r="AC990" i="1"/>
  <c r="AB990" i="1"/>
  <c r="AC986" i="1"/>
  <c r="AB986" i="1"/>
  <c r="AC982" i="1"/>
  <c r="AB982" i="1"/>
  <c r="AC978" i="1"/>
  <c r="AB978" i="1"/>
  <c r="AC974" i="1"/>
  <c r="AB974" i="1"/>
  <c r="AC970" i="1"/>
  <c r="AB970" i="1"/>
  <c r="AC966" i="1"/>
  <c r="AB966" i="1"/>
  <c r="AC962" i="1"/>
  <c r="AB962" i="1"/>
  <c r="AC958" i="1"/>
  <c r="AB958" i="1"/>
  <c r="AC954" i="1"/>
  <c r="AB954" i="1"/>
  <c r="AC950" i="1"/>
  <c r="AB950" i="1"/>
  <c r="AC946" i="1"/>
  <c r="AB946" i="1"/>
  <c r="AC942" i="1"/>
  <c r="AB942" i="1"/>
  <c r="AC938" i="1"/>
  <c r="AB938" i="1"/>
  <c r="AC934" i="1"/>
  <c r="AB934" i="1"/>
  <c r="AC930" i="1"/>
  <c r="AB930" i="1"/>
  <c r="AC926" i="1"/>
  <c r="AB926" i="1"/>
  <c r="AC922" i="1"/>
  <c r="AB922" i="1"/>
  <c r="AC918" i="1"/>
  <c r="AB918" i="1"/>
  <c r="AC914" i="1"/>
  <c r="AB914" i="1"/>
  <c r="AC910" i="1"/>
  <c r="AB910" i="1"/>
  <c r="AC906" i="1"/>
  <c r="AB906" i="1"/>
  <c r="AC902" i="1"/>
  <c r="AB902" i="1"/>
  <c r="AC898" i="1"/>
  <c r="AB898" i="1"/>
  <c r="AC894" i="1"/>
  <c r="AB894" i="1"/>
  <c r="AC890" i="1"/>
  <c r="AB890" i="1"/>
  <c r="AC886" i="1"/>
  <c r="AB886" i="1"/>
  <c r="AC882" i="1"/>
  <c r="AB882" i="1"/>
  <c r="AC878" i="1"/>
  <c r="AB878" i="1"/>
  <c r="AC874" i="1"/>
  <c r="AB874" i="1"/>
  <c r="AC870" i="1"/>
  <c r="AB870" i="1"/>
  <c r="AC866" i="1"/>
  <c r="AB866" i="1"/>
  <c r="AC862" i="1"/>
  <c r="AB862" i="1"/>
  <c r="AC858" i="1"/>
  <c r="AB858" i="1"/>
  <c r="AC854" i="1"/>
  <c r="AB854" i="1"/>
  <c r="AC850" i="1"/>
  <c r="AB850" i="1"/>
  <c r="AC846" i="1"/>
  <c r="AB846" i="1"/>
  <c r="AC842" i="1"/>
  <c r="AB842" i="1"/>
  <c r="AC838" i="1"/>
  <c r="AB838" i="1"/>
  <c r="AC834" i="1"/>
  <c r="AB834" i="1"/>
  <c r="AC830" i="1"/>
  <c r="AB830" i="1"/>
  <c r="AC826" i="1"/>
  <c r="AB826" i="1"/>
  <c r="AC822" i="1"/>
  <c r="AB822" i="1"/>
  <c r="AC818" i="1"/>
  <c r="AB818" i="1"/>
  <c r="AC814" i="1"/>
  <c r="AB814" i="1"/>
  <c r="AC810" i="1"/>
  <c r="AB810" i="1"/>
  <c r="AC806" i="1"/>
  <c r="AB806" i="1"/>
  <c r="AC802" i="1"/>
  <c r="AB802" i="1"/>
  <c r="AC798" i="1"/>
  <c r="AB798" i="1"/>
  <c r="AC794" i="1"/>
  <c r="AB794" i="1"/>
  <c r="AC790" i="1"/>
  <c r="AB790" i="1"/>
  <c r="AC786" i="1"/>
  <c r="AB786" i="1"/>
  <c r="AC782" i="1"/>
  <c r="AB782" i="1"/>
  <c r="AC778" i="1"/>
  <c r="AB778" i="1"/>
  <c r="AC774" i="1"/>
  <c r="AB774" i="1"/>
  <c r="AC770" i="1"/>
  <c r="AB770" i="1"/>
  <c r="AC766" i="1"/>
  <c r="AB766" i="1"/>
  <c r="AC762" i="1"/>
  <c r="AB762" i="1"/>
  <c r="AC758" i="1"/>
  <c r="AB758" i="1"/>
  <c r="AC754" i="1"/>
  <c r="AB754" i="1"/>
  <c r="AC750" i="1"/>
  <c r="AB750" i="1"/>
  <c r="AC746" i="1"/>
  <c r="AB746" i="1"/>
  <c r="AC742" i="1"/>
  <c r="AB742" i="1"/>
  <c r="AC738" i="1"/>
  <c r="AB738" i="1"/>
  <c r="AC734" i="1"/>
  <c r="AB734" i="1"/>
  <c r="AC730" i="1"/>
  <c r="AB730" i="1"/>
  <c r="AC726" i="1"/>
  <c r="AB726" i="1"/>
  <c r="AC722" i="1"/>
  <c r="AB722" i="1"/>
  <c r="AC718" i="1"/>
  <c r="AB718" i="1"/>
  <c r="AC714" i="1"/>
  <c r="AB714" i="1"/>
  <c r="AC710" i="1"/>
  <c r="AB710" i="1"/>
  <c r="AC706" i="1"/>
  <c r="AB706" i="1"/>
  <c r="AC702" i="1"/>
  <c r="AB702" i="1"/>
  <c r="AC698" i="1"/>
  <c r="AB698" i="1"/>
  <c r="AC694" i="1"/>
  <c r="AB694" i="1"/>
  <c r="AC690" i="1"/>
  <c r="AB690" i="1"/>
  <c r="AC686" i="1"/>
  <c r="AB686" i="1"/>
  <c r="AC682" i="1"/>
  <c r="AB682" i="1"/>
  <c r="AC678" i="1"/>
  <c r="AB678" i="1"/>
  <c r="AC674" i="1"/>
  <c r="AB674" i="1"/>
  <c r="AC670" i="1"/>
  <c r="AB670" i="1"/>
  <c r="AC666" i="1"/>
  <c r="AB666" i="1"/>
  <c r="AC662" i="1"/>
  <c r="AB662" i="1"/>
  <c r="AC658" i="1"/>
  <c r="AB658" i="1"/>
  <c r="AC654" i="1"/>
  <c r="AB654" i="1"/>
  <c r="AC650" i="1"/>
  <c r="AB650" i="1"/>
  <c r="AC646" i="1"/>
  <c r="AB646" i="1"/>
  <c r="AC642" i="1"/>
  <c r="AB642" i="1"/>
  <c r="AC638" i="1"/>
  <c r="AB638" i="1"/>
  <c r="AC634" i="1"/>
  <c r="AB634" i="1"/>
  <c r="AC630" i="1"/>
  <c r="AB630" i="1"/>
  <c r="AC626" i="1"/>
  <c r="AB626" i="1"/>
  <c r="AC622" i="1"/>
  <c r="AB622" i="1"/>
  <c r="AC618" i="1"/>
  <c r="AB618" i="1"/>
  <c r="AC614" i="1"/>
  <c r="AB614" i="1"/>
  <c r="AC610" i="1"/>
  <c r="AB610" i="1"/>
  <c r="AC606" i="1"/>
  <c r="AB606" i="1"/>
  <c r="AC602" i="1"/>
  <c r="AB602" i="1"/>
  <c r="AC598" i="1"/>
  <c r="AB598" i="1"/>
  <c r="AC594" i="1"/>
  <c r="AB594" i="1"/>
  <c r="AC590" i="1"/>
  <c r="AB590" i="1"/>
  <c r="AC586" i="1"/>
  <c r="AB586" i="1"/>
  <c r="AC582" i="1"/>
  <c r="AB582" i="1"/>
  <c r="AC578" i="1"/>
  <c r="AB578" i="1"/>
  <c r="AC574" i="1"/>
  <c r="AB574" i="1"/>
  <c r="AC570" i="1"/>
  <c r="AB570" i="1"/>
  <c r="AA566" i="1"/>
  <c r="AC562" i="1"/>
  <c r="AB562" i="1"/>
  <c r="AC558" i="1"/>
  <c r="AB558" i="1"/>
  <c r="AC554" i="1"/>
  <c r="AB554" i="1"/>
  <c r="AC550" i="1"/>
  <c r="AB550" i="1"/>
  <c r="AC546" i="1"/>
  <c r="AB546" i="1"/>
  <c r="AC542" i="1"/>
  <c r="AB542" i="1"/>
  <c r="AC538" i="1"/>
  <c r="AB538" i="1"/>
  <c r="AC534" i="1"/>
  <c r="AB534" i="1"/>
  <c r="AC530" i="1"/>
  <c r="AB530" i="1"/>
  <c r="AC526" i="1"/>
  <c r="AB526" i="1"/>
  <c r="AC522" i="1"/>
  <c r="AB522" i="1"/>
  <c r="AC518" i="1"/>
  <c r="AB518" i="1"/>
  <c r="AC514" i="1"/>
  <c r="AB514" i="1"/>
  <c r="AC510" i="1"/>
  <c r="AB510" i="1"/>
  <c r="AC506" i="1"/>
  <c r="AB506" i="1"/>
  <c r="AC502" i="1"/>
  <c r="AB502" i="1"/>
  <c r="AC498" i="1"/>
  <c r="AB498" i="1"/>
  <c r="AC494" i="1"/>
  <c r="AB494" i="1"/>
  <c r="AC490" i="1"/>
  <c r="AB490" i="1"/>
  <c r="AC486" i="1"/>
  <c r="AB486" i="1"/>
  <c r="AC482" i="1"/>
  <c r="AB482" i="1"/>
  <c r="AC478" i="1"/>
  <c r="AB478" i="1"/>
  <c r="AC474" i="1"/>
  <c r="AB474" i="1"/>
  <c r="AC470" i="1"/>
  <c r="AB470" i="1"/>
  <c r="AC466" i="1"/>
  <c r="AB466" i="1"/>
  <c r="AC462" i="1"/>
  <c r="AB462" i="1"/>
  <c r="AC458" i="1"/>
  <c r="AB458" i="1"/>
  <c r="AC454" i="1"/>
  <c r="AB454" i="1"/>
  <c r="AC450" i="1"/>
  <c r="AB450" i="1"/>
  <c r="AC446" i="1"/>
  <c r="AB446" i="1"/>
  <c r="AC442" i="1"/>
  <c r="AB442" i="1"/>
  <c r="AC438" i="1"/>
  <c r="AB438" i="1"/>
  <c r="AC434" i="1"/>
  <c r="AB434" i="1"/>
  <c r="AC430" i="1"/>
  <c r="AB430" i="1"/>
  <c r="AC426" i="1"/>
  <c r="AB426" i="1"/>
  <c r="AC422" i="1"/>
  <c r="AB422" i="1"/>
  <c r="AC418" i="1"/>
  <c r="AB418" i="1"/>
  <c r="AC414" i="1"/>
  <c r="AB414" i="1"/>
  <c r="AC410" i="1"/>
  <c r="AB410" i="1"/>
  <c r="AC406" i="1"/>
  <c r="AB406" i="1"/>
  <c r="AC402" i="1"/>
  <c r="AB402" i="1"/>
  <c r="AC398" i="1"/>
  <c r="AB398" i="1"/>
  <c r="AC394" i="1"/>
  <c r="AB394" i="1"/>
  <c r="AC390" i="1"/>
  <c r="AB390" i="1"/>
  <c r="AC386" i="1"/>
  <c r="AB386" i="1"/>
  <c r="AC382" i="1"/>
  <c r="AB382" i="1"/>
  <c r="AC378" i="1"/>
  <c r="AB378" i="1"/>
  <c r="AC374" i="1"/>
  <c r="AB374" i="1"/>
  <c r="AC370" i="1"/>
  <c r="AB370" i="1"/>
  <c r="AC366" i="1"/>
  <c r="AB366" i="1"/>
  <c r="AC362" i="1"/>
  <c r="AB362" i="1"/>
  <c r="AC358" i="1"/>
  <c r="AB358" i="1"/>
  <c r="AC354" i="1"/>
  <c r="AB354" i="1"/>
  <c r="AC350" i="1"/>
  <c r="AB350" i="1"/>
  <c r="AC346" i="1"/>
  <c r="AB346" i="1"/>
  <c r="AC342" i="1"/>
  <c r="AB342" i="1"/>
  <c r="AC338" i="1"/>
  <c r="AB338" i="1"/>
  <c r="AC334" i="1"/>
  <c r="AB334" i="1"/>
  <c r="AC330" i="1"/>
  <c r="AB330" i="1"/>
  <c r="AC326" i="1"/>
  <c r="AB326" i="1"/>
  <c r="AC322" i="1"/>
  <c r="AB322" i="1"/>
  <c r="AC318" i="1"/>
  <c r="AB318" i="1"/>
  <c r="AC314" i="1"/>
  <c r="AB314" i="1"/>
  <c r="AC310" i="1"/>
  <c r="AB310" i="1"/>
  <c r="AC306" i="1"/>
  <c r="AB306" i="1"/>
  <c r="AC302" i="1"/>
  <c r="AB302" i="1"/>
  <c r="AC298" i="1"/>
  <c r="AB298" i="1"/>
  <c r="AC294" i="1"/>
  <c r="AB294" i="1"/>
  <c r="AC290" i="1"/>
  <c r="AB290" i="1"/>
  <c r="AC286" i="1"/>
  <c r="AB286" i="1"/>
  <c r="AC282" i="1"/>
  <c r="AB282" i="1"/>
  <c r="AC278" i="1"/>
  <c r="AB278" i="1"/>
  <c r="AC274" i="1"/>
  <c r="AB274" i="1"/>
  <c r="AC270" i="1"/>
  <c r="AB270" i="1"/>
  <c r="AC266" i="1"/>
  <c r="AB266" i="1"/>
  <c r="AC262" i="1"/>
  <c r="AB262" i="1"/>
  <c r="AC258" i="1"/>
  <c r="AB258" i="1"/>
  <c r="AC254" i="1"/>
  <c r="AB254" i="1"/>
  <c r="AC250" i="1"/>
  <c r="AB250" i="1"/>
  <c r="AC246" i="1"/>
  <c r="AB246" i="1"/>
  <c r="AC242" i="1"/>
  <c r="AB242" i="1"/>
  <c r="AC238" i="1"/>
  <c r="AB238" i="1"/>
  <c r="AC234" i="1"/>
  <c r="AB234" i="1"/>
  <c r="AC230" i="1"/>
  <c r="AB230" i="1"/>
  <c r="AC226" i="1"/>
  <c r="AB226" i="1"/>
  <c r="AC222" i="1"/>
  <c r="AB222" i="1"/>
  <c r="AC218" i="1"/>
  <c r="AB218" i="1"/>
  <c r="AC214" i="1"/>
  <c r="AB214" i="1"/>
  <c r="AC210" i="1"/>
  <c r="AB210" i="1"/>
  <c r="AC206" i="1"/>
  <c r="AB206" i="1"/>
  <c r="AC202" i="1"/>
  <c r="AB202" i="1"/>
  <c r="AC198" i="1"/>
  <c r="AB198" i="1"/>
  <c r="AC194" i="1"/>
  <c r="AB194" i="1"/>
  <c r="AC190" i="1"/>
  <c r="AB190" i="1"/>
  <c r="AC186" i="1"/>
  <c r="AB186" i="1"/>
  <c r="AC182" i="1"/>
  <c r="AB182" i="1"/>
  <c r="AC178" i="1"/>
  <c r="AB178" i="1"/>
  <c r="AC174" i="1"/>
  <c r="AB174" i="1"/>
  <c r="AC170" i="1"/>
  <c r="AB170" i="1"/>
  <c r="AC166" i="1"/>
  <c r="AB166" i="1"/>
  <c r="AC162" i="1"/>
  <c r="AB162" i="1"/>
  <c r="AC158" i="1"/>
  <c r="AB158" i="1"/>
  <c r="AC154" i="1"/>
  <c r="AB154" i="1"/>
  <c r="AA150" i="1"/>
  <c r="AC146" i="1"/>
  <c r="AB146" i="1"/>
  <c r="AC142" i="1"/>
  <c r="AB142" i="1"/>
  <c r="AC138" i="1"/>
  <c r="AB138" i="1"/>
  <c r="AC134" i="1"/>
  <c r="AB134" i="1"/>
  <c r="AC130" i="1"/>
  <c r="AB130" i="1"/>
  <c r="AC126" i="1"/>
  <c r="AB126" i="1"/>
  <c r="AC122" i="1"/>
  <c r="AB122" i="1"/>
  <c r="AC118" i="1"/>
  <c r="AB118" i="1"/>
  <c r="AC114" i="1"/>
  <c r="AB114" i="1"/>
  <c r="AA110" i="1"/>
  <c r="AC106" i="1"/>
  <c r="AB106" i="1"/>
  <c r="AC102" i="1"/>
  <c r="AB102" i="1"/>
  <c r="AC98" i="1"/>
  <c r="AB98" i="1"/>
  <c r="AC94" i="1"/>
  <c r="AB94" i="1"/>
  <c r="AC90" i="1"/>
  <c r="AB90" i="1"/>
  <c r="AC86" i="1"/>
  <c r="AB86" i="1"/>
  <c r="AC82" i="1"/>
  <c r="AB82" i="1"/>
  <c r="AC78" i="1"/>
  <c r="AB78" i="1"/>
  <c r="AC74" i="1"/>
  <c r="AB74" i="1"/>
  <c r="AA70" i="1"/>
  <c r="AC66" i="1"/>
  <c r="AB66" i="1"/>
  <c r="AC62" i="1"/>
  <c r="AB62" i="1"/>
  <c r="AC58" i="1"/>
  <c r="AB58" i="1"/>
  <c r="AC54" i="1"/>
  <c r="AB54" i="1"/>
  <c r="AC50" i="1"/>
  <c r="AB50" i="1"/>
  <c r="AC46" i="1"/>
  <c r="AB46" i="1"/>
  <c r="AC42" i="1"/>
  <c r="AB42" i="1"/>
  <c r="AC1558" i="1"/>
  <c r="AB1558" i="1"/>
  <c r="AC1542" i="1"/>
  <c r="AB1542" i="1"/>
  <c r="AC1526" i="1"/>
  <c r="AB1526" i="1"/>
  <c r="AC1510" i="1"/>
  <c r="AB1510" i="1"/>
  <c r="AC1498" i="1"/>
  <c r="AB1498" i="1"/>
  <c r="AC1486" i="1"/>
  <c r="AB1486" i="1"/>
  <c r="AC1474" i="1"/>
  <c r="AB1474" i="1"/>
  <c r="AC1462" i="1"/>
  <c r="AB1462" i="1"/>
  <c r="AC1450" i="1"/>
  <c r="AB1450" i="1"/>
  <c r="AC1438" i="1"/>
  <c r="AB1438" i="1"/>
  <c r="AC1426" i="1"/>
  <c r="AB1426" i="1"/>
  <c r="AC1414" i="1"/>
  <c r="AB1414" i="1"/>
  <c r="AC1402" i="1"/>
  <c r="AB1402" i="1"/>
  <c r="AC1382" i="1"/>
  <c r="AB1382" i="1"/>
  <c r="AC1565" i="1"/>
  <c r="AB1565" i="1"/>
  <c r="AC1561" i="1"/>
  <c r="AB1561" i="1"/>
  <c r="AC1557" i="1"/>
  <c r="AB1557" i="1"/>
  <c r="AC1553" i="1"/>
  <c r="AB1553" i="1"/>
  <c r="AC1549" i="1"/>
  <c r="AB1549" i="1"/>
  <c r="AC1545" i="1"/>
  <c r="AB1545" i="1"/>
  <c r="AC1541" i="1"/>
  <c r="AB1541" i="1"/>
  <c r="AC1537" i="1"/>
  <c r="AB1537" i="1"/>
  <c r="AC1533" i="1"/>
  <c r="AB1533" i="1"/>
  <c r="AC1529" i="1"/>
  <c r="AB1529" i="1"/>
  <c r="AC1525" i="1"/>
  <c r="AB1525" i="1"/>
  <c r="AC1521" i="1"/>
  <c r="AB1521" i="1"/>
  <c r="AC1517" i="1"/>
  <c r="AB1517" i="1"/>
  <c r="AC1513" i="1"/>
  <c r="AB1513" i="1"/>
  <c r="AC1509" i="1"/>
  <c r="AB1509" i="1"/>
  <c r="AC1505" i="1"/>
  <c r="AB1505" i="1"/>
  <c r="AC1501" i="1"/>
  <c r="AB1501" i="1"/>
  <c r="AC1497" i="1"/>
  <c r="AB1497" i="1"/>
  <c r="AC1493" i="1"/>
  <c r="AB1493" i="1"/>
  <c r="AC1489" i="1"/>
  <c r="AB1489" i="1"/>
  <c r="AC1485" i="1"/>
  <c r="AB1485" i="1"/>
  <c r="AC1481" i="1"/>
  <c r="AB1481" i="1"/>
  <c r="AC1477" i="1"/>
  <c r="AB1477" i="1"/>
  <c r="AC1473" i="1"/>
  <c r="AB1473" i="1"/>
  <c r="AA1469" i="1"/>
  <c r="AC1465" i="1"/>
  <c r="AB1465" i="1"/>
  <c r="AC1461" i="1"/>
  <c r="AB1461" i="1"/>
  <c r="AC1457" i="1"/>
  <c r="AB1457" i="1"/>
  <c r="AC1453" i="1"/>
  <c r="AB1453" i="1"/>
  <c r="AC1449" i="1"/>
  <c r="AB1449" i="1"/>
  <c r="AC1445" i="1"/>
  <c r="AB1445" i="1"/>
  <c r="AC1441" i="1"/>
  <c r="AB1441" i="1"/>
  <c r="AC1437" i="1"/>
  <c r="AB1437" i="1"/>
  <c r="AC1433" i="1"/>
  <c r="AB1433" i="1"/>
  <c r="AC1429" i="1"/>
  <c r="AB1429" i="1"/>
  <c r="AC1425" i="1"/>
  <c r="AB1425" i="1"/>
  <c r="AC1421" i="1"/>
  <c r="AB1421" i="1"/>
  <c r="AC1417" i="1"/>
  <c r="AB1417" i="1"/>
  <c r="AC1413" i="1"/>
  <c r="AB1413" i="1"/>
  <c r="AC1409" i="1"/>
  <c r="AB1409" i="1"/>
  <c r="AC1405" i="1"/>
  <c r="AB1405" i="1"/>
  <c r="AA1401" i="1"/>
  <c r="AC1397" i="1"/>
  <c r="AB1397" i="1"/>
  <c r="AC1393" i="1"/>
  <c r="AB1393" i="1"/>
  <c r="AC1389" i="1"/>
  <c r="AB1389" i="1"/>
  <c r="AC1385" i="1"/>
  <c r="AB1385" i="1"/>
  <c r="AC1381" i="1"/>
  <c r="AB1381" i="1"/>
  <c r="AC1377" i="1"/>
  <c r="AB1377" i="1"/>
  <c r="AC1373" i="1"/>
  <c r="AB1373" i="1"/>
  <c r="AC1369" i="1"/>
  <c r="AB1369" i="1"/>
  <c r="AC1365" i="1"/>
  <c r="AB1365" i="1"/>
  <c r="AC1361" i="1"/>
  <c r="AB1361" i="1"/>
  <c r="AC1357" i="1"/>
  <c r="AB1357" i="1"/>
  <c r="AC1353" i="1"/>
  <c r="AB1353" i="1"/>
  <c r="AC1349" i="1"/>
  <c r="AB1349" i="1"/>
  <c r="AC1345" i="1"/>
  <c r="AB1345" i="1"/>
  <c r="AC1337" i="1"/>
  <c r="AB1337" i="1"/>
  <c r="AC1333" i="1"/>
  <c r="AB1333" i="1"/>
  <c r="AC1329" i="1"/>
  <c r="AB1329" i="1"/>
  <c r="AC1325" i="1"/>
  <c r="AB1325" i="1"/>
  <c r="AC1321" i="1"/>
  <c r="AB1321" i="1"/>
  <c r="AC1317" i="1"/>
  <c r="AB1317" i="1"/>
  <c r="AC1313" i="1"/>
  <c r="AB1313" i="1"/>
  <c r="AC1309" i="1"/>
  <c r="AB1309" i="1"/>
  <c r="AC1305" i="1"/>
  <c r="AB1305" i="1"/>
  <c r="AC1301" i="1"/>
  <c r="AB1301" i="1"/>
  <c r="AC1297" i="1"/>
  <c r="AB1297" i="1"/>
  <c r="AC1293" i="1"/>
  <c r="AB1293" i="1"/>
  <c r="AC1289" i="1"/>
  <c r="AB1289" i="1"/>
  <c r="AC1285" i="1"/>
  <c r="AB1285" i="1"/>
  <c r="AC1281" i="1"/>
  <c r="AB1281" i="1"/>
  <c r="AC1277" i="1"/>
  <c r="AB1277" i="1"/>
  <c r="AC1273" i="1"/>
  <c r="AB1273" i="1"/>
  <c r="AC1269" i="1"/>
  <c r="AB1269" i="1"/>
  <c r="AC1265" i="1"/>
  <c r="AB1265" i="1"/>
  <c r="AC1261" i="1"/>
  <c r="AB1261" i="1"/>
  <c r="AC1257" i="1"/>
  <c r="AB1257" i="1"/>
  <c r="AC1253" i="1"/>
  <c r="AB1253" i="1"/>
  <c r="AC1249" i="1"/>
  <c r="AB1249" i="1"/>
  <c r="AC1245" i="1"/>
  <c r="AB1245" i="1"/>
  <c r="AC1241" i="1"/>
  <c r="AB1241" i="1"/>
  <c r="AC1237" i="1"/>
  <c r="AB1237" i="1"/>
  <c r="AC1233" i="1"/>
  <c r="AB1233" i="1"/>
  <c r="AC1229" i="1"/>
  <c r="AB1229" i="1"/>
  <c r="AC1225" i="1"/>
  <c r="AB1225" i="1"/>
  <c r="AC1221" i="1"/>
  <c r="AB1221" i="1"/>
  <c r="AC1217" i="1"/>
  <c r="AB1217" i="1"/>
  <c r="AC1213" i="1"/>
  <c r="AB1213" i="1"/>
  <c r="AC1209" i="1"/>
  <c r="AB1209" i="1"/>
  <c r="AC1205" i="1"/>
  <c r="AB1205" i="1"/>
  <c r="AC1201" i="1"/>
  <c r="AB1201" i="1"/>
  <c r="AC1197" i="1"/>
  <c r="AB1197" i="1"/>
  <c r="AC1193" i="1"/>
  <c r="AB1193" i="1"/>
  <c r="AC1189" i="1"/>
  <c r="AB1189" i="1"/>
  <c r="AC1185" i="1"/>
  <c r="AB1185" i="1"/>
  <c r="AC1181" i="1"/>
  <c r="AB1181" i="1"/>
  <c r="AC1177" i="1"/>
  <c r="AB1177" i="1"/>
  <c r="AC1173" i="1"/>
  <c r="AB1173" i="1"/>
  <c r="AC1169" i="1"/>
  <c r="AB1169" i="1"/>
  <c r="AC1165" i="1"/>
  <c r="AB1165" i="1"/>
  <c r="AC1161" i="1"/>
  <c r="AB1161" i="1"/>
  <c r="AC1157" i="1"/>
  <c r="AB1157" i="1"/>
  <c r="AC1153" i="1"/>
  <c r="AB1153" i="1"/>
  <c r="AC1149" i="1"/>
  <c r="AB1149" i="1"/>
  <c r="AC1145" i="1"/>
  <c r="AB1145" i="1"/>
  <c r="AC1141" i="1"/>
  <c r="AB1141" i="1"/>
  <c r="AC1137" i="1"/>
  <c r="AB1137" i="1"/>
  <c r="AC1133" i="1"/>
  <c r="AB1133" i="1"/>
  <c r="AC1129" i="1"/>
  <c r="AB1129" i="1"/>
  <c r="AC1125" i="1"/>
  <c r="AB1125" i="1"/>
  <c r="AC1121" i="1"/>
  <c r="AB1121" i="1"/>
  <c r="AC1117" i="1"/>
  <c r="AB1117" i="1"/>
  <c r="AC1113" i="1"/>
  <c r="AB1113" i="1"/>
  <c r="AC1109" i="1"/>
  <c r="AB1109" i="1"/>
  <c r="AC1105" i="1"/>
  <c r="AB1105" i="1"/>
  <c r="AC1101" i="1"/>
  <c r="AB1101" i="1"/>
  <c r="AC1097" i="1"/>
  <c r="AB1097" i="1"/>
  <c r="AC1093" i="1"/>
  <c r="AB1093" i="1"/>
  <c r="AC1089" i="1"/>
  <c r="AB1089" i="1"/>
  <c r="AC1085" i="1"/>
  <c r="AB1085" i="1"/>
  <c r="AC1081" i="1"/>
  <c r="AB1081" i="1"/>
  <c r="AC1077" i="1"/>
  <c r="AB1077" i="1"/>
  <c r="AC1073" i="1"/>
  <c r="AB1073" i="1"/>
  <c r="AC1069" i="1"/>
  <c r="AB1069" i="1"/>
  <c r="AC1065" i="1"/>
  <c r="AB1065" i="1"/>
  <c r="AC1061" i="1"/>
  <c r="AB1061" i="1"/>
  <c r="AC1057" i="1"/>
  <c r="AB1057" i="1"/>
  <c r="AC1053" i="1"/>
  <c r="AB1053" i="1"/>
  <c r="AC1049" i="1"/>
  <c r="AB1049" i="1"/>
  <c r="AC1045" i="1"/>
  <c r="AB1045" i="1"/>
  <c r="AC1041" i="1"/>
  <c r="AB1041" i="1"/>
  <c r="AC1037" i="1"/>
  <c r="AB1037" i="1"/>
  <c r="AC1033" i="1"/>
  <c r="AB1033" i="1"/>
  <c r="AC1029" i="1"/>
  <c r="AB1029" i="1"/>
  <c r="AC1025" i="1"/>
  <c r="AB1025" i="1"/>
  <c r="AC1021" i="1"/>
  <c r="AB1021" i="1"/>
  <c r="AC1017" i="1"/>
  <c r="AB1017" i="1"/>
  <c r="AC1013" i="1"/>
  <c r="AB1013" i="1"/>
  <c r="AC1009" i="1"/>
  <c r="AB1009" i="1"/>
  <c r="AC1005" i="1"/>
  <c r="AB1005" i="1"/>
  <c r="AC1001" i="1"/>
  <c r="AB1001" i="1"/>
  <c r="AC997" i="1"/>
  <c r="AB997" i="1"/>
  <c r="AC993" i="1"/>
  <c r="AB993" i="1"/>
  <c r="AC989" i="1"/>
  <c r="AB989" i="1"/>
  <c r="AC985" i="1"/>
  <c r="AB985" i="1"/>
  <c r="AC981" i="1"/>
  <c r="AB981" i="1"/>
  <c r="AC977" i="1"/>
  <c r="AB977" i="1"/>
  <c r="AC973" i="1"/>
  <c r="AB973" i="1"/>
  <c r="AC969" i="1"/>
  <c r="AB969" i="1"/>
  <c r="AC965" i="1"/>
  <c r="AB965" i="1"/>
  <c r="AC961" i="1"/>
  <c r="AB961" i="1"/>
  <c r="AC957" i="1"/>
  <c r="AB957" i="1"/>
  <c r="AC953" i="1"/>
  <c r="AB953" i="1"/>
  <c r="AC949" i="1"/>
  <c r="AB949" i="1"/>
  <c r="AC945" i="1"/>
  <c r="AB945" i="1"/>
  <c r="AC941" i="1"/>
  <c r="AB941" i="1"/>
  <c r="AC937" i="1"/>
  <c r="AB937" i="1"/>
  <c r="AC933" i="1"/>
  <c r="AB933" i="1"/>
  <c r="AC929" i="1"/>
  <c r="AB929" i="1"/>
  <c r="AC925" i="1"/>
  <c r="AB925" i="1"/>
  <c r="AC921" i="1"/>
  <c r="AB921" i="1"/>
  <c r="AC917" i="1"/>
  <c r="AB917" i="1"/>
  <c r="AC913" i="1"/>
  <c r="AB913" i="1"/>
  <c r="AC909" i="1"/>
  <c r="AB909" i="1"/>
  <c r="AC905" i="1"/>
  <c r="AB905" i="1"/>
  <c r="AC901" i="1"/>
  <c r="AB901" i="1"/>
  <c r="AC897" i="1"/>
  <c r="AB897" i="1"/>
  <c r="AC893" i="1"/>
  <c r="AB893" i="1"/>
  <c r="AC889" i="1"/>
  <c r="AB889" i="1"/>
  <c r="AC885" i="1"/>
  <c r="AB885" i="1"/>
  <c r="AC881" i="1"/>
  <c r="AB881" i="1"/>
  <c r="AC877" i="1"/>
  <c r="AB877" i="1"/>
  <c r="AC873" i="1"/>
  <c r="AB873" i="1"/>
  <c r="AC869" i="1"/>
  <c r="AB869" i="1"/>
  <c r="AC865" i="1"/>
  <c r="AB865" i="1"/>
  <c r="AC861" i="1"/>
  <c r="AB861" i="1"/>
  <c r="AC857" i="1"/>
  <c r="AB857" i="1"/>
  <c r="AC853" i="1"/>
  <c r="AB853" i="1"/>
  <c r="AC849" i="1"/>
  <c r="AB849" i="1"/>
  <c r="AC845" i="1"/>
  <c r="AB845" i="1"/>
  <c r="AC841" i="1"/>
  <c r="AB841" i="1"/>
  <c r="AC837" i="1"/>
  <c r="AB837" i="1"/>
  <c r="AC833" i="1"/>
  <c r="AB833" i="1"/>
  <c r="AC829" i="1"/>
  <c r="AB829" i="1"/>
  <c r="AC825" i="1"/>
  <c r="AB825" i="1"/>
  <c r="AC821" i="1"/>
  <c r="AB821" i="1"/>
  <c r="AC817" i="1"/>
  <c r="AB817" i="1"/>
  <c r="AC813" i="1"/>
  <c r="AB813" i="1"/>
  <c r="AC809" i="1"/>
  <c r="AB809" i="1"/>
  <c r="AC805" i="1"/>
  <c r="AB805" i="1"/>
  <c r="AC801" i="1"/>
  <c r="AB801" i="1"/>
  <c r="AC797" i="1"/>
  <c r="AB797" i="1"/>
  <c r="AC793" i="1"/>
  <c r="AB793" i="1"/>
  <c r="AC789" i="1"/>
  <c r="AB789" i="1"/>
  <c r="AC785" i="1"/>
  <c r="AB785" i="1"/>
  <c r="AC781" i="1"/>
  <c r="AB781" i="1"/>
  <c r="AC777" i="1"/>
  <c r="AB777" i="1"/>
  <c r="AC773" i="1"/>
  <c r="AB773" i="1"/>
  <c r="AC769" i="1"/>
  <c r="AB769" i="1"/>
  <c r="AC765" i="1"/>
  <c r="AB765" i="1"/>
  <c r="AC761" i="1"/>
  <c r="AB761" i="1"/>
  <c r="AC757" i="1"/>
  <c r="AB757" i="1"/>
  <c r="AC753" i="1"/>
  <c r="AB753" i="1"/>
  <c r="AC749" i="1"/>
  <c r="AB749" i="1"/>
  <c r="AC745" i="1"/>
  <c r="AB745" i="1"/>
  <c r="AC741" i="1"/>
  <c r="AB741" i="1"/>
  <c r="AC737" i="1"/>
  <c r="AB737" i="1"/>
  <c r="AC733" i="1"/>
  <c r="AB733" i="1"/>
  <c r="AC729" i="1"/>
  <c r="AB729" i="1"/>
  <c r="AC725" i="1"/>
  <c r="AB725" i="1"/>
  <c r="AC721" i="1"/>
  <c r="AB721" i="1"/>
  <c r="AC717" i="1"/>
  <c r="AB717" i="1"/>
  <c r="AC713" i="1"/>
  <c r="AB713" i="1"/>
  <c r="AC709" i="1"/>
  <c r="AB709" i="1"/>
  <c r="AC705" i="1"/>
  <c r="AB705" i="1"/>
  <c r="AC701" i="1"/>
  <c r="AB701" i="1"/>
  <c r="AC697" i="1"/>
  <c r="AB697" i="1"/>
  <c r="AC693" i="1"/>
  <c r="AB693" i="1"/>
  <c r="AC689" i="1"/>
  <c r="AB689" i="1"/>
  <c r="AC685" i="1"/>
  <c r="AB685" i="1"/>
  <c r="AC681" i="1"/>
  <c r="AB681" i="1"/>
  <c r="AC677" i="1"/>
  <c r="AB677" i="1"/>
  <c r="AC673" i="1"/>
  <c r="AB673" i="1"/>
  <c r="AC669" i="1"/>
  <c r="AB669" i="1"/>
  <c r="AC665" i="1"/>
  <c r="AB665" i="1"/>
  <c r="AC661" i="1"/>
  <c r="AB661" i="1"/>
  <c r="AC657" i="1"/>
  <c r="AB657" i="1"/>
  <c r="AC653" i="1"/>
  <c r="AB653" i="1"/>
  <c r="AC649" i="1"/>
  <c r="AB649" i="1"/>
  <c r="AC645" i="1"/>
  <c r="AB645" i="1"/>
  <c r="AC641" i="1"/>
  <c r="AB641" i="1"/>
  <c r="AC637" i="1"/>
  <c r="AB637" i="1"/>
  <c r="AC633" i="1"/>
  <c r="AB633" i="1"/>
  <c r="AC629" i="1"/>
  <c r="AB629" i="1"/>
  <c r="AC625" i="1"/>
  <c r="AB625" i="1"/>
  <c r="AC621" i="1"/>
  <c r="AB621" i="1"/>
  <c r="AC617" i="1"/>
  <c r="AB617" i="1"/>
  <c r="AC613" i="1"/>
  <c r="AB613" i="1"/>
  <c r="AC609" i="1"/>
  <c r="AB609" i="1"/>
  <c r="AC605" i="1"/>
  <c r="AB605" i="1"/>
  <c r="AC601" i="1"/>
  <c r="AB601" i="1"/>
  <c r="AC597" i="1"/>
  <c r="AB597" i="1"/>
  <c r="AC593" i="1"/>
  <c r="AB593" i="1"/>
  <c r="AC589" i="1"/>
  <c r="AB589" i="1"/>
  <c r="AC585" i="1"/>
  <c r="AB585" i="1"/>
  <c r="AC581" i="1"/>
  <c r="AB581" i="1"/>
  <c r="AC577" i="1"/>
  <c r="AB577" i="1"/>
  <c r="AC573" i="1"/>
  <c r="AB573" i="1"/>
  <c r="AC569" i="1"/>
  <c r="AB569" i="1"/>
  <c r="AC565" i="1"/>
  <c r="AB565" i="1"/>
  <c r="AC561" i="1"/>
  <c r="AB561" i="1"/>
  <c r="AC557" i="1"/>
  <c r="AB557" i="1"/>
  <c r="AC553" i="1"/>
  <c r="AB553" i="1"/>
  <c r="AC549" i="1"/>
  <c r="AB549" i="1"/>
  <c r="AC545" i="1"/>
  <c r="AB545" i="1"/>
  <c r="AC541" i="1"/>
  <c r="AB541" i="1"/>
  <c r="AC537" i="1"/>
  <c r="AB537" i="1"/>
  <c r="AC533" i="1"/>
  <c r="AB533" i="1"/>
  <c r="AC529" i="1"/>
  <c r="AB529" i="1"/>
  <c r="AC525" i="1"/>
  <c r="AB525" i="1"/>
  <c r="AC521" i="1"/>
  <c r="AB521" i="1"/>
  <c r="AC517" i="1"/>
  <c r="AB517" i="1"/>
  <c r="AC513" i="1"/>
  <c r="AB513" i="1"/>
  <c r="AC509" i="1"/>
  <c r="AB509" i="1"/>
  <c r="AC505" i="1"/>
  <c r="AB505" i="1"/>
  <c r="AC501" i="1"/>
  <c r="AB501" i="1"/>
  <c r="AC497" i="1"/>
  <c r="AB497" i="1"/>
  <c r="AC493" i="1"/>
  <c r="AB493" i="1"/>
  <c r="AC489" i="1"/>
  <c r="AB489" i="1"/>
  <c r="AC485" i="1"/>
  <c r="AB485" i="1"/>
  <c r="AC481" i="1"/>
  <c r="AB481" i="1"/>
  <c r="AC477" i="1"/>
  <c r="AB477" i="1"/>
  <c r="AC473" i="1"/>
  <c r="AB473" i="1"/>
  <c r="AC469" i="1"/>
  <c r="AB469" i="1"/>
  <c r="AC465" i="1"/>
  <c r="AB465" i="1"/>
  <c r="AC461" i="1"/>
  <c r="AB461" i="1"/>
  <c r="AC457" i="1"/>
  <c r="AB457" i="1"/>
  <c r="AC453" i="1"/>
  <c r="AB453" i="1"/>
  <c r="AC449" i="1"/>
  <c r="AB449" i="1"/>
  <c r="AA445" i="1"/>
  <c r="AC441" i="1"/>
  <c r="AB441" i="1"/>
  <c r="AC437" i="1"/>
  <c r="AB437" i="1"/>
  <c r="AC433" i="1"/>
  <c r="AB433" i="1"/>
  <c r="AC429" i="1"/>
  <c r="AB429" i="1"/>
  <c r="AC425" i="1"/>
  <c r="AB425" i="1"/>
  <c r="AC421" i="1"/>
  <c r="AB421" i="1"/>
  <c r="AC417" i="1"/>
  <c r="AB417" i="1"/>
  <c r="AC413" i="1"/>
  <c r="AB413" i="1"/>
  <c r="AC409" i="1"/>
  <c r="AB409" i="1"/>
  <c r="AC405" i="1"/>
  <c r="AB405" i="1"/>
  <c r="AC401" i="1"/>
  <c r="AB401" i="1"/>
  <c r="AC397" i="1"/>
  <c r="AB397" i="1"/>
  <c r="AC393" i="1"/>
  <c r="AB393" i="1"/>
  <c r="AC389" i="1"/>
  <c r="AB389" i="1"/>
  <c r="AA385" i="1"/>
  <c r="AC381" i="1"/>
  <c r="AB381" i="1"/>
  <c r="AC377" i="1"/>
  <c r="AB377" i="1"/>
  <c r="AC373" i="1"/>
  <c r="AB373" i="1"/>
  <c r="AC369" i="1"/>
  <c r="AB369" i="1"/>
  <c r="AC365" i="1"/>
  <c r="AB365" i="1"/>
  <c r="AC361" i="1"/>
  <c r="AB361" i="1"/>
  <c r="AC357" i="1"/>
  <c r="AB357" i="1"/>
  <c r="AC353" i="1"/>
  <c r="AB353" i="1"/>
  <c r="AC349" i="1"/>
  <c r="AB349" i="1"/>
  <c r="AC345" i="1"/>
  <c r="AB345" i="1"/>
  <c r="AC341" i="1"/>
  <c r="AB341" i="1"/>
  <c r="AC337" i="1"/>
  <c r="AB337" i="1"/>
  <c r="AC333" i="1"/>
  <c r="AB333" i="1"/>
  <c r="AC329" i="1"/>
  <c r="AB329" i="1"/>
  <c r="AC325" i="1"/>
  <c r="AB325" i="1"/>
  <c r="AC321" i="1"/>
  <c r="AB321" i="1"/>
  <c r="AC317" i="1"/>
  <c r="AB317" i="1"/>
  <c r="AC313" i="1"/>
  <c r="AB313" i="1"/>
  <c r="AC309" i="1"/>
  <c r="AB309" i="1"/>
  <c r="AC305" i="1"/>
  <c r="AB305" i="1"/>
  <c r="AC301" i="1"/>
  <c r="AB301" i="1"/>
  <c r="AC297" i="1"/>
  <c r="AB297" i="1"/>
  <c r="AC293" i="1"/>
  <c r="AB293" i="1"/>
  <c r="AC289" i="1"/>
  <c r="AB289" i="1"/>
  <c r="AC285" i="1"/>
  <c r="AB285" i="1"/>
  <c r="AC281" i="1"/>
  <c r="AB281" i="1"/>
  <c r="AC277" i="1"/>
  <c r="AB277" i="1"/>
  <c r="AC273" i="1"/>
  <c r="AB273" i="1"/>
  <c r="AC269" i="1"/>
  <c r="AB269" i="1"/>
  <c r="AC265" i="1"/>
  <c r="AB265" i="1"/>
  <c r="AC261" i="1"/>
  <c r="AB261" i="1"/>
  <c r="AC257" i="1"/>
  <c r="AB257" i="1"/>
  <c r="AC253" i="1"/>
  <c r="AB253" i="1"/>
  <c r="AC249" i="1"/>
  <c r="AB249" i="1"/>
  <c r="AC245" i="1"/>
  <c r="AB245" i="1"/>
  <c r="AC241" i="1"/>
  <c r="AB241" i="1"/>
  <c r="AC237" i="1"/>
  <c r="AB237" i="1"/>
  <c r="AC233" i="1"/>
  <c r="AB233" i="1"/>
  <c r="AC229" i="1"/>
  <c r="AB229" i="1"/>
  <c r="AC225" i="1"/>
  <c r="AB225" i="1"/>
  <c r="AC221" i="1"/>
  <c r="AB221" i="1"/>
  <c r="AC217" i="1"/>
  <c r="AB217" i="1"/>
  <c r="AC213" i="1"/>
  <c r="AB213" i="1"/>
  <c r="AC209" i="1"/>
  <c r="AB209" i="1"/>
  <c r="AC205" i="1"/>
  <c r="AB205" i="1"/>
  <c r="AC201" i="1"/>
  <c r="AB201" i="1"/>
  <c r="AC197" i="1"/>
  <c r="AB197" i="1"/>
  <c r="AC193" i="1"/>
  <c r="AB193" i="1"/>
  <c r="AC189" i="1"/>
  <c r="AB189" i="1"/>
  <c r="AC185" i="1"/>
  <c r="AB185" i="1"/>
  <c r="AC181" i="1"/>
  <c r="AB181" i="1"/>
  <c r="AC177" i="1"/>
  <c r="AB177" i="1"/>
  <c r="AC173" i="1"/>
  <c r="AB173" i="1"/>
  <c r="AC169" i="1"/>
  <c r="AB169" i="1"/>
  <c r="AC165" i="1"/>
  <c r="AB165" i="1"/>
  <c r="AC161" i="1"/>
  <c r="AB161" i="1"/>
  <c r="AC157" i="1"/>
  <c r="AB157" i="1"/>
  <c r="AC153" i="1"/>
  <c r="AB153" i="1"/>
  <c r="AC149" i="1"/>
  <c r="AB149" i="1"/>
  <c r="AC145" i="1"/>
  <c r="AB145" i="1"/>
  <c r="AC141" i="1"/>
  <c r="AB141" i="1"/>
  <c r="AC137" i="1"/>
  <c r="AB137" i="1"/>
  <c r="AC133" i="1"/>
  <c r="AB133" i="1"/>
  <c r="AC129" i="1"/>
  <c r="AB129" i="1"/>
  <c r="AC125" i="1"/>
  <c r="AB125" i="1"/>
  <c r="AC121" i="1"/>
  <c r="AB121" i="1"/>
  <c r="AC117" i="1"/>
  <c r="AB117" i="1"/>
  <c r="AA113" i="1"/>
  <c r="AC109" i="1"/>
  <c r="AB109" i="1"/>
  <c r="AC105" i="1"/>
  <c r="AB105" i="1"/>
  <c r="AC101" i="1"/>
  <c r="AB101" i="1"/>
  <c r="AC97" i="1"/>
  <c r="AB97" i="1"/>
  <c r="AC93" i="1"/>
  <c r="AB93" i="1"/>
  <c r="AC89" i="1"/>
  <c r="AB89" i="1"/>
  <c r="AC85" i="1"/>
  <c r="AB85" i="1"/>
  <c r="AC81" i="1"/>
  <c r="AB81" i="1"/>
  <c r="AC77" i="1"/>
  <c r="AB77" i="1"/>
  <c r="AC73" i="1"/>
  <c r="AB73" i="1"/>
  <c r="AC69" i="1"/>
  <c r="AB69" i="1"/>
  <c r="AA65" i="1"/>
  <c r="AC61" i="1"/>
  <c r="AB61" i="1"/>
  <c r="AC57" i="1"/>
  <c r="AB57" i="1"/>
  <c r="AC53" i="1"/>
  <c r="AB53" i="1"/>
  <c r="AC49" i="1"/>
  <c r="AB49" i="1"/>
  <c r="AC45" i="1"/>
  <c r="AB45" i="1"/>
  <c r="AC41" i="1"/>
  <c r="AB41" i="1"/>
  <c r="AB5" i="1"/>
  <c r="AC5" i="1"/>
  <c r="I5" i="6"/>
  <c r="S5" i="6"/>
  <c r="M5" i="6"/>
  <c r="J115" i="6"/>
  <c r="J111" i="6"/>
  <c r="J107" i="6"/>
  <c r="J103" i="6"/>
  <c r="J99" i="6"/>
  <c r="J95" i="6"/>
  <c r="I92" i="6"/>
  <c r="J91" i="6"/>
  <c r="I88" i="6"/>
  <c r="J87" i="6"/>
  <c r="I84" i="6"/>
  <c r="J83" i="6"/>
  <c r="I80" i="6"/>
  <c r="J79" i="6"/>
  <c r="I76" i="6"/>
  <c r="J75" i="6"/>
  <c r="I72" i="6"/>
  <c r="J71" i="6"/>
  <c r="I68" i="6"/>
  <c r="J67" i="6"/>
  <c r="I64" i="6"/>
  <c r="J63" i="6"/>
  <c r="I60" i="6"/>
  <c r="J59" i="6"/>
  <c r="I56" i="6"/>
  <c r="J55" i="6"/>
  <c r="I52" i="6"/>
  <c r="J51" i="6"/>
  <c r="I48" i="6"/>
  <c r="J47" i="6"/>
  <c r="I44" i="6"/>
  <c r="J43" i="6"/>
  <c r="I40" i="6"/>
  <c r="J39" i="6"/>
  <c r="I36" i="6"/>
  <c r="J35" i="6"/>
  <c r="I32" i="6"/>
  <c r="J31" i="6"/>
  <c r="I28" i="6"/>
  <c r="J27" i="6"/>
  <c r="I24" i="6"/>
  <c r="J23" i="6"/>
  <c r="I20" i="6"/>
  <c r="J19" i="6"/>
  <c r="I16" i="6"/>
  <c r="J15" i="6"/>
  <c r="I12" i="6"/>
  <c r="J11" i="6"/>
  <c r="I8" i="6"/>
  <c r="J7" i="6"/>
  <c r="N5" i="6"/>
  <c r="Q5" i="6"/>
  <c r="R5" i="6"/>
  <c r="T5" i="6"/>
  <c r="M6" i="6"/>
  <c r="N6" i="6"/>
  <c r="O6" i="6"/>
  <c r="P6" i="6"/>
  <c r="Q6" i="6"/>
  <c r="R6" i="6"/>
  <c r="S6" i="6"/>
  <c r="T6" i="6"/>
  <c r="M7" i="6"/>
  <c r="N7" i="6"/>
  <c r="O7" i="6"/>
  <c r="P7" i="6"/>
  <c r="Q7" i="6"/>
  <c r="R7" i="6"/>
  <c r="S7" i="6"/>
  <c r="T7" i="6"/>
  <c r="M8" i="6"/>
  <c r="N8" i="6"/>
  <c r="O8" i="6"/>
  <c r="P8" i="6"/>
  <c r="Q8" i="6"/>
  <c r="R8" i="6"/>
  <c r="S8" i="6"/>
  <c r="T8" i="6"/>
  <c r="M9" i="6"/>
  <c r="N9" i="6"/>
  <c r="O9" i="6"/>
  <c r="P9" i="6"/>
  <c r="Q9" i="6"/>
  <c r="R9" i="6"/>
  <c r="S9" i="6"/>
  <c r="T9" i="6"/>
  <c r="M10" i="6"/>
  <c r="N10" i="6"/>
  <c r="O10" i="6"/>
  <c r="P10" i="6"/>
  <c r="Q10" i="6"/>
  <c r="R10" i="6"/>
  <c r="S10" i="6"/>
  <c r="T10" i="6"/>
  <c r="M11" i="6"/>
  <c r="N11" i="6"/>
  <c r="O11" i="6"/>
  <c r="P11" i="6"/>
  <c r="Q11" i="6"/>
  <c r="R11" i="6"/>
  <c r="S11" i="6"/>
  <c r="T11" i="6"/>
  <c r="M12" i="6"/>
  <c r="N12" i="6"/>
  <c r="O12" i="6"/>
  <c r="P12" i="6"/>
  <c r="Q12" i="6"/>
  <c r="R12" i="6"/>
  <c r="S12" i="6"/>
  <c r="T12" i="6"/>
  <c r="M13" i="6"/>
  <c r="N13" i="6"/>
  <c r="O13" i="6"/>
  <c r="P13" i="6"/>
  <c r="Q13" i="6"/>
  <c r="R13" i="6"/>
  <c r="S13" i="6"/>
  <c r="T13" i="6"/>
  <c r="M14" i="6"/>
  <c r="N14" i="6"/>
  <c r="O14" i="6"/>
  <c r="P14" i="6"/>
  <c r="Q14" i="6"/>
  <c r="R14" i="6"/>
  <c r="S14" i="6"/>
  <c r="T14" i="6"/>
  <c r="M15" i="6"/>
  <c r="N15" i="6"/>
  <c r="O15" i="6"/>
  <c r="P15" i="6"/>
  <c r="Q15" i="6"/>
  <c r="R15" i="6"/>
  <c r="S15" i="6"/>
  <c r="T15" i="6"/>
  <c r="M16" i="6"/>
  <c r="N16" i="6"/>
  <c r="O16" i="6"/>
  <c r="P16" i="6"/>
  <c r="Q16" i="6"/>
  <c r="R16" i="6"/>
  <c r="S16" i="6"/>
  <c r="T16" i="6"/>
  <c r="M17" i="6"/>
  <c r="N17" i="6"/>
  <c r="O17" i="6"/>
  <c r="P17" i="6"/>
  <c r="Q17" i="6"/>
  <c r="R17" i="6"/>
  <c r="S17" i="6"/>
  <c r="T17" i="6"/>
  <c r="M18" i="6"/>
  <c r="N18" i="6"/>
  <c r="O18" i="6"/>
  <c r="P18" i="6"/>
  <c r="Q18" i="6"/>
  <c r="R18" i="6"/>
  <c r="S18" i="6"/>
  <c r="T18" i="6"/>
  <c r="M19" i="6"/>
  <c r="N19" i="6"/>
  <c r="O19" i="6"/>
  <c r="P19" i="6"/>
  <c r="Q19" i="6"/>
  <c r="R19" i="6"/>
  <c r="S19" i="6"/>
  <c r="T19" i="6"/>
  <c r="M20" i="6"/>
  <c r="N20" i="6"/>
  <c r="O20" i="6"/>
  <c r="P20" i="6"/>
  <c r="Q20" i="6"/>
  <c r="R20" i="6"/>
  <c r="S20" i="6"/>
  <c r="T20" i="6"/>
  <c r="M21" i="6"/>
  <c r="N21" i="6"/>
  <c r="O21" i="6"/>
  <c r="P21" i="6"/>
  <c r="Q21" i="6"/>
  <c r="R21" i="6"/>
  <c r="S21" i="6"/>
  <c r="T21" i="6"/>
  <c r="M22" i="6"/>
  <c r="N22" i="6"/>
  <c r="O22" i="6"/>
  <c r="P22" i="6"/>
  <c r="Q22" i="6"/>
  <c r="R22" i="6"/>
  <c r="S22" i="6"/>
  <c r="T22" i="6"/>
  <c r="M23" i="6"/>
  <c r="N23" i="6"/>
  <c r="O23" i="6"/>
  <c r="P23" i="6"/>
  <c r="Q23" i="6"/>
  <c r="R23" i="6"/>
  <c r="S23" i="6"/>
  <c r="T23" i="6"/>
  <c r="M24" i="6"/>
  <c r="N24" i="6"/>
  <c r="O24" i="6"/>
  <c r="P24" i="6"/>
  <c r="Q24" i="6"/>
  <c r="R24" i="6"/>
  <c r="S24" i="6"/>
  <c r="T24" i="6"/>
  <c r="M25" i="6"/>
  <c r="N25" i="6"/>
  <c r="O25" i="6"/>
  <c r="P25" i="6"/>
  <c r="Q25" i="6"/>
  <c r="R25" i="6"/>
  <c r="S25" i="6"/>
  <c r="T25" i="6"/>
  <c r="M26" i="6"/>
  <c r="N26" i="6"/>
  <c r="O26" i="6"/>
  <c r="P26" i="6"/>
  <c r="Q26" i="6"/>
  <c r="R26" i="6"/>
  <c r="S26" i="6"/>
  <c r="T26" i="6"/>
  <c r="M27" i="6"/>
  <c r="N27" i="6"/>
  <c r="O27" i="6"/>
  <c r="P27" i="6"/>
  <c r="Q27" i="6"/>
  <c r="R27" i="6"/>
  <c r="S27" i="6"/>
  <c r="T27" i="6"/>
  <c r="M28" i="6"/>
  <c r="N28" i="6"/>
  <c r="O28" i="6"/>
  <c r="P28" i="6"/>
  <c r="Q28" i="6"/>
  <c r="R28" i="6"/>
  <c r="S28" i="6"/>
  <c r="T28" i="6"/>
  <c r="M29" i="6"/>
  <c r="N29" i="6"/>
  <c r="O29" i="6"/>
  <c r="P29" i="6"/>
  <c r="Q29" i="6"/>
  <c r="R29" i="6"/>
  <c r="S29" i="6"/>
  <c r="T29" i="6"/>
  <c r="M30" i="6"/>
  <c r="N30" i="6"/>
  <c r="O30" i="6"/>
  <c r="P30" i="6"/>
  <c r="Q30" i="6"/>
  <c r="R30" i="6"/>
  <c r="S30" i="6"/>
  <c r="T30" i="6"/>
  <c r="M31" i="6"/>
  <c r="N31" i="6"/>
  <c r="O31" i="6"/>
  <c r="P31" i="6"/>
  <c r="Q31" i="6"/>
  <c r="R31" i="6"/>
  <c r="S31" i="6"/>
  <c r="T31" i="6"/>
  <c r="M32" i="6"/>
  <c r="N32" i="6"/>
  <c r="O32" i="6"/>
  <c r="P32" i="6"/>
  <c r="Q32" i="6"/>
  <c r="R32" i="6"/>
  <c r="S32" i="6"/>
  <c r="T32" i="6"/>
  <c r="M33" i="6"/>
  <c r="N33" i="6"/>
  <c r="O33" i="6"/>
  <c r="P33" i="6"/>
  <c r="Q33" i="6"/>
  <c r="R33" i="6"/>
  <c r="S33" i="6"/>
  <c r="T33" i="6"/>
  <c r="M34" i="6"/>
  <c r="N34" i="6"/>
  <c r="O34" i="6"/>
  <c r="P34" i="6"/>
  <c r="Q34" i="6"/>
  <c r="R34" i="6"/>
  <c r="S34" i="6"/>
  <c r="T34" i="6"/>
  <c r="M35" i="6"/>
  <c r="N35" i="6"/>
  <c r="O35" i="6"/>
  <c r="P35" i="6"/>
  <c r="Q35" i="6"/>
  <c r="R35" i="6"/>
  <c r="S35" i="6"/>
  <c r="T35" i="6"/>
  <c r="M36" i="6"/>
  <c r="N36" i="6"/>
  <c r="O36" i="6"/>
  <c r="P36" i="6"/>
  <c r="Q36" i="6"/>
  <c r="R36" i="6"/>
  <c r="S36" i="6"/>
  <c r="T36" i="6"/>
  <c r="M37" i="6"/>
  <c r="N37" i="6"/>
  <c r="O37" i="6"/>
  <c r="P37" i="6"/>
  <c r="Q37" i="6"/>
  <c r="R37" i="6"/>
  <c r="S37" i="6"/>
  <c r="T37" i="6"/>
  <c r="M38" i="6"/>
  <c r="N38" i="6"/>
  <c r="O38" i="6"/>
  <c r="P38" i="6"/>
  <c r="Q38" i="6"/>
  <c r="R38" i="6"/>
  <c r="S38" i="6"/>
  <c r="T38" i="6"/>
  <c r="M39" i="6"/>
  <c r="N39" i="6"/>
  <c r="O39" i="6"/>
  <c r="P39" i="6"/>
  <c r="Q39" i="6"/>
  <c r="R39" i="6"/>
  <c r="S39" i="6"/>
  <c r="T39" i="6"/>
  <c r="M40" i="6"/>
  <c r="N40" i="6"/>
  <c r="O40" i="6"/>
  <c r="P40" i="6"/>
  <c r="Q40" i="6"/>
  <c r="R40" i="6"/>
  <c r="S40" i="6"/>
  <c r="T40" i="6"/>
  <c r="M41" i="6"/>
  <c r="N41" i="6"/>
  <c r="O41" i="6"/>
  <c r="P41" i="6"/>
  <c r="Q41" i="6"/>
  <c r="R41" i="6"/>
  <c r="S41" i="6"/>
  <c r="T41" i="6"/>
  <c r="M42" i="6"/>
  <c r="N42" i="6"/>
  <c r="O42" i="6"/>
  <c r="P42" i="6"/>
  <c r="Q42" i="6"/>
  <c r="R42" i="6"/>
  <c r="S42" i="6"/>
  <c r="T42" i="6"/>
  <c r="M43" i="6"/>
  <c r="N43" i="6"/>
  <c r="O43" i="6"/>
  <c r="P43" i="6"/>
  <c r="Q43" i="6"/>
  <c r="R43" i="6"/>
  <c r="S43" i="6"/>
  <c r="T43" i="6"/>
  <c r="M44" i="6"/>
  <c r="N44" i="6"/>
  <c r="O44" i="6"/>
  <c r="P44" i="6"/>
  <c r="Q44" i="6"/>
  <c r="R44" i="6"/>
  <c r="S44" i="6"/>
  <c r="T44" i="6"/>
  <c r="M45" i="6"/>
  <c r="N45" i="6"/>
  <c r="O45" i="6"/>
  <c r="P45" i="6"/>
  <c r="Q45" i="6"/>
  <c r="R45" i="6"/>
  <c r="S45" i="6"/>
  <c r="T45" i="6"/>
  <c r="M46" i="6"/>
  <c r="N46" i="6"/>
  <c r="O46" i="6"/>
  <c r="P46" i="6"/>
  <c r="Q46" i="6"/>
  <c r="R46" i="6"/>
  <c r="S46" i="6"/>
  <c r="T46" i="6"/>
  <c r="M47" i="6"/>
  <c r="N47" i="6"/>
  <c r="O47" i="6"/>
  <c r="P47" i="6"/>
  <c r="Q47" i="6"/>
  <c r="R47" i="6"/>
  <c r="S47" i="6"/>
  <c r="T47" i="6"/>
  <c r="M48" i="6"/>
  <c r="N48" i="6"/>
  <c r="O48" i="6"/>
  <c r="P48" i="6"/>
  <c r="Q48" i="6"/>
  <c r="R48" i="6"/>
  <c r="S48" i="6"/>
  <c r="T48" i="6"/>
  <c r="M49" i="6"/>
  <c r="N49" i="6"/>
  <c r="O49" i="6"/>
  <c r="P49" i="6"/>
  <c r="Q49" i="6"/>
  <c r="R49" i="6"/>
  <c r="S49" i="6"/>
  <c r="T49" i="6"/>
  <c r="M50" i="6"/>
  <c r="N50" i="6"/>
  <c r="O50" i="6"/>
  <c r="P50" i="6"/>
  <c r="Q50" i="6"/>
  <c r="R50" i="6"/>
  <c r="S50" i="6"/>
  <c r="T50" i="6"/>
  <c r="M51" i="6"/>
  <c r="N51" i="6"/>
  <c r="O51" i="6"/>
  <c r="P51" i="6"/>
  <c r="Q51" i="6"/>
  <c r="R51" i="6"/>
  <c r="S51" i="6"/>
  <c r="T51" i="6"/>
  <c r="M52" i="6"/>
  <c r="N52" i="6"/>
  <c r="O52" i="6"/>
  <c r="P52" i="6"/>
  <c r="Q52" i="6"/>
  <c r="R52" i="6"/>
  <c r="S52" i="6"/>
  <c r="T52" i="6"/>
  <c r="M53" i="6"/>
  <c r="N53" i="6"/>
  <c r="O53" i="6"/>
  <c r="P53" i="6"/>
  <c r="Q53" i="6"/>
  <c r="R53" i="6"/>
  <c r="S53" i="6"/>
  <c r="T53" i="6"/>
  <c r="M54" i="6"/>
  <c r="N54" i="6"/>
  <c r="O54" i="6"/>
  <c r="P54" i="6"/>
  <c r="Q54" i="6"/>
  <c r="R54" i="6"/>
  <c r="S54" i="6"/>
  <c r="T54" i="6"/>
  <c r="M55" i="6"/>
  <c r="N55" i="6"/>
  <c r="O55" i="6"/>
  <c r="P55" i="6"/>
  <c r="Q55" i="6"/>
  <c r="R55" i="6"/>
  <c r="S55" i="6"/>
  <c r="T55" i="6"/>
  <c r="M56" i="6"/>
  <c r="N56" i="6"/>
  <c r="O56" i="6"/>
  <c r="P56" i="6"/>
  <c r="Q56" i="6"/>
  <c r="R56" i="6"/>
  <c r="S56" i="6"/>
  <c r="T56" i="6"/>
  <c r="M57" i="6"/>
  <c r="N57" i="6"/>
  <c r="O57" i="6"/>
  <c r="P57" i="6"/>
  <c r="Q57" i="6"/>
  <c r="R57" i="6"/>
  <c r="S57" i="6"/>
  <c r="T57" i="6"/>
  <c r="M58" i="6"/>
  <c r="N58" i="6"/>
  <c r="O58" i="6"/>
  <c r="P58" i="6"/>
  <c r="Q58" i="6"/>
  <c r="R58" i="6"/>
  <c r="S58" i="6"/>
  <c r="T58" i="6"/>
  <c r="M59" i="6"/>
  <c r="N59" i="6"/>
  <c r="O59" i="6"/>
  <c r="P59" i="6"/>
  <c r="Q59" i="6"/>
  <c r="R59" i="6"/>
  <c r="S59" i="6"/>
  <c r="T59" i="6"/>
  <c r="M60" i="6"/>
  <c r="N60" i="6"/>
  <c r="O60" i="6"/>
  <c r="P60" i="6"/>
  <c r="Q60" i="6"/>
  <c r="R60" i="6"/>
  <c r="S60" i="6"/>
  <c r="T60" i="6"/>
  <c r="M61" i="6"/>
  <c r="N61" i="6"/>
  <c r="O61" i="6"/>
  <c r="P61" i="6"/>
  <c r="Q61" i="6"/>
  <c r="R61" i="6"/>
  <c r="S61" i="6"/>
  <c r="T61" i="6"/>
  <c r="M62" i="6"/>
  <c r="N62" i="6"/>
  <c r="O62" i="6"/>
  <c r="P62" i="6"/>
  <c r="Q62" i="6"/>
  <c r="R62" i="6"/>
  <c r="S62" i="6"/>
  <c r="T62" i="6"/>
  <c r="M63" i="6"/>
  <c r="N63" i="6"/>
  <c r="O63" i="6"/>
  <c r="P63" i="6"/>
  <c r="Q63" i="6"/>
  <c r="R63" i="6"/>
  <c r="S63" i="6"/>
  <c r="T63" i="6"/>
  <c r="M64" i="6"/>
  <c r="N64" i="6"/>
  <c r="O64" i="6"/>
  <c r="P64" i="6"/>
  <c r="Q64" i="6"/>
  <c r="R64" i="6"/>
  <c r="S64" i="6"/>
  <c r="T64" i="6"/>
  <c r="M65" i="6"/>
  <c r="N65" i="6"/>
  <c r="O65" i="6"/>
  <c r="P65" i="6"/>
  <c r="Q65" i="6"/>
  <c r="R65" i="6"/>
  <c r="S65" i="6"/>
  <c r="T65" i="6"/>
  <c r="M66" i="6"/>
  <c r="N66" i="6"/>
  <c r="O66" i="6"/>
  <c r="P66" i="6"/>
  <c r="Q66" i="6"/>
  <c r="R66" i="6"/>
  <c r="S66" i="6"/>
  <c r="T66" i="6"/>
  <c r="M67" i="6"/>
  <c r="N67" i="6"/>
  <c r="O67" i="6"/>
  <c r="P67" i="6"/>
  <c r="Q67" i="6"/>
  <c r="R67" i="6"/>
  <c r="S67" i="6"/>
  <c r="T67" i="6"/>
  <c r="M68" i="6"/>
  <c r="N68" i="6"/>
  <c r="O68" i="6"/>
  <c r="P68" i="6"/>
  <c r="Q68" i="6"/>
  <c r="R68" i="6"/>
  <c r="S68" i="6"/>
  <c r="T68" i="6"/>
  <c r="M69" i="6"/>
  <c r="N69" i="6"/>
  <c r="O69" i="6"/>
  <c r="P69" i="6"/>
  <c r="Q69" i="6"/>
  <c r="R69" i="6"/>
  <c r="S69" i="6"/>
  <c r="T69" i="6"/>
  <c r="M70" i="6"/>
  <c r="N70" i="6"/>
  <c r="O70" i="6"/>
  <c r="P70" i="6"/>
  <c r="Q70" i="6"/>
  <c r="R70" i="6"/>
  <c r="S70" i="6"/>
  <c r="T70" i="6"/>
  <c r="M71" i="6"/>
  <c r="N71" i="6"/>
  <c r="O71" i="6"/>
  <c r="P71" i="6"/>
  <c r="Q71" i="6"/>
  <c r="R71" i="6"/>
  <c r="S71" i="6"/>
  <c r="T71" i="6"/>
  <c r="M72" i="6"/>
  <c r="N72" i="6"/>
  <c r="O72" i="6"/>
  <c r="P72" i="6"/>
  <c r="Q72" i="6"/>
  <c r="R72" i="6"/>
  <c r="S72" i="6"/>
  <c r="T72" i="6"/>
  <c r="M73" i="6"/>
  <c r="N73" i="6"/>
  <c r="O73" i="6"/>
  <c r="P73" i="6"/>
  <c r="Q73" i="6"/>
  <c r="R73" i="6"/>
  <c r="S73" i="6"/>
  <c r="T73" i="6"/>
  <c r="M74" i="6"/>
  <c r="N74" i="6"/>
  <c r="O74" i="6"/>
  <c r="P74" i="6"/>
  <c r="Q74" i="6"/>
  <c r="R74" i="6"/>
  <c r="S74" i="6"/>
  <c r="T74" i="6"/>
  <c r="M75" i="6"/>
  <c r="N75" i="6"/>
  <c r="O75" i="6"/>
  <c r="P75" i="6"/>
  <c r="Q75" i="6"/>
  <c r="R75" i="6"/>
  <c r="S75" i="6"/>
  <c r="T75" i="6"/>
  <c r="M76" i="6"/>
  <c r="N76" i="6"/>
  <c r="O76" i="6"/>
  <c r="P76" i="6"/>
  <c r="Q76" i="6"/>
  <c r="R76" i="6"/>
  <c r="S76" i="6"/>
  <c r="T76" i="6"/>
  <c r="M77" i="6"/>
  <c r="N77" i="6"/>
  <c r="O77" i="6"/>
  <c r="P77" i="6"/>
  <c r="Q77" i="6"/>
  <c r="R77" i="6"/>
  <c r="S77" i="6"/>
  <c r="T77" i="6"/>
  <c r="M78" i="6"/>
  <c r="N78" i="6"/>
  <c r="O78" i="6"/>
  <c r="P78" i="6"/>
  <c r="Q78" i="6"/>
  <c r="R78" i="6"/>
  <c r="S78" i="6"/>
  <c r="T78" i="6"/>
  <c r="M79" i="6"/>
  <c r="N79" i="6"/>
  <c r="O79" i="6"/>
  <c r="P79" i="6"/>
  <c r="Q79" i="6"/>
  <c r="R79" i="6"/>
  <c r="S79" i="6"/>
  <c r="T79" i="6"/>
  <c r="M80" i="6"/>
  <c r="N80" i="6"/>
  <c r="O80" i="6"/>
  <c r="P80" i="6"/>
  <c r="Q80" i="6"/>
  <c r="R80" i="6"/>
  <c r="S80" i="6"/>
  <c r="T80" i="6"/>
  <c r="M81" i="6"/>
  <c r="N81" i="6"/>
  <c r="O81" i="6"/>
  <c r="P81" i="6"/>
  <c r="Q81" i="6"/>
  <c r="R81" i="6"/>
  <c r="S81" i="6"/>
  <c r="T81" i="6"/>
  <c r="M82" i="6"/>
  <c r="N82" i="6"/>
  <c r="O82" i="6"/>
  <c r="P82" i="6"/>
  <c r="Q82" i="6"/>
  <c r="R82" i="6"/>
  <c r="S82" i="6"/>
  <c r="T82" i="6"/>
  <c r="M83" i="6"/>
  <c r="N83" i="6"/>
  <c r="O83" i="6"/>
  <c r="P83" i="6"/>
  <c r="Q83" i="6"/>
  <c r="R83" i="6"/>
  <c r="S83" i="6"/>
  <c r="T83" i="6"/>
  <c r="M84" i="6"/>
  <c r="N84" i="6"/>
  <c r="O84" i="6"/>
  <c r="P84" i="6"/>
  <c r="Q84" i="6"/>
  <c r="R84" i="6"/>
  <c r="S84" i="6"/>
  <c r="T84" i="6"/>
  <c r="M85" i="6"/>
  <c r="N85" i="6"/>
  <c r="O85" i="6"/>
  <c r="P85" i="6"/>
  <c r="Q85" i="6"/>
  <c r="R85" i="6"/>
  <c r="S85" i="6"/>
  <c r="T85" i="6"/>
  <c r="M86" i="6"/>
  <c r="N86" i="6"/>
  <c r="O86" i="6"/>
  <c r="P86" i="6"/>
  <c r="Q86" i="6"/>
  <c r="R86" i="6"/>
  <c r="S86" i="6"/>
  <c r="T86" i="6"/>
  <c r="M87" i="6"/>
  <c r="N87" i="6"/>
  <c r="O87" i="6"/>
  <c r="P87" i="6"/>
  <c r="Q87" i="6"/>
  <c r="R87" i="6"/>
  <c r="S87" i="6"/>
  <c r="T87" i="6"/>
  <c r="M88" i="6"/>
  <c r="N88" i="6"/>
  <c r="O88" i="6"/>
  <c r="P88" i="6"/>
  <c r="Q88" i="6"/>
  <c r="R88" i="6"/>
  <c r="S88" i="6"/>
  <c r="T88" i="6"/>
  <c r="M89" i="6"/>
  <c r="N89" i="6"/>
  <c r="O89" i="6"/>
  <c r="P89" i="6"/>
  <c r="Q89" i="6"/>
  <c r="R89" i="6"/>
  <c r="S89" i="6"/>
  <c r="T89" i="6"/>
  <c r="M90" i="6"/>
  <c r="N90" i="6"/>
  <c r="O90" i="6"/>
  <c r="P90" i="6"/>
  <c r="Q90" i="6"/>
  <c r="R90" i="6"/>
  <c r="S90" i="6"/>
  <c r="T90" i="6"/>
  <c r="M91" i="6"/>
  <c r="N91" i="6"/>
  <c r="O91" i="6"/>
  <c r="P91" i="6"/>
  <c r="Q91" i="6"/>
  <c r="R91" i="6"/>
  <c r="S91" i="6"/>
  <c r="T91" i="6"/>
  <c r="M92" i="6"/>
  <c r="N92" i="6"/>
  <c r="O92" i="6"/>
  <c r="P92" i="6"/>
  <c r="Q92" i="6"/>
  <c r="R92" i="6"/>
  <c r="S92" i="6"/>
  <c r="T92" i="6"/>
  <c r="M93" i="6"/>
  <c r="N93" i="6"/>
  <c r="O93" i="6"/>
  <c r="P93" i="6"/>
  <c r="Q93" i="6"/>
  <c r="R93" i="6"/>
  <c r="S93" i="6"/>
  <c r="T93" i="6"/>
  <c r="M94" i="6"/>
  <c r="N94" i="6"/>
  <c r="O94" i="6"/>
  <c r="P94" i="6"/>
  <c r="Q94" i="6"/>
  <c r="R94" i="6"/>
  <c r="S94" i="6"/>
  <c r="T94" i="6"/>
  <c r="M95" i="6"/>
  <c r="N95" i="6"/>
  <c r="O95" i="6"/>
  <c r="P95" i="6"/>
  <c r="Q95" i="6"/>
  <c r="R95" i="6"/>
  <c r="S95" i="6"/>
  <c r="T95" i="6"/>
  <c r="M96" i="6"/>
  <c r="N96" i="6"/>
  <c r="O96" i="6"/>
  <c r="P96" i="6"/>
  <c r="Q96" i="6"/>
  <c r="R96" i="6"/>
  <c r="S96" i="6"/>
  <c r="T96" i="6"/>
  <c r="M97" i="6"/>
  <c r="N97" i="6"/>
  <c r="O97" i="6"/>
  <c r="P97" i="6"/>
  <c r="Q97" i="6"/>
  <c r="R97" i="6"/>
  <c r="S97" i="6"/>
  <c r="T97" i="6"/>
  <c r="M98" i="6"/>
  <c r="N98" i="6"/>
  <c r="O98" i="6"/>
  <c r="P98" i="6"/>
  <c r="Q98" i="6"/>
  <c r="R98" i="6"/>
  <c r="S98" i="6"/>
  <c r="T98" i="6"/>
  <c r="M99" i="6"/>
  <c r="N99" i="6"/>
  <c r="O99" i="6"/>
  <c r="P99" i="6"/>
  <c r="Q99" i="6"/>
  <c r="R99" i="6"/>
  <c r="S99" i="6"/>
  <c r="T99" i="6"/>
  <c r="M100" i="6"/>
  <c r="N100" i="6"/>
  <c r="O100" i="6"/>
  <c r="P100" i="6"/>
  <c r="Q100" i="6"/>
  <c r="R100" i="6"/>
  <c r="S100" i="6"/>
  <c r="T100" i="6"/>
  <c r="M101" i="6"/>
  <c r="N101" i="6"/>
  <c r="O101" i="6"/>
  <c r="P101" i="6"/>
  <c r="Q101" i="6"/>
  <c r="R101" i="6"/>
  <c r="S101" i="6"/>
  <c r="T101" i="6"/>
  <c r="M102" i="6"/>
  <c r="N102" i="6"/>
  <c r="O102" i="6"/>
  <c r="P102" i="6"/>
  <c r="Q102" i="6"/>
  <c r="R102" i="6"/>
  <c r="S102" i="6"/>
  <c r="T102" i="6"/>
  <c r="M103" i="6"/>
  <c r="N103" i="6"/>
  <c r="O103" i="6"/>
  <c r="P103" i="6"/>
  <c r="Q103" i="6"/>
  <c r="R103" i="6"/>
  <c r="S103" i="6"/>
  <c r="T103" i="6"/>
  <c r="M104" i="6"/>
  <c r="N104" i="6"/>
  <c r="O104" i="6"/>
  <c r="P104" i="6"/>
  <c r="Q104" i="6"/>
  <c r="R104" i="6"/>
  <c r="S104" i="6"/>
  <c r="T104" i="6"/>
  <c r="M105" i="6"/>
  <c r="N105" i="6"/>
  <c r="O105" i="6"/>
  <c r="P105" i="6"/>
  <c r="Q105" i="6"/>
  <c r="R105" i="6"/>
  <c r="S105" i="6"/>
  <c r="T105" i="6"/>
  <c r="M106" i="6"/>
  <c r="N106" i="6"/>
  <c r="O106" i="6"/>
  <c r="P106" i="6"/>
  <c r="Q106" i="6"/>
  <c r="R106" i="6"/>
  <c r="S106" i="6"/>
  <c r="T106" i="6"/>
  <c r="M107" i="6"/>
  <c r="N107" i="6"/>
  <c r="O107" i="6"/>
  <c r="P107" i="6"/>
  <c r="Q107" i="6"/>
  <c r="R107" i="6"/>
  <c r="S107" i="6"/>
  <c r="T107" i="6"/>
  <c r="M108" i="6"/>
  <c r="N108" i="6"/>
  <c r="O108" i="6"/>
  <c r="P108" i="6"/>
  <c r="Q108" i="6"/>
  <c r="R108" i="6"/>
  <c r="S108" i="6"/>
  <c r="T108" i="6"/>
  <c r="M109" i="6"/>
  <c r="N109" i="6"/>
  <c r="O109" i="6"/>
  <c r="P109" i="6"/>
  <c r="Q109" i="6"/>
  <c r="R109" i="6"/>
  <c r="S109" i="6"/>
  <c r="T109" i="6"/>
  <c r="M110" i="6"/>
  <c r="N110" i="6"/>
  <c r="O110" i="6"/>
  <c r="P110" i="6"/>
  <c r="Q110" i="6"/>
  <c r="R110" i="6"/>
  <c r="S110" i="6"/>
  <c r="T110" i="6"/>
  <c r="M111" i="6"/>
  <c r="N111" i="6"/>
  <c r="O111" i="6"/>
  <c r="P111" i="6"/>
  <c r="Q111" i="6"/>
  <c r="R111" i="6"/>
  <c r="S111" i="6"/>
  <c r="T111" i="6"/>
  <c r="M112" i="6"/>
  <c r="N112" i="6"/>
  <c r="O112" i="6"/>
  <c r="P112" i="6"/>
  <c r="Q112" i="6"/>
  <c r="R112" i="6"/>
  <c r="S112" i="6"/>
  <c r="T112" i="6"/>
  <c r="M113" i="6"/>
  <c r="N113" i="6"/>
  <c r="O113" i="6"/>
  <c r="P113" i="6"/>
  <c r="Q113" i="6"/>
  <c r="R113" i="6"/>
  <c r="S113" i="6"/>
  <c r="T113" i="6"/>
  <c r="M114" i="6"/>
  <c r="N114" i="6"/>
  <c r="O114" i="6"/>
  <c r="P114" i="6"/>
  <c r="Q114" i="6"/>
  <c r="R114" i="6"/>
  <c r="S114" i="6"/>
  <c r="T114" i="6"/>
  <c r="M115" i="6"/>
  <c r="N115" i="6"/>
  <c r="O115" i="6"/>
  <c r="P115" i="6"/>
  <c r="Q115" i="6"/>
  <c r="R115" i="6"/>
  <c r="S115" i="6"/>
  <c r="T115" i="6"/>
  <c r="M116" i="6"/>
  <c r="N116" i="6"/>
  <c r="O116" i="6"/>
  <c r="P116" i="6"/>
  <c r="Q116" i="6"/>
  <c r="R116" i="6"/>
  <c r="S116" i="6"/>
  <c r="T116" i="6"/>
  <c r="M117" i="6"/>
  <c r="N117" i="6"/>
  <c r="O117" i="6"/>
  <c r="P117" i="6"/>
  <c r="Q117" i="6"/>
  <c r="R117" i="6"/>
  <c r="S117" i="6"/>
  <c r="T117" i="6"/>
  <c r="M118" i="6"/>
  <c r="N118" i="6"/>
  <c r="O118" i="6"/>
  <c r="P118" i="6"/>
  <c r="Q118" i="6"/>
  <c r="R118" i="6"/>
  <c r="S118" i="6"/>
  <c r="T118" i="6"/>
  <c r="M119" i="6"/>
  <c r="N119" i="6"/>
  <c r="O119" i="6"/>
  <c r="P119" i="6"/>
  <c r="Q119" i="6"/>
  <c r="R119" i="6"/>
  <c r="S119" i="6"/>
  <c r="T119" i="6"/>
  <c r="M120" i="6"/>
  <c r="N120" i="6"/>
  <c r="O120" i="6"/>
  <c r="P120" i="6"/>
  <c r="Q120" i="6"/>
  <c r="R120" i="6"/>
  <c r="S120" i="6"/>
  <c r="T120" i="6"/>
  <c r="M121" i="6"/>
  <c r="N121" i="6"/>
  <c r="O121" i="6"/>
  <c r="P121" i="6"/>
  <c r="Q121" i="6"/>
  <c r="R121" i="6"/>
  <c r="S121" i="6"/>
  <c r="T121" i="6"/>
  <c r="M122" i="6"/>
  <c r="N122" i="6"/>
  <c r="O122" i="6"/>
  <c r="P122" i="6"/>
  <c r="Q122" i="6"/>
  <c r="R122" i="6"/>
  <c r="S122" i="6"/>
  <c r="T122" i="6"/>
  <c r="M123" i="6"/>
  <c r="N123" i="6"/>
  <c r="O123" i="6"/>
  <c r="P123" i="6"/>
  <c r="Q123" i="6"/>
  <c r="R123" i="6"/>
  <c r="S123" i="6"/>
  <c r="T123" i="6"/>
  <c r="M124" i="6"/>
  <c r="N124" i="6"/>
  <c r="O124" i="6"/>
  <c r="P124" i="6"/>
  <c r="Q124" i="6"/>
  <c r="R124" i="6"/>
  <c r="S124" i="6"/>
  <c r="T124" i="6"/>
  <c r="M125" i="6"/>
  <c r="N125" i="6"/>
  <c r="O125" i="6"/>
  <c r="P125" i="6"/>
  <c r="Q125" i="6"/>
  <c r="R125" i="6"/>
  <c r="S125" i="6"/>
  <c r="T125" i="6"/>
  <c r="M126" i="6"/>
  <c r="N126" i="6"/>
  <c r="O126" i="6"/>
  <c r="P126" i="6"/>
  <c r="Q126" i="6"/>
  <c r="R126" i="6"/>
  <c r="S126" i="6"/>
  <c r="T126" i="6"/>
  <c r="M127" i="6"/>
  <c r="N127" i="6"/>
  <c r="O127" i="6"/>
  <c r="P127" i="6"/>
  <c r="Q127" i="6"/>
  <c r="R127" i="6"/>
  <c r="S127" i="6"/>
  <c r="T127" i="6"/>
  <c r="M128" i="6"/>
  <c r="N128" i="6"/>
  <c r="O128" i="6"/>
  <c r="P128" i="6"/>
  <c r="Q128" i="6"/>
  <c r="R128" i="6"/>
  <c r="S128" i="6"/>
  <c r="T128" i="6"/>
  <c r="M129" i="6"/>
  <c r="N129" i="6"/>
  <c r="O129" i="6"/>
  <c r="P129" i="6"/>
  <c r="Q129" i="6"/>
  <c r="R129" i="6"/>
  <c r="S129" i="6"/>
  <c r="T129" i="6"/>
  <c r="M130" i="6"/>
  <c r="N130" i="6"/>
  <c r="O130" i="6"/>
  <c r="P130" i="6"/>
  <c r="Q130" i="6"/>
  <c r="R130" i="6"/>
  <c r="S130" i="6"/>
  <c r="T130" i="6"/>
  <c r="M131" i="6"/>
  <c r="N131" i="6"/>
  <c r="O131" i="6"/>
  <c r="P131" i="6"/>
  <c r="Q131" i="6"/>
  <c r="R131" i="6"/>
  <c r="S131" i="6"/>
  <c r="T131" i="6"/>
  <c r="M132" i="6"/>
  <c r="N132" i="6"/>
  <c r="O132" i="6"/>
  <c r="P132" i="6"/>
  <c r="Q132" i="6"/>
  <c r="R132" i="6"/>
  <c r="S132" i="6"/>
  <c r="T132" i="6"/>
  <c r="M133" i="6"/>
  <c r="N133" i="6"/>
  <c r="O133" i="6"/>
  <c r="P133" i="6"/>
  <c r="Q133" i="6"/>
  <c r="R133" i="6"/>
  <c r="S133" i="6"/>
  <c r="T133" i="6"/>
  <c r="M134" i="6"/>
  <c r="N134" i="6"/>
  <c r="O134" i="6"/>
  <c r="P134" i="6"/>
  <c r="Q134" i="6"/>
  <c r="R134" i="6"/>
  <c r="S134" i="6"/>
  <c r="T134" i="6"/>
  <c r="M135" i="6"/>
  <c r="N135" i="6"/>
  <c r="O135" i="6"/>
  <c r="P135" i="6"/>
  <c r="Q135" i="6"/>
  <c r="R135" i="6"/>
  <c r="S135" i="6"/>
  <c r="T135" i="6"/>
  <c r="M136" i="6"/>
  <c r="N136" i="6"/>
  <c r="O136" i="6"/>
  <c r="P136" i="6"/>
  <c r="Q136" i="6"/>
  <c r="R136" i="6"/>
  <c r="S136" i="6"/>
  <c r="T136" i="6"/>
  <c r="M137" i="6"/>
  <c r="N137" i="6"/>
  <c r="O137" i="6"/>
  <c r="P137" i="6"/>
  <c r="Q137" i="6"/>
  <c r="R137" i="6"/>
  <c r="S137" i="6"/>
  <c r="T137" i="6"/>
  <c r="M138" i="6"/>
  <c r="N138" i="6"/>
  <c r="O138" i="6"/>
  <c r="P138" i="6"/>
  <c r="Q138" i="6"/>
  <c r="R138" i="6"/>
  <c r="S138" i="6"/>
  <c r="T138" i="6"/>
  <c r="M139" i="6"/>
  <c r="N139" i="6"/>
  <c r="O139" i="6"/>
  <c r="P139" i="6"/>
  <c r="Q139" i="6"/>
  <c r="R139" i="6"/>
  <c r="S139" i="6"/>
  <c r="T139" i="6"/>
  <c r="M140" i="6"/>
  <c r="N140" i="6"/>
  <c r="O140" i="6"/>
  <c r="P140" i="6"/>
  <c r="Q140" i="6"/>
  <c r="R140" i="6"/>
  <c r="S140" i="6"/>
  <c r="T140" i="6"/>
  <c r="M141" i="6"/>
  <c r="N141" i="6"/>
  <c r="O141" i="6"/>
  <c r="P141" i="6"/>
  <c r="Q141" i="6"/>
  <c r="R141" i="6"/>
  <c r="S141" i="6"/>
  <c r="T141" i="6"/>
  <c r="M142" i="6"/>
  <c r="N142" i="6"/>
  <c r="O142" i="6"/>
  <c r="P142" i="6"/>
  <c r="Q142" i="6"/>
  <c r="R142" i="6"/>
  <c r="S142" i="6"/>
  <c r="T142" i="6"/>
  <c r="M143" i="6"/>
  <c r="N143" i="6"/>
  <c r="O143" i="6"/>
  <c r="P143" i="6"/>
  <c r="Q143" i="6"/>
  <c r="R143" i="6"/>
  <c r="S143" i="6"/>
  <c r="T143" i="6"/>
  <c r="M144" i="6"/>
  <c r="N144" i="6"/>
  <c r="O144" i="6"/>
  <c r="P144" i="6"/>
  <c r="Q144" i="6"/>
  <c r="R144" i="6"/>
  <c r="S144" i="6"/>
  <c r="T144" i="6"/>
  <c r="M145" i="6"/>
  <c r="N145" i="6"/>
  <c r="O145" i="6"/>
  <c r="P145" i="6"/>
  <c r="Q145" i="6"/>
  <c r="R145" i="6"/>
  <c r="S145" i="6"/>
  <c r="T145" i="6"/>
  <c r="M146" i="6"/>
  <c r="N146" i="6"/>
  <c r="O146" i="6"/>
  <c r="P146" i="6"/>
  <c r="Q146" i="6"/>
  <c r="R146" i="6"/>
  <c r="S146" i="6"/>
  <c r="T146" i="6"/>
  <c r="M147" i="6"/>
  <c r="N147" i="6"/>
  <c r="O147" i="6"/>
  <c r="P147" i="6"/>
  <c r="Q147" i="6"/>
  <c r="R147" i="6"/>
  <c r="S147" i="6"/>
  <c r="T147" i="6"/>
  <c r="M148" i="6"/>
  <c r="N148" i="6"/>
  <c r="O148" i="6"/>
  <c r="P148" i="6"/>
  <c r="Q148" i="6"/>
  <c r="R148" i="6"/>
  <c r="S148" i="6"/>
  <c r="T148" i="6"/>
  <c r="M149" i="6"/>
  <c r="N149" i="6"/>
  <c r="O149" i="6"/>
  <c r="P149" i="6"/>
  <c r="Q149" i="6"/>
  <c r="R149" i="6"/>
  <c r="S149" i="6"/>
  <c r="T149" i="6"/>
  <c r="M150" i="6"/>
  <c r="N150" i="6"/>
  <c r="O150" i="6"/>
  <c r="P150" i="6"/>
  <c r="Q150" i="6"/>
  <c r="R150" i="6"/>
  <c r="S150" i="6"/>
  <c r="T150" i="6"/>
  <c r="M151" i="6"/>
  <c r="N151" i="6"/>
  <c r="O151" i="6"/>
  <c r="P151" i="6"/>
  <c r="Q151" i="6"/>
  <c r="R151" i="6"/>
  <c r="S151" i="6"/>
  <c r="T151" i="6"/>
  <c r="M152" i="6"/>
  <c r="N152" i="6"/>
  <c r="O152" i="6"/>
  <c r="P152" i="6"/>
  <c r="Q152" i="6"/>
  <c r="R152" i="6"/>
  <c r="S152" i="6"/>
  <c r="T152" i="6"/>
  <c r="M153" i="6"/>
  <c r="N153" i="6"/>
  <c r="O153" i="6"/>
  <c r="P153" i="6"/>
  <c r="Q153" i="6"/>
  <c r="R153" i="6"/>
  <c r="S153" i="6"/>
  <c r="T153" i="6"/>
  <c r="M154" i="6"/>
  <c r="N154" i="6"/>
  <c r="O154" i="6"/>
  <c r="P154" i="6"/>
  <c r="Q154" i="6"/>
  <c r="R154" i="6"/>
  <c r="S154" i="6"/>
  <c r="T154" i="6"/>
  <c r="M155" i="6"/>
  <c r="N155" i="6"/>
  <c r="O155" i="6"/>
  <c r="P155" i="6"/>
  <c r="Q155" i="6"/>
  <c r="R155" i="6"/>
  <c r="S155" i="6"/>
  <c r="T155" i="6"/>
  <c r="M156" i="6"/>
  <c r="N156" i="6"/>
  <c r="O156" i="6"/>
  <c r="P156" i="6"/>
  <c r="Q156" i="6"/>
  <c r="R156" i="6"/>
  <c r="S156" i="6"/>
  <c r="T156" i="6"/>
  <c r="M157" i="6"/>
  <c r="N157" i="6"/>
  <c r="O157" i="6"/>
  <c r="P157" i="6"/>
  <c r="Q157" i="6"/>
  <c r="R157" i="6"/>
  <c r="S157" i="6"/>
  <c r="T157" i="6"/>
  <c r="M158" i="6"/>
  <c r="N158" i="6"/>
  <c r="O158" i="6"/>
  <c r="P158" i="6"/>
  <c r="Q158" i="6"/>
  <c r="R158" i="6"/>
  <c r="S158" i="6"/>
  <c r="T158" i="6"/>
  <c r="M159" i="6"/>
  <c r="N159" i="6"/>
  <c r="O159" i="6"/>
  <c r="P159" i="6"/>
  <c r="Q159" i="6"/>
  <c r="R159" i="6"/>
  <c r="S159" i="6"/>
  <c r="T159" i="6"/>
  <c r="M160" i="6"/>
  <c r="N160" i="6"/>
  <c r="O160" i="6"/>
  <c r="P160" i="6"/>
  <c r="Q160" i="6"/>
  <c r="R160" i="6"/>
  <c r="S160" i="6"/>
  <c r="T160" i="6"/>
  <c r="M161" i="6"/>
  <c r="N161" i="6"/>
  <c r="O161" i="6"/>
  <c r="P161" i="6"/>
  <c r="Q161" i="6"/>
  <c r="R161" i="6"/>
  <c r="S161" i="6"/>
  <c r="T161" i="6"/>
  <c r="M162" i="6"/>
  <c r="N162" i="6"/>
  <c r="O162" i="6"/>
  <c r="P162" i="6"/>
  <c r="Q162" i="6"/>
  <c r="R162" i="6"/>
  <c r="S162" i="6"/>
  <c r="T162" i="6"/>
  <c r="M163" i="6"/>
  <c r="N163" i="6"/>
  <c r="O163" i="6"/>
  <c r="P163" i="6"/>
  <c r="Q163" i="6"/>
  <c r="R163" i="6"/>
  <c r="S163" i="6"/>
  <c r="T163" i="6"/>
  <c r="M164" i="6"/>
  <c r="N164" i="6"/>
  <c r="O164" i="6"/>
  <c r="P164" i="6"/>
  <c r="Q164" i="6"/>
  <c r="R164" i="6"/>
  <c r="S164" i="6"/>
  <c r="T164" i="6"/>
  <c r="M165" i="6"/>
  <c r="N165" i="6"/>
  <c r="O165" i="6"/>
  <c r="P165" i="6"/>
  <c r="Q165" i="6"/>
  <c r="R165" i="6"/>
  <c r="S165" i="6"/>
  <c r="T165" i="6"/>
  <c r="M166" i="6"/>
  <c r="N166" i="6"/>
  <c r="O166" i="6"/>
  <c r="P166" i="6"/>
  <c r="Q166" i="6"/>
  <c r="R166" i="6"/>
  <c r="S166" i="6"/>
  <c r="T166" i="6"/>
  <c r="M167" i="6"/>
  <c r="N167" i="6"/>
  <c r="O167" i="6"/>
  <c r="P167" i="6"/>
  <c r="Q167" i="6"/>
  <c r="R167" i="6"/>
  <c r="S167" i="6"/>
  <c r="T167" i="6"/>
  <c r="M168" i="6"/>
  <c r="N168" i="6"/>
  <c r="O168" i="6"/>
  <c r="P168" i="6"/>
  <c r="Q168" i="6"/>
  <c r="R168" i="6"/>
  <c r="S168" i="6"/>
  <c r="T168" i="6"/>
  <c r="M169" i="6"/>
  <c r="N169" i="6"/>
  <c r="O169" i="6"/>
  <c r="P169" i="6"/>
  <c r="Q169" i="6"/>
  <c r="R169" i="6"/>
  <c r="S169" i="6"/>
  <c r="T169" i="6"/>
  <c r="M170" i="6"/>
  <c r="N170" i="6"/>
  <c r="O170" i="6"/>
  <c r="P170" i="6"/>
  <c r="Q170" i="6"/>
  <c r="R170" i="6"/>
  <c r="S170" i="6"/>
  <c r="T170" i="6"/>
  <c r="M171" i="6"/>
  <c r="N171" i="6"/>
  <c r="O171" i="6"/>
  <c r="P171" i="6"/>
  <c r="Q171" i="6"/>
  <c r="R171" i="6"/>
  <c r="S171" i="6"/>
  <c r="T171" i="6"/>
  <c r="M172" i="6"/>
  <c r="N172" i="6"/>
  <c r="O172" i="6"/>
  <c r="P172" i="6"/>
  <c r="Q172" i="6"/>
  <c r="R172" i="6"/>
  <c r="S172" i="6"/>
  <c r="T172" i="6"/>
  <c r="M173" i="6"/>
  <c r="N173" i="6"/>
  <c r="O173" i="6"/>
  <c r="P173" i="6"/>
  <c r="Q173" i="6"/>
  <c r="R173" i="6"/>
  <c r="S173" i="6"/>
  <c r="T173" i="6"/>
  <c r="M174" i="6"/>
  <c r="N174" i="6"/>
  <c r="O174" i="6"/>
  <c r="P174" i="6"/>
  <c r="Q174" i="6"/>
  <c r="R174" i="6"/>
  <c r="S174" i="6"/>
  <c r="T174" i="6"/>
  <c r="M175" i="6"/>
  <c r="N175" i="6"/>
  <c r="O175" i="6"/>
  <c r="P175" i="6"/>
  <c r="Q175" i="6"/>
  <c r="R175" i="6"/>
  <c r="S175" i="6"/>
  <c r="T175" i="6"/>
  <c r="M176" i="6"/>
  <c r="N176" i="6"/>
  <c r="O176" i="6"/>
  <c r="P176" i="6"/>
  <c r="Q176" i="6"/>
  <c r="R176" i="6"/>
  <c r="S176" i="6"/>
  <c r="T176" i="6"/>
  <c r="M177" i="6"/>
  <c r="N177" i="6"/>
  <c r="O177" i="6"/>
  <c r="P177" i="6"/>
  <c r="Q177" i="6"/>
  <c r="R177" i="6"/>
  <c r="S177" i="6"/>
  <c r="T177" i="6"/>
  <c r="M178" i="6"/>
  <c r="N178" i="6"/>
  <c r="O178" i="6"/>
  <c r="P178" i="6"/>
  <c r="Q178" i="6"/>
  <c r="R178" i="6"/>
  <c r="S178" i="6"/>
  <c r="T178" i="6"/>
  <c r="M179" i="6"/>
  <c r="N179" i="6"/>
  <c r="O179" i="6"/>
  <c r="P179" i="6"/>
  <c r="Q179" i="6"/>
  <c r="R179" i="6"/>
  <c r="S179" i="6"/>
  <c r="T179" i="6"/>
  <c r="M180" i="6"/>
  <c r="N180" i="6"/>
  <c r="O180" i="6"/>
  <c r="P180" i="6"/>
  <c r="Q180" i="6"/>
  <c r="R180" i="6"/>
  <c r="S180" i="6"/>
  <c r="T180" i="6"/>
  <c r="M181" i="6"/>
  <c r="N181" i="6"/>
  <c r="O181" i="6"/>
  <c r="P181" i="6"/>
  <c r="Q181" i="6"/>
  <c r="R181" i="6"/>
  <c r="S181" i="6"/>
  <c r="T181" i="6"/>
  <c r="M182" i="6"/>
  <c r="N182" i="6"/>
  <c r="O182" i="6"/>
  <c r="P182" i="6"/>
  <c r="Q182" i="6"/>
  <c r="R182" i="6"/>
  <c r="S182" i="6"/>
  <c r="T182" i="6"/>
  <c r="M183" i="6"/>
  <c r="N183" i="6"/>
  <c r="O183" i="6"/>
  <c r="P183" i="6"/>
  <c r="Q183" i="6"/>
  <c r="R183" i="6"/>
  <c r="S183" i="6"/>
  <c r="T183" i="6"/>
  <c r="M184" i="6"/>
  <c r="N184" i="6"/>
  <c r="O184" i="6"/>
  <c r="P184" i="6"/>
  <c r="Q184" i="6"/>
  <c r="R184" i="6"/>
  <c r="S184" i="6"/>
  <c r="T184" i="6"/>
  <c r="M185" i="6"/>
  <c r="N185" i="6"/>
  <c r="O185" i="6"/>
  <c r="P185" i="6"/>
  <c r="Q185" i="6"/>
  <c r="R185" i="6"/>
  <c r="S185" i="6"/>
  <c r="T185" i="6"/>
  <c r="M186" i="6"/>
  <c r="N186" i="6"/>
  <c r="O186" i="6"/>
  <c r="P186" i="6"/>
  <c r="Q186" i="6"/>
  <c r="R186" i="6"/>
  <c r="S186" i="6"/>
  <c r="T186" i="6"/>
  <c r="M187" i="6"/>
  <c r="N187" i="6"/>
  <c r="O187" i="6"/>
  <c r="P187" i="6"/>
  <c r="Q187" i="6"/>
  <c r="R187" i="6"/>
  <c r="S187" i="6"/>
  <c r="T187" i="6"/>
  <c r="M188" i="6"/>
  <c r="N188" i="6"/>
  <c r="O188" i="6"/>
  <c r="P188" i="6"/>
  <c r="Q188" i="6"/>
  <c r="R188" i="6"/>
  <c r="S188" i="6"/>
  <c r="T188" i="6"/>
  <c r="M189" i="6"/>
  <c r="N189" i="6"/>
  <c r="O189" i="6"/>
  <c r="P189" i="6"/>
  <c r="Q189" i="6"/>
  <c r="R189" i="6"/>
  <c r="S189" i="6"/>
  <c r="T189" i="6"/>
  <c r="M190" i="6"/>
  <c r="N190" i="6"/>
  <c r="O190" i="6"/>
  <c r="P190" i="6"/>
  <c r="Q190" i="6"/>
  <c r="R190" i="6"/>
  <c r="S190" i="6"/>
  <c r="T190" i="6"/>
  <c r="M191" i="6"/>
  <c r="N191" i="6"/>
  <c r="O191" i="6"/>
  <c r="P191" i="6"/>
  <c r="Q191" i="6"/>
  <c r="R191" i="6"/>
  <c r="S191" i="6"/>
  <c r="T191" i="6"/>
  <c r="M192" i="6"/>
  <c r="N192" i="6"/>
  <c r="O192" i="6"/>
  <c r="P192" i="6"/>
  <c r="Q192" i="6"/>
  <c r="R192" i="6"/>
  <c r="S192" i="6"/>
  <c r="T192" i="6"/>
  <c r="M193" i="6"/>
  <c r="N193" i="6"/>
  <c r="O193" i="6"/>
  <c r="P193" i="6"/>
  <c r="Q193" i="6"/>
  <c r="R193" i="6"/>
  <c r="S193" i="6"/>
  <c r="T193" i="6"/>
  <c r="M194" i="6"/>
  <c r="N194" i="6"/>
  <c r="O194" i="6"/>
  <c r="P194" i="6"/>
  <c r="Q194" i="6"/>
  <c r="R194" i="6"/>
  <c r="S194" i="6"/>
  <c r="T194" i="6"/>
  <c r="M195" i="6"/>
  <c r="N195" i="6"/>
  <c r="O195" i="6"/>
  <c r="P195" i="6"/>
  <c r="Q195" i="6"/>
  <c r="R195" i="6"/>
  <c r="S195" i="6"/>
  <c r="T195" i="6"/>
  <c r="M196" i="6"/>
  <c r="N196" i="6"/>
  <c r="O196" i="6"/>
  <c r="P196" i="6"/>
  <c r="Q196" i="6"/>
  <c r="R196" i="6"/>
  <c r="S196" i="6"/>
  <c r="T196" i="6"/>
  <c r="M197" i="6"/>
  <c r="N197" i="6"/>
  <c r="O197" i="6"/>
  <c r="P197" i="6"/>
  <c r="Q197" i="6"/>
  <c r="R197" i="6"/>
  <c r="S197" i="6"/>
  <c r="T197" i="6"/>
  <c r="M198" i="6"/>
  <c r="N198" i="6"/>
  <c r="O198" i="6"/>
  <c r="P198" i="6"/>
  <c r="Q198" i="6"/>
  <c r="R198" i="6"/>
  <c r="S198" i="6"/>
  <c r="T198" i="6"/>
  <c r="M199" i="6"/>
  <c r="N199" i="6"/>
  <c r="O199" i="6"/>
  <c r="P199" i="6"/>
  <c r="Q199" i="6"/>
  <c r="R199" i="6"/>
  <c r="S199" i="6"/>
  <c r="T199" i="6"/>
  <c r="M200" i="6"/>
  <c r="N200" i="6"/>
  <c r="O200" i="6"/>
  <c r="P200" i="6"/>
  <c r="Q200" i="6"/>
  <c r="R200" i="6"/>
  <c r="S200" i="6"/>
  <c r="T200" i="6"/>
  <c r="M201" i="6"/>
  <c r="N201" i="6"/>
  <c r="O201" i="6"/>
  <c r="P201" i="6"/>
  <c r="Q201" i="6"/>
  <c r="R201" i="6"/>
  <c r="S201" i="6"/>
  <c r="T201" i="6"/>
  <c r="T4" i="6"/>
  <c r="T3" i="6"/>
  <c r="P4" i="6"/>
  <c r="P3" i="6"/>
  <c r="J5" i="6"/>
  <c r="S4" i="6"/>
  <c r="S3" i="6"/>
  <c r="O4" i="6"/>
  <c r="O3" i="6"/>
  <c r="R4" i="6"/>
  <c r="Q4" i="6"/>
  <c r="Q3" i="6"/>
  <c r="R3" i="6"/>
  <c r="N4" i="6"/>
  <c r="M4" i="6"/>
  <c r="N3" i="6"/>
  <c r="M3" i="6"/>
  <c r="J4" i="6"/>
  <c r="J6" i="6"/>
  <c r="J8" i="6"/>
  <c r="J9" i="6"/>
  <c r="J10" i="6"/>
  <c r="J12" i="6"/>
  <c r="J13" i="6"/>
  <c r="J14" i="6"/>
  <c r="J16" i="6"/>
  <c r="J17" i="6"/>
  <c r="J18" i="6"/>
  <c r="J20" i="6"/>
  <c r="J21" i="6"/>
  <c r="J22" i="6"/>
  <c r="J24" i="6"/>
  <c r="J25" i="6"/>
  <c r="J26" i="6"/>
  <c r="J28" i="6"/>
  <c r="J29" i="6"/>
  <c r="J30" i="6"/>
  <c r="J32" i="6"/>
  <c r="J33" i="6"/>
  <c r="J34" i="6"/>
  <c r="J36" i="6"/>
  <c r="J37" i="6"/>
  <c r="J38" i="6"/>
  <c r="J40" i="6"/>
  <c r="J41" i="6"/>
  <c r="J42" i="6"/>
  <c r="J44" i="6"/>
  <c r="J45" i="6"/>
  <c r="J46" i="6"/>
  <c r="J48" i="6"/>
  <c r="J49" i="6"/>
  <c r="J50" i="6"/>
  <c r="J52" i="6"/>
  <c r="J53" i="6"/>
  <c r="J54" i="6"/>
  <c r="J56" i="6"/>
  <c r="J57" i="6"/>
  <c r="J58" i="6"/>
  <c r="J60" i="6"/>
  <c r="J61" i="6"/>
  <c r="J62" i="6"/>
  <c r="J64" i="6"/>
  <c r="J65" i="6"/>
  <c r="J66" i="6"/>
  <c r="J68" i="6"/>
  <c r="J69" i="6"/>
  <c r="J70" i="6"/>
  <c r="J72" i="6"/>
  <c r="J73" i="6"/>
  <c r="J74" i="6"/>
  <c r="J76" i="6"/>
  <c r="J77" i="6"/>
  <c r="J78" i="6"/>
  <c r="J80" i="6"/>
  <c r="J81" i="6"/>
  <c r="J82" i="6"/>
  <c r="J84" i="6"/>
  <c r="J85" i="6"/>
  <c r="J86" i="6"/>
  <c r="J88" i="6"/>
  <c r="J89" i="6"/>
  <c r="J90" i="6"/>
  <c r="J92" i="6"/>
  <c r="J93" i="6"/>
  <c r="J94" i="6"/>
  <c r="J96" i="6"/>
  <c r="J97" i="6"/>
  <c r="J98" i="6"/>
  <c r="J100" i="6"/>
  <c r="J101" i="6"/>
  <c r="J102" i="6"/>
  <c r="J104" i="6"/>
  <c r="J105" i="6"/>
  <c r="J106" i="6"/>
  <c r="J108" i="6"/>
  <c r="J109" i="6"/>
  <c r="J110" i="6"/>
  <c r="J112" i="6"/>
  <c r="J113" i="6"/>
  <c r="J114" i="6"/>
  <c r="J116" i="6"/>
  <c r="J117" i="6"/>
  <c r="J118" i="6"/>
  <c r="J119" i="6"/>
  <c r="J120" i="6"/>
  <c r="J121" i="6"/>
  <c r="J122" i="6"/>
  <c r="J123" i="6"/>
  <c r="J124" i="6"/>
  <c r="J125" i="6"/>
  <c r="J126" i="6"/>
  <c r="J127" i="6"/>
  <c r="J128" i="6"/>
  <c r="J129" i="6"/>
  <c r="J130" i="6"/>
  <c r="J131" i="6"/>
  <c r="J132" i="6"/>
  <c r="J133" i="6"/>
  <c r="J134" i="6"/>
  <c r="J135" i="6"/>
  <c r="J136" i="6"/>
  <c r="J137" i="6"/>
  <c r="J138" i="6"/>
  <c r="J139" i="6"/>
  <c r="J140" i="6"/>
  <c r="J141" i="6"/>
  <c r="J142" i="6"/>
  <c r="J143" i="6"/>
  <c r="J144" i="6"/>
  <c r="J145" i="6"/>
  <c r="J146" i="6"/>
  <c r="J147" i="6"/>
  <c r="J148" i="6"/>
  <c r="J149" i="6"/>
  <c r="J150" i="6"/>
  <c r="J151" i="6"/>
  <c r="J152" i="6"/>
  <c r="J153" i="6"/>
  <c r="J154" i="6"/>
  <c r="J155" i="6"/>
  <c r="J156" i="6"/>
  <c r="J157" i="6"/>
  <c r="J158" i="6"/>
  <c r="J159" i="6"/>
  <c r="J160" i="6"/>
  <c r="J161" i="6"/>
  <c r="J162" i="6"/>
  <c r="J163" i="6"/>
  <c r="J164" i="6"/>
  <c r="J165" i="6"/>
  <c r="J166" i="6"/>
  <c r="J167" i="6"/>
  <c r="J168" i="6"/>
  <c r="J169" i="6"/>
  <c r="J170" i="6"/>
  <c r="J171" i="6"/>
  <c r="J172" i="6"/>
  <c r="J173" i="6"/>
  <c r="J174" i="6"/>
  <c r="J175" i="6"/>
  <c r="J176" i="6"/>
  <c r="J177" i="6"/>
  <c r="J178" i="6"/>
  <c r="J179" i="6"/>
  <c r="J180" i="6"/>
  <c r="J181" i="6"/>
  <c r="J182" i="6"/>
  <c r="J183" i="6"/>
  <c r="J184" i="6"/>
  <c r="J185" i="6"/>
  <c r="J186" i="6"/>
  <c r="J187" i="6"/>
  <c r="J188" i="6"/>
  <c r="J189" i="6"/>
  <c r="J190" i="6"/>
  <c r="J191" i="6"/>
  <c r="J192" i="6"/>
  <c r="J193" i="6"/>
  <c r="J194" i="6"/>
  <c r="J195" i="6"/>
  <c r="J196" i="6"/>
  <c r="J197" i="6"/>
  <c r="J198" i="6"/>
  <c r="J199" i="6"/>
  <c r="J200" i="6"/>
  <c r="J201" i="6"/>
  <c r="J3" i="6"/>
  <c r="I4" i="6"/>
  <c r="I3" i="6"/>
  <c r="I6" i="6"/>
  <c r="I7" i="6"/>
  <c r="I9" i="6"/>
  <c r="I10" i="6"/>
  <c r="I11" i="6"/>
  <c r="I13" i="6"/>
  <c r="I14" i="6"/>
  <c r="I15" i="6"/>
  <c r="I17" i="6"/>
  <c r="I18" i="6"/>
  <c r="I19" i="6"/>
  <c r="I21" i="6"/>
  <c r="I22" i="6"/>
  <c r="I23" i="6"/>
  <c r="I25" i="6"/>
  <c r="I26" i="6"/>
  <c r="I27" i="6"/>
  <c r="I29" i="6"/>
  <c r="I30" i="6"/>
  <c r="I31" i="6"/>
  <c r="I33" i="6"/>
  <c r="I34" i="6"/>
  <c r="I35" i="6"/>
  <c r="I37" i="6"/>
  <c r="I38" i="6"/>
  <c r="I39" i="6"/>
  <c r="I41" i="6"/>
  <c r="I42" i="6"/>
  <c r="I43" i="6"/>
  <c r="I45" i="6"/>
  <c r="I46" i="6"/>
  <c r="I47" i="6"/>
  <c r="I49" i="6"/>
  <c r="I50" i="6"/>
  <c r="I51" i="6"/>
  <c r="I53" i="6"/>
  <c r="I54" i="6"/>
  <c r="I55" i="6"/>
  <c r="I57" i="6"/>
  <c r="I58" i="6"/>
  <c r="I59" i="6"/>
  <c r="I61" i="6"/>
  <c r="I62" i="6"/>
  <c r="I63" i="6"/>
  <c r="I65" i="6"/>
  <c r="I66" i="6"/>
  <c r="I67" i="6"/>
  <c r="I69" i="6"/>
  <c r="I70" i="6"/>
  <c r="I71" i="6"/>
  <c r="I73" i="6"/>
  <c r="I74" i="6"/>
  <c r="I75" i="6"/>
  <c r="I77" i="6"/>
  <c r="I78" i="6"/>
  <c r="I79" i="6"/>
  <c r="I81" i="6"/>
  <c r="I82" i="6"/>
  <c r="I83" i="6"/>
  <c r="I85" i="6"/>
  <c r="I86" i="6"/>
  <c r="I87" i="6"/>
  <c r="I89" i="6"/>
  <c r="I90" i="6"/>
  <c r="I91" i="6"/>
  <c r="I93" i="6"/>
  <c r="I94" i="6"/>
  <c r="I95" i="6"/>
  <c r="I96" i="6"/>
  <c r="I97" i="6"/>
  <c r="I98" i="6"/>
  <c r="I99" i="6"/>
  <c r="I100" i="6"/>
  <c r="I101" i="6"/>
  <c r="I102" i="6"/>
  <c r="I103" i="6"/>
  <c r="I104" i="6"/>
  <c r="I105" i="6"/>
  <c r="I106" i="6"/>
  <c r="I107" i="6"/>
  <c r="I108" i="6"/>
  <c r="I109" i="6"/>
  <c r="I110" i="6"/>
  <c r="I111" i="6"/>
  <c r="I112" i="6"/>
  <c r="I113" i="6"/>
  <c r="I114" i="6"/>
  <c r="I115" i="6"/>
  <c r="I116" i="6"/>
  <c r="I117" i="6"/>
  <c r="I118" i="6"/>
  <c r="I119" i="6"/>
  <c r="I120" i="6"/>
  <c r="I121" i="6"/>
  <c r="I122" i="6"/>
  <c r="I123" i="6"/>
  <c r="I124" i="6"/>
  <c r="I125" i="6"/>
  <c r="I126" i="6"/>
  <c r="I127" i="6"/>
  <c r="I128" i="6"/>
  <c r="I129" i="6"/>
  <c r="I130" i="6"/>
  <c r="I131" i="6"/>
  <c r="I132" i="6"/>
  <c r="I133" i="6"/>
  <c r="I134" i="6"/>
  <c r="I135" i="6"/>
  <c r="I136" i="6"/>
  <c r="I137" i="6"/>
  <c r="I138" i="6"/>
  <c r="I139" i="6"/>
  <c r="I140" i="6"/>
  <c r="I141" i="6"/>
  <c r="I142" i="6"/>
  <c r="I143" i="6"/>
  <c r="I144" i="6"/>
  <c r="I145" i="6"/>
  <c r="I146" i="6"/>
  <c r="I147" i="6"/>
  <c r="I148" i="6"/>
  <c r="I149" i="6"/>
  <c r="I150" i="6"/>
  <c r="I151" i="6"/>
  <c r="I152" i="6"/>
  <c r="I153" i="6"/>
  <c r="I154" i="6"/>
  <c r="I155" i="6"/>
  <c r="I156" i="6"/>
  <c r="I157" i="6"/>
  <c r="I158" i="6"/>
  <c r="I159" i="6"/>
  <c r="I160" i="6"/>
  <c r="I161" i="6"/>
  <c r="I162" i="6"/>
  <c r="I163" i="6"/>
  <c r="I164" i="6"/>
  <c r="I165" i="6"/>
  <c r="I166" i="6"/>
  <c r="I167" i="6"/>
  <c r="I168" i="6"/>
  <c r="I169" i="6"/>
  <c r="I170" i="6"/>
  <c r="I171" i="6"/>
  <c r="I172" i="6"/>
  <c r="I173" i="6"/>
  <c r="I174" i="6"/>
  <c r="I175" i="6"/>
  <c r="I176" i="6"/>
  <c r="I177" i="6"/>
  <c r="I178" i="6"/>
  <c r="I179" i="6"/>
  <c r="I180" i="6"/>
  <c r="I181" i="6"/>
  <c r="I182" i="6"/>
  <c r="I183" i="6"/>
  <c r="I184" i="6"/>
  <c r="I185" i="6"/>
  <c r="I186" i="6"/>
  <c r="I187" i="6"/>
  <c r="I188" i="6"/>
  <c r="I189" i="6"/>
  <c r="I190" i="6"/>
  <c r="I191" i="6"/>
  <c r="I192" i="6"/>
  <c r="I193" i="6"/>
  <c r="I194" i="6"/>
  <c r="I195" i="6"/>
  <c r="I196" i="6"/>
  <c r="I197" i="6"/>
  <c r="I198" i="6"/>
  <c r="I199" i="6"/>
  <c r="I200" i="6"/>
  <c r="I201" i="6"/>
  <c r="AB1341" i="1" l="1"/>
  <c r="AH325" i="1"/>
  <c r="AH326" i="1" s="1"/>
  <c r="AH327" i="1" s="1"/>
  <c r="AH328" i="1" s="1"/>
  <c r="AH329" i="1" s="1"/>
  <c r="AB324" i="1"/>
  <c r="AB456" i="1"/>
  <c r="AH323" i="1"/>
  <c r="AH324" i="1" s="1"/>
  <c r="AC445" i="1"/>
  <c r="AB445" i="1"/>
  <c r="AC1469" i="1"/>
  <c r="AB1469" i="1"/>
  <c r="AC70" i="1"/>
  <c r="AB70" i="1"/>
  <c r="AC110" i="1"/>
  <c r="AB110" i="1"/>
  <c r="AC150" i="1"/>
  <c r="AB150" i="1"/>
  <c r="AC566" i="1"/>
  <c r="AB566" i="1"/>
  <c r="AC71" i="1"/>
  <c r="AB71" i="1"/>
  <c r="AC1351" i="1"/>
  <c r="AB1351" i="1"/>
  <c r="AC92" i="1"/>
  <c r="AB92" i="1"/>
  <c r="AC404" i="1"/>
  <c r="AB404" i="1"/>
  <c r="AC444" i="1"/>
  <c r="AB444" i="1"/>
  <c r="AC548" i="1"/>
  <c r="AB548" i="1"/>
  <c r="AC1148" i="1"/>
  <c r="AB1148" i="1"/>
  <c r="AC1372" i="1"/>
  <c r="AB1372" i="1"/>
  <c r="AC65" i="1"/>
  <c r="AB65" i="1"/>
  <c r="AC113" i="1"/>
  <c r="AB113" i="1"/>
  <c r="AC385" i="1"/>
  <c r="AB385" i="1"/>
  <c r="AC1401" i="1"/>
  <c r="AB1401" i="1"/>
  <c r="AC1434" i="1"/>
  <c r="AB1434" i="1"/>
  <c r="AC75" i="1"/>
  <c r="AB75" i="1"/>
  <c r="AC99" i="1"/>
  <c r="AB99" i="1"/>
  <c r="AC123" i="1"/>
  <c r="AB123" i="1"/>
  <c r="AC131" i="1"/>
  <c r="AB131" i="1"/>
  <c r="AC155" i="1"/>
  <c r="AB155" i="1"/>
  <c r="P5" i="6"/>
  <c r="O5" i="6"/>
  <c r="D1" i="5" l="1"/>
  <c r="F3" i="5" l="1"/>
  <c r="G3" i="5" l="1"/>
  <c r="F4" i="5"/>
  <c r="F5" i="5" l="1"/>
  <c r="F6" i="5" s="1"/>
  <c r="G4" i="5"/>
  <c r="F7" i="5" l="1"/>
  <c r="G5" i="5"/>
  <c r="G6" i="5" s="1"/>
  <c r="F8" i="5" l="1"/>
  <c r="F9" i="5" s="1"/>
  <c r="G7" i="5"/>
  <c r="F10" i="5" l="1"/>
  <c r="F11" i="5" s="1"/>
  <c r="F12" i="5" s="1"/>
  <c r="F13" i="5" s="1"/>
  <c r="F14" i="5" s="1"/>
  <c r="F15" i="5" s="1"/>
  <c r="F16" i="5" s="1"/>
  <c r="F17" i="5" s="1"/>
  <c r="F18" i="5" s="1"/>
  <c r="F19" i="5" s="1"/>
  <c r="F20" i="5" s="1"/>
  <c r="F21" i="5" s="1"/>
  <c r="F22" i="5" s="1"/>
  <c r="F23" i="5" s="1"/>
  <c r="F24" i="5" s="1"/>
  <c r="F25" i="5" s="1"/>
  <c r="F26" i="5" s="1"/>
  <c r="F27" i="5" s="1"/>
  <c r="F28" i="5" s="1"/>
  <c r="F29" i="5" s="1"/>
  <c r="F30" i="5" s="1"/>
  <c r="F31" i="5" s="1"/>
  <c r="F32" i="5" s="1"/>
  <c r="F33" i="5" s="1"/>
  <c r="F34" i="5" s="1"/>
  <c r="F35" i="5" s="1"/>
  <c r="F36" i="5" s="1"/>
  <c r="F37" i="5" s="1"/>
  <c r="F38" i="5" s="1"/>
  <c r="F39" i="5" s="1"/>
  <c r="F40" i="5" s="1"/>
  <c r="F41" i="5" s="1"/>
  <c r="F42" i="5" s="1"/>
  <c r="F43" i="5" s="1"/>
  <c r="F44" i="5" s="1"/>
  <c r="F45" i="5" s="1"/>
  <c r="F46" i="5" s="1"/>
  <c r="F47" i="5" s="1"/>
  <c r="F48" i="5" s="1"/>
  <c r="F49" i="5" s="1"/>
  <c r="F50" i="5" s="1"/>
  <c r="F51" i="5" s="1"/>
  <c r="F52" i="5" s="1"/>
  <c r="F53" i="5" s="1"/>
  <c r="F54" i="5" s="1"/>
  <c r="F55" i="5" s="1"/>
  <c r="F56" i="5" s="1"/>
  <c r="F57" i="5" s="1"/>
  <c r="F58" i="5" s="1"/>
  <c r="F59" i="5" s="1"/>
  <c r="G8" i="5"/>
  <c r="G9" i="5" s="1"/>
  <c r="G59" i="5" l="1"/>
  <c r="F60" i="5"/>
  <c r="G10" i="5"/>
  <c r="G11" i="5" s="1"/>
  <c r="G12" i="5" s="1"/>
  <c r="G60" i="5" l="1"/>
  <c r="F61" i="5"/>
  <c r="G61" i="5" l="1"/>
  <c r="F62" i="5"/>
  <c r="G13" i="5"/>
  <c r="G62" i="5" l="1"/>
  <c r="F63" i="5"/>
  <c r="G14" i="5"/>
  <c r="G63" i="5" l="1"/>
  <c r="F64" i="5"/>
  <c r="G15" i="5"/>
  <c r="G64" i="5" l="1"/>
  <c r="F65" i="5"/>
  <c r="G16" i="5"/>
  <c r="G65" i="5" l="1"/>
  <c r="F66" i="5"/>
  <c r="G17" i="5"/>
  <c r="G66" i="5" l="1"/>
  <c r="F67" i="5"/>
  <c r="G18" i="5"/>
  <c r="G67" i="5" l="1"/>
  <c r="F68" i="5"/>
  <c r="G19" i="5"/>
  <c r="G68" i="5" l="1"/>
  <c r="F69" i="5"/>
  <c r="G20" i="5"/>
  <c r="G69" i="5" l="1"/>
  <c r="F70" i="5"/>
  <c r="G21" i="5"/>
  <c r="G70" i="5" l="1"/>
  <c r="F71" i="5"/>
  <c r="G22" i="5"/>
  <c r="G71" i="5" l="1"/>
  <c r="F72" i="5"/>
  <c r="G23" i="5"/>
  <c r="G72" i="5" l="1"/>
  <c r="F73" i="5"/>
  <c r="G24" i="5"/>
  <c r="G73" i="5" l="1"/>
  <c r="F74" i="5"/>
  <c r="G25" i="5"/>
  <c r="G74" i="5" l="1"/>
  <c r="F75" i="5"/>
  <c r="G26" i="5"/>
  <c r="G75" i="5" l="1"/>
  <c r="F76" i="5"/>
  <c r="G27" i="5"/>
  <c r="G76" i="5" l="1"/>
  <c r="F77" i="5"/>
  <c r="G28" i="5"/>
  <c r="G77" i="5" l="1"/>
  <c r="F78" i="5"/>
  <c r="G29" i="5"/>
  <c r="G78" i="5" l="1"/>
  <c r="F79" i="5"/>
  <c r="G30" i="5"/>
  <c r="G79" i="5" l="1"/>
  <c r="F80" i="5"/>
  <c r="G31" i="5"/>
  <c r="G80" i="5" l="1"/>
  <c r="F81" i="5"/>
  <c r="G32" i="5"/>
  <c r="G81" i="5" l="1"/>
  <c r="F82" i="5"/>
  <c r="G33" i="5"/>
  <c r="G82" i="5" l="1"/>
  <c r="F83" i="5"/>
  <c r="G34" i="5"/>
  <c r="G83" i="5" l="1"/>
  <c r="F84" i="5"/>
  <c r="G35" i="5"/>
  <c r="G84" i="5" l="1"/>
  <c r="F85" i="5"/>
  <c r="G36" i="5"/>
  <c r="G85" i="5" l="1"/>
  <c r="F86" i="5"/>
  <c r="G37" i="5"/>
  <c r="G86" i="5" l="1"/>
  <c r="F87" i="5"/>
  <c r="G38" i="5"/>
  <c r="G87" i="5" l="1"/>
  <c r="F88" i="5"/>
  <c r="G39" i="5"/>
  <c r="G88" i="5" l="1"/>
  <c r="F89" i="5"/>
  <c r="G40" i="5"/>
  <c r="G89" i="5" l="1"/>
  <c r="F90" i="5"/>
  <c r="G41" i="5"/>
  <c r="G90" i="5" l="1"/>
  <c r="F91" i="5"/>
  <c r="G42" i="5"/>
  <c r="G91" i="5" l="1"/>
  <c r="F92" i="5"/>
  <c r="G43" i="5"/>
  <c r="G92" i="5" l="1"/>
  <c r="F93" i="5"/>
  <c r="G44" i="5"/>
  <c r="G93" i="5" l="1"/>
  <c r="F94" i="5"/>
  <c r="G45" i="5"/>
  <c r="G94" i="5" l="1"/>
  <c r="F95" i="5"/>
  <c r="G46" i="5"/>
  <c r="G95" i="5" l="1"/>
  <c r="F96" i="5"/>
  <c r="G47" i="5"/>
  <c r="G96" i="5" l="1"/>
  <c r="F97" i="5"/>
  <c r="G48" i="5"/>
  <c r="G97" i="5" l="1"/>
  <c r="F98" i="5"/>
  <c r="G49" i="5"/>
  <c r="G98" i="5" l="1"/>
  <c r="F99" i="5"/>
  <c r="G50" i="5"/>
  <c r="G99" i="5" l="1"/>
  <c r="F100" i="5"/>
  <c r="G51" i="5"/>
  <c r="G100" i="5" l="1"/>
  <c r="F101" i="5"/>
  <c r="G52" i="5"/>
  <c r="G101" i="5" l="1"/>
  <c r="F102" i="5"/>
  <c r="G53" i="5"/>
  <c r="G102" i="5" l="1"/>
  <c r="F103" i="5"/>
  <c r="G54" i="5"/>
  <c r="G103" i="5" l="1"/>
  <c r="F104" i="5"/>
  <c r="G55" i="5"/>
  <c r="G104" i="5" l="1"/>
  <c r="F105" i="5"/>
  <c r="G56" i="5"/>
  <c r="G105" i="5" l="1"/>
  <c r="F106" i="5"/>
  <c r="G57" i="5"/>
  <c r="G58" i="5"/>
  <c r="G106" i="5" l="1"/>
  <c r="F107" i="5"/>
  <c r="G107" i="5" l="1"/>
  <c r="F108" i="5"/>
  <c r="G108" i="5" l="1"/>
  <c r="F109" i="5"/>
  <c r="L4" i="2"/>
  <c r="G109" i="5" l="1"/>
  <c r="F110" i="5"/>
  <c r="AA8" i="1"/>
  <c r="AH7" i="1" s="1"/>
  <c r="AH8" i="1" s="1"/>
  <c r="AH9" i="1" s="1"/>
  <c r="AH10" i="1" s="1"/>
  <c r="AH11" i="1" s="1"/>
  <c r="AH12" i="1" s="1"/>
  <c r="AH13" i="1" s="1"/>
  <c r="AH14" i="1" s="1"/>
  <c r="AH15" i="1" s="1"/>
  <c r="AH16" i="1" s="1"/>
  <c r="AH17" i="1" s="1"/>
  <c r="AH18" i="1" s="1"/>
  <c r="AH19" i="1" s="1"/>
  <c r="AH20" i="1" s="1"/>
  <c r="AH21" i="1" s="1"/>
  <c r="AH22" i="1" s="1"/>
  <c r="AH23" i="1" s="1"/>
  <c r="AH24" i="1" s="1"/>
  <c r="AH25" i="1" s="1"/>
  <c r="AH26" i="1" s="1"/>
  <c r="AH27" i="1" s="1"/>
  <c r="AH28" i="1" s="1"/>
  <c r="AH29" i="1" s="1"/>
  <c r="AH30" i="1" s="1"/>
  <c r="AH31" i="1" s="1"/>
  <c r="AH32" i="1" s="1"/>
  <c r="AH33" i="1" s="1"/>
  <c r="AH34" i="1" s="1"/>
  <c r="AH35" i="1" s="1"/>
  <c r="AH36" i="1" s="1"/>
  <c r="AH37" i="1" s="1"/>
  <c r="AH38" i="1" s="1"/>
  <c r="AH39" i="1" s="1"/>
  <c r="AH40" i="1" s="1"/>
  <c r="AH41" i="1" s="1"/>
  <c r="AH42" i="1" s="1"/>
  <c r="AH43" i="1" s="1"/>
  <c r="AH44" i="1" s="1"/>
  <c r="AH45" i="1" s="1"/>
  <c r="AH46" i="1" s="1"/>
  <c r="AH47" i="1" s="1"/>
  <c r="AH48" i="1" s="1"/>
  <c r="AH49" i="1" s="1"/>
  <c r="AH50" i="1" s="1"/>
  <c r="AH51" i="1" s="1"/>
  <c r="AH52" i="1" s="1"/>
  <c r="AH53" i="1" s="1"/>
  <c r="AH54" i="1" s="1"/>
  <c r="AH55" i="1" s="1"/>
  <c r="AH56" i="1" s="1"/>
  <c r="AH57" i="1" s="1"/>
  <c r="AH58" i="1" s="1"/>
  <c r="AH59" i="1" s="1"/>
  <c r="AH60" i="1" s="1"/>
  <c r="AH61" i="1" s="1"/>
  <c r="AH62" i="1" s="1"/>
  <c r="AH63" i="1" s="1"/>
  <c r="AH64" i="1" s="1"/>
  <c r="AH65" i="1" s="1"/>
  <c r="AH66" i="1" s="1"/>
  <c r="AH67" i="1" s="1"/>
  <c r="AH68" i="1" s="1"/>
  <c r="AH69" i="1" s="1"/>
  <c r="AH70" i="1" s="1"/>
  <c r="AH71" i="1" s="1"/>
  <c r="AH72" i="1" s="1"/>
  <c r="AH73" i="1" s="1"/>
  <c r="AH74" i="1" s="1"/>
  <c r="AH75" i="1" s="1"/>
  <c r="AH76" i="1" s="1"/>
  <c r="AH77" i="1" s="1"/>
  <c r="AH78" i="1" s="1"/>
  <c r="AH79" i="1" s="1"/>
  <c r="AH80" i="1" s="1"/>
  <c r="AH81" i="1" s="1"/>
  <c r="AH82" i="1" s="1"/>
  <c r="AH83" i="1" s="1"/>
  <c r="AH84" i="1" s="1"/>
  <c r="AH85" i="1" s="1"/>
  <c r="AH86" i="1" s="1"/>
  <c r="AH87" i="1" s="1"/>
  <c r="AH88" i="1" s="1"/>
  <c r="AH89" i="1" s="1"/>
  <c r="AH90" i="1" s="1"/>
  <c r="AH91" i="1" s="1"/>
  <c r="AH92" i="1" s="1"/>
  <c r="AH93" i="1" s="1"/>
  <c r="AH94" i="1" s="1"/>
  <c r="AH95" i="1" s="1"/>
  <c r="AH96" i="1" s="1"/>
  <c r="AH97" i="1" s="1"/>
  <c r="AH98" i="1" s="1"/>
  <c r="AH99" i="1" s="1"/>
  <c r="AH100" i="1" s="1"/>
  <c r="AH101" i="1" s="1"/>
  <c r="AH102" i="1" s="1"/>
  <c r="AH103" i="1" s="1"/>
  <c r="AH104" i="1" s="1"/>
  <c r="AH105" i="1" s="1"/>
  <c r="AH106" i="1" s="1"/>
  <c r="AH107" i="1" s="1"/>
  <c r="AH108" i="1" s="1"/>
  <c r="AH109" i="1" s="1"/>
  <c r="AH110" i="1" s="1"/>
  <c r="AH111" i="1" s="1"/>
  <c r="AH112" i="1" s="1"/>
  <c r="AH113" i="1" s="1"/>
  <c r="AH114" i="1" s="1"/>
  <c r="AH115" i="1" s="1"/>
  <c r="AH116" i="1" s="1"/>
  <c r="AH117" i="1" s="1"/>
  <c r="AH118" i="1" s="1"/>
  <c r="AH119" i="1" s="1"/>
  <c r="AH120" i="1" s="1"/>
  <c r="AH121" i="1" s="1"/>
  <c r="AH122" i="1" s="1"/>
  <c r="AH123" i="1" s="1"/>
  <c r="AH124" i="1" s="1"/>
  <c r="AH125" i="1" s="1"/>
  <c r="AH126" i="1" s="1"/>
  <c r="AH127" i="1" s="1"/>
  <c r="AH128" i="1" s="1"/>
  <c r="AH129" i="1" s="1"/>
  <c r="AH130" i="1" s="1"/>
  <c r="AH131" i="1" s="1"/>
  <c r="AH132" i="1" s="1"/>
  <c r="AH133" i="1" s="1"/>
  <c r="AH134" i="1" s="1"/>
  <c r="AH135" i="1" s="1"/>
  <c r="AH136" i="1" s="1"/>
  <c r="AH137" i="1" s="1"/>
  <c r="AH138" i="1" s="1"/>
  <c r="AH139" i="1" s="1"/>
  <c r="AH140" i="1" s="1"/>
  <c r="AH141" i="1" s="1"/>
  <c r="AH142" i="1" s="1"/>
  <c r="AH143" i="1" s="1"/>
  <c r="AH144" i="1" s="1"/>
  <c r="AH145" i="1" s="1"/>
  <c r="AH146" i="1" s="1"/>
  <c r="AH147" i="1" s="1"/>
  <c r="AH148" i="1" s="1"/>
  <c r="AH149" i="1" s="1"/>
  <c r="AH150" i="1" s="1"/>
  <c r="AH151" i="1" s="1"/>
  <c r="AH152" i="1" s="1"/>
  <c r="AH153" i="1" s="1"/>
  <c r="AH154" i="1" s="1"/>
  <c r="AH155" i="1" s="1"/>
  <c r="AH156" i="1" s="1"/>
  <c r="AH157" i="1" s="1"/>
  <c r="AH158" i="1" s="1"/>
  <c r="AH159" i="1" s="1"/>
  <c r="AH160" i="1" s="1"/>
  <c r="AH161" i="1" s="1"/>
  <c r="AH162" i="1" s="1"/>
  <c r="AH163" i="1" s="1"/>
  <c r="AH164" i="1" s="1"/>
  <c r="AH165" i="1" s="1"/>
  <c r="AH166" i="1" s="1"/>
  <c r="AH167" i="1" s="1"/>
  <c r="AH168" i="1" s="1"/>
  <c r="AH169" i="1" s="1"/>
  <c r="AH170" i="1" s="1"/>
  <c r="AH171" i="1" s="1"/>
  <c r="AH172" i="1" s="1"/>
  <c r="AH173" i="1" s="1"/>
  <c r="AH174" i="1" s="1"/>
  <c r="AH175" i="1" s="1"/>
  <c r="AH176" i="1" s="1"/>
  <c r="AH177" i="1" s="1"/>
  <c r="AH178" i="1" s="1"/>
  <c r="AH179" i="1" s="1"/>
  <c r="AH180" i="1" s="1"/>
  <c r="AH181" i="1" s="1"/>
  <c r="AH182" i="1" s="1"/>
  <c r="AH183" i="1" s="1"/>
  <c r="AH184" i="1" s="1"/>
  <c r="AH185" i="1" s="1"/>
  <c r="AH186" i="1" s="1"/>
  <c r="AH187" i="1" s="1"/>
  <c r="AH188" i="1" s="1"/>
  <c r="AH189" i="1" s="1"/>
  <c r="AH190" i="1" s="1"/>
  <c r="AH191" i="1" s="1"/>
  <c r="AH192" i="1" s="1"/>
  <c r="AH193" i="1" s="1"/>
  <c r="AH194" i="1" s="1"/>
  <c r="AH195" i="1" s="1"/>
  <c r="AH196" i="1" s="1"/>
  <c r="AH197" i="1" s="1"/>
  <c r="AH198" i="1" s="1"/>
  <c r="AH199" i="1" s="1"/>
  <c r="AH200" i="1" s="1"/>
  <c r="AH201" i="1" s="1"/>
  <c r="AH202" i="1" s="1"/>
  <c r="AH203" i="1" s="1"/>
  <c r="AH204" i="1" s="1"/>
  <c r="AH205" i="1" s="1"/>
  <c r="AH206" i="1" s="1"/>
  <c r="AH207" i="1" s="1"/>
  <c r="AH208" i="1" s="1"/>
  <c r="AH209" i="1" s="1"/>
  <c r="AH210" i="1" s="1"/>
  <c r="AH211" i="1" s="1"/>
  <c r="AH212" i="1" s="1"/>
  <c r="AH213" i="1" s="1"/>
  <c r="AH214" i="1" s="1"/>
  <c r="AH215" i="1" s="1"/>
  <c r="AH216" i="1" s="1"/>
  <c r="AH217" i="1" s="1"/>
  <c r="AH218" i="1" s="1"/>
  <c r="AH219" i="1" s="1"/>
  <c r="AH220" i="1" s="1"/>
  <c r="AH221" i="1" s="1"/>
  <c r="AH222" i="1" s="1"/>
  <c r="AH223" i="1" s="1"/>
  <c r="AH224" i="1" s="1"/>
  <c r="AH225" i="1" s="1"/>
  <c r="AH226" i="1" s="1"/>
  <c r="AH227" i="1" s="1"/>
  <c r="AH228" i="1" s="1"/>
  <c r="AH229" i="1" s="1"/>
  <c r="AH230" i="1" s="1"/>
  <c r="AH231" i="1" s="1"/>
  <c r="AH232" i="1" s="1"/>
  <c r="AH233" i="1" s="1"/>
  <c r="AH234" i="1" s="1"/>
  <c r="AH235" i="1" s="1"/>
  <c r="AH236" i="1" s="1"/>
  <c r="AH237" i="1" s="1"/>
  <c r="AH238" i="1" s="1"/>
  <c r="AH239" i="1" s="1"/>
  <c r="AH240" i="1" s="1"/>
  <c r="AC8" i="1" l="1"/>
  <c r="AB8" i="1"/>
  <c r="AD5" i="1"/>
  <c r="G110" i="5"/>
  <c r="F111" i="5"/>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7" i="2"/>
  <c r="L5" i="2"/>
  <c r="L6"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4" i="2"/>
  <c r="G111" i="5" l="1"/>
  <c r="F112" i="5"/>
  <c r="G112" i="5" l="1"/>
  <c r="F113" i="5"/>
  <c r="B2" i="3" l="1"/>
  <c r="C2" i="3" s="1"/>
  <c r="G113" i="5"/>
  <c r="F114" i="5"/>
  <c r="G114" i="5" l="1"/>
  <c r="F115" i="5"/>
  <c r="G115" i="5" l="1"/>
  <c r="F116" i="5"/>
  <c r="G116" i="5" l="1"/>
  <c r="F117" i="5"/>
  <c r="G117" i="5" l="1"/>
  <c r="F118" i="5"/>
  <c r="G118" i="5" l="1"/>
  <c r="F119" i="5"/>
  <c r="B3" i="3" l="1"/>
  <c r="C3" i="3" s="1"/>
  <c r="G119" i="5"/>
  <c r="F120" i="5"/>
  <c r="G120" i="5" l="1"/>
  <c r="F121" i="5"/>
  <c r="G121" i="5" l="1"/>
  <c r="F122" i="5"/>
  <c r="G122" i="5" l="1"/>
  <c r="F123" i="5"/>
  <c r="G123" i="5" l="1"/>
  <c r="F124" i="5"/>
  <c r="G124" i="5" l="1"/>
  <c r="F125" i="5"/>
  <c r="G125" i="5" l="1"/>
  <c r="F126" i="5"/>
  <c r="G126" i="5" l="1"/>
  <c r="F127" i="5"/>
  <c r="G127" i="5" l="1"/>
  <c r="F128" i="5"/>
  <c r="G128" i="5" l="1"/>
  <c r="F129" i="5"/>
  <c r="G129" i="5" l="1"/>
  <c r="F130" i="5"/>
  <c r="G130" i="5" l="1"/>
  <c r="F131" i="5"/>
  <c r="G131" i="5" l="1"/>
  <c r="F132" i="5"/>
  <c r="G132" i="5" l="1"/>
  <c r="F133" i="5"/>
  <c r="G133" i="5" l="1"/>
  <c r="F134" i="5"/>
  <c r="G134" i="5" l="1"/>
  <c r="F135" i="5"/>
  <c r="G135" i="5" l="1"/>
  <c r="F136" i="5"/>
  <c r="G136" i="5" l="1"/>
  <c r="F137" i="5"/>
  <c r="G137" i="5" l="1"/>
  <c r="F138" i="5"/>
  <c r="G138" i="5" l="1"/>
  <c r="F139" i="5"/>
  <c r="B7" i="3" l="1"/>
  <c r="C7" i="3" s="1"/>
  <c r="B6" i="3"/>
  <c r="C6" i="3" s="1"/>
  <c r="B5" i="3"/>
  <c r="C5" i="3" s="1"/>
  <c r="B4" i="3"/>
  <c r="C4" i="3" s="1"/>
  <c r="B128" i="3"/>
  <c r="C128" i="3" s="1"/>
  <c r="B18" i="3"/>
  <c r="C18" i="3" s="1"/>
  <c r="B75" i="3"/>
  <c r="C75" i="3" s="1"/>
  <c r="B168" i="3"/>
  <c r="C168" i="3" s="1"/>
  <c r="B79" i="3"/>
  <c r="C79" i="3" s="1"/>
  <c r="B50" i="3"/>
  <c r="C50" i="3" s="1"/>
  <c r="B164" i="3"/>
  <c r="C164" i="3" s="1"/>
  <c r="B63" i="3"/>
  <c r="C63" i="3" s="1"/>
  <c r="B48" i="3"/>
  <c r="C48" i="3" s="1"/>
  <c r="B27" i="3"/>
  <c r="C27" i="3" s="1"/>
  <c r="B114" i="3"/>
  <c r="C114" i="3" s="1"/>
  <c r="B184" i="3"/>
  <c r="C184" i="3" s="1"/>
  <c r="B115" i="3"/>
  <c r="C115" i="3" s="1"/>
  <c r="B65" i="3"/>
  <c r="C65" i="3" s="1"/>
  <c r="B162" i="3"/>
  <c r="C162" i="3" s="1"/>
  <c r="B56" i="3"/>
  <c r="C56" i="3" s="1"/>
  <c r="B77" i="3"/>
  <c r="C77" i="3" s="1"/>
  <c r="B111" i="3"/>
  <c r="C111" i="3" s="1"/>
  <c r="B99" i="3"/>
  <c r="C99" i="3" s="1"/>
  <c r="B130" i="3"/>
  <c r="C130" i="3" s="1"/>
  <c r="B201" i="3"/>
  <c r="C201" i="3" s="1"/>
  <c r="B112" i="3"/>
  <c r="C112" i="3" s="1"/>
  <c r="B133" i="3"/>
  <c r="C133" i="3" s="1"/>
  <c r="B57" i="3"/>
  <c r="C57" i="3" s="1"/>
  <c r="B170" i="3"/>
  <c r="C170" i="3" s="1"/>
  <c r="B45" i="3"/>
  <c r="C45" i="3" s="1"/>
  <c r="B134" i="3"/>
  <c r="C134" i="3" s="1"/>
  <c r="B173" i="3"/>
  <c r="C173" i="3" s="1"/>
  <c r="B72" i="3"/>
  <c r="C72" i="3" s="1"/>
  <c r="B29" i="3"/>
  <c r="C29" i="3" s="1"/>
  <c r="B24" i="3"/>
  <c r="C24" i="3" s="1"/>
  <c r="B160" i="3"/>
  <c r="C160" i="3" s="1"/>
  <c r="B105" i="3"/>
  <c r="C105" i="3" s="1"/>
  <c r="B157" i="3"/>
  <c r="C157" i="3" s="1"/>
  <c r="B122" i="3"/>
  <c r="C122" i="3" s="1"/>
  <c r="B177" i="3"/>
  <c r="C177" i="3" s="1"/>
  <c r="B32" i="3"/>
  <c r="C32" i="3" s="1"/>
  <c r="B158" i="3"/>
  <c r="C158" i="3" s="1"/>
  <c r="B42" i="3"/>
  <c r="C42" i="3" s="1"/>
  <c r="B125" i="3"/>
  <c r="C125" i="3" s="1"/>
  <c r="B143" i="3"/>
  <c r="C143" i="3" s="1"/>
  <c r="B110" i="3"/>
  <c r="C110" i="3" s="1"/>
  <c r="B140" i="3"/>
  <c r="C140" i="3" s="1"/>
  <c r="B191" i="3"/>
  <c r="C191" i="3" s="1"/>
  <c r="B10" i="3"/>
  <c r="C10" i="3" s="1"/>
  <c r="B34" i="3"/>
  <c r="C34" i="3" s="1"/>
  <c r="B97" i="3"/>
  <c r="C97" i="3" s="1"/>
  <c r="B119" i="3"/>
  <c r="C119" i="3" s="1"/>
  <c r="B155" i="3"/>
  <c r="C155" i="3" s="1"/>
  <c r="B22" i="3"/>
  <c r="C22" i="3" s="1"/>
  <c r="B21" i="3"/>
  <c r="C21" i="3" s="1"/>
  <c r="B100" i="3"/>
  <c r="C100" i="3" s="1"/>
  <c r="B60" i="3"/>
  <c r="C60" i="3" s="1"/>
  <c r="B194" i="3"/>
  <c r="C194" i="3" s="1"/>
  <c r="B135" i="3"/>
  <c r="C135" i="3" s="1"/>
  <c r="B149" i="3"/>
  <c r="C149" i="3" s="1"/>
  <c r="B40" i="3"/>
  <c r="C40" i="3" s="1"/>
  <c r="B138" i="3"/>
  <c r="C138" i="3" s="1"/>
  <c r="B93" i="3"/>
  <c r="C93" i="3" s="1"/>
  <c r="B30" i="3"/>
  <c r="C30" i="3" s="1"/>
  <c r="B166" i="3"/>
  <c r="C166" i="3" s="1"/>
  <c r="B61" i="3"/>
  <c r="C61" i="3" s="1"/>
  <c r="B146" i="3"/>
  <c r="C146" i="3" s="1"/>
  <c r="B55" i="3"/>
  <c r="C55" i="3" s="1"/>
  <c r="B12" i="3"/>
  <c r="C12" i="3" s="1"/>
  <c r="B182" i="3"/>
  <c r="C182" i="3" s="1"/>
  <c r="B185" i="3"/>
  <c r="C185" i="3" s="1"/>
  <c r="B129" i="3"/>
  <c r="C129" i="3" s="1"/>
  <c r="B104" i="3"/>
  <c r="C104" i="3" s="1"/>
  <c r="B174" i="3"/>
  <c r="C174" i="3" s="1"/>
  <c r="B163" i="3"/>
  <c r="C163" i="3" s="1"/>
  <c r="B178" i="3"/>
  <c r="C178" i="3" s="1"/>
  <c r="B192" i="3"/>
  <c r="C192" i="3" s="1"/>
  <c r="B84" i="3"/>
  <c r="C84" i="3" s="1"/>
  <c r="B200" i="3"/>
  <c r="C200" i="3" s="1"/>
  <c r="B64" i="3"/>
  <c r="C64" i="3" s="1"/>
  <c r="B38" i="3"/>
  <c r="C38" i="3" s="1"/>
  <c r="B11" i="3"/>
  <c r="C11" i="3" s="1"/>
  <c r="B106" i="3"/>
  <c r="C106" i="3" s="1"/>
  <c r="B70" i="3"/>
  <c r="C70" i="3" s="1"/>
  <c r="B86" i="3"/>
  <c r="C86" i="3" s="1"/>
  <c r="B148" i="3"/>
  <c r="C148" i="3" s="1"/>
  <c r="B175" i="3"/>
  <c r="C175" i="3" s="1"/>
  <c r="B35" i="3"/>
  <c r="C35" i="3" s="1"/>
  <c r="B76" i="3"/>
  <c r="C76" i="3" s="1"/>
  <c r="B187" i="3"/>
  <c r="C187" i="3" s="1"/>
  <c r="B28" i="3"/>
  <c r="C28" i="3" s="1"/>
  <c r="B109" i="3"/>
  <c r="C109" i="3" s="1"/>
  <c r="B90" i="3"/>
  <c r="C90" i="3" s="1"/>
  <c r="B46" i="3"/>
  <c r="C46" i="3" s="1"/>
  <c r="B87" i="3"/>
  <c r="C87" i="3" s="1"/>
  <c r="B169" i="3"/>
  <c r="C169" i="3" s="1"/>
  <c r="B14" i="3"/>
  <c r="C14" i="3" s="1"/>
  <c r="B188" i="3"/>
  <c r="C188" i="3" s="1"/>
  <c r="B132" i="3"/>
  <c r="C132" i="3" s="1"/>
  <c r="B171" i="3"/>
  <c r="C171" i="3" s="1"/>
  <c r="B120" i="3"/>
  <c r="C120" i="3" s="1"/>
  <c r="B19" i="3"/>
  <c r="C19" i="3" s="1"/>
  <c r="B13" i="3"/>
  <c r="C13" i="3" s="1"/>
  <c r="B67" i="3"/>
  <c r="C67" i="3" s="1"/>
  <c r="B69" i="3"/>
  <c r="C69" i="3" s="1"/>
  <c r="B167" i="3"/>
  <c r="C167" i="3" s="1"/>
  <c r="B66" i="3"/>
  <c r="C66" i="3" s="1"/>
  <c r="B144" i="3"/>
  <c r="C144" i="3" s="1"/>
  <c r="B159" i="3"/>
  <c r="C159" i="3" s="1"/>
  <c r="B68" i="3"/>
  <c r="C68" i="3" s="1"/>
  <c r="B9" i="3"/>
  <c r="C9" i="3" s="1"/>
  <c r="B92" i="3"/>
  <c r="C92" i="3" s="1"/>
  <c r="B33" i="3"/>
  <c r="C33" i="3" s="1"/>
  <c r="B8" i="3"/>
  <c r="C8" i="3" s="1"/>
  <c r="B195" i="3"/>
  <c r="C195" i="3" s="1"/>
  <c r="B31" i="3"/>
  <c r="C31" i="3" s="1"/>
  <c r="B127" i="3"/>
  <c r="C127" i="3" s="1"/>
  <c r="B147" i="3"/>
  <c r="C147" i="3" s="1"/>
  <c r="B23" i="3"/>
  <c r="C23" i="3" s="1"/>
  <c r="B116" i="3"/>
  <c r="C116" i="3" s="1"/>
  <c r="B43" i="3"/>
  <c r="C43" i="3" s="1"/>
  <c r="B196" i="3"/>
  <c r="C196" i="3" s="1"/>
  <c r="B58" i="3"/>
  <c r="C58" i="3" s="1"/>
  <c r="B98" i="3"/>
  <c r="C98" i="3" s="1"/>
  <c r="B88" i="3"/>
  <c r="C88" i="3" s="1"/>
  <c r="B20" i="3"/>
  <c r="C20" i="3" s="1"/>
  <c r="B96" i="3"/>
  <c r="C96" i="3" s="1"/>
  <c r="B107" i="3"/>
  <c r="C107" i="3" s="1"/>
  <c r="B126" i="3"/>
  <c r="C126" i="3" s="1"/>
  <c r="B78" i="3"/>
  <c r="C78" i="3" s="1"/>
  <c r="B186" i="3"/>
  <c r="C186" i="3" s="1"/>
  <c r="B44" i="3"/>
  <c r="C44" i="3" s="1"/>
  <c r="B117" i="3"/>
  <c r="C117" i="3" s="1"/>
  <c r="B199" i="3"/>
  <c r="C199" i="3" s="1"/>
  <c r="B83" i="3"/>
  <c r="C83" i="3" s="1"/>
  <c r="B189" i="3"/>
  <c r="C189" i="3" s="1"/>
  <c r="B80" i="3"/>
  <c r="C80" i="3" s="1"/>
  <c r="B113" i="3"/>
  <c r="C113" i="3" s="1"/>
  <c r="B142" i="3"/>
  <c r="C142" i="3" s="1"/>
  <c r="B153" i="3"/>
  <c r="C153" i="3" s="1"/>
  <c r="B54" i="3"/>
  <c r="C54" i="3" s="1"/>
  <c r="B165" i="3"/>
  <c r="C165" i="3" s="1"/>
  <c r="B151" i="3"/>
  <c r="C151" i="3" s="1"/>
  <c r="B95" i="3"/>
  <c r="C95" i="3" s="1"/>
  <c r="B73" i="3"/>
  <c r="C73" i="3" s="1"/>
  <c r="B197" i="3"/>
  <c r="C197" i="3" s="1"/>
  <c r="B36" i="3"/>
  <c r="C36" i="3" s="1"/>
  <c r="B91" i="3"/>
  <c r="C91" i="3" s="1"/>
  <c r="B193" i="3"/>
  <c r="C193" i="3" s="1"/>
  <c r="B62" i="3"/>
  <c r="C62" i="3" s="1"/>
  <c r="B150" i="3"/>
  <c r="C150" i="3" s="1"/>
  <c r="B118" i="3"/>
  <c r="C118" i="3" s="1"/>
  <c r="B136" i="3"/>
  <c r="C136" i="3" s="1"/>
  <c r="B94" i="3"/>
  <c r="C94" i="3" s="1"/>
  <c r="B41" i="3"/>
  <c r="C41" i="3" s="1"/>
  <c r="B101" i="3"/>
  <c r="C101" i="3" s="1"/>
  <c r="B154" i="3"/>
  <c r="C154" i="3" s="1"/>
  <c r="B17" i="3"/>
  <c r="C17" i="3" s="1"/>
  <c r="B180" i="3"/>
  <c r="C180" i="3" s="1"/>
  <c r="B52" i="3"/>
  <c r="C52" i="3" s="1"/>
  <c r="B26" i="3"/>
  <c r="C26" i="3" s="1"/>
  <c r="B51" i="3"/>
  <c r="C51" i="3" s="1"/>
  <c r="B53" i="3"/>
  <c r="C53" i="3" s="1"/>
  <c r="B108" i="3"/>
  <c r="C108" i="3" s="1"/>
  <c r="B81" i="3"/>
  <c r="C81" i="3" s="1"/>
  <c r="B152" i="3"/>
  <c r="C152" i="3" s="1"/>
  <c r="B176" i="3"/>
  <c r="C176" i="3" s="1"/>
  <c r="B15" i="3"/>
  <c r="C15" i="3" s="1"/>
  <c r="B25" i="3"/>
  <c r="C25" i="3" s="1"/>
  <c r="B145" i="3"/>
  <c r="C145" i="3" s="1"/>
  <c r="B59" i="3"/>
  <c r="C59" i="3" s="1"/>
  <c r="B37" i="3"/>
  <c r="C37" i="3" s="1"/>
  <c r="B16" i="3"/>
  <c r="C16" i="3" s="1"/>
  <c r="B190" i="3"/>
  <c r="C190" i="3" s="1"/>
  <c r="B123" i="3"/>
  <c r="C123" i="3" s="1"/>
  <c r="B161" i="3"/>
  <c r="C161" i="3" s="1"/>
  <c r="B89" i="3"/>
  <c r="C89" i="3" s="1"/>
  <c r="B137" i="3"/>
  <c r="C137" i="3" s="1"/>
  <c r="B131" i="3"/>
  <c r="C131" i="3" s="1"/>
  <c r="B71" i="3"/>
  <c r="C71" i="3" s="1"/>
  <c r="B172" i="3"/>
  <c r="C172" i="3" s="1"/>
  <c r="B121" i="3"/>
  <c r="C121" i="3" s="1"/>
  <c r="B156" i="3"/>
  <c r="C156" i="3" s="1"/>
  <c r="B82" i="3"/>
  <c r="C82" i="3" s="1"/>
  <c r="B47" i="3"/>
  <c r="C47" i="3" s="1"/>
  <c r="B39" i="3"/>
  <c r="C39" i="3" s="1"/>
  <c r="B102" i="3"/>
  <c r="C102" i="3" s="1"/>
  <c r="B85" i="3"/>
  <c r="C85" i="3" s="1"/>
  <c r="B179" i="3"/>
  <c r="C179" i="3" s="1"/>
  <c r="B103" i="3"/>
  <c r="C103" i="3" s="1"/>
  <c r="B74" i="3"/>
  <c r="C74" i="3" s="1"/>
  <c r="B183" i="3"/>
  <c r="C183" i="3" s="1"/>
  <c r="B139" i="3"/>
  <c r="C139" i="3" s="1"/>
  <c r="B181" i="3"/>
  <c r="C181" i="3" s="1"/>
  <c r="B141" i="3"/>
  <c r="C141" i="3" s="1"/>
  <c r="B49" i="3"/>
  <c r="C49" i="3" s="1"/>
  <c r="B124" i="3"/>
  <c r="C124" i="3" s="1"/>
  <c r="B198" i="3"/>
  <c r="C198" i="3" s="1"/>
  <c r="G139" i="5"/>
  <c r="F140" i="5"/>
  <c r="G140" i="5" l="1"/>
  <c r="F141" i="5"/>
  <c r="G141" i="5" l="1"/>
  <c r="F142" i="5"/>
  <c r="G142" i="5" l="1"/>
  <c r="F143" i="5"/>
  <c r="G143" i="5" l="1"/>
  <c r="F144" i="5"/>
  <c r="G144" i="5" l="1"/>
  <c r="F145" i="5"/>
  <c r="G145" i="5" l="1"/>
  <c r="F146" i="5"/>
  <c r="G146" i="5" l="1"/>
  <c r="F147" i="5"/>
  <c r="G147" i="5" l="1"/>
  <c r="F148" i="5"/>
  <c r="G148" i="5" l="1"/>
  <c r="F149" i="5"/>
  <c r="G149" i="5" l="1"/>
  <c r="F150" i="5"/>
  <c r="G150" i="5" l="1"/>
  <c r="F151" i="5"/>
  <c r="G151" i="5" l="1"/>
  <c r="F152" i="5"/>
  <c r="G152" i="5" l="1"/>
  <c r="F153" i="5"/>
  <c r="G153" i="5" l="1"/>
  <c r="F154" i="5"/>
  <c r="G154" i="5" l="1"/>
  <c r="F155" i="5"/>
  <c r="G155" i="5" l="1"/>
  <c r="F156" i="5"/>
  <c r="G156" i="5" l="1"/>
  <c r="F157" i="5"/>
  <c r="G157" i="5" l="1"/>
  <c r="F158" i="5"/>
  <c r="G158" i="5" l="1"/>
  <c r="F159" i="5"/>
  <c r="G159" i="5" l="1"/>
  <c r="F160" i="5"/>
  <c r="G160" i="5" l="1"/>
  <c r="F161" i="5"/>
  <c r="G161" i="5" l="1"/>
  <c r="F162" i="5"/>
  <c r="G162" i="5" l="1"/>
  <c r="F163" i="5"/>
  <c r="G163" i="5" l="1"/>
  <c r="F164" i="5"/>
  <c r="G164" i="5" l="1"/>
  <c r="F165" i="5"/>
  <c r="G165" i="5" l="1"/>
  <c r="F166" i="5"/>
  <c r="G166" i="5" l="1"/>
  <c r="F167" i="5"/>
  <c r="G167" i="5" l="1"/>
  <c r="F168" i="5"/>
  <c r="G168" i="5" l="1"/>
  <c r="F169" i="5"/>
  <c r="G169" i="5" l="1"/>
  <c r="F170" i="5"/>
  <c r="G170" i="5" l="1"/>
  <c r="F171" i="5"/>
  <c r="G171" i="5" l="1"/>
  <c r="F172" i="5"/>
  <c r="G172" i="5" l="1"/>
  <c r="F173" i="5"/>
  <c r="G173" i="5" l="1"/>
  <c r="F174" i="5"/>
  <c r="G174" i="5" l="1"/>
  <c r="F175" i="5"/>
  <c r="G175" i="5" l="1"/>
  <c r="F176" i="5"/>
  <c r="G176" i="5" l="1"/>
  <c r="F177" i="5"/>
  <c r="G177" i="5" l="1"/>
  <c r="F178" i="5"/>
  <c r="G178" i="5" l="1"/>
  <c r="F179" i="5"/>
  <c r="G179" i="5" l="1"/>
  <c r="F180" i="5"/>
  <c r="G180" i="5" l="1"/>
  <c r="F181" i="5"/>
  <c r="G181" i="5" l="1"/>
  <c r="F182" i="5"/>
  <c r="G182" i="5" l="1"/>
  <c r="F183" i="5"/>
  <c r="G183" i="5" l="1"/>
  <c r="F184" i="5"/>
  <c r="G184" i="5" l="1"/>
  <c r="F185" i="5"/>
  <c r="G185" i="5" l="1"/>
  <c r="F186" i="5"/>
  <c r="G186" i="5" l="1"/>
  <c r="F187" i="5"/>
  <c r="G187" i="5" l="1"/>
  <c r="F188" i="5"/>
  <c r="G188" i="5" l="1"/>
  <c r="F189" i="5"/>
  <c r="G189" i="5" l="1"/>
  <c r="F190" i="5"/>
  <c r="G190" i="5" l="1"/>
  <c r="F191" i="5"/>
  <c r="G191" i="5" l="1"/>
  <c r="F192" i="5"/>
  <c r="G192" i="5" l="1"/>
  <c r="F193" i="5"/>
  <c r="G193" i="5" l="1"/>
  <c r="F194" i="5"/>
  <c r="G194" i="5" l="1"/>
  <c r="F195" i="5"/>
  <c r="G195" i="5" l="1"/>
  <c r="F196" i="5"/>
  <c r="G196" i="5" l="1"/>
  <c r="F197" i="5"/>
  <c r="G197" i="5" l="1"/>
  <c r="F198" i="5"/>
  <c r="G198" i="5" l="1"/>
  <c r="F199" i="5"/>
  <c r="G199" i="5" l="1"/>
  <c r="F200" i="5"/>
  <c r="G200" i="5" l="1"/>
  <c r="F201" i="5"/>
  <c r="G201" i="5" l="1"/>
  <c r="F202" i="5"/>
  <c r="G202" i="5" l="1"/>
  <c r="F203" i="5"/>
  <c r="G203" i="5" l="1"/>
  <c r="F204" i="5"/>
  <c r="G204" i="5" l="1"/>
  <c r="F205" i="5"/>
  <c r="G205" i="5" l="1"/>
  <c r="F206" i="5"/>
  <c r="G206" i="5" l="1"/>
  <c r="F207" i="5"/>
  <c r="G207" i="5" l="1"/>
  <c r="F208" i="5"/>
  <c r="G208" i="5" l="1"/>
  <c r="F209" i="5"/>
  <c r="G209" i="5" l="1"/>
  <c r="F210" i="5"/>
  <c r="G210" i="5" l="1"/>
  <c r="F211" i="5"/>
  <c r="G211" i="5" l="1"/>
  <c r="F212" i="5"/>
  <c r="G212" i="5" l="1"/>
  <c r="F213" i="5"/>
  <c r="G213" i="5" l="1"/>
  <c r="F214" i="5"/>
  <c r="G214" i="5" l="1"/>
  <c r="F215" i="5"/>
  <c r="G215" i="5" l="1"/>
  <c r="F216" i="5"/>
  <c r="G216" i="5" l="1"/>
  <c r="F217" i="5"/>
  <c r="G217" i="5" l="1"/>
  <c r="F218" i="5"/>
  <c r="G218" i="5" l="1"/>
  <c r="F219" i="5"/>
  <c r="G219" i="5" l="1"/>
  <c r="F220" i="5"/>
  <c r="G220" i="5" l="1"/>
  <c r="F221" i="5"/>
  <c r="G221" i="5" l="1"/>
  <c r="F222" i="5"/>
  <c r="G222" i="5" l="1"/>
  <c r="F223" i="5"/>
  <c r="G223" i="5" l="1"/>
  <c r="F224" i="5"/>
  <c r="G224" i="5" l="1"/>
  <c r="F225" i="5"/>
  <c r="G225" i="5" l="1"/>
  <c r="F226" i="5"/>
  <c r="G226" i="5" l="1"/>
  <c r="F227" i="5"/>
  <c r="G227" i="5" l="1"/>
  <c r="F228" i="5"/>
  <c r="G228" i="5" l="1"/>
  <c r="F229" i="5"/>
  <c r="G229" i="5" l="1"/>
  <c r="F230" i="5"/>
  <c r="G230" i="5" l="1"/>
  <c r="F231" i="5"/>
  <c r="G231" i="5" l="1"/>
  <c r="F232" i="5"/>
  <c r="G232" i="5" l="1"/>
  <c r="F233" i="5"/>
  <c r="G233" i="5" l="1"/>
  <c r="F234" i="5"/>
  <c r="G234" i="5" l="1"/>
  <c r="F235" i="5"/>
  <c r="G235" i="5" l="1"/>
  <c r="F236" i="5"/>
  <c r="G236" i="5" l="1"/>
  <c r="F237" i="5"/>
  <c r="G237" i="5" l="1"/>
  <c r="F238" i="5"/>
  <c r="G238" i="5" l="1"/>
  <c r="F239" i="5"/>
  <c r="G239" i="5" l="1"/>
  <c r="F240" i="5"/>
  <c r="G240" i="5" l="1"/>
  <c r="F241" i="5"/>
  <c r="G241" i="5" l="1"/>
  <c r="F242" i="5"/>
  <c r="G242" i="5" l="1"/>
  <c r="F243" i="5"/>
  <c r="G243" i="5" l="1"/>
  <c r="F244" i="5"/>
  <c r="G244" i="5" l="1"/>
  <c r="F245" i="5"/>
  <c r="G245" i="5" l="1"/>
  <c r="F246" i="5"/>
  <c r="G246" i="5" l="1"/>
  <c r="F247" i="5"/>
  <c r="G247" i="5" l="1"/>
  <c r="F248" i="5"/>
  <c r="G248" i="5" l="1"/>
  <c r="F249" i="5"/>
  <c r="G249" i="5" l="1"/>
  <c r="F250" i="5"/>
  <c r="G250" i="5" l="1"/>
  <c r="F251" i="5"/>
  <c r="G251" i="5" l="1"/>
  <c r="F252" i="5"/>
  <c r="G252" i="5" l="1"/>
  <c r="F253" i="5"/>
  <c r="G253" i="5" l="1"/>
  <c r="F254" i="5"/>
  <c r="G254" i="5" l="1"/>
  <c r="F255" i="5"/>
  <c r="G255" i="5" l="1"/>
  <c r="F256" i="5"/>
  <c r="G256" i="5" l="1"/>
  <c r="F257" i="5"/>
  <c r="G257" i="5" l="1"/>
  <c r="F258" i="5"/>
  <c r="G258" i="5" l="1"/>
  <c r="F259" i="5"/>
  <c r="G259" i="5" l="1"/>
  <c r="F260" i="5"/>
  <c r="G260" i="5" l="1"/>
  <c r="F261" i="5"/>
  <c r="G261" i="5" l="1"/>
  <c r="F262" i="5"/>
  <c r="G262" i="5" l="1"/>
  <c r="F263" i="5"/>
  <c r="G263" i="5" l="1"/>
  <c r="F264" i="5"/>
  <c r="G264" i="5" l="1"/>
  <c r="F265" i="5"/>
  <c r="G265" i="5" l="1"/>
  <c r="F266" i="5"/>
  <c r="G266" i="5" l="1"/>
  <c r="F267" i="5"/>
  <c r="G267" i="5" l="1"/>
  <c r="F268" i="5"/>
  <c r="G268" i="5" l="1"/>
  <c r="F269" i="5"/>
  <c r="G269" i="5" l="1"/>
  <c r="F270" i="5"/>
  <c r="G270" i="5" l="1"/>
  <c r="F271" i="5"/>
  <c r="G271" i="5" l="1"/>
  <c r="F272" i="5"/>
  <c r="G272" i="5" l="1"/>
  <c r="F273" i="5"/>
  <c r="G273" i="5" l="1"/>
  <c r="F274" i="5"/>
  <c r="G274" i="5" l="1"/>
  <c r="F275" i="5"/>
  <c r="G275" i="5" l="1"/>
  <c r="F276" i="5"/>
  <c r="G276" i="5" l="1"/>
  <c r="F277" i="5"/>
  <c r="G277" i="5" l="1"/>
  <c r="F278" i="5"/>
  <c r="G278" i="5" l="1"/>
  <c r="F279" i="5"/>
  <c r="G279" i="5" l="1"/>
  <c r="F280" i="5"/>
  <c r="G280" i="5" l="1"/>
  <c r="F281" i="5"/>
  <c r="G281" i="5" l="1"/>
  <c r="F282" i="5"/>
  <c r="G282" i="5" l="1"/>
  <c r="F283" i="5"/>
  <c r="G283" i="5" l="1"/>
  <c r="F284" i="5"/>
  <c r="G284" i="5" l="1"/>
  <c r="F285" i="5"/>
  <c r="G285" i="5" l="1"/>
  <c r="F286" i="5"/>
  <c r="G286" i="5" l="1"/>
  <c r="F287" i="5"/>
  <c r="G287" i="5" l="1"/>
  <c r="F288" i="5"/>
  <c r="G288" i="5" l="1"/>
  <c r="F289" i="5"/>
  <c r="G289" i="5" l="1"/>
  <c r="F290" i="5"/>
  <c r="G290" i="5" l="1"/>
  <c r="F291" i="5"/>
  <c r="G291" i="5" l="1"/>
  <c r="F292" i="5"/>
  <c r="G292" i="5" l="1"/>
  <c r="F293" i="5"/>
  <c r="G293" i="5" l="1"/>
  <c r="F294" i="5"/>
  <c r="G294" i="5" l="1"/>
  <c r="F295" i="5"/>
  <c r="G295" i="5" l="1"/>
  <c r="F296" i="5"/>
  <c r="G296" i="5" l="1"/>
  <c r="F297" i="5"/>
  <c r="G297" i="5" l="1"/>
  <c r="F298" i="5"/>
  <c r="G298" i="5" l="1"/>
  <c r="F299" i="5"/>
  <c r="G299" i="5" l="1"/>
  <c r="F300" i="5"/>
  <c r="G300" i="5" l="1"/>
  <c r="F301" i="5"/>
  <c r="G301" i="5" l="1"/>
  <c r="F302" i="5"/>
  <c r="G302" i="5" l="1"/>
  <c r="F303" i="5"/>
  <c r="G303" i="5" l="1"/>
  <c r="F304" i="5"/>
  <c r="G304" i="5" l="1"/>
  <c r="F305" i="5"/>
  <c r="G305" i="5" l="1"/>
  <c r="F306" i="5"/>
  <c r="G306" i="5" l="1"/>
  <c r="F307" i="5"/>
  <c r="G307" i="5" l="1"/>
  <c r="F308" i="5"/>
  <c r="G308" i="5" l="1"/>
  <c r="F309" i="5"/>
  <c r="G309" i="5" l="1"/>
  <c r="F310" i="5"/>
  <c r="G310" i="5" l="1"/>
  <c r="F311" i="5"/>
  <c r="G311" i="5" l="1"/>
  <c r="F312" i="5"/>
  <c r="G312" i="5" l="1"/>
  <c r="F313" i="5"/>
  <c r="G313" i="5" l="1"/>
  <c r="F314" i="5"/>
  <c r="G314" i="5" l="1"/>
  <c r="F315" i="5"/>
  <c r="G315" i="5" l="1"/>
  <c r="F316" i="5"/>
  <c r="G316" i="5" l="1"/>
  <c r="F317" i="5"/>
  <c r="G317" i="5" l="1"/>
  <c r="F318" i="5"/>
  <c r="G318" i="5" l="1"/>
  <c r="F319" i="5"/>
  <c r="G319" i="5" l="1"/>
  <c r="F320" i="5"/>
  <c r="G320" i="5" l="1"/>
  <c r="F321" i="5"/>
  <c r="G321" i="5" l="1"/>
  <c r="F322" i="5"/>
  <c r="G322" i="5" l="1"/>
  <c r="F323" i="5"/>
  <c r="G323" i="5" l="1"/>
  <c r="F324" i="5"/>
  <c r="G324" i="5" l="1"/>
  <c r="F325" i="5"/>
  <c r="G325" i="5" l="1"/>
  <c r="F326" i="5"/>
  <c r="G326" i="5" l="1"/>
  <c r="F327" i="5"/>
  <c r="G327" i="5" l="1"/>
  <c r="F328" i="5"/>
  <c r="G328" i="5" l="1"/>
  <c r="F329" i="5"/>
  <c r="G329" i="5" l="1"/>
  <c r="F330" i="5"/>
  <c r="G330" i="5" l="1"/>
  <c r="F331" i="5"/>
  <c r="G331" i="5" l="1"/>
  <c r="F332" i="5"/>
  <c r="G332" i="5" l="1"/>
  <c r="F333" i="5"/>
  <c r="G333" i="5" l="1"/>
  <c r="F334" i="5"/>
  <c r="G334" i="5" l="1"/>
  <c r="F335" i="5"/>
  <c r="G335" i="5" l="1"/>
  <c r="F336" i="5"/>
  <c r="G336" i="5" l="1"/>
  <c r="F337" i="5"/>
  <c r="G337" i="5" l="1"/>
  <c r="F338" i="5"/>
  <c r="G338" i="5" l="1"/>
  <c r="F339" i="5"/>
  <c r="G339" i="5" l="1"/>
  <c r="F340" i="5"/>
  <c r="G340" i="5" l="1"/>
  <c r="F341" i="5"/>
  <c r="G341" i="5" l="1"/>
  <c r="F342" i="5"/>
  <c r="G342" i="5" l="1"/>
  <c r="F343" i="5"/>
  <c r="G343" i="5" l="1"/>
  <c r="F344" i="5"/>
  <c r="G344" i="5" l="1"/>
  <c r="F345" i="5"/>
  <c r="G345" i="5" l="1"/>
  <c r="F346" i="5"/>
  <c r="G346" i="5" l="1"/>
  <c r="F347" i="5"/>
  <c r="G347" i="5" l="1"/>
  <c r="F348" i="5"/>
  <c r="G348" i="5" l="1"/>
  <c r="F349" i="5"/>
  <c r="G349" i="5" l="1"/>
  <c r="F350" i="5"/>
  <c r="G350" i="5" l="1"/>
  <c r="F351" i="5"/>
  <c r="G351" i="5" l="1"/>
  <c r="F352" i="5"/>
  <c r="G352" i="5" l="1"/>
  <c r="F353" i="5"/>
  <c r="G353" i="5" l="1"/>
  <c r="F354" i="5"/>
  <c r="G354" i="5" l="1"/>
  <c r="F355" i="5"/>
  <c r="G355" i="5" l="1"/>
  <c r="F356" i="5"/>
  <c r="G356" i="5" l="1"/>
  <c r="F357" i="5"/>
  <c r="G357" i="5" l="1"/>
  <c r="F358" i="5"/>
  <c r="G358" i="5" l="1"/>
  <c r="F359" i="5"/>
  <c r="G359" i="5" l="1"/>
  <c r="F360" i="5"/>
  <c r="G360" i="5" l="1"/>
  <c r="F361" i="5"/>
  <c r="G361" i="5" l="1"/>
  <c r="F362" i="5"/>
  <c r="G362" i="5" l="1"/>
  <c r="F363" i="5"/>
  <c r="G363" i="5" l="1"/>
  <c r="F364" i="5"/>
  <c r="G364" i="5" l="1"/>
  <c r="F365" i="5"/>
  <c r="G365" i="5" l="1"/>
  <c r="F366" i="5"/>
  <c r="G366" i="5" l="1"/>
  <c r="F367" i="5"/>
  <c r="G367" i="5" l="1"/>
  <c r="F368" i="5"/>
  <c r="G368" i="5" l="1"/>
  <c r="F369" i="5"/>
  <c r="G369" i="5" l="1"/>
  <c r="F370" i="5"/>
  <c r="G370" i="5" l="1"/>
  <c r="F371" i="5"/>
  <c r="G371" i="5" l="1"/>
  <c r="F372" i="5"/>
  <c r="G372" i="5" l="1"/>
  <c r="F373" i="5"/>
  <c r="G373" i="5" l="1"/>
  <c r="F374" i="5"/>
  <c r="G374" i="5" l="1"/>
  <c r="F375" i="5"/>
  <c r="G375" i="5" l="1"/>
  <c r="F376" i="5"/>
  <c r="G376" i="5" l="1"/>
  <c r="F377" i="5"/>
  <c r="G377" i="5" l="1"/>
  <c r="F378" i="5"/>
  <c r="G378" i="5" l="1"/>
  <c r="F379" i="5"/>
  <c r="G379" i="5" l="1"/>
  <c r="F380" i="5"/>
  <c r="G380" i="5" l="1"/>
  <c r="F381" i="5"/>
  <c r="G381" i="5" l="1"/>
  <c r="F382" i="5"/>
  <c r="G382" i="5" l="1"/>
  <c r="F383" i="5"/>
  <c r="G383" i="5" l="1"/>
  <c r="F384" i="5"/>
  <c r="G384" i="5" l="1"/>
  <c r="F385" i="5"/>
  <c r="G385" i="5" l="1"/>
  <c r="F386" i="5"/>
  <c r="G386" i="5" l="1"/>
  <c r="F387" i="5"/>
  <c r="G387" i="5" l="1"/>
  <c r="F388" i="5"/>
  <c r="G388" i="5" l="1"/>
  <c r="F389" i="5"/>
  <c r="G389" i="5" l="1"/>
  <c r="F390" i="5"/>
  <c r="G390" i="5" l="1"/>
  <c r="F391" i="5"/>
  <c r="G391" i="5" l="1"/>
  <c r="F392" i="5"/>
  <c r="G392" i="5" l="1"/>
  <c r="F393" i="5"/>
  <c r="G393" i="5" l="1"/>
  <c r="F394" i="5"/>
  <c r="G394" i="5" l="1"/>
  <c r="F395" i="5"/>
  <c r="G395" i="5" l="1"/>
  <c r="F396" i="5"/>
  <c r="G396" i="5" l="1"/>
  <c r="F397" i="5"/>
  <c r="G397" i="5" l="1"/>
  <c r="F398" i="5"/>
  <c r="G398" i="5" l="1"/>
  <c r="F399" i="5"/>
  <c r="G399" i="5" l="1"/>
  <c r="F400" i="5"/>
  <c r="G400" i="5" l="1"/>
  <c r="F401" i="5"/>
  <c r="G401" i="5" l="1"/>
  <c r="F402" i="5"/>
  <c r="G402" i="5" l="1"/>
  <c r="F403" i="5"/>
  <c r="G403" i="5" l="1"/>
  <c r="F404" i="5"/>
  <c r="G404" i="5" l="1"/>
  <c r="F405" i="5"/>
  <c r="G405" i="5" l="1"/>
  <c r="F406" i="5"/>
  <c r="G406" i="5" l="1"/>
  <c r="F407" i="5"/>
  <c r="G407" i="5" l="1"/>
  <c r="F408" i="5"/>
  <c r="G408" i="5" l="1"/>
  <c r="F409" i="5"/>
  <c r="G409" i="5" l="1"/>
  <c r="F410" i="5"/>
  <c r="G410" i="5" l="1"/>
  <c r="F411" i="5"/>
  <c r="G411" i="5" l="1"/>
  <c r="F412" i="5"/>
  <c r="G412" i="5" l="1"/>
  <c r="F413" i="5"/>
  <c r="G413" i="5" l="1"/>
  <c r="F414" i="5"/>
  <c r="G414" i="5" l="1"/>
  <c r="F415" i="5"/>
  <c r="G415" i="5" l="1"/>
  <c r="F416" i="5"/>
  <c r="G416" i="5" l="1"/>
  <c r="F417" i="5"/>
  <c r="G417" i="5" l="1"/>
  <c r="F418" i="5"/>
  <c r="G418" i="5" l="1"/>
  <c r="F419" i="5"/>
  <c r="G419" i="5" l="1"/>
  <c r="F420" i="5"/>
  <c r="G420" i="5" l="1"/>
  <c r="F421" i="5"/>
  <c r="G421" i="5" l="1"/>
  <c r="F422" i="5"/>
  <c r="G422" i="5" l="1"/>
  <c r="F423" i="5"/>
  <c r="G423" i="5" l="1"/>
  <c r="F424" i="5"/>
  <c r="G424" i="5" l="1"/>
  <c r="F425" i="5"/>
  <c r="G425" i="5" l="1"/>
  <c r="F426" i="5"/>
  <c r="G426" i="5" l="1"/>
  <c r="F427" i="5"/>
  <c r="G427" i="5" l="1"/>
  <c r="F428" i="5"/>
  <c r="G428" i="5" l="1"/>
  <c r="F429" i="5"/>
  <c r="G429" i="5" l="1"/>
  <c r="F430" i="5"/>
  <c r="G430" i="5" l="1"/>
  <c r="F431" i="5"/>
  <c r="G431" i="5" l="1"/>
  <c r="F432" i="5"/>
  <c r="G432" i="5" l="1"/>
  <c r="F433" i="5"/>
  <c r="G433" i="5" l="1"/>
  <c r="F434" i="5"/>
  <c r="G434" i="5" l="1"/>
  <c r="F435" i="5"/>
  <c r="G435" i="5" l="1"/>
  <c r="F436" i="5"/>
  <c r="G436" i="5" l="1"/>
  <c r="F437" i="5"/>
  <c r="G437" i="5" l="1"/>
  <c r="F438" i="5"/>
  <c r="G438" i="5" l="1"/>
  <c r="F439" i="5"/>
  <c r="G439" i="5" l="1"/>
  <c r="F440" i="5"/>
  <c r="G440" i="5" l="1"/>
  <c r="F441" i="5"/>
  <c r="G441" i="5" l="1"/>
  <c r="F442" i="5"/>
  <c r="G442" i="5" l="1"/>
  <c r="F443" i="5"/>
  <c r="G443" i="5" l="1"/>
  <c r="F444" i="5"/>
  <c r="G444" i="5" l="1"/>
  <c r="F445" i="5"/>
  <c r="G445" i="5" l="1"/>
  <c r="F446" i="5"/>
  <c r="G446" i="5" l="1"/>
  <c r="F447" i="5"/>
  <c r="G447" i="5" l="1"/>
  <c r="F448" i="5"/>
  <c r="G448" i="5" l="1"/>
  <c r="F449" i="5"/>
  <c r="G449" i="5" l="1"/>
  <c r="F450" i="5"/>
  <c r="G450" i="5" l="1"/>
  <c r="F451" i="5"/>
  <c r="G451" i="5" l="1"/>
  <c r="F452" i="5"/>
  <c r="G452" i="5" l="1"/>
  <c r="F453" i="5"/>
  <c r="G453" i="5" l="1"/>
  <c r="F454" i="5"/>
  <c r="G454" i="5" l="1"/>
  <c r="F455" i="5"/>
  <c r="G455" i="5" l="1"/>
  <c r="F456" i="5"/>
  <c r="G456" i="5" l="1"/>
  <c r="F457" i="5"/>
  <c r="G457" i="5" l="1"/>
  <c r="F458" i="5"/>
  <c r="G458" i="5" l="1"/>
  <c r="F459" i="5"/>
  <c r="G459" i="5" l="1"/>
  <c r="F460" i="5"/>
  <c r="G460" i="5" l="1"/>
  <c r="F461" i="5"/>
  <c r="G461" i="5" l="1"/>
  <c r="F462" i="5"/>
  <c r="G462" i="5" l="1"/>
  <c r="F463" i="5"/>
  <c r="G463" i="5" l="1"/>
  <c r="F464" i="5"/>
  <c r="G464" i="5" l="1"/>
  <c r="F465" i="5"/>
  <c r="G465" i="5" l="1"/>
  <c r="F466" i="5"/>
  <c r="G466" i="5" l="1"/>
  <c r="F467" i="5"/>
  <c r="G467" i="5" l="1"/>
  <c r="F468" i="5"/>
  <c r="G468" i="5" l="1"/>
  <c r="F469" i="5"/>
  <c r="G469" i="5" l="1"/>
  <c r="F470" i="5"/>
  <c r="G470" i="5" l="1"/>
  <c r="F471" i="5"/>
  <c r="G471" i="5" l="1"/>
  <c r="F472" i="5"/>
  <c r="G472" i="5" l="1"/>
  <c r="F473" i="5"/>
  <c r="G473" i="5" l="1"/>
  <c r="F474" i="5"/>
  <c r="G474" i="5" l="1"/>
  <c r="F475" i="5"/>
  <c r="G475" i="5" l="1"/>
  <c r="F476" i="5"/>
  <c r="G476" i="5" l="1"/>
  <c r="F477" i="5"/>
  <c r="G477" i="5" l="1"/>
  <c r="F478" i="5"/>
  <c r="G478" i="5" l="1"/>
  <c r="F479" i="5"/>
  <c r="G479" i="5" l="1"/>
  <c r="F480" i="5"/>
  <c r="G480" i="5" l="1"/>
  <c r="F481" i="5"/>
  <c r="G481" i="5" l="1"/>
  <c r="F482" i="5"/>
  <c r="G482" i="5" l="1"/>
  <c r="F483" i="5"/>
  <c r="G483" i="5" l="1"/>
  <c r="F484" i="5"/>
  <c r="G484" i="5" l="1"/>
  <c r="F485" i="5"/>
  <c r="G485" i="5" l="1"/>
  <c r="F486" i="5"/>
  <c r="G486" i="5" l="1"/>
  <c r="F487" i="5"/>
  <c r="G487" i="5" l="1"/>
  <c r="F488" i="5"/>
  <c r="G488" i="5" l="1"/>
  <c r="F489" i="5"/>
  <c r="G489" i="5" l="1"/>
  <c r="F490" i="5"/>
  <c r="G490" i="5" l="1"/>
  <c r="F491" i="5"/>
  <c r="G491" i="5" l="1"/>
  <c r="F492" i="5"/>
  <c r="G492" i="5" l="1"/>
  <c r="F493" i="5"/>
  <c r="G493" i="5" l="1"/>
  <c r="F494" i="5"/>
  <c r="G494" i="5" l="1"/>
  <c r="F495" i="5"/>
  <c r="G495" i="5" l="1"/>
  <c r="F496" i="5"/>
  <c r="G496" i="5" l="1"/>
  <c r="F497" i="5"/>
  <c r="G497" i="5" l="1"/>
  <c r="F498" i="5"/>
  <c r="G498" i="5" l="1"/>
  <c r="F499" i="5"/>
  <c r="G499" i="5" l="1"/>
  <c r="F500" i="5"/>
  <c r="G500" i="5" l="1"/>
  <c r="F501" i="5"/>
  <c r="G501" i="5" l="1"/>
  <c r="F502" i="5"/>
  <c r="G502" i="5" l="1"/>
  <c r="F503" i="5"/>
  <c r="G503" i="5" l="1"/>
  <c r="F504" i="5"/>
  <c r="G504" i="5" l="1"/>
  <c r="F505" i="5"/>
  <c r="G505" i="5" l="1"/>
  <c r="F506" i="5"/>
  <c r="G506" i="5" l="1"/>
  <c r="F507" i="5"/>
  <c r="G507" i="5" l="1"/>
  <c r="F508" i="5"/>
  <c r="G508" i="5" l="1"/>
  <c r="F509" i="5"/>
  <c r="G509" i="5" l="1"/>
  <c r="F510" i="5"/>
  <c r="G510" i="5" l="1"/>
  <c r="F511" i="5"/>
  <c r="G511" i="5" l="1"/>
  <c r="F512" i="5"/>
  <c r="G512" i="5" l="1"/>
  <c r="F513" i="5"/>
  <c r="G513" i="5" l="1"/>
  <c r="F514" i="5"/>
  <c r="G514" i="5" l="1"/>
  <c r="F515" i="5"/>
  <c r="G515" i="5" l="1"/>
  <c r="F516" i="5"/>
  <c r="G516" i="5" l="1"/>
  <c r="F517" i="5"/>
  <c r="G517" i="5" l="1"/>
  <c r="F518" i="5"/>
  <c r="G518" i="5" l="1"/>
  <c r="F519" i="5"/>
  <c r="G519" i="5" l="1"/>
  <c r="F520" i="5"/>
  <c r="G520" i="5" l="1"/>
  <c r="F521" i="5"/>
  <c r="G521" i="5" l="1"/>
  <c r="F522" i="5"/>
  <c r="G522" i="5" l="1"/>
  <c r="F523" i="5"/>
  <c r="G523" i="5" l="1"/>
  <c r="F524" i="5"/>
  <c r="G524" i="5" l="1"/>
  <c r="F525" i="5"/>
  <c r="G525" i="5" l="1"/>
  <c r="F526" i="5"/>
  <c r="G526" i="5" l="1"/>
  <c r="F527" i="5"/>
  <c r="G527" i="5" l="1"/>
  <c r="F528" i="5"/>
  <c r="G528" i="5" l="1"/>
  <c r="F529" i="5"/>
  <c r="G529" i="5" l="1"/>
  <c r="F530" i="5"/>
  <c r="G530" i="5" l="1"/>
  <c r="F531" i="5"/>
  <c r="G531" i="5" l="1"/>
  <c r="F532" i="5"/>
  <c r="G532" i="5" l="1"/>
  <c r="F533" i="5"/>
  <c r="G533" i="5" l="1"/>
  <c r="F534" i="5"/>
  <c r="G534" i="5" l="1"/>
  <c r="F535" i="5"/>
  <c r="G535" i="5" l="1"/>
  <c r="F536" i="5"/>
  <c r="G536" i="5" l="1"/>
  <c r="F537" i="5"/>
  <c r="G537" i="5" l="1"/>
  <c r="F538" i="5"/>
  <c r="G538" i="5" l="1"/>
  <c r="F539" i="5"/>
  <c r="G539" i="5" l="1"/>
  <c r="F540" i="5"/>
  <c r="G540" i="5" l="1"/>
  <c r="F541" i="5"/>
  <c r="G541" i="5" l="1"/>
  <c r="F542" i="5"/>
  <c r="G542" i="5" l="1"/>
  <c r="F543" i="5"/>
  <c r="G543" i="5" l="1"/>
  <c r="F544" i="5"/>
  <c r="G544" i="5" l="1"/>
  <c r="F545" i="5"/>
  <c r="G545" i="5" l="1"/>
  <c r="F546" i="5"/>
  <c r="G546" i="5" l="1"/>
  <c r="F547" i="5"/>
  <c r="G547" i="5" l="1"/>
  <c r="F548" i="5"/>
  <c r="G548" i="5" l="1"/>
  <c r="F549" i="5"/>
  <c r="G549" i="5" l="1"/>
  <c r="F550" i="5"/>
  <c r="G550" i="5" l="1"/>
  <c r="F551" i="5"/>
  <c r="G551" i="5" l="1"/>
  <c r="F552" i="5"/>
  <c r="G552" i="5" l="1"/>
  <c r="F553" i="5"/>
  <c r="G553" i="5" l="1"/>
  <c r="F554" i="5"/>
  <c r="G554" i="5" l="1"/>
  <c r="F555" i="5"/>
  <c r="G555" i="5" l="1"/>
  <c r="F556" i="5"/>
  <c r="G556" i="5" l="1"/>
  <c r="F557" i="5"/>
  <c r="G557" i="5" l="1"/>
  <c r="F558" i="5"/>
  <c r="G558" i="5" l="1"/>
  <c r="F559" i="5"/>
  <c r="G559" i="5" l="1"/>
  <c r="F560" i="5"/>
  <c r="G560" i="5" l="1"/>
  <c r="F561" i="5"/>
  <c r="G561" i="5" l="1"/>
  <c r="F562" i="5"/>
  <c r="G562" i="5" l="1"/>
  <c r="F563" i="5"/>
  <c r="G563" i="5" l="1"/>
  <c r="F564" i="5"/>
  <c r="G564" i="5" l="1"/>
  <c r="F565" i="5"/>
  <c r="G565" i="5" l="1"/>
  <c r="F566" i="5"/>
  <c r="G566" i="5" l="1"/>
  <c r="F567" i="5"/>
  <c r="G567" i="5" l="1"/>
  <c r="F568" i="5"/>
  <c r="G568" i="5" l="1"/>
  <c r="F569" i="5"/>
  <c r="G569" i="5" l="1"/>
  <c r="F570" i="5"/>
  <c r="G570" i="5" l="1"/>
  <c r="F571" i="5"/>
  <c r="G571" i="5" l="1"/>
  <c r="F572" i="5"/>
  <c r="G572" i="5" l="1"/>
  <c r="F573" i="5"/>
  <c r="G573" i="5" l="1"/>
  <c r="F574" i="5"/>
  <c r="G574" i="5" l="1"/>
  <c r="F575" i="5"/>
  <c r="G575" i="5" l="1"/>
  <c r="F576" i="5"/>
  <c r="G576" i="5" l="1"/>
  <c r="F577" i="5"/>
  <c r="G577" i="5" l="1"/>
  <c r="F578" i="5"/>
  <c r="G578" i="5" l="1"/>
  <c r="F579" i="5"/>
  <c r="G579" i="5" l="1"/>
  <c r="F580" i="5"/>
  <c r="G580" i="5" l="1"/>
  <c r="F581" i="5"/>
  <c r="G581" i="5" l="1"/>
  <c r="F582" i="5"/>
  <c r="G582" i="5" l="1"/>
  <c r="F583" i="5"/>
  <c r="G583" i="5" l="1"/>
  <c r="F584" i="5"/>
  <c r="G584" i="5" l="1"/>
  <c r="F585" i="5"/>
  <c r="G585" i="5" l="1"/>
  <c r="F586" i="5"/>
  <c r="G586" i="5" l="1"/>
  <c r="F587" i="5"/>
  <c r="G587" i="5" l="1"/>
  <c r="F588" i="5"/>
  <c r="G588" i="5" l="1"/>
  <c r="F589" i="5"/>
  <c r="G589" i="5" l="1"/>
  <c r="F590" i="5"/>
  <c r="G590" i="5" l="1"/>
  <c r="F591" i="5"/>
  <c r="G591" i="5" l="1"/>
  <c r="F592" i="5"/>
  <c r="G592" i="5" l="1"/>
  <c r="F593" i="5"/>
  <c r="G593" i="5" l="1"/>
  <c r="F594" i="5"/>
  <c r="G594" i="5" l="1"/>
  <c r="F595" i="5"/>
  <c r="G595" i="5" l="1"/>
  <c r="F596" i="5"/>
  <c r="G596" i="5" l="1"/>
  <c r="F597" i="5"/>
  <c r="G597" i="5" l="1"/>
  <c r="F598" i="5"/>
  <c r="G598" i="5" l="1"/>
  <c r="F599" i="5"/>
  <c r="G599" i="5" l="1"/>
  <c r="F600" i="5"/>
  <c r="G600" i="5" l="1"/>
  <c r="F601" i="5"/>
  <c r="G601" i="5" l="1"/>
  <c r="F602" i="5"/>
  <c r="G602" i="5" l="1"/>
  <c r="F603" i="5"/>
  <c r="G603" i="5" l="1"/>
  <c r="F604" i="5"/>
  <c r="G604" i="5" l="1"/>
  <c r="F605" i="5"/>
  <c r="G605" i="5" l="1"/>
  <c r="F606" i="5"/>
  <c r="G606" i="5" l="1"/>
  <c r="F607" i="5"/>
  <c r="G607" i="5" l="1"/>
  <c r="F608" i="5"/>
  <c r="G608" i="5" l="1"/>
  <c r="F609" i="5"/>
  <c r="G609" i="5" l="1"/>
  <c r="F610" i="5"/>
  <c r="G610" i="5" l="1"/>
  <c r="F611" i="5"/>
  <c r="G611" i="5" l="1"/>
  <c r="F612" i="5"/>
  <c r="G612" i="5" l="1"/>
  <c r="F613" i="5"/>
  <c r="G613" i="5" l="1"/>
  <c r="F614" i="5"/>
  <c r="G614" i="5" l="1"/>
  <c r="F615" i="5"/>
  <c r="G615" i="5" l="1"/>
  <c r="F616" i="5"/>
  <c r="G616" i="5" l="1"/>
  <c r="F617" i="5"/>
  <c r="G617" i="5" l="1"/>
  <c r="F618" i="5"/>
  <c r="G618" i="5" l="1"/>
  <c r="F619" i="5"/>
  <c r="G619" i="5" l="1"/>
  <c r="F620" i="5"/>
  <c r="G620" i="5" l="1"/>
  <c r="F621" i="5"/>
  <c r="G621" i="5" l="1"/>
  <c r="F622" i="5"/>
  <c r="G622" i="5" l="1"/>
  <c r="F623" i="5"/>
  <c r="G623" i="5" l="1"/>
  <c r="F624" i="5"/>
  <c r="G624" i="5" l="1"/>
  <c r="F625" i="5"/>
  <c r="G625" i="5" l="1"/>
  <c r="F626" i="5"/>
  <c r="G626" i="5" l="1"/>
  <c r="F627" i="5"/>
  <c r="G627" i="5" l="1"/>
  <c r="F628" i="5"/>
  <c r="G628" i="5" l="1"/>
  <c r="F629" i="5"/>
  <c r="G629" i="5" l="1"/>
  <c r="F630" i="5"/>
  <c r="G630" i="5" l="1"/>
  <c r="F631" i="5"/>
  <c r="G631" i="5" l="1"/>
  <c r="F632" i="5"/>
  <c r="G632" i="5" l="1"/>
  <c r="F633" i="5"/>
  <c r="G633" i="5" l="1"/>
  <c r="F634" i="5"/>
  <c r="G634" i="5" l="1"/>
  <c r="F635" i="5"/>
  <c r="G635" i="5" l="1"/>
  <c r="F636" i="5"/>
  <c r="G636" i="5" l="1"/>
  <c r="F637" i="5"/>
  <c r="G637" i="5" l="1"/>
  <c r="F638" i="5"/>
  <c r="G638" i="5" l="1"/>
  <c r="F639" i="5"/>
  <c r="G639" i="5" l="1"/>
  <c r="F640" i="5"/>
  <c r="G640" i="5" l="1"/>
  <c r="F641" i="5"/>
  <c r="G641" i="5" l="1"/>
  <c r="F642" i="5"/>
  <c r="G642" i="5" l="1"/>
  <c r="F643" i="5"/>
  <c r="G643" i="5" l="1"/>
  <c r="F644" i="5"/>
  <c r="G644" i="5" l="1"/>
  <c r="F645" i="5"/>
  <c r="G645" i="5" l="1"/>
  <c r="F646" i="5"/>
  <c r="G646" i="5" l="1"/>
  <c r="F647" i="5"/>
  <c r="G647" i="5" l="1"/>
  <c r="F648" i="5"/>
  <c r="G648" i="5" l="1"/>
  <c r="F649" i="5"/>
  <c r="G649" i="5" l="1"/>
  <c r="F650" i="5"/>
  <c r="G650" i="5" l="1"/>
  <c r="F651" i="5"/>
  <c r="G651" i="5" l="1"/>
  <c r="F652" i="5"/>
  <c r="G652" i="5" l="1"/>
  <c r="F653" i="5"/>
  <c r="G653" i="5" l="1"/>
  <c r="F654" i="5"/>
  <c r="G654" i="5" l="1"/>
  <c r="F655" i="5"/>
  <c r="G655" i="5" l="1"/>
  <c r="F656" i="5"/>
  <c r="G656" i="5" l="1"/>
  <c r="F657" i="5"/>
  <c r="G657" i="5" l="1"/>
  <c r="F658" i="5"/>
  <c r="G658" i="5" l="1"/>
  <c r="F659" i="5"/>
  <c r="G659" i="5" l="1"/>
  <c r="F660" i="5"/>
  <c r="G660" i="5" l="1"/>
  <c r="F661" i="5"/>
  <c r="G661" i="5" l="1"/>
  <c r="F662" i="5"/>
  <c r="G662" i="5" l="1"/>
  <c r="F663" i="5"/>
  <c r="G663" i="5" l="1"/>
  <c r="F664" i="5"/>
  <c r="G664" i="5" l="1"/>
  <c r="F665" i="5"/>
  <c r="G665" i="5" l="1"/>
  <c r="F666" i="5"/>
  <c r="G666" i="5" l="1"/>
  <c r="F667" i="5"/>
  <c r="G667" i="5" l="1"/>
  <c r="F668" i="5"/>
  <c r="G668" i="5" l="1"/>
  <c r="F669" i="5"/>
  <c r="G669" i="5" l="1"/>
  <c r="F670" i="5"/>
  <c r="G670" i="5" l="1"/>
  <c r="F671" i="5"/>
  <c r="G671" i="5" l="1"/>
  <c r="F672" i="5"/>
  <c r="G672" i="5" l="1"/>
  <c r="F673" i="5"/>
  <c r="G673" i="5" l="1"/>
  <c r="F674" i="5"/>
  <c r="G674" i="5" l="1"/>
  <c r="F675" i="5"/>
  <c r="G675" i="5" l="1"/>
  <c r="F676" i="5"/>
  <c r="G676" i="5" l="1"/>
  <c r="F677" i="5"/>
  <c r="G677" i="5" l="1"/>
  <c r="F678" i="5"/>
  <c r="G678" i="5" l="1"/>
  <c r="F679" i="5"/>
  <c r="G679" i="5" l="1"/>
  <c r="F680" i="5"/>
  <c r="G680" i="5" l="1"/>
  <c r="F681" i="5"/>
  <c r="G681" i="5" l="1"/>
  <c r="F682" i="5"/>
  <c r="G682" i="5" l="1"/>
  <c r="F683" i="5"/>
  <c r="G683" i="5" l="1"/>
  <c r="F684" i="5"/>
  <c r="G684" i="5" l="1"/>
  <c r="F685" i="5"/>
  <c r="G685" i="5" l="1"/>
  <c r="F686" i="5"/>
  <c r="G686" i="5" l="1"/>
  <c r="F687" i="5"/>
  <c r="G687" i="5" l="1"/>
  <c r="F688" i="5"/>
  <c r="G688" i="5" l="1"/>
  <c r="F689" i="5"/>
  <c r="G689" i="5" l="1"/>
  <c r="F690" i="5"/>
  <c r="G690" i="5" l="1"/>
  <c r="F691" i="5"/>
  <c r="G691" i="5" l="1"/>
  <c r="F692" i="5"/>
  <c r="G692" i="5" l="1"/>
  <c r="F693" i="5"/>
  <c r="G693" i="5" l="1"/>
  <c r="F694" i="5"/>
  <c r="G694" i="5" l="1"/>
  <c r="F695" i="5"/>
  <c r="G695" i="5" l="1"/>
  <c r="F696" i="5"/>
  <c r="G696" i="5" l="1"/>
  <c r="F697" i="5"/>
  <c r="G697" i="5" l="1"/>
  <c r="F698" i="5"/>
  <c r="G698" i="5" l="1"/>
  <c r="F699" i="5"/>
  <c r="G699" i="5" l="1"/>
  <c r="F700" i="5"/>
  <c r="G700" i="5" l="1"/>
  <c r="F701" i="5"/>
  <c r="G701" i="5" l="1"/>
  <c r="F702" i="5"/>
  <c r="G702" i="5" l="1"/>
  <c r="F703" i="5"/>
  <c r="G703" i="5" l="1"/>
  <c r="F704" i="5"/>
  <c r="G704" i="5" l="1"/>
  <c r="F705" i="5"/>
  <c r="G705" i="5" l="1"/>
  <c r="F706" i="5"/>
  <c r="G706" i="5" l="1"/>
  <c r="F707" i="5"/>
  <c r="G707" i="5" l="1"/>
  <c r="F708" i="5"/>
  <c r="G708" i="5" l="1"/>
  <c r="F709" i="5"/>
  <c r="G709" i="5" l="1"/>
  <c r="F710" i="5"/>
  <c r="G710" i="5" l="1"/>
  <c r="F711" i="5"/>
  <c r="G711" i="5" l="1"/>
  <c r="F712" i="5"/>
  <c r="G712" i="5" l="1"/>
  <c r="F713" i="5"/>
  <c r="G713" i="5" l="1"/>
  <c r="F714" i="5"/>
  <c r="G714" i="5" l="1"/>
  <c r="F715" i="5"/>
  <c r="G715" i="5" l="1"/>
  <c r="F716" i="5"/>
  <c r="G716" i="5" l="1"/>
  <c r="F717" i="5"/>
  <c r="G717" i="5" l="1"/>
  <c r="F718" i="5"/>
  <c r="G718" i="5" l="1"/>
  <c r="F719" i="5"/>
  <c r="G719" i="5" l="1"/>
  <c r="F720" i="5"/>
  <c r="G720" i="5" l="1"/>
  <c r="F721" i="5"/>
  <c r="G721" i="5" l="1"/>
  <c r="F722" i="5"/>
  <c r="G722" i="5" l="1"/>
  <c r="F723" i="5"/>
  <c r="G723" i="5" l="1"/>
  <c r="F724" i="5"/>
  <c r="G724" i="5" l="1"/>
  <c r="F725" i="5"/>
  <c r="G725" i="5" l="1"/>
  <c r="F726" i="5"/>
  <c r="G726" i="5" l="1"/>
  <c r="F727" i="5"/>
  <c r="G727" i="5" l="1"/>
  <c r="F728" i="5"/>
  <c r="G728" i="5" l="1"/>
  <c r="F729" i="5"/>
  <c r="G729" i="5" l="1"/>
  <c r="F730" i="5"/>
  <c r="G730" i="5" l="1"/>
  <c r="F731" i="5"/>
  <c r="G731" i="5" l="1"/>
  <c r="F732" i="5"/>
  <c r="G732" i="5" l="1"/>
  <c r="F733" i="5"/>
  <c r="G733" i="5" l="1"/>
  <c r="F734" i="5"/>
  <c r="G734" i="5" l="1"/>
  <c r="F735" i="5"/>
  <c r="G735" i="5" l="1"/>
  <c r="F736" i="5"/>
  <c r="G736" i="5" l="1"/>
  <c r="F737" i="5"/>
  <c r="G737" i="5" l="1"/>
  <c r="F738" i="5"/>
  <c r="G738" i="5" l="1"/>
  <c r="F739" i="5"/>
  <c r="G739" i="5" l="1"/>
  <c r="F740" i="5"/>
  <c r="G740" i="5" l="1"/>
  <c r="F741" i="5"/>
  <c r="G741" i="5" l="1"/>
  <c r="F742" i="5"/>
  <c r="G742" i="5" l="1"/>
  <c r="F743" i="5"/>
  <c r="G743" i="5" l="1"/>
  <c r="F744" i="5"/>
  <c r="G744" i="5" l="1"/>
  <c r="F745" i="5"/>
  <c r="G745" i="5" l="1"/>
  <c r="F746" i="5"/>
  <c r="G746" i="5" l="1"/>
  <c r="F747" i="5"/>
  <c r="G747" i="5" l="1"/>
  <c r="F748" i="5"/>
  <c r="G748" i="5" l="1"/>
  <c r="F749" i="5"/>
  <c r="G749" i="5" l="1"/>
  <c r="F750" i="5"/>
  <c r="G750" i="5" l="1"/>
  <c r="F751" i="5"/>
  <c r="G751" i="5" l="1"/>
  <c r="F752" i="5"/>
  <c r="G752" i="5" l="1"/>
  <c r="F753" i="5"/>
  <c r="G753" i="5" l="1"/>
  <c r="F754" i="5"/>
  <c r="G754" i="5" l="1"/>
  <c r="F755" i="5"/>
  <c r="G755" i="5" l="1"/>
  <c r="F756" i="5"/>
  <c r="G756" i="5" l="1"/>
  <c r="F757" i="5"/>
  <c r="G757" i="5" l="1"/>
  <c r="F758" i="5"/>
  <c r="G758" i="5" l="1"/>
  <c r="F759" i="5"/>
  <c r="G759" i="5" l="1"/>
  <c r="F760" i="5"/>
  <c r="G760" i="5" l="1"/>
  <c r="F761" i="5"/>
  <c r="G761" i="5" l="1"/>
  <c r="F762" i="5"/>
  <c r="G762" i="5" l="1"/>
  <c r="F763" i="5"/>
  <c r="G763" i="5" l="1"/>
  <c r="F764" i="5"/>
  <c r="G764" i="5" l="1"/>
  <c r="F765" i="5"/>
  <c r="G765" i="5" l="1"/>
  <c r="F766" i="5"/>
  <c r="G766" i="5" l="1"/>
  <c r="F767" i="5"/>
  <c r="G767" i="5" l="1"/>
  <c r="F768" i="5"/>
  <c r="G768" i="5" l="1"/>
  <c r="F769" i="5"/>
  <c r="G769" i="5" l="1"/>
  <c r="F770" i="5"/>
  <c r="G770" i="5" l="1"/>
  <c r="F771" i="5"/>
  <c r="G771" i="5" l="1"/>
  <c r="F772" i="5"/>
  <c r="G772" i="5" l="1"/>
  <c r="F773" i="5"/>
  <c r="G773" i="5" l="1"/>
  <c r="F774" i="5"/>
  <c r="G774" i="5" l="1"/>
  <c r="F775" i="5"/>
  <c r="G775" i="5" l="1"/>
  <c r="F776" i="5"/>
  <c r="G776" i="5" l="1"/>
  <c r="F777" i="5"/>
  <c r="G777" i="5" l="1"/>
  <c r="F778" i="5"/>
  <c r="G778" i="5" l="1"/>
  <c r="F779" i="5"/>
  <c r="G779" i="5" l="1"/>
  <c r="F780" i="5"/>
  <c r="G780" i="5" l="1"/>
  <c r="F781" i="5"/>
  <c r="G781" i="5" l="1"/>
  <c r="F782" i="5"/>
  <c r="G782" i="5" l="1"/>
  <c r="F783" i="5"/>
  <c r="G783" i="5" l="1"/>
  <c r="F784" i="5"/>
  <c r="G784" i="5" l="1"/>
  <c r="F785" i="5"/>
  <c r="G785" i="5" l="1"/>
  <c r="F786" i="5"/>
  <c r="G786" i="5" l="1"/>
  <c r="F787" i="5"/>
  <c r="G787" i="5" l="1"/>
  <c r="F788" i="5"/>
  <c r="G788" i="5" l="1"/>
  <c r="F789" i="5"/>
  <c r="G789" i="5" l="1"/>
  <c r="F790" i="5"/>
  <c r="G790" i="5" l="1"/>
  <c r="F791" i="5"/>
  <c r="G791" i="5" l="1"/>
  <c r="F792" i="5"/>
  <c r="G792" i="5" l="1"/>
  <c r="F793" i="5"/>
  <c r="G793" i="5" l="1"/>
  <c r="F794" i="5"/>
  <c r="G794" i="5" l="1"/>
  <c r="F795" i="5"/>
  <c r="G795" i="5" l="1"/>
  <c r="F796" i="5"/>
  <c r="G796" i="5" l="1"/>
  <c r="F797" i="5"/>
  <c r="G797" i="5" l="1"/>
  <c r="F798" i="5"/>
  <c r="G798" i="5" l="1"/>
  <c r="F799" i="5"/>
  <c r="G799" i="5" l="1"/>
  <c r="F800" i="5"/>
  <c r="G800" i="5" l="1"/>
  <c r="F801" i="5"/>
  <c r="G801" i="5" l="1"/>
  <c r="F802" i="5"/>
  <c r="G802" i="5" l="1"/>
  <c r="F803" i="5"/>
  <c r="G803" i="5" l="1"/>
  <c r="F804" i="5"/>
  <c r="G804" i="5" l="1"/>
  <c r="F805" i="5"/>
  <c r="G805" i="5" l="1"/>
  <c r="F806" i="5"/>
  <c r="G806" i="5" l="1"/>
  <c r="F807" i="5"/>
  <c r="G807" i="5" l="1"/>
  <c r="F808" i="5"/>
  <c r="G808" i="5" l="1"/>
  <c r="F809" i="5"/>
  <c r="G809" i="5" l="1"/>
  <c r="F810" i="5"/>
  <c r="G810" i="5" l="1"/>
  <c r="F811" i="5"/>
  <c r="G811" i="5" l="1"/>
  <c r="F812" i="5"/>
  <c r="G812" i="5" l="1"/>
  <c r="F813" i="5"/>
  <c r="G813" i="5" l="1"/>
  <c r="F814" i="5"/>
  <c r="G814" i="5" l="1"/>
  <c r="F815" i="5"/>
  <c r="G815" i="5" l="1"/>
  <c r="F816" i="5"/>
  <c r="G816" i="5" l="1"/>
  <c r="F817" i="5"/>
  <c r="G817" i="5" l="1"/>
  <c r="F818" i="5"/>
  <c r="G818" i="5" l="1"/>
  <c r="F819" i="5"/>
  <c r="G819" i="5" l="1"/>
  <c r="F820" i="5"/>
  <c r="G820" i="5" l="1"/>
  <c r="F821" i="5"/>
  <c r="G821" i="5" l="1"/>
  <c r="F822" i="5"/>
  <c r="G822" i="5" l="1"/>
  <c r="F823" i="5"/>
  <c r="G823" i="5" l="1"/>
  <c r="F824" i="5"/>
  <c r="G824" i="5" l="1"/>
  <c r="F825" i="5"/>
  <c r="G825" i="5" l="1"/>
  <c r="F826" i="5"/>
  <c r="G826" i="5" l="1"/>
  <c r="F827" i="5"/>
  <c r="G827" i="5" l="1"/>
  <c r="F828" i="5"/>
  <c r="G828" i="5" l="1"/>
  <c r="F829" i="5"/>
  <c r="G829" i="5" l="1"/>
  <c r="F830" i="5"/>
  <c r="G830" i="5" l="1"/>
  <c r="F831" i="5"/>
  <c r="G831" i="5" l="1"/>
  <c r="F832" i="5"/>
  <c r="G832" i="5" l="1"/>
  <c r="F833" i="5"/>
  <c r="G833" i="5" l="1"/>
  <c r="F834" i="5"/>
  <c r="G834" i="5" l="1"/>
  <c r="F835" i="5"/>
  <c r="G835" i="5" l="1"/>
  <c r="F836" i="5"/>
  <c r="G836" i="5" l="1"/>
  <c r="F837" i="5"/>
  <c r="G837" i="5" l="1"/>
  <c r="F838" i="5"/>
  <c r="G838" i="5" l="1"/>
  <c r="F839" i="5"/>
  <c r="G839" i="5" l="1"/>
  <c r="F840" i="5"/>
  <c r="G840" i="5" l="1"/>
  <c r="F841" i="5"/>
  <c r="G841" i="5" l="1"/>
  <c r="F842" i="5"/>
  <c r="G842" i="5" l="1"/>
  <c r="F843" i="5"/>
  <c r="G843" i="5" l="1"/>
  <c r="F844" i="5"/>
  <c r="G844" i="5" l="1"/>
  <c r="F845" i="5"/>
  <c r="G845" i="5" l="1"/>
  <c r="F846" i="5"/>
  <c r="G846" i="5" l="1"/>
  <c r="F847" i="5"/>
  <c r="G847" i="5" l="1"/>
  <c r="F848" i="5"/>
  <c r="G848" i="5" l="1"/>
  <c r="F849" i="5"/>
  <c r="G849" i="5" l="1"/>
  <c r="F850" i="5"/>
  <c r="G850" i="5" l="1"/>
  <c r="F851" i="5"/>
  <c r="G851" i="5" l="1"/>
  <c r="F852" i="5"/>
  <c r="G852" i="5" l="1"/>
  <c r="F853" i="5"/>
  <c r="G853" i="5" l="1"/>
  <c r="F854" i="5"/>
  <c r="G854" i="5" l="1"/>
  <c r="F855" i="5"/>
  <c r="G855" i="5" l="1"/>
  <c r="F856" i="5"/>
  <c r="G856" i="5" l="1"/>
  <c r="F857" i="5"/>
  <c r="G857" i="5" l="1"/>
  <c r="F858" i="5"/>
  <c r="G858" i="5" l="1"/>
  <c r="F859" i="5"/>
  <c r="G859" i="5" l="1"/>
  <c r="F860" i="5"/>
  <c r="G860" i="5" l="1"/>
  <c r="F861" i="5"/>
  <c r="G861" i="5" l="1"/>
  <c r="F862" i="5"/>
  <c r="G862" i="5" l="1"/>
  <c r="F863" i="5"/>
  <c r="G863" i="5" l="1"/>
  <c r="F864" i="5"/>
  <c r="G864" i="5" l="1"/>
  <c r="F865" i="5"/>
  <c r="G865" i="5" l="1"/>
  <c r="F866" i="5"/>
  <c r="G866" i="5" l="1"/>
  <c r="F867" i="5"/>
  <c r="G867" i="5" l="1"/>
  <c r="F868" i="5"/>
  <c r="G868" i="5" l="1"/>
  <c r="F869" i="5"/>
  <c r="G869" i="5" l="1"/>
  <c r="F870" i="5"/>
  <c r="G870" i="5" l="1"/>
  <c r="F871" i="5"/>
  <c r="G871" i="5" l="1"/>
  <c r="F872" i="5"/>
  <c r="G872" i="5" l="1"/>
  <c r="F873" i="5"/>
  <c r="G873" i="5" l="1"/>
  <c r="F874" i="5"/>
  <c r="G874" i="5" l="1"/>
  <c r="F875" i="5"/>
  <c r="G875" i="5" l="1"/>
  <c r="F876" i="5"/>
  <c r="G876" i="5" l="1"/>
  <c r="F877" i="5"/>
  <c r="G877" i="5" l="1"/>
  <c r="F878" i="5"/>
  <c r="G878" i="5" l="1"/>
  <c r="F879" i="5"/>
  <c r="G879" i="5" l="1"/>
  <c r="F880" i="5"/>
  <c r="G880" i="5" l="1"/>
  <c r="F881" i="5"/>
  <c r="G881" i="5" l="1"/>
  <c r="F882" i="5"/>
  <c r="G882" i="5" l="1"/>
  <c r="F883" i="5"/>
  <c r="G883" i="5" l="1"/>
  <c r="F884" i="5"/>
  <c r="G884" i="5" l="1"/>
  <c r="F885" i="5"/>
  <c r="G885" i="5" l="1"/>
  <c r="F886" i="5"/>
  <c r="G886" i="5" l="1"/>
  <c r="F887" i="5"/>
  <c r="G887" i="5" l="1"/>
  <c r="F888" i="5"/>
  <c r="G888" i="5" l="1"/>
  <c r="F889" i="5"/>
  <c r="G889" i="5" l="1"/>
  <c r="F890" i="5"/>
  <c r="G890" i="5" l="1"/>
  <c r="F891" i="5"/>
  <c r="G891" i="5" l="1"/>
  <c r="F892" i="5"/>
  <c r="G892" i="5" l="1"/>
  <c r="F893" i="5"/>
  <c r="G893" i="5" l="1"/>
  <c r="F894" i="5"/>
  <c r="G894" i="5" l="1"/>
  <c r="F895" i="5"/>
  <c r="G895" i="5" l="1"/>
  <c r="F896" i="5"/>
  <c r="G896" i="5" l="1"/>
  <c r="F897" i="5"/>
  <c r="G897" i="5" l="1"/>
  <c r="F898" i="5"/>
  <c r="G898" i="5" l="1"/>
  <c r="F899" i="5"/>
  <c r="G899" i="5" l="1"/>
  <c r="F900" i="5"/>
  <c r="G900" i="5" l="1"/>
  <c r="F901" i="5"/>
  <c r="G901" i="5" l="1"/>
  <c r="F902" i="5"/>
  <c r="G902" i="5" l="1"/>
  <c r="F903" i="5"/>
  <c r="G903" i="5" l="1"/>
  <c r="F904" i="5"/>
  <c r="G904" i="5" l="1"/>
  <c r="F905" i="5"/>
  <c r="G905" i="5" l="1"/>
  <c r="F906" i="5"/>
  <c r="G906" i="5" l="1"/>
  <c r="F907" i="5"/>
  <c r="G907" i="5" l="1"/>
  <c r="F908" i="5"/>
  <c r="G908" i="5" l="1"/>
  <c r="F909" i="5"/>
  <c r="G909" i="5" l="1"/>
  <c r="F910" i="5"/>
  <c r="G910" i="5" l="1"/>
  <c r="F911" i="5"/>
  <c r="G911" i="5" l="1"/>
  <c r="F912" i="5"/>
  <c r="G912" i="5" l="1"/>
  <c r="F913" i="5"/>
  <c r="G913" i="5" l="1"/>
  <c r="F914" i="5"/>
  <c r="G914" i="5" l="1"/>
  <c r="F915" i="5"/>
  <c r="G915" i="5" l="1"/>
  <c r="F916" i="5"/>
  <c r="G916" i="5" l="1"/>
  <c r="F917" i="5"/>
  <c r="G917" i="5" l="1"/>
  <c r="F918" i="5"/>
  <c r="G918" i="5" l="1"/>
  <c r="F919" i="5"/>
  <c r="G919" i="5" l="1"/>
  <c r="F920" i="5"/>
  <c r="G920" i="5" l="1"/>
  <c r="F921" i="5"/>
  <c r="G921" i="5" l="1"/>
  <c r="F922" i="5"/>
  <c r="G922" i="5" l="1"/>
  <c r="F923" i="5"/>
  <c r="G923" i="5" l="1"/>
  <c r="F924" i="5"/>
  <c r="G924" i="5" l="1"/>
  <c r="F925" i="5"/>
  <c r="G925" i="5" l="1"/>
  <c r="F926" i="5"/>
  <c r="G926" i="5" l="1"/>
  <c r="F927" i="5"/>
  <c r="G927" i="5" l="1"/>
  <c r="F928" i="5"/>
  <c r="G928" i="5" l="1"/>
  <c r="F929" i="5"/>
  <c r="G929" i="5" l="1"/>
  <c r="F930" i="5"/>
  <c r="G930" i="5" l="1"/>
  <c r="F931" i="5"/>
  <c r="G931" i="5" l="1"/>
  <c r="F932" i="5"/>
  <c r="G932" i="5" l="1"/>
  <c r="F933" i="5"/>
  <c r="G933" i="5" l="1"/>
  <c r="F934" i="5"/>
  <c r="G934" i="5" l="1"/>
  <c r="F935" i="5"/>
  <c r="G935" i="5" l="1"/>
  <c r="F936" i="5"/>
  <c r="G936" i="5" l="1"/>
  <c r="F937" i="5"/>
  <c r="G937" i="5" l="1"/>
  <c r="F938" i="5"/>
  <c r="G938" i="5" l="1"/>
  <c r="F939" i="5"/>
  <c r="G939" i="5" l="1"/>
  <c r="F940" i="5"/>
  <c r="G940" i="5" l="1"/>
  <c r="F941" i="5"/>
  <c r="G941" i="5" l="1"/>
  <c r="F942" i="5"/>
  <c r="G942" i="5" l="1"/>
  <c r="F943" i="5"/>
  <c r="G943" i="5" l="1"/>
  <c r="F944" i="5"/>
  <c r="G944" i="5" l="1"/>
  <c r="F945" i="5"/>
  <c r="G945" i="5" l="1"/>
  <c r="F946" i="5"/>
  <c r="G946" i="5" l="1"/>
  <c r="F947" i="5"/>
  <c r="G947" i="5" l="1"/>
  <c r="F948" i="5"/>
  <c r="G948" i="5" l="1"/>
  <c r="F949" i="5"/>
  <c r="G949" i="5" l="1"/>
  <c r="F950" i="5"/>
  <c r="G950" i="5" l="1"/>
  <c r="F951" i="5"/>
  <c r="G951" i="5" l="1"/>
  <c r="F952" i="5"/>
  <c r="G952" i="5" l="1"/>
  <c r="F953" i="5"/>
  <c r="G953" i="5" l="1"/>
  <c r="F954" i="5"/>
  <c r="G954" i="5" l="1"/>
  <c r="F955" i="5"/>
  <c r="G955" i="5" l="1"/>
  <c r="F956" i="5"/>
  <c r="G956" i="5" l="1"/>
  <c r="F957" i="5"/>
  <c r="G957" i="5" l="1"/>
  <c r="F958" i="5"/>
  <c r="G958" i="5" l="1"/>
  <c r="F959" i="5"/>
  <c r="G959" i="5" l="1"/>
  <c r="F960" i="5"/>
  <c r="G960" i="5" l="1"/>
  <c r="F961" i="5"/>
  <c r="G961" i="5" l="1"/>
  <c r="F962" i="5"/>
  <c r="G962" i="5" l="1"/>
  <c r="F963" i="5"/>
  <c r="G963" i="5" l="1"/>
  <c r="F964" i="5"/>
  <c r="G964" i="5" l="1"/>
  <c r="F965" i="5"/>
  <c r="G965" i="5" l="1"/>
  <c r="F966" i="5"/>
  <c r="G966" i="5" l="1"/>
  <c r="F967" i="5"/>
  <c r="G967" i="5" l="1"/>
  <c r="F968" i="5"/>
  <c r="G968" i="5" l="1"/>
  <c r="F969" i="5"/>
  <c r="G969" i="5" l="1"/>
  <c r="F970" i="5"/>
  <c r="G970" i="5" l="1"/>
  <c r="F971" i="5"/>
  <c r="G971" i="5" l="1"/>
  <c r="F972" i="5"/>
  <c r="G972" i="5" l="1"/>
  <c r="F973" i="5"/>
  <c r="G973" i="5" l="1"/>
  <c r="F974" i="5"/>
  <c r="G974" i="5" l="1"/>
  <c r="F975" i="5"/>
  <c r="G975" i="5" l="1"/>
  <c r="F976" i="5"/>
  <c r="G976" i="5" l="1"/>
  <c r="F977" i="5"/>
  <c r="G977" i="5" l="1"/>
  <c r="F978" i="5"/>
  <c r="G978" i="5" l="1"/>
  <c r="F979" i="5"/>
  <c r="G979" i="5" l="1"/>
  <c r="F980" i="5"/>
  <c r="G980" i="5" l="1"/>
  <c r="F981" i="5"/>
  <c r="G981" i="5" l="1"/>
  <c r="F982" i="5"/>
  <c r="G982" i="5" l="1"/>
  <c r="F983" i="5"/>
  <c r="G983" i="5" l="1"/>
  <c r="F984" i="5"/>
  <c r="G984" i="5" l="1"/>
  <c r="F985" i="5"/>
  <c r="G985" i="5" l="1"/>
  <c r="F986" i="5"/>
  <c r="G986" i="5" l="1"/>
  <c r="F987" i="5"/>
  <c r="G987" i="5" l="1"/>
  <c r="F988" i="5"/>
  <c r="G988" i="5" l="1"/>
  <c r="F989" i="5"/>
  <c r="G989" i="5" l="1"/>
  <c r="F990" i="5"/>
  <c r="G990" i="5" l="1"/>
  <c r="F991" i="5"/>
  <c r="G991" i="5" l="1"/>
  <c r="F992" i="5"/>
  <c r="G992" i="5" l="1"/>
  <c r="F993" i="5"/>
  <c r="G993" i="5" l="1"/>
  <c r="F994" i="5"/>
  <c r="G994" i="5" l="1"/>
  <c r="F995" i="5"/>
  <c r="G995" i="5" l="1"/>
  <c r="F996" i="5"/>
  <c r="G996" i="5" l="1"/>
  <c r="F997" i="5"/>
  <c r="G997" i="5" l="1"/>
  <c r="F998" i="5"/>
  <c r="G998" i="5" l="1"/>
  <c r="F999" i="5"/>
  <c r="G999" i="5" l="1"/>
  <c r="F1000" i="5"/>
  <c r="G1000" i="5" l="1"/>
  <c r="F1001" i="5"/>
  <c r="G1001" i="5" l="1"/>
  <c r="F1002" i="5"/>
  <c r="G1002" i="5" l="1"/>
  <c r="F1003" i="5"/>
  <c r="G1003" i="5" l="1"/>
  <c r="F1004" i="5"/>
  <c r="G1004" i="5" l="1"/>
  <c r="F1005" i="5"/>
  <c r="G1005" i="5" l="1"/>
  <c r="F1006" i="5"/>
  <c r="G1006" i="5" l="1"/>
  <c r="F1007" i="5"/>
  <c r="G1007" i="5" l="1"/>
  <c r="F1008" i="5"/>
  <c r="G1008" i="5" l="1"/>
  <c r="F1009" i="5"/>
  <c r="G1009" i="5" l="1"/>
  <c r="F1010" i="5"/>
  <c r="G1010" i="5" l="1"/>
  <c r="F1011" i="5"/>
  <c r="G1011" i="5" l="1"/>
  <c r="F1012" i="5"/>
  <c r="G1012" i="5" l="1"/>
  <c r="F1013" i="5"/>
  <c r="G1013" i="5" l="1"/>
  <c r="F1014" i="5"/>
  <c r="G1014" i="5" l="1"/>
  <c r="F1015" i="5"/>
  <c r="G1015" i="5" l="1"/>
  <c r="F1016" i="5"/>
  <c r="G1016" i="5" l="1"/>
  <c r="F1017" i="5"/>
  <c r="G1017" i="5" l="1"/>
  <c r="F1018" i="5"/>
  <c r="G1018" i="5" l="1"/>
  <c r="F1019" i="5"/>
  <c r="G1019" i="5" l="1"/>
  <c r="F1020" i="5"/>
  <c r="G1020" i="5" l="1"/>
  <c r="F1021" i="5"/>
  <c r="G1021" i="5" l="1"/>
  <c r="F1022" i="5"/>
  <c r="G1022" i="5" l="1"/>
  <c r="F1023" i="5"/>
  <c r="G1023" i="5" l="1"/>
  <c r="F1024" i="5"/>
  <c r="G1024" i="5" l="1"/>
  <c r="F1025" i="5"/>
  <c r="G1025" i="5" l="1"/>
  <c r="F1026" i="5"/>
  <c r="G1026" i="5" l="1"/>
  <c r="F1027" i="5"/>
  <c r="G1027" i="5" l="1"/>
  <c r="F1028" i="5"/>
  <c r="G1028" i="5" l="1"/>
  <c r="F1029" i="5"/>
  <c r="G1029" i="5" l="1"/>
  <c r="F1030" i="5"/>
  <c r="G1030" i="5" l="1"/>
  <c r="F1031" i="5"/>
  <c r="G1031" i="5" l="1"/>
  <c r="F1032" i="5"/>
  <c r="G1032" i="5" l="1"/>
  <c r="F1033" i="5"/>
  <c r="G1033" i="5" l="1"/>
  <c r="F1034" i="5"/>
  <c r="G1034" i="5" l="1"/>
  <c r="F1035" i="5"/>
  <c r="G1035" i="5" l="1"/>
  <c r="F1036" i="5"/>
  <c r="G1036" i="5" l="1"/>
  <c r="F1037" i="5"/>
  <c r="G1037" i="5" l="1"/>
  <c r="F1038" i="5"/>
  <c r="G1038" i="5" l="1"/>
  <c r="F1039" i="5"/>
  <c r="G1039" i="5" l="1"/>
  <c r="F1040" i="5"/>
  <c r="G1040" i="5" l="1"/>
  <c r="F1041" i="5"/>
  <c r="G1041" i="5" l="1"/>
  <c r="F1042" i="5"/>
  <c r="G1042" i="5" l="1"/>
  <c r="F1043" i="5"/>
  <c r="G1043" i="5" l="1"/>
  <c r="F1044" i="5"/>
  <c r="G1044" i="5" l="1"/>
  <c r="F1045" i="5"/>
  <c r="G1045" i="5" l="1"/>
  <c r="F1046" i="5"/>
  <c r="G1046" i="5" l="1"/>
  <c r="F1047" i="5"/>
  <c r="G1047" i="5" l="1"/>
  <c r="F1048" i="5"/>
  <c r="G1048" i="5" l="1"/>
  <c r="F1049" i="5"/>
  <c r="G1049" i="5" l="1"/>
  <c r="F1050" i="5"/>
  <c r="G1050" i="5" l="1"/>
  <c r="F1051" i="5"/>
  <c r="G1051" i="5" l="1"/>
  <c r="F1052" i="5"/>
  <c r="G1052" i="5" l="1"/>
  <c r="F1053" i="5"/>
  <c r="G1053" i="5" l="1"/>
  <c r="F1054" i="5"/>
  <c r="G1054" i="5" l="1"/>
  <c r="F1055" i="5"/>
  <c r="G1055" i="5" l="1"/>
  <c r="F1056" i="5"/>
  <c r="G1056" i="5" l="1"/>
  <c r="F1057" i="5"/>
  <c r="G1057" i="5" l="1"/>
  <c r="F1058" i="5"/>
  <c r="G1058" i="5" l="1"/>
  <c r="F1059" i="5"/>
  <c r="G1059" i="5" l="1"/>
  <c r="F1060" i="5"/>
  <c r="G1060" i="5" l="1"/>
  <c r="F1061" i="5"/>
  <c r="G1061" i="5" l="1"/>
  <c r="F1062" i="5"/>
  <c r="G1062" i="5" l="1"/>
  <c r="F1063" i="5"/>
  <c r="G1063" i="5" l="1"/>
  <c r="F1064" i="5"/>
  <c r="G1064" i="5" l="1"/>
  <c r="F1065" i="5"/>
  <c r="G1065" i="5" l="1"/>
  <c r="F1066" i="5"/>
  <c r="G1066" i="5" l="1"/>
  <c r="F1067" i="5"/>
  <c r="G1067" i="5" l="1"/>
  <c r="F1068" i="5"/>
  <c r="G1068" i="5" l="1"/>
  <c r="F1069" i="5"/>
  <c r="G1069" i="5" l="1"/>
  <c r="F1070" i="5"/>
  <c r="G1070" i="5" l="1"/>
  <c r="F1071" i="5"/>
  <c r="G1071" i="5" l="1"/>
  <c r="F1072" i="5"/>
  <c r="G1072" i="5" l="1"/>
  <c r="F1073" i="5"/>
  <c r="G1073" i="5" l="1"/>
  <c r="F1074" i="5"/>
  <c r="G1074" i="5" l="1"/>
  <c r="F1075" i="5"/>
  <c r="G1075" i="5" l="1"/>
  <c r="F1076" i="5"/>
  <c r="G1076" i="5" l="1"/>
  <c r="F1077" i="5"/>
  <c r="G1077" i="5" l="1"/>
  <c r="F1078" i="5"/>
  <c r="G1078" i="5" l="1"/>
  <c r="F1079" i="5"/>
  <c r="G1079" i="5" l="1"/>
  <c r="F1080" i="5"/>
  <c r="G1080" i="5" l="1"/>
  <c r="F1081" i="5"/>
  <c r="G1081" i="5" l="1"/>
  <c r="F1082" i="5"/>
  <c r="G1082" i="5" l="1"/>
  <c r="F1083" i="5"/>
  <c r="G1083" i="5" l="1"/>
  <c r="F1084" i="5"/>
  <c r="G1084" i="5" l="1"/>
  <c r="F1085" i="5"/>
  <c r="G1085" i="5" l="1"/>
  <c r="F1086" i="5"/>
  <c r="G1086" i="5" l="1"/>
  <c r="F1087" i="5"/>
  <c r="G1087" i="5" l="1"/>
  <c r="F1088" i="5"/>
  <c r="G1088" i="5" l="1"/>
  <c r="F1089" i="5"/>
  <c r="G1089" i="5" l="1"/>
  <c r="F1090" i="5"/>
  <c r="G1090" i="5" l="1"/>
  <c r="F1091" i="5"/>
  <c r="G1091" i="5" l="1"/>
  <c r="F1092" i="5"/>
  <c r="G1092" i="5" l="1"/>
  <c r="F1093" i="5"/>
  <c r="G1093" i="5" l="1"/>
  <c r="F1094" i="5"/>
  <c r="G1094" i="5" l="1"/>
  <c r="F1095" i="5"/>
  <c r="G1095" i="5" l="1"/>
  <c r="F1096" i="5"/>
  <c r="G1096" i="5" l="1"/>
  <c r="F1097" i="5"/>
  <c r="G1097" i="5" l="1"/>
  <c r="F1098" i="5"/>
  <c r="G1098" i="5" l="1"/>
  <c r="F1099" i="5"/>
  <c r="G1099" i="5" l="1"/>
  <c r="F1100" i="5"/>
  <c r="G1100" i="5" l="1"/>
  <c r="F1101" i="5"/>
  <c r="G1101" i="5" l="1"/>
  <c r="F1102" i="5"/>
  <c r="G1102" i="5" l="1"/>
  <c r="F1103" i="5"/>
  <c r="G1103" i="5" l="1"/>
  <c r="F1104" i="5"/>
  <c r="G1104" i="5" l="1"/>
  <c r="F1105" i="5"/>
  <c r="G1105" i="5" l="1"/>
  <c r="F1106" i="5"/>
  <c r="G1106" i="5" l="1"/>
  <c r="F1107" i="5"/>
  <c r="G1107" i="5" l="1"/>
  <c r="F1108" i="5"/>
  <c r="G1108" i="5" l="1"/>
  <c r="F1109" i="5"/>
  <c r="G1109" i="5" l="1"/>
  <c r="F1110" i="5"/>
  <c r="G1110" i="5" l="1"/>
  <c r="F1111" i="5"/>
  <c r="G1111" i="5" l="1"/>
  <c r="F1112" i="5"/>
  <c r="G1112" i="5" l="1"/>
  <c r="F1113" i="5"/>
  <c r="G1113" i="5" l="1"/>
  <c r="F1114" i="5"/>
  <c r="G1114" i="5" l="1"/>
  <c r="F1115" i="5"/>
  <c r="G1115" i="5" l="1"/>
  <c r="F1116" i="5"/>
  <c r="G1116" i="5" l="1"/>
  <c r="F1117" i="5"/>
  <c r="G1117" i="5" l="1"/>
  <c r="F1118" i="5"/>
  <c r="G1118" i="5" l="1"/>
  <c r="F1119" i="5"/>
  <c r="G1119" i="5" l="1"/>
  <c r="F1120" i="5"/>
  <c r="G1120" i="5" l="1"/>
  <c r="F1121" i="5"/>
  <c r="G1121" i="5" l="1"/>
  <c r="F1122" i="5"/>
  <c r="G1122" i="5" l="1"/>
  <c r="F1123" i="5"/>
  <c r="G1123" i="5" l="1"/>
  <c r="F1124" i="5"/>
  <c r="G1124" i="5" l="1"/>
  <c r="F1125" i="5"/>
  <c r="G1125" i="5" l="1"/>
  <c r="F1126" i="5"/>
  <c r="G1126" i="5" l="1"/>
  <c r="F1127" i="5"/>
  <c r="G1127" i="5" l="1"/>
  <c r="F1128" i="5"/>
  <c r="G1128" i="5" l="1"/>
  <c r="F1129" i="5"/>
  <c r="G1129" i="5" l="1"/>
  <c r="F1130" i="5"/>
  <c r="G1130" i="5" l="1"/>
  <c r="F1131" i="5"/>
  <c r="G1131" i="5" l="1"/>
  <c r="F1132" i="5"/>
  <c r="G1132" i="5" l="1"/>
  <c r="F1133" i="5"/>
  <c r="G1133" i="5" l="1"/>
  <c r="F1134" i="5"/>
  <c r="G1134" i="5" l="1"/>
  <c r="F1135" i="5"/>
  <c r="G1135" i="5" l="1"/>
  <c r="F1136" i="5"/>
  <c r="G1136" i="5" l="1"/>
  <c r="F1137" i="5"/>
  <c r="G1137" i="5" l="1"/>
  <c r="F1138" i="5"/>
  <c r="G1138" i="5" l="1"/>
  <c r="F1139" i="5"/>
  <c r="G1139" i="5" l="1"/>
  <c r="F1140" i="5"/>
  <c r="G1140" i="5" l="1"/>
  <c r="F1141" i="5"/>
  <c r="G1141" i="5" l="1"/>
  <c r="F1142" i="5"/>
  <c r="G1142" i="5" l="1"/>
  <c r="F1143" i="5"/>
  <c r="G1143" i="5" l="1"/>
  <c r="F1144" i="5"/>
  <c r="G1144" i="5" l="1"/>
  <c r="F1145" i="5"/>
  <c r="G1145" i="5" l="1"/>
  <c r="F1146" i="5"/>
  <c r="G1146" i="5" l="1"/>
  <c r="F1147" i="5"/>
  <c r="G1147" i="5" l="1"/>
  <c r="F1148" i="5"/>
  <c r="G1148" i="5" l="1"/>
  <c r="F1149" i="5"/>
  <c r="G1149" i="5" l="1"/>
  <c r="F1150" i="5"/>
  <c r="G1150" i="5" l="1"/>
  <c r="F1151" i="5"/>
  <c r="G1151" i="5" l="1"/>
  <c r="F1152" i="5"/>
  <c r="G1152" i="5" l="1"/>
  <c r="F1153" i="5"/>
  <c r="G1153" i="5" l="1"/>
  <c r="F1154" i="5"/>
  <c r="G1154" i="5" l="1"/>
  <c r="F1155" i="5"/>
  <c r="G1155" i="5" l="1"/>
  <c r="F1156" i="5"/>
  <c r="G1156" i="5" l="1"/>
  <c r="F1157" i="5"/>
  <c r="G1157" i="5" l="1"/>
  <c r="F1158" i="5"/>
  <c r="G1158" i="5" l="1"/>
  <c r="F1159" i="5"/>
  <c r="G1159" i="5" l="1"/>
  <c r="F1160" i="5"/>
  <c r="G1160" i="5" l="1"/>
  <c r="F1161" i="5"/>
  <c r="G1161" i="5" l="1"/>
  <c r="F1162" i="5"/>
  <c r="G1162" i="5" l="1"/>
  <c r="F1163" i="5"/>
  <c r="G1163" i="5" l="1"/>
  <c r="F1164" i="5"/>
  <c r="G1164" i="5" l="1"/>
  <c r="F1165" i="5"/>
  <c r="G1165" i="5" l="1"/>
  <c r="F1166" i="5"/>
  <c r="G1166" i="5" l="1"/>
  <c r="F1167" i="5"/>
  <c r="G1167" i="5" l="1"/>
  <c r="F1168" i="5"/>
  <c r="G1168" i="5" l="1"/>
  <c r="F1169" i="5"/>
  <c r="G1169" i="5" l="1"/>
  <c r="F1170" i="5"/>
  <c r="G1170" i="5" l="1"/>
  <c r="F1171" i="5"/>
  <c r="G1171" i="5" l="1"/>
  <c r="F1172" i="5"/>
  <c r="G1172" i="5" l="1"/>
  <c r="F1173" i="5"/>
  <c r="G1173" i="5" l="1"/>
  <c r="F1174" i="5"/>
  <c r="G1174" i="5" l="1"/>
  <c r="F1175" i="5"/>
  <c r="G1175" i="5" l="1"/>
  <c r="F1176" i="5"/>
  <c r="G1176" i="5" l="1"/>
  <c r="F1177" i="5"/>
  <c r="G1177" i="5" l="1"/>
  <c r="F1178" i="5"/>
  <c r="G1178" i="5" l="1"/>
  <c r="F1179" i="5"/>
  <c r="G1179" i="5" l="1"/>
  <c r="F1180" i="5"/>
  <c r="G1180" i="5" l="1"/>
  <c r="F1181" i="5"/>
  <c r="G1181" i="5" l="1"/>
  <c r="F1182" i="5"/>
  <c r="G1182" i="5" l="1"/>
  <c r="F1183" i="5"/>
  <c r="G1183" i="5" l="1"/>
  <c r="F1184" i="5"/>
  <c r="G1184" i="5" l="1"/>
  <c r="F1185" i="5"/>
  <c r="G1185" i="5" l="1"/>
  <c r="F1186" i="5"/>
  <c r="G1186" i="5" l="1"/>
  <c r="F1187" i="5"/>
  <c r="G1187" i="5" l="1"/>
  <c r="F1188" i="5"/>
  <c r="G1188" i="5" l="1"/>
  <c r="F1189" i="5"/>
  <c r="G1189" i="5" l="1"/>
  <c r="F1190" i="5"/>
  <c r="G1190" i="5" l="1"/>
  <c r="F1191" i="5"/>
  <c r="G1191" i="5" l="1"/>
  <c r="F1192" i="5"/>
  <c r="G1192" i="5" l="1"/>
  <c r="F1193" i="5"/>
  <c r="G1193" i="5" l="1"/>
  <c r="F1194" i="5"/>
  <c r="G1194" i="5" l="1"/>
  <c r="F1195" i="5"/>
  <c r="G1195" i="5" l="1"/>
  <c r="F1196" i="5"/>
  <c r="G1196" i="5" l="1"/>
  <c r="F1197" i="5"/>
  <c r="G1197" i="5" l="1"/>
  <c r="F1198" i="5"/>
  <c r="G1198" i="5" l="1"/>
  <c r="F1199" i="5"/>
  <c r="G1199" i="5" l="1"/>
  <c r="F1200" i="5"/>
  <c r="G1200" i="5" l="1"/>
  <c r="F1201" i="5"/>
  <c r="G1201" i="5" l="1"/>
  <c r="F1202" i="5"/>
  <c r="G1202" i="5" l="1"/>
  <c r="F1203" i="5"/>
  <c r="G1203" i="5" l="1"/>
  <c r="F1204" i="5"/>
  <c r="G1204" i="5" l="1"/>
  <c r="F1205" i="5"/>
  <c r="G1205" i="5" l="1"/>
  <c r="F1206" i="5"/>
  <c r="G1206" i="5" l="1"/>
  <c r="F1207" i="5"/>
  <c r="G1207" i="5" l="1"/>
  <c r="F1208" i="5"/>
  <c r="G1208" i="5" l="1"/>
  <c r="F1209" i="5"/>
  <c r="G1209" i="5" l="1"/>
  <c r="F1210" i="5"/>
  <c r="G1210" i="5" l="1"/>
  <c r="F1211" i="5"/>
  <c r="G1211" i="5" l="1"/>
  <c r="F1212" i="5"/>
  <c r="G1212" i="5" l="1"/>
  <c r="F1213" i="5"/>
  <c r="G1213" i="5" l="1"/>
  <c r="F1214" i="5"/>
  <c r="G1214" i="5" l="1"/>
  <c r="F1215" i="5"/>
  <c r="G1215" i="5" l="1"/>
  <c r="F1216" i="5"/>
  <c r="G1216" i="5" l="1"/>
  <c r="F1217" i="5"/>
  <c r="G1217" i="5" l="1"/>
  <c r="F1218" i="5"/>
  <c r="G1218" i="5" l="1"/>
  <c r="F1219" i="5"/>
  <c r="G1219" i="5" l="1"/>
  <c r="F1220" i="5"/>
  <c r="G1220" i="5" l="1"/>
  <c r="F1221" i="5"/>
  <c r="G1221" i="5" l="1"/>
  <c r="F1222" i="5"/>
  <c r="G1222" i="5" l="1"/>
  <c r="F1223" i="5"/>
  <c r="G1223" i="5" l="1"/>
  <c r="F1224" i="5"/>
  <c r="G1224" i="5" l="1"/>
  <c r="F1225" i="5"/>
  <c r="G1225" i="5" l="1"/>
  <c r="F1226" i="5"/>
  <c r="G1226" i="5" l="1"/>
  <c r="F1227" i="5"/>
  <c r="G1227" i="5" l="1"/>
  <c r="F1228" i="5"/>
  <c r="G1228" i="5" l="1"/>
  <c r="F1229" i="5"/>
  <c r="G1229" i="5" l="1"/>
  <c r="F1230" i="5"/>
  <c r="G1230" i="5" l="1"/>
  <c r="F1231" i="5"/>
  <c r="G1231" i="5" l="1"/>
  <c r="F1232" i="5"/>
  <c r="G1232" i="5" l="1"/>
  <c r="F1233" i="5"/>
  <c r="G1233" i="5" l="1"/>
  <c r="F1234" i="5"/>
  <c r="G1234" i="5" l="1"/>
  <c r="F1235" i="5"/>
  <c r="G1235" i="5" l="1"/>
  <c r="F1236" i="5"/>
  <c r="G1236" i="5" l="1"/>
  <c r="F1237" i="5"/>
  <c r="G1237" i="5" l="1"/>
  <c r="F1238" i="5"/>
  <c r="G1238" i="5" l="1"/>
  <c r="F1239" i="5"/>
  <c r="G1239" i="5" l="1"/>
  <c r="F1240" i="5"/>
  <c r="G1240" i="5" l="1"/>
  <c r="F1241" i="5"/>
  <c r="G1241" i="5" l="1"/>
  <c r="F1242" i="5"/>
  <c r="G1242" i="5" l="1"/>
  <c r="F1243" i="5"/>
  <c r="G1243" i="5" l="1"/>
  <c r="F1244" i="5"/>
  <c r="G1244" i="5" l="1"/>
  <c r="F1245" i="5"/>
  <c r="G1245" i="5" l="1"/>
  <c r="F1246" i="5"/>
  <c r="G1246" i="5" l="1"/>
  <c r="F1247" i="5"/>
  <c r="G1247" i="5" l="1"/>
  <c r="F1248" i="5"/>
  <c r="G1248" i="5" l="1"/>
  <c r="F1249" i="5"/>
  <c r="G1249" i="5" l="1"/>
  <c r="F1250" i="5"/>
  <c r="G1250" i="5" l="1"/>
  <c r="F1251" i="5"/>
  <c r="G1251" i="5" l="1"/>
  <c r="F1252" i="5"/>
  <c r="G1252" i="5" l="1"/>
  <c r="F1253" i="5"/>
  <c r="G1253" i="5" l="1"/>
  <c r="F1254" i="5"/>
  <c r="G1254" i="5" l="1"/>
  <c r="F1255" i="5"/>
  <c r="G1255" i="5" l="1"/>
  <c r="F1256" i="5"/>
  <c r="G1256" i="5" l="1"/>
  <c r="F1257" i="5"/>
  <c r="G1257" i="5" l="1"/>
  <c r="F1258" i="5"/>
  <c r="G1258" i="5" l="1"/>
  <c r="F1259" i="5"/>
  <c r="G1259" i="5" l="1"/>
  <c r="F1260" i="5"/>
  <c r="G1260" i="5" l="1"/>
  <c r="F1261" i="5"/>
  <c r="G1261" i="5" l="1"/>
  <c r="F1262" i="5"/>
  <c r="G1262" i="5" l="1"/>
  <c r="F1263" i="5"/>
  <c r="G1263" i="5" l="1"/>
  <c r="F1264" i="5"/>
  <c r="G1264" i="5" l="1"/>
  <c r="F1265" i="5"/>
  <c r="G1265" i="5" l="1"/>
  <c r="F1266" i="5"/>
  <c r="G1266" i="5" l="1"/>
  <c r="F1267" i="5"/>
  <c r="G1267" i="5" l="1"/>
  <c r="F1268" i="5"/>
  <c r="G1268" i="5" l="1"/>
  <c r="F1269" i="5"/>
  <c r="G1269" i="5" l="1"/>
  <c r="F1270" i="5"/>
  <c r="G1270" i="5" l="1"/>
  <c r="F1271" i="5"/>
  <c r="G1271" i="5" l="1"/>
  <c r="F1272" i="5"/>
  <c r="G1272" i="5" l="1"/>
  <c r="F1273" i="5"/>
  <c r="G1273" i="5" l="1"/>
  <c r="F1274" i="5"/>
  <c r="G1274" i="5" l="1"/>
  <c r="F1275" i="5"/>
  <c r="G1275" i="5" l="1"/>
  <c r="F1276" i="5"/>
  <c r="G1276" i="5" l="1"/>
  <c r="F1277" i="5"/>
  <c r="G1277" i="5" l="1"/>
  <c r="F1278" i="5"/>
  <c r="G1278" i="5" l="1"/>
  <c r="F1279" i="5"/>
  <c r="G1279" i="5" l="1"/>
  <c r="F1280" i="5"/>
  <c r="G1280" i="5" l="1"/>
  <c r="F1281" i="5"/>
  <c r="G1281" i="5" l="1"/>
  <c r="F1282" i="5"/>
  <c r="G1282" i="5" l="1"/>
  <c r="F1283" i="5"/>
  <c r="G1283" i="5" l="1"/>
  <c r="F1284" i="5"/>
  <c r="G1284" i="5" l="1"/>
  <c r="F1285" i="5"/>
  <c r="G1285" i="5" l="1"/>
  <c r="F1286" i="5"/>
  <c r="G1286" i="5" l="1"/>
  <c r="F1287" i="5"/>
  <c r="G1287" i="5" l="1"/>
  <c r="F1288" i="5"/>
  <c r="G1288" i="5" l="1"/>
  <c r="F1289" i="5"/>
  <c r="G1289" i="5" l="1"/>
  <c r="F1290" i="5"/>
  <c r="G1290" i="5" l="1"/>
  <c r="F1291" i="5"/>
  <c r="G1291" i="5" l="1"/>
  <c r="F1292" i="5"/>
  <c r="G1292" i="5" l="1"/>
  <c r="F1293" i="5"/>
  <c r="G1293" i="5" l="1"/>
  <c r="F1294" i="5"/>
  <c r="G1294" i="5" l="1"/>
  <c r="F1295" i="5"/>
  <c r="G1295" i="5" l="1"/>
  <c r="F1296" i="5"/>
  <c r="G1296" i="5" l="1"/>
  <c r="F1297" i="5"/>
  <c r="G1297" i="5" l="1"/>
  <c r="F1298" i="5"/>
  <c r="G1298" i="5" l="1"/>
  <c r="F1299" i="5"/>
  <c r="G1299" i="5" l="1"/>
  <c r="F1300" i="5"/>
  <c r="G1300" i="5" l="1"/>
  <c r="F1301" i="5"/>
  <c r="G1301" i="5" l="1"/>
  <c r="F1302" i="5"/>
  <c r="G1302" i="5" l="1"/>
  <c r="F1303" i="5"/>
  <c r="G1303" i="5" l="1"/>
  <c r="F1304" i="5"/>
  <c r="G1304" i="5" l="1"/>
  <c r="F1305" i="5"/>
  <c r="G1305" i="5" l="1"/>
  <c r="F1306" i="5"/>
  <c r="G1306" i="5" l="1"/>
  <c r="F1307" i="5"/>
  <c r="G1307" i="5" l="1"/>
  <c r="F1308" i="5"/>
  <c r="G1308" i="5" l="1"/>
  <c r="F1309" i="5"/>
  <c r="G1309" i="5" l="1"/>
  <c r="F1310" i="5"/>
  <c r="G1310" i="5" l="1"/>
  <c r="F1311" i="5"/>
  <c r="G1311" i="5" l="1"/>
  <c r="F1312" i="5"/>
  <c r="G1312" i="5" l="1"/>
  <c r="F1313" i="5"/>
  <c r="G1313" i="5" l="1"/>
  <c r="F1314" i="5"/>
  <c r="G1314" i="5" l="1"/>
  <c r="F1315" i="5"/>
  <c r="G1315" i="5" l="1"/>
  <c r="F1316" i="5"/>
  <c r="G1316" i="5" l="1"/>
  <c r="F1317" i="5"/>
  <c r="G1317" i="5" l="1"/>
  <c r="F1318" i="5"/>
  <c r="G1318" i="5" l="1"/>
  <c r="F1319" i="5"/>
  <c r="G1319" i="5" l="1"/>
  <c r="F1320" i="5"/>
  <c r="G1320" i="5" l="1"/>
  <c r="F1321" i="5"/>
  <c r="G1321" i="5" l="1"/>
  <c r="F1322" i="5"/>
  <c r="G1322" i="5" l="1"/>
  <c r="F1323" i="5"/>
  <c r="G1323" i="5" l="1"/>
  <c r="F1324" i="5"/>
  <c r="G1324" i="5" l="1"/>
  <c r="F1325" i="5"/>
  <c r="G1325" i="5" l="1"/>
  <c r="F1326" i="5"/>
  <c r="G1326" i="5" l="1"/>
  <c r="F1327" i="5"/>
  <c r="G1327" i="5" l="1"/>
  <c r="F1328" i="5"/>
  <c r="G1328" i="5" l="1"/>
  <c r="F1329" i="5"/>
  <c r="G1329" i="5" l="1"/>
  <c r="F1330" i="5"/>
  <c r="G1330" i="5" l="1"/>
  <c r="F1331" i="5"/>
  <c r="G1331" i="5" l="1"/>
  <c r="F1332" i="5"/>
  <c r="G1332" i="5" l="1"/>
  <c r="F1333" i="5"/>
  <c r="G1333" i="5" l="1"/>
  <c r="F1334" i="5"/>
  <c r="G1334" i="5" l="1"/>
  <c r="F1335" i="5"/>
  <c r="G1335" i="5" l="1"/>
  <c r="F1336" i="5"/>
  <c r="G1336" i="5" l="1"/>
  <c r="F1337" i="5"/>
  <c r="G1337" i="5" l="1"/>
  <c r="F1338" i="5"/>
  <c r="G1338" i="5" l="1"/>
  <c r="F1339" i="5"/>
  <c r="G1339" i="5" l="1"/>
  <c r="F1340" i="5"/>
  <c r="G1340" i="5" l="1"/>
  <c r="F1341" i="5"/>
  <c r="G1341" i="5" l="1"/>
  <c r="F1342" i="5"/>
  <c r="G1342" i="5" l="1"/>
  <c r="F1343" i="5"/>
  <c r="G1343" i="5" l="1"/>
  <c r="F1344" i="5"/>
  <c r="G1344" i="5" l="1"/>
  <c r="F1345" i="5"/>
  <c r="G1345" i="5" l="1"/>
  <c r="F1346" i="5"/>
  <c r="G1346" i="5" l="1"/>
  <c r="F1347" i="5"/>
  <c r="G1347" i="5" l="1"/>
  <c r="F1348" i="5"/>
  <c r="G1348" i="5" l="1"/>
  <c r="F1349" i="5"/>
  <c r="G1349" i="5" l="1"/>
  <c r="F1350" i="5"/>
  <c r="G1350" i="5" l="1"/>
  <c r="F1351" i="5"/>
  <c r="G1351" i="5" l="1"/>
  <c r="F1352" i="5"/>
  <c r="G1352" i="5" l="1"/>
  <c r="F1353" i="5"/>
  <c r="G1353" i="5" l="1"/>
  <c r="F1354" i="5"/>
  <c r="G1354" i="5" l="1"/>
  <c r="F1355" i="5"/>
  <c r="G1355" i="5" l="1"/>
  <c r="F1356" i="5"/>
  <c r="G1356" i="5" l="1"/>
  <c r="F1357" i="5"/>
  <c r="G1357" i="5" l="1"/>
  <c r="F1358" i="5"/>
  <c r="G1358" i="5" l="1"/>
  <c r="F1359" i="5"/>
  <c r="G1359" i="5" l="1"/>
  <c r="F1360" i="5"/>
  <c r="G1360" i="5" l="1"/>
  <c r="F1361" i="5"/>
  <c r="G1361" i="5" l="1"/>
  <c r="F1362" i="5"/>
  <c r="G1362" i="5" l="1"/>
  <c r="F1363" i="5"/>
  <c r="G1363" i="5" l="1"/>
  <c r="F1364" i="5"/>
  <c r="G1364" i="5" l="1"/>
  <c r="F1365" i="5"/>
  <c r="G1365" i="5" l="1"/>
  <c r="F1366" i="5"/>
  <c r="G1366" i="5" l="1"/>
  <c r="F1367" i="5"/>
  <c r="G1367" i="5" l="1"/>
  <c r="F1368" i="5"/>
  <c r="G1368" i="5" l="1"/>
  <c r="F1369" i="5"/>
  <c r="G1369" i="5" l="1"/>
  <c r="F1370" i="5"/>
  <c r="G1370" i="5" l="1"/>
  <c r="F1371" i="5"/>
  <c r="G1371" i="5" l="1"/>
  <c r="F1372" i="5"/>
  <c r="G1372" i="5" l="1"/>
  <c r="F1373" i="5"/>
  <c r="G1373" i="5" l="1"/>
  <c r="F1374" i="5"/>
  <c r="G1374" i="5" l="1"/>
  <c r="F1375" i="5"/>
  <c r="G1375" i="5" l="1"/>
  <c r="F1376" i="5"/>
  <c r="G1376" i="5" l="1"/>
  <c r="F1377" i="5"/>
  <c r="G1377" i="5" l="1"/>
  <c r="F1378" i="5"/>
  <c r="G1378" i="5" l="1"/>
  <c r="F1379" i="5"/>
  <c r="G1379" i="5" l="1"/>
  <c r="F1380" i="5"/>
  <c r="G1380" i="5" l="1"/>
  <c r="F1381" i="5"/>
  <c r="G1381" i="5" l="1"/>
  <c r="F1382" i="5"/>
  <c r="G1382" i="5" l="1"/>
  <c r="F1383" i="5"/>
  <c r="G1383" i="5" l="1"/>
  <c r="F1384" i="5"/>
  <c r="G1384" i="5" l="1"/>
  <c r="F1385" i="5"/>
  <c r="G1385" i="5" l="1"/>
  <c r="F1386" i="5"/>
  <c r="G1386" i="5" l="1"/>
  <c r="F1387" i="5"/>
  <c r="G1387" i="5" l="1"/>
  <c r="F1388" i="5"/>
  <c r="G1388" i="5" l="1"/>
  <c r="F1389" i="5"/>
  <c r="G1389" i="5" l="1"/>
  <c r="F1390" i="5"/>
  <c r="G1390" i="5" l="1"/>
  <c r="F1391" i="5"/>
  <c r="G1391" i="5" l="1"/>
  <c r="F1392" i="5"/>
  <c r="G1392" i="5" l="1"/>
  <c r="F1393" i="5"/>
  <c r="G1393" i="5" l="1"/>
  <c r="F1394" i="5"/>
  <c r="G1394" i="5" l="1"/>
  <c r="F1395" i="5"/>
  <c r="G1395" i="5" l="1"/>
  <c r="F1396" i="5"/>
  <c r="G1396" i="5" l="1"/>
  <c r="F1397" i="5"/>
  <c r="G1397" i="5" l="1"/>
  <c r="F1398" i="5"/>
  <c r="G1398" i="5" l="1"/>
  <c r="F1399" i="5"/>
  <c r="G1399" i="5" l="1"/>
  <c r="F1400" i="5"/>
  <c r="G1400" i="5" l="1"/>
  <c r="F1401" i="5"/>
  <c r="G1401" i="5" l="1"/>
  <c r="F1402" i="5"/>
  <c r="G1402" i="5" l="1"/>
  <c r="F1403" i="5"/>
  <c r="G1403" i="5" l="1"/>
  <c r="F1404" i="5"/>
  <c r="G1404" i="5" l="1"/>
  <c r="F1405" i="5"/>
  <c r="G1405" i="5" l="1"/>
  <c r="F1406" i="5"/>
  <c r="G1406" i="5" l="1"/>
  <c r="F1407" i="5"/>
  <c r="G1407" i="5" l="1"/>
  <c r="F1408" i="5"/>
  <c r="G1408" i="5" l="1"/>
  <c r="F1409" i="5"/>
  <c r="G1409" i="5" l="1"/>
  <c r="F1410" i="5"/>
  <c r="G1410" i="5" l="1"/>
  <c r="F1411" i="5"/>
  <c r="G1411" i="5" l="1"/>
  <c r="F1412" i="5"/>
  <c r="G1412" i="5" l="1"/>
  <c r="F1413" i="5"/>
  <c r="G1413" i="5" l="1"/>
  <c r="F1414" i="5"/>
  <c r="G1414" i="5" l="1"/>
  <c r="F1415" i="5"/>
  <c r="G1415" i="5" l="1"/>
  <c r="F1416" i="5"/>
  <c r="G1416" i="5" l="1"/>
  <c r="F1417" i="5"/>
  <c r="G1417" i="5" l="1"/>
  <c r="F1418" i="5"/>
  <c r="G1418" i="5" l="1"/>
  <c r="F1419" i="5"/>
  <c r="G1419" i="5" l="1"/>
  <c r="F1420" i="5"/>
  <c r="G1420" i="5" l="1"/>
  <c r="F1421" i="5"/>
  <c r="G1421" i="5" l="1"/>
  <c r="F1422" i="5"/>
  <c r="G1422" i="5" l="1"/>
  <c r="F1423" i="5"/>
  <c r="G1423" i="5" l="1"/>
  <c r="F1424" i="5"/>
  <c r="G1424" i="5" l="1"/>
  <c r="F1425" i="5"/>
  <c r="G1425" i="5" l="1"/>
  <c r="F1426" i="5"/>
  <c r="G1426" i="5" l="1"/>
  <c r="F1427" i="5"/>
  <c r="G1427" i="5" l="1"/>
  <c r="F1428" i="5"/>
  <c r="G1428" i="5" l="1"/>
  <c r="F1429" i="5"/>
  <c r="G1429" i="5" l="1"/>
  <c r="F1430" i="5"/>
  <c r="G1430" i="5" l="1"/>
  <c r="F1431" i="5"/>
  <c r="G1431" i="5" l="1"/>
  <c r="F1432" i="5"/>
  <c r="G1432" i="5" l="1"/>
  <c r="F1433" i="5"/>
  <c r="G1433" i="5" l="1"/>
  <c r="F1434" i="5"/>
  <c r="G1434" i="5" l="1"/>
  <c r="F1435" i="5"/>
  <c r="G1435" i="5" l="1"/>
  <c r="F1436" i="5"/>
  <c r="G1436" i="5" l="1"/>
  <c r="F1437" i="5"/>
  <c r="G1437" i="5" l="1"/>
  <c r="F1438" i="5"/>
  <c r="G1438" i="5" l="1"/>
  <c r="F1439" i="5"/>
  <c r="G1439" i="5" l="1"/>
  <c r="F1440" i="5"/>
  <c r="G1440" i="5" l="1"/>
  <c r="F1441" i="5"/>
  <c r="G1441" i="5" l="1"/>
  <c r="F1442" i="5"/>
  <c r="G1442" i="5" l="1"/>
  <c r="F1443" i="5"/>
  <c r="G1443" i="5" l="1"/>
  <c r="F1444" i="5"/>
  <c r="G1444" i="5" l="1"/>
  <c r="F1445" i="5"/>
  <c r="G1445" i="5" l="1"/>
  <c r="F1446" i="5"/>
  <c r="G1446" i="5" l="1"/>
  <c r="F1447" i="5"/>
  <c r="G1447" i="5" l="1"/>
  <c r="F1448" i="5"/>
  <c r="G1448" i="5" l="1"/>
  <c r="F1449" i="5"/>
  <c r="G1449" i="5" l="1"/>
  <c r="F1450" i="5"/>
  <c r="G1450" i="5" l="1"/>
  <c r="F1451" i="5"/>
  <c r="G1451" i="5" l="1"/>
  <c r="F1452" i="5"/>
  <c r="G1452" i="5" l="1"/>
  <c r="F1453" i="5"/>
  <c r="G1453" i="5" l="1"/>
  <c r="F1454" i="5"/>
  <c r="G1454" i="5" l="1"/>
  <c r="F1455" i="5"/>
  <c r="G1455" i="5" l="1"/>
  <c r="F1456" i="5"/>
  <c r="G1456" i="5" l="1"/>
  <c r="F1457" i="5"/>
  <c r="G1457" i="5" l="1"/>
  <c r="F1458" i="5"/>
  <c r="G1458" i="5" l="1"/>
  <c r="F1459" i="5"/>
  <c r="G1459" i="5" l="1"/>
  <c r="F1460" i="5"/>
  <c r="G1460" i="5" l="1"/>
  <c r="F1461" i="5"/>
  <c r="G1461" i="5" l="1"/>
  <c r="F1462" i="5"/>
  <c r="G1462" i="5" l="1"/>
  <c r="F1463" i="5"/>
  <c r="G1463" i="5" l="1"/>
  <c r="F1464" i="5"/>
  <c r="G1464" i="5" l="1"/>
  <c r="F1465" i="5"/>
  <c r="G1465" i="5" l="1"/>
  <c r="F1466" i="5"/>
  <c r="G1466" i="5" l="1"/>
  <c r="F1467" i="5"/>
  <c r="G1467" i="5" l="1"/>
  <c r="F1468" i="5"/>
  <c r="G1468" i="5" l="1"/>
  <c r="F1469" i="5"/>
  <c r="G1469" i="5" l="1"/>
  <c r="F1470" i="5"/>
  <c r="G1470" i="5" l="1"/>
  <c r="F1471" i="5"/>
  <c r="G1471" i="5" l="1"/>
  <c r="F1472" i="5"/>
  <c r="G1472" i="5" l="1"/>
  <c r="F1473" i="5"/>
  <c r="G1473" i="5" l="1"/>
  <c r="F1474" i="5"/>
  <c r="G1474" i="5" l="1"/>
  <c r="F1475" i="5"/>
  <c r="G1475" i="5" l="1"/>
  <c r="F1476" i="5"/>
  <c r="G1476" i="5" l="1"/>
  <c r="F1477" i="5"/>
  <c r="G1477" i="5" l="1"/>
  <c r="F1478" i="5"/>
  <c r="G1478" i="5" l="1"/>
  <c r="F1479" i="5"/>
  <c r="G1479" i="5" l="1"/>
  <c r="F1480" i="5"/>
  <c r="G1480" i="5" l="1"/>
  <c r="F1481" i="5"/>
  <c r="G1481" i="5" l="1"/>
  <c r="F1482" i="5"/>
  <c r="G1482" i="5" l="1"/>
  <c r="F1483" i="5"/>
  <c r="G1483" i="5" l="1"/>
  <c r="F1484" i="5"/>
  <c r="G1484" i="5" l="1"/>
  <c r="F1485" i="5"/>
  <c r="G1485" i="5" l="1"/>
  <c r="F1486" i="5"/>
  <c r="G1486" i="5" l="1"/>
  <c r="F1487" i="5"/>
  <c r="G1487" i="5" l="1"/>
  <c r="F1488" i="5"/>
  <c r="G1488" i="5" l="1"/>
  <c r="F1489" i="5"/>
  <c r="G1489" i="5" l="1"/>
  <c r="F1490" i="5"/>
  <c r="G1490" i="5" l="1"/>
  <c r="F1491" i="5"/>
  <c r="G1491" i="5" l="1"/>
  <c r="F1492" i="5"/>
  <c r="G1492" i="5" l="1"/>
  <c r="F1493" i="5"/>
  <c r="G1493" i="5" l="1"/>
  <c r="F1494" i="5"/>
  <c r="G1494" i="5" l="1"/>
  <c r="F1495" i="5"/>
  <c r="G1495" i="5" l="1"/>
  <c r="F1496" i="5"/>
  <c r="G1496" i="5" l="1"/>
  <c r="F1497" i="5"/>
  <c r="G1497" i="5" l="1"/>
  <c r="F1498" i="5"/>
  <c r="G1498" i="5" l="1"/>
  <c r="F1499" i="5"/>
  <c r="G1499" i="5" l="1"/>
  <c r="F1500" i="5"/>
  <c r="G1500" i="5" l="1"/>
  <c r="F1501" i="5"/>
  <c r="G1501" i="5" l="1"/>
  <c r="F1502" i="5"/>
  <c r="G1502" i="5" l="1"/>
  <c r="F1503" i="5"/>
  <c r="G1503" i="5" l="1"/>
  <c r="F1504" i="5"/>
  <c r="G1504" i="5" l="1"/>
  <c r="F1505" i="5"/>
  <c r="G1505" i="5" l="1"/>
  <c r="F1506" i="5"/>
  <c r="G1506" i="5" l="1"/>
  <c r="F1507" i="5"/>
  <c r="G1507" i="5" l="1"/>
  <c r="F1508" i="5"/>
  <c r="G1508" i="5" l="1"/>
  <c r="F1509" i="5"/>
  <c r="G1509" i="5" l="1"/>
  <c r="F1510" i="5"/>
  <c r="G1510" i="5" l="1"/>
  <c r="F1511" i="5"/>
  <c r="G1511" i="5" l="1"/>
  <c r="F1512" i="5"/>
  <c r="G1512" i="5" l="1"/>
  <c r="F1513" i="5"/>
  <c r="G1513" i="5" l="1"/>
  <c r="F1514" i="5"/>
  <c r="G1514" i="5" l="1"/>
  <c r="F1515" i="5"/>
  <c r="G1515" i="5" l="1"/>
  <c r="F1516" i="5"/>
  <c r="G1516" i="5" l="1"/>
  <c r="F1517" i="5"/>
  <c r="G1517" i="5" l="1"/>
  <c r="F1518" i="5"/>
  <c r="G1518" i="5" l="1"/>
  <c r="F1519" i="5"/>
  <c r="G1519" i="5" l="1"/>
  <c r="F1520" i="5"/>
  <c r="G1520" i="5" l="1"/>
  <c r="F1521" i="5"/>
  <c r="G1521" i="5" l="1"/>
  <c r="F1522" i="5"/>
  <c r="G1522" i="5" l="1"/>
  <c r="F1523" i="5"/>
  <c r="G1523" i="5" l="1"/>
  <c r="F1524" i="5"/>
  <c r="G1524" i="5" l="1"/>
  <c r="F1525" i="5"/>
  <c r="G1525" i="5" l="1"/>
  <c r="F1526" i="5"/>
  <c r="G1526" i="5" l="1"/>
  <c r="F1527" i="5"/>
  <c r="G1527" i="5" l="1"/>
  <c r="F1528" i="5"/>
  <c r="G1528" i="5" l="1"/>
  <c r="F1529" i="5"/>
  <c r="G1529" i="5" l="1"/>
  <c r="F1530" i="5"/>
  <c r="G1530" i="5" l="1"/>
  <c r="F1531" i="5"/>
  <c r="G1531" i="5" l="1"/>
  <c r="F1532" i="5"/>
  <c r="G1532" i="5" l="1"/>
  <c r="F1533" i="5"/>
  <c r="G1533" i="5" l="1"/>
  <c r="F1534" i="5"/>
  <c r="G1534" i="5" l="1"/>
  <c r="F1535" i="5"/>
  <c r="G1535" i="5" l="1"/>
  <c r="F1536" i="5"/>
  <c r="G1536" i="5" l="1"/>
  <c r="F1537" i="5"/>
  <c r="G1537" i="5" l="1"/>
  <c r="F1538" i="5"/>
  <c r="G1538" i="5" l="1"/>
  <c r="F1539" i="5"/>
  <c r="G1539" i="5" l="1"/>
  <c r="F1540" i="5"/>
  <c r="G1540" i="5" l="1"/>
  <c r="F1541" i="5"/>
  <c r="G1541" i="5" l="1"/>
  <c r="F1542" i="5"/>
  <c r="G1542" i="5" l="1"/>
  <c r="F1543" i="5"/>
  <c r="G1543" i="5" l="1"/>
  <c r="F1544" i="5"/>
  <c r="G1544" i="5" l="1"/>
  <c r="F1545" i="5"/>
  <c r="G1545" i="5" l="1"/>
  <c r="F1546" i="5"/>
  <c r="G1546" i="5" l="1"/>
  <c r="F1547" i="5"/>
  <c r="G1547" i="5" l="1"/>
  <c r="F1548" i="5"/>
  <c r="G1548" i="5" l="1"/>
  <c r="F1549" i="5"/>
  <c r="G1549" i="5" l="1"/>
  <c r="F1550" i="5"/>
  <c r="G1550" i="5" l="1"/>
  <c r="F1551" i="5"/>
  <c r="G1551" i="5" l="1"/>
  <c r="F1552" i="5"/>
  <c r="G1552" i="5" l="1"/>
  <c r="F1553" i="5"/>
  <c r="G1553" i="5" l="1"/>
  <c r="F1554" i="5"/>
  <c r="G1554" i="5" l="1"/>
  <c r="F1555" i="5"/>
  <c r="G1555" i="5" l="1"/>
  <c r="F1556" i="5"/>
  <c r="G1556" i="5" l="1"/>
  <c r="F1557" i="5"/>
  <c r="G1557" i="5" l="1"/>
  <c r="F1558" i="5"/>
  <c r="G1558" i="5" l="1"/>
  <c r="F1559" i="5"/>
  <c r="G1559" i="5" l="1"/>
  <c r="F1560" i="5"/>
  <c r="G1560" i="5" l="1"/>
  <c r="F1561" i="5"/>
  <c r="G1561" i="5" l="1"/>
  <c r="F1562" i="5"/>
  <c r="G1562" i="5" l="1"/>
  <c r="F1563" i="5"/>
  <c r="D1564" i="5" l="1"/>
  <c r="E1564" i="5" s="1"/>
  <c r="G1563" i="5"/>
  <c r="F1564" i="5"/>
  <c r="D1565" i="5" l="1"/>
  <c r="E1565" i="5" s="1"/>
  <c r="G1564" i="5"/>
  <c r="F1565" i="5"/>
  <c r="D1566" i="5" l="1"/>
  <c r="E1566" i="5" s="1"/>
  <c r="G1565" i="5"/>
  <c r="F1566" i="5"/>
  <c r="D1567" i="5" l="1"/>
  <c r="E1567" i="5" s="1"/>
  <c r="G1566" i="5"/>
  <c r="F1567" i="5"/>
  <c r="D1568" i="5" l="1"/>
  <c r="E1568" i="5" s="1"/>
  <c r="G1567" i="5"/>
  <c r="F1568" i="5"/>
  <c r="D1569" i="5" l="1"/>
  <c r="E1569" i="5" s="1"/>
  <c r="G1568" i="5"/>
  <c r="F1569" i="5"/>
  <c r="D1570" i="5" l="1"/>
  <c r="E1570" i="5" s="1"/>
  <c r="G1569" i="5"/>
  <c r="F1570" i="5"/>
  <c r="D1571" i="5" l="1"/>
  <c r="E1571" i="5" s="1"/>
  <c r="G1570" i="5"/>
  <c r="F1571" i="5"/>
  <c r="D1572" i="5" l="1"/>
  <c r="E1572" i="5" s="1"/>
  <c r="G1571" i="5"/>
  <c r="F1572" i="5"/>
  <c r="D1573" i="5" l="1"/>
  <c r="E1573" i="5" s="1"/>
  <c r="G1572" i="5"/>
  <c r="F1573" i="5"/>
  <c r="D1574" i="5" l="1"/>
  <c r="E1574" i="5" s="1"/>
  <c r="G1573" i="5"/>
  <c r="F1574" i="5"/>
  <c r="D1575" i="5" l="1"/>
  <c r="E1575" i="5" s="1"/>
  <c r="G1574" i="5"/>
  <c r="F1575" i="5"/>
  <c r="D1576" i="5" l="1"/>
  <c r="E1576" i="5" s="1"/>
  <c r="G1575" i="5"/>
  <c r="F1576" i="5"/>
  <c r="D1577" i="5" l="1"/>
  <c r="E1577" i="5" s="1"/>
  <c r="G1576" i="5"/>
  <c r="F1577" i="5"/>
  <c r="D1578" i="5" l="1"/>
  <c r="E1578" i="5" s="1"/>
  <c r="G1577" i="5"/>
  <c r="F1578" i="5"/>
  <c r="D1579" i="5" l="1"/>
  <c r="E1579" i="5" s="1"/>
  <c r="G1578" i="5"/>
  <c r="F1579" i="5"/>
  <c r="D1580" i="5" l="1"/>
  <c r="E1580" i="5" s="1"/>
  <c r="G1579" i="5"/>
  <c r="F1580" i="5"/>
  <c r="D1581" i="5" l="1"/>
  <c r="E1581" i="5" s="1"/>
  <c r="G1580" i="5"/>
  <c r="F1581" i="5"/>
  <c r="D1582" i="5" l="1"/>
  <c r="E1582" i="5" s="1"/>
  <c r="G1581" i="5"/>
  <c r="F1582" i="5"/>
  <c r="D1583" i="5" l="1"/>
  <c r="E1583" i="5" s="1"/>
  <c r="G1582" i="5"/>
  <c r="F1583" i="5"/>
  <c r="D1584" i="5" l="1"/>
  <c r="E1584" i="5" s="1"/>
  <c r="G1583" i="5"/>
  <c r="F1584" i="5"/>
  <c r="D1585" i="5" l="1"/>
  <c r="E1585" i="5" s="1"/>
  <c r="G1584" i="5"/>
  <c r="F1585" i="5"/>
  <c r="D1586" i="5" l="1"/>
  <c r="E1586" i="5" s="1"/>
  <c r="G1585" i="5"/>
  <c r="F1586" i="5"/>
  <c r="D1587" i="5" l="1"/>
  <c r="E1587" i="5" s="1"/>
  <c r="G1586" i="5"/>
  <c r="F1587" i="5"/>
  <c r="D1588" i="5" l="1"/>
  <c r="E1588" i="5" s="1"/>
  <c r="G1587" i="5"/>
  <c r="F1588" i="5"/>
  <c r="D1589" i="5" l="1"/>
  <c r="E1589" i="5" s="1"/>
  <c r="G1588" i="5"/>
  <c r="F1589" i="5"/>
  <c r="D1590" i="5" l="1"/>
  <c r="E1590" i="5" s="1"/>
  <c r="G1589" i="5"/>
  <c r="F1590" i="5"/>
  <c r="D1591" i="5" l="1"/>
  <c r="E1591" i="5" s="1"/>
  <c r="G1590" i="5"/>
  <c r="F1591" i="5"/>
  <c r="D1592" i="5" l="1"/>
  <c r="E1592" i="5" s="1"/>
  <c r="G1591" i="5"/>
  <c r="F1592" i="5"/>
  <c r="D1593" i="5" l="1"/>
  <c r="E1593" i="5" s="1"/>
  <c r="G1592" i="5"/>
  <c r="F1593" i="5"/>
  <c r="D1594" i="5" l="1"/>
  <c r="E1594" i="5" s="1"/>
  <c r="G1593" i="5"/>
  <c r="F1594" i="5"/>
  <c r="D1595" i="5" l="1"/>
  <c r="E1595" i="5" s="1"/>
  <c r="G1594" i="5"/>
  <c r="F1595" i="5"/>
  <c r="D1596" i="5" l="1"/>
  <c r="E1596" i="5" s="1"/>
  <c r="G1595" i="5"/>
  <c r="F1596" i="5"/>
  <c r="D1597" i="5" l="1"/>
  <c r="E1597" i="5" s="1"/>
  <c r="G1596" i="5"/>
  <c r="F1597" i="5"/>
  <c r="D1598" i="5" l="1"/>
  <c r="E1598" i="5" s="1"/>
  <c r="G1597" i="5"/>
  <c r="F1598" i="5"/>
  <c r="D1599" i="5" l="1"/>
  <c r="E1599" i="5" s="1"/>
  <c r="G1598" i="5"/>
  <c r="F1599" i="5"/>
  <c r="D1600" i="5" l="1"/>
  <c r="E1600" i="5" s="1"/>
  <c r="G1599" i="5"/>
  <c r="F1600" i="5"/>
  <c r="D1601" i="5" l="1"/>
  <c r="E1601" i="5" s="1"/>
  <c r="G1600" i="5"/>
  <c r="F1601" i="5"/>
  <c r="D1602" i="5" l="1"/>
  <c r="E1602" i="5" s="1"/>
  <c r="G1601" i="5"/>
  <c r="F1602" i="5"/>
  <c r="D1603" i="5" l="1"/>
  <c r="E1603" i="5" s="1"/>
  <c r="G1602" i="5"/>
  <c r="F1603" i="5"/>
  <c r="D1604" i="5" l="1"/>
  <c r="E1604" i="5" s="1"/>
  <c r="G1603" i="5"/>
  <c r="F1604" i="5"/>
  <c r="D1605" i="5" l="1"/>
  <c r="E1605" i="5" s="1"/>
  <c r="G1604" i="5"/>
  <c r="F1605" i="5"/>
  <c r="D1606" i="5" l="1"/>
  <c r="E1606" i="5" s="1"/>
  <c r="G1605" i="5"/>
  <c r="F1606" i="5"/>
  <c r="D1607" i="5" l="1"/>
  <c r="E1607" i="5" s="1"/>
  <c r="G1606" i="5"/>
  <c r="F1607" i="5"/>
  <c r="D1608" i="5" l="1"/>
  <c r="E1608" i="5" s="1"/>
  <c r="G1607" i="5"/>
  <c r="F1608" i="5"/>
  <c r="D1609" i="5" l="1"/>
  <c r="E1609" i="5" s="1"/>
  <c r="G1608" i="5"/>
  <c r="F1609" i="5"/>
  <c r="D1610" i="5" l="1"/>
  <c r="E1610" i="5" s="1"/>
  <c r="G1609" i="5"/>
  <c r="F1610" i="5"/>
  <c r="D1611" i="5" l="1"/>
  <c r="E1611" i="5" s="1"/>
  <c r="G1610" i="5"/>
  <c r="F1611" i="5"/>
  <c r="D1612" i="5" l="1"/>
  <c r="E1612" i="5" s="1"/>
  <c r="G1611" i="5"/>
  <c r="F1612" i="5"/>
  <c r="D1613" i="5" l="1"/>
  <c r="E1613" i="5" s="1"/>
  <c r="G1612" i="5"/>
  <c r="F1613" i="5"/>
  <c r="D1614" i="5" l="1"/>
  <c r="E1614" i="5" s="1"/>
  <c r="G1613" i="5"/>
  <c r="F1614" i="5"/>
  <c r="D1615" i="5" l="1"/>
  <c r="E1615" i="5" s="1"/>
  <c r="G1614" i="5"/>
  <c r="F1615" i="5"/>
  <c r="D1616" i="5" l="1"/>
  <c r="E1616" i="5" s="1"/>
  <c r="G1615" i="5"/>
  <c r="F1616" i="5"/>
  <c r="D1617" i="5" l="1"/>
  <c r="E1617" i="5" s="1"/>
  <c r="G1616" i="5"/>
  <c r="F1617" i="5"/>
  <c r="D1618" i="5" l="1"/>
  <c r="E1618" i="5" s="1"/>
  <c r="G1617" i="5"/>
  <c r="F1618" i="5"/>
  <c r="D1619" i="5" l="1"/>
  <c r="E1619" i="5" s="1"/>
  <c r="G1618" i="5"/>
  <c r="F1619" i="5"/>
  <c r="D1620" i="5" l="1"/>
  <c r="E1620" i="5" s="1"/>
  <c r="G1619" i="5"/>
  <c r="F1620" i="5"/>
  <c r="D1621" i="5" l="1"/>
  <c r="E1621" i="5" s="1"/>
  <c r="G1620" i="5"/>
  <c r="F1621" i="5"/>
  <c r="D1622" i="5" l="1"/>
  <c r="E1622" i="5" s="1"/>
  <c r="G1621" i="5"/>
  <c r="F1622" i="5"/>
  <c r="D1623" i="5" l="1"/>
  <c r="E1623" i="5" s="1"/>
  <c r="G1622" i="5"/>
  <c r="F1623" i="5"/>
  <c r="D1624" i="5" l="1"/>
  <c r="E1624" i="5" s="1"/>
  <c r="G1623" i="5"/>
  <c r="F1624" i="5"/>
  <c r="D1625" i="5" l="1"/>
  <c r="E1625" i="5" s="1"/>
  <c r="G1624" i="5"/>
  <c r="F1625" i="5"/>
  <c r="D1626" i="5" l="1"/>
  <c r="E1626" i="5" s="1"/>
  <c r="G1625" i="5"/>
  <c r="F1626" i="5"/>
  <c r="D1627" i="5" l="1"/>
  <c r="E1627" i="5" s="1"/>
  <c r="G1626" i="5"/>
  <c r="F1627" i="5"/>
  <c r="D1628" i="5" l="1"/>
  <c r="E1628" i="5" s="1"/>
  <c r="G1627" i="5"/>
  <c r="F1628" i="5"/>
  <c r="D1629" i="5" l="1"/>
  <c r="E1629" i="5" s="1"/>
  <c r="G1628" i="5"/>
  <c r="F1629" i="5"/>
  <c r="D1630" i="5" l="1"/>
  <c r="E1630" i="5" s="1"/>
  <c r="G1629" i="5"/>
  <c r="F1630" i="5"/>
  <c r="D1631" i="5" l="1"/>
  <c r="E1631" i="5" s="1"/>
  <c r="G1630" i="5"/>
  <c r="F1631" i="5"/>
  <c r="D1632" i="5" l="1"/>
  <c r="E1632" i="5" s="1"/>
  <c r="G1631" i="5"/>
  <c r="F1632" i="5"/>
  <c r="D1633" i="5" l="1"/>
  <c r="E1633" i="5" s="1"/>
  <c r="G1632" i="5"/>
  <c r="F1633" i="5"/>
  <c r="D1634" i="5" l="1"/>
  <c r="E1634" i="5" s="1"/>
  <c r="G1633" i="5"/>
  <c r="F1634" i="5"/>
  <c r="D1635" i="5" l="1"/>
  <c r="E1635" i="5" s="1"/>
  <c r="G1634" i="5"/>
  <c r="F1635" i="5"/>
  <c r="D1636" i="5" l="1"/>
  <c r="E1636" i="5" s="1"/>
  <c r="G1635" i="5"/>
  <c r="F1636" i="5"/>
  <c r="D1637" i="5" l="1"/>
  <c r="E1637" i="5" s="1"/>
  <c r="G1636" i="5"/>
  <c r="F1637" i="5"/>
  <c r="D1638" i="5" l="1"/>
  <c r="E1638" i="5" s="1"/>
  <c r="G1637" i="5"/>
  <c r="F1638" i="5"/>
  <c r="D1639" i="5" l="1"/>
  <c r="E1639" i="5" s="1"/>
  <c r="G1638" i="5"/>
  <c r="F1639" i="5"/>
  <c r="D1640" i="5" l="1"/>
  <c r="E1640" i="5" s="1"/>
  <c r="G1639" i="5"/>
  <c r="F1640" i="5"/>
  <c r="D1641" i="5" l="1"/>
  <c r="E1641" i="5" s="1"/>
  <c r="G1640" i="5"/>
  <c r="F1641" i="5"/>
  <c r="D1642" i="5" l="1"/>
  <c r="E1642" i="5" s="1"/>
  <c r="G1641" i="5"/>
  <c r="F1642" i="5"/>
  <c r="D1643" i="5" l="1"/>
  <c r="E1643" i="5" s="1"/>
  <c r="G1642" i="5"/>
  <c r="F1643" i="5"/>
  <c r="D1644" i="5" l="1"/>
  <c r="E1644" i="5" s="1"/>
  <c r="G1643" i="5"/>
  <c r="F1644" i="5"/>
  <c r="D1645" i="5" l="1"/>
  <c r="E1645" i="5" s="1"/>
  <c r="G1644" i="5"/>
  <c r="F1645" i="5"/>
  <c r="D1646" i="5" l="1"/>
  <c r="E1646" i="5" s="1"/>
  <c r="G1645" i="5"/>
  <c r="F1646" i="5"/>
  <c r="D1647" i="5" l="1"/>
  <c r="E1647" i="5" s="1"/>
  <c r="G1646" i="5"/>
  <c r="F1647" i="5"/>
  <c r="D1648" i="5" l="1"/>
  <c r="E1648" i="5" s="1"/>
  <c r="G1647" i="5"/>
  <c r="F1648" i="5"/>
  <c r="D1649" i="5" l="1"/>
  <c r="E1649" i="5" s="1"/>
  <c r="G1648" i="5"/>
  <c r="F1649" i="5"/>
  <c r="D1650" i="5" l="1"/>
  <c r="E1650" i="5" s="1"/>
  <c r="G1649" i="5"/>
  <c r="F1650" i="5"/>
  <c r="D1651" i="5" l="1"/>
  <c r="E1651" i="5" s="1"/>
  <c r="G1650" i="5"/>
  <c r="F1651" i="5"/>
  <c r="D1652" i="5" l="1"/>
  <c r="E1652" i="5" s="1"/>
  <c r="G1651" i="5"/>
  <c r="F1652" i="5"/>
  <c r="D1653" i="5" l="1"/>
  <c r="E1653" i="5" s="1"/>
  <c r="G1652" i="5"/>
  <c r="F1653" i="5"/>
  <c r="D1654" i="5" l="1"/>
  <c r="E1654" i="5" s="1"/>
  <c r="G1653" i="5"/>
  <c r="F1654" i="5"/>
  <c r="D1655" i="5" l="1"/>
  <c r="E1655" i="5" s="1"/>
  <c r="G1654" i="5"/>
  <c r="F1655" i="5"/>
  <c r="D1656" i="5" l="1"/>
  <c r="E1656" i="5" s="1"/>
  <c r="G1655" i="5"/>
  <c r="F1656" i="5"/>
  <c r="D1657" i="5" l="1"/>
  <c r="E1657" i="5" s="1"/>
  <c r="G1656" i="5"/>
  <c r="F1657" i="5"/>
  <c r="D1658" i="5" l="1"/>
  <c r="E1658" i="5" s="1"/>
  <c r="G1657" i="5"/>
  <c r="F1658" i="5"/>
  <c r="D1659" i="5" l="1"/>
  <c r="E1659" i="5" s="1"/>
  <c r="G1658" i="5"/>
  <c r="F1659" i="5"/>
  <c r="D1660" i="5" l="1"/>
  <c r="E1660" i="5" s="1"/>
  <c r="G1659" i="5"/>
  <c r="F1660" i="5"/>
  <c r="D1661" i="5" l="1"/>
  <c r="E1661" i="5" s="1"/>
  <c r="G1660" i="5"/>
  <c r="F1661" i="5"/>
  <c r="D1662" i="5" l="1"/>
  <c r="E1662" i="5" s="1"/>
  <c r="G1661" i="5"/>
  <c r="F1662" i="5"/>
  <c r="D1663" i="5" l="1"/>
  <c r="E1663" i="5" s="1"/>
  <c r="G1662" i="5"/>
  <c r="F1663" i="5"/>
  <c r="D1664" i="5" l="1"/>
  <c r="E1664" i="5" s="1"/>
  <c r="G1663" i="5"/>
  <c r="F1664" i="5"/>
  <c r="D1665" i="5" l="1"/>
  <c r="E1665" i="5" s="1"/>
  <c r="G1664" i="5"/>
  <c r="F1665" i="5"/>
  <c r="D1666" i="5" l="1"/>
  <c r="E1666" i="5" s="1"/>
  <c r="G1665" i="5"/>
  <c r="F1666" i="5"/>
  <c r="D1667" i="5" l="1"/>
  <c r="E1667" i="5" s="1"/>
  <c r="G1666" i="5"/>
  <c r="F1667" i="5"/>
  <c r="D1668" i="5" l="1"/>
  <c r="E1668" i="5" s="1"/>
  <c r="G1667" i="5"/>
  <c r="F1668" i="5"/>
  <c r="D1669" i="5" l="1"/>
  <c r="E1669" i="5" s="1"/>
  <c r="G1668" i="5"/>
  <c r="F1669" i="5"/>
  <c r="D1670" i="5" l="1"/>
  <c r="E1670" i="5" s="1"/>
  <c r="G1669" i="5"/>
  <c r="F1670" i="5"/>
  <c r="D1671" i="5" l="1"/>
  <c r="E1671" i="5" s="1"/>
  <c r="G1670" i="5"/>
  <c r="F1671" i="5"/>
  <c r="D1672" i="5" l="1"/>
  <c r="E1672" i="5" s="1"/>
  <c r="G1671" i="5"/>
  <c r="F1672" i="5"/>
  <c r="D1673" i="5" l="1"/>
  <c r="E1673" i="5" s="1"/>
  <c r="G1672" i="5"/>
  <c r="F1673" i="5"/>
  <c r="D1674" i="5" l="1"/>
  <c r="E1674" i="5" s="1"/>
  <c r="G1673" i="5"/>
  <c r="F1674" i="5"/>
  <c r="D1675" i="5" l="1"/>
  <c r="E1675" i="5" s="1"/>
  <c r="G1674" i="5"/>
  <c r="F1675" i="5"/>
  <c r="D1676" i="5" l="1"/>
  <c r="E1676" i="5" s="1"/>
  <c r="G1675" i="5"/>
  <c r="F1676" i="5"/>
  <c r="D1677" i="5" l="1"/>
  <c r="E1677" i="5" s="1"/>
  <c r="G1676" i="5"/>
  <c r="F1677" i="5"/>
  <c r="D1678" i="5" l="1"/>
  <c r="E1678" i="5" s="1"/>
  <c r="G1677" i="5"/>
  <c r="F1678" i="5"/>
  <c r="D1679" i="5" l="1"/>
  <c r="E1679" i="5" s="1"/>
  <c r="G1678" i="5"/>
  <c r="F1679" i="5"/>
  <c r="D1680" i="5" l="1"/>
  <c r="E1680" i="5" s="1"/>
  <c r="G1679" i="5"/>
  <c r="F1680" i="5"/>
  <c r="D1681" i="5" l="1"/>
  <c r="E1681" i="5" s="1"/>
  <c r="G1680" i="5"/>
  <c r="F1681" i="5"/>
  <c r="D1682" i="5" l="1"/>
  <c r="E1682" i="5" s="1"/>
  <c r="G1681" i="5"/>
  <c r="F1682" i="5"/>
  <c r="D1683" i="5" l="1"/>
  <c r="E1683" i="5" s="1"/>
  <c r="G1682" i="5"/>
  <c r="F1683" i="5"/>
  <c r="D1684" i="5" l="1"/>
  <c r="E1684" i="5" s="1"/>
  <c r="G1683" i="5"/>
  <c r="F1684" i="5"/>
  <c r="D1685" i="5" l="1"/>
  <c r="E1685" i="5" s="1"/>
  <c r="G1684" i="5"/>
  <c r="F1685" i="5"/>
  <c r="D1686" i="5" l="1"/>
  <c r="E1686" i="5" s="1"/>
  <c r="G1685" i="5"/>
  <c r="F1686" i="5"/>
  <c r="D1687" i="5" l="1"/>
  <c r="E1687" i="5" s="1"/>
  <c r="G1686" i="5"/>
  <c r="F1687" i="5"/>
  <c r="D1688" i="5" l="1"/>
  <c r="E1688" i="5" s="1"/>
  <c r="G1687" i="5"/>
  <c r="F1688" i="5"/>
  <c r="D1689" i="5" l="1"/>
  <c r="E1689" i="5" s="1"/>
  <c r="G1688" i="5"/>
  <c r="F1689" i="5"/>
  <c r="D1690" i="5" l="1"/>
  <c r="E1690" i="5" s="1"/>
  <c r="G1689" i="5"/>
  <c r="F1690" i="5"/>
  <c r="D1691" i="5" l="1"/>
  <c r="E1691" i="5" s="1"/>
  <c r="G1690" i="5"/>
  <c r="F1691" i="5"/>
  <c r="D1692" i="5" l="1"/>
  <c r="E1692" i="5" s="1"/>
  <c r="G1691" i="5"/>
  <c r="F1692" i="5"/>
  <c r="D1693" i="5" l="1"/>
  <c r="E1693" i="5" s="1"/>
  <c r="G1692" i="5"/>
  <c r="F1693" i="5"/>
  <c r="D1694" i="5" l="1"/>
  <c r="E1694" i="5" s="1"/>
  <c r="G1693" i="5"/>
  <c r="F1694" i="5"/>
  <c r="D1695" i="5" l="1"/>
  <c r="E1695" i="5" s="1"/>
  <c r="G1694" i="5"/>
  <c r="F1695" i="5"/>
  <c r="D1696" i="5" l="1"/>
  <c r="E1696" i="5" s="1"/>
  <c r="G1695" i="5"/>
  <c r="F1696" i="5"/>
  <c r="D1697" i="5" l="1"/>
  <c r="E1697" i="5" s="1"/>
  <c r="G1696" i="5"/>
  <c r="F1697" i="5"/>
  <c r="D1698" i="5" l="1"/>
  <c r="E1698" i="5" s="1"/>
  <c r="G1697" i="5"/>
  <c r="F1698" i="5"/>
  <c r="D1699" i="5" l="1"/>
  <c r="E1699" i="5" s="1"/>
  <c r="G1698" i="5"/>
  <c r="F1699" i="5"/>
  <c r="D1700" i="5" l="1"/>
  <c r="E1700" i="5" s="1"/>
  <c r="G1699" i="5"/>
  <c r="F1700" i="5"/>
  <c r="D1701" i="5" l="1"/>
  <c r="E1701" i="5" s="1"/>
  <c r="G1700" i="5"/>
  <c r="F1701" i="5"/>
  <c r="D1702" i="5" l="1"/>
  <c r="E1702" i="5" s="1"/>
  <c r="G1701" i="5"/>
  <c r="F1702" i="5"/>
  <c r="D1703" i="5" l="1"/>
  <c r="E1703" i="5" s="1"/>
  <c r="G1702" i="5"/>
  <c r="F1703" i="5"/>
  <c r="D1704" i="5" l="1"/>
  <c r="E1704" i="5" s="1"/>
  <c r="G1703" i="5"/>
  <c r="F1704" i="5"/>
  <c r="D1705" i="5" l="1"/>
  <c r="E1705" i="5" s="1"/>
  <c r="G1704" i="5"/>
  <c r="F1705" i="5"/>
  <c r="D1706" i="5" l="1"/>
  <c r="E1706" i="5" s="1"/>
  <c r="G1705" i="5"/>
  <c r="F1706" i="5"/>
  <c r="D1707" i="5" l="1"/>
  <c r="E1707" i="5" s="1"/>
  <c r="G1706" i="5"/>
  <c r="F1707" i="5"/>
  <c r="D1708" i="5" l="1"/>
  <c r="E1708" i="5" s="1"/>
  <c r="G1707" i="5"/>
  <c r="F1708" i="5"/>
  <c r="D1709" i="5" l="1"/>
  <c r="E1709" i="5" s="1"/>
  <c r="G1708" i="5"/>
  <c r="F1709" i="5"/>
  <c r="D1710" i="5" l="1"/>
  <c r="E1710" i="5" s="1"/>
  <c r="G1709" i="5"/>
  <c r="F1710" i="5"/>
  <c r="D1711" i="5" l="1"/>
  <c r="E1711" i="5" s="1"/>
  <c r="G1710" i="5"/>
  <c r="F1711" i="5"/>
  <c r="D1712" i="5" l="1"/>
  <c r="E1712" i="5" s="1"/>
  <c r="G1711" i="5"/>
  <c r="F1712" i="5"/>
  <c r="D1713" i="5" l="1"/>
  <c r="E1713" i="5" s="1"/>
  <c r="G1712" i="5"/>
  <c r="F1713" i="5"/>
  <c r="D1714" i="5" l="1"/>
  <c r="E1714" i="5" s="1"/>
  <c r="G1713" i="5"/>
  <c r="F1714" i="5"/>
  <c r="D1715" i="5" l="1"/>
  <c r="E1715" i="5" s="1"/>
  <c r="G1714" i="5"/>
  <c r="F1715" i="5"/>
  <c r="D1716" i="5" l="1"/>
  <c r="E1716" i="5" s="1"/>
  <c r="G1715" i="5"/>
  <c r="F1716" i="5"/>
  <c r="D1717" i="5" l="1"/>
  <c r="E1717" i="5" s="1"/>
  <c r="G1716" i="5"/>
  <c r="F1717" i="5"/>
  <c r="D1718" i="5" l="1"/>
  <c r="E1718" i="5" s="1"/>
  <c r="G1717" i="5"/>
  <c r="F1718" i="5"/>
  <c r="D1719" i="5" l="1"/>
  <c r="E1719" i="5" s="1"/>
  <c r="G1718" i="5"/>
  <c r="F1719" i="5"/>
  <c r="D1720" i="5" l="1"/>
  <c r="E1720" i="5" s="1"/>
  <c r="G1719" i="5"/>
  <c r="F1720" i="5"/>
  <c r="D1721" i="5" l="1"/>
  <c r="E1721" i="5" s="1"/>
  <c r="G1720" i="5"/>
  <c r="F1721" i="5"/>
  <c r="D1722" i="5" l="1"/>
  <c r="E1722" i="5" s="1"/>
  <c r="G1721" i="5"/>
  <c r="F1722" i="5"/>
  <c r="D1723" i="5" l="1"/>
  <c r="E1723" i="5" s="1"/>
  <c r="G1722" i="5"/>
  <c r="F1723" i="5"/>
  <c r="D1724" i="5" l="1"/>
  <c r="E1724" i="5" s="1"/>
  <c r="G1723" i="5"/>
  <c r="F1724" i="5"/>
  <c r="D1725" i="5" l="1"/>
  <c r="E1725" i="5" s="1"/>
  <c r="G1724" i="5"/>
  <c r="F1725" i="5"/>
  <c r="D1726" i="5" l="1"/>
  <c r="E1726" i="5" s="1"/>
  <c r="G1725" i="5"/>
  <c r="F1726" i="5"/>
  <c r="D1727" i="5" l="1"/>
  <c r="E1727" i="5" s="1"/>
  <c r="G1726" i="5"/>
  <c r="F1727" i="5"/>
  <c r="D1728" i="5" l="1"/>
  <c r="E1728" i="5" s="1"/>
  <c r="G1727" i="5"/>
  <c r="F1728" i="5"/>
  <c r="D1729" i="5" l="1"/>
  <c r="E1729" i="5" s="1"/>
  <c r="G1728" i="5"/>
  <c r="F1729" i="5"/>
  <c r="D1730" i="5" l="1"/>
  <c r="E1730" i="5" s="1"/>
  <c r="G1729" i="5"/>
  <c r="F1730" i="5"/>
  <c r="D1731" i="5" l="1"/>
  <c r="E1731" i="5" s="1"/>
  <c r="G1730" i="5"/>
  <c r="F1731" i="5"/>
  <c r="D1732" i="5" l="1"/>
  <c r="E1732" i="5" s="1"/>
  <c r="G1731" i="5"/>
  <c r="F1732" i="5"/>
  <c r="D1733" i="5" l="1"/>
  <c r="E1733" i="5" s="1"/>
  <c r="G1732" i="5"/>
  <c r="F1733" i="5"/>
  <c r="D1734" i="5" l="1"/>
  <c r="E1734" i="5" s="1"/>
  <c r="G1733" i="5"/>
  <c r="F1734" i="5"/>
  <c r="D1735" i="5" l="1"/>
  <c r="E1735" i="5" s="1"/>
  <c r="G1734" i="5"/>
  <c r="F1735" i="5"/>
  <c r="D1736" i="5" l="1"/>
  <c r="E1736" i="5" s="1"/>
  <c r="G1735" i="5"/>
  <c r="F1736" i="5"/>
  <c r="D1737" i="5" l="1"/>
  <c r="E1737" i="5" s="1"/>
  <c r="G1736" i="5"/>
  <c r="F1737" i="5"/>
  <c r="D1738" i="5" l="1"/>
  <c r="E1738" i="5" s="1"/>
  <c r="G1737" i="5"/>
  <c r="F1738" i="5"/>
  <c r="D1739" i="5" l="1"/>
  <c r="E1739" i="5" s="1"/>
  <c r="G1738" i="5"/>
  <c r="F1739" i="5"/>
  <c r="D1740" i="5" l="1"/>
  <c r="E1740" i="5" s="1"/>
  <c r="G1739" i="5"/>
  <c r="F1740" i="5"/>
  <c r="D1741" i="5" l="1"/>
  <c r="E1741" i="5" s="1"/>
  <c r="G1740" i="5"/>
  <c r="F1741" i="5"/>
  <c r="D1742" i="5" l="1"/>
  <c r="E1742" i="5" s="1"/>
  <c r="G1741" i="5"/>
  <c r="F1742" i="5"/>
  <c r="D1743" i="5" l="1"/>
  <c r="E1743" i="5" s="1"/>
  <c r="G1742" i="5"/>
  <c r="F1743" i="5"/>
  <c r="D1744" i="5" l="1"/>
  <c r="E1744" i="5" s="1"/>
  <c r="G1743" i="5"/>
  <c r="F1744" i="5"/>
  <c r="D1745" i="5" l="1"/>
  <c r="E1745" i="5" s="1"/>
  <c r="G1744" i="5"/>
  <c r="F1745" i="5"/>
  <c r="D1746" i="5" l="1"/>
  <c r="E1746" i="5" s="1"/>
  <c r="G1745" i="5"/>
  <c r="F1746" i="5"/>
  <c r="D1747" i="5" l="1"/>
  <c r="E1747" i="5" s="1"/>
  <c r="G1746" i="5"/>
  <c r="F1747" i="5"/>
  <c r="D1748" i="5" l="1"/>
  <c r="E1748" i="5" s="1"/>
  <c r="G1747" i="5"/>
  <c r="F1748" i="5"/>
  <c r="D1749" i="5" l="1"/>
  <c r="E1749" i="5" s="1"/>
  <c r="G1748" i="5"/>
  <c r="F1749" i="5"/>
  <c r="D1750" i="5" l="1"/>
  <c r="E1750" i="5" s="1"/>
  <c r="G1749" i="5"/>
  <c r="F1750" i="5"/>
  <c r="D1751" i="5" l="1"/>
  <c r="E1751" i="5" s="1"/>
  <c r="G1750" i="5"/>
  <c r="F1751" i="5"/>
  <c r="D1752" i="5" l="1"/>
  <c r="E1752" i="5" s="1"/>
  <c r="G1751" i="5"/>
  <c r="F1752" i="5"/>
  <c r="D1753" i="5" l="1"/>
  <c r="E1753" i="5" s="1"/>
  <c r="G1752" i="5"/>
  <c r="F1753" i="5"/>
  <c r="D1754" i="5" l="1"/>
  <c r="E1754" i="5" s="1"/>
  <c r="G1753" i="5"/>
  <c r="F1754" i="5"/>
  <c r="D1755" i="5" l="1"/>
  <c r="E1755" i="5" s="1"/>
  <c r="G1754" i="5"/>
  <c r="F1755" i="5"/>
  <c r="D1756" i="5" l="1"/>
  <c r="E1756" i="5" s="1"/>
  <c r="G1755" i="5"/>
  <c r="F1756" i="5"/>
  <c r="D1757" i="5" l="1"/>
  <c r="E1757" i="5" s="1"/>
  <c r="G1756" i="5"/>
  <c r="F1757" i="5"/>
  <c r="D1758" i="5" l="1"/>
  <c r="E1758" i="5" s="1"/>
  <c r="G1757" i="5"/>
  <c r="F1758" i="5"/>
  <c r="D1759" i="5" l="1"/>
  <c r="E1759" i="5" s="1"/>
  <c r="G1758" i="5"/>
  <c r="F1759" i="5"/>
  <c r="D1760" i="5" l="1"/>
  <c r="E1760" i="5" s="1"/>
  <c r="G1759" i="5"/>
  <c r="F1760" i="5"/>
  <c r="D1761" i="5" l="1"/>
  <c r="E1761" i="5" s="1"/>
  <c r="G1760" i="5"/>
  <c r="F1761" i="5"/>
  <c r="D1762" i="5" l="1"/>
  <c r="E1762" i="5" s="1"/>
  <c r="G1761" i="5"/>
  <c r="F1762" i="5"/>
  <c r="D1763" i="5" l="1"/>
  <c r="E1763" i="5" s="1"/>
  <c r="G1762" i="5"/>
  <c r="F1763" i="5"/>
  <c r="D1764" i="5" l="1"/>
  <c r="E1764" i="5" s="1"/>
  <c r="G1763" i="5"/>
  <c r="F1764" i="5"/>
  <c r="D1765" i="5" l="1"/>
  <c r="E1765" i="5" s="1"/>
  <c r="G1764" i="5"/>
  <c r="F1765" i="5"/>
  <c r="D1766" i="5" l="1"/>
  <c r="E1766" i="5" s="1"/>
  <c r="G1765" i="5"/>
  <c r="F1766" i="5"/>
  <c r="D1767" i="5" l="1"/>
  <c r="E1767" i="5" s="1"/>
  <c r="G1766" i="5"/>
  <c r="F1767" i="5"/>
  <c r="D1768" i="5" l="1"/>
  <c r="E1768" i="5" s="1"/>
  <c r="G1767" i="5"/>
  <c r="F1768" i="5"/>
  <c r="D1769" i="5" l="1"/>
  <c r="E1769" i="5" s="1"/>
  <c r="G1768" i="5"/>
  <c r="F1769" i="5"/>
  <c r="D1770" i="5" l="1"/>
  <c r="E1770" i="5" s="1"/>
  <c r="G1769" i="5"/>
  <c r="F1770" i="5"/>
  <c r="D1771" i="5" l="1"/>
  <c r="E1771" i="5" s="1"/>
  <c r="G1770" i="5"/>
  <c r="F1771" i="5"/>
  <c r="D1772" i="5" l="1"/>
  <c r="E1772" i="5" s="1"/>
  <c r="G1771" i="5"/>
  <c r="F1772" i="5"/>
  <c r="D1773" i="5" l="1"/>
  <c r="E1773" i="5" s="1"/>
  <c r="G1772" i="5"/>
  <c r="F1773" i="5"/>
  <c r="D1774" i="5" l="1"/>
  <c r="E1774" i="5" s="1"/>
  <c r="G1773" i="5"/>
  <c r="F1774" i="5"/>
  <c r="D1775" i="5" l="1"/>
  <c r="E1775" i="5" s="1"/>
  <c r="G1774" i="5"/>
  <c r="F1775" i="5"/>
  <c r="D1776" i="5" l="1"/>
  <c r="E1776" i="5" s="1"/>
  <c r="G1775" i="5"/>
  <c r="F1776" i="5"/>
  <c r="D1777" i="5" l="1"/>
  <c r="E1777" i="5" s="1"/>
  <c r="G1776" i="5"/>
  <c r="F1777" i="5"/>
  <c r="D1778" i="5" l="1"/>
  <c r="E1778" i="5" s="1"/>
  <c r="G1777" i="5"/>
  <c r="F1778" i="5"/>
  <c r="D1779" i="5" l="1"/>
  <c r="E1779" i="5" s="1"/>
  <c r="G1778" i="5"/>
  <c r="F1779" i="5"/>
  <c r="D1780" i="5" l="1"/>
  <c r="E1780" i="5" s="1"/>
  <c r="G1779" i="5"/>
  <c r="F1780" i="5"/>
  <c r="D1781" i="5" l="1"/>
  <c r="E1781" i="5" s="1"/>
  <c r="G1780" i="5"/>
  <c r="F1781" i="5"/>
  <c r="D1782" i="5" l="1"/>
  <c r="E1782" i="5" s="1"/>
  <c r="G1781" i="5"/>
  <c r="F1782" i="5"/>
  <c r="D1783" i="5" l="1"/>
  <c r="E1783" i="5" s="1"/>
  <c r="G1782" i="5"/>
  <c r="F1783" i="5"/>
  <c r="D1784" i="5" l="1"/>
  <c r="E1784" i="5" s="1"/>
  <c r="G1783" i="5"/>
  <c r="F1784" i="5"/>
  <c r="D1785" i="5" l="1"/>
  <c r="E1785" i="5" s="1"/>
  <c r="G1784" i="5"/>
  <c r="F1785" i="5"/>
  <c r="D1786" i="5" l="1"/>
  <c r="E1786" i="5" s="1"/>
  <c r="G1785" i="5"/>
  <c r="F1786" i="5"/>
  <c r="D1787" i="5" l="1"/>
  <c r="E1787" i="5" s="1"/>
  <c r="G1786" i="5"/>
  <c r="F1787" i="5"/>
  <c r="D1788" i="5" l="1"/>
  <c r="E1788" i="5" s="1"/>
  <c r="G1787" i="5"/>
  <c r="F1788" i="5"/>
  <c r="D1789" i="5" l="1"/>
  <c r="E1789" i="5" s="1"/>
  <c r="G1788" i="5"/>
  <c r="F1789" i="5"/>
  <c r="D1790" i="5" l="1"/>
  <c r="E1790" i="5" s="1"/>
  <c r="G1789" i="5"/>
  <c r="F1790" i="5"/>
  <c r="D1791" i="5" l="1"/>
  <c r="E1791" i="5" s="1"/>
  <c r="G1790" i="5"/>
  <c r="F1791" i="5"/>
  <c r="D1792" i="5" l="1"/>
  <c r="E1792" i="5" s="1"/>
  <c r="G1791" i="5"/>
  <c r="F1792" i="5"/>
  <c r="D1793" i="5" l="1"/>
  <c r="E1793" i="5" s="1"/>
  <c r="G1792" i="5"/>
  <c r="F1793" i="5"/>
  <c r="D1794" i="5" l="1"/>
  <c r="E1794" i="5" s="1"/>
  <c r="G1793" i="5"/>
  <c r="F1794" i="5"/>
  <c r="D1795" i="5" l="1"/>
  <c r="E1795" i="5" s="1"/>
  <c r="G1794" i="5"/>
  <c r="F1795" i="5"/>
  <c r="D1796" i="5" l="1"/>
  <c r="E1796" i="5" s="1"/>
  <c r="G1795" i="5"/>
  <c r="F1796" i="5"/>
  <c r="D1797" i="5" l="1"/>
  <c r="E1797" i="5" s="1"/>
  <c r="G1796" i="5"/>
  <c r="F1797" i="5"/>
  <c r="D1798" i="5" l="1"/>
  <c r="E1798" i="5" s="1"/>
  <c r="G1797" i="5"/>
  <c r="F1798" i="5"/>
  <c r="D1799" i="5" l="1"/>
  <c r="E1799" i="5" s="1"/>
  <c r="G1798" i="5"/>
  <c r="F1799" i="5"/>
  <c r="D1800" i="5" l="1"/>
  <c r="E1800" i="5" s="1"/>
  <c r="G1799" i="5"/>
  <c r="F1800" i="5"/>
  <c r="D1801" i="5" l="1"/>
  <c r="E1801" i="5" s="1"/>
  <c r="G1800" i="5"/>
  <c r="F1801" i="5"/>
  <c r="D1802" i="5" l="1"/>
  <c r="E1802" i="5" s="1"/>
  <c r="G1801" i="5"/>
  <c r="F1802" i="5"/>
  <c r="D1803" i="5" l="1"/>
  <c r="E1803" i="5" s="1"/>
  <c r="G1802" i="5"/>
  <c r="F1803" i="5"/>
  <c r="D1804" i="5" l="1"/>
  <c r="E1804" i="5" s="1"/>
  <c r="G1803" i="5"/>
  <c r="F1804" i="5"/>
  <c r="D1805" i="5" l="1"/>
  <c r="E1805" i="5" s="1"/>
  <c r="G1804" i="5"/>
  <c r="F1805" i="5"/>
  <c r="D1806" i="5" l="1"/>
  <c r="E1806" i="5" s="1"/>
  <c r="G1805" i="5"/>
  <c r="F1806" i="5"/>
  <c r="D1807" i="5" l="1"/>
  <c r="E1807" i="5" s="1"/>
  <c r="G1806" i="5"/>
  <c r="F1807" i="5"/>
  <c r="D1808" i="5" l="1"/>
  <c r="E1808" i="5" s="1"/>
  <c r="G1807" i="5"/>
  <c r="F1808" i="5"/>
  <c r="D1809" i="5" l="1"/>
  <c r="E1809" i="5" s="1"/>
  <c r="G1808" i="5"/>
  <c r="F1809" i="5"/>
  <c r="D1810" i="5" l="1"/>
  <c r="E1810" i="5" s="1"/>
  <c r="G1809" i="5"/>
  <c r="F1810" i="5"/>
  <c r="D1811" i="5" l="1"/>
  <c r="E1811" i="5" s="1"/>
  <c r="G1810" i="5"/>
  <c r="F1811" i="5"/>
  <c r="D1812" i="5" l="1"/>
  <c r="E1812" i="5" s="1"/>
  <c r="G1811" i="5"/>
  <c r="F1812" i="5"/>
  <c r="D1813" i="5" l="1"/>
  <c r="E1813" i="5" s="1"/>
  <c r="G1812" i="5"/>
  <c r="F1813" i="5"/>
  <c r="D1814" i="5" l="1"/>
  <c r="E1814" i="5" s="1"/>
  <c r="G1813" i="5"/>
  <c r="F1814" i="5"/>
  <c r="D1815" i="5" l="1"/>
  <c r="E1815" i="5" s="1"/>
  <c r="G1814" i="5"/>
  <c r="F1815" i="5"/>
  <c r="D1816" i="5" l="1"/>
  <c r="E1816" i="5" s="1"/>
  <c r="G1815" i="5"/>
  <c r="F1816" i="5"/>
  <c r="D1817" i="5" l="1"/>
  <c r="E1817" i="5" s="1"/>
  <c r="G1816" i="5"/>
  <c r="F1817" i="5"/>
  <c r="D1818" i="5" l="1"/>
  <c r="E1818" i="5" s="1"/>
  <c r="G1817" i="5"/>
  <c r="F1818" i="5"/>
  <c r="D1819" i="5" l="1"/>
  <c r="E1819" i="5" s="1"/>
  <c r="G1818" i="5"/>
  <c r="F1819" i="5"/>
  <c r="D1820" i="5" l="1"/>
  <c r="E1820" i="5" s="1"/>
  <c r="G1819" i="5"/>
  <c r="F1820" i="5"/>
  <c r="D1821" i="5" l="1"/>
  <c r="E1821" i="5" s="1"/>
  <c r="G1820" i="5"/>
  <c r="F1821" i="5"/>
  <c r="D1822" i="5" l="1"/>
  <c r="E1822" i="5" s="1"/>
  <c r="G1821" i="5"/>
  <c r="F1822" i="5"/>
  <c r="D1823" i="5" l="1"/>
  <c r="E1823" i="5" s="1"/>
  <c r="G1822" i="5"/>
  <c r="F1823" i="5"/>
  <c r="D1824" i="5" l="1"/>
  <c r="E1824" i="5" s="1"/>
  <c r="G1823" i="5"/>
  <c r="F1824" i="5"/>
  <c r="D1825" i="5" l="1"/>
  <c r="E1825" i="5" s="1"/>
  <c r="G1824" i="5"/>
  <c r="F1825" i="5"/>
  <c r="D1826" i="5" l="1"/>
  <c r="E1826" i="5" s="1"/>
  <c r="G1825" i="5"/>
  <c r="F1826" i="5"/>
  <c r="D1827" i="5" l="1"/>
  <c r="E1827" i="5" s="1"/>
  <c r="G1826" i="5"/>
  <c r="F1827" i="5"/>
  <c r="D1828" i="5" l="1"/>
  <c r="E1828" i="5" s="1"/>
  <c r="G1827" i="5"/>
  <c r="F1828" i="5"/>
  <c r="D1829" i="5" l="1"/>
  <c r="E1829" i="5" s="1"/>
  <c r="G1828" i="5"/>
  <c r="F1829" i="5"/>
  <c r="D1830" i="5" l="1"/>
  <c r="E1830" i="5" s="1"/>
  <c r="G1829" i="5"/>
  <c r="F1830" i="5"/>
  <c r="D1831" i="5" l="1"/>
  <c r="E1831" i="5" s="1"/>
  <c r="G1830" i="5"/>
  <c r="F1831" i="5"/>
  <c r="D1832" i="5" l="1"/>
  <c r="E1832" i="5" s="1"/>
  <c r="G1831" i="5"/>
  <c r="F1832" i="5"/>
  <c r="D1833" i="5" l="1"/>
  <c r="E1833" i="5" s="1"/>
  <c r="G1832" i="5"/>
  <c r="F1833" i="5"/>
  <c r="D1834" i="5" l="1"/>
  <c r="E1834" i="5" s="1"/>
  <c r="G1833" i="5"/>
  <c r="F1834" i="5"/>
  <c r="D1835" i="5" l="1"/>
  <c r="E1835" i="5" s="1"/>
  <c r="G1834" i="5"/>
  <c r="F1835" i="5"/>
  <c r="D1836" i="5" l="1"/>
  <c r="E1836" i="5" s="1"/>
  <c r="G1835" i="5"/>
  <c r="F1836" i="5"/>
  <c r="D1837" i="5" l="1"/>
  <c r="E1837" i="5" s="1"/>
  <c r="G1836" i="5"/>
  <c r="F1837" i="5"/>
  <c r="D1838" i="5" l="1"/>
  <c r="E1838" i="5" s="1"/>
  <c r="G1837" i="5"/>
  <c r="F1838" i="5"/>
  <c r="D1839" i="5" l="1"/>
  <c r="E1839" i="5" s="1"/>
  <c r="G1838" i="5"/>
  <c r="F1839" i="5"/>
  <c r="D1840" i="5" l="1"/>
  <c r="E1840" i="5" s="1"/>
  <c r="G1839" i="5"/>
  <c r="F1840" i="5"/>
  <c r="D1841" i="5" l="1"/>
  <c r="E1841" i="5" s="1"/>
  <c r="G1840" i="5"/>
  <c r="F1841" i="5"/>
  <c r="D1842" i="5" l="1"/>
  <c r="E1842" i="5" s="1"/>
  <c r="G1841" i="5"/>
  <c r="F1842" i="5"/>
  <c r="D1843" i="5" l="1"/>
  <c r="E1843" i="5" s="1"/>
  <c r="G1842" i="5"/>
  <c r="F1843" i="5"/>
  <c r="D1844" i="5" l="1"/>
  <c r="E1844" i="5" s="1"/>
  <c r="G1843" i="5"/>
  <c r="F1844" i="5"/>
  <c r="D1845" i="5" l="1"/>
  <c r="E1845" i="5" s="1"/>
  <c r="G1844" i="5"/>
  <c r="F1845" i="5"/>
  <c r="D1846" i="5" l="1"/>
  <c r="E1846" i="5" s="1"/>
  <c r="G1845" i="5"/>
  <c r="F1846" i="5"/>
  <c r="D1847" i="5" l="1"/>
  <c r="E1847" i="5" s="1"/>
  <c r="G1846" i="5"/>
  <c r="F1847" i="5"/>
  <c r="D1848" i="5" l="1"/>
  <c r="E1848" i="5" s="1"/>
  <c r="G1847" i="5"/>
  <c r="F1848" i="5"/>
  <c r="D1849" i="5" l="1"/>
  <c r="E1849" i="5" s="1"/>
  <c r="G1848" i="5"/>
  <c r="F1849" i="5"/>
  <c r="D1850" i="5" l="1"/>
  <c r="E1850" i="5" s="1"/>
  <c r="G1849" i="5"/>
  <c r="F1850" i="5"/>
  <c r="D1851" i="5" l="1"/>
  <c r="E1851" i="5" s="1"/>
  <c r="G1850" i="5"/>
  <c r="F1851" i="5"/>
  <c r="D1852" i="5" l="1"/>
  <c r="E1852" i="5" s="1"/>
  <c r="G1851" i="5"/>
  <c r="F1852" i="5"/>
  <c r="D1853" i="5" l="1"/>
  <c r="E1853" i="5" s="1"/>
  <c r="G1852" i="5"/>
  <c r="F1853" i="5"/>
  <c r="D1854" i="5" l="1"/>
  <c r="E1854" i="5" s="1"/>
  <c r="G1853" i="5"/>
  <c r="F1854" i="5"/>
  <c r="D1855" i="5" l="1"/>
  <c r="E1855" i="5" s="1"/>
  <c r="G1854" i="5"/>
  <c r="F1855" i="5"/>
  <c r="D1856" i="5" l="1"/>
  <c r="E1856" i="5" s="1"/>
  <c r="G1855" i="5"/>
  <c r="F1856" i="5"/>
  <c r="D1857" i="5" l="1"/>
  <c r="E1857" i="5" s="1"/>
  <c r="G1856" i="5"/>
  <c r="F1857" i="5"/>
  <c r="D1858" i="5" l="1"/>
  <c r="E1858" i="5" s="1"/>
  <c r="G1857" i="5"/>
  <c r="F1858" i="5"/>
  <c r="D1859" i="5" l="1"/>
  <c r="E1859" i="5" s="1"/>
  <c r="G1858" i="5"/>
  <c r="F1859" i="5"/>
  <c r="D1860" i="5" l="1"/>
  <c r="E1860" i="5" s="1"/>
  <c r="G1859" i="5"/>
  <c r="F1860" i="5"/>
  <c r="D1861" i="5" l="1"/>
  <c r="E1861" i="5" s="1"/>
  <c r="G1860" i="5"/>
  <c r="F1861" i="5"/>
  <c r="D1862" i="5" l="1"/>
  <c r="E1862" i="5" s="1"/>
  <c r="G1861" i="5"/>
  <c r="F1862" i="5"/>
  <c r="D1863" i="5" l="1"/>
  <c r="E1863" i="5" s="1"/>
  <c r="G1862" i="5"/>
  <c r="F1863" i="5"/>
  <c r="D1864" i="5" l="1"/>
  <c r="E1864" i="5" s="1"/>
  <c r="G1863" i="5"/>
  <c r="F1864" i="5"/>
  <c r="D1865" i="5" l="1"/>
  <c r="E1865" i="5" s="1"/>
  <c r="G1864" i="5"/>
  <c r="F1865" i="5"/>
  <c r="D1866" i="5" l="1"/>
  <c r="E1866" i="5" s="1"/>
  <c r="G1865" i="5"/>
  <c r="F1866" i="5"/>
  <c r="D1867" i="5" l="1"/>
  <c r="E1867" i="5" s="1"/>
  <c r="G1866" i="5"/>
  <c r="F1867" i="5"/>
  <c r="D1868" i="5" l="1"/>
  <c r="E1868" i="5" s="1"/>
  <c r="G1867" i="5"/>
  <c r="F1868" i="5"/>
  <c r="D1869" i="5" l="1"/>
  <c r="E1869" i="5" s="1"/>
  <c r="G1868" i="5"/>
  <c r="F1869" i="5"/>
  <c r="D1870" i="5" l="1"/>
  <c r="E1870" i="5" s="1"/>
  <c r="G1869" i="5"/>
  <c r="F1870" i="5"/>
  <c r="D1871" i="5" l="1"/>
  <c r="E1871" i="5" s="1"/>
  <c r="G1870" i="5"/>
  <c r="F1871" i="5"/>
  <c r="D1872" i="5" l="1"/>
  <c r="E1872" i="5" s="1"/>
  <c r="G1871" i="5"/>
  <c r="F1872" i="5"/>
  <c r="D1873" i="5" l="1"/>
  <c r="E1873" i="5" s="1"/>
  <c r="G1872" i="5"/>
  <c r="F1873" i="5"/>
  <c r="D1874" i="5" l="1"/>
  <c r="E1874" i="5" s="1"/>
  <c r="G1873" i="5"/>
  <c r="F1874" i="5"/>
  <c r="D1875" i="5" l="1"/>
  <c r="E1875" i="5" s="1"/>
  <c r="G1874" i="5"/>
  <c r="F1875" i="5"/>
  <c r="D1876" i="5" l="1"/>
  <c r="E1876" i="5" s="1"/>
  <c r="G1875" i="5"/>
  <c r="F1876" i="5"/>
  <c r="D1877" i="5" l="1"/>
  <c r="E1877" i="5" s="1"/>
  <c r="G1876" i="5"/>
  <c r="F1877" i="5"/>
  <c r="D1878" i="5" l="1"/>
  <c r="E1878" i="5" s="1"/>
  <c r="G1877" i="5"/>
  <c r="F1878" i="5"/>
  <c r="D1879" i="5" l="1"/>
  <c r="E1879" i="5" s="1"/>
  <c r="G1878" i="5"/>
  <c r="F1879" i="5"/>
  <c r="D1880" i="5" l="1"/>
  <c r="E1880" i="5" s="1"/>
  <c r="G1879" i="5"/>
  <c r="F1880" i="5"/>
  <c r="D1881" i="5" l="1"/>
  <c r="E1881" i="5" s="1"/>
  <c r="G1880" i="5"/>
  <c r="F1881" i="5"/>
  <c r="D1882" i="5" l="1"/>
  <c r="E1882" i="5" s="1"/>
  <c r="G1881" i="5"/>
  <c r="F1882" i="5"/>
  <c r="D1883" i="5" l="1"/>
  <c r="E1883" i="5" s="1"/>
  <c r="G1882" i="5"/>
  <c r="F1883" i="5"/>
  <c r="D1884" i="5" l="1"/>
  <c r="E1884" i="5" s="1"/>
  <c r="G1883" i="5"/>
  <c r="F1884" i="5"/>
  <c r="D1885" i="5" l="1"/>
  <c r="E1885" i="5" s="1"/>
  <c r="G1884" i="5"/>
  <c r="F1885" i="5"/>
  <c r="D1886" i="5" l="1"/>
  <c r="E1886" i="5" s="1"/>
  <c r="G1885" i="5"/>
  <c r="F1886" i="5"/>
  <c r="D1887" i="5" l="1"/>
  <c r="E1887" i="5" s="1"/>
  <c r="G1886" i="5"/>
  <c r="F1887" i="5"/>
  <c r="D1888" i="5" l="1"/>
  <c r="E1888" i="5" s="1"/>
  <c r="G1887" i="5"/>
  <c r="F1888" i="5"/>
  <c r="D1889" i="5" l="1"/>
  <c r="E1889" i="5" s="1"/>
  <c r="G1888" i="5"/>
  <c r="F1889" i="5"/>
  <c r="D1890" i="5" l="1"/>
  <c r="E1890" i="5" s="1"/>
  <c r="G1889" i="5"/>
  <c r="F1890" i="5"/>
  <c r="D1891" i="5" l="1"/>
  <c r="E1891" i="5" s="1"/>
  <c r="G1890" i="5"/>
  <c r="F1891" i="5"/>
  <c r="D1892" i="5" l="1"/>
  <c r="E1892" i="5" s="1"/>
  <c r="G1891" i="5"/>
  <c r="F1892" i="5"/>
  <c r="D1893" i="5" l="1"/>
  <c r="E1893" i="5" s="1"/>
  <c r="G1892" i="5"/>
  <c r="F1893" i="5"/>
  <c r="D1894" i="5" l="1"/>
  <c r="E1894" i="5" s="1"/>
  <c r="G1893" i="5"/>
  <c r="F1894" i="5"/>
  <c r="D1895" i="5" l="1"/>
  <c r="E1895" i="5" s="1"/>
  <c r="G1894" i="5"/>
  <c r="F1895" i="5"/>
  <c r="D1896" i="5" l="1"/>
  <c r="E1896" i="5" s="1"/>
  <c r="G1895" i="5"/>
  <c r="F1896" i="5"/>
  <c r="D1897" i="5" l="1"/>
  <c r="E1897" i="5" s="1"/>
  <c r="G1896" i="5"/>
  <c r="F1897" i="5"/>
  <c r="D1898" i="5" l="1"/>
  <c r="E1898" i="5" s="1"/>
  <c r="G1897" i="5"/>
  <c r="F1898" i="5"/>
  <c r="D1899" i="5" l="1"/>
  <c r="E1899" i="5" s="1"/>
  <c r="G1898" i="5"/>
  <c r="F1899" i="5"/>
  <c r="D1900" i="5" l="1"/>
  <c r="E1900" i="5" s="1"/>
  <c r="G1899" i="5"/>
  <c r="F1900" i="5"/>
  <c r="D1901" i="5" l="1"/>
  <c r="E1901" i="5" s="1"/>
  <c r="G1900" i="5"/>
  <c r="F1901" i="5"/>
  <c r="D1902" i="5" l="1"/>
  <c r="E1902" i="5" s="1"/>
  <c r="G1901" i="5"/>
  <c r="F1902" i="5"/>
  <c r="D1903" i="5" l="1"/>
  <c r="E1903" i="5" s="1"/>
  <c r="G1902" i="5"/>
  <c r="F1903" i="5"/>
  <c r="D1904" i="5" l="1"/>
  <c r="E1904" i="5" s="1"/>
  <c r="G1903" i="5"/>
  <c r="F1904" i="5"/>
  <c r="D1905" i="5" l="1"/>
  <c r="E1905" i="5" s="1"/>
  <c r="G1904" i="5"/>
  <c r="F1905" i="5"/>
  <c r="D1906" i="5" l="1"/>
  <c r="E1906" i="5" s="1"/>
  <c r="G1905" i="5"/>
  <c r="F1906" i="5"/>
  <c r="D1907" i="5" l="1"/>
  <c r="E1907" i="5" s="1"/>
  <c r="G1906" i="5"/>
  <c r="F1907" i="5"/>
  <c r="D1908" i="5" l="1"/>
  <c r="E1908" i="5" s="1"/>
  <c r="G1907" i="5"/>
  <c r="F1908" i="5"/>
  <c r="D1909" i="5" l="1"/>
  <c r="E1909" i="5" s="1"/>
  <c r="G1908" i="5"/>
  <c r="F1909" i="5"/>
  <c r="D1910" i="5" l="1"/>
  <c r="E1910" i="5" s="1"/>
  <c r="G1909" i="5"/>
  <c r="F1910" i="5"/>
  <c r="D1911" i="5" l="1"/>
  <c r="E1911" i="5" s="1"/>
  <c r="G1910" i="5"/>
  <c r="F1911" i="5"/>
  <c r="D1912" i="5" l="1"/>
  <c r="E1912" i="5" s="1"/>
  <c r="G1911" i="5"/>
  <c r="F1912" i="5"/>
  <c r="D1913" i="5" l="1"/>
  <c r="E1913" i="5" s="1"/>
  <c r="G1912" i="5"/>
  <c r="F1913" i="5"/>
  <c r="D1914" i="5" l="1"/>
  <c r="E1914" i="5" s="1"/>
  <c r="G1913" i="5"/>
  <c r="F1914" i="5"/>
  <c r="D1915" i="5" l="1"/>
  <c r="E1915" i="5" s="1"/>
  <c r="G1914" i="5"/>
  <c r="F1915" i="5"/>
  <c r="D1916" i="5" l="1"/>
  <c r="E1916" i="5" s="1"/>
  <c r="G1915" i="5"/>
  <c r="F1916" i="5"/>
  <c r="D1917" i="5" l="1"/>
  <c r="E1917" i="5" s="1"/>
  <c r="G1916" i="5"/>
  <c r="F1917" i="5"/>
  <c r="D1918" i="5" l="1"/>
  <c r="E1918" i="5" s="1"/>
  <c r="G1917" i="5"/>
  <c r="F1918" i="5"/>
  <c r="D1919" i="5" l="1"/>
  <c r="E1919" i="5" s="1"/>
  <c r="G1918" i="5"/>
  <c r="F1919" i="5"/>
  <c r="D1920" i="5" l="1"/>
  <c r="E1920" i="5" s="1"/>
  <c r="G1919" i="5"/>
  <c r="F1920" i="5"/>
  <c r="D1921" i="5" l="1"/>
  <c r="E1921" i="5" s="1"/>
  <c r="G1920" i="5"/>
  <c r="F1921" i="5"/>
  <c r="D1922" i="5" l="1"/>
  <c r="E1922" i="5" s="1"/>
  <c r="G1921" i="5"/>
  <c r="F1922" i="5"/>
  <c r="D1923" i="5" l="1"/>
  <c r="E1923" i="5" s="1"/>
  <c r="G1922" i="5"/>
  <c r="F1923" i="5"/>
  <c r="D1924" i="5" l="1"/>
  <c r="E1924" i="5" s="1"/>
  <c r="G1923" i="5"/>
  <c r="F1924" i="5"/>
  <c r="D1925" i="5" l="1"/>
  <c r="E1925" i="5" s="1"/>
  <c r="G1924" i="5"/>
  <c r="F1925" i="5"/>
  <c r="D1926" i="5" l="1"/>
  <c r="E1926" i="5" s="1"/>
  <c r="G1925" i="5"/>
  <c r="F1926" i="5"/>
  <c r="D1927" i="5" l="1"/>
  <c r="E1927" i="5" s="1"/>
  <c r="G1926" i="5"/>
  <c r="F1927" i="5"/>
  <c r="D1928" i="5" l="1"/>
  <c r="E1928" i="5" s="1"/>
  <c r="G1927" i="5"/>
  <c r="F1928" i="5"/>
  <c r="D1929" i="5" l="1"/>
  <c r="E1929" i="5" s="1"/>
  <c r="G1928" i="5"/>
  <c r="F1929" i="5"/>
  <c r="D1930" i="5" l="1"/>
  <c r="E1930" i="5" s="1"/>
  <c r="G1929" i="5"/>
  <c r="F1930" i="5"/>
  <c r="D1931" i="5" l="1"/>
  <c r="E1931" i="5" s="1"/>
  <c r="G1930" i="5"/>
  <c r="F1931" i="5"/>
  <c r="D1932" i="5" l="1"/>
  <c r="E1932" i="5" s="1"/>
  <c r="G1931" i="5"/>
  <c r="F1932" i="5"/>
  <c r="D1933" i="5" l="1"/>
  <c r="E1933" i="5" s="1"/>
  <c r="G1932" i="5"/>
  <c r="F1933" i="5"/>
  <c r="D1934" i="5" l="1"/>
  <c r="E1934" i="5" s="1"/>
  <c r="G1933" i="5"/>
  <c r="F1934" i="5"/>
  <c r="D1935" i="5" l="1"/>
  <c r="E1935" i="5" s="1"/>
  <c r="G1934" i="5"/>
  <c r="F1935" i="5"/>
  <c r="D1936" i="5" l="1"/>
  <c r="E1936" i="5" s="1"/>
  <c r="G1935" i="5"/>
  <c r="F1936" i="5"/>
  <c r="D1937" i="5" l="1"/>
  <c r="E1937" i="5" s="1"/>
  <c r="G1936" i="5"/>
  <c r="F1937" i="5"/>
  <c r="D1938" i="5" l="1"/>
  <c r="E1938" i="5" s="1"/>
  <c r="G1937" i="5"/>
  <c r="F1938" i="5"/>
  <c r="D1939" i="5" l="1"/>
  <c r="E1939" i="5" s="1"/>
  <c r="G1938" i="5"/>
  <c r="F1939" i="5"/>
  <c r="D1940" i="5" l="1"/>
  <c r="E1940" i="5" s="1"/>
  <c r="G1939" i="5"/>
  <c r="F1940" i="5"/>
  <c r="D1941" i="5" l="1"/>
  <c r="E1941" i="5" s="1"/>
  <c r="G1940" i="5"/>
  <c r="F1941" i="5"/>
  <c r="D1942" i="5" l="1"/>
  <c r="E1942" i="5" s="1"/>
  <c r="G1941" i="5"/>
  <c r="F1942" i="5"/>
  <c r="D1943" i="5" l="1"/>
  <c r="E1943" i="5" s="1"/>
  <c r="G1942" i="5"/>
  <c r="F1943" i="5"/>
  <c r="D1944" i="5" l="1"/>
  <c r="E1944" i="5" s="1"/>
  <c r="G1943" i="5"/>
  <c r="F1944" i="5"/>
  <c r="D1945" i="5" l="1"/>
  <c r="E1945" i="5" s="1"/>
  <c r="G1944" i="5"/>
  <c r="F1945" i="5"/>
  <c r="D1946" i="5" l="1"/>
  <c r="E1946" i="5" s="1"/>
  <c r="G1945" i="5"/>
  <c r="F1946" i="5"/>
  <c r="D1947" i="5" l="1"/>
  <c r="E1947" i="5" s="1"/>
  <c r="G1946" i="5"/>
  <c r="F1947" i="5"/>
  <c r="D1948" i="5" l="1"/>
  <c r="E1948" i="5" s="1"/>
  <c r="G1947" i="5"/>
  <c r="F1948" i="5"/>
  <c r="D1949" i="5" l="1"/>
  <c r="E1949" i="5" s="1"/>
  <c r="G1948" i="5"/>
  <c r="F1949" i="5"/>
  <c r="D1950" i="5" l="1"/>
  <c r="E1950" i="5" s="1"/>
  <c r="G1949" i="5"/>
  <c r="F1950" i="5"/>
  <c r="D1951" i="5" l="1"/>
  <c r="E1951" i="5" s="1"/>
  <c r="G1950" i="5"/>
  <c r="F1951" i="5"/>
  <c r="D1952" i="5" l="1"/>
  <c r="E1952" i="5" s="1"/>
  <c r="G1951" i="5"/>
  <c r="F1952" i="5"/>
  <c r="D1953" i="5" l="1"/>
  <c r="E1953" i="5" s="1"/>
  <c r="G1952" i="5"/>
  <c r="F1953" i="5"/>
  <c r="D1954" i="5" l="1"/>
  <c r="E1954" i="5" s="1"/>
  <c r="G1953" i="5"/>
  <c r="F1954" i="5"/>
  <c r="D1955" i="5" l="1"/>
  <c r="E1955" i="5" s="1"/>
  <c r="G1954" i="5"/>
  <c r="F1955" i="5"/>
  <c r="D1956" i="5" l="1"/>
  <c r="E1956" i="5" s="1"/>
  <c r="G1955" i="5"/>
  <c r="F1956" i="5"/>
  <c r="D1957" i="5" l="1"/>
  <c r="E1957" i="5" s="1"/>
  <c r="G1956" i="5"/>
  <c r="F1957" i="5"/>
  <c r="D1958" i="5" l="1"/>
  <c r="E1958" i="5" s="1"/>
  <c r="G1957" i="5"/>
  <c r="F1958" i="5"/>
  <c r="D1959" i="5" l="1"/>
  <c r="E1959" i="5" s="1"/>
  <c r="G1958" i="5"/>
  <c r="F1959" i="5"/>
  <c r="D1960" i="5" l="1"/>
  <c r="E1960" i="5" s="1"/>
  <c r="G1959" i="5"/>
  <c r="F1960" i="5"/>
  <c r="D1961" i="5" l="1"/>
  <c r="E1961" i="5" s="1"/>
  <c r="G1960" i="5"/>
  <c r="F1961" i="5"/>
  <c r="D1962" i="5" l="1"/>
  <c r="E1962" i="5" s="1"/>
  <c r="G1961" i="5"/>
  <c r="F1962" i="5"/>
  <c r="D1963" i="5" l="1"/>
  <c r="E1963" i="5" s="1"/>
  <c r="G1962" i="5"/>
  <c r="F1963" i="5"/>
  <c r="D1964" i="5" l="1"/>
  <c r="E1964" i="5" s="1"/>
  <c r="G1963" i="5"/>
  <c r="F1964" i="5"/>
  <c r="D1965" i="5" l="1"/>
  <c r="E1965" i="5" s="1"/>
  <c r="G1964" i="5"/>
  <c r="F1965" i="5"/>
  <c r="D1966" i="5" l="1"/>
  <c r="E1966" i="5" s="1"/>
  <c r="G1965" i="5"/>
  <c r="F1966" i="5"/>
  <c r="D1967" i="5" l="1"/>
  <c r="E1967" i="5" s="1"/>
  <c r="G1966" i="5"/>
  <c r="F1967" i="5"/>
  <c r="D1968" i="5" l="1"/>
  <c r="E1968" i="5" s="1"/>
  <c r="G1967" i="5"/>
  <c r="F1968" i="5"/>
  <c r="D1969" i="5" l="1"/>
  <c r="E1969" i="5" s="1"/>
  <c r="G1968" i="5"/>
  <c r="F1969" i="5"/>
  <c r="D1970" i="5" l="1"/>
  <c r="E1970" i="5" s="1"/>
  <c r="G1969" i="5"/>
  <c r="F1970" i="5"/>
  <c r="D1971" i="5" l="1"/>
  <c r="E1971" i="5" s="1"/>
  <c r="G1970" i="5"/>
  <c r="F1971" i="5"/>
  <c r="D1972" i="5" l="1"/>
  <c r="E1972" i="5" s="1"/>
  <c r="G1971" i="5"/>
  <c r="F1972" i="5"/>
  <c r="D1973" i="5" l="1"/>
  <c r="E1973" i="5" s="1"/>
  <c r="G1972" i="5"/>
  <c r="F1973" i="5"/>
  <c r="D1974" i="5" l="1"/>
  <c r="E1974" i="5" s="1"/>
  <c r="G1973" i="5"/>
  <c r="F1974" i="5"/>
  <c r="D1975" i="5" l="1"/>
  <c r="E1975" i="5" s="1"/>
  <c r="G1974" i="5"/>
  <c r="F1975" i="5"/>
  <c r="D1976" i="5" l="1"/>
  <c r="E1976" i="5" s="1"/>
  <c r="G1975" i="5"/>
  <c r="F1976" i="5"/>
  <c r="D1977" i="5" l="1"/>
  <c r="E1977" i="5" s="1"/>
  <c r="G1976" i="5"/>
  <c r="F1977" i="5"/>
  <c r="D1978" i="5" l="1"/>
  <c r="E1978" i="5" s="1"/>
  <c r="G1977" i="5"/>
  <c r="F1978" i="5"/>
  <c r="D1979" i="5" l="1"/>
  <c r="E1979" i="5" s="1"/>
  <c r="G1978" i="5"/>
  <c r="F1979" i="5"/>
  <c r="D1980" i="5" l="1"/>
  <c r="E1980" i="5" s="1"/>
  <c r="G1979" i="5"/>
  <c r="F1980" i="5"/>
  <c r="D1981" i="5" l="1"/>
  <c r="E1981" i="5" s="1"/>
  <c r="G1980" i="5"/>
  <c r="F1981" i="5"/>
  <c r="D1982" i="5" l="1"/>
  <c r="E1982" i="5" s="1"/>
  <c r="G1981" i="5"/>
  <c r="F1982" i="5"/>
  <c r="D1983" i="5" l="1"/>
  <c r="E1983" i="5" s="1"/>
  <c r="G1982" i="5"/>
  <c r="F1983" i="5"/>
  <c r="D1984" i="5" l="1"/>
  <c r="E1984" i="5" s="1"/>
  <c r="G1983" i="5"/>
  <c r="F1984" i="5"/>
  <c r="D1985" i="5" l="1"/>
  <c r="E1985" i="5" s="1"/>
  <c r="G1984" i="5"/>
  <c r="F1985" i="5"/>
  <c r="D1986" i="5" l="1"/>
  <c r="E1986" i="5" s="1"/>
  <c r="G1985" i="5"/>
  <c r="F1986" i="5"/>
  <c r="D1987" i="5" l="1"/>
  <c r="E1987" i="5" s="1"/>
  <c r="G1986" i="5"/>
  <c r="F1987" i="5"/>
  <c r="D1988" i="5" l="1"/>
  <c r="E1988" i="5" s="1"/>
  <c r="G1987" i="5"/>
  <c r="F1988" i="5"/>
  <c r="D1989" i="5" l="1"/>
  <c r="E1989" i="5" s="1"/>
  <c r="G1988" i="5"/>
  <c r="F1989" i="5"/>
  <c r="D1990" i="5" l="1"/>
  <c r="E1990" i="5" s="1"/>
  <c r="G1989" i="5"/>
  <c r="F1990" i="5"/>
  <c r="D1991" i="5" l="1"/>
  <c r="E1991" i="5" s="1"/>
  <c r="G1990" i="5"/>
  <c r="F1991" i="5"/>
  <c r="D1992" i="5" l="1"/>
  <c r="E1992" i="5" s="1"/>
  <c r="G1991" i="5"/>
  <c r="F1992" i="5"/>
  <c r="D1993" i="5" l="1"/>
  <c r="E1993" i="5" s="1"/>
  <c r="G1992" i="5"/>
  <c r="F1993" i="5"/>
  <c r="D1994" i="5" l="1"/>
  <c r="E1994" i="5" s="1"/>
  <c r="G1993" i="5"/>
  <c r="F1994" i="5"/>
  <c r="D1995" i="5" l="1"/>
  <c r="E1995" i="5" s="1"/>
  <c r="G1994" i="5"/>
  <c r="F1995" i="5"/>
  <c r="D1996" i="5" l="1"/>
  <c r="E1996" i="5" s="1"/>
  <c r="G1995" i="5"/>
  <c r="F1996" i="5"/>
  <c r="D1997" i="5" l="1"/>
  <c r="E1997" i="5" s="1"/>
  <c r="G1996" i="5"/>
  <c r="F1997" i="5"/>
  <c r="D1998" i="5" l="1"/>
  <c r="E1998" i="5" s="1"/>
  <c r="G1997" i="5"/>
  <c r="F1998" i="5"/>
  <c r="D1999" i="5" l="1"/>
  <c r="E1999" i="5" s="1"/>
  <c r="G1998" i="5"/>
  <c r="F1999" i="5"/>
  <c r="D2000" i="5" l="1"/>
  <c r="E2000" i="5" s="1"/>
  <c r="G1999" i="5"/>
  <c r="F2000" i="5"/>
  <c r="D2001" i="5" l="1"/>
  <c r="E2001" i="5" s="1"/>
  <c r="G2000" i="5"/>
  <c r="F2001" i="5"/>
  <c r="D2002" i="5" l="1"/>
  <c r="E2002" i="5" s="1"/>
  <c r="G2001" i="5"/>
  <c r="F2002" i="5"/>
  <c r="G2002" i="5" l="1"/>
  <c r="B1" i="5" l="1"/>
  <c r="H9" i="5" l="1" a="1"/>
  <c r="H9" i="5" s="1"/>
  <c r="H10" i="5" a="1"/>
  <c r="H10" i="5" s="1"/>
  <c r="H21" i="5" a="1"/>
  <c r="H21" i="5" s="1"/>
  <c r="H37" i="5" a="1"/>
  <c r="H37" i="5" s="1"/>
  <c r="H53" i="5" a="1"/>
  <c r="H53" i="5" s="1"/>
  <c r="H69" i="5" a="1"/>
  <c r="H69" i="5" s="1"/>
  <c r="H85" i="5" a="1"/>
  <c r="H85" i="5" s="1"/>
  <c r="H101" i="5" a="1"/>
  <c r="H101" i="5" s="1"/>
  <c r="H117" i="5" a="1"/>
  <c r="H117" i="5" s="1"/>
  <c r="H133" i="5" a="1"/>
  <c r="H133" i="5" s="1"/>
  <c r="H149" i="5" a="1"/>
  <c r="H149" i="5" s="1"/>
  <c r="H165" i="5" a="1"/>
  <c r="H165" i="5" s="1"/>
  <c r="H14" i="5" a="1"/>
  <c r="H14" i="5" s="1"/>
  <c r="H30" i="5" a="1"/>
  <c r="H30" i="5" s="1"/>
  <c r="H46" i="5" a="1"/>
  <c r="H46" i="5" s="1"/>
  <c r="H62" i="5" a="1"/>
  <c r="H62" i="5" s="1"/>
  <c r="H78" i="5" a="1"/>
  <c r="H78" i="5" s="1"/>
  <c r="H94" i="5" a="1"/>
  <c r="H94" i="5" s="1"/>
  <c r="H110" i="5" a="1"/>
  <c r="H110" i="5" s="1"/>
  <c r="H126" i="5" a="1"/>
  <c r="H126" i="5" s="1"/>
  <c r="H142" i="5" a="1"/>
  <c r="H142" i="5" s="1"/>
  <c r="H158" i="5" a="1"/>
  <c r="H158" i="5" s="1"/>
  <c r="H174" i="5" a="1"/>
  <c r="H174" i="5" s="1"/>
  <c r="H27" i="5" a="1"/>
  <c r="H27" i="5" s="1"/>
  <c r="H43" i="5" a="1"/>
  <c r="H43" i="5" s="1"/>
  <c r="H59" i="5" a="1"/>
  <c r="H59" i="5" s="1"/>
  <c r="H75" i="5" a="1"/>
  <c r="H75" i="5" s="1"/>
  <c r="H91" i="5" a="1"/>
  <c r="H91" i="5" s="1"/>
  <c r="H107" i="5" a="1"/>
  <c r="H107" i="5" s="1"/>
  <c r="H123" i="5" a="1"/>
  <c r="H123" i="5" s="1"/>
  <c r="H139" i="5" a="1"/>
  <c r="H139" i="5" s="1"/>
  <c r="H155" i="5" a="1"/>
  <c r="H155" i="5" s="1"/>
  <c r="H171" i="5" a="1"/>
  <c r="H171" i="5" s="1"/>
  <c r="H24" i="5" a="1"/>
  <c r="H24" i="5" s="1"/>
  <c r="H40" i="5" a="1"/>
  <c r="H40" i="5" s="1"/>
  <c r="H56" i="5" a="1"/>
  <c r="H56" i="5" s="1"/>
  <c r="H72" i="5" a="1"/>
  <c r="H72" i="5" s="1"/>
  <c r="H88" i="5" a="1"/>
  <c r="H88" i="5" s="1"/>
  <c r="H104" i="5" a="1"/>
  <c r="H104" i="5" s="1"/>
  <c r="H120" i="5" a="1"/>
  <c r="H120" i="5" s="1"/>
  <c r="H136" i="5" a="1"/>
  <c r="H136" i="5" s="1"/>
  <c r="H152" i="5" a="1"/>
  <c r="H152" i="5" s="1"/>
  <c r="H168" i="5" a="1"/>
  <c r="H168" i="5" s="1"/>
  <c r="H185" i="5" a="1"/>
  <c r="H185" i="5" s="1"/>
  <c r="H201" i="5" a="1"/>
  <c r="H201" i="5" s="1"/>
  <c r="H217" i="5" a="1"/>
  <c r="H217" i="5" s="1"/>
  <c r="H233" i="5" a="1"/>
  <c r="H233" i="5" s="1"/>
  <c r="H249" i="5" a="1"/>
  <c r="H249" i="5" s="1"/>
  <c r="H265" i="5" a="1"/>
  <c r="H265" i="5" s="1"/>
  <c r="H273" i="5" a="1"/>
  <c r="H273" i="5" s="1"/>
  <c r="H281" i="5" a="1"/>
  <c r="H281" i="5" s="1"/>
  <c r="H289" i="5" a="1"/>
  <c r="H289" i="5" s="1"/>
  <c r="H186" i="5" a="1"/>
  <c r="H186" i="5" s="1"/>
  <c r="H202" i="5" a="1"/>
  <c r="H202" i="5" s="1"/>
  <c r="H218" i="5" a="1"/>
  <c r="H218" i="5" s="1"/>
  <c r="H234" i="5" a="1"/>
  <c r="H234" i="5" s="1"/>
  <c r="H250" i="5" a="1"/>
  <c r="H250" i="5" s="1"/>
  <c r="H179" i="5" a="1"/>
  <c r="H179" i="5" s="1"/>
  <c r="H195" i="5" a="1"/>
  <c r="H195" i="5" s="1"/>
  <c r="H211" i="5" a="1"/>
  <c r="H211" i="5" s="1"/>
  <c r="H227" i="5" a="1"/>
  <c r="H227" i="5" s="1"/>
  <c r="H243" i="5" a="1"/>
  <c r="H243" i="5" s="1"/>
  <c r="H259" i="5" a="1"/>
  <c r="H259" i="5" s="1"/>
  <c r="H270" i="5" a="1"/>
  <c r="H270" i="5" s="1"/>
  <c r="H278" i="5" a="1"/>
  <c r="H278" i="5" s="1"/>
  <c r="H286" i="5" a="1"/>
  <c r="H286" i="5" s="1"/>
  <c r="H180" i="5" a="1"/>
  <c r="H180" i="5" s="1"/>
  <c r="H196" i="5" a="1"/>
  <c r="H196" i="5" s="1"/>
  <c r="H212" i="5" a="1"/>
  <c r="H212" i="5" s="1"/>
  <c r="H228" i="5" a="1"/>
  <c r="H228" i="5" s="1"/>
  <c r="H244" i="5" a="1"/>
  <c r="H244" i="5" s="1"/>
  <c r="H260" i="5" a="1"/>
  <c r="H260" i="5" s="1"/>
  <c r="H301" i="5" a="1"/>
  <c r="H301" i="5" s="1"/>
  <c r="H317" i="5" a="1"/>
  <c r="H317" i="5" s="1"/>
  <c r="H333" i="5" a="1"/>
  <c r="H333" i="5" s="1"/>
  <c r="H349" i="5" a="1"/>
  <c r="H349" i="5" s="1"/>
  <c r="H365" i="5" a="1"/>
  <c r="H365" i="5" s="1"/>
  <c r="H381" i="5" a="1"/>
  <c r="H381" i="5" s="1"/>
  <c r="H397" i="5" a="1"/>
  <c r="H397" i="5" s="1"/>
  <c r="H413" i="5" a="1"/>
  <c r="H413" i="5" s="1"/>
  <c r="H429" i="5" a="1"/>
  <c r="H429" i="5" s="1"/>
  <c r="H445" i="5" a="1"/>
  <c r="H445" i="5" s="1"/>
  <c r="H461" i="5" a="1"/>
  <c r="H461" i="5" s="1"/>
  <c r="H477" i="5" a="1"/>
  <c r="H477" i="5" s="1"/>
  <c r="H493" i="5" a="1"/>
  <c r="H493" i="5" s="1"/>
  <c r="H509" i="5" a="1"/>
  <c r="H509" i="5" s="1"/>
  <c r="H306" i="5" a="1"/>
  <c r="H306" i="5" s="1"/>
  <c r="H322" i="5" a="1"/>
  <c r="H322" i="5" s="1"/>
  <c r="H338" i="5" a="1"/>
  <c r="H338" i="5" s="1"/>
  <c r="H354" i="5" a="1"/>
  <c r="H354" i="5" s="1"/>
  <c r="H370" i="5" a="1"/>
  <c r="H370" i="5" s="1"/>
  <c r="H386" i="5" a="1"/>
  <c r="H386" i="5" s="1"/>
  <c r="H402" i="5" a="1"/>
  <c r="H402" i="5" s="1"/>
  <c r="H418" i="5" a="1"/>
  <c r="H418" i="5" s="1"/>
  <c r="H434" i="5" a="1"/>
  <c r="H434" i="5" s="1"/>
  <c r="H450" i="5" a="1"/>
  <c r="H450" i="5" s="1"/>
  <c r="H466" i="5" a="1"/>
  <c r="H466" i="5" s="1"/>
  <c r="H482" i="5" a="1"/>
  <c r="H482" i="5" s="1"/>
  <c r="H498" i="5" a="1"/>
  <c r="H498" i="5" s="1"/>
  <c r="H514" i="5" a="1"/>
  <c r="H514" i="5" s="1"/>
  <c r="H530" i="5" a="1"/>
  <c r="H530" i="5" s="1"/>
  <c r="H546" i="5" a="1"/>
  <c r="H546" i="5" s="1"/>
  <c r="H295" i="5" a="1"/>
  <c r="H295" i="5" s="1"/>
  <c r="H311" i="5" a="1"/>
  <c r="H311" i="5" s="1"/>
  <c r="H327" i="5" a="1"/>
  <c r="H327" i="5" s="1"/>
  <c r="H343" i="5" a="1"/>
  <c r="H343" i="5" s="1"/>
  <c r="H359" i="5" a="1"/>
  <c r="H359" i="5" s="1"/>
  <c r="H375" i="5" a="1"/>
  <c r="H375" i="5" s="1"/>
  <c r="H391" i="5" a="1"/>
  <c r="H391" i="5" s="1"/>
  <c r="H407" i="5" a="1"/>
  <c r="H407" i="5" s="1"/>
  <c r="H423" i="5" a="1"/>
  <c r="H423" i="5" s="1"/>
  <c r="H439" i="5" a="1"/>
  <c r="H439" i="5" s="1"/>
  <c r="H455" i="5" a="1"/>
  <c r="H455" i="5" s="1"/>
  <c r="H471" i="5" a="1"/>
  <c r="H471" i="5" s="1"/>
  <c r="H308" i="5" a="1"/>
  <c r="H308" i="5" s="1"/>
  <c r="H324" i="5" a="1"/>
  <c r="H324" i="5" s="1"/>
  <c r="H340" i="5" a="1"/>
  <c r="H340" i="5" s="1"/>
  <c r="H356" i="5" a="1"/>
  <c r="H356" i="5" s="1"/>
  <c r="H372" i="5" a="1"/>
  <c r="H372" i="5" s="1"/>
  <c r="H388" i="5" a="1"/>
  <c r="H388" i="5" s="1"/>
  <c r="H404" i="5" a="1"/>
  <c r="H404" i="5" s="1"/>
  <c r="H420" i="5" a="1"/>
  <c r="H420" i="5" s="1"/>
  <c r="H436" i="5" a="1"/>
  <c r="H436" i="5" s="1"/>
  <c r="H452" i="5" a="1"/>
  <c r="H452" i="5" s="1"/>
  <c r="H468" i="5" a="1"/>
  <c r="H468" i="5" s="1"/>
  <c r="H484" i="5" a="1"/>
  <c r="H484" i="5" s="1"/>
  <c r="H500" i="5" a="1"/>
  <c r="H500" i="5" s="1"/>
  <c r="H516" i="5" a="1"/>
  <c r="H516" i="5" s="1"/>
  <c r="H532" i="5" a="1"/>
  <c r="H532" i="5" s="1"/>
  <c r="H548" i="5" a="1"/>
  <c r="H548" i="5" s="1"/>
  <c r="H475" i="5" a="1"/>
  <c r="H475" i="5" s="1"/>
  <c r="H525" i="5" a="1"/>
  <c r="H525" i="5" s="1"/>
  <c r="H557" i="5" a="1"/>
  <c r="H557" i="5" s="1"/>
  <c r="H575" i="5" a="1"/>
  <c r="H575" i="5" s="1"/>
  <c r="H591" i="5" a="1"/>
  <c r="H591" i="5" s="1"/>
  <c r="H607" i="5" a="1"/>
  <c r="H607" i="5" s="1"/>
  <c r="H623" i="5" a="1"/>
  <c r="H623" i="5" s="1"/>
  <c r="H639" i="5" a="1"/>
  <c r="H639" i="5" s="1"/>
  <c r="H655" i="5" a="1"/>
  <c r="H655" i="5" s="1"/>
  <c r="H495" i="5" a="1"/>
  <c r="H495" i="5" s="1"/>
  <c r="H535" i="5" a="1"/>
  <c r="H535" i="5" s="1"/>
  <c r="H564" i="5" a="1"/>
  <c r="H564" i="5" s="1"/>
  <c r="H580" i="5" a="1"/>
  <c r="H580" i="5" s="1"/>
  <c r="H596" i="5" a="1"/>
  <c r="H596" i="5" s="1"/>
  <c r="H612" i="5" a="1"/>
  <c r="H612" i="5" s="1"/>
  <c r="H628" i="5" a="1"/>
  <c r="H628" i="5" s="1"/>
  <c r="H644" i="5" a="1"/>
  <c r="H644" i="5" s="1"/>
  <c r="H660" i="5" a="1"/>
  <c r="H660" i="5" s="1"/>
  <c r="H513" i="5" a="1"/>
  <c r="H513" i="5" s="1"/>
  <c r="H545" i="5" a="1"/>
  <c r="H545" i="5" s="1"/>
  <c r="H569" i="5" a="1"/>
  <c r="H569" i="5" s="1"/>
  <c r="H585" i="5" a="1"/>
  <c r="H585" i="5" s="1"/>
  <c r="H601" i="5" a="1"/>
  <c r="H601" i="5" s="1"/>
  <c r="H617" i="5" a="1"/>
  <c r="H617" i="5" s="1"/>
  <c r="H633" i="5" a="1"/>
  <c r="H633" i="5" s="1"/>
  <c r="H649" i="5" a="1"/>
  <c r="H649" i="5" s="1"/>
  <c r="H665" i="5" a="1"/>
  <c r="H665" i="5" s="1"/>
  <c r="H681" i="5" a="1"/>
  <c r="H681" i="5" s="1"/>
  <c r="H697" i="5" a="1"/>
  <c r="H697" i="5" s="1"/>
  <c r="H713" i="5" a="1"/>
  <c r="H713" i="5" s="1"/>
  <c r="H729" i="5" a="1"/>
  <c r="H729" i="5" s="1"/>
  <c r="H745" i="5" a="1"/>
  <c r="H745" i="5" s="1"/>
  <c r="H761" i="5" a="1"/>
  <c r="H761" i="5" s="1"/>
  <c r="H515" i="5" a="1"/>
  <c r="H515" i="5" s="1"/>
  <c r="H547" i="5" a="1"/>
  <c r="H547" i="5" s="1"/>
  <c r="H570" i="5" a="1"/>
  <c r="H570" i="5" s="1"/>
  <c r="H586" i="5" a="1"/>
  <c r="H586" i="5" s="1"/>
  <c r="H602" i="5" a="1"/>
  <c r="H602" i="5" s="1"/>
  <c r="H618" i="5" a="1"/>
  <c r="H618" i="5" s="1"/>
  <c r="H634" i="5" a="1"/>
  <c r="H634" i="5" s="1"/>
  <c r="H650" i="5" a="1"/>
  <c r="H650" i="5" s="1"/>
  <c r="H666" i="5" a="1"/>
  <c r="H666" i="5" s="1"/>
  <c r="H682" i="5" a="1"/>
  <c r="H682" i="5" s="1"/>
  <c r="H698" i="5" a="1"/>
  <c r="H698" i="5" s="1"/>
  <c r="H714" i="5" a="1"/>
  <c r="H714" i="5" s="1"/>
  <c r="H730" i="5" a="1"/>
  <c r="H730" i="5" s="1"/>
  <c r="H746" i="5" a="1"/>
  <c r="H746" i="5" s="1"/>
  <c r="H762" i="5" a="1"/>
  <c r="H762" i="5" s="1"/>
  <c r="H773" i="5" a="1"/>
  <c r="H773" i="5" s="1"/>
  <c r="H691" i="5" a="1"/>
  <c r="H691" i="5" s="1"/>
  <c r="H723" i="5" a="1"/>
  <c r="H723" i="5" s="1"/>
  <c r="H755" i="5" a="1"/>
  <c r="H755" i="5" s="1"/>
  <c r="H784" i="5" a="1"/>
  <c r="H784" i="5" s="1"/>
  <c r="H800" i="5" a="1"/>
  <c r="H800" i="5" s="1"/>
  <c r="H816" i="5" a="1"/>
  <c r="H816" i="5" s="1"/>
  <c r="H692" i="5" a="1"/>
  <c r="H692" i="5" s="1"/>
  <c r="H724" i="5" a="1"/>
  <c r="H724" i="5" s="1"/>
  <c r="H756" i="5" a="1"/>
  <c r="H756" i="5" s="1"/>
  <c r="H777" i="5" a="1"/>
  <c r="H777" i="5" s="1"/>
  <c r="H793" i="5" a="1"/>
  <c r="H793" i="5" s="1"/>
  <c r="H809" i="5" a="1"/>
  <c r="H809" i="5" s="1"/>
  <c r="H821" i="5" a="1"/>
  <c r="H821" i="5" s="1"/>
  <c r="H829" i="5" a="1"/>
  <c r="H829" i="5" s="1"/>
  <c r="H837" i="5" a="1"/>
  <c r="H837" i="5" s="1"/>
  <c r="H845" i="5" a="1"/>
  <c r="H845" i="5" s="1"/>
  <c r="H679" i="5" a="1"/>
  <c r="H679" i="5" s="1"/>
  <c r="H711" i="5" a="1"/>
  <c r="H711" i="5" s="1"/>
  <c r="H743" i="5" a="1"/>
  <c r="H743" i="5" s="1"/>
  <c r="H775" i="5" a="1"/>
  <c r="H775" i="5" s="1"/>
  <c r="H791" i="5" a="1"/>
  <c r="H791" i="5" s="1"/>
  <c r="H807" i="5" a="1"/>
  <c r="H807" i="5" s="1"/>
  <c r="H680" i="5" a="1"/>
  <c r="H680" i="5" s="1"/>
  <c r="H712" i="5" a="1"/>
  <c r="H712" i="5" s="1"/>
  <c r="H744" i="5" a="1"/>
  <c r="H744" i="5" s="1"/>
  <c r="H772" i="5" a="1"/>
  <c r="H772" i="5" s="1"/>
  <c r="H789" i="5" a="1"/>
  <c r="H789" i="5" s="1"/>
  <c r="H805" i="5" a="1"/>
  <c r="H805" i="5" s="1"/>
  <c r="H820" i="5" a="1"/>
  <c r="H820" i="5" s="1"/>
  <c r="H828" i="5" a="1"/>
  <c r="H828" i="5" s="1"/>
  <c r="H836" i="5" a="1"/>
  <c r="H836" i="5" s="1"/>
  <c r="H844" i="5" a="1"/>
  <c r="H844" i="5" s="1"/>
  <c r="H852" i="5" a="1"/>
  <c r="H852" i="5" s="1"/>
  <c r="H864" i="5" a="1"/>
  <c r="H864" i="5" s="1"/>
  <c r="H880" i="5" a="1"/>
  <c r="H880" i="5" s="1"/>
  <c r="H896" i="5" a="1"/>
  <c r="H896" i="5" s="1"/>
  <c r="H912" i="5" a="1"/>
  <c r="H912" i="5" s="1"/>
  <c r="H927" i="5" a="1"/>
  <c r="H927" i="5" s="1"/>
  <c r="H935" i="5" a="1"/>
  <c r="H935" i="5" s="1"/>
  <c r="H943" i="5" a="1"/>
  <c r="H943" i="5" s="1"/>
  <c r="H951" i="5" a="1"/>
  <c r="H951" i="5" s="1"/>
  <c r="H865" i="5" a="1"/>
  <c r="H865" i="5" s="1"/>
  <c r="H881" i="5" a="1"/>
  <c r="H881" i="5" s="1"/>
  <c r="H897" i="5" a="1"/>
  <c r="H897" i="5" s="1"/>
  <c r="H913" i="5" a="1"/>
  <c r="H913" i="5" s="1"/>
  <c r="H854" i="5" a="1"/>
  <c r="H854" i="5" s="1"/>
  <c r="H870" i="5" a="1"/>
  <c r="H870" i="5" s="1"/>
  <c r="H886" i="5" a="1"/>
  <c r="H886" i="5" s="1"/>
  <c r="H902" i="5" a="1"/>
  <c r="H902" i="5" s="1"/>
  <c r="H918" i="5" a="1"/>
  <c r="H918" i="5" s="1"/>
  <c r="H930" i="5" a="1"/>
  <c r="H930" i="5" s="1"/>
  <c r="H938" i="5" a="1"/>
  <c r="H938" i="5" s="1"/>
  <c r="H946" i="5" a="1"/>
  <c r="H946" i="5" s="1"/>
  <c r="H855" i="5" a="1"/>
  <c r="H855" i="5" s="1"/>
  <c r="H871" i="5" a="1"/>
  <c r="H871" i="5" s="1"/>
  <c r="H887" i="5" a="1"/>
  <c r="H887" i="5" s="1"/>
  <c r="H903" i="5" a="1"/>
  <c r="H903" i="5" s="1"/>
  <c r="H919" i="5" a="1"/>
  <c r="H919" i="5" s="1"/>
  <c r="H961" i="5" a="1"/>
  <c r="H961" i="5" s="1"/>
  <c r="H977" i="5" a="1"/>
  <c r="H977" i="5" s="1"/>
  <c r="H993" i="5" a="1"/>
  <c r="H993" i="5" s="1"/>
  <c r="H1009" i="5" a="1"/>
  <c r="H1009" i="5" s="1"/>
  <c r="H1025" i="5" a="1"/>
  <c r="H1025" i="5" s="1"/>
  <c r="H1041" i="5" a="1"/>
  <c r="H1041" i="5" s="1"/>
  <c r="H1057" i="5" a="1"/>
  <c r="H1057" i="5" s="1"/>
  <c r="H1073" i="5" a="1"/>
  <c r="H1073" i="5" s="1"/>
  <c r="H1089" i="5" a="1"/>
  <c r="H1089" i="5" s="1"/>
  <c r="H1105" i="5" a="1"/>
  <c r="H1105" i="5" s="1"/>
  <c r="H1121" i="5" a="1"/>
  <c r="H1121" i="5" s="1"/>
  <c r="H1137" i="5" a="1"/>
  <c r="H1137" i="5" s="1"/>
  <c r="H1153" i="5" a="1"/>
  <c r="H1153" i="5" s="1"/>
  <c r="H1169" i="5" a="1"/>
  <c r="H1169" i="5" s="1"/>
  <c r="H1185" i="5" a="1"/>
  <c r="H1185" i="5" s="1"/>
  <c r="H1201" i="5" a="1"/>
  <c r="H1201" i="5" s="1"/>
  <c r="H1217" i="5" a="1"/>
  <c r="H1217" i="5" s="1"/>
  <c r="H1233" i="5" a="1"/>
  <c r="H1233" i="5" s="1"/>
  <c r="H1249" i="5" a="1"/>
  <c r="H1249" i="5" s="1"/>
  <c r="H1265" i="5" a="1"/>
  <c r="H1265" i="5" s="1"/>
  <c r="H1281" i="5" a="1"/>
  <c r="H1281" i="5" s="1"/>
  <c r="H1297" i="5" a="1"/>
  <c r="H1297" i="5" s="1"/>
  <c r="H1313" i="5" a="1"/>
  <c r="H1313" i="5" s="1"/>
  <c r="H1329" i="5" a="1"/>
  <c r="H1329" i="5" s="1"/>
  <c r="H1345" i="5" a="1"/>
  <c r="H1345" i="5" s="1"/>
  <c r="H1361" i="5" a="1"/>
  <c r="H1361" i="5" s="1"/>
  <c r="H1377" i="5" a="1"/>
  <c r="H1377" i="5" s="1"/>
  <c r="H1393" i="5" a="1"/>
  <c r="H1393" i="5" s="1"/>
  <c r="H1409" i="5" a="1"/>
  <c r="H1409" i="5" s="1"/>
  <c r="H1425" i="5" a="1"/>
  <c r="H1425" i="5" s="1"/>
  <c r="H1441" i="5" a="1"/>
  <c r="H1441" i="5" s="1"/>
  <c r="H1457" i="5" a="1"/>
  <c r="H1457" i="5" s="1"/>
  <c r="H1473" i="5" a="1"/>
  <c r="H1473" i="5" s="1"/>
  <c r="H1489" i="5" a="1"/>
  <c r="H1489" i="5" s="1"/>
  <c r="H1505" i="5" a="1"/>
  <c r="H1505" i="5" s="1"/>
  <c r="H1521" i="5" a="1"/>
  <c r="H1521" i="5" s="1"/>
  <c r="H1537" i="5" a="1"/>
  <c r="H1537" i="5" s="1"/>
  <c r="H1553" i="5" a="1"/>
  <c r="H1553" i="5" s="1"/>
  <c r="H1569" i="5" a="1"/>
  <c r="H1569" i="5" s="1"/>
  <c r="H1578" i="5" a="1"/>
  <c r="H1578" i="5" s="1"/>
  <c r="H1586" i="5" a="1"/>
  <c r="H1586" i="5" s="1"/>
  <c r="H966" i="5" a="1"/>
  <c r="H966" i="5" s="1"/>
  <c r="H982" i="5" a="1"/>
  <c r="H982" i="5" s="1"/>
  <c r="H998" i="5" a="1"/>
  <c r="H998" i="5" s="1"/>
  <c r="H1014" i="5" a="1"/>
  <c r="H1014" i="5" s="1"/>
  <c r="H1030" i="5" a="1"/>
  <c r="H1030" i="5" s="1"/>
  <c r="H1046" i="5" a="1"/>
  <c r="H1046" i="5" s="1"/>
  <c r="H1062" i="5" a="1"/>
  <c r="H1062" i="5" s="1"/>
  <c r="H1078" i="5" a="1"/>
  <c r="H1078" i="5" s="1"/>
  <c r="H1094" i="5" a="1"/>
  <c r="H1094" i="5" s="1"/>
  <c r="H1110" i="5" a="1"/>
  <c r="H1110" i="5" s="1"/>
  <c r="H1126" i="5" a="1"/>
  <c r="H1126" i="5" s="1"/>
  <c r="H1142" i="5" a="1"/>
  <c r="H1142" i="5" s="1"/>
  <c r="H1158" i="5" a="1"/>
  <c r="H1158" i="5" s="1"/>
  <c r="H1174" i="5" a="1"/>
  <c r="H1174" i="5" s="1"/>
  <c r="H1190" i="5" a="1"/>
  <c r="H1190" i="5" s="1"/>
  <c r="H1206" i="5" a="1"/>
  <c r="H1206" i="5" s="1"/>
  <c r="H1222" i="5" a="1"/>
  <c r="H1222" i="5" s="1"/>
  <c r="H1238" i="5" a="1"/>
  <c r="H1238" i="5" s="1"/>
  <c r="H1254" i="5" a="1"/>
  <c r="H1254" i="5" s="1"/>
  <c r="H1270" i="5" a="1"/>
  <c r="H1270" i="5" s="1"/>
  <c r="H1286" i="5" a="1"/>
  <c r="H1286" i="5" s="1"/>
  <c r="H1302" i="5" a="1"/>
  <c r="H1302" i="5" s="1"/>
  <c r="H1318" i="5" a="1"/>
  <c r="H1318" i="5" s="1"/>
  <c r="H1334" i="5" a="1"/>
  <c r="H1334" i="5" s="1"/>
  <c r="H1350" i="5" a="1"/>
  <c r="H1350" i="5" s="1"/>
  <c r="H1366" i="5" a="1"/>
  <c r="H1366" i="5" s="1"/>
  <c r="H1382" i="5" a="1"/>
  <c r="H1382" i="5" s="1"/>
  <c r="H1398" i="5" a="1"/>
  <c r="H1398" i="5" s="1"/>
  <c r="H1414" i="5" a="1"/>
  <c r="H1414" i="5" s="1"/>
  <c r="H1430" i="5" a="1"/>
  <c r="H1430" i="5" s="1"/>
  <c r="H1446" i="5" a="1"/>
  <c r="H1446" i="5" s="1"/>
  <c r="H1462" i="5" a="1"/>
  <c r="H1462" i="5" s="1"/>
  <c r="H1478" i="5" a="1"/>
  <c r="H1478" i="5" s="1"/>
  <c r="H1494" i="5" a="1"/>
  <c r="H1494" i="5" s="1"/>
  <c r="H1510" i="5" a="1"/>
  <c r="H1510" i="5" s="1"/>
  <c r="H1526" i="5" a="1"/>
  <c r="H1526" i="5" s="1"/>
  <c r="H1542" i="5" a="1"/>
  <c r="H1542" i="5" s="1"/>
  <c r="H1558" i="5" a="1"/>
  <c r="H1558" i="5" s="1"/>
  <c r="H955" i="5" a="1"/>
  <c r="H955" i="5" s="1"/>
  <c r="H971" i="5" a="1"/>
  <c r="H971" i="5" s="1"/>
  <c r="H987" i="5" a="1"/>
  <c r="H987" i="5" s="1"/>
  <c r="H1003" i="5" a="1"/>
  <c r="H1003" i="5" s="1"/>
  <c r="H1019" i="5" a="1"/>
  <c r="H1019" i="5" s="1"/>
  <c r="H1035" i="5" a="1"/>
  <c r="H1035" i="5" s="1"/>
  <c r="H1051" i="5" a="1"/>
  <c r="H1051" i="5" s="1"/>
  <c r="H1067" i="5" a="1"/>
  <c r="H1067" i="5" s="1"/>
  <c r="H1083" i="5" a="1"/>
  <c r="H1083" i="5" s="1"/>
  <c r="H1099" i="5" a="1"/>
  <c r="H1099" i="5" s="1"/>
  <c r="H1115" i="5" a="1"/>
  <c r="H1115" i="5" s="1"/>
  <c r="H1131" i="5" a="1"/>
  <c r="H1131" i="5" s="1"/>
  <c r="H1147" i="5" a="1"/>
  <c r="H1147" i="5" s="1"/>
  <c r="H1163" i="5" a="1"/>
  <c r="H1163" i="5" s="1"/>
  <c r="H1179" i="5" a="1"/>
  <c r="H1179" i="5" s="1"/>
  <c r="H1195" i="5" a="1"/>
  <c r="H1195" i="5" s="1"/>
  <c r="H1211" i="5" a="1"/>
  <c r="H1211" i="5" s="1"/>
  <c r="H1227" i="5" a="1"/>
  <c r="H1227" i="5" s="1"/>
  <c r="H1243" i="5" a="1"/>
  <c r="H1243" i="5" s="1"/>
  <c r="H1259" i="5" a="1"/>
  <c r="H1259" i="5" s="1"/>
  <c r="H1275" i="5" a="1"/>
  <c r="H1275" i="5" s="1"/>
  <c r="H1291" i="5" a="1"/>
  <c r="H1291" i="5" s="1"/>
  <c r="H1307" i="5" a="1"/>
  <c r="H1307" i="5" s="1"/>
  <c r="H1323" i="5" a="1"/>
  <c r="H1323" i="5" s="1"/>
  <c r="H1339" i="5" a="1"/>
  <c r="H1339" i="5" s="1"/>
  <c r="H1355" i="5" a="1"/>
  <c r="H1355" i="5" s="1"/>
  <c r="H1371" i="5" a="1"/>
  <c r="H1371" i="5" s="1"/>
  <c r="H1387" i="5" a="1"/>
  <c r="H1387" i="5" s="1"/>
  <c r="H1403" i="5" a="1"/>
  <c r="H1403" i="5" s="1"/>
  <c r="H1419" i="5" a="1"/>
  <c r="H1419" i="5" s="1"/>
  <c r="H1435" i="5" a="1"/>
  <c r="H1435" i="5" s="1"/>
  <c r="H1451" i="5" a="1"/>
  <c r="H1451" i="5" s="1"/>
  <c r="H1467" i="5" a="1"/>
  <c r="H1467" i="5" s="1"/>
  <c r="H1483" i="5" a="1"/>
  <c r="H1483" i="5" s="1"/>
  <c r="H1499" i="5" a="1"/>
  <c r="H1499" i="5" s="1"/>
  <c r="H1515" i="5" a="1"/>
  <c r="H1515" i="5" s="1"/>
  <c r="H1531" i="5" a="1"/>
  <c r="H1531" i="5" s="1"/>
  <c r="H1547" i="5" a="1"/>
  <c r="H1547" i="5" s="1"/>
  <c r="H1563" i="5" a="1"/>
  <c r="H1563" i="5" s="1"/>
  <c r="H1575" i="5" a="1"/>
  <c r="H1575" i="5" s="1"/>
  <c r="H1583" i="5" a="1"/>
  <c r="H1583" i="5" s="1"/>
  <c r="H964" i="5" a="1"/>
  <c r="H964" i="5" s="1"/>
  <c r="H980" i="5" a="1"/>
  <c r="H980" i="5" s="1"/>
  <c r="H996" i="5" a="1"/>
  <c r="H996" i="5" s="1"/>
  <c r="H1012" i="5" a="1"/>
  <c r="H1012" i="5" s="1"/>
  <c r="H1028" i="5" a="1"/>
  <c r="H1028" i="5" s="1"/>
  <c r="H1044" i="5" a="1"/>
  <c r="H1044" i="5" s="1"/>
  <c r="H1060" i="5" a="1"/>
  <c r="H1060" i="5" s="1"/>
  <c r="H1076" i="5" a="1"/>
  <c r="H1076" i="5" s="1"/>
  <c r="H1092" i="5" a="1"/>
  <c r="H1092" i="5" s="1"/>
  <c r="H1108" i="5" a="1"/>
  <c r="H1108" i="5" s="1"/>
  <c r="H1124" i="5" a="1"/>
  <c r="H1124" i="5" s="1"/>
  <c r="H1140" i="5" a="1"/>
  <c r="H1140" i="5" s="1"/>
  <c r="H1156" i="5" a="1"/>
  <c r="H1156" i="5" s="1"/>
  <c r="H1172" i="5" a="1"/>
  <c r="H1172" i="5" s="1"/>
  <c r="H1188" i="5" a="1"/>
  <c r="H1188" i="5" s="1"/>
  <c r="H1204" i="5" a="1"/>
  <c r="H1204" i="5" s="1"/>
  <c r="H1220" i="5" a="1"/>
  <c r="H1220" i="5" s="1"/>
  <c r="H1236" i="5" a="1"/>
  <c r="H1236" i="5" s="1"/>
  <c r="H1252" i="5" a="1"/>
  <c r="H1252" i="5" s="1"/>
  <c r="H1268" i="5" a="1"/>
  <c r="H1268" i="5" s="1"/>
  <c r="H1284" i="5" a="1"/>
  <c r="H1284" i="5" s="1"/>
  <c r="H1300" i="5" a="1"/>
  <c r="H1300" i="5" s="1"/>
  <c r="H1316" i="5" a="1"/>
  <c r="H1316" i="5" s="1"/>
  <c r="H1332" i="5" a="1"/>
  <c r="H1332" i="5" s="1"/>
  <c r="H1348" i="5" a="1"/>
  <c r="H1348" i="5" s="1"/>
  <c r="H1364" i="5" a="1"/>
  <c r="H1364" i="5" s="1"/>
  <c r="H1380" i="5" a="1"/>
  <c r="H1380" i="5" s="1"/>
  <c r="H1396" i="5" a="1"/>
  <c r="H1396" i="5" s="1"/>
  <c r="H1412" i="5" a="1"/>
  <c r="H1412" i="5" s="1"/>
  <c r="H1428" i="5" a="1"/>
  <c r="H1428" i="5" s="1"/>
  <c r="H1444" i="5" a="1"/>
  <c r="H1444" i="5" s="1"/>
  <c r="H1460" i="5" a="1"/>
  <c r="H1460" i="5" s="1"/>
  <c r="H1476" i="5" a="1"/>
  <c r="H1476" i="5" s="1"/>
  <c r="H1492" i="5" a="1"/>
  <c r="H1492" i="5" s="1"/>
  <c r="H1508" i="5" a="1"/>
  <c r="H1508" i="5" s="1"/>
  <c r="H1524" i="5" a="1"/>
  <c r="H1524" i="5" s="1"/>
  <c r="H1540" i="5" a="1"/>
  <c r="H1540" i="5" s="1"/>
  <c r="H1556" i="5" a="1"/>
  <c r="H1556" i="5" s="1"/>
  <c r="H1587" i="5" a="1"/>
  <c r="H1587" i="5" s="1"/>
  <c r="H1603" i="5" a="1"/>
  <c r="H1603" i="5" s="1"/>
  <c r="H1619" i="5" a="1"/>
  <c r="H1619" i="5" s="1"/>
  <c r="H1635" i="5" a="1"/>
  <c r="H1635" i="5" s="1"/>
  <c r="H1651" i="5" a="1"/>
  <c r="H1651" i="5" s="1"/>
  <c r="H1667" i="5" a="1"/>
  <c r="H1667" i="5" s="1"/>
  <c r="H1683" i="5" a="1"/>
  <c r="H1683" i="5" s="1"/>
  <c r="H1699" i="5" a="1"/>
  <c r="H1699" i="5" s="1"/>
  <c r="H1715" i="5" a="1"/>
  <c r="H1715" i="5" s="1"/>
  <c r="H1731" i="5" a="1"/>
  <c r="H1731" i="5" s="1"/>
  <c r="H1747" i="5" a="1"/>
  <c r="H1747" i="5" s="1"/>
  <c r="H1763" i="5" a="1"/>
  <c r="H1763" i="5" s="1"/>
  <c r="H1779" i="5" a="1"/>
  <c r="H1779" i="5" s="1"/>
  <c r="H1795" i="5" a="1"/>
  <c r="H1795" i="5" s="1"/>
  <c r="H1811" i="5" a="1"/>
  <c r="H1811" i="5" s="1"/>
  <c r="H1827" i="5" a="1"/>
  <c r="H1827" i="5" s="1"/>
  <c r="H1843" i="5" a="1"/>
  <c r="H1843" i="5" s="1"/>
  <c r="H1859" i="5" a="1"/>
  <c r="H1859" i="5" s="1"/>
  <c r="H1875" i="5" a="1"/>
  <c r="H1875" i="5" s="1"/>
  <c r="H1891" i="5" a="1"/>
  <c r="H1891" i="5" s="1"/>
  <c r="H1907" i="5" a="1"/>
  <c r="H1907" i="5" s="1"/>
  <c r="H1923" i="5" a="1"/>
  <c r="H1923" i="5" s="1"/>
  <c r="H1939" i="5" a="1"/>
  <c r="H1939" i="5" s="1"/>
  <c r="H1596" i="5" a="1"/>
  <c r="H1596" i="5" s="1"/>
  <c r="H1612" i="5" a="1"/>
  <c r="H1612" i="5" s="1"/>
  <c r="H1628" i="5" a="1"/>
  <c r="H1628" i="5" s="1"/>
  <c r="H1644" i="5" a="1"/>
  <c r="H1644" i="5" s="1"/>
  <c r="H1660" i="5" a="1"/>
  <c r="H1660" i="5" s="1"/>
  <c r="H1676" i="5" a="1"/>
  <c r="H1676" i="5" s="1"/>
  <c r="H1692" i="5" a="1"/>
  <c r="H1692" i="5" s="1"/>
  <c r="H1708" i="5" a="1"/>
  <c r="H1708" i="5" s="1"/>
  <c r="H1724" i="5" a="1"/>
  <c r="H1724" i="5" s="1"/>
  <c r="H1740" i="5" a="1"/>
  <c r="H1740" i="5" s="1"/>
  <c r="H1756" i="5" a="1"/>
  <c r="H1756" i="5" s="1"/>
  <c r="H1772" i="5" a="1"/>
  <c r="H1772" i="5" s="1"/>
  <c r="H1788" i="5" a="1"/>
  <c r="H1788" i="5" s="1"/>
  <c r="H1804" i="5" a="1"/>
  <c r="H1804" i="5" s="1"/>
  <c r="H1820" i="5" a="1"/>
  <c r="H1820" i="5" s="1"/>
  <c r="H1836" i="5" a="1"/>
  <c r="H1836" i="5" s="1"/>
  <c r="H1852" i="5" a="1"/>
  <c r="H1852" i="5" s="1"/>
  <c r="H1868" i="5" a="1"/>
  <c r="H1868" i="5" s="1"/>
  <c r="H1884" i="5" a="1"/>
  <c r="H1884" i="5" s="1"/>
  <c r="H1900" i="5" a="1"/>
  <c r="H1900" i="5" s="1"/>
  <c r="H1916" i="5" a="1"/>
  <c r="H1916" i="5" s="1"/>
  <c r="H1932" i="5" a="1"/>
  <c r="H1932" i="5" s="1"/>
  <c r="H1947" i="5" a="1"/>
  <c r="H1947" i="5" s="1"/>
  <c r="H1955" i="5" a="1"/>
  <c r="H1955" i="5" s="1"/>
  <c r="H1963" i="5" a="1"/>
  <c r="H1963" i="5" s="1"/>
  <c r="H1971" i="5" a="1"/>
  <c r="H1971" i="5" s="1"/>
  <c r="H1979" i="5" a="1"/>
  <c r="H1979" i="5" s="1"/>
  <c r="H1987" i="5" a="1"/>
  <c r="H1987" i="5" s="1"/>
  <c r="H1995" i="5" a="1"/>
  <c r="H1995" i="5" s="1"/>
  <c r="H1597" i="5" a="1"/>
  <c r="H1597" i="5" s="1"/>
  <c r="H1613" i="5" a="1"/>
  <c r="H1613" i="5" s="1"/>
  <c r="H1629" i="5" a="1"/>
  <c r="H1629" i="5" s="1"/>
  <c r="H1645" i="5" a="1"/>
  <c r="H1645" i="5" s="1"/>
  <c r="H1661" i="5" a="1"/>
  <c r="H1661" i="5" s="1"/>
  <c r="H1677" i="5" a="1"/>
  <c r="H1677" i="5" s="1"/>
  <c r="H1695" i="5" a="1"/>
  <c r="H1695" i="5" s="1"/>
  <c r="H1711" i="5" a="1"/>
  <c r="H1711" i="5" s="1"/>
  <c r="H1727" i="5" a="1"/>
  <c r="H1727" i="5" s="1"/>
  <c r="H1743" i="5" a="1"/>
  <c r="H1743" i="5" s="1"/>
  <c r="H1759" i="5" a="1"/>
  <c r="H1759" i="5" s="1"/>
  <c r="H1775" i="5" a="1"/>
  <c r="H1775" i="5" s="1"/>
  <c r="H1791" i="5" a="1"/>
  <c r="H1791" i="5" s="1"/>
  <c r="H1807" i="5" a="1"/>
  <c r="H1807" i="5" s="1"/>
  <c r="H1823" i="5" a="1"/>
  <c r="H1823" i="5" s="1"/>
  <c r="H1839" i="5" a="1"/>
  <c r="H1839" i="5" s="1"/>
  <c r="H1855" i="5" a="1"/>
  <c r="H1855" i="5" s="1"/>
  <c r="H1871" i="5" a="1"/>
  <c r="H1871" i="5" s="1"/>
  <c r="H1887" i="5" a="1"/>
  <c r="H1887" i="5" s="1"/>
  <c r="H1903" i="5" a="1"/>
  <c r="H1903" i="5" s="1"/>
  <c r="H1919" i="5" a="1"/>
  <c r="H1919" i="5" s="1"/>
  <c r="H1935" i="5" a="1"/>
  <c r="H1935" i="5" s="1"/>
  <c r="H1594" i="5" a="1"/>
  <c r="H1594" i="5" s="1"/>
  <c r="H1610" i="5" a="1"/>
  <c r="H1610" i="5" s="1"/>
  <c r="H1626" i="5" a="1"/>
  <c r="H1626" i="5" s="1"/>
  <c r="H1642" i="5" a="1"/>
  <c r="H1642" i="5" s="1"/>
  <c r="H1658" i="5" a="1"/>
  <c r="H1658" i="5" s="1"/>
  <c r="H1674" i="5" a="1"/>
  <c r="H1674" i="5" s="1"/>
  <c r="H1690" i="5" a="1"/>
  <c r="H1690" i="5" s="1"/>
  <c r="H1704" i="5" a="1"/>
  <c r="H1704" i="5" s="1"/>
  <c r="H1720" i="5" a="1"/>
  <c r="H1720" i="5" s="1"/>
  <c r="H1736" i="5" a="1"/>
  <c r="H1736" i="5" s="1"/>
  <c r="H1752" i="5" a="1"/>
  <c r="H1752" i="5" s="1"/>
  <c r="H1768" i="5" a="1"/>
  <c r="H1768" i="5" s="1"/>
  <c r="H1784" i="5" a="1"/>
  <c r="H1784" i="5" s="1"/>
  <c r="H1800" i="5" a="1"/>
  <c r="H1800" i="5" s="1"/>
  <c r="H1816" i="5" a="1"/>
  <c r="H1816" i="5" s="1"/>
  <c r="H1832" i="5" a="1"/>
  <c r="H1832" i="5" s="1"/>
  <c r="H1848" i="5" a="1"/>
  <c r="H1848" i="5" s="1"/>
  <c r="H1864" i="5" a="1"/>
  <c r="H1864" i="5" s="1"/>
  <c r="H1880" i="5" a="1"/>
  <c r="H1880" i="5" s="1"/>
  <c r="H1896" i="5" a="1"/>
  <c r="H1896" i="5" s="1"/>
  <c r="H1912" i="5" a="1"/>
  <c r="H1912" i="5" s="1"/>
  <c r="H1928" i="5" a="1"/>
  <c r="H1928" i="5" s="1"/>
  <c r="H1944" i="5" a="1"/>
  <c r="H1944" i="5" s="1"/>
  <c r="H1952" i="5" a="1"/>
  <c r="H1952" i="5" s="1"/>
  <c r="H1960" i="5" a="1"/>
  <c r="H1960" i="5" s="1"/>
  <c r="H1968" i="5" a="1"/>
  <c r="H1968" i="5" s="1"/>
  <c r="H1976" i="5" a="1"/>
  <c r="H1976" i="5" s="1"/>
  <c r="H1984" i="5" a="1"/>
  <c r="H1984" i="5" s="1"/>
  <c r="H1992" i="5" a="1"/>
  <c r="H1992" i="5" s="1"/>
  <c r="H2000" i="5" a="1"/>
  <c r="H2000" i="5" s="1"/>
  <c r="H3" i="5" a="1"/>
  <c r="H3" i="5" s="1"/>
  <c r="H11" i="5" a="1"/>
  <c r="H11" i="5" s="1"/>
  <c r="H12" i="5" a="1"/>
  <c r="H12" i="5" s="1"/>
  <c r="H25" i="5" a="1"/>
  <c r="H25" i="5" s="1"/>
  <c r="H41" i="5" a="1"/>
  <c r="H41" i="5" s="1"/>
  <c r="H57" i="5" a="1"/>
  <c r="H57" i="5" s="1"/>
  <c r="H73" i="5" a="1"/>
  <c r="H73" i="5" s="1"/>
  <c r="H89" i="5" a="1"/>
  <c r="H89" i="5" s="1"/>
  <c r="H105" i="5" a="1"/>
  <c r="H105" i="5" s="1"/>
  <c r="H121" i="5" a="1"/>
  <c r="H121" i="5" s="1"/>
  <c r="H137" i="5" a="1"/>
  <c r="H137" i="5" s="1"/>
  <c r="H153" i="5" a="1"/>
  <c r="H153" i="5" s="1"/>
  <c r="H169" i="5" a="1"/>
  <c r="H169" i="5" s="1"/>
  <c r="H18" i="5" a="1"/>
  <c r="H18" i="5" s="1"/>
  <c r="H34" i="5" a="1"/>
  <c r="H34" i="5" s="1"/>
  <c r="H50" i="5" a="1"/>
  <c r="H50" i="5" s="1"/>
  <c r="H66" i="5" a="1"/>
  <c r="H66" i="5" s="1"/>
  <c r="H82" i="5" a="1"/>
  <c r="H82" i="5" s="1"/>
  <c r="H98" i="5" a="1"/>
  <c r="H98" i="5" s="1"/>
  <c r="H114" i="5" a="1"/>
  <c r="H114" i="5" s="1"/>
  <c r="H130" i="5" a="1"/>
  <c r="H130" i="5" s="1"/>
  <c r="H146" i="5" a="1"/>
  <c r="H146" i="5" s="1"/>
  <c r="H162" i="5" a="1"/>
  <c r="H162" i="5" s="1"/>
  <c r="H15" i="5" a="1"/>
  <c r="H15" i="5" s="1"/>
  <c r="H31" i="5" a="1"/>
  <c r="H31" i="5" s="1"/>
  <c r="H47" i="5" a="1"/>
  <c r="H47" i="5" s="1"/>
  <c r="H63" i="5" a="1"/>
  <c r="H63" i="5" s="1"/>
  <c r="H79" i="5" a="1"/>
  <c r="H79" i="5" s="1"/>
  <c r="H95" i="5" a="1"/>
  <c r="H95" i="5" s="1"/>
  <c r="H111" i="5" a="1"/>
  <c r="H111" i="5" s="1"/>
  <c r="H127" i="5" a="1"/>
  <c r="H127" i="5" s="1"/>
  <c r="H143" i="5" a="1"/>
  <c r="H143" i="5" s="1"/>
  <c r="H159" i="5" a="1"/>
  <c r="H159" i="5" s="1"/>
  <c r="H175" i="5" a="1"/>
  <c r="H175" i="5" s="1"/>
  <c r="H28" i="5" a="1"/>
  <c r="H28" i="5" s="1"/>
  <c r="H44" i="5" a="1"/>
  <c r="H44" i="5" s="1"/>
  <c r="H60" i="5" a="1"/>
  <c r="H60" i="5" s="1"/>
  <c r="H76" i="5" a="1"/>
  <c r="H76" i="5" s="1"/>
  <c r="H92" i="5" a="1"/>
  <c r="H92" i="5" s="1"/>
  <c r="H108" i="5" a="1"/>
  <c r="H108" i="5" s="1"/>
  <c r="H124" i="5" a="1"/>
  <c r="H124" i="5" s="1"/>
  <c r="H140" i="5" a="1"/>
  <c r="H140" i="5" s="1"/>
  <c r="H156" i="5" a="1"/>
  <c r="H156" i="5" s="1"/>
  <c r="H172" i="5" a="1"/>
  <c r="H172" i="5" s="1"/>
  <c r="H189" i="5" a="1"/>
  <c r="H189" i="5" s="1"/>
  <c r="H205" i="5" a="1"/>
  <c r="H205" i="5" s="1"/>
  <c r="H221" i="5" a="1"/>
  <c r="H221" i="5" s="1"/>
  <c r="H237" i="5" a="1"/>
  <c r="H237" i="5" s="1"/>
  <c r="H253" i="5" a="1"/>
  <c r="H253" i="5" s="1"/>
  <c r="H267" i="5" a="1"/>
  <c r="H267" i="5" s="1"/>
  <c r="H275" i="5" a="1"/>
  <c r="H275" i="5" s="1"/>
  <c r="H283" i="5" a="1"/>
  <c r="H283" i="5" s="1"/>
  <c r="H291" i="5" a="1"/>
  <c r="H291" i="5" s="1"/>
  <c r="H190" i="5" a="1"/>
  <c r="H190" i="5" s="1"/>
  <c r="H206" i="5" a="1"/>
  <c r="H206" i="5" s="1"/>
  <c r="H222" i="5" a="1"/>
  <c r="H222" i="5" s="1"/>
  <c r="H238" i="5" a="1"/>
  <c r="H238" i="5" s="1"/>
  <c r="H254" i="5" a="1"/>
  <c r="H254" i="5" s="1"/>
  <c r="H183" i="5" a="1"/>
  <c r="H183" i="5" s="1"/>
  <c r="H199" i="5" a="1"/>
  <c r="H199" i="5" s="1"/>
  <c r="H215" i="5" a="1"/>
  <c r="H215" i="5" s="1"/>
  <c r="H231" i="5" a="1"/>
  <c r="H231" i="5" s="1"/>
  <c r="H247" i="5" a="1"/>
  <c r="H247" i="5" s="1"/>
  <c r="H263" i="5" a="1"/>
  <c r="H263" i="5" s="1"/>
  <c r="H272" i="5" a="1"/>
  <c r="H272" i="5" s="1"/>
  <c r="H280" i="5" a="1"/>
  <c r="H280" i="5" s="1"/>
  <c r="H288" i="5" a="1"/>
  <c r="H288" i="5" s="1"/>
  <c r="H184" i="5" a="1"/>
  <c r="H184" i="5" s="1"/>
  <c r="H200" i="5" a="1"/>
  <c r="H200" i="5" s="1"/>
  <c r="H216" i="5" a="1"/>
  <c r="H216" i="5" s="1"/>
  <c r="H232" i="5" a="1"/>
  <c r="H232" i="5" s="1"/>
  <c r="H248" i="5" a="1"/>
  <c r="H248" i="5" s="1"/>
  <c r="H264" i="5" a="1"/>
  <c r="H264" i="5" s="1"/>
  <c r="H305" i="5" a="1"/>
  <c r="H305" i="5" s="1"/>
  <c r="H321" i="5" a="1"/>
  <c r="H321" i="5" s="1"/>
  <c r="H337" i="5" a="1"/>
  <c r="H337" i="5" s="1"/>
  <c r="H353" i="5" a="1"/>
  <c r="H353" i="5" s="1"/>
  <c r="H369" i="5" a="1"/>
  <c r="H369" i="5" s="1"/>
  <c r="H385" i="5" a="1"/>
  <c r="H385" i="5" s="1"/>
  <c r="H401" i="5" a="1"/>
  <c r="H401" i="5" s="1"/>
  <c r="H417" i="5" a="1"/>
  <c r="H417" i="5" s="1"/>
  <c r="H433" i="5" a="1"/>
  <c r="H433" i="5" s="1"/>
  <c r="H449" i="5" a="1"/>
  <c r="H449" i="5" s="1"/>
  <c r="H465" i="5" a="1"/>
  <c r="H465" i="5" s="1"/>
  <c r="H481" i="5" a="1"/>
  <c r="H481" i="5" s="1"/>
  <c r="H497" i="5" a="1"/>
  <c r="H497" i="5" s="1"/>
  <c r="H294" i="5" a="1"/>
  <c r="H294" i="5" s="1"/>
  <c r="H310" i="5" a="1"/>
  <c r="H310" i="5" s="1"/>
  <c r="H326" i="5" a="1"/>
  <c r="H326" i="5" s="1"/>
  <c r="H342" i="5" a="1"/>
  <c r="H342" i="5" s="1"/>
  <c r="H358" i="5" a="1"/>
  <c r="H358" i="5" s="1"/>
  <c r="H374" i="5" a="1"/>
  <c r="H374" i="5" s="1"/>
  <c r="H390" i="5" a="1"/>
  <c r="H390" i="5" s="1"/>
  <c r="H406" i="5" a="1"/>
  <c r="H406" i="5" s="1"/>
  <c r="H422" i="5" a="1"/>
  <c r="H422" i="5" s="1"/>
  <c r="H438" i="5" a="1"/>
  <c r="H438" i="5" s="1"/>
  <c r="H454" i="5" a="1"/>
  <c r="H454" i="5" s="1"/>
  <c r="H470" i="5" a="1"/>
  <c r="H470" i="5" s="1"/>
  <c r="H486" i="5" a="1"/>
  <c r="H486" i="5" s="1"/>
  <c r="H502" i="5" a="1"/>
  <c r="H502" i="5" s="1"/>
  <c r="H518" i="5" a="1"/>
  <c r="H518" i="5" s="1"/>
  <c r="H534" i="5" a="1"/>
  <c r="H534" i="5" s="1"/>
  <c r="H550" i="5" a="1"/>
  <c r="H550" i="5" s="1"/>
  <c r="H299" i="5" a="1"/>
  <c r="H299" i="5" s="1"/>
  <c r="H315" i="5" a="1"/>
  <c r="H315" i="5" s="1"/>
  <c r="H331" i="5" a="1"/>
  <c r="H331" i="5" s="1"/>
  <c r="H347" i="5" a="1"/>
  <c r="H347" i="5" s="1"/>
  <c r="H363" i="5" a="1"/>
  <c r="H363" i="5" s="1"/>
  <c r="H379" i="5" a="1"/>
  <c r="H379" i="5" s="1"/>
  <c r="H395" i="5" a="1"/>
  <c r="H395" i="5" s="1"/>
  <c r="H411" i="5" a="1"/>
  <c r="H411" i="5" s="1"/>
  <c r="H427" i="5" a="1"/>
  <c r="H427" i="5" s="1"/>
  <c r="H443" i="5" a="1"/>
  <c r="H443" i="5" s="1"/>
  <c r="H459" i="5" a="1"/>
  <c r="H459" i="5" s="1"/>
  <c r="H296" i="5" a="1"/>
  <c r="H296" i="5" s="1"/>
  <c r="H312" i="5" a="1"/>
  <c r="H312" i="5" s="1"/>
  <c r="H328" i="5" a="1"/>
  <c r="H328" i="5" s="1"/>
  <c r="H344" i="5" a="1"/>
  <c r="H344" i="5" s="1"/>
  <c r="H360" i="5" a="1"/>
  <c r="H360" i="5" s="1"/>
  <c r="H376" i="5" a="1"/>
  <c r="H376" i="5" s="1"/>
  <c r="H392" i="5" a="1"/>
  <c r="H392" i="5" s="1"/>
  <c r="H408" i="5" a="1"/>
  <c r="H408" i="5" s="1"/>
  <c r="H424" i="5" a="1"/>
  <c r="H424" i="5" s="1"/>
  <c r="H440" i="5" a="1"/>
  <c r="H440" i="5" s="1"/>
  <c r="H456" i="5" a="1"/>
  <c r="H456" i="5" s="1"/>
  <c r="H472" i="5" a="1"/>
  <c r="H472" i="5" s="1"/>
  <c r="H488" i="5" a="1"/>
  <c r="H488" i="5" s="1"/>
  <c r="H504" i="5" a="1"/>
  <c r="H504" i="5" s="1"/>
  <c r="H520" i="5" a="1"/>
  <c r="H520" i="5" s="1"/>
  <c r="H536" i="5" a="1"/>
  <c r="H536" i="5" s="1"/>
  <c r="H552" i="5" a="1"/>
  <c r="H552" i="5" s="1"/>
  <c r="H491" i="5" a="1"/>
  <c r="H491" i="5" s="1"/>
  <c r="H533" i="5" a="1"/>
  <c r="H533" i="5" s="1"/>
  <c r="H563" i="5" a="1"/>
  <c r="H563" i="5" s="1"/>
  <c r="H579" i="5" a="1"/>
  <c r="H579" i="5" s="1"/>
  <c r="H595" i="5" a="1"/>
  <c r="H595" i="5" s="1"/>
  <c r="H611" i="5" a="1"/>
  <c r="H611" i="5" s="1"/>
  <c r="H627" i="5" a="1"/>
  <c r="H627" i="5" s="1"/>
  <c r="H643" i="5" a="1"/>
  <c r="H643" i="5" s="1"/>
  <c r="H659" i="5" a="1"/>
  <c r="H659" i="5" s="1"/>
  <c r="H511" i="5" a="1"/>
  <c r="H511" i="5" s="1"/>
  <c r="H543" i="5" a="1"/>
  <c r="H543" i="5" s="1"/>
  <c r="H568" i="5" a="1"/>
  <c r="H568" i="5" s="1"/>
  <c r="H584" i="5" a="1"/>
  <c r="H584" i="5" s="1"/>
  <c r="H600" i="5" a="1"/>
  <c r="H600" i="5" s="1"/>
  <c r="H616" i="5" a="1"/>
  <c r="H616" i="5" s="1"/>
  <c r="H632" i="5" a="1"/>
  <c r="H632" i="5" s="1"/>
  <c r="H648" i="5" a="1"/>
  <c r="H648" i="5" s="1"/>
  <c r="H664" i="5" a="1"/>
  <c r="H664" i="5" s="1"/>
  <c r="H521" i="5" a="1"/>
  <c r="H521" i="5" s="1"/>
  <c r="H553" i="5" a="1"/>
  <c r="H553" i="5" s="1"/>
  <c r="H573" i="5" a="1"/>
  <c r="H573" i="5" s="1"/>
  <c r="H589" i="5" a="1"/>
  <c r="H589" i="5" s="1"/>
  <c r="H605" i="5" a="1"/>
  <c r="H605" i="5" s="1"/>
  <c r="H621" i="5" a="1"/>
  <c r="H621" i="5" s="1"/>
  <c r="H637" i="5" a="1"/>
  <c r="H637" i="5" s="1"/>
  <c r="H653" i="5" a="1"/>
  <c r="H653" i="5" s="1"/>
  <c r="H669" i="5" a="1"/>
  <c r="H669" i="5" s="1"/>
  <c r="H685" i="5" a="1"/>
  <c r="H685" i="5" s="1"/>
  <c r="H701" i="5" a="1"/>
  <c r="H701" i="5" s="1"/>
  <c r="H717" i="5" a="1"/>
  <c r="H717" i="5" s="1"/>
  <c r="H733" i="5" a="1"/>
  <c r="H733" i="5" s="1"/>
  <c r="H749" i="5" a="1"/>
  <c r="H749" i="5" s="1"/>
  <c r="H765" i="5" a="1"/>
  <c r="H765" i="5" s="1"/>
  <c r="H523" i="5" a="1"/>
  <c r="H523" i="5" s="1"/>
  <c r="H555" i="5" a="1"/>
  <c r="H555" i="5" s="1"/>
  <c r="H574" i="5" a="1"/>
  <c r="H574" i="5" s="1"/>
  <c r="H590" i="5" a="1"/>
  <c r="H590" i="5" s="1"/>
  <c r="H606" i="5" a="1"/>
  <c r="H606" i="5" s="1"/>
  <c r="H622" i="5" a="1"/>
  <c r="H622" i="5" s="1"/>
  <c r="H638" i="5" a="1"/>
  <c r="H638" i="5" s="1"/>
  <c r="H654" i="5" a="1"/>
  <c r="H654" i="5" s="1"/>
  <c r="H670" i="5" a="1"/>
  <c r="H670" i="5" s="1"/>
  <c r="H686" i="5" a="1"/>
  <c r="H686" i="5" s="1"/>
  <c r="H702" i="5" a="1"/>
  <c r="H702" i="5" s="1"/>
  <c r="H718" i="5" a="1"/>
  <c r="H718" i="5" s="1"/>
  <c r="H734" i="5" a="1"/>
  <c r="H734" i="5" s="1"/>
  <c r="H750" i="5" a="1"/>
  <c r="H750" i="5" s="1"/>
  <c r="H766" i="5" a="1"/>
  <c r="H766" i="5" s="1"/>
  <c r="H667" i="5" a="1"/>
  <c r="H667" i="5" s="1"/>
  <c r="H699" i="5" a="1"/>
  <c r="H699" i="5" s="1"/>
  <c r="H731" i="5" a="1"/>
  <c r="H731" i="5" s="1"/>
  <c r="H763" i="5" a="1"/>
  <c r="H763" i="5" s="1"/>
  <c r="H787" i="5" a="1"/>
  <c r="H787" i="5" s="1"/>
  <c r="H803" i="5" a="1"/>
  <c r="H803" i="5" s="1"/>
  <c r="H668" i="5" a="1"/>
  <c r="H668" i="5" s="1"/>
  <c r="H700" i="5" a="1"/>
  <c r="H700" i="5" s="1"/>
  <c r="H732" i="5" a="1"/>
  <c r="H732" i="5" s="1"/>
  <c r="H764" i="5" a="1"/>
  <c r="H764" i="5" s="1"/>
  <c r="H782" i="5" a="1"/>
  <c r="H782" i="5" s="1"/>
  <c r="H798" i="5" a="1"/>
  <c r="H798" i="5" s="1"/>
  <c r="H814" i="5" a="1"/>
  <c r="H814" i="5" s="1"/>
  <c r="H823" i="5" a="1"/>
  <c r="H823" i="5" s="1"/>
  <c r="H831" i="5" a="1"/>
  <c r="H831" i="5" s="1"/>
  <c r="H839" i="5" a="1"/>
  <c r="H839" i="5" s="1"/>
  <c r="H847" i="5" a="1"/>
  <c r="H847" i="5" s="1"/>
  <c r="H687" i="5" a="1"/>
  <c r="H687" i="5" s="1"/>
  <c r="H719" i="5" a="1"/>
  <c r="H719" i="5" s="1"/>
  <c r="H751" i="5" a="1"/>
  <c r="H751" i="5" s="1"/>
  <c r="H780" i="5" a="1"/>
  <c r="H780" i="5" s="1"/>
  <c r="H796" i="5" a="1"/>
  <c r="H796" i="5" s="1"/>
  <c r="H812" i="5" a="1"/>
  <c r="H812" i="5" s="1"/>
  <c r="H688" i="5" a="1"/>
  <c r="H688" i="5" s="1"/>
  <c r="H720" i="5" a="1"/>
  <c r="H720" i="5" s="1"/>
  <c r="H752" i="5" a="1"/>
  <c r="H752" i="5" s="1"/>
  <c r="H778" i="5" a="1"/>
  <c r="H778" i="5" s="1"/>
  <c r="H794" i="5" a="1"/>
  <c r="H794" i="5" s="1"/>
  <c r="H810" i="5" a="1"/>
  <c r="H810" i="5" s="1"/>
  <c r="H822" i="5" a="1"/>
  <c r="H822" i="5" s="1"/>
  <c r="H830" i="5" a="1"/>
  <c r="H830" i="5" s="1"/>
  <c r="H838" i="5" a="1"/>
  <c r="H838" i="5" s="1"/>
  <c r="H846" i="5" a="1"/>
  <c r="H846" i="5" s="1"/>
  <c r="H851" i="5" a="1"/>
  <c r="H851" i="5" s="1"/>
  <c r="H868" i="5" a="1"/>
  <c r="H868" i="5" s="1"/>
  <c r="H884" i="5" a="1"/>
  <c r="H884" i="5" s="1"/>
  <c r="H900" i="5" a="1"/>
  <c r="H900" i="5" s="1"/>
  <c r="H916" i="5" a="1"/>
  <c r="H916" i="5" s="1"/>
  <c r="H929" i="5" a="1"/>
  <c r="H929" i="5" s="1"/>
  <c r="H937" i="5" a="1"/>
  <c r="H937" i="5" s="1"/>
  <c r="H945" i="5" a="1"/>
  <c r="H945" i="5" s="1"/>
  <c r="H853" i="5" a="1"/>
  <c r="H853" i="5" s="1"/>
  <c r="H869" i="5" a="1"/>
  <c r="H869" i="5" s="1"/>
  <c r="H885" i="5" a="1"/>
  <c r="H885" i="5" s="1"/>
  <c r="H901" i="5" a="1"/>
  <c r="H901" i="5" s="1"/>
  <c r="H917" i="5" a="1"/>
  <c r="H917" i="5" s="1"/>
  <c r="H858" i="5" a="1"/>
  <c r="H858" i="5" s="1"/>
  <c r="H874" i="5" a="1"/>
  <c r="H874" i="5" s="1"/>
  <c r="H890" i="5" a="1"/>
  <c r="H890" i="5" s="1"/>
  <c r="H906" i="5" a="1"/>
  <c r="H906" i="5" s="1"/>
  <c r="H922" i="5" a="1"/>
  <c r="H922" i="5" s="1"/>
  <c r="H932" i="5" a="1"/>
  <c r="H932" i="5" s="1"/>
  <c r="H940" i="5" a="1"/>
  <c r="H940" i="5" s="1"/>
  <c r="H948" i="5" a="1"/>
  <c r="H948" i="5" s="1"/>
  <c r="H859" i="5" a="1"/>
  <c r="H859" i="5" s="1"/>
  <c r="H875" i="5" a="1"/>
  <c r="H875" i="5" s="1"/>
  <c r="H891" i="5" a="1"/>
  <c r="H891" i="5" s="1"/>
  <c r="H907" i="5" a="1"/>
  <c r="H907" i="5" s="1"/>
  <c r="H923" i="5" a="1"/>
  <c r="H923" i="5" s="1"/>
  <c r="H965" i="5" a="1"/>
  <c r="H965" i="5" s="1"/>
  <c r="H981" i="5" a="1"/>
  <c r="H981" i="5" s="1"/>
  <c r="H997" i="5" a="1"/>
  <c r="H997" i="5" s="1"/>
  <c r="H1013" i="5" a="1"/>
  <c r="H1013" i="5" s="1"/>
  <c r="H1029" i="5" a="1"/>
  <c r="H1029" i="5" s="1"/>
  <c r="H1045" i="5" a="1"/>
  <c r="H1045" i="5" s="1"/>
  <c r="H1061" i="5" a="1"/>
  <c r="H1061" i="5" s="1"/>
  <c r="H1077" i="5" a="1"/>
  <c r="H1077" i="5" s="1"/>
  <c r="H1093" i="5" a="1"/>
  <c r="H1093" i="5" s="1"/>
  <c r="H1109" i="5" a="1"/>
  <c r="H1109" i="5" s="1"/>
  <c r="H1125" i="5" a="1"/>
  <c r="H1125" i="5" s="1"/>
  <c r="H1141" i="5" a="1"/>
  <c r="H1141" i="5" s="1"/>
  <c r="H1157" i="5" a="1"/>
  <c r="H1157" i="5" s="1"/>
  <c r="H1173" i="5" a="1"/>
  <c r="H1173" i="5" s="1"/>
  <c r="H1189" i="5" a="1"/>
  <c r="H1189" i="5" s="1"/>
  <c r="H1205" i="5" a="1"/>
  <c r="H1205" i="5" s="1"/>
  <c r="H1221" i="5" a="1"/>
  <c r="H1221" i="5" s="1"/>
  <c r="H1237" i="5" a="1"/>
  <c r="H1237" i="5" s="1"/>
  <c r="H1253" i="5" a="1"/>
  <c r="H1253" i="5" s="1"/>
  <c r="H1269" i="5" a="1"/>
  <c r="H1269" i="5" s="1"/>
  <c r="H1285" i="5" a="1"/>
  <c r="H1285" i="5" s="1"/>
  <c r="H1301" i="5" a="1"/>
  <c r="H1301" i="5" s="1"/>
  <c r="H1317" i="5" a="1"/>
  <c r="H1317" i="5" s="1"/>
  <c r="H1333" i="5" a="1"/>
  <c r="H1333" i="5" s="1"/>
  <c r="H1349" i="5" a="1"/>
  <c r="H1349" i="5" s="1"/>
  <c r="H1365" i="5" a="1"/>
  <c r="H1365" i="5" s="1"/>
  <c r="H1381" i="5" a="1"/>
  <c r="H1381" i="5" s="1"/>
  <c r="H1397" i="5" a="1"/>
  <c r="H1397" i="5" s="1"/>
  <c r="H1413" i="5" a="1"/>
  <c r="H1413" i="5" s="1"/>
  <c r="H1429" i="5" a="1"/>
  <c r="H1429" i="5" s="1"/>
  <c r="H1445" i="5" a="1"/>
  <c r="H1445" i="5" s="1"/>
  <c r="H1461" i="5" a="1"/>
  <c r="H1461" i="5" s="1"/>
  <c r="H1477" i="5" a="1"/>
  <c r="H1477" i="5" s="1"/>
  <c r="H1493" i="5" a="1"/>
  <c r="H1493" i="5" s="1"/>
  <c r="H1509" i="5" a="1"/>
  <c r="H1509" i="5" s="1"/>
  <c r="H1525" i="5" a="1"/>
  <c r="H1525" i="5" s="1"/>
  <c r="H1541" i="5" a="1"/>
  <c r="H1541" i="5" s="1"/>
  <c r="H1557" i="5" a="1"/>
  <c r="H1557" i="5" s="1"/>
  <c r="H1572" i="5" a="1"/>
  <c r="H1572" i="5" s="1"/>
  <c r="H1580" i="5" a="1"/>
  <c r="H1580" i="5" s="1"/>
  <c r="H954" i="5" a="1"/>
  <c r="H954" i="5" s="1"/>
  <c r="H970" i="5" a="1"/>
  <c r="H970" i="5" s="1"/>
  <c r="H986" i="5" a="1"/>
  <c r="H986" i="5" s="1"/>
  <c r="H1002" i="5" a="1"/>
  <c r="H1002" i="5" s="1"/>
  <c r="H1018" i="5" a="1"/>
  <c r="H1018" i="5" s="1"/>
  <c r="H1034" i="5" a="1"/>
  <c r="H1034" i="5" s="1"/>
  <c r="H1050" i="5" a="1"/>
  <c r="H1050" i="5" s="1"/>
  <c r="H1066" i="5" a="1"/>
  <c r="H1066" i="5" s="1"/>
  <c r="H1082" i="5" a="1"/>
  <c r="H1082" i="5" s="1"/>
  <c r="H1098" i="5" a="1"/>
  <c r="H1098" i="5" s="1"/>
  <c r="H1114" i="5" a="1"/>
  <c r="H1114" i="5" s="1"/>
  <c r="H1130" i="5" a="1"/>
  <c r="H1130" i="5" s="1"/>
  <c r="H1146" i="5" a="1"/>
  <c r="H1146" i="5" s="1"/>
  <c r="H1162" i="5" a="1"/>
  <c r="H1162" i="5" s="1"/>
  <c r="H1178" i="5" a="1"/>
  <c r="H1178" i="5" s="1"/>
  <c r="H1194" i="5" a="1"/>
  <c r="H1194" i="5" s="1"/>
  <c r="H1210" i="5" a="1"/>
  <c r="H1210" i="5" s="1"/>
  <c r="H1226" i="5" a="1"/>
  <c r="H1226" i="5" s="1"/>
  <c r="H1242" i="5" a="1"/>
  <c r="H1242" i="5" s="1"/>
  <c r="H1258" i="5" a="1"/>
  <c r="H1258" i="5" s="1"/>
  <c r="H1274" i="5" a="1"/>
  <c r="H1274" i="5" s="1"/>
  <c r="H1290" i="5" a="1"/>
  <c r="H1290" i="5" s="1"/>
  <c r="H1306" i="5" a="1"/>
  <c r="H1306" i="5" s="1"/>
  <c r="H1322" i="5" a="1"/>
  <c r="H1322" i="5" s="1"/>
  <c r="H1338" i="5" a="1"/>
  <c r="H1338" i="5" s="1"/>
  <c r="H1354" i="5" a="1"/>
  <c r="H1354" i="5" s="1"/>
  <c r="H1370" i="5" a="1"/>
  <c r="H1370" i="5" s="1"/>
  <c r="H1386" i="5" a="1"/>
  <c r="H1386" i="5" s="1"/>
  <c r="H1402" i="5" a="1"/>
  <c r="H1402" i="5" s="1"/>
  <c r="H1418" i="5" a="1"/>
  <c r="H1418" i="5" s="1"/>
  <c r="H1434" i="5" a="1"/>
  <c r="H1434" i="5" s="1"/>
  <c r="H1450" i="5" a="1"/>
  <c r="H1450" i="5" s="1"/>
  <c r="H1466" i="5" a="1"/>
  <c r="H1466" i="5" s="1"/>
  <c r="H1482" i="5" a="1"/>
  <c r="H1482" i="5" s="1"/>
  <c r="H1498" i="5" a="1"/>
  <c r="H1498" i="5" s="1"/>
  <c r="H1514" i="5" a="1"/>
  <c r="H1514" i="5" s="1"/>
  <c r="H1530" i="5" a="1"/>
  <c r="H1530" i="5" s="1"/>
  <c r="H1546" i="5" a="1"/>
  <c r="H1546" i="5" s="1"/>
  <c r="H1562" i="5" a="1"/>
  <c r="H1562" i="5" s="1"/>
  <c r="H959" i="5" a="1"/>
  <c r="H959" i="5" s="1"/>
  <c r="H975" i="5" a="1"/>
  <c r="H975" i="5" s="1"/>
  <c r="H991" i="5" a="1"/>
  <c r="H991" i="5" s="1"/>
  <c r="H1007" i="5" a="1"/>
  <c r="H1007" i="5" s="1"/>
  <c r="H1023" i="5" a="1"/>
  <c r="H1023" i="5" s="1"/>
  <c r="H1039" i="5" a="1"/>
  <c r="H1039" i="5" s="1"/>
  <c r="H1055" i="5" a="1"/>
  <c r="H1055" i="5" s="1"/>
  <c r="H1071" i="5" a="1"/>
  <c r="H1071" i="5" s="1"/>
  <c r="H1087" i="5" a="1"/>
  <c r="H1087" i="5" s="1"/>
  <c r="H1103" i="5" a="1"/>
  <c r="H1103" i="5" s="1"/>
  <c r="H1119" i="5" a="1"/>
  <c r="H1119" i="5" s="1"/>
  <c r="H1135" i="5" a="1"/>
  <c r="H1135" i="5" s="1"/>
  <c r="H1151" i="5" a="1"/>
  <c r="H1151" i="5" s="1"/>
  <c r="H1167" i="5" a="1"/>
  <c r="H1167" i="5" s="1"/>
  <c r="H1183" i="5" a="1"/>
  <c r="H1183" i="5" s="1"/>
  <c r="H1199" i="5" a="1"/>
  <c r="H1199" i="5" s="1"/>
  <c r="H1215" i="5" a="1"/>
  <c r="H1215" i="5" s="1"/>
  <c r="H1231" i="5" a="1"/>
  <c r="H1231" i="5" s="1"/>
  <c r="H1247" i="5" a="1"/>
  <c r="H1247" i="5" s="1"/>
  <c r="H1263" i="5" a="1"/>
  <c r="H1263" i="5" s="1"/>
  <c r="H1279" i="5" a="1"/>
  <c r="H1279" i="5" s="1"/>
  <c r="H1295" i="5" a="1"/>
  <c r="H1295" i="5" s="1"/>
  <c r="H1311" i="5" a="1"/>
  <c r="H1311" i="5" s="1"/>
  <c r="H1327" i="5" a="1"/>
  <c r="H1327" i="5" s="1"/>
  <c r="H1343" i="5" a="1"/>
  <c r="H1343" i="5" s="1"/>
  <c r="H1359" i="5" a="1"/>
  <c r="H1359" i="5" s="1"/>
  <c r="H1375" i="5" a="1"/>
  <c r="H1375" i="5" s="1"/>
  <c r="H1391" i="5" a="1"/>
  <c r="H1391" i="5" s="1"/>
  <c r="H1407" i="5" a="1"/>
  <c r="H1407" i="5" s="1"/>
  <c r="H1423" i="5" a="1"/>
  <c r="H1423" i="5" s="1"/>
  <c r="H1439" i="5" a="1"/>
  <c r="H1439" i="5" s="1"/>
  <c r="H1455" i="5" a="1"/>
  <c r="H1455" i="5" s="1"/>
  <c r="H1471" i="5" a="1"/>
  <c r="H1471" i="5" s="1"/>
  <c r="H1487" i="5" a="1"/>
  <c r="H1487" i="5" s="1"/>
  <c r="H1503" i="5" a="1"/>
  <c r="H1503" i="5" s="1"/>
  <c r="H1519" i="5" a="1"/>
  <c r="H1519" i="5" s="1"/>
  <c r="H1535" i="5" a="1"/>
  <c r="H1535" i="5" s="1"/>
  <c r="H1551" i="5" a="1"/>
  <c r="H1551" i="5" s="1"/>
  <c r="H1567" i="5" a="1"/>
  <c r="H1567" i="5" s="1"/>
  <c r="H1577" i="5" a="1"/>
  <c r="H1577" i="5" s="1"/>
  <c r="H1585" i="5" a="1"/>
  <c r="H1585" i="5" s="1"/>
  <c r="H968" i="5" a="1"/>
  <c r="H968" i="5" s="1"/>
  <c r="H984" i="5" a="1"/>
  <c r="H984" i="5" s="1"/>
  <c r="H1000" i="5" a="1"/>
  <c r="H1000" i="5" s="1"/>
  <c r="H1016" i="5" a="1"/>
  <c r="H1016" i="5" s="1"/>
  <c r="H1032" i="5" a="1"/>
  <c r="H1032" i="5" s="1"/>
  <c r="H1048" i="5" a="1"/>
  <c r="H1048" i="5" s="1"/>
  <c r="H1064" i="5" a="1"/>
  <c r="H1064" i="5" s="1"/>
  <c r="H1080" i="5" a="1"/>
  <c r="H1080" i="5" s="1"/>
  <c r="H1096" i="5" a="1"/>
  <c r="H1096" i="5" s="1"/>
  <c r="H1112" i="5" a="1"/>
  <c r="H1112" i="5" s="1"/>
  <c r="H1128" i="5" a="1"/>
  <c r="H1128" i="5" s="1"/>
  <c r="H1144" i="5" a="1"/>
  <c r="H1144" i="5" s="1"/>
  <c r="H1160" i="5" a="1"/>
  <c r="H1160" i="5" s="1"/>
  <c r="H1176" i="5" a="1"/>
  <c r="H1176" i="5" s="1"/>
  <c r="H1192" i="5" a="1"/>
  <c r="H1192" i="5" s="1"/>
  <c r="H1208" i="5" a="1"/>
  <c r="H1208" i="5" s="1"/>
  <c r="H1224" i="5" a="1"/>
  <c r="H1224" i="5" s="1"/>
  <c r="H1240" i="5" a="1"/>
  <c r="H1240" i="5" s="1"/>
  <c r="H1256" i="5" a="1"/>
  <c r="H1256" i="5" s="1"/>
  <c r="H1272" i="5" a="1"/>
  <c r="H1272" i="5" s="1"/>
  <c r="H1288" i="5" a="1"/>
  <c r="H1288" i="5" s="1"/>
  <c r="H1304" i="5" a="1"/>
  <c r="H1304" i="5" s="1"/>
  <c r="H1320" i="5" a="1"/>
  <c r="H1320" i="5" s="1"/>
  <c r="H1336" i="5" a="1"/>
  <c r="H1336" i="5" s="1"/>
  <c r="H1352" i="5" a="1"/>
  <c r="H1352" i="5" s="1"/>
  <c r="H1368" i="5" a="1"/>
  <c r="H1368" i="5" s="1"/>
  <c r="H1384" i="5" a="1"/>
  <c r="H1384" i="5" s="1"/>
  <c r="H1400" i="5" a="1"/>
  <c r="H1400" i="5" s="1"/>
  <c r="H1416" i="5" a="1"/>
  <c r="H1416" i="5" s="1"/>
  <c r="H1432" i="5" a="1"/>
  <c r="H1432" i="5" s="1"/>
  <c r="H1448" i="5" a="1"/>
  <c r="H1448" i="5" s="1"/>
  <c r="H1464" i="5" a="1"/>
  <c r="H1464" i="5" s="1"/>
  <c r="H1480" i="5" a="1"/>
  <c r="H1480" i="5" s="1"/>
  <c r="H1496" i="5" a="1"/>
  <c r="H1496" i="5" s="1"/>
  <c r="H1512" i="5" a="1"/>
  <c r="H1512" i="5" s="1"/>
  <c r="H1528" i="5" a="1"/>
  <c r="H1528" i="5" s="1"/>
  <c r="H1544" i="5" a="1"/>
  <c r="H1544" i="5" s="1"/>
  <c r="H1560" i="5" a="1"/>
  <c r="H1560" i="5" s="1"/>
  <c r="H1591" i="5" a="1"/>
  <c r="H1591" i="5" s="1"/>
  <c r="H1607" i="5" a="1"/>
  <c r="H1607" i="5" s="1"/>
  <c r="H1623" i="5" a="1"/>
  <c r="H1623" i="5" s="1"/>
  <c r="H1639" i="5" a="1"/>
  <c r="H1639" i="5" s="1"/>
  <c r="H1655" i="5" a="1"/>
  <c r="H1655" i="5" s="1"/>
  <c r="H1671" i="5" a="1"/>
  <c r="H1671" i="5" s="1"/>
  <c r="H1687" i="5" a="1"/>
  <c r="H1687" i="5" s="1"/>
  <c r="H1702" i="5" a="1"/>
  <c r="H1702" i="5" s="1"/>
  <c r="H1718" i="5" a="1"/>
  <c r="H1718" i="5" s="1"/>
  <c r="H1734" i="5" a="1"/>
  <c r="H1734" i="5" s="1"/>
  <c r="H1750" i="5" a="1"/>
  <c r="H1750" i="5" s="1"/>
  <c r="H1766" i="5" a="1"/>
  <c r="H1766" i="5" s="1"/>
  <c r="H1782" i="5" a="1"/>
  <c r="H1782" i="5" s="1"/>
  <c r="H1798" i="5" a="1"/>
  <c r="H1798" i="5" s="1"/>
  <c r="H1814" i="5" a="1"/>
  <c r="H1814" i="5" s="1"/>
  <c r="H1830" i="5" a="1"/>
  <c r="H1830" i="5" s="1"/>
  <c r="H1846" i="5" a="1"/>
  <c r="H1846" i="5" s="1"/>
  <c r="H1862" i="5" a="1"/>
  <c r="H1862" i="5" s="1"/>
  <c r="H1878" i="5" a="1"/>
  <c r="H1878" i="5" s="1"/>
  <c r="H1894" i="5" a="1"/>
  <c r="H1894" i="5" s="1"/>
  <c r="H1910" i="5" a="1"/>
  <c r="H1910" i="5" s="1"/>
  <c r="H1926" i="5" a="1"/>
  <c r="H1926" i="5" s="1"/>
  <c r="H1942" i="5" a="1"/>
  <c r="H1942" i="5" s="1"/>
  <c r="H1600" i="5" a="1"/>
  <c r="H1600" i="5" s="1"/>
  <c r="H1616" i="5" a="1"/>
  <c r="H1616" i="5" s="1"/>
  <c r="H1632" i="5" a="1"/>
  <c r="H1632" i="5" s="1"/>
  <c r="H1648" i="5" a="1"/>
  <c r="H1648" i="5" s="1"/>
  <c r="H1664" i="5" a="1"/>
  <c r="H1664" i="5" s="1"/>
  <c r="H1680" i="5" a="1"/>
  <c r="H1680" i="5" s="1"/>
  <c r="H1697" i="5" a="1"/>
  <c r="H1697" i="5" s="1"/>
  <c r="H1713" i="5" a="1"/>
  <c r="H1713" i="5" s="1"/>
  <c r="H1729" i="5" a="1"/>
  <c r="H1729" i="5" s="1"/>
  <c r="H1745" i="5" a="1"/>
  <c r="H1745" i="5" s="1"/>
  <c r="H1761" i="5" a="1"/>
  <c r="H1761" i="5" s="1"/>
  <c r="H1777" i="5" a="1"/>
  <c r="H1777" i="5" s="1"/>
  <c r="H1793" i="5" a="1"/>
  <c r="H1793" i="5" s="1"/>
  <c r="H1809" i="5" a="1"/>
  <c r="H1809" i="5" s="1"/>
  <c r="H1825" i="5" a="1"/>
  <c r="H1825" i="5" s="1"/>
  <c r="H1841" i="5" a="1"/>
  <c r="H1841" i="5" s="1"/>
  <c r="H1857" i="5" a="1"/>
  <c r="H1857" i="5" s="1"/>
  <c r="H1873" i="5" a="1"/>
  <c r="H1873" i="5" s="1"/>
  <c r="H1889" i="5" a="1"/>
  <c r="H1889" i="5" s="1"/>
  <c r="H1905" i="5" a="1"/>
  <c r="H1905" i="5" s="1"/>
  <c r="H1921" i="5" a="1"/>
  <c r="H1921" i="5" s="1"/>
  <c r="H1937" i="5" a="1"/>
  <c r="H1937" i="5" s="1"/>
  <c r="H1949" i="5" a="1"/>
  <c r="H1949" i="5" s="1"/>
  <c r="H1957" i="5" a="1"/>
  <c r="H1957" i="5" s="1"/>
  <c r="H1965" i="5" a="1"/>
  <c r="H1965" i="5" s="1"/>
  <c r="H1973" i="5" a="1"/>
  <c r="H1973" i="5" s="1"/>
  <c r="H1981" i="5" a="1"/>
  <c r="H1981" i="5" s="1"/>
  <c r="H1989" i="5" a="1"/>
  <c r="H1989" i="5" s="1"/>
  <c r="H1997" i="5" a="1"/>
  <c r="H1997" i="5" s="1"/>
  <c r="H1601" i="5" a="1"/>
  <c r="H1601" i="5" s="1"/>
  <c r="H1617" i="5" a="1"/>
  <c r="H1617" i="5" s="1"/>
  <c r="H1633" i="5" a="1"/>
  <c r="H1633" i="5" s="1"/>
  <c r="H1649" i="5" a="1"/>
  <c r="H1649" i="5" s="1"/>
  <c r="H1665" i="5" a="1"/>
  <c r="H1665" i="5" s="1"/>
  <c r="H1681" i="5" a="1"/>
  <c r="H1681" i="5" s="1"/>
  <c r="H1698" i="5" a="1"/>
  <c r="H1698" i="5" s="1"/>
  <c r="H1714" i="5" a="1"/>
  <c r="H1714" i="5" s="1"/>
  <c r="H1730" i="5" a="1"/>
  <c r="H1730" i="5" s="1"/>
  <c r="H1746" i="5" a="1"/>
  <c r="H1746" i="5" s="1"/>
  <c r="H1762" i="5" a="1"/>
  <c r="H1762" i="5" s="1"/>
  <c r="H1778" i="5" a="1"/>
  <c r="H1778" i="5" s="1"/>
  <c r="H1794" i="5" a="1"/>
  <c r="H1794" i="5" s="1"/>
  <c r="H1810" i="5" a="1"/>
  <c r="H1810" i="5" s="1"/>
  <c r="H1826" i="5" a="1"/>
  <c r="H1826" i="5" s="1"/>
  <c r="H1842" i="5" a="1"/>
  <c r="H1842" i="5" s="1"/>
  <c r="H1858" i="5" a="1"/>
  <c r="H1858" i="5" s="1"/>
  <c r="H1874" i="5" a="1"/>
  <c r="H1874" i="5" s="1"/>
  <c r="H1890" i="5" a="1"/>
  <c r="H1890" i="5" s="1"/>
  <c r="H1906" i="5" a="1"/>
  <c r="H1906" i="5" s="1"/>
  <c r="H1922" i="5" a="1"/>
  <c r="H1922" i="5" s="1"/>
  <c r="H1938" i="5" a="1"/>
  <c r="H1938" i="5" s="1"/>
  <c r="H1598" i="5" a="1"/>
  <c r="H1598" i="5" s="1"/>
  <c r="H1614" i="5" a="1"/>
  <c r="H1614" i="5" s="1"/>
  <c r="H1630" i="5" a="1"/>
  <c r="H1630" i="5" s="1"/>
  <c r="H1646" i="5" a="1"/>
  <c r="H1646" i="5" s="1"/>
  <c r="H1662" i="5" a="1"/>
  <c r="H1662" i="5" s="1"/>
  <c r="H1678" i="5" a="1"/>
  <c r="H1678" i="5" s="1"/>
  <c r="H1693" i="5" a="1"/>
  <c r="H1693" i="5" s="1"/>
  <c r="H1709" i="5" a="1"/>
  <c r="H1709" i="5" s="1"/>
  <c r="H1725" i="5" a="1"/>
  <c r="H1725" i="5" s="1"/>
  <c r="H1741" i="5" a="1"/>
  <c r="H1741" i="5" s="1"/>
  <c r="H1757" i="5" a="1"/>
  <c r="H1757" i="5" s="1"/>
  <c r="H1773" i="5" a="1"/>
  <c r="H1773" i="5" s="1"/>
  <c r="H1789" i="5" a="1"/>
  <c r="H1789" i="5" s="1"/>
  <c r="H1805" i="5" a="1"/>
  <c r="H1805" i="5" s="1"/>
  <c r="H1821" i="5" a="1"/>
  <c r="H1821" i="5" s="1"/>
  <c r="H1837" i="5" a="1"/>
  <c r="H1837" i="5" s="1"/>
  <c r="H1853" i="5" a="1"/>
  <c r="H1853" i="5" s="1"/>
  <c r="H1869" i="5" a="1"/>
  <c r="H1869" i="5" s="1"/>
  <c r="H1885" i="5" a="1"/>
  <c r="H1885" i="5" s="1"/>
  <c r="H1901" i="5" a="1"/>
  <c r="H1901" i="5" s="1"/>
  <c r="H1917" i="5" a="1"/>
  <c r="H1917" i="5" s="1"/>
  <c r="H1933" i="5" a="1"/>
  <c r="H1933" i="5" s="1"/>
  <c r="H1946" i="5" a="1"/>
  <c r="H1946" i="5" s="1"/>
  <c r="H1954" i="5" a="1"/>
  <c r="H1954" i="5" s="1"/>
  <c r="H1962" i="5" a="1"/>
  <c r="H1962" i="5" s="1"/>
  <c r="H1970" i="5" a="1"/>
  <c r="H1970" i="5" s="1"/>
  <c r="H1978" i="5" a="1"/>
  <c r="H1978" i="5" s="1"/>
  <c r="H1986" i="5" a="1"/>
  <c r="H1986" i="5" s="1"/>
  <c r="H1994" i="5" a="1"/>
  <c r="H1994" i="5" s="1"/>
  <c r="H2002" i="5" a="1"/>
  <c r="H2002" i="5" s="1"/>
  <c r="H5" i="5" a="1"/>
  <c r="H5" i="5" s="1"/>
  <c r="H6" i="5" a="1"/>
  <c r="H6" i="5" s="1"/>
  <c r="H13" i="5" a="1"/>
  <c r="H13" i="5" s="1"/>
  <c r="H29" i="5" a="1"/>
  <c r="H29" i="5" s="1"/>
  <c r="H45" i="5" a="1"/>
  <c r="H45" i="5" s="1"/>
  <c r="H61" i="5" a="1"/>
  <c r="H61" i="5" s="1"/>
  <c r="H77" i="5" a="1"/>
  <c r="H77" i="5" s="1"/>
  <c r="H93" i="5" a="1"/>
  <c r="H93" i="5" s="1"/>
  <c r="H109" i="5" a="1"/>
  <c r="H109" i="5" s="1"/>
  <c r="H125" i="5" a="1"/>
  <c r="H125" i="5" s="1"/>
  <c r="H141" i="5" a="1"/>
  <c r="H141" i="5" s="1"/>
  <c r="H157" i="5" a="1"/>
  <c r="H157" i="5" s="1"/>
  <c r="H173" i="5" a="1"/>
  <c r="H173" i="5" s="1"/>
  <c r="H22" i="5" a="1"/>
  <c r="H22" i="5" s="1"/>
  <c r="H38" i="5" a="1"/>
  <c r="H38" i="5" s="1"/>
  <c r="H54" i="5" a="1"/>
  <c r="H54" i="5" s="1"/>
  <c r="H70" i="5" a="1"/>
  <c r="H70" i="5" s="1"/>
  <c r="H86" i="5" a="1"/>
  <c r="H86" i="5" s="1"/>
  <c r="H102" i="5" a="1"/>
  <c r="H102" i="5" s="1"/>
  <c r="H118" i="5" a="1"/>
  <c r="H118" i="5" s="1"/>
  <c r="H134" i="5" a="1"/>
  <c r="H134" i="5" s="1"/>
  <c r="H150" i="5" a="1"/>
  <c r="H150" i="5" s="1"/>
  <c r="H166" i="5" a="1"/>
  <c r="H166" i="5" s="1"/>
  <c r="H19" i="5" a="1"/>
  <c r="H19" i="5" s="1"/>
  <c r="H35" i="5" a="1"/>
  <c r="H35" i="5" s="1"/>
  <c r="H51" i="5" a="1"/>
  <c r="H51" i="5" s="1"/>
  <c r="H67" i="5" a="1"/>
  <c r="H67" i="5" s="1"/>
  <c r="H83" i="5" a="1"/>
  <c r="H83" i="5" s="1"/>
  <c r="H99" i="5" a="1"/>
  <c r="H99" i="5" s="1"/>
  <c r="H115" i="5" a="1"/>
  <c r="H115" i="5" s="1"/>
  <c r="H131" i="5" a="1"/>
  <c r="H131" i="5" s="1"/>
  <c r="H147" i="5" a="1"/>
  <c r="H147" i="5" s="1"/>
  <c r="H163" i="5" a="1"/>
  <c r="H163" i="5" s="1"/>
  <c r="H16" i="5" a="1"/>
  <c r="H16" i="5" s="1"/>
  <c r="H32" i="5" a="1"/>
  <c r="H32" i="5" s="1"/>
  <c r="H48" i="5" a="1"/>
  <c r="H48" i="5" s="1"/>
  <c r="H64" i="5" a="1"/>
  <c r="H64" i="5" s="1"/>
  <c r="H80" i="5" a="1"/>
  <c r="H80" i="5" s="1"/>
  <c r="H96" i="5" a="1"/>
  <c r="H96" i="5" s="1"/>
  <c r="H112" i="5" a="1"/>
  <c r="H112" i="5" s="1"/>
  <c r="H128" i="5" a="1"/>
  <c r="H128" i="5" s="1"/>
  <c r="H144" i="5" a="1"/>
  <c r="H144" i="5" s="1"/>
  <c r="H160" i="5" a="1"/>
  <c r="H160" i="5" s="1"/>
  <c r="H177" i="5" a="1"/>
  <c r="H177" i="5" s="1"/>
  <c r="H193" i="5" a="1"/>
  <c r="H193" i="5" s="1"/>
  <c r="H209" i="5" a="1"/>
  <c r="H209" i="5" s="1"/>
  <c r="H225" i="5" a="1"/>
  <c r="H225" i="5" s="1"/>
  <c r="H241" i="5" a="1"/>
  <c r="H241" i="5" s="1"/>
  <c r="H257" i="5" a="1"/>
  <c r="H257" i="5" s="1"/>
  <c r="H269" i="5" a="1"/>
  <c r="H269" i="5" s="1"/>
  <c r="H277" i="5" a="1"/>
  <c r="H277" i="5" s="1"/>
  <c r="H285" i="5" a="1"/>
  <c r="H285" i="5" s="1"/>
  <c r="H178" i="5" a="1"/>
  <c r="H178" i="5" s="1"/>
  <c r="H194" i="5" a="1"/>
  <c r="H194" i="5" s="1"/>
  <c r="H210" i="5" a="1"/>
  <c r="H210" i="5" s="1"/>
  <c r="H226" i="5" a="1"/>
  <c r="H226" i="5" s="1"/>
  <c r="H242" i="5" a="1"/>
  <c r="H242" i="5" s="1"/>
  <c r="H258" i="5" a="1"/>
  <c r="H258" i="5" s="1"/>
  <c r="H187" i="5" a="1"/>
  <c r="H187" i="5" s="1"/>
  <c r="H203" i="5" a="1"/>
  <c r="H203" i="5" s="1"/>
  <c r="H219" i="5" a="1"/>
  <c r="H219" i="5" s="1"/>
  <c r="H235" i="5" a="1"/>
  <c r="H235" i="5" s="1"/>
  <c r="H251" i="5" a="1"/>
  <c r="H251" i="5" s="1"/>
  <c r="H266" i="5" a="1"/>
  <c r="H266" i="5" s="1"/>
  <c r="H274" i="5" a="1"/>
  <c r="H274" i="5" s="1"/>
  <c r="H282" i="5" a="1"/>
  <c r="H282" i="5" s="1"/>
  <c r="H290" i="5" a="1"/>
  <c r="H290" i="5" s="1"/>
  <c r="H188" i="5" a="1"/>
  <c r="H188" i="5" s="1"/>
  <c r="H204" i="5" a="1"/>
  <c r="H204" i="5" s="1"/>
  <c r="H220" i="5" a="1"/>
  <c r="H220" i="5" s="1"/>
  <c r="H236" i="5" a="1"/>
  <c r="H236" i="5" s="1"/>
  <c r="H252" i="5" a="1"/>
  <c r="H252" i="5" s="1"/>
  <c r="H293" i="5" a="1"/>
  <c r="H293" i="5" s="1"/>
  <c r="H309" i="5" a="1"/>
  <c r="H309" i="5" s="1"/>
  <c r="H325" i="5" a="1"/>
  <c r="H325" i="5" s="1"/>
  <c r="H341" i="5" a="1"/>
  <c r="H341" i="5" s="1"/>
  <c r="H357" i="5" a="1"/>
  <c r="H357" i="5" s="1"/>
  <c r="H373" i="5" a="1"/>
  <c r="H373" i="5" s="1"/>
  <c r="H389" i="5" a="1"/>
  <c r="H389" i="5" s="1"/>
  <c r="H405" i="5" a="1"/>
  <c r="H405" i="5" s="1"/>
  <c r="H421" i="5" a="1"/>
  <c r="H421" i="5" s="1"/>
  <c r="H437" i="5" a="1"/>
  <c r="H437" i="5" s="1"/>
  <c r="H453" i="5" a="1"/>
  <c r="H453" i="5" s="1"/>
  <c r="H469" i="5" a="1"/>
  <c r="H469" i="5" s="1"/>
  <c r="H485" i="5" a="1"/>
  <c r="H485" i="5" s="1"/>
  <c r="H501" i="5" a="1"/>
  <c r="H501" i="5" s="1"/>
  <c r="H298" i="5" a="1"/>
  <c r="H298" i="5" s="1"/>
  <c r="H314" i="5" a="1"/>
  <c r="H314" i="5" s="1"/>
  <c r="H330" i="5" a="1"/>
  <c r="H330" i="5" s="1"/>
  <c r="H346" i="5" a="1"/>
  <c r="H346" i="5" s="1"/>
  <c r="H362" i="5" a="1"/>
  <c r="H362" i="5" s="1"/>
  <c r="H378" i="5" a="1"/>
  <c r="H378" i="5" s="1"/>
  <c r="H394" i="5" a="1"/>
  <c r="H394" i="5" s="1"/>
  <c r="H410" i="5" a="1"/>
  <c r="H410" i="5" s="1"/>
  <c r="H426" i="5" a="1"/>
  <c r="H426" i="5" s="1"/>
  <c r="H442" i="5" a="1"/>
  <c r="H442" i="5" s="1"/>
  <c r="H458" i="5" a="1"/>
  <c r="H458" i="5" s="1"/>
  <c r="H474" i="5" a="1"/>
  <c r="H474" i="5" s="1"/>
  <c r="H490" i="5" a="1"/>
  <c r="H490" i="5" s="1"/>
  <c r="H506" i="5" a="1"/>
  <c r="H506" i="5" s="1"/>
  <c r="H522" i="5" a="1"/>
  <c r="H522" i="5" s="1"/>
  <c r="H538" i="5" a="1"/>
  <c r="H538" i="5" s="1"/>
  <c r="H554" i="5" a="1"/>
  <c r="H554" i="5" s="1"/>
  <c r="H303" i="5" a="1"/>
  <c r="H303" i="5" s="1"/>
  <c r="H319" i="5" a="1"/>
  <c r="H319" i="5" s="1"/>
  <c r="H335" i="5" a="1"/>
  <c r="H335" i="5" s="1"/>
  <c r="H351" i="5" a="1"/>
  <c r="H351" i="5" s="1"/>
  <c r="H367" i="5" a="1"/>
  <c r="H367" i="5" s="1"/>
  <c r="H383" i="5" a="1"/>
  <c r="H383" i="5" s="1"/>
  <c r="H399" i="5" a="1"/>
  <c r="H399" i="5" s="1"/>
  <c r="H415" i="5" a="1"/>
  <c r="H415" i="5" s="1"/>
  <c r="H431" i="5" a="1"/>
  <c r="H431" i="5" s="1"/>
  <c r="H447" i="5" a="1"/>
  <c r="H447" i="5" s="1"/>
  <c r="H463" i="5" a="1"/>
  <c r="H463" i="5" s="1"/>
  <c r="H300" i="5" a="1"/>
  <c r="H300" i="5" s="1"/>
  <c r="H316" i="5" a="1"/>
  <c r="H316" i="5" s="1"/>
  <c r="H332" i="5" a="1"/>
  <c r="H332" i="5" s="1"/>
  <c r="H348" i="5" a="1"/>
  <c r="H348" i="5" s="1"/>
  <c r="H364" i="5" a="1"/>
  <c r="H364" i="5" s="1"/>
  <c r="H380" i="5" a="1"/>
  <c r="H380" i="5" s="1"/>
  <c r="H396" i="5" a="1"/>
  <c r="H396" i="5" s="1"/>
  <c r="H412" i="5" a="1"/>
  <c r="H412" i="5" s="1"/>
  <c r="H428" i="5" a="1"/>
  <c r="H428" i="5" s="1"/>
  <c r="H444" i="5" a="1"/>
  <c r="H444" i="5" s="1"/>
  <c r="H460" i="5" a="1"/>
  <c r="H460" i="5" s="1"/>
  <c r="H476" i="5" a="1"/>
  <c r="H476" i="5" s="1"/>
  <c r="H492" i="5" a="1"/>
  <c r="H492" i="5" s="1"/>
  <c r="H508" i="5" a="1"/>
  <c r="H508" i="5" s="1"/>
  <c r="H524" i="5" a="1"/>
  <c r="H524" i="5" s="1"/>
  <c r="H540" i="5" a="1"/>
  <c r="H540" i="5" s="1"/>
  <c r="H556" i="5" a="1"/>
  <c r="H556" i="5" s="1"/>
  <c r="H507" i="5" a="1"/>
  <c r="H507" i="5" s="1"/>
  <c r="H541" i="5" a="1"/>
  <c r="H541" i="5" s="1"/>
  <c r="H567" i="5" a="1"/>
  <c r="H567" i="5" s="1"/>
  <c r="H583" i="5" a="1"/>
  <c r="H583" i="5" s="1"/>
  <c r="H599" i="5" a="1"/>
  <c r="H599" i="5" s="1"/>
  <c r="H615" i="5" a="1"/>
  <c r="H615" i="5" s="1"/>
  <c r="H631" i="5" a="1"/>
  <c r="H631" i="5" s="1"/>
  <c r="H647" i="5" a="1"/>
  <c r="H647" i="5" s="1"/>
  <c r="H663" i="5" a="1"/>
  <c r="H663" i="5" s="1"/>
  <c r="H519" i="5" a="1"/>
  <c r="H519" i="5" s="1"/>
  <c r="H551" i="5" a="1"/>
  <c r="H551" i="5" s="1"/>
  <c r="H572" i="5" a="1"/>
  <c r="H572" i="5" s="1"/>
  <c r="H588" i="5" a="1"/>
  <c r="H588" i="5" s="1"/>
  <c r="H604" i="5" a="1"/>
  <c r="H604" i="5" s="1"/>
  <c r="H620" i="5" a="1"/>
  <c r="H620" i="5" s="1"/>
  <c r="H636" i="5" a="1"/>
  <c r="H636" i="5" s="1"/>
  <c r="H652" i="5" a="1"/>
  <c r="H652" i="5" s="1"/>
  <c r="H483" i="5" a="1"/>
  <c r="H483" i="5" s="1"/>
  <c r="H529" i="5" a="1"/>
  <c r="H529" i="5" s="1"/>
  <c r="H561" i="5" a="1"/>
  <c r="H561" i="5" s="1"/>
  <c r="H577" i="5" a="1"/>
  <c r="H577" i="5" s="1"/>
  <c r="H593" i="5" a="1"/>
  <c r="H593" i="5" s="1"/>
  <c r="H609" i="5" a="1"/>
  <c r="H609" i="5" s="1"/>
  <c r="H625" i="5" a="1"/>
  <c r="H625" i="5" s="1"/>
  <c r="H641" i="5" a="1"/>
  <c r="H641" i="5" s="1"/>
  <c r="H657" i="5" a="1"/>
  <c r="H657" i="5" s="1"/>
  <c r="H673" i="5" a="1"/>
  <c r="H673" i="5" s="1"/>
  <c r="H689" i="5" a="1"/>
  <c r="H689" i="5" s="1"/>
  <c r="H705" i="5" a="1"/>
  <c r="H705" i="5" s="1"/>
  <c r="H721" i="5" a="1"/>
  <c r="H721" i="5" s="1"/>
  <c r="H737" i="5" a="1"/>
  <c r="H737" i="5" s="1"/>
  <c r="H753" i="5" a="1"/>
  <c r="H753" i="5" s="1"/>
  <c r="H487" i="5" a="1"/>
  <c r="H487" i="5" s="1"/>
  <c r="H531" i="5" a="1"/>
  <c r="H531" i="5" s="1"/>
  <c r="H562" i="5" a="1"/>
  <c r="H562" i="5" s="1"/>
  <c r="H578" i="5" a="1"/>
  <c r="H578" i="5" s="1"/>
  <c r="H594" i="5" a="1"/>
  <c r="H594" i="5" s="1"/>
  <c r="H610" i="5" a="1"/>
  <c r="H610" i="5" s="1"/>
  <c r="H626" i="5" a="1"/>
  <c r="H626" i="5" s="1"/>
  <c r="H642" i="5" a="1"/>
  <c r="H642" i="5" s="1"/>
  <c r="H658" i="5" a="1"/>
  <c r="H658" i="5" s="1"/>
  <c r="H674" i="5" a="1"/>
  <c r="H674" i="5" s="1"/>
  <c r="H690" i="5" a="1"/>
  <c r="H690" i="5" s="1"/>
  <c r="H706" i="5" a="1"/>
  <c r="H706" i="5" s="1"/>
  <c r="H722" i="5" a="1"/>
  <c r="H722" i="5" s="1"/>
  <c r="H738" i="5" a="1"/>
  <c r="H738" i="5" s="1"/>
  <c r="H754" i="5" a="1"/>
  <c r="H754" i="5" s="1"/>
  <c r="H769" i="5" a="1"/>
  <c r="H769" i="5" s="1"/>
  <c r="H675" i="5" a="1"/>
  <c r="H675" i="5" s="1"/>
  <c r="H707" i="5" a="1"/>
  <c r="H707" i="5" s="1"/>
  <c r="H739" i="5" a="1"/>
  <c r="H739" i="5" s="1"/>
  <c r="H776" i="5" a="1"/>
  <c r="H776" i="5" s="1"/>
  <c r="H792" i="5" a="1"/>
  <c r="H792" i="5" s="1"/>
  <c r="H808" i="5" a="1"/>
  <c r="H808" i="5" s="1"/>
  <c r="H676" i="5" a="1"/>
  <c r="H676" i="5" s="1"/>
  <c r="H708" i="5" a="1"/>
  <c r="H708" i="5" s="1"/>
  <c r="H740" i="5" a="1"/>
  <c r="H740" i="5" s="1"/>
  <c r="H770" i="5" a="1"/>
  <c r="H770" i="5" s="1"/>
  <c r="H785" i="5" a="1"/>
  <c r="H785" i="5" s="1"/>
  <c r="H801" i="5" a="1"/>
  <c r="H801" i="5" s="1"/>
  <c r="H817" i="5" a="1"/>
  <c r="H817" i="5" s="1"/>
  <c r="H825" i="5" a="1"/>
  <c r="H825" i="5" s="1"/>
  <c r="H833" i="5" a="1"/>
  <c r="H833" i="5" s="1"/>
  <c r="H841" i="5" a="1"/>
  <c r="H841" i="5" s="1"/>
  <c r="H849" i="5" a="1"/>
  <c r="H849" i="5" s="1"/>
  <c r="H695" i="5" a="1"/>
  <c r="H695" i="5" s="1"/>
  <c r="H727" i="5" a="1"/>
  <c r="H727" i="5" s="1"/>
  <c r="H759" i="5" a="1"/>
  <c r="H759" i="5" s="1"/>
  <c r="H783" i="5" a="1"/>
  <c r="H783" i="5" s="1"/>
  <c r="H799" i="5" a="1"/>
  <c r="H799" i="5" s="1"/>
  <c r="H815" i="5" a="1"/>
  <c r="H815" i="5" s="1"/>
  <c r="H696" i="5" a="1"/>
  <c r="H696" i="5" s="1"/>
  <c r="H728" i="5" a="1"/>
  <c r="H728" i="5" s="1"/>
  <c r="H760" i="5" a="1"/>
  <c r="H760" i="5" s="1"/>
  <c r="H781" i="5" a="1"/>
  <c r="H781" i="5" s="1"/>
  <c r="H797" i="5" a="1"/>
  <c r="H797" i="5" s="1"/>
  <c r="H813" i="5" a="1"/>
  <c r="H813" i="5" s="1"/>
  <c r="H824" i="5" a="1"/>
  <c r="H824" i="5" s="1"/>
  <c r="H832" i="5" a="1"/>
  <c r="H832" i="5" s="1"/>
  <c r="H840" i="5" a="1"/>
  <c r="H840" i="5" s="1"/>
  <c r="H848" i="5" a="1"/>
  <c r="H848" i="5" s="1"/>
  <c r="H856" i="5" a="1"/>
  <c r="H856" i="5" s="1"/>
  <c r="H872" i="5" a="1"/>
  <c r="H872" i="5" s="1"/>
  <c r="H888" i="5" a="1"/>
  <c r="H888" i="5" s="1"/>
  <c r="H904" i="5" a="1"/>
  <c r="H904" i="5" s="1"/>
  <c r="H920" i="5" a="1"/>
  <c r="H920" i="5" s="1"/>
  <c r="H931" i="5" a="1"/>
  <c r="H931" i="5" s="1"/>
  <c r="H939" i="5" a="1"/>
  <c r="H939" i="5" s="1"/>
  <c r="H947" i="5" a="1"/>
  <c r="H947" i="5" s="1"/>
  <c r="H857" i="5" a="1"/>
  <c r="H857" i="5" s="1"/>
  <c r="H873" i="5" a="1"/>
  <c r="H873" i="5" s="1"/>
  <c r="H889" i="5" a="1"/>
  <c r="H889" i="5" s="1"/>
  <c r="H905" i="5" a="1"/>
  <c r="H905" i="5" s="1"/>
  <c r="H921" i="5" a="1"/>
  <c r="H921" i="5" s="1"/>
  <c r="H862" i="5" a="1"/>
  <c r="H862" i="5" s="1"/>
  <c r="H878" i="5" a="1"/>
  <c r="H878" i="5" s="1"/>
  <c r="H894" i="5" a="1"/>
  <c r="H894" i="5" s="1"/>
  <c r="H910" i="5" a="1"/>
  <c r="H910" i="5" s="1"/>
  <c r="H926" i="5" a="1"/>
  <c r="H926" i="5" s="1"/>
  <c r="H934" i="5" a="1"/>
  <c r="H934" i="5" s="1"/>
  <c r="H942" i="5" a="1"/>
  <c r="H942" i="5" s="1"/>
  <c r="H950" i="5" a="1"/>
  <c r="H950" i="5" s="1"/>
  <c r="H863" i="5" a="1"/>
  <c r="H863" i="5" s="1"/>
  <c r="H879" i="5" a="1"/>
  <c r="H879" i="5" s="1"/>
  <c r="H895" i="5" a="1"/>
  <c r="H895" i="5" s="1"/>
  <c r="H911" i="5" a="1"/>
  <c r="H911" i="5" s="1"/>
  <c r="H953" i="5" a="1"/>
  <c r="H953" i="5" s="1"/>
  <c r="H969" i="5" a="1"/>
  <c r="H969" i="5" s="1"/>
  <c r="H985" i="5" a="1"/>
  <c r="H985" i="5" s="1"/>
  <c r="H1001" i="5" a="1"/>
  <c r="H1001" i="5" s="1"/>
  <c r="H1017" i="5" a="1"/>
  <c r="H1017" i="5" s="1"/>
  <c r="H1033" i="5" a="1"/>
  <c r="H1033" i="5" s="1"/>
  <c r="H1049" i="5" a="1"/>
  <c r="H1049" i="5" s="1"/>
  <c r="H1065" i="5" a="1"/>
  <c r="H1065" i="5" s="1"/>
  <c r="H1081" i="5" a="1"/>
  <c r="H1081" i="5" s="1"/>
  <c r="H1097" i="5" a="1"/>
  <c r="H1097" i="5" s="1"/>
  <c r="H1113" i="5" a="1"/>
  <c r="H1113" i="5" s="1"/>
  <c r="H1129" i="5" a="1"/>
  <c r="H1129" i="5" s="1"/>
  <c r="H1145" i="5" a="1"/>
  <c r="H1145" i="5" s="1"/>
  <c r="H1161" i="5" a="1"/>
  <c r="H1161" i="5" s="1"/>
  <c r="H1177" i="5" a="1"/>
  <c r="H1177" i="5" s="1"/>
  <c r="H1193" i="5" a="1"/>
  <c r="H1193" i="5" s="1"/>
  <c r="H1209" i="5" a="1"/>
  <c r="H1209" i="5" s="1"/>
  <c r="H1225" i="5" a="1"/>
  <c r="H1225" i="5" s="1"/>
  <c r="H1241" i="5" a="1"/>
  <c r="H1241" i="5" s="1"/>
  <c r="H1257" i="5" a="1"/>
  <c r="H1257" i="5" s="1"/>
  <c r="H1273" i="5" a="1"/>
  <c r="H1273" i="5" s="1"/>
  <c r="H1289" i="5" a="1"/>
  <c r="H1289" i="5" s="1"/>
  <c r="H1305" i="5" a="1"/>
  <c r="H1305" i="5" s="1"/>
  <c r="H1321" i="5" a="1"/>
  <c r="H1321" i="5" s="1"/>
  <c r="H1337" i="5" a="1"/>
  <c r="H1337" i="5" s="1"/>
  <c r="H1353" i="5" a="1"/>
  <c r="H1353" i="5" s="1"/>
  <c r="H1369" i="5" a="1"/>
  <c r="H1369" i="5" s="1"/>
  <c r="H1385" i="5" a="1"/>
  <c r="H1385" i="5" s="1"/>
  <c r="H1401" i="5" a="1"/>
  <c r="H1401" i="5" s="1"/>
  <c r="H1417" i="5" a="1"/>
  <c r="H1417" i="5" s="1"/>
  <c r="H1433" i="5" a="1"/>
  <c r="H1433" i="5" s="1"/>
  <c r="H1449" i="5" a="1"/>
  <c r="H1449" i="5" s="1"/>
  <c r="H1465" i="5" a="1"/>
  <c r="H1465" i="5" s="1"/>
  <c r="H1481" i="5" a="1"/>
  <c r="H1481" i="5" s="1"/>
  <c r="H1497" i="5" a="1"/>
  <c r="H1497" i="5" s="1"/>
  <c r="H1513" i="5" a="1"/>
  <c r="H1513" i="5" s="1"/>
  <c r="H1529" i="5" a="1"/>
  <c r="H1529" i="5" s="1"/>
  <c r="H1545" i="5" a="1"/>
  <c r="H1545" i="5" s="1"/>
  <c r="H1561" i="5" a="1"/>
  <c r="H1561" i="5" s="1"/>
  <c r="H1574" i="5" a="1"/>
  <c r="H1574" i="5" s="1"/>
  <c r="H1582" i="5" a="1"/>
  <c r="H1582" i="5" s="1"/>
  <c r="H958" i="5" a="1"/>
  <c r="H958" i="5" s="1"/>
  <c r="H974" i="5" a="1"/>
  <c r="H974" i="5" s="1"/>
  <c r="H990" i="5" a="1"/>
  <c r="H990" i="5" s="1"/>
  <c r="H1006" i="5" a="1"/>
  <c r="H1006" i="5" s="1"/>
  <c r="H1022" i="5" a="1"/>
  <c r="H1022" i="5" s="1"/>
  <c r="H1038" i="5" a="1"/>
  <c r="H1038" i="5" s="1"/>
  <c r="H1054" i="5" a="1"/>
  <c r="H1054" i="5" s="1"/>
  <c r="H1070" i="5" a="1"/>
  <c r="H1070" i="5" s="1"/>
  <c r="H1086" i="5" a="1"/>
  <c r="H1086" i="5" s="1"/>
  <c r="H1102" i="5" a="1"/>
  <c r="H1102" i="5" s="1"/>
  <c r="H1118" i="5" a="1"/>
  <c r="H1118" i="5" s="1"/>
  <c r="H1134" i="5" a="1"/>
  <c r="H1134" i="5" s="1"/>
  <c r="H1150" i="5" a="1"/>
  <c r="H1150" i="5" s="1"/>
  <c r="H1166" i="5" a="1"/>
  <c r="H1166" i="5" s="1"/>
  <c r="H1182" i="5" a="1"/>
  <c r="H1182" i="5" s="1"/>
  <c r="H1198" i="5" a="1"/>
  <c r="H1198" i="5" s="1"/>
  <c r="H1214" i="5" a="1"/>
  <c r="H1214" i="5" s="1"/>
  <c r="H1230" i="5" a="1"/>
  <c r="H1230" i="5" s="1"/>
  <c r="H1246" i="5" a="1"/>
  <c r="H1246" i="5" s="1"/>
  <c r="H1262" i="5" a="1"/>
  <c r="H1262" i="5" s="1"/>
  <c r="H1278" i="5" a="1"/>
  <c r="H1278" i="5" s="1"/>
  <c r="H1294" i="5" a="1"/>
  <c r="H1294" i="5" s="1"/>
  <c r="H1310" i="5" a="1"/>
  <c r="H1310" i="5" s="1"/>
  <c r="H1326" i="5" a="1"/>
  <c r="H1326" i="5" s="1"/>
  <c r="H1342" i="5" a="1"/>
  <c r="H1342" i="5" s="1"/>
  <c r="H1358" i="5" a="1"/>
  <c r="H1358" i="5" s="1"/>
  <c r="H1374" i="5" a="1"/>
  <c r="H1374" i="5" s="1"/>
  <c r="H1390" i="5" a="1"/>
  <c r="H1390" i="5" s="1"/>
  <c r="H1406" i="5" a="1"/>
  <c r="H1406" i="5" s="1"/>
  <c r="H1422" i="5" a="1"/>
  <c r="H1422" i="5" s="1"/>
  <c r="H1438" i="5" a="1"/>
  <c r="H1438" i="5" s="1"/>
  <c r="H1454" i="5" a="1"/>
  <c r="H1454" i="5" s="1"/>
  <c r="H1470" i="5" a="1"/>
  <c r="H1470" i="5" s="1"/>
  <c r="H1486" i="5" a="1"/>
  <c r="H1486" i="5" s="1"/>
  <c r="H1502" i="5" a="1"/>
  <c r="H1502" i="5" s="1"/>
  <c r="H1518" i="5" a="1"/>
  <c r="H1518" i="5" s="1"/>
  <c r="H1534" i="5" a="1"/>
  <c r="H1534" i="5" s="1"/>
  <c r="H1550" i="5" a="1"/>
  <c r="H1550" i="5" s="1"/>
  <c r="H1566" i="5" a="1"/>
  <c r="H1566" i="5" s="1"/>
  <c r="H963" i="5" a="1"/>
  <c r="H963" i="5" s="1"/>
  <c r="H979" i="5" a="1"/>
  <c r="H979" i="5" s="1"/>
  <c r="H995" i="5" a="1"/>
  <c r="H995" i="5" s="1"/>
  <c r="H1011" i="5" a="1"/>
  <c r="H1011" i="5" s="1"/>
  <c r="H1027" i="5" a="1"/>
  <c r="H1027" i="5" s="1"/>
  <c r="H1043" i="5" a="1"/>
  <c r="H1043" i="5" s="1"/>
  <c r="H1059" i="5" a="1"/>
  <c r="H1059" i="5" s="1"/>
  <c r="H1075" i="5" a="1"/>
  <c r="H1075" i="5" s="1"/>
  <c r="H1091" i="5" a="1"/>
  <c r="H1091" i="5" s="1"/>
  <c r="H1107" i="5" a="1"/>
  <c r="H1107" i="5" s="1"/>
  <c r="H1123" i="5" a="1"/>
  <c r="H1123" i="5" s="1"/>
  <c r="H1139" i="5" a="1"/>
  <c r="H1139" i="5" s="1"/>
  <c r="H1155" i="5" a="1"/>
  <c r="H1155" i="5" s="1"/>
  <c r="H1171" i="5" a="1"/>
  <c r="H1171" i="5" s="1"/>
  <c r="H1187" i="5" a="1"/>
  <c r="H1187" i="5" s="1"/>
  <c r="H1203" i="5" a="1"/>
  <c r="H1203" i="5" s="1"/>
  <c r="H1219" i="5" a="1"/>
  <c r="H1219" i="5" s="1"/>
  <c r="H1235" i="5" a="1"/>
  <c r="H1235" i="5" s="1"/>
  <c r="H1251" i="5" a="1"/>
  <c r="H1251" i="5" s="1"/>
  <c r="H1267" i="5" a="1"/>
  <c r="H1267" i="5" s="1"/>
  <c r="H1283" i="5" a="1"/>
  <c r="H1283" i="5" s="1"/>
  <c r="H1299" i="5" a="1"/>
  <c r="H1299" i="5" s="1"/>
  <c r="H1315" i="5" a="1"/>
  <c r="H1315" i="5" s="1"/>
  <c r="H1331" i="5" a="1"/>
  <c r="H1331" i="5" s="1"/>
  <c r="H1347" i="5" a="1"/>
  <c r="H1347" i="5" s="1"/>
  <c r="H1363" i="5" a="1"/>
  <c r="H1363" i="5" s="1"/>
  <c r="H1379" i="5" a="1"/>
  <c r="H1379" i="5" s="1"/>
  <c r="H1395" i="5" a="1"/>
  <c r="H1395" i="5" s="1"/>
  <c r="H1411" i="5" a="1"/>
  <c r="H1411" i="5" s="1"/>
  <c r="H1427" i="5" a="1"/>
  <c r="H1427" i="5" s="1"/>
  <c r="H1443" i="5" a="1"/>
  <c r="H1443" i="5" s="1"/>
  <c r="H1459" i="5" a="1"/>
  <c r="H1459" i="5" s="1"/>
  <c r="H1475" i="5" a="1"/>
  <c r="H1475" i="5" s="1"/>
  <c r="H1491" i="5" a="1"/>
  <c r="H1491" i="5" s="1"/>
  <c r="H1507" i="5" a="1"/>
  <c r="H1507" i="5" s="1"/>
  <c r="H1523" i="5" a="1"/>
  <c r="H1523" i="5" s="1"/>
  <c r="H1539" i="5" a="1"/>
  <c r="H1539" i="5" s="1"/>
  <c r="H1555" i="5" a="1"/>
  <c r="H1555" i="5" s="1"/>
  <c r="H1571" i="5" a="1"/>
  <c r="H1571" i="5" s="1"/>
  <c r="H1579" i="5" a="1"/>
  <c r="H1579" i="5" s="1"/>
  <c r="H956" i="5" a="1"/>
  <c r="H956" i="5" s="1"/>
  <c r="H972" i="5" a="1"/>
  <c r="H972" i="5" s="1"/>
  <c r="H988" i="5" a="1"/>
  <c r="H988" i="5" s="1"/>
  <c r="H1004" i="5" a="1"/>
  <c r="H1004" i="5" s="1"/>
  <c r="H1020" i="5" a="1"/>
  <c r="H1020" i="5" s="1"/>
  <c r="H1036" i="5" a="1"/>
  <c r="H1036" i="5" s="1"/>
  <c r="H1052" i="5" a="1"/>
  <c r="H1052" i="5" s="1"/>
  <c r="H1068" i="5" a="1"/>
  <c r="H1068" i="5" s="1"/>
  <c r="H1084" i="5" a="1"/>
  <c r="H1084" i="5" s="1"/>
  <c r="H1100" i="5" a="1"/>
  <c r="H1100" i="5" s="1"/>
  <c r="H1116" i="5" a="1"/>
  <c r="H1116" i="5" s="1"/>
  <c r="H1132" i="5" a="1"/>
  <c r="H1132" i="5" s="1"/>
  <c r="H1148" i="5" a="1"/>
  <c r="H1148" i="5" s="1"/>
  <c r="H1164" i="5" a="1"/>
  <c r="H1164" i="5" s="1"/>
  <c r="H1180" i="5" a="1"/>
  <c r="H1180" i="5" s="1"/>
  <c r="H1196" i="5" a="1"/>
  <c r="H1196" i="5" s="1"/>
  <c r="H1212" i="5" a="1"/>
  <c r="H1212" i="5" s="1"/>
  <c r="H1228" i="5" a="1"/>
  <c r="H1228" i="5" s="1"/>
  <c r="H1244" i="5" a="1"/>
  <c r="H1244" i="5" s="1"/>
  <c r="H1260" i="5" a="1"/>
  <c r="H1260" i="5" s="1"/>
  <c r="H1276" i="5" a="1"/>
  <c r="H1276" i="5" s="1"/>
  <c r="H1292" i="5" a="1"/>
  <c r="H1292" i="5" s="1"/>
  <c r="H1308" i="5" a="1"/>
  <c r="H1308" i="5" s="1"/>
  <c r="H1324" i="5" a="1"/>
  <c r="H1324" i="5" s="1"/>
  <c r="H1340" i="5" a="1"/>
  <c r="H1340" i="5" s="1"/>
  <c r="H1356" i="5" a="1"/>
  <c r="H1356" i="5" s="1"/>
  <c r="H1372" i="5" a="1"/>
  <c r="H1372" i="5" s="1"/>
  <c r="H1388" i="5" a="1"/>
  <c r="H1388" i="5" s="1"/>
  <c r="H1404" i="5" a="1"/>
  <c r="H1404" i="5" s="1"/>
  <c r="H1420" i="5" a="1"/>
  <c r="H1420" i="5" s="1"/>
  <c r="H1436" i="5" a="1"/>
  <c r="H1436" i="5" s="1"/>
  <c r="H1452" i="5" a="1"/>
  <c r="H1452" i="5" s="1"/>
  <c r="H1468" i="5" a="1"/>
  <c r="H1468" i="5" s="1"/>
  <c r="H1484" i="5" a="1"/>
  <c r="H1484" i="5" s="1"/>
  <c r="H1500" i="5" a="1"/>
  <c r="H1500" i="5" s="1"/>
  <c r="H1516" i="5" a="1"/>
  <c r="H1516" i="5" s="1"/>
  <c r="H1532" i="5" a="1"/>
  <c r="H1532" i="5" s="1"/>
  <c r="H1548" i="5" a="1"/>
  <c r="H1548" i="5" s="1"/>
  <c r="H1564" i="5" a="1"/>
  <c r="H1564" i="5" s="1"/>
  <c r="H1595" i="5" a="1"/>
  <c r="H1595" i="5" s="1"/>
  <c r="H1611" i="5" a="1"/>
  <c r="H1611" i="5" s="1"/>
  <c r="H1627" i="5" a="1"/>
  <c r="H1627" i="5" s="1"/>
  <c r="H1643" i="5" a="1"/>
  <c r="H1643" i="5" s="1"/>
  <c r="H1659" i="5" a="1"/>
  <c r="H1659" i="5" s="1"/>
  <c r="H1675" i="5" a="1"/>
  <c r="H1675" i="5" s="1"/>
  <c r="H1691" i="5" a="1"/>
  <c r="H1691" i="5" s="1"/>
  <c r="H1707" i="5" a="1"/>
  <c r="H1707" i="5" s="1"/>
  <c r="H1723" i="5" a="1"/>
  <c r="H1723" i="5" s="1"/>
  <c r="H1739" i="5" a="1"/>
  <c r="H1739" i="5" s="1"/>
  <c r="H1755" i="5" a="1"/>
  <c r="H1755" i="5" s="1"/>
  <c r="H1771" i="5" a="1"/>
  <c r="H1771" i="5" s="1"/>
  <c r="H1787" i="5" a="1"/>
  <c r="H1787" i="5" s="1"/>
  <c r="H1803" i="5" a="1"/>
  <c r="H1803" i="5" s="1"/>
  <c r="H1819" i="5" a="1"/>
  <c r="H1819" i="5" s="1"/>
  <c r="H1835" i="5" a="1"/>
  <c r="H1835" i="5" s="1"/>
  <c r="H1851" i="5" a="1"/>
  <c r="H1851" i="5" s="1"/>
  <c r="H1867" i="5" a="1"/>
  <c r="H1867" i="5" s="1"/>
  <c r="H1883" i="5" a="1"/>
  <c r="H1883" i="5" s="1"/>
  <c r="H1899" i="5" a="1"/>
  <c r="H1899" i="5" s="1"/>
  <c r="H1915" i="5" a="1"/>
  <c r="H1915" i="5" s="1"/>
  <c r="H1931" i="5" a="1"/>
  <c r="H1931" i="5" s="1"/>
  <c r="H1588" i="5" a="1"/>
  <c r="H1588" i="5" s="1"/>
  <c r="H1604" i="5" a="1"/>
  <c r="H1604" i="5" s="1"/>
  <c r="H1620" i="5" a="1"/>
  <c r="H1620" i="5" s="1"/>
  <c r="H1636" i="5" a="1"/>
  <c r="H1636" i="5" s="1"/>
  <c r="H1652" i="5" a="1"/>
  <c r="H1652" i="5" s="1"/>
  <c r="H1668" i="5" a="1"/>
  <c r="H1668" i="5" s="1"/>
  <c r="H1684" i="5" a="1"/>
  <c r="H1684" i="5" s="1"/>
  <c r="H1700" i="5" a="1"/>
  <c r="H1700" i="5" s="1"/>
  <c r="H1716" i="5" a="1"/>
  <c r="H1716" i="5" s="1"/>
  <c r="H1732" i="5" a="1"/>
  <c r="H1732" i="5" s="1"/>
  <c r="H1748" i="5" a="1"/>
  <c r="H1748" i="5" s="1"/>
  <c r="H1764" i="5" a="1"/>
  <c r="H1764" i="5" s="1"/>
  <c r="H1780" i="5" a="1"/>
  <c r="H1780" i="5" s="1"/>
  <c r="H1796" i="5" a="1"/>
  <c r="H1796" i="5" s="1"/>
  <c r="H1812" i="5" a="1"/>
  <c r="H1812" i="5" s="1"/>
  <c r="H1828" i="5" a="1"/>
  <c r="H1828" i="5" s="1"/>
  <c r="H1844" i="5" a="1"/>
  <c r="H1844" i="5" s="1"/>
  <c r="H1860" i="5" a="1"/>
  <c r="H1860" i="5" s="1"/>
  <c r="H1876" i="5" a="1"/>
  <c r="H1876" i="5" s="1"/>
  <c r="H1892" i="5" a="1"/>
  <c r="H1892" i="5" s="1"/>
  <c r="H1908" i="5" a="1"/>
  <c r="H1908" i="5" s="1"/>
  <c r="H1924" i="5" a="1"/>
  <c r="H1924" i="5" s="1"/>
  <c r="H1940" i="5" a="1"/>
  <c r="H1940" i="5" s="1"/>
  <c r="H1951" i="5" a="1"/>
  <c r="H1951" i="5" s="1"/>
  <c r="H1959" i="5" a="1"/>
  <c r="H1959" i="5" s="1"/>
  <c r="H1967" i="5" a="1"/>
  <c r="H1967" i="5" s="1"/>
  <c r="H1975" i="5" a="1"/>
  <c r="H1975" i="5" s="1"/>
  <c r="H1983" i="5" a="1"/>
  <c r="H1983" i="5" s="1"/>
  <c r="H1991" i="5" a="1"/>
  <c r="H1991" i="5" s="1"/>
  <c r="H1999" i="5" a="1"/>
  <c r="H1999" i="5" s="1"/>
  <c r="H1589" i="5" a="1"/>
  <c r="H1589" i="5" s="1"/>
  <c r="H1605" i="5" a="1"/>
  <c r="H1605" i="5" s="1"/>
  <c r="H1621" i="5" a="1"/>
  <c r="H1621" i="5" s="1"/>
  <c r="H1637" i="5" a="1"/>
  <c r="H1637" i="5" s="1"/>
  <c r="H1653" i="5" a="1"/>
  <c r="H1653" i="5" s="1"/>
  <c r="H1669" i="5" a="1"/>
  <c r="H1669" i="5" s="1"/>
  <c r="H1685" i="5" a="1"/>
  <c r="H1685" i="5" s="1"/>
  <c r="H1703" i="5" a="1"/>
  <c r="H1703" i="5" s="1"/>
  <c r="H1719" i="5" a="1"/>
  <c r="H1719" i="5" s="1"/>
  <c r="H1735" i="5" a="1"/>
  <c r="H1735" i="5" s="1"/>
  <c r="H1751" i="5" a="1"/>
  <c r="H1751" i="5" s="1"/>
  <c r="H1767" i="5" a="1"/>
  <c r="H1767" i="5" s="1"/>
  <c r="H1783" i="5" a="1"/>
  <c r="H1783" i="5" s="1"/>
  <c r="H1799" i="5" a="1"/>
  <c r="H1799" i="5" s="1"/>
  <c r="H1815" i="5" a="1"/>
  <c r="H1815" i="5" s="1"/>
  <c r="H1831" i="5" a="1"/>
  <c r="H1831" i="5" s="1"/>
  <c r="H1847" i="5" a="1"/>
  <c r="H1847" i="5" s="1"/>
  <c r="H1863" i="5" a="1"/>
  <c r="H1863" i="5" s="1"/>
  <c r="H1879" i="5" a="1"/>
  <c r="H1879" i="5" s="1"/>
  <c r="H1895" i="5" a="1"/>
  <c r="H1895" i="5" s="1"/>
  <c r="H1911" i="5" a="1"/>
  <c r="H1911" i="5" s="1"/>
  <c r="H1927" i="5" a="1"/>
  <c r="H1927" i="5" s="1"/>
  <c r="H1943" i="5" a="1"/>
  <c r="H1943" i="5" s="1"/>
  <c r="H1602" i="5" a="1"/>
  <c r="H1602" i="5" s="1"/>
  <c r="H1618" i="5" a="1"/>
  <c r="H1618" i="5" s="1"/>
  <c r="H1634" i="5" a="1"/>
  <c r="H1634" i="5" s="1"/>
  <c r="H1650" i="5" a="1"/>
  <c r="H1650" i="5" s="1"/>
  <c r="H1666" i="5" a="1"/>
  <c r="H1666" i="5" s="1"/>
  <c r="H1682" i="5" a="1"/>
  <c r="H1682" i="5" s="1"/>
  <c r="H1696" i="5" a="1"/>
  <c r="H1696" i="5" s="1"/>
  <c r="H1712" i="5" a="1"/>
  <c r="H1712" i="5" s="1"/>
  <c r="H1728" i="5" a="1"/>
  <c r="H1728" i="5" s="1"/>
  <c r="H1744" i="5" a="1"/>
  <c r="H1744" i="5" s="1"/>
  <c r="H1760" i="5" a="1"/>
  <c r="H1760" i="5" s="1"/>
  <c r="H1776" i="5" a="1"/>
  <c r="H1776" i="5" s="1"/>
  <c r="H1792" i="5" a="1"/>
  <c r="H1792" i="5" s="1"/>
  <c r="H1808" i="5" a="1"/>
  <c r="H1808" i="5" s="1"/>
  <c r="H1824" i="5" a="1"/>
  <c r="H1824" i="5" s="1"/>
  <c r="H1840" i="5" a="1"/>
  <c r="H1840" i="5" s="1"/>
  <c r="H1856" i="5" a="1"/>
  <c r="H1856" i="5" s="1"/>
  <c r="H1872" i="5" a="1"/>
  <c r="H1872" i="5" s="1"/>
  <c r="H1888" i="5" a="1"/>
  <c r="H1888" i="5" s="1"/>
  <c r="H1904" i="5" a="1"/>
  <c r="H1904" i="5" s="1"/>
  <c r="H1920" i="5" a="1"/>
  <c r="H1920" i="5" s="1"/>
  <c r="H1936" i="5" a="1"/>
  <c r="H1936" i="5" s="1"/>
  <c r="H1948" i="5" a="1"/>
  <c r="H1948" i="5" s="1"/>
  <c r="H1956" i="5" a="1"/>
  <c r="H1956" i="5" s="1"/>
  <c r="H1964" i="5" a="1"/>
  <c r="H1964" i="5" s="1"/>
  <c r="H1972" i="5" a="1"/>
  <c r="H1972" i="5" s="1"/>
  <c r="H1980" i="5" a="1"/>
  <c r="H1980" i="5" s="1"/>
  <c r="H1988" i="5" a="1"/>
  <c r="H1988" i="5" s="1"/>
  <c r="H1996" i="5" a="1"/>
  <c r="H1996" i="5" s="1"/>
  <c r="H7" i="5" a="1"/>
  <c r="H7" i="5" s="1"/>
  <c r="H8" i="5" a="1"/>
  <c r="H8" i="5" s="1"/>
  <c r="H17" i="5" a="1"/>
  <c r="H17" i="5" s="1"/>
  <c r="H33" i="5" a="1"/>
  <c r="H33" i="5" s="1"/>
  <c r="H49" i="5" a="1"/>
  <c r="H49" i="5" s="1"/>
  <c r="H65" i="5" a="1"/>
  <c r="H65" i="5" s="1"/>
  <c r="H81" i="5" a="1"/>
  <c r="H81" i="5" s="1"/>
  <c r="H97" i="5" a="1"/>
  <c r="H97" i="5" s="1"/>
  <c r="H113" i="5" a="1"/>
  <c r="H113" i="5" s="1"/>
  <c r="H129" i="5" a="1"/>
  <c r="H129" i="5" s="1"/>
  <c r="H145" i="5" a="1"/>
  <c r="H145" i="5" s="1"/>
  <c r="H161" i="5" a="1"/>
  <c r="H161" i="5" s="1"/>
  <c r="H176" i="5" a="1"/>
  <c r="H176" i="5" s="1"/>
  <c r="H26" i="5" a="1"/>
  <c r="H26" i="5" s="1"/>
  <c r="H42" i="5" a="1"/>
  <c r="H42" i="5" s="1"/>
  <c r="H58" i="5" a="1"/>
  <c r="H58" i="5" s="1"/>
  <c r="H74" i="5" a="1"/>
  <c r="H74" i="5" s="1"/>
  <c r="H90" i="5" a="1"/>
  <c r="H90" i="5" s="1"/>
  <c r="H106" i="5" a="1"/>
  <c r="H106" i="5" s="1"/>
  <c r="H122" i="5" a="1"/>
  <c r="H122" i="5" s="1"/>
  <c r="H138" i="5" a="1"/>
  <c r="H138" i="5" s="1"/>
  <c r="H154" i="5" a="1"/>
  <c r="H154" i="5" s="1"/>
  <c r="H170" i="5" a="1"/>
  <c r="H170" i="5" s="1"/>
  <c r="H23" i="5" a="1"/>
  <c r="H23" i="5" s="1"/>
  <c r="H39" i="5" a="1"/>
  <c r="H39" i="5" s="1"/>
  <c r="H55" i="5" a="1"/>
  <c r="H55" i="5" s="1"/>
  <c r="H71" i="5" a="1"/>
  <c r="H71" i="5" s="1"/>
  <c r="H87" i="5" a="1"/>
  <c r="H87" i="5" s="1"/>
  <c r="H103" i="5" a="1"/>
  <c r="H103" i="5" s="1"/>
  <c r="H119" i="5" a="1"/>
  <c r="H119" i="5" s="1"/>
  <c r="H135" i="5" a="1"/>
  <c r="H135" i="5" s="1"/>
  <c r="H151" i="5" a="1"/>
  <c r="H151" i="5" s="1"/>
  <c r="H167" i="5" a="1"/>
  <c r="H167" i="5" s="1"/>
  <c r="H20" i="5" a="1"/>
  <c r="H20" i="5" s="1"/>
  <c r="H36" i="5" a="1"/>
  <c r="H36" i="5" s="1"/>
  <c r="H52" i="5" a="1"/>
  <c r="H52" i="5" s="1"/>
  <c r="H68" i="5" a="1"/>
  <c r="H68" i="5" s="1"/>
  <c r="H84" i="5" a="1"/>
  <c r="H84" i="5" s="1"/>
  <c r="H100" i="5" a="1"/>
  <c r="H100" i="5" s="1"/>
  <c r="H116" i="5" a="1"/>
  <c r="H116" i="5" s="1"/>
  <c r="H132" i="5" a="1"/>
  <c r="H132" i="5" s="1"/>
  <c r="H148" i="5" a="1"/>
  <c r="H148" i="5" s="1"/>
  <c r="H164" i="5" a="1"/>
  <c r="H164" i="5" s="1"/>
  <c r="H181" i="5" a="1"/>
  <c r="H181" i="5" s="1"/>
  <c r="H197" i="5" a="1"/>
  <c r="H197" i="5" s="1"/>
  <c r="H213" i="5" a="1"/>
  <c r="H213" i="5" s="1"/>
  <c r="H229" i="5" a="1"/>
  <c r="H229" i="5" s="1"/>
  <c r="H245" i="5" a="1"/>
  <c r="H245" i="5" s="1"/>
  <c r="H261" i="5" a="1"/>
  <c r="H261" i="5" s="1"/>
  <c r="H271" i="5" a="1"/>
  <c r="H271" i="5" s="1"/>
  <c r="H279" i="5" a="1"/>
  <c r="H279" i="5" s="1"/>
  <c r="H287" i="5" a="1"/>
  <c r="H287" i="5" s="1"/>
  <c r="H182" i="5" a="1"/>
  <c r="H182" i="5" s="1"/>
  <c r="H198" i="5" a="1"/>
  <c r="H198" i="5" s="1"/>
  <c r="H214" i="5" a="1"/>
  <c r="H214" i="5" s="1"/>
  <c r="H230" i="5" a="1"/>
  <c r="H230" i="5" s="1"/>
  <c r="H246" i="5" a="1"/>
  <c r="H246" i="5" s="1"/>
  <c r="H262" i="5" a="1"/>
  <c r="H262" i="5" s="1"/>
  <c r="H191" i="5" a="1"/>
  <c r="H191" i="5" s="1"/>
  <c r="H207" i="5" a="1"/>
  <c r="H207" i="5" s="1"/>
  <c r="H223" i="5" a="1"/>
  <c r="H223" i="5" s="1"/>
  <c r="H239" i="5" a="1"/>
  <c r="H239" i="5" s="1"/>
  <c r="H255" i="5" a="1"/>
  <c r="H255" i="5" s="1"/>
  <c r="H268" i="5" a="1"/>
  <c r="H268" i="5" s="1"/>
  <c r="H276" i="5" a="1"/>
  <c r="H276" i="5" s="1"/>
  <c r="H284" i="5" a="1"/>
  <c r="H284" i="5" s="1"/>
  <c r="H292" i="5" a="1"/>
  <c r="H292" i="5" s="1"/>
  <c r="H192" i="5" a="1"/>
  <c r="H192" i="5" s="1"/>
  <c r="H208" i="5" a="1"/>
  <c r="H208" i="5" s="1"/>
  <c r="H224" i="5" a="1"/>
  <c r="H224" i="5" s="1"/>
  <c r="H240" i="5" a="1"/>
  <c r="H240" i="5" s="1"/>
  <c r="H256" i="5" a="1"/>
  <c r="H256" i="5" s="1"/>
  <c r="H297" i="5" a="1"/>
  <c r="H297" i="5" s="1"/>
  <c r="H313" i="5" a="1"/>
  <c r="H313" i="5" s="1"/>
  <c r="H329" i="5" a="1"/>
  <c r="H329" i="5" s="1"/>
  <c r="H345" i="5" a="1"/>
  <c r="H345" i="5" s="1"/>
  <c r="H361" i="5" a="1"/>
  <c r="H361" i="5" s="1"/>
  <c r="H377" i="5" a="1"/>
  <c r="H377" i="5" s="1"/>
  <c r="H393" i="5" a="1"/>
  <c r="H393" i="5" s="1"/>
  <c r="H409" i="5" a="1"/>
  <c r="H409" i="5" s="1"/>
  <c r="H425" i="5" a="1"/>
  <c r="H425" i="5" s="1"/>
  <c r="H441" i="5" a="1"/>
  <c r="H441" i="5" s="1"/>
  <c r="H457" i="5" a="1"/>
  <c r="H457" i="5" s="1"/>
  <c r="H473" i="5" a="1"/>
  <c r="H473" i="5" s="1"/>
  <c r="H489" i="5" a="1"/>
  <c r="H489" i="5" s="1"/>
  <c r="H505" i="5" a="1"/>
  <c r="H505" i="5" s="1"/>
  <c r="H302" i="5" a="1"/>
  <c r="H302" i="5" s="1"/>
  <c r="H318" i="5" a="1"/>
  <c r="H318" i="5" s="1"/>
  <c r="H334" i="5" a="1"/>
  <c r="H334" i="5" s="1"/>
  <c r="H350" i="5" a="1"/>
  <c r="H350" i="5" s="1"/>
  <c r="H366" i="5" a="1"/>
  <c r="H366" i="5" s="1"/>
  <c r="H382" i="5" a="1"/>
  <c r="H382" i="5" s="1"/>
  <c r="H398" i="5" a="1"/>
  <c r="H398" i="5" s="1"/>
  <c r="H414" i="5" a="1"/>
  <c r="H414" i="5" s="1"/>
  <c r="H430" i="5" a="1"/>
  <c r="H430" i="5" s="1"/>
  <c r="H446" i="5" a="1"/>
  <c r="H446" i="5" s="1"/>
  <c r="H462" i="5" a="1"/>
  <c r="H462" i="5" s="1"/>
  <c r="H478" i="5" a="1"/>
  <c r="H478" i="5" s="1"/>
  <c r="H494" i="5" a="1"/>
  <c r="H494" i="5" s="1"/>
  <c r="H510" i="5" a="1"/>
  <c r="H510" i="5" s="1"/>
  <c r="H526" i="5" a="1"/>
  <c r="H526" i="5" s="1"/>
  <c r="H542" i="5" a="1"/>
  <c r="H542" i="5" s="1"/>
  <c r="H558" i="5" a="1"/>
  <c r="H558" i="5" s="1"/>
  <c r="H307" i="5" a="1"/>
  <c r="H307" i="5" s="1"/>
  <c r="H323" i="5" a="1"/>
  <c r="H323" i="5" s="1"/>
  <c r="H339" i="5" a="1"/>
  <c r="H339" i="5" s="1"/>
  <c r="H355" i="5" a="1"/>
  <c r="H355" i="5" s="1"/>
  <c r="H371" i="5" a="1"/>
  <c r="H371" i="5" s="1"/>
  <c r="H387" i="5" a="1"/>
  <c r="H387" i="5" s="1"/>
  <c r="H403" i="5" a="1"/>
  <c r="H403" i="5" s="1"/>
  <c r="H419" i="5" a="1"/>
  <c r="H419" i="5" s="1"/>
  <c r="H435" i="5" a="1"/>
  <c r="H435" i="5" s="1"/>
  <c r="H451" i="5" a="1"/>
  <c r="H451" i="5" s="1"/>
  <c r="H467" i="5" a="1"/>
  <c r="H467" i="5" s="1"/>
  <c r="H304" i="5" a="1"/>
  <c r="H304" i="5" s="1"/>
  <c r="H320" i="5" a="1"/>
  <c r="H320" i="5" s="1"/>
  <c r="H336" i="5" a="1"/>
  <c r="H336" i="5" s="1"/>
  <c r="H352" i="5" a="1"/>
  <c r="H352" i="5" s="1"/>
  <c r="H368" i="5" a="1"/>
  <c r="H368" i="5" s="1"/>
  <c r="H384" i="5" a="1"/>
  <c r="H384" i="5" s="1"/>
  <c r="H400" i="5" a="1"/>
  <c r="H400" i="5" s="1"/>
  <c r="H416" i="5" a="1"/>
  <c r="H416" i="5" s="1"/>
  <c r="H432" i="5" a="1"/>
  <c r="H432" i="5" s="1"/>
  <c r="H448" i="5" a="1"/>
  <c r="H448" i="5" s="1"/>
  <c r="H464" i="5" a="1"/>
  <c r="H464" i="5" s="1"/>
  <c r="H480" i="5" a="1"/>
  <c r="H480" i="5" s="1"/>
  <c r="H496" i="5" a="1"/>
  <c r="H496" i="5" s="1"/>
  <c r="H512" i="5" a="1"/>
  <c r="H512" i="5" s="1"/>
  <c r="H528" i="5" a="1"/>
  <c r="H528" i="5" s="1"/>
  <c r="H544" i="5" a="1"/>
  <c r="H544" i="5" s="1"/>
  <c r="H560" i="5" a="1"/>
  <c r="H560" i="5" s="1"/>
  <c r="H517" i="5" a="1"/>
  <c r="H517" i="5" s="1"/>
  <c r="H549" i="5" a="1"/>
  <c r="H549" i="5" s="1"/>
  <c r="H571" i="5" a="1"/>
  <c r="H571" i="5" s="1"/>
  <c r="H587" i="5" a="1"/>
  <c r="H587" i="5" s="1"/>
  <c r="H603" i="5" a="1"/>
  <c r="H603" i="5" s="1"/>
  <c r="H619" i="5" a="1"/>
  <c r="H619" i="5" s="1"/>
  <c r="H635" i="5" a="1"/>
  <c r="H635" i="5" s="1"/>
  <c r="H651" i="5" a="1"/>
  <c r="H651" i="5" s="1"/>
  <c r="H479" i="5" a="1"/>
  <c r="H479" i="5" s="1"/>
  <c r="H527" i="5" a="1"/>
  <c r="H527" i="5" s="1"/>
  <c r="H559" i="5" a="1"/>
  <c r="H559" i="5" s="1"/>
  <c r="H576" i="5" a="1"/>
  <c r="H576" i="5" s="1"/>
  <c r="H592" i="5" a="1"/>
  <c r="H592" i="5" s="1"/>
  <c r="H608" i="5" a="1"/>
  <c r="H608" i="5" s="1"/>
  <c r="H624" i="5" a="1"/>
  <c r="H624" i="5" s="1"/>
  <c r="H640" i="5" a="1"/>
  <c r="H640" i="5" s="1"/>
  <c r="H656" i="5" a="1"/>
  <c r="H656" i="5" s="1"/>
  <c r="H499" i="5" a="1"/>
  <c r="H499" i="5" s="1"/>
  <c r="H537" i="5" a="1"/>
  <c r="H537" i="5" s="1"/>
  <c r="H565" i="5" a="1"/>
  <c r="H565" i="5" s="1"/>
  <c r="H581" i="5" a="1"/>
  <c r="H581" i="5" s="1"/>
  <c r="H597" i="5" a="1"/>
  <c r="H597" i="5" s="1"/>
  <c r="H613" i="5" a="1"/>
  <c r="H613" i="5" s="1"/>
  <c r="H629" i="5" a="1"/>
  <c r="H629" i="5" s="1"/>
  <c r="H645" i="5" a="1"/>
  <c r="H645" i="5" s="1"/>
  <c r="H661" i="5" a="1"/>
  <c r="H661" i="5" s="1"/>
  <c r="H677" i="5" a="1"/>
  <c r="H677" i="5" s="1"/>
  <c r="H693" i="5" a="1"/>
  <c r="H693" i="5" s="1"/>
  <c r="H709" i="5" a="1"/>
  <c r="H709" i="5" s="1"/>
  <c r="H725" i="5" a="1"/>
  <c r="H725" i="5" s="1"/>
  <c r="H741" i="5" a="1"/>
  <c r="H741" i="5" s="1"/>
  <c r="H757" i="5" a="1"/>
  <c r="H757" i="5" s="1"/>
  <c r="H503" i="5" a="1"/>
  <c r="H503" i="5" s="1"/>
  <c r="H539" i="5" a="1"/>
  <c r="H539" i="5" s="1"/>
  <c r="H566" i="5" a="1"/>
  <c r="H566" i="5" s="1"/>
  <c r="H582" i="5" a="1"/>
  <c r="H582" i="5" s="1"/>
  <c r="H598" i="5" a="1"/>
  <c r="H598" i="5" s="1"/>
  <c r="H614" i="5" a="1"/>
  <c r="H614" i="5" s="1"/>
  <c r="H630" i="5" a="1"/>
  <c r="H630" i="5" s="1"/>
  <c r="H646" i="5" a="1"/>
  <c r="H646" i="5" s="1"/>
  <c r="H662" i="5" a="1"/>
  <c r="H662" i="5" s="1"/>
  <c r="H678" i="5" a="1"/>
  <c r="H678" i="5" s="1"/>
  <c r="H694" i="5" a="1"/>
  <c r="H694" i="5" s="1"/>
  <c r="H710" i="5" a="1"/>
  <c r="H710" i="5" s="1"/>
  <c r="H726" i="5" a="1"/>
  <c r="H726" i="5" s="1"/>
  <c r="H742" i="5" a="1"/>
  <c r="H742" i="5" s="1"/>
  <c r="H758" i="5" a="1"/>
  <c r="H758" i="5" s="1"/>
  <c r="H771" i="5" a="1"/>
  <c r="H771" i="5" s="1"/>
  <c r="H683" i="5" a="1"/>
  <c r="H683" i="5" s="1"/>
  <c r="H715" i="5" a="1"/>
  <c r="H715" i="5" s="1"/>
  <c r="H747" i="5" a="1"/>
  <c r="H747" i="5" s="1"/>
  <c r="H779" i="5" a="1"/>
  <c r="H779" i="5" s="1"/>
  <c r="H795" i="5" a="1"/>
  <c r="H795" i="5" s="1"/>
  <c r="H811" i="5" a="1"/>
  <c r="H811" i="5" s="1"/>
  <c r="H684" i="5" a="1"/>
  <c r="H684" i="5" s="1"/>
  <c r="H716" i="5" a="1"/>
  <c r="H716" i="5" s="1"/>
  <c r="H748" i="5" a="1"/>
  <c r="H748" i="5" s="1"/>
  <c r="H774" i="5" a="1"/>
  <c r="H774" i="5" s="1"/>
  <c r="H790" i="5" a="1"/>
  <c r="H790" i="5" s="1"/>
  <c r="H806" i="5" a="1"/>
  <c r="H806" i="5" s="1"/>
  <c r="H819" i="5" a="1"/>
  <c r="H819" i="5" s="1"/>
  <c r="H827" i="5" a="1"/>
  <c r="H827" i="5" s="1"/>
  <c r="H835" i="5" a="1"/>
  <c r="H835" i="5" s="1"/>
  <c r="H843" i="5" a="1"/>
  <c r="H843" i="5" s="1"/>
  <c r="H671" i="5" a="1"/>
  <c r="H671" i="5" s="1"/>
  <c r="H703" i="5" a="1"/>
  <c r="H703" i="5" s="1"/>
  <c r="H735" i="5" a="1"/>
  <c r="H735" i="5" s="1"/>
  <c r="H767" i="5" a="1"/>
  <c r="H767" i="5" s="1"/>
  <c r="H788" i="5" a="1"/>
  <c r="H788" i="5" s="1"/>
  <c r="H804" i="5" a="1"/>
  <c r="H804" i="5" s="1"/>
  <c r="H672" i="5" a="1"/>
  <c r="H672" i="5" s="1"/>
  <c r="H704" i="5" a="1"/>
  <c r="H704" i="5" s="1"/>
  <c r="H736" i="5" a="1"/>
  <c r="H736" i="5" s="1"/>
  <c r="H768" i="5" a="1"/>
  <c r="H768" i="5" s="1"/>
  <c r="H786" i="5" a="1"/>
  <c r="H786" i="5" s="1"/>
  <c r="H802" i="5" a="1"/>
  <c r="H802" i="5" s="1"/>
  <c r="H818" i="5" a="1"/>
  <c r="H818" i="5" s="1"/>
  <c r="H826" i="5" a="1"/>
  <c r="H826" i="5" s="1"/>
  <c r="H834" i="5" a="1"/>
  <c r="H834" i="5" s="1"/>
  <c r="H842" i="5" a="1"/>
  <c r="H842" i="5" s="1"/>
  <c r="H850" i="5" a="1"/>
  <c r="H850" i="5" s="1"/>
  <c r="H860" i="5" a="1"/>
  <c r="H860" i="5" s="1"/>
  <c r="H876" i="5" a="1"/>
  <c r="H876" i="5" s="1"/>
  <c r="H892" i="5" a="1"/>
  <c r="H892" i="5" s="1"/>
  <c r="H908" i="5" a="1"/>
  <c r="H908" i="5" s="1"/>
  <c r="H924" i="5" a="1"/>
  <c r="H924" i="5" s="1"/>
  <c r="H933" i="5" a="1"/>
  <c r="H933" i="5" s="1"/>
  <c r="H941" i="5" a="1"/>
  <c r="H941" i="5" s="1"/>
  <c r="H949" i="5" a="1"/>
  <c r="H949" i="5" s="1"/>
  <c r="H861" i="5" a="1"/>
  <c r="H861" i="5" s="1"/>
  <c r="H877" i="5" a="1"/>
  <c r="H877" i="5" s="1"/>
  <c r="H893" i="5" a="1"/>
  <c r="H893" i="5" s="1"/>
  <c r="H909" i="5" a="1"/>
  <c r="H909" i="5" s="1"/>
  <c r="H925" i="5" a="1"/>
  <c r="H925" i="5" s="1"/>
  <c r="H866" i="5" a="1"/>
  <c r="H866" i="5" s="1"/>
  <c r="H882" i="5" a="1"/>
  <c r="H882" i="5" s="1"/>
  <c r="H898" i="5" a="1"/>
  <c r="H898" i="5" s="1"/>
  <c r="H914" i="5" a="1"/>
  <c r="H914" i="5" s="1"/>
  <c r="H928" i="5" a="1"/>
  <c r="H928" i="5" s="1"/>
  <c r="H936" i="5" a="1"/>
  <c r="H936" i="5" s="1"/>
  <c r="H944" i="5" a="1"/>
  <c r="H944" i="5" s="1"/>
  <c r="H952" i="5" a="1"/>
  <c r="H952" i="5" s="1"/>
  <c r="H867" i="5" a="1"/>
  <c r="H867" i="5" s="1"/>
  <c r="H883" i="5" a="1"/>
  <c r="H883" i="5" s="1"/>
  <c r="H899" i="5" a="1"/>
  <c r="H899" i="5" s="1"/>
  <c r="H915" i="5" a="1"/>
  <c r="H915" i="5" s="1"/>
  <c r="H957" i="5" a="1"/>
  <c r="H957" i="5" s="1"/>
  <c r="H973" i="5" a="1"/>
  <c r="H973" i="5" s="1"/>
  <c r="H989" i="5" a="1"/>
  <c r="H989" i="5" s="1"/>
  <c r="H1005" i="5" a="1"/>
  <c r="H1005" i="5" s="1"/>
  <c r="H1021" i="5" a="1"/>
  <c r="H1021" i="5" s="1"/>
  <c r="H1037" i="5" a="1"/>
  <c r="H1037" i="5" s="1"/>
  <c r="H1053" i="5" a="1"/>
  <c r="H1053" i="5" s="1"/>
  <c r="H1069" i="5" a="1"/>
  <c r="H1069" i="5" s="1"/>
  <c r="H1085" i="5" a="1"/>
  <c r="H1085" i="5" s="1"/>
  <c r="H1101" i="5" a="1"/>
  <c r="H1101" i="5" s="1"/>
  <c r="H1117" i="5" a="1"/>
  <c r="H1117" i="5" s="1"/>
  <c r="H1133" i="5" a="1"/>
  <c r="H1133" i="5" s="1"/>
  <c r="H1149" i="5" a="1"/>
  <c r="H1149" i="5" s="1"/>
  <c r="H1165" i="5" a="1"/>
  <c r="H1165" i="5" s="1"/>
  <c r="H1181" i="5" a="1"/>
  <c r="H1181" i="5" s="1"/>
  <c r="H1197" i="5" a="1"/>
  <c r="H1197" i="5" s="1"/>
  <c r="H1213" i="5" a="1"/>
  <c r="H1213" i="5" s="1"/>
  <c r="H1229" i="5" a="1"/>
  <c r="H1229" i="5" s="1"/>
  <c r="H1245" i="5" a="1"/>
  <c r="H1245" i="5" s="1"/>
  <c r="H1261" i="5" a="1"/>
  <c r="H1261" i="5" s="1"/>
  <c r="H1277" i="5" a="1"/>
  <c r="H1277" i="5" s="1"/>
  <c r="H1293" i="5" a="1"/>
  <c r="H1293" i="5" s="1"/>
  <c r="H1309" i="5" a="1"/>
  <c r="H1309" i="5" s="1"/>
  <c r="H1325" i="5" a="1"/>
  <c r="H1325" i="5" s="1"/>
  <c r="H1341" i="5" a="1"/>
  <c r="H1341" i="5" s="1"/>
  <c r="H1357" i="5" a="1"/>
  <c r="H1357" i="5" s="1"/>
  <c r="H1373" i="5" a="1"/>
  <c r="H1373" i="5" s="1"/>
  <c r="H1389" i="5" a="1"/>
  <c r="H1389" i="5" s="1"/>
  <c r="H1405" i="5" a="1"/>
  <c r="H1405" i="5" s="1"/>
  <c r="H1421" i="5" a="1"/>
  <c r="H1421" i="5" s="1"/>
  <c r="H1437" i="5" a="1"/>
  <c r="H1437" i="5" s="1"/>
  <c r="H1453" i="5" a="1"/>
  <c r="H1453" i="5" s="1"/>
  <c r="H1469" i="5" a="1"/>
  <c r="H1469" i="5" s="1"/>
  <c r="H1485" i="5" a="1"/>
  <c r="H1485" i="5" s="1"/>
  <c r="H1501" i="5" a="1"/>
  <c r="H1501" i="5" s="1"/>
  <c r="H1517" i="5" a="1"/>
  <c r="H1517" i="5" s="1"/>
  <c r="H1533" i="5" a="1"/>
  <c r="H1533" i="5" s="1"/>
  <c r="H1549" i="5" a="1"/>
  <c r="H1549" i="5" s="1"/>
  <c r="H1565" i="5" a="1"/>
  <c r="H1565" i="5" s="1"/>
  <c r="H1576" i="5" a="1"/>
  <c r="H1576" i="5" s="1"/>
  <c r="H1584" i="5" a="1"/>
  <c r="H1584" i="5" s="1"/>
  <c r="H962" i="5" a="1"/>
  <c r="H962" i="5" s="1"/>
  <c r="H978" i="5" a="1"/>
  <c r="H978" i="5" s="1"/>
  <c r="H994" i="5" a="1"/>
  <c r="H994" i="5" s="1"/>
  <c r="H1010" i="5" a="1"/>
  <c r="H1010" i="5" s="1"/>
  <c r="H1026" i="5" a="1"/>
  <c r="H1026" i="5" s="1"/>
  <c r="H1042" i="5" a="1"/>
  <c r="H1042" i="5" s="1"/>
  <c r="H1058" i="5" a="1"/>
  <c r="H1058" i="5" s="1"/>
  <c r="H1074" i="5" a="1"/>
  <c r="H1074" i="5" s="1"/>
  <c r="H1090" i="5" a="1"/>
  <c r="H1090" i="5" s="1"/>
  <c r="H1106" i="5" a="1"/>
  <c r="H1106" i="5" s="1"/>
  <c r="H1122" i="5" a="1"/>
  <c r="H1122" i="5" s="1"/>
  <c r="H1138" i="5" a="1"/>
  <c r="H1138" i="5" s="1"/>
  <c r="H1154" i="5" a="1"/>
  <c r="H1154" i="5" s="1"/>
  <c r="H1170" i="5" a="1"/>
  <c r="H1170" i="5" s="1"/>
  <c r="H1186" i="5" a="1"/>
  <c r="H1186" i="5" s="1"/>
  <c r="H1202" i="5" a="1"/>
  <c r="H1202" i="5" s="1"/>
  <c r="H1218" i="5" a="1"/>
  <c r="H1218" i="5" s="1"/>
  <c r="H1234" i="5" a="1"/>
  <c r="H1234" i="5" s="1"/>
  <c r="H1250" i="5" a="1"/>
  <c r="H1250" i="5" s="1"/>
  <c r="H1266" i="5" a="1"/>
  <c r="H1266" i="5" s="1"/>
  <c r="H1282" i="5" a="1"/>
  <c r="H1282" i="5" s="1"/>
  <c r="H1298" i="5" a="1"/>
  <c r="H1298" i="5" s="1"/>
  <c r="H1314" i="5" a="1"/>
  <c r="H1314" i="5" s="1"/>
  <c r="H1330" i="5" a="1"/>
  <c r="H1330" i="5" s="1"/>
  <c r="H1346" i="5" a="1"/>
  <c r="H1346" i="5" s="1"/>
  <c r="H1362" i="5" a="1"/>
  <c r="H1362" i="5" s="1"/>
  <c r="H1378" i="5" a="1"/>
  <c r="H1378" i="5" s="1"/>
  <c r="H1394" i="5" a="1"/>
  <c r="H1394" i="5" s="1"/>
  <c r="H1410" i="5" a="1"/>
  <c r="H1410" i="5" s="1"/>
  <c r="H1426" i="5" a="1"/>
  <c r="H1426" i="5" s="1"/>
  <c r="H1442" i="5" a="1"/>
  <c r="H1442" i="5" s="1"/>
  <c r="H1458" i="5" a="1"/>
  <c r="H1458" i="5" s="1"/>
  <c r="H1474" i="5" a="1"/>
  <c r="H1474" i="5" s="1"/>
  <c r="H1490" i="5" a="1"/>
  <c r="H1490" i="5" s="1"/>
  <c r="H1506" i="5" a="1"/>
  <c r="H1506" i="5" s="1"/>
  <c r="H1522" i="5" a="1"/>
  <c r="H1522" i="5" s="1"/>
  <c r="H1538" i="5" a="1"/>
  <c r="H1538" i="5" s="1"/>
  <c r="H1554" i="5" a="1"/>
  <c r="H1554" i="5" s="1"/>
  <c r="H1570" i="5" a="1"/>
  <c r="H1570" i="5" s="1"/>
  <c r="H967" i="5" a="1"/>
  <c r="H967" i="5" s="1"/>
  <c r="H983" i="5" a="1"/>
  <c r="H983" i="5" s="1"/>
  <c r="H999" i="5" a="1"/>
  <c r="H999" i="5" s="1"/>
  <c r="H1015" i="5" a="1"/>
  <c r="H1015" i="5" s="1"/>
  <c r="H1031" i="5" a="1"/>
  <c r="H1031" i="5" s="1"/>
  <c r="H1047" i="5" a="1"/>
  <c r="H1047" i="5" s="1"/>
  <c r="H1063" i="5" a="1"/>
  <c r="H1063" i="5" s="1"/>
  <c r="H1079" i="5" a="1"/>
  <c r="H1079" i="5" s="1"/>
  <c r="H1095" i="5" a="1"/>
  <c r="H1095" i="5" s="1"/>
  <c r="H1111" i="5" a="1"/>
  <c r="H1111" i="5" s="1"/>
  <c r="H1127" i="5" a="1"/>
  <c r="H1127" i="5" s="1"/>
  <c r="H1143" i="5" a="1"/>
  <c r="H1143" i="5" s="1"/>
  <c r="H1159" i="5" a="1"/>
  <c r="H1159" i="5" s="1"/>
  <c r="H1175" i="5" a="1"/>
  <c r="H1175" i="5" s="1"/>
  <c r="H1191" i="5" a="1"/>
  <c r="H1191" i="5" s="1"/>
  <c r="H1207" i="5" a="1"/>
  <c r="H1207" i="5" s="1"/>
  <c r="H1223" i="5" a="1"/>
  <c r="H1223" i="5" s="1"/>
  <c r="H1239" i="5" a="1"/>
  <c r="H1239" i="5" s="1"/>
  <c r="H1255" i="5" a="1"/>
  <c r="H1255" i="5" s="1"/>
  <c r="H1271" i="5" a="1"/>
  <c r="H1271" i="5" s="1"/>
  <c r="H1287" i="5" a="1"/>
  <c r="H1287" i="5" s="1"/>
  <c r="H1303" i="5" a="1"/>
  <c r="H1303" i="5" s="1"/>
  <c r="H1319" i="5" a="1"/>
  <c r="H1319" i="5" s="1"/>
  <c r="H1335" i="5" a="1"/>
  <c r="H1335" i="5" s="1"/>
  <c r="H1351" i="5" a="1"/>
  <c r="H1351" i="5" s="1"/>
  <c r="H1367" i="5" a="1"/>
  <c r="H1367" i="5" s="1"/>
  <c r="H1383" i="5" a="1"/>
  <c r="H1383" i="5" s="1"/>
  <c r="H1399" i="5" a="1"/>
  <c r="H1399" i="5" s="1"/>
  <c r="H1415" i="5" a="1"/>
  <c r="H1415" i="5" s="1"/>
  <c r="H1431" i="5" a="1"/>
  <c r="H1431" i="5" s="1"/>
  <c r="H1447" i="5" a="1"/>
  <c r="H1447" i="5" s="1"/>
  <c r="H1463" i="5" a="1"/>
  <c r="H1463" i="5" s="1"/>
  <c r="H1479" i="5" a="1"/>
  <c r="H1479" i="5" s="1"/>
  <c r="H1495" i="5" a="1"/>
  <c r="H1495" i="5" s="1"/>
  <c r="H1511" i="5" a="1"/>
  <c r="H1511" i="5" s="1"/>
  <c r="H1527" i="5" a="1"/>
  <c r="H1527" i="5" s="1"/>
  <c r="H1543" i="5" a="1"/>
  <c r="H1543" i="5" s="1"/>
  <c r="H1559" i="5" a="1"/>
  <c r="H1559" i="5" s="1"/>
  <c r="H1573" i="5" a="1"/>
  <c r="H1573" i="5" s="1"/>
  <c r="H1581" i="5" a="1"/>
  <c r="H1581" i="5" s="1"/>
  <c r="H960" i="5" a="1"/>
  <c r="H960" i="5" s="1"/>
  <c r="H976" i="5" a="1"/>
  <c r="H976" i="5" s="1"/>
  <c r="H992" i="5" a="1"/>
  <c r="H992" i="5" s="1"/>
  <c r="H1008" i="5" a="1"/>
  <c r="H1008" i="5" s="1"/>
  <c r="H1024" i="5" a="1"/>
  <c r="H1024" i="5" s="1"/>
  <c r="H1040" i="5" a="1"/>
  <c r="H1040" i="5" s="1"/>
  <c r="H1056" i="5" a="1"/>
  <c r="H1056" i="5" s="1"/>
  <c r="H1072" i="5" a="1"/>
  <c r="H1072" i="5" s="1"/>
  <c r="H1088" i="5" a="1"/>
  <c r="H1088" i="5" s="1"/>
  <c r="H1104" i="5" a="1"/>
  <c r="H1104" i="5" s="1"/>
  <c r="H1120" i="5" a="1"/>
  <c r="H1120" i="5" s="1"/>
  <c r="H1136" i="5" a="1"/>
  <c r="H1136" i="5" s="1"/>
  <c r="H1152" i="5" a="1"/>
  <c r="H1152" i="5" s="1"/>
  <c r="H1168" i="5" a="1"/>
  <c r="H1168" i="5" s="1"/>
  <c r="H1184" i="5" a="1"/>
  <c r="H1184" i="5" s="1"/>
  <c r="H1200" i="5" a="1"/>
  <c r="H1200" i="5" s="1"/>
  <c r="H1216" i="5" a="1"/>
  <c r="H1216" i="5" s="1"/>
  <c r="H1232" i="5" a="1"/>
  <c r="H1232" i="5" s="1"/>
  <c r="H1248" i="5" a="1"/>
  <c r="H1248" i="5" s="1"/>
  <c r="H1264" i="5" a="1"/>
  <c r="H1264" i="5" s="1"/>
  <c r="H1280" i="5" a="1"/>
  <c r="H1280" i="5" s="1"/>
  <c r="H1296" i="5" a="1"/>
  <c r="H1296" i="5" s="1"/>
  <c r="H1312" i="5" a="1"/>
  <c r="H1312" i="5" s="1"/>
  <c r="H1328" i="5" a="1"/>
  <c r="H1328" i="5" s="1"/>
  <c r="H1344" i="5" a="1"/>
  <c r="H1344" i="5" s="1"/>
  <c r="H1360" i="5" a="1"/>
  <c r="H1360" i="5" s="1"/>
  <c r="H1376" i="5" a="1"/>
  <c r="H1376" i="5" s="1"/>
  <c r="H1392" i="5" a="1"/>
  <c r="H1392" i="5" s="1"/>
  <c r="H1408" i="5" a="1"/>
  <c r="H1408" i="5" s="1"/>
  <c r="H1424" i="5" a="1"/>
  <c r="H1424" i="5" s="1"/>
  <c r="H1440" i="5" a="1"/>
  <c r="H1440" i="5" s="1"/>
  <c r="H1456" i="5" a="1"/>
  <c r="H1456" i="5" s="1"/>
  <c r="H1472" i="5" a="1"/>
  <c r="H1472" i="5" s="1"/>
  <c r="H1488" i="5" a="1"/>
  <c r="H1488" i="5" s="1"/>
  <c r="H1504" i="5" a="1"/>
  <c r="H1504" i="5" s="1"/>
  <c r="H1520" i="5" a="1"/>
  <c r="H1520" i="5" s="1"/>
  <c r="H1536" i="5" a="1"/>
  <c r="H1536" i="5" s="1"/>
  <c r="H1552" i="5" a="1"/>
  <c r="H1552" i="5" s="1"/>
  <c r="H1568" i="5" a="1"/>
  <c r="H1568" i="5" s="1"/>
  <c r="H1599" i="5" a="1"/>
  <c r="H1599" i="5" s="1"/>
  <c r="H1615" i="5" a="1"/>
  <c r="H1615" i="5" s="1"/>
  <c r="H1631" i="5" a="1"/>
  <c r="H1631" i="5" s="1"/>
  <c r="H1647" i="5" a="1"/>
  <c r="H1647" i="5" s="1"/>
  <c r="H1663" i="5" a="1"/>
  <c r="H1663" i="5" s="1"/>
  <c r="H1679" i="5" a="1"/>
  <c r="H1679" i="5" s="1"/>
  <c r="H1694" i="5" a="1"/>
  <c r="H1694" i="5" s="1"/>
  <c r="H1710" i="5" a="1"/>
  <c r="H1710" i="5" s="1"/>
  <c r="H1726" i="5" a="1"/>
  <c r="H1726" i="5" s="1"/>
  <c r="H1742" i="5" a="1"/>
  <c r="H1742" i="5" s="1"/>
  <c r="H1758" i="5" a="1"/>
  <c r="H1758" i="5" s="1"/>
  <c r="H1774" i="5" a="1"/>
  <c r="H1774" i="5" s="1"/>
  <c r="H1790" i="5" a="1"/>
  <c r="H1790" i="5" s="1"/>
  <c r="H1806" i="5" a="1"/>
  <c r="H1806" i="5" s="1"/>
  <c r="H1822" i="5" a="1"/>
  <c r="H1822" i="5" s="1"/>
  <c r="H1838" i="5" a="1"/>
  <c r="H1838" i="5" s="1"/>
  <c r="H1854" i="5" a="1"/>
  <c r="H1854" i="5" s="1"/>
  <c r="H1870" i="5" a="1"/>
  <c r="H1870" i="5" s="1"/>
  <c r="H1886" i="5" a="1"/>
  <c r="H1886" i="5" s="1"/>
  <c r="H1902" i="5" a="1"/>
  <c r="H1902" i="5" s="1"/>
  <c r="H1918" i="5" a="1"/>
  <c r="H1918" i="5" s="1"/>
  <c r="H1934" i="5" a="1"/>
  <c r="H1934" i="5" s="1"/>
  <c r="H1592" i="5" a="1"/>
  <c r="H1592" i="5" s="1"/>
  <c r="H1608" i="5" a="1"/>
  <c r="H1608" i="5" s="1"/>
  <c r="H1624" i="5" a="1"/>
  <c r="H1624" i="5" s="1"/>
  <c r="H1640" i="5" a="1"/>
  <c r="H1640" i="5" s="1"/>
  <c r="H1656" i="5" a="1"/>
  <c r="H1656" i="5" s="1"/>
  <c r="H1672" i="5" a="1"/>
  <c r="H1672" i="5" s="1"/>
  <c r="H1688" i="5" a="1"/>
  <c r="H1688" i="5" s="1"/>
  <c r="H1705" i="5" a="1"/>
  <c r="H1705" i="5" s="1"/>
  <c r="H1721" i="5" a="1"/>
  <c r="H1721" i="5" s="1"/>
  <c r="H1737" i="5" a="1"/>
  <c r="H1737" i="5" s="1"/>
  <c r="H1753" i="5" a="1"/>
  <c r="H1753" i="5" s="1"/>
  <c r="H1769" i="5" a="1"/>
  <c r="H1769" i="5" s="1"/>
  <c r="H1785" i="5" a="1"/>
  <c r="H1785" i="5" s="1"/>
  <c r="H1801" i="5" a="1"/>
  <c r="H1801" i="5" s="1"/>
  <c r="H1817" i="5" a="1"/>
  <c r="H1817" i="5" s="1"/>
  <c r="H1833" i="5" a="1"/>
  <c r="H1833" i="5" s="1"/>
  <c r="H1849" i="5" a="1"/>
  <c r="H1849" i="5" s="1"/>
  <c r="H1865" i="5" a="1"/>
  <c r="H1865" i="5" s="1"/>
  <c r="H1881" i="5" a="1"/>
  <c r="H1881" i="5" s="1"/>
  <c r="H1897" i="5" a="1"/>
  <c r="H1897" i="5" s="1"/>
  <c r="H1913" i="5" a="1"/>
  <c r="H1913" i="5" s="1"/>
  <c r="H1929" i="5" a="1"/>
  <c r="H1929" i="5" s="1"/>
  <c r="H1945" i="5" a="1"/>
  <c r="H1945" i="5" s="1"/>
  <c r="H1953" i="5" a="1"/>
  <c r="H1953" i="5" s="1"/>
  <c r="H1961" i="5" a="1"/>
  <c r="H1961" i="5" s="1"/>
  <c r="H1969" i="5" a="1"/>
  <c r="H1969" i="5" s="1"/>
  <c r="H1977" i="5" a="1"/>
  <c r="H1977" i="5" s="1"/>
  <c r="H1985" i="5" a="1"/>
  <c r="H1985" i="5" s="1"/>
  <c r="H1993" i="5" a="1"/>
  <c r="H1993" i="5" s="1"/>
  <c r="H2001" i="5" a="1"/>
  <c r="H2001" i="5" s="1"/>
  <c r="H1593" i="5" a="1"/>
  <c r="H1593" i="5" s="1"/>
  <c r="H1609" i="5" a="1"/>
  <c r="H1609" i="5" s="1"/>
  <c r="H1625" i="5" a="1"/>
  <c r="H1625" i="5" s="1"/>
  <c r="H1641" i="5" a="1"/>
  <c r="H1641" i="5" s="1"/>
  <c r="H1657" i="5" a="1"/>
  <c r="H1657" i="5" s="1"/>
  <c r="H1673" i="5" a="1"/>
  <c r="H1673" i="5" s="1"/>
  <c r="H1689" i="5" a="1"/>
  <c r="H1689" i="5" s="1"/>
  <c r="H1706" i="5" a="1"/>
  <c r="H1706" i="5" s="1"/>
  <c r="H1722" i="5" a="1"/>
  <c r="H1722" i="5" s="1"/>
  <c r="H1738" i="5" a="1"/>
  <c r="H1738" i="5" s="1"/>
  <c r="H1754" i="5" a="1"/>
  <c r="H1754" i="5" s="1"/>
  <c r="H1770" i="5" a="1"/>
  <c r="H1770" i="5" s="1"/>
  <c r="H1786" i="5" a="1"/>
  <c r="H1786" i="5" s="1"/>
  <c r="H1802" i="5" a="1"/>
  <c r="H1802" i="5" s="1"/>
  <c r="H1818" i="5" a="1"/>
  <c r="H1818" i="5" s="1"/>
  <c r="H1834" i="5" a="1"/>
  <c r="H1834" i="5" s="1"/>
  <c r="H1850" i="5" a="1"/>
  <c r="H1850" i="5" s="1"/>
  <c r="H1866" i="5" a="1"/>
  <c r="H1866" i="5" s="1"/>
  <c r="H1882" i="5" a="1"/>
  <c r="H1882" i="5" s="1"/>
  <c r="H1898" i="5" a="1"/>
  <c r="H1898" i="5" s="1"/>
  <c r="H1914" i="5" a="1"/>
  <c r="H1914" i="5" s="1"/>
  <c r="H1930" i="5" a="1"/>
  <c r="H1930" i="5" s="1"/>
  <c r="H1590" i="5" a="1"/>
  <c r="H1590" i="5" s="1"/>
  <c r="H1606" i="5" a="1"/>
  <c r="H1606" i="5" s="1"/>
  <c r="H1622" i="5" a="1"/>
  <c r="H1622" i="5" s="1"/>
  <c r="H1638" i="5" a="1"/>
  <c r="H1638" i="5" s="1"/>
  <c r="H1654" i="5" a="1"/>
  <c r="H1654" i="5" s="1"/>
  <c r="H1670" i="5" a="1"/>
  <c r="H1670" i="5" s="1"/>
  <c r="H1686" i="5" a="1"/>
  <c r="H1686" i="5" s="1"/>
  <c r="H1701" i="5" a="1"/>
  <c r="H1701" i="5" s="1"/>
  <c r="H1717" i="5" a="1"/>
  <c r="H1717" i="5" s="1"/>
  <c r="H1733" i="5" a="1"/>
  <c r="H1733" i="5" s="1"/>
  <c r="H1749" i="5" a="1"/>
  <c r="H1749" i="5" s="1"/>
  <c r="H1765" i="5" a="1"/>
  <c r="H1765" i="5" s="1"/>
  <c r="H1781" i="5" a="1"/>
  <c r="H1781" i="5" s="1"/>
  <c r="H1797" i="5" a="1"/>
  <c r="H1797" i="5" s="1"/>
  <c r="H1813" i="5" a="1"/>
  <c r="H1813" i="5" s="1"/>
  <c r="H1829" i="5" a="1"/>
  <c r="H1829" i="5" s="1"/>
  <c r="H1845" i="5" a="1"/>
  <c r="H1845" i="5" s="1"/>
  <c r="H1861" i="5" a="1"/>
  <c r="H1861" i="5" s="1"/>
  <c r="H1877" i="5" a="1"/>
  <c r="H1877" i="5" s="1"/>
  <c r="H1893" i="5" a="1"/>
  <c r="H1893" i="5" s="1"/>
  <c r="H1909" i="5" a="1"/>
  <c r="H1909" i="5" s="1"/>
  <c r="H1925" i="5" a="1"/>
  <c r="H1925" i="5" s="1"/>
  <c r="H1941" i="5" a="1"/>
  <c r="H1941" i="5" s="1"/>
  <c r="H1950" i="5" a="1"/>
  <c r="H1950" i="5" s="1"/>
  <c r="H1958" i="5" a="1"/>
  <c r="H1958" i="5" s="1"/>
  <c r="H1966" i="5" a="1"/>
  <c r="H1966" i="5" s="1"/>
  <c r="H1974" i="5" a="1"/>
  <c r="H1974" i="5" s="1"/>
  <c r="H1982" i="5" a="1"/>
  <c r="H1982" i="5" s="1"/>
  <c r="H1990" i="5" a="1"/>
  <c r="H1990" i="5" s="1"/>
  <c r="H1998" i="5" a="1"/>
  <c r="H1998" i="5" s="1"/>
  <c r="H4" i="5" a="1"/>
  <c r="H4" i="5" s="1"/>
  <c r="X346" i="1" s="1"/>
  <c r="X5" i="1" l="1"/>
  <c r="X344" i="1"/>
  <c r="X336" i="1"/>
  <c r="X328" i="1"/>
  <c r="X320" i="1"/>
  <c r="X312" i="1"/>
  <c r="X304" i="1"/>
  <c r="X296" i="1"/>
  <c r="X288" i="1"/>
  <c r="X280" i="1"/>
  <c r="X272" i="1"/>
  <c r="X264" i="1"/>
  <c r="X256" i="1"/>
  <c r="X248" i="1"/>
  <c r="X240" i="1"/>
  <c r="X232" i="1"/>
  <c r="X224" i="1"/>
  <c r="X216" i="1"/>
  <c r="X208" i="1"/>
  <c r="X200" i="1"/>
  <c r="X192" i="1"/>
  <c r="X184" i="1"/>
  <c r="X176" i="1"/>
  <c r="X339" i="1"/>
  <c r="X331" i="1"/>
  <c r="X323" i="1"/>
  <c r="X315" i="1"/>
  <c r="X307" i="1"/>
  <c r="X295" i="1"/>
  <c r="X263" i="1"/>
  <c r="X231" i="1"/>
  <c r="X199" i="1"/>
  <c r="X171" i="1"/>
  <c r="X163" i="1"/>
  <c r="X155" i="1"/>
  <c r="X147" i="1"/>
  <c r="X139" i="1"/>
  <c r="X131" i="1"/>
  <c r="X123" i="1"/>
  <c r="X115" i="1"/>
  <c r="X107" i="1"/>
  <c r="X99" i="1"/>
  <c r="X91" i="1"/>
  <c r="X83" i="1"/>
  <c r="X75" i="1"/>
  <c r="X67" i="1"/>
  <c r="X59" i="1"/>
  <c r="X51" i="1"/>
  <c r="X293" i="1"/>
  <c r="X261" i="1"/>
  <c r="X229" i="1"/>
  <c r="X197" i="1"/>
  <c r="X299" i="1"/>
  <c r="X267" i="1"/>
  <c r="X235" i="1"/>
  <c r="X203" i="1"/>
  <c r="X174" i="1"/>
  <c r="X166" i="1"/>
  <c r="X158" i="1"/>
  <c r="X150" i="1"/>
  <c r="X142" i="1"/>
  <c r="X134" i="1"/>
  <c r="X126" i="1"/>
  <c r="X118" i="1"/>
  <c r="X110" i="1"/>
  <c r="X102" i="1"/>
  <c r="X94" i="1"/>
  <c r="X86" i="1"/>
  <c r="X78" i="1"/>
  <c r="X70" i="1"/>
  <c r="X62" i="1"/>
  <c r="X54" i="1"/>
  <c r="X46" i="1"/>
  <c r="X273" i="1"/>
  <c r="X241" i="1"/>
  <c r="X209" i="1"/>
  <c r="X181" i="1"/>
  <c r="X39" i="1"/>
  <c r="X31" i="1"/>
  <c r="X23" i="1"/>
  <c r="X13" i="1"/>
  <c r="X40" i="1"/>
  <c r="X32" i="1"/>
  <c r="X24" i="1"/>
  <c r="X16" i="1"/>
  <c r="X8" i="1"/>
  <c r="X342" i="1"/>
  <c r="X334" i="1"/>
  <c r="X326" i="1"/>
  <c r="X318" i="1"/>
  <c r="X310" i="1"/>
  <c r="X302" i="1"/>
  <c r="X294" i="1"/>
  <c r="X286" i="1"/>
  <c r="X278" i="1"/>
  <c r="X270" i="1"/>
  <c r="X262" i="1"/>
  <c r="X254" i="1"/>
  <c r="X246" i="1"/>
  <c r="X238" i="1"/>
  <c r="X230" i="1"/>
  <c r="X222" i="1"/>
  <c r="X214" i="1"/>
  <c r="X206" i="1"/>
  <c r="X198" i="1"/>
  <c r="X190" i="1"/>
  <c r="X182" i="1"/>
  <c r="X345" i="1"/>
  <c r="X337" i="1"/>
  <c r="X329" i="1"/>
  <c r="X321" i="1"/>
  <c r="X313" i="1"/>
  <c r="X305" i="1"/>
  <c r="X287" i="1"/>
  <c r="X255" i="1"/>
  <c r="X223" i="1"/>
  <c r="X183" i="1"/>
  <c r="X169" i="1"/>
  <c r="X161" i="1"/>
  <c r="X153" i="1"/>
  <c r="X145" i="1"/>
  <c r="X137" i="1"/>
  <c r="X129" i="1"/>
  <c r="X121" i="1"/>
  <c r="X113" i="1"/>
  <c r="X105" i="1"/>
  <c r="X97" i="1"/>
  <c r="X89" i="1"/>
  <c r="X81" i="1"/>
  <c r="X73" i="1"/>
  <c r="X65" i="1"/>
  <c r="X57" i="1"/>
  <c r="X49" i="1"/>
  <c r="X285" i="1"/>
  <c r="X253" i="1"/>
  <c r="X221" i="1"/>
  <c r="X191" i="1"/>
  <c r="X291" i="1"/>
  <c r="X259" i="1"/>
  <c r="X227" i="1"/>
  <c r="X195" i="1"/>
  <c r="X172" i="1"/>
  <c r="X164" i="1"/>
  <c r="X156" i="1"/>
  <c r="X148" i="1"/>
  <c r="X140" i="1"/>
  <c r="X132" i="1"/>
  <c r="X124" i="1"/>
  <c r="X116" i="1"/>
  <c r="X108" i="1"/>
  <c r="X100" i="1"/>
  <c r="X92" i="1"/>
  <c r="X84" i="1"/>
  <c r="X76" i="1"/>
  <c r="X68" i="1"/>
  <c r="X60" i="1"/>
  <c r="X52" i="1"/>
  <c r="X297" i="1"/>
  <c r="X265" i="1"/>
  <c r="X233" i="1"/>
  <c r="X201" i="1"/>
  <c r="X7" i="1"/>
  <c r="X37" i="1"/>
  <c r="X29" i="1"/>
  <c r="X21" i="1"/>
  <c r="X11" i="1"/>
  <c r="X38" i="1"/>
  <c r="X30" i="1"/>
  <c r="X22" i="1"/>
  <c r="X14" i="1"/>
  <c r="X6" i="1"/>
  <c r="X340" i="1"/>
  <c r="X332" i="1"/>
  <c r="X324" i="1"/>
  <c r="X316" i="1"/>
  <c r="X308" i="1"/>
  <c r="X300" i="1"/>
  <c r="X292" i="1"/>
  <c r="X284" i="1"/>
  <c r="X276" i="1"/>
  <c r="X268" i="1"/>
  <c r="X260" i="1"/>
  <c r="X252" i="1"/>
  <c r="X244" i="1"/>
  <c r="X236" i="1"/>
  <c r="X228" i="1"/>
  <c r="X220" i="1"/>
  <c r="X212" i="1"/>
  <c r="X204" i="1"/>
  <c r="X196" i="1"/>
  <c r="X188" i="1"/>
  <c r="X180" i="1"/>
  <c r="X343" i="1"/>
  <c r="X335" i="1"/>
  <c r="X327" i="1"/>
  <c r="X319" i="1"/>
  <c r="X311" i="1"/>
  <c r="X303" i="1"/>
  <c r="X279" i="1"/>
  <c r="X247" i="1"/>
  <c r="X215" i="1"/>
  <c r="X175" i="1"/>
  <c r="X167" i="1"/>
  <c r="X159" i="1"/>
  <c r="X151" i="1"/>
  <c r="X143" i="1"/>
  <c r="X135" i="1"/>
  <c r="X127" i="1"/>
  <c r="X119" i="1"/>
  <c r="X111" i="1"/>
  <c r="X103" i="1"/>
  <c r="X95" i="1"/>
  <c r="X87" i="1"/>
  <c r="X79" i="1"/>
  <c r="X71" i="1"/>
  <c r="X63" i="1"/>
  <c r="X55" i="1"/>
  <c r="X47" i="1"/>
  <c r="X277" i="1"/>
  <c r="X245" i="1"/>
  <c r="X213" i="1"/>
  <c r="X185" i="1"/>
  <c r="X283" i="1"/>
  <c r="X251" i="1"/>
  <c r="X219" i="1"/>
  <c r="X187" i="1"/>
  <c r="X170" i="1"/>
  <c r="X162" i="1"/>
  <c r="X154" i="1"/>
  <c r="X146" i="1"/>
  <c r="X138" i="1"/>
  <c r="X130" i="1"/>
  <c r="X122" i="1"/>
  <c r="X114" i="1"/>
  <c r="X106" i="1"/>
  <c r="X98" i="1"/>
  <c r="X90" i="1"/>
  <c r="X82" i="1"/>
  <c r="X74" i="1"/>
  <c r="X66" i="1"/>
  <c r="X58" i="1"/>
  <c r="X50" i="1"/>
  <c r="X289" i="1"/>
  <c r="X257" i="1"/>
  <c r="X225" i="1"/>
  <c r="X193" i="1"/>
  <c r="X43" i="1"/>
  <c r="X35" i="1"/>
  <c r="X27" i="1"/>
  <c r="X19" i="1"/>
  <c r="X44" i="1"/>
  <c r="X36" i="1"/>
  <c r="X28" i="1"/>
  <c r="X20" i="1"/>
  <c r="X12" i="1"/>
  <c r="X15" i="1"/>
  <c r="X338" i="1"/>
  <c r="X330" i="1"/>
  <c r="X322" i="1"/>
  <c r="X314" i="1"/>
  <c r="X306" i="1"/>
  <c r="X298" i="1"/>
  <c r="X290" i="1"/>
  <c r="X282" i="1"/>
  <c r="X274" i="1"/>
  <c r="X266" i="1"/>
  <c r="X258" i="1"/>
  <c r="X250" i="1"/>
  <c r="X242" i="1"/>
  <c r="X234" i="1"/>
  <c r="X226" i="1"/>
  <c r="X218" i="1"/>
  <c r="X210" i="1"/>
  <c r="X202" i="1"/>
  <c r="X194" i="1"/>
  <c r="X186" i="1"/>
  <c r="X178" i="1"/>
  <c r="X341" i="1"/>
  <c r="X333" i="1"/>
  <c r="X325" i="1"/>
  <c r="X317" i="1"/>
  <c r="X309" i="1"/>
  <c r="X301" i="1"/>
  <c r="X271" i="1"/>
  <c r="X239" i="1"/>
  <c r="X207" i="1"/>
  <c r="X173" i="1"/>
  <c r="X165" i="1"/>
  <c r="X157" i="1"/>
  <c r="X149" i="1"/>
  <c r="X141" i="1"/>
  <c r="X133" i="1"/>
  <c r="X125" i="1"/>
  <c r="X117" i="1"/>
  <c r="X109" i="1"/>
  <c r="X101" i="1"/>
  <c r="X93" i="1"/>
  <c r="X85" i="1"/>
  <c r="X77" i="1"/>
  <c r="X69" i="1"/>
  <c r="X61" i="1"/>
  <c r="X53" i="1"/>
  <c r="X45" i="1"/>
  <c r="X269" i="1"/>
  <c r="X237" i="1"/>
  <c r="X205" i="1"/>
  <c r="X177" i="1"/>
  <c r="X275" i="1"/>
  <c r="X243" i="1"/>
  <c r="X211" i="1"/>
  <c r="X179" i="1"/>
  <c r="X168" i="1"/>
  <c r="X160" i="1"/>
  <c r="X152" i="1"/>
  <c r="X144" i="1"/>
  <c r="X136" i="1"/>
  <c r="X128" i="1"/>
  <c r="X120" i="1"/>
  <c r="X112" i="1"/>
  <c r="X104" i="1"/>
  <c r="X96" i="1"/>
  <c r="X88" i="1"/>
  <c r="X80" i="1"/>
  <c r="X72" i="1"/>
  <c r="X64" i="1"/>
  <c r="X56" i="1"/>
  <c r="X48" i="1"/>
  <c r="X281" i="1"/>
  <c r="X249" i="1"/>
  <c r="X217" i="1"/>
  <c r="X189" i="1"/>
  <c r="X41" i="1"/>
  <c r="X33" i="1"/>
  <c r="X25" i="1"/>
  <c r="X17" i="1"/>
  <c r="X42" i="1"/>
  <c r="X34" i="1"/>
  <c r="X26" i="1"/>
  <c r="X18" i="1"/>
  <c r="X10" i="1"/>
  <c r="X9" i="1"/>
  <c r="D3" i="5"/>
  <c r="E3" i="5" l="1"/>
  <c r="D4" i="5"/>
  <c r="E4" i="5" l="1"/>
  <c r="D5" i="5"/>
  <c r="E5" i="5" l="1"/>
  <c r="D6" i="5"/>
  <c r="E6" i="5" l="1"/>
  <c r="D7" i="5"/>
  <c r="E7" i="5" l="1"/>
  <c r="D8" i="5"/>
  <c r="E8" i="5" l="1"/>
  <c r="D9" i="5"/>
  <c r="E9" i="5" l="1"/>
  <c r="D10" i="5"/>
  <c r="D11" i="5" s="1"/>
  <c r="D12" i="5" l="1"/>
  <c r="E10" i="5"/>
  <c r="E11" i="5" s="1"/>
  <c r="E12" i="5" l="1"/>
  <c r="D13" i="5"/>
  <c r="E13" i="5" s="1"/>
  <c r="D14" i="5" l="1"/>
  <c r="E14" i="5" s="1"/>
  <c r="D15" i="5" l="1"/>
  <c r="E15" i="5" s="1"/>
  <c r="D16" i="5" l="1"/>
  <c r="E16" i="5" s="1"/>
  <c r="D17" i="5" l="1"/>
  <c r="E17" i="5" s="1"/>
  <c r="D18" i="5" l="1"/>
  <c r="E18" i="5" s="1"/>
  <c r="D19" i="5" l="1"/>
  <c r="E19" i="5" s="1"/>
  <c r="D20" i="5" l="1"/>
  <c r="E20" i="5" s="1"/>
  <c r="D21" i="5" l="1"/>
  <c r="E21" i="5" s="1"/>
  <c r="D22" i="5" l="1"/>
  <c r="E22" i="5" s="1"/>
  <c r="D23" i="5" l="1"/>
  <c r="E23" i="5" s="1"/>
  <c r="D24" i="5" l="1"/>
  <c r="E24" i="5" s="1"/>
  <c r="D25" i="5" l="1"/>
  <c r="E25" i="5" s="1"/>
  <c r="D26" i="5" l="1"/>
  <c r="E26" i="5" s="1"/>
  <c r="D27" i="5" l="1"/>
  <c r="E27" i="5" s="1"/>
  <c r="D28" i="5" l="1"/>
  <c r="E28" i="5" s="1"/>
  <c r="D29" i="5" l="1"/>
  <c r="E29" i="5" s="1"/>
  <c r="D30" i="5" l="1"/>
  <c r="E30" i="5" s="1"/>
  <c r="D31" i="5" l="1"/>
  <c r="E31" i="5" s="1"/>
  <c r="D32" i="5" l="1"/>
  <c r="E32" i="5" s="1"/>
  <c r="D33" i="5" l="1"/>
  <c r="E33" i="5" s="1"/>
  <c r="D34" i="5" l="1"/>
  <c r="E34" i="5" s="1"/>
  <c r="D35" i="5" l="1"/>
  <c r="E35" i="5" s="1"/>
  <c r="D36" i="5" l="1"/>
  <c r="E36" i="5" s="1"/>
  <c r="D37" i="5" l="1"/>
  <c r="E37" i="5" s="1"/>
  <c r="D38" i="5" l="1"/>
  <c r="E38" i="5" s="1"/>
  <c r="D39" i="5" l="1"/>
  <c r="E39" i="5" s="1"/>
  <c r="D40" i="5" l="1"/>
  <c r="E40" i="5" s="1"/>
  <c r="D41" i="5" l="1"/>
  <c r="E41" i="5" s="1"/>
  <c r="D42" i="5" l="1"/>
  <c r="E42" i="5" s="1"/>
  <c r="D43" i="5" l="1"/>
  <c r="E43" i="5" s="1"/>
  <c r="D44" i="5" l="1"/>
  <c r="E44" i="5" s="1"/>
  <c r="D45" i="5" l="1"/>
  <c r="E45" i="5" s="1"/>
  <c r="D46" i="5" l="1"/>
  <c r="E46" i="5" s="1"/>
  <c r="D47" i="5" l="1"/>
  <c r="E47" i="5" s="1"/>
  <c r="D48" i="5" l="1"/>
  <c r="E48" i="5" s="1"/>
  <c r="D49" i="5" l="1"/>
  <c r="E49" i="5" s="1"/>
  <c r="D50" i="5" l="1"/>
  <c r="E50" i="5" s="1"/>
  <c r="D51" i="5" l="1"/>
  <c r="E51" i="5" s="1"/>
  <c r="D52" i="5" l="1"/>
  <c r="E52" i="5" s="1"/>
  <c r="D53" i="5" l="1"/>
  <c r="E53" i="5" s="1"/>
  <c r="D54" i="5" l="1"/>
  <c r="E54" i="5" s="1"/>
  <c r="D55" i="5" l="1"/>
  <c r="E55" i="5" s="1"/>
  <c r="D56" i="5" l="1"/>
  <c r="E56" i="5" s="1"/>
  <c r="D57" i="5" l="1"/>
  <c r="E57" i="5" s="1"/>
  <c r="D58" i="5" l="1"/>
  <c r="E58" i="5" l="1"/>
  <c r="D59" i="5"/>
  <c r="E59" i="5" l="1"/>
  <c r="D60" i="5"/>
  <c r="E60" i="5" l="1"/>
  <c r="D61" i="5"/>
  <c r="E61" i="5" l="1"/>
  <c r="D62" i="5"/>
  <c r="E62" i="5" l="1"/>
  <c r="D63" i="5"/>
  <c r="E63" i="5" l="1"/>
  <c r="D64" i="5"/>
  <c r="E64" i="5" l="1"/>
  <c r="D65" i="5"/>
  <c r="E65" i="5" l="1"/>
  <c r="D66" i="5"/>
  <c r="E66" i="5" l="1"/>
  <c r="D67" i="5"/>
  <c r="E67" i="5" l="1"/>
  <c r="D68" i="5"/>
  <c r="E68" i="5" l="1"/>
  <c r="D69" i="5"/>
  <c r="E69" i="5" l="1"/>
  <c r="D70" i="5"/>
  <c r="E70" i="5" l="1"/>
  <c r="D71" i="5"/>
  <c r="E71" i="5" l="1"/>
  <c r="D72" i="5"/>
  <c r="E72" i="5" l="1"/>
  <c r="D73" i="5"/>
  <c r="E73" i="5" l="1"/>
  <c r="D74" i="5"/>
  <c r="E74" i="5" l="1"/>
  <c r="D75" i="5"/>
  <c r="E75" i="5" l="1"/>
  <c r="D76" i="5"/>
  <c r="E76" i="5" l="1"/>
  <c r="D77" i="5"/>
  <c r="E77" i="5" l="1"/>
  <c r="D78" i="5"/>
  <c r="E78" i="5" l="1"/>
  <c r="D79" i="5"/>
  <c r="E79" i="5" l="1"/>
  <c r="D80" i="5"/>
  <c r="E80" i="5" l="1"/>
  <c r="D81" i="5"/>
  <c r="E81" i="5" l="1"/>
  <c r="D82" i="5"/>
  <c r="E82" i="5" l="1"/>
  <c r="D83" i="5"/>
  <c r="E83" i="5" l="1"/>
  <c r="D84" i="5"/>
  <c r="E84" i="5" l="1"/>
  <c r="D85" i="5"/>
  <c r="E85" i="5" l="1"/>
  <c r="D86" i="5"/>
  <c r="E86" i="5" l="1"/>
  <c r="D87" i="5"/>
  <c r="E87" i="5" l="1"/>
  <c r="D88" i="5"/>
  <c r="E88" i="5" l="1"/>
  <c r="D89" i="5"/>
  <c r="E89" i="5" l="1"/>
  <c r="D90" i="5"/>
  <c r="E90" i="5" l="1"/>
  <c r="D91" i="5"/>
  <c r="E91" i="5" l="1"/>
  <c r="D92" i="5"/>
  <c r="E92" i="5" l="1"/>
  <c r="D93" i="5"/>
  <c r="E93" i="5" l="1"/>
  <c r="D94" i="5"/>
  <c r="E94" i="5" l="1"/>
  <c r="D95" i="5"/>
  <c r="E95" i="5" l="1"/>
  <c r="D96" i="5"/>
  <c r="E96" i="5" l="1"/>
  <c r="D97" i="5"/>
  <c r="E97" i="5" l="1"/>
  <c r="D98" i="5"/>
  <c r="E98" i="5" l="1"/>
  <c r="D99" i="5"/>
  <c r="E99" i="5" l="1"/>
  <c r="D100" i="5"/>
  <c r="E100" i="5" l="1"/>
  <c r="D101" i="5"/>
  <c r="E101" i="5" l="1"/>
  <c r="D102" i="5"/>
  <c r="E102" i="5" l="1"/>
  <c r="D103" i="5"/>
  <c r="E103" i="5" l="1"/>
  <c r="D104" i="5"/>
  <c r="E104" i="5" l="1"/>
  <c r="D105" i="5"/>
  <c r="E105" i="5" l="1"/>
  <c r="D106" i="5"/>
  <c r="E106" i="5" l="1"/>
  <c r="D107" i="5"/>
  <c r="E107" i="5" l="1"/>
  <c r="D108" i="5"/>
  <c r="E108" i="5" l="1"/>
  <c r="D109" i="5"/>
  <c r="E109" i="5" l="1"/>
  <c r="D110" i="5"/>
  <c r="E110" i="5" l="1"/>
  <c r="D111" i="5"/>
  <c r="E111" i="5" l="1"/>
  <c r="D112" i="5"/>
  <c r="E112" i="5" l="1"/>
  <c r="D113" i="5"/>
  <c r="E113" i="5" l="1"/>
  <c r="D114" i="5"/>
  <c r="E114" i="5" l="1"/>
  <c r="D115" i="5"/>
  <c r="E115" i="5" l="1"/>
  <c r="D116" i="5"/>
  <c r="E116" i="5" l="1"/>
  <c r="D117" i="5"/>
  <c r="E117" i="5" l="1"/>
  <c r="D118" i="5"/>
  <c r="E118" i="5" l="1"/>
  <c r="D119" i="5"/>
  <c r="E119" i="5" l="1"/>
  <c r="D120" i="5"/>
  <c r="E120" i="5" l="1"/>
  <c r="D121" i="5"/>
  <c r="E121" i="5" l="1"/>
  <c r="D122" i="5"/>
  <c r="E122" i="5" l="1"/>
  <c r="D123" i="5"/>
  <c r="E123" i="5" l="1"/>
  <c r="D124" i="5"/>
  <c r="E124" i="5" l="1"/>
  <c r="D125" i="5"/>
  <c r="E125" i="5" l="1"/>
  <c r="D126" i="5"/>
  <c r="E126" i="5" l="1"/>
  <c r="D127" i="5"/>
  <c r="E127" i="5" l="1"/>
  <c r="D128" i="5"/>
  <c r="E128" i="5" l="1"/>
  <c r="D129" i="5"/>
  <c r="E129" i="5" l="1"/>
  <c r="D130" i="5"/>
  <c r="E130" i="5" l="1"/>
  <c r="D131" i="5"/>
  <c r="E131" i="5" l="1"/>
  <c r="D132" i="5"/>
  <c r="E132" i="5" l="1"/>
  <c r="D133" i="5"/>
  <c r="E133" i="5" l="1"/>
  <c r="D134" i="5"/>
  <c r="E134" i="5" l="1"/>
  <c r="D135" i="5"/>
  <c r="E135" i="5" l="1"/>
  <c r="D136" i="5"/>
  <c r="E136" i="5" l="1"/>
  <c r="D137" i="5"/>
  <c r="E137" i="5" l="1"/>
  <c r="D138" i="5"/>
  <c r="E138" i="5" l="1"/>
  <c r="D139" i="5"/>
  <c r="E139" i="5" l="1"/>
  <c r="D140" i="5"/>
  <c r="E140" i="5" l="1"/>
  <c r="D141" i="5"/>
  <c r="E141" i="5" l="1"/>
  <c r="D142" i="5"/>
  <c r="E142" i="5" l="1"/>
  <c r="D143" i="5"/>
  <c r="E143" i="5" l="1"/>
  <c r="D144" i="5"/>
  <c r="E144" i="5" l="1"/>
  <c r="D145" i="5"/>
  <c r="E145" i="5" l="1"/>
  <c r="D146" i="5"/>
  <c r="E146" i="5" l="1"/>
  <c r="D147" i="5"/>
  <c r="E147" i="5" l="1"/>
  <c r="D148" i="5"/>
  <c r="E148" i="5" l="1"/>
  <c r="D149" i="5"/>
  <c r="E149" i="5" l="1"/>
  <c r="D150" i="5"/>
  <c r="E150" i="5" l="1"/>
  <c r="D151" i="5"/>
  <c r="E151" i="5" l="1"/>
  <c r="D152" i="5"/>
  <c r="E152" i="5" l="1"/>
  <c r="D153" i="5"/>
  <c r="E153" i="5" l="1"/>
  <c r="D154" i="5"/>
  <c r="E154" i="5" l="1"/>
  <c r="D155" i="5"/>
  <c r="E155" i="5" l="1"/>
  <c r="D156" i="5"/>
  <c r="E156" i="5" l="1"/>
  <c r="D157" i="5"/>
  <c r="E157" i="5" l="1"/>
  <c r="D158" i="5"/>
  <c r="E158" i="5" l="1"/>
  <c r="D159" i="5"/>
  <c r="E159" i="5" l="1"/>
  <c r="D160" i="5"/>
  <c r="E160" i="5" l="1"/>
  <c r="D161" i="5"/>
  <c r="E161" i="5" l="1"/>
  <c r="D162" i="5"/>
  <c r="E162" i="5" l="1"/>
  <c r="D163" i="5"/>
  <c r="E163" i="5" l="1"/>
  <c r="D164" i="5"/>
  <c r="E164" i="5" l="1"/>
  <c r="D165" i="5"/>
  <c r="E165" i="5" l="1"/>
  <c r="D166" i="5"/>
  <c r="E166" i="5" l="1"/>
  <c r="D167" i="5"/>
  <c r="E167" i="5" l="1"/>
  <c r="D168" i="5"/>
  <c r="E168" i="5" l="1"/>
  <c r="D169" i="5"/>
  <c r="E169" i="5" l="1"/>
  <c r="D170" i="5"/>
  <c r="E170" i="5" l="1"/>
  <c r="D171" i="5"/>
  <c r="E171" i="5" l="1"/>
  <c r="D172" i="5"/>
  <c r="E172" i="5" l="1"/>
  <c r="D173" i="5"/>
  <c r="E173" i="5" l="1"/>
  <c r="D174" i="5"/>
  <c r="E174" i="5" l="1"/>
  <c r="D175" i="5"/>
  <c r="E175" i="5" l="1"/>
  <c r="D176" i="5"/>
  <c r="E176" i="5" l="1"/>
  <c r="D177" i="5"/>
  <c r="E177" i="5" l="1"/>
  <c r="D178" i="5"/>
  <c r="E178" i="5" l="1"/>
  <c r="D179" i="5"/>
  <c r="E179" i="5" l="1"/>
  <c r="D180" i="5"/>
  <c r="E180" i="5" l="1"/>
  <c r="D181" i="5"/>
  <c r="E181" i="5" l="1"/>
  <c r="D182" i="5"/>
  <c r="E182" i="5" l="1"/>
  <c r="D183" i="5"/>
  <c r="E183" i="5" l="1"/>
  <c r="D184" i="5"/>
  <c r="E184" i="5" l="1"/>
  <c r="D185" i="5"/>
  <c r="E185" i="5" l="1"/>
  <c r="D186" i="5"/>
  <c r="E186" i="5" l="1"/>
  <c r="D187" i="5"/>
  <c r="E187" i="5" l="1"/>
  <c r="D188" i="5"/>
  <c r="E188" i="5" l="1"/>
  <c r="D189" i="5"/>
  <c r="E189" i="5" l="1"/>
  <c r="D190" i="5"/>
  <c r="E190" i="5" l="1"/>
  <c r="D191" i="5"/>
  <c r="E191" i="5" l="1"/>
  <c r="D192" i="5"/>
  <c r="E192" i="5" l="1"/>
  <c r="D193" i="5"/>
  <c r="E193" i="5" l="1"/>
  <c r="D194" i="5"/>
  <c r="E194" i="5" l="1"/>
  <c r="D195" i="5"/>
  <c r="E195" i="5" l="1"/>
  <c r="D196" i="5"/>
  <c r="E196" i="5" l="1"/>
  <c r="D197" i="5"/>
  <c r="E197" i="5" l="1"/>
  <c r="D198" i="5"/>
  <c r="E198" i="5" l="1"/>
  <c r="D199" i="5"/>
  <c r="E199" i="5" l="1"/>
  <c r="D200" i="5"/>
  <c r="E200" i="5" l="1"/>
  <c r="D201" i="5"/>
  <c r="E201" i="5" l="1"/>
  <c r="D202" i="5"/>
  <c r="E202" i="5" l="1"/>
  <c r="D203" i="5"/>
  <c r="E203" i="5" l="1"/>
  <c r="D204" i="5"/>
  <c r="E204" i="5" l="1"/>
  <c r="D205" i="5"/>
  <c r="E205" i="5" l="1"/>
  <c r="D206" i="5"/>
  <c r="E206" i="5" l="1"/>
  <c r="D207" i="5"/>
  <c r="E207" i="5" l="1"/>
  <c r="D208" i="5"/>
  <c r="E208" i="5" l="1"/>
  <c r="D209" i="5"/>
  <c r="E209" i="5" l="1"/>
  <c r="D210" i="5"/>
  <c r="E210" i="5" l="1"/>
  <c r="D211" i="5"/>
  <c r="E211" i="5" l="1"/>
  <c r="D212" i="5"/>
  <c r="E212" i="5" l="1"/>
  <c r="D213" i="5"/>
  <c r="E213" i="5" l="1"/>
  <c r="D214" i="5"/>
  <c r="E214" i="5" l="1"/>
  <c r="D215" i="5"/>
  <c r="E215" i="5" l="1"/>
  <c r="D216" i="5"/>
  <c r="E216" i="5" l="1"/>
  <c r="D217" i="5"/>
  <c r="E217" i="5" l="1"/>
  <c r="D218" i="5"/>
  <c r="E218" i="5" l="1"/>
  <c r="D219" i="5"/>
  <c r="E219" i="5" l="1"/>
  <c r="D220" i="5"/>
  <c r="E220" i="5" l="1"/>
  <c r="D221" i="5"/>
  <c r="E221" i="5" l="1"/>
  <c r="D222" i="5"/>
  <c r="E222" i="5" l="1"/>
  <c r="D223" i="5"/>
  <c r="E223" i="5" l="1"/>
  <c r="D224" i="5"/>
  <c r="E224" i="5" l="1"/>
  <c r="D225" i="5"/>
  <c r="E225" i="5" l="1"/>
  <c r="D226" i="5"/>
  <c r="E226" i="5" l="1"/>
  <c r="D227" i="5"/>
  <c r="E227" i="5" l="1"/>
  <c r="D228" i="5"/>
  <c r="E228" i="5" l="1"/>
  <c r="D229" i="5"/>
  <c r="E229" i="5" l="1"/>
  <c r="D230" i="5"/>
  <c r="E230" i="5" l="1"/>
  <c r="D231" i="5"/>
  <c r="E231" i="5" l="1"/>
  <c r="D232" i="5"/>
  <c r="E232" i="5" l="1"/>
  <c r="D233" i="5"/>
  <c r="E233" i="5" l="1"/>
  <c r="D234" i="5"/>
  <c r="E234" i="5" l="1"/>
  <c r="D235" i="5"/>
  <c r="E235" i="5" l="1"/>
  <c r="D236" i="5"/>
  <c r="E236" i="5" l="1"/>
  <c r="D237" i="5"/>
  <c r="E237" i="5" l="1"/>
  <c r="D238" i="5"/>
  <c r="E238" i="5" l="1"/>
  <c r="D239" i="5"/>
  <c r="E239" i="5" l="1"/>
  <c r="D240" i="5"/>
  <c r="E240" i="5" l="1"/>
  <c r="D241" i="5"/>
  <c r="E241" i="5" l="1"/>
  <c r="D242" i="5"/>
  <c r="E242" i="5" l="1"/>
  <c r="D243" i="5"/>
  <c r="E243" i="5" l="1"/>
  <c r="D244" i="5"/>
  <c r="E244" i="5" l="1"/>
  <c r="D245" i="5"/>
  <c r="E245" i="5" l="1"/>
  <c r="D246" i="5"/>
  <c r="E246" i="5" l="1"/>
  <c r="D247" i="5"/>
  <c r="E247" i="5" l="1"/>
  <c r="D248" i="5"/>
  <c r="E248" i="5" l="1"/>
  <c r="D249" i="5"/>
  <c r="E249" i="5" l="1"/>
  <c r="D250" i="5"/>
  <c r="E250" i="5" l="1"/>
  <c r="D251" i="5"/>
  <c r="E251" i="5" l="1"/>
  <c r="D252" i="5"/>
  <c r="E252" i="5" l="1"/>
  <c r="D253" i="5"/>
  <c r="E253" i="5" l="1"/>
  <c r="D254" i="5"/>
  <c r="E254" i="5" l="1"/>
  <c r="D255" i="5"/>
  <c r="E255" i="5" l="1"/>
  <c r="D256" i="5"/>
  <c r="E256" i="5" l="1"/>
  <c r="D257" i="5"/>
  <c r="E257" i="5" l="1"/>
  <c r="D258" i="5"/>
  <c r="E258" i="5" l="1"/>
  <c r="D259" i="5"/>
  <c r="E259" i="5" l="1"/>
  <c r="D260" i="5"/>
  <c r="E260" i="5" l="1"/>
  <c r="D261" i="5"/>
  <c r="E261" i="5" l="1"/>
  <c r="D262" i="5"/>
  <c r="E262" i="5" l="1"/>
  <c r="D263" i="5"/>
  <c r="E263" i="5" l="1"/>
  <c r="D264" i="5"/>
  <c r="E264" i="5" l="1"/>
  <c r="D265" i="5"/>
  <c r="E265" i="5" l="1"/>
  <c r="D266" i="5"/>
  <c r="E266" i="5" l="1"/>
  <c r="D267" i="5"/>
  <c r="E267" i="5" l="1"/>
  <c r="D268" i="5"/>
  <c r="E268" i="5" l="1"/>
  <c r="D269" i="5"/>
  <c r="E269" i="5" l="1"/>
  <c r="D270" i="5"/>
  <c r="E270" i="5" l="1"/>
  <c r="D271" i="5"/>
  <c r="E271" i="5" l="1"/>
  <c r="D272" i="5"/>
  <c r="E272" i="5" l="1"/>
  <c r="D273" i="5"/>
  <c r="E273" i="5" l="1"/>
  <c r="D274" i="5"/>
  <c r="E274" i="5" l="1"/>
  <c r="D275" i="5"/>
  <c r="E275" i="5" l="1"/>
  <c r="D276" i="5"/>
  <c r="E276" i="5" l="1"/>
  <c r="D277" i="5"/>
  <c r="E277" i="5" l="1"/>
  <c r="D278" i="5"/>
  <c r="E278" i="5" l="1"/>
  <c r="D279" i="5"/>
  <c r="E279" i="5" l="1"/>
  <c r="D280" i="5"/>
  <c r="E280" i="5" l="1"/>
  <c r="D281" i="5"/>
  <c r="E281" i="5" l="1"/>
  <c r="D282" i="5"/>
  <c r="E282" i="5" l="1"/>
  <c r="D283" i="5"/>
  <c r="E283" i="5" l="1"/>
  <c r="D284" i="5"/>
  <c r="E284" i="5" l="1"/>
  <c r="D285" i="5"/>
  <c r="E285" i="5" l="1"/>
  <c r="D286" i="5"/>
  <c r="E286" i="5" l="1"/>
  <c r="D287" i="5"/>
  <c r="E287" i="5" l="1"/>
  <c r="D288" i="5"/>
  <c r="E288" i="5" l="1"/>
  <c r="D289" i="5"/>
  <c r="E289" i="5" l="1"/>
  <c r="D290" i="5"/>
  <c r="E290" i="5" l="1"/>
  <c r="D291" i="5"/>
  <c r="E291" i="5" l="1"/>
  <c r="D292" i="5"/>
  <c r="E292" i="5" l="1"/>
  <c r="D293" i="5"/>
  <c r="E293" i="5" l="1"/>
  <c r="D294" i="5"/>
  <c r="E294" i="5" l="1"/>
  <c r="D295" i="5"/>
  <c r="E295" i="5" l="1"/>
  <c r="D296" i="5"/>
  <c r="E296" i="5" l="1"/>
  <c r="D297" i="5"/>
  <c r="E297" i="5" l="1"/>
  <c r="D298" i="5"/>
  <c r="E298" i="5" l="1"/>
  <c r="D299" i="5"/>
  <c r="E299" i="5" l="1"/>
  <c r="D300" i="5"/>
  <c r="E300" i="5" l="1"/>
  <c r="D301" i="5"/>
  <c r="E301" i="5" l="1"/>
  <c r="D302" i="5"/>
  <c r="E302" i="5" l="1"/>
  <c r="D303" i="5"/>
  <c r="E303" i="5" l="1"/>
  <c r="D304" i="5"/>
  <c r="E304" i="5" l="1"/>
  <c r="D305" i="5"/>
  <c r="E305" i="5" l="1"/>
  <c r="D306" i="5"/>
  <c r="E306" i="5" l="1"/>
  <c r="D307" i="5"/>
  <c r="E307" i="5" l="1"/>
  <c r="D308" i="5"/>
  <c r="E308" i="5" l="1"/>
  <c r="D309" i="5"/>
  <c r="E309" i="5" l="1"/>
  <c r="D310" i="5"/>
  <c r="E310" i="5" l="1"/>
  <c r="D311" i="5"/>
  <c r="E311" i="5" l="1"/>
  <c r="D312" i="5"/>
  <c r="E312" i="5" l="1"/>
  <c r="D313" i="5"/>
  <c r="E313" i="5" l="1"/>
  <c r="D314" i="5"/>
  <c r="E314" i="5" l="1"/>
  <c r="D315" i="5"/>
  <c r="E315" i="5" l="1"/>
  <c r="D316" i="5"/>
  <c r="E316" i="5" l="1"/>
  <c r="D317" i="5"/>
  <c r="E317" i="5" l="1"/>
  <c r="D318" i="5"/>
  <c r="E318" i="5" l="1"/>
  <c r="D319" i="5"/>
  <c r="E319" i="5" l="1"/>
  <c r="D320" i="5"/>
  <c r="E320" i="5" l="1"/>
  <c r="D321" i="5"/>
  <c r="E321" i="5" l="1"/>
  <c r="D322" i="5"/>
  <c r="E322" i="5" l="1"/>
  <c r="D323" i="5"/>
  <c r="E323" i="5" l="1"/>
  <c r="D324" i="5"/>
  <c r="E324" i="5" l="1"/>
  <c r="D325" i="5"/>
  <c r="E325" i="5" l="1"/>
  <c r="D326" i="5"/>
  <c r="E326" i="5" l="1"/>
  <c r="D327" i="5"/>
  <c r="E327" i="5" l="1"/>
  <c r="D328" i="5"/>
  <c r="E328" i="5" l="1"/>
  <c r="D329" i="5"/>
  <c r="E329" i="5" l="1"/>
  <c r="D330" i="5"/>
  <c r="E330" i="5" l="1"/>
  <c r="D331" i="5"/>
  <c r="E331" i="5" l="1"/>
  <c r="D332" i="5"/>
  <c r="E332" i="5" l="1"/>
  <c r="D333" i="5"/>
  <c r="E333" i="5" l="1"/>
  <c r="D334" i="5"/>
  <c r="E334" i="5" l="1"/>
  <c r="D335" i="5"/>
  <c r="E335" i="5" l="1"/>
  <c r="D336" i="5"/>
  <c r="E336" i="5" l="1"/>
  <c r="D337" i="5"/>
  <c r="E337" i="5" l="1"/>
  <c r="D338" i="5"/>
  <c r="E338" i="5" l="1"/>
  <c r="D339" i="5"/>
  <c r="E339" i="5" l="1"/>
  <c r="D340" i="5"/>
  <c r="E340" i="5" l="1"/>
  <c r="D341" i="5"/>
  <c r="E341" i="5" l="1"/>
  <c r="D342" i="5"/>
  <c r="E342" i="5" l="1"/>
  <c r="D343" i="5"/>
  <c r="E343" i="5" l="1"/>
  <c r="D344" i="5"/>
  <c r="E344" i="5" l="1"/>
  <c r="D345" i="5"/>
  <c r="E345" i="5" l="1"/>
  <c r="D346" i="5"/>
  <c r="E346" i="5" l="1"/>
  <c r="D347" i="5"/>
  <c r="E347" i="5" l="1"/>
  <c r="D348" i="5"/>
  <c r="E348" i="5" l="1"/>
  <c r="D349" i="5"/>
  <c r="E349" i="5" l="1"/>
  <c r="D350" i="5"/>
  <c r="E350" i="5" l="1"/>
  <c r="D351" i="5"/>
  <c r="E351" i="5" l="1"/>
  <c r="D352" i="5"/>
  <c r="E352" i="5" l="1"/>
  <c r="D353" i="5"/>
  <c r="E353" i="5" l="1"/>
  <c r="D354" i="5"/>
  <c r="E354" i="5" l="1"/>
  <c r="D355" i="5"/>
  <c r="E355" i="5" l="1"/>
  <c r="D356" i="5"/>
  <c r="E356" i="5" l="1"/>
  <c r="D357" i="5"/>
  <c r="E357" i="5" l="1"/>
  <c r="D358" i="5"/>
  <c r="E358" i="5" l="1"/>
  <c r="D359" i="5"/>
  <c r="E359" i="5" l="1"/>
  <c r="D360" i="5"/>
  <c r="E360" i="5" l="1"/>
  <c r="D361" i="5"/>
  <c r="E361" i="5" l="1"/>
  <c r="D362" i="5"/>
  <c r="E362" i="5" l="1"/>
  <c r="D363" i="5"/>
  <c r="E363" i="5" l="1"/>
  <c r="D364" i="5"/>
  <c r="E364" i="5" l="1"/>
  <c r="D365" i="5"/>
  <c r="E365" i="5" l="1"/>
  <c r="D366" i="5"/>
  <c r="E366" i="5" l="1"/>
  <c r="D367" i="5"/>
  <c r="E367" i="5" l="1"/>
  <c r="D368" i="5"/>
  <c r="E368" i="5" l="1"/>
  <c r="D369" i="5"/>
  <c r="E369" i="5" l="1"/>
  <c r="D370" i="5"/>
  <c r="E370" i="5" l="1"/>
  <c r="D371" i="5"/>
  <c r="E371" i="5" l="1"/>
  <c r="D372" i="5"/>
  <c r="E372" i="5" l="1"/>
  <c r="D373" i="5"/>
  <c r="E373" i="5" l="1"/>
  <c r="D374" i="5"/>
  <c r="E374" i="5" l="1"/>
  <c r="D375" i="5"/>
  <c r="E375" i="5" l="1"/>
  <c r="D376" i="5"/>
  <c r="E376" i="5" l="1"/>
  <c r="D377" i="5"/>
  <c r="E377" i="5" l="1"/>
  <c r="D378" i="5"/>
  <c r="E378" i="5" l="1"/>
  <c r="D379" i="5"/>
  <c r="E379" i="5" l="1"/>
  <c r="D380" i="5"/>
  <c r="E380" i="5" l="1"/>
  <c r="D381" i="5"/>
  <c r="E381" i="5" l="1"/>
  <c r="D382" i="5"/>
  <c r="E382" i="5" l="1"/>
  <c r="D383" i="5"/>
  <c r="E383" i="5" l="1"/>
  <c r="D384" i="5"/>
  <c r="E384" i="5" l="1"/>
  <c r="D385" i="5"/>
  <c r="E385" i="5" l="1"/>
  <c r="D386" i="5"/>
  <c r="E386" i="5" l="1"/>
  <c r="D387" i="5"/>
  <c r="E387" i="5" l="1"/>
  <c r="D388" i="5"/>
  <c r="E388" i="5" l="1"/>
  <c r="D389" i="5"/>
  <c r="E389" i="5" l="1"/>
  <c r="D390" i="5"/>
  <c r="E390" i="5" l="1"/>
  <c r="D391" i="5"/>
  <c r="E391" i="5" l="1"/>
  <c r="D392" i="5"/>
  <c r="E392" i="5" l="1"/>
  <c r="D393" i="5"/>
  <c r="E393" i="5" l="1"/>
  <c r="D394" i="5"/>
  <c r="E394" i="5" l="1"/>
  <c r="D395" i="5"/>
  <c r="E395" i="5" l="1"/>
  <c r="D396" i="5"/>
  <c r="E396" i="5" l="1"/>
  <c r="D397" i="5"/>
  <c r="E397" i="5" l="1"/>
  <c r="D398" i="5"/>
  <c r="E398" i="5" l="1"/>
  <c r="D399" i="5"/>
  <c r="E399" i="5" l="1"/>
  <c r="D400" i="5"/>
  <c r="E400" i="5" l="1"/>
  <c r="D401" i="5"/>
  <c r="E401" i="5" l="1"/>
  <c r="D402" i="5"/>
  <c r="E402" i="5" l="1"/>
  <c r="D403" i="5"/>
  <c r="E403" i="5" l="1"/>
  <c r="D404" i="5"/>
  <c r="E404" i="5" l="1"/>
  <c r="D405" i="5"/>
  <c r="E405" i="5" l="1"/>
  <c r="D406" i="5"/>
  <c r="E406" i="5" l="1"/>
  <c r="D407" i="5"/>
  <c r="E407" i="5" l="1"/>
  <c r="D408" i="5"/>
  <c r="E408" i="5" l="1"/>
  <c r="D409" i="5"/>
  <c r="E409" i="5" l="1"/>
  <c r="D410" i="5"/>
  <c r="E410" i="5" l="1"/>
  <c r="D411" i="5"/>
  <c r="E411" i="5" l="1"/>
  <c r="D412" i="5"/>
  <c r="E412" i="5" l="1"/>
  <c r="D413" i="5"/>
  <c r="E413" i="5" l="1"/>
  <c r="D414" i="5"/>
  <c r="E414" i="5" l="1"/>
  <c r="D415" i="5"/>
  <c r="E415" i="5" l="1"/>
  <c r="D416" i="5"/>
  <c r="E416" i="5" l="1"/>
  <c r="D417" i="5"/>
  <c r="E417" i="5" l="1"/>
  <c r="D418" i="5"/>
  <c r="E418" i="5" l="1"/>
  <c r="D419" i="5"/>
  <c r="E419" i="5" l="1"/>
  <c r="D420" i="5"/>
  <c r="E420" i="5" l="1"/>
  <c r="D421" i="5"/>
  <c r="E421" i="5" l="1"/>
  <c r="D422" i="5"/>
  <c r="E422" i="5" l="1"/>
  <c r="D423" i="5"/>
  <c r="E423" i="5" l="1"/>
  <c r="D424" i="5"/>
  <c r="E424" i="5" l="1"/>
  <c r="D425" i="5"/>
  <c r="E425" i="5" l="1"/>
  <c r="D426" i="5"/>
  <c r="E426" i="5" l="1"/>
  <c r="D427" i="5"/>
  <c r="E427" i="5" l="1"/>
  <c r="D428" i="5"/>
  <c r="E428" i="5" l="1"/>
  <c r="D429" i="5"/>
  <c r="E429" i="5" l="1"/>
  <c r="D430" i="5"/>
  <c r="E430" i="5" l="1"/>
  <c r="D431" i="5"/>
  <c r="E431" i="5" l="1"/>
  <c r="D432" i="5"/>
  <c r="E432" i="5" l="1"/>
  <c r="D433" i="5"/>
  <c r="E433" i="5" l="1"/>
  <c r="D434" i="5"/>
  <c r="E434" i="5" l="1"/>
  <c r="D435" i="5"/>
  <c r="E435" i="5" l="1"/>
  <c r="D436" i="5"/>
  <c r="E436" i="5" l="1"/>
  <c r="D437" i="5"/>
  <c r="E437" i="5" l="1"/>
  <c r="D438" i="5"/>
  <c r="E438" i="5" l="1"/>
  <c r="D439" i="5"/>
  <c r="E439" i="5" l="1"/>
  <c r="D440" i="5"/>
  <c r="E440" i="5" l="1"/>
  <c r="D441" i="5"/>
  <c r="E441" i="5" l="1"/>
  <c r="D442" i="5"/>
  <c r="E442" i="5" l="1"/>
  <c r="D443" i="5"/>
  <c r="E443" i="5" l="1"/>
  <c r="D444" i="5"/>
  <c r="E444" i="5" l="1"/>
  <c r="D445" i="5"/>
  <c r="E445" i="5" l="1"/>
  <c r="D446" i="5"/>
  <c r="E446" i="5" l="1"/>
  <c r="D447" i="5"/>
  <c r="E447" i="5" l="1"/>
  <c r="D448" i="5"/>
  <c r="E448" i="5" l="1"/>
  <c r="D449" i="5"/>
  <c r="E449" i="5" l="1"/>
  <c r="D450" i="5"/>
  <c r="E450" i="5" l="1"/>
  <c r="D451" i="5"/>
  <c r="E451" i="5" l="1"/>
  <c r="D452" i="5"/>
  <c r="E452" i="5" l="1"/>
  <c r="D453" i="5"/>
  <c r="E453" i="5" l="1"/>
  <c r="D454" i="5"/>
  <c r="E454" i="5" l="1"/>
  <c r="D455" i="5"/>
  <c r="E455" i="5" l="1"/>
  <c r="D456" i="5"/>
  <c r="E456" i="5" l="1"/>
  <c r="D457" i="5"/>
  <c r="E457" i="5" l="1"/>
  <c r="D458" i="5"/>
  <c r="E458" i="5" l="1"/>
  <c r="D459" i="5"/>
  <c r="E459" i="5" l="1"/>
  <c r="D460" i="5"/>
  <c r="E460" i="5" l="1"/>
  <c r="D461" i="5"/>
  <c r="E461" i="5" l="1"/>
  <c r="D462" i="5"/>
  <c r="E462" i="5" l="1"/>
  <c r="D463" i="5"/>
  <c r="E463" i="5" l="1"/>
  <c r="D464" i="5"/>
  <c r="E464" i="5" l="1"/>
  <c r="D465" i="5"/>
  <c r="E465" i="5" l="1"/>
  <c r="D466" i="5"/>
  <c r="E466" i="5" l="1"/>
  <c r="D467" i="5"/>
  <c r="E467" i="5" l="1"/>
  <c r="D468" i="5"/>
  <c r="E468" i="5" l="1"/>
  <c r="D469" i="5"/>
  <c r="E469" i="5" l="1"/>
  <c r="D470" i="5"/>
  <c r="E470" i="5" l="1"/>
  <c r="D471" i="5"/>
  <c r="E471" i="5" l="1"/>
  <c r="D472" i="5"/>
  <c r="E472" i="5" l="1"/>
  <c r="D473" i="5"/>
  <c r="E473" i="5" l="1"/>
  <c r="D474" i="5"/>
  <c r="E474" i="5" l="1"/>
  <c r="D475" i="5"/>
  <c r="E475" i="5" l="1"/>
  <c r="D476" i="5"/>
  <c r="E476" i="5" l="1"/>
  <c r="D477" i="5"/>
  <c r="E477" i="5" l="1"/>
  <c r="D478" i="5"/>
  <c r="E478" i="5" l="1"/>
  <c r="D479" i="5"/>
  <c r="E479" i="5" l="1"/>
  <c r="D480" i="5"/>
  <c r="E480" i="5" l="1"/>
  <c r="D481" i="5"/>
  <c r="E481" i="5" l="1"/>
  <c r="D482" i="5"/>
  <c r="E482" i="5" l="1"/>
  <c r="D483" i="5"/>
  <c r="E483" i="5" l="1"/>
  <c r="D484" i="5"/>
  <c r="E484" i="5" l="1"/>
  <c r="D485" i="5"/>
  <c r="E485" i="5" l="1"/>
  <c r="D486" i="5"/>
  <c r="E486" i="5" l="1"/>
  <c r="D487" i="5"/>
  <c r="E487" i="5" l="1"/>
  <c r="D488" i="5"/>
  <c r="E488" i="5" l="1"/>
  <c r="D489" i="5"/>
  <c r="E489" i="5" l="1"/>
  <c r="D490" i="5"/>
  <c r="E490" i="5" l="1"/>
  <c r="D491" i="5"/>
  <c r="E491" i="5" l="1"/>
  <c r="D492" i="5"/>
  <c r="E492" i="5" l="1"/>
  <c r="D493" i="5"/>
  <c r="E493" i="5" l="1"/>
  <c r="D494" i="5"/>
  <c r="E494" i="5" l="1"/>
  <c r="D495" i="5"/>
  <c r="E495" i="5" l="1"/>
  <c r="D496" i="5"/>
  <c r="E496" i="5" l="1"/>
  <c r="D497" i="5"/>
  <c r="E497" i="5" l="1"/>
  <c r="D498" i="5"/>
  <c r="E498" i="5" l="1"/>
  <c r="D499" i="5"/>
  <c r="E499" i="5" l="1"/>
  <c r="D500" i="5"/>
  <c r="E500" i="5" l="1"/>
  <c r="D501" i="5"/>
  <c r="E501" i="5" l="1"/>
  <c r="D502" i="5"/>
  <c r="E502" i="5" l="1"/>
  <c r="D503" i="5"/>
  <c r="E503" i="5" l="1"/>
  <c r="D504" i="5"/>
  <c r="E504" i="5" l="1"/>
  <c r="D505" i="5"/>
  <c r="E505" i="5" l="1"/>
  <c r="D506" i="5"/>
  <c r="E506" i="5" l="1"/>
  <c r="D507" i="5"/>
  <c r="E507" i="5" l="1"/>
  <c r="D508" i="5"/>
  <c r="E508" i="5" l="1"/>
  <c r="D509" i="5"/>
  <c r="E509" i="5" l="1"/>
  <c r="D510" i="5"/>
  <c r="E510" i="5" l="1"/>
  <c r="D511" i="5"/>
  <c r="E511" i="5" l="1"/>
  <c r="D512" i="5"/>
  <c r="E512" i="5" l="1"/>
  <c r="D513" i="5"/>
  <c r="E513" i="5" l="1"/>
  <c r="D514" i="5"/>
  <c r="E514" i="5" l="1"/>
  <c r="D515" i="5"/>
  <c r="E515" i="5" l="1"/>
  <c r="D516" i="5"/>
  <c r="E516" i="5" l="1"/>
  <c r="D517" i="5"/>
  <c r="E517" i="5" l="1"/>
  <c r="D518" i="5"/>
  <c r="E518" i="5" l="1"/>
  <c r="D519" i="5"/>
  <c r="E519" i="5" l="1"/>
  <c r="D520" i="5"/>
  <c r="E520" i="5" l="1"/>
  <c r="D521" i="5"/>
  <c r="E521" i="5" l="1"/>
  <c r="D522" i="5"/>
  <c r="E522" i="5" l="1"/>
  <c r="D523" i="5"/>
  <c r="E523" i="5" l="1"/>
  <c r="D524" i="5"/>
  <c r="E524" i="5" l="1"/>
  <c r="D525" i="5"/>
  <c r="E525" i="5" l="1"/>
  <c r="D526" i="5"/>
  <c r="E526" i="5" l="1"/>
  <c r="D527" i="5"/>
  <c r="E527" i="5" l="1"/>
  <c r="D528" i="5"/>
  <c r="E528" i="5" l="1"/>
  <c r="D529" i="5"/>
  <c r="E529" i="5" l="1"/>
  <c r="D530" i="5"/>
  <c r="E530" i="5" l="1"/>
  <c r="D531" i="5"/>
  <c r="E531" i="5" l="1"/>
  <c r="D532" i="5"/>
  <c r="E532" i="5" l="1"/>
  <c r="D533" i="5"/>
  <c r="E533" i="5" l="1"/>
  <c r="D534" i="5"/>
  <c r="E534" i="5" l="1"/>
  <c r="D535" i="5"/>
  <c r="E535" i="5" l="1"/>
  <c r="D536" i="5"/>
  <c r="E536" i="5" l="1"/>
  <c r="D537" i="5"/>
  <c r="E537" i="5" l="1"/>
  <c r="D538" i="5"/>
  <c r="E538" i="5" l="1"/>
  <c r="D539" i="5"/>
  <c r="E539" i="5" l="1"/>
  <c r="D540" i="5"/>
  <c r="E540" i="5" l="1"/>
  <c r="D541" i="5"/>
  <c r="E541" i="5" l="1"/>
  <c r="D542" i="5"/>
  <c r="E542" i="5" l="1"/>
  <c r="D543" i="5"/>
  <c r="E543" i="5" l="1"/>
  <c r="D544" i="5"/>
  <c r="E544" i="5" l="1"/>
  <c r="D545" i="5"/>
  <c r="E545" i="5" l="1"/>
  <c r="D546" i="5"/>
  <c r="E546" i="5" l="1"/>
  <c r="D547" i="5"/>
  <c r="E547" i="5" l="1"/>
  <c r="D548" i="5"/>
  <c r="E548" i="5" l="1"/>
  <c r="D549" i="5"/>
  <c r="E549" i="5" l="1"/>
  <c r="D550" i="5"/>
  <c r="E550" i="5" l="1"/>
  <c r="D551" i="5"/>
  <c r="E551" i="5" l="1"/>
  <c r="D552" i="5"/>
  <c r="E552" i="5" l="1"/>
  <c r="D553" i="5"/>
  <c r="E553" i="5" l="1"/>
  <c r="D554" i="5"/>
  <c r="E554" i="5" l="1"/>
  <c r="D555" i="5"/>
  <c r="E555" i="5" l="1"/>
  <c r="D556" i="5"/>
  <c r="E556" i="5" l="1"/>
  <c r="D557" i="5"/>
  <c r="E557" i="5" l="1"/>
  <c r="D558" i="5"/>
  <c r="E558" i="5" l="1"/>
  <c r="D559" i="5"/>
  <c r="E559" i="5" l="1"/>
  <c r="D560" i="5"/>
  <c r="E560" i="5" l="1"/>
  <c r="D561" i="5"/>
  <c r="E561" i="5" l="1"/>
  <c r="D562" i="5"/>
  <c r="E562" i="5" l="1"/>
  <c r="D563" i="5"/>
  <c r="E563" i="5" l="1"/>
  <c r="D564" i="5"/>
  <c r="E564" i="5" l="1"/>
  <c r="D565" i="5"/>
  <c r="E565" i="5" l="1"/>
  <c r="D566" i="5"/>
  <c r="E566" i="5" l="1"/>
  <c r="D567" i="5"/>
  <c r="E567" i="5" l="1"/>
  <c r="D568" i="5"/>
  <c r="E568" i="5" l="1"/>
  <c r="D569" i="5"/>
  <c r="E569" i="5" l="1"/>
  <c r="D570" i="5"/>
  <c r="E570" i="5" l="1"/>
  <c r="D571" i="5"/>
  <c r="E571" i="5" l="1"/>
  <c r="D572" i="5"/>
  <c r="E572" i="5" l="1"/>
  <c r="D573" i="5"/>
  <c r="E573" i="5" l="1"/>
  <c r="D574" i="5"/>
  <c r="E574" i="5" l="1"/>
  <c r="D575" i="5"/>
  <c r="E575" i="5" l="1"/>
  <c r="D576" i="5"/>
  <c r="E576" i="5" l="1"/>
  <c r="D577" i="5"/>
  <c r="E577" i="5" l="1"/>
  <c r="D578" i="5"/>
  <c r="E578" i="5" l="1"/>
  <c r="D579" i="5"/>
  <c r="E579" i="5" l="1"/>
  <c r="D580" i="5"/>
  <c r="E580" i="5" l="1"/>
  <c r="D581" i="5"/>
  <c r="E581" i="5" l="1"/>
  <c r="D582" i="5"/>
  <c r="E582" i="5" l="1"/>
  <c r="D583" i="5"/>
  <c r="E583" i="5" l="1"/>
  <c r="D584" i="5"/>
  <c r="E584" i="5" l="1"/>
  <c r="D585" i="5"/>
  <c r="E585" i="5" l="1"/>
  <c r="D586" i="5"/>
  <c r="E586" i="5" l="1"/>
  <c r="D587" i="5"/>
  <c r="E587" i="5" l="1"/>
  <c r="D588" i="5"/>
  <c r="E588" i="5" l="1"/>
  <c r="D589" i="5"/>
  <c r="E589" i="5" l="1"/>
  <c r="D590" i="5"/>
  <c r="E590" i="5" l="1"/>
  <c r="D591" i="5"/>
  <c r="E591" i="5" l="1"/>
  <c r="D592" i="5"/>
  <c r="E592" i="5" l="1"/>
  <c r="D593" i="5"/>
  <c r="E593" i="5" l="1"/>
  <c r="D594" i="5"/>
  <c r="E594" i="5" l="1"/>
  <c r="D595" i="5"/>
  <c r="E595" i="5" l="1"/>
  <c r="D596" i="5"/>
  <c r="E596" i="5" l="1"/>
  <c r="D597" i="5"/>
  <c r="E597" i="5" l="1"/>
  <c r="D598" i="5"/>
  <c r="E598" i="5" l="1"/>
  <c r="D599" i="5"/>
  <c r="E599" i="5" l="1"/>
  <c r="D600" i="5"/>
  <c r="E600" i="5" l="1"/>
  <c r="D601" i="5"/>
  <c r="E601" i="5" l="1"/>
  <c r="D602" i="5"/>
  <c r="E602" i="5" l="1"/>
  <c r="D603" i="5"/>
  <c r="E603" i="5" l="1"/>
  <c r="D604" i="5"/>
  <c r="E604" i="5" l="1"/>
  <c r="D605" i="5"/>
  <c r="E605" i="5" l="1"/>
  <c r="D606" i="5"/>
  <c r="E606" i="5" l="1"/>
  <c r="D607" i="5"/>
  <c r="E607" i="5" l="1"/>
  <c r="D608" i="5"/>
  <c r="E608" i="5" l="1"/>
  <c r="D609" i="5"/>
  <c r="E609" i="5" l="1"/>
  <c r="D610" i="5"/>
  <c r="E610" i="5" l="1"/>
  <c r="D611" i="5"/>
  <c r="E611" i="5" l="1"/>
  <c r="D612" i="5"/>
  <c r="E612" i="5" l="1"/>
  <c r="D613" i="5"/>
  <c r="E613" i="5" l="1"/>
  <c r="D614" i="5"/>
  <c r="E614" i="5" l="1"/>
  <c r="D615" i="5"/>
  <c r="E615" i="5" l="1"/>
  <c r="D616" i="5"/>
  <c r="E616" i="5" l="1"/>
  <c r="D617" i="5"/>
  <c r="E617" i="5" l="1"/>
  <c r="D618" i="5"/>
  <c r="E618" i="5" l="1"/>
  <c r="D619" i="5"/>
  <c r="E619" i="5" l="1"/>
  <c r="D620" i="5"/>
  <c r="E620" i="5" l="1"/>
  <c r="D621" i="5"/>
  <c r="E621" i="5" l="1"/>
  <c r="D622" i="5"/>
  <c r="E622" i="5" l="1"/>
  <c r="D623" i="5"/>
  <c r="E623" i="5" l="1"/>
  <c r="D624" i="5"/>
  <c r="E624" i="5" l="1"/>
  <c r="D625" i="5"/>
  <c r="E625" i="5" l="1"/>
  <c r="D626" i="5"/>
  <c r="E626" i="5" l="1"/>
  <c r="D627" i="5"/>
  <c r="E627" i="5" l="1"/>
  <c r="D628" i="5"/>
  <c r="E628" i="5" l="1"/>
  <c r="D629" i="5"/>
  <c r="E629" i="5" l="1"/>
  <c r="D630" i="5"/>
  <c r="E630" i="5" l="1"/>
  <c r="D631" i="5"/>
  <c r="E631" i="5" l="1"/>
  <c r="D632" i="5"/>
  <c r="E632" i="5" l="1"/>
  <c r="D633" i="5"/>
  <c r="E633" i="5" l="1"/>
  <c r="D634" i="5"/>
  <c r="E634" i="5" l="1"/>
  <c r="D635" i="5"/>
  <c r="E635" i="5" l="1"/>
  <c r="D636" i="5"/>
  <c r="E636" i="5" l="1"/>
  <c r="D637" i="5"/>
  <c r="E637" i="5" l="1"/>
  <c r="D638" i="5"/>
  <c r="E638" i="5" l="1"/>
  <c r="D639" i="5"/>
  <c r="E639" i="5" l="1"/>
  <c r="D640" i="5"/>
  <c r="E640" i="5" l="1"/>
  <c r="D641" i="5"/>
  <c r="E641" i="5" l="1"/>
  <c r="D642" i="5"/>
  <c r="E642" i="5" l="1"/>
  <c r="D643" i="5"/>
  <c r="E643" i="5" l="1"/>
  <c r="D644" i="5"/>
  <c r="E644" i="5" l="1"/>
  <c r="D645" i="5"/>
  <c r="E645" i="5" l="1"/>
  <c r="D646" i="5"/>
  <c r="E646" i="5" l="1"/>
  <c r="D647" i="5"/>
  <c r="E647" i="5" l="1"/>
  <c r="D648" i="5"/>
  <c r="E648" i="5" l="1"/>
  <c r="D649" i="5"/>
  <c r="E649" i="5" l="1"/>
  <c r="D650" i="5"/>
  <c r="E650" i="5" l="1"/>
  <c r="D651" i="5"/>
  <c r="E651" i="5" l="1"/>
  <c r="D652" i="5"/>
  <c r="E652" i="5" l="1"/>
  <c r="D653" i="5"/>
  <c r="E653" i="5" l="1"/>
  <c r="D654" i="5"/>
  <c r="E654" i="5" l="1"/>
  <c r="D655" i="5"/>
  <c r="E655" i="5" l="1"/>
  <c r="D656" i="5"/>
  <c r="E656" i="5" l="1"/>
  <c r="D657" i="5"/>
  <c r="E657" i="5" l="1"/>
  <c r="D658" i="5"/>
  <c r="E658" i="5" l="1"/>
  <c r="D659" i="5"/>
  <c r="E659" i="5" l="1"/>
  <c r="D660" i="5"/>
  <c r="E660" i="5" l="1"/>
  <c r="D661" i="5"/>
  <c r="E661" i="5" l="1"/>
  <c r="D662" i="5"/>
  <c r="E662" i="5" l="1"/>
  <c r="D663" i="5"/>
  <c r="E663" i="5" l="1"/>
  <c r="D664" i="5"/>
  <c r="E664" i="5" l="1"/>
  <c r="D665" i="5"/>
  <c r="E665" i="5" l="1"/>
  <c r="D666" i="5"/>
  <c r="E666" i="5" l="1"/>
  <c r="D667" i="5"/>
  <c r="E667" i="5" l="1"/>
  <c r="D668" i="5"/>
  <c r="E668" i="5" l="1"/>
  <c r="D669" i="5"/>
  <c r="E669" i="5" l="1"/>
  <c r="D670" i="5"/>
  <c r="E670" i="5" l="1"/>
  <c r="D671" i="5"/>
  <c r="E671" i="5" l="1"/>
  <c r="D672" i="5"/>
  <c r="E672" i="5" l="1"/>
  <c r="D673" i="5"/>
  <c r="E673" i="5" l="1"/>
  <c r="D674" i="5"/>
  <c r="E674" i="5" l="1"/>
  <c r="D675" i="5"/>
  <c r="E675" i="5" l="1"/>
  <c r="D676" i="5"/>
  <c r="E676" i="5" l="1"/>
  <c r="D677" i="5"/>
  <c r="E677" i="5" l="1"/>
  <c r="D678" i="5"/>
  <c r="E678" i="5" l="1"/>
  <c r="D679" i="5"/>
  <c r="E679" i="5" l="1"/>
  <c r="D680" i="5"/>
  <c r="E680" i="5" l="1"/>
  <c r="D681" i="5"/>
  <c r="E681" i="5" l="1"/>
  <c r="D682" i="5"/>
  <c r="E682" i="5" l="1"/>
  <c r="D683" i="5"/>
  <c r="E683" i="5" l="1"/>
  <c r="D684" i="5"/>
  <c r="E684" i="5" l="1"/>
  <c r="D685" i="5"/>
  <c r="E685" i="5" l="1"/>
  <c r="D686" i="5"/>
  <c r="E686" i="5" l="1"/>
  <c r="D687" i="5"/>
  <c r="E687" i="5" l="1"/>
  <c r="D688" i="5"/>
  <c r="E688" i="5" l="1"/>
  <c r="D689" i="5"/>
  <c r="E689" i="5" l="1"/>
  <c r="D690" i="5"/>
  <c r="E690" i="5" l="1"/>
  <c r="D691" i="5"/>
  <c r="E691" i="5" l="1"/>
  <c r="D692" i="5"/>
  <c r="E692" i="5" l="1"/>
  <c r="D693" i="5"/>
  <c r="E693" i="5" l="1"/>
  <c r="D694" i="5"/>
  <c r="E694" i="5" l="1"/>
  <c r="D695" i="5"/>
  <c r="E695" i="5" l="1"/>
  <c r="D696" i="5"/>
  <c r="E696" i="5" l="1"/>
  <c r="D697" i="5"/>
  <c r="E697" i="5" l="1"/>
  <c r="D698" i="5"/>
  <c r="E698" i="5" l="1"/>
  <c r="D699" i="5"/>
  <c r="E699" i="5" l="1"/>
  <c r="D700" i="5"/>
  <c r="E700" i="5" l="1"/>
  <c r="D701" i="5"/>
  <c r="E701" i="5" l="1"/>
  <c r="D702" i="5"/>
  <c r="E702" i="5" l="1"/>
  <c r="D703" i="5"/>
  <c r="E703" i="5" l="1"/>
  <c r="D704" i="5"/>
  <c r="E704" i="5" l="1"/>
  <c r="D705" i="5"/>
  <c r="E705" i="5" l="1"/>
  <c r="D706" i="5"/>
  <c r="E706" i="5" l="1"/>
  <c r="D707" i="5"/>
  <c r="E707" i="5" l="1"/>
  <c r="D708" i="5"/>
  <c r="E708" i="5" l="1"/>
  <c r="D709" i="5"/>
  <c r="E709" i="5" l="1"/>
  <c r="D710" i="5"/>
  <c r="E710" i="5" l="1"/>
  <c r="D711" i="5"/>
  <c r="E711" i="5" l="1"/>
  <c r="D712" i="5"/>
  <c r="E712" i="5" l="1"/>
  <c r="D713" i="5"/>
  <c r="E713" i="5" l="1"/>
  <c r="D714" i="5"/>
  <c r="E714" i="5" l="1"/>
  <c r="D715" i="5"/>
  <c r="E715" i="5" l="1"/>
  <c r="D716" i="5"/>
  <c r="E716" i="5" l="1"/>
  <c r="D717" i="5"/>
  <c r="E717" i="5" l="1"/>
  <c r="D718" i="5"/>
  <c r="E718" i="5" l="1"/>
  <c r="D719" i="5"/>
  <c r="E719" i="5" l="1"/>
  <c r="D720" i="5"/>
  <c r="E720" i="5" l="1"/>
  <c r="D721" i="5"/>
  <c r="E721" i="5" l="1"/>
  <c r="D722" i="5"/>
  <c r="E722" i="5" l="1"/>
  <c r="D723" i="5"/>
  <c r="E723" i="5" l="1"/>
  <c r="D724" i="5"/>
  <c r="E724" i="5" l="1"/>
  <c r="D725" i="5"/>
  <c r="E725" i="5" l="1"/>
  <c r="D726" i="5"/>
  <c r="E726" i="5" l="1"/>
  <c r="D727" i="5"/>
  <c r="E727" i="5" l="1"/>
  <c r="D728" i="5"/>
  <c r="E728" i="5" l="1"/>
  <c r="D729" i="5"/>
  <c r="E729" i="5" l="1"/>
  <c r="D730" i="5"/>
  <c r="E730" i="5" l="1"/>
  <c r="D731" i="5"/>
  <c r="E731" i="5" l="1"/>
  <c r="D732" i="5"/>
  <c r="E732" i="5" l="1"/>
  <c r="D733" i="5"/>
  <c r="E733" i="5" l="1"/>
  <c r="D734" i="5"/>
  <c r="E734" i="5" l="1"/>
  <c r="D735" i="5"/>
  <c r="E735" i="5" l="1"/>
  <c r="D736" i="5"/>
  <c r="E736" i="5" l="1"/>
  <c r="D737" i="5"/>
  <c r="E737" i="5" l="1"/>
  <c r="D738" i="5"/>
  <c r="E738" i="5" l="1"/>
  <c r="D739" i="5"/>
  <c r="E739" i="5" l="1"/>
  <c r="D740" i="5"/>
  <c r="E740" i="5" l="1"/>
  <c r="D741" i="5"/>
  <c r="E741" i="5" l="1"/>
  <c r="D742" i="5"/>
  <c r="E742" i="5" l="1"/>
  <c r="D743" i="5"/>
  <c r="E743" i="5" l="1"/>
  <c r="D744" i="5"/>
  <c r="E744" i="5" l="1"/>
  <c r="D745" i="5"/>
  <c r="E745" i="5" l="1"/>
  <c r="D746" i="5"/>
  <c r="E746" i="5" l="1"/>
  <c r="D747" i="5"/>
  <c r="E747" i="5" l="1"/>
  <c r="D748" i="5"/>
  <c r="E748" i="5" l="1"/>
  <c r="D749" i="5"/>
  <c r="E749" i="5" l="1"/>
  <c r="D750" i="5"/>
  <c r="E750" i="5" l="1"/>
  <c r="D751" i="5"/>
  <c r="E751" i="5" l="1"/>
  <c r="D752" i="5"/>
  <c r="E752" i="5" l="1"/>
  <c r="D753" i="5"/>
  <c r="E753" i="5" l="1"/>
  <c r="D754" i="5"/>
  <c r="E754" i="5" l="1"/>
  <c r="D755" i="5"/>
  <c r="E755" i="5" l="1"/>
  <c r="D756" i="5"/>
  <c r="E756" i="5" l="1"/>
  <c r="D757" i="5"/>
  <c r="E757" i="5" l="1"/>
  <c r="D758" i="5"/>
  <c r="E758" i="5" l="1"/>
  <c r="D759" i="5"/>
  <c r="E759" i="5" l="1"/>
  <c r="D760" i="5"/>
  <c r="E760" i="5" l="1"/>
  <c r="D761" i="5"/>
  <c r="E761" i="5" l="1"/>
  <c r="D762" i="5"/>
  <c r="E762" i="5" l="1"/>
  <c r="D763" i="5"/>
  <c r="E763" i="5" l="1"/>
  <c r="D764" i="5"/>
  <c r="E764" i="5" l="1"/>
  <c r="D765" i="5"/>
  <c r="E765" i="5" l="1"/>
  <c r="D766" i="5"/>
  <c r="E766" i="5" l="1"/>
  <c r="D767" i="5"/>
  <c r="E767" i="5" l="1"/>
  <c r="D768" i="5"/>
  <c r="E768" i="5" l="1"/>
  <c r="D769" i="5"/>
  <c r="E769" i="5" l="1"/>
  <c r="D770" i="5"/>
  <c r="E770" i="5" l="1"/>
  <c r="D771" i="5"/>
  <c r="E771" i="5" l="1"/>
  <c r="D772" i="5"/>
  <c r="E772" i="5" l="1"/>
  <c r="D773" i="5"/>
  <c r="E773" i="5" l="1"/>
  <c r="D774" i="5"/>
  <c r="E774" i="5" l="1"/>
  <c r="D775" i="5"/>
  <c r="E775" i="5" l="1"/>
  <c r="D776" i="5"/>
  <c r="E776" i="5" l="1"/>
  <c r="D777" i="5"/>
  <c r="E777" i="5" l="1"/>
  <c r="D778" i="5"/>
  <c r="E778" i="5" l="1"/>
  <c r="D779" i="5"/>
  <c r="E779" i="5" l="1"/>
  <c r="D780" i="5"/>
  <c r="E780" i="5" l="1"/>
  <c r="D781" i="5"/>
  <c r="E781" i="5" l="1"/>
  <c r="D782" i="5"/>
  <c r="E782" i="5" l="1"/>
  <c r="D783" i="5"/>
  <c r="E783" i="5" l="1"/>
  <c r="D784" i="5"/>
  <c r="E784" i="5" l="1"/>
  <c r="D785" i="5"/>
  <c r="E785" i="5" l="1"/>
  <c r="D786" i="5"/>
  <c r="E786" i="5" l="1"/>
  <c r="D787" i="5"/>
  <c r="E787" i="5" l="1"/>
  <c r="D788" i="5"/>
  <c r="E788" i="5" l="1"/>
  <c r="D789" i="5"/>
  <c r="E789" i="5" l="1"/>
  <c r="D790" i="5"/>
  <c r="E790" i="5" l="1"/>
  <c r="D791" i="5"/>
  <c r="E791" i="5" l="1"/>
  <c r="D792" i="5"/>
  <c r="E792" i="5" l="1"/>
  <c r="D793" i="5"/>
  <c r="E793" i="5" l="1"/>
  <c r="D794" i="5"/>
  <c r="E794" i="5" l="1"/>
  <c r="D795" i="5"/>
  <c r="E795" i="5" l="1"/>
  <c r="D796" i="5"/>
  <c r="E796" i="5" l="1"/>
  <c r="D797" i="5"/>
  <c r="E797" i="5" l="1"/>
  <c r="D798" i="5"/>
  <c r="E798" i="5" l="1"/>
  <c r="D799" i="5"/>
  <c r="E799" i="5" l="1"/>
  <c r="D800" i="5"/>
  <c r="E800" i="5" l="1"/>
  <c r="D801" i="5"/>
  <c r="E801" i="5" l="1"/>
  <c r="D802" i="5"/>
  <c r="E802" i="5" l="1"/>
  <c r="D803" i="5"/>
  <c r="E803" i="5" l="1"/>
  <c r="D804" i="5"/>
  <c r="E804" i="5" l="1"/>
  <c r="D805" i="5"/>
  <c r="E805" i="5" l="1"/>
  <c r="D806" i="5"/>
  <c r="E806" i="5" l="1"/>
  <c r="D807" i="5"/>
  <c r="E807" i="5" l="1"/>
  <c r="D808" i="5"/>
  <c r="E808" i="5" l="1"/>
  <c r="D809" i="5"/>
  <c r="E809" i="5" l="1"/>
  <c r="D810" i="5"/>
  <c r="E810" i="5" l="1"/>
  <c r="D811" i="5"/>
  <c r="E811" i="5" l="1"/>
  <c r="D812" i="5"/>
  <c r="E812" i="5" l="1"/>
  <c r="D813" i="5"/>
  <c r="E813" i="5" l="1"/>
  <c r="D814" i="5"/>
  <c r="E814" i="5" l="1"/>
  <c r="D815" i="5"/>
  <c r="E815" i="5" l="1"/>
  <c r="D816" i="5"/>
  <c r="E816" i="5" l="1"/>
  <c r="D817" i="5"/>
  <c r="E817" i="5" l="1"/>
  <c r="D818" i="5"/>
  <c r="E818" i="5" l="1"/>
  <c r="D819" i="5"/>
  <c r="E819" i="5" l="1"/>
  <c r="D820" i="5"/>
  <c r="E820" i="5" l="1"/>
  <c r="D821" i="5"/>
  <c r="E821" i="5" l="1"/>
  <c r="D822" i="5"/>
  <c r="E822" i="5" l="1"/>
  <c r="D823" i="5"/>
  <c r="E823" i="5" l="1"/>
  <c r="D824" i="5"/>
  <c r="E824" i="5" l="1"/>
  <c r="D825" i="5"/>
  <c r="E825" i="5" l="1"/>
  <c r="D826" i="5"/>
  <c r="E826" i="5" l="1"/>
  <c r="D827" i="5"/>
  <c r="E827" i="5" l="1"/>
  <c r="D828" i="5"/>
  <c r="E828" i="5" l="1"/>
  <c r="D829" i="5"/>
  <c r="E829" i="5" l="1"/>
  <c r="D830" i="5"/>
  <c r="E830" i="5" l="1"/>
  <c r="D831" i="5"/>
  <c r="E831" i="5" l="1"/>
  <c r="D832" i="5"/>
  <c r="E832" i="5" l="1"/>
  <c r="D833" i="5"/>
  <c r="E833" i="5" l="1"/>
  <c r="D834" i="5"/>
  <c r="E834" i="5" l="1"/>
  <c r="D835" i="5"/>
  <c r="E835" i="5" l="1"/>
  <c r="D836" i="5"/>
  <c r="E836" i="5" l="1"/>
  <c r="D837" i="5"/>
  <c r="E837" i="5" l="1"/>
  <c r="D838" i="5"/>
  <c r="E838" i="5" l="1"/>
  <c r="D839" i="5"/>
  <c r="E839" i="5" l="1"/>
  <c r="D840" i="5"/>
  <c r="E840" i="5" l="1"/>
  <c r="D841" i="5"/>
  <c r="E841" i="5" l="1"/>
  <c r="D842" i="5"/>
  <c r="E842" i="5" l="1"/>
  <c r="D843" i="5"/>
  <c r="E843" i="5" l="1"/>
  <c r="D844" i="5"/>
  <c r="E844" i="5" l="1"/>
  <c r="D845" i="5"/>
  <c r="E845" i="5" l="1"/>
  <c r="D846" i="5"/>
  <c r="E846" i="5" l="1"/>
  <c r="D847" i="5"/>
  <c r="E847" i="5" l="1"/>
  <c r="D848" i="5"/>
  <c r="E848" i="5" l="1"/>
  <c r="D849" i="5"/>
  <c r="E849" i="5" l="1"/>
  <c r="D850" i="5"/>
  <c r="E850" i="5" l="1"/>
  <c r="D851" i="5"/>
  <c r="E851" i="5" l="1"/>
  <c r="D852" i="5"/>
  <c r="E852" i="5" l="1"/>
  <c r="D853" i="5"/>
  <c r="E853" i="5" l="1"/>
  <c r="D854" i="5"/>
  <c r="E854" i="5" l="1"/>
  <c r="D855" i="5"/>
  <c r="E855" i="5" l="1"/>
  <c r="D856" i="5"/>
  <c r="E856" i="5" l="1"/>
  <c r="D857" i="5"/>
  <c r="E857" i="5" l="1"/>
  <c r="D858" i="5"/>
  <c r="E858" i="5" l="1"/>
  <c r="D859" i="5"/>
  <c r="E859" i="5" l="1"/>
  <c r="D860" i="5"/>
  <c r="E860" i="5" l="1"/>
  <c r="D861" i="5"/>
  <c r="E861" i="5" l="1"/>
  <c r="D862" i="5"/>
  <c r="E862" i="5" l="1"/>
  <c r="D863" i="5"/>
  <c r="E863" i="5" l="1"/>
  <c r="D864" i="5"/>
  <c r="E864" i="5" l="1"/>
  <c r="D865" i="5"/>
  <c r="E865" i="5" l="1"/>
  <c r="D866" i="5"/>
  <c r="E866" i="5" l="1"/>
  <c r="D867" i="5"/>
  <c r="E867" i="5" l="1"/>
  <c r="D868" i="5"/>
  <c r="E868" i="5" l="1"/>
  <c r="D869" i="5"/>
  <c r="E869" i="5" l="1"/>
  <c r="D870" i="5"/>
  <c r="E870" i="5" l="1"/>
  <c r="D871" i="5"/>
  <c r="E871" i="5" l="1"/>
  <c r="D872" i="5"/>
  <c r="E872" i="5" l="1"/>
  <c r="D873" i="5"/>
  <c r="E873" i="5" l="1"/>
  <c r="D874" i="5"/>
  <c r="E874" i="5" l="1"/>
  <c r="D875" i="5"/>
  <c r="E875" i="5" l="1"/>
  <c r="D876" i="5"/>
  <c r="E876" i="5" l="1"/>
  <c r="D877" i="5"/>
  <c r="E877" i="5" l="1"/>
  <c r="D878" i="5"/>
  <c r="E878" i="5" l="1"/>
  <c r="D879" i="5"/>
  <c r="E879" i="5" l="1"/>
  <c r="D880" i="5"/>
  <c r="E880" i="5" l="1"/>
  <c r="D881" i="5"/>
  <c r="E881" i="5" l="1"/>
  <c r="D882" i="5"/>
  <c r="E882" i="5" l="1"/>
  <c r="D883" i="5"/>
  <c r="E883" i="5" l="1"/>
  <c r="D884" i="5"/>
  <c r="E884" i="5" l="1"/>
  <c r="D885" i="5"/>
  <c r="E885" i="5" l="1"/>
  <c r="D886" i="5"/>
  <c r="E886" i="5" l="1"/>
  <c r="D887" i="5"/>
  <c r="E887" i="5" l="1"/>
  <c r="D888" i="5"/>
  <c r="E888" i="5" l="1"/>
  <c r="D889" i="5"/>
  <c r="E889" i="5" l="1"/>
  <c r="D890" i="5"/>
  <c r="E890" i="5" l="1"/>
  <c r="D891" i="5"/>
  <c r="E891" i="5" l="1"/>
  <c r="D892" i="5"/>
  <c r="E892" i="5" l="1"/>
  <c r="D893" i="5"/>
  <c r="E893" i="5" l="1"/>
  <c r="D894" i="5"/>
  <c r="E894" i="5" l="1"/>
  <c r="D895" i="5"/>
  <c r="E895" i="5" l="1"/>
  <c r="D896" i="5"/>
  <c r="E896" i="5" l="1"/>
  <c r="D897" i="5"/>
  <c r="E897" i="5" l="1"/>
  <c r="D898" i="5"/>
  <c r="E898" i="5" l="1"/>
  <c r="D899" i="5"/>
  <c r="E899" i="5" l="1"/>
  <c r="D900" i="5"/>
  <c r="E900" i="5" l="1"/>
  <c r="D901" i="5"/>
  <c r="E901" i="5" l="1"/>
  <c r="D902" i="5"/>
  <c r="E902" i="5" l="1"/>
  <c r="D903" i="5"/>
  <c r="E903" i="5" l="1"/>
  <c r="D904" i="5"/>
  <c r="E904" i="5" l="1"/>
  <c r="D905" i="5"/>
  <c r="E905" i="5" l="1"/>
  <c r="D906" i="5"/>
  <c r="E906" i="5" l="1"/>
  <c r="D907" i="5"/>
  <c r="E907" i="5" l="1"/>
  <c r="D908" i="5"/>
  <c r="E908" i="5" l="1"/>
  <c r="D909" i="5"/>
  <c r="E909" i="5" l="1"/>
  <c r="D910" i="5"/>
  <c r="E910" i="5" l="1"/>
  <c r="D911" i="5"/>
  <c r="E911" i="5" l="1"/>
  <c r="D912" i="5"/>
  <c r="E912" i="5" l="1"/>
  <c r="D913" i="5"/>
  <c r="E913" i="5" l="1"/>
  <c r="D914" i="5"/>
  <c r="E914" i="5" l="1"/>
  <c r="D915" i="5"/>
  <c r="E915" i="5" l="1"/>
  <c r="D916" i="5"/>
  <c r="E916" i="5" l="1"/>
  <c r="D917" i="5"/>
  <c r="E917" i="5" l="1"/>
  <c r="D918" i="5"/>
  <c r="E918" i="5" l="1"/>
  <c r="D919" i="5"/>
  <c r="E919" i="5" l="1"/>
  <c r="D920" i="5"/>
  <c r="E920" i="5" l="1"/>
  <c r="D921" i="5"/>
  <c r="E921" i="5" l="1"/>
  <c r="D922" i="5"/>
  <c r="E922" i="5" l="1"/>
  <c r="D923" i="5"/>
  <c r="E923" i="5" l="1"/>
  <c r="D924" i="5"/>
  <c r="E924" i="5" l="1"/>
  <c r="D925" i="5"/>
  <c r="E925" i="5" l="1"/>
  <c r="D926" i="5"/>
  <c r="E926" i="5" l="1"/>
  <c r="D927" i="5"/>
  <c r="E927" i="5" l="1"/>
  <c r="D928" i="5"/>
  <c r="E928" i="5" l="1"/>
  <c r="D929" i="5"/>
  <c r="E929" i="5" l="1"/>
  <c r="D930" i="5"/>
  <c r="E930" i="5" l="1"/>
  <c r="D931" i="5"/>
  <c r="E931" i="5" l="1"/>
  <c r="D932" i="5"/>
  <c r="E932" i="5" l="1"/>
  <c r="D933" i="5"/>
  <c r="E933" i="5" l="1"/>
  <c r="D934" i="5"/>
  <c r="E934" i="5" l="1"/>
  <c r="D935" i="5"/>
  <c r="E935" i="5" l="1"/>
  <c r="D936" i="5"/>
  <c r="E936" i="5" l="1"/>
  <c r="D937" i="5"/>
  <c r="E937" i="5" l="1"/>
  <c r="D938" i="5"/>
  <c r="E938" i="5" l="1"/>
  <c r="D939" i="5"/>
  <c r="E939" i="5" l="1"/>
  <c r="D940" i="5"/>
  <c r="E940" i="5" l="1"/>
  <c r="D941" i="5"/>
  <c r="E941" i="5" l="1"/>
  <c r="D942" i="5"/>
  <c r="E942" i="5" l="1"/>
  <c r="D943" i="5"/>
  <c r="E943" i="5" l="1"/>
  <c r="D944" i="5"/>
  <c r="E944" i="5" l="1"/>
  <c r="D945" i="5"/>
  <c r="E945" i="5" l="1"/>
  <c r="D946" i="5"/>
  <c r="E946" i="5" l="1"/>
  <c r="D947" i="5"/>
  <c r="E947" i="5" l="1"/>
  <c r="D948" i="5"/>
  <c r="E948" i="5" l="1"/>
  <c r="D949" i="5"/>
  <c r="E949" i="5" l="1"/>
  <c r="D950" i="5"/>
  <c r="E950" i="5" l="1"/>
  <c r="D951" i="5"/>
  <c r="E951" i="5" l="1"/>
  <c r="D952" i="5"/>
  <c r="E952" i="5" l="1"/>
  <c r="D953" i="5"/>
  <c r="E953" i="5" l="1"/>
  <c r="D954" i="5"/>
  <c r="E954" i="5" l="1"/>
  <c r="D955" i="5"/>
  <c r="E955" i="5" l="1"/>
  <c r="D956" i="5"/>
  <c r="E956" i="5" l="1"/>
  <c r="D957" i="5"/>
  <c r="E957" i="5" l="1"/>
  <c r="D958" i="5"/>
  <c r="E958" i="5" l="1"/>
  <c r="D959" i="5"/>
  <c r="E959" i="5" l="1"/>
  <c r="D960" i="5"/>
  <c r="E960" i="5" l="1"/>
  <c r="D961" i="5"/>
  <c r="E961" i="5" l="1"/>
  <c r="D962" i="5"/>
  <c r="E962" i="5" l="1"/>
  <c r="D963" i="5"/>
  <c r="E963" i="5" l="1"/>
  <c r="D964" i="5"/>
  <c r="E964" i="5" l="1"/>
  <c r="D965" i="5"/>
  <c r="E965" i="5" l="1"/>
  <c r="D966" i="5"/>
  <c r="E966" i="5" l="1"/>
  <c r="D967" i="5"/>
  <c r="E967" i="5" l="1"/>
  <c r="D968" i="5"/>
  <c r="E968" i="5" l="1"/>
  <c r="D969" i="5"/>
  <c r="E969" i="5" l="1"/>
  <c r="D970" i="5"/>
  <c r="E970" i="5" l="1"/>
  <c r="D971" i="5"/>
  <c r="E971" i="5" l="1"/>
  <c r="D972" i="5"/>
  <c r="E972" i="5" l="1"/>
  <c r="D973" i="5"/>
  <c r="E973" i="5" l="1"/>
  <c r="D974" i="5"/>
  <c r="E974" i="5" l="1"/>
  <c r="D975" i="5"/>
  <c r="E975" i="5" l="1"/>
  <c r="D976" i="5"/>
  <c r="E976" i="5" l="1"/>
  <c r="D977" i="5"/>
  <c r="E977" i="5" l="1"/>
  <c r="D978" i="5"/>
  <c r="E978" i="5" l="1"/>
  <c r="D979" i="5"/>
  <c r="E979" i="5" l="1"/>
  <c r="D980" i="5"/>
  <c r="E980" i="5" l="1"/>
  <c r="D981" i="5"/>
  <c r="E981" i="5" l="1"/>
  <c r="D982" i="5"/>
  <c r="E982" i="5" l="1"/>
  <c r="D983" i="5"/>
  <c r="E983" i="5" l="1"/>
  <c r="D984" i="5"/>
  <c r="E984" i="5" l="1"/>
  <c r="D985" i="5"/>
  <c r="E985" i="5" l="1"/>
  <c r="D986" i="5"/>
  <c r="E986" i="5" l="1"/>
  <c r="D987" i="5"/>
  <c r="E987" i="5" l="1"/>
  <c r="D988" i="5"/>
  <c r="E988" i="5" l="1"/>
  <c r="D989" i="5"/>
  <c r="E989" i="5" l="1"/>
  <c r="D990" i="5"/>
  <c r="E990" i="5" l="1"/>
  <c r="D991" i="5"/>
  <c r="E991" i="5" l="1"/>
  <c r="D992" i="5"/>
  <c r="E992" i="5" l="1"/>
  <c r="D993" i="5"/>
  <c r="E993" i="5" l="1"/>
  <c r="D994" i="5"/>
  <c r="E994" i="5" l="1"/>
  <c r="D995" i="5"/>
  <c r="E995" i="5" l="1"/>
  <c r="D996" i="5"/>
  <c r="E996" i="5" l="1"/>
  <c r="D997" i="5"/>
  <c r="E997" i="5" l="1"/>
  <c r="D998" i="5"/>
  <c r="E998" i="5" l="1"/>
  <c r="D999" i="5"/>
  <c r="E999" i="5" l="1"/>
  <c r="D1000" i="5"/>
  <c r="E1000" i="5" l="1"/>
  <c r="D1001" i="5"/>
  <c r="E1001" i="5" l="1"/>
  <c r="D1002" i="5"/>
  <c r="E1002" i="5" l="1"/>
  <c r="D1003" i="5"/>
  <c r="E1003" i="5" l="1"/>
  <c r="D1004" i="5"/>
  <c r="E1004" i="5" l="1"/>
  <c r="D1005" i="5"/>
  <c r="E1005" i="5" l="1"/>
  <c r="D1006" i="5"/>
  <c r="E1006" i="5" l="1"/>
  <c r="D1007" i="5"/>
  <c r="E1007" i="5" l="1"/>
  <c r="D1008" i="5"/>
  <c r="E1008" i="5" l="1"/>
  <c r="D1009" i="5"/>
  <c r="E1009" i="5" l="1"/>
  <c r="D1010" i="5"/>
  <c r="E1010" i="5" l="1"/>
  <c r="D1011" i="5"/>
  <c r="E1011" i="5" l="1"/>
  <c r="D1012" i="5"/>
  <c r="E1012" i="5" l="1"/>
  <c r="D1013" i="5"/>
  <c r="E1013" i="5" l="1"/>
  <c r="D1014" i="5"/>
  <c r="E1014" i="5" l="1"/>
  <c r="D1015" i="5"/>
  <c r="E1015" i="5" l="1"/>
  <c r="D1016" i="5"/>
  <c r="E1016" i="5" l="1"/>
  <c r="D1017" i="5"/>
  <c r="E1017" i="5" l="1"/>
  <c r="D1018" i="5"/>
  <c r="E1018" i="5" l="1"/>
  <c r="D1019" i="5"/>
  <c r="E1019" i="5" l="1"/>
  <c r="D1020" i="5"/>
  <c r="E1020" i="5" l="1"/>
  <c r="D1021" i="5"/>
  <c r="E1021" i="5" l="1"/>
  <c r="D1022" i="5"/>
  <c r="E1022" i="5" l="1"/>
  <c r="D1023" i="5"/>
  <c r="E1023" i="5" l="1"/>
  <c r="D1024" i="5"/>
  <c r="E1024" i="5" l="1"/>
  <c r="D1025" i="5"/>
  <c r="E1025" i="5" l="1"/>
  <c r="D1026" i="5"/>
  <c r="E1026" i="5" l="1"/>
  <c r="D1027" i="5"/>
  <c r="E1027" i="5" l="1"/>
  <c r="D1028" i="5"/>
  <c r="E1028" i="5" l="1"/>
  <c r="D1029" i="5"/>
  <c r="E1029" i="5" l="1"/>
  <c r="D1030" i="5"/>
  <c r="E1030" i="5" l="1"/>
  <c r="D1031" i="5"/>
  <c r="E1031" i="5" l="1"/>
  <c r="D1032" i="5"/>
  <c r="E1032" i="5" l="1"/>
  <c r="D1033" i="5"/>
  <c r="E1033" i="5" l="1"/>
  <c r="D1034" i="5"/>
  <c r="E1034" i="5" l="1"/>
  <c r="D1035" i="5"/>
  <c r="E1035" i="5" l="1"/>
  <c r="D1036" i="5"/>
  <c r="E1036" i="5" l="1"/>
  <c r="D1037" i="5"/>
  <c r="E1037" i="5" l="1"/>
  <c r="D1038" i="5"/>
  <c r="E1038" i="5" l="1"/>
  <c r="D1039" i="5"/>
  <c r="E1039" i="5" l="1"/>
  <c r="D1040" i="5"/>
  <c r="E1040" i="5" l="1"/>
  <c r="D1041" i="5"/>
  <c r="E1041" i="5" l="1"/>
  <c r="D1042" i="5"/>
  <c r="E1042" i="5" l="1"/>
  <c r="D1043" i="5"/>
  <c r="E1043" i="5" l="1"/>
  <c r="D1044" i="5"/>
  <c r="E1044" i="5" l="1"/>
  <c r="D1045" i="5"/>
  <c r="E1045" i="5" l="1"/>
  <c r="D1046" i="5"/>
  <c r="E1046" i="5" l="1"/>
  <c r="D1047" i="5"/>
  <c r="E1047" i="5" l="1"/>
  <c r="D1048" i="5"/>
  <c r="E1048" i="5" l="1"/>
  <c r="D1049" i="5"/>
  <c r="E1049" i="5" l="1"/>
  <c r="D1050" i="5"/>
  <c r="E1050" i="5" l="1"/>
  <c r="D1051" i="5"/>
  <c r="E1051" i="5" l="1"/>
  <c r="D1052" i="5"/>
  <c r="E1052" i="5" l="1"/>
  <c r="D1053" i="5"/>
  <c r="E1053" i="5" l="1"/>
  <c r="D1054" i="5"/>
  <c r="E1054" i="5" l="1"/>
  <c r="D1055" i="5"/>
  <c r="E1055" i="5" l="1"/>
  <c r="D1056" i="5"/>
  <c r="E1056" i="5" l="1"/>
  <c r="D1057" i="5"/>
  <c r="E1057" i="5" l="1"/>
  <c r="D1058" i="5"/>
  <c r="E1058" i="5" l="1"/>
  <c r="D1059" i="5"/>
  <c r="E1059" i="5" l="1"/>
  <c r="D1060" i="5"/>
  <c r="E1060" i="5" l="1"/>
  <c r="D1061" i="5"/>
  <c r="E1061" i="5" l="1"/>
  <c r="D1062" i="5"/>
  <c r="E1062" i="5" l="1"/>
  <c r="D1063" i="5"/>
  <c r="E1063" i="5" l="1"/>
  <c r="D1064" i="5"/>
  <c r="E1064" i="5" l="1"/>
  <c r="D1065" i="5"/>
  <c r="E1065" i="5" l="1"/>
  <c r="D1066" i="5"/>
  <c r="E1066" i="5" l="1"/>
  <c r="D1067" i="5"/>
  <c r="E1067" i="5" l="1"/>
  <c r="D1068" i="5"/>
  <c r="E1068" i="5" l="1"/>
  <c r="D1069" i="5"/>
  <c r="E1069" i="5" l="1"/>
  <c r="D1070" i="5"/>
  <c r="E1070" i="5" l="1"/>
  <c r="D1071" i="5"/>
  <c r="E1071" i="5" l="1"/>
  <c r="D1072" i="5"/>
  <c r="E1072" i="5" l="1"/>
  <c r="D1073" i="5"/>
  <c r="E1073" i="5" l="1"/>
  <c r="D1074" i="5"/>
  <c r="E1074" i="5" l="1"/>
  <c r="D1075" i="5"/>
  <c r="E1075" i="5" l="1"/>
  <c r="D1076" i="5"/>
  <c r="E1076" i="5" l="1"/>
  <c r="D1077" i="5"/>
  <c r="E1077" i="5" l="1"/>
  <c r="D1078" i="5"/>
  <c r="E1078" i="5" l="1"/>
  <c r="D1079" i="5"/>
  <c r="E1079" i="5" l="1"/>
  <c r="D1080" i="5"/>
  <c r="E1080" i="5" l="1"/>
  <c r="D1081" i="5"/>
  <c r="E1081" i="5" l="1"/>
  <c r="D1082" i="5"/>
  <c r="E1082" i="5" l="1"/>
  <c r="D1083" i="5"/>
  <c r="E1083" i="5" l="1"/>
  <c r="D1084" i="5"/>
  <c r="E1084" i="5" l="1"/>
  <c r="D1085" i="5"/>
  <c r="E1085" i="5" l="1"/>
  <c r="D1086" i="5"/>
  <c r="E1086" i="5" l="1"/>
  <c r="D1087" i="5"/>
  <c r="E1087" i="5" l="1"/>
  <c r="D1088" i="5"/>
  <c r="E1088" i="5" l="1"/>
  <c r="D1089" i="5"/>
  <c r="E1089" i="5" l="1"/>
  <c r="D1090" i="5"/>
  <c r="E1090" i="5" l="1"/>
  <c r="D1091" i="5"/>
  <c r="E1091" i="5" l="1"/>
  <c r="D1092" i="5"/>
  <c r="E1092" i="5" l="1"/>
  <c r="D1093" i="5"/>
  <c r="E1093" i="5" l="1"/>
  <c r="D1094" i="5"/>
  <c r="E1094" i="5" l="1"/>
  <c r="D1095" i="5"/>
  <c r="E1095" i="5" l="1"/>
  <c r="D1096" i="5"/>
  <c r="E1096" i="5" l="1"/>
  <c r="D1097" i="5"/>
  <c r="E1097" i="5" l="1"/>
  <c r="D1098" i="5"/>
  <c r="E1098" i="5" l="1"/>
  <c r="D1099" i="5"/>
  <c r="E1099" i="5" l="1"/>
  <c r="D1100" i="5"/>
  <c r="E1100" i="5" l="1"/>
  <c r="D1101" i="5"/>
  <c r="E1101" i="5" l="1"/>
  <c r="D1102" i="5"/>
  <c r="E1102" i="5" l="1"/>
  <c r="D1103" i="5"/>
  <c r="E1103" i="5" l="1"/>
  <c r="D1104" i="5"/>
  <c r="E1104" i="5" l="1"/>
  <c r="D1105" i="5"/>
  <c r="E1105" i="5" l="1"/>
  <c r="D1106" i="5"/>
  <c r="E1106" i="5" l="1"/>
  <c r="D1107" i="5"/>
  <c r="E1107" i="5" l="1"/>
  <c r="D1108" i="5"/>
  <c r="E1108" i="5" l="1"/>
  <c r="D1109" i="5"/>
  <c r="E1109" i="5" l="1"/>
  <c r="D1110" i="5"/>
  <c r="E1110" i="5" l="1"/>
  <c r="D1111" i="5"/>
  <c r="E1111" i="5" l="1"/>
  <c r="D1112" i="5"/>
  <c r="E1112" i="5" l="1"/>
  <c r="D1113" i="5"/>
  <c r="E1113" i="5" l="1"/>
  <c r="D1114" i="5"/>
  <c r="E1114" i="5" l="1"/>
  <c r="D1115" i="5"/>
  <c r="E1115" i="5" l="1"/>
  <c r="D1116" i="5"/>
  <c r="E1116" i="5" l="1"/>
  <c r="D1117" i="5"/>
  <c r="E1117" i="5" l="1"/>
  <c r="D1118" i="5"/>
  <c r="E1118" i="5" l="1"/>
  <c r="D1119" i="5"/>
  <c r="E1119" i="5" l="1"/>
  <c r="D1120" i="5"/>
  <c r="E1120" i="5" l="1"/>
  <c r="D1121" i="5"/>
  <c r="E1121" i="5" l="1"/>
  <c r="D1122" i="5"/>
  <c r="E1122" i="5" l="1"/>
  <c r="D1123" i="5"/>
  <c r="E1123" i="5" l="1"/>
  <c r="D1124" i="5"/>
  <c r="E1124" i="5" l="1"/>
  <c r="D1125" i="5"/>
  <c r="E1125" i="5" l="1"/>
  <c r="D1126" i="5"/>
  <c r="E1126" i="5" l="1"/>
  <c r="D1127" i="5"/>
  <c r="E1127" i="5" l="1"/>
  <c r="D1128" i="5"/>
  <c r="E1128" i="5" l="1"/>
  <c r="D1129" i="5"/>
  <c r="E1129" i="5" l="1"/>
  <c r="D1130" i="5"/>
  <c r="E1130" i="5" l="1"/>
  <c r="D1131" i="5"/>
  <c r="E1131" i="5" l="1"/>
  <c r="D1132" i="5"/>
  <c r="E1132" i="5" l="1"/>
  <c r="D1133" i="5"/>
  <c r="E1133" i="5" l="1"/>
  <c r="D1134" i="5"/>
  <c r="E1134" i="5" l="1"/>
  <c r="D1135" i="5"/>
  <c r="E1135" i="5" l="1"/>
  <c r="D1136" i="5"/>
  <c r="E1136" i="5" l="1"/>
  <c r="D1137" i="5"/>
  <c r="E1137" i="5" l="1"/>
  <c r="D1138" i="5"/>
  <c r="E1138" i="5" l="1"/>
  <c r="D1139" i="5"/>
  <c r="E1139" i="5" l="1"/>
  <c r="D1140" i="5"/>
  <c r="E1140" i="5" l="1"/>
  <c r="D1141" i="5"/>
  <c r="E1141" i="5" l="1"/>
  <c r="D1142" i="5"/>
  <c r="E1142" i="5" l="1"/>
  <c r="D1143" i="5"/>
  <c r="E1143" i="5" l="1"/>
  <c r="D1144" i="5"/>
  <c r="E1144" i="5" l="1"/>
  <c r="D1145" i="5"/>
  <c r="E1145" i="5" l="1"/>
  <c r="D1146" i="5"/>
  <c r="E1146" i="5" l="1"/>
  <c r="D1147" i="5"/>
  <c r="E1147" i="5" l="1"/>
  <c r="D1148" i="5"/>
  <c r="E1148" i="5" l="1"/>
  <c r="D1149" i="5"/>
  <c r="E1149" i="5" l="1"/>
  <c r="D1150" i="5"/>
  <c r="E1150" i="5" l="1"/>
  <c r="D1151" i="5"/>
  <c r="E1151" i="5" l="1"/>
  <c r="D1152" i="5"/>
  <c r="E1152" i="5" l="1"/>
  <c r="D1153" i="5"/>
  <c r="E1153" i="5" l="1"/>
  <c r="D1154" i="5"/>
  <c r="E1154" i="5" l="1"/>
  <c r="D1155" i="5"/>
  <c r="E1155" i="5" l="1"/>
  <c r="D1156" i="5"/>
  <c r="E1156" i="5" l="1"/>
  <c r="D1157" i="5"/>
  <c r="E1157" i="5" l="1"/>
  <c r="D1158" i="5"/>
  <c r="E1158" i="5" l="1"/>
  <c r="D1159" i="5"/>
  <c r="E1159" i="5" l="1"/>
  <c r="D1160" i="5"/>
  <c r="E1160" i="5" l="1"/>
  <c r="D1161" i="5"/>
  <c r="E1161" i="5" l="1"/>
  <c r="D1162" i="5"/>
  <c r="E1162" i="5" l="1"/>
  <c r="D1163" i="5"/>
  <c r="E1163" i="5" l="1"/>
  <c r="D1164" i="5"/>
  <c r="E1164" i="5" l="1"/>
  <c r="D1165" i="5"/>
  <c r="E1165" i="5" l="1"/>
  <c r="D1166" i="5"/>
  <c r="E1166" i="5" l="1"/>
  <c r="D1167" i="5"/>
  <c r="E1167" i="5" l="1"/>
  <c r="D1168" i="5"/>
  <c r="E1168" i="5" l="1"/>
  <c r="D1169" i="5"/>
  <c r="E1169" i="5" l="1"/>
  <c r="D1170" i="5"/>
  <c r="E1170" i="5" l="1"/>
  <c r="D1171" i="5"/>
  <c r="E1171" i="5" l="1"/>
  <c r="D1172" i="5"/>
  <c r="E1172" i="5" l="1"/>
  <c r="D1173" i="5"/>
  <c r="E1173" i="5" l="1"/>
  <c r="D1174" i="5"/>
  <c r="E1174" i="5" l="1"/>
  <c r="D1175" i="5"/>
  <c r="E1175" i="5" l="1"/>
  <c r="D1176" i="5"/>
  <c r="E1176" i="5" l="1"/>
  <c r="D1177" i="5"/>
  <c r="E1177" i="5" l="1"/>
  <c r="D1178" i="5"/>
  <c r="E1178" i="5" l="1"/>
  <c r="D1179" i="5"/>
  <c r="E1179" i="5" l="1"/>
  <c r="D1180" i="5"/>
  <c r="E1180" i="5" l="1"/>
  <c r="D1181" i="5"/>
  <c r="E1181" i="5" l="1"/>
  <c r="D1182" i="5"/>
  <c r="E1182" i="5" l="1"/>
  <c r="D1183" i="5"/>
  <c r="E1183" i="5" l="1"/>
  <c r="D1184" i="5"/>
  <c r="E1184" i="5" l="1"/>
  <c r="D1185" i="5"/>
  <c r="E1185" i="5" l="1"/>
  <c r="D1186" i="5"/>
  <c r="E1186" i="5" l="1"/>
  <c r="D1187" i="5"/>
  <c r="E1187" i="5" l="1"/>
  <c r="D1188" i="5"/>
  <c r="E1188" i="5" l="1"/>
  <c r="D1189" i="5"/>
  <c r="E1189" i="5" l="1"/>
  <c r="D1190" i="5"/>
  <c r="E1190" i="5" l="1"/>
  <c r="D1191" i="5"/>
  <c r="E1191" i="5" l="1"/>
  <c r="D1192" i="5"/>
  <c r="E1192" i="5" l="1"/>
  <c r="D1193" i="5"/>
  <c r="E1193" i="5" l="1"/>
  <c r="D1194" i="5"/>
  <c r="E1194" i="5" l="1"/>
  <c r="D1195" i="5"/>
  <c r="E1195" i="5" l="1"/>
  <c r="D1196" i="5"/>
  <c r="E1196" i="5" l="1"/>
  <c r="D1197" i="5"/>
  <c r="E1197" i="5" l="1"/>
  <c r="D1198" i="5"/>
  <c r="E1198" i="5" l="1"/>
  <c r="D1199" i="5"/>
  <c r="E1199" i="5" l="1"/>
  <c r="D1200" i="5"/>
  <c r="E1200" i="5" l="1"/>
  <c r="D1201" i="5"/>
  <c r="E1201" i="5" l="1"/>
  <c r="D1202" i="5"/>
  <c r="E1202" i="5" l="1"/>
  <c r="D1203" i="5"/>
  <c r="E1203" i="5" l="1"/>
  <c r="D1204" i="5"/>
  <c r="E1204" i="5" l="1"/>
  <c r="D1205" i="5"/>
  <c r="E1205" i="5" l="1"/>
  <c r="D1206" i="5"/>
  <c r="E1206" i="5" l="1"/>
  <c r="D1207" i="5"/>
  <c r="E1207" i="5" l="1"/>
  <c r="D1208" i="5"/>
  <c r="E1208" i="5" l="1"/>
  <c r="D1209" i="5"/>
  <c r="E1209" i="5" l="1"/>
  <c r="D1210" i="5"/>
  <c r="E1210" i="5" l="1"/>
  <c r="D1211" i="5"/>
  <c r="E1211" i="5" l="1"/>
  <c r="D1212" i="5"/>
  <c r="E1212" i="5" l="1"/>
  <c r="D1213" i="5"/>
  <c r="E1213" i="5" l="1"/>
  <c r="D1214" i="5"/>
  <c r="E1214" i="5" l="1"/>
  <c r="D1215" i="5"/>
  <c r="E1215" i="5" l="1"/>
  <c r="D1216" i="5"/>
  <c r="E1216" i="5" l="1"/>
  <c r="D1217" i="5"/>
  <c r="E1217" i="5" l="1"/>
  <c r="D1218" i="5"/>
  <c r="E1218" i="5" l="1"/>
  <c r="D1219" i="5"/>
  <c r="E1219" i="5" l="1"/>
  <c r="D1220" i="5"/>
  <c r="E1220" i="5" l="1"/>
  <c r="D1221" i="5"/>
  <c r="E1221" i="5" l="1"/>
  <c r="D1222" i="5"/>
  <c r="E1222" i="5" l="1"/>
  <c r="D1223" i="5"/>
  <c r="E1223" i="5" l="1"/>
  <c r="D1224" i="5"/>
  <c r="E1224" i="5" l="1"/>
  <c r="D1225" i="5"/>
  <c r="E1225" i="5" l="1"/>
  <c r="D1226" i="5"/>
  <c r="E1226" i="5" l="1"/>
  <c r="D1227" i="5"/>
  <c r="E1227" i="5" l="1"/>
  <c r="D1228" i="5"/>
  <c r="E1228" i="5" l="1"/>
  <c r="D1229" i="5"/>
  <c r="E1229" i="5" l="1"/>
  <c r="D1230" i="5"/>
  <c r="E1230" i="5" l="1"/>
  <c r="D1231" i="5"/>
  <c r="E1231" i="5" l="1"/>
  <c r="D1232" i="5"/>
  <c r="E1232" i="5" l="1"/>
  <c r="D1233" i="5"/>
  <c r="E1233" i="5" l="1"/>
  <c r="D1234" i="5"/>
  <c r="E1234" i="5" l="1"/>
  <c r="D1235" i="5"/>
  <c r="E1235" i="5" l="1"/>
  <c r="D1236" i="5"/>
  <c r="E1236" i="5" l="1"/>
  <c r="D1237" i="5"/>
  <c r="E1237" i="5" l="1"/>
  <c r="D1238" i="5"/>
  <c r="E1238" i="5" l="1"/>
  <c r="D1239" i="5"/>
  <c r="E1239" i="5" l="1"/>
  <c r="D1240" i="5"/>
  <c r="E1240" i="5" l="1"/>
  <c r="D1241" i="5"/>
  <c r="E1241" i="5" l="1"/>
  <c r="D1242" i="5"/>
  <c r="E1242" i="5" l="1"/>
  <c r="D1243" i="5"/>
  <c r="E1243" i="5" l="1"/>
  <c r="D1244" i="5"/>
  <c r="E1244" i="5" l="1"/>
  <c r="D1245" i="5"/>
  <c r="E1245" i="5" l="1"/>
  <c r="D1246" i="5"/>
  <c r="E1246" i="5" l="1"/>
  <c r="D1247" i="5"/>
  <c r="E1247" i="5" l="1"/>
  <c r="D1248" i="5"/>
  <c r="E1248" i="5" l="1"/>
  <c r="D1249" i="5"/>
  <c r="E1249" i="5" l="1"/>
  <c r="D1250" i="5"/>
  <c r="E1250" i="5" l="1"/>
  <c r="D1251" i="5"/>
  <c r="E1251" i="5" l="1"/>
  <c r="D1252" i="5"/>
  <c r="E1252" i="5" l="1"/>
  <c r="D1253" i="5"/>
  <c r="E1253" i="5" l="1"/>
  <c r="D1254" i="5"/>
  <c r="E1254" i="5" l="1"/>
  <c r="D1255" i="5"/>
  <c r="E1255" i="5" l="1"/>
  <c r="D1256" i="5"/>
  <c r="E1256" i="5" l="1"/>
  <c r="D1257" i="5"/>
  <c r="E1257" i="5" l="1"/>
  <c r="D1258" i="5"/>
  <c r="E1258" i="5" l="1"/>
  <c r="D1259" i="5"/>
  <c r="E1259" i="5" l="1"/>
  <c r="D1260" i="5"/>
  <c r="E1260" i="5" l="1"/>
  <c r="D1261" i="5"/>
  <c r="E1261" i="5" l="1"/>
  <c r="D1262" i="5"/>
  <c r="E1262" i="5" l="1"/>
  <c r="D1263" i="5"/>
  <c r="E1263" i="5" l="1"/>
  <c r="D1264" i="5"/>
  <c r="E1264" i="5" l="1"/>
  <c r="D1265" i="5"/>
  <c r="E1265" i="5" l="1"/>
  <c r="D1266" i="5"/>
  <c r="E1266" i="5" l="1"/>
  <c r="D1267" i="5"/>
  <c r="E1267" i="5" l="1"/>
  <c r="D1268" i="5"/>
  <c r="E1268" i="5" l="1"/>
  <c r="D1269" i="5"/>
  <c r="E1269" i="5" l="1"/>
  <c r="D1270" i="5"/>
  <c r="E1270" i="5" l="1"/>
  <c r="D1271" i="5"/>
  <c r="E1271" i="5" l="1"/>
  <c r="D1272" i="5"/>
  <c r="E1272" i="5" l="1"/>
  <c r="D1273" i="5"/>
  <c r="E1273" i="5" l="1"/>
  <c r="D1274" i="5"/>
  <c r="E1274" i="5" l="1"/>
  <c r="D1275" i="5"/>
  <c r="E1275" i="5" l="1"/>
  <c r="D1276" i="5"/>
  <c r="E1276" i="5" l="1"/>
  <c r="D1277" i="5"/>
  <c r="E1277" i="5" l="1"/>
  <c r="D1278" i="5"/>
  <c r="E1278" i="5" l="1"/>
  <c r="D1279" i="5"/>
  <c r="E1279" i="5" l="1"/>
  <c r="D1280" i="5"/>
  <c r="E1280" i="5" l="1"/>
  <c r="D1281" i="5"/>
  <c r="E1281" i="5" l="1"/>
  <c r="D1282" i="5"/>
  <c r="E1282" i="5" l="1"/>
  <c r="D1283" i="5"/>
  <c r="E1283" i="5" l="1"/>
  <c r="D1284" i="5"/>
  <c r="E1284" i="5" l="1"/>
  <c r="D1285" i="5"/>
  <c r="E1285" i="5" l="1"/>
  <c r="D1286" i="5"/>
  <c r="E1286" i="5" l="1"/>
  <c r="D1287" i="5"/>
  <c r="E1287" i="5" l="1"/>
  <c r="D1288" i="5"/>
  <c r="E1288" i="5" l="1"/>
  <c r="D1289" i="5"/>
  <c r="E1289" i="5" l="1"/>
  <c r="D1290" i="5"/>
  <c r="E1290" i="5" l="1"/>
  <c r="D1291" i="5"/>
  <c r="E1291" i="5" l="1"/>
  <c r="D1292" i="5"/>
  <c r="E1292" i="5" l="1"/>
  <c r="D1293" i="5"/>
  <c r="E1293" i="5" l="1"/>
  <c r="D1294" i="5"/>
  <c r="E1294" i="5" l="1"/>
  <c r="D1295" i="5"/>
  <c r="E1295" i="5" l="1"/>
  <c r="D1296" i="5"/>
  <c r="E1296" i="5" l="1"/>
  <c r="D1297" i="5"/>
  <c r="E1297" i="5" l="1"/>
  <c r="D1298" i="5"/>
  <c r="E1298" i="5" l="1"/>
  <c r="D1299" i="5"/>
  <c r="E1299" i="5" l="1"/>
  <c r="D1300" i="5"/>
  <c r="E1300" i="5" l="1"/>
  <c r="D1301" i="5"/>
  <c r="E1301" i="5" l="1"/>
  <c r="D1302" i="5"/>
  <c r="E1302" i="5" l="1"/>
  <c r="D1303" i="5"/>
  <c r="E1303" i="5" l="1"/>
  <c r="D1304" i="5"/>
  <c r="E1304" i="5" l="1"/>
  <c r="D1305" i="5"/>
  <c r="E1305" i="5" l="1"/>
  <c r="D1306" i="5"/>
  <c r="E1306" i="5" l="1"/>
  <c r="D1307" i="5"/>
  <c r="E1307" i="5" l="1"/>
  <c r="D1308" i="5"/>
  <c r="E1308" i="5" l="1"/>
  <c r="D1309" i="5"/>
  <c r="E1309" i="5" l="1"/>
  <c r="D1310" i="5"/>
  <c r="E1310" i="5" l="1"/>
  <c r="D1311" i="5"/>
  <c r="E1311" i="5" l="1"/>
  <c r="D1312" i="5"/>
  <c r="E1312" i="5" l="1"/>
  <c r="D1313" i="5"/>
  <c r="E1313" i="5" l="1"/>
  <c r="D1314" i="5"/>
  <c r="E1314" i="5" l="1"/>
  <c r="D1315" i="5"/>
  <c r="E1315" i="5" l="1"/>
  <c r="D1316" i="5"/>
  <c r="E1316" i="5" l="1"/>
  <c r="D1317" i="5"/>
  <c r="E1317" i="5" l="1"/>
  <c r="D1318" i="5"/>
  <c r="E1318" i="5" l="1"/>
  <c r="D1319" i="5"/>
  <c r="E1319" i="5" l="1"/>
  <c r="D1320" i="5"/>
  <c r="E1320" i="5" l="1"/>
  <c r="D1321" i="5"/>
  <c r="E1321" i="5" l="1"/>
  <c r="D1322" i="5"/>
  <c r="E1322" i="5" l="1"/>
  <c r="D1323" i="5"/>
  <c r="E1323" i="5" l="1"/>
  <c r="D1324" i="5"/>
  <c r="E1324" i="5" l="1"/>
  <c r="D1325" i="5"/>
  <c r="E1325" i="5" l="1"/>
  <c r="D1326" i="5"/>
  <c r="E1326" i="5" l="1"/>
  <c r="D1327" i="5"/>
  <c r="E1327" i="5" l="1"/>
  <c r="D1328" i="5"/>
  <c r="E1328" i="5" l="1"/>
  <c r="D1329" i="5"/>
  <c r="E1329" i="5" l="1"/>
  <c r="D1330" i="5"/>
  <c r="E1330" i="5" l="1"/>
  <c r="D1331" i="5"/>
  <c r="E1331" i="5" l="1"/>
  <c r="D1332" i="5"/>
  <c r="E1332" i="5" l="1"/>
  <c r="D1333" i="5"/>
  <c r="E1333" i="5" l="1"/>
  <c r="D1334" i="5"/>
  <c r="E1334" i="5" l="1"/>
  <c r="D1335" i="5"/>
  <c r="E1335" i="5" l="1"/>
  <c r="D1336" i="5"/>
  <c r="E1336" i="5" l="1"/>
  <c r="D1337" i="5"/>
  <c r="E1337" i="5" l="1"/>
  <c r="D1338" i="5"/>
  <c r="E1338" i="5" l="1"/>
  <c r="D1339" i="5"/>
  <c r="E1339" i="5" l="1"/>
  <c r="D1340" i="5"/>
  <c r="E1340" i="5" l="1"/>
  <c r="D1341" i="5"/>
  <c r="E1341" i="5" l="1"/>
  <c r="D1342" i="5"/>
  <c r="E1342" i="5" l="1"/>
  <c r="D1343" i="5"/>
  <c r="E1343" i="5" l="1"/>
  <c r="D1344" i="5"/>
  <c r="E1344" i="5" l="1"/>
  <c r="D1345" i="5"/>
  <c r="E1345" i="5" l="1"/>
  <c r="D1346" i="5"/>
  <c r="E1346" i="5" l="1"/>
  <c r="D1347" i="5"/>
  <c r="E1347" i="5" l="1"/>
  <c r="D1348" i="5"/>
  <c r="E1348" i="5" l="1"/>
  <c r="D1349" i="5"/>
  <c r="E1349" i="5" l="1"/>
  <c r="D1350" i="5"/>
  <c r="E1350" i="5" l="1"/>
  <c r="D1351" i="5"/>
  <c r="E1351" i="5" l="1"/>
  <c r="D1352" i="5"/>
  <c r="E1352" i="5" l="1"/>
  <c r="D1353" i="5"/>
  <c r="E1353" i="5" l="1"/>
  <c r="D1354" i="5"/>
  <c r="E1354" i="5" l="1"/>
  <c r="D1355" i="5"/>
  <c r="E1355" i="5" l="1"/>
  <c r="D1356" i="5"/>
  <c r="E1356" i="5" l="1"/>
  <c r="D1357" i="5"/>
  <c r="E1357" i="5" l="1"/>
  <c r="D1358" i="5"/>
  <c r="E1358" i="5" l="1"/>
  <c r="D1359" i="5"/>
  <c r="E1359" i="5" l="1"/>
  <c r="D1360" i="5"/>
  <c r="E1360" i="5" l="1"/>
  <c r="D1361" i="5"/>
  <c r="E1361" i="5" l="1"/>
  <c r="D1362" i="5"/>
  <c r="E1362" i="5" l="1"/>
  <c r="D1363" i="5"/>
  <c r="E1363" i="5" l="1"/>
  <c r="D1364" i="5"/>
  <c r="E1364" i="5" l="1"/>
  <c r="D1365" i="5"/>
  <c r="E1365" i="5" l="1"/>
  <c r="D1366" i="5"/>
  <c r="E1366" i="5" l="1"/>
  <c r="D1367" i="5"/>
  <c r="E1367" i="5" l="1"/>
  <c r="D1368" i="5"/>
  <c r="E1368" i="5" l="1"/>
  <c r="D1369" i="5"/>
  <c r="E1369" i="5" l="1"/>
  <c r="D1370" i="5"/>
  <c r="E1370" i="5" l="1"/>
  <c r="D1371" i="5"/>
  <c r="E1371" i="5" l="1"/>
  <c r="D1372" i="5"/>
  <c r="E1372" i="5" l="1"/>
  <c r="D1373" i="5"/>
  <c r="E1373" i="5" l="1"/>
  <c r="D1374" i="5"/>
  <c r="E1374" i="5" l="1"/>
  <c r="D1375" i="5"/>
  <c r="E1375" i="5" l="1"/>
  <c r="D1376" i="5"/>
  <c r="E1376" i="5" l="1"/>
  <c r="D1377" i="5"/>
  <c r="E1377" i="5" l="1"/>
  <c r="D1378" i="5"/>
  <c r="E1378" i="5" l="1"/>
  <c r="D1379" i="5"/>
  <c r="E1379" i="5" l="1"/>
  <c r="D1380" i="5"/>
  <c r="E1380" i="5" l="1"/>
  <c r="D1381" i="5"/>
  <c r="E1381" i="5" l="1"/>
  <c r="D1382" i="5"/>
  <c r="E1382" i="5" l="1"/>
  <c r="D1383" i="5"/>
  <c r="E1383" i="5" l="1"/>
  <c r="D1384" i="5"/>
  <c r="E1384" i="5" l="1"/>
  <c r="D1385" i="5"/>
  <c r="E1385" i="5" l="1"/>
  <c r="D1386" i="5"/>
  <c r="E1386" i="5" l="1"/>
  <c r="D1387" i="5"/>
  <c r="E1387" i="5" l="1"/>
  <c r="D1388" i="5"/>
  <c r="E1388" i="5" l="1"/>
  <c r="D1389" i="5"/>
  <c r="E1389" i="5" l="1"/>
  <c r="D1390" i="5"/>
  <c r="E1390" i="5" l="1"/>
  <c r="D1391" i="5"/>
  <c r="E1391" i="5" l="1"/>
  <c r="D1392" i="5"/>
  <c r="E1392" i="5" l="1"/>
  <c r="D1393" i="5"/>
  <c r="E1393" i="5" l="1"/>
  <c r="D1394" i="5"/>
  <c r="E1394" i="5" l="1"/>
  <c r="D1395" i="5"/>
  <c r="E1395" i="5" l="1"/>
  <c r="D1396" i="5"/>
  <c r="E1396" i="5" l="1"/>
  <c r="D1397" i="5"/>
  <c r="E1397" i="5" l="1"/>
  <c r="D1398" i="5"/>
  <c r="E1398" i="5" l="1"/>
  <c r="D1399" i="5"/>
  <c r="E1399" i="5" l="1"/>
  <c r="D1400" i="5"/>
  <c r="E1400" i="5" l="1"/>
  <c r="D1401" i="5"/>
  <c r="E1401" i="5" l="1"/>
  <c r="D1402" i="5"/>
  <c r="E1402" i="5" l="1"/>
  <c r="D1403" i="5"/>
  <c r="E1403" i="5" l="1"/>
  <c r="D1404" i="5"/>
  <c r="E1404" i="5" l="1"/>
  <c r="D1405" i="5"/>
  <c r="E1405" i="5" l="1"/>
  <c r="D1406" i="5"/>
  <c r="E1406" i="5" l="1"/>
  <c r="D1407" i="5"/>
  <c r="E1407" i="5" l="1"/>
  <c r="D1408" i="5"/>
  <c r="E1408" i="5" l="1"/>
  <c r="D1409" i="5"/>
  <c r="E1409" i="5" l="1"/>
  <c r="D1410" i="5"/>
  <c r="E1410" i="5" l="1"/>
  <c r="D1411" i="5"/>
  <c r="E1411" i="5" l="1"/>
  <c r="D1412" i="5"/>
  <c r="E1412" i="5" l="1"/>
  <c r="D1413" i="5"/>
  <c r="E1413" i="5" l="1"/>
  <c r="D1414" i="5"/>
  <c r="E1414" i="5" l="1"/>
  <c r="D1415" i="5"/>
  <c r="E1415" i="5" l="1"/>
  <c r="D1416" i="5"/>
  <c r="E1416" i="5" l="1"/>
  <c r="D1417" i="5"/>
  <c r="E1417" i="5" l="1"/>
  <c r="D1418" i="5"/>
  <c r="E1418" i="5" l="1"/>
  <c r="D1419" i="5"/>
  <c r="E1419" i="5" l="1"/>
  <c r="D1420" i="5"/>
  <c r="E1420" i="5" l="1"/>
  <c r="D1421" i="5"/>
  <c r="E1421" i="5" l="1"/>
  <c r="D1422" i="5"/>
  <c r="E1422" i="5" l="1"/>
  <c r="D1423" i="5"/>
  <c r="E1423" i="5" l="1"/>
  <c r="D1424" i="5"/>
  <c r="E1424" i="5" l="1"/>
  <c r="D1425" i="5"/>
  <c r="E1425" i="5" l="1"/>
  <c r="D1426" i="5"/>
  <c r="E1426" i="5" l="1"/>
  <c r="D1427" i="5"/>
  <c r="E1427" i="5" l="1"/>
  <c r="D1428" i="5"/>
  <c r="E1428" i="5" l="1"/>
  <c r="D1429" i="5"/>
  <c r="E1429" i="5" l="1"/>
  <c r="D1430" i="5"/>
  <c r="E1430" i="5" l="1"/>
  <c r="D1431" i="5"/>
  <c r="E1431" i="5" l="1"/>
  <c r="D1432" i="5"/>
  <c r="E1432" i="5" l="1"/>
  <c r="D1433" i="5"/>
  <c r="E1433" i="5" l="1"/>
  <c r="D1434" i="5"/>
  <c r="E1434" i="5" l="1"/>
  <c r="D1435" i="5"/>
  <c r="E1435" i="5" l="1"/>
  <c r="D1436" i="5"/>
  <c r="E1436" i="5" l="1"/>
  <c r="D1437" i="5"/>
  <c r="E1437" i="5" l="1"/>
  <c r="D1438" i="5"/>
  <c r="E1438" i="5" l="1"/>
  <c r="D1439" i="5"/>
  <c r="E1439" i="5" l="1"/>
  <c r="D1440" i="5"/>
  <c r="E1440" i="5" l="1"/>
  <c r="D1441" i="5"/>
  <c r="E1441" i="5" l="1"/>
  <c r="D1442" i="5"/>
  <c r="E1442" i="5" l="1"/>
  <c r="D1443" i="5"/>
  <c r="E1443" i="5" l="1"/>
  <c r="D1444" i="5"/>
  <c r="E1444" i="5" l="1"/>
  <c r="D1445" i="5"/>
  <c r="E1445" i="5" l="1"/>
  <c r="D1446" i="5"/>
  <c r="E1446" i="5" l="1"/>
  <c r="D1447" i="5"/>
  <c r="E1447" i="5" l="1"/>
  <c r="D1448" i="5"/>
  <c r="E1448" i="5" l="1"/>
  <c r="D1449" i="5"/>
  <c r="E1449" i="5" l="1"/>
  <c r="D1450" i="5"/>
  <c r="E1450" i="5" l="1"/>
  <c r="D1451" i="5"/>
  <c r="E1451" i="5" l="1"/>
  <c r="D1452" i="5"/>
  <c r="E1452" i="5" l="1"/>
  <c r="D1453" i="5"/>
  <c r="E1453" i="5" l="1"/>
  <c r="D1454" i="5"/>
  <c r="E1454" i="5" l="1"/>
  <c r="D1455" i="5"/>
  <c r="E1455" i="5" l="1"/>
  <c r="D1456" i="5"/>
  <c r="E1456" i="5" l="1"/>
  <c r="D1457" i="5"/>
  <c r="E1457" i="5" l="1"/>
  <c r="D1458" i="5"/>
  <c r="E1458" i="5" l="1"/>
  <c r="D1459" i="5"/>
  <c r="E1459" i="5" l="1"/>
  <c r="D1460" i="5"/>
  <c r="E1460" i="5" l="1"/>
  <c r="D1461" i="5"/>
  <c r="E1461" i="5" l="1"/>
  <c r="D1462" i="5"/>
  <c r="E1462" i="5" l="1"/>
  <c r="D1463" i="5"/>
  <c r="E1463" i="5" l="1"/>
  <c r="D1464" i="5"/>
  <c r="E1464" i="5" l="1"/>
  <c r="D1465" i="5"/>
  <c r="E1465" i="5" l="1"/>
  <c r="D1466" i="5"/>
  <c r="E1466" i="5" l="1"/>
  <c r="D1467" i="5"/>
  <c r="E1467" i="5" l="1"/>
  <c r="D1468" i="5"/>
  <c r="E1468" i="5" l="1"/>
  <c r="D1469" i="5"/>
  <c r="E1469" i="5" l="1"/>
  <c r="D1470" i="5"/>
  <c r="E1470" i="5" l="1"/>
  <c r="D1471" i="5"/>
  <c r="E1471" i="5" l="1"/>
  <c r="D1472" i="5"/>
  <c r="E1472" i="5" l="1"/>
  <c r="D1473" i="5"/>
  <c r="E1473" i="5" l="1"/>
  <c r="D1474" i="5"/>
  <c r="E1474" i="5" l="1"/>
  <c r="D1475" i="5"/>
  <c r="E1475" i="5" l="1"/>
  <c r="D1476" i="5"/>
  <c r="E1476" i="5" l="1"/>
  <c r="D1477" i="5"/>
  <c r="E1477" i="5" l="1"/>
  <c r="D1478" i="5"/>
  <c r="E1478" i="5" l="1"/>
  <c r="D1479" i="5"/>
  <c r="E1479" i="5" l="1"/>
  <c r="D1480" i="5"/>
  <c r="E1480" i="5" l="1"/>
  <c r="D1481" i="5"/>
  <c r="E1481" i="5" l="1"/>
  <c r="D1482" i="5"/>
  <c r="E1482" i="5" l="1"/>
  <c r="D1483" i="5"/>
  <c r="E1483" i="5" l="1"/>
  <c r="D1484" i="5"/>
  <c r="E1484" i="5" l="1"/>
  <c r="D1485" i="5"/>
  <c r="E1485" i="5" l="1"/>
  <c r="D1486" i="5"/>
  <c r="E1486" i="5" l="1"/>
  <c r="D1487" i="5"/>
  <c r="E1487" i="5" l="1"/>
  <c r="D1488" i="5"/>
  <c r="E1488" i="5" l="1"/>
  <c r="D1489" i="5"/>
  <c r="E1489" i="5" l="1"/>
  <c r="D1490" i="5"/>
  <c r="E1490" i="5" l="1"/>
  <c r="D1491" i="5"/>
  <c r="E1491" i="5" l="1"/>
  <c r="D1492" i="5"/>
  <c r="E1492" i="5" l="1"/>
  <c r="D1493" i="5"/>
  <c r="E1493" i="5" l="1"/>
  <c r="D1494" i="5"/>
  <c r="E1494" i="5" l="1"/>
  <c r="D1495" i="5"/>
  <c r="E1495" i="5" l="1"/>
  <c r="D1496" i="5"/>
  <c r="E1496" i="5" l="1"/>
  <c r="D1497" i="5"/>
  <c r="E1497" i="5" l="1"/>
  <c r="D1498" i="5"/>
  <c r="E1498" i="5" l="1"/>
  <c r="D1499" i="5"/>
  <c r="E1499" i="5" l="1"/>
  <c r="D1500" i="5"/>
  <c r="E1500" i="5" l="1"/>
  <c r="D1501" i="5"/>
  <c r="E1501" i="5" l="1"/>
  <c r="D1502" i="5"/>
  <c r="E1502" i="5" l="1"/>
  <c r="D1503" i="5"/>
  <c r="E1503" i="5" l="1"/>
  <c r="D1504" i="5"/>
  <c r="E1504" i="5" l="1"/>
  <c r="D1505" i="5"/>
  <c r="E1505" i="5" l="1"/>
  <c r="D1506" i="5"/>
  <c r="E1506" i="5" l="1"/>
  <c r="D1507" i="5"/>
  <c r="E1507" i="5" l="1"/>
  <c r="D1508" i="5"/>
  <c r="E1508" i="5" l="1"/>
  <c r="D1509" i="5"/>
  <c r="E1509" i="5" l="1"/>
  <c r="D1510" i="5"/>
  <c r="E1510" i="5" l="1"/>
  <c r="D1511" i="5"/>
  <c r="E1511" i="5" l="1"/>
  <c r="D1512" i="5"/>
  <c r="E1512" i="5" l="1"/>
  <c r="D1513" i="5"/>
  <c r="E1513" i="5" l="1"/>
  <c r="D1514" i="5"/>
  <c r="E1514" i="5" l="1"/>
  <c r="D1515" i="5"/>
  <c r="E1515" i="5" l="1"/>
  <c r="D1516" i="5"/>
  <c r="E1516" i="5" l="1"/>
  <c r="D1517" i="5"/>
  <c r="E1517" i="5" l="1"/>
  <c r="D1518" i="5"/>
  <c r="E1518" i="5" l="1"/>
  <c r="D1519" i="5"/>
  <c r="E1519" i="5" l="1"/>
  <c r="D1520" i="5"/>
  <c r="E1520" i="5" l="1"/>
  <c r="D1521" i="5"/>
  <c r="E1521" i="5" l="1"/>
  <c r="D1522" i="5"/>
  <c r="E1522" i="5" l="1"/>
  <c r="D1523" i="5"/>
  <c r="E1523" i="5" l="1"/>
  <c r="D1524" i="5"/>
  <c r="E1524" i="5" l="1"/>
  <c r="D1525" i="5"/>
  <c r="E1525" i="5" l="1"/>
  <c r="D1526" i="5"/>
  <c r="E1526" i="5" l="1"/>
  <c r="D1527" i="5"/>
  <c r="E1527" i="5" l="1"/>
  <c r="D1528" i="5"/>
  <c r="E1528" i="5" l="1"/>
  <c r="D1529" i="5"/>
  <c r="E1529" i="5" l="1"/>
  <c r="D1530" i="5"/>
  <c r="E1530" i="5" l="1"/>
  <c r="D1531" i="5"/>
  <c r="E1531" i="5" l="1"/>
  <c r="D1532" i="5"/>
  <c r="E1532" i="5" l="1"/>
  <c r="D1533" i="5"/>
  <c r="E1533" i="5" l="1"/>
  <c r="D1534" i="5"/>
  <c r="E1534" i="5" l="1"/>
  <c r="D1535" i="5"/>
  <c r="E1535" i="5" l="1"/>
  <c r="D1536" i="5"/>
  <c r="E1536" i="5" l="1"/>
  <c r="D1537" i="5"/>
  <c r="E1537" i="5" l="1"/>
  <c r="D1538" i="5"/>
  <c r="E1538" i="5" l="1"/>
  <c r="D1539" i="5"/>
  <c r="E1539" i="5" l="1"/>
  <c r="D1540" i="5"/>
  <c r="E1540" i="5" l="1"/>
  <c r="D1541" i="5"/>
  <c r="E1541" i="5" l="1"/>
  <c r="D1542" i="5"/>
  <c r="E1542" i="5" l="1"/>
  <c r="D1543" i="5"/>
  <c r="E1543" i="5" l="1"/>
  <c r="D1544" i="5"/>
  <c r="E1544" i="5" l="1"/>
  <c r="D1545" i="5"/>
  <c r="E1545" i="5" l="1"/>
  <c r="D1546" i="5"/>
  <c r="E1546" i="5" l="1"/>
  <c r="D1547" i="5"/>
  <c r="E1547" i="5" l="1"/>
  <c r="D1548" i="5"/>
  <c r="E1548" i="5" l="1"/>
  <c r="D1549" i="5"/>
  <c r="E1549" i="5" l="1"/>
  <c r="D1550" i="5"/>
  <c r="E1550" i="5" l="1"/>
  <c r="D1551" i="5"/>
  <c r="E1551" i="5" l="1"/>
  <c r="D1552" i="5"/>
  <c r="E1552" i="5" l="1"/>
  <c r="D1553" i="5"/>
  <c r="E1553" i="5" l="1"/>
  <c r="D1554" i="5"/>
  <c r="E1554" i="5" l="1"/>
  <c r="D1555" i="5"/>
  <c r="E1555" i="5" l="1"/>
  <c r="D1556" i="5"/>
  <c r="E1556" i="5" l="1"/>
  <c r="D1557" i="5"/>
  <c r="E1557" i="5" l="1"/>
  <c r="D1558" i="5"/>
  <c r="E1558" i="5" l="1"/>
  <c r="D1559" i="5"/>
  <c r="E1559" i="5" l="1"/>
  <c r="D1560" i="5"/>
  <c r="E1560" i="5" l="1"/>
  <c r="D1561" i="5"/>
  <c r="E1561" i="5" l="1"/>
  <c r="D1562" i="5"/>
  <c r="E1562" i="5" l="1"/>
  <c r="D1563" i="5"/>
  <c r="E1563" i="5" s="1"/>
  <c r="B2" i="5" s="1"/>
  <c r="Y72" i="1" l="1"/>
  <c r="J1719" i="5" a="1"/>
  <c r="J1719" i="5" s="1"/>
  <c r="J941" i="5" a="1"/>
  <c r="J941" i="5" s="1"/>
  <c r="J1149" i="5" a="1"/>
  <c r="J1149" i="5" s="1"/>
  <c r="J417" i="5" a="1"/>
  <c r="J417" i="5" s="1"/>
  <c r="J1232" i="5" a="1"/>
  <c r="J1232" i="5" s="1"/>
  <c r="J1160" i="5" a="1"/>
  <c r="J1160" i="5" s="1"/>
  <c r="J1998" i="5" a="1"/>
  <c r="J1998" i="5" s="1"/>
  <c r="J1844" i="5" a="1"/>
  <c r="J1844" i="5" s="1"/>
  <c r="J875" i="5" a="1"/>
  <c r="J875" i="5" s="1"/>
  <c r="J1408" i="5" a="1"/>
  <c r="J1408" i="5" s="1"/>
  <c r="J1815" i="5" a="1"/>
  <c r="J1815" i="5" s="1"/>
  <c r="J1019" i="5" a="1"/>
  <c r="J1019" i="5" s="1"/>
  <c r="J784" i="5" a="1"/>
  <c r="J784" i="5" s="1"/>
  <c r="J686" i="5" a="1"/>
  <c r="J686" i="5" s="1"/>
  <c r="J768" i="5" a="1"/>
  <c r="J768" i="5" s="1"/>
  <c r="J1016" i="5" a="1"/>
  <c r="J1016" i="5" s="1"/>
  <c r="J1003" i="5" a="1"/>
  <c r="J1003" i="5" s="1"/>
  <c r="J1461" i="5" a="1"/>
  <c r="J1461" i="5" s="1"/>
  <c r="J1475" i="5" a="1"/>
  <c r="J1475" i="5" s="1"/>
  <c r="J1584" i="5" a="1"/>
  <c r="J1584" i="5" s="1"/>
  <c r="J670" i="5" a="1"/>
  <c r="J670" i="5" s="1"/>
  <c r="J1021" i="5" a="1"/>
  <c r="J1021" i="5" s="1"/>
  <c r="J574" i="5" a="1"/>
  <c r="J574" i="5" s="1"/>
  <c r="J1296" i="5" a="1"/>
  <c r="J1296" i="5" s="1"/>
  <c r="J1525" i="5" a="1"/>
  <c r="J1525" i="5" s="1"/>
  <c r="J33" i="5" a="1"/>
  <c r="J33" i="5" s="1"/>
  <c r="J1035" i="5" a="1"/>
  <c r="J1035" i="5" s="1"/>
  <c r="J116" i="5" a="1"/>
  <c r="J116" i="5" s="1"/>
  <c r="J808" i="5" a="1"/>
  <c r="J808" i="5" s="1"/>
  <c r="J581" i="5" a="1"/>
  <c r="J581" i="5" s="1"/>
  <c r="J1943" i="5" a="1"/>
  <c r="J1943" i="5" s="1"/>
  <c r="J829" i="5" a="1"/>
  <c r="J829" i="5" s="1"/>
  <c r="J410" i="5" a="1"/>
  <c r="J410" i="5" s="1"/>
  <c r="J579" i="5" a="1"/>
  <c r="J579" i="5" s="1"/>
  <c r="J1279" i="5" a="1"/>
  <c r="J1279" i="5" s="1"/>
  <c r="J1526" i="5" a="1"/>
  <c r="J1526" i="5" s="1"/>
  <c r="J160" i="5" a="1"/>
  <c r="J160" i="5" s="1"/>
  <c r="J743" i="5" a="1"/>
  <c r="J743" i="5" s="1"/>
  <c r="J1603" i="5" a="1"/>
  <c r="J1603" i="5" s="1"/>
  <c r="J426" i="5" a="1"/>
  <c r="J426" i="5" s="1"/>
  <c r="J1361" i="5" a="1"/>
  <c r="J1361" i="5" s="1"/>
  <c r="J1822" i="5" a="1"/>
  <c r="J1822" i="5" s="1"/>
  <c r="J866" i="5" a="1"/>
  <c r="J866" i="5" s="1"/>
  <c r="J499" i="5" a="1"/>
  <c r="J499" i="5" s="1"/>
  <c r="J1080" i="5" a="1"/>
  <c r="J1080" i="5" s="1"/>
  <c r="J1413" i="5" a="1"/>
  <c r="J1413" i="5" s="1"/>
  <c r="J1231" i="5" a="1"/>
  <c r="J1231" i="5" s="1"/>
  <c r="J1799" i="5" a="1"/>
  <c r="J1799" i="5" s="1"/>
  <c r="J1981" i="5" a="1"/>
  <c r="J1981" i="5" s="1"/>
  <c r="J1379" i="5" a="1"/>
  <c r="J1379" i="5" s="1"/>
  <c r="J1229" i="5" a="1"/>
  <c r="J1229" i="5" s="1"/>
  <c r="J1181" i="5" a="1"/>
  <c r="J1181" i="5" s="1"/>
  <c r="J231" i="5" a="1"/>
  <c r="J231" i="5" s="1"/>
  <c r="J135" i="5" a="1"/>
  <c r="J135" i="5" s="1"/>
  <c r="J1806" i="5" a="1"/>
  <c r="J1806" i="5" s="1"/>
  <c r="J78" i="5" a="1"/>
  <c r="J78" i="5" s="1"/>
  <c r="J344" i="5" a="1"/>
  <c r="J344" i="5" s="1"/>
  <c r="J783" i="5" a="1"/>
  <c r="J783" i="5" s="1"/>
  <c r="J1507" i="5" a="1"/>
  <c r="J1507" i="5" s="1"/>
  <c r="J1345" i="5" a="1"/>
  <c r="J1345" i="5" s="1"/>
  <c r="J202" i="5" a="1"/>
  <c r="J202" i="5" s="1"/>
  <c r="J888" i="5" a="1"/>
  <c r="J888" i="5" s="1"/>
  <c r="J392" i="5" a="1"/>
  <c r="J392" i="5" s="1"/>
  <c r="J1741" i="5" a="1"/>
  <c r="J1741" i="5" s="1"/>
  <c r="J458" i="5" a="1"/>
  <c r="J458" i="5" s="1"/>
  <c r="J1555" i="5" a="1"/>
  <c r="J1555" i="5" s="1"/>
  <c r="J1263" i="5" a="1"/>
  <c r="J1263" i="5" s="1"/>
  <c r="J81" i="5" a="1"/>
  <c r="J81" i="5" s="1"/>
  <c r="J1290" i="5" a="1"/>
  <c r="J1290" i="5" s="1"/>
  <c r="J1789" i="5" a="1"/>
  <c r="J1789" i="5" s="1"/>
  <c r="J1635" i="5" a="1"/>
  <c r="J1635" i="5" s="1"/>
  <c r="J1112" i="5" a="1"/>
  <c r="J1112" i="5" s="1"/>
  <c r="J21" i="5" a="1"/>
  <c r="J21" i="5" s="1"/>
  <c r="J891" i="5" a="1"/>
  <c r="J891" i="5" s="1"/>
  <c r="J668" i="5" a="1"/>
  <c r="J668" i="5" s="1"/>
  <c r="J843" i="5" a="1"/>
  <c r="J843" i="5" s="1"/>
  <c r="J1966" i="5" a="1"/>
  <c r="J1966" i="5" s="1"/>
  <c r="J807" i="5" a="1"/>
  <c r="J807" i="5" s="1"/>
  <c r="J1927" i="5" a="1"/>
  <c r="J1927" i="5" s="1"/>
  <c r="J1058" i="5" a="1"/>
  <c r="J1058" i="5" s="1"/>
  <c r="J376" i="5" a="1"/>
  <c r="J376" i="5" s="1"/>
  <c r="J1223" i="5" a="1"/>
  <c r="J1223" i="5" s="1"/>
  <c r="J590" i="5" a="1"/>
  <c r="J590" i="5" s="1"/>
  <c r="J1874" i="5" a="1"/>
  <c r="J1874" i="5" s="1"/>
  <c r="J1870" i="5" a="1"/>
  <c r="J1870" i="5" s="1"/>
  <c r="J1477" i="5" a="1"/>
  <c r="J1477" i="5" s="1"/>
  <c r="J347" i="5" a="1"/>
  <c r="J347" i="5" s="1"/>
  <c r="J474" i="5" a="1"/>
  <c r="J474" i="5" s="1"/>
  <c r="J535" i="5" a="1"/>
  <c r="J535" i="5" s="1"/>
  <c r="J1997" i="5" a="1"/>
  <c r="J1997" i="5" s="1"/>
  <c r="J497" i="5" a="1"/>
  <c r="J497" i="5" s="1"/>
  <c r="J989" i="5" a="1"/>
  <c r="J989" i="5" s="1"/>
  <c r="J1933" i="5" a="1"/>
  <c r="J1933" i="5" s="1"/>
  <c r="J30" i="5" a="1"/>
  <c r="J30" i="5" s="1"/>
  <c r="J7" i="5" a="1"/>
  <c r="J7" i="5" s="1"/>
  <c r="J716" i="5" a="1"/>
  <c r="J716" i="5" s="1"/>
  <c r="J490" i="5" a="1"/>
  <c r="J490" i="5" s="1"/>
  <c r="J930" i="5" a="1"/>
  <c r="J930" i="5" s="1"/>
  <c r="J119" i="5" a="1"/>
  <c r="J119" i="5" s="1"/>
  <c r="J1854" i="5" a="1"/>
  <c r="J1854" i="5" s="1"/>
  <c r="J882" i="5" a="1"/>
  <c r="J882" i="5" s="1"/>
  <c r="J850" i="5" a="1"/>
  <c r="J850" i="5" s="1"/>
  <c r="J638" i="5" a="1"/>
  <c r="J638" i="5" s="1"/>
  <c r="J1472" i="5" a="1"/>
  <c r="J1472" i="5" s="1"/>
  <c r="J46" i="5" a="1"/>
  <c r="J46" i="5" s="1"/>
  <c r="J558" i="5" a="1"/>
  <c r="J558" i="5" s="1"/>
  <c r="J1965" i="5" a="1"/>
  <c r="J1965" i="5" s="1"/>
  <c r="J1568" i="5" a="1"/>
  <c r="J1568" i="5" s="1"/>
  <c r="J1678" i="5" a="1"/>
  <c r="J1678" i="5" s="1"/>
  <c r="J1632" i="5" a="1"/>
  <c r="J1632" i="5" s="1"/>
  <c r="J1616" i="5" a="1"/>
  <c r="J1616" i="5" s="1"/>
  <c r="J256" i="5" a="1"/>
  <c r="J256" i="5" s="1"/>
  <c r="J749" i="5" a="1"/>
  <c r="J749" i="5" s="1"/>
  <c r="J1627" i="5" a="1"/>
  <c r="J1627" i="5" s="1"/>
  <c r="J1520" i="5" a="1"/>
  <c r="J1520" i="5" s="1"/>
  <c r="J776" i="5" a="1"/>
  <c r="J776" i="5" s="1"/>
  <c r="J1796" i="5" a="1"/>
  <c r="J1796" i="5" s="1"/>
  <c r="J1918" i="5" a="1"/>
  <c r="J1918" i="5" s="1"/>
  <c r="J606" i="5" a="1"/>
  <c r="J606" i="5" s="1"/>
  <c r="J305" i="5" a="1"/>
  <c r="J305" i="5" s="1"/>
  <c r="J1264" i="5" a="1"/>
  <c r="J1264" i="5" s="1"/>
  <c r="J1991" i="5" a="1"/>
  <c r="J1991" i="5" s="1"/>
  <c r="J1478" i="5" a="1"/>
  <c r="J1478" i="5" s="1"/>
  <c r="J451" i="5" a="1"/>
  <c r="J451" i="5" s="1"/>
  <c r="J563" i="5" a="1"/>
  <c r="J563" i="5" s="1"/>
  <c r="J110" i="5" a="1"/>
  <c r="J110" i="5" s="1"/>
  <c r="J1773" i="5" a="1"/>
  <c r="J1773" i="5" s="1"/>
  <c r="J298" i="5" a="1"/>
  <c r="J298" i="5" s="1"/>
  <c r="J818" i="5" a="1"/>
  <c r="J818" i="5" s="1"/>
  <c r="J166" i="5" a="1"/>
  <c r="J166" i="5" s="1"/>
  <c r="J987" i="5" a="1"/>
  <c r="J987" i="5" s="1"/>
  <c r="J194" i="5" a="1"/>
  <c r="J194" i="5" s="1"/>
  <c r="J1258" i="5" a="1"/>
  <c r="J1258" i="5" s="1"/>
  <c r="J629" i="5" a="1"/>
  <c r="J629" i="5" s="1"/>
  <c r="J1552" i="5" a="1"/>
  <c r="J1552" i="5" s="1"/>
  <c r="J483" i="5" a="1"/>
  <c r="J483" i="5" s="1"/>
  <c r="J1311" i="5" a="1"/>
  <c r="J1311" i="5" s="1"/>
  <c r="J1144" i="5" a="1"/>
  <c r="J1144" i="5" s="1"/>
  <c r="J8" i="5" a="1"/>
  <c r="J8" i="5" s="1"/>
  <c r="J1085" i="5" a="1"/>
  <c r="J1085" i="5" s="1"/>
  <c r="J369" i="5" a="1"/>
  <c r="J369" i="5" s="1"/>
  <c r="J291" i="5" a="1"/>
  <c r="J291" i="5" s="1"/>
  <c r="J824" i="5" a="1"/>
  <c r="J824" i="5" s="1"/>
  <c r="J1069" i="5" a="1"/>
  <c r="J1069" i="5" s="1"/>
  <c r="J387" i="5" a="1"/>
  <c r="J387" i="5" s="1"/>
  <c r="J792" i="5" a="1"/>
  <c r="J792" i="5" s="1"/>
  <c r="J1099" i="5" a="1"/>
  <c r="J1099" i="5" s="1"/>
  <c r="J1376" i="5" a="1"/>
  <c r="J1376" i="5" s="1"/>
  <c r="J994" i="5" a="1"/>
  <c r="J994" i="5" s="1"/>
  <c r="J235" i="5" a="1"/>
  <c r="J235" i="5" s="1"/>
  <c r="J1154" i="5" a="1"/>
  <c r="J1154" i="5" s="1"/>
  <c r="J748" i="5" a="1"/>
  <c r="J748" i="5" s="1"/>
  <c r="J49" i="5" a="1"/>
  <c r="J49" i="5" s="1"/>
  <c r="J1611" i="5" a="1"/>
  <c r="J1611" i="5" s="1"/>
  <c r="J1053" i="5" a="1"/>
  <c r="J1053" i="5" s="1"/>
  <c r="J403" i="5" a="1"/>
  <c r="J403" i="5" s="1"/>
  <c r="J488" i="5" a="1"/>
  <c r="J488" i="5" s="1"/>
  <c r="J739" i="5" a="1"/>
  <c r="J739" i="5" s="1"/>
  <c r="J1783" i="5" a="1"/>
  <c r="J1783" i="5" s="1"/>
  <c r="J531" i="5" a="1"/>
  <c r="J531" i="5" s="1"/>
  <c r="J162" i="5" a="1"/>
  <c r="J162" i="5" s="1"/>
  <c r="J971" i="5" a="1"/>
  <c r="J971" i="5" s="1"/>
  <c r="J394" i="5" a="1"/>
  <c r="J394" i="5" s="1"/>
  <c r="J1886" i="5" a="1"/>
  <c r="J1886" i="5" s="1"/>
  <c r="J1709" i="5" a="1"/>
  <c r="J1709" i="5" s="1"/>
  <c r="J552" i="5" a="1"/>
  <c r="J552" i="5" s="1"/>
  <c r="J1510" i="5" a="1"/>
  <c r="J1510" i="5" s="1"/>
  <c r="J1336" i="5" a="1"/>
  <c r="J1336" i="5" s="1"/>
  <c r="J1218" i="5" a="1"/>
  <c r="J1218" i="5" s="1"/>
  <c r="J513" i="5" a="1"/>
  <c r="J513" i="5" s="1"/>
  <c r="J1656" i="5" a="1"/>
  <c r="J1656" i="5" s="1"/>
  <c r="J1860" i="5" a="1"/>
  <c r="J1860" i="5" s="1"/>
  <c r="J146" i="5" a="1"/>
  <c r="J146" i="5" s="1"/>
  <c r="J700" i="5" a="1"/>
  <c r="J700" i="5" s="1"/>
  <c r="J1440" i="5" a="1"/>
  <c r="J1440" i="5" s="1"/>
  <c r="J636" i="5" a="1"/>
  <c r="J636" i="5" s="1"/>
  <c r="J1176" i="5" a="1"/>
  <c r="J1176" i="5" s="1"/>
  <c r="J939" i="5" a="1"/>
  <c r="J939" i="5" s="1"/>
  <c r="J1096" i="5" a="1"/>
  <c r="J1096" i="5" s="1"/>
  <c r="J1385" i="5" a="1"/>
  <c r="J1385" i="5" s="1"/>
  <c r="J435" i="5" a="1"/>
  <c r="J435" i="5" s="1"/>
  <c r="J36" i="5" a="1"/>
  <c r="J36" i="5" s="1"/>
  <c r="J1643" i="5" a="1"/>
  <c r="J1643" i="5" s="1"/>
  <c r="J1208" i="5" a="1"/>
  <c r="J1208" i="5" s="1"/>
  <c r="J1427" i="5" a="1"/>
  <c r="J1427" i="5" s="1"/>
  <c r="J1664" i="5" a="1"/>
  <c r="J1664" i="5" s="1"/>
  <c r="J1328" i="5" a="1"/>
  <c r="J1328" i="5" s="1"/>
  <c r="J1694" i="5" a="1"/>
  <c r="J1694" i="5" s="1"/>
  <c r="J1494" i="5" a="1"/>
  <c r="J1494" i="5" s="1"/>
  <c r="J1970" i="5" a="1"/>
  <c r="J1970" i="5" s="1"/>
  <c r="J1344" i="5" a="1"/>
  <c r="J1344" i="5" s="1"/>
  <c r="J247" i="5" a="1"/>
  <c r="J247" i="5" s="1"/>
  <c r="J1880" i="5" a="1"/>
  <c r="J1880" i="5" s="1"/>
  <c r="J371" i="5" a="1"/>
  <c r="J371" i="5" s="1"/>
  <c r="J1381" i="5" a="1"/>
  <c r="J1381" i="5" s="1"/>
  <c r="J1443" i="5" a="1"/>
  <c r="J1443" i="5" s="1"/>
  <c r="J199" i="5" a="1"/>
  <c r="J199" i="5" s="1"/>
  <c r="J337" i="5" a="1"/>
  <c r="J337" i="5" s="1"/>
  <c r="J214" i="5" a="1"/>
  <c r="J214" i="5" s="1"/>
  <c r="J270" i="5" a="1"/>
  <c r="J270" i="5" s="1"/>
  <c r="J506" i="5" a="1"/>
  <c r="J506" i="5" s="1"/>
  <c r="J1493" i="5" a="1"/>
  <c r="J1493" i="5" s="1"/>
  <c r="J759" i="5" a="1"/>
  <c r="J759" i="5" s="1"/>
  <c r="J1853" i="5" a="1"/>
  <c r="J1853" i="5" s="1"/>
  <c r="J323" i="5" a="1"/>
  <c r="J323" i="5" s="1"/>
  <c r="J1901" i="5" a="1"/>
  <c r="J1901" i="5" s="1"/>
  <c r="J1710" i="5" a="1"/>
  <c r="J1710" i="5" s="1"/>
  <c r="J1167" i="5" a="1"/>
  <c r="J1167" i="5" s="1"/>
  <c r="J1847" i="5" a="1"/>
  <c r="J1847" i="5" s="1"/>
  <c r="J1322" i="5" a="1"/>
  <c r="J1322" i="5" s="1"/>
  <c r="J1352" i="5" a="1"/>
  <c r="J1352" i="5" s="1"/>
  <c r="J84" i="5" a="1"/>
  <c r="J84" i="5" s="1"/>
  <c r="J1186" i="5" a="1"/>
  <c r="J1186" i="5" s="1"/>
  <c r="J55" i="5" a="1"/>
  <c r="J55" i="5" s="1"/>
  <c r="J978" i="5" a="1"/>
  <c r="J978" i="5" s="1"/>
  <c r="J538" i="5" a="1"/>
  <c r="J538" i="5" s="1"/>
  <c r="J87" i="5" a="1"/>
  <c r="J87" i="5" s="1"/>
  <c r="J946" i="5" a="1"/>
  <c r="J946" i="5" s="1"/>
  <c r="J515" i="5" a="1"/>
  <c r="J515" i="5" s="1"/>
  <c r="J1411" i="5" a="1"/>
  <c r="J1411" i="5" s="1"/>
  <c r="J1805" i="5" a="1"/>
  <c r="J1805" i="5" s="1"/>
  <c r="J1659" i="5" a="1"/>
  <c r="J1659" i="5" s="1"/>
  <c r="J1412" i="5" a="1"/>
  <c r="J1412" i="5" s="1"/>
  <c r="J1247" i="5" a="1"/>
  <c r="J1247" i="5" s="1"/>
  <c r="J62" i="5" a="1"/>
  <c r="J62" i="5" s="1"/>
  <c r="J164" i="5" a="1"/>
  <c r="J164" i="5" s="1"/>
  <c r="J536" i="5" a="1"/>
  <c r="J536" i="5" s="1"/>
  <c r="J732" i="5" a="1"/>
  <c r="J732" i="5" s="1"/>
  <c r="J1360" i="5" a="1"/>
  <c r="J1360" i="5" s="1"/>
  <c r="J1700" i="5" a="1"/>
  <c r="J1700" i="5" s="1"/>
  <c r="J215" i="5" a="1"/>
  <c r="J215" i="5" s="1"/>
  <c r="J117" i="5" a="1"/>
  <c r="J117" i="5" s="1"/>
  <c r="J4" i="5" a="1"/>
  <c r="J4" i="5" s="1"/>
  <c r="J183" i="5" a="1"/>
  <c r="J183" i="5" s="1"/>
  <c r="J1571" i="5" a="1"/>
  <c r="J1571" i="5" s="1"/>
  <c r="J1005" i="5" a="1"/>
  <c r="J1005" i="5" s="1"/>
  <c r="J1248" i="5" a="1"/>
  <c r="J1248" i="5" s="1"/>
  <c r="J1732" i="5" a="1"/>
  <c r="J1732" i="5" s="1"/>
  <c r="J219" i="5" a="1"/>
  <c r="J219" i="5" s="1"/>
  <c r="J1392" i="5" a="1"/>
  <c r="J1392" i="5" s="1"/>
  <c r="J755" i="5" a="1"/>
  <c r="J755" i="5" s="1"/>
  <c r="J1684" i="5" a="1"/>
  <c r="J1684" i="5" s="1"/>
  <c r="J1459" i="5" a="1"/>
  <c r="J1459" i="5" s="1"/>
  <c r="J556" i="5" a="1"/>
  <c r="J556" i="5" s="1"/>
  <c r="J840" i="5" a="1"/>
  <c r="J840" i="5" s="1"/>
  <c r="J1671" i="5" a="1"/>
  <c r="J1671" i="5" s="1"/>
  <c r="J346" i="5" a="1"/>
  <c r="J346" i="5" s="1"/>
  <c r="J339" i="5" a="1"/>
  <c r="J339" i="5" s="1"/>
  <c r="J1812" i="5" a="1"/>
  <c r="J1812" i="5" s="1"/>
  <c r="J775" i="5" a="1"/>
  <c r="J775" i="5" s="1"/>
  <c r="J1589" i="5" a="1"/>
  <c r="J1589" i="5" s="1"/>
  <c r="J859" i="5" a="1"/>
  <c r="J859" i="5" s="1"/>
  <c r="J126" i="5" a="1"/>
  <c r="J126" i="5" s="1"/>
  <c r="J1397" i="5" a="1"/>
  <c r="J1397" i="5" s="1"/>
  <c r="J1234" i="5" a="1"/>
  <c r="J1234" i="5" s="1"/>
  <c r="J262" i="5" a="1"/>
  <c r="J262" i="5" s="1"/>
  <c r="J1742" i="5" a="1"/>
  <c r="J1742" i="5" s="1"/>
  <c r="J1170" i="5" a="1"/>
  <c r="J1170" i="5" s="1"/>
  <c r="J144" i="5" a="1"/>
  <c r="J144" i="5" s="1"/>
  <c r="J1988" i="5" a="1"/>
  <c r="J1988" i="5" s="1"/>
  <c r="J588" i="5" a="1"/>
  <c r="J588" i="5" s="1"/>
  <c r="J620" i="5" a="1"/>
  <c r="J620" i="5" s="1"/>
  <c r="J572" i="5" a="1"/>
  <c r="J572" i="5" s="1"/>
  <c r="J1106" i="5" a="1"/>
  <c r="J1106" i="5" s="1"/>
  <c r="J1677" i="5" a="1"/>
  <c r="J1677" i="5" s="1"/>
  <c r="J920" i="5" a="1"/>
  <c r="J920" i="5" s="1"/>
  <c r="J330" i="5" a="1"/>
  <c r="J330" i="5" s="1"/>
  <c r="J684" i="5" a="1"/>
  <c r="J684" i="5" s="1"/>
  <c r="J1558" i="5" a="1"/>
  <c r="J1558" i="5" s="1"/>
  <c r="J1306" i="5" a="1"/>
  <c r="J1306" i="5" s="1"/>
  <c r="J1115" i="5" a="1"/>
  <c r="J1115" i="5" s="1"/>
  <c r="J589" i="5" a="1"/>
  <c r="J589" i="5" s="1"/>
  <c r="J856" i="5" a="1"/>
  <c r="J856" i="5" s="1"/>
  <c r="J312" i="5" a="1"/>
  <c r="J312" i="5" s="1"/>
  <c r="J1536" i="5" a="1"/>
  <c r="J1536" i="5" s="1"/>
  <c r="J1982" i="5" a="1"/>
  <c r="J1982" i="5" s="1"/>
  <c r="J449" i="5" a="1"/>
  <c r="J449" i="5" s="1"/>
  <c r="J1274" i="5" a="1"/>
  <c r="J1274" i="5" s="1"/>
  <c r="J229" i="5" a="1"/>
  <c r="J229" i="5" s="1"/>
  <c r="J909" i="5" a="1"/>
  <c r="J909" i="5" s="1"/>
  <c r="J1382" i="5" a="1"/>
  <c r="J1382" i="5" s="1"/>
  <c r="J238" i="5" a="1"/>
  <c r="J238" i="5" s="1"/>
  <c r="J1032" i="5" a="1"/>
  <c r="J1032" i="5" s="1"/>
  <c r="J139" i="5" a="1"/>
  <c r="J139" i="5" s="1"/>
  <c r="J1310" i="5" a="1"/>
  <c r="J1310" i="5" s="1"/>
  <c r="J923" i="5" a="1"/>
  <c r="J923" i="5" s="1"/>
  <c r="J1688" i="5" a="1"/>
  <c r="J1688" i="5" s="1"/>
  <c r="J136" i="5" a="1"/>
  <c r="J136" i="5" s="1"/>
  <c r="J442" i="5" a="1"/>
  <c r="J442" i="5" s="1"/>
  <c r="J799" i="5" a="1"/>
  <c r="J799" i="5" s="1"/>
  <c r="J541" i="5" a="1"/>
  <c r="J541" i="5" s="1"/>
  <c r="J132" i="5" a="1"/>
  <c r="J132" i="5" s="1"/>
  <c r="J1651" i="5" a="1"/>
  <c r="J1651" i="5" s="1"/>
  <c r="J1682" i="5" a="1"/>
  <c r="J1682" i="5" s="1"/>
  <c r="J540" i="5" a="1"/>
  <c r="J540" i="5" s="1"/>
  <c r="J285" i="5" a="1"/>
  <c r="J285" i="5" s="1"/>
  <c r="J1122" i="5" a="1"/>
  <c r="J1122" i="5" s="1"/>
  <c r="J627" i="5" a="1"/>
  <c r="J627" i="5" s="1"/>
  <c r="J870" i="5" a="1"/>
  <c r="J870" i="5" s="1"/>
  <c r="J27" i="5" a="1"/>
  <c r="J27" i="5" s="1"/>
  <c r="J129" i="5" a="1"/>
  <c r="J129" i="5" s="1"/>
  <c r="J1949" i="5" a="1"/>
  <c r="J1949" i="5" s="1"/>
  <c r="J133" i="5" a="1"/>
  <c r="J133" i="5" s="1"/>
  <c r="J1429" i="5" a="1"/>
  <c r="J1429" i="5" s="1"/>
  <c r="J13" i="5" a="1"/>
  <c r="J13" i="5" s="1"/>
  <c r="J213" i="5" a="1"/>
  <c r="J213" i="5" s="1"/>
  <c r="J186" i="5" a="1"/>
  <c r="J186" i="5" s="1"/>
  <c r="J1879" i="5" a="1"/>
  <c r="J1879" i="5" s="1"/>
  <c r="J419" i="5" a="1"/>
  <c r="J419" i="5" s="1"/>
  <c r="J952" i="5" a="1"/>
  <c r="J952" i="5" s="1"/>
  <c r="J1249" i="5" a="1"/>
  <c r="J1249" i="5" s="1"/>
  <c r="J1202" i="5" a="1"/>
  <c r="J1202" i="5" s="1"/>
  <c r="J1869" i="5" a="1"/>
  <c r="J1869" i="5" s="1"/>
  <c r="J269" i="5" a="1"/>
  <c r="J269" i="5" s="1"/>
  <c r="J1138" i="5" a="1"/>
  <c r="J1138" i="5" s="1"/>
  <c r="J597" i="5" a="1"/>
  <c r="J597" i="5" s="1"/>
  <c r="J1590" i="5" a="1"/>
  <c r="J1590" i="5" s="1"/>
  <c r="J675" i="5" a="1"/>
  <c r="J675" i="5" s="1"/>
  <c r="J955" i="5" a="1"/>
  <c r="J955" i="5" s="1"/>
  <c r="J251" i="5" a="1"/>
  <c r="J251" i="5" s="1"/>
  <c r="J533" i="5" a="1"/>
  <c r="J533" i="5" s="1"/>
  <c r="J813" i="5" a="1"/>
  <c r="J813" i="5" s="1"/>
  <c r="J353" i="5" a="1"/>
  <c r="J353" i="5" s="1"/>
  <c r="J595" i="5" a="1"/>
  <c r="J595" i="5" s="1"/>
  <c r="J286" i="5" a="1"/>
  <c r="J286" i="5" s="1"/>
  <c r="J362" i="5" a="1"/>
  <c r="J362" i="5" s="1"/>
  <c r="J1790" i="5" a="1"/>
  <c r="J1790" i="5" s="1"/>
  <c r="J100" i="5" a="1"/>
  <c r="J100" i="5" s="1"/>
  <c r="J1064" i="5" a="1"/>
  <c r="J1064" i="5" s="1"/>
  <c r="J1074" i="5" a="1"/>
  <c r="J1074" i="5" s="1"/>
  <c r="J1924" i="5" a="1"/>
  <c r="J1924" i="5" s="1"/>
  <c r="J424" i="5" a="1"/>
  <c r="J424" i="5" s="1"/>
  <c r="J1026" i="5" a="1"/>
  <c r="J1026" i="5" s="1"/>
  <c r="J52" i="5" a="1"/>
  <c r="J52" i="5" s="1"/>
  <c r="J545" i="5" a="1"/>
  <c r="J545" i="5" s="1"/>
  <c r="J1758" i="5" a="1"/>
  <c r="J1758" i="5" s="1"/>
  <c r="J1312" i="5" a="1"/>
  <c r="J1312" i="5" s="1"/>
  <c r="J1456" i="5" a="1"/>
  <c r="J1456" i="5" s="1"/>
  <c r="J1751" i="5" a="1"/>
  <c r="J1751" i="5" s="1"/>
  <c r="J1752" i="5" a="1"/>
  <c r="J1752" i="5" s="1"/>
  <c r="J360" i="5" a="1"/>
  <c r="J360" i="5" s="1"/>
  <c r="J893" i="5" a="1"/>
  <c r="J893" i="5" s="1"/>
  <c r="J1748" i="5" a="1"/>
  <c r="J1748" i="5" s="1"/>
  <c r="J1051" i="5" a="1"/>
  <c r="J1051" i="5" s="1"/>
  <c r="J1667" i="5" a="1"/>
  <c r="J1667" i="5" s="1"/>
  <c r="J1624" i="5" a="1"/>
  <c r="J1624" i="5" s="1"/>
  <c r="J1950" i="5" a="1"/>
  <c r="J1950" i="5" s="1"/>
  <c r="J1837" i="5" a="1"/>
  <c r="J1837" i="5" s="1"/>
  <c r="J914" i="5" a="1"/>
  <c r="J914" i="5" s="1"/>
  <c r="J296" i="5" a="1"/>
  <c r="J296" i="5" s="1"/>
  <c r="J1975" i="5" a="1"/>
  <c r="J1975" i="5" s="1"/>
  <c r="J725" i="5" a="1"/>
  <c r="J725" i="5" s="1"/>
  <c r="J1648" i="5" a="1"/>
  <c r="J1648" i="5" s="1"/>
  <c r="J1280" i="5" a="1"/>
  <c r="J1280" i="5" s="1"/>
  <c r="J904" i="5" a="1"/>
  <c r="J904" i="5" s="1"/>
  <c r="J481" i="5" a="1"/>
  <c r="J481" i="5" s="1"/>
  <c r="J1832" i="5" a="1"/>
  <c r="J1832" i="5" s="1"/>
  <c r="J1917" i="5" a="1"/>
  <c r="J1917" i="5" s="1"/>
  <c r="J791" i="5" a="1"/>
  <c r="J791" i="5" s="1"/>
  <c r="J250" i="5" a="1"/>
  <c r="J250" i="5" s="1"/>
  <c r="J733" i="5" a="1"/>
  <c r="J733" i="5" s="1"/>
  <c r="J71" i="5" a="1"/>
  <c r="J71" i="5" s="1"/>
  <c r="J1242" i="5" a="1"/>
  <c r="J1242" i="5" s="1"/>
  <c r="J1192" i="5" a="1"/>
  <c r="J1192" i="5" s="1"/>
  <c r="J1587" i="5" a="1"/>
  <c r="J1587" i="5" s="1"/>
  <c r="J1725" i="5" a="1"/>
  <c r="J1725" i="5" s="1"/>
  <c r="J1179" i="5" a="1"/>
  <c r="J1179" i="5" s="1"/>
  <c r="J65" i="5" a="1"/>
  <c r="J65" i="5" s="1"/>
  <c r="J845" i="5" a="1"/>
  <c r="J845" i="5" s="1"/>
  <c r="J328" i="5" a="1"/>
  <c r="J328" i="5" s="1"/>
  <c r="J148" i="5" a="1"/>
  <c r="J148" i="5" s="1"/>
  <c r="J1131" i="5" a="1"/>
  <c r="J1131" i="5" s="1"/>
  <c r="J962" i="5" a="1"/>
  <c r="J962" i="5" s="1"/>
  <c r="J907" i="5" a="1"/>
  <c r="J907" i="5" s="1"/>
  <c r="J1911" i="5" a="1"/>
  <c r="J1911" i="5" s="1"/>
  <c r="J661" i="5" a="1"/>
  <c r="J661" i="5" s="1"/>
  <c r="J1757" i="5" a="1"/>
  <c r="J1757" i="5" s="1"/>
  <c r="J178" i="5" a="1"/>
  <c r="J178" i="5" s="1"/>
  <c r="J1133" i="5" a="1"/>
  <c r="J1133" i="5" s="1"/>
  <c r="J1542" i="5" a="1"/>
  <c r="J1542" i="5" s="1"/>
  <c r="J1209" i="5" a="1"/>
  <c r="J1209" i="5" s="1"/>
  <c r="J827" i="5" a="1"/>
  <c r="J827" i="5" s="1"/>
  <c r="J1735" i="5" a="1"/>
  <c r="J1735" i="5" s="1"/>
  <c r="J1934" i="5" a="1"/>
  <c r="J1934" i="5" s="1"/>
  <c r="J1523" i="5" a="1"/>
  <c r="J1523" i="5" s="1"/>
  <c r="J246" i="5" a="1"/>
  <c r="J246" i="5" s="1"/>
  <c r="J1608" i="5" a="1"/>
  <c r="J1608" i="5" s="1"/>
  <c r="J504" i="5" a="1"/>
  <c r="J504" i="5" s="1"/>
  <c r="J1048" i="5" a="1"/>
  <c r="J1048" i="5" s="1"/>
  <c r="J800" i="5" a="1"/>
  <c r="J800" i="5" s="1"/>
  <c r="J1395" i="5" a="1"/>
  <c r="J1395" i="5" s="1"/>
  <c r="J529" i="5" a="1"/>
  <c r="J529" i="5" s="1"/>
  <c r="J1037" i="5" a="1"/>
  <c r="J1037" i="5" s="1"/>
  <c r="J196" i="5" a="1"/>
  <c r="J196" i="5" s="1"/>
  <c r="J175" i="5" a="1"/>
  <c r="J175" i="5" s="1"/>
  <c r="J440" i="5" a="1"/>
  <c r="J440" i="5" s="1"/>
  <c r="J1895" i="5" a="1"/>
  <c r="J1895" i="5" s="1"/>
  <c r="J2002" i="5" a="1"/>
  <c r="J2002" i="5" s="1"/>
  <c r="J834" i="5" a="1"/>
  <c r="J834" i="5" s="1"/>
  <c r="J1619" i="5" a="1"/>
  <c r="J1619" i="5" s="1"/>
  <c r="J1876" i="5" a="1"/>
  <c r="J1876" i="5" s="1"/>
  <c r="J98" i="5" a="1"/>
  <c r="J98" i="5" s="1"/>
  <c r="J1010" i="5" a="1"/>
  <c r="J1010" i="5" s="1"/>
  <c r="J210" i="5" a="1"/>
  <c r="J210" i="5" s="1"/>
  <c r="J318" i="5" a="1"/>
  <c r="J318" i="5" s="1"/>
  <c r="J1545" i="5" a="1"/>
  <c r="J1545" i="5" s="1"/>
  <c r="J984" i="5" a="1"/>
  <c r="J984" i="5" s="1"/>
  <c r="J522" i="5" a="1"/>
  <c r="J522" i="5" s="1"/>
  <c r="J1602" i="5" a="1"/>
  <c r="J1602" i="5" s="1"/>
  <c r="J150" i="5" a="1"/>
  <c r="J150" i="5" s="1"/>
  <c r="J1504" i="5" a="1"/>
  <c r="J1504" i="5" s="1"/>
  <c r="J1821" i="5" a="1"/>
  <c r="J1821" i="5" s="1"/>
  <c r="J1762" i="5" a="1"/>
  <c r="J1762" i="5" s="1"/>
  <c r="J898" i="5" a="1"/>
  <c r="J898" i="5" s="1"/>
  <c r="J1488" i="5" a="1"/>
  <c r="J1488" i="5" s="1"/>
  <c r="J693" i="5" a="1"/>
  <c r="J693" i="5" s="1"/>
  <c r="J16" i="5" a="1"/>
  <c r="J16" i="5" s="1"/>
  <c r="J1000" i="5" a="1"/>
  <c r="J1000" i="5" s="1"/>
  <c r="J39" i="5" a="1"/>
  <c r="J39" i="5" s="1"/>
  <c r="J998" i="5" a="1"/>
  <c r="J998" i="5" s="1"/>
  <c r="J1215" i="5" a="1"/>
  <c r="J1215" i="5" s="1"/>
  <c r="J707" i="5" a="1"/>
  <c r="J707" i="5" s="1"/>
  <c r="J1600" i="5" a="1"/>
  <c r="J1600" i="5" s="1"/>
  <c r="J1573" i="5" a="1"/>
  <c r="J1573" i="5" s="1"/>
  <c r="J1025" i="5" a="1"/>
  <c r="J1025" i="5" s="1"/>
  <c r="J50" i="5" a="1"/>
  <c r="J50" i="5" s="1"/>
  <c r="J654" i="5" a="1"/>
  <c r="J654" i="5" s="1"/>
  <c r="J652" i="5" a="1"/>
  <c r="J652" i="5" s="1"/>
  <c r="J1726" i="5" a="1"/>
  <c r="J1726" i="5" s="1"/>
  <c r="J1430" i="5" a="1"/>
  <c r="J1430" i="5" s="1"/>
  <c r="J1774" i="5" a="1"/>
  <c r="J1774" i="5" s="1"/>
  <c r="J475" i="5" a="1"/>
  <c r="J475" i="5" s="1"/>
  <c r="J23" i="5" a="1"/>
  <c r="J23" i="5" s="1"/>
  <c r="J1693" i="5" a="1"/>
  <c r="J1693" i="5" s="1"/>
  <c r="J191" i="5" a="1"/>
  <c r="J191" i="5" s="1"/>
  <c r="J34" i="5" a="1"/>
  <c r="J34" i="5" s="1"/>
  <c r="J1491" i="5" a="1"/>
  <c r="J1491" i="5" s="1"/>
  <c r="J626" i="5" a="1"/>
  <c r="J626" i="5" s="1"/>
  <c r="J1265" i="5" a="1"/>
  <c r="J1265" i="5" s="1"/>
  <c r="J1023" i="5" a="1"/>
  <c r="J1023" i="5" s="1"/>
  <c r="J10" i="5" a="1"/>
  <c r="J10" i="5" s="1"/>
  <c r="J456" i="5" a="1"/>
  <c r="J456" i="5" s="1"/>
  <c r="J1938" i="5" a="1"/>
  <c r="J1938" i="5" s="1"/>
  <c r="J793" i="5" a="1"/>
  <c r="J793" i="5" s="1"/>
  <c r="J1561" i="5" a="1"/>
  <c r="J1561" i="5" s="1"/>
  <c r="J564" i="5" a="1"/>
  <c r="J564" i="5" s="1"/>
  <c r="J169" i="5" a="1"/>
  <c r="J169" i="5" s="1"/>
  <c r="J252" i="5" a="1"/>
  <c r="J252" i="5" s="1"/>
  <c r="J1928" i="5" a="1"/>
  <c r="J1928" i="5" s="1"/>
  <c r="J9" i="5" a="1"/>
  <c r="J9" i="5" s="1"/>
  <c r="J933" i="5" a="1"/>
  <c r="J933" i="5" s="1"/>
  <c r="J697" i="5" a="1"/>
  <c r="J697" i="5" s="1"/>
  <c r="J647" i="5" a="1"/>
  <c r="J647" i="5" s="1"/>
  <c r="J801" i="5" a="1"/>
  <c r="J801" i="5" s="1"/>
  <c r="J332" i="5" a="1"/>
  <c r="J332" i="5" s="1"/>
  <c r="J170" i="5" a="1"/>
  <c r="J170" i="5" s="1"/>
  <c r="J494" i="5" a="1"/>
  <c r="J494" i="5" s="1"/>
  <c r="J1252" i="5" a="1"/>
  <c r="J1252" i="5" s="1"/>
  <c r="J443" i="5" a="1"/>
  <c r="J443" i="5" s="1"/>
  <c r="J977" i="5" a="1"/>
  <c r="J977" i="5" s="1"/>
  <c r="J1185" i="5" a="1"/>
  <c r="J1185" i="5" s="1"/>
  <c r="J1658" i="5" a="1"/>
  <c r="J1658" i="5" s="1"/>
  <c r="J1979" i="5" a="1"/>
  <c r="J1979" i="5" s="1"/>
  <c r="J253" i="5" a="1"/>
  <c r="J253" i="5" s="1"/>
  <c r="J198" i="5" a="1"/>
  <c r="J198" i="5" s="1"/>
  <c r="J1838" i="5" a="1"/>
  <c r="J1838" i="5" s="1"/>
  <c r="J227" i="5" a="1"/>
  <c r="J227" i="5" s="1"/>
  <c r="J348" i="5" a="1"/>
  <c r="J348" i="5" s="1"/>
  <c r="J544" i="5" a="1"/>
  <c r="J544" i="5" s="1"/>
  <c r="J1153" i="5" a="1"/>
  <c r="J1153" i="5" s="1"/>
  <c r="J1509" i="5" a="1"/>
  <c r="J1509" i="5" s="1"/>
  <c r="J120" i="5" a="1"/>
  <c r="J120" i="5" s="1"/>
  <c r="J1071" i="5" a="1"/>
  <c r="J1071" i="5" s="1"/>
  <c r="J114" i="5" a="1"/>
  <c r="J114" i="5" s="1"/>
  <c r="J1373" i="5" a="1"/>
  <c r="J1373" i="5" s="1"/>
  <c r="J439" i="5" a="1"/>
  <c r="J439" i="5" s="1"/>
  <c r="J185" i="5" a="1"/>
  <c r="J185" i="5" s="1"/>
  <c r="J1444" i="5" a="1"/>
  <c r="J1444" i="5" s="1"/>
  <c r="J715" i="5" a="1"/>
  <c r="J715" i="5" s="1"/>
  <c r="J890" i="5" a="1"/>
  <c r="J890" i="5" s="1"/>
  <c r="J480" i="5" a="1"/>
  <c r="J480" i="5" s="1"/>
  <c r="J1283" i="5" a="1"/>
  <c r="J1283" i="5" s="1"/>
  <c r="J817" i="5" a="1"/>
  <c r="J817" i="5" s="1"/>
  <c r="J1829" i="5" a="1"/>
  <c r="J1829" i="5" s="1"/>
  <c r="J616" i="5" a="1"/>
  <c r="J616" i="5" s="1"/>
  <c r="J1877" i="5" a="1"/>
  <c r="J1877" i="5" s="1"/>
  <c r="J1415" i="5" a="1"/>
  <c r="J1415" i="5" s="1"/>
  <c r="J41" i="5" a="1"/>
  <c r="J41" i="5" s="1"/>
  <c r="J1511" i="5" a="1"/>
  <c r="J1511" i="5" s="1"/>
  <c r="J72" i="5" a="1"/>
  <c r="J72" i="5" s="1"/>
  <c r="J1761" i="5" a="1"/>
  <c r="J1761" i="5" s="1"/>
  <c r="J104" i="5" a="1"/>
  <c r="J104" i="5" s="1"/>
  <c r="J902" i="5" a="1"/>
  <c r="J902" i="5" s="1"/>
  <c r="J1846" i="5" a="1"/>
  <c r="J1846" i="5" s="1"/>
  <c r="J1769" i="5" a="1"/>
  <c r="J1769" i="5" s="1"/>
  <c r="J995" i="5" a="1"/>
  <c r="J995" i="5" s="1"/>
  <c r="J73" i="5" a="1"/>
  <c r="J73" i="5" s="1"/>
  <c r="J1399" i="5" a="1"/>
  <c r="J1399" i="5" s="1"/>
  <c r="J237" i="5" a="1"/>
  <c r="J237" i="5" s="1"/>
  <c r="J1835" i="5" a="1"/>
  <c r="J1835" i="5" s="1"/>
  <c r="J179" i="5" a="1"/>
  <c r="J179" i="5" s="1"/>
  <c r="J780" i="5" a="1"/>
  <c r="J780" i="5" s="1"/>
  <c r="J306" i="5" a="1"/>
  <c r="J306" i="5" s="1"/>
  <c r="J76" i="5" a="1"/>
  <c r="J76" i="5" s="1"/>
  <c r="J704" i="5" a="1"/>
  <c r="J704" i="5" s="1"/>
  <c r="J1211" i="5" a="1"/>
  <c r="J1211" i="5" s="1"/>
  <c r="J1100" i="5" a="1"/>
  <c r="J1100" i="5" s="1"/>
  <c r="J961" i="5" a="1"/>
  <c r="J961" i="5" s="1"/>
  <c r="J97" i="5" a="1"/>
  <c r="J97" i="5" s="1"/>
  <c r="J54" i="5" a="1"/>
  <c r="J54" i="5" s="1"/>
  <c r="J1675" i="5" a="1"/>
  <c r="J1675" i="5" s="1"/>
  <c r="J1588" i="5" a="1"/>
  <c r="J1588" i="5" s="1"/>
  <c r="J517" i="5" a="1"/>
  <c r="J517" i="5" s="1"/>
  <c r="J140" i="5" a="1"/>
  <c r="J140" i="5" s="1"/>
  <c r="J806" i="5" a="1"/>
  <c r="J806" i="5" s="1"/>
  <c r="J354" i="5" a="1"/>
  <c r="J354" i="5" s="1"/>
  <c r="J1294" i="5" a="1"/>
  <c r="J1294" i="5" s="1"/>
  <c r="J1239" i="5" a="1"/>
  <c r="J1239" i="5" s="1"/>
  <c r="J1013" i="5" a="1"/>
  <c r="J1013" i="5" s="1"/>
  <c r="J95" i="5" a="1"/>
  <c r="J95" i="5" s="1"/>
  <c r="J906" i="5" a="1"/>
  <c r="J906" i="5" s="1"/>
  <c r="J1634" i="5" a="1"/>
  <c r="J1634" i="5" s="1"/>
  <c r="J1798" i="5" a="1"/>
  <c r="J1798" i="5" s="1"/>
  <c r="J1679" i="5" a="1"/>
  <c r="J1679" i="5" s="1"/>
  <c r="J1178" i="5" a="1"/>
  <c r="J1178" i="5" s="1"/>
  <c r="J997" i="5" a="1"/>
  <c r="J997" i="5" s="1"/>
  <c r="J68" i="5" a="1"/>
  <c r="J68" i="5" s="1"/>
  <c r="J212" i="5" a="1"/>
  <c r="J212" i="5" s="1"/>
  <c r="J1992" i="5" a="1"/>
  <c r="J1992" i="5" s="1"/>
  <c r="J1605" i="5" a="1"/>
  <c r="J1605" i="5" s="1"/>
  <c r="J596" i="5" a="1"/>
  <c r="J596" i="5" s="1"/>
  <c r="J1300" i="5" a="1"/>
  <c r="J1300" i="5" s="1"/>
  <c r="J446" i="5" a="1"/>
  <c r="J446" i="5" s="1"/>
  <c r="J304" i="5" a="1"/>
  <c r="J304" i="5" s="1"/>
  <c r="J472" i="5" a="1"/>
  <c r="J472" i="5" s="1"/>
  <c r="J508" i="5" a="1"/>
  <c r="J508" i="5" s="1"/>
  <c r="J149" i="5" a="1"/>
  <c r="J149" i="5" s="1"/>
  <c r="J1128" i="5" a="1"/>
  <c r="J1128" i="5" s="1"/>
  <c r="J407" i="5" a="1"/>
  <c r="J407" i="5" s="1"/>
  <c r="J842" i="5" a="1"/>
  <c r="J842" i="5" s="1"/>
  <c r="J505" i="5" a="1"/>
  <c r="J505" i="5" s="1"/>
  <c r="J1103" i="5" a="1"/>
  <c r="J1103" i="5" s="1"/>
  <c r="J1661" i="5" a="1"/>
  <c r="J1661" i="5" s="1"/>
  <c r="J724" i="5" a="1"/>
  <c r="J724" i="5" s="1"/>
  <c r="J1246" i="5" a="1"/>
  <c r="J1246" i="5" s="1"/>
  <c r="J1142" i="5" a="1"/>
  <c r="J1142" i="5" s="1"/>
  <c r="J1320" i="5" a="1"/>
  <c r="J1320" i="5" s="1"/>
  <c r="J740" i="5" a="1"/>
  <c r="J740" i="5" s="1"/>
  <c r="J514" i="5" a="1"/>
  <c r="J514" i="5" s="1"/>
  <c r="J379" i="5" a="1"/>
  <c r="J379" i="5" s="1"/>
  <c r="J53" i="5" a="1"/>
  <c r="J53" i="5" s="1"/>
  <c r="J1514" i="5" a="1"/>
  <c r="J1514" i="5" s="1"/>
  <c r="J918" i="5" a="1"/>
  <c r="J918" i="5" s="1"/>
  <c r="J1810" i="5" a="1"/>
  <c r="J1810" i="5" s="1"/>
  <c r="J341" i="5" a="1"/>
  <c r="J341" i="5" s="1"/>
  <c r="J1233" i="5" a="1"/>
  <c r="J1233" i="5" s="1"/>
  <c r="J539" i="5" a="1"/>
  <c r="J539" i="5" s="1"/>
  <c r="J462" i="5" a="1"/>
  <c r="J462" i="5" s="1"/>
  <c r="J945" i="5" a="1"/>
  <c r="J945" i="5" s="1"/>
  <c r="J1073" i="5" a="1"/>
  <c r="J1073" i="5" s="1"/>
  <c r="J585" i="5" a="1"/>
  <c r="J585" i="5" s="1"/>
  <c r="J1833" i="5" a="1"/>
  <c r="J1833" i="5" s="1"/>
  <c r="J1346" i="5" a="1"/>
  <c r="J1346" i="5" s="1"/>
  <c r="J691" i="5" a="1"/>
  <c r="J691" i="5" s="1"/>
  <c r="J656" i="5" a="1"/>
  <c r="J656" i="5" s="1"/>
  <c r="J1116" i="5" a="1"/>
  <c r="J1116" i="5" s="1"/>
  <c r="J380" i="5" a="1"/>
  <c r="J380" i="5" s="1"/>
  <c r="J1546" i="5" a="1"/>
  <c r="J1546" i="5" s="1"/>
  <c r="J1431" i="5" a="1"/>
  <c r="J1431" i="5" s="1"/>
  <c r="J901" i="5" a="1"/>
  <c r="J901" i="5" s="1"/>
  <c r="J772" i="5" a="1"/>
  <c r="J772" i="5" s="1"/>
  <c r="J1321" i="5" a="1"/>
  <c r="J1321" i="5" s="1"/>
  <c r="J921" i="5" a="1"/>
  <c r="J921" i="5" s="1"/>
  <c r="J491" i="5" a="1"/>
  <c r="J491" i="5" s="1"/>
  <c r="J1088" i="5" a="1"/>
  <c r="J1088" i="5" s="1"/>
  <c r="J729" i="5" a="1"/>
  <c r="J729" i="5" s="1"/>
  <c r="J464" i="5" a="1"/>
  <c r="J464" i="5" s="1"/>
  <c r="J958" i="5" a="1"/>
  <c r="J958" i="5" s="1"/>
  <c r="J134" i="5" a="1"/>
  <c r="J134" i="5" s="1"/>
  <c r="J1370" i="5" a="1"/>
  <c r="J1370" i="5" s="1"/>
  <c r="J239" i="5" a="1"/>
  <c r="J239" i="5" s="1"/>
  <c r="J75" i="5" a="1"/>
  <c r="J75" i="5" s="1"/>
  <c r="J816" i="5" a="1"/>
  <c r="J816" i="5" s="1"/>
  <c r="J1435" i="5" a="1"/>
  <c r="J1435" i="5" s="1"/>
  <c r="J412" i="5" a="1"/>
  <c r="J412" i="5" s="1"/>
  <c r="J1304" i="5" a="1"/>
  <c r="J1304" i="5" s="1"/>
  <c r="J363" i="5" a="1"/>
  <c r="J363" i="5" s="1"/>
  <c r="J1618" i="5" a="1"/>
  <c r="J1618" i="5" s="1"/>
  <c r="J659" i="5" a="1"/>
  <c r="J659" i="5" s="1"/>
  <c r="J1855" i="5" a="1"/>
  <c r="J1855" i="5" s="1"/>
  <c r="J1418" i="5" a="1"/>
  <c r="J1418" i="5" s="1"/>
  <c r="J1076" i="5" a="1"/>
  <c r="J1076" i="5" s="1"/>
  <c r="J386" i="5" a="1"/>
  <c r="J386" i="5" s="1"/>
  <c r="J220" i="5" a="1"/>
  <c r="J220" i="5" s="1"/>
  <c r="J1120" i="5" a="1"/>
  <c r="J1120" i="5" s="1"/>
  <c r="J300" i="5" a="1"/>
  <c r="J300" i="5" s="1"/>
  <c r="J1579" i="5" a="1"/>
  <c r="J1579" i="5" s="1"/>
  <c r="J1636" i="5" a="1"/>
  <c r="J1636" i="5" s="1"/>
  <c r="J1319" i="5" a="1"/>
  <c r="J1319" i="5" s="1"/>
  <c r="J1326" i="5" a="1"/>
  <c r="J1326" i="5" s="1"/>
  <c r="J547" i="5" a="1"/>
  <c r="J547" i="5" s="1"/>
  <c r="J1165" i="5" a="1"/>
  <c r="J1165" i="5" s="1"/>
  <c r="J452" i="5" a="1"/>
  <c r="J452" i="5" s="1"/>
  <c r="J1077" i="5" a="1"/>
  <c r="J1077" i="5" s="1"/>
  <c r="J644" i="5" a="1"/>
  <c r="J644" i="5" s="1"/>
  <c r="J519" i="5" a="1"/>
  <c r="J519" i="5" s="1"/>
  <c r="J551" i="5" a="1"/>
  <c r="J551" i="5" s="1"/>
  <c r="J1995" i="5" a="1"/>
  <c r="J1995" i="5" s="1"/>
  <c r="J1226" i="5" a="1"/>
  <c r="J1226" i="5" s="1"/>
  <c r="J331" i="5" a="1"/>
  <c r="J331" i="5" s="1"/>
  <c r="J1697" i="5" a="1"/>
  <c r="J1697" i="5" s="1"/>
  <c r="J1164" i="5" a="1"/>
  <c r="J1164" i="5" s="1"/>
  <c r="J254" i="5" a="1"/>
  <c r="J254" i="5" s="1"/>
  <c r="J384" i="5" a="1"/>
  <c r="J384" i="5" s="1"/>
  <c r="J1090" i="5" a="1"/>
  <c r="J1090" i="5" s="1"/>
  <c r="J1687" i="5" a="1"/>
  <c r="J1687" i="5" s="1"/>
  <c r="J742" i="5" a="1"/>
  <c r="J742" i="5" s="1"/>
  <c r="J1221" i="5" a="1"/>
  <c r="J1221" i="5" s="1"/>
  <c r="J605" i="5" a="1"/>
  <c r="J605" i="5" s="1"/>
  <c r="J851" i="5" a="1"/>
  <c r="J851" i="5" s="1"/>
  <c r="J455" i="5" a="1"/>
  <c r="J455" i="5" s="1"/>
  <c r="J1146" i="5" a="1"/>
  <c r="J1146" i="5" s="1"/>
  <c r="J432" i="5" a="1"/>
  <c r="J432" i="5" s="1"/>
  <c r="J1861" i="5" a="1"/>
  <c r="J1861" i="5" s="1"/>
  <c r="J430" i="5" a="1"/>
  <c r="J430" i="5" s="1"/>
  <c r="J2000" i="5" a="1"/>
  <c r="J2000" i="5" s="1"/>
  <c r="J1050" i="5" a="1"/>
  <c r="J1050" i="5" s="1"/>
  <c r="J1655" i="5" a="1"/>
  <c r="J1655" i="5" s="1"/>
  <c r="J208" i="5" a="1"/>
  <c r="J208" i="5" s="1"/>
  <c r="J910" i="5" a="1"/>
  <c r="J910" i="5" s="1"/>
  <c r="J1159" i="5" a="1"/>
  <c r="J1159" i="5" s="1"/>
  <c r="J59" i="5" a="1"/>
  <c r="J59" i="5" s="1"/>
  <c r="J1297" i="5" a="1"/>
  <c r="J1297" i="5" s="1"/>
  <c r="J1767" i="5" a="1"/>
  <c r="J1767" i="5" s="1"/>
  <c r="J973" i="5" a="1"/>
  <c r="J973" i="5" s="1"/>
  <c r="J1329" i="5" a="1"/>
  <c r="J1329" i="5" s="1"/>
  <c r="J1972" i="5" a="1"/>
  <c r="J1972" i="5" s="1"/>
  <c r="J321" i="5" a="1"/>
  <c r="J321" i="5" s="1"/>
  <c r="J37" i="5" a="1"/>
  <c r="J37" i="5" s="1"/>
  <c r="J153" i="5" a="1"/>
  <c r="J153" i="5" s="1"/>
  <c r="J677" i="5" a="1"/>
  <c r="J677" i="5" s="1"/>
  <c r="J1281" i="5" a="1"/>
  <c r="J1281" i="5" s="1"/>
  <c r="J1119" i="5" a="1"/>
  <c r="J1119" i="5" s="1"/>
  <c r="J1780" i="5" a="1"/>
  <c r="J1780" i="5" s="1"/>
  <c r="J643" i="5" a="1"/>
  <c r="J643" i="5" s="1"/>
  <c r="J1863" i="5" a="1"/>
  <c r="J1863" i="5" s="1"/>
  <c r="J702" i="5" a="1"/>
  <c r="J702" i="5" s="1"/>
  <c r="J273" i="5" a="1"/>
  <c r="J273" i="5" s="1"/>
  <c r="J1117" i="5" a="1"/>
  <c r="J1117" i="5" s="1"/>
  <c r="J1940" i="5" a="1"/>
  <c r="J1940" i="5" s="1"/>
  <c r="J355" i="5" a="1"/>
  <c r="J355" i="5" s="1"/>
  <c r="J520" i="5" a="1"/>
  <c r="J520" i="5" s="1"/>
  <c r="J201" i="5" a="1"/>
  <c r="J201" i="5" s="1"/>
  <c r="J833" i="5" a="1"/>
  <c r="J833" i="5" s="1"/>
  <c r="J1101" i="5" a="1"/>
  <c r="J1101" i="5" s="1"/>
  <c r="J1530" i="5" a="1"/>
  <c r="J1530" i="5" s="1"/>
  <c r="J767" i="5" a="1"/>
  <c r="J767" i="5" s="1"/>
  <c r="J1562" i="5" a="1"/>
  <c r="J1562" i="5" s="1"/>
  <c r="J681" i="5" a="1"/>
  <c r="J681" i="5" s="1"/>
  <c r="J1313" i="5" a="1"/>
  <c r="J1313" i="5" s="1"/>
  <c r="J603" i="5" a="1"/>
  <c r="J603" i="5" s="1"/>
  <c r="J309" i="5" a="1"/>
  <c r="J309" i="5" s="1"/>
  <c r="J282" i="5" a="1"/>
  <c r="J282" i="5" s="1"/>
  <c r="J507" i="5" a="1"/>
  <c r="J507" i="5" s="1"/>
  <c r="J375" i="5" a="1"/>
  <c r="J375" i="5" s="1"/>
  <c r="J1057" i="5" a="1"/>
  <c r="J1057" i="5" s="1"/>
  <c r="J107" i="5" a="1"/>
  <c r="J107" i="5" s="1"/>
  <c r="J631" i="5" a="1"/>
  <c r="J631" i="5" s="1"/>
  <c r="J1094" i="5" a="1"/>
  <c r="J1094" i="5" s="1"/>
  <c r="J1540" i="5" a="1"/>
  <c r="J1540" i="5" s="1"/>
  <c r="J1714" i="5" a="1"/>
  <c r="J1714" i="5" s="1"/>
  <c r="J1736" i="5" a="1"/>
  <c r="J1736" i="5" s="1"/>
  <c r="J674" i="5" a="1"/>
  <c r="J674" i="5" s="1"/>
  <c r="J259" i="5" a="1"/>
  <c r="J259" i="5" s="1"/>
  <c r="J1059" i="5" a="1"/>
  <c r="J1059" i="5" s="1"/>
  <c r="J1944" i="5" a="1"/>
  <c r="J1944" i="5" s="1"/>
  <c r="J425" i="5" a="1"/>
  <c r="J425" i="5" s="1"/>
  <c r="J671" i="5" a="1"/>
  <c r="J671" i="5" s="1"/>
  <c r="J963" i="5" a="1"/>
  <c r="J963" i="5" s="1"/>
  <c r="J1816" i="5" a="1"/>
  <c r="J1816" i="5" s="1"/>
  <c r="J471" i="5" a="1"/>
  <c r="J471" i="5" s="1"/>
  <c r="J1200" i="5" a="1"/>
  <c r="J1200" i="5" s="1"/>
  <c r="J396" i="5" a="1"/>
  <c r="J396" i="5" s="1"/>
  <c r="J414" i="5" a="1"/>
  <c r="J414" i="5" s="1"/>
  <c r="J1777" i="5" a="1"/>
  <c r="J1777" i="5" s="1"/>
  <c r="J427" i="5" a="1"/>
  <c r="J427" i="5" s="1"/>
  <c r="J944" i="5" a="1"/>
  <c r="J944" i="5" s="1"/>
  <c r="J571" i="5" a="1"/>
  <c r="J571" i="5" s="1"/>
  <c r="J1476" i="5" a="1"/>
  <c r="J1476" i="5" s="1"/>
  <c r="J56" i="5" a="1"/>
  <c r="J56" i="5" s="1"/>
  <c r="J1883" i="5" a="1"/>
  <c r="J1883" i="5" s="1"/>
  <c r="J1985" i="5" a="1"/>
  <c r="J1985" i="5" s="1"/>
  <c r="J243" i="5" a="1"/>
  <c r="J243" i="5" s="1"/>
  <c r="J1433" i="5" a="1"/>
  <c r="J1433" i="5" s="1"/>
  <c r="J1947" i="5" a="1"/>
  <c r="J1947" i="5" s="1"/>
  <c r="J222" i="5" a="1"/>
  <c r="J222" i="5" s="1"/>
  <c r="J1739" i="5" a="1"/>
  <c r="J1739" i="5" s="1"/>
  <c r="J311" i="5" a="1"/>
  <c r="J311" i="5" s="1"/>
  <c r="J1902" i="5" a="1"/>
  <c r="J1902" i="5" s="1"/>
  <c r="J47" i="5" a="1"/>
  <c r="J47" i="5" s="1"/>
  <c r="J726" i="5" a="1"/>
  <c r="J726" i="5" s="1"/>
  <c r="J152" i="5" a="1"/>
  <c r="J152" i="5" s="1"/>
  <c r="J1873" i="5" a="1"/>
  <c r="J1873" i="5" s="1"/>
  <c r="J809" i="5" a="1"/>
  <c r="J809" i="5" s="1"/>
  <c r="J899" i="5" a="1"/>
  <c r="J899" i="5" s="1"/>
  <c r="J692" i="5" a="1"/>
  <c r="J692" i="5" s="1"/>
  <c r="J543" i="5" a="1"/>
  <c r="J543" i="5" s="1"/>
  <c r="J1417" i="5" a="1"/>
  <c r="J1417" i="5" s="1"/>
  <c r="J1278" i="5" a="1"/>
  <c r="J1278" i="5" s="1"/>
  <c r="J1267" i="5" a="1"/>
  <c r="J1267" i="5" s="1"/>
  <c r="J137" i="5" a="1"/>
  <c r="J137" i="5" s="1"/>
  <c r="J167" i="5" a="1"/>
  <c r="J167" i="5" s="1"/>
  <c r="J567" i="5" a="1"/>
  <c r="J567" i="5" s="1"/>
  <c r="J1089" i="5" a="1"/>
  <c r="J1089" i="5" s="1"/>
  <c r="J1315" i="5" a="1"/>
  <c r="J1315" i="5" s="1"/>
  <c r="J863" i="5" a="1"/>
  <c r="J863" i="5" s="1"/>
  <c r="J1253" i="5" a="1"/>
  <c r="J1253" i="5" s="1"/>
  <c r="J1921" i="5" a="1"/>
  <c r="J1921" i="5" s="1"/>
  <c r="J172" i="5" a="1"/>
  <c r="J172" i="5" s="1"/>
  <c r="J593" i="5" a="1"/>
  <c r="J593" i="5" s="1"/>
  <c r="J865" i="5" a="1"/>
  <c r="J865" i="5" s="1"/>
  <c r="J1768" i="5" a="1"/>
  <c r="J1768" i="5" s="1"/>
  <c r="J350" i="5" a="1"/>
  <c r="J350" i="5" s="1"/>
  <c r="J913" i="5" a="1"/>
  <c r="J913" i="5" s="1"/>
  <c r="J2001" i="5" a="1"/>
  <c r="J2001" i="5" s="1"/>
  <c r="J1237" i="5" a="1"/>
  <c r="J1237" i="5" s="1"/>
  <c r="J1422" i="5" a="1"/>
  <c r="J1422" i="5" s="1"/>
  <c r="J1389" i="5" a="1"/>
  <c r="J1389" i="5" s="1"/>
  <c r="J1027" i="5" a="1"/>
  <c r="J1027" i="5" s="1"/>
  <c r="J1330" i="5" a="1"/>
  <c r="J1330" i="5" s="1"/>
  <c r="J44" i="5" a="1"/>
  <c r="J44" i="5" s="1"/>
  <c r="J1889" i="5" a="1"/>
  <c r="J1889" i="5" s="1"/>
  <c r="J895" i="5" a="1"/>
  <c r="J895" i="5" s="1"/>
  <c r="J751" i="5" a="1"/>
  <c r="J751" i="5" s="1"/>
  <c r="J1513" i="5" a="1"/>
  <c r="J1513" i="5" s="1"/>
  <c r="J562" i="5" a="1"/>
  <c r="J562" i="5" s="1"/>
  <c r="J613" i="5" a="1"/>
  <c r="J613" i="5" s="1"/>
  <c r="J872" i="5" a="1"/>
  <c r="J872" i="5" s="1"/>
  <c r="J433" i="5" a="1"/>
  <c r="J433" i="5" s="1"/>
  <c r="J758" i="5" a="1"/>
  <c r="J758" i="5" s="1"/>
  <c r="J465" i="5" a="1"/>
  <c r="J465" i="5" s="1"/>
  <c r="J968" i="5" a="1"/>
  <c r="J968" i="5" s="1"/>
  <c r="J218" i="5" a="1"/>
  <c r="J218" i="5" s="1"/>
  <c r="J217" i="5" a="1"/>
  <c r="J217" i="5" s="1"/>
  <c r="J118" i="5" a="1"/>
  <c r="J118" i="5" s="1"/>
  <c r="J1042" i="5" a="1"/>
  <c r="J1042" i="5" s="1"/>
  <c r="J1462" i="5" a="1"/>
  <c r="J1462" i="5" s="1"/>
  <c r="J1691" i="5" a="1"/>
  <c r="J1691" i="5" s="1"/>
  <c r="J617" i="5" a="1"/>
  <c r="J617" i="5" s="1"/>
  <c r="J1910" i="5" a="1"/>
  <c r="J1910" i="5" s="1"/>
  <c r="J1591" i="5" a="1"/>
  <c r="J1591" i="5" s="1"/>
  <c r="J190" i="5" a="1"/>
  <c r="J190" i="5" s="1"/>
  <c r="J88" i="5" a="1"/>
  <c r="J88" i="5" s="1"/>
  <c r="J940" i="5" a="1"/>
  <c r="J940" i="5" s="1"/>
  <c r="J610" i="5" a="1"/>
  <c r="J610" i="5" s="1"/>
  <c r="J398" i="5" a="1"/>
  <c r="J398" i="5" s="1"/>
  <c r="J708" i="5" a="1"/>
  <c r="J708" i="5" s="1"/>
  <c r="J395" i="5" a="1"/>
  <c r="J395" i="5" s="1"/>
  <c r="J351" i="5" a="1"/>
  <c r="J351" i="5" s="1"/>
  <c r="J560" i="5" a="1"/>
  <c r="J560" i="5" s="1"/>
  <c r="J85" i="5" a="1"/>
  <c r="J85" i="5" s="1"/>
  <c r="J1578" i="5" a="1"/>
  <c r="J1578" i="5" s="1"/>
  <c r="J1508" i="5" a="1"/>
  <c r="J1508" i="5" s="1"/>
  <c r="J587" i="5" a="1"/>
  <c r="J587" i="5" s="1"/>
  <c r="J130" i="5" a="1"/>
  <c r="J130" i="5" s="1"/>
  <c r="J1708" i="5" a="1"/>
  <c r="J1708" i="5" s="1"/>
  <c r="J1864" i="5" a="1"/>
  <c r="J1864" i="5" s="1"/>
  <c r="J1642" i="5" a="1"/>
  <c r="J1642" i="5" s="1"/>
  <c r="J731" i="5" a="1"/>
  <c r="J731" i="5" s="1"/>
  <c r="J1465" i="5" a="1"/>
  <c r="J1465" i="5" s="1"/>
  <c r="J1009" i="5" a="1"/>
  <c r="J1009" i="5" s="1"/>
  <c r="J1782" i="5" a="1"/>
  <c r="J1782" i="5" s="1"/>
  <c r="J223" i="5" a="1"/>
  <c r="J223" i="5" s="1"/>
  <c r="J530" i="5" a="1"/>
  <c r="J530" i="5" s="1"/>
  <c r="J3" i="5" a="1"/>
  <c r="J3" i="5" s="1"/>
  <c r="J1151" i="5" a="1"/>
  <c r="J1151" i="5" s="1"/>
  <c r="J82" i="5" a="1"/>
  <c r="J82" i="5" s="1"/>
  <c r="J555" i="5" a="1"/>
  <c r="J555" i="5" s="1"/>
  <c r="J1244" i="5" a="1"/>
  <c r="J1244" i="5" s="1"/>
  <c r="J1084" i="5" a="1"/>
  <c r="J1084" i="5" s="1"/>
  <c r="J669" i="5" a="1"/>
  <c r="J669" i="5" s="1"/>
  <c r="J1960" i="5" a="1"/>
  <c r="J1960" i="5" s="1"/>
  <c r="J929" i="5" a="1"/>
  <c r="J929" i="5" s="1"/>
  <c r="J1347" i="5" a="1"/>
  <c r="J1347" i="5" s="1"/>
  <c r="J1639" i="5" a="1"/>
  <c r="J1639" i="5" s="1"/>
  <c r="J1452" i="5" a="1"/>
  <c r="J1452" i="5" s="1"/>
  <c r="J128" i="5" a="1"/>
  <c r="J128" i="5" s="1"/>
  <c r="J405" i="5" a="1"/>
  <c r="J405" i="5" s="1"/>
  <c r="J1338" i="5" a="1"/>
  <c r="J1338" i="5" s="1"/>
  <c r="J1750" i="5" a="1"/>
  <c r="J1750" i="5" s="1"/>
  <c r="J848" i="5" a="1"/>
  <c r="J848" i="5" s="1"/>
  <c r="J1307" i="5" a="1"/>
  <c r="J1307" i="5" s="1"/>
  <c r="J1845" i="5" a="1"/>
  <c r="J1845" i="5" s="1"/>
  <c r="J1135" i="5" a="1"/>
  <c r="J1135" i="5" s="1"/>
  <c r="J975" i="5" a="1"/>
  <c r="J975" i="5" s="1"/>
  <c r="J947" i="5" a="1"/>
  <c r="J947" i="5" s="1"/>
  <c r="J1964" i="5" a="1"/>
  <c r="J1964" i="5" s="1"/>
  <c r="J1139" i="5" a="1"/>
  <c r="J1139" i="5" s="1"/>
  <c r="J819" i="5" a="1"/>
  <c r="J819" i="5" s="1"/>
  <c r="J1241" i="5" a="1"/>
  <c r="J1241" i="5" s="1"/>
  <c r="J487" i="5" a="1"/>
  <c r="J487" i="5" s="1"/>
  <c r="J489" i="5" a="1"/>
  <c r="J489" i="5" s="1"/>
  <c r="J1922" i="5" a="1"/>
  <c r="J1922" i="5" s="1"/>
  <c r="J20" i="5" a="1"/>
  <c r="J20" i="5" s="1"/>
  <c r="J1703" i="5" a="1"/>
  <c r="J1703" i="5" s="1"/>
  <c r="J1842" i="5" a="1"/>
  <c r="J1842" i="5" s="1"/>
  <c r="J835" i="5" a="1"/>
  <c r="J835" i="5" s="1"/>
  <c r="J1637" i="5" a="1"/>
  <c r="J1637" i="5" s="1"/>
  <c r="J1066" i="5" a="1"/>
  <c r="J1066" i="5" s="1"/>
  <c r="J1450" i="5" a="1"/>
  <c r="J1450" i="5" s="1"/>
  <c r="J892" i="5" a="1"/>
  <c r="J892" i="5" s="1"/>
  <c r="J769" i="5" a="1"/>
  <c r="J769" i="5" s="1"/>
  <c r="J1592" i="5" a="1"/>
  <c r="J1592" i="5" s="1"/>
  <c r="J1727" i="5" a="1"/>
  <c r="J1727" i="5" s="1"/>
  <c r="J867" i="5" a="1"/>
  <c r="J867" i="5" s="1"/>
  <c r="J1597" i="5" a="1"/>
  <c r="J1597" i="5" s="1"/>
  <c r="J1255" i="5" a="1"/>
  <c r="J1255" i="5" s="1"/>
  <c r="J60" i="5" a="1"/>
  <c r="J60" i="5" s="1"/>
  <c r="J476" i="5" a="1"/>
  <c r="J476" i="5" s="1"/>
  <c r="J970" i="5" a="1"/>
  <c r="J970" i="5" s="1"/>
  <c r="J1775" i="5" a="1"/>
  <c r="J1775" i="5" s="1"/>
  <c r="J1060" i="5" a="1"/>
  <c r="J1060" i="5" s="1"/>
  <c r="J1195" i="5" a="1"/>
  <c r="J1195" i="5" s="1"/>
  <c r="J1925" i="5" a="1"/>
  <c r="J1925" i="5" s="1"/>
  <c r="J1984" i="5" a="1"/>
  <c r="J1984" i="5" s="1"/>
  <c r="J437" i="5" a="1"/>
  <c r="J437" i="5" s="1"/>
  <c r="J1711" i="5" a="1"/>
  <c r="J1711" i="5" s="1"/>
  <c r="J174" i="5" a="1"/>
  <c r="J174" i="5" s="1"/>
  <c r="J653" i="5" a="1"/>
  <c r="J653" i="5" s="1"/>
  <c r="J1896" i="5" a="1"/>
  <c r="J1896" i="5" s="1"/>
  <c r="J1657" i="5" a="1"/>
  <c r="J1657" i="5" s="1"/>
  <c r="J624" i="5" a="1"/>
  <c r="J624" i="5" s="1"/>
  <c r="J1256" i="5" a="1"/>
  <c r="J1256" i="5" s="1"/>
  <c r="J293" i="5" a="1"/>
  <c r="J293" i="5" s="1"/>
  <c r="J991" i="5" a="1"/>
  <c r="J991" i="5" s="1"/>
  <c r="J1809" i="5" a="1"/>
  <c r="J1809" i="5" s="1"/>
  <c r="J1299" i="5" a="1"/>
  <c r="J1299" i="5" s="1"/>
  <c r="J821" i="5" a="1"/>
  <c r="J821" i="5" s="1"/>
  <c r="J1666" i="5" a="1"/>
  <c r="J1666" i="5" s="1"/>
  <c r="J1813" i="5" a="1"/>
  <c r="J1813" i="5" s="1"/>
  <c r="J154" i="5" a="1"/>
  <c r="J154" i="5" s="1"/>
  <c r="J1056" i="5" a="1"/>
  <c r="J1056" i="5" s="1"/>
  <c r="J586" i="5" a="1"/>
  <c r="J586" i="5" s="1"/>
  <c r="J496" i="5" a="1"/>
  <c r="J496" i="5" s="1"/>
  <c r="J1273" i="5" a="1"/>
  <c r="J1273" i="5" s="1"/>
  <c r="J1286" i="5" a="1"/>
  <c r="J1286" i="5" s="1"/>
  <c r="J795" i="5" a="1"/>
  <c r="J795" i="5" s="1"/>
  <c r="J1337" i="5" a="1"/>
  <c r="J1337" i="5" s="1"/>
  <c r="J1446" i="5" a="1"/>
  <c r="J1446" i="5" s="1"/>
  <c r="J1539" i="5" a="1"/>
  <c r="J1539" i="5" s="1"/>
  <c r="J180" i="5" a="1"/>
  <c r="J180" i="5" s="1"/>
  <c r="J1196" i="5" a="1"/>
  <c r="J1196" i="5" s="1"/>
  <c r="J1541" i="5" a="1"/>
  <c r="J1541" i="5" s="1"/>
  <c r="J209" i="5" a="1"/>
  <c r="J209" i="5" s="1"/>
  <c r="J211" i="5" a="1"/>
  <c r="J211" i="5" s="1"/>
  <c r="J957" i="5" a="1"/>
  <c r="J957" i="5" s="1"/>
  <c r="J94" i="5" a="1"/>
  <c r="J94" i="5" s="1"/>
  <c r="J261" i="5" a="1"/>
  <c r="J261" i="5" s="1"/>
  <c r="J408" i="5" a="1"/>
  <c r="J408" i="5" s="1"/>
  <c r="J1867" i="5" a="1"/>
  <c r="J1867" i="5" s="1"/>
  <c r="J645" i="5" a="1"/>
  <c r="J645" i="5" s="1"/>
  <c r="J811" i="5" a="1"/>
  <c r="J811" i="5" s="1"/>
  <c r="J1083" i="5" a="1"/>
  <c r="J1083" i="5" s="1"/>
  <c r="J815" i="5" a="1"/>
  <c r="J815" i="5" s="1"/>
  <c r="J1828" i="5" a="1"/>
  <c r="J1828" i="5" s="1"/>
  <c r="J1764" i="5" a="1"/>
  <c r="J1764" i="5" s="1"/>
  <c r="J569" i="5" a="1"/>
  <c r="J569" i="5" s="1"/>
  <c r="J1745" i="5" a="1"/>
  <c r="J1745" i="5" s="1"/>
  <c r="J245" i="5" a="1"/>
  <c r="J245" i="5" s="1"/>
  <c r="J604" i="5" a="1"/>
  <c r="J604" i="5" s="1"/>
  <c r="J1424" i="5" a="1"/>
  <c r="J1424" i="5" s="1"/>
  <c r="J1414" i="5" a="1"/>
  <c r="J1414" i="5" s="1"/>
  <c r="J1177" i="5" a="1"/>
  <c r="J1177" i="5" s="1"/>
  <c r="J1463" i="5" a="1"/>
  <c r="J1463" i="5" s="1"/>
  <c r="J1892" i="5" a="1"/>
  <c r="J1892" i="5" s="1"/>
  <c r="J1956" i="5" a="1"/>
  <c r="J1956" i="5" s="1"/>
  <c r="J1368" i="5" a="1"/>
  <c r="J1368" i="5" s="1"/>
  <c r="J1574" i="5" a="1"/>
  <c r="J1574" i="5" s="1"/>
  <c r="J24" i="5" a="1"/>
  <c r="J24" i="5" s="1"/>
  <c r="J345" i="5" a="1"/>
  <c r="J345" i="5" s="1"/>
  <c r="J66" i="5" a="1"/>
  <c r="J66" i="5" s="1"/>
  <c r="J460" i="5" a="1"/>
  <c r="J460" i="5" s="1"/>
  <c r="J1355" i="5" a="1"/>
  <c r="J1355" i="5" s="1"/>
  <c r="J1885" i="5" a="1"/>
  <c r="J1885" i="5" s="1"/>
  <c r="J1398" i="5" a="1"/>
  <c r="J1398" i="5" s="1"/>
  <c r="J542" i="5" a="1"/>
  <c r="J542" i="5" s="1"/>
  <c r="J1704" i="5" a="1"/>
  <c r="J1704" i="5" s="1"/>
  <c r="J1190" i="5" a="1"/>
  <c r="J1190" i="5" s="1"/>
  <c r="J1626" i="5" a="1"/>
  <c r="J1626" i="5" s="1"/>
  <c r="J1668" i="5" a="1"/>
  <c r="J1668" i="5" s="1"/>
  <c r="J1559" i="5" a="1"/>
  <c r="J1559" i="5" s="1"/>
  <c r="J908" i="5" a="1"/>
  <c r="J908" i="5" s="1"/>
  <c r="J1723" i="5" a="1"/>
  <c r="J1723" i="5" s="1"/>
  <c r="J1563" i="5" a="1"/>
  <c r="J1563" i="5" s="1"/>
  <c r="J803" i="5" a="1"/>
  <c r="J803" i="5" s="1"/>
  <c r="J646" i="5" a="1"/>
  <c r="J646" i="5" s="1"/>
  <c r="J1002" i="5" a="1"/>
  <c r="J1002" i="5" s="1"/>
  <c r="J752" i="5" a="1"/>
  <c r="J752" i="5" s="1"/>
  <c r="J111" i="5" a="1"/>
  <c r="J111" i="5" s="1"/>
  <c r="J1593" i="5" a="1"/>
  <c r="J1593" i="5" s="1"/>
  <c r="J1236" i="5" a="1"/>
  <c r="J1236" i="5" s="1"/>
  <c r="J279" i="5" a="1"/>
  <c r="J279" i="5" s="1"/>
  <c r="J1333" i="5" a="1"/>
  <c r="J1333" i="5" s="1"/>
  <c r="J1483" i="5" a="1"/>
  <c r="J1483" i="5" s="1"/>
  <c r="J1449" i="5" a="1"/>
  <c r="J1449" i="5" s="1"/>
  <c r="J69" i="5" a="1"/>
  <c r="J69" i="5" s="1"/>
  <c r="J473" i="5" a="1"/>
  <c r="J473" i="5" s="1"/>
  <c r="J709" i="5" a="1"/>
  <c r="J709" i="5" s="1"/>
  <c r="J925" i="5" a="1"/>
  <c r="J925" i="5" s="1"/>
  <c r="J1746" i="5" a="1"/>
  <c r="J1746" i="5" s="1"/>
  <c r="J1174" i="5" a="1"/>
  <c r="J1174" i="5" s="1"/>
  <c r="J844" i="5" a="1"/>
  <c r="J844" i="5" s="1"/>
  <c r="J1613" i="5" a="1"/>
  <c r="J1613" i="5" s="1"/>
  <c r="J1180" i="5" a="1"/>
  <c r="J1180" i="5" s="1"/>
  <c r="J1931" i="5" a="1"/>
  <c r="J1931" i="5" s="1"/>
  <c r="J31" i="5" a="1"/>
  <c r="J31" i="5" s="1"/>
  <c r="J1916" i="5" a="1"/>
  <c r="J1916" i="5" s="1"/>
  <c r="J537" i="5" a="1"/>
  <c r="J537" i="5" s="1"/>
  <c r="J1125" i="5" a="1"/>
  <c r="J1125" i="5" s="1"/>
  <c r="J1848" i="5" a="1"/>
  <c r="J1848" i="5" s="1"/>
  <c r="J972" i="5" a="1"/>
  <c r="J972" i="5" s="1"/>
  <c r="J688" i="5" a="1"/>
  <c r="J688" i="5" s="1"/>
  <c r="J1466" i="5" a="1"/>
  <c r="J1466" i="5" s="1"/>
  <c r="J1046" i="5" a="1"/>
  <c r="J1046" i="5" s="1"/>
  <c r="J1126" i="5" a="1"/>
  <c r="J1126" i="5" s="1"/>
  <c r="J281" i="5" a="1"/>
  <c r="J281" i="5" s="1"/>
  <c r="J649" i="5" a="1"/>
  <c r="J649" i="5" s="1"/>
  <c r="J207" i="5" a="1"/>
  <c r="J207" i="5" s="1"/>
  <c r="J786" i="5" a="1"/>
  <c r="J786" i="5" s="1"/>
  <c r="J325" i="5" a="1"/>
  <c r="J325" i="5" s="1"/>
  <c r="J204" i="5" a="1"/>
  <c r="J204" i="5" s="1"/>
  <c r="J86" i="5" a="1"/>
  <c r="J86" i="5" s="1"/>
  <c r="J1527" i="5" a="1"/>
  <c r="J1527" i="5" s="1"/>
  <c r="J510" i="5" a="1"/>
  <c r="J510" i="5" s="1"/>
  <c r="J43" i="5" a="1"/>
  <c r="J43" i="5" s="1"/>
  <c r="J576" i="5" a="1"/>
  <c r="J576" i="5" s="1"/>
  <c r="J391" i="5" a="1"/>
  <c r="J391" i="5" s="1"/>
  <c r="J1612" i="5" a="1"/>
  <c r="J1612" i="5" s="1"/>
  <c r="J1890" i="5" a="1"/>
  <c r="J1890" i="5" s="1"/>
  <c r="J802" i="5" a="1"/>
  <c r="J802" i="5" s="1"/>
  <c r="J1650" i="5" a="1"/>
  <c r="J1650" i="5" s="1"/>
  <c r="J777" i="5" a="1"/>
  <c r="J777" i="5" s="1"/>
  <c r="J63" i="5" a="1"/>
  <c r="J63" i="5" s="1"/>
  <c r="J1730" i="5" a="1"/>
  <c r="J1730" i="5" s="1"/>
  <c r="J849" i="5" a="1"/>
  <c r="J849" i="5" s="1"/>
  <c r="J1669" i="5" a="1"/>
  <c r="J1669" i="5" s="1"/>
  <c r="J938" i="5" a="1"/>
  <c r="J938" i="5" s="1"/>
  <c r="J1194" i="5" a="1"/>
  <c r="J1194" i="5" s="1"/>
  <c r="J1729" i="5" a="1"/>
  <c r="J1729" i="5" s="1"/>
  <c r="J1030" i="5" a="1"/>
  <c r="J1030" i="5" s="1"/>
  <c r="J466" i="5" a="1"/>
  <c r="J466" i="5" s="1"/>
  <c r="J1158" i="5" a="1"/>
  <c r="J1158" i="5" s="1"/>
  <c r="J1906" i="5" a="1"/>
  <c r="J1906" i="5" s="1"/>
  <c r="J1213" i="5" a="1"/>
  <c r="J1213" i="5" s="1"/>
  <c r="J327" i="5" a="1"/>
  <c r="J327" i="5" s="1"/>
  <c r="J1331" i="5" a="1"/>
  <c r="J1331" i="5" s="1"/>
  <c r="J411" i="5" a="1"/>
  <c r="J411" i="5" s="1"/>
  <c r="J1295" i="5" a="1"/>
  <c r="J1295" i="5" s="1"/>
  <c r="J1369" i="5" a="1"/>
  <c r="J1369" i="5" s="1"/>
  <c r="J416" i="5" a="1"/>
  <c r="J416" i="5" s="1"/>
  <c r="J676" i="5" a="1"/>
  <c r="J676" i="5" s="1"/>
  <c r="J1959" i="5" a="1"/>
  <c r="J1959" i="5" s="1"/>
  <c r="J18" i="5" a="1"/>
  <c r="J18" i="5" s="1"/>
  <c r="J224" i="5" a="1"/>
  <c r="J224" i="5" s="1"/>
  <c r="J1460" i="5" a="1"/>
  <c r="J1460" i="5" s="1"/>
  <c r="J1004" i="5" a="1"/>
  <c r="J1004" i="5" s="1"/>
  <c r="J450" i="5" a="1"/>
  <c r="J450" i="5" s="1"/>
  <c r="J297" i="5" a="1"/>
  <c r="J297" i="5" s="1"/>
  <c r="J886" i="5" a="1"/>
  <c r="J886" i="5" s="1"/>
  <c r="J1733" i="5" a="1"/>
  <c r="J1733" i="5" s="1"/>
  <c r="J113" i="5" a="1"/>
  <c r="J113" i="5" s="1"/>
  <c r="J1262" i="5" a="1"/>
  <c r="J1262" i="5" s="1"/>
  <c r="J727" i="5" a="1"/>
  <c r="J727" i="5" s="1"/>
  <c r="J503" i="5" a="1"/>
  <c r="J503" i="5" s="1"/>
  <c r="J1039" i="5" a="1"/>
  <c r="J1039" i="5" s="1"/>
  <c r="J368" i="5" a="1"/>
  <c r="J368" i="5" s="1"/>
  <c r="J822" i="5" a="1"/>
  <c r="J822" i="5" s="1"/>
  <c r="J1803" i="5" a="1"/>
  <c r="J1803" i="5" s="1"/>
  <c r="J1826" i="5" a="1"/>
  <c r="J1826" i="5" s="1"/>
  <c r="J266" i="5" a="1"/>
  <c r="J266" i="5" s="1"/>
  <c r="J236" i="5" a="1"/>
  <c r="J236" i="5" s="1"/>
  <c r="J70" i="5" a="1"/>
  <c r="J70" i="5" s="1"/>
  <c r="J1556" i="5" a="1"/>
  <c r="J1556" i="5" s="1"/>
  <c r="J1061" i="5" a="1"/>
  <c r="J1061" i="5" s="1"/>
  <c r="J295" i="5" a="1"/>
  <c r="J295" i="5" s="1"/>
  <c r="J1434" i="5" a="1"/>
  <c r="J1434" i="5" s="1"/>
  <c r="J695" i="5" a="1"/>
  <c r="J695" i="5" s="1"/>
  <c r="J102" i="5" a="1"/>
  <c r="J102" i="5" s="1"/>
  <c r="J1660" i="5" a="1"/>
  <c r="J1660" i="5" s="1"/>
  <c r="J602" i="5" a="1"/>
  <c r="J602" i="5" s="1"/>
  <c r="J1646" i="5" a="1"/>
  <c r="J1646" i="5" s="1"/>
  <c r="J1909" i="5" a="1"/>
  <c r="J1909" i="5" s="1"/>
  <c r="J774" i="5" a="1"/>
  <c r="J774" i="5" s="1"/>
  <c r="J1254" i="5" a="1"/>
  <c r="J1254" i="5" s="1"/>
  <c r="J526" i="5" a="1"/>
  <c r="J526" i="5" s="1"/>
  <c r="J1904" i="5" a="1"/>
  <c r="J1904" i="5" s="1"/>
  <c r="J1615" i="5" a="1"/>
  <c r="J1615" i="5" s="1"/>
  <c r="J1390" i="5" a="1"/>
  <c r="J1390" i="5" s="1"/>
  <c r="J1665" i="5" a="1"/>
  <c r="J1665" i="5" s="1"/>
  <c r="J1383" i="5" a="1"/>
  <c r="J1383" i="5" s="1"/>
  <c r="J1464" i="5" a="1"/>
  <c r="J1464" i="5" s="1"/>
  <c r="J1079" i="5" a="1"/>
  <c r="J1079" i="5" s="1"/>
  <c r="J796" i="5" a="1"/>
  <c r="J796" i="5" s="1"/>
  <c r="J1554" i="5" a="1"/>
  <c r="J1554" i="5" s="1"/>
  <c r="J1467" i="5" a="1"/>
  <c r="J1467" i="5" s="1"/>
  <c r="J737" i="5" a="1"/>
  <c r="J737" i="5" s="1"/>
  <c r="J361" i="5" a="1"/>
  <c r="J361" i="5" s="1"/>
  <c r="J263" i="5" a="1"/>
  <c r="J263" i="5" s="1"/>
  <c r="J459" i="5" a="1"/>
  <c r="J459" i="5" s="1"/>
  <c r="J880" i="5" a="1"/>
  <c r="J880" i="5" s="1"/>
  <c r="J1354" i="5" a="1"/>
  <c r="J1354" i="5" s="1"/>
  <c r="J683" i="5" a="1"/>
  <c r="J683" i="5" s="1"/>
  <c r="J1621" i="5" a="1"/>
  <c r="J1621" i="5" s="1"/>
  <c r="J1121" i="5" a="1"/>
  <c r="J1121" i="5" s="1"/>
  <c r="J877" i="5" a="1"/>
  <c r="J877" i="5" s="1"/>
  <c r="J147" i="5" a="1"/>
  <c r="J147" i="5" s="1"/>
  <c r="J1068" i="5" a="1"/>
  <c r="J1068" i="5" s="1"/>
  <c r="J290" i="5" a="1"/>
  <c r="J290" i="5" s="1"/>
  <c r="J1720" i="5" a="1"/>
  <c r="J1720" i="5" s="1"/>
  <c r="J524" i="5" a="1"/>
  <c r="J524" i="5" s="1"/>
  <c r="J221" i="5" a="1"/>
  <c r="J221" i="5" s="1"/>
  <c r="J1045" i="5" a="1"/>
  <c r="J1045" i="5" s="1"/>
  <c r="J694" i="5" a="1"/>
  <c r="J694" i="5" s="1"/>
  <c r="J1410" i="5" a="1"/>
  <c r="J1410" i="5" s="1"/>
  <c r="J1065" i="5" a="1"/>
  <c r="J1065" i="5" s="1"/>
  <c r="J1522" i="5" a="1"/>
  <c r="J1522" i="5" s="1"/>
  <c r="J145" i="5" a="1"/>
  <c r="J145" i="5" s="1"/>
  <c r="J1442" i="5" a="1"/>
  <c r="J1442" i="5" s="1"/>
  <c r="J864" i="5" a="1"/>
  <c r="J864" i="5" s="1"/>
  <c r="J122" i="5" a="1"/>
  <c r="J122" i="5" s="1"/>
  <c r="J11" i="5" a="1"/>
  <c r="J11" i="5" s="1"/>
  <c r="J1187" i="5" a="1"/>
  <c r="J1187" i="5" s="1"/>
  <c r="J756" i="5" a="1"/>
  <c r="J756" i="5" s="1"/>
  <c r="J578" i="5" a="1"/>
  <c r="J578" i="5" s="1"/>
  <c r="J879" i="5" a="1"/>
  <c r="J879" i="5" s="1"/>
  <c r="J501" i="5" a="1"/>
  <c r="J501" i="5" s="1"/>
  <c r="J1778" i="5" a="1"/>
  <c r="J1778" i="5" s="1"/>
  <c r="J665" i="5" a="1"/>
  <c r="J665" i="5" s="1"/>
  <c r="J662" i="5" a="1"/>
  <c r="J662" i="5" s="1"/>
  <c r="J706" i="5" a="1"/>
  <c r="J706" i="5" s="1"/>
  <c r="J1825" i="5" a="1"/>
  <c r="J1825" i="5" s="1"/>
  <c r="J1479" i="5" a="1"/>
  <c r="J1479" i="5" s="1"/>
  <c r="J203" i="5" a="1"/>
  <c r="J203" i="5" s="1"/>
  <c r="J485" i="5" a="1"/>
  <c r="J485" i="5" s="1"/>
  <c r="J1052" i="5" a="1"/>
  <c r="J1052" i="5" s="1"/>
  <c r="J313" i="5" a="1"/>
  <c r="J313" i="5" s="1"/>
  <c r="J1323" i="5" a="1"/>
  <c r="J1323" i="5" s="1"/>
  <c r="J1598" i="5" a="1"/>
  <c r="J1598" i="5" s="1"/>
  <c r="J1401" i="5" a="1"/>
  <c r="J1401" i="5" s="1"/>
  <c r="J1406" i="5" a="1"/>
  <c r="J1406" i="5" s="1"/>
  <c r="J1512" i="5" a="1"/>
  <c r="J1512" i="5" s="1"/>
  <c r="J896" i="5" a="1"/>
  <c r="J896" i="5" s="1"/>
  <c r="J1763" i="5" a="1"/>
  <c r="J1763" i="5" s="1"/>
  <c r="J788" i="5" a="1"/>
  <c r="J788" i="5" s="1"/>
  <c r="J1804" i="5" a="1"/>
  <c r="J1804" i="5" s="1"/>
  <c r="J181" i="5" a="1"/>
  <c r="J181" i="5" s="1"/>
  <c r="J1272" i="5" a="1"/>
  <c r="J1272" i="5" s="1"/>
  <c r="J232" i="5" a="1"/>
  <c r="J232" i="5" s="1"/>
  <c r="J1977" i="5" a="1"/>
  <c r="J1977" i="5" s="1"/>
  <c r="J1996" i="5" a="1"/>
  <c r="J1996" i="5" s="1"/>
  <c r="J690" i="5" a="1"/>
  <c r="J690" i="5" s="1"/>
  <c r="J165" i="5" a="1"/>
  <c r="J165" i="5" s="1"/>
  <c r="J1640" i="5" a="1"/>
  <c r="J1640" i="5" s="1"/>
  <c r="J565" i="5" a="1"/>
  <c r="J565" i="5" s="1"/>
  <c r="J230" i="5" a="1"/>
  <c r="J230" i="5" s="1"/>
  <c r="J101" i="5" a="1"/>
  <c r="J101" i="5" s="1"/>
  <c r="J278" i="5" a="1"/>
  <c r="J278" i="5" s="1"/>
  <c r="J314" i="5" a="1"/>
  <c r="J314" i="5" s="1"/>
  <c r="J1445" i="5" a="1"/>
  <c r="J1445" i="5" s="1"/>
  <c r="J1199" i="5" a="1"/>
  <c r="J1199" i="5" s="1"/>
  <c r="J382" i="5" a="1"/>
  <c r="J382" i="5" s="1"/>
  <c r="J385" i="5" a="1"/>
  <c r="J385" i="5" s="1"/>
  <c r="J409" i="5" a="1"/>
  <c r="J409" i="5" s="1"/>
  <c r="J467" i="5" a="1"/>
  <c r="J467" i="5" s="1"/>
  <c r="J936" i="5" a="1"/>
  <c r="J936" i="5" s="1"/>
  <c r="J1353" i="5" a="1"/>
  <c r="J1353" i="5" s="1"/>
  <c r="J622" i="5" a="1"/>
  <c r="J622" i="5" s="1"/>
  <c r="J401" i="5" a="1"/>
  <c r="J401" i="5" s="1"/>
  <c r="J277" i="5" a="1"/>
  <c r="J277" i="5" s="1"/>
  <c r="J1953" i="5" a="1"/>
  <c r="J1953" i="5" s="1"/>
  <c r="J854" i="5" a="1"/>
  <c r="J854" i="5" s="1"/>
  <c r="J1327" i="5" a="1"/>
  <c r="J1327" i="5" s="1"/>
  <c r="J188" i="5" a="1"/>
  <c r="J188" i="5" s="1"/>
  <c r="J1831" i="5" a="1"/>
  <c r="J1831" i="5" s="1"/>
  <c r="J611" i="5" a="1"/>
  <c r="J611" i="5" s="1"/>
  <c r="J103" i="5" a="1"/>
  <c r="J103" i="5" s="1"/>
  <c r="J861" i="5" a="1"/>
  <c r="J861" i="5" s="1"/>
  <c r="J1062" i="5" a="1"/>
  <c r="J1062" i="5" s="1"/>
  <c r="J378" i="5" a="1"/>
  <c r="J378" i="5" s="1"/>
  <c r="J1055" i="5" a="1"/>
  <c r="J1055" i="5" s="1"/>
  <c r="J307" i="5" a="1"/>
  <c r="J307" i="5" s="1"/>
  <c r="J718" i="5" a="1"/>
  <c r="J718" i="5" s="1"/>
  <c r="J255" i="5" a="1"/>
  <c r="J255" i="5" s="1"/>
  <c r="J1105" i="5" a="1"/>
  <c r="J1105" i="5" s="1"/>
  <c r="J1716" i="5" a="1"/>
  <c r="J1716" i="5" s="1"/>
  <c r="J444" i="5" a="1"/>
  <c r="J444" i="5" s="1"/>
  <c r="J927" i="5" a="1"/>
  <c r="J927" i="5" s="1"/>
  <c r="J151" i="5" a="1"/>
  <c r="J151" i="5" s="1"/>
  <c r="J1819" i="5" a="1"/>
  <c r="J1819" i="5" s="1"/>
  <c r="J57" i="5" a="1"/>
  <c r="J57" i="5" s="1"/>
  <c r="J722" i="5" a="1"/>
  <c r="J722" i="5" s="1"/>
  <c r="J934" i="5" a="1"/>
  <c r="J934" i="5" s="1"/>
  <c r="J976" i="5" a="1"/>
  <c r="J976" i="5" s="1"/>
  <c r="J1784" i="5" a="1"/>
  <c r="J1784" i="5" s="1"/>
  <c r="J1517" i="5" a="1"/>
  <c r="J1517" i="5" s="1"/>
  <c r="J988" i="5" a="1"/>
  <c r="J988" i="5" s="1"/>
  <c r="J234" i="5" a="1"/>
  <c r="J234" i="5" s="1"/>
  <c r="J778" i="5" a="1"/>
  <c r="J778" i="5" s="1"/>
  <c r="J1852" i="5" a="1"/>
  <c r="J1852" i="5" s="1"/>
  <c r="J1492" i="5" a="1"/>
  <c r="J1492" i="5" s="1"/>
  <c r="J640" i="5" a="1"/>
  <c r="J640" i="5" s="1"/>
  <c r="J1129" i="5" a="1"/>
  <c r="J1129" i="5" s="1"/>
  <c r="J423" i="5" a="1"/>
  <c r="J423" i="5" s="1"/>
  <c r="J91" i="5" a="1"/>
  <c r="J91" i="5" s="1"/>
  <c r="J720" i="5" a="1"/>
  <c r="J720" i="5" s="1"/>
  <c r="J1843" i="5" a="1"/>
  <c r="J1843" i="5" s="1"/>
  <c r="J667" i="5" a="1"/>
  <c r="J667" i="5" s="1"/>
  <c r="J943" i="5" a="1"/>
  <c r="J943" i="5" s="1"/>
  <c r="J549" i="5" a="1"/>
  <c r="J549" i="5" s="1"/>
  <c r="J80" i="5" a="1"/>
  <c r="J80" i="5" s="1"/>
  <c r="J182" i="5" a="1"/>
  <c r="J182" i="5" s="1"/>
  <c r="J316" i="5" a="1"/>
  <c r="J316" i="5" s="1"/>
  <c r="J787" i="5" a="1"/>
  <c r="J787" i="5" s="1"/>
  <c r="J264" i="5" a="1"/>
  <c r="J264" i="5" s="1"/>
  <c r="J598" i="5" a="1"/>
  <c r="J598" i="5" s="1"/>
  <c r="J1644" i="5" a="1"/>
  <c r="J1644" i="5" s="1"/>
  <c r="J1645" i="5" a="1"/>
  <c r="J1645" i="5" s="1"/>
  <c r="J966" i="5" a="1"/>
  <c r="J966" i="5" s="1"/>
  <c r="J177" i="5" a="1"/>
  <c r="J177" i="5" s="1"/>
  <c r="J15" i="5" a="1"/>
  <c r="J15" i="5" s="1"/>
  <c r="J557" i="5" a="1"/>
  <c r="J557" i="5" s="1"/>
  <c r="J28" i="5" a="1"/>
  <c r="J28" i="5" s="1"/>
  <c r="J723" i="5" a="1"/>
  <c r="J723" i="5" s="1"/>
  <c r="J746" i="5" a="1"/>
  <c r="J746" i="5" s="1"/>
  <c r="J453" i="5" a="1"/>
  <c r="J453" i="5" s="1"/>
  <c r="J1348" i="5" a="1"/>
  <c r="J1348" i="5" s="1"/>
  <c r="J320" i="5" a="1"/>
  <c r="J320" i="5" s="1"/>
  <c r="J1912" i="5" a="1"/>
  <c r="J1912" i="5" s="1"/>
  <c r="J1894" i="5" a="1"/>
  <c r="J1894" i="5" s="1"/>
  <c r="J825" i="5" a="1"/>
  <c r="J825" i="5" s="1"/>
  <c r="J302" i="5" a="1"/>
  <c r="J302" i="5" s="1"/>
  <c r="J370" i="5" a="1"/>
  <c r="J370" i="5" s="1"/>
  <c r="J1594" i="5" a="1"/>
  <c r="J1594" i="5" s="1"/>
  <c r="J1363" i="5" a="1"/>
  <c r="J1363" i="5" s="1"/>
  <c r="J672" i="5" a="1"/>
  <c r="J672" i="5" s="1"/>
  <c r="J1969" i="5" a="1"/>
  <c r="J1969" i="5" s="1"/>
  <c r="J1623" i="5" a="1"/>
  <c r="J1623" i="5" s="1"/>
  <c r="J389" i="5" a="1"/>
  <c r="J389" i="5" s="1"/>
  <c r="J121" i="5" a="1"/>
  <c r="J121" i="5" s="1"/>
  <c r="J1362" i="5" a="1"/>
  <c r="J1362" i="5" s="1"/>
  <c r="J1915" i="5" a="1"/>
  <c r="J1915" i="5" s="1"/>
  <c r="J1087" i="5" a="1"/>
  <c r="J1087" i="5" s="1"/>
  <c r="J1498" i="5" a="1"/>
  <c r="J1498" i="5" s="1"/>
  <c r="J1036" i="5" a="1"/>
  <c r="J1036" i="5" s="1"/>
  <c r="J897" i="5" a="1"/>
  <c r="J897" i="5" s="1"/>
  <c r="J206" i="5" a="1"/>
  <c r="J206" i="5" s="1"/>
  <c r="J660" i="5" a="1"/>
  <c r="J660" i="5" s="1"/>
  <c r="J860" i="5" a="1"/>
  <c r="J860" i="5" s="1"/>
  <c r="J1858" i="5" a="1"/>
  <c r="J1858" i="5" s="1"/>
  <c r="J1250" i="5" a="1"/>
  <c r="J1250" i="5" s="1"/>
  <c r="J5" i="5" a="1"/>
  <c r="J5" i="5" s="1"/>
  <c r="J79" i="5" a="1"/>
  <c r="J79" i="5" s="1"/>
  <c r="J1653" i="5" a="1"/>
  <c r="J1653" i="5" s="1"/>
  <c r="J287" i="5" a="1"/>
  <c r="J287" i="5" s="1"/>
  <c r="J288" i="5" a="1"/>
  <c r="J288" i="5" s="1"/>
  <c r="J1317" i="5" a="1"/>
  <c r="J1317" i="5" s="1"/>
  <c r="J1980" i="5" a="1"/>
  <c r="J1980" i="5" s="1"/>
  <c r="J701" i="5" a="1"/>
  <c r="J701" i="5" s="1"/>
  <c r="J1957" i="5" a="1"/>
  <c r="J1957" i="5" s="1"/>
  <c r="J1396" i="5" a="1"/>
  <c r="J1396" i="5" s="1"/>
  <c r="J736" i="5" a="1"/>
  <c r="J736" i="5" s="1"/>
  <c r="J770" i="5" a="1"/>
  <c r="J770" i="5" s="1"/>
  <c r="J402" i="5" a="1"/>
  <c r="J402" i="5" s="1"/>
  <c r="J1207" i="5" a="1"/>
  <c r="J1207" i="5" s="1"/>
  <c r="J1067" i="5" a="1"/>
  <c r="J1067" i="5" s="1"/>
  <c r="J1576" i="5" a="1"/>
  <c r="J1576" i="5" s="1"/>
  <c r="J1793" i="5" a="1"/>
  <c r="J1793" i="5" s="1"/>
  <c r="J1268" i="5" a="1"/>
  <c r="J1268" i="5" s="1"/>
  <c r="J635" i="5" a="1"/>
  <c r="J635" i="5" s="1"/>
  <c r="J1072" i="5" a="1"/>
  <c r="J1072" i="5" s="1"/>
  <c r="J1098" i="5" a="1"/>
  <c r="J1098" i="5" s="1"/>
  <c r="J911" i="5" a="1"/>
  <c r="J911" i="5" s="1"/>
  <c r="J794" i="5" a="1"/>
  <c r="J794" i="5" s="1"/>
  <c r="J1078" i="5" a="1"/>
  <c r="J1078" i="5" s="1"/>
  <c r="J1781" i="5" a="1"/>
  <c r="J1781" i="5" s="1"/>
  <c r="J1011" i="5" a="1"/>
  <c r="J1011" i="5" s="1"/>
  <c r="J1189" i="5" a="1"/>
  <c r="J1189" i="5" s="1"/>
  <c r="J747" i="5" a="1"/>
  <c r="J747" i="5" s="1"/>
  <c r="J1499" i="5" a="1"/>
  <c r="J1499" i="5" s="1"/>
  <c r="J373" i="5" a="1"/>
  <c r="J373" i="5" s="1"/>
  <c r="J357" i="5" a="1"/>
  <c r="J357" i="5" s="1"/>
  <c r="J521" i="5" a="1"/>
  <c r="J521" i="5" s="1"/>
  <c r="J1524" i="5" a="1"/>
  <c r="J1524" i="5" s="1"/>
  <c r="J1529" i="5" a="1"/>
  <c r="J1529" i="5" s="1"/>
  <c r="J1384" i="5" a="1"/>
  <c r="J1384" i="5" s="1"/>
  <c r="J299" i="5" a="1"/>
  <c r="J299" i="5" s="1"/>
  <c r="J528" i="5" a="1"/>
  <c r="J528" i="5" s="1"/>
  <c r="J1868" i="5" a="1"/>
  <c r="J1868" i="5" s="1"/>
  <c r="J1470" i="5" a="1"/>
  <c r="J1470" i="5" s="1"/>
  <c r="J1314" i="5" a="1"/>
  <c r="J1314" i="5" s="1"/>
  <c r="J1857" i="5" a="1"/>
  <c r="J1857" i="5" s="1"/>
  <c r="J1222" i="5" a="1"/>
  <c r="J1222" i="5" s="1"/>
  <c r="J1575" i="5" a="1"/>
  <c r="J1575" i="5" s="1"/>
  <c r="J1155" i="5" a="1"/>
  <c r="J1155" i="5" s="1"/>
  <c r="J583" i="5" a="1"/>
  <c r="J583" i="5" s="1"/>
  <c r="J92" i="5" a="1"/>
  <c r="J92" i="5" s="1"/>
  <c r="J1663" i="5" a="1"/>
  <c r="J1663" i="5" s="1"/>
  <c r="J1841" i="5" a="1"/>
  <c r="J1841" i="5" s="1"/>
  <c r="J607" i="5" a="1"/>
  <c r="J607" i="5" s="1"/>
  <c r="J1070" i="5" a="1"/>
  <c r="J1070" i="5" s="1"/>
  <c r="J1518" i="5" a="1"/>
  <c r="J1518" i="5" s="1"/>
  <c r="J1695" i="5" a="1"/>
  <c r="J1695" i="5" s="1"/>
  <c r="J804" i="5" a="1"/>
  <c r="J804" i="5" s="1"/>
  <c r="J1994" i="5" a="1"/>
  <c r="J1994" i="5" s="1"/>
  <c r="J17" i="5" a="1"/>
  <c r="J17" i="5" s="1"/>
  <c r="J599" i="5" a="1"/>
  <c r="J599" i="5" s="1"/>
  <c r="J1184" i="5" a="1"/>
  <c r="J1184" i="5" s="1"/>
  <c r="J359" i="5" a="1"/>
  <c r="J359" i="5" s="1"/>
  <c r="J1840" i="5" a="1"/>
  <c r="J1840" i="5" s="1"/>
  <c r="J482" i="5" a="1"/>
  <c r="J482" i="5" s="1"/>
  <c r="J1421" i="5" a="1"/>
  <c r="J1421" i="5" s="1"/>
  <c r="J364" i="5" a="1"/>
  <c r="J364" i="5" s="1"/>
  <c r="J1110" i="5" a="1"/>
  <c r="J1110" i="5" s="1"/>
  <c r="J400" i="5" a="1"/>
  <c r="J400" i="5" s="1"/>
  <c r="J1856" i="5" a="1"/>
  <c r="J1856" i="5" s="1"/>
  <c r="J418" i="5" a="1"/>
  <c r="J418" i="5" s="1"/>
  <c r="J89" i="5" a="1"/>
  <c r="J89" i="5" s="1"/>
  <c r="J838" i="5" a="1"/>
  <c r="J838" i="5" s="1"/>
  <c r="J1284" i="5" a="1"/>
  <c r="J1284" i="5" s="1"/>
  <c r="J1309" i="5" a="1"/>
  <c r="J1309" i="5" s="1"/>
  <c r="J1288" i="5" a="1"/>
  <c r="J1288" i="5" s="1"/>
  <c r="J1974" i="5" a="1"/>
  <c r="J1974" i="5" s="1"/>
  <c r="J1380" i="5" a="1"/>
  <c r="J1380" i="5" s="1"/>
  <c r="J730" i="5" a="1"/>
  <c r="J730" i="5" s="1"/>
  <c r="J225" i="5" a="1"/>
  <c r="J225" i="5" s="1"/>
  <c r="J1801" i="5" a="1"/>
  <c r="J1801" i="5" s="1"/>
  <c r="J862" i="5" a="1"/>
  <c r="J862" i="5" s="1"/>
  <c r="J637" i="5" a="1"/>
  <c r="J637" i="5" s="1"/>
  <c r="J1948" i="5" a="1"/>
  <c r="J1948" i="5" s="1"/>
  <c r="J1403" i="5" a="1"/>
  <c r="J1403" i="5" s="1"/>
  <c r="J1954" i="5" a="1"/>
  <c r="J1954" i="5" s="1"/>
  <c r="J1091" i="5" a="1"/>
  <c r="J1091" i="5" s="1"/>
  <c r="J782" i="5" a="1"/>
  <c r="J782" i="5" s="1"/>
  <c r="J582" i="5" a="1"/>
  <c r="J582" i="5" s="1"/>
  <c r="J717" i="5" a="1"/>
  <c r="J717" i="5" s="1"/>
  <c r="J1285" i="5" a="1"/>
  <c r="J1285" i="5" s="1"/>
  <c r="J271" i="5" a="1"/>
  <c r="J271" i="5" s="1"/>
  <c r="J1147" i="5" a="1"/>
  <c r="J1147" i="5" s="1"/>
  <c r="J612" i="5" a="1"/>
  <c r="J612" i="5" s="1"/>
  <c r="J1788" i="5" a="1"/>
  <c r="J1788" i="5" s="1"/>
  <c r="J492" i="5" a="1"/>
  <c r="J492" i="5" s="1"/>
  <c r="J619" i="5" a="1"/>
  <c r="J619" i="5" s="1"/>
  <c r="J1497" i="5" a="1"/>
  <c r="J1497" i="5" s="1"/>
  <c r="J274" i="5" a="1"/>
  <c r="J274" i="5" s="1"/>
  <c r="J1386" i="5" a="1"/>
  <c r="J1386" i="5" s="1"/>
  <c r="J1823" i="5" a="1"/>
  <c r="J1823" i="5" s="1"/>
  <c r="J823" i="5" a="1"/>
  <c r="J823" i="5" s="1"/>
  <c r="J469" i="5" a="1"/>
  <c r="J469" i="5" s="1"/>
  <c r="J1547" i="5" a="1"/>
  <c r="J1547" i="5" s="1"/>
  <c r="J1681" i="5" a="1"/>
  <c r="J1681" i="5" s="1"/>
  <c r="J249" i="5" a="1"/>
  <c r="J249" i="5" s="1"/>
  <c r="J1728" i="5" a="1"/>
  <c r="J1728" i="5" s="1"/>
  <c r="J1570" i="5" a="1"/>
  <c r="J1570" i="5" s="1"/>
  <c r="J839" i="5" a="1"/>
  <c r="J839" i="5" s="1"/>
  <c r="J334" i="5" a="1"/>
  <c r="J334" i="5" s="1"/>
  <c r="J421" i="5" a="1"/>
  <c r="J421" i="5" s="1"/>
  <c r="J1481" i="5" a="1"/>
  <c r="J1481" i="5" s="1"/>
  <c r="J352" i="5" a="1"/>
  <c r="J352" i="5" s="1"/>
  <c r="J1672" i="5" a="1"/>
  <c r="J1672" i="5" s="1"/>
  <c r="J108" i="5" a="1"/>
  <c r="J108" i="5" s="1"/>
  <c r="J512" i="5" a="1"/>
  <c r="J512" i="5" s="1"/>
  <c r="J1012" i="5" a="1"/>
  <c r="J1012" i="5" s="1"/>
  <c r="J680" i="5" a="1"/>
  <c r="J680" i="5" s="1"/>
  <c r="J265" i="5" a="1"/>
  <c r="J265" i="5" s="1"/>
  <c r="J633" i="5" a="1"/>
  <c r="J633" i="5" s="1"/>
  <c r="J679" i="5" a="1"/>
  <c r="J679" i="5" s="1"/>
  <c r="J1132" i="5" a="1"/>
  <c r="J1132" i="5" s="1"/>
  <c r="J315" i="5" a="1"/>
  <c r="J315" i="5" s="1"/>
  <c r="J1724" i="5" a="1"/>
  <c r="J1724" i="5" s="1"/>
  <c r="J1755" i="5" a="1"/>
  <c r="J1755" i="5" s="1"/>
  <c r="J1967" i="5" a="1"/>
  <c r="J1967" i="5" s="1"/>
  <c r="J950" i="5" a="1"/>
  <c r="J950" i="5" s="1"/>
  <c r="J1633" i="5" a="1"/>
  <c r="J1633" i="5" s="1"/>
  <c r="J949" i="5" a="1"/>
  <c r="J949" i="5" s="1"/>
  <c r="J1432" i="5" a="1"/>
  <c r="J1432" i="5" s="1"/>
  <c r="J628" i="5" a="1"/>
  <c r="J628" i="5" s="1"/>
  <c r="J1549" i="5" a="1"/>
  <c r="J1549" i="5" s="1"/>
  <c r="J1441" i="5" a="1"/>
  <c r="J1441" i="5" s="1"/>
  <c r="J1371" i="5" a="1"/>
  <c r="J1371" i="5" s="1"/>
  <c r="J1235" i="5" a="1"/>
  <c r="J1235" i="5" s="1"/>
  <c r="J1141" i="5" a="1"/>
  <c r="J1141" i="5" s="1"/>
  <c r="J1301" i="5" a="1"/>
  <c r="J1301" i="5" s="1"/>
  <c r="J1303" i="5" a="1"/>
  <c r="J1303" i="5" s="1"/>
  <c r="J1240" i="5" a="1"/>
  <c r="J1240" i="5" s="1"/>
  <c r="J1471" i="5" a="1"/>
  <c r="J1471" i="5" s="1"/>
  <c r="J1920" i="5" a="1"/>
  <c r="J1920" i="5" s="1"/>
  <c r="J1766" i="5" a="1"/>
  <c r="J1766" i="5" s="1"/>
  <c r="J1468" i="5" a="1"/>
  <c r="J1468" i="5" s="1"/>
  <c r="J1238" i="5" a="1"/>
  <c r="J1238" i="5" s="1"/>
  <c r="J1565" i="5" a="1"/>
  <c r="J1565" i="5" s="1"/>
  <c r="J1734" i="5" a="1"/>
  <c r="J1734" i="5" s="1"/>
  <c r="J1963" i="5" a="1"/>
  <c r="J1963" i="5" s="1"/>
  <c r="J1289" i="5" a="1"/>
  <c r="J1289" i="5" s="1"/>
  <c r="J1454" i="5" a="1"/>
  <c r="J1454" i="5" s="1"/>
  <c r="J790" i="5" a="1"/>
  <c r="J790" i="5" s="1"/>
  <c r="J734" i="5" a="1"/>
  <c r="J734" i="5" s="1"/>
  <c r="J159" i="5" a="1"/>
  <c r="J159" i="5" s="1"/>
  <c r="J1276" i="5" a="1"/>
  <c r="J1276" i="5" s="1"/>
  <c r="J712" i="5" a="1"/>
  <c r="J712" i="5" s="1"/>
  <c r="J216" i="5" a="1"/>
  <c r="J216" i="5" s="1"/>
  <c r="J1505" i="5" a="1"/>
  <c r="J1505" i="5" s="1"/>
  <c r="J1404" i="5" a="1"/>
  <c r="J1404" i="5" s="1"/>
  <c r="J1754" i="5" a="1"/>
  <c r="J1754" i="5" s="1"/>
  <c r="J283" i="5" a="1"/>
  <c r="J283" i="5" s="1"/>
  <c r="J1506" i="5" a="1"/>
  <c r="J1506" i="5" s="1"/>
  <c r="J1859" i="5" a="1"/>
  <c r="J1859" i="5" s="1"/>
  <c r="J1393" i="5" a="1"/>
  <c r="J1393" i="5" s="1"/>
  <c r="J1989" i="5" a="1"/>
  <c r="J1989" i="5" s="1"/>
  <c r="J601" i="5" a="1"/>
  <c r="J601" i="5" s="1"/>
  <c r="J1797" i="5" a="1"/>
  <c r="J1797" i="5" s="1"/>
  <c r="J1298" i="5" a="1"/>
  <c r="J1298" i="5" s="1"/>
  <c r="J1293" i="5" a="1"/>
  <c r="J1293" i="5" s="1"/>
  <c r="J1340" i="5" a="1"/>
  <c r="J1340" i="5" s="1"/>
  <c r="J1228" i="5" a="1"/>
  <c r="J1228" i="5" s="1"/>
  <c r="J757" i="5" a="1"/>
  <c r="J757" i="5" s="1"/>
  <c r="J77" i="5" a="1"/>
  <c r="J77" i="5" s="1"/>
  <c r="J1692" i="5" a="1"/>
  <c r="J1692" i="5" s="1"/>
  <c r="J1551" i="5" a="1"/>
  <c r="J1551" i="5" s="1"/>
  <c r="J1564" i="5" a="1"/>
  <c r="J1564" i="5" s="1"/>
  <c r="J1335" i="5" a="1"/>
  <c r="J1335" i="5" s="1"/>
  <c r="J484" i="5" a="1"/>
  <c r="J484" i="5" s="1"/>
  <c r="J657" i="5" a="1"/>
  <c r="J657" i="5" s="1"/>
  <c r="J554" i="5" a="1"/>
  <c r="J554" i="5" s="1"/>
  <c r="J1217" i="5" a="1"/>
  <c r="J1217" i="5" s="1"/>
  <c r="J1641" i="5" a="1"/>
  <c r="J1641" i="5" s="1"/>
  <c r="J1402" i="5" a="1"/>
  <c r="J1402" i="5" s="1"/>
  <c r="J1978" i="5" a="1"/>
  <c r="J1978" i="5" s="1"/>
  <c r="J1897" i="5" a="1"/>
  <c r="J1897" i="5" s="1"/>
  <c r="J1519" i="5" a="1"/>
  <c r="J1519" i="5" s="1"/>
  <c r="J1243" i="5" a="1"/>
  <c r="J1243" i="5" s="1"/>
  <c r="J711" i="5" a="1"/>
  <c r="J711" i="5" s="1"/>
  <c r="J38" i="5" a="1"/>
  <c r="J38" i="5" s="1"/>
  <c r="J1849" i="5" a="1"/>
  <c r="J1849" i="5" s="1"/>
  <c r="J428" i="5" a="1"/>
  <c r="J428" i="5" s="1"/>
  <c r="J1544" i="5" a="1"/>
  <c r="J1544" i="5" s="1"/>
  <c r="J965" i="5" a="1"/>
  <c r="J965" i="5" s="1"/>
  <c r="J19" i="5" a="1"/>
  <c r="J19" i="5" s="1"/>
  <c r="J869" i="5" a="1"/>
  <c r="J869" i="5" s="1"/>
  <c r="J885" i="5" a="1"/>
  <c r="J885" i="5" s="1"/>
  <c r="J518" i="5" a="1"/>
  <c r="J518" i="5" s="1"/>
  <c r="J762" i="5" a="1"/>
  <c r="J762" i="5" s="1"/>
  <c r="J74" i="5" a="1"/>
  <c r="J74" i="5" s="1"/>
  <c r="J985" i="5" a="1"/>
  <c r="J985" i="5" s="1"/>
  <c r="J1033" i="5" a="1"/>
  <c r="J1033" i="5" s="1"/>
  <c r="J546" i="5" a="1"/>
  <c r="J546" i="5" s="1"/>
  <c r="J1553" i="5" a="1"/>
  <c r="J1553" i="5" s="1"/>
  <c r="J1706" i="5" a="1"/>
  <c r="J1706" i="5" s="1"/>
  <c r="J689" i="5" a="1"/>
  <c r="J689" i="5" s="1"/>
  <c r="J1260" i="5" a="1"/>
  <c r="J1260" i="5" s="1"/>
  <c r="J141" i="5" a="1"/>
  <c r="J141" i="5" s="1"/>
  <c r="J58" i="5" a="1"/>
  <c r="J58" i="5" s="1"/>
  <c r="J1614" i="5" a="1"/>
  <c r="J1614" i="5" s="1"/>
  <c r="J1631" i="5" a="1"/>
  <c r="J1631" i="5" s="1"/>
  <c r="J1157" i="5" a="1"/>
  <c r="J1157" i="5" s="1"/>
  <c r="J478" i="5" a="1"/>
  <c r="J478" i="5" s="1"/>
  <c r="J257" i="5" a="1"/>
  <c r="J257" i="5" s="1"/>
  <c r="J570" i="5" a="1"/>
  <c r="J570" i="5" s="1"/>
  <c r="J1118" i="5" a="1"/>
  <c r="J1118" i="5" s="1"/>
  <c r="J781" i="5" a="1"/>
  <c r="J781" i="5" s="1"/>
  <c r="J242" i="5" a="1"/>
  <c r="J242" i="5" s="1"/>
  <c r="J1031" i="5" a="1"/>
  <c r="J1031" i="5" s="1"/>
  <c r="J1647" i="5" a="1"/>
  <c r="J1647" i="5" s="1"/>
  <c r="J584" i="5" a="1"/>
  <c r="J584" i="5" s="1"/>
  <c r="J1302" i="5" a="1"/>
  <c r="J1302" i="5" s="1"/>
  <c r="J738" i="5" a="1"/>
  <c r="J738" i="5" s="1"/>
  <c r="J1971" i="5" a="1"/>
  <c r="J1971" i="5" s="1"/>
  <c r="J942" i="5" a="1"/>
  <c r="J942" i="5" s="1"/>
  <c r="J1610" i="5" a="1"/>
  <c r="J1610" i="5" s="1"/>
  <c r="J1791" i="5" a="1"/>
  <c r="J1791" i="5" s="1"/>
  <c r="J1097" i="5" a="1"/>
  <c r="J1097" i="5" s="1"/>
  <c r="J1041" i="5" a="1"/>
  <c r="J1041" i="5" s="1"/>
  <c r="J1976" i="5" a="1"/>
  <c r="J1976" i="5" s="1"/>
  <c r="J1941" i="5" a="1"/>
  <c r="J1941" i="5" s="1"/>
  <c r="J959" i="5" a="1"/>
  <c r="J959" i="5" s="1"/>
  <c r="J1629" i="5" a="1"/>
  <c r="J1629" i="5" s="1"/>
  <c r="J377" i="5" a="1"/>
  <c r="J377" i="5" s="1"/>
  <c r="J903" i="5" a="1"/>
  <c r="J903" i="5" s="1"/>
  <c r="J1251" i="5" a="1"/>
  <c r="J1251" i="5" s="1"/>
  <c r="J415" i="5" a="1"/>
  <c r="J415" i="5" s="1"/>
  <c r="J1586" i="5" a="1"/>
  <c r="J1586" i="5" s="1"/>
  <c r="J618" i="5" a="1"/>
  <c r="J618" i="5" s="1"/>
  <c r="J29" i="5" a="1"/>
  <c r="J29" i="5" s="1"/>
  <c r="J916" i="5" a="1"/>
  <c r="J916" i="5" s="1"/>
  <c r="J1824" i="5" a="1"/>
  <c r="J1824" i="5" s="1"/>
  <c r="J1166" i="5" a="1"/>
  <c r="J1166" i="5" s="1"/>
  <c r="J1308" i="5" a="1"/>
  <c r="J1308" i="5" s="1"/>
  <c r="J1426" i="5" a="1"/>
  <c r="J1426" i="5" s="1"/>
  <c r="J200" i="5" a="1"/>
  <c r="J200" i="5" s="1"/>
  <c r="J1134" i="5" a="1"/>
  <c r="J1134" i="5" s="1"/>
  <c r="J1400" i="5" a="1"/>
  <c r="J1400" i="5" s="1"/>
  <c r="J1104" i="5" a="1"/>
  <c r="J1104" i="5" s="1"/>
  <c r="J397" i="5" a="1"/>
  <c r="J397" i="5" s="1"/>
  <c r="J1152" i="5" a="1"/>
  <c r="J1152" i="5" s="1"/>
  <c r="J1219" i="5" a="1"/>
  <c r="J1219" i="5" s="1"/>
  <c r="J317" i="5" a="1"/>
  <c r="J317" i="5" s="1"/>
  <c r="J294" i="5" a="1"/>
  <c r="J294" i="5" s="1"/>
  <c r="J1738" i="5" a="1"/>
  <c r="J1738" i="5" s="1"/>
  <c r="J1850" i="5" a="1"/>
  <c r="J1850" i="5" s="1"/>
  <c r="J48" i="5" a="1"/>
  <c r="J48" i="5" s="1"/>
  <c r="J176" i="5" a="1"/>
  <c r="J176" i="5" s="1"/>
  <c r="J999" i="5" a="1"/>
  <c r="J999" i="5" s="1"/>
  <c r="J1673" i="5" a="1"/>
  <c r="J1673" i="5" s="1"/>
  <c r="J1375" i="5" a="1"/>
  <c r="J1375" i="5" s="1"/>
  <c r="J1409" i="5" a="1"/>
  <c r="J1409" i="5" s="1"/>
  <c r="J329" i="5" a="1"/>
  <c r="J329" i="5" s="1"/>
  <c r="J1538" i="5" a="1"/>
  <c r="J1538" i="5" s="1"/>
  <c r="J463" i="5" a="1"/>
  <c r="J463" i="5" s="1"/>
  <c r="J1318" i="5" a="1"/>
  <c r="J1318" i="5" s="1"/>
  <c r="J109" i="5" a="1"/>
  <c r="J109" i="5" s="1"/>
  <c r="J1407" i="5" a="1"/>
  <c r="J1407" i="5" s="1"/>
  <c r="J468" i="5" a="1"/>
  <c r="J468" i="5" s="1"/>
  <c r="J388" i="5" a="1"/>
  <c r="J388" i="5" s="1"/>
  <c r="J171" i="5" a="1"/>
  <c r="J171" i="5" s="1"/>
  <c r="J1156" i="5" a="1"/>
  <c r="J1156" i="5" s="1"/>
  <c r="J753" i="5" a="1"/>
  <c r="J753" i="5" s="1"/>
  <c r="J837" i="5" a="1"/>
  <c r="J837" i="5" s="1"/>
  <c r="J1173" i="5" a="1"/>
  <c r="J1173" i="5" s="1"/>
  <c r="J760" i="5" a="1"/>
  <c r="J760" i="5" s="1"/>
  <c r="J525" i="5" a="1"/>
  <c r="J525" i="5" s="1"/>
  <c r="J894" i="5" a="1"/>
  <c r="J894" i="5" s="1"/>
  <c r="J655" i="5" a="1"/>
  <c r="J655" i="5" s="1"/>
  <c r="J915" i="5" a="1"/>
  <c r="J915" i="5" s="1"/>
  <c r="J779" i="5" a="1"/>
  <c r="J779" i="5" s="1"/>
  <c r="J1865" i="5" a="1"/>
  <c r="J1865" i="5" s="1"/>
  <c r="J1391" i="5" a="1"/>
  <c r="J1391" i="5" s="1"/>
  <c r="J1485" i="5" a="1"/>
  <c r="J1485" i="5" s="1"/>
  <c r="J67" i="5" a="1"/>
  <c r="J67" i="5" s="1"/>
  <c r="J324" i="5" a="1"/>
  <c r="J324" i="5" s="1"/>
  <c r="J1569" i="5" a="1"/>
  <c r="J1569" i="5" s="1"/>
  <c r="J1082" i="5" a="1"/>
  <c r="J1082" i="5" s="1"/>
  <c r="J699" i="5" a="1"/>
  <c r="J699" i="5" s="1"/>
  <c r="J1205" i="5" a="1"/>
  <c r="J1205" i="5" s="1"/>
  <c r="J1489" i="5" a="1"/>
  <c r="J1489" i="5" s="1"/>
  <c r="J1705" i="5" a="1"/>
  <c r="J1705" i="5" s="1"/>
  <c r="J1905" i="5" a="1"/>
  <c r="J1905" i="5" s="1"/>
  <c r="J666" i="5" a="1"/>
  <c r="J666" i="5" s="1"/>
  <c r="J1451" i="5" a="1"/>
  <c r="J1451" i="5" s="1"/>
  <c r="J710" i="5" a="1"/>
  <c r="J710" i="5" s="1"/>
  <c r="J127" i="5" a="1"/>
  <c r="J127" i="5" s="1"/>
  <c r="J1374" i="5" a="1"/>
  <c r="J1374" i="5" s="1"/>
  <c r="J1206" i="5" a="1"/>
  <c r="J1206" i="5" s="1"/>
  <c r="J523" i="5" a="1"/>
  <c r="J523" i="5" s="1"/>
  <c r="J1772" i="5" a="1"/>
  <c r="J1772" i="5" s="1"/>
  <c r="J1136" i="5" a="1"/>
  <c r="J1136" i="5" s="1"/>
  <c r="J1800" i="5" a="1"/>
  <c r="J1800" i="5" s="1"/>
  <c r="J125" i="5" a="1"/>
  <c r="J125" i="5" s="1"/>
  <c r="J142" i="5" a="1"/>
  <c r="J142" i="5" s="1"/>
  <c r="J1771" i="5" a="1"/>
  <c r="J1771" i="5" s="1"/>
  <c r="J553" i="5" a="1"/>
  <c r="J553" i="5" s="1"/>
  <c r="J1572" i="5" a="1"/>
  <c r="J1572" i="5" s="1"/>
  <c r="J642" i="5" a="1"/>
  <c r="J642" i="5" s="1"/>
  <c r="J1111" i="5" a="1"/>
  <c r="J1111" i="5" s="1"/>
  <c r="J1448" i="5" a="1"/>
  <c r="J1448" i="5" s="1"/>
  <c r="J479" i="5" a="1"/>
  <c r="J479" i="5" s="1"/>
  <c r="J1305" i="5" a="1"/>
  <c r="J1305" i="5" s="1"/>
  <c r="J1405" i="5" a="1"/>
  <c r="J1405" i="5" s="1"/>
  <c r="J51" i="5" a="1"/>
  <c r="J51" i="5" s="1"/>
  <c r="J1349" i="5" a="1"/>
  <c r="J1349" i="5" s="1"/>
  <c r="J1942" i="5" a="1"/>
  <c r="J1942" i="5" s="1"/>
  <c r="J1582" i="5" a="1"/>
  <c r="J1582" i="5" s="1"/>
  <c r="J1740" i="5" a="1"/>
  <c r="J1740" i="5" s="1"/>
  <c r="J1114" i="5" a="1"/>
  <c r="J1114" i="5" s="1"/>
  <c r="J1316" i="5" a="1"/>
  <c r="J1316" i="5" s="1"/>
  <c r="J1277" i="5" a="1"/>
  <c r="J1277" i="5" s="1"/>
  <c r="J1198" i="5" a="1"/>
  <c r="J1198" i="5" s="1"/>
  <c r="J393" i="5" a="1"/>
  <c r="J393" i="5" s="1"/>
  <c r="J1581" i="5" a="1"/>
  <c r="J1581" i="5" s="1"/>
  <c r="J993" i="5" a="1"/>
  <c r="J993" i="5" s="1"/>
  <c r="J195" i="5" a="1"/>
  <c r="J195" i="5" s="1"/>
  <c r="J847" i="5" a="1"/>
  <c r="J847" i="5" s="1"/>
  <c r="J1496" i="5" a="1"/>
  <c r="J1496" i="5" s="1"/>
  <c r="J1259" i="5" a="1"/>
  <c r="J1259" i="5" s="1"/>
  <c r="J1601" i="5" a="1"/>
  <c r="J1601" i="5" s="1"/>
  <c r="J566" i="5" a="1"/>
  <c r="J566" i="5" s="1"/>
  <c r="J124" i="5" a="1"/>
  <c r="J124" i="5" s="1"/>
  <c r="J1269" i="5" a="1"/>
  <c r="J1269" i="5" s="1"/>
  <c r="J771" i="5" a="1"/>
  <c r="J771" i="5" s="1"/>
  <c r="J420" i="5" a="1"/>
  <c r="J420" i="5" s="1"/>
  <c r="J1271" i="5" a="1"/>
  <c r="J1271" i="5" s="1"/>
  <c r="J1604" i="5" a="1"/>
  <c r="J1604" i="5" s="1"/>
  <c r="J158" i="5" a="1"/>
  <c r="J158" i="5" s="1"/>
  <c r="J873" i="5" a="1"/>
  <c r="J873" i="5" s="1"/>
  <c r="J1502" i="5" a="1"/>
  <c r="J1502" i="5" s="1"/>
  <c r="J502" i="5" a="1"/>
  <c r="J502" i="5" s="1"/>
  <c r="J1188" i="5" a="1"/>
  <c r="J1188" i="5" s="1"/>
  <c r="J1560" i="5" a="1"/>
  <c r="J1560" i="5" s="1"/>
  <c r="J591" i="5" a="1"/>
  <c r="J591" i="5" s="1"/>
  <c r="J365" i="5" a="1"/>
  <c r="J365" i="5" s="1"/>
  <c r="J14" i="5" a="1"/>
  <c r="J14" i="5" s="1"/>
  <c r="J438" i="5" a="1"/>
  <c r="J438" i="5" s="1"/>
  <c r="J1394" i="5" a="1"/>
  <c r="J1394" i="5" s="1"/>
  <c r="J1503" i="5" a="1"/>
  <c r="J1503" i="5" s="1"/>
  <c r="J797" i="5" a="1"/>
  <c r="J797" i="5" s="1"/>
  <c r="J1163" i="5" a="1"/>
  <c r="J1163" i="5" s="1"/>
  <c r="J1808" i="5" a="1"/>
  <c r="J1808" i="5" s="1"/>
  <c r="J871" i="5" a="1"/>
  <c r="J871" i="5" s="1"/>
  <c r="J1680" i="5" a="1"/>
  <c r="J1680" i="5" s="1"/>
  <c r="J1543" i="5" a="1"/>
  <c r="J1543" i="5" s="1"/>
  <c r="J713" i="5" a="1"/>
  <c r="J713" i="5" s="1"/>
  <c r="J990" i="5" a="1"/>
  <c r="J990" i="5" s="1"/>
  <c r="J1334" i="5" a="1"/>
  <c r="J1334" i="5" s="1"/>
  <c r="J766" i="5" a="1"/>
  <c r="J766" i="5" s="1"/>
  <c r="J1937" i="5" a="1"/>
  <c r="J1937" i="5" s="1"/>
  <c r="J1528" i="5" a="1"/>
  <c r="J1528" i="5" s="1"/>
  <c r="J1292" i="5" a="1"/>
  <c r="J1292" i="5" s="1"/>
  <c r="J1907" i="5" a="1"/>
  <c r="J1907" i="5" s="1"/>
  <c r="J1820" i="5" a="1"/>
  <c r="J1820" i="5" s="1"/>
  <c r="J967" i="5" a="1"/>
  <c r="J967" i="5" s="1"/>
  <c r="J163" i="5" a="1"/>
  <c r="J163" i="5" s="1"/>
  <c r="J714" i="5" a="1"/>
  <c r="J714" i="5" s="1"/>
  <c r="J1891" i="5" a="1"/>
  <c r="J1891" i="5" s="1"/>
  <c r="J868" i="5" a="1"/>
  <c r="J868" i="5" s="1"/>
  <c r="J1785" i="5" a="1"/>
  <c r="J1785" i="5" s="1"/>
  <c r="J634" i="5" a="1"/>
  <c r="J634" i="5" s="1"/>
  <c r="J1473" i="5" a="1"/>
  <c r="J1473" i="5" s="1"/>
  <c r="J1063" i="5" a="1"/>
  <c r="J1063" i="5" s="1"/>
  <c r="J719" i="5" a="1"/>
  <c r="J719" i="5" s="1"/>
  <c r="J1500" i="5" a="1"/>
  <c r="J1500" i="5" s="1"/>
  <c r="J1028" i="5" a="1"/>
  <c r="J1028" i="5" s="1"/>
  <c r="J173" i="5" a="1"/>
  <c r="J173" i="5" s="1"/>
  <c r="J832" i="5" a="1"/>
  <c r="J832" i="5" s="1"/>
  <c r="J1871" i="5" a="1"/>
  <c r="J1871" i="5" s="1"/>
  <c r="J1676" i="5" a="1"/>
  <c r="J1676" i="5" s="1"/>
  <c r="J798" i="5" a="1"/>
  <c r="J798" i="5" s="1"/>
  <c r="J1609" i="5" a="1"/>
  <c r="J1609" i="5" s="1"/>
  <c r="J516" i="5" a="1"/>
  <c r="J516" i="5" s="1"/>
  <c r="J1923" i="5" a="1"/>
  <c r="J1923" i="5" s="1"/>
  <c r="J1990" i="5" a="1"/>
  <c r="J1990" i="5" s="1"/>
  <c r="J1109" i="5" a="1"/>
  <c r="J1109" i="5" s="1"/>
  <c r="J810" i="5" a="1"/>
  <c r="J810" i="5" s="1"/>
  <c r="J785" i="5" a="1"/>
  <c r="J785" i="5" s="1"/>
  <c r="J814" i="5" a="1"/>
  <c r="J814" i="5" s="1"/>
  <c r="J1899" i="5" a="1"/>
  <c r="J1899" i="5" s="1"/>
  <c r="J874" i="5" a="1"/>
  <c r="J874" i="5" s="1"/>
  <c r="J1102" i="5" a="1"/>
  <c r="J1102" i="5" s="1"/>
  <c r="J105" i="5" a="1"/>
  <c r="J105" i="5" s="1"/>
  <c r="J422" i="5" a="1"/>
  <c r="J422" i="5" s="1"/>
  <c r="J608" i="5" a="1"/>
  <c r="J608" i="5" s="1"/>
  <c r="J326" i="5" a="1"/>
  <c r="J326" i="5" s="1"/>
  <c r="J1193" i="5" a="1"/>
  <c r="J1193" i="5" s="1"/>
  <c r="J1737" i="5" a="1"/>
  <c r="J1737" i="5" s="1"/>
  <c r="J333" i="5" a="1"/>
  <c r="J333" i="5" s="1"/>
  <c r="J1172" i="5" a="1"/>
  <c r="J1172" i="5" s="1"/>
  <c r="J1548" i="5" a="1"/>
  <c r="J1548" i="5" s="1"/>
  <c r="J1044" i="5" a="1"/>
  <c r="J1044" i="5" s="1"/>
  <c r="J1388" i="5" a="1"/>
  <c r="J1388" i="5" s="1"/>
  <c r="J1919" i="5" a="1"/>
  <c r="J1919" i="5" s="1"/>
  <c r="J1266" i="5" a="1"/>
  <c r="J1266" i="5" s="1"/>
  <c r="J983" i="5" a="1"/>
  <c r="J983" i="5" s="1"/>
  <c r="J436" i="5" a="1"/>
  <c r="J436" i="5" s="1"/>
  <c r="J1372" i="5" a="1"/>
  <c r="J1372" i="5" s="1"/>
  <c r="J1550" i="5" a="1"/>
  <c r="J1550" i="5" s="1"/>
  <c r="J830" i="5" a="1"/>
  <c r="J830" i="5" s="1"/>
  <c r="J1866" i="5" a="1"/>
  <c r="J1866" i="5" s="1"/>
  <c r="J1760" i="5" a="1"/>
  <c r="J1760" i="5" s="1"/>
  <c r="J1792" i="5" a="1"/>
  <c r="J1792" i="5" s="1"/>
  <c r="J1017" i="5" a="1"/>
  <c r="J1017" i="5" s="1"/>
  <c r="J1595" i="5" a="1"/>
  <c r="J1595" i="5" s="1"/>
  <c r="J1123" i="5" a="1"/>
  <c r="J1123" i="5" s="1"/>
  <c r="J205" i="5" a="1"/>
  <c r="J205" i="5" s="1"/>
  <c r="J1387" i="5" a="1"/>
  <c r="J1387" i="5" s="1"/>
  <c r="J1162" i="5" a="1"/>
  <c r="J1162" i="5" s="1"/>
  <c r="J812" i="5" a="1"/>
  <c r="J812" i="5" s="1"/>
  <c r="J226" i="5" a="1"/>
  <c r="J226" i="5" s="1"/>
  <c r="J1034" i="5" a="1"/>
  <c r="J1034" i="5" s="1"/>
  <c r="J1903" i="5" a="1"/>
  <c r="J1903" i="5" s="1"/>
  <c r="J280" i="5" a="1"/>
  <c r="J280" i="5" s="1"/>
  <c r="J1175" i="5" a="1"/>
  <c r="J1175" i="5" s="1"/>
  <c r="J956" i="5" a="1"/>
  <c r="J956" i="5" s="1"/>
  <c r="J764" i="5" a="1"/>
  <c r="J764" i="5" s="1"/>
  <c r="J1521" i="5" a="1"/>
  <c r="J1521" i="5" s="1"/>
  <c r="J928" i="5" a="1"/>
  <c r="J928" i="5" s="1"/>
  <c r="J93" i="5" a="1"/>
  <c r="J93" i="5" s="1"/>
  <c r="J761" i="5" a="1"/>
  <c r="J761" i="5" s="1"/>
  <c r="J268" i="5" a="1"/>
  <c r="J268" i="5" s="1"/>
  <c r="J559" i="5" a="1"/>
  <c r="J559" i="5" s="1"/>
  <c r="J1811" i="5" a="1"/>
  <c r="J1811" i="5" s="1"/>
  <c r="J527" i="5" a="1"/>
  <c r="J527" i="5" s="1"/>
  <c r="J1683" i="5" a="1"/>
  <c r="J1683" i="5" s="1"/>
  <c r="J374" i="5" a="1"/>
  <c r="J374" i="5" s="1"/>
  <c r="J1113" i="5" a="1"/>
  <c r="J1113" i="5" s="1"/>
  <c r="J342" i="5" a="1"/>
  <c r="J342" i="5" s="1"/>
  <c r="J625" i="5" a="1"/>
  <c r="J625" i="5" s="1"/>
  <c r="J189" i="5" a="1"/>
  <c r="J189" i="5" s="1"/>
  <c r="J1836" i="5" a="1"/>
  <c r="J1836" i="5" s="1"/>
  <c r="J1731" i="5" a="1"/>
  <c r="J1731" i="5" s="1"/>
  <c r="J745" i="5" a="1"/>
  <c r="J745" i="5" s="1"/>
  <c r="J1532" i="5" a="1"/>
  <c r="J1532" i="5" s="1"/>
  <c r="J1939" i="5" a="1"/>
  <c r="J1939" i="5" s="1"/>
  <c r="J1130" i="5" a="1"/>
  <c r="J1130" i="5" s="1"/>
  <c r="J728" i="5" a="1"/>
  <c r="J728" i="5" s="1"/>
  <c r="J1245" i="5" a="1"/>
  <c r="J1245" i="5" s="1"/>
  <c r="J1670" i="5" a="1"/>
  <c r="J1670" i="5" s="1"/>
  <c r="J614" i="5" a="1"/>
  <c r="J614" i="5" s="1"/>
  <c r="J826" i="5" a="1"/>
  <c r="J826" i="5" s="1"/>
  <c r="J1875" i="5" a="1"/>
  <c r="J1875" i="5" s="1"/>
  <c r="J1015" i="5" a="1"/>
  <c r="J1015" i="5" s="1"/>
  <c r="J1599" i="5" a="1"/>
  <c r="J1599" i="5" s="1"/>
  <c r="J1722" i="5" a="1"/>
  <c r="J1722" i="5" s="1"/>
  <c r="J1453" i="5" a="1"/>
  <c r="J1453" i="5" s="1"/>
  <c r="J1230" i="5" a="1"/>
  <c r="J1230" i="5" s="1"/>
  <c r="J889" i="5" a="1"/>
  <c r="J889" i="5" s="1"/>
  <c r="J878" i="5" a="1"/>
  <c r="J878" i="5" s="1"/>
  <c r="J805" i="5" a="1"/>
  <c r="J805" i="5" s="1"/>
  <c r="J461" i="5" a="1"/>
  <c r="J461" i="5" s="1"/>
  <c r="J1108" i="5" a="1"/>
  <c r="J1108" i="5" s="1"/>
  <c r="J90" i="5" a="1"/>
  <c r="J90" i="5" s="1"/>
  <c r="J1487" i="5" a="1"/>
  <c r="J1487" i="5" s="1"/>
  <c r="J1216" i="5" a="1"/>
  <c r="J1216" i="5" s="1"/>
  <c r="J431" i="5" a="1"/>
  <c r="J431" i="5" s="1"/>
  <c r="J406" i="5" a="1"/>
  <c r="J406" i="5" s="1"/>
  <c r="J64" i="5" a="1"/>
  <c r="J64" i="5" s="1"/>
  <c r="J664" i="5" a="1"/>
  <c r="J664" i="5" s="1"/>
  <c r="J685" i="5" a="1"/>
  <c r="J685" i="5" s="1"/>
  <c r="J301" i="5" a="1"/>
  <c r="J301" i="5" s="1"/>
  <c r="J138" i="5" a="1"/>
  <c r="J138" i="5" s="1"/>
  <c r="J1047" i="5" a="1"/>
  <c r="J1047" i="5" s="1"/>
  <c r="J1932" i="5" a="1"/>
  <c r="J1932" i="5" s="1"/>
  <c r="J1715" i="5" a="1"/>
  <c r="J1715" i="5" s="1"/>
  <c r="J1029" i="5" a="1"/>
  <c r="J1029" i="5" s="1"/>
  <c r="J1913" i="5" a="1"/>
  <c r="J1913" i="5" s="1"/>
  <c r="J1351" i="5" a="1"/>
  <c r="J1351" i="5" s="1"/>
  <c r="J112" i="5" a="1"/>
  <c r="J112" i="5" s="1"/>
  <c r="J1583" i="5" a="1"/>
  <c r="J1583" i="5" s="1"/>
  <c r="J789" i="5" a="1"/>
  <c r="J789" i="5" s="1"/>
  <c r="J509" i="5" a="1"/>
  <c r="J509" i="5" s="1"/>
  <c r="J1022" i="5" a="1"/>
  <c r="J1022" i="5" s="1"/>
  <c r="J1367" i="5" a="1"/>
  <c r="J1367" i="5" s="1"/>
  <c r="J754" i="5" a="1"/>
  <c r="J754" i="5" s="1"/>
  <c r="J115" i="5" a="1"/>
  <c r="J115" i="5" s="1"/>
  <c r="J1486" i="5" a="1"/>
  <c r="J1486" i="5" s="1"/>
  <c r="J1191" i="5" a="1"/>
  <c r="J1191" i="5" s="1"/>
  <c r="J161" i="5" a="1"/>
  <c r="J161" i="5" s="1"/>
  <c r="J1862" i="5" a="1"/>
  <c r="J1862" i="5" s="1"/>
  <c r="J1107" i="5" a="1"/>
  <c r="J1107" i="5" s="1"/>
  <c r="J1567" i="5" a="1"/>
  <c r="J1567" i="5" s="1"/>
  <c r="J924" i="5" a="1"/>
  <c r="J924" i="5" s="1"/>
  <c r="J937" i="5" a="1"/>
  <c r="J937" i="5" s="1"/>
  <c r="J932" i="5" a="1"/>
  <c r="J932" i="5" s="1"/>
  <c r="J192" i="5" a="1"/>
  <c r="J192" i="5" s="1"/>
  <c r="J1701" i="5" a="1"/>
  <c r="J1701" i="5" s="1"/>
  <c r="J123" i="5" a="1"/>
  <c r="J123" i="5" s="1"/>
  <c r="J1014" i="5" a="1"/>
  <c r="J1014" i="5" s="1"/>
  <c r="J457" i="5" a="1"/>
  <c r="J457" i="5" s="1"/>
  <c r="J828" i="5" a="1"/>
  <c r="J828" i="5" s="1"/>
  <c r="J831" i="5" a="1"/>
  <c r="J831" i="5" s="1"/>
  <c r="J763" i="5" a="1"/>
  <c r="J763" i="5" s="1"/>
  <c r="J1482" i="5" a="1"/>
  <c r="J1482" i="5" s="1"/>
  <c r="J40" i="5" a="1"/>
  <c r="J40" i="5" s="1"/>
  <c r="J1718" i="5" a="1"/>
  <c r="J1718" i="5" s="1"/>
  <c r="J621" i="5" a="1"/>
  <c r="J621" i="5" s="1"/>
  <c r="J615" i="5" a="1"/>
  <c r="J615" i="5" s="1"/>
  <c r="J1577" i="5" a="1"/>
  <c r="J1577" i="5" s="1"/>
  <c r="J1469" i="5" a="1"/>
  <c r="J1469" i="5" s="1"/>
  <c r="J1707" i="5" a="1"/>
  <c r="J1707" i="5" s="1"/>
  <c r="J1787" i="5" a="1"/>
  <c r="J1787" i="5" s="1"/>
  <c r="J289" i="5" a="1"/>
  <c r="J289" i="5" s="1"/>
  <c r="J1898" i="5" a="1"/>
  <c r="J1898" i="5" s="1"/>
  <c r="J905" i="5" a="1"/>
  <c r="J905" i="5" s="1"/>
  <c r="J561" i="5" a="1"/>
  <c r="J561" i="5" s="1"/>
  <c r="J1698" i="5" a="1"/>
  <c r="J1698" i="5" s="1"/>
  <c r="J917" i="5" a="1"/>
  <c r="J917" i="5" s="1"/>
  <c r="J1458" i="5" a="1"/>
  <c r="J1458" i="5" s="1"/>
  <c r="J1685" i="5" a="1"/>
  <c r="J1685" i="5" s="1"/>
  <c r="J1743" i="5" a="1"/>
  <c r="J1743" i="5" s="1"/>
  <c r="J1438" i="5" a="1"/>
  <c r="J1438" i="5" s="1"/>
  <c r="J1428" i="5" a="1"/>
  <c r="J1428" i="5" s="1"/>
  <c r="J858" i="5" a="1"/>
  <c r="J858" i="5" s="1"/>
  <c r="J1220" i="5" a="1"/>
  <c r="J1220" i="5" s="1"/>
  <c r="J1339" i="5" a="1"/>
  <c r="J1339" i="5" s="1"/>
  <c r="J1474" i="5" a="1"/>
  <c r="J1474" i="5" s="1"/>
  <c r="J1224" i="5" a="1"/>
  <c r="J1224" i="5" s="1"/>
  <c r="J434" i="5" a="1"/>
  <c r="J434" i="5" s="1"/>
  <c r="J358" i="5" a="1"/>
  <c r="J358" i="5" s="1"/>
  <c r="J1043" i="5" a="1"/>
  <c r="J1043" i="5" s="1"/>
  <c r="J1951" i="5" a="1"/>
  <c r="J1951" i="5" s="1"/>
  <c r="J197" i="5" a="1"/>
  <c r="J197" i="5" s="1"/>
  <c r="J658" i="5" a="1"/>
  <c r="J658" i="5" s="1"/>
  <c r="J1282" i="5" a="1"/>
  <c r="J1282" i="5" s="1"/>
  <c r="J1420" i="5" a="1"/>
  <c r="J1420" i="5" s="1"/>
  <c r="J6" i="5" a="1"/>
  <c r="J6" i="5" s="1"/>
  <c r="J372" i="5" a="1"/>
  <c r="J372" i="5" s="1"/>
  <c r="J511" i="5" a="1"/>
  <c r="J511" i="5" s="1"/>
  <c r="J974" i="5" a="1"/>
  <c r="J974" i="5" s="1"/>
  <c r="J356" i="5" a="1"/>
  <c r="J356" i="5" s="1"/>
  <c r="J310" i="5" a="1"/>
  <c r="J310" i="5" s="1"/>
  <c r="J1171" i="5" a="1"/>
  <c r="J1171" i="5" s="1"/>
  <c r="J741" i="5" a="1"/>
  <c r="J741" i="5" s="1"/>
  <c r="J1093" i="5" a="1"/>
  <c r="J1093" i="5" s="1"/>
  <c r="J1210" i="5" a="1"/>
  <c r="J1210" i="5" s="1"/>
  <c r="J1930" i="5" a="1"/>
  <c r="J1930" i="5" s="1"/>
  <c r="J61" i="5" a="1"/>
  <c r="J61" i="5" s="1"/>
  <c r="J1712" i="5" a="1"/>
  <c r="J1712" i="5" s="1"/>
  <c r="J1817" i="5" a="1"/>
  <c r="J1817" i="5" s="1"/>
  <c r="J96" i="5" a="1"/>
  <c r="J96" i="5" s="1"/>
  <c r="J1699" i="5" a="1"/>
  <c r="J1699" i="5" s="1"/>
  <c r="J1325" i="5" a="1"/>
  <c r="J1325" i="5" s="1"/>
  <c r="J1765" i="5" a="1"/>
  <c r="J1765" i="5" s="1"/>
  <c r="J853" i="5" a="1"/>
  <c r="J853" i="5" s="1"/>
  <c r="J12" i="5" a="1"/>
  <c r="J12" i="5" s="1"/>
  <c r="J1872" i="5" a="1"/>
  <c r="J1872" i="5" s="1"/>
  <c r="J1490" i="5" a="1"/>
  <c r="J1490" i="5" s="1"/>
  <c r="J1212" i="5" a="1"/>
  <c r="J1212" i="5" s="1"/>
  <c r="J919" i="5" a="1"/>
  <c r="J919" i="5" s="1"/>
  <c r="J1973" i="5" a="1"/>
  <c r="J1973" i="5" s="1"/>
  <c r="J1038" i="5" a="1"/>
  <c r="J1038" i="5" s="1"/>
  <c r="J1168" i="5" a="1"/>
  <c r="J1168" i="5" s="1"/>
  <c r="J1018" i="5" a="1"/>
  <c r="J1018" i="5" s="1"/>
  <c r="J1566" i="5" a="1"/>
  <c r="J1566" i="5" s="1"/>
  <c r="J343" i="5" a="1"/>
  <c r="J343" i="5" s="1"/>
  <c r="J1535" i="5" a="1"/>
  <c r="J1535" i="5" s="1"/>
  <c r="J1436" i="5" a="1"/>
  <c r="J1436" i="5" s="1"/>
  <c r="J454" i="5" a="1"/>
  <c r="J454" i="5" s="1"/>
  <c r="J630" i="5" a="1"/>
  <c r="J630" i="5" s="1"/>
  <c r="J1416" i="5" a="1"/>
  <c r="J1416" i="5" s="1"/>
  <c r="J1261" i="5" a="1"/>
  <c r="J1261" i="5" s="1"/>
  <c r="J157" i="5" a="1"/>
  <c r="J157" i="5" s="1"/>
  <c r="J969" i="5" a="1"/>
  <c r="J969" i="5" s="1"/>
  <c r="J1993" i="5" a="1"/>
  <c r="J1993" i="5" s="1"/>
  <c r="J534" i="5" a="1"/>
  <c r="J534" i="5" s="1"/>
  <c r="J575" i="5" a="1"/>
  <c r="J575" i="5" s="1"/>
  <c r="J639" i="5" a="1"/>
  <c r="J639" i="5" s="1"/>
  <c r="J32" i="5" a="1"/>
  <c r="J32" i="5" s="1"/>
  <c r="J820" i="5" a="1"/>
  <c r="J820" i="5" s="1"/>
  <c r="J841" i="5" a="1"/>
  <c r="J841" i="5" s="1"/>
  <c r="J1674" i="5" a="1"/>
  <c r="J1674" i="5" s="1"/>
  <c r="J233" i="5" a="1"/>
  <c r="J233" i="5" s="1"/>
  <c r="J960" i="5" a="1"/>
  <c r="J960" i="5" s="1"/>
  <c r="J1515" i="5" a="1"/>
  <c r="J1515" i="5" s="1"/>
  <c r="J1148" i="5" a="1"/>
  <c r="J1148" i="5" s="1"/>
  <c r="J1008" i="5" a="1"/>
  <c r="J1008" i="5" s="1"/>
  <c r="J1935" i="5" a="1"/>
  <c r="J1935" i="5" s="1"/>
  <c r="J651" i="5" a="1"/>
  <c r="J651" i="5" s="1"/>
  <c r="J1343" i="5" a="1"/>
  <c r="J1343" i="5" s="1"/>
  <c r="J275" i="5" a="1"/>
  <c r="J275" i="5" s="1"/>
  <c r="J1127" i="5" a="1"/>
  <c r="J1127" i="5" s="1"/>
  <c r="J1620" i="5" a="1"/>
  <c r="J1620" i="5" s="1"/>
  <c r="J1533" i="5" a="1"/>
  <c r="J1533" i="5" s="1"/>
  <c r="J1257" i="5" a="1"/>
  <c r="J1257" i="5" s="1"/>
  <c r="J1952" i="5" a="1"/>
  <c r="J1952" i="5" s="1"/>
  <c r="J22" i="5" a="1"/>
  <c r="J22" i="5" s="1"/>
  <c r="J600" i="5" a="1"/>
  <c r="J600" i="5" s="1"/>
  <c r="J1531" i="5" a="1"/>
  <c r="J1531" i="5" s="1"/>
  <c r="J696" i="5" a="1"/>
  <c r="J696" i="5" s="1"/>
  <c r="J335" i="5" a="1"/>
  <c r="J335" i="5" s="1"/>
  <c r="J1622" i="5" a="1"/>
  <c r="J1622" i="5" s="1"/>
  <c r="J1501" i="5" a="1"/>
  <c r="J1501" i="5" s="1"/>
  <c r="J548" i="5" a="1"/>
  <c r="J548" i="5" s="1"/>
  <c r="J1359" i="5" a="1"/>
  <c r="J1359" i="5" s="1"/>
  <c r="J1702" i="5" a="1"/>
  <c r="J1702" i="5" s="1"/>
  <c r="J1378" i="5" a="1"/>
  <c r="J1378" i="5" s="1"/>
  <c r="J1001" i="5" a="1"/>
  <c r="J1001" i="5" s="1"/>
  <c r="J42" i="5" a="1"/>
  <c r="J42" i="5" s="1"/>
  <c r="J1287" i="5" a="1"/>
  <c r="J1287" i="5" s="1"/>
  <c r="J1516" i="5" a="1"/>
  <c r="J1516" i="5" s="1"/>
  <c r="J1986" i="5" a="1"/>
  <c r="J1986" i="5" s="1"/>
  <c r="J1585" i="5" a="1"/>
  <c r="J1585" i="5" s="1"/>
  <c r="J1756" i="5" a="1"/>
  <c r="J1756" i="5" s="1"/>
  <c r="J1818" i="5" a="1"/>
  <c r="J1818" i="5" s="1"/>
  <c r="J982" i="5" a="1"/>
  <c r="J982" i="5" s="1"/>
  <c r="J1882" i="5" a="1"/>
  <c r="J1882" i="5" s="1"/>
  <c r="J1201" i="5" a="1"/>
  <c r="J1201" i="5" s="1"/>
  <c r="J241" i="5" a="1"/>
  <c r="J241" i="5" s="1"/>
  <c r="J935" i="5" a="1"/>
  <c r="J935" i="5" s="1"/>
  <c r="J1686" i="5" a="1"/>
  <c r="J1686" i="5" s="1"/>
  <c r="J1696" i="5" a="1"/>
  <c r="J1696" i="5" s="1"/>
  <c r="J687" i="5" a="1"/>
  <c r="J687" i="5" s="1"/>
  <c r="J1779" i="5" a="1"/>
  <c r="J1779" i="5" s="1"/>
  <c r="J1936" i="5" a="1"/>
  <c r="J1936" i="5" s="1"/>
  <c r="J721" i="5" a="1"/>
  <c r="J721" i="5" s="1"/>
  <c r="J1744" i="5" a="1"/>
  <c r="J1744" i="5" s="1"/>
  <c r="J948" i="5" a="1"/>
  <c r="J948" i="5" s="1"/>
  <c r="J1770" i="5" a="1"/>
  <c r="J1770" i="5" s="1"/>
  <c r="J1945" i="5" a="1"/>
  <c r="J1945" i="5" s="1"/>
  <c r="J1484" i="5" a="1"/>
  <c r="J1484" i="5" s="1"/>
  <c r="J106" i="5" a="1"/>
  <c r="J106" i="5" s="1"/>
  <c r="J1814" i="5" a="1"/>
  <c r="J1814" i="5" s="1"/>
  <c r="J1617" i="5" a="1"/>
  <c r="J1617" i="5" s="1"/>
  <c r="J495" i="5" a="1"/>
  <c r="J495" i="5" s="1"/>
  <c r="J1081" i="5" a="1"/>
  <c r="J1081" i="5" s="1"/>
  <c r="J705" i="5" a="1"/>
  <c r="J705" i="5" s="1"/>
  <c r="J1834" i="5" a="1"/>
  <c r="J1834" i="5" s="1"/>
  <c r="J1143" i="5" a="1"/>
  <c r="J1143" i="5" s="1"/>
  <c r="J1425" i="5" a="1"/>
  <c r="J1425" i="5" s="1"/>
  <c r="J1007" i="5" a="1"/>
  <c r="J1007" i="5" s="1"/>
  <c r="J1929" i="5" a="1"/>
  <c r="J1929" i="5" s="1"/>
  <c r="J1807" i="5" a="1"/>
  <c r="J1807" i="5" s="1"/>
  <c r="J319" i="5" a="1"/>
  <c r="J319" i="5" s="1"/>
  <c r="J550" i="5" a="1"/>
  <c r="J550" i="5" s="1"/>
  <c r="J1145" i="5" a="1"/>
  <c r="J1145" i="5" s="1"/>
  <c r="J1795" i="5" a="1"/>
  <c r="J1795" i="5" s="1"/>
  <c r="J744" i="5" a="1"/>
  <c r="J744" i="5" s="1"/>
  <c r="J1092" i="5" a="1"/>
  <c r="J1092" i="5" s="1"/>
  <c r="J1625" i="5" a="1"/>
  <c r="J1625" i="5" s="1"/>
  <c r="J773" i="5" a="1"/>
  <c r="J773" i="5" s="1"/>
  <c r="J1914" i="5" a="1"/>
  <c r="J1914" i="5" s="1"/>
  <c r="J682" i="5" a="1"/>
  <c r="J682" i="5" s="1"/>
  <c r="J953" i="5" a="1"/>
  <c r="J953" i="5" s="1"/>
  <c r="J673" i="5" a="1"/>
  <c r="J673" i="5" s="1"/>
  <c r="J260" i="5" a="1"/>
  <c r="J260" i="5" s="1"/>
  <c r="J1628" i="5" a="1"/>
  <c r="J1628" i="5" s="1"/>
  <c r="J1439" i="5" a="1"/>
  <c r="J1439" i="5" s="1"/>
  <c r="J1776" i="5" a="1"/>
  <c r="J1776" i="5" s="1"/>
  <c r="J1690" i="5" a="1"/>
  <c r="J1690" i="5" s="1"/>
  <c r="J1086" i="5" a="1"/>
  <c r="J1086" i="5" s="1"/>
  <c r="J922" i="5" a="1"/>
  <c r="J922" i="5" s="1"/>
  <c r="J1606" i="5" a="1"/>
  <c r="J1606" i="5" s="1"/>
  <c r="J650" i="5" a="1"/>
  <c r="J650" i="5" s="1"/>
  <c r="J367" i="5" a="1"/>
  <c r="J367" i="5" s="1"/>
  <c r="J900" i="5" a="1"/>
  <c r="J900" i="5" s="1"/>
  <c r="J592" i="5" a="1"/>
  <c r="J592" i="5" s="1"/>
  <c r="J1437" i="5" a="1"/>
  <c r="J1437" i="5" s="1"/>
  <c r="J83" i="5" a="1"/>
  <c r="J83" i="5" s="1"/>
  <c r="J964" i="5" a="1"/>
  <c r="J964" i="5" s="1"/>
  <c r="J1270" i="5" a="1"/>
  <c r="J1270" i="5" s="1"/>
  <c r="J399" i="5" a="1"/>
  <c r="J399" i="5" s="1"/>
  <c r="J698" i="5" a="1"/>
  <c r="J698" i="5" s="1"/>
  <c r="J1480" i="5" a="1"/>
  <c r="J1480" i="5" s="1"/>
  <c r="J340" i="5" a="1"/>
  <c r="J340" i="5" s="1"/>
  <c r="J349" i="5" a="1"/>
  <c r="J349" i="5" s="1"/>
  <c r="J580" i="5" a="1"/>
  <c r="J580" i="5" s="1"/>
  <c r="J308" i="5" a="1"/>
  <c r="J308" i="5" s="1"/>
  <c r="J1958" i="5" a="1"/>
  <c r="J1958" i="5" s="1"/>
  <c r="J1455" i="5" a="1"/>
  <c r="J1455" i="5" s="1"/>
  <c r="J187" i="5" a="1"/>
  <c r="J187" i="5" s="1"/>
  <c r="J1557" i="5" a="1"/>
  <c r="J1557" i="5" s="1"/>
  <c r="J336" i="5" a="1"/>
  <c r="J336" i="5" s="1"/>
  <c r="J272" i="5" a="1"/>
  <c r="J272" i="5" s="1"/>
  <c r="J1893" i="5" a="1"/>
  <c r="J1893" i="5" s="1"/>
  <c r="J981" i="5" a="1"/>
  <c r="J981" i="5" s="1"/>
  <c r="J594" i="5" a="1"/>
  <c r="J594" i="5" s="1"/>
  <c r="J663" i="5" a="1"/>
  <c r="J663" i="5" s="1"/>
  <c r="J1908" i="5" a="1"/>
  <c r="J1908" i="5" s="1"/>
  <c r="J1020" i="5" a="1"/>
  <c r="J1020" i="5" s="1"/>
  <c r="J193" i="5" a="1"/>
  <c r="J193" i="5" s="1"/>
  <c r="J1534" i="5" a="1"/>
  <c r="J1534" i="5" s="1"/>
  <c r="J441" i="5" a="1"/>
  <c r="J441" i="5" s="1"/>
  <c r="J1161" i="5" a="1"/>
  <c r="J1161" i="5" s="1"/>
  <c r="J1182" i="5" a="1"/>
  <c r="J1182" i="5" s="1"/>
  <c r="J852" i="5" a="1"/>
  <c r="J852" i="5" s="1"/>
  <c r="J855" i="5" a="1"/>
  <c r="J855" i="5" s="1"/>
  <c r="J338" i="5" a="1"/>
  <c r="J338" i="5" s="1"/>
  <c r="J240" i="5" a="1"/>
  <c r="J240" i="5" s="1"/>
  <c r="J1749" i="5" a="1"/>
  <c r="J1749" i="5" s="1"/>
  <c r="J986" i="5" a="1"/>
  <c r="J986" i="5" s="1"/>
  <c r="J1356" i="5" a="1"/>
  <c r="J1356" i="5" s="1"/>
  <c r="J881" i="5" a="1"/>
  <c r="J881" i="5" s="1"/>
  <c r="J1827" i="5" a="1"/>
  <c r="J1827" i="5" s="1"/>
  <c r="J836" i="5" a="1"/>
  <c r="J836" i="5" s="1"/>
  <c r="J1786" i="5" a="1"/>
  <c r="J1786" i="5" s="1"/>
  <c r="J25" i="5" a="1"/>
  <c r="J25" i="5" s="1"/>
  <c r="J979" i="5" a="1"/>
  <c r="J979" i="5" s="1"/>
  <c r="J448" i="5" a="1"/>
  <c r="J448" i="5" s="1"/>
  <c r="J1137" i="5" a="1"/>
  <c r="J1137" i="5" s="1"/>
  <c r="J1024" i="5" a="1"/>
  <c r="J1024" i="5" s="1"/>
  <c r="J1630" i="5" a="1"/>
  <c r="J1630" i="5" s="1"/>
  <c r="J248" i="5" a="1"/>
  <c r="J248" i="5" s="1"/>
  <c r="J156" i="5" a="1"/>
  <c r="J156" i="5" s="1"/>
  <c r="J1851" i="5" a="1"/>
  <c r="J1851" i="5" s="1"/>
  <c r="J498" i="5" a="1"/>
  <c r="J498" i="5" s="1"/>
  <c r="J1713" i="5" a="1"/>
  <c r="J1713" i="5" s="1"/>
  <c r="J980" i="5" a="1"/>
  <c r="J980" i="5" s="1"/>
  <c r="J1140" i="5" a="1"/>
  <c r="J1140" i="5" s="1"/>
  <c r="J1197" i="5" a="1"/>
  <c r="J1197" i="5" s="1"/>
  <c r="J267" i="5" a="1"/>
  <c r="J267" i="5" s="1"/>
  <c r="J1006" i="5" a="1"/>
  <c r="J1006" i="5" s="1"/>
  <c r="J1638" i="5" a="1"/>
  <c r="J1638" i="5" s="1"/>
  <c r="J1537" i="5" a="1"/>
  <c r="J1537" i="5" s="1"/>
  <c r="J1999" i="5" a="1"/>
  <c r="J1999" i="5" s="1"/>
  <c r="J1962" i="5" a="1"/>
  <c r="J1962" i="5" s="1"/>
  <c r="J912" i="5" a="1"/>
  <c r="J912" i="5" s="1"/>
  <c r="J623" i="5" a="1"/>
  <c r="J623" i="5" s="1"/>
  <c r="J951" i="5" a="1"/>
  <c r="J951" i="5" s="1"/>
  <c r="J1075" i="5" a="1"/>
  <c r="J1075" i="5" s="1"/>
  <c r="J413" i="5" a="1"/>
  <c r="J413" i="5" s="1"/>
  <c r="J1759" i="5" a="1"/>
  <c r="J1759" i="5" s="1"/>
  <c r="J429" i="5" a="1"/>
  <c r="J429" i="5" s="1"/>
  <c r="J931" i="5" a="1"/>
  <c r="J931" i="5" s="1"/>
  <c r="J1447" i="5" a="1"/>
  <c r="J1447" i="5" s="1"/>
  <c r="J1717" i="5" a="1"/>
  <c r="J1717" i="5" s="1"/>
  <c r="J1946" i="5" a="1"/>
  <c r="J1946" i="5" s="1"/>
  <c r="J1365" i="5" a="1"/>
  <c r="J1365" i="5" s="1"/>
  <c r="J996" i="5" a="1"/>
  <c r="J996" i="5" s="1"/>
  <c r="J1961" i="5" a="1"/>
  <c r="J1961" i="5" s="1"/>
  <c r="J532" i="5" a="1"/>
  <c r="J532" i="5" s="1"/>
  <c r="J1747" i="5" a="1"/>
  <c r="J1747" i="5" s="1"/>
  <c r="J26" i="5" a="1"/>
  <c r="J26" i="5" s="1"/>
  <c r="J1341" i="5" a="1"/>
  <c r="J1341" i="5" s="1"/>
  <c r="J1357" i="5" a="1"/>
  <c r="J1357" i="5" s="1"/>
  <c r="J1225" i="5" a="1"/>
  <c r="J1225" i="5" s="1"/>
  <c r="J1689" i="5" a="1"/>
  <c r="J1689" i="5" s="1"/>
  <c r="J99" i="5" a="1"/>
  <c r="J99" i="5" s="1"/>
  <c r="J573" i="5" a="1"/>
  <c r="J573" i="5" s="1"/>
  <c r="J1955" i="5" a="1"/>
  <c r="J1955" i="5" s="1"/>
  <c r="J1652" i="5" a="1"/>
  <c r="J1652" i="5" s="1"/>
  <c r="J1350" i="5" a="1"/>
  <c r="J1350" i="5" s="1"/>
  <c r="J322" i="5" a="1"/>
  <c r="J322" i="5" s="1"/>
  <c r="J1830" i="5" a="1"/>
  <c r="J1830" i="5" s="1"/>
  <c r="J477" i="5" a="1"/>
  <c r="J477" i="5" s="1"/>
  <c r="J1884" i="5" a="1"/>
  <c r="J1884" i="5" s="1"/>
  <c r="J1332" i="5" a="1"/>
  <c r="J1332" i="5" s="1"/>
  <c r="J1495" i="5" a="1"/>
  <c r="J1495" i="5" s="1"/>
  <c r="J486" i="5" a="1"/>
  <c r="J486" i="5" s="1"/>
  <c r="J703" i="5" a="1"/>
  <c r="J703" i="5" s="1"/>
  <c r="J954" i="5" a="1"/>
  <c r="J954" i="5" s="1"/>
  <c r="J131" i="5" a="1"/>
  <c r="J131" i="5" s="1"/>
  <c r="J292" i="5" a="1"/>
  <c r="J292" i="5" s="1"/>
  <c r="J1049" i="5" a="1"/>
  <c r="J1049" i="5" s="1"/>
  <c r="J648" i="5" a="1"/>
  <c r="J648" i="5" s="1"/>
  <c r="J926" i="5" a="1"/>
  <c r="J926" i="5" s="1"/>
  <c r="J992" i="5" a="1"/>
  <c r="J992" i="5" s="1"/>
  <c r="J1095" i="5" a="1"/>
  <c r="J1095" i="5" s="1"/>
  <c r="J404" i="5" a="1"/>
  <c r="J404" i="5" s="1"/>
  <c r="J1203" i="5" a="1"/>
  <c r="J1203" i="5" s="1"/>
  <c r="J887" i="5" a="1"/>
  <c r="J887" i="5" s="1"/>
  <c r="J568" i="5" a="1"/>
  <c r="J568" i="5" s="1"/>
  <c r="J883" i="5" a="1"/>
  <c r="J883" i="5" s="1"/>
  <c r="J1607" i="5" a="1"/>
  <c r="J1607" i="5" s="1"/>
  <c r="J284" i="5" a="1"/>
  <c r="J284" i="5" s="1"/>
  <c r="J1887" i="5" a="1"/>
  <c r="J1887" i="5" s="1"/>
  <c r="J276" i="5" a="1"/>
  <c r="J276" i="5" s="1"/>
  <c r="J228" i="5" a="1"/>
  <c r="J228" i="5" s="1"/>
  <c r="J1794" i="5" a="1"/>
  <c r="J1794" i="5" s="1"/>
  <c r="J1802" i="5" a="1"/>
  <c r="J1802" i="5" s="1"/>
  <c r="J1900" i="5" a="1"/>
  <c r="J1900" i="5" s="1"/>
  <c r="J1364" i="5" a="1"/>
  <c r="J1364" i="5" s="1"/>
  <c r="J1839" i="5" a="1"/>
  <c r="J1839" i="5" s="1"/>
  <c r="J735" i="5" a="1"/>
  <c r="J735" i="5" s="1"/>
  <c r="J244" i="5" a="1"/>
  <c r="J244" i="5" s="1"/>
  <c r="J876" i="5" a="1"/>
  <c r="J876" i="5" s="1"/>
  <c r="J143" i="5" a="1"/>
  <c r="J143" i="5" s="1"/>
  <c r="J1204" i="5" a="1"/>
  <c r="J1204" i="5" s="1"/>
  <c r="J1987" i="5" a="1"/>
  <c r="J1987" i="5" s="1"/>
  <c r="J45" i="5" a="1"/>
  <c r="J45" i="5" s="1"/>
  <c r="J303" i="5" a="1"/>
  <c r="J303" i="5" s="1"/>
  <c r="J1649" i="5" a="1"/>
  <c r="J1649" i="5" s="1"/>
  <c r="J445" i="5" a="1"/>
  <c r="J445" i="5" s="1"/>
  <c r="J577" i="5" a="1"/>
  <c r="J577" i="5" s="1"/>
  <c r="J1419" i="5" a="1"/>
  <c r="J1419" i="5" s="1"/>
  <c r="J366" i="5" a="1"/>
  <c r="J366" i="5" s="1"/>
  <c r="J641" i="5" a="1"/>
  <c r="J641" i="5" s="1"/>
  <c r="J447" i="5" a="1"/>
  <c r="J447" i="5" s="1"/>
  <c r="J493" i="5" a="1"/>
  <c r="J493" i="5" s="1"/>
  <c r="J1324" i="5" a="1"/>
  <c r="J1324" i="5" s="1"/>
  <c r="J1662" i="5" a="1"/>
  <c r="J1662" i="5" s="1"/>
  <c r="J1881" i="5" a="1"/>
  <c r="J1881" i="5" s="1"/>
  <c r="J500" i="5" a="1"/>
  <c r="J500" i="5" s="1"/>
  <c r="J750" i="5" a="1"/>
  <c r="J750" i="5" s="1"/>
  <c r="J381" i="5" a="1"/>
  <c r="J381" i="5" s="1"/>
  <c r="J1150" i="5" a="1"/>
  <c r="J1150" i="5" s="1"/>
  <c r="J1878" i="5" a="1"/>
  <c r="J1878" i="5" s="1"/>
  <c r="J1214" i="5" a="1"/>
  <c r="J1214" i="5" s="1"/>
  <c r="J1358" i="5" a="1"/>
  <c r="J1358" i="5" s="1"/>
  <c r="J1596" i="5" a="1"/>
  <c r="J1596" i="5" s="1"/>
  <c r="J1888" i="5" a="1"/>
  <c r="J1888" i="5" s="1"/>
  <c r="J884" i="5" a="1"/>
  <c r="J884" i="5" s="1"/>
  <c r="J1291" i="5" a="1"/>
  <c r="J1291" i="5" s="1"/>
  <c r="J1983" i="5" a="1"/>
  <c r="J1983" i="5" s="1"/>
  <c r="J1124" i="5" a="1"/>
  <c r="J1124" i="5" s="1"/>
  <c r="J1753" i="5" a="1"/>
  <c r="J1753" i="5" s="1"/>
  <c r="J1377" i="5" a="1"/>
  <c r="J1377" i="5" s="1"/>
  <c r="J1366" i="5" a="1"/>
  <c r="J1366" i="5" s="1"/>
  <c r="J632" i="5" a="1"/>
  <c r="J632" i="5" s="1"/>
  <c r="J258" i="5" a="1"/>
  <c r="J258" i="5" s="1"/>
  <c r="J168" i="5" a="1"/>
  <c r="J168" i="5" s="1"/>
  <c r="J1721" i="5" a="1"/>
  <c r="J1721" i="5" s="1"/>
  <c r="J1423" i="5" a="1"/>
  <c r="J1423" i="5" s="1"/>
  <c r="J1926" i="5" a="1"/>
  <c r="J1926" i="5" s="1"/>
  <c r="J1275" i="5" a="1"/>
  <c r="J1275" i="5" s="1"/>
  <c r="J1342" i="5" a="1"/>
  <c r="J1342" i="5" s="1"/>
  <c r="J1457" i="5" a="1"/>
  <c r="J1457" i="5" s="1"/>
  <c r="J1968" i="5" a="1"/>
  <c r="J1968" i="5" s="1"/>
  <c r="J383" i="5" a="1"/>
  <c r="J383" i="5" s="1"/>
  <c r="J1654" i="5" a="1"/>
  <c r="J1654" i="5" s="1"/>
  <c r="J390" i="5" a="1"/>
  <c r="J390" i="5" s="1"/>
  <c r="J678" i="5" a="1"/>
  <c r="J678" i="5" s="1"/>
  <c r="J184" i="5" a="1"/>
  <c r="J184" i="5" s="1"/>
  <c r="J846" i="5" a="1"/>
  <c r="J846" i="5" s="1"/>
  <c r="J1227" i="5" a="1"/>
  <c r="J1227" i="5" s="1"/>
  <c r="J35" i="5" a="1"/>
  <c r="J35" i="5" s="1"/>
  <c r="J1169" i="5" a="1"/>
  <c r="J1169" i="5" s="1"/>
  <c r="J155" i="5" a="1"/>
  <c r="J155" i="5" s="1"/>
  <c r="J1040" i="5" a="1"/>
  <c r="J1040" i="5" s="1"/>
  <c r="J1183" i="5" a="1"/>
  <c r="J1183" i="5" s="1"/>
  <c r="J470" i="5" a="1"/>
  <c r="J470" i="5" s="1"/>
  <c r="J1580" i="5" a="1"/>
  <c r="J1580" i="5" s="1"/>
  <c r="J857" i="5" a="1"/>
  <c r="J857" i="5" s="1"/>
  <c r="J765" i="5" a="1"/>
  <c r="J765" i="5" s="1"/>
  <c r="J609" i="5" a="1"/>
  <c r="J609" i="5" s="1"/>
  <c r="J1054" i="5" a="1"/>
  <c r="J1054" i="5" s="1"/>
  <c r="Y346" i="1" l="1"/>
  <c r="Y5" i="1"/>
  <c r="Y344" i="1"/>
  <c r="Y336" i="1"/>
  <c r="Y328" i="1"/>
  <c r="Y320" i="1"/>
  <c r="Y312" i="1"/>
  <c r="Y304" i="1"/>
  <c r="Y296" i="1"/>
  <c r="Y288" i="1"/>
  <c r="Y280" i="1"/>
  <c r="Y272" i="1"/>
  <c r="Y264" i="1"/>
  <c r="Y256" i="1"/>
  <c r="Y248" i="1"/>
  <c r="Y240" i="1"/>
  <c r="Y232" i="1"/>
  <c r="Y224" i="1"/>
  <c r="Y216" i="1"/>
  <c r="Y208" i="1"/>
  <c r="Y200" i="1"/>
  <c r="Y192" i="1"/>
  <c r="Y341" i="1"/>
  <c r="Y333" i="1"/>
  <c r="Y325" i="1"/>
  <c r="Y317" i="1"/>
  <c r="Y309" i="1"/>
  <c r="Y301" i="1"/>
  <c r="Y293" i="1"/>
  <c r="Y285" i="1"/>
  <c r="Y277" i="1"/>
  <c r="Y269" i="1"/>
  <c r="Y261" i="1"/>
  <c r="Y253" i="1"/>
  <c r="Y245" i="1"/>
  <c r="Y237" i="1"/>
  <c r="Y229" i="1"/>
  <c r="Y221" i="1"/>
  <c r="Y213" i="1"/>
  <c r="Y205" i="1"/>
  <c r="Y197" i="1"/>
  <c r="Y188" i="1"/>
  <c r="Y187" i="1"/>
  <c r="Y172" i="1"/>
  <c r="Y164" i="1"/>
  <c r="Y156" i="1"/>
  <c r="Y148" i="1"/>
  <c r="Y140" i="1"/>
  <c r="Y132" i="1"/>
  <c r="Y124" i="1"/>
  <c r="Y116" i="1"/>
  <c r="Y108" i="1"/>
  <c r="Y100" i="1"/>
  <c r="Y92" i="1"/>
  <c r="Y84" i="1"/>
  <c r="Y76" i="1"/>
  <c r="Y68" i="1"/>
  <c r="Y189" i="1"/>
  <c r="Y186" i="1"/>
  <c r="Y173" i="1"/>
  <c r="Y165" i="1"/>
  <c r="Y157" i="1"/>
  <c r="Y149" i="1"/>
  <c r="Y141" i="1"/>
  <c r="Y133" i="1"/>
  <c r="Y125" i="1"/>
  <c r="Y117" i="1"/>
  <c r="Y109" i="1"/>
  <c r="Y101" i="1"/>
  <c r="Y93" i="1"/>
  <c r="Y85" i="1"/>
  <c r="Y77" i="1"/>
  <c r="Y69" i="1"/>
  <c r="Y61" i="1"/>
  <c r="Y46" i="1"/>
  <c r="Y37" i="1"/>
  <c r="Y25" i="1"/>
  <c r="Y9" i="1"/>
  <c r="Y45" i="1"/>
  <c r="Y48" i="1"/>
  <c r="Y38" i="1"/>
  <c r="Y30" i="1"/>
  <c r="Y22" i="1"/>
  <c r="Y14" i="1"/>
  <c r="Y6" i="1"/>
  <c r="Y51" i="1"/>
  <c r="Y23" i="1"/>
  <c r="Y342" i="1"/>
  <c r="Y334" i="1"/>
  <c r="Y326" i="1"/>
  <c r="Y318" i="1"/>
  <c r="Y310" i="1"/>
  <c r="Y302" i="1"/>
  <c r="Y294" i="1"/>
  <c r="Y286" i="1"/>
  <c r="Y278" i="1"/>
  <c r="Y270" i="1"/>
  <c r="Y262" i="1"/>
  <c r="Y254" i="1"/>
  <c r="Y246" i="1"/>
  <c r="Y238" i="1"/>
  <c r="Y230" i="1"/>
  <c r="Y222" i="1"/>
  <c r="Y214" i="1"/>
  <c r="Y206" i="1"/>
  <c r="Y198" i="1"/>
  <c r="Y190" i="1"/>
  <c r="Y339" i="1"/>
  <c r="Y331" i="1"/>
  <c r="Y323" i="1"/>
  <c r="Y315" i="1"/>
  <c r="Y307" i="1"/>
  <c r="Y299" i="1"/>
  <c r="Y291" i="1"/>
  <c r="Y283" i="1"/>
  <c r="Y275" i="1"/>
  <c r="Y267" i="1"/>
  <c r="Y259" i="1"/>
  <c r="Y251" i="1"/>
  <c r="Y243" i="1"/>
  <c r="Y235" i="1"/>
  <c r="Y227" i="1"/>
  <c r="Y219" i="1"/>
  <c r="Y211" i="1"/>
  <c r="Y203" i="1"/>
  <c r="Y195" i="1"/>
  <c r="Y185" i="1"/>
  <c r="Y182" i="1"/>
  <c r="Y170" i="1"/>
  <c r="Y162" i="1"/>
  <c r="Y154" i="1"/>
  <c r="Y146" i="1"/>
  <c r="Y138" i="1"/>
  <c r="Y130" i="1"/>
  <c r="Y122" i="1"/>
  <c r="Y114" i="1"/>
  <c r="Y106" i="1"/>
  <c r="Y98" i="1"/>
  <c r="Y90" i="1"/>
  <c r="Y82" i="1"/>
  <c r="Y74" i="1"/>
  <c r="Y66" i="1"/>
  <c r="Y184" i="1"/>
  <c r="Y183" i="1"/>
  <c r="Y171" i="1"/>
  <c r="Y163" i="1"/>
  <c r="Y155" i="1"/>
  <c r="Y147" i="1"/>
  <c r="Y139" i="1"/>
  <c r="Y131" i="1"/>
  <c r="Y123" i="1"/>
  <c r="Y115" i="1"/>
  <c r="Y107" i="1"/>
  <c r="Y99" i="1"/>
  <c r="Y91" i="1"/>
  <c r="Y83" i="1"/>
  <c r="Y75" i="1"/>
  <c r="Y67" i="1"/>
  <c r="Y58" i="1"/>
  <c r="Y43" i="1"/>
  <c r="Y35" i="1"/>
  <c r="Y21" i="1"/>
  <c r="Y57" i="1"/>
  <c r="Y60" i="1"/>
  <c r="Y44" i="1"/>
  <c r="Y36" i="1"/>
  <c r="Y28" i="1"/>
  <c r="Y20" i="1"/>
  <c r="Y12" i="1"/>
  <c r="Y7" i="1"/>
  <c r="Y47" i="1"/>
  <c r="Y19" i="1"/>
  <c r="Y340" i="1"/>
  <c r="Y332" i="1"/>
  <c r="Y324" i="1"/>
  <c r="Y316" i="1"/>
  <c r="Y308" i="1"/>
  <c r="Y300" i="1"/>
  <c r="Y292" i="1"/>
  <c r="Y284" i="1"/>
  <c r="Y276" i="1"/>
  <c r="Y268" i="1"/>
  <c r="Y260" i="1"/>
  <c r="Y252" i="1"/>
  <c r="Y244" i="1"/>
  <c r="Y236" i="1"/>
  <c r="Y228" i="1"/>
  <c r="Y220" i="1"/>
  <c r="Y212" i="1"/>
  <c r="Y204" i="1"/>
  <c r="Y196" i="1"/>
  <c r="Y345" i="1"/>
  <c r="Y337" i="1"/>
  <c r="Y329" i="1"/>
  <c r="Y321" i="1"/>
  <c r="Y313" i="1"/>
  <c r="Y305" i="1"/>
  <c r="Y297" i="1"/>
  <c r="Y289" i="1"/>
  <c r="Y281" i="1"/>
  <c r="Y273" i="1"/>
  <c r="Y265" i="1"/>
  <c r="Y257" i="1"/>
  <c r="Y249" i="1"/>
  <c r="Y241" i="1"/>
  <c r="Y233" i="1"/>
  <c r="Y225" i="1"/>
  <c r="Y217" i="1"/>
  <c r="Y209" i="1"/>
  <c r="Y201" i="1"/>
  <c r="Y193" i="1"/>
  <c r="Y180" i="1"/>
  <c r="Y179" i="1"/>
  <c r="Y168" i="1"/>
  <c r="Y160" i="1"/>
  <c r="Y152" i="1"/>
  <c r="Y144" i="1"/>
  <c r="Y136" i="1"/>
  <c r="Y128" i="1"/>
  <c r="Y120" i="1"/>
  <c r="Y112" i="1"/>
  <c r="Y104" i="1"/>
  <c r="Y96" i="1"/>
  <c r="Y88" i="1"/>
  <c r="Y80" i="1"/>
  <c r="Y64" i="1"/>
  <c r="Y181" i="1"/>
  <c r="Y178" i="1"/>
  <c r="Y169" i="1"/>
  <c r="Y161" i="1"/>
  <c r="Y153" i="1"/>
  <c r="Y145" i="1"/>
  <c r="Y137" i="1"/>
  <c r="Y129" i="1"/>
  <c r="Y121" i="1"/>
  <c r="Y113" i="1"/>
  <c r="Y105" i="1"/>
  <c r="Y97" i="1"/>
  <c r="Y89" i="1"/>
  <c r="Y81" i="1"/>
  <c r="Y73" i="1"/>
  <c r="Y65" i="1"/>
  <c r="Y54" i="1"/>
  <c r="Y41" i="1"/>
  <c r="Y33" i="1"/>
  <c r="Y17" i="1"/>
  <c r="Y53" i="1"/>
  <c r="Y56" i="1"/>
  <c r="Y42" i="1"/>
  <c r="Y34" i="1"/>
  <c r="Y26" i="1"/>
  <c r="Y18" i="1"/>
  <c r="Y10" i="1"/>
  <c r="Y59" i="1"/>
  <c r="Y31" i="1"/>
  <c r="Y15" i="1"/>
  <c r="Y338" i="1"/>
  <c r="Y330" i="1"/>
  <c r="Y322" i="1"/>
  <c r="Y314" i="1"/>
  <c r="Y306" i="1"/>
  <c r="Y298" i="1"/>
  <c r="Y290" i="1"/>
  <c r="Y282" i="1"/>
  <c r="Y274" i="1"/>
  <c r="Y266" i="1"/>
  <c r="Y258" i="1"/>
  <c r="Y250" i="1"/>
  <c r="Y242" i="1"/>
  <c r="Y234" i="1"/>
  <c r="Y226" i="1"/>
  <c r="Y218" i="1"/>
  <c r="Y210" i="1"/>
  <c r="Y202" i="1"/>
  <c r="Y194" i="1"/>
  <c r="Y343" i="1"/>
  <c r="Y335" i="1"/>
  <c r="Y327" i="1"/>
  <c r="Y319" i="1"/>
  <c r="Y311" i="1"/>
  <c r="Y303" i="1"/>
  <c r="Y295" i="1"/>
  <c r="Y287" i="1"/>
  <c r="Y279" i="1"/>
  <c r="Y271" i="1"/>
  <c r="Y263" i="1"/>
  <c r="Y255" i="1"/>
  <c r="Y247" i="1"/>
  <c r="Y239" i="1"/>
  <c r="Y231" i="1"/>
  <c r="Y223" i="1"/>
  <c r="Y215" i="1"/>
  <c r="Y207" i="1"/>
  <c r="Y199" i="1"/>
  <c r="Y191" i="1"/>
  <c r="Y177" i="1"/>
  <c r="Y174" i="1"/>
  <c r="Y166" i="1"/>
  <c r="Y158" i="1"/>
  <c r="Y150" i="1"/>
  <c r="Y142" i="1"/>
  <c r="Y134" i="1"/>
  <c r="Y126" i="1"/>
  <c r="Y118" i="1"/>
  <c r="Y110" i="1"/>
  <c r="Y102" i="1"/>
  <c r="Y94" i="1"/>
  <c r="Y86" i="1"/>
  <c r="Y78" i="1"/>
  <c r="Y70" i="1"/>
  <c r="Y62" i="1"/>
  <c r="Y176" i="1"/>
  <c r="Y175" i="1"/>
  <c r="Y167" i="1"/>
  <c r="Y159" i="1"/>
  <c r="Y151" i="1"/>
  <c r="Y143" i="1"/>
  <c r="Y135" i="1"/>
  <c r="Y127" i="1"/>
  <c r="Y119" i="1"/>
  <c r="Y111" i="1"/>
  <c r="Y103" i="1"/>
  <c r="Y95" i="1"/>
  <c r="Y87" i="1"/>
  <c r="Y79" i="1"/>
  <c r="Y71" i="1"/>
  <c r="Y63" i="1"/>
  <c r="Y50" i="1"/>
  <c r="Y39" i="1"/>
  <c r="Y29" i="1"/>
  <c r="Y13" i="1"/>
  <c r="Y49" i="1"/>
  <c r="Y52" i="1"/>
  <c r="Y40" i="1"/>
  <c r="Y32" i="1"/>
  <c r="Y24" i="1"/>
  <c r="Y16" i="1"/>
  <c r="Y8" i="1"/>
  <c r="Y55" i="1"/>
  <c r="Y27" i="1"/>
  <c r="Y11" i="1"/>
</calcChain>
</file>

<file path=xl/comments1.xml><?xml version="1.0" encoding="utf-8"?>
<comments xmlns="http://schemas.openxmlformats.org/spreadsheetml/2006/main">
  <authors>
    <author>ivanlfm</author>
    <author>Ivan</author>
  </authors>
  <commentList>
    <comment ref="G3" authorId="0">
      <text>
        <r>
          <rPr>
            <b/>
            <sz val="9"/>
            <color indexed="81"/>
            <rFont val="Tahoma"/>
            <family val="2"/>
          </rPr>
          <t>Ivan:</t>
        </r>
        <r>
          <rPr>
            <sz val="9"/>
            <color indexed="81"/>
            <rFont val="Tahoma"/>
            <family val="2"/>
          </rPr>
          <t xml:space="preserve">
These headers are the stage names. They can be customized according to your needs (#m, male, @, ♂…) and will be printed to the specimen list.</t>
        </r>
      </text>
    </comment>
    <comment ref="R4" authorId="1">
      <text>
        <r>
          <rPr>
            <b/>
            <sz val="9"/>
            <color indexed="81"/>
            <rFont val="Tahoma"/>
            <family val="2"/>
          </rPr>
          <t>Ivan:</t>
        </r>
        <r>
          <rPr>
            <sz val="9"/>
            <color indexed="81"/>
            <rFont val="Tahoma"/>
            <family val="2"/>
          </rPr>
          <t xml:space="preserve">
I usually included altitude with the coordinates, between brackets; use this field only if you have not included altitude with the coordinates</t>
        </r>
      </text>
    </comment>
    <comment ref="U4" authorId="1">
      <text>
        <r>
          <rPr>
            <b/>
            <sz val="9"/>
            <color indexed="81"/>
            <rFont val="Tahoma"/>
            <family val="2"/>
          </rPr>
          <t>Ivan:</t>
        </r>
        <r>
          <rPr>
            <sz val="9"/>
            <color indexed="81"/>
            <rFont val="Tahoma"/>
            <family val="2"/>
          </rPr>
          <t xml:space="preserve">
Should be provided in plain text format, not in Excel date format</t>
        </r>
      </text>
    </comment>
    <comment ref="W4" authorId="1">
      <text>
        <r>
          <rPr>
            <b/>
            <sz val="9"/>
            <color indexed="81"/>
            <rFont val="Tahoma"/>
            <family val="2"/>
          </rPr>
          <t>Ivan:</t>
        </r>
        <r>
          <rPr>
            <sz val="9"/>
            <color indexed="81"/>
            <rFont val="Tahoma"/>
            <family val="2"/>
          </rPr>
          <t xml:space="preserve">
This field will not be printed to the list. It is for your reference only.</t>
        </r>
      </text>
    </comment>
  </commentList>
</comments>
</file>

<file path=xl/sharedStrings.xml><?xml version="1.0" encoding="utf-8"?>
<sst xmlns="http://schemas.openxmlformats.org/spreadsheetml/2006/main" count="4557" uniqueCount="1452">
  <si>
    <t>Species</t>
  </si>
  <si>
    <t>Country</t>
  </si>
  <si>
    <t>Admin1</t>
  </si>
  <si>
    <t>Admin2</t>
  </si>
  <si>
    <t>Locality1</t>
  </si>
  <si>
    <t>Locality2</t>
  </si>
  <si>
    <t>Collector</t>
  </si>
  <si>
    <t>matex</t>
  </si>
  <si>
    <t>Habitat</t>
  </si>
  <si>
    <t>Collecting method</t>
  </si>
  <si>
    <t>index</t>
  </si>
  <si>
    <t>Coordinates</t>
  </si>
  <si>
    <t>Date</t>
  </si>
  <si>
    <t>bracket1</t>
  </si>
  <si>
    <t>Lat-M</t>
  </si>
  <si>
    <t>Lat-S</t>
  </si>
  <si>
    <t>Lat-H</t>
  </si>
  <si>
    <t>Long-D</t>
  </si>
  <si>
    <t>Lat-D</t>
  </si>
  <si>
    <t>Long-M</t>
  </si>
  <si>
    <t>Long-S</t>
  </si>
  <si>
    <t>bracket2</t>
  </si>
  <si>
    <t>concat!</t>
  </si>
  <si>
    <t>Lat-decimal</t>
  </si>
  <si>
    <t>Long-decimal</t>
  </si>
  <si>
    <t>(</t>
  </si>
  <si>
    <t>S</t>
  </si>
  <si>
    <t>W</t>
  </si>
  <si>
    <t>)</t>
  </si>
  <si>
    <t>Long-H</t>
  </si>
  <si>
    <t>day</t>
  </si>
  <si>
    <t>month</t>
  </si>
  <si>
    <t>year</t>
  </si>
  <si>
    <t>Alt</t>
  </si>
  <si>
    <t>[</t>
  </si>
  <si>
    <t>]</t>
  </si>
  <si>
    <t>INSTRUCTIONS</t>
  </si>
  <si>
    <t>Obs</t>
  </si>
  <si>
    <t>Ivan L. F. Magalhaes</t>
  </si>
  <si>
    <t>magalhaes@macn.gov.ar</t>
  </si>
  <si>
    <t>ivanlfmagalhaes@yahoo.com.br</t>
  </si>
  <si>
    <t>Questions?</t>
  </si>
  <si>
    <r>
      <t>IMPORTANT:</t>
    </r>
    <r>
      <rPr>
        <sz val="9"/>
        <color indexed="8"/>
        <rFont val="Verdana"/>
        <family val="2"/>
      </rPr>
      <t xml:space="preserve"> the date cell type should be set as "Text", not as "Date", otherwise Excel will fail to display the date correctly in the list</t>
    </r>
  </si>
  <si>
    <t>/</t>
  </si>
  <si>
    <t>Altitude</t>
  </si>
  <si>
    <t>Obs2 (not printed)</t>
  </si>
  <si>
    <t>#x</t>
  </si>
  <si>
    <t>#y</t>
  </si>
  <si>
    <t>Mexico</t>
  </si>
  <si>
    <t>Michoacán</t>
  </si>
  <si>
    <t>Nayarit</t>
  </si>
  <si>
    <t>Zacatecas</t>
  </si>
  <si>
    <t>VIII</t>
  </si>
  <si>
    <t>XII</t>
  </si>
  <si>
    <t>V</t>
  </si>
  <si>
    <t>20–25</t>
  </si>
  <si>
    <t>VII</t>
  </si>
  <si>
    <t>W.J. Gertsch &amp; W. Ivie</t>
  </si>
  <si>
    <t>W.J. Gertsch</t>
  </si>
  <si>
    <t>II</t>
  </si>
  <si>
    <t>IV</t>
  </si>
  <si>
    <t>VI</t>
  </si>
  <si>
    <t>III-IV</t>
  </si>
  <si>
    <t>IX</t>
  </si>
  <si>
    <t>I</t>
  </si>
  <si>
    <t>III</t>
  </si>
  <si>
    <t>XI</t>
  </si>
  <si>
    <t>Estado de México</t>
  </si>
  <si>
    <t>Hidalgo</t>
  </si>
  <si>
    <t>V. Roth &amp; W. Gertsch</t>
  </si>
  <si>
    <t>J. &amp; W. Ivie</t>
  </si>
  <si>
    <t>Oaxaca</t>
  </si>
  <si>
    <t>Puebla</t>
  </si>
  <si>
    <t>Tamaulipas</t>
  </si>
  <si>
    <t>California</t>
  </si>
  <si>
    <t>R.V. Chamberlin</t>
  </si>
  <si>
    <t>W. Ivie</t>
  </si>
  <si>
    <t>subadult female</t>
  </si>
  <si>
    <t>Arizona</t>
  </si>
  <si>
    <t>Madera Canyon</t>
  </si>
  <si>
    <t>Riverside</t>
  </si>
  <si>
    <t>under rocks</t>
  </si>
  <si>
    <t>S. Johnson</t>
  </si>
  <si>
    <t>Pinal</t>
  </si>
  <si>
    <t>Santa Catalina Mountains</t>
  </si>
  <si>
    <t/>
  </si>
  <si>
    <t>New Mexico</t>
  </si>
  <si>
    <t>C.C. Hoff</t>
  </si>
  <si>
    <t>Sandoval</t>
  </si>
  <si>
    <t>Texas</t>
  </si>
  <si>
    <t>Val Verde</t>
  </si>
  <si>
    <t>imm.</t>
  </si>
  <si>
    <t>Stage names</t>
  </si>
  <si>
    <t>get-country</t>
  </si>
  <si>
    <t>get-admin1</t>
  </si>
  <si>
    <t>merged names</t>
  </si>
  <si>
    <t>n_uniques</t>
  </si>
  <si>
    <t>country</t>
  </si>
  <si>
    <t>n_countries</t>
  </si>
  <si>
    <t>n_countries --&gt;</t>
  </si>
  <si>
    <t>n_uniques --&gt;</t>
  </si>
  <si>
    <t>Number of records --&gt;</t>
  </si>
  <si>
    <t>Order manually? (y/n)</t>
  </si>
  <si>
    <t>User defined order</t>
  </si>
  <si>
    <t>Unique-admin1</t>
  </si>
  <si>
    <t>Order-country</t>
  </si>
  <si>
    <t>Order-Admin1</t>
  </si>
  <si>
    <t>Do not edit!</t>
  </si>
  <si>
    <t>Altitude given in…:</t>
  </si>
  <si>
    <t>m</t>
  </si>
  <si>
    <t>Separator:</t>
  </si>
  <si>
    <t>Concatanate coordinates in the decimal format</t>
  </si>
  <si>
    <t>Concatenate dates</t>
  </si>
  <si>
    <t>Concatanate coordinates in the degree-minute-second format</t>
  </si>
  <si>
    <t>Order-Country</t>
  </si>
  <si>
    <t xml:space="preserve"> --&gt; use this option if you want countries and administrative units to be ordered in alphabetical order</t>
  </si>
  <si>
    <r>
      <t xml:space="preserve"> --&gt; use this option if you want countries and administrative units to be ordered in an user-defined order (see </t>
    </r>
    <r>
      <rPr>
        <b/>
        <sz val="8"/>
        <rFont val="Arial"/>
        <family val="2"/>
      </rPr>
      <t>Ordering</t>
    </r>
    <r>
      <rPr>
        <sz val="8"/>
        <rFont val="Arial"/>
        <family val="2"/>
      </rPr>
      <t xml:space="preserve"> below)</t>
    </r>
  </si>
  <si>
    <t>A list of your countries and first-level administrative units will appear. Fill in the 'User defined order' columns with the desired order (1 for the country which should appear first, 2, for the second, and so on).</t>
  </si>
  <si>
    <t>Option 1:</t>
  </si>
  <si>
    <t>Option 2:</t>
  </si>
  <si>
    <t>Material examined (copy these cells and paste into text)</t>
  </si>
  <si>
    <r>
      <rPr>
        <b/>
        <sz val="9"/>
        <color indexed="8"/>
        <rFont val="Verdana"/>
        <family val="2"/>
      </rPr>
      <t>Ordering:</t>
    </r>
    <r>
      <rPr>
        <sz val="9"/>
        <color indexed="8"/>
        <rFont val="Verdana"/>
        <family val="2"/>
      </rPr>
      <t xml:space="preserve"> some people prefer to list countries and administrative units in an order different from alphabetical (for example, from north to south and from west to east).</t>
    </r>
  </si>
  <si>
    <t>y</t>
  </si>
  <si>
    <t>To do that, after you have loaded your data into the 'data' sheet, proceed to the 'order-admin-units' sheet and set the 'Order manually?' option to 'y'. You may have to hit F9 to refresh formulas.</t>
  </si>
  <si>
    <t>After you have set the desired order, go to the 'data' sheet and re-order records using the Order-Country and Order-Admin1 columns (see Instructions step 3, option 2 above).</t>
  </si>
  <si>
    <t>2- Make sure the "Use wildcard characters" option is marked. This means that any text between the markings ### ### will be affected.</t>
  </si>
  <si>
    <t>4- After applying the formatting, just replace the markings (###) for an empty space to have them removed</t>
  </si>
  <si>
    <t>3- Set it to replace using the formatting you want (bold, etc)</t>
  </si>
  <si>
    <t>1- Set the category you want to replace with an asterisk in the place of the name (such as ###*###) (the asterisk is a wildcard character)</t>
  </si>
  <si>
    <t>If you need more than 2000 records at once, you need to make more copies of the formulas in columns A and V to AC.</t>
  </si>
  <si>
    <t>Type status</t>
  </si>
  <si>
    <t>ht</t>
  </si>
  <si>
    <t>pt</t>
  </si>
  <si>
    <t>name+type</t>
  </si>
  <si>
    <t>st</t>
  </si>
  <si>
    <t>lt</t>
  </si>
  <si>
    <t>pl</t>
  </si>
  <si>
    <t xml:space="preserve">Holotype: </t>
  </si>
  <si>
    <t xml:space="preserve">Lectotype: </t>
  </si>
  <si>
    <t xml:space="preserve">Paralectotype: </t>
  </si>
  <si>
    <t xml:space="preserve">Paratypes: </t>
  </si>
  <si>
    <t xml:space="preserve">Syntypes: </t>
  </si>
  <si>
    <t>with eggsac</t>
  </si>
  <si>
    <t>Formmating coordinates and date:</t>
  </si>
  <si>
    <t>You can use the 'concat' sheet to concatenate coordinates and data into single columns (e.g., if you have three separate columns for day, month and year, this sheet helps in putting them together in a single column).</t>
  </si>
  <si>
    <r>
      <t>Formatting locality headers</t>
    </r>
    <r>
      <rPr>
        <sz val="9"/>
        <color indexed="8"/>
        <rFont val="Verdana"/>
        <family val="2"/>
      </rPr>
      <t>: to use MS Word to automatically apply formatting to geographic names, such as bold to country names, italics to states, etc.</t>
    </r>
  </si>
  <si>
    <t>Paste the examined material list into Word, go to the Replace menu and follow these steps:</t>
  </si>
  <si>
    <t>3- The number of individuals of each stage (male, female, immatures, etc.) should be entered in a separate column. You can customize the stage names (males, #m, ♂, worker, soldier, immature, etc.) and these will be printed to the material lists.</t>
  </si>
  <si>
    <t xml:space="preserve">tag for country </t>
  </si>
  <si>
    <t>tag for type headers &gt;&gt;</t>
  </si>
  <si>
    <t>tag for admin1</t>
  </si>
  <si>
    <t>tag for admin2</t>
  </si>
  <si>
    <t>Collection number</t>
  </si>
  <si>
    <t>Method</t>
  </si>
  <si>
    <t>nt</t>
  </si>
  <si>
    <t>Neotype:</t>
  </si>
  <si>
    <t>code</t>
  </si>
  <si>
    <t>collector</t>
  </si>
  <si>
    <r>
      <t xml:space="preserve">5- Use the yellow cells to define markings for names of administrative units. This helps formatting automatically using MS Word (like bold for countries, italics for cities, etc. - see </t>
    </r>
    <r>
      <rPr>
        <b/>
        <sz val="9"/>
        <color indexed="8"/>
        <rFont val="Verdana"/>
        <family val="2"/>
      </rPr>
      <t>Formatting names</t>
    </r>
    <r>
      <rPr>
        <sz val="9"/>
        <color indexed="8"/>
        <rFont val="Verdana"/>
        <family val="2"/>
      </rPr>
      <t xml:space="preserve"> below). Also define if the list should include abbreviations after collector names (e.g. coll., leg.).They can be left empty!</t>
    </r>
  </si>
  <si>
    <t>Degree-minute-second to decimals</t>
  </si>
  <si>
    <t>Decimals to degree-minute-second</t>
  </si>
  <si>
    <t>Lat</t>
  </si>
  <si>
    <t>Long</t>
  </si>
  <si>
    <t>Decimal digits:</t>
  </si>
  <si>
    <t>1- Load your data into the green cells of the 'data' sheet. You can use the 'concat' and 'convert' sheets to edit geographic coordinates and date format.</t>
  </si>
  <si>
    <t>Remember to 'paste values' when moving data between sheets (not just copying and pasting, since this will paste raw formulas into the data sheet).</t>
  </si>
  <si>
    <t>The 'convert' sheet can convert coordinates from decimals to degrees-minutes-seconds and vice-versa.</t>
  </si>
  <si>
    <t>4- Make sure your specimen data is sorted using the following criteria. You can use either of the two options, but specimen data MUST be in sorted in the same order as presented here (Species as the first criterion, Type Status as the second, and so on).</t>
  </si>
  <si>
    <t xml:space="preserve">If using these spreadsheets, please cite: </t>
  </si>
  <si>
    <t>Magalhaes ILF (2019) Spreadsheets to expedite taxonomic publications by automatic generation of morphological descriptions and specimen lists. Zootaxa 4624(1), 147–150. DOI: 10.11646/zootaxa.4624.1.12</t>
  </si>
  <si>
    <t>ot</t>
  </si>
  <si>
    <t>Allotype:</t>
  </si>
  <si>
    <t>2- Use the 'Type status' column to mark holotypes (using code ht), paratypes (pt), syntypes (st), lectotypes (lt), allotypes (ot), paralectotypes (pl) and neotypes (nt). These will be listed in a separate list. Rows containing non-type material should have this column left blank.</t>
  </si>
  <si>
    <t>text</t>
  </si>
  <si>
    <t xml:space="preserve">    Users can add more type categories in the type-categories sheet if needed. "Code" is the text that should be inserted in DATA sheet column E, and "text" is the header of the categoty that is printed to the final list.</t>
  </si>
  <si>
    <t>country separator</t>
  </si>
  <si>
    <t>admin1 separator</t>
  </si>
  <si>
    <t>composedloc</t>
  </si>
  <si>
    <t>composedrecord</t>
  </si>
  <si>
    <t>poolquantity</t>
  </si>
  <si>
    <t>poolmuseums</t>
  </si>
  <si>
    <t>poolmuseumsmin</t>
  </si>
  <si>
    <t>museummin</t>
  </si>
  <si>
    <t>composedrecordmuseum</t>
  </si>
  <si>
    <t>composedrecordmuseummin</t>
  </si>
  <si>
    <t>6- There are some options to aid in formatting the list:</t>
  </si>
  <si>
    <t>7- The list of examined material sorted by species will appear in the 'Ready!' sheet .</t>
  </si>
  <si>
    <t>8- It is a good idea to revise the list afterwards for small format inconsistencies!</t>
  </si>
  <si>
    <t>a) Users can define the punctuation mark after countries and first level administrative units using the "country separator" and "admin1 separator" cells</t>
  </si>
  <si>
    <t>b) Users can define if a particular word should be printed after collector names ("coll.", "leg.")</t>
  </si>
  <si>
    <t>AMNH IFM-1198, IFM-1655</t>
  </si>
  <si>
    <t>Kukulcania arizonica</t>
  </si>
  <si>
    <t xml:space="preserve">AMNH </t>
  </si>
  <si>
    <t>AMNH IFM-1531</t>
  </si>
  <si>
    <t xml:space="preserve">UCB </t>
  </si>
  <si>
    <t>Kukulcania bajacali</t>
  </si>
  <si>
    <t>MCZ 145412</t>
  </si>
  <si>
    <t>MCZ 145411</t>
  </si>
  <si>
    <t>CAS 9060634</t>
  </si>
  <si>
    <t>CAS 9060627</t>
  </si>
  <si>
    <t>CAS 9060631</t>
  </si>
  <si>
    <t>CAS 9060645</t>
  </si>
  <si>
    <t>CAS 9060648</t>
  </si>
  <si>
    <t>AMNH IFM-1622</t>
  </si>
  <si>
    <t>AMNH IFM-0053</t>
  </si>
  <si>
    <t>CAECIB 342</t>
  </si>
  <si>
    <t>CAECIB 336</t>
  </si>
  <si>
    <t>CAECIB IFM-1540</t>
  </si>
  <si>
    <t>USNM IFM-1277</t>
  </si>
  <si>
    <t>Kukulcania benita</t>
  </si>
  <si>
    <t>CAS 9060684</t>
  </si>
  <si>
    <t>CAS 9060669</t>
  </si>
  <si>
    <t>CAS 9060671</t>
  </si>
  <si>
    <t>CAS 9060689</t>
  </si>
  <si>
    <t xml:space="preserve">MCVR </t>
  </si>
  <si>
    <t>Kukulcania brignolii</t>
  </si>
  <si>
    <t>AMNH IFM-1541</t>
  </si>
  <si>
    <t>Kukulcania chingona</t>
  </si>
  <si>
    <t>CAS 9060649</t>
  </si>
  <si>
    <t>CAS 9057614</t>
  </si>
  <si>
    <t>CAS 9060636</t>
  </si>
  <si>
    <t xml:space="preserve">USNM </t>
  </si>
  <si>
    <t>Kukulcania cochimi</t>
  </si>
  <si>
    <t>AMNH IFM-1594</t>
  </si>
  <si>
    <t>CAS 9060494</t>
  </si>
  <si>
    <t>CAS 9060436</t>
  </si>
  <si>
    <t>MCZ 145040</t>
  </si>
  <si>
    <t>AMNH IFM-1635</t>
  </si>
  <si>
    <t>MCZ 145038</t>
  </si>
  <si>
    <t>MCZ 145039</t>
  </si>
  <si>
    <t>CAS 9060641</t>
  </si>
  <si>
    <t>SDSU G264</t>
  </si>
  <si>
    <t>CAS 9060464</t>
  </si>
  <si>
    <t>MCZ 39918</t>
  </si>
  <si>
    <t>CNAN-Ar 8180</t>
  </si>
  <si>
    <t>CNAN-Ar 8187</t>
  </si>
  <si>
    <t>CAS 9060629</t>
  </si>
  <si>
    <t>CNAN-Ar 8186</t>
  </si>
  <si>
    <t>CAS 9060612</t>
  </si>
  <si>
    <t>MCZ 39057</t>
  </si>
  <si>
    <t>MCZ 39056</t>
  </si>
  <si>
    <t>MCZ 39055</t>
  </si>
  <si>
    <t>MCZ 39063</t>
  </si>
  <si>
    <t>MCZ 39054</t>
  </si>
  <si>
    <t>CAS 9060491</t>
  </si>
  <si>
    <t>MCZ 39050</t>
  </si>
  <si>
    <t>CAS 9060440</t>
  </si>
  <si>
    <t>CAS 9060614</t>
  </si>
  <si>
    <t>CAS 9058497</t>
  </si>
  <si>
    <t>AMNH IFM-1633</t>
  </si>
  <si>
    <t>MCZ 39058</t>
  </si>
  <si>
    <t>AM KS.32580</t>
  </si>
  <si>
    <t>AMNH IFM-1392</t>
  </si>
  <si>
    <t>DU 72.07.07</t>
  </si>
  <si>
    <t>MCZ 145369</t>
  </si>
  <si>
    <t>DU 72.05</t>
  </si>
  <si>
    <t>DU 71.07.09</t>
  </si>
  <si>
    <t>DU 75.07.19</t>
  </si>
  <si>
    <t>MACN-Ar 20557</t>
  </si>
  <si>
    <t>CAS 9060466</t>
  </si>
  <si>
    <t>AMNH IFM-1561</t>
  </si>
  <si>
    <t>CAS 9057629</t>
  </si>
  <si>
    <t>AM KS.32579</t>
  </si>
  <si>
    <t>DU 81.08.11</t>
  </si>
  <si>
    <t>MCZ 145370</t>
  </si>
  <si>
    <t>CAS 9060605</t>
  </si>
  <si>
    <t>MCZ 145386</t>
  </si>
  <si>
    <t>MCZ 145387</t>
  </si>
  <si>
    <t>MCZ 145375</t>
  </si>
  <si>
    <t>MCZ 145389</t>
  </si>
  <si>
    <t>CAS 9057573</t>
  </si>
  <si>
    <t>MCZ 145390</t>
  </si>
  <si>
    <t>MCZ 145391</t>
  </si>
  <si>
    <t>MCZ 145374</t>
  </si>
  <si>
    <t>MCZ 68731</t>
  </si>
  <si>
    <t>MCZ 145372</t>
  </si>
  <si>
    <t>MCZ 145388</t>
  </si>
  <si>
    <t>MCZ 145381</t>
  </si>
  <si>
    <t>MCZ 145376</t>
  </si>
  <si>
    <t>MCZ 145377</t>
  </si>
  <si>
    <t>MCZ 145393</t>
  </si>
  <si>
    <t>MCZ 145373</t>
  </si>
  <si>
    <t>MCZ 145385</t>
  </si>
  <si>
    <t>MCZ 145383</t>
  </si>
  <si>
    <t>MCZ 145384</t>
  </si>
  <si>
    <t>MCZ 145379</t>
  </si>
  <si>
    <t>MCZ 145378</t>
  </si>
  <si>
    <t>MCZ 145380</t>
  </si>
  <si>
    <t>MCZ 145417</t>
  </si>
  <si>
    <t>MCZ 145382</t>
  </si>
  <si>
    <t>CAS 9057853</t>
  </si>
  <si>
    <t xml:space="preserve">SMF </t>
  </si>
  <si>
    <t>MACN-Ar 33844</t>
  </si>
  <si>
    <t>CAS 9060659</t>
  </si>
  <si>
    <t>AMNH IFM-1560</t>
  </si>
  <si>
    <t>MCZ 68732</t>
  </si>
  <si>
    <t>MCZ 145394</t>
  </si>
  <si>
    <t>MCZ 145395</t>
  </si>
  <si>
    <t>MACN-Ar 39469</t>
  </si>
  <si>
    <t>MACN-Ar 36219</t>
  </si>
  <si>
    <t>MACN-Ar 32717</t>
  </si>
  <si>
    <t>MCZ 145392</t>
  </si>
  <si>
    <t>MCZ 68733</t>
  </si>
  <si>
    <t>MCZ 145371</t>
  </si>
  <si>
    <t>MACN-Ar 36218</t>
  </si>
  <si>
    <t>MCZ 145397</t>
  </si>
  <si>
    <t>MCZ 145396</t>
  </si>
  <si>
    <t>MCZ 145398</t>
  </si>
  <si>
    <t>CAS 9058473</t>
  </si>
  <si>
    <t>MCZ 145399</t>
  </si>
  <si>
    <t>CAS 9060619</t>
  </si>
  <si>
    <t>CAS 9060415</t>
  </si>
  <si>
    <t>CAS 9057590</t>
  </si>
  <si>
    <t>MCZ 145400</t>
  </si>
  <si>
    <t>CAS 9060632</t>
  </si>
  <si>
    <t>CAS 9057577</t>
  </si>
  <si>
    <t>MCZ 145401</t>
  </si>
  <si>
    <t>MCZ 145402</t>
  </si>
  <si>
    <t>MCZ 145403</t>
  </si>
  <si>
    <t>MCZ 145404</t>
  </si>
  <si>
    <t>MCZ 145405</t>
  </si>
  <si>
    <t>MCZ 145406</t>
  </si>
  <si>
    <t>MCZ 145407</t>
  </si>
  <si>
    <t>MCZ 145409</t>
  </si>
  <si>
    <t>MCZ 145408</t>
  </si>
  <si>
    <t>CAS 9057630</t>
  </si>
  <si>
    <t>MCZ 145410</t>
  </si>
  <si>
    <t>FMNH 2857676</t>
  </si>
  <si>
    <t>FMNH 2857672</t>
  </si>
  <si>
    <t>FMNH 104076</t>
  </si>
  <si>
    <t>FMNH 2857675</t>
  </si>
  <si>
    <t>FMNH 2857682</t>
  </si>
  <si>
    <t>FMNH 2857678</t>
  </si>
  <si>
    <t>FMNH 2857681</t>
  </si>
  <si>
    <t>CAS 9060683</t>
  </si>
  <si>
    <t>CAS 9060676</t>
  </si>
  <si>
    <t>CAS 9060677</t>
  </si>
  <si>
    <t>CAS 9057581</t>
  </si>
  <si>
    <t>CAS 9057634</t>
  </si>
  <si>
    <t>CAS 9057585</t>
  </si>
  <si>
    <t>CAS 9057600</t>
  </si>
  <si>
    <t>CAS 9057632</t>
  </si>
  <si>
    <t>CNAN-Ar 8181</t>
  </si>
  <si>
    <t>CNAN-Ar 6635</t>
  </si>
  <si>
    <t>AMNH IFM-1637</t>
  </si>
  <si>
    <t>MfN IFM-0826</t>
  </si>
  <si>
    <t>AMNH IFM-1569</t>
  </si>
  <si>
    <t>AMNH IFM-1573</t>
  </si>
  <si>
    <t>CAS 9060623</t>
  </si>
  <si>
    <t>AMNH IFM-1525</t>
  </si>
  <si>
    <t>AMNH IFM-1406</t>
  </si>
  <si>
    <t xml:space="preserve">MfN </t>
  </si>
  <si>
    <t>AMNH IFM-1636</t>
  </si>
  <si>
    <t>USA</t>
  </si>
  <si>
    <t>Gila</t>
  </si>
  <si>
    <t>8 km N of Roosevelt Dam</t>
  </si>
  <si>
    <t>[N33.82314°, W111.29501°]</t>
  </si>
  <si>
    <t>11/IV/1935</t>
  </si>
  <si>
    <t>8 miles N Roosevelt Dam</t>
  </si>
  <si>
    <t>(N33.75°, W111.25°)</t>
  </si>
  <si>
    <t>11/IV/1939</t>
  </si>
  <si>
    <t>Yavapai</t>
  </si>
  <si>
    <t>20 miles SW Prescott</t>
  </si>
  <si>
    <t>[N34.35076°, W112.7482°]</t>
  </si>
  <si>
    <t>8/IV/1935</t>
  </si>
  <si>
    <t>Terrell</t>
  </si>
  <si>
    <t>Sanderson</t>
  </si>
  <si>
    <t>[N30.14241°, W102.39403°]</t>
  </si>
  <si>
    <t>S. Mulaik</t>
  </si>
  <si>
    <t>4/VII/1934</t>
  </si>
  <si>
    <t>Baja California</t>
  </si>
  <si>
    <t>Cabo Pulmo</t>
  </si>
  <si>
    <t>Cerro Cuevoso</t>
  </si>
  <si>
    <t>[N23.43636°, W109.42963°]</t>
  </si>
  <si>
    <t>I. La Rivers</t>
  </si>
  <si>
    <t>26/III/1947</t>
  </si>
  <si>
    <t>San José del Cabo</t>
  </si>
  <si>
    <t>[N23.06366°, W109.70244°]</t>
  </si>
  <si>
    <t>Eisen &amp; Vaslet</t>
  </si>
  <si>
    <t>N. Banks</t>
  </si>
  <si>
    <t>1896</t>
  </si>
  <si>
    <t>several</t>
  </si>
  <si>
    <t>Baja California Sur</t>
  </si>
  <si>
    <t>V. Roth</t>
  </si>
  <si>
    <t>5–8/II/1966</t>
  </si>
  <si>
    <t>12 miles NE Cabo San Lucas</t>
  </si>
  <si>
    <t>in palm oasis</t>
  </si>
  <si>
    <t>[N22.98916°, W109.75131°]</t>
  </si>
  <si>
    <t>7/II/1966</t>
  </si>
  <si>
    <t>44 km W La Paz</t>
  </si>
  <si>
    <t>at 0.2 km S km 44 on Highway 1</t>
  </si>
  <si>
    <t>[N24.08966°, W110.69957°]</t>
  </si>
  <si>
    <t>D. Weissman, R. Love, V. Lee &amp; C. Mullinex</t>
  </si>
  <si>
    <t>31/XII/1978</t>
  </si>
  <si>
    <t>8 miles SE La Paz</t>
  </si>
  <si>
    <t>[N24.06244°, W110.18285°, 305m]</t>
  </si>
  <si>
    <t>E.L. Sleeper &amp; F.J. Moore</t>
  </si>
  <si>
    <t>13/X/1968</t>
  </si>
  <si>
    <t>Cabo San Lucas</t>
  </si>
  <si>
    <t>[N22.89053°, W109.91674°]</t>
  </si>
  <si>
    <t>T. Craig</t>
  </si>
  <si>
    <t>5/III/1928</t>
  </si>
  <si>
    <t>Comitán</t>
  </si>
  <si>
    <t>[N24.13151°, W110.42446°]</t>
  </si>
  <si>
    <t>M. Jiménez</t>
  </si>
  <si>
    <t>30/IX/1986</t>
  </si>
  <si>
    <t>El Cien</t>
  </si>
  <si>
    <t>La Paz</t>
  </si>
  <si>
    <t>[N24.14264°, W110.31275°]</t>
  </si>
  <si>
    <t>1–3/II/1965</t>
  </si>
  <si>
    <t>missing spermathecae</t>
  </si>
  <si>
    <t>II/1965</t>
  </si>
  <si>
    <t>S of El Cayuco "Fish Camp"</t>
  </si>
  <si>
    <t>(N24.57787°, W111.67742°)</t>
  </si>
  <si>
    <t>R. Mercurio &amp; M. Nashiguchi</t>
  </si>
  <si>
    <t>24/V/2004</t>
  </si>
  <si>
    <t>Sierra de la Laguna</t>
  </si>
  <si>
    <t>Agua de La Palma</t>
  </si>
  <si>
    <t>low jungle</t>
  </si>
  <si>
    <t>hand collecting</t>
  </si>
  <si>
    <t>[N23.56667°, W110°, 150m]</t>
  </si>
  <si>
    <t>A. Cota</t>
  </si>
  <si>
    <t>11/XII/1986</t>
  </si>
  <si>
    <t>Los Naranjos</t>
  </si>
  <si>
    <t>[N23.56667°, W110°, 600m]</t>
  </si>
  <si>
    <t>30/IX/1988</t>
  </si>
  <si>
    <t>Sierra de las Cacachilas</t>
  </si>
  <si>
    <t>near Rancho Al Chivato</t>
  </si>
  <si>
    <t>[N24.10449°, W110.12541°, 487m]</t>
  </si>
  <si>
    <t>M.L. Jiménez &amp; J. Maya</t>
  </si>
  <si>
    <t>5/XI/2013</t>
  </si>
  <si>
    <t>Isla San Benitos</t>
  </si>
  <si>
    <t>[N28.30245°, W115.54299°]</t>
  </si>
  <si>
    <t>T. Cozana</t>
  </si>
  <si>
    <t>27/XII/1971</t>
  </si>
  <si>
    <t>two species in the same vial</t>
  </si>
  <si>
    <t>Islas San Benito</t>
  </si>
  <si>
    <t>Benitos del Oeste</t>
  </si>
  <si>
    <t>[N28.3021°, W115.58734°]</t>
  </si>
  <si>
    <t>D.C. Lightfoot &amp; V.F. Lee</t>
  </si>
  <si>
    <t>4/VII/1983</t>
  </si>
  <si>
    <t>Middle Island</t>
  </si>
  <si>
    <t>[N28.31048°, W115.56785°]</t>
  </si>
  <si>
    <t>S.C. Willians</t>
  </si>
  <si>
    <t>9/IV/1981</t>
  </si>
  <si>
    <t>Monte Albán</t>
  </si>
  <si>
    <t>[N17.0438°, W96.76811°]</t>
  </si>
  <si>
    <t>P. Brignoli</t>
  </si>
  <si>
    <t>7/VIII/1973</t>
  </si>
  <si>
    <t>Guerrero</t>
  </si>
  <si>
    <t>23 miles S Chilpancigo</t>
  </si>
  <si>
    <t>[N17.20936°, W99.50272°]</t>
  </si>
  <si>
    <t>31/VII/1956</t>
  </si>
  <si>
    <t>3 km SE Tuxpán</t>
  </si>
  <si>
    <t>[N18.34917°, W99.47861°, 1768m]</t>
  </si>
  <si>
    <t>E.S. Ross</t>
  </si>
  <si>
    <t>3/XI/1976</t>
  </si>
  <si>
    <t>6 mi S of Arteaga</t>
  </si>
  <si>
    <t>[N18.35625°, W102.29199°, 790m]</t>
  </si>
  <si>
    <t>V.F. Lee</t>
  </si>
  <si>
    <t>9/XI/1987</t>
  </si>
  <si>
    <t>Tuxpán</t>
  </si>
  <si>
    <t>[N19.56839°, W100.46382°, 1829m]</t>
  </si>
  <si>
    <t>19/VI/1969</t>
  </si>
  <si>
    <t>Marx Collection</t>
  </si>
  <si>
    <t>label reads: "Marx collection, careful of loc. data" – specimen certainly mislabeled</t>
  </si>
  <si>
    <t>Bahía de Los Angeles</t>
  </si>
  <si>
    <t>in building</t>
  </si>
  <si>
    <t>[N28.95192°, W113.56243°]</t>
  </si>
  <si>
    <t>15/I/1965</t>
  </si>
  <si>
    <t>Isla Espiritu Santo</t>
  </si>
  <si>
    <t>[N24.46739°, W110.3428°]</t>
  </si>
  <si>
    <t>B. Firstman</t>
  </si>
  <si>
    <t>23/III/1953</t>
  </si>
  <si>
    <t>13.4 miles S Loreto</t>
  </si>
  <si>
    <t>Chuenque</t>
  </si>
  <si>
    <t>[N25.82848°, W111.3319°]</t>
  </si>
  <si>
    <t>D. Ubick</t>
  </si>
  <si>
    <t>13/I/1982</t>
  </si>
  <si>
    <t>under volc. cbl.</t>
  </si>
  <si>
    <t>2/I/1982</t>
  </si>
  <si>
    <t>Isla Carmen</t>
  </si>
  <si>
    <t>Puerto Ballandro</t>
  </si>
  <si>
    <t>[N25.97747°, W111.15335°]</t>
  </si>
  <si>
    <t>collector illegible</t>
  </si>
  <si>
    <t>21/V/1921</t>
  </si>
  <si>
    <t>Isla San José</t>
  </si>
  <si>
    <t>night collecting</t>
  </si>
  <si>
    <t>[N24.97103°, W110.62881°]</t>
  </si>
  <si>
    <t>25/III/1953</t>
  </si>
  <si>
    <t>near boy's prison</t>
  </si>
  <si>
    <t>Isla Tortuga</t>
  </si>
  <si>
    <t>[N27.43608°, W111.88683°]</t>
  </si>
  <si>
    <t>J.C. Chamberlin</t>
  </si>
  <si>
    <t>11/V/1921</t>
  </si>
  <si>
    <t>La Purísima</t>
  </si>
  <si>
    <t>[N26.18554°, W112.07596°]</t>
  </si>
  <si>
    <t>road to Sierra San Francisco</t>
  </si>
  <si>
    <t>mostly under rocks, some night collecting</t>
  </si>
  <si>
    <t>(N27.4899°, W113.1881°)</t>
  </si>
  <si>
    <t>M. Hedin, P. Paquin &amp; S. Crews</t>
  </si>
  <si>
    <t>31/III/2002</t>
  </si>
  <si>
    <t>San Ignacio</t>
  </si>
  <si>
    <t>palm grove, under cbl.</t>
  </si>
  <si>
    <t>[N27.28207°, W112.89545°]</t>
  </si>
  <si>
    <t>31/XII/1981</t>
  </si>
  <si>
    <t>San José de Comondú</t>
  </si>
  <si>
    <t>canyon</t>
  </si>
  <si>
    <t>[N26.05858°, W111.8237°]</t>
  </si>
  <si>
    <t>15/II/1966</t>
  </si>
  <si>
    <t>19/VII/1934</t>
  </si>
  <si>
    <t>Chihuahua</t>
  </si>
  <si>
    <t>Coahuila</t>
  </si>
  <si>
    <t>Sierra de La Concordia</t>
  </si>
  <si>
    <t>Nuevo León</t>
  </si>
  <si>
    <t>W. Graham</t>
  </si>
  <si>
    <t>Imperial</t>
  </si>
  <si>
    <t>Utah</t>
  </si>
  <si>
    <t>Washington</t>
  </si>
  <si>
    <t>J.A. Beatty</t>
  </si>
  <si>
    <t>O. Francke et al.</t>
  </si>
  <si>
    <t>C. &amp; P. Vaurie</t>
  </si>
  <si>
    <t>F.A. Coyle</t>
  </si>
  <si>
    <t>19/V/1982</t>
  </si>
  <si>
    <t>20/VIII/1976</t>
  </si>
  <si>
    <t>12 miles NW Gran Morelos</t>
  </si>
  <si>
    <t>[N28.33287°, W106.68477°]</t>
  </si>
  <si>
    <t>R. Smith</t>
  </si>
  <si>
    <t>16/VIII/1950</t>
  </si>
  <si>
    <t>23 miles S Chihuahua</t>
  </si>
  <si>
    <t>[N28.35459°, W106.26728°]</t>
  </si>
  <si>
    <t>E.J. Schlinger</t>
  </si>
  <si>
    <t>9/VII/1954</t>
  </si>
  <si>
    <t>Las Canoas Babicora</t>
  </si>
  <si>
    <t>[N26.62389°, W106.40391°]</t>
  </si>
  <si>
    <t>3/VII/1947</t>
  </si>
  <si>
    <t>near Primavera</t>
  </si>
  <si>
    <t>Cañon Prieta</t>
  </si>
  <si>
    <t>30/VI/1947</t>
  </si>
  <si>
    <t>Samalayuca</t>
  </si>
  <si>
    <t>[N31.34139°, W106.47833°]</t>
  </si>
  <si>
    <t>25/VI/1947</t>
  </si>
  <si>
    <t>Sierra de En Medio</t>
  </si>
  <si>
    <t>Nogales Ranch</t>
  </si>
  <si>
    <t>[N30.98644°, W108.59738°, 1524–1737m]</t>
  </si>
  <si>
    <t>W.S. Creighton</t>
  </si>
  <si>
    <t>25–30/IX/1951</t>
  </si>
  <si>
    <t>Sierra del Nido</t>
  </si>
  <si>
    <t>Arroyo del Álamo</t>
  </si>
  <si>
    <t>(N29.33333°, W106.83333°)</t>
  </si>
  <si>
    <t>14/X/1969</t>
  </si>
  <si>
    <t>summit W of Primavera</t>
  </si>
  <si>
    <t>2/VII/1947</t>
  </si>
  <si>
    <t>1 mile S Cedritos</t>
  </si>
  <si>
    <t>[N27.45639°, W101.77°]</t>
  </si>
  <si>
    <t>R. Zweifel</t>
  </si>
  <si>
    <t>23/VI/1957</t>
  </si>
  <si>
    <t>20 miles E Saltillo</t>
  </si>
  <si>
    <t>[N25.45685°, W100.65425°]</t>
  </si>
  <si>
    <t>W.J. Gertsch &amp; V. Roth</t>
  </si>
  <si>
    <t>18/VII/1956</t>
  </si>
  <si>
    <t>20 miles E Saltillo on Rt. 40</t>
  </si>
  <si>
    <t>[N25.68679°, W100.60631°]</t>
  </si>
  <si>
    <t>3/VII/1982</t>
  </si>
  <si>
    <t>5 miles W Saltillo</t>
  </si>
  <si>
    <t>[N25.45212°, W101.08545°]</t>
  </si>
  <si>
    <t>Davis</t>
  </si>
  <si>
    <t>5/VII/1936</t>
  </si>
  <si>
    <t>56 km E Monclova</t>
  </si>
  <si>
    <t>Cueva de Las Animas</t>
  </si>
  <si>
    <t>[N26.88366°, W100.92261°]</t>
  </si>
  <si>
    <t>W. Bell &amp; J. Reddell</t>
  </si>
  <si>
    <t>21/II/1966</t>
  </si>
  <si>
    <t>Muzquiz</t>
  </si>
  <si>
    <t>Rancho Los Ojos</t>
  </si>
  <si>
    <t>[N27.87549°, W101.5177°]</t>
  </si>
  <si>
    <t>G. Hoese</t>
  </si>
  <si>
    <t>25/XI/2009</t>
  </si>
  <si>
    <t>9 km S La Casita</t>
  </si>
  <si>
    <t>diurnal hand collecting</t>
  </si>
  <si>
    <t>(N25.14382°, W101.4573°, 2380m)</t>
  </si>
  <si>
    <t>23/VII/2006</t>
  </si>
  <si>
    <t>Durango</t>
  </si>
  <si>
    <t>15 miles W Durango</t>
  </si>
  <si>
    <t>[N23.93455°, W104.8739°]</t>
  </si>
  <si>
    <t>12/VIII/1947</t>
  </si>
  <si>
    <t>2 miles W Durango</t>
  </si>
  <si>
    <t>on highway 40</t>
  </si>
  <si>
    <t>[N23.99556°, W104.73322°, 1928m]</t>
  </si>
  <si>
    <t>10/VI/1969</t>
  </si>
  <si>
    <t>km 9 Carretera 36, between San Andres Atotonilco and La Laguna de Chaparra</t>
  </si>
  <si>
    <t>(N25.08843°, W105.5255°, 2095m)</t>
  </si>
  <si>
    <t>11/VIII/2005</t>
  </si>
  <si>
    <t>Palos Colorados</t>
  </si>
  <si>
    <t>[N24.03992°, W104.90891°, 2400m]</t>
  </si>
  <si>
    <t>5/VIII/1947</t>
  </si>
  <si>
    <t>San Isidro</t>
  </si>
  <si>
    <t>60 miles NW Durango</t>
  </si>
  <si>
    <t>[N24.63946°, W105.20289°]</t>
  </si>
  <si>
    <t>19/VIII/1947</t>
  </si>
  <si>
    <t>29 miles W Linares</t>
  </si>
  <si>
    <t>[N24.74912°, W99.99261°]</t>
  </si>
  <si>
    <t>S.B. &amp; S.A. Mulaik</t>
  </si>
  <si>
    <t>IX/1956</t>
  </si>
  <si>
    <t>6 miles S Micondra de Presa</t>
  </si>
  <si>
    <t>creosote contry</t>
  </si>
  <si>
    <t>(N24°, W99.96667°)</t>
  </si>
  <si>
    <t>V. &amp; B. Roth</t>
  </si>
  <si>
    <t>17/II/1984</t>
  </si>
  <si>
    <t>Monterrey</t>
  </si>
  <si>
    <t>[N25.68661°, W100.31611°]</t>
  </si>
  <si>
    <t>R.H. Crandall</t>
  </si>
  <si>
    <t>30/XII/1940</t>
  </si>
  <si>
    <t>San Luis Potosí</t>
  </si>
  <si>
    <t>Charcas</t>
  </si>
  <si>
    <t>[N23.12789°, W101.11362°]</t>
  </si>
  <si>
    <t>A.M. Chickering</t>
  </si>
  <si>
    <t>VII/1934</t>
  </si>
  <si>
    <t>Charcas, hillside</t>
  </si>
  <si>
    <t>10/VII/1934</t>
  </si>
  <si>
    <t>7/VII/1934</t>
  </si>
  <si>
    <t>8/VII/1934</t>
  </si>
  <si>
    <t>Highway 70, km 199</t>
  </si>
  <si>
    <t>22/II/1973</t>
  </si>
  <si>
    <t>Rt. 70, 70 miles W of Valles</t>
  </si>
  <si>
    <t>under stones by roadside</t>
  </si>
  <si>
    <t>[N22.15313°, W100.93359°]</t>
  </si>
  <si>
    <t>J.A.L. Cooke</t>
  </si>
  <si>
    <t>19/II/1970</t>
  </si>
  <si>
    <t>Sonora</t>
  </si>
  <si>
    <t>10 miles S Cananea</t>
  </si>
  <si>
    <t>Sierra Manzanal</t>
  </si>
  <si>
    <t>[N30.73333°, W110.25°]</t>
  </si>
  <si>
    <t>17/IX/1970</t>
  </si>
  <si>
    <t>with two eggsacs</t>
  </si>
  <si>
    <t>10 miles S Nacorazi</t>
  </si>
  <si>
    <t>Hwy. 10</t>
  </si>
  <si>
    <t>entrance to old copper mine</t>
  </si>
  <si>
    <t>[N30.22803°, W109.72427°]</t>
  </si>
  <si>
    <t>B.A. Brance</t>
  </si>
  <si>
    <t>16/VIII/1959</t>
  </si>
  <si>
    <t>10 miles W Alamos</t>
  </si>
  <si>
    <t>[N27.08241°, W109.08339°]</t>
  </si>
  <si>
    <t>19/VII/1954</t>
  </si>
  <si>
    <t>11 miles S Cumpas</t>
  </si>
  <si>
    <t>[N29.85812°, W109.66722°]</t>
  </si>
  <si>
    <t>V. Roth &amp; N. Bucknall</t>
  </si>
  <si>
    <t>3/X/1966</t>
  </si>
  <si>
    <t>30 miles W Cananea</t>
  </si>
  <si>
    <t>[N30.89231°, W110.68508°]</t>
  </si>
  <si>
    <t>8/VII/1975</t>
  </si>
  <si>
    <t>41 miles N of Guaymas on Rt. 15; on Microondas Rd.</t>
  </si>
  <si>
    <t>[N28.4952°, W111.04549°]</t>
  </si>
  <si>
    <t>5 miles W Álamos</t>
  </si>
  <si>
    <t>[N27.06427°, W109.01817°]</t>
  </si>
  <si>
    <t>12/VII/1975</t>
  </si>
  <si>
    <t>7 miles NE Tesopaco</t>
  </si>
  <si>
    <t>thorn forest</t>
  </si>
  <si>
    <t>(N28.5°, W109.4°)</t>
  </si>
  <si>
    <t>16/IX/1982</t>
  </si>
  <si>
    <t>8 miles W Tepoca</t>
  </si>
  <si>
    <t>(N29.3°, W109.17°, 914m)</t>
  </si>
  <si>
    <t>6/VIII/1986</t>
  </si>
  <si>
    <t>Agua Caliente</t>
  </si>
  <si>
    <t>(N29.5°, W110.17°)</t>
  </si>
  <si>
    <t>13/II/1988</t>
  </si>
  <si>
    <t>Álamos</t>
  </si>
  <si>
    <t>7/VIII/1956</t>
  </si>
  <si>
    <t>Desemboque</t>
  </si>
  <si>
    <t>[N30.56833°, W113.00667°]</t>
  </si>
  <si>
    <t>B. Malkin</t>
  </si>
  <si>
    <t>15–31/VII/1935</t>
  </si>
  <si>
    <t>Guaymas</t>
  </si>
  <si>
    <t>in room in town</t>
  </si>
  <si>
    <t>[N27.91787°, W110.90894°]</t>
  </si>
  <si>
    <t>M. Cardenas</t>
  </si>
  <si>
    <t>6/XI/1944</t>
  </si>
  <si>
    <t>Hermosillo</t>
  </si>
  <si>
    <t>[N29.07297°, W110.95592°]</t>
  </si>
  <si>
    <t>18/VIII/1953</t>
  </si>
  <si>
    <t>B. Malkin &amp; V.E. Thatcher</t>
  </si>
  <si>
    <t>20/IX/1952</t>
  </si>
  <si>
    <t>Isla Medio</t>
  </si>
  <si>
    <t>B. Osorio</t>
  </si>
  <si>
    <t>29/IV/1944</t>
  </si>
  <si>
    <t>Minas Nuevas</t>
  </si>
  <si>
    <t>[N27.06196°, W109.00735°]</t>
  </si>
  <si>
    <t>P. &amp; C. Vaurie</t>
  </si>
  <si>
    <t>8/VIII/1952</t>
  </si>
  <si>
    <t>near Sierra Manzanal</t>
  </si>
  <si>
    <t>oak, rocky</t>
  </si>
  <si>
    <t>13/VII/1970</t>
  </si>
  <si>
    <t>S. Puerto Libert.</t>
  </si>
  <si>
    <t>Tidepool Beach</t>
  </si>
  <si>
    <t>(N29.45°, W112.4°)</t>
  </si>
  <si>
    <t>B. Roth</t>
  </si>
  <si>
    <t>26/III/1981</t>
  </si>
  <si>
    <t>San Luis Río Colorado</t>
  </si>
  <si>
    <t>[N32.45189°, W114.77171°]</t>
  </si>
  <si>
    <t>4/XII/1955</t>
  </si>
  <si>
    <t>San Miguel de Horcasitas</t>
  </si>
  <si>
    <t>(N29.3°, W110.45°)</t>
  </si>
  <si>
    <t>4/X/1966</t>
  </si>
  <si>
    <t>Sierra Álamos</t>
  </si>
  <si>
    <t>[N27.01482°, W108.74702°]</t>
  </si>
  <si>
    <t>(collector illegible)</t>
  </si>
  <si>
    <t>Sierra de Los Ajos</t>
  </si>
  <si>
    <t>(N31.05°, W109.93333°)</t>
  </si>
  <si>
    <t>20/VII/1971</t>
  </si>
  <si>
    <t>18/III/1972</t>
  </si>
  <si>
    <t>10 miles S Reynosa</t>
  </si>
  <si>
    <t>[N25.87425°, W98.26907°]</t>
  </si>
  <si>
    <t>6/XI/1951</t>
  </si>
  <si>
    <t>female missing, only genitalia remains in the vial</t>
  </si>
  <si>
    <t>Highway 101, km 152.5</t>
  </si>
  <si>
    <t>[N24.10985°, W98.74616°]</t>
  </si>
  <si>
    <t>C. Soileau</t>
  </si>
  <si>
    <t>23/II/1973</t>
  </si>
  <si>
    <t>Mumulique Pass.</t>
  </si>
  <si>
    <t>25/XII/1947</t>
  </si>
  <si>
    <t>uncertain locality</t>
  </si>
  <si>
    <t>San Diego, plain (? label illegible)</t>
  </si>
  <si>
    <t>20/VII/1934</t>
  </si>
  <si>
    <t>27 miles NNW Fresnillo</t>
  </si>
  <si>
    <t>(N23.35°, W102.58°)</t>
  </si>
  <si>
    <t>7/IX/1964</t>
  </si>
  <si>
    <t>45 miles NE Zacatecas</t>
  </si>
  <si>
    <t>[N23.34835°, W102.27046°]</t>
  </si>
  <si>
    <t>L. Erickson &amp; M.E. Soleglad</t>
  </si>
  <si>
    <t>8/VIII/1974</t>
  </si>
  <si>
    <t>on route 45, 120 miles SE Durango</t>
  </si>
  <si>
    <t>[N23.40496°, W103.033°]</t>
  </si>
  <si>
    <t>A. Aschwanden</t>
  </si>
  <si>
    <t>8/IX/1961</t>
  </si>
  <si>
    <t>No data</t>
  </si>
  <si>
    <t>Cochise</t>
  </si>
  <si>
    <t>1 Mile east of Portal</t>
  </si>
  <si>
    <t>(N31.92°, W109.15°)</t>
  </si>
  <si>
    <t>20/II/1982</t>
  </si>
  <si>
    <t>5 miles W Portal</t>
  </si>
  <si>
    <t>[N31.9107°, W109.22673°, 1600m]</t>
  </si>
  <si>
    <t>26/VII/1976</t>
  </si>
  <si>
    <t>29/VII/1976</t>
  </si>
  <si>
    <t>S.W.R.S.</t>
  </si>
  <si>
    <t>[N31.9137°, W109.14145°, 1646m]</t>
  </si>
  <si>
    <t>7/VII/1972</t>
  </si>
  <si>
    <t>SWRS</t>
  </si>
  <si>
    <t>N. Platnick</t>
  </si>
  <si>
    <t>13–22/VIII/1972</t>
  </si>
  <si>
    <t>9 miles W Portal</t>
  </si>
  <si>
    <t>East Turkey Creek</t>
  </si>
  <si>
    <t>[N31.9137°, W109.14145°]</t>
  </si>
  <si>
    <t>11/V/1972</t>
  </si>
  <si>
    <t>Bowie</t>
  </si>
  <si>
    <t>[N32.32593°, W109.48706°]</t>
  </si>
  <si>
    <t>V/1972</t>
  </si>
  <si>
    <t>Chiricahua Mountains</t>
  </si>
  <si>
    <t>[N31.92981°, W109.38229°, 1981m]</t>
  </si>
  <si>
    <t>A.Jung</t>
  </si>
  <si>
    <t>9/VII/1971</t>
  </si>
  <si>
    <t>[N31.92981°, W109.38229°]</t>
  </si>
  <si>
    <t>F.C. Baptista</t>
  </si>
  <si>
    <t>23/V/1981</t>
  </si>
  <si>
    <t>VII–VIII/1972</t>
  </si>
  <si>
    <t>R.O. Schuster &amp; L.M. Smith</t>
  </si>
  <si>
    <t>6/VIII/1958</t>
  </si>
  <si>
    <t>Cave Creek Canyon</t>
  </si>
  <si>
    <t>can traps</t>
  </si>
  <si>
    <t>[N31.92981°, W109.38229°, 1554–1615m]</t>
  </si>
  <si>
    <t>14/X/1981</t>
  </si>
  <si>
    <t>Cave Creek Canyon, Sunny Flat Camp Ground</t>
  </si>
  <si>
    <t>Caziers &amp; Favreaus</t>
  </si>
  <si>
    <t>18/VIII/1974</t>
  </si>
  <si>
    <t>19–22/VII/1975</t>
  </si>
  <si>
    <t>Turkey Cr. Near Forest, rt. 42</t>
  </si>
  <si>
    <t>Lower Carr Canyon, Huachuca Mts.</t>
  </si>
  <si>
    <t>(N31.48787°, W110.40828°)</t>
  </si>
  <si>
    <t>21/VII/1955</t>
  </si>
  <si>
    <t>near Portal</t>
  </si>
  <si>
    <t>F.N. Young</t>
  </si>
  <si>
    <t>2/VII/1956</t>
  </si>
  <si>
    <t>Paradise</t>
  </si>
  <si>
    <t>[N31.93481°, W109.21895°, 1646m]</t>
  </si>
  <si>
    <t>F.W. Zweifel</t>
  </si>
  <si>
    <t>XII/1998</t>
  </si>
  <si>
    <t>Portal</t>
  </si>
  <si>
    <t>D.M. Tuttle</t>
  </si>
  <si>
    <t>1969</t>
  </si>
  <si>
    <t>M. van Buskirk</t>
  </si>
  <si>
    <t>4/VII/1971</t>
  </si>
  <si>
    <t>W. Spofford</t>
  </si>
  <si>
    <t>II/1982</t>
  </si>
  <si>
    <t>X/1978</t>
  </si>
  <si>
    <t>in web of Physocyclus enaulus, being eaten by a female</t>
  </si>
  <si>
    <t>at house</t>
  </si>
  <si>
    <t>XI/1995</t>
  </si>
  <si>
    <t>in house</t>
  </si>
  <si>
    <t>19/VI/1980</t>
  </si>
  <si>
    <t>on porch</t>
  </si>
  <si>
    <t>17/XII/1976</t>
  </si>
  <si>
    <t>on wall at light</t>
  </si>
  <si>
    <t>11/VIII/1981</t>
  </si>
  <si>
    <t>ranch house</t>
  </si>
  <si>
    <t>B. Hölldobler</t>
  </si>
  <si>
    <t>VIII/1974</t>
  </si>
  <si>
    <t>Coconino</t>
  </si>
  <si>
    <t>4 miles E Sedona</t>
  </si>
  <si>
    <t>Schnebly Hill Road</t>
  </si>
  <si>
    <t>retreats under logs and rocks</t>
  </si>
  <si>
    <t>[N34.86974°, W111.76099°]</t>
  </si>
  <si>
    <t>C.P. Kristensen</t>
  </si>
  <si>
    <t>17/XI/1980</t>
  </si>
  <si>
    <t>Graham</t>
  </si>
  <si>
    <t>Safford</t>
  </si>
  <si>
    <t>Mt. Graham</t>
  </si>
  <si>
    <t>[N32.83396°, W109.70758°]</t>
  </si>
  <si>
    <t>14/VII/1956</t>
  </si>
  <si>
    <t>Solomonville</t>
  </si>
  <si>
    <t>[N32.81412°, W109.62948°]</t>
  </si>
  <si>
    <t>D. &amp; S. Mulaik</t>
  </si>
  <si>
    <t>7/IX/1939</t>
  </si>
  <si>
    <t>caught in the middle of an imaginal molt</t>
  </si>
  <si>
    <t>Maricopa</t>
  </si>
  <si>
    <t>5 mi. E of Cave Creek</t>
  </si>
  <si>
    <t>[N33.83337°, W111.9507°]</t>
  </si>
  <si>
    <t>W. Eberhard</t>
  </si>
  <si>
    <t>3/VII/1965</t>
  </si>
  <si>
    <t>6 mi. NE of Cave Creek</t>
  </si>
  <si>
    <t>VIII/1966</t>
  </si>
  <si>
    <t>Cactus</t>
  </si>
  <si>
    <t>under rock</t>
  </si>
  <si>
    <t>[N33.59865°, W112.03043°]</t>
  </si>
  <si>
    <t>G. Langer</t>
  </si>
  <si>
    <t>23/II/1956</t>
  </si>
  <si>
    <t>Gila Bend</t>
  </si>
  <si>
    <t>(N32.95°, W112.7°)</t>
  </si>
  <si>
    <t>12/IX/1941</t>
  </si>
  <si>
    <t>Mesa</t>
  </si>
  <si>
    <t>[N33.41518°, W111.83147°]</t>
  </si>
  <si>
    <t>E. Sanders</t>
  </si>
  <si>
    <t>11/IX/1935</t>
  </si>
  <si>
    <t>12/X/1935</t>
  </si>
  <si>
    <t>15/IX/1935</t>
  </si>
  <si>
    <t>H.L. Stahnke</t>
  </si>
  <si>
    <t>13/X/1960</t>
  </si>
  <si>
    <t>[N33.42227°, W111.82264°]</t>
  </si>
  <si>
    <t>30/X/1935</t>
  </si>
  <si>
    <t>in box</t>
  </si>
  <si>
    <t>R. Wheeler</t>
  </si>
  <si>
    <t>28/II/1956</t>
  </si>
  <si>
    <t>two spiders taken from the same web</t>
  </si>
  <si>
    <t>10/VIII/1935</t>
  </si>
  <si>
    <t>Phoenix</t>
  </si>
  <si>
    <t>[N33.44838°, W112.07404°]</t>
  </si>
  <si>
    <t>26/X/1960</t>
  </si>
  <si>
    <t>27/X/1969</t>
  </si>
  <si>
    <t>6/XI/1960</t>
  </si>
  <si>
    <t>P. Martin</t>
  </si>
  <si>
    <t>14/II/1955</t>
  </si>
  <si>
    <t>IX/1964</t>
  </si>
  <si>
    <t>VII/1964</t>
  </si>
  <si>
    <t>Phoenix, grounds of Phoenix Zoo</t>
  </si>
  <si>
    <t>[N33.4499°, W111.9466°]</t>
  </si>
  <si>
    <t>C. Rickabaugh</t>
  </si>
  <si>
    <t>VI/1987</t>
  </si>
  <si>
    <t>Scottsdale</t>
  </si>
  <si>
    <t>[N33.49417°, W111.92605°]</t>
  </si>
  <si>
    <t>G. Teller</t>
  </si>
  <si>
    <t>20/III/1960</t>
  </si>
  <si>
    <t>Tempe</t>
  </si>
  <si>
    <t>[N33.42551°, W111.94001°]</t>
  </si>
  <si>
    <t>E. Amberg</t>
  </si>
  <si>
    <t>22/II/1956</t>
  </si>
  <si>
    <t>2/XI/1960</t>
  </si>
  <si>
    <t>30/X/1960</t>
  </si>
  <si>
    <t>under brick</t>
  </si>
  <si>
    <t>C. Fuller</t>
  </si>
  <si>
    <t>27/II/1956</t>
  </si>
  <si>
    <t>Tempe, Arizona State University</t>
  </si>
  <si>
    <t>bookstore, breakroom</t>
  </si>
  <si>
    <t>[N33.4234°, W111.928°]</t>
  </si>
  <si>
    <t>R. Meyer &amp; D. Dahlmeier</t>
  </si>
  <si>
    <t>8/VI/1988</t>
  </si>
  <si>
    <t>bookstore, near restroom</t>
  </si>
  <si>
    <t>K. Wissman</t>
  </si>
  <si>
    <t>13/IV/1988</t>
  </si>
  <si>
    <t>Pima</t>
  </si>
  <si>
    <t>base of Tortolita Mountains, southern side</t>
  </si>
  <si>
    <t>found dead in swimming pool</t>
  </si>
  <si>
    <t>[N32.49035°, W111.06177°, 1000m]</t>
  </si>
  <si>
    <t>R.S. Beal</t>
  </si>
  <si>
    <t>25/VII/1984</t>
  </si>
  <si>
    <t>Buenos Aires NWR, Brown Canyon</t>
  </si>
  <si>
    <t>at night in stream valley, under rocks and stone walls</t>
  </si>
  <si>
    <t>(N31.7729°, W111.5593°, 1530m)</t>
  </si>
  <si>
    <t>A. Schönhofer</t>
  </si>
  <si>
    <t>25/III/2012</t>
  </si>
  <si>
    <t>Quercus and Pinus edulis, under cobbles and boulders</t>
  </si>
  <si>
    <t>(N31.7717°, W111.5769°, 1530m)</t>
  </si>
  <si>
    <t>Coronado National Forest, Madera Canyon, Proctor Area, 53mk S Tucson (MJR-Loc-157)</t>
  </si>
  <si>
    <t>dry forest on rocky hillside, under rocks and logs</t>
  </si>
  <si>
    <t>(N31.73856°, W110.88673°)</t>
  </si>
  <si>
    <t>M.J. Ramírez</t>
  </si>
  <si>
    <t>28/II/2014</t>
  </si>
  <si>
    <t>Greaterville</t>
  </si>
  <si>
    <t>[N31.76398°, W110.75008°]</t>
  </si>
  <si>
    <t>S. &amp; D. Mulaik</t>
  </si>
  <si>
    <t>29/XII/1940</t>
  </si>
  <si>
    <t>Green Valley</t>
  </si>
  <si>
    <t>[N31.85425°, W110.9937°]</t>
  </si>
  <si>
    <t>II/1990</t>
  </si>
  <si>
    <t>Molimo Basin</t>
  </si>
  <si>
    <t>under granite</t>
  </si>
  <si>
    <t>[N32.443°, W110.788°]</t>
  </si>
  <si>
    <t>28/VII/1997</t>
  </si>
  <si>
    <t>Tucson</t>
  </si>
  <si>
    <t>[N32.22174°, W110.92648°]</t>
  </si>
  <si>
    <t>VII–VIII/1935</t>
  </si>
  <si>
    <t>[N32.22178°, W110.92645°]</t>
  </si>
  <si>
    <t>F. Russell</t>
  </si>
  <si>
    <t>P. Steckler</t>
  </si>
  <si>
    <t>722 N. Avenida Calma</t>
  </si>
  <si>
    <t>[N32.23156°, W111.00647°]</t>
  </si>
  <si>
    <t>M.J. and A. O'Brien</t>
  </si>
  <si>
    <t>summer/1985</t>
  </si>
  <si>
    <t>near Tucson</t>
  </si>
  <si>
    <t>W.W. Wheeler</t>
  </si>
  <si>
    <t>23/II/1931</t>
  </si>
  <si>
    <t>Biosphere 2</t>
  </si>
  <si>
    <t>WSW Oracle</t>
  </si>
  <si>
    <t>N32.5802°, W110.84899°, 1186m</t>
  </si>
  <si>
    <t>27/II/2016</t>
  </si>
  <si>
    <t>Oak Flat, Tonto National Forest (MJR-Loc-250)</t>
  </si>
  <si>
    <t>(N33.30832°, W111.05859°, 1781m)</t>
  </si>
  <si>
    <t>25/II/2016</t>
  </si>
  <si>
    <t>S. Biosphere Rd. near Biosphere 2, WSW Oracle (MJR-Loc-150)</t>
  </si>
  <si>
    <t>desert, under rocks</t>
  </si>
  <si>
    <t>(N32.57426°, W110.85561°)</t>
  </si>
  <si>
    <t>20–22/II/2013</t>
  </si>
  <si>
    <t>Santa Cruz</t>
  </si>
  <si>
    <t>[N31.72509°, W110.88009°]</t>
  </si>
  <si>
    <t>10/V/1945</t>
  </si>
  <si>
    <t>Nogales</t>
  </si>
  <si>
    <t>[N31.34038°, W110.93425°]</t>
  </si>
  <si>
    <t>S.P. Van Dupel</t>
  </si>
  <si>
    <t>4/IV/1921</t>
  </si>
  <si>
    <t>Townsend</t>
  </si>
  <si>
    <t>García</t>
  </si>
  <si>
    <t>Bumble Bee (MJR-Loc-249)</t>
  </si>
  <si>
    <t>(N34.18545°, W112.16866°, 1133m)</t>
  </si>
  <si>
    <t>24/II/2016</t>
  </si>
  <si>
    <t>Prescott</t>
  </si>
  <si>
    <t>[N34.54002°, W112.4685°]</t>
  </si>
  <si>
    <t>11/VI/1987</t>
  </si>
  <si>
    <t>Yuma</t>
  </si>
  <si>
    <t>[N32.69265°, W114.62769°]</t>
  </si>
  <si>
    <t>4/V/1918</t>
  </si>
  <si>
    <t>XI/1949</t>
  </si>
  <si>
    <t>in greenhouse</t>
  </si>
  <si>
    <t>1/III/1977</t>
  </si>
  <si>
    <t>MACG</t>
  </si>
  <si>
    <t>in warehouse</t>
  </si>
  <si>
    <t>II/1971</t>
  </si>
  <si>
    <t>3/IX/1983</t>
  </si>
  <si>
    <t>P. Covingto</t>
  </si>
  <si>
    <t>13/II/1956</t>
  </si>
  <si>
    <t>Brawley</t>
  </si>
  <si>
    <t>[N32.97866°, W115.53027°]</t>
  </si>
  <si>
    <t>caught in the middle of an imaginal molt, with several early-instar juveniles</t>
  </si>
  <si>
    <t>J.Y. Sandoval</t>
  </si>
  <si>
    <t>XII/1971</t>
  </si>
  <si>
    <t>Imperial Valley</t>
  </si>
  <si>
    <t>[N32.73755°, W114.9633°]</t>
  </si>
  <si>
    <t>V/1960</t>
  </si>
  <si>
    <t>Blythe</t>
  </si>
  <si>
    <t>[N33.61777°, W114.58826°]</t>
  </si>
  <si>
    <t>Linsley, MacSwain &amp; R.F. Smith</t>
  </si>
  <si>
    <t>12/VII/1945</t>
  </si>
  <si>
    <t>P.D. Hurd &amp; W.F. Barr</t>
  </si>
  <si>
    <t>9/VIII/1946</t>
  </si>
  <si>
    <t>in garage</t>
  </si>
  <si>
    <t>[N33.61777°, W114.58826°, 76m]</t>
  </si>
  <si>
    <t>11/VII/1935</t>
  </si>
  <si>
    <t>San Bernardino</t>
  </si>
  <si>
    <t>389 Court Street</t>
  </si>
  <si>
    <t>[N34.10835°, W117.28977°]</t>
  </si>
  <si>
    <t>Minnoo B. Madon</t>
  </si>
  <si>
    <t>24/VIII/1967</t>
  </si>
  <si>
    <t>Nevada</t>
  </si>
  <si>
    <t>Clark</t>
  </si>
  <si>
    <t>area Indian Springs</t>
  </si>
  <si>
    <t>desert house on desert</t>
  </si>
  <si>
    <t>[N36.56968°, W115.67058°]</t>
  </si>
  <si>
    <t>F.E. Russell</t>
  </si>
  <si>
    <t>27/VI/1961</t>
  </si>
  <si>
    <t>Lake Mead</t>
  </si>
  <si>
    <t>[N36.0056°, W114.8052°]</t>
  </si>
  <si>
    <t>S. Schwab</t>
  </si>
  <si>
    <t>V/1968</t>
  </si>
  <si>
    <t>Bernalillo</t>
  </si>
  <si>
    <t>Albuquerque</t>
  </si>
  <si>
    <t>[N35.08533°, W106.60555°]</t>
  </si>
  <si>
    <t>Catron</t>
  </si>
  <si>
    <t>13 miles NE Glenwood</t>
  </si>
  <si>
    <t>Deep Creek</t>
  </si>
  <si>
    <t>[N33.48698°, W108.93296°]</t>
  </si>
  <si>
    <t>A. Grubbs</t>
  </si>
  <si>
    <t>30/VII/1979</t>
  </si>
  <si>
    <t>Sierra</t>
  </si>
  <si>
    <t>Gila National Forest, 19 km W Hillsboro, highway 90</t>
  </si>
  <si>
    <t>[N33.50184°, W108.62222°]</t>
  </si>
  <si>
    <t>16/VIII/1974</t>
  </si>
  <si>
    <t>Dona Ana</t>
  </si>
  <si>
    <t>Las Cruces</t>
  </si>
  <si>
    <t>Chihuahua desert scrub, around house</t>
  </si>
  <si>
    <t>(N32.31994°, W106.76365°)</t>
  </si>
  <si>
    <t>L. Prendini &amp; M. Nishiguchi</t>
  </si>
  <si>
    <t>12/IX/2002</t>
  </si>
  <si>
    <t>Organ Mountains</t>
  </si>
  <si>
    <t>Aguirre Springs National Recreation Area</t>
  </si>
  <si>
    <t>oak-juniper, under granite</t>
  </si>
  <si>
    <t>[N32.32612°, W106.55599°]</t>
  </si>
  <si>
    <t>9/IX/1989</t>
  </si>
  <si>
    <t>Eddy</t>
  </si>
  <si>
    <t>Carlsbad Caverns National Park</t>
  </si>
  <si>
    <t>found house</t>
  </si>
  <si>
    <t>[N32.14786°, W104.55671°]</t>
  </si>
  <si>
    <t>W.C. Welboun</t>
  </si>
  <si>
    <t>2/V/1975</t>
  </si>
  <si>
    <t>5 miles NE Lordsburg</t>
  </si>
  <si>
    <t>[N32.41576°, W108.67974°]</t>
  </si>
  <si>
    <t>8/IX/1941</t>
  </si>
  <si>
    <t>7 miles W Animas</t>
  </si>
  <si>
    <t>[N31.93587°, W108.93072°]</t>
  </si>
  <si>
    <t>B. Tomberlin &amp; T. Snell</t>
  </si>
  <si>
    <t>26/VI/1988</t>
  </si>
  <si>
    <t>8 miles SE Rodeo</t>
  </si>
  <si>
    <t>Peloncillo Mountains</t>
  </si>
  <si>
    <t>[N31.82969°, W109.03504°]</t>
  </si>
  <si>
    <t>J.O. Hood</t>
  </si>
  <si>
    <t>14/VII/1954</t>
  </si>
  <si>
    <t>Guadalupe Canyon</t>
  </si>
  <si>
    <t>[N31.42644°, W109.04506°]</t>
  </si>
  <si>
    <t>V. Roth &amp; T. Gee</t>
  </si>
  <si>
    <t>15/VII/1994</t>
  </si>
  <si>
    <t>Luna</t>
  </si>
  <si>
    <t>Deming</t>
  </si>
  <si>
    <t>around house</t>
  </si>
  <si>
    <t>[N32.2687°, W107.75864°]</t>
  </si>
  <si>
    <t>S.E. Ruebush</t>
  </si>
  <si>
    <t>1976</t>
  </si>
  <si>
    <t>San Miguel</t>
  </si>
  <si>
    <t>8 miles E Rowe</t>
  </si>
  <si>
    <t>[N35.4164°, W105.56031°]</t>
  </si>
  <si>
    <t>Los Alamos</t>
  </si>
  <si>
    <t>Bandelier National Monument</t>
  </si>
  <si>
    <t>[N35.76506°, W106.32205°, 91m]</t>
  </si>
  <si>
    <t>W. Pippin</t>
  </si>
  <si>
    <t>VI/1979</t>
  </si>
  <si>
    <t>Santa Fe</t>
  </si>
  <si>
    <t>W of Santa Fé</t>
  </si>
  <si>
    <t>[N35.68698°, W105.9378°]</t>
  </si>
  <si>
    <t>D.C. Lowrie</t>
  </si>
  <si>
    <t>10/X/1977</t>
  </si>
  <si>
    <t>SW of Santa Fe</t>
  </si>
  <si>
    <t>D.C.Lowrie</t>
  </si>
  <si>
    <t>27/VIII/1977</t>
  </si>
  <si>
    <t>Valencia</t>
  </si>
  <si>
    <t>5 miles SE Suwanee</t>
  </si>
  <si>
    <t>(N34.9°, W107.08333°)</t>
  </si>
  <si>
    <t>5/IX/1941</t>
  </si>
  <si>
    <t>no further locality</t>
  </si>
  <si>
    <t>Oklahoma</t>
  </si>
  <si>
    <t>Comanche</t>
  </si>
  <si>
    <t>Wichita Mts.</t>
  </si>
  <si>
    <t>[N34.75951°, W98.6434°]</t>
  </si>
  <si>
    <t>C.J. Goodnight</t>
  </si>
  <si>
    <t>3/IX/1949</t>
  </si>
  <si>
    <t>Grady</t>
  </si>
  <si>
    <t>Chickasha</t>
  </si>
  <si>
    <t>Washita R. Bank</t>
  </si>
  <si>
    <t>[N35.05257°, W97.93643°]</t>
  </si>
  <si>
    <t>L. Hook</t>
  </si>
  <si>
    <t>4/VI/1944</t>
  </si>
  <si>
    <t>Archer</t>
  </si>
  <si>
    <t>Wichita Falls</t>
  </si>
  <si>
    <t>Lake Kickapoo</t>
  </si>
  <si>
    <t>[N33.6458°, W98.82249°]</t>
  </si>
  <si>
    <t>28/VI/1968</t>
  </si>
  <si>
    <t>Bexar</t>
  </si>
  <si>
    <t>0.5 mi N Heliotes</t>
  </si>
  <si>
    <t>[N29.57801°, W98.68975°]</t>
  </si>
  <si>
    <t>D. Campbell &amp; P.R. Craig</t>
  </si>
  <si>
    <t>4/V/1960</t>
  </si>
  <si>
    <t>Bandera</t>
  </si>
  <si>
    <t>near Helotes</t>
  </si>
  <si>
    <t>[N29.54947°, W98.66298°]</t>
  </si>
  <si>
    <t>E. Nelson</t>
  </si>
  <si>
    <t>5/VIII/1973</t>
  </si>
  <si>
    <t>Helotes creek</t>
  </si>
  <si>
    <t>[N29.63222°, W98.71755°]</t>
  </si>
  <si>
    <t>S.A. Murray</t>
  </si>
  <si>
    <t>11/X/1940</t>
  </si>
  <si>
    <t>Blanco</t>
  </si>
  <si>
    <t>1 mi N of Rt. 290 on Rd. 3232 to Pedernales Falls State Park</t>
  </si>
  <si>
    <t>[N30.30807°, W98.25773°]</t>
  </si>
  <si>
    <t>F. Coyle</t>
  </si>
  <si>
    <t>11/V/1982</t>
  </si>
  <si>
    <t>Brewster</t>
  </si>
  <si>
    <t>Basin of Chisos Mountains</t>
  </si>
  <si>
    <t>[N29.27°, W103.3°]</t>
  </si>
  <si>
    <t>W. Necker</t>
  </si>
  <si>
    <t>summer/1937</t>
  </si>
  <si>
    <t>Big Bend National Park</t>
  </si>
  <si>
    <t>Chisos Basin, campgroud area</t>
  </si>
  <si>
    <t>[N29.2499°, W103.25016°]</t>
  </si>
  <si>
    <t>E. Sabath</t>
  </si>
  <si>
    <t>24–25/V/1967</t>
  </si>
  <si>
    <t>headquarters building, Panther Junction</t>
  </si>
  <si>
    <t>Chisos Mountains</t>
  </si>
  <si>
    <t>[N29.27°, W103.3°, 2286m]</t>
  </si>
  <si>
    <t>W.L. Necker &amp; D.C. Lowrie</t>
  </si>
  <si>
    <t>VII/1937</t>
  </si>
  <si>
    <t>under stones</t>
  </si>
  <si>
    <t>[N29.27°, W103.3°, 1676–1859m]</t>
  </si>
  <si>
    <t>1937</t>
  </si>
  <si>
    <t>Big Bend State Park</t>
  </si>
  <si>
    <t>[N29.26665°, W103.29873°]</t>
  </si>
  <si>
    <t>28/IX/1950</t>
  </si>
  <si>
    <t>The Basin</t>
  </si>
  <si>
    <t>27/I/1973</t>
  </si>
  <si>
    <t>o</t>
  </si>
  <si>
    <t>Marathon</t>
  </si>
  <si>
    <t>[N30.20517°, W103.24462°]</t>
  </si>
  <si>
    <t>M.A. Cazier</t>
  </si>
  <si>
    <t>12/VI/1948</t>
  </si>
  <si>
    <t>Presidio</t>
  </si>
  <si>
    <t>MSU Dalquest Research Site, 18 rd mi NE Sauceda</t>
  </si>
  <si>
    <t>under rocks, desert scrub</t>
  </si>
  <si>
    <t>(N29.55667°, W103.79417°)</t>
  </si>
  <si>
    <t>N. Platnick &amp; D. Ubick</t>
  </si>
  <si>
    <t>4/X/2005</t>
  </si>
  <si>
    <t>Window Trail</t>
  </si>
  <si>
    <t>under large rock</t>
  </si>
  <si>
    <t>[N29.27553°, W103.31621°]</t>
  </si>
  <si>
    <t>C.L. Reid</t>
  </si>
  <si>
    <t>17/IX/1960</t>
  </si>
  <si>
    <t>Burnet</t>
  </si>
  <si>
    <t>Hays</t>
  </si>
  <si>
    <t>4 km NW Wimberley, at Little Twin Sisters Peaks</t>
  </si>
  <si>
    <t>(N30.51667°, W98.11667°)</t>
  </si>
  <si>
    <t>W.E. Steiner et al.</t>
  </si>
  <si>
    <t>9–10/III/1995</t>
  </si>
  <si>
    <t>Cameron</t>
  </si>
  <si>
    <t>Leguna Atascosa Wildlife Refuge</t>
  </si>
  <si>
    <t>east shore of Cayo Atascosa, near damsite</t>
  </si>
  <si>
    <t>[N26.22835°, W97.34865°]</t>
  </si>
  <si>
    <t>29/I/1959</t>
  </si>
  <si>
    <t>Dallas</t>
  </si>
  <si>
    <t>[N32.77666°, W96.79699°]</t>
  </si>
  <si>
    <t>E.P.C.</t>
  </si>
  <si>
    <t>spring/1940</t>
  </si>
  <si>
    <t>Denton</t>
  </si>
  <si>
    <t>in dormitory</t>
  </si>
  <si>
    <t>[N33.21484°, W97.13307°]</t>
  </si>
  <si>
    <t>30/X/1945</t>
  </si>
  <si>
    <t>Frame St.</t>
  </si>
  <si>
    <t>[N33.22401°, W97.12472°]</t>
  </si>
  <si>
    <t>15/VII/1944</t>
  </si>
  <si>
    <t>TSCW campus</t>
  </si>
  <si>
    <t>1/IV/1946</t>
  </si>
  <si>
    <t>Gillespie</t>
  </si>
  <si>
    <t>Llano</t>
  </si>
  <si>
    <t>27.8 miles N Fredericksburg, ict. 16 and 965</t>
  </si>
  <si>
    <t>[N30.2752°, W98.87198°]</t>
  </si>
  <si>
    <t>J.C. Cokendolpher</t>
  </si>
  <si>
    <t>13/III/1982</t>
  </si>
  <si>
    <t>2.2 mi W of San Marcos</t>
  </si>
  <si>
    <t>[N29.88328°, W97.94139°]</t>
  </si>
  <si>
    <t>H. Campbell &amp; H. Campbell</t>
  </si>
  <si>
    <t>1/IV/1961</t>
  </si>
  <si>
    <t>Jeff Davis</t>
  </si>
  <si>
    <t>Davis Mountain junction</t>
  </si>
  <si>
    <t>[N30.75015°, W104.0838°]</t>
  </si>
  <si>
    <t>9/VII/1948</t>
  </si>
  <si>
    <t>Fort Davis</t>
  </si>
  <si>
    <t>walnut grove</t>
  </si>
  <si>
    <t>[N30.58821°, W103.89463°]</t>
  </si>
  <si>
    <t>Kerr</t>
  </si>
  <si>
    <t>Hunt</t>
  </si>
  <si>
    <t>MO Ranch, 10 mi. W of Hunt</t>
  </si>
  <si>
    <t>[N30.07104°, W99.33798°]</t>
  </si>
  <si>
    <t>R.O. Albert</t>
  </si>
  <si>
    <t>20/IV/1962</t>
  </si>
  <si>
    <t>Kerrville</t>
  </si>
  <si>
    <t>[N30.04743°, W99.14032°]</t>
  </si>
  <si>
    <t>VII/1940</t>
  </si>
  <si>
    <t>Raven Ranch</t>
  </si>
  <si>
    <t>A. Mulaik</t>
  </si>
  <si>
    <t>VI/1941</t>
  </si>
  <si>
    <t>IV/1941</t>
  </si>
  <si>
    <t>[N30.09453°, W99.45616°]</t>
  </si>
  <si>
    <t>D. Mulaik</t>
  </si>
  <si>
    <t>VIII/1939</t>
  </si>
  <si>
    <t>Lampasas</t>
  </si>
  <si>
    <t>2 miles S Lampasas</t>
  </si>
  <si>
    <t>on Route 281</t>
  </si>
  <si>
    <t>[N31.06378°, W98.1817°]</t>
  </si>
  <si>
    <t>24/XII/1941</t>
  </si>
  <si>
    <t>23 miles SE Llano</t>
  </si>
  <si>
    <t>[N30.53875°, W98.94858°]</t>
  </si>
  <si>
    <t>B. Vogel</t>
  </si>
  <si>
    <t>14/III/1970</t>
  </si>
  <si>
    <t>Mason</t>
  </si>
  <si>
    <t>[N30.74879°, W99.23061°]</t>
  </si>
  <si>
    <t>J. Rosen &amp; R. Schrammel</t>
  </si>
  <si>
    <t>15/IV/1961</t>
  </si>
  <si>
    <t>Montague</t>
  </si>
  <si>
    <t>Montaque</t>
  </si>
  <si>
    <t>3 miles SW Forestburg</t>
  </si>
  <si>
    <t>[N33.53316°, W97.55669°]</t>
  </si>
  <si>
    <t>B. Patterson</t>
  </si>
  <si>
    <t>12/V/1951</t>
  </si>
  <si>
    <t>18–24/IV/1954</t>
  </si>
  <si>
    <t>Big Bend Ranch State Park, Natural Arca</t>
  </si>
  <si>
    <t>[N29.47°, W103.95667°]</t>
  </si>
  <si>
    <t>T.G. Anton</t>
  </si>
  <si>
    <t>7/VII/1994</t>
  </si>
  <si>
    <t>Big Bend Ranch State Park, Sauceda</t>
  </si>
  <si>
    <t>desert scrub, under volcanic rocks</t>
  </si>
  <si>
    <t>(N29.47°, W103.95667°)</t>
  </si>
  <si>
    <t>3–8/X/2005</t>
  </si>
  <si>
    <t>Porvenir</t>
  </si>
  <si>
    <t>[N30.41848°, W104.84438°]</t>
  </si>
  <si>
    <t>J.H. Quinn</t>
  </si>
  <si>
    <t>1/XI/1946</t>
  </si>
  <si>
    <t>23/X/1946</t>
  </si>
  <si>
    <t>6/XI/1946</t>
  </si>
  <si>
    <t>J.M. Schmidt</t>
  </si>
  <si>
    <t>Taylor</t>
  </si>
  <si>
    <t>Abilene</t>
  </si>
  <si>
    <t>[N32.44874°, W99.73314°]</t>
  </si>
  <si>
    <t>M.M. Wills</t>
  </si>
  <si>
    <t>summer/1943</t>
  </si>
  <si>
    <t>0.5 mile E Dryden</t>
  </si>
  <si>
    <t>[N30.04469°, W102.11438°]</t>
  </si>
  <si>
    <t>14/I/1948</t>
  </si>
  <si>
    <t>Travis</t>
  </si>
  <si>
    <t>12 miles W Jonestown, Turkey Bend of the Colorado River</t>
  </si>
  <si>
    <t>[N30.48709°, W98.07139°]</t>
  </si>
  <si>
    <t>25/X/1969</t>
  </si>
  <si>
    <t>Austin</t>
  </si>
  <si>
    <t>[N30.26715°, W97.74306°]</t>
  </si>
  <si>
    <t>1903</t>
  </si>
  <si>
    <t>Bull Creek, 7.5 miles NW Austin</t>
  </si>
  <si>
    <t>[N30.36327°, W97.7868°]</t>
  </si>
  <si>
    <t>13/IV/1969</t>
  </si>
  <si>
    <t>Uvalde</t>
  </si>
  <si>
    <t>Laguna</t>
  </si>
  <si>
    <t>chalk cliffs</t>
  </si>
  <si>
    <t>[N29.41912°, W100.00562°]</t>
  </si>
  <si>
    <t>25/XII/1941</t>
  </si>
  <si>
    <t>Langtry</t>
  </si>
  <si>
    <t>[N29.80856°, W101.55968°]</t>
  </si>
  <si>
    <t>3/VI/1941</t>
  </si>
  <si>
    <t>[N37.13054°, W113.50829°]</t>
  </si>
  <si>
    <t>1.5 mile NE Punta Palmilla</t>
  </si>
  <si>
    <t>[N23.01058°, W109.71676°]</t>
  </si>
  <si>
    <t>S.C. Willians et al.</t>
  </si>
  <si>
    <t>16/VII/1968</t>
  </si>
  <si>
    <t>24 miles N Miraflores</t>
  </si>
  <si>
    <t>[N23.69759°, W109.74241°]</t>
  </si>
  <si>
    <t>10/II/1966</t>
  </si>
  <si>
    <t>25 km E Cabo San Lucas</t>
  </si>
  <si>
    <t>[N23.01487°, W109.72488°]</t>
  </si>
  <si>
    <t>C. Griswold &amp; L. Vincent</t>
  </si>
  <si>
    <t>16/XII/1977</t>
  </si>
  <si>
    <t>5 miles W Mission San Luis Gonzaga</t>
  </si>
  <si>
    <t>[N24.90802°, W111.29087°]</t>
  </si>
  <si>
    <t>14/II/1966</t>
  </si>
  <si>
    <t>6 miles E Cabo San Lucas</t>
  </si>
  <si>
    <t>[N22.89053°, W109.91674°, 107m]</t>
  </si>
  <si>
    <t>J.V. Olmstead</t>
  </si>
  <si>
    <t>14/I/1974</t>
  </si>
  <si>
    <t>collected from burrow with young</t>
  </si>
  <si>
    <t>8 km S Miraflores</t>
  </si>
  <si>
    <t>road to Las Casitas</t>
  </si>
  <si>
    <t>[N23.30636°, W109.76754°]</t>
  </si>
  <si>
    <t>15/XII/1977</t>
  </si>
  <si>
    <t>8 miles S El Crucero</t>
  </si>
  <si>
    <t>[N25.03953°, W111.65788°]</t>
  </si>
  <si>
    <t>12/II/1966</t>
  </si>
  <si>
    <t>Bahía de La Paz</t>
  </si>
  <si>
    <t>Isla Gaviota</t>
  </si>
  <si>
    <t>B. Osorio y Tafall</t>
  </si>
  <si>
    <t>17/V/1944</t>
  </si>
  <si>
    <t>Boca de la Sierra</t>
  </si>
  <si>
    <t>[N23.38607°, W109.81647°]</t>
  </si>
  <si>
    <t>HWC</t>
  </si>
  <si>
    <t>12/VIII/1964</t>
  </si>
  <si>
    <t>under litter on sand dunes</t>
  </si>
  <si>
    <t>P. Rude</t>
  </si>
  <si>
    <t>2/X/1986</t>
  </si>
  <si>
    <t>[N24.14264°, W110.31275°, 50m]</t>
  </si>
  <si>
    <t>12/X/1968</t>
  </si>
  <si>
    <t>2–3/II/1966</t>
  </si>
  <si>
    <t>La Ribera</t>
  </si>
  <si>
    <t>(N23.3°, W109.3°)</t>
  </si>
  <si>
    <t>Rancho Centenario</t>
  </si>
  <si>
    <t>W of La Paz on road to Los Aripes</t>
  </si>
  <si>
    <t>P.R. Craig &amp; D.L. Craig</t>
  </si>
  <si>
    <t>10/IX/1963</t>
  </si>
  <si>
    <t>Santiago</t>
  </si>
  <si>
    <t>H.W. Campbell</t>
  </si>
  <si>
    <t>15–18/VIII/1964</t>
  </si>
  <si>
    <t>west side of Santiago</t>
  </si>
  <si>
    <t>[N23.48194°, W109.71833°]</t>
  </si>
  <si>
    <t>14/VIII/1964</t>
  </si>
  <si>
    <t>Williams</t>
  </si>
  <si>
    <t>Pyramids of San Juán Teotihuacán</t>
  </si>
  <si>
    <t>[N19.69227°, W98.8435°]</t>
  </si>
  <si>
    <t>Bentzien</t>
  </si>
  <si>
    <t>15/IX/1977</t>
  </si>
  <si>
    <t>R. Greenfield</t>
  </si>
  <si>
    <t>V–VI/1938</t>
  </si>
  <si>
    <t>[N17.05942°, W96.72162°, 1534m]</t>
  </si>
  <si>
    <t>17/VII/1955</t>
  </si>
  <si>
    <t>[N17.05942°, W96.72162°]</t>
  </si>
  <si>
    <t>6/II/1939</t>
  </si>
  <si>
    <t>10 miles E Oaxaca</t>
  </si>
  <si>
    <t>[N17.00505°, W96.54714°]</t>
  </si>
  <si>
    <t>J. Reddell &amp; J. Fish</t>
  </si>
  <si>
    <t>15/VIII/1967</t>
  </si>
  <si>
    <t>10 miles S Tomellín</t>
  </si>
  <si>
    <t>[N17.62498°, W96.91975°]</t>
  </si>
  <si>
    <t>J. Reddell, J. Fish &amp; T. Evans</t>
  </si>
  <si>
    <t>14/VIII/1967</t>
  </si>
  <si>
    <t>28 km S Nochixtlán</t>
  </si>
  <si>
    <t>[N17.2261°, W96.87526°]</t>
  </si>
  <si>
    <t>S.A. Stockwell</t>
  </si>
  <si>
    <t>11/VIII/1988</t>
  </si>
  <si>
    <t>3.7 km N El Moral</t>
  </si>
  <si>
    <t>(N17.50223°, W96.93485°, 2050m)</t>
  </si>
  <si>
    <t>L. Prendini, O. Francke, E. Gonzaléz &amp; J. Ponce</t>
  </si>
  <si>
    <t>23/VII/2002</t>
  </si>
  <si>
    <t>5 mi NE Mitla</t>
  </si>
  <si>
    <t>near "El Crucero" ruins</t>
  </si>
  <si>
    <t>[N16.9379°, W96.28138°, 2073–2195m]</t>
  </si>
  <si>
    <t>M.R. Bogert, G. Sluder &amp; N. Bucknall</t>
  </si>
  <si>
    <t>27/VIII/1963</t>
  </si>
  <si>
    <t>5.8 miles N Teotitlán</t>
  </si>
  <si>
    <t>off Mex-131</t>
  </si>
  <si>
    <t>[N17.03016°, W96.52073°]</t>
  </si>
  <si>
    <t>L.R. Erickson &amp; M.E. Soleglad</t>
  </si>
  <si>
    <t>31/VII/1973</t>
  </si>
  <si>
    <t>7.4 miles N of Telixtlahuaca</t>
  </si>
  <si>
    <t>[N17.34993°, W96.89013°, 1800m]</t>
  </si>
  <si>
    <t>16/XI/1987</t>
  </si>
  <si>
    <t>8 km NE El Punto</t>
  </si>
  <si>
    <t>[N17.30739°, W96.55186°, 2134m]</t>
  </si>
  <si>
    <t>16/VIII/1988</t>
  </si>
  <si>
    <t>9 km N de San Lorenzo Mixtepec</t>
  </si>
  <si>
    <t>(N16.17521°, W96.1983°, 1925m)</t>
  </si>
  <si>
    <t>23/VI/2006</t>
  </si>
  <si>
    <t>Disto. De Ejutla</t>
  </si>
  <si>
    <t>1.5 km W San Andres Zabache</t>
  </si>
  <si>
    <t>on rocky slope</t>
  </si>
  <si>
    <t>[N16.59905°, W96.85799°, 1539m]</t>
  </si>
  <si>
    <t>C.M. Bogert</t>
  </si>
  <si>
    <t>15/VIII/1970</t>
  </si>
  <si>
    <t>El Catrin</t>
  </si>
  <si>
    <t>(N17.21°, W96.57°)</t>
  </si>
  <si>
    <t>3/IX/1964</t>
  </si>
  <si>
    <t>Etla</t>
  </si>
  <si>
    <t>2 miles N of El Moral</t>
  </si>
  <si>
    <t>in pine-oak forest</t>
  </si>
  <si>
    <t>[N17.47762°, W96.93724°]</t>
  </si>
  <si>
    <t>10/IX/1966</t>
  </si>
  <si>
    <t>Guelatao</t>
  </si>
  <si>
    <t>[N17.31763°, W96.49114°]</t>
  </si>
  <si>
    <t>M.R. Bogert</t>
  </si>
  <si>
    <t>VIII/1962</t>
  </si>
  <si>
    <t>Km 171 carretera Ixtlán-Oaxaca</t>
  </si>
  <si>
    <t>(N17.29725°, W96.54295°, 2006m)</t>
  </si>
  <si>
    <t>H. Montaña</t>
  </si>
  <si>
    <t>16/III/2008</t>
  </si>
  <si>
    <t>11/XII/1948</t>
  </si>
  <si>
    <t>NE slope of Cerro San Felipe</t>
  </si>
  <si>
    <t>[N17.09253°, W96.74474°, 2499–2743m]</t>
  </si>
  <si>
    <t>6/VIII/1961</t>
  </si>
  <si>
    <t>Nochixtlán</t>
  </si>
  <si>
    <t>(N17.27°, W97.14°)</t>
  </si>
  <si>
    <t>4/IX/1963</t>
  </si>
  <si>
    <t>13–20/IX/1947</t>
  </si>
  <si>
    <t>Sierra Mixteca</t>
  </si>
  <si>
    <t>C.A. Purpus</t>
  </si>
  <si>
    <t>12 miles N Acatlán</t>
  </si>
  <si>
    <t>[N18.38001°, W98.05422°]</t>
  </si>
  <si>
    <t>L.I. &amp; A.M. Davis</t>
  </si>
  <si>
    <t>5 miles N Tehuacán</t>
  </si>
  <si>
    <t>(N19.35°, W97.24°)</t>
  </si>
  <si>
    <t>3/VIII/1966</t>
  </si>
  <si>
    <t>62 km W Orizaba</t>
  </si>
  <si>
    <t>[N18.72052°, W97.68412°]</t>
  </si>
  <si>
    <t>G. Dingerkus et al.</t>
  </si>
  <si>
    <t>11/VIII/1975</t>
  </si>
  <si>
    <t>7 miles NE Tehuacán</t>
  </si>
  <si>
    <t>ground, dry rocky slope</t>
  </si>
  <si>
    <t>[N19.35°, W97.24°]</t>
  </si>
  <si>
    <t>W. Peck</t>
  </si>
  <si>
    <t>7/IV/1967</t>
  </si>
  <si>
    <t>Cacaloapán</t>
  </si>
  <si>
    <t>0.5 mile west on highway 50</t>
  </si>
  <si>
    <t>[N18.57893°, W97.58413°]</t>
  </si>
  <si>
    <t>R.M. Schick &amp; D. Schroeder</t>
  </si>
  <si>
    <t>25/VII/1965</t>
  </si>
  <si>
    <t>Tehuacán</t>
  </si>
  <si>
    <t>[N18.46586°, W97.40005°]</t>
  </si>
  <si>
    <t>D.M. Bogert &amp; H.E. Vokes</t>
  </si>
  <si>
    <t>8/XI/1939</t>
  </si>
  <si>
    <t>H. Wagner</t>
  </si>
  <si>
    <t>17–24/X/1944</t>
  </si>
  <si>
    <t>[N18.46651°, W97.40038°]</t>
  </si>
  <si>
    <t>24/VII/1956</t>
  </si>
  <si>
    <t>Tlacotepec</t>
  </si>
  <si>
    <t>[N18.68163°, W97.64832°]</t>
  </si>
  <si>
    <t>toll road 21 km N Tehuacán</t>
  </si>
  <si>
    <t>(N18.64475°, W97.45636°, 2249m)</t>
  </si>
  <si>
    <t>W.G. Villegas, O. Fracke &amp; R. Paredes</t>
  </si>
  <si>
    <t>31/XI/2004</t>
  </si>
  <si>
    <t>label illegible</t>
  </si>
  <si>
    <t>Veracruz</t>
  </si>
  <si>
    <t>15.5 miles W Orizaba</t>
  </si>
  <si>
    <t>off Mex-150</t>
  </si>
  <si>
    <t>[N18.71566°, W97.30777°]</t>
  </si>
  <si>
    <t>30/VII/1973</t>
  </si>
  <si>
    <t>2 miles NE Acultzingo</t>
  </si>
  <si>
    <t>4/VII/1963</t>
  </si>
  <si>
    <t>[N19.17377°, W96.13422°]</t>
  </si>
  <si>
    <t>O'Rourke</t>
  </si>
  <si>
    <t>III/1968</t>
  </si>
  <si>
    <t>5 mi NE San Blas</t>
  </si>
  <si>
    <t>(N21.34°, W105.12°)</t>
  </si>
  <si>
    <t>14/V/1963</t>
  </si>
  <si>
    <t>Warning: when turning this option on, it might take a while for the list below to be updated, especially with a high number of records</t>
  </si>
  <si>
    <t>,</t>
  </si>
  <si>
    <t>leg.</t>
  </si>
  <si>
    <t xml:space="preserve"> •</t>
  </si>
  <si>
    <t>&lt;bold&gt;</t>
  </si>
  <si>
    <t>♀</t>
  </si>
  <si>
    <t>♂</t>
  </si>
  <si>
    <t>12/V/1921</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</si>
</sst>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0"/>
  </numFmts>
  <fonts count="42" x14ac:knownFonts="1">
    <font>
      <sz val="11"/>
      <color theme="1"/>
      <name val="Calibri"/>
      <family val="2"/>
      <scheme val="minor"/>
    </font>
    <font>
      <b/>
      <sz val="11"/>
      <color indexed="8"/>
      <name val="Calibri"/>
      <family val="2"/>
    </font>
    <font>
      <sz val="10"/>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b/>
      <sz val="8"/>
      <name val="Arial"/>
      <family val="2"/>
    </font>
    <font>
      <sz val="8"/>
      <color indexed="8"/>
      <name val="Arial"/>
      <family val="2"/>
    </font>
    <font>
      <sz val="8"/>
      <name val="Arial"/>
      <family val="2"/>
    </font>
    <font>
      <sz val="10"/>
      <color indexed="8"/>
      <name val="Arial"/>
      <family val="2"/>
    </font>
    <font>
      <b/>
      <sz val="8"/>
      <color indexed="8"/>
      <name val="Arial"/>
      <family val="2"/>
    </font>
    <font>
      <sz val="8"/>
      <color indexed="8"/>
      <name val="Arial"/>
      <family val="2"/>
    </font>
    <font>
      <sz val="8"/>
      <name val="Calibri"/>
      <family val="2"/>
    </font>
    <font>
      <b/>
      <sz val="9"/>
      <color indexed="8"/>
      <name val="Verdana"/>
      <family val="2"/>
    </font>
    <font>
      <sz val="9"/>
      <color indexed="8"/>
      <name val="Verdana"/>
      <family val="2"/>
    </font>
    <font>
      <u/>
      <sz val="11"/>
      <color indexed="12"/>
      <name val="Calibri"/>
      <family val="2"/>
    </font>
    <font>
      <sz val="9"/>
      <color indexed="81"/>
      <name val="Tahoma"/>
      <family val="2"/>
    </font>
    <font>
      <b/>
      <sz val="9"/>
      <color indexed="81"/>
      <name val="Tahoma"/>
      <family val="2"/>
    </font>
    <font>
      <b/>
      <sz val="11"/>
      <color rgb="FFFA7D00"/>
      <name val="Calibri"/>
      <family val="2"/>
      <scheme val="minor"/>
    </font>
    <font>
      <b/>
      <sz val="11"/>
      <color theme="3"/>
      <name val="Calibri"/>
      <family val="2"/>
      <scheme val="minor"/>
    </font>
    <font>
      <sz val="11"/>
      <color rgb="FF3F3F76"/>
      <name val="Calibri"/>
      <family val="2"/>
      <scheme val="minor"/>
    </font>
    <font>
      <i/>
      <sz val="11"/>
      <color rgb="FF7F7F7F"/>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1"/>
      <name val="Calibri"/>
      <family val="2"/>
      <scheme val="minor"/>
    </font>
    <font>
      <b/>
      <sz val="10"/>
      <color indexed="8"/>
      <name val="Arial"/>
      <family val="2"/>
    </font>
    <font>
      <b/>
      <sz val="9"/>
      <name val="Arial"/>
      <family val="2"/>
    </font>
    <font>
      <b/>
      <sz val="16"/>
      <color theme="1"/>
      <name val="Calibri"/>
      <family val="2"/>
      <scheme val="minor"/>
    </font>
  </fonts>
  <fills count="39">
    <fill>
      <patternFill patternType="none"/>
    </fill>
    <fill>
      <patternFill patternType="gray125"/>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22"/>
      </patternFill>
    </fill>
    <fill>
      <patternFill patternType="solid">
        <fgColor indexed="44"/>
        <bgColor indexed="31"/>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22"/>
        <bgColor indexed="31"/>
      </patternFill>
    </fill>
    <fill>
      <patternFill patternType="solid">
        <fgColor indexed="55"/>
        <bgColor indexed="23"/>
      </patternFill>
    </fill>
    <fill>
      <patternFill patternType="solid">
        <fgColor indexed="62"/>
        <bgColor indexed="56"/>
      </patternFill>
    </fill>
    <fill>
      <patternFill patternType="solid">
        <fgColor indexed="10"/>
        <bgColor indexed="60"/>
      </patternFill>
    </fill>
    <fill>
      <patternFill patternType="solid">
        <fgColor indexed="57"/>
        <bgColor indexed="21"/>
      </patternFill>
    </fill>
    <fill>
      <patternFill patternType="solid">
        <fgColor indexed="53"/>
        <bgColor indexed="52"/>
      </patternFill>
    </fill>
    <fill>
      <patternFill patternType="solid">
        <fgColor indexed="43"/>
        <bgColor indexed="26"/>
      </patternFill>
    </fill>
    <fill>
      <patternFill patternType="solid">
        <fgColor indexed="26"/>
        <bgColor indexed="9"/>
      </patternFill>
    </fill>
    <fill>
      <patternFill patternType="solid">
        <fgColor indexed="51"/>
        <bgColor indexed="64"/>
      </patternFill>
    </fill>
    <fill>
      <patternFill patternType="solid">
        <fgColor indexed="42"/>
        <bgColor indexed="64"/>
      </patternFill>
    </fill>
    <fill>
      <patternFill patternType="solid">
        <fgColor rgb="FFF2F2F2"/>
      </patternFill>
    </fill>
    <fill>
      <patternFill patternType="solid">
        <fgColor rgb="FFFFCC99"/>
      </patternFill>
    </fill>
    <fill>
      <patternFill patternType="solid">
        <fgColor rgb="FF92D050"/>
        <bgColor indexed="64"/>
      </patternFill>
    </fill>
    <fill>
      <patternFill patternType="solid">
        <fgColor theme="9" tint="0.39997558519241921"/>
        <bgColor indexed="64"/>
      </patternFill>
    </fill>
    <fill>
      <patternFill patternType="solid">
        <fgColor rgb="FFFFC000"/>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rgb="FFFFCC66"/>
        <bgColor indexed="64"/>
      </patternFill>
    </fill>
    <fill>
      <patternFill patternType="solid">
        <fgColor theme="6" tint="0.39997558519241921"/>
        <bgColor indexed="64"/>
      </patternFill>
    </fill>
    <fill>
      <patternFill patternType="solid">
        <fgColor theme="0"/>
        <bgColor indexed="64"/>
      </patternFill>
    </fill>
    <fill>
      <patternFill patternType="solid">
        <fgColor theme="7" tint="0.59999389629810485"/>
        <bgColor indexed="64"/>
      </patternFill>
    </fill>
    <fill>
      <patternFill patternType="solid">
        <fgColor rgb="FFF6F979"/>
        <bgColor indexed="64"/>
      </patternFill>
    </fill>
    <fill>
      <patternFill patternType="solid">
        <fgColor theme="5" tint="0.79998168889431442"/>
        <bgColor indexed="64"/>
      </patternFill>
    </fill>
  </fills>
  <borders count="3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style="thin">
        <color theme="4"/>
      </top>
      <bottom style="double">
        <color theme="4"/>
      </bottom>
      <diagonal/>
    </border>
    <border>
      <left/>
      <right style="thin">
        <color indexed="64"/>
      </right>
      <top/>
      <bottom/>
      <diagonal/>
    </border>
    <border>
      <left/>
      <right/>
      <top/>
      <bottom style="medium">
        <color indexed="64"/>
      </bottom>
      <diagonal/>
    </border>
    <border>
      <left/>
      <right style="thin">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top/>
      <bottom style="medium">
        <color indexed="64"/>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54">
    <xf numFmtId="0" fontId="0" fillId="0" borderId="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5" fillId="4" borderId="0" applyNumberFormat="0" applyBorder="0" applyAlignment="0" applyProtection="0"/>
    <xf numFmtId="0" fontId="31" fillId="26" borderId="10" applyNumberFormat="0" applyAlignment="0" applyProtection="0"/>
    <xf numFmtId="0" fontId="6" fillId="16" borderId="1" applyNumberFormat="0" applyAlignment="0" applyProtection="0"/>
    <xf numFmtId="0" fontId="7" fillId="17" borderId="2" applyNumberFormat="0" applyAlignment="0" applyProtection="0"/>
    <xf numFmtId="0" fontId="8" fillId="0" borderId="3" applyNumberFormat="0" applyFill="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21" borderId="0" applyNumberFormat="0" applyBorder="0" applyAlignment="0" applyProtection="0"/>
    <xf numFmtId="0" fontId="33" fillId="27" borderId="10" applyNumberFormat="0" applyAlignment="0" applyProtection="0"/>
    <xf numFmtId="0" fontId="9" fillId="7" borderId="1" applyNumberFormat="0" applyAlignment="0" applyProtection="0"/>
    <xf numFmtId="0" fontId="28" fillId="0" borderId="0" applyNumberFormat="0" applyFill="0" applyBorder="0" applyAlignment="0" applyProtection="0">
      <alignment vertical="top"/>
      <protection locked="0"/>
    </xf>
    <xf numFmtId="0" fontId="10" fillId="3" borderId="0" applyNumberFormat="0" applyBorder="0" applyAlignment="0" applyProtection="0"/>
    <xf numFmtId="0" fontId="11" fillId="22" borderId="0" applyNumberFormat="0" applyBorder="0" applyAlignment="0" applyProtection="0"/>
    <xf numFmtId="0" fontId="2" fillId="0" borderId="0"/>
    <xf numFmtId="0" fontId="2" fillId="0" borderId="0"/>
    <xf numFmtId="0" fontId="2" fillId="0" borderId="0"/>
    <xf numFmtId="0" fontId="22" fillId="0" borderId="0"/>
    <xf numFmtId="0" fontId="2" fillId="23" borderId="4" applyNumberFormat="0" applyAlignment="0" applyProtection="0"/>
    <xf numFmtId="0" fontId="12" fillId="16" borderId="5" applyNumberFormat="0" applyAlignment="0" applyProtection="0"/>
    <xf numFmtId="0" fontId="13" fillId="0" borderId="0" applyNumberFormat="0" applyFill="0" applyBorder="0" applyAlignment="0" applyProtection="0"/>
    <xf numFmtId="0" fontId="34" fillId="0" borderId="0" applyNumberFormat="0" applyFill="0" applyBorder="0" applyAlignment="0" applyProtection="0"/>
    <xf numFmtId="0" fontId="14" fillId="0" borderId="0" applyNumberFormat="0" applyFill="0" applyBorder="0" applyAlignment="0" applyProtection="0"/>
    <xf numFmtId="0" fontId="35" fillId="0" borderId="0" applyNumberFormat="0" applyFill="0" applyBorder="0" applyAlignment="0" applyProtection="0"/>
    <xf numFmtId="0" fontId="36" fillId="0" borderId="11" applyNumberFormat="0" applyFill="0" applyAlignment="0" applyProtection="0"/>
    <xf numFmtId="0" fontId="15" fillId="0" borderId="6" applyNumberFormat="0" applyFill="0" applyAlignment="0" applyProtection="0"/>
    <xf numFmtId="0" fontId="37" fillId="0" borderId="12" applyNumberFormat="0" applyFill="0" applyAlignment="0" applyProtection="0"/>
    <xf numFmtId="0" fontId="16" fillId="0" borderId="7" applyNumberFormat="0" applyFill="0" applyAlignment="0" applyProtection="0"/>
    <xf numFmtId="0" fontId="32" fillId="0" borderId="13" applyNumberFormat="0" applyFill="0" applyAlignment="0" applyProtection="0"/>
    <xf numFmtId="0" fontId="17" fillId="0" borderId="8" applyNumberFormat="0" applyFill="0" applyAlignment="0" applyProtection="0"/>
    <xf numFmtId="0" fontId="17" fillId="0" borderId="0" applyNumberFormat="0" applyFill="0" applyBorder="0" applyAlignment="0" applyProtection="0"/>
    <xf numFmtId="0" fontId="38" fillId="0" borderId="14" applyNumberFormat="0" applyFill="0" applyAlignment="0" applyProtection="0"/>
    <xf numFmtId="0" fontId="18" fillId="0" borderId="9" applyNumberFormat="0" applyFill="0" applyAlignment="0" applyProtection="0"/>
  </cellStyleXfs>
  <cellXfs count="158">
    <xf numFmtId="0" fontId="0" fillId="0" borderId="0" xfId="0"/>
    <xf numFmtId="0" fontId="0" fillId="0" borderId="0" xfId="0" applyAlignment="1">
      <alignment horizontal="center"/>
    </xf>
    <xf numFmtId="0" fontId="20" fillId="0" borderId="0" xfId="0" applyFont="1" applyFill="1" applyAlignment="1">
      <alignment horizontal="center"/>
    </xf>
    <xf numFmtId="0" fontId="24" fillId="0" borderId="0" xfId="0" applyFont="1" applyAlignment="1">
      <alignment horizontal="center"/>
    </xf>
    <xf numFmtId="0" fontId="0" fillId="0" borderId="0" xfId="0" applyBorder="1" applyAlignment="1">
      <alignment horizontal="center"/>
    </xf>
    <xf numFmtId="0" fontId="0" fillId="0" borderId="0" xfId="0" applyFill="1" applyAlignment="1">
      <alignment horizontal="center"/>
    </xf>
    <xf numFmtId="0" fontId="20" fillId="0" borderId="0" xfId="0" applyFont="1" applyAlignment="1">
      <alignment horizontal="center"/>
    </xf>
    <xf numFmtId="0" fontId="1" fillId="0" borderId="0" xfId="0" applyFont="1" applyAlignment="1">
      <alignment horizontal="center"/>
    </xf>
    <xf numFmtId="0" fontId="27" fillId="0" borderId="0" xfId="0" applyFont="1"/>
    <xf numFmtId="0" fontId="0" fillId="0" borderId="0" xfId="0" applyFill="1"/>
    <xf numFmtId="0" fontId="24" fillId="29" borderId="0" xfId="0" applyFont="1" applyFill="1" applyAlignment="1">
      <alignment horizontal="left"/>
    </xf>
    <xf numFmtId="0" fontId="24" fillId="29" borderId="0" xfId="0" applyFont="1" applyFill="1" applyAlignment="1">
      <alignment horizontal="center"/>
    </xf>
    <xf numFmtId="0" fontId="20" fillId="32" borderId="16" xfId="0" applyFont="1" applyFill="1" applyBorder="1" applyAlignment="1">
      <alignment horizontal="center"/>
    </xf>
    <xf numFmtId="0" fontId="20" fillId="33" borderId="16" xfId="0" applyFont="1" applyFill="1" applyBorder="1" applyAlignment="1">
      <alignment horizontal="center"/>
    </xf>
    <xf numFmtId="0" fontId="20" fillId="32" borderId="15" xfId="0" applyFont="1" applyFill="1" applyBorder="1" applyAlignment="1">
      <alignment horizontal="center"/>
    </xf>
    <xf numFmtId="0" fontId="20" fillId="33" borderId="15" xfId="0" applyFont="1" applyFill="1" applyBorder="1" applyAlignment="1">
      <alignment horizontal="center"/>
    </xf>
    <xf numFmtId="0" fontId="20" fillId="32" borderId="0" xfId="0" applyFont="1" applyFill="1" applyBorder="1" applyAlignment="1">
      <alignment horizontal="center"/>
    </xf>
    <xf numFmtId="0" fontId="39" fillId="33" borderId="0" xfId="0" applyFont="1" applyFill="1" applyBorder="1" applyAlignment="1">
      <alignment horizontal="left"/>
    </xf>
    <xf numFmtId="0" fontId="20" fillId="33" borderId="0" xfId="0" applyFont="1" applyFill="1" applyBorder="1" applyAlignment="1">
      <alignment horizontal="center"/>
    </xf>
    <xf numFmtId="0" fontId="39" fillId="32" borderId="0" xfId="0" applyFont="1" applyFill="1" applyBorder="1" applyAlignment="1">
      <alignment horizontal="left"/>
    </xf>
    <xf numFmtId="0" fontId="20" fillId="33" borderId="0" xfId="0" applyFont="1" applyFill="1" applyBorder="1" applyAlignment="1">
      <alignment horizontal="left"/>
    </xf>
    <xf numFmtId="0" fontId="23" fillId="33" borderId="0" xfId="0" applyFont="1" applyFill="1" applyBorder="1" applyAlignment="1">
      <alignment horizontal="left"/>
    </xf>
    <xf numFmtId="0" fontId="23" fillId="33" borderId="17" xfId="0" applyFont="1" applyFill="1" applyBorder="1" applyAlignment="1">
      <alignment horizontal="center"/>
    </xf>
    <xf numFmtId="0" fontId="23" fillId="32" borderId="17" xfId="0" applyFont="1" applyFill="1" applyBorder="1" applyAlignment="1">
      <alignment horizontal="center"/>
    </xf>
    <xf numFmtId="0" fontId="39" fillId="33" borderId="22" xfId="0" applyFont="1" applyFill="1" applyBorder="1" applyAlignment="1">
      <alignment horizontal="left"/>
    </xf>
    <xf numFmtId="0" fontId="23" fillId="32" borderId="0" xfId="0" applyFont="1" applyFill="1" applyBorder="1" applyAlignment="1">
      <alignment horizontal="left"/>
    </xf>
    <xf numFmtId="49" fontId="19" fillId="34" borderId="23" xfId="35" applyNumberFormat="1" applyFont="1" applyFill="1" applyBorder="1" applyAlignment="1">
      <alignment horizontal="center"/>
    </xf>
    <xf numFmtId="0" fontId="19" fillId="34" borderId="24" xfId="35" applyNumberFormat="1" applyFont="1" applyFill="1" applyBorder="1" applyAlignment="1">
      <alignment horizontal="center"/>
    </xf>
    <xf numFmtId="0" fontId="19" fillId="34" borderId="24" xfId="0" applyNumberFormat="1" applyFont="1" applyFill="1" applyBorder="1" applyAlignment="1">
      <alignment horizontal="center"/>
    </xf>
    <xf numFmtId="0" fontId="19" fillId="34" borderId="25" xfId="0" applyNumberFormat="1" applyFont="1" applyFill="1" applyBorder="1" applyAlignment="1">
      <alignment horizontal="center"/>
    </xf>
    <xf numFmtId="49" fontId="19" fillId="31" borderId="23" xfId="35" applyNumberFormat="1" applyFont="1" applyFill="1" applyBorder="1" applyAlignment="1">
      <alignment horizontal="center"/>
    </xf>
    <xf numFmtId="0" fontId="19" fillId="31" borderId="24" xfId="35" applyNumberFormat="1" applyFont="1" applyFill="1" applyBorder="1" applyAlignment="1">
      <alignment horizontal="center"/>
    </xf>
    <xf numFmtId="0" fontId="19" fillId="31" borderId="24" xfId="0" applyNumberFormat="1" applyFont="1" applyFill="1" applyBorder="1" applyAlignment="1">
      <alignment horizontal="center"/>
    </xf>
    <xf numFmtId="0" fontId="19" fillId="31" borderId="25" xfId="0" applyNumberFormat="1" applyFont="1" applyFill="1" applyBorder="1" applyAlignment="1">
      <alignment horizontal="center"/>
    </xf>
    <xf numFmtId="0" fontId="1" fillId="34" borderId="0" xfId="0" applyFont="1" applyFill="1" applyAlignment="1">
      <alignment horizontal="left"/>
    </xf>
    <xf numFmtId="0" fontId="0" fillId="34" borderId="0" xfId="0" applyFill="1" applyAlignment="1">
      <alignment horizontal="left"/>
    </xf>
    <xf numFmtId="0" fontId="26" fillId="35" borderId="28" xfId="0" applyFont="1" applyFill="1" applyBorder="1"/>
    <xf numFmtId="0" fontId="0" fillId="35" borderId="29" xfId="0" applyFill="1" applyBorder="1"/>
    <xf numFmtId="0" fontId="0" fillId="35" borderId="30" xfId="0" applyFill="1" applyBorder="1"/>
    <xf numFmtId="0" fontId="26" fillId="35" borderId="31" xfId="0" applyFont="1" applyFill="1" applyBorder="1"/>
    <xf numFmtId="0" fontId="0" fillId="35" borderId="0" xfId="0" applyFill="1" applyBorder="1"/>
    <xf numFmtId="0" fontId="0" fillId="35" borderId="32" xfId="0" applyFill="1" applyBorder="1"/>
    <xf numFmtId="0" fontId="27" fillId="35" borderId="31" xfId="0" applyFont="1" applyFill="1" applyBorder="1"/>
    <xf numFmtId="0" fontId="1" fillId="35" borderId="26" xfId="0" applyFont="1" applyFill="1" applyBorder="1"/>
    <xf numFmtId="0" fontId="27" fillId="35" borderId="27" xfId="0" applyFont="1" applyFill="1" applyBorder="1"/>
    <xf numFmtId="0" fontId="28" fillId="35" borderId="27" xfId="32" applyFill="1" applyBorder="1" applyAlignment="1" applyProtection="1"/>
    <xf numFmtId="0" fontId="28" fillId="35" borderId="20" xfId="32" applyFill="1" applyBorder="1" applyAlignment="1" applyProtection="1"/>
    <xf numFmtId="0" fontId="27" fillId="35" borderId="33" xfId="0" applyFont="1" applyFill="1" applyBorder="1"/>
    <xf numFmtId="0" fontId="0" fillId="35" borderId="16" xfId="0" applyFill="1" applyBorder="1"/>
    <xf numFmtId="0" fontId="0" fillId="35" borderId="34" xfId="0" applyFill="1" applyBorder="1"/>
    <xf numFmtId="0" fontId="21" fillId="35" borderId="0" xfId="35" applyNumberFormat="1" applyFont="1" applyFill="1" applyBorder="1" applyAlignment="1">
      <alignment horizontal="left"/>
    </xf>
    <xf numFmtId="0" fontId="21" fillId="35" borderId="0" xfId="35" applyNumberFormat="1" applyFont="1" applyFill="1" applyBorder="1" applyAlignment="1">
      <alignment horizontal="center"/>
    </xf>
    <xf numFmtId="0" fontId="21" fillId="35" borderId="0" xfId="0" applyNumberFormat="1" applyFont="1" applyFill="1" applyBorder="1" applyAlignment="1">
      <alignment horizontal="center"/>
    </xf>
    <xf numFmtId="49" fontId="24" fillId="0" borderId="0" xfId="0" applyNumberFormat="1" applyFont="1" applyAlignment="1">
      <alignment horizontal="center"/>
    </xf>
    <xf numFmtId="0" fontId="20" fillId="25" borderId="0" xfId="0" applyNumberFormat="1" applyFont="1" applyFill="1" applyBorder="1" applyAlignment="1" applyProtection="1">
      <alignment horizontal="center"/>
      <protection locked="0"/>
    </xf>
    <xf numFmtId="49" fontId="20" fillId="25" borderId="0" xfId="0" applyNumberFormat="1" applyFont="1" applyFill="1" applyBorder="1" applyAlignment="1" applyProtection="1">
      <alignment horizontal="center"/>
      <protection locked="0"/>
    </xf>
    <xf numFmtId="0" fontId="21" fillId="25" borderId="0" xfId="0" applyFont="1" applyFill="1" applyBorder="1" applyAlignment="1" applyProtection="1">
      <alignment horizontal="center"/>
      <protection locked="0"/>
    </xf>
    <xf numFmtId="0" fontId="20" fillId="25" borderId="0" xfId="0" applyFont="1" applyFill="1" applyBorder="1" applyAlignment="1" applyProtection="1">
      <alignment horizontal="center"/>
      <protection locked="0"/>
    </xf>
    <xf numFmtId="164" fontId="20" fillId="25" borderId="0" xfId="0" applyNumberFormat="1" applyFont="1" applyFill="1" applyBorder="1" applyAlignment="1" applyProtection="1">
      <alignment horizontal="center"/>
      <protection locked="0"/>
    </xf>
    <xf numFmtId="49" fontId="21" fillId="25" borderId="0" xfId="0" applyNumberFormat="1" applyFont="1" applyFill="1" applyBorder="1" applyAlignment="1" applyProtection="1">
      <alignment horizontal="center"/>
      <protection locked="0"/>
    </xf>
    <xf numFmtId="0" fontId="20" fillId="25" borderId="0" xfId="0" applyFont="1" applyFill="1" applyAlignment="1" applyProtection="1">
      <alignment horizontal="center"/>
      <protection locked="0"/>
    </xf>
    <xf numFmtId="0" fontId="24" fillId="25" borderId="0" xfId="0" applyFont="1" applyFill="1" applyAlignment="1" applyProtection="1">
      <alignment horizontal="center"/>
      <protection locked="0"/>
    </xf>
    <xf numFmtId="0" fontId="20" fillId="25" borderId="0" xfId="0" applyNumberFormat="1" applyFont="1" applyFill="1" applyAlignment="1" applyProtection="1">
      <alignment horizontal="center"/>
      <protection locked="0"/>
    </xf>
    <xf numFmtId="14" fontId="20" fillId="25" borderId="0" xfId="0" applyNumberFormat="1" applyFont="1" applyFill="1" applyAlignment="1" applyProtection="1">
      <alignment horizontal="center"/>
      <protection locked="0"/>
    </xf>
    <xf numFmtId="0" fontId="21" fillId="25" borderId="0" xfId="0" applyNumberFormat="1" applyFont="1" applyFill="1" applyBorder="1" applyAlignment="1" applyProtection="1">
      <alignment horizontal="center"/>
      <protection locked="0"/>
    </xf>
    <xf numFmtId="0" fontId="20" fillId="25" borderId="0" xfId="38" applyFont="1" applyFill="1" applyBorder="1" applyAlignment="1" applyProtection="1">
      <alignment horizontal="center" wrapText="1"/>
      <protection locked="0"/>
    </xf>
    <xf numFmtId="0" fontId="0" fillId="0" borderId="0" xfId="0" applyFill="1" applyAlignment="1" applyProtection="1">
      <alignment horizontal="center"/>
      <protection locked="0"/>
    </xf>
    <xf numFmtId="0" fontId="0" fillId="0" borderId="0" xfId="0" applyAlignment="1" applyProtection="1">
      <alignment horizontal="center"/>
    </xf>
    <xf numFmtId="0" fontId="20" fillId="33" borderId="0" xfId="0" applyFont="1" applyFill="1" applyAlignment="1" applyProtection="1">
      <alignment horizontal="center"/>
      <protection locked="0"/>
    </xf>
    <xf numFmtId="0" fontId="20" fillId="32" borderId="0" xfId="0" applyFont="1" applyFill="1" applyAlignment="1" applyProtection="1">
      <alignment horizontal="center"/>
      <protection locked="0"/>
    </xf>
    <xf numFmtId="0" fontId="0" fillId="34" borderId="15" xfId="0" applyFill="1" applyBorder="1" applyAlignment="1" applyProtection="1">
      <alignment horizontal="center"/>
      <protection locked="0"/>
    </xf>
    <xf numFmtId="0" fontId="0" fillId="34" borderId="0" xfId="0" applyFill="1" applyAlignment="1" applyProtection="1">
      <alignment horizontal="center"/>
      <protection locked="0"/>
    </xf>
    <xf numFmtId="0" fontId="20" fillId="34" borderId="18" xfId="0" applyFont="1" applyFill="1" applyBorder="1" applyAlignment="1" applyProtection="1">
      <alignment horizontal="center"/>
      <protection locked="0"/>
    </xf>
    <xf numFmtId="0" fontId="39" fillId="36" borderId="0" xfId="0" applyFont="1" applyFill="1" applyBorder="1" applyAlignment="1">
      <alignment horizontal="left"/>
    </xf>
    <xf numFmtId="0" fontId="20" fillId="36" borderId="0" xfId="0" applyFont="1" applyFill="1" applyBorder="1" applyAlignment="1">
      <alignment horizontal="center"/>
    </xf>
    <xf numFmtId="0" fontId="23" fillId="36" borderId="22" xfId="0" applyFont="1" applyFill="1" applyBorder="1" applyAlignment="1">
      <alignment horizontal="left"/>
    </xf>
    <xf numFmtId="0" fontId="20" fillId="36" borderId="21" xfId="0" applyFont="1" applyFill="1" applyBorder="1" applyAlignment="1">
      <alignment horizontal="center"/>
    </xf>
    <xf numFmtId="0" fontId="20" fillId="36" borderId="16" xfId="0" applyFont="1" applyFill="1" applyBorder="1" applyAlignment="1">
      <alignment horizontal="center"/>
    </xf>
    <xf numFmtId="0" fontId="23" fillId="36" borderId="16" xfId="0" applyFont="1" applyFill="1" applyBorder="1" applyAlignment="1">
      <alignment horizontal="center"/>
    </xf>
    <xf numFmtId="0" fontId="20" fillId="36" borderId="0" xfId="0" applyFont="1" applyFill="1" applyAlignment="1" applyProtection="1">
      <alignment horizontal="center"/>
      <protection locked="0"/>
    </xf>
    <xf numFmtId="0" fontId="20" fillId="36" borderId="0" xfId="0" applyFont="1" applyFill="1" applyAlignment="1">
      <alignment horizontal="center"/>
    </xf>
    <xf numFmtId="0" fontId="20" fillId="36" borderId="0" xfId="0" applyNumberFormat="1" applyFont="1" applyFill="1" applyAlignment="1" applyProtection="1">
      <alignment horizontal="center"/>
      <protection locked="0"/>
    </xf>
    <xf numFmtId="0" fontId="19" fillId="24" borderId="30" xfId="35" applyNumberFormat="1" applyFont="1" applyFill="1" applyBorder="1" applyAlignment="1">
      <alignment horizontal="center"/>
    </xf>
    <xf numFmtId="0" fontId="0" fillId="0" borderId="0" xfId="0" applyFill="1" applyBorder="1" applyAlignment="1">
      <alignment horizontal="center"/>
    </xf>
    <xf numFmtId="0" fontId="0" fillId="28" borderId="29" xfId="0" applyFill="1" applyBorder="1" applyAlignment="1">
      <alignment horizontal="center"/>
    </xf>
    <xf numFmtId="0" fontId="38" fillId="28" borderId="29" xfId="0" applyFont="1" applyFill="1" applyBorder="1" applyAlignment="1">
      <alignment horizontal="center"/>
    </xf>
    <xf numFmtId="0" fontId="0" fillId="28" borderId="30" xfId="0" applyFill="1" applyBorder="1" applyAlignment="1">
      <alignment horizontal="center"/>
    </xf>
    <xf numFmtId="0" fontId="40" fillId="34" borderId="33" xfId="35" applyNumberFormat="1" applyFont="1" applyFill="1" applyBorder="1" applyAlignment="1" applyProtection="1">
      <alignment horizontal="center"/>
      <protection locked="0"/>
    </xf>
    <xf numFmtId="0" fontId="40" fillId="34" borderId="16" xfId="35" applyNumberFormat="1" applyFont="1" applyFill="1" applyBorder="1" applyAlignment="1" applyProtection="1">
      <alignment horizontal="center"/>
      <protection locked="0"/>
    </xf>
    <xf numFmtId="0" fontId="40" fillId="34" borderId="34" xfId="35" applyNumberFormat="1" applyFont="1" applyFill="1" applyBorder="1" applyAlignment="1" applyProtection="1">
      <alignment horizontal="center"/>
      <protection locked="0"/>
    </xf>
    <xf numFmtId="0" fontId="0" fillId="29" borderId="0" xfId="0" applyFill="1" applyBorder="1" applyAlignment="1">
      <alignment horizontal="center"/>
    </xf>
    <xf numFmtId="0" fontId="24" fillId="34" borderId="34" xfId="0" applyFont="1" applyFill="1" applyBorder="1" applyAlignment="1" applyProtection="1">
      <alignment horizontal="center"/>
      <protection locked="0"/>
    </xf>
    <xf numFmtId="0" fontId="38" fillId="29" borderId="0" xfId="0" applyFont="1" applyFill="1" applyAlignment="1" applyProtection="1">
      <alignment horizontal="center"/>
    </xf>
    <xf numFmtId="0" fontId="0" fillId="29" borderId="0" xfId="0" applyFill="1" applyAlignment="1" applyProtection="1">
      <alignment horizontal="center"/>
    </xf>
    <xf numFmtId="0" fontId="38" fillId="30" borderId="19" xfId="0" applyFont="1" applyFill="1" applyBorder="1" applyAlignment="1" applyProtection="1">
      <alignment horizontal="center"/>
    </xf>
    <xf numFmtId="0" fontId="0" fillId="29" borderId="0" xfId="0" applyFont="1" applyFill="1" applyAlignment="1" applyProtection="1">
      <alignment horizontal="center"/>
    </xf>
    <xf numFmtId="0" fontId="38" fillId="0" borderId="16" xfId="0" applyFont="1" applyBorder="1" applyAlignment="1" applyProtection="1">
      <alignment horizontal="center"/>
    </xf>
    <xf numFmtId="0" fontId="38" fillId="0" borderId="17" xfId="0" applyFont="1" applyBorder="1" applyAlignment="1" applyProtection="1">
      <alignment horizontal="center"/>
    </xf>
    <xf numFmtId="0" fontId="28" fillId="35" borderId="0" xfId="32" applyFill="1" applyBorder="1" applyAlignment="1" applyProtection="1"/>
    <xf numFmtId="0" fontId="0" fillId="35" borderId="0" xfId="0" applyFill="1"/>
    <xf numFmtId="0" fontId="23" fillId="0" borderId="0" xfId="0" applyFont="1" applyBorder="1" applyAlignment="1" applyProtection="1">
      <alignment horizontal="center"/>
      <protection locked="0"/>
    </xf>
    <xf numFmtId="0" fontId="40" fillId="0" borderId="19" xfId="35" applyNumberFormat="1" applyFont="1" applyFill="1" applyBorder="1" applyAlignment="1" applyProtection="1">
      <alignment horizontal="center"/>
      <protection locked="0"/>
    </xf>
    <xf numFmtId="49" fontId="40" fillId="0" borderId="35" xfId="35" applyNumberFormat="1" applyFont="1" applyFill="1" applyBorder="1" applyAlignment="1" applyProtection="1">
      <alignment horizontal="center"/>
      <protection locked="0"/>
    </xf>
    <xf numFmtId="49" fontId="40" fillId="0" borderId="36" xfId="35" applyNumberFormat="1" applyFont="1" applyFill="1" applyBorder="1" applyAlignment="1" applyProtection="1">
      <alignment horizontal="center"/>
      <protection locked="0"/>
    </xf>
    <xf numFmtId="0" fontId="40" fillId="0" borderId="35" xfId="35" applyNumberFormat="1" applyFont="1" applyFill="1" applyBorder="1" applyAlignment="1" applyProtection="1">
      <alignment horizontal="center"/>
      <protection locked="0"/>
    </xf>
    <xf numFmtId="0" fontId="40" fillId="0" borderId="35" xfId="0" applyNumberFormat="1" applyFont="1" applyFill="1" applyBorder="1" applyAlignment="1" applyProtection="1">
      <alignment horizontal="center"/>
      <protection locked="0"/>
    </xf>
    <xf numFmtId="0" fontId="19" fillId="29" borderId="0" xfId="35" applyNumberFormat="1" applyFont="1" applyFill="1" applyBorder="1" applyAlignment="1" applyProtection="1">
      <alignment horizontal="center"/>
      <protection locked="0"/>
    </xf>
    <xf numFmtId="0" fontId="19" fillId="29" borderId="0" xfId="35" applyNumberFormat="1" applyFont="1" applyFill="1" applyBorder="1" applyAlignment="1" applyProtection="1">
      <alignment horizontal="left"/>
      <protection locked="0"/>
    </xf>
    <xf numFmtId="0" fontId="0" fillId="0" borderId="0" xfId="0" applyBorder="1" applyAlignment="1" applyProtection="1">
      <alignment horizontal="center"/>
      <protection locked="0"/>
    </xf>
    <xf numFmtId="0" fontId="20" fillId="37" borderId="32" xfId="0" applyFont="1" applyFill="1" applyBorder="1" applyAlignment="1" applyProtection="1">
      <alignment horizontal="center"/>
      <protection locked="0"/>
    </xf>
    <xf numFmtId="0" fontId="19" fillId="24" borderId="19" xfId="35" applyNumberFormat="1" applyFont="1" applyFill="1" applyBorder="1" applyAlignment="1">
      <alignment horizontal="center"/>
    </xf>
    <xf numFmtId="0" fontId="19" fillId="24" borderId="26" xfId="35" applyNumberFormat="1" applyFont="1" applyFill="1" applyBorder="1" applyAlignment="1">
      <alignment horizontal="center"/>
    </xf>
    <xf numFmtId="0" fontId="20" fillId="37" borderId="20" xfId="0" applyFont="1" applyFill="1" applyBorder="1" applyAlignment="1" applyProtection="1">
      <alignment horizontal="center"/>
      <protection locked="0"/>
    </xf>
    <xf numFmtId="0" fontId="20" fillId="0" borderId="0" xfId="0" applyFont="1" applyFill="1" applyAlignment="1" applyProtection="1">
      <alignment horizontal="center"/>
      <protection locked="0"/>
    </xf>
    <xf numFmtId="0" fontId="20" fillId="0" borderId="15" xfId="0" applyFont="1" applyFill="1" applyBorder="1" applyAlignment="1">
      <alignment horizontal="center"/>
    </xf>
    <xf numFmtId="0" fontId="20" fillId="32" borderId="0" xfId="0" applyFont="1" applyFill="1" applyAlignment="1" applyProtection="1">
      <alignment horizontal="center"/>
    </xf>
    <xf numFmtId="0" fontId="20" fillId="32" borderId="15" xfId="0" applyFont="1" applyFill="1" applyBorder="1" applyAlignment="1" applyProtection="1">
      <alignment horizontal="center"/>
    </xf>
    <xf numFmtId="0" fontId="39" fillId="32" borderId="0" xfId="0" applyFont="1" applyFill="1" applyBorder="1" applyAlignment="1" applyProtection="1">
      <alignment horizontal="left"/>
    </xf>
    <xf numFmtId="0" fontId="20" fillId="32" borderId="0" xfId="0" applyFont="1" applyFill="1" applyBorder="1" applyAlignment="1" applyProtection="1">
      <alignment horizontal="center"/>
    </xf>
    <xf numFmtId="0" fontId="23" fillId="32" borderId="0" xfId="0" applyFont="1" applyFill="1" applyBorder="1" applyAlignment="1" applyProtection="1">
      <alignment horizontal="center"/>
    </xf>
    <xf numFmtId="0" fontId="20" fillId="33" borderId="0" xfId="0" applyFont="1" applyFill="1" applyBorder="1" applyAlignment="1" applyProtection="1">
      <alignment horizontal="center"/>
    </xf>
    <xf numFmtId="0" fontId="20" fillId="33" borderId="15" xfId="0" applyFont="1" applyFill="1" applyBorder="1" applyAlignment="1" applyProtection="1">
      <alignment horizontal="center"/>
    </xf>
    <xf numFmtId="0" fontId="20" fillId="32" borderId="16" xfId="0" applyFont="1" applyFill="1" applyBorder="1" applyAlignment="1" applyProtection="1">
      <alignment horizontal="center"/>
    </xf>
    <xf numFmtId="0" fontId="23" fillId="32" borderId="16" xfId="0" applyFont="1" applyFill="1" applyBorder="1" applyAlignment="1" applyProtection="1">
      <alignment horizontal="center"/>
    </xf>
    <xf numFmtId="0" fontId="20" fillId="33" borderId="16" xfId="0" applyFont="1" applyFill="1" applyBorder="1" applyAlignment="1" applyProtection="1">
      <alignment horizontal="center"/>
    </xf>
    <xf numFmtId="0" fontId="23" fillId="33" borderId="17" xfId="0" applyFont="1" applyFill="1" applyBorder="1" applyAlignment="1" applyProtection="1">
      <alignment horizontal="center"/>
    </xf>
    <xf numFmtId="0" fontId="20" fillId="33" borderId="0" xfId="0" applyFont="1" applyFill="1" applyAlignment="1" applyProtection="1">
      <alignment horizontal="center"/>
    </xf>
    <xf numFmtId="0" fontId="20" fillId="28" borderId="18" xfId="0" applyFont="1" applyFill="1" applyBorder="1" applyAlignment="1" applyProtection="1">
      <alignment horizontal="center"/>
      <protection locked="0"/>
    </xf>
    <xf numFmtId="0" fontId="23" fillId="33" borderId="16" xfId="0" applyFont="1" applyFill="1" applyBorder="1" applyAlignment="1" applyProtection="1">
      <alignment horizontal="center"/>
    </xf>
    <xf numFmtId="0" fontId="20" fillId="28" borderId="19" xfId="0" applyFont="1" applyFill="1" applyBorder="1" applyAlignment="1" applyProtection="1">
      <alignment horizontal="center"/>
      <protection locked="0"/>
    </xf>
    <xf numFmtId="0" fontId="39" fillId="33" borderId="22" xfId="0" applyFont="1" applyFill="1" applyBorder="1" applyAlignment="1" applyProtection="1">
      <alignment horizontal="left"/>
    </xf>
    <xf numFmtId="0" fontId="20" fillId="33" borderId="21" xfId="0" applyFont="1" applyFill="1" applyBorder="1" applyAlignment="1" applyProtection="1">
      <alignment horizontal="center"/>
    </xf>
    <xf numFmtId="0" fontId="23" fillId="33" borderId="0" xfId="0" applyFont="1" applyFill="1" applyBorder="1" applyAlignment="1" applyProtection="1">
      <alignment horizontal="right"/>
    </xf>
    <xf numFmtId="0" fontId="20" fillId="0" borderId="0" xfId="0" applyFont="1" applyFill="1" applyAlignment="1" applyProtection="1">
      <alignment horizontal="center"/>
    </xf>
    <xf numFmtId="0" fontId="20" fillId="0" borderId="15" xfId="0" applyFont="1" applyFill="1" applyBorder="1" applyAlignment="1" applyProtection="1">
      <alignment horizontal="center"/>
    </xf>
    <xf numFmtId="0" fontId="0" fillId="0" borderId="0" xfId="0" applyFill="1" applyProtection="1"/>
    <xf numFmtId="0" fontId="0" fillId="0" borderId="15" xfId="0" applyFill="1" applyBorder="1" applyProtection="1"/>
    <xf numFmtId="0" fontId="20" fillId="32" borderId="0" xfId="0" applyFont="1" applyFill="1" applyBorder="1" applyAlignment="1"/>
    <xf numFmtId="0" fontId="38" fillId="0" borderId="0" xfId="0" applyFont="1"/>
    <xf numFmtId="0" fontId="21" fillId="29" borderId="0" xfId="35" applyNumberFormat="1" applyFont="1" applyFill="1" applyBorder="1" applyAlignment="1" applyProtection="1">
      <alignment horizontal="center"/>
      <protection locked="0"/>
    </xf>
    <xf numFmtId="0" fontId="0" fillId="0" borderId="0" xfId="0" applyProtection="1">
      <protection locked="0"/>
    </xf>
    <xf numFmtId="0" fontId="19" fillId="29" borderId="0" xfId="35" applyNumberFormat="1" applyFont="1" applyFill="1" applyBorder="1" applyAlignment="1" applyProtection="1">
      <alignment horizontal="center"/>
    </xf>
    <xf numFmtId="0" fontId="38" fillId="0" borderId="0" xfId="0" applyFont="1" applyAlignment="1">
      <alignment horizontal="center"/>
    </xf>
    <xf numFmtId="0" fontId="38" fillId="0" borderId="0" xfId="0" applyFont="1" applyFill="1" applyBorder="1" applyAlignment="1">
      <alignment horizontal="left"/>
    </xf>
    <xf numFmtId="0" fontId="23" fillId="37" borderId="20" xfId="0" applyFont="1" applyFill="1" applyBorder="1" applyAlignment="1" applyProtection="1">
      <alignment horizontal="center"/>
      <protection locked="0"/>
    </xf>
    <xf numFmtId="0" fontId="0" fillId="29" borderId="0" xfId="0" applyFill="1" applyBorder="1" applyAlignment="1" applyProtection="1">
      <alignment horizontal="center"/>
    </xf>
    <xf numFmtId="0" fontId="40" fillId="29" borderId="0" xfId="35" applyNumberFormat="1" applyFont="1" applyFill="1" applyBorder="1" applyAlignment="1" applyProtection="1">
      <alignment horizontal="center"/>
    </xf>
    <xf numFmtId="0" fontId="20" fillId="29" borderId="0" xfId="0" applyFont="1" applyFill="1" applyAlignment="1" applyProtection="1">
      <alignment horizontal="center"/>
    </xf>
    <xf numFmtId="0" fontId="0" fillId="0" borderId="0" xfId="0" applyFill="1" applyAlignment="1" applyProtection="1">
      <alignment horizontal="center"/>
    </xf>
    <xf numFmtId="0" fontId="40" fillId="29" borderId="35" xfId="35" applyNumberFormat="1" applyFont="1" applyFill="1" applyBorder="1" applyAlignment="1" applyProtection="1">
      <alignment horizontal="center"/>
    </xf>
    <xf numFmtId="0" fontId="40" fillId="29" borderId="36" xfId="35" applyNumberFormat="1" applyFont="1" applyFill="1" applyBorder="1" applyAlignment="1" applyProtection="1">
      <alignment horizontal="center"/>
    </xf>
    <xf numFmtId="0" fontId="0" fillId="0" borderId="15" xfId="0" applyFill="1" applyBorder="1" applyAlignment="1" applyProtection="1">
      <alignment horizontal="center"/>
      <protection locked="0"/>
    </xf>
    <xf numFmtId="0" fontId="0" fillId="0" borderId="15" xfId="0" applyFill="1" applyBorder="1" applyAlignment="1">
      <alignment horizontal="center"/>
    </xf>
    <xf numFmtId="0" fontId="0" fillId="38" borderId="19" xfId="0" applyFill="1" applyBorder="1" applyAlignment="1" applyProtection="1">
      <alignment horizontal="center"/>
    </xf>
    <xf numFmtId="0" fontId="0" fillId="38" borderId="35" xfId="0" applyFill="1" applyBorder="1" applyAlignment="1" applyProtection="1">
      <alignment horizontal="center"/>
    </xf>
    <xf numFmtId="0" fontId="0" fillId="38" borderId="36" xfId="0" applyFill="1" applyBorder="1" applyAlignment="1" applyProtection="1">
      <alignment horizontal="center"/>
    </xf>
    <xf numFmtId="0" fontId="41" fillId="29" borderId="0" xfId="0" applyFont="1" applyFill="1" applyBorder="1" applyAlignment="1" applyProtection="1">
      <alignment horizontal="center" vertical="center"/>
      <protection locked="0"/>
    </xf>
    <xf numFmtId="0" fontId="41" fillId="29" borderId="16" xfId="0" applyFont="1" applyFill="1" applyBorder="1" applyAlignment="1" applyProtection="1">
      <alignment horizontal="center" vertical="center"/>
      <protection locked="0"/>
    </xf>
  </cellXfs>
  <cellStyles count="54">
    <cellStyle name="20% - Ênfase1 2" xfId="1"/>
    <cellStyle name="20% - Ênfase2 2" xfId="2"/>
    <cellStyle name="20% - Ênfase3 2" xfId="3"/>
    <cellStyle name="20% - Ênfase4 2" xfId="4"/>
    <cellStyle name="20% - Ênfase5 2" xfId="5"/>
    <cellStyle name="20% - Ênfase6 2" xfId="6"/>
    <cellStyle name="40% - Ênfase1 2" xfId="7"/>
    <cellStyle name="40% - Ênfase2 2" xfId="8"/>
    <cellStyle name="40% - Ênfase3 2" xfId="9"/>
    <cellStyle name="40% - Ênfase4 2" xfId="10"/>
    <cellStyle name="40% - Ênfase5 2" xfId="11"/>
    <cellStyle name="40% - Ênfase6 2" xfId="12"/>
    <cellStyle name="60% - Ênfase1 2" xfId="13"/>
    <cellStyle name="60% - Ênfase2 2" xfId="14"/>
    <cellStyle name="60% - Ênfase3 2" xfId="15"/>
    <cellStyle name="60% - Ênfase4 2" xfId="16"/>
    <cellStyle name="60% - Ênfase5 2" xfId="17"/>
    <cellStyle name="60% - Ênfase6 2" xfId="18"/>
    <cellStyle name="Bom 2" xfId="19"/>
    <cellStyle name="Cálculo" xfId="20" builtinId="22" customBuiltin="1"/>
    <cellStyle name="Cálculo 2" xfId="21"/>
    <cellStyle name="Célula de Verificação 2" xfId="22"/>
    <cellStyle name="Célula Vinculada 2" xfId="23"/>
    <cellStyle name="Ênfase1 2" xfId="24"/>
    <cellStyle name="Ênfase2 2" xfId="25"/>
    <cellStyle name="Ênfase3 2" xfId="26"/>
    <cellStyle name="Ênfase4 2" xfId="27"/>
    <cellStyle name="Ênfase5 2" xfId="28"/>
    <cellStyle name="Ênfase6 2" xfId="29"/>
    <cellStyle name="Entrada" xfId="30" builtinId="20" customBuiltin="1"/>
    <cellStyle name="Entrada 2" xfId="31"/>
    <cellStyle name="Hiperlink" xfId="32" builtinId="8"/>
    <cellStyle name="Incorreto 2" xfId="33"/>
    <cellStyle name="Neutra 2" xfId="34"/>
    <cellStyle name="Normal" xfId="0" builtinId="0"/>
    <cellStyle name="Normal 2" xfId="35"/>
    <cellStyle name="Normal 2 2" xfId="36"/>
    <cellStyle name="Normal 3" xfId="37"/>
    <cellStyle name="Normal_Insertar" xfId="38"/>
    <cellStyle name="Nota 2" xfId="39"/>
    <cellStyle name="Saída 2" xfId="40"/>
    <cellStyle name="Texto de Aviso 2" xfId="41"/>
    <cellStyle name="Texto Explicativo" xfId="42" builtinId="53" customBuiltin="1"/>
    <cellStyle name="Texto Explicativo 2" xfId="43"/>
    <cellStyle name="Título" xfId="44" builtinId="15" customBuiltin="1"/>
    <cellStyle name="Título 1" xfId="45" builtinId="16" customBuiltin="1"/>
    <cellStyle name="Título 1 2" xfId="46"/>
    <cellStyle name="Título 2" xfId="47" builtinId="17" customBuiltin="1"/>
    <cellStyle name="Título 2 2" xfId="48"/>
    <cellStyle name="Título 3" xfId="49" builtinId="18" customBuiltin="1"/>
    <cellStyle name="Título 3 2" xfId="50"/>
    <cellStyle name="Título 4 2" xfId="51"/>
    <cellStyle name="Total" xfId="52" builtinId="25" customBuiltin="1"/>
    <cellStyle name="Total 2" xfId="53"/>
  </cellStyles>
  <dxfs count="0"/>
  <tableStyles count="0" defaultTableStyle="TableStyleMedium2" defaultPivotStyle="PivotStyleLight16"/>
  <colors>
    <mruColors>
      <color rgb="FFF6F979"/>
      <color rgb="FFFFCC66"/>
      <color rgb="FF0099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ivanlfmagalhaes@yahoo.com.br" TargetMode="External"/><Relationship Id="rId1" Type="http://schemas.openxmlformats.org/officeDocument/2006/relationships/hyperlink" Target="mailto:magalhaes@macn.gov.ar"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U41"/>
  <sheetViews>
    <sheetView zoomScaleNormal="100" workbookViewId="0"/>
  </sheetViews>
  <sheetFormatPr defaultColWidth="11.42578125" defaultRowHeight="15" x14ac:dyDescent="0.25"/>
  <cols>
    <col min="1" max="1" width="10.5703125" style="8" customWidth="1"/>
    <col min="2" max="2" width="7.28515625" bestFit="1" customWidth="1"/>
    <col min="3" max="3" width="10.28515625" bestFit="1" customWidth="1"/>
    <col min="4" max="4" width="12.42578125" bestFit="1" customWidth="1"/>
    <col min="5" max="5" width="12.140625" bestFit="1" customWidth="1"/>
    <col min="6" max="6" width="7" bestFit="1" customWidth="1"/>
    <col min="7" max="8" width="7.85546875" bestFit="1" customWidth="1"/>
    <col min="9" max="9" width="6.28515625" bestFit="1" customWidth="1"/>
    <col min="10" max="10" width="15.5703125" bestFit="1" customWidth="1"/>
    <col min="11" max="11" width="10.7109375" bestFit="1" customWidth="1"/>
    <col min="12" max="12" width="8.140625" bestFit="1" customWidth="1"/>
    <col min="13" max="13" width="4.42578125" bestFit="1" customWidth="1"/>
    <col min="14" max="14" width="15.42578125" customWidth="1"/>
    <col min="15" max="15" width="29.85546875" customWidth="1"/>
    <col min="21" max="21" width="1.7109375" customWidth="1"/>
  </cols>
  <sheetData>
    <row r="1" spans="1:21" x14ac:dyDescent="0.25">
      <c r="A1" s="36" t="s">
        <v>36</v>
      </c>
      <c r="B1" s="37"/>
      <c r="C1" s="37"/>
      <c r="D1" s="37"/>
      <c r="E1" s="37"/>
      <c r="F1" s="37"/>
      <c r="G1" s="37"/>
      <c r="H1" s="37"/>
      <c r="I1" s="37"/>
      <c r="J1" s="37"/>
      <c r="K1" s="37"/>
      <c r="L1" s="37"/>
      <c r="M1" s="37"/>
      <c r="N1" s="37"/>
      <c r="O1" s="37"/>
      <c r="P1" s="37"/>
      <c r="Q1" s="37"/>
      <c r="R1" s="37"/>
      <c r="S1" s="37"/>
      <c r="T1" s="37"/>
      <c r="U1" s="38"/>
    </row>
    <row r="2" spans="1:21" x14ac:dyDescent="0.25">
      <c r="A2" s="39"/>
      <c r="B2" s="40"/>
      <c r="C2" s="40"/>
      <c r="D2" s="40"/>
      <c r="E2" s="40"/>
      <c r="F2" s="40"/>
      <c r="G2" s="40"/>
      <c r="H2" s="40"/>
      <c r="I2" s="40"/>
      <c r="J2" s="40"/>
      <c r="K2" s="40"/>
      <c r="L2" s="40"/>
      <c r="M2" s="40"/>
      <c r="N2" s="40"/>
      <c r="O2" s="40"/>
      <c r="P2" s="40"/>
      <c r="Q2" s="40"/>
      <c r="R2" s="40"/>
      <c r="S2" s="40"/>
      <c r="T2" s="40"/>
      <c r="U2" s="41"/>
    </row>
    <row r="3" spans="1:21" x14ac:dyDescent="0.25">
      <c r="A3" s="42" t="s">
        <v>164</v>
      </c>
      <c r="B3" s="40"/>
      <c r="C3" s="40"/>
      <c r="D3" s="40"/>
      <c r="E3" s="40"/>
      <c r="F3" s="40"/>
      <c r="G3" s="40"/>
      <c r="H3" s="40"/>
      <c r="I3" s="40"/>
      <c r="J3" s="40"/>
      <c r="K3" s="40"/>
      <c r="L3" s="40"/>
      <c r="M3" s="40"/>
      <c r="N3" s="40"/>
      <c r="O3" s="40"/>
      <c r="P3" s="40"/>
      <c r="Q3" s="40"/>
      <c r="R3" s="40"/>
      <c r="S3" s="40"/>
      <c r="T3" s="40"/>
      <c r="U3" s="41"/>
    </row>
    <row r="4" spans="1:21" x14ac:dyDescent="0.25">
      <c r="A4" s="42" t="s">
        <v>172</v>
      </c>
      <c r="B4" s="40"/>
      <c r="C4" s="40"/>
      <c r="D4" s="40"/>
      <c r="E4" s="40"/>
      <c r="F4" s="40"/>
      <c r="G4" s="40"/>
      <c r="H4" s="40"/>
      <c r="I4" s="40"/>
      <c r="J4" s="40"/>
      <c r="K4" s="40"/>
      <c r="L4" s="40"/>
      <c r="M4" s="40"/>
      <c r="N4" s="40"/>
      <c r="O4" s="40"/>
      <c r="P4" s="40"/>
      <c r="Q4" s="40"/>
      <c r="R4" s="40"/>
      <c r="S4" s="40"/>
      <c r="T4" s="40"/>
      <c r="U4" s="41"/>
    </row>
    <row r="5" spans="1:21" x14ac:dyDescent="0.25">
      <c r="A5" s="42" t="s">
        <v>174</v>
      </c>
      <c r="B5" s="40"/>
      <c r="C5" s="40"/>
      <c r="D5" s="40"/>
      <c r="E5" s="40"/>
      <c r="F5" s="40"/>
      <c r="G5" s="40"/>
      <c r="H5" s="40"/>
      <c r="I5" s="40"/>
      <c r="J5" s="40"/>
      <c r="K5" s="40"/>
      <c r="L5" s="40"/>
      <c r="M5" s="40"/>
      <c r="N5" s="40"/>
      <c r="O5" s="40"/>
      <c r="P5" s="40"/>
      <c r="Q5" s="40"/>
      <c r="R5" s="40"/>
      <c r="S5" s="40"/>
      <c r="T5" s="40"/>
      <c r="U5" s="41"/>
    </row>
    <row r="6" spans="1:21" x14ac:dyDescent="0.25">
      <c r="A6" s="42" t="s">
        <v>147</v>
      </c>
      <c r="B6" s="40"/>
      <c r="C6" s="40"/>
      <c r="D6" s="40"/>
      <c r="E6" s="40"/>
      <c r="F6" s="40"/>
      <c r="G6" s="40"/>
      <c r="H6" s="40"/>
      <c r="I6" s="40"/>
      <c r="J6" s="40"/>
      <c r="K6" s="40"/>
      <c r="L6" s="40"/>
      <c r="M6" s="40"/>
      <c r="N6" s="40"/>
      <c r="O6" s="40"/>
      <c r="P6" s="40"/>
      <c r="Q6" s="40"/>
      <c r="R6" s="40"/>
      <c r="S6" s="40"/>
      <c r="T6" s="40"/>
      <c r="U6" s="41"/>
    </row>
    <row r="7" spans="1:21" x14ac:dyDescent="0.25">
      <c r="A7" s="42" t="s">
        <v>167</v>
      </c>
      <c r="B7" s="40"/>
      <c r="C7" s="40"/>
      <c r="D7" s="40"/>
      <c r="E7" s="40"/>
      <c r="F7" s="40"/>
      <c r="G7" s="40"/>
      <c r="H7" s="40"/>
      <c r="I7" s="40"/>
      <c r="J7" s="40"/>
      <c r="K7" s="40"/>
      <c r="L7" s="40"/>
      <c r="M7" s="40"/>
      <c r="N7" s="40"/>
      <c r="O7" s="40"/>
      <c r="P7" s="40"/>
      <c r="Q7" s="40"/>
      <c r="R7" s="40"/>
      <c r="S7" s="40"/>
      <c r="T7" s="40"/>
      <c r="U7" s="41"/>
    </row>
    <row r="8" spans="1:21" x14ac:dyDescent="0.25">
      <c r="A8" s="42"/>
      <c r="B8" s="40"/>
      <c r="C8" s="40"/>
      <c r="D8" s="40"/>
      <c r="E8" s="40"/>
      <c r="F8" s="40"/>
      <c r="G8" s="40"/>
      <c r="H8" s="40"/>
      <c r="I8" s="40"/>
      <c r="J8" s="40"/>
      <c r="K8" s="40"/>
      <c r="L8" s="40"/>
      <c r="M8" s="40"/>
      <c r="N8" s="40"/>
      <c r="O8" s="40"/>
      <c r="P8" s="40"/>
      <c r="Q8" s="40"/>
      <c r="R8" s="40"/>
      <c r="S8" s="40"/>
      <c r="T8" s="40"/>
      <c r="U8" s="41"/>
    </row>
    <row r="9" spans="1:21" x14ac:dyDescent="0.25">
      <c r="A9" s="39" t="s">
        <v>118</v>
      </c>
      <c r="B9" s="26" t="s">
        <v>0</v>
      </c>
      <c r="C9" s="27" t="s">
        <v>130</v>
      </c>
      <c r="D9" s="27" t="s">
        <v>1</v>
      </c>
      <c r="E9" s="27" t="s">
        <v>2</v>
      </c>
      <c r="F9" s="27" t="s">
        <v>3</v>
      </c>
      <c r="G9" s="27" t="s">
        <v>4</v>
      </c>
      <c r="H9" s="27" t="s">
        <v>5</v>
      </c>
      <c r="I9" s="27" t="s">
        <v>8</v>
      </c>
      <c r="J9" s="27" t="s">
        <v>9</v>
      </c>
      <c r="K9" s="28" t="s">
        <v>11</v>
      </c>
      <c r="L9" s="27" t="s">
        <v>6</v>
      </c>
      <c r="M9" s="27" t="s">
        <v>12</v>
      </c>
      <c r="N9" s="29" t="s">
        <v>152</v>
      </c>
      <c r="O9" s="50" t="s">
        <v>115</v>
      </c>
      <c r="P9" s="51"/>
      <c r="Q9" s="52"/>
      <c r="R9" s="40"/>
      <c r="S9" s="40"/>
      <c r="T9" s="40"/>
      <c r="U9" s="41"/>
    </row>
    <row r="10" spans="1:21" x14ac:dyDescent="0.25">
      <c r="A10" s="39" t="s">
        <v>119</v>
      </c>
      <c r="B10" s="30" t="s">
        <v>0</v>
      </c>
      <c r="C10" s="31" t="s">
        <v>130</v>
      </c>
      <c r="D10" s="31" t="s">
        <v>114</v>
      </c>
      <c r="E10" s="31" t="s">
        <v>106</v>
      </c>
      <c r="F10" s="31" t="s">
        <v>3</v>
      </c>
      <c r="G10" s="31" t="s">
        <v>4</v>
      </c>
      <c r="H10" s="31" t="s">
        <v>5</v>
      </c>
      <c r="I10" s="31" t="s">
        <v>8</v>
      </c>
      <c r="J10" s="31" t="s">
        <v>9</v>
      </c>
      <c r="K10" s="32" t="s">
        <v>11</v>
      </c>
      <c r="L10" s="31" t="s">
        <v>6</v>
      </c>
      <c r="M10" s="31" t="s">
        <v>12</v>
      </c>
      <c r="N10" s="33" t="s">
        <v>152</v>
      </c>
      <c r="O10" s="50" t="s">
        <v>116</v>
      </c>
      <c r="P10" s="51"/>
      <c r="Q10" s="52"/>
      <c r="R10" s="40"/>
      <c r="S10" s="40"/>
      <c r="T10" s="40"/>
      <c r="U10" s="41"/>
    </row>
    <row r="11" spans="1:21" x14ac:dyDescent="0.25">
      <c r="A11" s="42"/>
      <c r="B11" s="40"/>
      <c r="C11" s="40"/>
      <c r="D11" s="40"/>
      <c r="E11" s="40"/>
      <c r="F11" s="40"/>
      <c r="G11" s="40"/>
      <c r="H11" s="40"/>
      <c r="I11" s="40"/>
      <c r="J11" s="40"/>
      <c r="K11" s="40"/>
      <c r="L11" s="40"/>
      <c r="M11" s="40"/>
      <c r="N11" s="40"/>
      <c r="O11" s="40"/>
      <c r="P11" s="40"/>
      <c r="Q11" s="40"/>
      <c r="R11" s="40"/>
      <c r="S11" s="40"/>
      <c r="T11" s="40"/>
      <c r="U11" s="41"/>
    </row>
    <row r="12" spans="1:21" x14ac:dyDescent="0.25">
      <c r="A12" s="42" t="s">
        <v>158</v>
      </c>
      <c r="B12" s="40"/>
      <c r="C12" s="40"/>
      <c r="D12" s="40"/>
      <c r="E12" s="40"/>
      <c r="F12" s="40"/>
      <c r="G12" s="40"/>
      <c r="H12" s="40"/>
      <c r="I12" s="40"/>
      <c r="J12" s="40"/>
      <c r="K12" s="40"/>
      <c r="L12" s="40"/>
      <c r="M12" s="40"/>
      <c r="N12" s="40"/>
      <c r="O12" s="40"/>
      <c r="P12" s="40"/>
      <c r="Q12" s="40"/>
      <c r="R12" s="40"/>
      <c r="S12" s="40"/>
      <c r="T12" s="40"/>
      <c r="U12" s="41"/>
    </row>
    <row r="13" spans="1:21" x14ac:dyDescent="0.25">
      <c r="A13" s="42" t="s">
        <v>185</v>
      </c>
      <c r="B13" s="40"/>
      <c r="C13" s="40"/>
      <c r="D13" s="40"/>
      <c r="E13" s="40"/>
      <c r="F13" s="40"/>
      <c r="G13" s="40"/>
      <c r="H13" s="40"/>
      <c r="I13" s="40"/>
      <c r="J13" s="40"/>
      <c r="K13" s="40"/>
      <c r="L13" s="40"/>
      <c r="M13" s="40"/>
      <c r="N13" s="40"/>
      <c r="O13" s="40"/>
      <c r="P13" s="40"/>
      <c r="Q13" s="40"/>
      <c r="R13" s="40"/>
      <c r="S13" s="40"/>
      <c r="T13" s="40"/>
      <c r="U13" s="41"/>
    </row>
    <row r="14" spans="1:21" x14ac:dyDescent="0.25">
      <c r="A14" s="42"/>
      <c r="B14" s="40" t="s">
        <v>188</v>
      </c>
      <c r="C14" s="40"/>
      <c r="D14" s="40"/>
      <c r="E14" s="40"/>
      <c r="F14" s="40"/>
      <c r="G14" s="40"/>
      <c r="H14" s="40"/>
      <c r="I14" s="40"/>
      <c r="J14" s="40"/>
      <c r="K14" s="40"/>
      <c r="L14" s="40"/>
      <c r="M14" s="40"/>
      <c r="N14" s="40"/>
      <c r="O14" s="40"/>
      <c r="P14" s="40"/>
      <c r="Q14" s="40"/>
      <c r="R14" s="40"/>
      <c r="S14" s="40"/>
      <c r="T14" s="40"/>
      <c r="U14" s="41"/>
    </row>
    <row r="15" spans="1:21" x14ac:dyDescent="0.25">
      <c r="A15" s="42"/>
      <c r="B15" s="40" t="s">
        <v>189</v>
      </c>
      <c r="C15" s="40"/>
      <c r="D15" s="40"/>
      <c r="E15" s="40"/>
      <c r="F15" s="40"/>
      <c r="G15" s="40"/>
      <c r="H15" s="40"/>
      <c r="I15" s="40"/>
      <c r="J15" s="40"/>
      <c r="K15" s="40"/>
      <c r="L15" s="40"/>
      <c r="M15" s="40"/>
      <c r="N15" s="40"/>
      <c r="O15" s="40"/>
      <c r="P15" s="40"/>
      <c r="Q15" s="40"/>
      <c r="R15" s="40"/>
      <c r="S15" s="40"/>
      <c r="T15" s="40"/>
      <c r="U15" s="41"/>
    </row>
    <row r="16" spans="1:21" ht="15.75" thickBot="1" x14ac:dyDescent="0.3">
      <c r="A16" s="42" t="s">
        <v>186</v>
      </c>
      <c r="B16" s="40"/>
      <c r="C16" s="40"/>
      <c r="D16" s="40"/>
      <c r="E16" s="40"/>
      <c r="F16" s="40"/>
      <c r="G16" s="40"/>
      <c r="H16" s="40"/>
      <c r="I16" s="40"/>
      <c r="J16" s="40"/>
      <c r="K16" s="40"/>
      <c r="L16" s="40"/>
      <c r="M16" s="40"/>
      <c r="N16" s="40"/>
      <c r="O16" s="40"/>
      <c r="P16" s="40"/>
      <c r="Q16" s="40"/>
      <c r="R16" s="40"/>
      <c r="S16" s="40"/>
      <c r="T16" s="40"/>
      <c r="U16" s="41"/>
    </row>
    <row r="17" spans="1:21" x14ac:dyDescent="0.25">
      <c r="A17" s="42" t="s">
        <v>187</v>
      </c>
      <c r="B17" s="40"/>
      <c r="C17" s="40"/>
      <c r="D17" s="40"/>
      <c r="E17" s="40"/>
      <c r="F17" s="40"/>
      <c r="G17" s="40"/>
      <c r="H17" s="40"/>
      <c r="I17" s="40"/>
      <c r="J17" s="40"/>
      <c r="K17" s="40"/>
      <c r="L17" s="40"/>
      <c r="M17" s="40"/>
      <c r="N17" s="99"/>
      <c r="O17" s="43" t="s">
        <v>41</v>
      </c>
      <c r="P17" s="40"/>
      <c r="Q17" s="40"/>
      <c r="R17" s="40"/>
      <c r="S17" s="40"/>
      <c r="T17" s="40"/>
      <c r="U17" s="41"/>
    </row>
    <row r="18" spans="1:21" x14ac:dyDescent="0.25">
      <c r="A18" s="42"/>
      <c r="B18" s="40"/>
      <c r="C18" s="40"/>
      <c r="D18" s="40"/>
      <c r="E18" s="40"/>
      <c r="F18" s="40"/>
      <c r="G18" s="40"/>
      <c r="H18" s="40"/>
      <c r="I18" s="40"/>
      <c r="J18" s="40"/>
      <c r="K18" s="40"/>
      <c r="L18" s="40"/>
      <c r="M18" s="40"/>
      <c r="N18" s="99"/>
      <c r="O18" s="44" t="s">
        <v>38</v>
      </c>
      <c r="P18" s="40"/>
      <c r="Q18" s="40"/>
      <c r="R18" s="40"/>
      <c r="S18" s="40"/>
      <c r="T18" s="40"/>
      <c r="U18" s="41"/>
    </row>
    <row r="19" spans="1:21" x14ac:dyDescent="0.25">
      <c r="A19" s="39" t="s">
        <v>42</v>
      </c>
      <c r="B19" s="40"/>
      <c r="C19" s="40"/>
      <c r="D19" s="40"/>
      <c r="E19" s="40"/>
      <c r="F19" s="40"/>
      <c r="G19" s="40"/>
      <c r="H19" s="40"/>
      <c r="I19" s="40"/>
      <c r="J19" s="40"/>
      <c r="K19" s="40"/>
      <c r="L19" s="40"/>
      <c r="M19" s="40"/>
      <c r="N19" s="99"/>
      <c r="O19" s="45" t="s">
        <v>40</v>
      </c>
      <c r="P19" s="40"/>
      <c r="Q19" s="40"/>
      <c r="R19" s="40"/>
      <c r="S19" s="40"/>
      <c r="T19" s="40"/>
      <c r="U19" s="41"/>
    </row>
    <row r="20" spans="1:21" ht="15.75" thickBot="1" x14ac:dyDescent="0.3">
      <c r="A20" s="42" t="s">
        <v>129</v>
      </c>
      <c r="B20" s="40"/>
      <c r="C20" s="40"/>
      <c r="D20" s="40"/>
      <c r="E20" s="40"/>
      <c r="F20" s="40"/>
      <c r="G20" s="40"/>
      <c r="H20" s="40"/>
      <c r="I20" s="40"/>
      <c r="J20" s="40"/>
      <c r="K20" s="40"/>
      <c r="L20" s="40"/>
      <c r="M20" s="40"/>
      <c r="N20" s="99"/>
      <c r="O20" s="46" t="s">
        <v>39</v>
      </c>
      <c r="P20" s="40"/>
      <c r="Q20" s="40"/>
      <c r="R20" s="40"/>
      <c r="S20" s="40"/>
      <c r="T20" s="40"/>
      <c r="U20" s="41"/>
    </row>
    <row r="21" spans="1:21" x14ac:dyDescent="0.25">
      <c r="A21" s="42"/>
      <c r="B21" s="40"/>
      <c r="C21" s="40"/>
      <c r="D21" s="40"/>
      <c r="E21" s="40"/>
      <c r="F21" s="40"/>
      <c r="G21" s="40"/>
      <c r="H21" s="40"/>
      <c r="I21" s="40"/>
      <c r="J21" s="40"/>
      <c r="K21" s="40"/>
      <c r="L21" s="40"/>
      <c r="M21" s="40"/>
      <c r="N21" s="99"/>
      <c r="O21" s="98"/>
      <c r="P21" s="40"/>
      <c r="Q21" s="40"/>
      <c r="R21" s="40"/>
      <c r="S21" s="40"/>
      <c r="T21" s="40"/>
      <c r="U21" s="41"/>
    </row>
    <row r="22" spans="1:21" x14ac:dyDescent="0.25">
      <c r="A22" s="39" t="s">
        <v>143</v>
      </c>
      <c r="B22" s="40"/>
      <c r="C22" s="40"/>
      <c r="D22" s="40"/>
      <c r="E22" s="40"/>
      <c r="F22" s="40"/>
      <c r="G22" s="40"/>
      <c r="H22" s="40"/>
      <c r="I22" s="40"/>
      <c r="J22" s="40"/>
      <c r="K22" s="40"/>
      <c r="L22" s="40"/>
      <c r="M22" s="40"/>
      <c r="N22" s="99"/>
      <c r="O22" s="40"/>
      <c r="P22" s="40"/>
      <c r="Q22" s="40"/>
      <c r="R22" s="40"/>
      <c r="S22" s="40"/>
      <c r="T22" s="40"/>
      <c r="U22" s="41"/>
    </row>
    <row r="23" spans="1:21" x14ac:dyDescent="0.25">
      <c r="A23" s="42" t="s">
        <v>144</v>
      </c>
      <c r="B23" s="40"/>
      <c r="C23" s="40"/>
      <c r="D23" s="40"/>
      <c r="E23" s="40"/>
      <c r="F23" s="40"/>
      <c r="G23" s="40"/>
      <c r="H23" s="40"/>
      <c r="I23" s="40"/>
      <c r="J23" s="40"/>
      <c r="K23" s="40"/>
      <c r="L23" s="40"/>
      <c r="M23" s="40"/>
      <c r="N23" s="40"/>
      <c r="O23" s="40"/>
      <c r="P23" s="40"/>
      <c r="Q23" s="40"/>
      <c r="R23" s="40"/>
      <c r="S23" s="40"/>
      <c r="T23" s="40"/>
      <c r="U23" s="41"/>
    </row>
    <row r="24" spans="1:21" x14ac:dyDescent="0.25">
      <c r="A24" s="42" t="s">
        <v>166</v>
      </c>
      <c r="B24" s="40"/>
      <c r="C24" s="40"/>
      <c r="D24" s="40"/>
      <c r="E24" s="40"/>
      <c r="F24" s="40"/>
      <c r="G24" s="40"/>
      <c r="H24" s="40"/>
      <c r="I24" s="40"/>
      <c r="J24" s="40"/>
      <c r="K24" s="40"/>
      <c r="L24" s="40"/>
      <c r="M24" s="40"/>
      <c r="N24" s="40"/>
      <c r="O24" s="40"/>
      <c r="P24" s="40"/>
      <c r="Q24" s="40"/>
      <c r="R24" s="40"/>
      <c r="S24" s="40"/>
      <c r="T24" s="40"/>
      <c r="U24" s="41"/>
    </row>
    <row r="25" spans="1:21" x14ac:dyDescent="0.25">
      <c r="A25" s="42" t="s">
        <v>165</v>
      </c>
      <c r="B25" s="40"/>
      <c r="C25" s="40"/>
      <c r="D25" s="40"/>
      <c r="E25" s="40"/>
      <c r="F25" s="40"/>
      <c r="G25" s="40"/>
      <c r="H25" s="40"/>
      <c r="I25" s="40"/>
      <c r="J25" s="40"/>
      <c r="K25" s="40"/>
      <c r="L25" s="40"/>
      <c r="M25" s="40"/>
      <c r="N25" s="40"/>
      <c r="O25" s="40"/>
      <c r="P25" s="40"/>
      <c r="Q25" s="40"/>
      <c r="R25" s="40"/>
      <c r="S25" s="40"/>
      <c r="T25" s="40"/>
      <c r="U25" s="41"/>
    </row>
    <row r="26" spans="1:21" x14ac:dyDescent="0.25">
      <c r="A26" s="42"/>
      <c r="B26" s="40"/>
      <c r="C26" s="40"/>
      <c r="D26" s="40"/>
      <c r="E26" s="40"/>
      <c r="F26" s="40"/>
      <c r="G26" s="40"/>
      <c r="H26" s="40"/>
      <c r="I26" s="40"/>
      <c r="J26" s="40"/>
      <c r="K26" s="40"/>
      <c r="L26" s="40"/>
      <c r="M26" s="40"/>
      <c r="N26" s="40"/>
      <c r="O26" s="40"/>
      <c r="P26" s="40"/>
      <c r="Q26" s="40"/>
      <c r="R26" s="40"/>
      <c r="S26" s="40"/>
      <c r="T26" s="40"/>
      <c r="U26" s="41"/>
    </row>
    <row r="27" spans="1:21" x14ac:dyDescent="0.25">
      <c r="A27" s="42" t="s">
        <v>121</v>
      </c>
      <c r="B27" s="40"/>
      <c r="C27" s="40"/>
      <c r="D27" s="40"/>
      <c r="E27" s="40"/>
      <c r="F27" s="40"/>
      <c r="G27" s="40"/>
      <c r="H27" s="40"/>
      <c r="I27" s="40"/>
      <c r="J27" s="40"/>
      <c r="K27" s="40"/>
      <c r="L27" s="40"/>
      <c r="M27" s="40"/>
      <c r="N27" s="40"/>
      <c r="O27" s="40"/>
      <c r="P27" s="40"/>
      <c r="Q27" s="40"/>
      <c r="R27" s="40"/>
      <c r="S27" s="40"/>
      <c r="T27" s="40"/>
      <c r="U27" s="41"/>
    </row>
    <row r="28" spans="1:21" x14ac:dyDescent="0.25">
      <c r="A28" s="42" t="s">
        <v>123</v>
      </c>
      <c r="B28" s="40"/>
      <c r="C28" s="40"/>
      <c r="D28" s="40"/>
      <c r="E28" s="40"/>
      <c r="F28" s="40"/>
      <c r="G28" s="40"/>
      <c r="H28" s="40"/>
      <c r="I28" s="40"/>
      <c r="J28" s="40"/>
      <c r="K28" s="40"/>
      <c r="L28" s="40"/>
      <c r="M28" s="40"/>
      <c r="N28" s="40"/>
      <c r="O28" s="40"/>
      <c r="P28" s="40"/>
      <c r="Q28" s="40"/>
      <c r="R28" s="40"/>
      <c r="S28" s="40"/>
      <c r="T28" s="40"/>
      <c r="U28" s="41"/>
    </row>
    <row r="29" spans="1:21" x14ac:dyDescent="0.25">
      <c r="A29" s="42" t="s">
        <v>117</v>
      </c>
      <c r="B29" s="40"/>
      <c r="C29" s="40"/>
      <c r="D29" s="40"/>
      <c r="E29" s="40"/>
      <c r="F29" s="40"/>
      <c r="G29" s="40"/>
      <c r="H29" s="40"/>
      <c r="I29" s="40"/>
      <c r="J29" s="40"/>
      <c r="K29" s="40"/>
      <c r="L29" s="40"/>
      <c r="M29" s="40"/>
      <c r="N29" s="40"/>
      <c r="O29" s="40"/>
      <c r="P29" s="40"/>
      <c r="Q29" s="40"/>
      <c r="R29" s="40"/>
      <c r="S29" s="40"/>
      <c r="T29" s="40"/>
      <c r="U29" s="41"/>
    </row>
    <row r="30" spans="1:21" x14ac:dyDescent="0.25">
      <c r="A30" s="42" t="s">
        <v>124</v>
      </c>
      <c r="B30" s="40"/>
      <c r="C30" s="40"/>
      <c r="D30" s="40"/>
      <c r="E30" s="40"/>
      <c r="F30" s="40"/>
      <c r="G30" s="40"/>
      <c r="H30" s="40"/>
      <c r="I30" s="40"/>
      <c r="J30" s="40"/>
      <c r="K30" s="40"/>
      <c r="L30" s="40"/>
      <c r="M30" s="40"/>
      <c r="N30" s="40"/>
      <c r="O30" s="40"/>
      <c r="P30" s="40"/>
      <c r="Q30" s="40"/>
      <c r="R30" s="40"/>
      <c r="S30" s="40"/>
      <c r="T30" s="40"/>
      <c r="U30" s="41"/>
    </row>
    <row r="31" spans="1:21" x14ac:dyDescent="0.25">
      <c r="A31" s="42"/>
      <c r="B31" s="40"/>
      <c r="C31" s="40"/>
      <c r="D31" s="40"/>
      <c r="E31" s="40"/>
      <c r="F31" s="40"/>
      <c r="G31" s="40"/>
      <c r="H31" s="40"/>
      <c r="I31" s="40"/>
      <c r="J31" s="40"/>
      <c r="K31" s="40"/>
      <c r="L31" s="40"/>
      <c r="M31" s="40"/>
      <c r="N31" s="40"/>
      <c r="O31" s="40"/>
      <c r="P31" s="40"/>
      <c r="Q31" s="40"/>
      <c r="R31" s="40"/>
      <c r="S31" s="40"/>
      <c r="T31" s="40"/>
      <c r="U31" s="41"/>
    </row>
    <row r="32" spans="1:21" x14ac:dyDescent="0.25">
      <c r="A32" s="39" t="s">
        <v>145</v>
      </c>
      <c r="B32" s="40"/>
      <c r="C32" s="40"/>
      <c r="D32" s="40"/>
      <c r="E32" s="40"/>
      <c r="F32" s="40"/>
      <c r="G32" s="40"/>
      <c r="H32" s="40"/>
      <c r="I32" s="40"/>
      <c r="J32" s="40"/>
      <c r="K32" s="40"/>
      <c r="L32" s="40"/>
      <c r="M32" s="40"/>
      <c r="N32" s="40"/>
      <c r="O32" s="40"/>
      <c r="P32" s="40"/>
      <c r="Q32" s="40"/>
      <c r="R32" s="40"/>
      <c r="S32" s="40"/>
      <c r="T32" s="40"/>
      <c r="U32" s="41"/>
    </row>
    <row r="33" spans="1:21" x14ac:dyDescent="0.25">
      <c r="A33" s="42" t="s">
        <v>146</v>
      </c>
      <c r="B33" s="40"/>
      <c r="C33" s="40"/>
      <c r="D33" s="40"/>
      <c r="E33" s="40"/>
      <c r="F33" s="40"/>
      <c r="G33" s="40"/>
      <c r="H33" s="40"/>
      <c r="I33" s="40"/>
      <c r="J33" s="40"/>
      <c r="K33" s="40"/>
      <c r="L33" s="40"/>
      <c r="M33" s="40"/>
      <c r="N33" s="40"/>
      <c r="O33" s="40"/>
      <c r="P33" s="40"/>
      <c r="Q33" s="40"/>
      <c r="R33" s="40"/>
      <c r="S33" s="40"/>
      <c r="T33" s="40"/>
      <c r="U33" s="41"/>
    </row>
    <row r="34" spans="1:21" x14ac:dyDescent="0.25">
      <c r="A34" s="42" t="s">
        <v>128</v>
      </c>
      <c r="B34" s="40"/>
      <c r="C34" s="40"/>
      <c r="D34" s="40"/>
      <c r="E34" s="40"/>
      <c r="F34" s="40"/>
      <c r="G34" s="40"/>
      <c r="H34" s="40"/>
      <c r="I34" s="40"/>
      <c r="J34" s="40"/>
      <c r="K34" s="40"/>
      <c r="L34" s="40"/>
      <c r="M34" s="40"/>
      <c r="N34" s="40"/>
      <c r="O34" s="40"/>
      <c r="P34" s="40"/>
      <c r="Q34" s="40"/>
      <c r="R34" s="40"/>
      <c r="S34" s="40"/>
      <c r="T34" s="40"/>
      <c r="U34" s="41"/>
    </row>
    <row r="35" spans="1:21" x14ac:dyDescent="0.25">
      <c r="A35" s="42" t="s">
        <v>125</v>
      </c>
      <c r="B35" s="40"/>
      <c r="C35" s="40"/>
      <c r="D35" s="40"/>
      <c r="E35" s="40"/>
      <c r="F35" s="40"/>
      <c r="G35" s="40"/>
      <c r="H35" s="40"/>
      <c r="I35" s="40"/>
      <c r="J35" s="40"/>
      <c r="K35" s="40"/>
      <c r="L35" s="40"/>
      <c r="M35" s="40"/>
      <c r="N35" s="40"/>
      <c r="O35" s="40"/>
      <c r="P35" s="40"/>
      <c r="Q35" s="40"/>
      <c r="R35" s="40"/>
      <c r="S35" s="40"/>
      <c r="T35" s="40"/>
      <c r="U35" s="41"/>
    </row>
    <row r="36" spans="1:21" x14ac:dyDescent="0.25">
      <c r="A36" s="42" t="s">
        <v>127</v>
      </c>
      <c r="B36" s="40"/>
      <c r="C36" s="40"/>
      <c r="D36" s="40"/>
      <c r="E36" s="40"/>
      <c r="F36" s="40"/>
      <c r="G36" s="40"/>
      <c r="H36" s="40"/>
      <c r="I36" s="40"/>
      <c r="J36" s="40"/>
      <c r="K36" s="40"/>
      <c r="L36" s="40"/>
      <c r="M36" s="40"/>
      <c r="N36" s="40"/>
      <c r="O36" s="40"/>
      <c r="P36" s="40"/>
      <c r="Q36" s="40"/>
      <c r="R36" s="40"/>
      <c r="S36" s="40"/>
      <c r="T36" s="40"/>
      <c r="U36" s="41"/>
    </row>
    <row r="37" spans="1:21" x14ac:dyDescent="0.25">
      <c r="A37" s="42" t="s">
        <v>126</v>
      </c>
      <c r="B37" s="40"/>
      <c r="C37" s="40"/>
      <c r="D37" s="40"/>
      <c r="E37" s="40"/>
      <c r="F37" s="40"/>
      <c r="G37" s="40"/>
      <c r="H37" s="40"/>
      <c r="I37" s="40"/>
      <c r="J37" s="40"/>
      <c r="K37" s="40"/>
      <c r="L37" s="40"/>
      <c r="M37" s="40"/>
      <c r="N37" s="40"/>
      <c r="O37" s="40"/>
      <c r="P37" s="40"/>
      <c r="Q37" s="40"/>
      <c r="R37" s="40"/>
      <c r="S37" s="40"/>
      <c r="T37" s="40"/>
      <c r="U37" s="41"/>
    </row>
    <row r="38" spans="1:21" x14ac:dyDescent="0.25">
      <c r="A38" s="42"/>
      <c r="B38" s="40"/>
      <c r="C38" s="40"/>
      <c r="D38" s="40"/>
      <c r="E38" s="40"/>
      <c r="F38" s="40"/>
      <c r="G38" s="40"/>
      <c r="H38" s="40"/>
      <c r="I38" s="40"/>
      <c r="J38" s="40"/>
      <c r="K38" s="40"/>
      <c r="L38" s="40"/>
      <c r="M38" s="40"/>
      <c r="N38" s="40"/>
      <c r="O38" s="40"/>
      <c r="P38" s="40"/>
      <c r="Q38" s="40"/>
      <c r="R38" s="40"/>
      <c r="S38" s="40"/>
      <c r="T38" s="40"/>
      <c r="U38" s="41"/>
    </row>
    <row r="39" spans="1:21" x14ac:dyDescent="0.25">
      <c r="A39" s="138" t="s">
        <v>168</v>
      </c>
      <c r="B39" s="40"/>
      <c r="C39" s="40"/>
      <c r="D39" s="40"/>
      <c r="E39" s="40"/>
      <c r="F39" s="40"/>
      <c r="G39" s="40"/>
      <c r="H39" s="40"/>
      <c r="I39" s="40"/>
      <c r="J39" s="40"/>
      <c r="K39" s="40"/>
      <c r="L39" s="40"/>
      <c r="M39" s="40"/>
      <c r="N39" s="40"/>
      <c r="O39" s="40"/>
      <c r="P39" s="40"/>
      <c r="Q39" s="40"/>
      <c r="R39" s="40"/>
      <c r="S39" s="40"/>
      <c r="T39" s="40"/>
      <c r="U39" s="41"/>
    </row>
    <row r="40" spans="1:21" x14ac:dyDescent="0.25">
      <c r="A40" s="138" t="s">
        <v>169</v>
      </c>
      <c r="B40" s="40"/>
      <c r="C40" s="40"/>
      <c r="D40" s="40"/>
      <c r="E40" s="40"/>
      <c r="F40" s="40"/>
      <c r="G40" s="40"/>
      <c r="H40" s="40"/>
      <c r="I40" s="40"/>
      <c r="J40" s="40"/>
      <c r="K40" s="40"/>
      <c r="L40" s="40"/>
      <c r="M40" s="40"/>
      <c r="N40" s="40"/>
      <c r="O40" s="40"/>
      <c r="P40" s="40"/>
      <c r="Q40" s="40"/>
      <c r="R40" s="40"/>
      <c r="S40" s="40"/>
      <c r="T40" s="40"/>
      <c r="U40" s="41"/>
    </row>
    <row r="41" spans="1:21" ht="15.75" thickBot="1" x14ac:dyDescent="0.3">
      <c r="A41" s="47"/>
      <c r="B41" s="48"/>
      <c r="C41" s="48"/>
      <c r="D41" s="48"/>
      <c r="E41" s="48"/>
      <c r="F41" s="48"/>
      <c r="G41" s="48"/>
      <c r="H41" s="48"/>
      <c r="I41" s="48"/>
      <c r="J41" s="48"/>
      <c r="K41" s="48"/>
      <c r="L41" s="48"/>
      <c r="M41" s="48"/>
      <c r="N41" s="48"/>
      <c r="O41" s="48"/>
      <c r="P41" s="48"/>
      <c r="Q41" s="48"/>
      <c r="R41" s="48"/>
      <c r="S41" s="48"/>
      <c r="T41" s="48"/>
      <c r="U41" s="49"/>
    </row>
  </sheetData>
  <sheetProtection password="964F" sheet="1" objects="1" scenarios="1"/>
  <phoneticPr fontId="25" type="noConversion"/>
  <hyperlinks>
    <hyperlink ref="O20" r:id="rId1"/>
    <hyperlink ref="O19" r:id="rId2"/>
  </hyperlinks>
  <pageMargins left="0.511811024" right="0.511811024" top="0.78740157499999996" bottom="0.78740157499999996" header="0.31496062000000002" footer="0.31496062000000002"/>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V202"/>
  <sheetViews>
    <sheetView zoomScaleNormal="100" workbookViewId="0">
      <pane ySplit="3" topLeftCell="A9" activePane="bottomLeft" state="frozen"/>
      <selection activeCell="I1" sqref="I1"/>
      <selection pane="bottomLeft"/>
    </sheetView>
  </sheetViews>
  <sheetFormatPr defaultColWidth="0" defaultRowHeight="11.25" x14ac:dyDescent="0.2"/>
  <cols>
    <col min="1" max="1" width="7" style="69" bestFit="1" customWidth="1"/>
    <col min="2" max="2" width="4.7109375" style="69" bestFit="1" customWidth="1"/>
    <col min="3" max="3" width="4.85546875" style="69" bestFit="1" customWidth="1"/>
    <col min="4" max="5" width="4.7109375" style="69" bestFit="1" customWidth="1"/>
    <col min="6" max="6" width="6" style="69" bestFit="1" customWidth="1"/>
    <col min="7" max="7" width="6.140625" style="69" bestFit="1" customWidth="1"/>
    <col min="8" max="9" width="6" style="69" bestFit="1" customWidth="1"/>
    <col min="10" max="10" width="2.85546875" style="69" bestFit="1" customWidth="1"/>
    <col min="11" max="11" width="7" style="69" bestFit="1" customWidth="1"/>
    <col min="12" max="12" width="22.85546875" style="14" bestFit="1" customWidth="1"/>
    <col min="13" max="13" width="7" style="68" bestFit="1" customWidth="1"/>
    <col min="14" max="14" width="10.42578125" style="68" bestFit="1" customWidth="1"/>
    <col min="15" max="15" width="11" style="68" bestFit="1" customWidth="1"/>
    <col min="16" max="16" width="4.42578125" style="68" bestFit="1" customWidth="1"/>
    <col min="17" max="17" width="7" style="68" bestFit="1" customWidth="1"/>
    <col min="18" max="18" width="25.7109375" style="15" bestFit="1" customWidth="1"/>
    <col min="19" max="19" width="5.28515625" style="79" bestFit="1" customWidth="1"/>
    <col min="20" max="20" width="5.140625" style="79" bestFit="1" customWidth="1"/>
    <col min="21" max="21" width="4.42578125" style="79" bestFit="1" customWidth="1"/>
    <col min="22" max="22" width="11.28515625" style="80" bestFit="1" customWidth="1"/>
    <col min="23" max="16384" width="11.42578125" style="2" hidden="1"/>
  </cols>
  <sheetData>
    <row r="1" spans="1:22" ht="13.5" thickBot="1" x14ac:dyDescent="0.25">
      <c r="A1" s="19" t="s">
        <v>113</v>
      </c>
      <c r="B1" s="16"/>
      <c r="C1" s="16"/>
      <c r="D1" s="137"/>
      <c r="E1" s="16"/>
      <c r="F1" s="16"/>
      <c r="G1" s="16"/>
      <c r="H1" s="16"/>
      <c r="I1" s="16"/>
      <c r="J1" s="16"/>
      <c r="K1" s="16"/>
      <c r="M1" s="17" t="s">
        <v>111</v>
      </c>
      <c r="N1" s="18"/>
      <c r="O1" s="18"/>
      <c r="P1" s="18"/>
      <c r="Q1" s="18"/>
      <c r="S1" s="73" t="s">
        <v>112</v>
      </c>
      <c r="T1" s="74"/>
      <c r="U1" s="74"/>
      <c r="V1" s="74"/>
    </row>
    <row r="2" spans="1:22" ht="13.5" thickBot="1" x14ac:dyDescent="0.25">
      <c r="A2" s="19"/>
      <c r="B2" s="16"/>
      <c r="C2" s="16"/>
      <c r="D2" s="16"/>
      <c r="E2" s="16"/>
      <c r="F2" s="16"/>
      <c r="G2" s="25" t="s">
        <v>108</v>
      </c>
      <c r="H2" s="25"/>
      <c r="I2" s="25"/>
      <c r="J2" s="72" t="s">
        <v>109</v>
      </c>
      <c r="K2" s="16"/>
      <c r="L2" s="16"/>
      <c r="M2" s="24"/>
      <c r="N2" s="18"/>
      <c r="O2" s="21" t="s">
        <v>108</v>
      </c>
      <c r="P2" s="20"/>
      <c r="Q2" s="72" t="s">
        <v>109</v>
      </c>
      <c r="R2" s="18"/>
      <c r="S2" s="75" t="s">
        <v>110</v>
      </c>
      <c r="T2" s="74"/>
      <c r="U2" s="72" t="s">
        <v>43</v>
      </c>
      <c r="V2" s="74"/>
    </row>
    <row r="3" spans="1:22" s="6" customFormat="1" ht="12" thickBot="1" x14ac:dyDescent="0.25">
      <c r="A3" s="12" t="s">
        <v>13</v>
      </c>
      <c r="B3" s="12" t="s">
        <v>18</v>
      </c>
      <c r="C3" s="12" t="s">
        <v>14</v>
      </c>
      <c r="D3" s="12" t="s">
        <v>15</v>
      </c>
      <c r="E3" s="12" t="s">
        <v>16</v>
      </c>
      <c r="F3" s="12" t="s">
        <v>17</v>
      </c>
      <c r="G3" s="12" t="s">
        <v>19</v>
      </c>
      <c r="H3" s="12" t="s">
        <v>20</v>
      </c>
      <c r="I3" s="12" t="s">
        <v>29</v>
      </c>
      <c r="J3" s="12" t="s">
        <v>33</v>
      </c>
      <c r="K3" s="12" t="s">
        <v>21</v>
      </c>
      <c r="L3" s="23" t="s">
        <v>22</v>
      </c>
      <c r="M3" s="13" t="s">
        <v>13</v>
      </c>
      <c r="N3" s="13" t="s">
        <v>23</v>
      </c>
      <c r="O3" s="13" t="s">
        <v>24</v>
      </c>
      <c r="P3" s="13" t="s">
        <v>33</v>
      </c>
      <c r="Q3" s="13" t="s">
        <v>21</v>
      </c>
      <c r="R3" s="22" t="s">
        <v>22</v>
      </c>
      <c r="S3" s="76" t="s">
        <v>30</v>
      </c>
      <c r="T3" s="77" t="s">
        <v>31</v>
      </c>
      <c r="U3" s="77" t="s">
        <v>32</v>
      </c>
      <c r="V3" s="78" t="s">
        <v>22</v>
      </c>
    </row>
    <row r="4" spans="1:22" s="6" customFormat="1" x14ac:dyDescent="0.2">
      <c r="A4" s="69" t="s">
        <v>34</v>
      </c>
      <c r="B4" s="69">
        <v>17</v>
      </c>
      <c r="C4" s="69">
        <v>51</v>
      </c>
      <c r="D4" s="69">
        <v>28</v>
      </c>
      <c r="E4" s="69" t="s">
        <v>26</v>
      </c>
      <c r="F4" s="69">
        <v>41</v>
      </c>
      <c r="G4" s="69">
        <v>30</v>
      </c>
      <c r="H4" s="69">
        <v>18</v>
      </c>
      <c r="I4" s="69" t="s">
        <v>27</v>
      </c>
      <c r="J4" s="69">
        <v>12</v>
      </c>
      <c r="K4" s="69" t="s">
        <v>35</v>
      </c>
      <c r="L4" s="14" t="str">
        <f>IF(ISNUMBER(B4),A4,"")&amp;(IF(OR(B4="-",ISBLANK((B4))),"",B4&amp;"°"&amp;C4&amp;"'"&amp;D4&amp;"''"&amp;E4))&amp;IF(OR(F4="-",ISBLANK(F4)),"",", "&amp;F4&amp;"°"&amp;G4&amp;"'"&amp;H4&amp;"''"&amp;I4)&amp;IF(AND(ISNUMBER(B4),(NOT(ISBLANK(J4)))),", ","")&amp;(IF((ISBLANK(J4)),"",J4&amp;$J$2))&amp;IF(ISNUMBER(B4),K4,"")</f>
        <v>[17°51'28''S, 41°30'18''W, 12m]</v>
      </c>
      <c r="M4" s="68" t="s">
        <v>34</v>
      </c>
      <c r="N4" s="68">
        <v>22.319191</v>
      </c>
      <c r="O4" s="68">
        <v>-102.16783100000001</v>
      </c>
      <c r="P4" s="68"/>
      <c r="Q4" s="68" t="s">
        <v>35</v>
      </c>
      <c r="R4" s="15" t="str">
        <f>IF(ISNUMBER(N4), M4, "")&amp;(IF(OR(N4="-",ISBLANK((N4))), "", IF(N4&lt;0,"S"&amp;(-1*(ROUND(N4, 5))),"N"&amp;ROUND(N4, 5))&amp;"°, "))&amp;IF(OR(O4="-",ISBLANK(O4)), "", (IF(O4&lt;0,"W"&amp;(-1*(ROUND(O4, 5))),"E"&amp;ROUND(O4, 5))&amp;"°"))&amp;IF(AND(ISNUMBER(N4),(NOT(ISBLANK(P4)))),", ", "")&amp;(IF((ISBLANK(P4)), "", P4&amp;$Q$2))&amp;IF(ISNUMBER(N4), Q4, "")</f>
        <v>[N22.31919°, W102.16783°]</v>
      </c>
      <c r="S4" s="79">
        <v>30</v>
      </c>
      <c r="T4" s="79" t="s">
        <v>52</v>
      </c>
      <c r="U4" s="79">
        <v>1965</v>
      </c>
      <c r="V4" s="80" t="str">
        <f>SUBSTITUTE((IF(ISBLANK(S4), "", S4&amp;$U$2)&amp;IF(ISBLANK(T4), "", T4&amp;$U$2)&amp;U4),"-","–")</f>
        <v>30/VIII/1965</v>
      </c>
    </row>
    <row r="5" spans="1:22" s="6" customFormat="1" x14ac:dyDescent="0.2">
      <c r="A5" s="69" t="s">
        <v>34</v>
      </c>
      <c r="B5" s="69">
        <v>17</v>
      </c>
      <c r="C5" s="69">
        <v>51</v>
      </c>
      <c r="D5" s="69">
        <v>28</v>
      </c>
      <c r="E5" s="69" t="s">
        <v>26</v>
      </c>
      <c r="F5" s="69">
        <v>41</v>
      </c>
      <c r="G5" s="69">
        <v>30</v>
      </c>
      <c r="H5" s="69">
        <v>18</v>
      </c>
      <c r="I5" s="69" t="s">
        <v>27</v>
      </c>
      <c r="J5" s="69"/>
      <c r="K5" s="69" t="s">
        <v>35</v>
      </c>
      <c r="L5" s="14" t="str">
        <f>IF(ISNUMBER(B5),A5,"")&amp;(IF(OR(B5="-",ISBLANK((B5))),"",B5&amp;"°"&amp;C5&amp;"'"&amp;D5&amp;"''"&amp;E5))&amp;IF(OR(F5="-",ISBLANK(F5)),"",", "&amp;F5&amp;"°"&amp;G5&amp;"'"&amp;H5&amp;"''"&amp;I5)&amp;IF(AND(ISNUMBER(B5),(NOT(ISBLANK(J5)))),", ","")&amp;(IF((ISBLANK(J5)),"",J5&amp;$J$2))&amp;IF(ISNUMBER(B5),K5,"")</f>
        <v>[17°51'28''S, 41°30'18''W]</v>
      </c>
      <c r="M5" s="68" t="s">
        <v>34</v>
      </c>
      <c r="N5" s="68">
        <v>21.695222000000001</v>
      </c>
      <c r="O5" s="68">
        <v>-101.77337</v>
      </c>
      <c r="P5" s="68"/>
      <c r="Q5" s="68" t="s">
        <v>35</v>
      </c>
      <c r="R5" s="15" t="str">
        <f t="shared" ref="R5:R68" si="0">IF(ISNUMBER(N5), M5, "")&amp;(IF(OR(N5="-",ISBLANK((N5))), "", IF(N5&lt;0,"S"&amp;(-1*(ROUND(N5, 5))),"N"&amp;ROUND(N5, 5))&amp;"°, "))&amp;IF(OR(O5="-",ISBLANK(O5)), "", (IF(O5&lt;0,"W"&amp;(-1*(ROUND(O5, 5))),"E"&amp;ROUND(O5, 5))&amp;"°"))&amp;IF(AND(ISNUMBER(N5),(NOT(ISBLANK(P5)))),", ", "")&amp;(IF((ISBLANK(P5)), "", P5&amp;$Q$2))&amp;IF(ISNUMBER(N5), Q5, "")</f>
        <v>[N21.69522°, W101.77337°]</v>
      </c>
      <c r="S5" s="79">
        <v>29</v>
      </c>
      <c r="T5" s="79" t="s">
        <v>53</v>
      </c>
      <c r="U5" s="79">
        <v>1943</v>
      </c>
      <c r="V5" s="80" t="str">
        <f t="shared" ref="V5:V68" si="1">SUBSTITUTE((IF(ISBLANK(S5), "", S5&amp;$U$2)&amp;IF(ISBLANK(T5), "", T5&amp;$U$2)&amp;U5),"-","–")</f>
        <v>29/XII/1943</v>
      </c>
    </row>
    <row r="6" spans="1:22" s="6" customFormat="1" x14ac:dyDescent="0.2">
      <c r="A6" s="69" t="s">
        <v>34</v>
      </c>
      <c r="B6" s="69"/>
      <c r="C6" s="69"/>
      <c r="D6" s="69"/>
      <c r="E6" s="69"/>
      <c r="F6" s="69"/>
      <c r="G6" s="69"/>
      <c r="H6" s="69"/>
      <c r="I6" s="69"/>
      <c r="J6" s="69">
        <v>12</v>
      </c>
      <c r="K6" s="69" t="s">
        <v>35</v>
      </c>
      <c r="L6" s="14" t="str">
        <f>IF(ISNUMBER(B6),A6,"")&amp;(IF(OR(B6="-",ISBLANK((B6))),"",B6&amp;"°"&amp;C6&amp;"'"&amp;D6&amp;"''"&amp;E6))&amp;IF(OR(F6="-",ISBLANK(F6)),"",", "&amp;F6&amp;"°"&amp;G6&amp;"'"&amp;H6&amp;"''"&amp;I6)&amp;IF(AND(ISNUMBER(B6),(NOT(ISBLANK(J6)))),", ","")&amp;(IF((ISBLANK(J6)),"",J6&amp;$J$2))&amp;IF(ISNUMBER(B6),K6,"")</f>
        <v>12m</v>
      </c>
      <c r="M6" s="68" t="s">
        <v>25</v>
      </c>
      <c r="N6" s="68">
        <v>19.489999999999998</v>
      </c>
      <c r="O6" s="68">
        <v>-103.05</v>
      </c>
      <c r="P6" s="68"/>
      <c r="Q6" s="68" t="s">
        <v>28</v>
      </c>
      <c r="R6" s="15" t="str">
        <f t="shared" si="0"/>
        <v>(N19.49°, W103.05°)</v>
      </c>
      <c r="S6" s="79">
        <v>10</v>
      </c>
      <c r="T6" s="79" t="s">
        <v>54</v>
      </c>
      <c r="U6" s="79">
        <v>1963</v>
      </c>
      <c r="V6" s="80" t="str">
        <f t="shared" si="1"/>
        <v>10/V/1963</v>
      </c>
    </row>
    <row r="7" spans="1:22" s="6" customFormat="1" x14ac:dyDescent="0.2">
      <c r="A7" s="69"/>
      <c r="B7" s="69"/>
      <c r="C7" s="69"/>
      <c r="D7" s="69"/>
      <c r="E7" s="69"/>
      <c r="F7" s="69"/>
      <c r="G7" s="69"/>
      <c r="H7" s="69"/>
      <c r="I7" s="69"/>
      <c r="J7" s="69"/>
      <c r="K7" s="69"/>
      <c r="L7" s="14" t="str">
        <f>IF(ISNUMBER(B7),A7,"")&amp;(IF(OR(B7="-",ISBLANK((B7))),"",B7&amp;"°"&amp;C7&amp;"'"&amp;D7&amp;"''"&amp;E7))&amp;IF(OR(F7="-",ISBLANK(F7)),"",", "&amp;F7&amp;"°"&amp;G7&amp;"'"&amp;H7&amp;"''"&amp;I7)&amp;IF(AND(ISNUMBER(B7),(NOT(ISBLANK(J7)))),", ","")&amp;(IF((ISBLANK(J7)),"",J7&amp;$J$2))&amp;IF(ISNUMBER(B7),K7,"")</f>
        <v/>
      </c>
      <c r="M7" s="68" t="s">
        <v>25</v>
      </c>
      <c r="N7" s="68">
        <v>20.59</v>
      </c>
      <c r="O7" s="68">
        <v>-104.02</v>
      </c>
      <c r="P7" s="68"/>
      <c r="Q7" s="68" t="s">
        <v>28</v>
      </c>
      <c r="R7" s="15" t="str">
        <f t="shared" si="0"/>
        <v>(N20.59°, W104.02°)</v>
      </c>
      <c r="S7" s="79">
        <v>13</v>
      </c>
      <c r="T7" s="79" t="s">
        <v>54</v>
      </c>
      <c r="U7" s="79">
        <v>1963</v>
      </c>
      <c r="V7" s="80" t="str">
        <f t="shared" si="1"/>
        <v>13/V/1963</v>
      </c>
    </row>
    <row r="8" spans="1:22" s="6" customFormat="1" x14ac:dyDescent="0.2">
      <c r="A8" s="69"/>
      <c r="B8" s="69"/>
      <c r="C8" s="69"/>
      <c r="D8" s="69"/>
      <c r="E8" s="69"/>
      <c r="F8" s="69"/>
      <c r="G8" s="69"/>
      <c r="H8" s="69"/>
      <c r="I8" s="69"/>
      <c r="J8" s="69"/>
      <c r="K8" s="69"/>
      <c r="L8" s="14" t="str">
        <f t="shared" ref="L8:L71" si="2">IF(ISNUMBER(B8),A8,"")&amp;(IF(OR(B8="-",ISBLANK((B8))),"",B8&amp;"°"&amp;C8&amp;"'"&amp;D8&amp;"''"&amp;E8))&amp;IF(OR(F8="-",ISBLANK(F8)),"",", "&amp;F8&amp;"°"&amp;G8&amp;"'"&amp;H8&amp;"''"&amp;I8)&amp;IF(AND(ISNUMBER(B8),(NOT(ISBLANK(J8)))),", ","")&amp;(IF((ISBLANK(J8)),"",J8&amp;$J$2))&amp;IF(ISNUMBER(B8),K8,"")</f>
        <v/>
      </c>
      <c r="M8" s="68" t="s">
        <v>25</v>
      </c>
      <c r="N8" s="68">
        <v>19.57</v>
      </c>
      <c r="O8" s="68">
        <v>-102.42</v>
      </c>
      <c r="P8" s="68"/>
      <c r="Q8" s="68" t="s">
        <v>28</v>
      </c>
      <c r="R8" s="15" t="str">
        <f t="shared" si="0"/>
        <v>(N19.57°, W102.42°)</v>
      </c>
      <c r="S8" s="79">
        <v>11</v>
      </c>
      <c r="T8" s="79" t="s">
        <v>54</v>
      </c>
      <c r="U8" s="79">
        <v>1963</v>
      </c>
      <c r="V8" s="80" t="str">
        <f t="shared" si="1"/>
        <v>11/V/1963</v>
      </c>
    </row>
    <row r="9" spans="1:22" s="6" customFormat="1" x14ac:dyDescent="0.2">
      <c r="A9" s="69"/>
      <c r="B9" s="69"/>
      <c r="C9" s="69"/>
      <c r="D9" s="69"/>
      <c r="E9" s="69"/>
      <c r="F9" s="69"/>
      <c r="G9" s="69"/>
      <c r="H9" s="69"/>
      <c r="I9" s="69"/>
      <c r="J9" s="69"/>
      <c r="K9" s="69"/>
      <c r="L9" s="14" t="str">
        <f t="shared" si="2"/>
        <v/>
      </c>
      <c r="M9" s="68" t="s">
        <v>25</v>
      </c>
      <c r="N9" s="68">
        <v>19.59</v>
      </c>
      <c r="O9" s="68">
        <v>-102.41</v>
      </c>
      <c r="P9" s="68"/>
      <c r="Q9" s="68" t="s">
        <v>28</v>
      </c>
      <c r="R9" s="15" t="str">
        <f t="shared" si="0"/>
        <v>(N19.59°, W102.41°)</v>
      </c>
      <c r="S9" s="79">
        <v>9</v>
      </c>
      <c r="T9" s="79" t="s">
        <v>54</v>
      </c>
      <c r="U9" s="79">
        <v>1963</v>
      </c>
      <c r="V9" s="80" t="str">
        <f t="shared" si="1"/>
        <v>9/V/1963</v>
      </c>
    </row>
    <row r="10" spans="1:22" s="6" customFormat="1" x14ac:dyDescent="0.2">
      <c r="A10" s="69"/>
      <c r="B10" s="69"/>
      <c r="C10" s="69"/>
      <c r="D10" s="69"/>
      <c r="E10" s="69"/>
      <c r="F10" s="69"/>
      <c r="G10" s="69"/>
      <c r="H10" s="69"/>
      <c r="I10" s="69"/>
      <c r="J10" s="69"/>
      <c r="K10" s="69"/>
      <c r="L10" s="14" t="str">
        <f t="shared" si="2"/>
        <v/>
      </c>
      <c r="M10" s="68" t="s">
        <v>25</v>
      </c>
      <c r="N10" s="68">
        <v>19.701805555555602</v>
      </c>
      <c r="O10" s="68">
        <v>-101.19952777777779</v>
      </c>
      <c r="P10" s="68"/>
      <c r="Q10" s="68" t="s">
        <v>28</v>
      </c>
      <c r="R10" s="15" t="str">
        <f t="shared" si="0"/>
        <v>(N19.70181°, W101.19953°)</v>
      </c>
      <c r="S10" s="79" t="s">
        <v>55</v>
      </c>
      <c r="T10" s="79" t="s">
        <v>56</v>
      </c>
      <c r="U10" s="79">
        <v>2014</v>
      </c>
      <c r="V10" s="80" t="str">
        <f t="shared" si="1"/>
        <v>20–25/VII/2014</v>
      </c>
    </row>
    <row r="11" spans="1:22" s="6" customFormat="1" x14ac:dyDescent="0.2">
      <c r="A11" s="69"/>
      <c r="B11" s="69"/>
      <c r="C11" s="69"/>
      <c r="D11" s="69"/>
      <c r="E11" s="69"/>
      <c r="F11" s="69"/>
      <c r="G11" s="69"/>
      <c r="H11" s="69"/>
      <c r="I11" s="69"/>
      <c r="J11" s="69"/>
      <c r="K11" s="69"/>
      <c r="L11" s="14" t="str">
        <f t="shared" si="2"/>
        <v/>
      </c>
      <c r="M11" s="68" t="s">
        <v>25</v>
      </c>
      <c r="N11" s="68">
        <v>19.701805555555602</v>
      </c>
      <c r="O11" s="68">
        <v>-101.19952777777779</v>
      </c>
      <c r="P11" s="68"/>
      <c r="Q11" s="68" t="s">
        <v>28</v>
      </c>
      <c r="R11" s="15" t="str">
        <f t="shared" si="0"/>
        <v>(N19.70181°, W101.19953°)</v>
      </c>
      <c r="S11" s="79" t="s">
        <v>55</v>
      </c>
      <c r="T11" s="79" t="s">
        <v>56</v>
      </c>
      <c r="U11" s="79">
        <v>2014</v>
      </c>
      <c r="V11" s="80" t="str">
        <f t="shared" si="1"/>
        <v>20–25/VII/2014</v>
      </c>
    </row>
    <row r="12" spans="1:22" s="6" customFormat="1" x14ac:dyDescent="0.2">
      <c r="A12" s="69"/>
      <c r="B12" s="69"/>
      <c r="C12" s="69"/>
      <c r="D12" s="69"/>
      <c r="E12" s="69"/>
      <c r="F12" s="69"/>
      <c r="G12" s="69"/>
      <c r="H12" s="69"/>
      <c r="I12" s="69"/>
      <c r="J12" s="69"/>
      <c r="K12" s="69"/>
      <c r="L12" s="14" t="str">
        <f t="shared" si="2"/>
        <v/>
      </c>
      <c r="M12" s="68" t="s">
        <v>25</v>
      </c>
      <c r="N12" s="68">
        <v>19.702249999999999</v>
      </c>
      <c r="O12" s="68">
        <v>-101.19894444444445</v>
      </c>
      <c r="P12" s="68">
        <v>1915</v>
      </c>
      <c r="Q12" s="68" t="s">
        <v>28</v>
      </c>
      <c r="R12" s="15" t="str">
        <f t="shared" si="0"/>
        <v>(N19.70225°, W101.19894°, 1915m)</v>
      </c>
      <c r="S12" s="79">
        <v>23</v>
      </c>
      <c r="T12" s="79" t="s">
        <v>56</v>
      </c>
      <c r="U12" s="79">
        <v>2014</v>
      </c>
      <c r="V12" s="80" t="str">
        <f t="shared" si="1"/>
        <v>23/VII/2014</v>
      </c>
    </row>
    <row r="13" spans="1:22" s="6" customFormat="1" x14ac:dyDescent="0.2">
      <c r="A13" s="69"/>
      <c r="B13" s="69"/>
      <c r="C13" s="69"/>
      <c r="D13" s="69"/>
      <c r="E13" s="69"/>
      <c r="F13" s="69"/>
      <c r="G13" s="69"/>
      <c r="H13" s="69"/>
      <c r="I13" s="69"/>
      <c r="J13" s="69"/>
      <c r="K13" s="69"/>
      <c r="L13" s="14" t="str">
        <f t="shared" si="2"/>
        <v/>
      </c>
      <c r="M13" s="68" t="s">
        <v>34</v>
      </c>
      <c r="N13" s="68">
        <v>19.70180556</v>
      </c>
      <c r="O13" s="68">
        <v>-101.1995278</v>
      </c>
      <c r="P13" s="68"/>
      <c r="Q13" s="68" t="s">
        <v>35</v>
      </c>
      <c r="R13" s="15" t="str">
        <f t="shared" si="0"/>
        <v>[N19.70181°, W101.19953°]</v>
      </c>
      <c r="S13" s="79" t="s">
        <v>55</v>
      </c>
      <c r="T13" s="79" t="s">
        <v>56</v>
      </c>
      <c r="U13" s="81">
        <v>2014</v>
      </c>
      <c r="V13" s="80" t="str">
        <f t="shared" si="1"/>
        <v>20–25/VII/2014</v>
      </c>
    </row>
    <row r="14" spans="1:22" s="6" customFormat="1" x14ac:dyDescent="0.2">
      <c r="A14" s="69"/>
      <c r="B14" s="69"/>
      <c r="C14" s="69"/>
      <c r="D14" s="69"/>
      <c r="E14" s="69"/>
      <c r="F14" s="69"/>
      <c r="G14" s="69"/>
      <c r="H14" s="69"/>
      <c r="I14" s="69"/>
      <c r="J14" s="69"/>
      <c r="K14" s="69"/>
      <c r="L14" s="14" t="str">
        <f t="shared" si="2"/>
        <v/>
      </c>
      <c r="M14" s="68" t="s">
        <v>25</v>
      </c>
      <c r="N14" s="68">
        <v>19.70180556</v>
      </c>
      <c r="O14" s="68">
        <v>-101.1995278</v>
      </c>
      <c r="P14" s="68"/>
      <c r="Q14" s="68" t="s">
        <v>28</v>
      </c>
      <c r="R14" s="15" t="str">
        <f t="shared" si="0"/>
        <v>(N19.70181°, W101.19953°)</v>
      </c>
      <c r="S14" s="79" t="s">
        <v>55</v>
      </c>
      <c r="T14" s="79" t="s">
        <v>56</v>
      </c>
      <c r="U14" s="81">
        <v>2014</v>
      </c>
      <c r="V14" s="80" t="str">
        <f t="shared" si="1"/>
        <v>20–25/VII/2014</v>
      </c>
    </row>
    <row r="15" spans="1:22" s="6" customFormat="1" x14ac:dyDescent="0.2">
      <c r="A15" s="69"/>
      <c r="B15" s="69"/>
      <c r="C15" s="69"/>
      <c r="D15" s="69"/>
      <c r="E15" s="69"/>
      <c r="F15" s="69"/>
      <c r="G15" s="69"/>
      <c r="H15" s="69"/>
      <c r="I15" s="69"/>
      <c r="J15" s="69"/>
      <c r="K15" s="69"/>
      <c r="L15" s="14" t="str">
        <f t="shared" si="2"/>
        <v/>
      </c>
      <c r="M15" s="68" t="s">
        <v>25</v>
      </c>
      <c r="N15" s="68">
        <v>19.70180556</v>
      </c>
      <c r="O15" s="68">
        <v>-101.1995278</v>
      </c>
      <c r="P15" s="68"/>
      <c r="Q15" s="68" t="s">
        <v>28</v>
      </c>
      <c r="R15" s="15" t="str">
        <f t="shared" si="0"/>
        <v>(N19.70181°, W101.19953°)</v>
      </c>
      <c r="S15" s="79" t="s">
        <v>55</v>
      </c>
      <c r="T15" s="79" t="s">
        <v>56</v>
      </c>
      <c r="U15" s="81">
        <v>2014</v>
      </c>
      <c r="V15" s="80" t="str">
        <f t="shared" si="1"/>
        <v>20–25/VII/2014</v>
      </c>
    </row>
    <row r="16" spans="1:22" s="6" customFormat="1" x14ac:dyDescent="0.2">
      <c r="A16" s="69"/>
      <c r="B16" s="69"/>
      <c r="C16" s="69"/>
      <c r="D16" s="69"/>
      <c r="E16" s="69"/>
      <c r="F16" s="69"/>
      <c r="G16" s="69"/>
      <c r="H16" s="69"/>
      <c r="I16" s="69"/>
      <c r="J16" s="69"/>
      <c r="K16" s="69"/>
      <c r="L16" s="14" t="str">
        <f t="shared" si="2"/>
        <v/>
      </c>
      <c r="M16" s="68" t="s">
        <v>34</v>
      </c>
      <c r="N16" s="68"/>
      <c r="O16" s="68"/>
      <c r="P16" s="68"/>
      <c r="Q16" s="68" t="s">
        <v>35</v>
      </c>
      <c r="R16" s="15" t="str">
        <f t="shared" si="0"/>
        <v/>
      </c>
      <c r="S16" s="79">
        <v>27</v>
      </c>
      <c r="T16" s="79" t="s">
        <v>56</v>
      </c>
      <c r="U16" s="79">
        <v>1954</v>
      </c>
      <c r="V16" s="80" t="str">
        <f t="shared" si="1"/>
        <v>27/VII/1954</v>
      </c>
    </row>
    <row r="17" spans="1:22" s="6" customFormat="1" x14ac:dyDescent="0.2">
      <c r="A17" s="69"/>
      <c r="B17" s="69"/>
      <c r="C17" s="69"/>
      <c r="D17" s="69"/>
      <c r="E17" s="69"/>
      <c r="F17" s="69"/>
      <c r="G17" s="69"/>
      <c r="H17" s="69"/>
      <c r="I17" s="69"/>
      <c r="J17" s="69"/>
      <c r="K17" s="69"/>
      <c r="L17" s="14" t="str">
        <f t="shared" si="2"/>
        <v/>
      </c>
      <c r="M17" s="68" t="s">
        <v>34</v>
      </c>
      <c r="N17" s="68">
        <v>23.413885000000001</v>
      </c>
      <c r="O17" s="68">
        <v>-103.20728800000001</v>
      </c>
      <c r="P17" s="68"/>
      <c r="Q17" s="68" t="s">
        <v>35</v>
      </c>
      <c r="R17" s="15" t="str">
        <f t="shared" si="0"/>
        <v>[N23.41389°, W103.20729°]</v>
      </c>
      <c r="S17" s="79">
        <v>31</v>
      </c>
      <c r="T17" s="79" t="s">
        <v>52</v>
      </c>
      <c r="U17" s="79">
        <v>1965</v>
      </c>
      <c r="V17" s="80" t="str">
        <f t="shared" si="1"/>
        <v>31/VIII/1965</v>
      </c>
    </row>
    <row r="18" spans="1:22" s="6" customFormat="1" x14ac:dyDescent="0.2">
      <c r="A18" s="69"/>
      <c r="B18" s="69"/>
      <c r="C18" s="69"/>
      <c r="D18" s="69"/>
      <c r="E18" s="69"/>
      <c r="F18" s="69"/>
      <c r="G18" s="69"/>
      <c r="H18" s="69"/>
      <c r="I18" s="69"/>
      <c r="J18" s="69"/>
      <c r="K18" s="69"/>
      <c r="L18" s="14" t="str">
        <f t="shared" si="2"/>
        <v/>
      </c>
      <c r="M18" s="68" t="s">
        <v>34</v>
      </c>
      <c r="N18" s="68">
        <v>16.101638000000001</v>
      </c>
      <c r="O18" s="68">
        <v>-91.676935999999998</v>
      </c>
      <c r="P18" s="68"/>
      <c r="Q18" s="68" t="s">
        <v>35</v>
      </c>
      <c r="R18" s="15" t="str">
        <f t="shared" si="0"/>
        <v>[N16.10164°, W91.67694°]</v>
      </c>
      <c r="S18" s="79">
        <v>23</v>
      </c>
      <c r="T18" s="79" t="s">
        <v>53</v>
      </c>
      <c r="U18" s="79">
        <v>1974</v>
      </c>
      <c r="V18" s="80" t="str">
        <f t="shared" si="1"/>
        <v>23/XII/1974</v>
      </c>
    </row>
    <row r="19" spans="1:22" s="6" customFormat="1" x14ac:dyDescent="0.2">
      <c r="A19" s="69"/>
      <c r="B19" s="69"/>
      <c r="C19" s="69"/>
      <c r="D19" s="69"/>
      <c r="E19" s="69"/>
      <c r="F19" s="69"/>
      <c r="G19" s="69"/>
      <c r="H19" s="69"/>
      <c r="I19" s="69"/>
      <c r="J19" s="69"/>
      <c r="K19" s="69"/>
      <c r="L19" s="14" t="str">
        <f t="shared" si="2"/>
        <v/>
      </c>
      <c r="M19" s="68" t="s">
        <v>25</v>
      </c>
      <c r="N19" s="68">
        <v>19.409535999999999</v>
      </c>
      <c r="O19" s="68">
        <v>-99.726579999999998</v>
      </c>
      <c r="P19" s="68">
        <v>2618</v>
      </c>
      <c r="Q19" s="68" t="s">
        <v>28</v>
      </c>
      <c r="R19" s="15" t="str">
        <f t="shared" si="0"/>
        <v>(N19.40954°, W99.72658°, 2618m)</v>
      </c>
      <c r="S19" s="79">
        <v>22</v>
      </c>
      <c r="T19" s="79" t="s">
        <v>59</v>
      </c>
      <c r="U19" s="79">
        <v>2010</v>
      </c>
      <c r="V19" s="80" t="str">
        <f t="shared" si="1"/>
        <v>22/II/2010</v>
      </c>
    </row>
    <row r="20" spans="1:22" s="6" customFormat="1" x14ac:dyDescent="0.2">
      <c r="A20" s="69"/>
      <c r="B20" s="69"/>
      <c r="C20" s="69"/>
      <c r="D20" s="69"/>
      <c r="E20" s="69"/>
      <c r="F20" s="69"/>
      <c r="G20" s="69"/>
      <c r="H20" s="69"/>
      <c r="I20" s="69"/>
      <c r="J20" s="69"/>
      <c r="K20" s="69"/>
      <c r="L20" s="14" t="str">
        <f t="shared" si="2"/>
        <v/>
      </c>
      <c r="M20" s="68" t="s">
        <v>25</v>
      </c>
      <c r="N20" s="68">
        <v>19.409535999999999</v>
      </c>
      <c r="O20" s="68">
        <v>-99.726579999999998</v>
      </c>
      <c r="P20" s="68">
        <v>2618</v>
      </c>
      <c r="Q20" s="68" t="s">
        <v>28</v>
      </c>
      <c r="R20" s="15" t="str">
        <f t="shared" si="0"/>
        <v>(N19.40954°, W99.72658°, 2618m)</v>
      </c>
      <c r="S20" s="79">
        <v>22</v>
      </c>
      <c r="T20" s="79" t="s">
        <v>59</v>
      </c>
      <c r="U20" s="79">
        <v>2010</v>
      </c>
      <c r="V20" s="80" t="str">
        <f t="shared" si="1"/>
        <v>22/II/2010</v>
      </c>
    </row>
    <row r="21" spans="1:22" s="6" customFormat="1" x14ac:dyDescent="0.2">
      <c r="A21" s="69"/>
      <c r="B21" s="69"/>
      <c r="C21" s="69"/>
      <c r="D21" s="69"/>
      <c r="E21" s="69"/>
      <c r="F21" s="69"/>
      <c r="G21" s="69"/>
      <c r="H21" s="69"/>
      <c r="I21" s="69"/>
      <c r="J21" s="69"/>
      <c r="K21" s="69"/>
      <c r="L21" s="14" t="str">
        <f t="shared" si="2"/>
        <v/>
      </c>
      <c r="M21" s="68" t="s">
        <v>25</v>
      </c>
      <c r="N21" s="68">
        <v>20.5</v>
      </c>
      <c r="O21" s="68">
        <v>-99.25</v>
      </c>
      <c r="P21" s="68"/>
      <c r="Q21" s="68" t="s">
        <v>28</v>
      </c>
      <c r="R21" s="15" t="str">
        <f t="shared" si="0"/>
        <v>(N20.5°, W99.25°)</v>
      </c>
      <c r="S21" s="79">
        <v>22</v>
      </c>
      <c r="T21" s="79" t="s">
        <v>60</v>
      </c>
      <c r="U21" s="79">
        <v>1963</v>
      </c>
      <c r="V21" s="80" t="str">
        <f t="shared" si="1"/>
        <v>22/IV/1963</v>
      </c>
    </row>
    <row r="22" spans="1:22" s="6" customFormat="1" x14ac:dyDescent="0.2">
      <c r="A22" s="69"/>
      <c r="B22" s="69"/>
      <c r="C22" s="69"/>
      <c r="D22" s="69"/>
      <c r="E22" s="69"/>
      <c r="F22" s="69"/>
      <c r="G22" s="69"/>
      <c r="H22" s="69"/>
      <c r="I22" s="69"/>
      <c r="J22" s="69"/>
      <c r="K22" s="69"/>
      <c r="L22" s="14" t="str">
        <f t="shared" si="2"/>
        <v/>
      </c>
      <c r="M22" s="68" t="s">
        <v>25</v>
      </c>
      <c r="N22" s="68">
        <v>19.579999999999998</v>
      </c>
      <c r="O22" s="68">
        <v>-98.51</v>
      </c>
      <c r="P22" s="68"/>
      <c r="Q22" s="68" t="s">
        <v>28</v>
      </c>
      <c r="R22" s="15" t="str">
        <f t="shared" si="0"/>
        <v>(N19.58°, W98.51°)</v>
      </c>
      <c r="S22" s="79">
        <v>22</v>
      </c>
      <c r="T22" s="79" t="s">
        <v>60</v>
      </c>
      <c r="U22" s="79">
        <v>1963</v>
      </c>
      <c r="V22" s="80" t="str">
        <f t="shared" si="1"/>
        <v>22/IV/1963</v>
      </c>
    </row>
    <row r="23" spans="1:22" s="6" customFormat="1" x14ac:dyDescent="0.2">
      <c r="A23" s="69"/>
      <c r="B23" s="69"/>
      <c r="C23" s="69"/>
      <c r="D23" s="69"/>
      <c r="E23" s="69"/>
      <c r="F23" s="69"/>
      <c r="G23" s="69"/>
      <c r="H23" s="69"/>
      <c r="I23" s="69"/>
      <c r="J23" s="69"/>
      <c r="K23" s="69"/>
      <c r="L23" s="14" t="str">
        <f t="shared" si="2"/>
        <v/>
      </c>
      <c r="M23" s="68" t="s">
        <v>25</v>
      </c>
      <c r="N23" s="68">
        <v>20.190000000000001</v>
      </c>
      <c r="O23" s="68">
        <v>-98.59</v>
      </c>
      <c r="P23" s="68"/>
      <c r="Q23" s="68" t="s">
        <v>28</v>
      </c>
      <c r="R23" s="15" t="str">
        <f t="shared" si="0"/>
        <v>(N20.19°, W98.59°)</v>
      </c>
      <c r="S23" s="79">
        <v>20</v>
      </c>
      <c r="T23" s="79" t="s">
        <v>56</v>
      </c>
      <c r="U23" s="79">
        <v>1956</v>
      </c>
      <c r="V23" s="80" t="str">
        <f t="shared" si="1"/>
        <v>20/VII/1956</v>
      </c>
    </row>
    <row r="24" spans="1:22" s="6" customFormat="1" x14ac:dyDescent="0.2">
      <c r="A24" s="69"/>
      <c r="B24" s="69"/>
      <c r="C24" s="69"/>
      <c r="D24" s="69"/>
      <c r="E24" s="69"/>
      <c r="F24" s="69"/>
      <c r="G24" s="69"/>
      <c r="H24" s="69"/>
      <c r="I24" s="69"/>
      <c r="J24" s="69"/>
      <c r="K24" s="69"/>
      <c r="L24" s="14" t="str">
        <f t="shared" si="2"/>
        <v/>
      </c>
      <c r="M24" s="68" t="s">
        <v>34</v>
      </c>
      <c r="N24" s="68">
        <v>20.658593</v>
      </c>
      <c r="O24" s="68">
        <v>-99.384716999999995</v>
      </c>
      <c r="P24" s="68"/>
      <c r="Q24" s="68" t="s">
        <v>35</v>
      </c>
      <c r="R24" s="15" t="str">
        <f t="shared" si="0"/>
        <v>[N20.65859°, W99.38472°]</v>
      </c>
      <c r="S24" s="79">
        <v>21</v>
      </c>
      <c r="T24" s="79" t="s">
        <v>60</v>
      </c>
      <c r="U24" s="79">
        <v>1963</v>
      </c>
      <c r="V24" s="80" t="str">
        <f t="shared" si="1"/>
        <v>21/IV/1963</v>
      </c>
    </row>
    <row r="25" spans="1:22" s="6" customFormat="1" x14ac:dyDescent="0.2">
      <c r="A25" s="69"/>
      <c r="B25" s="69"/>
      <c r="C25" s="69"/>
      <c r="D25" s="69"/>
      <c r="E25" s="69"/>
      <c r="F25" s="69"/>
      <c r="G25" s="69"/>
      <c r="H25" s="69"/>
      <c r="I25" s="69"/>
      <c r="J25" s="69"/>
      <c r="K25" s="69"/>
      <c r="L25" s="14" t="str">
        <f t="shared" si="2"/>
        <v/>
      </c>
      <c r="M25" s="68" t="s">
        <v>25</v>
      </c>
      <c r="N25" s="68">
        <v>20.29</v>
      </c>
      <c r="O25" s="68">
        <v>-99.14</v>
      </c>
      <c r="P25" s="68"/>
      <c r="Q25" s="68" t="s">
        <v>28</v>
      </c>
      <c r="R25" s="15" t="str">
        <f t="shared" si="0"/>
        <v>(N20.29°, W99.14°)</v>
      </c>
      <c r="S25" s="79">
        <v>21</v>
      </c>
      <c r="T25" s="79" t="s">
        <v>60</v>
      </c>
      <c r="U25" s="79">
        <v>1963</v>
      </c>
      <c r="V25" s="80" t="str">
        <f t="shared" si="1"/>
        <v>21/IV/1963</v>
      </c>
    </row>
    <row r="26" spans="1:22" s="6" customFormat="1" x14ac:dyDescent="0.2">
      <c r="A26" s="69"/>
      <c r="B26" s="69"/>
      <c r="C26" s="69"/>
      <c r="D26" s="69"/>
      <c r="E26" s="69"/>
      <c r="F26" s="69"/>
      <c r="G26" s="69"/>
      <c r="H26" s="69"/>
      <c r="I26" s="69"/>
      <c r="J26" s="69"/>
      <c r="K26" s="69"/>
      <c r="L26" s="14" t="str">
        <f t="shared" si="2"/>
        <v/>
      </c>
      <c r="M26" s="68" t="s">
        <v>25</v>
      </c>
      <c r="N26" s="68">
        <v>20.329999999999998</v>
      </c>
      <c r="O26" s="68">
        <v>-99.19</v>
      </c>
      <c r="P26" s="68"/>
      <c r="Q26" s="68" t="s">
        <v>28</v>
      </c>
      <c r="R26" s="15" t="str">
        <f t="shared" si="0"/>
        <v>(N20.33°, W99.19°)</v>
      </c>
      <c r="S26" s="79">
        <v>21</v>
      </c>
      <c r="T26" s="79" t="s">
        <v>60</v>
      </c>
      <c r="U26" s="79">
        <v>1963</v>
      </c>
      <c r="V26" s="80" t="str">
        <f t="shared" si="1"/>
        <v>21/IV/1963</v>
      </c>
    </row>
    <row r="27" spans="1:22" s="6" customFormat="1" x14ac:dyDescent="0.2">
      <c r="A27" s="69"/>
      <c r="B27" s="69"/>
      <c r="C27" s="69"/>
      <c r="D27" s="69"/>
      <c r="E27" s="69"/>
      <c r="F27" s="69"/>
      <c r="G27" s="69"/>
      <c r="H27" s="69"/>
      <c r="I27" s="69"/>
      <c r="J27" s="69"/>
      <c r="K27" s="69"/>
      <c r="L27" s="14" t="str">
        <f t="shared" si="2"/>
        <v/>
      </c>
      <c r="M27" s="68" t="s">
        <v>25</v>
      </c>
      <c r="N27" s="68">
        <v>20.5</v>
      </c>
      <c r="O27" s="68">
        <v>-99.25</v>
      </c>
      <c r="P27" s="68"/>
      <c r="Q27" s="68" t="s">
        <v>28</v>
      </c>
      <c r="R27" s="15" t="str">
        <f t="shared" si="0"/>
        <v>(N20.5°, W99.25°)</v>
      </c>
      <c r="S27" s="79">
        <v>29</v>
      </c>
      <c r="T27" s="79" t="s">
        <v>56</v>
      </c>
      <c r="U27" s="79">
        <v>1966</v>
      </c>
      <c r="V27" s="80" t="str">
        <f t="shared" si="1"/>
        <v>29/VII/1966</v>
      </c>
    </row>
    <row r="28" spans="1:22" s="6" customFormat="1" x14ac:dyDescent="0.2">
      <c r="A28" s="69"/>
      <c r="B28" s="69"/>
      <c r="C28" s="69"/>
      <c r="D28" s="69"/>
      <c r="E28" s="69"/>
      <c r="F28" s="69"/>
      <c r="G28" s="69"/>
      <c r="H28" s="69"/>
      <c r="I28" s="69"/>
      <c r="J28" s="69"/>
      <c r="K28" s="69"/>
      <c r="L28" s="14" t="str">
        <f t="shared" si="2"/>
        <v/>
      </c>
      <c r="M28" s="68" t="s">
        <v>25</v>
      </c>
      <c r="N28" s="68">
        <v>17.2</v>
      </c>
      <c r="O28" s="68">
        <v>-97.12</v>
      </c>
      <c r="P28" s="68"/>
      <c r="Q28" s="68" t="s">
        <v>28</v>
      </c>
      <c r="R28" s="15" t="str">
        <f t="shared" si="0"/>
        <v>(N17.2°, W97.12°)</v>
      </c>
      <c r="S28" s="79">
        <v>1</v>
      </c>
      <c r="T28" s="79" t="s">
        <v>54</v>
      </c>
      <c r="U28" s="79">
        <v>1963</v>
      </c>
      <c r="V28" s="80" t="str">
        <f t="shared" si="1"/>
        <v>1/V/1963</v>
      </c>
    </row>
    <row r="29" spans="1:22" s="6" customFormat="1" x14ac:dyDescent="0.2">
      <c r="A29" s="69"/>
      <c r="B29" s="69"/>
      <c r="C29" s="69"/>
      <c r="D29" s="69"/>
      <c r="E29" s="69"/>
      <c r="F29" s="69"/>
      <c r="G29" s="69"/>
      <c r="H29" s="69"/>
      <c r="I29" s="69"/>
      <c r="J29" s="69"/>
      <c r="K29" s="69"/>
      <c r="L29" s="14" t="str">
        <f t="shared" si="2"/>
        <v/>
      </c>
      <c r="M29" s="68" t="s">
        <v>25</v>
      </c>
      <c r="N29" s="68">
        <v>18.37</v>
      </c>
      <c r="O29" s="68">
        <v>-97.25</v>
      </c>
      <c r="P29" s="68"/>
      <c r="Q29" s="68" t="s">
        <v>28</v>
      </c>
      <c r="R29" s="15" t="str">
        <f t="shared" si="0"/>
        <v>(N18.37°, W97.25°)</v>
      </c>
      <c r="S29" s="79">
        <v>25</v>
      </c>
      <c r="T29" s="79" t="s">
        <v>60</v>
      </c>
      <c r="U29" s="79">
        <v>1963</v>
      </c>
      <c r="V29" s="80" t="str">
        <f t="shared" si="1"/>
        <v>25/IV/1963</v>
      </c>
    </row>
    <row r="30" spans="1:22" s="6" customFormat="1" x14ac:dyDescent="0.2">
      <c r="A30" s="69"/>
      <c r="B30" s="69"/>
      <c r="C30" s="69"/>
      <c r="D30" s="69"/>
      <c r="E30" s="69"/>
      <c r="F30" s="69"/>
      <c r="G30" s="69"/>
      <c r="H30" s="69"/>
      <c r="I30" s="69"/>
      <c r="J30" s="69"/>
      <c r="K30" s="69"/>
      <c r="L30" s="14" t="str">
        <f t="shared" si="2"/>
        <v/>
      </c>
      <c r="M30" s="68" t="s">
        <v>34</v>
      </c>
      <c r="N30" s="68">
        <v>22.154682999999999</v>
      </c>
      <c r="O30" s="68">
        <v>-101.05154899999999</v>
      </c>
      <c r="P30" s="68"/>
      <c r="Q30" s="68" t="s">
        <v>35</v>
      </c>
      <c r="R30" s="15" t="str">
        <f t="shared" si="0"/>
        <v>[N22.15468°, W101.05155°]</v>
      </c>
      <c r="S30" s="79">
        <v>7</v>
      </c>
      <c r="T30" s="79" t="s">
        <v>61</v>
      </c>
      <c r="U30" s="79">
        <v>1941</v>
      </c>
      <c r="V30" s="80" t="str">
        <f t="shared" si="1"/>
        <v>7/VI/1941</v>
      </c>
    </row>
    <row r="31" spans="1:22" s="6" customFormat="1" x14ac:dyDescent="0.2">
      <c r="A31" s="69"/>
      <c r="B31" s="69"/>
      <c r="C31" s="69"/>
      <c r="D31" s="69"/>
      <c r="E31" s="69"/>
      <c r="F31" s="69"/>
      <c r="G31" s="69"/>
      <c r="H31" s="69"/>
      <c r="I31" s="69"/>
      <c r="J31" s="69"/>
      <c r="K31" s="69"/>
      <c r="L31" s="14" t="str">
        <f t="shared" si="2"/>
        <v/>
      </c>
      <c r="M31" s="68" t="s">
        <v>25</v>
      </c>
      <c r="N31" s="68">
        <v>22.36</v>
      </c>
      <c r="O31" s="68">
        <v>-99.03</v>
      </c>
      <c r="P31" s="68"/>
      <c r="Q31" s="68" t="s">
        <v>28</v>
      </c>
      <c r="R31" s="15" t="str">
        <f t="shared" si="0"/>
        <v>(N22.36°, W99.03°)</v>
      </c>
      <c r="S31" s="79">
        <v>18</v>
      </c>
      <c r="T31" s="79" t="s">
        <v>60</v>
      </c>
      <c r="U31" s="79">
        <v>1963</v>
      </c>
      <c r="V31" s="80" t="str">
        <f t="shared" si="1"/>
        <v>18/IV/1963</v>
      </c>
    </row>
    <row r="32" spans="1:22" s="6" customFormat="1" x14ac:dyDescent="0.2">
      <c r="A32" s="69"/>
      <c r="B32" s="69"/>
      <c r="C32" s="69"/>
      <c r="D32" s="69"/>
      <c r="E32" s="69"/>
      <c r="F32" s="69"/>
      <c r="G32" s="69"/>
      <c r="H32" s="69"/>
      <c r="I32" s="69"/>
      <c r="J32" s="69"/>
      <c r="K32" s="69"/>
      <c r="L32" s="14" t="str">
        <f t="shared" si="2"/>
        <v/>
      </c>
      <c r="M32" s="68" t="s">
        <v>34</v>
      </c>
      <c r="N32" s="68">
        <v>34.019454000000003</v>
      </c>
      <c r="O32" s="68">
        <v>-118.491191</v>
      </c>
      <c r="P32" s="68"/>
      <c r="Q32" s="68" t="s">
        <v>35</v>
      </c>
      <c r="R32" s="15" t="str">
        <f t="shared" si="0"/>
        <v>[N34.01945°, W118.49119°]</v>
      </c>
      <c r="S32" s="79">
        <v>1</v>
      </c>
      <c r="T32" s="79" t="s">
        <v>60</v>
      </c>
      <c r="U32" s="79">
        <v>1945</v>
      </c>
      <c r="V32" s="80" t="str">
        <f t="shared" si="1"/>
        <v>1/IV/1945</v>
      </c>
    </row>
    <row r="33" spans="1:22" s="6" customFormat="1" x14ac:dyDescent="0.2">
      <c r="A33" s="69"/>
      <c r="B33" s="69"/>
      <c r="C33" s="69"/>
      <c r="D33" s="69"/>
      <c r="E33" s="69"/>
      <c r="F33" s="69"/>
      <c r="G33" s="69"/>
      <c r="H33" s="69"/>
      <c r="I33" s="69"/>
      <c r="J33" s="69"/>
      <c r="K33" s="69"/>
      <c r="L33" s="14" t="str">
        <f t="shared" si="2"/>
        <v/>
      </c>
      <c r="M33" s="68" t="s">
        <v>34</v>
      </c>
      <c r="N33" s="68">
        <v>34.019454000000003</v>
      </c>
      <c r="O33" s="68">
        <v>-118.491191</v>
      </c>
      <c r="P33" s="68"/>
      <c r="Q33" s="68" t="s">
        <v>35</v>
      </c>
      <c r="R33" s="15" t="str">
        <f t="shared" si="0"/>
        <v>[N34.01945°, W118.49119°]</v>
      </c>
      <c r="S33" s="79">
        <v>12</v>
      </c>
      <c r="T33" s="79" t="s">
        <v>56</v>
      </c>
      <c r="U33" s="79">
        <v>1965</v>
      </c>
      <c r="V33" s="80" t="str">
        <f t="shared" si="1"/>
        <v>12/VII/1965</v>
      </c>
    </row>
    <row r="34" spans="1:22" s="6" customFormat="1" x14ac:dyDescent="0.2">
      <c r="A34" s="69"/>
      <c r="B34" s="69"/>
      <c r="C34" s="69"/>
      <c r="D34" s="69"/>
      <c r="E34" s="69"/>
      <c r="F34" s="69"/>
      <c r="G34" s="69"/>
      <c r="H34" s="69"/>
      <c r="I34" s="69"/>
      <c r="J34" s="69"/>
      <c r="K34" s="69"/>
      <c r="L34" s="14" t="str">
        <f t="shared" si="2"/>
        <v/>
      </c>
      <c r="M34" s="68" t="s">
        <v>34</v>
      </c>
      <c r="N34" s="68">
        <v>33.862237</v>
      </c>
      <c r="O34" s="68">
        <v>-118.399519</v>
      </c>
      <c r="P34" s="68"/>
      <c r="Q34" s="68" t="s">
        <v>35</v>
      </c>
      <c r="R34" s="15" t="str">
        <f t="shared" si="0"/>
        <v>[N33.86224°, W118.39952°]</v>
      </c>
      <c r="S34" s="79"/>
      <c r="T34" s="79" t="s">
        <v>62</v>
      </c>
      <c r="U34" s="79">
        <v>1913</v>
      </c>
      <c r="V34" s="80" t="str">
        <f t="shared" si="1"/>
        <v>III–IV/1913</v>
      </c>
    </row>
    <row r="35" spans="1:22" s="6" customFormat="1" x14ac:dyDescent="0.2">
      <c r="A35" s="69"/>
      <c r="B35" s="69"/>
      <c r="C35" s="69"/>
      <c r="D35" s="69"/>
      <c r="E35" s="69"/>
      <c r="F35" s="69"/>
      <c r="G35" s="69"/>
      <c r="H35" s="69"/>
      <c r="I35" s="69"/>
      <c r="J35" s="69"/>
      <c r="K35" s="69"/>
      <c r="L35" s="14" t="str">
        <f t="shared" si="2"/>
        <v/>
      </c>
      <c r="M35" s="68" t="s">
        <v>34</v>
      </c>
      <c r="N35" s="68">
        <v>34.023206000000002</v>
      </c>
      <c r="O35" s="68">
        <v>-119.765766</v>
      </c>
      <c r="P35" s="68"/>
      <c r="Q35" s="68" t="s">
        <v>35</v>
      </c>
      <c r="R35" s="15" t="str">
        <f t="shared" si="0"/>
        <v>[N34.02321°, W119.76577°]</v>
      </c>
      <c r="S35" s="79">
        <v>29</v>
      </c>
      <c r="T35" s="79" t="s">
        <v>53</v>
      </c>
      <c r="U35" s="79">
        <v>1933</v>
      </c>
      <c r="V35" s="80" t="str">
        <f t="shared" si="1"/>
        <v>29/XII/1933</v>
      </c>
    </row>
    <row r="36" spans="1:22" s="6" customFormat="1" x14ac:dyDescent="0.2">
      <c r="A36" s="69"/>
      <c r="B36" s="69"/>
      <c r="C36" s="69"/>
      <c r="D36" s="69"/>
      <c r="E36" s="69"/>
      <c r="F36" s="69"/>
      <c r="G36" s="69"/>
      <c r="H36" s="69"/>
      <c r="I36" s="69"/>
      <c r="J36" s="69"/>
      <c r="K36" s="69"/>
      <c r="L36" s="14" t="str">
        <f t="shared" si="2"/>
        <v/>
      </c>
      <c r="M36" s="68" t="s">
        <v>34</v>
      </c>
      <c r="N36" s="68">
        <v>34.190162000000001</v>
      </c>
      <c r="O36" s="68">
        <v>-118.131319</v>
      </c>
      <c r="P36" s="68"/>
      <c r="Q36" s="68" t="s">
        <v>35</v>
      </c>
      <c r="R36" s="15" t="str">
        <f t="shared" si="0"/>
        <v>[N34.19016°, W118.13132°]</v>
      </c>
      <c r="S36" s="79">
        <v>29</v>
      </c>
      <c r="T36" s="79" t="s">
        <v>53</v>
      </c>
      <c r="U36" s="79">
        <v>1933</v>
      </c>
      <c r="V36" s="80" t="str">
        <f t="shared" si="1"/>
        <v>29/XII/1933</v>
      </c>
    </row>
    <row r="37" spans="1:22" s="6" customFormat="1" x14ac:dyDescent="0.2">
      <c r="A37" s="69"/>
      <c r="B37" s="69"/>
      <c r="C37" s="69"/>
      <c r="D37" s="69"/>
      <c r="E37" s="69"/>
      <c r="F37" s="69"/>
      <c r="G37" s="69"/>
      <c r="H37" s="69"/>
      <c r="I37" s="69"/>
      <c r="J37" s="69"/>
      <c r="K37" s="69"/>
      <c r="L37" s="14" t="str">
        <f t="shared" si="2"/>
        <v/>
      </c>
      <c r="M37" s="68" t="s">
        <v>34</v>
      </c>
      <c r="N37" s="68">
        <v>31.738917000000001</v>
      </c>
      <c r="O37" s="68">
        <v>-110.885791</v>
      </c>
      <c r="P37" s="68"/>
      <c r="Q37" s="68" t="s">
        <v>35</v>
      </c>
      <c r="R37" s="15" t="str">
        <f t="shared" si="0"/>
        <v>[N31.73892°, W110.88579°]</v>
      </c>
      <c r="S37" s="79">
        <v>24</v>
      </c>
      <c r="T37" s="79" t="s">
        <v>61</v>
      </c>
      <c r="U37" s="79">
        <v>1939</v>
      </c>
      <c r="V37" s="80" t="str">
        <f t="shared" si="1"/>
        <v>24/VI/1939</v>
      </c>
    </row>
    <row r="38" spans="1:22" s="6" customFormat="1" x14ac:dyDescent="0.2">
      <c r="A38" s="69"/>
      <c r="B38" s="69"/>
      <c r="C38" s="69"/>
      <c r="D38" s="69"/>
      <c r="E38" s="69"/>
      <c r="F38" s="69"/>
      <c r="G38" s="69"/>
      <c r="H38" s="69"/>
      <c r="I38" s="69"/>
      <c r="J38" s="69"/>
      <c r="K38" s="69"/>
      <c r="L38" s="14" t="str">
        <f t="shared" si="2"/>
        <v/>
      </c>
      <c r="M38" s="68" t="s">
        <v>34</v>
      </c>
      <c r="N38" s="68">
        <v>32.839492999999997</v>
      </c>
      <c r="O38" s="68">
        <v>-117.043363</v>
      </c>
      <c r="P38" s="68"/>
      <c r="Q38" s="68" t="s">
        <v>35</v>
      </c>
      <c r="R38" s="15" t="str">
        <f t="shared" si="0"/>
        <v>[N32.83949°, W117.04336°]</v>
      </c>
      <c r="S38" s="79">
        <v>10</v>
      </c>
      <c r="T38" s="79" t="s">
        <v>54</v>
      </c>
      <c r="U38" s="79">
        <v>1982</v>
      </c>
      <c r="V38" s="80" t="str">
        <f t="shared" si="1"/>
        <v>10/V/1982</v>
      </c>
    </row>
    <row r="39" spans="1:22" s="6" customFormat="1" x14ac:dyDescent="0.2">
      <c r="A39" s="69"/>
      <c r="B39" s="69"/>
      <c r="C39" s="69"/>
      <c r="D39" s="69"/>
      <c r="E39" s="69"/>
      <c r="F39" s="69"/>
      <c r="G39" s="69"/>
      <c r="H39" s="69"/>
      <c r="I39" s="69"/>
      <c r="J39" s="69"/>
      <c r="K39" s="69"/>
      <c r="L39" s="14" t="str">
        <f t="shared" si="2"/>
        <v/>
      </c>
      <c r="M39" s="68" t="s">
        <v>34</v>
      </c>
      <c r="N39" s="68">
        <v>34.508046999999998</v>
      </c>
      <c r="O39" s="68">
        <v>-119.29150300000001</v>
      </c>
      <c r="P39" s="68"/>
      <c r="Q39" s="68" t="s">
        <v>35</v>
      </c>
      <c r="R39" s="15" t="str">
        <f t="shared" si="0"/>
        <v>[N34.50805°, W119.2915°]</v>
      </c>
      <c r="S39" s="79">
        <v>14</v>
      </c>
      <c r="T39" s="79" t="s">
        <v>63</v>
      </c>
      <c r="U39" s="79">
        <v>1971</v>
      </c>
      <c r="V39" s="80" t="str">
        <f t="shared" si="1"/>
        <v>14/IX/1971</v>
      </c>
    </row>
    <row r="40" spans="1:22" s="6" customFormat="1" x14ac:dyDescent="0.2">
      <c r="A40" s="69"/>
      <c r="B40" s="69"/>
      <c r="C40" s="69"/>
      <c r="D40" s="69"/>
      <c r="E40" s="69"/>
      <c r="F40" s="69"/>
      <c r="G40" s="69"/>
      <c r="H40" s="69"/>
      <c r="I40" s="69"/>
      <c r="J40" s="69"/>
      <c r="K40" s="69"/>
      <c r="L40" s="14" t="str">
        <f t="shared" si="2"/>
        <v/>
      </c>
      <c r="M40" s="68" t="s">
        <v>34</v>
      </c>
      <c r="N40" s="68">
        <v>37.080781999999999</v>
      </c>
      <c r="O40" s="68">
        <v>-119.485411</v>
      </c>
      <c r="P40" s="68"/>
      <c r="Q40" s="68" t="s">
        <v>35</v>
      </c>
      <c r="R40" s="15" t="str">
        <f t="shared" si="0"/>
        <v>[N37.08078°, W119.48541°]</v>
      </c>
      <c r="S40" s="79">
        <v>3</v>
      </c>
      <c r="T40" s="79" t="s">
        <v>52</v>
      </c>
      <c r="U40" s="79">
        <v>1956</v>
      </c>
      <c r="V40" s="80" t="str">
        <f t="shared" si="1"/>
        <v>3/VIII/1956</v>
      </c>
    </row>
    <row r="41" spans="1:22" s="6" customFormat="1" x14ac:dyDescent="0.2">
      <c r="A41" s="69"/>
      <c r="B41" s="69"/>
      <c r="C41" s="69"/>
      <c r="D41" s="69"/>
      <c r="E41" s="69"/>
      <c r="F41" s="69"/>
      <c r="G41" s="69"/>
      <c r="H41" s="69"/>
      <c r="I41" s="69"/>
      <c r="J41" s="69"/>
      <c r="K41" s="69"/>
      <c r="L41" s="14" t="str">
        <f t="shared" si="2"/>
        <v/>
      </c>
      <c r="M41" s="68" t="s">
        <v>34</v>
      </c>
      <c r="N41" s="68">
        <v>33.542247000000003</v>
      </c>
      <c r="O41" s="68">
        <v>-117.78310999999999</v>
      </c>
      <c r="P41" s="68"/>
      <c r="Q41" s="68" t="s">
        <v>35</v>
      </c>
      <c r="R41" s="15" t="str">
        <f t="shared" si="0"/>
        <v>[N33.54225°, W117.78311°]</v>
      </c>
      <c r="S41" s="79"/>
      <c r="T41" s="79"/>
      <c r="U41" s="79"/>
      <c r="V41" s="80" t="str">
        <f t="shared" si="1"/>
        <v/>
      </c>
    </row>
    <row r="42" spans="1:22" s="6" customFormat="1" x14ac:dyDescent="0.2">
      <c r="A42" s="69"/>
      <c r="B42" s="69"/>
      <c r="C42" s="69"/>
      <c r="D42" s="69"/>
      <c r="E42" s="69"/>
      <c r="F42" s="69"/>
      <c r="G42" s="69"/>
      <c r="H42" s="69"/>
      <c r="I42" s="69"/>
      <c r="J42" s="69"/>
      <c r="K42" s="69"/>
      <c r="L42" s="14" t="str">
        <f t="shared" si="2"/>
        <v/>
      </c>
      <c r="M42" s="68" t="s">
        <v>34</v>
      </c>
      <c r="N42" s="68">
        <v>33.814463000000003</v>
      </c>
      <c r="O42" s="68">
        <v>-116.67918299999999</v>
      </c>
      <c r="P42" s="68"/>
      <c r="Q42" s="68" t="s">
        <v>35</v>
      </c>
      <c r="R42" s="15" t="str">
        <f t="shared" si="0"/>
        <v>[N33.81446°, W116.67918°]</v>
      </c>
      <c r="S42" s="79">
        <v>12</v>
      </c>
      <c r="T42" s="79" t="s">
        <v>60</v>
      </c>
      <c r="U42" s="79">
        <v>1964</v>
      </c>
      <c r="V42" s="80" t="str">
        <f t="shared" si="1"/>
        <v>12/IV/1964</v>
      </c>
    </row>
    <row r="43" spans="1:22" s="6" customFormat="1" x14ac:dyDescent="0.2">
      <c r="A43" s="69"/>
      <c r="B43" s="69"/>
      <c r="C43" s="69"/>
      <c r="D43" s="69"/>
      <c r="E43" s="69"/>
      <c r="F43" s="69"/>
      <c r="G43" s="69"/>
      <c r="H43" s="69"/>
      <c r="I43" s="69"/>
      <c r="J43" s="69"/>
      <c r="K43" s="69"/>
      <c r="L43" s="14" t="str">
        <f t="shared" si="2"/>
        <v/>
      </c>
      <c r="M43" s="68" t="s">
        <v>34</v>
      </c>
      <c r="N43" s="68">
        <v>34.019454000000003</v>
      </c>
      <c r="O43" s="68">
        <v>-118.491191</v>
      </c>
      <c r="P43" s="68"/>
      <c r="Q43" s="68" t="s">
        <v>35</v>
      </c>
      <c r="R43" s="15" t="str">
        <f t="shared" si="0"/>
        <v>[N34.01945°, W118.49119°]</v>
      </c>
      <c r="S43" s="79">
        <v>4</v>
      </c>
      <c r="T43" s="79" t="s">
        <v>54</v>
      </c>
      <c r="U43" s="79">
        <v>1990</v>
      </c>
      <c r="V43" s="80" t="str">
        <f t="shared" si="1"/>
        <v>4/V/1990</v>
      </c>
    </row>
    <row r="44" spans="1:22" s="6" customFormat="1" x14ac:dyDescent="0.2">
      <c r="A44" s="69"/>
      <c r="B44" s="69"/>
      <c r="C44" s="69"/>
      <c r="D44" s="69"/>
      <c r="E44" s="69"/>
      <c r="F44" s="69"/>
      <c r="G44" s="69"/>
      <c r="H44" s="69"/>
      <c r="I44" s="69"/>
      <c r="J44" s="69"/>
      <c r="K44" s="69"/>
      <c r="L44" s="14" t="str">
        <f t="shared" si="2"/>
        <v/>
      </c>
      <c r="M44" s="68" t="s">
        <v>34</v>
      </c>
      <c r="N44" s="68">
        <v>32.839492999999997</v>
      </c>
      <c r="O44" s="68">
        <v>-117.043363</v>
      </c>
      <c r="P44" s="68"/>
      <c r="Q44" s="68" t="s">
        <v>35</v>
      </c>
      <c r="R44" s="15" t="str">
        <f t="shared" si="0"/>
        <v>[N32.83949°, W117.04336°]</v>
      </c>
      <c r="S44" s="79">
        <v>9</v>
      </c>
      <c r="T44" s="79" t="s">
        <v>59</v>
      </c>
      <c r="U44" s="79">
        <v>1984</v>
      </c>
      <c r="V44" s="80" t="str">
        <f t="shared" si="1"/>
        <v>9/II/1984</v>
      </c>
    </row>
    <row r="45" spans="1:22" s="6" customFormat="1" x14ac:dyDescent="0.2">
      <c r="A45" s="69"/>
      <c r="B45" s="69"/>
      <c r="C45" s="69"/>
      <c r="D45" s="69"/>
      <c r="E45" s="69"/>
      <c r="F45" s="69"/>
      <c r="G45" s="69"/>
      <c r="H45" s="69"/>
      <c r="I45" s="69"/>
      <c r="J45" s="69"/>
      <c r="K45" s="69"/>
      <c r="L45" s="14" t="str">
        <f t="shared" si="2"/>
        <v/>
      </c>
      <c r="M45" s="68" t="s">
        <v>34</v>
      </c>
      <c r="N45" s="68">
        <v>33.958818000000001</v>
      </c>
      <c r="O45" s="68">
        <v>-116.64800200000001</v>
      </c>
      <c r="P45" s="68"/>
      <c r="Q45" s="68" t="s">
        <v>35</v>
      </c>
      <c r="R45" s="15" t="str">
        <f t="shared" si="0"/>
        <v>[N33.95882°, W116.648°]</v>
      </c>
      <c r="S45" s="79">
        <v>10</v>
      </c>
      <c r="T45" s="79" t="s">
        <v>64</v>
      </c>
      <c r="U45" s="79">
        <v>1970</v>
      </c>
      <c r="V45" s="80" t="str">
        <f t="shared" si="1"/>
        <v>10/I/1970</v>
      </c>
    </row>
    <row r="46" spans="1:22" s="6" customFormat="1" x14ac:dyDescent="0.2">
      <c r="A46" s="69"/>
      <c r="B46" s="69"/>
      <c r="C46" s="69"/>
      <c r="D46" s="69"/>
      <c r="E46" s="69"/>
      <c r="F46" s="69"/>
      <c r="G46" s="69"/>
      <c r="H46" s="69"/>
      <c r="I46" s="69"/>
      <c r="J46" s="69"/>
      <c r="K46" s="69"/>
      <c r="L46" s="14" t="str">
        <f t="shared" si="2"/>
        <v/>
      </c>
      <c r="M46" s="68" t="s">
        <v>34</v>
      </c>
      <c r="N46" s="68">
        <v>34.137962999999999</v>
      </c>
      <c r="O46" s="68">
        <v>-116.938143</v>
      </c>
      <c r="P46" s="68">
        <v>2438</v>
      </c>
      <c r="Q46" s="68" t="s">
        <v>35</v>
      </c>
      <c r="R46" s="15" t="str">
        <f t="shared" si="0"/>
        <v>[N34.13796°, W116.93814°, 2438m]</v>
      </c>
      <c r="S46" s="79">
        <v>3</v>
      </c>
      <c r="T46" s="79" t="s">
        <v>59</v>
      </c>
      <c r="U46" s="79">
        <v>1957</v>
      </c>
      <c r="V46" s="80" t="str">
        <f t="shared" si="1"/>
        <v>3/II/1957</v>
      </c>
    </row>
    <row r="47" spans="1:22" s="6" customFormat="1" x14ac:dyDescent="0.2">
      <c r="A47" s="69"/>
      <c r="B47" s="69"/>
      <c r="C47" s="69"/>
      <c r="D47" s="69"/>
      <c r="E47" s="69"/>
      <c r="F47" s="69"/>
      <c r="G47" s="69"/>
      <c r="H47" s="69"/>
      <c r="I47" s="69"/>
      <c r="J47" s="69"/>
      <c r="K47" s="69"/>
      <c r="L47" s="14" t="str">
        <f t="shared" si="2"/>
        <v/>
      </c>
      <c r="M47" s="68" t="s">
        <v>34</v>
      </c>
      <c r="N47" s="68">
        <v>34.137962999999999</v>
      </c>
      <c r="O47" s="68">
        <v>-116.938143</v>
      </c>
      <c r="P47" s="68">
        <v>2438</v>
      </c>
      <c r="Q47" s="68" t="s">
        <v>35</v>
      </c>
      <c r="R47" s="15" t="str">
        <f t="shared" si="0"/>
        <v>[N34.13796°, W116.93814°, 2438m]</v>
      </c>
      <c r="S47" s="79">
        <v>21</v>
      </c>
      <c r="T47" s="79" t="s">
        <v>54</v>
      </c>
      <c r="U47" s="79">
        <v>1975</v>
      </c>
      <c r="V47" s="80" t="str">
        <f t="shared" si="1"/>
        <v>21/V/1975</v>
      </c>
    </row>
    <row r="48" spans="1:22" s="6" customFormat="1" x14ac:dyDescent="0.2">
      <c r="A48" s="69"/>
      <c r="B48" s="69"/>
      <c r="C48" s="69"/>
      <c r="D48" s="69"/>
      <c r="E48" s="69"/>
      <c r="F48" s="69"/>
      <c r="G48" s="69"/>
      <c r="H48" s="69"/>
      <c r="I48" s="69"/>
      <c r="J48" s="69"/>
      <c r="K48" s="69"/>
      <c r="L48" s="14" t="str">
        <f t="shared" si="2"/>
        <v/>
      </c>
      <c r="M48" s="68" t="s">
        <v>34</v>
      </c>
      <c r="N48" s="68">
        <v>39.263184000000003</v>
      </c>
      <c r="O48" s="68">
        <v>-122.50628399999999</v>
      </c>
      <c r="P48" s="68"/>
      <c r="Q48" s="68" t="s">
        <v>35</v>
      </c>
      <c r="R48" s="15" t="str">
        <f t="shared" si="0"/>
        <v>[N39.26318°, W122.50628°]</v>
      </c>
      <c r="S48" s="79">
        <v>21</v>
      </c>
      <c r="T48" s="79" t="s">
        <v>54</v>
      </c>
      <c r="U48" s="79">
        <v>1975</v>
      </c>
      <c r="V48" s="80" t="str">
        <f t="shared" si="1"/>
        <v>21/V/1975</v>
      </c>
    </row>
    <row r="49" spans="1:22" s="6" customFormat="1" x14ac:dyDescent="0.2">
      <c r="A49" s="69"/>
      <c r="B49" s="69"/>
      <c r="C49" s="69"/>
      <c r="D49" s="69"/>
      <c r="E49" s="69"/>
      <c r="F49" s="69"/>
      <c r="G49" s="69"/>
      <c r="H49" s="69"/>
      <c r="I49" s="69"/>
      <c r="J49" s="69"/>
      <c r="K49" s="69"/>
      <c r="L49" s="14" t="str">
        <f t="shared" si="2"/>
        <v/>
      </c>
      <c r="M49" s="68" t="s">
        <v>34</v>
      </c>
      <c r="N49" s="68">
        <v>33.665508000000003</v>
      </c>
      <c r="O49" s="68">
        <v>-117.586986</v>
      </c>
      <c r="P49" s="68"/>
      <c r="Q49" s="68" t="s">
        <v>35</v>
      </c>
      <c r="R49" s="15" t="str">
        <f t="shared" si="0"/>
        <v>[N33.66551°, W117.58699°]</v>
      </c>
      <c r="S49" s="79">
        <v>27</v>
      </c>
      <c r="T49" s="79" t="s">
        <v>54</v>
      </c>
      <c r="U49" s="79">
        <v>1976</v>
      </c>
      <c r="V49" s="80" t="str">
        <f t="shared" si="1"/>
        <v>27/V/1976</v>
      </c>
    </row>
    <row r="50" spans="1:22" s="6" customFormat="1" x14ac:dyDescent="0.2">
      <c r="A50" s="69"/>
      <c r="B50" s="69"/>
      <c r="C50" s="69"/>
      <c r="D50" s="69"/>
      <c r="E50" s="69"/>
      <c r="F50" s="69"/>
      <c r="G50" s="69"/>
      <c r="H50" s="69"/>
      <c r="I50" s="69"/>
      <c r="J50" s="69"/>
      <c r="K50" s="69"/>
      <c r="L50" s="14" t="str">
        <f t="shared" si="2"/>
        <v/>
      </c>
      <c r="M50" s="68" t="s">
        <v>34</v>
      </c>
      <c r="N50" s="68">
        <v>38.036250000000003</v>
      </c>
      <c r="O50" s="68">
        <v>-120.40128799999999</v>
      </c>
      <c r="P50" s="68"/>
      <c r="Q50" s="68" t="s">
        <v>35</v>
      </c>
      <c r="R50" s="15" t="str">
        <f t="shared" si="0"/>
        <v>[N38.03625°, W120.40129°]</v>
      </c>
      <c r="S50" s="79">
        <v>17</v>
      </c>
      <c r="T50" s="79" t="s">
        <v>54</v>
      </c>
      <c r="U50" s="79">
        <v>1976</v>
      </c>
      <c r="V50" s="80" t="str">
        <f t="shared" si="1"/>
        <v>17/V/1976</v>
      </c>
    </row>
    <row r="51" spans="1:22" s="6" customFormat="1" x14ac:dyDescent="0.2">
      <c r="A51" s="69"/>
      <c r="B51" s="69"/>
      <c r="C51" s="69"/>
      <c r="D51" s="69"/>
      <c r="E51" s="69"/>
      <c r="F51" s="69"/>
      <c r="G51" s="69"/>
      <c r="H51" s="69"/>
      <c r="I51" s="69"/>
      <c r="J51" s="69"/>
      <c r="K51" s="69"/>
      <c r="L51" s="14" t="str">
        <f t="shared" si="2"/>
        <v/>
      </c>
      <c r="M51" s="68" t="s">
        <v>34</v>
      </c>
      <c r="N51" s="68">
        <v>37.262126000000002</v>
      </c>
      <c r="O51" s="68">
        <v>-119.7011</v>
      </c>
      <c r="P51" s="68"/>
      <c r="Q51" s="68" t="s">
        <v>35</v>
      </c>
      <c r="R51" s="15" t="str">
        <f t="shared" si="0"/>
        <v>[N37.26213°, W119.7011°]</v>
      </c>
      <c r="S51" s="79">
        <v>21</v>
      </c>
      <c r="T51" s="79" t="s">
        <v>60</v>
      </c>
      <c r="U51" s="79">
        <v>1957</v>
      </c>
      <c r="V51" s="80" t="str">
        <f t="shared" si="1"/>
        <v>21/IV/1957</v>
      </c>
    </row>
    <row r="52" spans="1:22" s="6" customFormat="1" x14ac:dyDescent="0.2">
      <c r="A52" s="69"/>
      <c r="B52" s="69"/>
      <c r="C52" s="69"/>
      <c r="D52" s="69"/>
      <c r="E52" s="69"/>
      <c r="F52" s="69"/>
      <c r="G52" s="69"/>
      <c r="H52" s="69"/>
      <c r="I52" s="69"/>
      <c r="J52" s="69"/>
      <c r="K52" s="69"/>
      <c r="L52" s="14" t="str">
        <f t="shared" si="2"/>
        <v/>
      </c>
      <c r="M52" s="68" t="s">
        <v>34</v>
      </c>
      <c r="N52" s="68">
        <v>37.008847000000003</v>
      </c>
      <c r="O52" s="68">
        <v>-119.7666</v>
      </c>
      <c r="P52" s="68"/>
      <c r="Q52" s="68" t="s">
        <v>35</v>
      </c>
      <c r="R52" s="15" t="str">
        <f t="shared" si="0"/>
        <v>[N37.00885°, W119.7666°]</v>
      </c>
      <c r="S52" s="79">
        <v>2</v>
      </c>
      <c r="T52" s="79" t="s">
        <v>56</v>
      </c>
      <c r="U52" s="79">
        <v>1958</v>
      </c>
      <c r="V52" s="80" t="str">
        <f t="shared" si="1"/>
        <v>2/VII/1958</v>
      </c>
    </row>
    <row r="53" spans="1:22" s="6" customFormat="1" x14ac:dyDescent="0.2">
      <c r="A53" s="69"/>
      <c r="B53" s="69"/>
      <c r="C53" s="69"/>
      <c r="D53" s="69"/>
      <c r="E53" s="69"/>
      <c r="F53" s="69"/>
      <c r="G53" s="69"/>
      <c r="H53" s="69"/>
      <c r="I53" s="69"/>
      <c r="J53" s="69"/>
      <c r="K53" s="69"/>
      <c r="L53" s="14" t="str">
        <f t="shared" si="2"/>
        <v/>
      </c>
      <c r="M53" s="68" t="s">
        <v>34</v>
      </c>
      <c r="N53" s="68"/>
      <c r="O53" s="68"/>
      <c r="P53" s="68">
        <v>1000</v>
      </c>
      <c r="Q53" s="68" t="s">
        <v>35</v>
      </c>
      <c r="R53" s="15" t="str">
        <f t="shared" si="0"/>
        <v>1000m</v>
      </c>
      <c r="S53" s="79"/>
      <c r="T53" s="79" t="s">
        <v>65</v>
      </c>
      <c r="U53" s="79">
        <v>1941</v>
      </c>
      <c r="V53" s="80" t="str">
        <f t="shared" si="1"/>
        <v>III/1941</v>
      </c>
    </row>
    <row r="54" spans="1:22" s="6" customFormat="1" x14ac:dyDescent="0.2">
      <c r="A54" s="69"/>
      <c r="B54" s="69"/>
      <c r="C54" s="69"/>
      <c r="D54" s="69"/>
      <c r="E54" s="69"/>
      <c r="F54" s="69"/>
      <c r="G54" s="69"/>
      <c r="H54" s="69"/>
      <c r="I54" s="69"/>
      <c r="J54" s="69"/>
      <c r="K54" s="69"/>
      <c r="L54" s="14" t="str">
        <f t="shared" si="2"/>
        <v/>
      </c>
      <c r="M54" s="68" t="s">
        <v>34</v>
      </c>
      <c r="N54" s="68">
        <v>32.524270999999999</v>
      </c>
      <c r="O54" s="68">
        <v>-110.707446</v>
      </c>
      <c r="P54" s="68"/>
      <c r="Q54" s="68" t="s">
        <v>35</v>
      </c>
      <c r="R54" s="15" t="str">
        <f t="shared" si="0"/>
        <v>[N32.52427°, W110.70745°]</v>
      </c>
      <c r="S54" s="79">
        <v>13</v>
      </c>
      <c r="T54" s="79" t="s">
        <v>65</v>
      </c>
      <c r="U54" s="79">
        <v>1960</v>
      </c>
      <c r="V54" s="80" t="str">
        <f t="shared" si="1"/>
        <v>13/III/1960</v>
      </c>
    </row>
    <row r="55" spans="1:22" s="6" customFormat="1" x14ac:dyDescent="0.2">
      <c r="A55" s="69"/>
      <c r="B55" s="69"/>
      <c r="C55" s="69"/>
      <c r="D55" s="69"/>
      <c r="E55" s="69"/>
      <c r="F55" s="69"/>
      <c r="G55" s="69"/>
      <c r="H55" s="69"/>
      <c r="I55" s="69"/>
      <c r="J55" s="69"/>
      <c r="K55" s="69"/>
      <c r="L55" s="14" t="str">
        <f t="shared" si="2"/>
        <v/>
      </c>
      <c r="M55" s="68" t="s">
        <v>34</v>
      </c>
      <c r="N55" s="68">
        <v>32.524270000000001</v>
      </c>
      <c r="O55" s="68">
        <v>-110.70744999999999</v>
      </c>
      <c r="P55" s="68"/>
      <c r="Q55" s="68" t="s">
        <v>35</v>
      </c>
      <c r="R55" s="15" t="str">
        <f t="shared" si="0"/>
        <v>[N32.52427°, W110.70745°]</v>
      </c>
      <c r="S55" s="79">
        <v>16</v>
      </c>
      <c r="T55" s="79" t="s">
        <v>66</v>
      </c>
      <c r="U55" s="79">
        <v>1976</v>
      </c>
      <c r="V55" s="80" t="str">
        <f t="shared" si="1"/>
        <v>16/XI/1976</v>
      </c>
    </row>
    <row r="56" spans="1:22" s="6" customFormat="1" x14ac:dyDescent="0.2">
      <c r="A56" s="69"/>
      <c r="B56" s="69"/>
      <c r="C56" s="69"/>
      <c r="D56" s="69"/>
      <c r="E56" s="69"/>
      <c r="F56" s="69"/>
      <c r="G56" s="69"/>
      <c r="H56" s="69"/>
      <c r="I56" s="69"/>
      <c r="J56" s="69"/>
      <c r="K56" s="69"/>
      <c r="L56" s="14" t="str">
        <f t="shared" si="2"/>
        <v/>
      </c>
      <c r="M56" s="68" t="s">
        <v>34</v>
      </c>
      <c r="N56" s="68">
        <v>35.198098999999999</v>
      </c>
      <c r="O56" s="68">
        <v>-106.433635</v>
      </c>
      <c r="P56" s="68"/>
      <c r="Q56" s="68" t="s">
        <v>35</v>
      </c>
      <c r="R56" s="15" t="str">
        <f t="shared" si="0"/>
        <v>[N35.1981°, W106.43364°]</v>
      </c>
      <c r="S56" s="79"/>
      <c r="T56" s="79"/>
      <c r="U56" s="79"/>
      <c r="V56" s="80" t="str">
        <f t="shared" si="1"/>
        <v/>
      </c>
    </row>
    <row r="57" spans="1:22" s="6" customFormat="1" x14ac:dyDescent="0.2">
      <c r="A57" s="69"/>
      <c r="B57" s="69"/>
      <c r="C57" s="69"/>
      <c r="D57" s="69"/>
      <c r="E57" s="69"/>
      <c r="F57" s="69"/>
      <c r="G57" s="69"/>
      <c r="H57" s="69"/>
      <c r="I57" s="69"/>
      <c r="J57" s="69"/>
      <c r="K57" s="69"/>
      <c r="L57" s="14" t="str">
        <f t="shared" si="2"/>
        <v/>
      </c>
      <c r="M57" s="68" t="s">
        <v>34</v>
      </c>
      <c r="N57" s="68">
        <v>34.058399999999999</v>
      </c>
      <c r="O57" s="68">
        <v>-106.89141600000001</v>
      </c>
      <c r="P57" s="68"/>
      <c r="Q57" s="68" t="s">
        <v>35</v>
      </c>
      <c r="R57" s="15" t="str">
        <f t="shared" si="0"/>
        <v>[N34.0584°, W106.89142°]</v>
      </c>
      <c r="S57" s="79"/>
      <c r="T57" s="79"/>
      <c r="U57" s="79"/>
      <c r="V57" s="80" t="str">
        <f t="shared" si="1"/>
        <v/>
      </c>
    </row>
    <row r="58" spans="1:22" s="6" customFormat="1" x14ac:dyDescent="0.2">
      <c r="A58" s="69"/>
      <c r="B58" s="69"/>
      <c r="C58" s="69"/>
      <c r="D58" s="69"/>
      <c r="E58" s="69"/>
      <c r="F58" s="69"/>
      <c r="G58" s="69"/>
      <c r="H58" s="69"/>
      <c r="I58" s="69"/>
      <c r="J58" s="69"/>
      <c r="K58" s="69"/>
      <c r="L58" s="14" t="str">
        <f t="shared" si="2"/>
        <v/>
      </c>
      <c r="M58" s="68" t="s">
        <v>34</v>
      </c>
      <c r="N58" s="68">
        <v>35.147260000000003</v>
      </c>
      <c r="O58" s="68">
        <v>-107.85144699999999</v>
      </c>
      <c r="P58" s="68"/>
      <c r="Q58" s="68" t="s">
        <v>35</v>
      </c>
      <c r="R58" s="15" t="str">
        <f t="shared" si="0"/>
        <v>[N35.14726°, W107.85145°]</v>
      </c>
      <c r="S58" s="79"/>
      <c r="T58" s="79"/>
      <c r="U58" s="79"/>
      <c r="V58" s="80" t="str">
        <f t="shared" si="1"/>
        <v/>
      </c>
    </row>
    <row r="59" spans="1:22" s="6" customFormat="1" x14ac:dyDescent="0.2">
      <c r="A59" s="69"/>
      <c r="B59" s="69"/>
      <c r="C59" s="69"/>
      <c r="D59" s="69"/>
      <c r="E59" s="69"/>
      <c r="F59" s="69"/>
      <c r="G59" s="69"/>
      <c r="H59" s="69"/>
      <c r="I59" s="69"/>
      <c r="J59" s="69"/>
      <c r="K59" s="69"/>
      <c r="L59" s="14" t="str">
        <f t="shared" si="2"/>
        <v/>
      </c>
      <c r="M59" s="68" t="s">
        <v>34</v>
      </c>
      <c r="N59" s="68">
        <v>34.434229000000002</v>
      </c>
      <c r="O59" s="68">
        <v>-107.084478</v>
      </c>
      <c r="P59" s="68"/>
      <c r="Q59" s="68" t="s">
        <v>35</v>
      </c>
      <c r="R59" s="15" t="str">
        <f t="shared" si="0"/>
        <v>[N34.43423°, W107.08448°]</v>
      </c>
      <c r="S59" s="79">
        <v>10</v>
      </c>
      <c r="T59" s="79" t="s">
        <v>54</v>
      </c>
      <c r="U59" s="79">
        <v>1959</v>
      </c>
      <c r="V59" s="80" t="str">
        <f t="shared" si="1"/>
        <v>10/V/1959</v>
      </c>
    </row>
    <row r="60" spans="1:22" s="6" customFormat="1" x14ac:dyDescent="0.2">
      <c r="A60" s="69"/>
      <c r="B60" s="69"/>
      <c r="C60" s="69"/>
      <c r="D60" s="69"/>
      <c r="E60" s="69"/>
      <c r="F60" s="69"/>
      <c r="G60" s="69"/>
      <c r="H60" s="69"/>
      <c r="I60" s="69"/>
      <c r="J60" s="69"/>
      <c r="K60" s="69"/>
      <c r="L60" s="14" t="str">
        <f t="shared" si="2"/>
        <v/>
      </c>
      <c r="M60" s="68" t="s">
        <v>34</v>
      </c>
      <c r="N60" s="68">
        <v>29.958026</v>
      </c>
      <c r="O60" s="68">
        <v>-101.513233</v>
      </c>
      <c r="P60" s="68"/>
      <c r="Q60" s="68" t="s">
        <v>35</v>
      </c>
      <c r="R60" s="15" t="str">
        <f t="shared" si="0"/>
        <v>[N29.95803°, W101.51323°]</v>
      </c>
      <c r="S60" s="79">
        <v>1</v>
      </c>
      <c r="T60" s="79" t="s">
        <v>64</v>
      </c>
      <c r="U60" s="79">
        <v>1963</v>
      </c>
      <c r="V60" s="80" t="str">
        <f t="shared" si="1"/>
        <v>1/I/1963</v>
      </c>
    </row>
    <row r="61" spans="1:22" s="6" customFormat="1" x14ac:dyDescent="0.2">
      <c r="A61" s="69"/>
      <c r="B61" s="69"/>
      <c r="C61" s="69"/>
      <c r="D61" s="69"/>
      <c r="E61" s="69"/>
      <c r="F61" s="69"/>
      <c r="G61" s="69"/>
      <c r="H61" s="69"/>
      <c r="I61" s="69"/>
      <c r="J61" s="69"/>
      <c r="K61" s="69"/>
      <c r="L61" s="14" t="str">
        <f t="shared" si="2"/>
        <v/>
      </c>
      <c r="M61" s="68"/>
      <c r="N61" s="68"/>
      <c r="O61" s="68"/>
      <c r="P61" s="68"/>
      <c r="Q61" s="68"/>
      <c r="R61" s="15" t="str">
        <f t="shared" si="0"/>
        <v/>
      </c>
      <c r="S61" s="79"/>
      <c r="T61" s="79"/>
      <c r="U61" s="79"/>
      <c r="V61" s="80" t="str">
        <f t="shared" si="1"/>
        <v/>
      </c>
    </row>
    <row r="62" spans="1:22" s="6" customFormat="1" x14ac:dyDescent="0.2">
      <c r="A62" s="69"/>
      <c r="B62" s="69"/>
      <c r="C62" s="69"/>
      <c r="D62" s="69"/>
      <c r="E62" s="69"/>
      <c r="F62" s="69"/>
      <c r="G62" s="69"/>
      <c r="H62" s="69"/>
      <c r="I62" s="69"/>
      <c r="J62" s="69"/>
      <c r="K62" s="69"/>
      <c r="L62" s="14" t="str">
        <f t="shared" si="2"/>
        <v/>
      </c>
      <c r="M62" s="68"/>
      <c r="N62" s="68"/>
      <c r="O62" s="68"/>
      <c r="P62" s="68"/>
      <c r="Q62" s="68"/>
      <c r="R62" s="15" t="str">
        <f t="shared" si="0"/>
        <v/>
      </c>
      <c r="S62" s="79"/>
      <c r="T62" s="79"/>
      <c r="U62" s="79"/>
      <c r="V62" s="80" t="str">
        <f t="shared" si="1"/>
        <v/>
      </c>
    </row>
    <row r="63" spans="1:22" s="6" customFormat="1" x14ac:dyDescent="0.2">
      <c r="A63" s="69"/>
      <c r="B63" s="69"/>
      <c r="C63" s="69"/>
      <c r="D63" s="69"/>
      <c r="E63" s="69"/>
      <c r="F63" s="69"/>
      <c r="G63" s="69"/>
      <c r="H63" s="69"/>
      <c r="I63" s="69"/>
      <c r="J63" s="69"/>
      <c r="K63" s="69"/>
      <c r="L63" s="14" t="str">
        <f t="shared" si="2"/>
        <v/>
      </c>
      <c r="M63" s="68"/>
      <c r="N63" s="68"/>
      <c r="O63" s="68"/>
      <c r="P63" s="68"/>
      <c r="Q63" s="68"/>
      <c r="R63" s="15" t="str">
        <f t="shared" si="0"/>
        <v/>
      </c>
      <c r="S63" s="79"/>
      <c r="T63" s="79"/>
      <c r="U63" s="79"/>
      <c r="V63" s="80" t="str">
        <f t="shared" si="1"/>
        <v/>
      </c>
    </row>
    <row r="64" spans="1:22" s="6" customFormat="1" x14ac:dyDescent="0.2">
      <c r="A64" s="69"/>
      <c r="B64" s="69"/>
      <c r="C64" s="69"/>
      <c r="D64" s="69"/>
      <c r="E64" s="69"/>
      <c r="F64" s="69"/>
      <c r="G64" s="69"/>
      <c r="H64" s="69"/>
      <c r="I64" s="69"/>
      <c r="J64" s="69"/>
      <c r="K64" s="69"/>
      <c r="L64" s="14" t="str">
        <f t="shared" si="2"/>
        <v/>
      </c>
      <c r="M64" s="68"/>
      <c r="N64" s="68"/>
      <c r="O64" s="68"/>
      <c r="P64" s="68"/>
      <c r="Q64" s="68"/>
      <c r="R64" s="15" t="str">
        <f t="shared" si="0"/>
        <v/>
      </c>
      <c r="S64" s="79"/>
      <c r="T64" s="79"/>
      <c r="U64" s="79"/>
      <c r="V64" s="80" t="str">
        <f t="shared" si="1"/>
        <v/>
      </c>
    </row>
    <row r="65" spans="1:22" s="6" customFormat="1" x14ac:dyDescent="0.2">
      <c r="A65" s="69"/>
      <c r="B65" s="69"/>
      <c r="C65" s="69"/>
      <c r="D65" s="69"/>
      <c r="E65" s="69"/>
      <c r="F65" s="69"/>
      <c r="G65" s="69"/>
      <c r="H65" s="69"/>
      <c r="I65" s="69"/>
      <c r="J65" s="69"/>
      <c r="K65" s="69"/>
      <c r="L65" s="14" t="str">
        <f t="shared" si="2"/>
        <v/>
      </c>
      <c r="M65" s="68"/>
      <c r="N65" s="68"/>
      <c r="O65" s="68"/>
      <c r="P65" s="68"/>
      <c r="Q65" s="68"/>
      <c r="R65" s="15" t="str">
        <f t="shared" si="0"/>
        <v/>
      </c>
      <c r="S65" s="79"/>
      <c r="T65" s="79"/>
      <c r="U65" s="79"/>
      <c r="V65" s="80" t="str">
        <f t="shared" si="1"/>
        <v/>
      </c>
    </row>
    <row r="66" spans="1:22" s="6" customFormat="1" x14ac:dyDescent="0.2">
      <c r="A66" s="69"/>
      <c r="B66" s="69"/>
      <c r="C66" s="69"/>
      <c r="D66" s="69"/>
      <c r="E66" s="69"/>
      <c r="F66" s="69"/>
      <c r="G66" s="69"/>
      <c r="H66" s="69"/>
      <c r="I66" s="69"/>
      <c r="J66" s="69"/>
      <c r="K66" s="69"/>
      <c r="L66" s="14" t="str">
        <f t="shared" si="2"/>
        <v/>
      </c>
      <c r="M66" s="68"/>
      <c r="N66" s="68"/>
      <c r="O66" s="68"/>
      <c r="P66" s="68"/>
      <c r="Q66" s="68"/>
      <c r="R66" s="15" t="str">
        <f t="shared" si="0"/>
        <v/>
      </c>
      <c r="S66" s="79"/>
      <c r="T66" s="79"/>
      <c r="U66" s="79"/>
      <c r="V66" s="80" t="str">
        <f t="shared" si="1"/>
        <v/>
      </c>
    </row>
    <row r="67" spans="1:22" s="6" customFormat="1" x14ac:dyDescent="0.2">
      <c r="A67" s="69"/>
      <c r="B67" s="69"/>
      <c r="C67" s="69"/>
      <c r="D67" s="69"/>
      <c r="E67" s="69"/>
      <c r="F67" s="69"/>
      <c r="G67" s="69"/>
      <c r="H67" s="69"/>
      <c r="I67" s="69"/>
      <c r="J67" s="69"/>
      <c r="K67" s="69"/>
      <c r="L67" s="14" t="str">
        <f t="shared" si="2"/>
        <v/>
      </c>
      <c r="M67" s="68"/>
      <c r="N67" s="68"/>
      <c r="O67" s="68"/>
      <c r="P67" s="68"/>
      <c r="Q67" s="68"/>
      <c r="R67" s="15" t="str">
        <f t="shared" si="0"/>
        <v/>
      </c>
      <c r="S67" s="79"/>
      <c r="T67" s="79"/>
      <c r="U67" s="79"/>
      <c r="V67" s="80" t="str">
        <f t="shared" si="1"/>
        <v/>
      </c>
    </row>
    <row r="68" spans="1:22" s="6" customFormat="1" x14ac:dyDescent="0.2">
      <c r="A68" s="69"/>
      <c r="B68" s="69"/>
      <c r="C68" s="69"/>
      <c r="D68" s="69"/>
      <c r="E68" s="69"/>
      <c r="F68" s="69"/>
      <c r="G68" s="69"/>
      <c r="H68" s="69"/>
      <c r="I68" s="69"/>
      <c r="J68" s="69"/>
      <c r="K68" s="69"/>
      <c r="L68" s="14" t="str">
        <f t="shared" si="2"/>
        <v/>
      </c>
      <c r="M68" s="68"/>
      <c r="N68" s="68"/>
      <c r="O68" s="68"/>
      <c r="P68" s="68"/>
      <c r="Q68" s="68"/>
      <c r="R68" s="15" t="str">
        <f t="shared" si="0"/>
        <v/>
      </c>
      <c r="S68" s="79"/>
      <c r="T68" s="79"/>
      <c r="U68" s="79"/>
      <c r="V68" s="80" t="str">
        <f t="shared" si="1"/>
        <v/>
      </c>
    </row>
    <row r="69" spans="1:22" s="6" customFormat="1" x14ac:dyDescent="0.2">
      <c r="A69" s="69"/>
      <c r="B69" s="69"/>
      <c r="C69" s="69"/>
      <c r="D69" s="69"/>
      <c r="E69" s="69"/>
      <c r="F69" s="69"/>
      <c r="G69" s="69"/>
      <c r="H69" s="69"/>
      <c r="I69" s="69"/>
      <c r="J69" s="69"/>
      <c r="K69" s="69"/>
      <c r="L69" s="14" t="str">
        <f t="shared" si="2"/>
        <v/>
      </c>
      <c r="M69" s="68"/>
      <c r="N69" s="68"/>
      <c r="O69" s="68"/>
      <c r="P69" s="68"/>
      <c r="Q69" s="68"/>
      <c r="R69" s="15" t="str">
        <f t="shared" ref="R69:R132" si="3">IF(ISNUMBER(N69), M69, "")&amp;(IF(OR(N69="-",ISBLANK((N69))), "", IF(N69&lt;0,"S"&amp;(-1*(ROUND(N69, 5))),"N"&amp;ROUND(N69, 5))&amp;"°, "))&amp;IF(OR(O69="-",ISBLANK(O69)), "", (IF(O69&lt;0,"W"&amp;(-1*(ROUND(O69, 5))),"E"&amp;ROUND(O69, 5))&amp;"°"))&amp;IF(AND(ISNUMBER(N69),(NOT(ISBLANK(P69)))),", ", "")&amp;(IF((ISBLANK(P69)), "", P69&amp;$Q$2))&amp;IF(ISNUMBER(N69), Q69, "")</f>
        <v/>
      </c>
      <c r="S69" s="79"/>
      <c r="T69" s="79"/>
      <c r="U69" s="79"/>
      <c r="V69" s="80" t="str">
        <f t="shared" ref="V69:V132" si="4">SUBSTITUTE((IF(ISBLANK(S69), "", S69&amp;$U$2)&amp;IF(ISBLANK(T69), "", T69&amp;$U$2)&amp;U69),"-","–")</f>
        <v/>
      </c>
    </row>
    <row r="70" spans="1:22" s="6" customFormat="1" x14ac:dyDescent="0.2">
      <c r="A70" s="69"/>
      <c r="B70" s="69"/>
      <c r="C70" s="69"/>
      <c r="D70" s="69"/>
      <c r="E70" s="69"/>
      <c r="F70" s="69"/>
      <c r="G70" s="69"/>
      <c r="H70" s="69"/>
      <c r="I70" s="69"/>
      <c r="J70" s="69"/>
      <c r="K70" s="69"/>
      <c r="L70" s="14" t="str">
        <f t="shared" si="2"/>
        <v/>
      </c>
      <c r="M70" s="68"/>
      <c r="N70" s="68"/>
      <c r="O70" s="68"/>
      <c r="P70" s="68"/>
      <c r="Q70" s="68"/>
      <c r="R70" s="15" t="str">
        <f t="shared" si="3"/>
        <v/>
      </c>
      <c r="S70" s="79"/>
      <c r="T70" s="79"/>
      <c r="U70" s="79"/>
      <c r="V70" s="80" t="str">
        <f t="shared" si="4"/>
        <v/>
      </c>
    </row>
    <row r="71" spans="1:22" s="6" customFormat="1" x14ac:dyDescent="0.2">
      <c r="A71" s="69"/>
      <c r="B71" s="69"/>
      <c r="C71" s="69"/>
      <c r="D71" s="69"/>
      <c r="E71" s="69"/>
      <c r="F71" s="69"/>
      <c r="G71" s="69"/>
      <c r="H71" s="69"/>
      <c r="I71" s="69"/>
      <c r="J71" s="69"/>
      <c r="K71" s="69"/>
      <c r="L71" s="14" t="str">
        <f t="shared" si="2"/>
        <v/>
      </c>
      <c r="M71" s="68"/>
      <c r="N71" s="68"/>
      <c r="O71" s="68"/>
      <c r="P71" s="68"/>
      <c r="Q71" s="68"/>
      <c r="R71" s="15" t="str">
        <f t="shared" si="3"/>
        <v/>
      </c>
      <c r="S71" s="79"/>
      <c r="T71" s="79"/>
      <c r="U71" s="79"/>
      <c r="V71" s="80" t="str">
        <f t="shared" si="4"/>
        <v/>
      </c>
    </row>
    <row r="72" spans="1:22" s="6" customFormat="1" x14ac:dyDescent="0.2">
      <c r="A72" s="69"/>
      <c r="B72" s="69"/>
      <c r="C72" s="69"/>
      <c r="D72" s="69"/>
      <c r="E72" s="69"/>
      <c r="F72" s="69"/>
      <c r="G72" s="69"/>
      <c r="H72" s="69"/>
      <c r="I72" s="69"/>
      <c r="J72" s="69"/>
      <c r="K72" s="69"/>
      <c r="L72" s="14" t="str">
        <f t="shared" ref="L72:L135" si="5">IF(ISNUMBER(B72),A72,"")&amp;(IF(OR(B72="-",ISBLANK((B72))),"",B72&amp;"°"&amp;C72&amp;"'"&amp;D72&amp;"''"&amp;E72))&amp;IF(OR(F72="-",ISBLANK(F72)),"",", "&amp;F72&amp;"°"&amp;G72&amp;"'"&amp;H72&amp;"''"&amp;I72)&amp;IF(AND(ISNUMBER(B72),(NOT(ISBLANK(J72)))),", ","")&amp;(IF((ISBLANK(J72)),"",J72&amp;$J$2))&amp;IF(ISNUMBER(B72),K72,"")</f>
        <v/>
      </c>
      <c r="M72" s="68"/>
      <c r="N72" s="68"/>
      <c r="O72" s="68"/>
      <c r="P72" s="68"/>
      <c r="Q72" s="68"/>
      <c r="R72" s="15" t="str">
        <f t="shared" si="3"/>
        <v/>
      </c>
      <c r="S72" s="79"/>
      <c r="T72" s="79"/>
      <c r="U72" s="79"/>
      <c r="V72" s="80" t="str">
        <f t="shared" si="4"/>
        <v/>
      </c>
    </row>
    <row r="73" spans="1:22" s="6" customFormat="1" x14ac:dyDescent="0.2">
      <c r="A73" s="69"/>
      <c r="B73" s="69"/>
      <c r="C73" s="69"/>
      <c r="D73" s="69"/>
      <c r="E73" s="69"/>
      <c r="F73" s="69"/>
      <c r="G73" s="69"/>
      <c r="H73" s="69"/>
      <c r="I73" s="69"/>
      <c r="J73" s="69"/>
      <c r="K73" s="69"/>
      <c r="L73" s="14" t="str">
        <f t="shared" si="5"/>
        <v/>
      </c>
      <c r="M73" s="68"/>
      <c r="N73" s="68"/>
      <c r="O73" s="68"/>
      <c r="P73" s="68"/>
      <c r="Q73" s="68"/>
      <c r="R73" s="15" t="str">
        <f t="shared" si="3"/>
        <v/>
      </c>
      <c r="S73" s="79"/>
      <c r="T73" s="79"/>
      <c r="U73" s="79"/>
      <c r="V73" s="80" t="str">
        <f t="shared" si="4"/>
        <v/>
      </c>
    </row>
    <row r="74" spans="1:22" s="6" customFormat="1" x14ac:dyDescent="0.2">
      <c r="A74" s="69"/>
      <c r="B74" s="69"/>
      <c r="C74" s="69"/>
      <c r="D74" s="69"/>
      <c r="E74" s="69"/>
      <c r="F74" s="69"/>
      <c r="G74" s="69"/>
      <c r="H74" s="69"/>
      <c r="I74" s="69"/>
      <c r="J74" s="69"/>
      <c r="K74" s="69"/>
      <c r="L74" s="14" t="str">
        <f t="shared" si="5"/>
        <v/>
      </c>
      <c r="M74" s="68"/>
      <c r="N74" s="68"/>
      <c r="O74" s="68"/>
      <c r="P74" s="68"/>
      <c r="Q74" s="68"/>
      <c r="R74" s="15" t="str">
        <f t="shared" si="3"/>
        <v/>
      </c>
      <c r="S74" s="79"/>
      <c r="T74" s="79"/>
      <c r="U74" s="79"/>
      <c r="V74" s="80" t="str">
        <f t="shared" si="4"/>
        <v/>
      </c>
    </row>
    <row r="75" spans="1:22" s="6" customFormat="1" x14ac:dyDescent="0.2">
      <c r="A75" s="69"/>
      <c r="B75" s="69"/>
      <c r="C75" s="69"/>
      <c r="D75" s="69"/>
      <c r="E75" s="69"/>
      <c r="F75" s="69"/>
      <c r="G75" s="69"/>
      <c r="H75" s="69"/>
      <c r="I75" s="69"/>
      <c r="J75" s="69"/>
      <c r="K75" s="69"/>
      <c r="L75" s="14" t="str">
        <f t="shared" si="5"/>
        <v/>
      </c>
      <c r="M75" s="68"/>
      <c r="N75" s="68"/>
      <c r="O75" s="68"/>
      <c r="P75" s="68"/>
      <c r="Q75" s="68"/>
      <c r="R75" s="15" t="str">
        <f t="shared" si="3"/>
        <v/>
      </c>
      <c r="S75" s="79"/>
      <c r="T75" s="79"/>
      <c r="U75" s="79"/>
      <c r="V75" s="80" t="str">
        <f t="shared" si="4"/>
        <v/>
      </c>
    </row>
    <row r="76" spans="1:22" s="6" customFormat="1" x14ac:dyDescent="0.2">
      <c r="A76" s="69"/>
      <c r="B76" s="69"/>
      <c r="C76" s="69"/>
      <c r="D76" s="69"/>
      <c r="E76" s="69"/>
      <c r="F76" s="69"/>
      <c r="G76" s="69"/>
      <c r="H76" s="69"/>
      <c r="I76" s="69"/>
      <c r="J76" s="69"/>
      <c r="K76" s="69"/>
      <c r="L76" s="14" t="str">
        <f t="shared" si="5"/>
        <v/>
      </c>
      <c r="M76" s="68"/>
      <c r="N76" s="68"/>
      <c r="O76" s="68"/>
      <c r="P76" s="68"/>
      <c r="Q76" s="68"/>
      <c r="R76" s="15" t="str">
        <f t="shared" si="3"/>
        <v/>
      </c>
      <c r="S76" s="79"/>
      <c r="T76" s="79"/>
      <c r="U76" s="79"/>
      <c r="V76" s="80" t="str">
        <f t="shared" si="4"/>
        <v/>
      </c>
    </row>
    <row r="77" spans="1:22" s="6" customFormat="1" x14ac:dyDescent="0.2">
      <c r="A77" s="69"/>
      <c r="B77" s="69"/>
      <c r="C77" s="69"/>
      <c r="D77" s="69"/>
      <c r="E77" s="69"/>
      <c r="F77" s="69"/>
      <c r="G77" s="69"/>
      <c r="H77" s="69"/>
      <c r="I77" s="69"/>
      <c r="J77" s="69"/>
      <c r="K77" s="69"/>
      <c r="L77" s="14" t="str">
        <f t="shared" si="5"/>
        <v/>
      </c>
      <c r="M77" s="68"/>
      <c r="N77" s="68"/>
      <c r="O77" s="68"/>
      <c r="P77" s="68"/>
      <c r="Q77" s="68"/>
      <c r="R77" s="15" t="str">
        <f t="shared" si="3"/>
        <v/>
      </c>
      <c r="S77" s="79"/>
      <c r="T77" s="79"/>
      <c r="U77" s="79"/>
      <c r="V77" s="80" t="str">
        <f t="shared" si="4"/>
        <v/>
      </c>
    </row>
    <row r="78" spans="1:22" s="6" customFormat="1" x14ac:dyDescent="0.2">
      <c r="A78" s="69"/>
      <c r="B78" s="69"/>
      <c r="C78" s="69"/>
      <c r="D78" s="69"/>
      <c r="E78" s="69"/>
      <c r="F78" s="69"/>
      <c r="G78" s="69"/>
      <c r="H78" s="69"/>
      <c r="I78" s="69"/>
      <c r="J78" s="69"/>
      <c r="K78" s="69"/>
      <c r="L78" s="14" t="str">
        <f t="shared" si="5"/>
        <v/>
      </c>
      <c r="M78" s="68"/>
      <c r="N78" s="68"/>
      <c r="O78" s="68"/>
      <c r="P78" s="68"/>
      <c r="Q78" s="68"/>
      <c r="R78" s="15" t="str">
        <f t="shared" si="3"/>
        <v/>
      </c>
      <c r="S78" s="79"/>
      <c r="T78" s="79"/>
      <c r="U78" s="79"/>
      <c r="V78" s="80" t="str">
        <f t="shared" si="4"/>
        <v/>
      </c>
    </row>
    <row r="79" spans="1:22" s="6" customFormat="1" x14ac:dyDescent="0.2">
      <c r="A79" s="69"/>
      <c r="B79" s="69"/>
      <c r="C79" s="69"/>
      <c r="D79" s="69"/>
      <c r="E79" s="69"/>
      <c r="F79" s="69"/>
      <c r="G79" s="69"/>
      <c r="H79" s="69"/>
      <c r="I79" s="69"/>
      <c r="J79" s="69"/>
      <c r="K79" s="69"/>
      <c r="L79" s="14" t="str">
        <f t="shared" si="5"/>
        <v/>
      </c>
      <c r="M79" s="68"/>
      <c r="N79" s="68"/>
      <c r="O79" s="68"/>
      <c r="P79" s="68"/>
      <c r="Q79" s="68"/>
      <c r="R79" s="15" t="str">
        <f t="shared" si="3"/>
        <v/>
      </c>
      <c r="S79" s="79"/>
      <c r="T79" s="79"/>
      <c r="U79" s="79"/>
      <c r="V79" s="80" t="str">
        <f t="shared" si="4"/>
        <v/>
      </c>
    </row>
    <row r="80" spans="1:22" s="6" customFormat="1" x14ac:dyDescent="0.2">
      <c r="A80" s="69"/>
      <c r="B80" s="69"/>
      <c r="C80" s="69"/>
      <c r="D80" s="69"/>
      <c r="E80" s="69"/>
      <c r="F80" s="69"/>
      <c r="G80" s="69"/>
      <c r="H80" s="69"/>
      <c r="I80" s="69"/>
      <c r="J80" s="69"/>
      <c r="K80" s="69"/>
      <c r="L80" s="14" t="str">
        <f t="shared" si="5"/>
        <v/>
      </c>
      <c r="M80" s="68"/>
      <c r="N80" s="68"/>
      <c r="O80" s="68"/>
      <c r="P80" s="68"/>
      <c r="Q80" s="68"/>
      <c r="R80" s="15" t="str">
        <f t="shared" si="3"/>
        <v/>
      </c>
      <c r="S80" s="79"/>
      <c r="T80" s="79"/>
      <c r="U80" s="79"/>
      <c r="V80" s="80" t="str">
        <f t="shared" si="4"/>
        <v/>
      </c>
    </row>
    <row r="81" spans="1:22" s="6" customFormat="1" x14ac:dyDescent="0.2">
      <c r="A81" s="69"/>
      <c r="B81" s="69"/>
      <c r="C81" s="69"/>
      <c r="D81" s="69"/>
      <c r="E81" s="69"/>
      <c r="F81" s="69"/>
      <c r="G81" s="69"/>
      <c r="H81" s="69"/>
      <c r="I81" s="69"/>
      <c r="J81" s="69"/>
      <c r="K81" s="69"/>
      <c r="L81" s="14" t="str">
        <f t="shared" si="5"/>
        <v/>
      </c>
      <c r="M81" s="68"/>
      <c r="N81" s="68"/>
      <c r="O81" s="68"/>
      <c r="P81" s="68"/>
      <c r="Q81" s="68"/>
      <c r="R81" s="15" t="str">
        <f t="shared" si="3"/>
        <v/>
      </c>
      <c r="S81" s="79"/>
      <c r="T81" s="79"/>
      <c r="U81" s="79"/>
      <c r="V81" s="80" t="str">
        <f t="shared" si="4"/>
        <v/>
      </c>
    </row>
    <row r="82" spans="1:22" s="6" customFormat="1" x14ac:dyDescent="0.2">
      <c r="A82" s="69"/>
      <c r="B82" s="69"/>
      <c r="C82" s="69"/>
      <c r="D82" s="69"/>
      <c r="E82" s="69"/>
      <c r="F82" s="69"/>
      <c r="G82" s="69"/>
      <c r="H82" s="69"/>
      <c r="I82" s="69"/>
      <c r="J82" s="69"/>
      <c r="K82" s="69"/>
      <c r="L82" s="14" t="str">
        <f t="shared" si="5"/>
        <v/>
      </c>
      <c r="M82" s="68"/>
      <c r="N82" s="68"/>
      <c r="O82" s="68"/>
      <c r="P82" s="68"/>
      <c r="Q82" s="68"/>
      <c r="R82" s="15" t="str">
        <f t="shared" si="3"/>
        <v/>
      </c>
      <c r="S82" s="79"/>
      <c r="T82" s="79"/>
      <c r="U82" s="79"/>
      <c r="V82" s="80" t="str">
        <f t="shared" si="4"/>
        <v/>
      </c>
    </row>
    <row r="83" spans="1:22" s="6" customFormat="1" x14ac:dyDescent="0.2">
      <c r="A83" s="69"/>
      <c r="B83" s="69"/>
      <c r="C83" s="69"/>
      <c r="D83" s="69"/>
      <c r="E83" s="69"/>
      <c r="F83" s="69"/>
      <c r="G83" s="69"/>
      <c r="H83" s="69"/>
      <c r="I83" s="69"/>
      <c r="J83" s="69"/>
      <c r="K83" s="69"/>
      <c r="L83" s="14" t="str">
        <f t="shared" si="5"/>
        <v/>
      </c>
      <c r="M83" s="68"/>
      <c r="N83" s="68"/>
      <c r="O83" s="68"/>
      <c r="P83" s="68"/>
      <c r="Q83" s="68"/>
      <c r="R83" s="15" t="str">
        <f t="shared" si="3"/>
        <v/>
      </c>
      <c r="S83" s="79"/>
      <c r="T83" s="79"/>
      <c r="U83" s="79"/>
      <c r="V83" s="80" t="str">
        <f t="shared" si="4"/>
        <v/>
      </c>
    </row>
    <row r="84" spans="1:22" s="6" customFormat="1" x14ac:dyDescent="0.2">
      <c r="A84" s="69"/>
      <c r="B84" s="69"/>
      <c r="C84" s="69"/>
      <c r="D84" s="69"/>
      <c r="E84" s="69"/>
      <c r="F84" s="69"/>
      <c r="G84" s="69"/>
      <c r="H84" s="69"/>
      <c r="I84" s="69"/>
      <c r="J84" s="69"/>
      <c r="K84" s="69"/>
      <c r="L84" s="14" t="str">
        <f t="shared" si="5"/>
        <v/>
      </c>
      <c r="M84" s="68"/>
      <c r="N84" s="68"/>
      <c r="O84" s="68"/>
      <c r="P84" s="68"/>
      <c r="Q84" s="68"/>
      <c r="R84" s="15" t="str">
        <f t="shared" si="3"/>
        <v/>
      </c>
      <c r="S84" s="79"/>
      <c r="T84" s="79"/>
      <c r="U84" s="79"/>
      <c r="V84" s="80" t="str">
        <f t="shared" si="4"/>
        <v/>
      </c>
    </row>
    <row r="85" spans="1:22" s="6" customFormat="1" x14ac:dyDescent="0.2">
      <c r="A85" s="69"/>
      <c r="B85" s="69"/>
      <c r="C85" s="69"/>
      <c r="D85" s="69"/>
      <c r="E85" s="69"/>
      <c r="F85" s="69"/>
      <c r="G85" s="69"/>
      <c r="H85" s="69"/>
      <c r="I85" s="69"/>
      <c r="J85" s="69"/>
      <c r="K85" s="69"/>
      <c r="L85" s="14" t="str">
        <f t="shared" si="5"/>
        <v/>
      </c>
      <c r="M85" s="68"/>
      <c r="N85" s="68"/>
      <c r="O85" s="68"/>
      <c r="P85" s="68"/>
      <c r="Q85" s="68"/>
      <c r="R85" s="15" t="str">
        <f t="shared" si="3"/>
        <v/>
      </c>
      <c r="S85" s="79"/>
      <c r="T85" s="79"/>
      <c r="U85" s="79"/>
      <c r="V85" s="80" t="str">
        <f t="shared" si="4"/>
        <v/>
      </c>
    </row>
    <row r="86" spans="1:22" s="6" customFormat="1" x14ac:dyDescent="0.2">
      <c r="A86" s="69"/>
      <c r="B86" s="69"/>
      <c r="C86" s="69"/>
      <c r="D86" s="69"/>
      <c r="E86" s="69"/>
      <c r="F86" s="69"/>
      <c r="G86" s="69"/>
      <c r="H86" s="69"/>
      <c r="I86" s="69"/>
      <c r="J86" s="69"/>
      <c r="K86" s="69"/>
      <c r="L86" s="14" t="str">
        <f t="shared" si="5"/>
        <v/>
      </c>
      <c r="M86" s="68"/>
      <c r="N86" s="68"/>
      <c r="O86" s="68"/>
      <c r="P86" s="68"/>
      <c r="Q86" s="68"/>
      <c r="R86" s="15" t="str">
        <f t="shared" si="3"/>
        <v/>
      </c>
      <c r="S86" s="79"/>
      <c r="T86" s="79"/>
      <c r="U86" s="79"/>
      <c r="V86" s="80" t="str">
        <f t="shared" si="4"/>
        <v/>
      </c>
    </row>
    <row r="87" spans="1:22" s="6" customFormat="1" x14ac:dyDescent="0.2">
      <c r="A87" s="69"/>
      <c r="B87" s="69"/>
      <c r="C87" s="69"/>
      <c r="D87" s="69"/>
      <c r="E87" s="69"/>
      <c r="F87" s="69"/>
      <c r="G87" s="69"/>
      <c r="H87" s="69"/>
      <c r="I87" s="69"/>
      <c r="J87" s="69"/>
      <c r="K87" s="69"/>
      <c r="L87" s="14" t="str">
        <f t="shared" si="5"/>
        <v/>
      </c>
      <c r="M87" s="68"/>
      <c r="N87" s="68"/>
      <c r="O87" s="68"/>
      <c r="P87" s="68"/>
      <c r="Q87" s="68"/>
      <c r="R87" s="15" t="str">
        <f t="shared" si="3"/>
        <v/>
      </c>
      <c r="S87" s="79"/>
      <c r="T87" s="79"/>
      <c r="U87" s="79"/>
      <c r="V87" s="80" t="str">
        <f t="shared" si="4"/>
        <v/>
      </c>
    </row>
    <row r="88" spans="1:22" s="6" customFormat="1" x14ac:dyDescent="0.2">
      <c r="A88" s="69"/>
      <c r="B88" s="69"/>
      <c r="C88" s="69"/>
      <c r="D88" s="69"/>
      <c r="E88" s="69"/>
      <c r="F88" s="69"/>
      <c r="G88" s="69"/>
      <c r="H88" s="69"/>
      <c r="I88" s="69"/>
      <c r="J88" s="69"/>
      <c r="K88" s="69"/>
      <c r="L88" s="14" t="str">
        <f t="shared" si="5"/>
        <v/>
      </c>
      <c r="M88" s="68"/>
      <c r="N88" s="68"/>
      <c r="O88" s="68"/>
      <c r="P88" s="68"/>
      <c r="Q88" s="68"/>
      <c r="R88" s="15" t="str">
        <f t="shared" si="3"/>
        <v/>
      </c>
      <c r="S88" s="79"/>
      <c r="T88" s="79"/>
      <c r="U88" s="79"/>
      <c r="V88" s="80" t="str">
        <f t="shared" si="4"/>
        <v/>
      </c>
    </row>
    <row r="89" spans="1:22" s="6" customFormat="1" x14ac:dyDescent="0.2">
      <c r="A89" s="69"/>
      <c r="B89" s="69"/>
      <c r="C89" s="69"/>
      <c r="D89" s="69"/>
      <c r="E89" s="69"/>
      <c r="F89" s="69"/>
      <c r="G89" s="69"/>
      <c r="H89" s="69"/>
      <c r="I89" s="69"/>
      <c r="J89" s="69"/>
      <c r="K89" s="69"/>
      <c r="L89" s="14" t="str">
        <f t="shared" si="5"/>
        <v/>
      </c>
      <c r="M89" s="68"/>
      <c r="N89" s="68"/>
      <c r="O89" s="68"/>
      <c r="P89" s="68"/>
      <c r="Q89" s="68"/>
      <c r="R89" s="15" t="str">
        <f t="shared" si="3"/>
        <v/>
      </c>
      <c r="S89" s="79"/>
      <c r="T89" s="79"/>
      <c r="U89" s="79"/>
      <c r="V89" s="80" t="str">
        <f t="shared" si="4"/>
        <v/>
      </c>
    </row>
    <row r="90" spans="1:22" s="6" customFormat="1" x14ac:dyDescent="0.2">
      <c r="A90" s="69"/>
      <c r="B90" s="69"/>
      <c r="C90" s="69"/>
      <c r="D90" s="69"/>
      <c r="E90" s="69"/>
      <c r="F90" s="69"/>
      <c r="G90" s="69"/>
      <c r="H90" s="69"/>
      <c r="I90" s="69"/>
      <c r="J90" s="69"/>
      <c r="K90" s="69"/>
      <c r="L90" s="14" t="str">
        <f t="shared" si="5"/>
        <v/>
      </c>
      <c r="M90" s="68"/>
      <c r="N90" s="68"/>
      <c r="O90" s="68"/>
      <c r="P90" s="68"/>
      <c r="Q90" s="68"/>
      <c r="R90" s="15" t="str">
        <f t="shared" si="3"/>
        <v/>
      </c>
      <c r="S90" s="79"/>
      <c r="T90" s="79"/>
      <c r="U90" s="79"/>
      <c r="V90" s="80" t="str">
        <f t="shared" si="4"/>
        <v/>
      </c>
    </row>
    <row r="91" spans="1:22" s="6" customFormat="1" x14ac:dyDescent="0.2">
      <c r="A91" s="69"/>
      <c r="B91" s="69"/>
      <c r="C91" s="69"/>
      <c r="D91" s="69"/>
      <c r="E91" s="69"/>
      <c r="F91" s="69"/>
      <c r="G91" s="69"/>
      <c r="H91" s="69"/>
      <c r="I91" s="69"/>
      <c r="J91" s="69"/>
      <c r="K91" s="69"/>
      <c r="L91" s="14" t="str">
        <f t="shared" si="5"/>
        <v/>
      </c>
      <c r="M91" s="68"/>
      <c r="N91" s="68"/>
      <c r="O91" s="68"/>
      <c r="P91" s="68"/>
      <c r="Q91" s="68"/>
      <c r="R91" s="15" t="str">
        <f t="shared" si="3"/>
        <v/>
      </c>
      <c r="S91" s="79"/>
      <c r="T91" s="79"/>
      <c r="U91" s="79"/>
      <c r="V91" s="80" t="str">
        <f t="shared" si="4"/>
        <v/>
      </c>
    </row>
    <row r="92" spans="1:22" s="6" customFormat="1" x14ac:dyDescent="0.2">
      <c r="A92" s="69"/>
      <c r="B92" s="69"/>
      <c r="C92" s="69"/>
      <c r="D92" s="69"/>
      <c r="E92" s="69"/>
      <c r="F92" s="69"/>
      <c r="G92" s="69"/>
      <c r="H92" s="69"/>
      <c r="I92" s="69"/>
      <c r="J92" s="69"/>
      <c r="K92" s="69"/>
      <c r="L92" s="14" t="str">
        <f t="shared" si="5"/>
        <v/>
      </c>
      <c r="M92" s="68"/>
      <c r="N92" s="68"/>
      <c r="O92" s="68"/>
      <c r="P92" s="68"/>
      <c r="Q92" s="68"/>
      <c r="R92" s="15" t="str">
        <f t="shared" si="3"/>
        <v/>
      </c>
      <c r="S92" s="79"/>
      <c r="T92" s="79"/>
      <c r="U92" s="79"/>
      <c r="V92" s="80" t="str">
        <f t="shared" si="4"/>
        <v/>
      </c>
    </row>
    <row r="93" spans="1:22" s="6" customFormat="1" x14ac:dyDescent="0.2">
      <c r="A93" s="69"/>
      <c r="B93" s="69"/>
      <c r="C93" s="69"/>
      <c r="D93" s="69"/>
      <c r="E93" s="69"/>
      <c r="F93" s="69"/>
      <c r="G93" s="69"/>
      <c r="H93" s="69"/>
      <c r="I93" s="69"/>
      <c r="J93" s="69"/>
      <c r="K93" s="69"/>
      <c r="L93" s="14" t="str">
        <f t="shared" si="5"/>
        <v/>
      </c>
      <c r="M93" s="68"/>
      <c r="N93" s="68"/>
      <c r="O93" s="68"/>
      <c r="P93" s="68"/>
      <c r="Q93" s="68"/>
      <c r="R93" s="15" t="str">
        <f t="shared" si="3"/>
        <v/>
      </c>
      <c r="S93" s="79"/>
      <c r="T93" s="79"/>
      <c r="U93" s="79"/>
      <c r="V93" s="80" t="str">
        <f t="shared" si="4"/>
        <v/>
      </c>
    </row>
    <row r="94" spans="1:22" s="6" customFormat="1" x14ac:dyDescent="0.2">
      <c r="A94" s="69"/>
      <c r="B94" s="69"/>
      <c r="C94" s="69"/>
      <c r="D94" s="69"/>
      <c r="E94" s="69"/>
      <c r="F94" s="69"/>
      <c r="G94" s="69"/>
      <c r="H94" s="69"/>
      <c r="I94" s="69"/>
      <c r="J94" s="69"/>
      <c r="K94" s="69"/>
      <c r="L94" s="14" t="str">
        <f t="shared" si="5"/>
        <v/>
      </c>
      <c r="M94" s="68"/>
      <c r="N94" s="68"/>
      <c r="O94" s="68"/>
      <c r="P94" s="68"/>
      <c r="Q94" s="68"/>
      <c r="R94" s="15" t="str">
        <f t="shared" si="3"/>
        <v/>
      </c>
      <c r="S94" s="79"/>
      <c r="T94" s="79"/>
      <c r="U94" s="79"/>
      <c r="V94" s="80" t="str">
        <f t="shared" si="4"/>
        <v/>
      </c>
    </row>
    <row r="95" spans="1:22" s="6" customFormat="1" x14ac:dyDescent="0.2">
      <c r="A95" s="69"/>
      <c r="B95" s="69"/>
      <c r="C95" s="69"/>
      <c r="D95" s="69"/>
      <c r="E95" s="69"/>
      <c r="F95" s="69"/>
      <c r="G95" s="69"/>
      <c r="H95" s="69"/>
      <c r="I95" s="69"/>
      <c r="J95" s="69"/>
      <c r="K95" s="69"/>
      <c r="L95" s="14" t="str">
        <f t="shared" si="5"/>
        <v/>
      </c>
      <c r="M95" s="68"/>
      <c r="N95" s="68"/>
      <c r="O95" s="68"/>
      <c r="P95" s="68"/>
      <c r="Q95" s="68"/>
      <c r="R95" s="15" t="str">
        <f t="shared" si="3"/>
        <v/>
      </c>
      <c r="S95" s="79"/>
      <c r="T95" s="79"/>
      <c r="U95" s="79"/>
      <c r="V95" s="80" t="str">
        <f t="shared" si="4"/>
        <v/>
      </c>
    </row>
    <row r="96" spans="1:22" s="6" customFormat="1" x14ac:dyDescent="0.2">
      <c r="A96" s="69"/>
      <c r="B96" s="69"/>
      <c r="C96" s="69"/>
      <c r="D96" s="69"/>
      <c r="E96" s="69"/>
      <c r="F96" s="69"/>
      <c r="G96" s="69"/>
      <c r="H96" s="69"/>
      <c r="I96" s="69"/>
      <c r="J96" s="69"/>
      <c r="K96" s="69"/>
      <c r="L96" s="14" t="str">
        <f t="shared" si="5"/>
        <v/>
      </c>
      <c r="M96" s="68"/>
      <c r="N96" s="68"/>
      <c r="O96" s="68"/>
      <c r="P96" s="68"/>
      <c r="Q96" s="68"/>
      <c r="R96" s="15" t="str">
        <f t="shared" si="3"/>
        <v/>
      </c>
      <c r="S96" s="79"/>
      <c r="T96" s="79"/>
      <c r="U96" s="79"/>
      <c r="V96" s="80" t="str">
        <f t="shared" si="4"/>
        <v/>
      </c>
    </row>
    <row r="97" spans="1:22" s="6" customFormat="1" x14ac:dyDescent="0.2">
      <c r="A97" s="69"/>
      <c r="B97" s="69"/>
      <c r="C97" s="69"/>
      <c r="D97" s="69"/>
      <c r="E97" s="69"/>
      <c r="F97" s="69"/>
      <c r="G97" s="69"/>
      <c r="H97" s="69"/>
      <c r="I97" s="69"/>
      <c r="J97" s="69"/>
      <c r="K97" s="69"/>
      <c r="L97" s="14" t="str">
        <f t="shared" si="5"/>
        <v/>
      </c>
      <c r="M97" s="68"/>
      <c r="N97" s="68"/>
      <c r="O97" s="68"/>
      <c r="P97" s="68"/>
      <c r="Q97" s="68"/>
      <c r="R97" s="15" t="str">
        <f t="shared" si="3"/>
        <v/>
      </c>
      <c r="S97" s="79"/>
      <c r="T97" s="79"/>
      <c r="U97" s="79"/>
      <c r="V97" s="80" t="str">
        <f t="shared" si="4"/>
        <v/>
      </c>
    </row>
    <row r="98" spans="1:22" s="6" customFormat="1" x14ac:dyDescent="0.2">
      <c r="A98" s="69"/>
      <c r="B98" s="69"/>
      <c r="C98" s="69"/>
      <c r="D98" s="69"/>
      <c r="E98" s="69"/>
      <c r="F98" s="69"/>
      <c r="G98" s="69"/>
      <c r="H98" s="69"/>
      <c r="I98" s="69"/>
      <c r="J98" s="69"/>
      <c r="K98" s="69"/>
      <c r="L98" s="14" t="str">
        <f t="shared" si="5"/>
        <v/>
      </c>
      <c r="M98" s="68"/>
      <c r="N98" s="68"/>
      <c r="O98" s="68"/>
      <c r="P98" s="68"/>
      <c r="Q98" s="68"/>
      <c r="R98" s="15" t="str">
        <f t="shared" si="3"/>
        <v/>
      </c>
      <c r="S98" s="79"/>
      <c r="T98" s="79"/>
      <c r="U98" s="79"/>
      <c r="V98" s="80" t="str">
        <f t="shared" si="4"/>
        <v/>
      </c>
    </row>
    <row r="99" spans="1:22" s="6" customFormat="1" x14ac:dyDescent="0.2">
      <c r="A99" s="69"/>
      <c r="B99" s="69"/>
      <c r="C99" s="69"/>
      <c r="D99" s="69"/>
      <c r="E99" s="69"/>
      <c r="F99" s="69"/>
      <c r="G99" s="69"/>
      <c r="H99" s="69"/>
      <c r="I99" s="69"/>
      <c r="J99" s="69"/>
      <c r="K99" s="69"/>
      <c r="L99" s="14" t="str">
        <f t="shared" si="5"/>
        <v/>
      </c>
      <c r="M99" s="68"/>
      <c r="N99" s="68"/>
      <c r="O99" s="68"/>
      <c r="P99" s="68"/>
      <c r="Q99" s="68"/>
      <c r="R99" s="15" t="str">
        <f t="shared" si="3"/>
        <v/>
      </c>
      <c r="S99" s="79"/>
      <c r="T99" s="79"/>
      <c r="U99" s="79"/>
      <c r="V99" s="80" t="str">
        <f t="shared" si="4"/>
        <v/>
      </c>
    </row>
    <row r="100" spans="1:22" s="6" customFormat="1" x14ac:dyDescent="0.2">
      <c r="A100" s="69"/>
      <c r="B100" s="69"/>
      <c r="C100" s="69"/>
      <c r="D100" s="69"/>
      <c r="E100" s="69"/>
      <c r="F100" s="69"/>
      <c r="G100" s="69"/>
      <c r="H100" s="69"/>
      <c r="I100" s="69"/>
      <c r="J100" s="69"/>
      <c r="K100" s="69"/>
      <c r="L100" s="14" t="str">
        <f t="shared" si="5"/>
        <v/>
      </c>
      <c r="M100" s="68"/>
      <c r="N100" s="68"/>
      <c r="O100" s="68"/>
      <c r="P100" s="68"/>
      <c r="Q100" s="68"/>
      <c r="R100" s="15" t="str">
        <f t="shared" si="3"/>
        <v/>
      </c>
      <c r="S100" s="79"/>
      <c r="T100" s="79"/>
      <c r="U100" s="79"/>
      <c r="V100" s="80" t="str">
        <f t="shared" si="4"/>
        <v/>
      </c>
    </row>
    <row r="101" spans="1:22" s="6" customFormat="1" x14ac:dyDescent="0.2">
      <c r="A101" s="69"/>
      <c r="B101" s="69"/>
      <c r="C101" s="69"/>
      <c r="D101" s="69"/>
      <c r="E101" s="69"/>
      <c r="F101" s="69"/>
      <c r="G101" s="69"/>
      <c r="H101" s="69"/>
      <c r="I101" s="69"/>
      <c r="J101" s="69"/>
      <c r="K101" s="69"/>
      <c r="L101" s="14" t="str">
        <f t="shared" si="5"/>
        <v/>
      </c>
      <c r="M101" s="68"/>
      <c r="N101" s="68"/>
      <c r="O101" s="68"/>
      <c r="P101" s="68"/>
      <c r="Q101" s="68"/>
      <c r="R101" s="15" t="str">
        <f t="shared" si="3"/>
        <v/>
      </c>
      <c r="S101" s="79"/>
      <c r="T101" s="79"/>
      <c r="U101" s="79"/>
      <c r="V101" s="80" t="str">
        <f t="shared" si="4"/>
        <v/>
      </c>
    </row>
    <row r="102" spans="1:22" s="6" customFormat="1" x14ac:dyDescent="0.2">
      <c r="A102" s="69"/>
      <c r="B102" s="69"/>
      <c r="C102" s="69"/>
      <c r="D102" s="69"/>
      <c r="E102" s="69"/>
      <c r="F102" s="69"/>
      <c r="G102" s="69"/>
      <c r="H102" s="69"/>
      <c r="I102" s="69"/>
      <c r="J102" s="69"/>
      <c r="K102" s="69"/>
      <c r="L102" s="14" t="str">
        <f t="shared" si="5"/>
        <v/>
      </c>
      <c r="M102" s="68"/>
      <c r="N102" s="68"/>
      <c r="O102" s="68"/>
      <c r="P102" s="68"/>
      <c r="Q102" s="68"/>
      <c r="R102" s="15" t="str">
        <f t="shared" si="3"/>
        <v/>
      </c>
      <c r="S102" s="79"/>
      <c r="T102" s="79"/>
      <c r="U102" s="79"/>
      <c r="V102" s="80" t="str">
        <f t="shared" si="4"/>
        <v/>
      </c>
    </row>
    <row r="103" spans="1:22" s="6" customFormat="1" x14ac:dyDescent="0.2">
      <c r="A103" s="69"/>
      <c r="B103" s="69"/>
      <c r="C103" s="69"/>
      <c r="D103" s="69"/>
      <c r="E103" s="69"/>
      <c r="F103" s="69"/>
      <c r="G103" s="69"/>
      <c r="H103" s="69"/>
      <c r="I103" s="69"/>
      <c r="J103" s="69"/>
      <c r="K103" s="69"/>
      <c r="L103" s="14" t="str">
        <f t="shared" si="5"/>
        <v/>
      </c>
      <c r="M103" s="68"/>
      <c r="N103" s="68"/>
      <c r="O103" s="68"/>
      <c r="P103" s="68"/>
      <c r="Q103" s="68"/>
      <c r="R103" s="15" t="str">
        <f t="shared" si="3"/>
        <v/>
      </c>
      <c r="S103" s="79"/>
      <c r="T103" s="79"/>
      <c r="U103" s="79"/>
      <c r="V103" s="80" t="str">
        <f t="shared" si="4"/>
        <v/>
      </c>
    </row>
    <row r="104" spans="1:22" s="6" customFormat="1" x14ac:dyDescent="0.2">
      <c r="A104" s="69"/>
      <c r="B104" s="69"/>
      <c r="C104" s="69"/>
      <c r="D104" s="69"/>
      <c r="E104" s="69"/>
      <c r="F104" s="69"/>
      <c r="G104" s="69"/>
      <c r="H104" s="69"/>
      <c r="I104" s="69"/>
      <c r="J104" s="69"/>
      <c r="K104" s="69"/>
      <c r="L104" s="14" t="str">
        <f t="shared" si="5"/>
        <v/>
      </c>
      <c r="M104" s="68"/>
      <c r="N104" s="68"/>
      <c r="O104" s="68"/>
      <c r="P104" s="68"/>
      <c r="Q104" s="68"/>
      <c r="R104" s="15" t="str">
        <f t="shared" si="3"/>
        <v/>
      </c>
      <c r="S104" s="79"/>
      <c r="T104" s="79"/>
      <c r="U104" s="79"/>
      <c r="V104" s="80" t="str">
        <f t="shared" si="4"/>
        <v/>
      </c>
    </row>
    <row r="105" spans="1:22" s="6" customFormat="1" x14ac:dyDescent="0.2">
      <c r="A105" s="69"/>
      <c r="B105" s="69"/>
      <c r="C105" s="69"/>
      <c r="D105" s="69"/>
      <c r="E105" s="69"/>
      <c r="F105" s="69"/>
      <c r="G105" s="69"/>
      <c r="H105" s="69"/>
      <c r="I105" s="69"/>
      <c r="J105" s="69"/>
      <c r="K105" s="69"/>
      <c r="L105" s="14" t="str">
        <f t="shared" si="5"/>
        <v/>
      </c>
      <c r="M105" s="68"/>
      <c r="N105" s="68"/>
      <c r="O105" s="68"/>
      <c r="P105" s="68"/>
      <c r="Q105" s="68"/>
      <c r="R105" s="15" t="str">
        <f t="shared" si="3"/>
        <v/>
      </c>
      <c r="S105" s="79"/>
      <c r="T105" s="79"/>
      <c r="U105" s="79"/>
      <c r="V105" s="80" t="str">
        <f t="shared" si="4"/>
        <v/>
      </c>
    </row>
    <row r="106" spans="1:22" s="6" customFormat="1" x14ac:dyDescent="0.2">
      <c r="A106" s="69"/>
      <c r="B106" s="69"/>
      <c r="C106" s="69"/>
      <c r="D106" s="69"/>
      <c r="E106" s="69"/>
      <c r="F106" s="69"/>
      <c r="G106" s="69"/>
      <c r="H106" s="69"/>
      <c r="I106" s="69"/>
      <c r="J106" s="69"/>
      <c r="K106" s="69"/>
      <c r="L106" s="14" t="str">
        <f t="shared" si="5"/>
        <v/>
      </c>
      <c r="M106" s="68"/>
      <c r="N106" s="68"/>
      <c r="O106" s="68"/>
      <c r="P106" s="68"/>
      <c r="Q106" s="68"/>
      <c r="R106" s="15" t="str">
        <f t="shared" si="3"/>
        <v/>
      </c>
      <c r="S106" s="79"/>
      <c r="T106" s="79"/>
      <c r="U106" s="79"/>
      <c r="V106" s="80" t="str">
        <f t="shared" si="4"/>
        <v/>
      </c>
    </row>
    <row r="107" spans="1:22" s="6" customFormat="1" x14ac:dyDescent="0.2">
      <c r="A107" s="69"/>
      <c r="B107" s="69"/>
      <c r="C107" s="69"/>
      <c r="D107" s="69"/>
      <c r="E107" s="69"/>
      <c r="F107" s="69"/>
      <c r="G107" s="69"/>
      <c r="H107" s="69"/>
      <c r="I107" s="69"/>
      <c r="J107" s="69"/>
      <c r="K107" s="69"/>
      <c r="L107" s="14" t="str">
        <f t="shared" si="5"/>
        <v/>
      </c>
      <c r="M107" s="68"/>
      <c r="N107" s="68"/>
      <c r="O107" s="68"/>
      <c r="P107" s="68"/>
      <c r="Q107" s="68"/>
      <c r="R107" s="15" t="str">
        <f t="shared" si="3"/>
        <v/>
      </c>
      <c r="S107" s="79"/>
      <c r="T107" s="79"/>
      <c r="U107" s="79"/>
      <c r="V107" s="80" t="str">
        <f t="shared" si="4"/>
        <v/>
      </c>
    </row>
    <row r="108" spans="1:22" s="6" customFormat="1" x14ac:dyDescent="0.2">
      <c r="A108" s="69"/>
      <c r="B108" s="69"/>
      <c r="C108" s="69"/>
      <c r="D108" s="69"/>
      <c r="E108" s="69"/>
      <c r="F108" s="69"/>
      <c r="G108" s="69"/>
      <c r="H108" s="69"/>
      <c r="I108" s="69"/>
      <c r="J108" s="69"/>
      <c r="K108" s="69"/>
      <c r="L108" s="14" t="str">
        <f t="shared" si="5"/>
        <v/>
      </c>
      <c r="M108" s="68"/>
      <c r="N108" s="68"/>
      <c r="O108" s="68"/>
      <c r="P108" s="68"/>
      <c r="Q108" s="68"/>
      <c r="R108" s="15" t="str">
        <f t="shared" si="3"/>
        <v/>
      </c>
      <c r="S108" s="79"/>
      <c r="T108" s="79"/>
      <c r="U108" s="79"/>
      <c r="V108" s="80" t="str">
        <f t="shared" si="4"/>
        <v/>
      </c>
    </row>
    <row r="109" spans="1:22" s="6" customFormat="1" x14ac:dyDescent="0.2">
      <c r="A109" s="69"/>
      <c r="B109" s="69"/>
      <c r="C109" s="69"/>
      <c r="D109" s="69"/>
      <c r="E109" s="69"/>
      <c r="F109" s="69"/>
      <c r="G109" s="69"/>
      <c r="H109" s="69"/>
      <c r="I109" s="69"/>
      <c r="J109" s="69"/>
      <c r="K109" s="69"/>
      <c r="L109" s="14" t="str">
        <f t="shared" si="5"/>
        <v/>
      </c>
      <c r="M109" s="68"/>
      <c r="N109" s="68"/>
      <c r="O109" s="68"/>
      <c r="P109" s="68"/>
      <c r="Q109" s="68"/>
      <c r="R109" s="15" t="str">
        <f t="shared" si="3"/>
        <v/>
      </c>
      <c r="S109" s="79"/>
      <c r="T109" s="79"/>
      <c r="U109" s="79"/>
      <c r="V109" s="80" t="str">
        <f t="shared" si="4"/>
        <v/>
      </c>
    </row>
    <row r="110" spans="1:22" s="6" customFormat="1" x14ac:dyDescent="0.2">
      <c r="A110" s="69"/>
      <c r="B110" s="69"/>
      <c r="C110" s="69"/>
      <c r="D110" s="69"/>
      <c r="E110" s="69"/>
      <c r="F110" s="69"/>
      <c r="G110" s="69"/>
      <c r="H110" s="69"/>
      <c r="I110" s="69"/>
      <c r="J110" s="69"/>
      <c r="K110" s="69"/>
      <c r="L110" s="14" t="str">
        <f t="shared" si="5"/>
        <v/>
      </c>
      <c r="M110" s="68"/>
      <c r="N110" s="68"/>
      <c r="O110" s="68"/>
      <c r="P110" s="68"/>
      <c r="Q110" s="68"/>
      <c r="R110" s="15" t="str">
        <f t="shared" si="3"/>
        <v/>
      </c>
      <c r="S110" s="79"/>
      <c r="T110" s="79"/>
      <c r="U110" s="79"/>
      <c r="V110" s="80" t="str">
        <f t="shared" si="4"/>
        <v/>
      </c>
    </row>
    <row r="111" spans="1:22" s="6" customFormat="1" x14ac:dyDescent="0.2">
      <c r="A111" s="69"/>
      <c r="B111" s="69"/>
      <c r="C111" s="69"/>
      <c r="D111" s="69"/>
      <c r="E111" s="69"/>
      <c r="F111" s="69"/>
      <c r="G111" s="69"/>
      <c r="H111" s="69"/>
      <c r="I111" s="69"/>
      <c r="J111" s="69"/>
      <c r="K111" s="69"/>
      <c r="L111" s="14" t="str">
        <f t="shared" si="5"/>
        <v/>
      </c>
      <c r="M111" s="68"/>
      <c r="N111" s="68"/>
      <c r="O111" s="68"/>
      <c r="P111" s="68"/>
      <c r="Q111" s="68"/>
      <c r="R111" s="15" t="str">
        <f t="shared" si="3"/>
        <v/>
      </c>
      <c r="S111" s="79"/>
      <c r="T111" s="79"/>
      <c r="U111" s="79"/>
      <c r="V111" s="80" t="str">
        <f t="shared" si="4"/>
        <v/>
      </c>
    </row>
    <row r="112" spans="1:22" s="6" customFormat="1" x14ac:dyDescent="0.2">
      <c r="A112" s="69"/>
      <c r="B112" s="69"/>
      <c r="C112" s="69"/>
      <c r="D112" s="69"/>
      <c r="E112" s="69"/>
      <c r="F112" s="69"/>
      <c r="G112" s="69"/>
      <c r="H112" s="69"/>
      <c r="I112" s="69"/>
      <c r="J112" s="69"/>
      <c r="K112" s="69"/>
      <c r="L112" s="14" t="str">
        <f t="shared" si="5"/>
        <v/>
      </c>
      <c r="M112" s="68"/>
      <c r="N112" s="68"/>
      <c r="O112" s="68"/>
      <c r="P112" s="68"/>
      <c r="Q112" s="68"/>
      <c r="R112" s="15" t="str">
        <f t="shared" si="3"/>
        <v/>
      </c>
      <c r="S112" s="79"/>
      <c r="T112" s="79"/>
      <c r="U112" s="79"/>
      <c r="V112" s="80" t="str">
        <f t="shared" si="4"/>
        <v/>
      </c>
    </row>
    <row r="113" spans="1:22" s="6" customFormat="1" x14ac:dyDescent="0.2">
      <c r="A113" s="69"/>
      <c r="B113" s="69"/>
      <c r="C113" s="69"/>
      <c r="D113" s="69"/>
      <c r="E113" s="69"/>
      <c r="F113" s="69"/>
      <c r="G113" s="69"/>
      <c r="H113" s="69"/>
      <c r="I113" s="69"/>
      <c r="J113" s="69"/>
      <c r="K113" s="69"/>
      <c r="L113" s="14" t="str">
        <f t="shared" si="5"/>
        <v/>
      </c>
      <c r="M113" s="68"/>
      <c r="N113" s="68"/>
      <c r="O113" s="68"/>
      <c r="P113" s="68"/>
      <c r="Q113" s="68"/>
      <c r="R113" s="15" t="str">
        <f t="shared" si="3"/>
        <v/>
      </c>
      <c r="S113" s="79"/>
      <c r="T113" s="79"/>
      <c r="U113" s="79"/>
      <c r="V113" s="80" t="str">
        <f t="shared" si="4"/>
        <v/>
      </c>
    </row>
    <row r="114" spans="1:22" s="6" customFormat="1" x14ac:dyDescent="0.2">
      <c r="A114" s="69"/>
      <c r="B114" s="69"/>
      <c r="C114" s="69"/>
      <c r="D114" s="69"/>
      <c r="E114" s="69"/>
      <c r="F114" s="69"/>
      <c r="G114" s="69"/>
      <c r="H114" s="69"/>
      <c r="I114" s="69"/>
      <c r="J114" s="69"/>
      <c r="K114" s="69"/>
      <c r="L114" s="14" t="str">
        <f t="shared" si="5"/>
        <v/>
      </c>
      <c r="M114" s="68"/>
      <c r="N114" s="68"/>
      <c r="O114" s="68"/>
      <c r="P114" s="68"/>
      <c r="Q114" s="68"/>
      <c r="R114" s="15" t="str">
        <f t="shared" si="3"/>
        <v/>
      </c>
      <c r="S114" s="79"/>
      <c r="T114" s="79"/>
      <c r="U114" s="79"/>
      <c r="V114" s="80" t="str">
        <f t="shared" si="4"/>
        <v/>
      </c>
    </row>
    <row r="115" spans="1:22" s="6" customFormat="1" x14ac:dyDescent="0.2">
      <c r="A115" s="69"/>
      <c r="B115" s="69"/>
      <c r="C115" s="69"/>
      <c r="D115" s="69"/>
      <c r="E115" s="69"/>
      <c r="F115" s="69"/>
      <c r="G115" s="69"/>
      <c r="H115" s="69"/>
      <c r="I115" s="69"/>
      <c r="J115" s="69"/>
      <c r="K115" s="69"/>
      <c r="L115" s="14" t="str">
        <f t="shared" si="5"/>
        <v/>
      </c>
      <c r="M115" s="68"/>
      <c r="N115" s="68"/>
      <c r="O115" s="68"/>
      <c r="P115" s="68"/>
      <c r="Q115" s="68"/>
      <c r="R115" s="15" t="str">
        <f t="shared" si="3"/>
        <v/>
      </c>
      <c r="S115" s="79"/>
      <c r="T115" s="79"/>
      <c r="U115" s="79"/>
      <c r="V115" s="80" t="str">
        <f t="shared" si="4"/>
        <v/>
      </c>
    </row>
    <row r="116" spans="1:22" s="6" customFormat="1" x14ac:dyDescent="0.2">
      <c r="A116" s="69"/>
      <c r="B116" s="69"/>
      <c r="C116" s="69"/>
      <c r="D116" s="69"/>
      <c r="E116" s="69"/>
      <c r="F116" s="69"/>
      <c r="G116" s="69"/>
      <c r="H116" s="69"/>
      <c r="I116" s="69"/>
      <c r="J116" s="69"/>
      <c r="K116" s="69"/>
      <c r="L116" s="14" t="str">
        <f t="shared" si="5"/>
        <v/>
      </c>
      <c r="M116" s="68"/>
      <c r="N116" s="68"/>
      <c r="O116" s="68"/>
      <c r="P116" s="68"/>
      <c r="Q116" s="68"/>
      <c r="R116" s="15" t="str">
        <f t="shared" si="3"/>
        <v/>
      </c>
      <c r="S116" s="79"/>
      <c r="T116" s="79"/>
      <c r="U116" s="79"/>
      <c r="V116" s="80" t="str">
        <f t="shared" si="4"/>
        <v/>
      </c>
    </row>
    <row r="117" spans="1:22" s="6" customFormat="1" x14ac:dyDescent="0.2">
      <c r="A117" s="69"/>
      <c r="B117" s="69"/>
      <c r="C117" s="69"/>
      <c r="D117" s="69"/>
      <c r="E117" s="69"/>
      <c r="F117" s="69"/>
      <c r="G117" s="69"/>
      <c r="H117" s="69"/>
      <c r="I117" s="69"/>
      <c r="J117" s="69"/>
      <c r="K117" s="69"/>
      <c r="L117" s="14" t="str">
        <f t="shared" si="5"/>
        <v/>
      </c>
      <c r="M117" s="68"/>
      <c r="N117" s="68"/>
      <c r="O117" s="68"/>
      <c r="P117" s="68"/>
      <c r="Q117" s="68"/>
      <c r="R117" s="15" t="str">
        <f t="shared" si="3"/>
        <v/>
      </c>
      <c r="S117" s="79"/>
      <c r="T117" s="79"/>
      <c r="U117" s="79"/>
      <c r="V117" s="80" t="str">
        <f t="shared" si="4"/>
        <v/>
      </c>
    </row>
    <row r="118" spans="1:22" s="6" customFormat="1" x14ac:dyDescent="0.2">
      <c r="A118" s="69"/>
      <c r="B118" s="69"/>
      <c r="C118" s="69"/>
      <c r="D118" s="69"/>
      <c r="E118" s="69"/>
      <c r="F118" s="69"/>
      <c r="G118" s="69"/>
      <c r="H118" s="69"/>
      <c r="I118" s="69"/>
      <c r="J118" s="69"/>
      <c r="K118" s="69"/>
      <c r="L118" s="14" t="str">
        <f t="shared" si="5"/>
        <v/>
      </c>
      <c r="M118" s="68"/>
      <c r="N118" s="68"/>
      <c r="O118" s="68"/>
      <c r="P118" s="68"/>
      <c r="Q118" s="68"/>
      <c r="R118" s="15" t="str">
        <f t="shared" si="3"/>
        <v/>
      </c>
      <c r="S118" s="79"/>
      <c r="T118" s="79"/>
      <c r="U118" s="79"/>
      <c r="V118" s="80" t="str">
        <f t="shared" si="4"/>
        <v/>
      </c>
    </row>
    <row r="119" spans="1:22" s="6" customFormat="1" x14ac:dyDescent="0.2">
      <c r="A119" s="69"/>
      <c r="B119" s="69"/>
      <c r="C119" s="69"/>
      <c r="D119" s="69"/>
      <c r="E119" s="69"/>
      <c r="F119" s="69"/>
      <c r="G119" s="69"/>
      <c r="H119" s="69"/>
      <c r="I119" s="69"/>
      <c r="J119" s="69"/>
      <c r="K119" s="69"/>
      <c r="L119" s="14" t="str">
        <f t="shared" si="5"/>
        <v/>
      </c>
      <c r="M119" s="68"/>
      <c r="N119" s="68"/>
      <c r="O119" s="68"/>
      <c r="P119" s="68"/>
      <c r="Q119" s="68"/>
      <c r="R119" s="15" t="str">
        <f t="shared" si="3"/>
        <v/>
      </c>
      <c r="S119" s="79"/>
      <c r="T119" s="79"/>
      <c r="U119" s="79"/>
      <c r="V119" s="80" t="str">
        <f t="shared" si="4"/>
        <v/>
      </c>
    </row>
    <row r="120" spans="1:22" s="6" customFormat="1" x14ac:dyDescent="0.2">
      <c r="A120" s="69"/>
      <c r="B120" s="69"/>
      <c r="C120" s="69"/>
      <c r="D120" s="69"/>
      <c r="E120" s="69"/>
      <c r="F120" s="69"/>
      <c r="G120" s="69"/>
      <c r="H120" s="69"/>
      <c r="I120" s="69"/>
      <c r="J120" s="69"/>
      <c r="K120" s="69"/>
      <c r="L120" s="14" t="str">
        <f t="shared" si="5"/>
        <v/>
      </c>
      <c r="M120" s="68"/>
      <c r="N120" s="68"/>
      <c r="O120" s="68"/>
      <c r="P120" s="68"/>
      <c r="Q120" s="68"/>
      <c r="R120" s="15" t="str">
        <f t="shared" si="3"/>
        <v/>
      </c>
      <c r="S120" s="79"/>
      <c r="T120" s="79"/>
      <c r="U120" s="79"/>
      <c r="V120" s="80" t="str">
        <f t="shared" si="4"/>
        <v/>
      </c>
    </row>
    <row r="121" spans="1:22" s="6" customFormat="1" x14ac:dyDescent="0.2">
      <c r="A121" s="69"/>
      <c r="B121" s="69"/>
      <c r="C121" s="69"/>
      <c r="D121" s="69"/>
      <c r="E121" s="69"/>
      <c r="F121" s="69"/>
      <c r="G121" s="69"/>
      <c r="H121" s="69"/>
      <c r="I121" s="69"/>
      <c r="J121" s="69"/>
      <c r="K121" s="69"/>
      <c r="L121" s="14" t="str">
        <f t="shared" si="5"/>
        <v/>
      </c>
      <c r="M121" s="68"/>
      <c r="N121" s="68"/>
      <c r="O121" s="68"/>
      <c r="P121" s="68"/>
      <c r="Q121" s="68"/>
      <c r="R121" s="15" t="str">
        <f t="shared" si="3"/>
        <v/>
      </c>
      <c r="S121" s="79"/>
      <c r="T121" s="79"/>
      <c r="U121" s="79"/>
      <c r="V121" s="80" t="str">
        <f t="shared" si="4"/>
        <v/>
      </c>
    </row>
    <row r="122" spans="1:22" s="6" customFormat="1" x14ac:dyDescent="0.2">
      <c r="A122" s="69"/>
      <c r="B122" s="69"/>
      <c r="C122" s="69"/>
      <c r="D122" s="69"/>
      <c r="E122" s="69"/>
      <c r="F122" s="69"/>
      <c r="G122" s="69"/>
      <c r="H122" s="69"/>
      <c r="I122" s="69"/>
      <c r="J122" s="69"/>
      <c r="K122" s="69"/>
      <c r="L122" s="14" t="str">
        <f t="shared" si="5"/>
        <v/>
      </c>
      <c r="M122" s="68"/>
      <c r="N122" s="68"/>
      <c r="O122" s="68"/>
      <c r="P122" s="68"/>
      <c r="Q122" s="68"/>
      <c r="R122" s="15" t="str">
        <f t="shared" si="3"/>
        <v/>
      </c>
      <c r="S122" s="79"/>
      <c r="T122" s="79"/>
      <c r="U122" s="79"/>
      <c r="V122" s="80" t="str">
        <f t="shared" si="4"/>
        <v/>
      </c>
    </row>
    <row r="123" spans="1:22" s="6" customFormat="1" x14ac:dyDescent="0.2">
      <c r="A123" s="69"/>
      <c r="B123" s="69"/>
      <c r="C123" s="69"/>
      <c r="D123" s="69"/>
      <c r="E123" s="69"/>
      <c r="F123" s="69"/>
      <c r="G123" s="69"/>
      <c r="H123" s="69"/>
      <c r="I123" s="69"/>
      <c r="J123" s="69"/>
      <c r="K123" s="69"/>
      <c r="L123" s="14" t="str">
        <f t="shared" si="5"/>
        <v/>
      </c>
      <c r="M123" s="68"/>
      <c r="N123" s="68"/>
      <c r="O123" s="68"/>
      <c r="P123" s="68"/>
      <c r="Q123" s="68"/>
      <c r="R123" s="15" t="str">
        <f t="shared" si="3"/>
        <v/>
      </c>
      <c r="S123" s="79"/>
      <c r="T123" s="79"/>
      <c r="U123" s="79"/>
      <c r="V123" s="80" t="str">
        <f t="shared" si="4"/>
        <v/>
      </c>
    </row>
    <row r="124" spans="1:22" s="6" customFormat="1" x14ac:dyDescent="0.2">
      <c r="A124" s="69"/>
      <c r="B124" s="69"/>
      <c r="C124" s="69"/>
      <c r="D124" s="69"/>
      <c r="E124" s="69"/>
      <c r="F124" s="69"/>
      <c r="G124" s="69"/>
      <c r="H124" s="69"/>
      <c r="I124" s="69"/>
      <c r="J124" s="69"/>
      <c r="K124" s="69"/>
      <c r="L124" s="14" t="str">
        <f t="shared" si="5"/>
        <v/>
      </c>
      <c r="M124" s="68"/>
      <c r="N124" s="68"/>
      <c r="O124" s="68"/>
      <c r="P124" s="68"/>
      <c r="Q124" s="68"/>
      <c r="R124" s="15" t="str">
        <f t="shared" si="3"/>
        <v/>
      </c>
      <c r="S124" s="79"/>
      <c r="T124" s="79"/>
      <c r="U124" s="79"/>
      <c r="V124" s="80" t="str">
        <f t="shared" si="4"/>
        <v/>
      </c>
    </row>
    <row r="125" spans="1:22" s="6" customFormat="1" x14ac:dyDescent="0.2">
      <c r="A125" s="69"/>
      <c r="B125" s="69"/>
      <c r="C125" s="69"/>
      <c r="D125" s="69"/>
      <c r="E125" s="69"/>
      <c r="F125" s="69"/>
      <c r="G125" s="69"/>
      <c r="H125" s="69"/>
      <c r="I125" s="69"/>
      <c r="J125" s="69"/>
      <c r="K125" s="69"/>
      <c r="L125" s="14" t="str">
        <f t="shared" si="5"/>
        <v/>
      </c>
      <c r="M125" s="68"/>
      <c r="N125" s="68"/>
      <c r="O125" s="68"/>
      <c r="P125" s="68"/>
      <c r="Q125" s="68"/>
      <c r="R125" s="15" t="str">
        <f t="shared" si="3"/>
        <v/>
      </c>
      <c r="S125" s="79"/>
      <c r="T125" s="79"/>
      <c r="U125" s="79"/>
      <c r="V125" s="80" t="str">
        <f t="shared" si="4"/>
        <v/>
      </c>
    </row>
    <row r="126" spans="1:22" s="6" customFormat="1" x14ac:dyDescent="0.2">
      <c r="A126" s="69"/>
      <c r="B126" s="69"/>
      <c r="C126" s="69"/>
      <c r="D126" s="69"/>
      <c r="E126" s="69"/>
      <c r="F126" s="69"/>
      <c r="G126" s="69"/>
      <c r="H126" s="69"/>
      <c r="I126" s="69"/>
      <c r="J126" s="69"/>
      <c r="K126" s="69"/>
      <c r="L126" s="14" t="str">
        <f t="shared" si="5"/>
        <v/>
      </c>
      <c r="M126" s="68"/>
      <c r="N126" s="68"/>
      <c r="O126" s="68"/>
      <c r="P126" s="68"/>
      <c r="Q126" s="68"/>
      <c r="R126" s="15" t="str">
        <f t="shared" si="3"/>
        <v/>
      </c>
      <c r="S126" s="79"/>
      <c r="T126" s="79"/>
      <c r="U126" s="79"/>
      <c r="V126" s="80" t="str">
        <f t="shared" si="4"/>
        <v/>
      </c>
    </row>
    <row r="127" spans="1:22" s="6" customFormat="1" x14ac:dyDescent="0.2">
      <c r="A127" s="69"/>
      <c r="B127" s="69"/>
      <c r="C127" s="69"/>
      <c r="D127" s="69"/>
      <c r="E127" s="69"/>
      <c r="F127" s="69"/>
      <c r="G127" s="69"/>
      <c r="H127" s="69"/>
      <c r="I127" s="69"/>
      <c r="J127" s="69"/>
      <c r="K127" s="69"/>
      <c r="L127" s="14" t="str">
        <f t="shared" si="5"/>
        <v/>
      </c>
      <c r="M127" s="68"/>
      <c r="N127" s="68"/>
      <c r="O127" s="68"/>
      <c r="P127" s="68"/>
      <c r="Q127" s="68"/>
      <c r="R127" s="15" t="str">
        <f t="shared" si="3"/>
        <v/>
      </c>
      <c r="S127" s="79"/>
      <c r="T127" s="79"/>
      <c r="U127" s="79"/>
      <c r="V127" s="80" t="str">
        <f t="shared" si="4"/>
        <v/>
      </c>
    </row>
    <row r="128" spans="1:22" s="6" customFormat="1" x14ac:dyDescent="0.2">
      <c r="A128" s="69"/>
      <c r="B128" s="69"/>
      <c r="C128" s="69"/>
      <c r="D128" s="69"/>
      <c r="E128" s="69"/>
      <c r="F128" s="69"/>
      <c r="G128" s="69"/>
      <c r="H128" s="69"/>
      <c r="I128" s="69"/>
      <c r="J128" s="69"/>
      <c r="K128" s="69"/>
      <c r="L128" s="14" t="str">
        <f t="shared" si="5"/>
        <v/>
      </c>
      <c r="M128" s="68"/>
      <c r="N128" s="68"/>
      <c r="O128" s="68"/>
      <c r="P128" s="68"/>
      <c r="Q128" s="68"/>
      <c r="R128" s="15" t="str">
        <f t="shared" si="3"/>
        <v/>
      </c>
      <c r="S128" s="79"/>
      <c r="T128" s="79"/>
      <c r="U128" s="79"/>
      <c r="V128" s="80" t="str">
        <f t="shared" si="4"/>
        <v/>
      </c>
    </row>
    <row r="129" spans="1:22" s="6" customFormat="1" x14ac:dyDescent="0.2">
      <c r="A129" s="69"/>
      <c r="B129" s="69"/>
      <c r="C129" s="69"/>
      <c r="D129" s="69"/>
      <c r="E129" s="69"/>
      <c r="F129" s="69"/>
      <c r="G129" s="69"/>
      <c r="H129" s="69"/>
      <c r="I129" s="69"/>
      <c r="J129" s="69"/>
      <c r="K129" s="69"/>
      <c r="L129" s="14" t="str">
        <f t="shared" si="5"/>
        <v/>
      </c>
      <c r="M129" s="68"/>
      <c r="N129" s="68"/>
      <c r="O129" s="68"/>
      <c r="P129" s="68"/>
      <c r="Q129" s="68"/>
      <c r="R129" s="15" t="str">
        <f t="shared" si="3"/>
        <v/>
      </c>
      <c r="S129" s="79"/>
      <c r="T129" s="79"/>
      <c r="U129" s="79"/>
      <c r="V129" s="80" t="str">
        <f t="shared" si="4"/>
        <v/>
      </c>
    </row>
    <row r="130" spans="1:22" s="6" customFormat="1" x14ac:dyDescent="0.2">
      <c r="A130" s="69"/>
      <c r="B130" s="69"/>
      <c r="C130" s="69"/>
      <c r="D130" s="69"/>
      <c r="E130" s="69"/>
      <c r="F130" s="69"/>
      <c r="G130" s="69"/>
      <c r="H130" s="69"/>
      <c r="I130" s="69"/>
      <c r="J130" s="69"/>
      <c r="K130" s="69"/>
      <c r="L130" s="14" t="str">
        <f t="shared" si="5"/>
        <v/>
      </c>
      <c r="M130" s="68"/>
      <c r="N130" s="68"/>
      <c r="O130" s="68"/>
      <c r="P130" s="68"/>
      <c r="Q130" s="68"/>
      <c r="R130" s="15" t="str">
        <f t="shared" si="3"/>
        <v/>
      </c>
      <c r="S130" s="79"/>
      <c r="T130" s="79"/>
      <c r="U130" s="79"/>
      <c r="V130" s="80" t="str">
        <f t="shared" si="4"/>
        <v/>
      </c>
    </row>
    <row r="131" spans="1:22" s="6" customFormat="1" x14ac:dyDescent="0.2">
      <c r="A131" s="69"/>
      <c r="B131" s="69"/>
      <c r="C131" s="69"/>
      <c r="D131" s="69"/>
      <c r="E131" s="69"/>
      <c r="F131" s="69"/>
      <c r="G131" s="69"/>
      <c r="H131" s="69"/>
      <c r="I131" s="69"/>
      <c r="J131" s="69"/>
      <c r="K131" s="69"/>
      <c r="L131" s="14" t="str">
        <f t="shared" si="5"/>
        <v/>
      </c>
      <c r="M131" s="68"/>
      <c r="N131" s="68"/>
      <c r="O131" s="68"/>
      <c r="P131" s="68"/>
      <c r="Q131" s="68"/>
      <c r="R131" s="15" t="str">
        <f t="shared" si="3"/>
        <v/>
      </c>
      <c r="S131" s="79"/>
      <c r="T131" s="79"/>
      <c r="U131" s="79"/>
      <c r="V131" s="80" t="str">
        <f t="shared" si="4"/>
        <v/>
      </c>
    </row>
    <row r="132" spans="1:22" s="6" customFormat="1" x14ac:dyDescent="0.2">
      <c r="A132" s="69"/>
      <c r="B132" s="69"/>
      <c r="C132" s="69"/>
      <c r="D132" s="69"/>
      <c r="E132" s="69"/>
      <c r="F132" s="69"/>
      <c r="G132" s="69"/>
      <c r="H132" s="69"/>
      <c r="I132" s="69"/>
      <c r="J132" s="69"/>
      <c r="K132" s="69"/>
      <c r="L132" s="14" t="str">
        <f t="shared" si="5"/>
        <v/>
      </c>
      <c r="M132" s="68"/>
      <c r="N132" s="68"/>
      <c r="O132" s="68"/>
      <c r="P132" s="68"/>
      <c r="Q132" s="68"/>
      <c r="R132" s="15" t="str">
        <f t="shared" si="3"/>
        <v/>
      </c>
      <c r="S132" s="79"/>
      <c r="T132" s="79"/>
      <c r="U132" s="79"/>
      <c r="V132" s="80" t="str">
        <f t="shared" si="4"/>
        <v/>
      </c>
    </row>
    <row r="133" spans="1:22" s="6" customFormat="1" x14ac:dyDescent="0.2">
      <c r="A133" s="69"/>
      <c r="B133" s="69"/>
      <c r="C133" s="69"/>
      <c r="D133" s="69"/>
      <c r="E133" s="69"/>
      <c r="F133" s="69"/>
      <c r="G133" s="69"/>
      <c r="H133" s="69"/>
      <c r="I133" s="69"/>
      <c r="J133" s="69"/>
      <c r="K133" s="69"/>
      <c r="L133" s="14" t="str">
        <f t="shared" si="5"/>
        <v/>
      </c>
      <c r="M133" s="68"/>
      <c r="N133" s="68"/>
      <c r="O133" s="68"/>
      <c r="P133" s="68"/>
      <c r="Q133" s="68"/>
      <c r="R133" s="15" t="str">
        <f t="shared" ref="R133:R196" si="6">IF(ISNUMBER(N133), M133, "")&amp;(IF(OR(N133="-",ISBLANK((N133))), "", IF(N133&lt;0,"S"&amp;(-1*(ROUND(N133, 5))),"N"&amp;ROUND(N133, 5))&amp;"°, "))&amp;IF(OR(O133="-",ISBLANK(O133)), "", (IF(O133&lt;0,"W"&amp;(-1*(ROUND(O133, 5))),"E"&amp;ROUND(O133, 5))&amp;"°"))&amp;IF(AND(ISNUMBER(N133),(NOT(ISBLANK(P133)))),", ", "")&amp;(IF((ISBLANK(P133)), "", P133&amp;$Q$2))&amp;IF(ISNUMBER(N133), Q133, "")</f>
        <v/>
      </c>
      <c r="S133" s="79"/>
      <c r="T133" s="79"/>
      <c r="U133" s="79"/>
      <c r="V133" s="80" t="str">
        <f t="shared" ref="V133:V196" si="7">SUBSTITUTE((IF(ISBLANK(S133), "", S133&amp;$U$2)&amp;IF(ISBLANK(T133), "", T133&amp;$U$2)&amp;U133),"-","–")</f>
        <v/>
      </c>
    </row>
    <row r="134" spans="1:22" s="6" customFormat="1" x14ac:dyDescent="0.2">
      <c r="A134" s="69"/>
      <c r="B134" s="69"/>
      <c r="C134" s="69"/>
      <c r="D134" s="69"/>
      <c r="E134" s="69"/>
      <c r="F134" s="69"/>
      <c r="G134" s="69"/>
      <c r="H134" s="69"/>
      <c r="I134" s="69"/>
      <c r="J134" s="69"/>
      <c r="K134" s="69"/>
      <c r="L134" s="14" t="str">
        <f t="shared" si="5"/>
        <v/>
      </c>
      <c r="M134" s="68"/>
      <c r="N134" s="68"/>
      <c r="O134" s="68"/>
      <c r="P134" s="68"/>
      <c r="Q134" s="68"/>
      <c r="R134" s="15" t="str">
        <f t="shared" si="6"/>
        <v/>
      </c>
      <c r="S134" s="79"/>
      <c r="T134" s="79"/>
      <c r="U134" s="79"/>
      <c r="V134" s="80" t="str">
        <f t="shared" si="7"/>
        <v/>
      </c>
    </row>
    <row r="135" spans="1:22" s="6" customFormat="1" x14ac:dyDescent="0.2">
      <c r="A135" s="69"/>
      <c r="B135" s="69"/>
      <c r="C135" s="69"/>
      <c r="D135" s="69"/>
      <c r="E135" s="69"/>
      <c r="F135" s="69"/>
      <c r="G135" s="69"/>
      <c r="H135" s="69"/>
      <c r="I135" s="69"/>
      <c r="J135" s="69"/>
      <c r="K135" s="69"/>
      <c r="L135" s="14" t="str">
        <f t="shared" si="5"/>
        <v/>
      </c>
      <c r="M135" s="68"/>
      <c r="N135" s="68"/>
      <c r="O135" s="68"/>
      <c r="P135" s="68"/>
      <c r="Q135" s="68"/>
      <c r="R135" s="15" t="str">
        <f t="shared" si="6"/>
        <v/>
      </c>
      <c r="S135" s="79"/>
      <c r="T135" s="79"/>
      <c r="U135" s="79"/>
      <c r="V135" s="80" t="str">
        <f t="shared" si="7"/>
        <v/>
      </c>
    </row>
    <row r="136" spans="1:22" s="6" customFormat="1" x14ac:dyDescent="0.2">
      <c r="A136" s="69"/>
      <c r="B136" s="69"/>
      <c r="C136" s="69"/>
      <c r="D136" s="69"/>
      <c r="E136" s="69"/>
      <c r="F136" s="69"/>
      <c r="G136" s="69"/>
      <c r="H136" s="69"/>
      <c r="I136" s="69"/>
      <c r="J136" s="69"/>
      <c r="K136" s="69"/>
      <c r="L136" s="14" t="str">
        <f t="shared" ref="L136:L199" si="8">IF(ISNUMBER(B136),A136,"")&amp;(IF(OR(B136="-",ISBLANK((B136))),"",B136&amp;"°"&amp;C136&amp;"'"&amp;D136&amp;"''"&amp;E136))&amp;IF(OR(F136="-",ISBLANK(F136)),"",", "&amp;F136&amp;"°"&amp;G136&amp;"'"&amp;H136&amp;"''"&amp;I136)&amp;IF(AND(ISNUMBER(B136),(NOT(ISBLANK(J136)))),", ","")&amp;(IF((ISBLANK(J136)),"",J136&amp;$J$2))&amp;IF(ISNUMBER(B136),K136,"")</f>
        <v/>
      </c>
      <c r="M136" s="68"/>
      <c r="N136" s="68"/>
      <c r="O136" s="68"/>
      <c r="P136" s="68"/>
      <c r="Q136" s="68"/>
      <c r="R136" s="15" t="str">
        <f t="shared" si="6"/>
        <v/>
      </c>
      <c r="S136" s="79"/>
      <c r="T136" s="79"/>
      <c r="U136" s="79"/>
      <c r="V136" s="80" t="str">
        <f t="shared" si="7"/>
        <v/>
      </c>
    </row>
    <row r="137" spans="1:22" s="6" customFormat="1" x14ac:dyDescent="0.2">
      <c r="A137" s="69"/>
      <c r="B137" s="69"/>
      <c r="C137" s="69"/>
      <c r="D137" s="69"/>
      <c r="E137" s="69"/>
      <c r="F137" s="69"/>
      <c r="G137" s="69"/>
      <c r="H137" s="69"/>
      <c r="I137" s="69"/>
      <c r="J137" s="69"/>
      <c r="K137" s="69"/>
      <c r="L137" s="14" t="str">
        <f t="shared" si="8"/>
        <v/>
      </c>
      <c r="M137" s="68"/>
      <c r="N137" s="68"/>
      <c r="O137" s="68"/>
      <c r="P137" s="68"/>
      <c r="Q137" s="68"/>
      <c r="R137" s="15" t="str">
        <f t="shared" si="6"/>
        <v/>
      </c>
      <c r="S137" s="79"/>
      <c r="T137" s="79"/>
      <c r="U137" s="79"/>
      <c r="V137" s="80" t="str">
        <f t="shared" si="7"/>
        <v/>
      </c>
    </row>
    <row r="138" spans="1:22" s="6" customFormat="1" x14ac:dyDescent="0.2">
      <c r="A138" s="69"/>
      <c r="B138" s="69"/>
      <c r="C138" s="69"/>
      <c r="D138" s="69"/>
      <c r="E138" s="69"/>
      <c r="F138" s="69"/>
      <c r="G138" s="69"/>
      <c r="H138" s="69"/>
      <c r="I138" s="69"/>
      <c r="J138" s="69"/>
      <c r="K138" s="69"/>
      <c r="L138" s="14" t="str">
        <f t="shared" si="8"/>
        <v/>
      </c>
      <c r="M138" s="68"/>
      <c r="N138" s="68"/>
      <c r="O138" s="68"/>
      <c r="P138" s="68"/>
      <c r="Q138" s="68"/>
      <c r="R138" s="15" t="str">
        <f t="shared" si="6"/>
        <v/>
      </c>
      <c r="S138" s="79"/>
      <c r="T138" s="79"/>
      <c r="U138" s="79"/>
      <c r="V138" s="80" t="str">
        <f t="shared" si="7"/>
        <v/>
      </c>
    </row>
    <row r="139" spans="1:22" s="6" customFormat="1" x14ac:dyDescent="0.2">
      <c r="A139" s="69"/>
      <c r="B139" s="69"/>
      <c r="C139" s="69"/>
      <c r="D139" s="69"/>
      <c r="E139" s="69"/>
      <c r="F139" s="69"/>
      <c r="G139" s="69"/>
      <c r="H139" s="69"/>
      <c r="I139" s="69"/>
      <c r="J139" s="69"/>
      <c r="K139" s="69"/>
      <c r="L139" s="14" t="str">
        <f t="shared" si="8"/>
        <v/>
      </c>
      <c r="M139" s="68"/>
      <c r="N139" s="68"/>
      <c r="O139" s="68"/>
      <c r="P139" s="68"/>
      <c r="Q139" s="68"/>
      <c r="R139" s="15" t="str">
        <f t="shared" si="6"/>
        <v/>
      </c>
      <c r="S139" s="79"/>
      <c r="T139" s="79"/>
      <c r="U139" s="79"/>
      <c r="V139" s="80" t="str">
        <f t="shared" si="7"/>
        <v/>
      </c>
    </row>
    <row r="140" spans="1:22" s="6" customFormat="1" x14ac:dyDescent="0.2">
      <c r="A140" s="69"/>
      <c r="B140" s="69"/>
      <c r="C140" s="69"/>
      <c r="D140" s="69"/>
      <c r="E140" s="69"/>
      <c r="F140" s="69"/>
      <c r="G140" s="69"/>
      <c r="H140" s="69"/>
      <c r="I140" s="69"/>
      <c r="J140" s="69"/>
      <c r="K140" s="69"/>
      <c r="L140" s="14" t="str">
        <f t="shared" si="8"/>
        <v/>
      </c>
      <c r="M140" s="68"/>
      <c r="N140" s="68"/>
      <c r="O140" s="68"/>
      <c r="P140" s="68"/>
      <c r="Q140" s="68"/>
      <c r="R140" s="15" t="str">
        <f t="shared" si="6"/>
        <v/>
      </c>
      <c r="S140" s="79"/>
      <c r="T140" s="79"/>
      <c r="U140" s="79"/>
      <c r="V140" s="80" t="str">
        <f t="shared" si="7"/>
        <v/>
      </c>
    </row>
    <row r="141" spans="1:22" s="6" customFormat="1" x14ac:dyDescent="0.2">
      <c r="A141" s="69"/>
      <c r="B141" s="69"/>
      <c r="C141" s="69"/>
      <c r="D141" s="69"/>
      <c r="E141" s="69"/>
      <c r="F141" s="69"/>
      <c r="G141" s="69"/>
      <c r="H141" s="69"/>
      <c r="I141" s="69"/>
      <c r="J141" s="69"/>
      <c r="K141" s="69"/>
      <c r="L141" s="14" t="str">
        <f t="shared" si="8"/>
        <v/>
      </c>
      <c r="M141" s="68"/>
      <c r="N141" s="68"/>
      <c r="O141" s="68"/>
      <c r="P141" s="68"/>
      <c r="Q141" s="68"/>
      <c r="R141" s="15" t="str">
        <f t="shared" si="6"/>
        <v/>
      </c>
      <c r="S141" s="79"/>
      <c r="T141" s="79"/>
      <c r="U141" s="79"/>
      <c r="V141" s="80" t="str">
        <f t="shared" si="7"/>
        <v/>
      </c>
    </row>
    <row r="142" spans="1:22" s="6" customFormat="1" x14ac:dyDescent="0.2">
      <c r="A142" s="69"/>
      <c r="B142" s="69"/>
      <c r="C142" s="69"/>
      <c r="D142" s="69"/>
      <c r="E142" s="69"/>
      <c r="F142" s="69"/>
      <c r="G142" s="69"/>
      <c r="H142" s="69"/>
      <c r="I142" s="69"/>
      <c r="J142" s="69"/>
      <c r="K142" s="69"/>
      <c r="L142" s="14" t="str">
        <f t="shared" si="8"/>
        <v/>
      </c>
      <c r="M142" s="68"/>
      <c r="N142" s="68"/>
      <c r="O142" s="68"/>
      <c r="P142" s="68"/>
      <c r="Q142" s="68"/>
      <c r="R142" s="15" t="str">
        <f t="shared" si="6"/>
        <v/>
      </c>
      <c r="S142" s="79"/>
      <c r="T142" s="79"/>
      <c r="U142" s="79"/>
      <c r="V142" s="80" t="str">
        <f t="shared" si="7"/>
        <v/>
      </c>
    </row>
    <row r="143" spans="1:22" s="6" customFormat="1" x14ac:dyDescent="0.2">
      <c r="A143" s="69"/>
      <c r="B143" s="69"/>
      <c r="C143" s="69"/>
      <c r="D143" s="69"/>
      <c r="E143" s="69"/>
      <c r="F143" s="69"/>
      <c r="G143" s="69"/>
      <c r="H143" s="69"/>
      <c r="I143" s="69"/>
      <c r="J143" s="69"/>
      <c r="K143" s="69"/>
      <c r="L143" s="14" t="str">
        <f t="shared" si="8"/>
        <v/>
      </c>
      <c r="M143" s="68"/>
      <c r="N143" s="68"/>
      <c r="O143" s="68"/>
      <c r="P143" s="68"/>
      <c r="Q143" s="68"/>
      <c r="R143" s="15" t="str">
        <f t="shared" si="6"/>
        <v/>
      </c>
      <c r="S143" s="79"/>
      <c r="T143" s="79"/>
      <c r="U143" s="79"/>
      <c r="V143" s="80" t="str">
        <f t="shared" si="7"/>
        <v/>
      </c>
    </row>
    <row r="144" spans="1:22" s="6" customFormat="1" x14ac:dyDescent="0.2">
      <c r="A144" s="69"/>
      <c r="B144" s="69"/>
      <c r="C144" s="69"/>
      <c r="D144" s="69"/>
      <c r="E144" s="69"/>
      <c r="F144" s="69"/>
      <c r="G144" s="69"/>
      <c r="H144" s="69"/>
      <c r="I144" s="69"/>
      <c r="J144" s="69"/>
      <c r="K144" s="69"/>
      <c r="L144" s="14" t="str">
        <f t="shared" si="8"/>
        <v/>
      </c>
      <c r="M144" s="68"/>
      <c r="N144" s="68"/>
      <c r="O144" s="68"/>
      <c r="P144" s="68"/>
      <c r="Q144" s="68"/>
      <c r="R144" s="15" t="str">
        <f t="shared" si="6"/>
        <v/>
      </c>
      <c r="S144" s="79"/>
      <c r="T144" s="79"/>
      <c r="U144" s="79"/>
      <c r="V144" s="80" t="str">
        <f t="shared" si="7"/>
        <v/>
      </c>
    </row>
    <row r="145" spans="1:22" s="6" customFormat="1" x14ac:dyDescent="0.2">
      <c r="A145" s="69"/>
      <c r="B145" s="69"/>
      <c r="C145" s="69"/>
      <c r="D145" s="69"/>
      <c r="E145" s="69"/>
      <c r="F145" s="69"/>
      <c r="G145" s="69"/>
      <c r="H145" s="69"/>
      <c r="I145" s="69"/>
      <c r="J145" s="69"/>
      <c r="K145" s="69"/>
      <c r="L145" s="14" t="str">
        <f t="shared" si="8"/>
        <v/>
      </c>
      <c r="M145" s="68"/>
      <c r="N145" s="68"/>
      <c r="O145" s="68"/>
      <c r="P145" s="68"/>
      <c r="Q145" s="68"/>
      <c r="R145" s="15" t="str">
        <f t="shared" si="6"/>
        <v/>
      </c>
      <c r="S145" s="79"/>
      <c r="T145" s="79"/>
      <c r="U145" s="79"/>
      <c r="V145" s="80" t="str">
        <f t="shared" si="7"/>
        <v/>
      </c>
    </row>
    <row r="146" spans="1:22" s="6" customFormat="1" x14ac:dyDescent="0.2">
      <c r="A146" s="69"/>
      <c r="B146" s="69"/>
      <c r="C146" s="69"/>
      <c r="D146" s="69"/>
      <c r="E146" s="69"/>
      <c r="F146" s="69"/>
      <c r="G146" s="69"/>
      <c r="H146" s="69"/>
      <c r="I146" s="69"/>
      <c r="J146" s="69"/>
      <c r="K146" s="69"/>
      <c r="L146" s="14" t="str">
        <f t="shared" si="8"/>
        <v/>
      </c>
      <c r="M146" s="68"/>
      <c r="N146" s="68"/>
      <c r="O146" s="68"/>
      <c r="P146" s="68"/>
      <c r="Q146" s="68"/>
      <c r="R146" s="15" t="str">
        <f t="shared" si="6"/>
        <v/>
      </c>
      <c r="S146" s="79"/>
      <c r="T146" s="79"/>
      <c r="U146" s="79"/>
      <c r="V146" s="80" t="str">
        <f t="shared" si="7"/>
        <v/>
      </c>
    </row>
    <row r="147" spans="1:22" s="6" customFormat="1" x14ac:dyDescent="0.2">
      <c r="A147" s="69"/>
      <c r="B147" s="69"/>
      <c r="C147" s="69"/>
      <c r="D147" s="69"/>
      <c r="E147" s="69"/>
      <c r="F147" s="69"/>
      <c r="G147" s="69"/>
      <c r="H147" s="69"/>
      <c r="I147" s="69"/>
      <c r="J147" s="69"/>
      <c r="K147" s="69"/>
      <c r="L147" s="14" t="str">
        <f t="shared" si="8"/>
        <v/>
      </c>
      <c r="M147" s="68"/>
      <c r="N147" s="68"/>
      <c r="O147" s="68"/>
      <c r="P147" s="68"/>
      <c r="Q147" s="68"/>
      <c r="R147" s="15" t="str">
        <f t="shared" si="6"/>
        <v/>
      </c>
      <c r="S147" s="79"/>
      <c r="T147" s="79"/>
      <c r="U147" s="79"/>
      <c r="V147" s="80" t="str">
        <f t="shared" si="7"/>
        <v/>
      </c>
    </row>
    <row r="148" spans="1:22" s="6" customFormat="1" x14ac:dyDescent="0.2">
      <c r="A148" s="69"/>
      <c r="B148" s="69"/>
      <c r="C148" s="69"/>
      <c r="D148" s="69"/>
      <c r="E148" s="69"/>
      <c r="F148" s="69"/>
      <c r="G148" s="69"/>
      <c r="H148" s="69"/>
      <c r="I148" s="69"/>
      <c r="J148" s="69"/>
      <c r="K148" s="69"/>
      <c r="L148" s="14" t="str">
        <f t="shared" si="8"/>
        <v/>
      </c>
      <c r="M148" s="68"/>
      <c r="N148" s="68"/>
      <c r="O148" s="68"/>
      <c r="P148" s="68"/>
      <c r="Q148" s="68"/>
      <c r="R148" s="15" t="str">
        <f t="shared" si="6"/>
        <v/>
      </c>
      <c r="S148" s="79"/>
      <c r="T148" s="79"/>
      <c r="U148" s="79"/>
      <c r="V148" s="80" t="str">
        <f t="shared" si="7"/>
        <v/>
      </c>
    </row>
    <row r="149" spans="1:22" s="6" customFormat="1" x14ac:dyDescent="0.2">
      <c r="A149" s="69"/>
      <c r="B149" s="69"/>
      <c r="C149" s="69"/>
      <c r="D149" s="69"/>
      <c r="E149" s="69"/>
      <c r="F149" s="69"/>
      <c r="G149" s="69"/>
      <c r="H149" s="69"/>
      <c r="I149" s="69"/>
      <c r="J149" s="69"/>
      <c r="K149" s="69"/>
      <c r="L149" s="14" t="str">
        <f t="shared" si="8"/>
        <v/>
      </c>
      <c r="M149" s="68"/>
      <c r="N149" s="68"/>
      <c r="O149" s="68"/>
      <c r="P149" s="68"/>
      <c r="Q149" s="68"/>
      <c r="R149" s="15" t="str">
        <f t="shared" si="6"/>
        <v/>
      </c>
      <c r="S149" s="79"/>
      <c r="T149" s="79"/>
      <c r="U149" s="79"/>
      <c r="V149" s="80" t="str">
        <f t="shared" si="7"/>
        <v/>
      </c>
    </row>
    <row r="150" spans="1:22" s="6" customFormat="1" x14ac:dyDescent="0.2">
      <c r="A150" s="69"/>
      <c r="B150" s="69"/>
      <c r="C150" s="69"/>
      <c r="D150" s="69"/>
      <c r="E150" s="69"/>
      <c r="F150" s="69"/>
      <c r="G150" s="69"/>
      <c r="H150" s="69"/>
      <c r="I150" s="69"/>
      <c r="J150" s="69"/>
      <c r="K150" s="69"/>
      <c r="L150" s="14" t="str">
        <f t="shared" si="8"/>
        <v/>
      </c>
      <c r="M150" s="68"/>
      <c r="N150" s="68"/>
      <c r="O150" s="68"/>
      <c r="P150" s="68"/>
      <c r="Q150" s="68"/>
      <c r="R150" s="15" t="str">
        <f t="shared" si="6"/>
        <v/>
      </c>
      <c r="S150" s="79"/>
      <c r="T150" s="79"/>
      <c r="U150" s="79"/>
      <c r="V150" s="80" t="str">
        <f t="shared" si="7"/>
        <v/>
      </c>
    </row>
    <row r="151" spans="1:22" s="6" customFormat="1" x14ac:dyDescent="0.2">
      <c r="A151" s="69"/>
      <c r="B151" s="69"/>
      <c r="C151" s="69"/>
      <c r="D151" s="69"/>
      <c r="E151" s="69"/>
      <c r="F151" s="69"/>
      <c r="G151" s="69"/>
      <c r="H151" s="69"/>
      <c r="I151" s="69"/>
      <c r="J151" s="69"/>
      <c r="K151" s="69"/>
      <c r="L151" s="14" t="str">
        <f t="shared" si="8"/>
        <v/>
      </c>
      <c r="M151" s="68"/>
      <c r="N151" s="68"/>
      <c r="O151" s="68"/>
      <c r="P151" s="68"/>
      <c r="Q151" s="68"/>
      <c r="R151" s="15" t="str">
        <f t="shared" si="6"/>
        <v/>
      </c>
      <c r="S151" s="79"/>
      <c r="T151" s="79"/>
      <c r="U151" s="79"/>
      <c r="V151" s="80" t="str">
        <f t="shared" si="7"/>
        <v/>
      </c>
    </row>
    <row r="152" spans="1:22" s="6" customFormat="1" x14ac:dyDescent="0.2">
      <c r="A152" s="69"/>
      <c r="B152" s="69"/>
      <c r="C152" s="69"/>
      <c r="D152" s="69"/>
      <c r="E152" s="69"/>
      <c r="F152" s="69"/>
      <c r="G152" s="69"/>
      <c r="H152" s="69"/>
      <c r="I152" s="69"/>
      <c r="J152" s="69"/>
      <c r="K152" s="69"/>
      <c r="L152" s="14" t="str">
        <f t="shared" si="8"/>
        <v/>
      </c>
      <c r="M152" s="68"/>
      <c r="N152" s="68"/>
      <c r="O152" s="68"/>
      <c r="P152" s="68"/>
      <c r="Q152" s="68"/>
      <c r="R152" s="15" t="str">
        <f t="shared" si="6"/>
        <v/>
      </c>
      <c r="S152" s="79"/>
      <c r="T152" s="79"/>
      <c r="U152" s="79"/>
      <c r="V152" s="80" t="str">
        <f t="shared" si="7"/>
        <v/>
      </c>
    </row>
    <row r="153" spans="1:22" s="6" customFormat="1" x14ac:dyDescent="0.2">
      <c r="A153" s="69"/>
      <c r="B153" s="69"/>
      <c r="C153" s="69"/>
      <c r="D153" s="69"/>
      <c r="E153" s="69"/>
      <c r="F153" s="69"/>
      <c r="G153" s="69"/>
      <c r="H153" s="69"/>
      <c r="I153" s="69"/>
      <c r="J153" s="69"/>
      <c r="K153" s="69"/>
      <c r="L153" s="14" t="str">
        <f t="shared" si="8"/>
        <v/>
      </c>
      <c r="M153" s="68"/>
      <c r="N153" s="68"/>
      <c r="O153" s="68"/>
      <c r="P153" s="68"/>
      <c r="Q153" s="68"/>
      <c r="R153" s="15" t="str">
        <f t="shared" si="6"/>
        <v/>
      </c>
      <c r="S153" s="79"/>
      <c r="T153" s="79"/>
      <c r="U153" s="79"/>
      <c r="V153" s="80" t="str">
        <f t="shared" si="7"/>
        <v/>
      </c>
    </row>
    <row r="154" spans="1:22" s="6" customFormat="1" x14ac:dyDescent="0.2">
      <c r="A154" s="69"/>
      <c r="B154" s="69"/>
      <c r="C154" s="69"/>
      <c r="D154" s="69"/>
      <c r="E154" s="69"/>
      <c r="F154" s="69"/>
      <c r="G154" s="69"/>
      <c r="H154" s="69"/>
      <c r="I154" s="69"/>
      <c r="J154" s="69"/>
      <c r="K154" s="69"/>
      <c r="L154" s="14" t="str">
        <f t="shared" si="8"/>
        <v/>
      </c>
      <c r="M154" s="68"/>
      <c r="N154" s="68"/>
      <c r="O154" s="68"/>
      <c r="P154" s="68"/>
      <c r="Q154" s="68"/>
      <c r="R154" s="15" t="str">
        <f t="shared" si="6"/>
        <v/>
      </c>
      <c r="S154" s="79"/>
      <c r="T154" s="79"/>
      <c r="U154" s="79"/>
      <c r="V154" s="80" t="str">
        <f t="shared" si="7"/>
        <v/>
      </c>
    </row>
    <row r="155" spans="1:22" s="6" customFormat="1" x14ac:dyDescent="0.2">
      <c r="A155" s="69"/>
      <c r="B155" s="69"/>
      <c r="C155" s="69"/>
      <c r="D155" s="69"/>
      <c r="E155" s="69"/>
      <c r="F155" s="69"/>
      <c r="G155" s="69"/>
      <c r="H155" s="69"/>
      <c r="I155" s="69"/>
      <c r="J155" s="69"/>
      <c r="K155" s="69"/>
      <c r="L155" s="14" t="str">
        <f t="shared" si="8"/>
        <v/>
      </c>
      <c r="M155" s="68"/>
      <c r="N155" s="68"/>
      <c r="O155" s="68"/>
      <c r="P155" s="68"/>
      <c r="Q155" s="68"/>
      <c r="R155" s="15" t="str">
        <f t="shared" si="6"/>
        <v/>
      </c>
      <c r="S155" s="79"/>
      <c r="T155" s="79"/>
      <c r="U155" s="79"/>
      <c r="V155" s="80" t="str">
        <f t="shared" si="7"/>
        <v/>
      </c>
    </row>
    <row r="156" spans="1:22" s="6" customFormat="1" x14ac:dyDescent="0.2">
      <c r="A156" s="69"/>
      <c r="B156" s="69"/>
      <c r="C156" s="69"/>
      <c r="D156" s="69"/>
      <c r="E156" s="69"/>
      <c r="F156" s="69"/>
      <c r="G156" s="69"/>
      <c r="H156" s="69"/>
      <c r="I156" s="69"/>
      <c r="J156" s="69"/>
      <c r="K156" s="69"/>
      <c r="L156" s="14" t="str">
        <f t="shared" si="8"/>
        <v/>
      </c>
      <c r="M156" s="68"/>
      <c r="N156" s="68"/>
      <c r="O156" s="68"/>
      <c r="P156" s="68"/>
      <c r="Q156" s="68"/>
      <c r="R156" s="15" t="str">
        <f t="shared" si="6"/>
        <v/>
      </c>
      <c r="S156" s="79"/>
      <c r="T156" s="79"/>
      <c r="U156" s="79"/>
      <c r="V156" s="80" t="str">
        <f t="shared" si="7"/>
        <v/>
      </c>
    </row>
    <row r="157" spans="1:22" s="6" customFormat="1" x14ac:dyDescent="0.2">
      <c r="A157" s="69"/>
      <c r="B157" s="69"/>
      <c r="C157" s="69"/>
      <c r="D157" s="69"/>
      <c r="E157" s="69"/>
      <c r="F157" s="69"/>
      <c r="G157" s="69"/>
      <c r="H157" s="69"/>
      <c r="I157" s="69"/>
      <c r="J157" s="69"/>
      <c r="K157" s="69"/>
      <c r="L157" s="14" t="str">
        <f t="shared" si="8"/>
        <v/>
      </c>
      <c r="M157" s="68"/>
      <c r="N157" s="68"/>
      <c r="O157" s="68"/>
      <c r="P157" s="68"/>
      <c r="Q157" s="68"/>
      <c r="R157" s="15" t="str">
        <f t="shared" si="6"/>
        <v/>
      </c>
      <c r="S157" s="79"/>
      <c r="T157" s="79"/>
      <c r="U157" s="79"/>
      <c r="V157" s="80" t="str">
        <f t="shared" si="7"/>
        <v/>
      </c>
    </row>
    <row r="158" spans="1:22" s="6" customFormat="1" x14ac:dyDescent="0.2">
      <c r="A158" s="69"/>
      <c r="B158" s="69"/>
      <c r="C158" s="69"/>
      <c r="D158" s="69"/>
      <c r="E158" s="69"/>
      <c r="F158" s="69"/>
      <c r="G158" s="69"/>
      <c r="H158" s="69"/>
      <c r="I158" s="69"/>
      <c r="J158" s="69"/>
      <c r="K158" s="69"/>
      <c r="L158" s="14" t="str">
        <f t="shared" si="8"/>
        <v/>
      </c>
      <c r="M158" s="68"/>
      <c r="N158" s="68"/>
      <c r="O158" s="68"/>
      <c r="P158" s="68"/>
      <c r="Q158" s="68"/>
      <c r="R158" s="15" t="str">
        <f t="shared" si="6"/>
        <v/>
      </c>
      <c r="S158" s="79"/>
      <c r="T158" s="79"/>
      <c r="U158" s="79"/>
      <c r="V158" s="80" t="str">
        <f t="shared" si="7"/>
        <v/>
      </c>
    </row>
    <row r="159" spans="1:22" s="6" customFormat="1" x14ac:dyDescent="0.2">
      <c r="A159" s="69"/>
      <c r="B159" s="69"/>
      <c r="C159" s="69"/>
      <c r="D159" s="69"/>
      <c r="E159" s="69"/>
      <c r="F159" s="69"/>
      <c r="G159" s="69"/>
      <c r="H159" s="69"/>
      <c r="I159" s="69"/>
      <c r="J159" s="69"/>
      <c r="K159" s="69"/>
      <c r="L159" s="14" t="str">
        <f t="shared" si="8"/>
        <v/>
      </c>
      <c r="M159" s="68"/>
      <c r="N159" s="68"/>
      <c r="O159" s="68"/>
      <c r="P159" s="68"/>
      <c r="Q159" s="68"/>
      <c r="R159" s="15" t="str">
        <f t="shared" si="6"/>
        <v/>
      </c>
      <c r="S159" s="79"/>
      <c r="T159" s="79"/>
      <c r="U159" s="79"/>
      <c r="V159" s="80" t="str">
        <f t="shared" si="7"/>
        <v/>
      </c>
    </row>
    <row r="160" spans="1:22" s="6" customFormat="1" x14ac:dyDescent="0.2">
      <c r="A160" s="69"/>
      <c r="B160" s="69"/>
      <c r="C160" s="69"/>
      <c r="D160" s="69"/>
      <c r="E160" s="69"/>
      <c r="F160" s="69"/>
      <c r="G160" s="69"/>
      <c r="H160" s="69"/>
      <c r="I160" s="69"/>
      <c r="J160" s="69"/>
      <c r="K160" s="69"/>
      <c r="L160" s="14" t="str">
        <f t="shared" si="8"/>
        <v/>
      </c>
      <c r="M160" s="68"/>
      <c r="N160" s="68"/>
      <c r="O160" s="68"/>
      <c r="P160" s="68"/>
      <c r="Q160" s="68"/>
      <c r="R160" s="15" t="str">
        <f t="shared" si="6"/>
        <v/>
      </c>
      <c r="S160" s="79"/>
      <c r="T160" s="79"/>
      <c r="U160" s="79"/>
      <c r="V160" s="80" t="str">
        <f t="shared" si="7"/>
        <v/>
      </c>
    </row>
    <row r="161" spans="1:22" s="6" customFormat="1" x14ac:dyDescent="0.2">
      <c r="A161" s="69"/>
      <c r="B161" s="69"/>
      <c r="C161" s="69"/>
      <c r="D161" s="69"/>
      <c r="E161" s="69"/>
      <c r="F161" s="69"/>
      <c r="G161" s="69"/>
      <c r="H161" s="69"/>
      <c r="I161" s="69"/>
      <c r="J161" s="69"/>
      <c r="K161" s="69"/>
      <c r="L161" s="14" t="str">
        <f t="shared" si="8"/>
        <v/>
      </c>
      <c r="M161" s="68"/>
      <c r="N161" s="68"/>
      <c r="O161" s="68"/>
      <c r="P161" s="68"/>
      <c r="Q161" s="68"/>
      <c r="R161" s="15" t="str">
        <f t="shared" si="6"/>
        <v/>
      </c>
      <c r="S161" s="79"/>
      <c r="T161" s="79"/>
      <c r="U161" s="79"/>
      <c r="V161" s="80" t="str">
        <f t="shared" si="7"/>
        <v/>
      </c>
    </row>
    <row r="162" spans="1:22" s="6" customFormat="1" x14ac:dyDescent="0.2">
      <c r="A162" s="69"/>
      <c r="B162" s="69"/>
      <c r="C162" s="69"/>
      <c r="D162" s="69"/>
      <c r="E162" s="69"/>
      <c r="F162" s="69"/>
      <c r="G162" s="69"/>
      <c r="H162" s="69"/>
      <c r="I162" s="69"/>
      <c r="J162" s="69"/>
      <c r="K162" s="69"/>
      <c r="L162" s="14" t="str">
        <f t="shared" si="8"/>
        <v/>
      </c>
      <c r="M162" s="68"/>
      <c r="N162" s="68"/>
      <c r="O162" s="68"/>
      <c r="P162" s="68"/>
      <c r="Q162" s="68"/>
      <c r="R162" s="15" t="str">
        <f t="shared" si="6"/>
        <v/>
      </c>
      <c r="S162" s="79"/>
      <c r="T162" s="79"/>
      <c r="U162" s="79"/>
      <c r="V162" s="80" t="str">
        <f t="shared" si="7"/>
        <v/>
      </c>
    </row>
    <row r="163" spans="1:22" s="6" customFormat="1" x14ac:dyDescent="0.2">
      <c r="A163" s="69"/>
      <c r="B163" s="69"/>
      <c r="C163" s="69"/>
      <c r="D163" s="69"/>
      <c r="E163" s="69"/>
      <c r="F163" s="69"/>
      <c r="G163" s="69"/>
      <c r="H163" s="69"/>
      <c r="I163" s="69"/>
      <c r="J163" s="69"/>
      <c r="K163" s="69"/>
      <c r="L163" s="14" t="str">
        <f t="shared" si="8"/>
        <v/>
      </c>
      <c r="M163" s="68"/>
      <c r="N163" s="68"/>
      <c r="O163" s="68"/>
      <c r="P163" s="68"/>
      <c r="Q163" s="68"/>
      <c r="R163" s="15" t="str">
        <f t="shared" si="6"/>
        <v/>
      </c>
      <c r="S163" s="79"/>
      <c r="T163" s="79"/>
      <c r="U163" s="79"/>
      <c r="V163" s="80" t="str">
        <f t="shared" si="7"/>
        <v/>
      </c>
    </row>
    <row r="164" spans="1:22" s="6" customFormat="1" x14ac:dyDescent="0.2">
      <c r="A164" s="69"/>
      <c r="B164" s="69"/>
      <c r="C164" s="69"/>
      <c r="D164" s="69"/>
      <c r="E164" s="69"/>
      <c r="F164" s="69"/>
      <c r="G164" s="69"/>
      <c r="H164" s="69"/>
      <c r="I164" s="69"/>
      <c r="J164" s="69"/>
      <c r="K164" s="69"/>
      <c r="L164" s="14" t="str">
        <f t="shared" si="8"/>
        <v/>
      </c>
      <c r="M164" s="68"/>
      <c r="N164" s="68"/>
      <c r="O164" s="68"/>
      <c r="P164" s="68"/>
      <c r="Q164" s="68"/>
      <c r="R164" s="15" t="str">
        <f t="shared" si="6"/>
        <v/>
      </c>
      <c r="S164" s="79"/>
      <c r="T164" s="79"/>
      <c r="U164" s="79"/>
      <c r="V164" s="80" t="str">
        <f t="shared" si="7"/>
        <v/>
      </c>
    </row>
    <row r="165" spans="1:22" s="6" customFormat="1" x14ac:dyDescent="0.2">
      <c r="A165" s="69"/>
      <c r="B165" s="69"/>
      <c r="C165" s="69"/>
      <c r="D165" s="69"/>
      <c r="E165" s="69"/>
      <c r="F165" s="69"/>
      <c r="G165" s="69"/>
      <c r="H165" s="69"/>
      <c r="I165" s="69"/>
      <c r="J165" s="69"/>
      <c r="K165" s="69"/>
      <c r="L165" s="14" t="str">
        <f t="shared" si="8"/>
        <v/>
      </c>
      <c r="M165" s="68"/>
      <c r="N165" s="68"/>
      <c r="O165" s="68"/>
      <c r="P165" s="68"/>
      <c r="Q165" s="68"/>
      <c r="R165" s="15" t="str">
        <f t="shared" si="6"/>
        <v/>
      </c>
      <c r="S165" s="79"/>
      <c r="T165" s="79"/>
      <c r="U165" s="79"/>
      <c r="V165" s="80" t="str">
        <f t="shared" si="7"/>
        <v/>
      </c>
    </row>
    <row r="166" spans="1:22" s="6" customFormat="1" x14ac:dyDescent="0.2">
      <c r="A166" s="69"/>
      <c r="B166" s="69"/>
      <c r="C166" s="69"/>
      <c r="D166" s="69"/>
      <c r="E166" s="69"/>
      <c r="F166" s="69"/>
      <c r="G166" s="69"/>
      <c r="H166" s="69"/>
      <c r="I166" s="69"/>
      <c r="J166" s="69"/>
      <c r="K166" s="69"/>
      <c r="L166" s="14" t="str">
        <f t="shared" si="8"/>
        <v/>
      </c>
      <c r="M166" s="68"/>
      <c r="N166" s="68"/>
      <c r="O166" s="68"/>
      <c r="P166" s="68"/>
      <c r="Q166" s="68"/>
      <c r="R166" s="15" t="str">
        <f t="shared" si="6"/>
        <v/>
      </c>
      <c r="S166" s="79"/>
      <c r="T166" s="79"/>
      <c r="U166" s="79"/>
      <c r="V166" s="80" t="str">
        <f t="shared" si="7"/>
        <v/>
      </c>
    </row>
    <row r="167" spans="1:22" s="6" customFormat="1" x14ac:dyDescent="0.2">
      <c r="A167" s="69"/>
      <c r="B167" s="69"/>
      <c r="C167" s="69"/>
      <c r="D167" s="69"/>
      <c r="E167" s="69"/>
      <c r="F167" s="69"/>
      <c r="G167" s="69"/>
      <c r="H167" s="69"/>
      <c r="I167" s="69"/>
      <c r="J167" s="69"/>
      <c r="K167" s="69"/>
      <c r="L167" s="14" t="str">
        <f t="shared" si="8"/>
        <v/>
      </c>
      <c r="M167" s="68"/>
      <c r="N167" s="68"/>
      <c r="O167" s="68"/>
      <c r="P167" s="68"/>
      <c r="Q167" s="68"/>
      <c r="R167" s="15" t="str">
        <f t="shared" si="6"/>
        <v/>
      </c>
      <c r="S167" s="79"/>
      <c r="T167" s="79"/>
      <c r="U167" s="79"/>
      <c r="V167" s="80" t="str">
        <f t="shared" si="7"/>
        <v/>
      </c>
    </row>
    <row r="168" spans="1:22" s="6" customFormat="1" x14ac:dyDescent="0.2">
      <c r="A168" s="69"/>
      <c r="B168" s="69"/>
      <c r="C168" s="69"/>
      <c r="D168" s="69"/>
      <c r="E168" s="69"/>
      <c r="F168" s="69"/>
      <c r="G168" s="69"/>
      <c r="H168" s="69"/>
      <c r="I168" s="69"/>
      <c r="J168" s="69"/>
      <c r="K168" s="69"/>
      <c r="L168" s="14" t="str">
        <f t="shared" si="8"/>
        <v/>
      </c>
      <c r="M168" s="68"/>
      <c r="N168" s="68"/>
      <c r="O168" s="68"/>
      <c r="P168" s="68"/>
      <c r="Q168" s="68"/>
      <c r="R168" s="15" t="str">
        <f t="shared" si="6"/>
        <v/>
      </c>
      <c r="S168" s="79"/>
      <c r="T168" s="79"/>
      <c r="U168" s="79"/>
      <c r="V168" s="80" t="str">
        <f t="shared" si="7"/>
        <v/>
      </c>
    </row>
    <row r="169" spans="1:22" s="6" customFormat="1" x14ac:dyDescent="0.2">
      <c r="A169" s="69"/>
      <c r="B169" s="69"/>
      <c r="C169" s="69"/>
      <c r="D169" s="69"/>
      <c r="E169" s="69"/>
      <c r="F169" s="69"/>
      <c r="G169" s="69"/>
      <c r="H169" s="69"/>
      <c r="I169" s="69"/>
      <c r="J169" s="69"/>
      <c r="K169" s="69"/>
      <c r="L169" s="14" t="str">
        <f t="shared" si="8"/>
        <v/>
      </c>
      <c r="M169" s="68"/>
      <c r="N169" s="68"/>
      <c r="O169" s="68"/>
      <c r="P169" s="68"/>
      <c r="Q169" s="68"/>
      <c r="R169" s="15" t="str">
        <f t="shared" si="6"/>
        <v/>
      </c>
      <c r="S169" s="79"/>
      <c r="T169" s="79"/>
      <c r="U169" s="79"/>
      <c r="V169" s="80" t="str">
        <f t="shared" si="7"/>
        <v/>
      </c>
    </row>
    <row r="170" spans="1:22" s="6" customFormat="1" x14ac:dyDescent="0.2">
      <c r="A170" s="69"/>
      <c r="B170" s="69"/>
      <c r="C170" s="69"/>
      <c r="D170" s="69"/>
      <c r="E170" s="69"/>
      <c r="F170" s="69"/>
      <c r="G170" s="69"/>
      <c r="H170" s="69"/>
      <c r="I170" s="69"/>
      <c r="J170" s="69"/>
      <c r="K170" s="69"/>
      <c r="L170" s="14" t="str">
        <f t="shared" si="8"/>
        <v/>
      </c>
      <c r="M170" s="68"/>
      <c r="N170" s="68"/>
      <c r="O170" s="68"/>
      <c r="P170" s="68"/>
      <c r="Q170" s="68"/>
      <c r="R170" s="15" t="str">
        <f t="shared" si="6"/>
        <v/>
      </c>
      <c r="S170" s="79"/>
      <c r="T170" s="79"/>
      <c r="U170" s="79"/>
      <c r="V170" s="80" t="str">
        <f t="shared" si="7"/>
        <v/>
      </c>
    </row>
    <row r="171" spans="1:22" s="6" customFormat="1" x14ac:dyDescent="0.2">
      <c r="A171" s="69"/>
      <c r="B171" s="69"/>
      <c r="C171" s="69"/>
      <c r="D171" s="69"/>
      <c r="E171" s="69"/>
      <c r="F171" s="69"/>
      <c r="G171" s="69"/>
      <c r="H171" s="69"/>
      <c r="I171" s="69"/>
      <c r="J171" s="69"/>
      <c r="K171" s="69"/>
      <c r="L171" s="14" t="str">
        <f t="shared" si="8"/>
        <v/>
      </c>
      <c r="M171" s="68"/>
      <c r="N171" s="68"/>
      <c r="O171" s="68"/>
      <c r="P171" s="68"/>
      <c r="Q171" s="68"/>
      <c r="R171" s="15" t="str">
        <f t="shared" si="6"/>
        <v/>
      </c>
      <c r="S171" s="79"/>
      <c r="T171" s="79"/>
      <c r="U171" s="79"/>
      <c r="V171" s="80" t="str">
        <f t="shared" si="7"/>
        <v/>
      </c>
    </row>
    <row r="172" spans="1:22" s="6" customFormat="1" x14ac:dyDescent="0.2">
      <c r="A172" s="69"/>
      <c r="B172" s="69"/>
      <c r="C172" s="69"/>
      <c r="D172" s="69"/>
      <c r="E172" s="69"/>
      <c r="F172" s="69"/>
      <c r="G172" s="69"/>
      <c r="H172" s="69"/>
      <c r="I172" s="69"/>
      <c r="J172" s="69"/>
      <c r="K172" s="69"/>
      <c r="L172" s="14" t="str">
        <f t="shared" si="8"/>
        <v/>
      </c>
      <c r="M172" s="68"/>
      <c r="N172" s="68"/>
      <c r="O172" s="68"/>
      <c r="P172" s="68"/>
      <c r="Q172" s="68"/>
      <c r="R172" s="15" t="str">
        <f t="shared" si="6"/>
        <v/>
      </c>
      <c r="S172" s="79"/>
      <c r="T172" s="79"/>
      <c r="U172" s="79"/>
      <c r="V172" s="80" t="str">
        <f t="shared" si="7"/>
        <v/>
      </c>
    </row>
    <row r="173" spans="1:22" s="6" customFormat="1" x14ac:dyDescent="0.2">
      <c r="A173" s="69"/>
      <c r="B173" s="69"/>
      <c r="C173" s="69"/>
      <c r="D173" s="69"/>
      <c r="E173" s="69"/>
      <c r="F173" s="69"/>
      <c r="G173" s="69"/>
      <c r="H173" s="69"/>
      <c r="I173" s="69"/>
      <c r="J173" s="69"/>
      <c r="K173" s="69"/>
      <c r="L173" s="14" t="str">
        <f t="shared" si="8"/>
        <v/>
      </c>
      <c r="M173" s="68"/>
      <c r="N173" s="68"/>
      <c r="O173" s="68"/>
      <c r="P173" s="68"/>
      <c r="Q173" s="68"/>
      <c r="R173" s="15" t="str">
        <f t="shared" si="6"/>
        <v/>
      </c>
      <c r="S173" s="79"/>
      <c r="T173" s="79"/>
      <c r="U173" s="79"/>
      <c r="V173" s="80" t="str">
        <f t="shared" si="7"/>
        <v/>
      </c>
    </row>
    <row r="174" spans="1:22" s="6" customFormat="1" x14ac:dyDescent="0.2">
      <c r="A174" s="69"/>
      <c r="B174" s="69"/>
      <c r="C174" s="69"/>
      <c r="D174" s="69"/>
      <c r="E174" s="69"/>
      <c r="F174" s="69"/>
      <c r="G174" s="69"/>
      <c r="H174" s="69"/>
      <c r="I174" s="69"/>
      <c r="J174" s="69"/>
      <c r="K174" s="69"/>
      <c r="L174" s="14" t="str">
        <f t="shared" si="8"/>
        <v/>
      </c>
      <c r="M174" s="68"/>
      <c r="N174" s="68"/>
      <c r="O174" s="68"/>
      <c r="P174" s="68"/>
      <c r="Q174" s="68"/>
      <c r="R174" s="15" t="str">
        <f t="shared" si="6"/>
        <v/>
      </c>
      <c r="S174" s="79"/>
      <c r="T174" s="79"/>
      <c r="U174" s="79"/>
      <c r="V174" s="80" t="str">
        <f t="shared" si="7"/>
        <v/>
      </c>
    </row>
    <row r="175" spans="1:22" s="6" customFormat="1" x14ac:dyDescent="0.2">
      <c r="A175" s="69"/>
      <c r="B175" s="69"/>
      <c r="C175" s="69"/>
      <c r="D175" s="69"/>
      <c r="E175" s="69"/>
      <c r="F175" s="69"/>
      <c r="G175" s="69"/>
      <c r="H175" s="69"/>
      <c r="I175" s="69"/>
      <c r="J175" s="69"/>
      <c r="K175" s="69"/>
      <c r="L175" s="14" t="str">
        <f t="shared" si="8"/>
        <v/>
      </c>
      <c r="M175" s="68"/>
      <c r="N175" s="68"/>
      <c r="O175" s="68"/>
      <c r="P175" s="68"/>
      <c r="Q175" s="68"/>
      <c r="R175" s="15" t="str">
        <f t="shared" si="6"/>
        <v/>
      </c>
      <c r="S175" s="79"/>
      <c r="T175" s="79"/>
      <c r="U175" s="79"/>
      <c r="V175" s="80" t="str">
        <f t="shared" si="7"/>
        <v/>
      </c>
    </row>
    <row r="176" spans="1:22" s="6" customFormat="1" x14ac:dyDescent="0.2">
      <c r="A176" s="69"/>
      <c r="B176" s="69"/>
      <c r="C176" s="69"/>
      <c r="D176" s="69"/>
      <c r="E176" s="69"/>
      <c r="F176" s="69"/>
      <c r="G176" s="69"/>
      <c r="H176" s="69"/>
      <c r="I176" s="69"/>
      <c r="J176" s="69"/>
      <c r="K176" s="69"/>
      <c r="L176" s="14" t="str">
        <f t="shared" si="8"/>
        <v/>
      </c>
      <c r="M176" s="68"/>
      <c r="N176" s="68"/>
      <c r="O176" s="68"/>
      <c r="P176" s="68"/>
      <c r="Q176" s="68"/>
      <c r="R176" s="15" t="str">
        <f t="shared" si="6"/>
        <v/>
      </c>
      <c r="S176" s="79"/>
      <c r="T176" s="79"/>
      <c r="U176" s="79"/>
      <c r="V176" s="80" t="str">
        <f t="shared" si="7"/>
        <v/>
      </c>
    </row>
    <row r="177" spans="1:22" s="6" customFormat="1" x14ac:dyDescent="0.2">
      <c r="A177" s="69"/>
      <c r="B177" s="69"/>
      <c r="C177" s="69"/>
      <c r="D177" s="69"/>
      <c r="E177" s="69"/>
      <c r="F177" s="69"/>
      <c r="G177" s="69"/>
      <c r="H177" s="69"/>
      <c r="I177" s="69"/>
      <c r="J177" s="69"/>
      <c r="K177" s="69"/>
      <c r="L177" s="14" t="str">
        <f t="shared" si="8"/>
        <v/>
      </c>
      <c r="M177" s="68"/>
      <c r="N177" s="68"/>
      <c r="O177" s="68"/>
      <c r="P177" s="68"/>
      <c r="Q177" s="68"/>
      <c r="R177" s="15" t="str">
        <f t="shared" si="6"/>
        <v/>
      </c>
      <c r="S177" s="79"/>
      <c r="T177" s="79"/>
      <c r="U177" s="79"/>
      <c r="V177" s="80" t="str">
        <f t="shared" si="7"/>
        <v/>
      </c>
    </row>
    <row r="178" spans="1:22" s="6" customFormat="1" x14ac:dyDescent="0.2">
      <c r="A178" s="69"/>
      <c r="B178" s="69"/>
      <c r="C178" s="69"/>
      <c r="D178" s="69"/>
      <c r="E178" s="69"/>
      <c r="F178" s="69"/>
      <c r="G178" s="69"/>
      <c r="H178" s="69"/>
      <c r="I178" s="69"/>
      <c r="J178" s="69"/>
      <c r="K178" s="69"/>
      <c r="L178" s="14" t="str">
        <f t="shared" si="8"/>
        <v/>
      </c>
      <c r="M178" s="68"/>
      <c r="N178" s="68"/>
      <c r="O178" s="68"/>
      <c r="P178" s="68"/>
      <c r="Q178" s="68"/>
      <c r="R178" s="15" t="str">
        <f t="shared" si="6"/>
        <v/>
      </c>
      <c r="S178" s="79"/>
      <c r="T178" s="79"/>
      <c r="U178" s="79"/>
      <c r="V178" s="80" t="str">
        <f t="shared" si="7"/>
        <v/>
      </c>
    </row>
    <row r="179" spans="1:22" s="6" customFormat="1" x14ac:dyDescent="0.2">
      <c r="A179" s="69"/>
      <c r="B179" s="69"/>
      <c r="C179" s="69"/>
      <c r="D179" s="69"/>
      <c r="E179" s="69"/>
      <c r="F179" s="69"/>
      <c r="G179" s="69"/>
      <c r="H179" s="69"/>
      <c r="I179" s="69"/>
      <c r="J179" s="69"/>
      <c r="K179" s="69"/>
      <c r="L179" s="14" t="str">
        <f t="shared" si="8"/>
        <v/>
      </c>
      <c r="M179" s="68"/>
      <c r="N179" s="68"/>
      <c r="O179" s="68"/>
      <c r="P179" s="68"/>
      <c r="Q179" s="68"/>
      <c r="R179" s="15" t="str">
        <f t="shared" si="6"/>
        <v/>
      </c>
      <c r="S179" s="79"/>
      <c r="T179" s="79"/>
      <c r="U179" s="79"/>
      <c r="V179" s="80" t="str">
        <f t="shared" si="7"/>
        <v/>
      </c>
    </row>
    <row r="180" spans="1:22" s="6" customFormat="1" x14ac:dyDescent="0.2">
      <c r="A180" s="69"/>
      <c r="B180" s="69"/>
      <c r="C180" s="69"/>
      <c r="D180" s="69"/>
      <c r="E180" s="69"/>
      <c r="F180" s="69"/>
      <c r="G180" s="69"/>
      <c r="H180" s="69"/>
      <c r="I180" s="69"/>
      <c r="J180" s="69"/>
      <c r="K180" s="69"/>
      <c r="L180" s="14" t="str">
        <f t="shared" si="8"/>
        <v/>
      </c>
      <c r="M180" s="68"/>
      <c r="N180" s="68"/>
      <c r="O180" s="68"/>
      <c r="P180" s="68"/>
      <c r="Q180" s="68"/>
      <c r="R180" s="15" t="str">
        <f t="shared" si="6"/>
        <v/>
      </c>
      <c r="S180" s="79"/>
      <c r="T180" s="79"/>
      <c r="U180" s="79"/>
      <c r="V180" s="80" t="str">
        <f t="shared" si="7"/>
        <v/>
      </c>
    </row>
    <row r="181" spans="1:22" s="6" customFormat="1" x14ac:dyDescent="0.2">
      <c r="A181" s="69"/>
      <c r="B181" s="69"/>
      <c r="C181" s="69"/>
      <c r="D181" s="69"/>
      <c r="E181" s="69"/>
      <c r="F181" s="69"/>
      <c r="G181" s="69"/>
      <c r="H181" s="69"/>
      <c r="I181" s="69"/>
      <c r="J181" s="69"/>
      <c r="K181" s="69"/>
      <c r="L181" s="14" t="str">
        <f t="shared" si="8"/>
        <v/>
      </c>
      <c r="M181" s="68"/>
      <c r="N181" s="68"/>
      <c r="O181" s="68"/>
      <c r="P181" s="68"/>
      <c r="Q181" s="68"/>
      <c r="R181" s="15" t="str">
        <f t="shared" si="6"/>
        <v/>
      </c>
      <c r="S181" s="79"/>
      <c r="T181" s="79"/>
      <c r="U181" s="79"/>
      <c r="V181" s="80" t="str">
        <f t="shared" si="7"/>
        <v/>
      </c>
    </row>
    <row r="182" spans="1:22" s="6" customFormat="1" x14ac:dyDescent="0.2">
      <c r="A182" s="69"/>
      <c r="B182" s="69"/>
      <c r="C182" s="69"/>
      <c r="D182" s="69"/>
      <c r="E182" s="69"/>
      <c r="F182" s="69"/>
      <c r="G182" s="69"/>
      <c r="H182" s="69"/>
      <c r="I182" s="69"/>
      <c r="J182" s="69"/>
      <c r="K182" s="69"/>
      <c r="L182" s="14" t="str">
        <f t="shared" si="8"/>
        <v/>
      </c>
      <c r="M182" s="68"/>
      <c r="N182" s="68"/>
      <c r="O182" s="68"/>
      <c r="P182" s="68"/>
      <c r="Q182" s="68"/>
      <c r="R182" s="15" t="str">
        <f t="shared" si="6"/>
        <v/>
      </c>
      <c r="S182" s="79"/>
      <c r="T182" s="79"/>
      <c r="U182" s="79"/>
      <c r="V182" s="80" t="str">
        <f t="shared" si="7"/>
        <v/>
      </c>
    </row>
    <row r="183" spans="1:22" s="6" customFormat="1" x14ac:dyDescent="0.2">
      <c r="A183" s="69"/>
      <c r="B183" s="69"/>
      <c r="C183" s="69"/>
      <c r="D183" s="69"/>
      <c r="E183" s="69"/>
      <c r="F183" s="69"/>
      <c r="G183" s="69"/>
      <c r="H183" s="69"/>
      <c r="I183" s="69"/>
      <c r="J183" s="69"/>
      <c r="K183" s="69"/>
      <c r="L183" s="14" t="str">
        <f t="shared" si="8"/>
        <v/>
      </c>
      <c r="M183" s="68"/>
      <c r="N183" s="68"/>
      <c r="O183" s="68"/>
      <c r="P183" s="68"/>
      <c r="Q183" s="68"/>
      <c r="R183" s="15" t="str">
        <f t="shared" si="6"/>
        <v/>
      </c>
      <c r="S183" s="79"/>
      <c r="T183" s="79"/>
      <c r="U183" s="79"/>
      <c r="V183" s="80" t="str">
        <f t="shared" si="7"/>
        <v/>
      </c>
    </row>
    <row r="184" spans="1:22" s="6" customFormat="1" x14ac:dyDescent="0.2">
      <c r="A184" s="69"/>
      <c r="B184" s="69"/>
      <c r="C184" s="69"/>
      <c r="D184" s="69"/>
      <c r="E184" s="69"/>
      <c r="F184" s="69"/>
      <c r="G184" s="69"/>
      <c r="H184" s="69"/>
      <c r="I184" s="69"/>
      <c r="J184" s="69"/>
      <c r="K184" s="69"/>
      <c r="L184" s="14" t="str">
        <f t="shared" si="8"/>
        <v/>
      </c>
      <c r="M184" s="68"/>
      <c r="N184" s="68"/>
      <c r="O184" s="68"/>
      <c r="P184" s="68"/>
      <c r="Q184" s="68"/>
      <c r="R184" s="15" t="str">
        <f t="shared" si="6"/>
        <v/>
      </c>
      <c r="S184" s="79"/>
      <c r="T184" s="79"/>
      <c r="U184" s="79"/>
      <c r="V184" s="80" t="str">
        <f t="shared" si="7"/>
        <v/>
      </c>
    </row>
    <row r="185" spans="1:22" s="6" customFormat="1" x14ac:dyDescent="0.2">
      <c r="A185" s="69"/>
      <c r="B185" s="69"/>
      <c r="C185" s="69"/>
      <c r="D185" s="69"/>
      <c r="E185" s="69"/>
      <c r="F185" s="69"/>
      <c r="G185" s="69"/>
      <c r="H185" s="69"/>
      <c r="I185" s="69"/>
      <c r="J185" s="69"/>
      <c r="K185" s="69"/>
      <c r="L185" s="14" t="str">
        <f t="shared" si="8"/>
        <v/>
      </c>
      <c r="M185" s="68"/>
      <c r="N185" s="68"/>
      <c r="O185" s="68"/>
      <c r="P185" s="68"/>
      <c r="Q185" s="68"/>
      <c r="R185" s="15" t="str">
        <f t="shared" si="6"/>
        <v/>
      </c>
      <c r="S185" s="79"/>
      <c r="T185" s="79"/>
      <c r="U185" s="79"/>
      <c r="V185" s="80" t="str">
        <f t="shared" si="7"/>
        <v/>
      </c>
    </row>
    <row r="186" spans="1:22" s="6" customFormat="1" x14ac:dyDescent="0.2">
      <c r="A186" s="69"/>
      <c r="B186" s="69"/>
      <c r="C186" s="69"/>
      <c r="D186" s="69"/>
      <c r="E186" s="69"/>
      <c r="F186" s="69"/>
      <c r="G186" s="69"/>
      <c r="H186" s="69"/>
      <c r="I186" s="69"/>
      <c r="J186" s="69"/>
      <c r="K186" s="69"/>
      <c r="L186" s="14" t="str">
        <f t="shared" si="8"/>
        <v/>
      </c>
      <c r="M186" s="68"/>
      <c r="N186" s="68"/>
      <c r="O186" s="68"/>
      <c r="P186" s="68"/>
      <c r="Q186" s="68"/>
      <c r="R186" s="15" t="str">
        <f t="shared" si="6"/>
        <v/>
      </c>
      <c r="S186" s="79"/>
      <c r="T186" s="79"/>
      <c r="U186" s="79"/>
      <c r="V186" s="80" t="str">
        <f t="shared" si="7"/>
        <v/>
      </c>
    </row>
    <row r="187" spans="1:22" s="6" customFormat="1" x14ac:dyDescent="0.2">
      <c r="A187" s="69"/>
      <c r="B187" s="69"/>
      <c r="C187" s="69"/>
      <c r="D187" s="69"/>
      <c r="E187" s="69"/>
      <c r="F187" s="69"/>
      <c r="G187" s="69"/>
      <c r="H187" s="69"/>
      <c r="I187" s="69"/>
      <c r="J187" s="69"/>
      <c r="K187" s="69"/>
      <c r="L187" s="14" t="str">
        <f t="shared" si="8"/>
        <v/>
      </c>
      <c r="M187" s="68"/>
      <c r="N187" s="68"/>
      <c r="O187" s="68"/>
      <c r="P187" s="68"/>
      <c r="Q187" s="68"/>
      <c r="R187" s="15" t="str">
        <f t="shared" si="6"/>
        <v/>
      </c>
      <c r="S187" s="79"/>
      <c r="T187" s="79"/>
      <c r="U187" s="79"/>
      <c r="V187" s="80" t="str">
        <f t="shared" si="7"/>
        <v/>
      </c>
    </row>
    <row r="188" spans="1:22" s="6" customFormat="1" x14ac:dyDescent="0.2">
      <c r="A188" s="69"/>
      <c r="B188" s="69"/>
      <c r="C188" s="69"/>
      <c r="D188" s="69"/>
      <c r="E188" s="69"/>
      <c r="F188" s="69"/>
      <c r="G188" s="69"/>
      <c r="H188" s="69"/>
      <c r="I188" s="69"/>
      <c r="J188" s="69"/>
      <c r="K188" s="69"/>
      <c r="L188" s="14" t="str">
        <f t="shared" si="8"/>
        <v/>
      </c>
      <c r="M188" s="68"/>
      <c r="N188" s="68"/>
      <c r="O188" s="68"/>
      <c r="P188" s="68"/>
      <c r="Q188" s="68"/>
      <c r="R188" s="15" t="str">
        <f t="shared" si="6"/>
        <v/>
      </c>
      <c r="S188" s="79"/>
      <c r="T188" s="79"/>
      <c r="U188" s="79"/>
      <c r="V188" s="80" t="str">
        <f t="shared" si="7"/>
        <v/>
      </c>
    </row>
    <row r="189" spans="1:22" s="6" customFormat="1" x14ac:dyDescent="0.2">
      <c r="A189" s="69"/>
      <c r="B189" s="69"/>
      <c r="C189" s="69"/>
      <c r="D189" s="69"/>
      <c r="E189" s="69"/>
      <c r="F189" s="69"/>
      <c r="G189" s="69"/>
      <c r="H189" s="69"/>
      <c r="I189" s="69"/>
      <c r="J189" s="69"/>
      <c r="K189" s="69"/>
      <c r="L189" s="14" t="str">
        <f t="shared" si="8"/>
        <v/>
      </c>
      <c r="M189" s="68"/>
      <c r="N189" s="68"/>
      <c r="O189" s="68"/>
      <c r="P189" s="68"/>
      <c r="Q189" s="68"/>
      <c r="R189" s="15" t="str">
        <f t="shared" si="6"/>
        <v/>
      </c>
      <c r="S189" s="79"/>
      <c r="T189" s="79"/>
      <c r="U189" s="79"/>
      <c r="V189" s="80" t="str">
        <f t="shared" si="7"/>
        <v/>
      </c>
    </row>
    <row r="190" spans="1:22" s="6" customFormat="1" x14ac:dyDescent="0.2">
      <c r="A190" s="69"/>
      <c r="B190" s="69"/>
      <c r="C190" s="69"/>
      <c r="D190" s="69"/>
      <c r="E190" s="69"/>
      <c r="F190" s="69"/>
      <c r="G190" s="69"/>
      <c r="H190" s="69"/>
      <c r="I190" s="69"/>
      <c r="J190" s="69"/>
      <c r="K190" s="69"/>
      <c r="L190" s="14" t="str">
        <f t="shared" si="8"/>
        <v/>
      </c>
      <c r="M190" s="68"/>
      <c r="N190" s="68"/>
      <c r="O190" s="68"/>
      <c r="P190" s="68"/>
      <c r="Q190" s="68"/>
      <c r="R190" s="15" t="str">
        <f t="shared" si="6"/>
        <v/>
      </c>
      <c r="S190" s="79"/>
      <c r="T190" s="79"/>
      <c r="U190" s="79"/>
      <c r="V190" s="80" t="str">
        <f t="shared" si="7"/>
        <v/>
      </c>
    </row>
    <row r="191" spans="1:22" s="6" customFormat="1" x14ac:dyDescent="0.2">
      <c r="A191" s="69"/>
      <c r="B191" s="69"/>
      <c r="C191" s="69"/>
      <c r="D191" s="69"/>
      <c r="E191" s="69"/>
      <c r="F191" s="69"/>
      <c r="G191" s="69"/>
      <c r="H191" s="69"/>
      <c r="I191" s="69"/>
      <c r="J191" s="69"/>
      <c r="K191" s="69"/>
      <c r="L191" s="14" t="str">
        <f t="shared" si="8"/>
        <v/>
      </c>
      <c r="M191" s="68"/>
      <c r="N191" s="68"/>
      <c r="O191" s="68"/>
      <c r="P191" s="68"/>
      <c r="Q191" s="68"/>
      <c r="R191" s="15" t="str">
        <f t="shared" si="6"/>
        <v/>
      </c>
      <c r="S191" s="79"/>
      <c r="T191" s="79"/>
      <c r="U191" s="79"/>
      <c r="V191" s="80" t="str">
        <f t="shared" si="7"/>
        <v/>
      </c>
    </row>
    <row r="192" spans="1:22" s="6" customFormat="1" x14ac:dyDescent="0.2">
      <c r="A192" s="69"/>
      <c r="B192" s="69"/>
      <c r="C192" s="69"/>
      <c r="D192" s="69"/>
      <c r="E192" s="69"/>
      <c r="F192" s="69"/>
      <c r="G192" s="69"/>
      <c r="H192" s="69"/>
      <c r="I192" s="69"/>
      <c r="J192" s="69"/>
      <c r="K192" s="69"/>
      <c r="L192" s="14" t="str">
        <f t="shared" si="8"/>
        <v/>
      </c>
      <c r="M192" s="68"/>
      <c r="N192" s="68"/>
      <c r="O192" s="68"/>
      <c r="P192" s="68"/>
      <c r="Q192" s="68"/>
      <c r="R192" s="15" t="str">
        <f t="shared" si="6"/>
        <v/>
      </c>
      <c r="S192" s="79"/>
      <c r="T192" s="79"/>
      <c r="U192" s="79"/>
      <c r="V192" s="80" t="str">
        <f t="shared" si="7"/>
        <v/>
      </c>
    </row>
    <row r="193" spans="1:22" s="6" customFormat="1" x14ac:dyDescent="0.2">
      <c r="A193" s="69"/>
      <c r="B193" s="69"/>
      <c r="C193" s="69"/>
      <c r="D193" s="69"/>
      <c r="E193" s="69"/>
      <c r="F193" s="69"/>
      <c r="G193" s="69"/>
      <c r="H193" s="69"/>
      <c r="I193" s="69"/>
      <c r="J193" s="69"/>
      <c r="K193" s="69"/>
      <c r="L193" s="14" t="str">
        <f t="shared" si="8"/>
        <v/>
      </c>
      <c r="M193" s="68"/>
      <c r="N193" s="68"/>
      <c r="O193" s="68"/>
      <c r="P193" s="68"/>
      <c r="Q193" s="68"/>
      <c r="R193" s="15" t="str">
        <f t="shared" si="6"/>
        <v/>
      </c>
      <c r="S193" s="79"/>
      <c r="T193" s="79"/>
      <c r="U193" s="79"/>
      <c r="V193" s="80" t="str">
        <f t="shared" si="7"/>
        <v/>
      </c>
    </row>
    <row r="194" spans="1:22" s="6" customFormat="1" x14ac:dyDescent="0.2">
      <c r="A194" s="69"/>
      <c r="B194" s="69"/>
      <c r="C194" s="69"/>
      <c r="D194" s="69"/>
      <c r="E194" s="69"/>
      <c r="F194" s="69"/>
      <c r="G194" s="69"/>
      <c r="H194" s="69"/>
      <c r="I194" s="69"/>
      <c r="J194" s="69"/>
      <c r="K194" s="69"/>
      <c r="L194" s="14" t="str">
        <f t="shared" si="8"/>
        <v/>
      </c>
      <c r="M194" s="68"/>
      <c r="N194" s="68"/>
      <c r="O194" s="68"/>
      <c r="P194" s="68"/>
      <c r="Q194" s="68"/>
      <c r="R194" s="15" t="str">
        <f t="shared" si="6"/>
        <v/>
      </c>
      <c r="S194" s="79"/>
      <c r="T194" s="79"/>
      <c r="U194" s="79"/>
      <c r="V194" s="80" t="str">
        <f t="shared" si="7"/>
        <v/>
      </c>
    </row>
    <row r="195" spans="1:22" s="6" customFormat="1" x14ac:dyDescent="0.2">
      <c r="A195" s="69"/>
      <c r="B195" s="69"/>
      <c r="C195" s="69"/>
      <c r="D195" s="69"/>
      <c r="E195" s="69"/>
      <c r="F195" s="69"/>
      <c r="G195" s="69"/>
      <c r="H195" s="69"/>
      <c r="I195" s="69"/>
      <c r="J195" s="69"/>
      <c r="K195" s="69"/>
      <c r="L195" s="14" t="str">
        <f t="shared" si="8"/>
        <v/>
      </c>
      <c r="M195" s="68"/>
      <c r="N195" s="68"/>
      <c r="O195" s="68"/>
      <c r="P195" s="68"/>
      <c r="Q195" s="68"/>
      <c r="R195" s="15" t="str">
        <f t="shared" si="6"/>
        <v/>
      </c>
      <c r="S195" s="79"/>
      <c r="T195" s="79"/>
      <c r="U195" s="79"/>
      <c r="V195" s="80" t="str">
        <f t="shared" si="7"/>
        <v/>
      </c>
    </row>
    <row r="196" spans="1:22" s="6" customFormat="1" x14ac:dyDescent="0.2">
      <c r="A196" s="69"/>
      <c r="B196" s="69"/>
      <c r="C196" s="69"/>
      <c r="D196" s="69"/>
      <c r="E196" s="69"/>
      <c r="F196" s="69"/>
      <c r="G196" s="69"/>
      <c r="H196" s="69"/>
      <c r="I196" s="69"/>
      <c r="J196" s="69"/>
      <c r="K196" s="69"/>
      <c r="L196" s="14" t="str">
        <f t="shared" si="8"/>
        <v/>
      </c>
      <c r="M196" s="68"/>
      <c r="N196" s="68"/>
      <c r="O196" s="68"/>
      <c r="P196" s="68"/>
      <c r="Q196" s="68"/>
      <c r="R196" s="15" t="str">
        <f t="shared" si="6"/>
        <v/>
      </c>
      <c r="S196" s="79"/>
      <c r="T196" s="79"/>
      <c r="U196" s="79"/>
      <c r="V196" s="80" t="str">
        <f t="shared" si="7"/>
        <v/>
      </c>
    </row>
    <row r="197" spans="1:22" s="6" customFormat="1" x14ac:dyDescent="0.2">
      <c r="A197" s="69"/>
      <c r="B197" s="69"/>
      <c r="C197" s="69"/>
      <c r="D197" s="69"/>
      <c r="E197" s="69"/>
      <c r="F197" s="69"/>
      <c r="G197" s="69"/>
      <c r="H197" s="69"/>
      <c r="I197" s="69"/>
      <c r="J197" s="69"/>
      <c r="K197" s="69"/>
      <c r="L197" s="14" t="str">
        <f t="shared" si="8"/>
        <v/>
      </c>
      <c r="M197" s="68"/>
      <c r="N197" s="68"/>
      <c r="O197" s="68"/>
      <c r="P197" s="68"/>
      <c r="Q197" s="68"/>
      <c r="R197" s="15" t="str">
        <f t="shared" ref="R197:R202" si="9">IF(ISNUMBER(N197), M197, "")&amp;(IF(OR(N197="-",ISBLANK((N197))), "", IF(N197&lt;0,"S"&amp;(-1*(ROUND(N197, 5))),"N"&amp;ROUND(N197, 5))&amp;"°, "))&amp;IF(OR(O197="-",ISBLANK(O197)), "", (IF(O197&lt;0,"W"&amp;(-1*(ROUND(O197, 5))),"E"&amp;ROUND(O197, 5))&amp;"°"))&amp;IF(AND(ISNUMBER(N197),(NOT(ISBLANK(P197)))),", ", "")&amp;(IF((ISBLANK(P197)), "", P197&amp;$Q$2))&amp;IF(ISNUMBER(N197), Q197, "")</f>
        <v/>
      </c>
      <c r="S197" s="79"/>
      <c r="T197" s="79"/>
      <c r="U197" s="79"/>
      <c r="V197" s="80" t="str">
        <f t="shared" ref="V197:V202" si="10">SUBSTITUTE((IF(ISBLANK(S197), "", S197&amp;$U$2)&amp;IF(ISBLANK(T197), "", T197&amp;$U$2)&amp;U197),"-","–")</f>
        <v/>
      </c>
    </row>
    <row r="198" spans="1:22" s="6" customFormat="1" x14ac:dyDescent="0.2">
      <c r="A198" s="69"/>
      <c r="B198" s="69"/>
      <c r="C198" s="69"/>
      <c r="D198" s="69"/>
      <c r="E198" s="69"/>
      <c r="F198" s="69"/>
      <c r="G198" s="69"/>
      <c r="H198" s="69"/>
      <c r="I198" s="69"/>
      <c r="J198" s="69"/>
      <c r="K198" s="69"/>
      <c r="L198" s="14" t="str">
        <f t="shared" si="8"/>
        <v/>
      </c>
      <c r="M198" s="68"/>
      <c r="N198" s="68"/>
      <c r="O198" s="68"/>
      <c r="P198" s="68"/>
      <c r="Q198" s="68"/>
      <c r="R198" s="15" t="str">
        <f t="shared" si="9"/>
        <v/>
      </c>
      <c r="S198" s="79"/>
      <c r="T198" s="79"/>
      <c r="U198" s="79"/>
      <c r="V198" s="80" t="str">
        <f t="shared" si="10"/>
        <v/>
      </c>
    </row>
    <row r="199" spans="1:22" s="6" customFormat="1" x14ac:dyDescent="0.2">
      <c r="A199" s="69"/>
      <c r="B199" s="69"/>
      <c r="C199" s="69"/>
      <c r="D199" s="69"/>
      <c r="E199" s="69"/>
      <c r="F199" s="69"/>
      <c r="G199" s="69"/>
      <c r="H199" s="69"/>
      <c r="I199" s="69"/>
      <c r="J199" s="69"/>
      <c r="K199" s="69"/>
      <c r="L199" s="14" t="str">
        <f t="shared" si="8"/>
        <v/>
      </c>
      <c r="M199" s="68"/>
      <c r="N199" s="68"/>
      <c r="O199" s="68"/>
      <c r="P199" s="68"/>
      <c r="Q199" s="68"/>
      <c r="R199" s="15" t="str">
        <f t="shared" si="9"/>
        <v/>
      </c>
      <c r="S199" s="79"/>
      <c r="T199" s="79"/>
      <c r="U199" s="79"/>
      <c r="V199" s="80" t="str">
        <f t="shared" si="10"/>
        <v/>
      </c>
    </row>
    <row r="200" spans="1:22" s="6" customFormat="1" x14ac:dyDescent="0.2">
      <c r="A200" s="69"/>
      <c r="B200" s="69"/>
      <c r="C200" s="69"/>
      <c r="D200" s="69"/>
      <c r="E200" s="69"/>
      <c r="F200" s="69"/>
      <c r="G200" s="69"/>
      <c r="H200" s="69"/>
      <c r="I200" s="69"/>
      <c r="J200" s="69"/>
      <c r="K200" s="69"/>
      <c r="L200" s="14" t="str">
        <f t="shared" ref="L200:L202" si="11">IF(ISNUMBER(B200),A200,"")&amp;(IF(OR(B200="-",ISBLANK((B200))),"",B200&amp;"°"&amp;C200&amp;"'"&amp;D200&amp;"''"&amp;E200))&amp;IF(OR(F200="-",ISBLANK(F200)),"",", "&amp;F200&amp;"°"&amp;G200&amp;"'"&amp;H200&amp;"''"&amp;I200)&amp;IF(AND(ISNUMBER(B200),(NOT(ISBLANK(J200)))),", ","")&amp;(IF((ISBLANK(J200)),"",J200&amp;$J$2))&amp;IF(ISNUMBER(B200),K200,"")</f>
        <v/>
      </c>
      <c r="M200" s="68"/>
      <c r="N200" s="68"/>
      <c r="O200" s="68"/>
      <c r="P200" s="68"/>
      <c r="Q200" s="68"/>
      <c r="R200" s="15" t="str">
        <f t="shared" si="9"/>
        <v/>
      </c>
      <c r="S200" s="79"/>
      <c r="T200" s="79"/>
      <c r="U200" s="79"/>
      <c r="V200" s="80" t="str">
        <f t="shared" si="10"/>
        <v/>
      </c>
    </row>
    <row r="201" spans="1:22" s="6" customFormat="1" x14ac:dyDescent="0.2">
      <c r="A201" s="69"/>
      <c r="B201" s="69"/>
      <c r="C201" s="69"/>
      <c r="D201" s="69"/>
      <c r="E201" s="69"/>
      <c r="F201" s="69"/>
      <c r="G201" s="69"/>
      <c r="H201" s="69"/>
      <c r="I201" s="69"/>
      <c r="J201" s="69"/>
      <c r="K201" s="69"/>
      <c r="L201" s="14" t="str">
        <f t="shared" si="11"/>
        <v/>
      </c>
      <c r="M201" s="68"/>
      <c r="N201" s="68"/>
      <c r="O201" s="68"/>
      <c r="P201" s="68"/>
      <c r="Q201" s="68"/>
      <c r="R201" s="15" t="str">
        <f t="shared" si="9"/>
        <v/>
      </c>
      <c r="S201" s="79"/>
      <c r="T201" s="79"/>
      <c r="U201" s="79"/>
      <c r="V201" s="80" t="str">
        <f t="shared" si="10"/>
        <v/>
      </c>
    </row>
    <row r="202" spans="1:22" s="6" customFormat="1" x14ac:dyDescent="0.2">
      <c r="A202" s="69"/>
      <c r="B202" s="69"/>
      <c r="C202" s="69"/>
      <c r="D202" s="69"/>
      <c r="E202" s="69"/>
      <c r="F202" s="69"/>
      <c r="G202" s="69"/>
      <c r="H202" s="69"/>
      <c r="I202" s="69"/>
      <c r="J202" s="69"/>
      <c r="K202" s="69"/>
      <c r="L202" s="14" t="str">
        <f t="shared" si="11"/>
        <v/>
      </c>
      <c r="M202" s="68"/>
      <c r="N202" s="68"/>
      <c r="O202" s="68"/>
      <c r="P202" s="68"/>
      <c r="Q202" s="68"/>
      <c r="R202" s="15" t="str">
        <f t="shared" si="9"/>
        <v/>
      </c>
      <c r="S202" s="79"/>
      <c r="T202" s="79"/>
      <c r="U202" s="79"/>
      <c r="V202" s="80" t="str">
        <f t="shared" si="10"/>
        <v/>
      </c>
    </row>
  </sheetData>
  <sheetProtection sheet="1" objects="1" scenarios="1"/>
  <phoneticPr fontId="25" type="noConversion"/>
  <pageMargins left="0.511811024" right="0.511811024" top="0.78740157499999996" bottom="0.78740157499999996" header="0.31496062000000002" footer="0.31496062000000002"/>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T201"/>
  <sheetViews>
    <sheetView topLeftCell="I1" workbookViewId="0">
      <selection activeCell="I1" sqref="I1"/>
    </sheetView>
  </sheetViews>
  <sheetFormatPr defaultColWidth="0" defaultRowHeight="15" x14ac:dyDescent="0.25"/>
  <cols>
    <col min="1" max="1" width="7" style="113" bestFit="1" customWidth="1"/>
    <col min="2" max="2" width="4.85546875" style="113" bestFit="1" customWidth="1"/>
    <col min="3" max="4" width="4.7109375" style="113" bestFit="1" customWidth="1"/>
    <col min="5" max="5" width="6" style="113" bestFit="1" customWidth="1"/>
    <col min="6" max="6" width="6.140625" style="113" bestFit="1" customWidth="1"/>
    <col min="7" max="8" width="6" style="113" bestFit="1" customWidth="1"/>
    <col min="9" max="9" width="12.42578125" style="113" bestFit="1" customWidth="1"/>
    <col min="10" max="10" width="11.5703125" style="114" customWidth="1"/>
    <col min="11" max="11" width="7" style="113" bestFit="1" customWidth="1"/>
    <col min="12" max="12" width="10.42578125" style="113" bestFit="1" customWidth="1"/>
    <col min="13" max="13" width="5" style="133" bestFit="1" customWidth="1"/>
    <col min="14" max="14" width="4.42578125" style="133" bestFit="1" customWidth="1"/>
    <col min="15" max="15" width="5" style="133" bestFit="1" customWidth="1"/>
    <col min="16" max="16" width="5" style="134" bestFit="1" customWidth="1"/>
    <col min="17" max="17" width="6.42578125" style="135" customWidth="1"/>
    <col min="18" max="18" width="5.85546875" style="135" customWidth="1"/>
    <col min="19" max="19" width="6.5703125" style="135" bestFit="1" customWidth="1"/>
    <col min="20" max="20" width="6.5703125" style="136" bestFit="1" customWidth="1"/>
    <col min="21" max="16384" width="9.140625" style="9" hidden="1"/>
  </cols>
  <sheetData>
    <row r="1" spans="1:20" customFormat="1" ht="15.75" thickBot="1" x14ac:dyDescent="0.3">
      <c r="A1" s="117" t="s">
        <v>159</v>
      </c>
      <c r="B1" s="118"/>
      <c r="C1" s="118"/>
      <c r="D1" s="118"/>
      <c r="E1" s="118"/>
      <c r="F1" s="118"/>
      <c r="G1" s="118"/>
      <c r="H1" s="118"/>
      <c r="I1" s="119" t="s">
        <v>163</v>
      </c>
      <c r="J1" s="129">
        <v>5</v>
      </c>
      <c r="K1" s="130" t="s">
        <v>160</v>
      </c>
      <c r="L1" s="120"/>
      <c r="M1" s="120"/>
      <c r="N1" s="120"/>
      <c r="O1" s="120"/>
      <c r="P1" s="120"/>
      <c r="Q1" s="120"/>
      <c r="R1" s="132" t="s">
        <v>163</v>
      </c>
      <c r="S1" s="127">
        <v>1</v>
      </c>
      <c r="T1" s="121"/>
    </row>
    <row r="2" spans="1:20" customFormat="1" ht="15.75" thickBot="1" x14ac:dyDescent="0.3">
      <c r="A2" s="122" t="s">
        <v>18</v>
      </c>
      <c r="B2" s="122" t="s">
        <v>14</v>
      </c>
      <c r="C2" s="122" t="s">
        <v>15</v>
      </c>
      <c r="D2" s="122" t="s">
        <v>16</v>
      </c>
      <c r="E2" s="122" t="s">
        <v>17</v>
      </c>
      <c r="F2" s="122" t="s">
        <v>19</v>
      </c>
      <c r="G2" s="122" t="s">
        <v>20</v>
      </c>
      <c r="H2" s="122" t="s">
        <v>29</v>
      </c>
      <c r="I2" s="123" t="s">
        <v>161</v>
      </c>
      <c r="J2" s="123" t="s">
        <v>162</v>
      </c>
      <c r="K2" s="131" t="s">
        <v>161</v>
      </c>
      <c r="L2" s="124" t="s">
        <v>162</v>
      </c>
      <c r="M2" s="128" t="s">
        <v>18</v>
      </c>
      <c r="N2" s="128" t="s">
        <v>14</v>
      </c>
      <c r="O2" s="128" t="s">
        <v>15</v>
      </c>
      <c r="P2" s="128" t="s">
        <v>16</v>
      </c>
      <c r="Q2" s="128" t="s">
        <v>17</v>
      </c>
      <c r="R2" s="128" t="s">
        <v>19</v>
      </c>
      <c r="S2" s="128" t="s">
        <v>20</v>
      </c>
      <c r="T2" s="125" t="s">
        <v>29</v>
      </c>
    </row>
    <row r="3" spans="1:20" customFormat="1" x14ac:dyDescent="0.25">
      <c r="A3" s="69">
        <v>17</v>
      </c>
      <c r="B3" s="69">
        <v>51</v>
      </c>
      <c r="C3" s="69">
        <v>28</v>
      </c>
      <c r="D3" s="69" t="s">
        <v>26</v>
      </c>
      <c r="E3" s="69">
        <v>41</v>
      </c>
      <c r="F3" s="69">
        <v>30</v>
      </c>
      <c r="G3" s="69">
        <v>18</v>
      </c>
      <c r="H3" s="69" t="s">
        <v>27</v>
      </c>
      <c r="I3" s="115">
        <f>IF(ISBLANK(A3),"",ROUND((IF(D3="S",-1*(A3+(B3/60)+(C3/3600)),(A3+(B3/60)+(C3/3600)))),$J$1))</f>
        <v>-17.857780000000002</v>
      </c>
      <c r="J3" s="116">
        <f>IF(ISBLANK(A3),"",ROUND((IF(H3="W",-1*(E3+(F3/60)+(G3/3600)),(E3+(F3/60)+(G3/3600)))),$J$1))</f>
        <v>-41.505000000000003</v>
      </c>
      <c r="K3" s="68">
        <v>22.319191</v>
      </c>
      <c r="L3" s="68">
        <v>-102.16783100000001</v>
      </c>
      <c r="M3" s="126">
        <f>IF(ISBLANK(K3), "", INT(ABS(K3)))</f>
        <v>22</v>
      </c>
      <c r="N3" s="126">
        <f>IF(ISBLANK(K3), "", INT(60*(ABS(K3)-INT(ABS(K3)))))</f>
        <v>19</v>
      </c>
      <c r="O3" s="126">
        <f>IF(ISBLANK(K3),"",ROUND(60*((60*(ABS(K3)-INT(ABS(K3))))-INT((60*(ABS(K3)-INT(ABS(K3)))))), $S$1))</f>
        <v>9.1</v>
      </c>
      <c r="P3" s="126" t="str">
        <f>IF(ISBLANK(K3), "", IF(K3&lt;0,"S","N"))</f>
        <v>N</v>
      </c>
      <c r="Q3" s="126">
        <f>IF(ISBLANK(L3), "", INT(ABS(L3)))</f>
        <v>102</v>
      </c>
      <c r="R3" s="126">
        <f>IF(ISBLANK(L3), "", INT(60*(ABS(L3)-INT(ABS(L3)))))</f>
        <v>10</v>
      </c>
      <c r="S3" s="126">
        <f>IF(ISBLANK(L3),"",ROUND(60*((60*(ABS(L3)-INT(ABS(L3))))-INT((60*(ABS(L3)-INT(ABS(L3)))))), $S$1))</f>
        <v>4.2</v>
      </c>
      <c r="T3" s="121" t="str">
        <f>IF(ISBLANK(L3), "",IF(L3&lt;0,"W","E"))</f>
        <v>W</v>
      </c>
    </row>
    <row r="4" spans="1:20" customFormat="1" x14ac:dyDescent="0.25">
      <c r="A4" s="69">
        <v>17</v>
      </c>
      <c r="B4" s="69">
        <v>51</v>
      </c>
      <c r="C4" s="69">
        <v>28</v>
      </c>
      <c r="D4" s="69" t="s">
        <v>26</v>
      </c>
      <c r="E4" s="69">
        <v>41</v>
      </c>
      <c r="F4" s="69">
        <v>30</v>
      </c>
      <c r="G4" s="69">
        <v>18</v>
      </c>
      <c r="H4" s="69" t="s">
        <v>27</v>
      </c>
      <c r="I4" s="115">
        <f>IF(ISBLANK(A4),"",ROUND((IF(D4="S",-1*(A4+(B4/60)+(C4/3600)),(A4+(B4/60)+(C4/3600)))),$J$1))</f>
        <v>-17.857780000000002</v>
      </c>
      <c r="J4" s="116">
        <f t="shared" ref="J4:J67" si="0">IF(ISBLANK(A4),"",ROUND((IF(H4="W",-1*(E4+(F4/60)+(G4/3600)),(E4+(F4/60)+(G4/3600)))),$J$1))</f>
        <v>-41.505000000000003</v>
      </c>
      <c r="K4" s="68">
        <v>21.695222000000001</v>
      </c>
      <c r="L4" s="68">
        <v>-101.77337</v>
      </c>
      <c r="M4" s="126">
        <f t="shared" ref="M4" si="1">IF(ISBLANK(K4), "", INT(ABS(K4)))</f>
        <v>21</v>
      </c>
      <c r="N4" s="126">
        <f t="shared" ref="N4" si="2">IF(ISBLANK(K4), "", INT(60*(ABS(K4)-INT(ABS(K4)))))</f>
        <v>41</v>
      </c>
      <c r="O4" s="126">
        <f>IF(ISBLANK(K4),"",ROUND(60*((60*(ABS(K4)-INT(ABS(K4))))-INT((60*(ABS(K4)-INT(ABS(K4)))))), $S$1))</f>
        <v>42.8</v>
      </c>
      <c r="P4" s="126" t="str">
        <f t="shared" ref="P4" si="3">IF(ISBLANK(K4), "", IF(K4&lt;0,"S","N"))</f>
        <v>N</v>
      </c>
      <c r="Q4" s="126">
        <f t="shared" ref="Q4" si="4">IF(ISBLANK(L4), "", INT(ABS(L4)))</f>
        <v>101</v>
      </c>
      <c r="R4" s="126">
        <f t="shared" ref="R4" si="5">IF(ISBLANK(L4), "", INT(60*(ABS(L4)-INT(ABS(L4)))))</f>
        <v>46</v>
      </c>
      <c r="S4" s="126">
        <f>IF(ISBLANK(L4),"",ROUND(60*((60*(ABS(L4)-INT(ABS(L4))))-INT((60*(ABS(L4)-INT(ABS(L4)))))), $S$1))</f>
        <v>24.1</v>
      </c>
      <c r="T4" s="121" t="str">
        <f t="shared" ref="T4" si="6">IF(ISBLANK(L4), "",IF(L4&lt;0,"W","E"))</f>
        <v>W</v>
      </c>
    </row>
    <row r="5" spans="1:20" customFormat="1" x14ac:dyDescent="0.25">
      <c r="A5" s="69"/>
      <c r="B5" s="69"/>
      <c r="C5" s="69"/>
      <c r="D5" s="69"/>
      <c r="E5" s="69"/>
      <c r="F5" s="69"/>
      <c r="G5" s="69"/>
      <c r="H5" s="69"/>
      <c r="I5" s="115" t="str">
        <f>IF(ISBLANK(A5),"",IF(D5="S",-1*(A5+(B5/60)+(C5/3600)), (A5+(B5/60)+(C5/3600))))</f>
        <v/>
      </c>
      <c r="J5" s="116" t="str">
        <f t="shared" si="0"/>
        <v/>
      </c>
      <c r="K5" s="68"/>
      <c r="L5" s="68"/>
      <c r="M5" s="126" t="str">
        <f t="shared" ref="M5:M68" si="7">IF(ISBLANK(K5), "", INT(ABS(K5)))</f>
        <v/>
      </c>
      <c r="N5" s="126" t="str">
        <f t="shared" ref="N5:N68" si="8">IF(ISBLANK(K5), "", INT(60*(ABS(K5)-INT(ABS(K5)))))</f>
        <v/>
      </c>
      <c r="O5" s="126" t="str">
        <f t="shared" ref="O5:O68" si="9">IF(ISBLANK(K5),"",ROUND(60*((60*(ABS(K5)-INT(ABS(K5))))-INT((60*(ABS(K5)-INT(ABS(K5)))))), $S$1))</f>
        <v/>
      </c>
      <c r="P5" s="126" t="str">
        <f t="shared" ref="P5:P68" si="10">IF(ISBLANK(K5), "", IF(K5&lt;0,"S","N"))</f>
        <v/>
      </c>
      <c r="Q5" s="126" t="str">
        <f t="shared" ref="Q5:Q68" si="11">IF(ISBLANK(L5), "", INT(ABS(L5)))</f>
        <v/>
      </c>
      <c r="R5" s="126" t="str">
        <f t="shared" ref="R5:R68" si="12">IF(ISBLANK(L5), "", INT(60*(ABS(L5)-INT(ABS(L5)))))</f>
        <v/>
      </c>
      <c r="S5" s="126" t="str">
        <f t="shared" ref="S5:S68" si="13">IF(ISBLANK(L5),"",ROUND(60*((60*(ABS(L5)-INT(ABS(L5))))-INT((60*(ABS(L5)-INT(ABS(L5)))))), $S$1))</f>
        <v/>
      </c>
      <c r="T5" s="121" t="str">
        <f t="shared" ref="T5:T68" si="14">IF(ISBLANK(L5), "",IF(L5&lt;0,"W","E"))</f>
        <v/>
      </c>
    </row>
    <row r="6" spans="1:20" customFormat="1" x14ac:dyDescent="0.25">
      <c r="A6" s="69"/>
      <c r="B6" s="69"/>
      <c r="C6" s="69"/>
      <c r="D6" s="69"/>
      <c r="E6" s="69"/>
      <c r="F6" s="69"/>
      <c r="G6" s="69"/>
      <c r="H6" s="69"/>
      <c r="I6" s="115" t="str">
        <f t="shared" ref="I6:I69" si="15">IF(ISBLANK(A6),"",IF(D6="S",-1*(A6+(B6/60)+(C6/3600)), (A6+(B6/60)+(C6/3600))))</f>
        <v/>
      </c>
      <c r="J6" s="116" t="str">
        <f t="shared" si="0"/>
        <v/>
      </c>
      <c r="K6" s="68"/>
      <c r="L6" s="68"/>
      <c r="M6" s="126" t="str">
        <f t="shared" si="7"/>
        <v/>
      </c>
      <c r="N6" s="126" t="str">
        <f t="shared" si="8"/>
        <v/>
      </c>
      <c r="O6" s="126" t="str">
        <f t="shared" si="9"/>
        <v/>
      </c>
      <c r="P6" s="126" t="str">
        <f t="shared" si="10"/>
        <v/>
      </c>
      <c r="Q6" s="126" t="str">
        <f t="shared" si="11"/>
        <v/>
      </c>
      <c r="R6" s="126" t="str">
        <f t="shared" si="12"/>
        <v/>
      </c>
      <c r="S6" s="126" t="str">
        <f t="shared" si="13"/>
        <v/>
      </c>
      <c r="T6" s="121" t="str">
        <f t="shared" si="14"/>
        <v/>
      </c>
    </row>
    <row r="7" spans="1:20" customFormat="1" x14ac:dyDescent="0.25">
      <c r="A7" s="69"/>
      <c r="B7" s="69"/>
      <c r="C7" s="69"/>
      <c r="D7" s="69"/>
      <c r="E7" s="69"/>
      <c r="F7" s="69"/>
      <c r="G7" s="69"/>
      <c r="H7" s="69"/>
      <c r="I7" s="115" t="str">
        <f t="shared" si="15"/>
        <v/>
      </c>
      <c r="J7" s="116" t="str">
        <f t="shared" si="0"/>
        <v/>
      </c>
      <c r="K7" s="68"/>
      <c r="L7" s="68"/>
      <c r="M7" s="126" t="str">
        <f t="shared" si="7"/>
        <v/>
      </c>
      <c r="N7" s="126" t="str">
        <f t="shared" si="8"/>
        <v/>
      </c>
      <c r="O7" s="126" t="str">
        <f t="shared" si="9"/>
        <v/>
      </c>
      <c r="P7" s="126" t="str">
        <f t="shared" si="10"/>
        <v/>
      </c>
      <c r="Q7" s="126" t="str">
        <f t="shared" si="11"/>
        <v/>
      </c>
      <c r="R7" s="126" t="str">
        <f t="shared" si="12"/>
        <v/>
      </c>
      <c r="S7" s="126" t="str">
        <f t="shared" si="13"/>
        <v/>
      </c>
      <c r="T7" s="121" t="str">
        <f t="shared" si="14"/>
        <v/>
      </c>
    </row>
    <row r="8" spans="1:20" customFormat="1" x14ac:dyDescent="0.25">
      <c r="A8" s="69"/>
      <c r="B8" s="69"/>
      <c r="C8" s="69"/>
      <c r="D8" s="69"/>
      <c r="E8" s="69"/>
      <c r="F8" s="69"/>
      <c r="G8" s="69"/>
      <c r="H8" s="69"/>
      <c r="I8" s="115" t="str">
        <f t="shared" si="15"/>
        <v/>
      </c>
      <c r="J8" s="116" t="str">
        <f t="shared" si="0"/>
        <v/>
      </c>
      <c r="K8" s="68"/>
      <c r="L8" s="68"/>
      <c r="M8" s="126" t="str">
        <f t="shared" si="7"/>
        <v/>
      </c>
      <c r="N8" s="126" t="str">
        <f t="shared" si="8"/>
        <v/>
      </c>
      <c r="O8" s="126" t="str">
        <f t="shared" si="9"/>
        <v/>
      </c>
      <c r="P8" s="126" t="str">
        <f t="shared" si="10"/>
        <v/>
      </c>
      <c r="Q8" s="126" t="str">
        <f t="shared" si="11"/>
        <v/>
      </c>
      <c r="R8" s="126" t="str">
        <f t="shared" si="12"/>
        <v/>
      </c>
      <c r="S8" s="126" t="str">
        <f t="shared" si="13"/>
        <v/>
      </c>
      <c r="T8" s="121" t="str">
        <f t="shared" si="14"/>
        <v/>
      </c>
    </row>
    <row r="9" spans="1:20" customFormat="1" x14ac:dyDescent="0.25">
      <c r="A9" s="69"/>
      <c r="B9" s="69"/>
      <c r="C9" s="69"/>
      <c r="D9" s="69"/>
      <c r="E9" s="69"/>
      <c r="F9" s="69"/>
      <c r="G9" s="69"/>
      <c r="H9" s="69"/>
      <c r="I9" s="115" t="str">
        <f t="shared" si="15"/>
        <v/>
      </c>
      <c r="J9" s="116" t="str">
        <f t="shared" si="0"/>
        <v/>
      </c>
      <c r="K9" s="68"/>
      <c r="L9" s="68"/>
      <c r="M9" s="126" t="str">
        <f t="shared" si="7"/>
        <v/>
      </c>
      <c r="N9" s="126" t="str">
        <f t="shared" si="8"/>
        <v/>
      </c>
      <c r="O9" s="126" t="str">
        <f t="shared" si="9"/>
        <v/>
      </c>
      <c r="P9" s="126" t="str">
        <f t="shared" si="10"/>
        <v/>
      </c>
      <c r="Q9" s="126" t="str">
        <f t="shared" si="11"/>
        <v/>
      </c>
      <c r="R9" s="126" t="str">
        <f t="shared" si="12"/>
        <v/>
      </c>
      <c r="S9" s="126" t="str">
        <f t="shared" si="13"/>
        <v/>
      </c>
      <c r="T9" s="121" t="str">
        <f t="shared" si="14"/>
        <v/>
      </c>
    </row>
    <row r="10" spans="1:20" customFormat="1" x14ac:dyDescent="0.25">
      <c r="A10" s="69"/>
      <c r="B10" s="69"/>
      <c r="C10" s="69"/>
      <c r="D10" s="69"/>
      <c r="E10" s="69"/>
      <c r="F10" s="69"/>
      <c r="G10" s="69"/>
      <c r="H10" s="69"/>
      <c r="I10" s="115" t="str">
        <f t="shared" si="15"/>
        <v/>
      </c>
      <c r="J10" s="116" t="str">
        <f t="shared" si="0"/>
        <v/>
      </c>
      <c r="K10" s="68"/>
      <c r="L10" s="68"/>
      <c r="M10" s="126" t="str">
        <f t="shared" si="7"/>
        <v/>
      </c>
      <c r="N10" s="126" t="str">
        <f t="shared" si="8"/>
        <v/>
      </c>
      <c r="O10" s="126" t="str">
        <f t="shared" si="9"/>
        <v/>
      </c>
      <c r="P10" s="126" t="str">
        <f t="shared" si="10"/>
        <v/>
      </c>
      <c r="Q10" s="126" t="str">
        <f t="shared" si="11"/>
        <v/>
      </c>
      <c r="R10" s="126" t="str">
        <f t="shared" si="12"/>
        <v/>
      </c>
      <c r="S10" s="126" t="str">
        <f t="shared" si="13"/>
        <v/>
      </c>
      <c r="T10" s="121" t="str">
        <f t="shared" si="14"/>
        <v/>
      </c>
    </row>
    <row r="11" spans="1:20" customFormat="1" x14ac:dyDescent="0.25">
      <c r="A11" s="69"/>
      <c r="B11" s="69"/>
      <c r="C11" s="69"/>
      <c r="D11" s="69"/>
      <c r="E11" s="69"/>
      <c r="F11" s="69"/>
      <c r="G11" s="69"/>
      <c r="H11" s="69"/>
      <c r="I11" s="115" t="str">
        <f t="shared" si="15"/>
        <v/>
      </c>
      <c r="J11" s="116" t="str">
        <f t="shared" si="0"/>
        <v/>
      </c>
      <c r="K11" s="68"/>
      <c r="L11" s="68"/>
      <c r="M11" s="126" t="str">
        <f t="shared" si="7"/>
        <v/>
      </c>
      <c r="N11" s="126" t="str">
        <f t="shared" si="8"/>
        <v/>
      </c>
      <c r="O11" s="126" t="str">
        <f t="shared" si="9"/>
        <v/>
      </c>
      <c r="P11" s="126" t="str">
        <f t="shared" si="10"/>
        <v/>
      </c>
      <c r="Q11" s="126" t="str">
        <f t="shared" si="11"/>
        <v/>
      </c>
      <c r="R11" s="126" t="str">
        <f t="shared" si="12"/>
        <v/>
      </c>
      <c r="S11" s="126" t="str">
        <f t="shared" si="13"/>
        <v/>
      </c>
      <c r="T11" s="121" t="str">
        <f t="shared" si="14"/>
        <v/>
      </c>
    </row>
    <row r="12" spans="1:20" customFormat="1" x14ac:dyDescent="0.25">
      <c r="A12" s="69"/>
      <c r="B12" s="69"/>
      <c r="C12" s="69"/>
      <c r="D12" s="69"/>
      <c r="E12" s="69"/>
      <c r="F12" s="69"/>
      <c r="G12" s="69"/>
      <c r="H12" s="69"/>
      <c r="I12" s="115" t="str">
        <f t="shared" si="15"/>
        <v/>
      </c>
      <c r="J12" s="116" t="str">
        <f t="shared" si="0"/>
        <v/>
      </c>
      <c r="K12" s="68"/>
      <c r="L12" s="68"/>
      <c r="M12" s="126" t="str">
        <f t="shared" si="7"/>
        <v/>
      </c>
      <c r="N12" s="126" t="str">
        <f t="shared" si="8"/>
        <v/>
      </c>
      <c r="O12" s="126" t="str">
        <f t="shared" si="9"/>
        <v/>
      </c>
      <c r="P12" s="126" t="str">
        <f t="shared" si="10"/>
        <v/>
      </c>
      <c r="Q12" s="126" t="str">
        <f t="shared" si="11"/>
        <v/>
      </c>
      <c r="R12" s="126" t="str">
        <f t="shared" si="12"/>
        <v/>
      </c>
      <c r="S12" s="126" t="str">
        <f t="shared" si="13"/>
        <v/>
      </c>
      <c r="T12" s="121" t="str">
        <f t="shared" si="14"/>
        <v/>
      </c>
    </row>
    <row r="13" spans="1:20" customFormat="1" x14ac:dyDescent="0.25">
      <c r="A13" s="69"/>
      <c r="B13" s="69"/>
      <c r="C13" s="69"/>
      <c r="D13" s="69"/>
      <c r="E13" s="69"/>
      <c r="F13" s="69"/>
      <c r="G13" s="69"/>
      <c r="H13" s="69"/>
      <c r="I13" s="115" t="str">
        <f t="shared" si="15"/>
        <v/>
      </c>
      <c r="J13" s="116" t="str">
        <f t="shared" si="0"/>
        <v/>
      </c>
      <c r="K13" s="68"/>
      <c r="L13" s="68"/>
      <c r="M13" s="126" t="str">
        <f t="shared" si="7"/>
        <v/>
      </c>
      <c r="N13" s="126" t="str">
        <f t="shared" si="8"/>
        <v/>
      </c>
      <c r="O13" s="126" t="str">
        <f t="shared" si="9"/>
        <v/>
      </c>
      <c r="P13" s="126" t="str">
        <f t="shared" si="10"/>
        <v/>
      </c>
      <c r="Q13" s="126" t="str">
        <f t="shared" si="11"/>
        <v/>
      </c>
      <c r="R13" s="126" t="str">
        <f t="shared" si="12"/>
        <v/>
      </c>
      <c r="S13" s="126" t="str">
        <f t="shared" si="13"/>
        <v/>
      </c>
      <c r="T13" s="121" t="str">
        <f t="shared" si="14"/>
        <v/>
      </c>
    </row>
    <row r="14" spans="1:20" customFormat="1" x14ac:dyDescent="0.25">
      <c r="A14" s="69"/>
      <c r="B14" s="69"/>
      <c r="C14" s="69"/>
      <c r="D14" s="69"/>
      <c r="E14" s="69"/>
      <c r="F14" s="69"/>
      <c r="G14" s="69"/>
      <c r="H14" s="69"/>
      <c r="I14" s="115" t="str">
        <f t="shared" si="15"/>
        <v/>
      </c>
      <c r="J14" s="116" t="str">
        <f t="shared" si="0"/>
        <v/>
      </c>
      <c r="K14" s="68"/>
      <c r="L14" s="68"/>
      <c r="M14" s="126" t="str">
        <f t="shared" si="7"/>
        <v/>
      </c>
      <c r="N14" s="126" t="str">
        <f t="shared" si="8"/>
        <v/>
      </c>
      <c r="O14" s="126" t="str">
        <f t="shared" si="9"/>
        <v/>
      </c>
      <c r="P14" s="126" t="str">
        <f t="shared" si="10"/>
        <v/>
      </c>
      <c r="Q14" s="126" t="str">
        <f t="shared" si="11"/>
        <v/>
      </c>
      <c r="R14" s="126" t="str">
        <f t="shared" si="12"/>
        <v/>
      </c>
      <c r="S14" s="126" t="str">
        <f t="shared" si="13"/>
        <v/>
      </c>
      <c r="T14" s="121" t="str">
        <f t="shared" si="14"/>
        <v/>
      </c>
    </row>
    <row r="15" spans="1:20" customFormat="1" x14ac:dyDescent="0.25">
      <c r="A15" s="69"/>
      <c r="B15" s="69"/>
      <c r="C15" s="69"/>
      <c r="D15" s="69"/>
      <c r="E15" s="69"/>
      <c r="F15" s="69"/>
      <c r="G15" s="69"/>
      <c r="H15" s="69"/>
      <c r="I15" s="115" t="str">
        <f t="shared" si="15"/>
        <v/>
      </c>
      <c r="J15" s="116" t="str">
        <f t="shared" si="0"/>
        <v/>
      </c>
      <c r="K15" s="68"/>
      <c r="L15" s="68"/>
      <c r="M15" s="126" t="str">
        <f t="shared" si="7"/>
        <v/>
      </c>
      <c r="N15" s="126" t="str">
        <f t="shared" si="8"/>
        <v/>
      </c>
      <c r="O15" s="126" t="str">
        <f t="shared" si="9"/>
        <v/>
      </c>
      <c r="P15" s="126" t="str">
        <f t="shared" si="10"/>
        <v/>
      </c>
      <c r="Q15" s="126" t="str">
        <f t="shared" si="11"/>
        <v/>
      </c>
      <c r="R15" s="126" t="str">
        <f t="shared" si="12"/>
        <v/>
      </c>
      <c r="S15" s="126" t="str">
        <f t="shared" si="13"/>
        <v/>
      </c>
      <c r="T15" s="121" t="str">
        <f t="shared" si="14"/>
        <v/>
      </c>
    </row>
    <row r="16" spans="1:20" customFormat="1" x14ac:dyDescent="0.25">
      <c r="A16" s="69"/>
      <c r="B16" s="69"/>
      <c r="C16" s="69"/>
      <c r="D16" s="69"/>
      <c r="E16" s="69"/>
      <c r="F16" s="69"/>
      <c r="G16" s="69"/>
      <c r="H16" s="69"/>
      <c r="I16" s="115" t="str">
        <f t="shared" si="15"/>
        <v/>
      </c>
      <c r="J16" s="116" t="str">
        <f t="shared" si="0"/>
        <v/>
      </c>
      <c r="K16" s="68"/>
      <c r="L16" s="68"/>
      <c r="M16" s="126" t="str">
        <f t="shared" si="7"/>
        <v/>
      </c>
      <c r="N16" s="126" t="str">
        <f t="shared" si="8"/>
        <v/>
      </c>
      <c r="O16" s="126" t="str">
        <f t="shared" si="9"/>
        <v/>
      </c>
      <c r="P16" s="126" t="str">
        <f t="shared" si="10"/>
        <v/>
      </c>
      <c r="Q16" s="126" t="str">
        <f t="shared" si="11"/>
        <v/>
      </c>
      <c r="R16" s="126" t="str">
        <f t="shared" si="12"/>
        <v/>
      </c>
      <c r="S16" s="126" t="str">
        <f t="shared" si="13"/>
        <v/>
      </c>
      <c r="T16" s="121" t="str">
        <f t="shared" si="14"/>
        <v/>
      </c>
    </row>
    <row r="17" spans="1:20" customFormat="1" x14ac:dyDescent="0.25">
      <c r="A17" s="69"/>
      <c r="B17" s="69"/>
      <c r="C17" s="69"/>
      <c r="D17" s="69"/>
      <c r="E17" s="69"/>
      <c r="F17" s="69"/>
      <c r="G17" s="69"/>
      <c r="H17" s="69"/>
      <c r="I17" s="115" t="str">
        <f t="shared" si="15"/>
        <v/>
      </c>
      <c r="J17" s="116" t="str">
        <f t="shared" si="0"/>
        <v/>
      </c>
      <c r="K17" s="68"/>
      <c r="L17" s="68"/>
      <c r="M17" s="126" t="str">
        <f t="shared" si="7"/>
        <v/>
      </c>
      <c r="N17" s="126" t="str">
        <f t="shared" si="8"/>
        <v/>
      </c>
      <c r="O17" s="126" t="str">
        <f t="shared" si="9"/>
        <v/>
      </c>
      <c r="P17" s="126" t="str">
        <f t="shared" si="10"/>
        <v/>
      </c>
      <c r="Q17" s="126" t="str">
        <f t="shared" si="11"/>
        <v/>
      </c>
      <c r="R17" s="126" t="str">
        <f t="shared" si="12"/>
        <v/>
      </c>
      <c r="S17" s="126" t="str">
        <f t="shared" si="13"/>
        <v/>
      </c>
      <c r="T17" s="121" t="str">
        <f t="shared" si="14"/>
        <v/>
      </c>
    </row>
    <row r="18" spans="1:20" customFormat="1" x14ac:dyDescent="0.25">
      <c r="A18" s="69"/>
      <c r="B18" s="69"/>
      <c r="C18" s="69"/>
      <c r="D18" s="69"/>
      <c r="E18" s="69"/>
      <c r="F18" s="69"/>
      <c r="G18" s="69"/>
      <c r="H18" s="69"/>
      <c r="I18" s="115" t="str">
        <f t="shared" si="15"/>
        <v/>
      </c>
      <c r="J18" s="116" t="str">
        <f t="shared" si="0"/>
        <v/>
      </c>
      <c r="K18" s="68"/>
      <c r="L18" s="68"/>
      <c r="M18" s="126" t="str">
        <f t="shared" si="7"/>
        <v/>
      </c>
      <c r="N18" s="126" t="str">
        <f t="shared" si="8"/>
        <v/>
      </c>
      <c r="O18" s="126" t="str">
        <f t="shared" si="9"/>
        <v/>
      </c>
      <c r="P18" s="126" t="str">
        <f t="shared" si="10"/>
        <v/>
      </c>
      <c r="Q18" s="126" t="str">
        <f t="shared" si="11"/>
        <v/>
      </c>
      <c r="R18" s="126" t="str">
        <f t="shared" si="12"/>
        <v/>
      </c>
      <c r="S18" s="126" t="str">
        <f t="shared" si="13"/>
        <v/>
      </c>
      <c r="T18" s="121" t="str">
        <f t="shared" si="14"/>
        <v/>
      </c>
    </row>
    <row r="19" spans="1:20" customFormat="1" x14ac:dyDescent="0.25">
      <c r="A19" s="69"/>
      <c r="B19" s="69"/>
      <c r="C19" s="69"/>
      <c r="D19" s="69"/>
      <c r="E19" s="69"/>
      <c r="F19" s="69"/>
      <c r="G19" s="69"/>
      <c r="H19" s="69"/>
      <c r="I19" s="115" t="str">
        <f t="shared" si="15"/>
        <v/>
      </c>
      <c r="J19" s="116" t="str">
        <f t="shared" si="0"/>
        <v/>
      </c>
      <c r="K19" s="68"/>
      <c r="L19" s="68"/>
      <c r="M19" s="126" t="str">
        <f t="shared" si="7"/>
        <v/>
      </c>
      <c r="N19" s="126" t="str">
        <f t="shared" si="8"/>
        <v/>
      </c>
      <c r="O19" s="126" t="str">
        <f t="shared" si="9"/>
        <v/>
      </c>
      <c r="P19" s="126" t="str">
        <f t="shared" si="10"/>
        <v/>
      </c>
      <c r="Q19" s="126" t="str">
        <f t="shared" si="11"/>
        <v/>
      </c>
      <c r="R19" s="126" t="str">
        <f t="shared" si="12"/>
        <v/>
      </c>
      <c r="S19" s="126" t="str">
        <f t="shared" si="13"/>
        <v/>
      </c>
      <c r="T19" s="121" t="str">
        <f t="shared" si="14"/>
        <v/>
      </c>
    </row>
    <row r="20" spans="1:20" customFormat="1" x14ac:dyDescent="0.25">
      <c r="A20" s="69"/>
      <c r="B20" s="69"/>
      <c r="C20" s="69"/>
      <c r="D20" s="69"/>
      <c r="E20" s="69"/>
      <c r="F20" s="69"/>
      <c r="G20" s="69"/>
      <c r="H20" s="69"/>
      <c r="I20" s="115" t="str">
        <f t="shared" si="15"/>
        <v/>
      </c>
      <c r="J20" s="116" t="str">
        <f t="shared" si="0"/>
        <v/>
      </c>
      <c r="K20" s="68"/>
      <c r="L20" s="68"/>
      <c r="M20" s="126" t="str">
        <f t="shared" si="7"/>
        <v/>
      </c>
      <c r="N20" s="126" t="str">
        <f t="shared" si="8"/>
        <v/>
      </c>
      <c r="O20" s="126" t="str">
        <f t="shared" si="9"/>
        <v/>
      </c>
      <c r="P20" s="126" t="str">
        <f t="shared" si="10"/>
        <v/>
      </c>
      <c r="Q20" s="126" t="str">
        <f t="shared" si="11"/>
        <v/>
      </c>
      <c r="R20" s="126" t="str">
        <f t="shared" si="12"/>
        <v/>
      </c>
      <c r="S20" s="126" t="str">
        <f t="shared" si="13"/>
        <v/>
      </c>
      <c r="T20" s="121" t="str">
        <f t="shared" si="14"/>
        <v/>
      </c>
    </row>
    <row r="21" spans="1:20" customFormat="1" x14ac:dyDescent="0.25">
      <c r="A21" s="69"/>
      <c r="B21" s="69"/>
      <c r="C21" s="69"/>
      <c r="D21" s="69"/>
      <c r="E21" s="69"/>
      <c r="F21" s="69"/>
      <c r="G21" s="69"/>
      <c r="H21" s="69"/>
      <c r="I21" s="115" t="str">
        <f t="shared" si="15"/>
        <v/>
      </c>
      <c r="J21" s="116" t="str">
        <f t="shared" si="0"/>
        <v/>
      </c>
      <c r="K21" s="68"/>
      <c r="L21" s="68"/>
      <c r="M21" s="126" t="str">
        <f t="shared" si="7"/>
        <v/>
      </c>
      <c r="N21" s="126" t="str">
        <f t="shared" si="8"/>
        <v/>
      </c>
      <c r="O21" s="126" t="str">
        <f t="shared" si="9"/>
        <v/>
      </c>
      <c r="P21" s="126" t="str">
        <f t="shared" si="10"/>
        <v/>
      </c>
      <c r="Q21" s="126" t="str">
        <f t="shared" si="11"/>
        <v/>
      </c>
      <c r="R21" s="126" t="str">
        <f t="shared" si="12"/>
        <v/>
      </c>
      <c r="S21" s="126" t="str">
        <f t="shared" si="13"/>
        <v/>
      </c>
      <c r="T21" s="121" t="str">
        <f t="shared" si="14"/>
        <v/>
      </c>
    </row>
    <row r="22" spans="1:20" customFormat="1" x14ac:dyDescent="0.25">
      <c r="A22" s="69"/>
      <c r="B22" s="69"/>
      <c r="C22" s="69"/>
      <c r="D22" s="69"/>
      <c r="E22" s="69"/>
      <c r="F22" s="69"/>
      <c r="G22" s="69"/>
      <c r="H22" s="69"/>
      <c r="I22" s="115" t="str">
        <f t="shared" si="15"/>
        <v/>
      </c>
      <c r="J22" s="116" t="str">
        <f t="shared" si="0"/>
        <v/>
      </c>
      <c r="K22" s="68"/>
      <c r="L22" s="68"/>
      <c r="M22" s="126" t="str">
        <f t="shared" si="7"/>
        <v/>
      </c>
      <c r="N22" s="126" t="str">
        <f t="shared" si="8"/>
        <v/>
      </c>
      <c r="O22" s="126" t="str">
        <f t="shared" si="9"/>
        <v/>
      </c>
      <c r="P22" s="126" t="str">
        <f t="shared" si="10"/>
        <v/>
      </c>
      <c r="Q22" s="126" t="str">
        <f t="shared" si="11"/>
        <v/>
      </c>
      <c r="R22" s="126" t="str">
        <f t="shared" si="12"/>
        <v/>
      </c>
      <c r="S22" s="126" t="str">
        <f t="shared" si="13"/>
        <v/>
      </c>
      <c r="T22" s="121" t="str">
        <f t="shared" si="14"/>
        <v/>
      </c>
    </row>
    <row r="23" spans="1:20" customFormat="1" x14ac:dyDescent="0.25">
      <c r="A23" s="69"/>
      <c r="B23" s="69"/>
      <c r="C23" s="69"/>
      <c r="D23" s="69"/>
      <c r="E23" s="69"/>
      <c r="F23" s="69"/>
      <c r="G23" s="69"/>
      <c r="H23" s="69"/>
      <c r="I23" s="115" t="str">
        <f t="shared" si="15"/>
        <v/>
      </c>
      <c r="J23" s="116" t="str">
        <f t="shared" si="0"/>
        <v/>
      </c>
      <c r="K23" s="68"/>
      <c r="L23" s="68"/>
      <c r="M23" s="126" t="str">
        <f t="shared" si="7"/>
        <v/>
      </c>
      <c r="N23" s="126" t="str">
        <f t="shared" si="8"/>
        <v/>
      </c>
      <c r="O23" s="126" t="str">
        <f t="shared" si="9"/>
        <v/>
      </c>
      <c r="P23" s="126" t="str">
        <f t="shared" si="10"/>
        <v/>
      </c>
      <c r="Q23" s="126" t="str">
        <f t="shared" si="11"/>
        <v/>
      </c>
      <c r="R23" s="126" t="str">
        <f t="shared" si="12"/>
        <v/>
      </c>
      <c r="S23" s="126" t="str">
        <f t="shared" si="13"/>
        <v/>
      </c>
      <c r="T23" s="121" t="str">
        <f t="shared" si="14"/>
        <v/>
      </c>
    </row>
    <row r="24" spans="1:20" customFormat="1" x14ac:dyDescent="0.25">
      <c r="A24" s="69"/>
      <c r="B24" s="69"/>
      <c r="C24" s="69"/>
      <c r="D24" s="69"/>
      <c r="E24" s="69"/>
      <c r="F24" s="69"/>
      <c r="G24" s="69"/>
      <c r="H24" s="69"/>
      <c r="I24" s="115" t="str">
        <f t="shared" si="15"/>
        <v/>
      </c>
      <c r="J24" s="116" t="str">
        <f t="shared" si="0"/>
        <v/>
      </c>
      <c r="K24" s="68"/>
      <c r="L24" s="68"/>
      <c r="M24" s="126" t="str">
        <f t="shared" si="7"/>
        <v/>
      </c>
      <c r="N24" s="126" t="str">
        <f t="shared" si="8"/>
        <v/>
      </c>
      <c r="O24" s="126" t="str">
        <f t="shared" si="9"/>
        <v/>
      </c>
      <c r="P24" s="126" t="str">
        <f t="shared" si="10"/>
        <v/>
      </c>
      <c r="Q24" s="126" t="str">
        <f t="shared" si="11"/>
        <v/>
      </c>
      <c r="R24" s="126" t="str">
        <f t="shared" si="12"/>
        <v/>
      </c>
      <c r="S24" s="126" t="str">
        <f t="shared" si="13"/>
        <v/>
      </c>
      <c r="T24" s="121" t="str">
        <f t="shared" si="14"/>
        <v/>
      </c>
    </row>
    <row r="25" spans="1:20" customFormat="1" x14ac:dyDescent="0.25">
      <c r="A25" s="69"/>
      <c r="B25" s="69"/>
      <c r="C25" s="69"/>
      <c r="D25" s="69"/>
      <c r="E25" s="69"/>
      <c r="F25" s="69"/>
      <c r="G25" s="69"/>
      <c r="H25" s="69"/>
      <c r="I25" s="115" t="str">
        <f t="shared" si="15"/>
        <v/>
      </c>
      <c r="J25" s="116" t="str">
        <f t="shared" si="0"/>
        <v/>
      </c>
      <c r="K25" s="68"/>
      <c r="L25" s="68"/>
      <c r="M25" s="126" t="str">
        <f t="shared" si="7"/>
        <v/>
      </c>
      <c r="N25" s="126" t="str">
        <f t="shared" si="8"/>
        <v/>
      </c>
      <c r="O25" s="126" t="str">
        <f t="shared" si="9"/>
        <v/>
      </c>
      <c r="P25" s="126" t="str">
        <f t="shared" si="10"/>
        <v/>
      </c>
      <c r="Q25" s="126" t="str">
        <f t="shared" si="11"/>
        <v/>
      </c>
      <c r="R25" s="126" t="str">
        <f t="shared" si="12"/>
        <v/>
      </c>
      <c r="S25" s="126" t="str">
        <f t="shared" si="13"/>
        <v/>
      </c>
      <c r="T25" s="121" t="str">
        <f t="shared" si="14"/>
        <v/>
      </c>
    </row>
    <row r="26" spans="1:20" customFormat="1" x14ac:dyDescent="0.25">
      <c r="A26" s="69"/>
      <c r="B26" s="69"/>
      <c r="C26" s="69"/>
      <c r="D26" s="69"/>
      <c r="E26" s="69"/>
      <c r="F26" s="69"/>
      <c r="G26" s="69"/>
      <c r="H26" s="69"/>
      <c r="I26" s="115" t="str">
        <f t="shared" si="15"/>
        <v/>
      </c>
      <c r="J26" s="116" t="str">
        <f t="shared" si="0"/>
        <v/>
      </c>
      <c r="K26" s="68"/>
      <c r="L26" s="68"/>
      <c r="M26" s="126" t="str">
        <f t="shared" si="7"/>
        <v/>
      </c>
      <c r="N26" s="126" t="str">
        <f t="shared" si="8"/>
        <v/>
      </c>
      <c r="O26" s="126" t="str">
        <f t="shared" si="9"/>
        <v/>
      </c>
      <c r="P26" s="126" t="str">
        <f t="shared" si="10"/>
        <v/>
      </c>
      <c r="Q26" s="126" t="str">
        <f t="shared" si="11"/>
        <v/>
      </c>
      <c r="R26" s="126" t="str">
        <f t="shared" si="12"/>
        <v/>
      </c>
      <c r="S26" s="126" t="str">
        <f t="shared" si="13"/>
        <v/>
      </c>
      <c r="T26" s="121" t="str">
        <f t="shared" si="14"/>
        <v/>
      </c>
    </row>
    <row r="27" spans="1:20" customFormat="1" x14ac:dyDescent="0.25">
      <c r="A27" s="69"/>
      <c r="B27" s="69"/>
      <c r="C27" s="69"/>
      <c r="D27" s="69"/>
      <c r="E27" s="69"/>
      <c r="F27" s="69"/>
      <c r="G27" s="69"/>
      <c r="H27" s="69"/>
      <c r="I27" s="115" t="str">
        <f t="shared" si="15"/>
        <v/>
      </c>
      <c r="J27" s="116" t="str">
        <f t="shared" si="0"/>
        <v/>
      </c>
      <c r="K27" s="68"/>
      <c r="L27" s="68"/>
      <c r="M27" s="126" t="str">
        <f t="shared" si="7"/>
        <v/>
      </c>
      <c r="N27" s="126" t="str">
        <f t="shared" si="8"/>
        <v/>
      </c>
      <c r="O27" s="126" t="str">
        <f t="shared" si="9"/>
        <v/>
      </c>
      <c r="P27" s="126" t="str">
        <f t="shared" si="10"/>
        <v/>
      </c>
      <c r="Q27" s="126" t="str">
        <f t="shared" si="11"/>
        <v/>
      </c>
      <c r="R27" s="126" t="str">
        <f t="shared" si="12"/>
        <v/>
      </c>
      <c r="S27" s="126" t="str">
        <f t="shared" si="13"/>
        <v/>
      </c>
      <c r="T27" s="121" t="str">
        <f t="shared" si="14"/>
        <v/>
      </c>
    </row>
    <row r="28" spans="1:20" customFormat="1" x14ac:dyDescent="0.25">
      <c r="A28" s="69"/>
      <c r="B28" s="69"/>
      <c r="C28" s="69"/>
      <c r="D28" s="69"/>
      <c r="E28" s="69"/>
      <c r="F28" s="69"/>
      <c r="G28" s="69"/>
      <c r="H28" s="69"/>
      <c r="I28" s="115" t="str">
        <f t="shared" si="15"/>
        <v/>
      </c>
      <c r="J28" s="116" t="str">
        <f t="shared" si="0"/>
        <v/>
      </c>
      <c r="K28" s="68"/>
      <c r="L28" s="68"/>
      <c r="M28" s="126" t="str">
        <f t="shared" si="7"/>
        <v/>
      </c>
      <c r="N28" s="126" t="str">
        <f t="shared" si="8"/>
        <v/>
      </c>
      <c r="O28" s="126" t="str">
        <f t="shared" si="9"/>
        <v/>
      </c>
      <c r="P28" s="126" t="str">
        <f t="shared" si="10"/>
        <v/>
      </c>
      <c r="Q28" s="126" t="str">
        <f t="shared" si="11"/>
        <v/>
      </c>
      <c r="R28" s="126" t="str">
        <f t="shared" si="12"/>
        <v/>
      </c>
      <c r="S28" s="126" t="str">
        <f t="shared" si="13"/>
        <v/>
      </c>
      <c r="T28" s="121" t="str">
        <f t="shared" si="14"/>
        <v/>
      </c>
    </row>
    <row r="29" spans="1:20" customFormat="1" x14ac:dyDescent="0.25">
      <c r="A29" s="69"/>
      <c r="B29" s="69"/>
      <c r="C29" s="69"/>
      <c r="D29" s="69"/>
      <c r="E29" s="69"/>
      <c r="F29" s="69"/>
      <c r="G29" s="69"/>
      <c r="H29" s="69"/>
      <c r="I29" s="115" t="str">
        <f t="shared" si="15"/>
        <v/>
      </c>
      <c r="J29" s="116" t="str">
        <f t="shared" si="0"/>
        <v/>
      </c>
      <c r="K29" s="68"/>
      <c r="L29" s="68"/>
      <c r="M29" s="126" t="str">
        <f t="shared" si="7"/>
        <v/>
      </c>
      <c r="N29" s="126" t="str">
        <f t="shared" si="8"/>
        <v/>
      </c>
      <c r="O29" s="126" t="str">
        <f t="shared" si="9"/>
        <v/>
      </c>
      <c r="P29" s="126" t="str">
        <f t="shared" si="10"/>
        <v/>
      </c>
      <c r="Q29" s="126" t="str">
        <f t="shared" si="11"/>
        <v/>
      </c>
      <c r="R29" s="126" t="str">
        <f t="shared" si="12"/>
        <v/>
      </c>
      <c r="S29" s="126" t="str">
        <f t="shared" si="13"/>
        <v/>
      </c>
      <c r="T29" s="121" t="str">
        <f t="shared" si="14"/>
        <v/>
      </c>
    </row>
    <row r="30" spans="1:20" customFormat="1" x14ac:dyDescent="0.25">
      <c r="A30" s="69"/>
      <c r="B30" s="69"/>
      <c r="C30" s="69"/>
      <c r="D30" s="69"/>
      <c r="E30" s="69"/>
      <c r="F30" s="69"/>
      <c r="G30" s="69"/>
      <c r="H30" s="69"/>
      <c r="I30" s="115" t="str">
        <f t="shared" si="15"/>
        <v/>
      </c>
      <c r="J30" s="116" t="str">
        <f t="shared" si="0"/>
        <v/>
      </c>
      <c r="K30" s="68"/>
      <c r="L30" s="68"/>
      <c r="M30" s="126" t="str">
        <f t="shared" si="7"/>
        <v/>
      </c>
      <c r="N30" s="126" t="str">
        <f t="shared" si="8"/>
        <v/>
      </c>
      <c r="O30" s="126" t="str">
        <f t="shared" si="9"/>
        <v/>
      </c>
      <c r="P30" s="126" t="str">
        <f t="shared" si="10"/>
        <v/>
      </c>
      <c r="Q30" s="126" t="str">
        <f t="shared" si="11"/>
        <v/>
      </c>
      <c r="R30" s="126" t="str">
        <f t="shared" si="12"/>
        <v/>
      </c>
      <c r="S30" s="126" t="str">
        <f t="shared" si="13"/>
        <v/>
      </c>
      <c r="T30" s="121" t="str">
        <f t="shared" si="14"/>
        <v/>
      </c>
    </row>
    <row r="31" spans="1:20" customFormat="1" x14ac:dyDescent="0.25">
      <c r="A31" s="69"/>
      <c r="B31" s="69"/>
      <c r="C31" s="69"/>
      <c r="D31" s="69"/>
      <c r="E31" s="69"/>
      <c r="F31" s="69"/>
      <c r="G31" s="69"/>
      <c r="H31" s="69"/>
      <c r="I31" s="115" t="str">
        <f t="shared" si="15"/>
        <v/>
      </c>
      <c r="J31" s="116" t="str">
        <f t="shared" si="0"/>
        <v/>
      </c>
      <c r="K31" s="68"/>
      <c r="L31" s="68"/>
      <c r="M31" s="126" t="str">
        <f t="shared" si="7"/>
        <v/>
      </c>
      <c r="N31" s="126" t="str">
        <f t="shared" si="8"/>
        <v/>
      </c>
      <c r="O31" s="126" t="str">
        <f t="shared" si="9"/>
        <v/>
      </c>
      <c r="P31" s="126" t="str">
        <f t="shared" si="10"/>
        <v/>
      </c>
      <c r="Q31" s="126" t="str">
        <f t="shared" si="11"/>
        <v/>
      </c>
      <c r="R31" s="126" t="str">
        <f t="shared" si="12"/>
        <v/>
      </c>
      <c r="S31" s="126" t="str">
        <f t="shared" si="13"/>
        <v/>
      </c>
      <c r="T31" s="121" t="str">
        <f t="shared" si="14"/>
        <v/>
      </c>
    </row>
    <row r="32" spans="1:20" customFormat="1" x14ac:dyDescent="0.25">
      <c r="A32" s="69"/>
      <c r="B32" s="69"/>
      <c r="C32" s="69"/>
      <c r="D32" s="69"/>
      <c r="E32" s="69"/>
      <c r="F32" s="69"/>
      <c r="G32" s="69"/>
      <c r="H32" s="69"/>
      <c r="I32" s="115" t="str">
        <f t="shared" si="15"/>
        <v/>
      </c>
      <c r="J32" s="116" t="str">
        <f t="shared" si="0"/>
        <v/>
      </c>
      <c r="K32" s="68"/>
      <c r="L32" s="68"/>
      <c r="M32" s="126" t="str">
        <f t="shared" si="7"/>
        <v/>
      </c>
      <c r="N32" s="126" t="str">
        <f t="shared" si="8"/>
        <v/>
      </c>
      <c r="O32" s="126" t="str">
        <f t="shared" si="9"/>
        <v/>
      </c>
      <c r="P32" s="126" t="str">
        <f t="shared" si="10"/>
        <v/>
      </c>
      <c r="Q32" s="126" t="str">
        <f t="shared" si="11"/>
        <v/>
      </c>
      <c r="R32" s="126" t="str">
        <f t="shared" si="12"/>
        <v/>
      </c>
      <c r="S32" s="126" t="str">
        <f t="shared" si="13"/>
        <v/>
      </c>
      <c r="T32" s="121" t="str">
        <f t="shared" si="14"/>
        <v/>
      </c>
    </row>
    <row r="33" spans="1:20" customFormat="1" x14ac:dyDescent="0.25">
      <c r="A33" s="69"/>
      <c r="B33" s="69"/>
      <c r="C33" s="69"/>
      <c r="D33" s="69"/>
      <c r="E33" s="69"/>
      <c r="F33" s="69"/>
      <c r="G33" s="69"/>
      <c r="H33" s="69"/>
      <c r="I33" s="115" t="str">
        <f t="shared" si="15"/>
        <v/>
      </c>
      <c r="J33" s="116" t="str">
        <f t="shared" si="0"/>
        <v/>
      </c>
      <c r="K33" s="68"/>
      <c r="L33" s="68"/>
      <c r="M33" s="126" t="str">
        <f t="shared" si="7"/>
        <v/>
      </c>
      <c r="N33" s="126" t="str">
        <f t="shared" si="8"/>
        <v/>
      </c>
      <c r="O33" s="126" t="str">
        <f t="shared" si="9"/>
        <v/>
      </c>
      <c r="P33" s="126" t="str">
        <f t="shared" si="10"/>
        <v/>
      </c>
      <c r="Q33" s="126" t="str">
        <f t="shared" si="11"/>
        <v/>
      </c>
      <c r="R33" s="126" t="str">
        <f t="shared" si="12"/>
        <v/>
      </c>
      <c r="S33" s="126" t="str">
        <f t="shared" si="13"/>
        <v/>
      </c>
      <c r="T33" s="121" t="str">
        <f t="shared" si="14"/>
        <v/>
      </c>
    </row>
    <row r="34" spans="1:20" customFormat="1" x14ac:dyDescent="0.25">
      <c r="A34" s="69"/>
      <c r="B34" s="69"/>
      <c r="C34" s="69"/>
      <c r="D34" s="69"/>
      <c r="E34" s="69"/>
      <c r="F34" s="69"/>
      <c r="G34" s="69"/>
      <c r="H34" s="69"/>
      <c r="I34" s="115" t="str">
        <f t="shared" si="15"/>
        <v/>
      </c>
      <c r="J34" s="116" t="str">
        <f t="shared" si="0"/>
        <v/>
      </c>
      <c r="K34" s="68"/>
      <c r="L34" s="68"/>
      <c r="M34" s="126" t="str">
        <f t="shared" si="7"/>
        <v/>
      </c>
      <c r="N34" s="126" t="str">
        <f t="shared" si="8"/>
        <v/>
      </c>
      <c r="O34" s="126" t="str">
        <f t="shared" si="9"/>
        <v/>
      </c>
      <c r="P34" s="126" t="str">
        <f t="shared" si="10"/>
        <v/>
      </c>
      <c r="Q34" s="126" t="str">
        <f t="shared" si="11"/>
        <v/>
      </c>
      <c r="R34" s="126" t="str">
        <f t="shared" si="12"/>
        <v/>
      </c>
      <c r="S34" s="126" t="str">
        <f t="shared" si="13"/>
        <v/>
      </c>
      <c r="T34" s="121" t="str">
        <f t="shared" si="14"/>
        <v/>
      </c>
    </row>
    <row r="35" spans="1:20" customFormat="1" x14ac:dyDescent="0.25">
      <c r="A35" s="69"/>
      <c r="B35" s="69"/>
      <c r="C35" s="69"/>
      <c r="D35" s="69"/>
      <c r="E35" s="69"/>
      <c r="F35" s="69"/>
      <c r="G35" s="69"/>
      <c r="H35" s="69"/>
      <c r="I35" s="115" t="str">
        <f t="shared" si="15"/>
        <v/>
      </c>
      <c r="J35" s="116" t="str">
        <f t="shared" si="0"/>
        <v/>
      </c>
      <c r="K35" s="68"/>
      <c r="L35" s="68"/>
      <c r="M35" s="126" t="str">
        <f t="shared" si="7"/>
        <v/>
      </c>
      <c r="N35" s="126" t="str">
        <f t="shared" si="8"/>
        <v/>
      </c>
      <c r="O35" s="126" t="str">
        <f t="shared" si="9"/>
        <v/>
      </c>
      <c r="P35" s="126" t="str">
        <f t="shared" si="10"/>
        <v/>
      </c>
      <c r="Q35" s="126" t="str">
        <f t="shared" si="11"/>
        <v/>
      </c>
      <c r="R35" s="126" t="str">
        <f t="shared" si="12"/>
        <v/>
      </c>
      <c r="S35" s="126" t="str">
        <f t="shared" si="13"/>
        <v/>
      </c>
      <c r="T35" s="121" t="str">
        <f t="shared" si="14"/>
        <v/>
      </c>
    </row>
    <row r="36" spans="1:20" customFormat="1" x14ac:dyDescent="0.25">
      <c r="A36" s="69"/>
      <c r="B36" s="69"/>
      <c r="C36" s="69"/>
      <c r="D36" s="69"/>
      <c r="E36" s="69"/>
      <c r="F36" s="69"/>
      <c r="G36" s="69"/>
      <c r="H36" s="69"/>
      <c r="I36" s="115" t="str">
        <f t="shared" si="15"/>
        <v/>
      </c>
      <c r="J36" s="116" t="str">
        <f t="shared" si="0"/>
        <v/>
      </c>
      <c r="K36" s="68"/>
      <c r="L36" s="68"/>
      <c r="M36" s="126" t="str">
        <f t="shared" si="7"/>
        <v/>
      </c>
      <c r="N36" s="126" t="str">
        <f t="shared" si="8"/>
        <v/>
      </c>
      <c r="O36" s="126" t="str">
        <f t="shared" si="9"/>
        <v/>
      </c>
      <c r="P36" s="126" t="str">
        <f t="shared" si="10"/>
        <v/>
      </c>
      <c r="Q36" s="126" t="str">
        <f t="shared" si="11"/>
        <v/>
      </c>
      <c r="R36" s="126" t="str">
        <f t="shared" si="12"/>
        <v/>
      </c>
      <c r="S36" s="126" t="str">
        <f t="shared" si="13"/>
        <v/>
      </c>
      <c r="T36" s="121" t="str">
        <f t="shared" si="14"/>
        <v/>
      </c>
    </row>
    <row r="37" spans="1:20" customFormat="1" x14ac:dyDescent="0.25">
      <c r="A37" s="69"/>
      <c r="B37" s="69"/>
      <c r="C37" s="69"/>
      <c r="D37" s="69"/>
      <c r="E37" s="69"/>
      <c r="F37" s="69"/>
      <c r="G37" s="69"/>
      <c r="H37" s="69"/>
      <c r="I37" s="115" t="str">
        <f t="shared" si="15"/>
        <v/>
      </c>
      <c r="J37" s="116" t="str">
        <f t="shared" si="0"/>
        <v/>
      </c>
      <c r="K37" s="68"/>
      <c r="L37" s="68"/>
      <c r="M37" s="126" t="str">
        <f t="shared" si="7"/>
        <v/>
      </c>
      <c r="N37" s="126" t="str">
        <f t="shared" si="8"/>
        <v/>
      </c>
      <c r="O37" s="126" t="str">
        <f t="shared" si="9"/>
        <v/>
      </c>
      <c r="P37" s="126" t="str">
        <f t="shared" si="10"/>
        <v/>
      </c>
      <c r="Q37" s="126" t="str">
        <f t="shared" si="11"/>
        <v/>
      </c>
      <c r="R37" s="126" t="str">
        <f t="shared" si="12"/>
        <v/>
      </c>
      <c r="S37" s="126" t="str">
        <f t="shared" si="13"/>
        <v/>
      </c>
      <c r="T37" s="121" t="str">
        <f t="shared" si="14"/>
        <v/>
      </c>
    </row>
    <row r="38" spans="1:20" customFormat="1" x14ac:dyDescent="0.25">
      <c r="A38" s="69"/>
      <c r="B38" s="69"/>
      <c r="C38" s="69"/>
      <c r="D38" s="69"/>
      <c r="E38" s="69"/>
      <c r="F38" s="69"/>
      <c r="G38" s="69"/>
      <c r="H38" s="69"/>
      <c r="I38" s="115" t="str">
        <f t="shared" si="15"/>
        <v/>
      </c>
      <c r="J38" s="116" t="str">
        <f t="shared" si="0"/>
        <v/>
      </c>
      <c r="K38" s="68"/>
      <c r="L38" s="68"/>
      <c r="M38" s="126" t="str">
        <f t="shared" si="7"/>
        <v/>
      </c>
      <c r="N38" s="126" t="str">
        <f t="shared" si="8"/>
        <v/>
      </c>
      <c r="O38" s="126" t="str">
        <f t="shared" si="9"/>
        <v/>
      </c>
      <c r="P38" s="126" t="str">
        <f t="shared" si="10"/>
        <v/>
      </c>
      <c r="Q38" s="126" t="str">
        <f t="shared" si="11"/>
        <v/>
      </c>
      <c r="R38" s="126" t="str">
        <f t="shared" si="12"/>
        <v/>
      </c>
      <c r="S38" s="126" t="str">
        <f t="shared" si="13"/>
        <v/>
      </c>
      <c r="T38" s="121" t="str">
        <f t="shared" si="14"/>
        <v/>
      </c>
    </row>
    <row r="39" spans="1:20" customFormat="1" x14ac:dyDescent="0.25">
      <c r="A39" s="69"/>
      <c r="B39" s="69"/>
      <c r="C39" s="69"/>
      <c r="D39" s="69"/>
      <c r="E39" s="69"/>
      <c r="F39" s="69"/>
      <c r="G39" s="69"/>
      <c r="H39" s="69"/>
      <c r="I39" s="115" t="str">
        <f t="shared" si="15"/>
        <v/>
      </c>
      <c r="J39" s="116" t="str">
        <f t="shared" si="0"/>
        <v/>
      </c>
      <c r="K39" s="68"/>
      <c r="L39" s="68"/>
      <c r="M39" s="126" t="str">
        <f t="shared" si="7"/>
        <v/>
      </c>
      <c r="N39" s="126" t="str">
        <f t="shared" si="8"/>
        <v/>
      </c>
      <c r="O39" s="126" t="str">
        <f t="shared" si="9"/>
        <v/>
      </c>
      <c r="P39" s="126" t="str">
        <f t="shared" si="10"/>
        <v/>
      </c>
      <c r="Q39" s="126" t="str">
        <f t="shared" si="11"/>
        <v/>
      </c>
      <c r="R39" s="126" t="str">
        <f t="shared" si="12"/>
        <v/>
      </c>
      <c r="S39" s="126" t="str">
        <f t="shared" si="13"/>
        <v/>
      </c>
      <c r="T39" s="121" t="str">
        <f t="shared" si="14"/>
        <v/>
      </c>
    </row>
    <row r="40" spans="1:20" customFormat="1" x14ac:dyDescent="0.25">
      <c r="A40" s="69"/>
      <c r="B40" s="69"/>
      <c r="C40" s="69"/>
      <c r="D40" s="69"/>
      <c r="E40" s="69"/>
      <c r="F40" s="69"/>
      <c r="G40" s="69"/>
      <c r="H40" s="69"/>
      <c r="I40" s="115" t="str">
        <f t="shared" si="15"/>
        <v/>
      </c>
      <c r="J40" s="116" t="str">
        <f t="shared" si="0"/>
        <v/>
      </c>
      <c r="K40" s="68"/>
      <c r="L40" s="68"/>
      <c r="M40" s="126" t="str">
        <f t="shared" si="7"/>
        <v/>
      </c>
      <c r="N40" s="126" t="str">
        <f t="shared" si="8"/>
        <v/>
      </c>
      <c r="O40" s="126" t="str">
        <f t="shared" si="9"/>
        <v/>
      </c>
      <c r="P40" s="126" t="str">
        <f t="shared" si="10"/>
        <v/>
      </c>
      <c r="Q40" s="126" t="str">
        <f t="shared" si="11"/>
        <v/>
      </c>
      <c r="R40" s="126" t="str">
        <f t="shared" si="12"/>
        <v/>
      </c>
      <c r="S40" s="126" t="str">
        <f t="shared" si="13"/>
        <v/>
      </c>
      <c r="T40" s="121" t="str">
        <f t="shared" si="14"/>
        <v/>
      </c>
    </row>
    <row r="41" spans="1:20" customFormat="1" x14ac:dyDescent="0.25">
      <c r="A41" s="69"/>
      <c r="B41" s="69"/>
      <c r="C41" s="69"/>
      <c r="D41" s="69"/>
      <c r="E41" s="69"/>
      <c r="F41" s="69"/>
      <c r="G41" s="69"/>
      <c r="H41" s="69"/>
      <c r="I41" s="115" t="str">
        <f t="shared" si="15"/>
        <v/>
      </c>
      <c r="J41" s="116" t="str">
        <f t="shared" si="0"/>
        <v/>
      </c>
      <c r="K41" s="68"/>
      <c r="L41" s="68"/>
      <c r="M41" s="126" t="str">
        <f t="shared" si="7"/>
        <v/>
      </c>
      <c r="N41" s="126" t="str">
        <f t="shared" si="8"/>
        <v/>
      </c>
      <c r="O41" s="126" t="str">
        <f t="shared" si="9"/>
        <v/>
      </c>
      <c r="P41" s="126" t="str">
        <f t="shared" si="10"/>
        <v/>
      </c>
      <c r="Q41" s="126" t="str">
        <f t="shared" si="11"/>
        <v/>
      </c>
      <c r="R41" s="126" t="str">
        <f t="shared" si="12"/>
        <v/>
      </c>
      <c r="S41" s="126" t="str">
        <f t="shared" si="13"/>
        <v/>
      </c>
      <c r="T41" s="121" t="str">
        <f t="shared" si="14"/>
        <v/>
      </c>
    </row>
    <row r="42" spans="1:20" customFormat="1" x14ac:dyDescent="0.25">
      <c r="A42" s="69"/>
      <c r="B42" s="69"/>
      <c r="C42" s="69"/>
      <c r="D42" s="69"/>
      <c r="E42" s="69"/>
      <c r="F42" s="69"/>
      <c r="G42" s="69"/>
      <c r="H42" s="69"/>
      <c r="I42" s="115" t="str">
        <f t="shared" si="15"/>
        <v/>
      </c>
      <c r="J42" s="116" t="str">
        <f t="shared" si="0"/>
        <v/>
      </c>
      <c r="K42" s="68"/>
      <c r="L42" s="68"/>
      <c r="M42" s="126" t="str">
        <f t="shared" si="7"/>
        <v/>
      </c>
      <c r="N42" s="126" t="str">
        <f t="shared" si="8"/>
        <v/>
      </c>
      <c r="O42" s="126" t="str">
        <f t="shared" si="9"/>
        <v/>
      </c>
      <c r="P42" s="126" t="str">
        <f t="shared" si="10"/>
        <v/>
      </c>
      <c r="Q42" s="126" t="str">
        <f t="shared" si="11"/>
        <v/>
      </c>
      <c r="R42" s="126" t="str">
        <f t="shared" si="12"/>
        <v/>
      </c>
      <c r="S42" s="126" t="str">
        <f t="shared" si="13"/>
        <v/>
      </c>
      <c r="T42" s="121" t="str">
        <f t="shared" si="14"/>
        <v/>
      </c>
    </row>
    <row r="43" spans="1:20" customFormat="1" x14ac:dyDescent="0.25">
      <c r="A43" s="69"/>
      <c r="B43" s="69"/>
      <c r="C43" s="69"/>
      <c r="D43" s="69"/>
      <c r="E43" s="69"/>
      <c r="F43" s="69"/>
      <c r="G43" s="69"/>
      <c r="H43" s="69"/>
      <c r="I43" s="115" t="str">
        <f t="shared" si="15"/>
        <v/>
      </c>
      <c r="J43" s="116" t="str">
        <f t="shared" si="0"/>
        <v/>
      </c>
      <c r="K43" s="68"/>
      <c r="L43" s="68"/>
      <c r="M43" s="126" t="str">
        <f t="shared" si="7"/>
        <v/>
      </c>
      <c r="N43" s="126" t="str">
        <f t="shared" si="8"/>
        <v/>
      </c>
      <c r="O43" s="126" t="str">
        <f t="shared" si="9"/>
        <v/>
      </c>
      <c r="P43" s="126" t="str">
        <f t="shared" si="10"/>
        <v/>
      </c>
      <c r="Q43" s="126" t="str">
        <f t="shared" si="11"/>
        <v/>
      </c>
      <c r="R43" s="126" t="str">
        <f t="shared" si="12"/>
        <v/>
      </c>
      <c r="S43" s="126" t="str">
        <f t="shared" si="13"/>
        <v/>
      </c>
      <c r="T43" s="121" t="str">
        <f t="shared" si="14"/>
        <v/>
      </c>
    </row>
    <row r="44" spans="1:20" customFormat="1" x14ac:dyDescent="0.25">
      <c r="A44" s="69"/>
      <c r="B44" s="69"/>
      <c r="C44" s="69"/>
      <c r="D44" s="69"/>
      <c r="E44" s="69"/>
      <c r="F44" s="69"/>
      <c r="G44" s="69"/>
      <c r="H44" s="69"/>
      <c r="I44" s="115" t="str">
        <f t="shared" si="15"/>
        <v/>
      </c>
      <c r="J44" s="116" t="str">
        <f t="shared" si="0"/>
        <v/>
      </c>
      <c r="K44" s="68"/>
      <c r="L44" s="68"/>
      <c r="M44" s="126" t="str">
        <f t="shared" si="7"/>
        <v/>
      </c>
      <c r="N44" s="126" t="str">
        <f t="shared" si="8"/>
        <v/>
      </c>
      <c r="O44" s="126" t="str">
        <f t="shared" si="9"/>
        <v/>
      </c>
      <c r="P44" s="126" t="str">
        <f t="shared" si="10"/>
        <v/>
      </c>
      <c r="Q44" s="126" t="str">
        <f t="shared" si="11"/>
        <v/>
      </c>
      <c r="R44" s="126" t="str">
        <f t="shared" si="12"/>
        <v/>
      </c>
      <c r="S44" s="126" t="str">
        <f t="shared" si="13"/>
        <v/>
      </c>
      <c r="T44" s="121" t="str">
        <f t="shared" si="14"/>
        <v/>
      </c>
    </row>
    <row r="45" spans="1:20" customFormat="1" x14ac:dyDescent="0.25">
      <c r="A45" s="69"/>
      <c r="B45" s="69"/>
      <c r="C45" s="69"/>
      <c r="D45" s="69"/>
      <c r="E45" s="69"/>
      <c r="F45" s="69"/>
      <c r="G45" s="69"/>
      <c r="H45" s="69"/>
      <c r="I45" s="115" t="str">
        <f t="shared" si="15"/>
        <v/>
      </c>
      <c r="J45" s="116" t="str">
        <f t="shared" si="0"/>
        <v/>
      </c>
      <c r="K45" s="68"/>
      <c r="L45" s="68"/>
      <c r="M45" s="126" t="str">
        <f t="shared" si="7"/>
        <v/>
      </c>
      <c r="N45" s="126" t="str">
        <f t="shared" si="8"/>
        <v/>
      </c>
      <c r="O45" s="126" t="str">
        <f t="shared" si="9"/>
        <v/>
      </c>
      <c r="P45" s="126" t="str">
        <f t="shared" si="10"/>
        <v/>
      </c>
      <c r="Q45" s="126" t="str">
        <f t="shared" si="11"/>
        <v/>
      </c>
      <c r="R45" s="126" t="str">
        <f t="shared" si="12"/>
        <v/>
      </c>
      <c r="S45" s="126" t="str">
        <f t="shared" si="13"/>
        <v/>
      </c>
      <c r="T45" s="121" t="str">
        <f t="shared" si="14"/>
        <v/>
      </c>
    </row>
    <row r="46" spans="1:20" customFormat="1" x14ac:dyDescent="0.25">
      <c r="A46" s="69"/>
      <c r="B46" s="69"/>
      <c r="C46" s="69"/>
      <c r="D46" s="69"/>
      <c r="E46" s="69"/>
      <c r="F46" s="69"/>
      <c r="G46" s="69"/>
      <c r="H46" s="69"/>
      <c r="I46" s="115" t="str">
        <f t="shared" si="15"/>
        <v/>
      </c>
      <c r="J46" s="116" t="str">
        <f t="shared" si="0"/>
        <v/>
      </c>
      <c r="K46" s="68"/>
      <c r="L46" s="68"/>
      <c r="M46" s="126" t="str">
        <f t="shared" si="7"/>
        <v/>
      </c>
      <c r="N46" s="126" t="str">
        <f t="shared" si="8"/>
        <v/>
      </c>
      <c r="O46" s="126" t="str">
        <f t="shared" si="9"/>
        <v/>
      </c>
      <c r="P46" s="126" t="str">
        <f t="shared" si="10"/>
        <v/>
      </c>
      <c r="Q46" s="126" t="str">
        <f t="shared" si="11"/>
        <v/>
      </c>
      <c r="R46" s="126" t="str">
        <f t="shared" si="12"/>
        <v/>
      </c>
      <c r="S46" s="126" t="str">
        <f t="shared" si="13"/>
        <v/>
      </c>
      <c r="T46" s="121" t="str">
        <f t="shared" si="14"/>
        <v/>
      </c>
    </row>
    <row r="47" spans="1:20" customFormat="1" x14ac:dyDescent="0.25">
      <c r="A47" s="69"/>
      <c r="B47" s="69"/>
      <c r="C47" s="69"/>
      <c r="D47" s="69"/>
      <c r="E47" s="69"/>
      <c r="F47" s="69"/>
      <c r="G47" s="69"/>
      <c r="H47" s="69"/>
      <c r="I47" s="115" t="str">
        <f t="shared" si="15"/>
        <v/>
      </c>
      <c r="J47" s="116" t="str">
        <f t="shared" si="0"/>
        <v/>
      </c>
      <c r="K47" s="68"/>
      <c r="L47" s="68"/>
      <c r="M47" s="126" t="str">
        <f t="shared" si="7"/>
        <v/>
      </c>
      <c r="N47" s="126" t="str">
        <f t="shared" si="8"/>
        <v/>
      </c>
      <c r="O47" s="126" t="str">
        <f t="shared" si="9"/>
        <v/>
      </c>
      <c r="P47" s="126" t="str">
        <f t="shared" si="10"/>
        <v/>
      </c>
      <c r="Q47" s="126" t="str">
        <f t="shared" si="11"/>
        <v/>
      </c>
      <c r="R47" s="126" t="str">
        <f t="shared" si="12"/>
        <v/>
      </c>
      <c r="S47" s="126" t="str">
        <f t="shared" si="13"/>
        <v/>
      </c>
      <c r="T47" s="121" t="str">
        <f t="shared" si="14"/>
        <v/>
      </c>
    </row>
    <row r="48" spans="1:20" customFormat="1" x14ac:dyDescent="0.25">
      <c r="A48" s="69"/>
      <c r="B48" s="69"/>
      <c r="C48" s="69"/>
      <c r="D48" s="69"/>
      <c r="E48" s="69"/>
      <c r="F48" s="69"/>
      <c r="G48" s="69"/>
      <c r="H48" s="69"/>
      <c r="I48" s="115" t="str">
        <f t="shared" si="15"/>
        <v/>
      </c>
      <c r="J48" s="116" t="str">
        <f t="shared" si="0"/>
        <v/>
      </c>
      <c r="K48" s="68"/>
      <c r="L48" s="68"/>
      <c r="M48" s="126" t="str">
        <f t="shared" si="7"/>
        <v/>
      </c>
      <c r="N48" s="126" t="str">
        <f t="shared" si="8"/>
        <v/>
      </c>
      <c r="O48" s="126" t="str">
        <f t="shared" si="9"/>
        <v/>
      </c>
      <c r="P48" s="126" t="str">
        <f t="shared" si="10"/>
        <v/>
      </c>
      <c r="Q48" s="126" t="str">
        <f t="shared" si="11"/>
        <v/>
      </c>
      <c r="R48" s="126" t="str">
        <f t="shared" si="12"/>
        <v/>
      </c>
      <c r="S48" s="126" t="str">
        <f t="shared" si="13"/>
        <v/>
      </c>
      <c r="T48" s="121" t="str">
        <f t="shared" si="14"/>
        <v/>
      </c>
    </row>
    <row r="49" spans="1:20" customFormat="1" x14ac:dyDescent="0.25">
      <c r="A49" s="69"/>
      <c r="B49" s="69"/>
      <c r="C49" s="69"/>
      <c r="D49" s="69"/>
      <c r="E49" s="69"/>
      <c r="F49" s="69"/>
      <c r="G49" s="69"/>
      <c r="H49" s="69"/>
      <c r="I49" s="115" t="str">
        <f t="shared" si="15"/>
        <v/>
      </c>
      <c r="J49" s="116" t="str">
        <f t="shared" si="0"/>
        <v/>
      </c>
      <c r="K49" s="68"/>
      <c r="L49" s="68"/>
      <c r="M49" s="126" t="str">
        <f t="shared" si="7"/>
        <v/>
      </c>
      <c r="N49" s="126" t="str">
        <f t="shared" si="8"/>
        <v/>
      </c>
      <c r="O49" s="126" t="str">
        <f t="shared" si="9"/>
        <v/>
      </c>
      <c r="P49" s="126" t="str">
        <f t="shared" si="10"/>
        <v/>
      </c>
      <c r="Q49" s="126" t="str">
        <f t="shared" si="11"/>
        <v/>
      </c>
      <c r="R49" s="126" t="str">
        <f t="shared" si="12"/>
        <v/>
      </c>
      <c r="S49" s="126" t="str">
        <f t="shared" si="13"/>
        <v/>
      </c>
      <c r="T49" s="121" t="str">
        <f t="shared" si="14"/>
        <v/>
      </c>
    </row>
    <row r="50" spans="1:20" customFormat="1" x14ac:dyDescent="0.25">
      <c r="A50" s="69"/>
      <c r="B50" s="69"/>
      <c r="C50" s="69"/>
      <c r="D50" s="69"/>
      <c r="E50" s="69"/>
      <c r="F50" s="69"/>
      <c r="G50" s="69"/>
      <c r="H50" s="69"/>
      <c r="I50" s="115" t="str">
        <f t="shared" si="15"/>
        <v/>
      </c>
      <c r="J50" s="116" t="str">
        <f t="shared" si="0"/>
        <v/>
      </c>
      <c r="K50" s="68"/>
      <c r="L50" s="68"/>
      <c r="M50" s="126" t="str">
        <f t="shared" si="7"/>
        <v/>
      </c>
      <c r="N50" s="126" t="str">
        <f t="shared" si="8"/>
        <v/>
      </c>
      <c r="O50" s="126" t="str">
        <f t="shared" si="9"/>
        <v/>
      </c>
      <c r="P50" s="126" t="str">
        <f t="shared" si="10"/>
        <v/>
      </c>
      <c r="Q50" s="126" t="str">
        <f t="shared" si="11"/>
        <v/>
      </c>
      <c r="R50" s="126" t="str">
        <f t="shared" si="12"/>
        <v/>
      </c>
      <c r="S50" s="126" t="str">
        <f t="shared" si="13"/>
        <v/>
      </c>
      <c r="T50" s="121" t="str">
        <f t="shared" si="14"/>
        <v/>
      </c>
    </row>
    <row r="51" spans="1:20" customFormat="1" x14ac:dyDescent="0.25">
      <c r="A51" s="69"/>
      <c r="B51" s="69"/>
      <c r="C51" s="69"/>
      <c r="D51" s="69"/>
      <c r="E51" s="69"/>
      <c r="F51" s="69"/>
      <c r="G51" s="69"/>
      <c r="H51" s="69"/>
      <c r="I51" s="115" t="str">
        <f t="shared" si="15"/>
        <v/>
      </c>
      <c r="J51" s="116" t="str">
        <f t="shared" si="0"/>
        <v/>
      </c>
      <c r="K51" s="68"/>
      <c r="L51" s="68"/>
      <c r="M51" s="126" t="str">
        <f t="shared" si="7"/>
        <v/>
      </c>
      <c r="N51" s="126" t="str">
        <f t="shared" si="8"/>
        <v/>
      </c>
      <c r="O51" s="126" t="str">
        <f t="shared" si="9"/>
        <v/>
      </c>
      <c r="P51" s="126" t="str">
        <f t="shared" si="10"/>
        <v/>
      </c>
      <c r="Q51" s="126" t="str">
        <f t="shared" si="11"/>
        <v/>
      </c>
      <c r="R51" s="126" t="str">
        <f t="shared" si="12"/>
        <v/>
      </c>
      <c r="S51" s="126" t="str">
        <f t="shared" si="13"/>
        <v/>
      </c>
      <c r="T51" s="121" t="str">
        <f t="shared" si="14"/>
        <v/>
      </c>
    </row>
    <row r="52" spans="1:20" customFormat="1" x14ac:dyDescent="0.25">
      <c r="A52" s="69"/>
      <c r="B52" s="69"/>
      <c r="C52" s="69"/>
      <c r="D52" s="69"/>
      <c r="E52" s="69"/>
      <c r="F52" s="69"/>
      <c r="G52" s="69"/>
      <c r="H52" s="69"/>
      <c r="I52" s="115" t="str">
        <f t="shared" si="15"/>
        <v/>
      </c>
      <c r="J52" s="116" t="str">
        <f t="shared" si="0"/>
        <v/>
      </c>
      <c r="K52" s="68"/>
      <c r="L52" s="68"/>
      <c r="M52" s="126" t="str">
        <f t="shared" si="7"/>
        <v/>
      </c>
      <c r="N52" s="126" t="str">
        <f t="shared" si="8"/>
        <v/>
      </c>
      <c r="O52" s="126" t="str">
        <f t="shared" si="9"/>
        <v/>
      </c>
      <c r="P52" s="126" t="str">
        <f t="shared" si="10"/>
        <v/>
      </c>
      <c r="Q52" s="126" t="str">
        <f t="shared" si="11"/>
        <v/>
      </c>
      <c r="R52" s="126" t="str">
        <f t="shared" si="12"/>
        <v/>
      </c>
      <c r="S52" s="126" t="str">
        <f t="shared" si="13"/>
        <v/>
      </c>
      <c r="T52" s="121" t="str">
        <f t="shared" si="14"/>
        <v/>
      </c>
    </row>
    <row r="53" spans="1:20" customFormat="1" x14ac:dyDescent="0.25">
      <c r="A53" s="69"/>
      <c r="B53" s="69"/>
      <c r="C53" s="69"/>
      <c r="D53" s="69"/>
      <c r="E53" s="69"/>
      <c r="F53" s="69"/>
      <c r="G53" s="69"/>
      <c r="H53" s="69"/>
      <c r="I53" s="115" t="str">
        <f t="shared" si="15"/>
        <v/>
      </c>
      <c r="J53" s="116" t="str">
        <f t="shared" si="0"/>
        <v/>
      </c>
      <c r="K53" s="68"/>
      <c r="L53" s="68"/>
      <c r="M53" s="126" t="str">
        <f t="shared" si="7"/>
        <v/>
      </c>
      <c r="N53" s="126" t="str">
        <f t="shared" si="8"/>
        <v/>
      </c>
      <c r="O53" s="126" t="str">
        <f t="shared" si="9"/>
        <v/>
      </c>
      <c r="P53" s="126" t="str">
        <f t="shared" si="10"/>
        <v/>
      </c>
      <c r="Q53" s="126" t="str">
        <f t="shared" si="11"/>
        <v/>
      </c>
      <c r="R53" s="126" t="str">
        <f t="shared" si="12"/>
        <v/>
      </c>
      <c r="S53" s="126" t="str">
        <f t="shared" si="13"/>
        <v/>
      </c>
      <c r="T53" s="121" t="str">
        <f t="shared" si="14"/>
        <v/>
      </c>
    </row>
    <row r="54" spans="1:20" customFormat="1" x14ac:dyDescent="0.25">
      <c r="A54" s="69"/>
      <c r="B54" s="69"/>
      <c r="C54" s="69"/>
      <c r="D54" s="69"/>
      <c r="E54" s="69"/>
      <c r="F54" s="69"/>
      <c r="G54" s="69"/>
      <c r="H54" s="69"/>
      <c r="I54" s="115" t="str">
        <f t="shared" si="15"/>
        <v/>
      </c>
      <c r="J54" s="116" t="str">
        <f t="shared" si="0"/>
        <v/>
      </c>
      <c r="K54" s="68"/>
      <c r="L54" s="68"/>
      <c r="M54" s="126" t="str">
        <f t="shared" si="7"/>
        <v/>
      </c>
      <c r="N54" s="126" t="str">
        <f t="shared" si="8"/>
        <v/>
      </c>
      <c r="O54" s="126" t="str">
        <f t="shared" si="9"/>
        <v/>
      </c>
      <c r="P54" s="126" t="str">
        <f t="shared" si="10"/>
        <v/>
      </c>
      <c r="Q54" s="126" t="str">
        <f t="shared" si="11"/>
        <v/>
      </c>
      <c r="R54" s="126" t="str">
        <f t="shared" si="12"/>
        <v/>
      </c>
      <c r="S54" s="126" t="str">
        <f t="shared" si="13"/>
        <v/>
      </c>
      <c r="T54" s="121" t="str">
        <f t="shared" si="14"/>
        <v/>
      </c>
    </row>
    <row r="55" spans="1:20" customFormat="1" x14ac:dyDescent="0.25">
      <c r="A55" s="69"/>
      <c r="B55" s="69"/>
      <c r="C55" s="69"/>
      <c r="D55" s="69"/>
      <c r="E55" s="69"/>
      <c r="F55" s="69"/>
      <c r="G55" s="69"/>
      <c r="H55" s="69"/>
      <c r="I55" s="115" t="str">
        <f t="shared" si="15"/>
        <v/>
      </c>
      <c r="J55" s="116" t="str">
        <f t="shared" si="0"/>
        <v/>
      </c>
      <c r="K55" s="68"/>
      <c r="L55" s="68"/>
      <c r="M55" s="126" t="str">
        <f t="shared" si="7"/>
        <v/>
      </c>
      <c r="N55" s="126" t="str">
        <f t="shared" si="8"/>
        <v/>
      </c>
      <c r="O55" s="126" t="str">
        <f t="shared" si="9"/>
        <v/>
      </c>
      <c r="P55" s="126" t="str">
        <f t="shared" si="10"/>
        <v/>
      </c>
      <c r="Q55" s="126" t="str">
        <f t="shared" si="11"/>
        <v/>
      </c>
      <c r="R55" s="126" t="str">
        <f t="shared" si="12"/>
        <v/>
      </c>
      <c r="S55" s="126" t="str">
        <f t="shared" si="13"/>
        <v/>
      </c>
      <c r="T55" s="121" t="str">
        <f t="shared" si="14"/>
        <v/>
      </c>
    </row>
    <row r="56" spans="1:20" customFormat="1" x14ac:dyDescent="0.25">
      <c r="A56" s="69"/>
      <c r="B56" s="69"/>
      <c r="C56" s="69"/>
      <c r="D56" s="69"/>
      <c r="E56" s="69"/>
      <c r="F56" s="69"/>
      <c r="G56" s="69"/>
      <c r="H56" s="69"/>
      <c r="I56" s="115" t="str">
        <f t="shared" si="15"/>
        <v/>
      </c>
      <c r="J56" s="116" t="str">
        <f t="shared" si="0"/>
        <v/>
      </c>
      <c r="K56" s="68"/>
      <c r="L56" s="68"/>
      <c r="M56" s="126" t="str">
        <f t="shared" si="7"/>
        <v/>
      </c>
      <c r="N56" s="126" t="str">
        <f t="shared" si="8"/>
        <v/>
      </c>
      <c r="O56" s="126" t="str">
        <f t="shared" si="9"/>
        <v/>
      </c>
      <c r="P56" s="126" t="str">
        <f t="shared" si="10"/>
        <v/>
      </c>
      <c r="Q56" s="126" t="str">
        <f t="shared" si="11"/>
        <v/>
      </c>
      <c r="R56" s="126" t="str">
        <f t="shared" si="12"/>
        <v/>
      </c>
      <c r="S56" s="126" t="str">
        <f t="shared" si="13"/>
        <v/>
      </c>
      <c r="T56" s="121" t="str">
        <f t="shared" si="14"/>
        <v/>
      </c>
    </row>
    <row r="57" spans="1:20" customFormat="1" x14ac:dyDescent="0.25">
      <c r="A57" s="69"/>
      <c r="B57" s="69"/>
      <c r="C57" s="69"/>
      <c r="D57" s="69"/>
      <c r="E57" s="69"/>
      <c r="F57" s="69"/>
      <c r="G57" s="69"/>
      <c r="H57" s="69"/>
      <c r="I57" s="115" t="str">
        <f t="shared" si="15"/>
        <v/>
      </c>
      <c r="J57" s="116" t="str">
        <f t="shared" si="0"/>
        <v/>
      </c>
      <c r="K57" s="68"/>
      <c r="L57" s="68"/>
      <c r="M57" s="126" t="str">
        <f t="shared" si="7"/>
        <v/>
      </c>
      <c r="N57" s="126" t="str">
        <f t="shared" si="8"/>
        <v/>
      </c>
      <c r="O57" s="126" t="str">
        <f t="shared" si="9"/>
        <v/>
      </c>
      <c r="P57" s="126" t="str">
        <f t="shared" si="10"/>
        <v/>
      </c>
      <c r="Q57" s="126" t="str">
        <f t="shared" si="11"/>
        <v/>
      </c>
      <c r="R57" s="126" t="str">
        <f t="shared" si="12"/>
        <v/>
      </c>
      <c r="S57" s="126" t="str">
        <f t="shared" si="13"/>
        <v/>
      </c>
      <c r="T57" s="121" t="str">
        <f t="shared" si="14"/>
        <v/>
      </c>
    </row>
    <row r="58" spans="1:20" customFormat="1" x14ac:dyDescent="0.25">
      <c r="A58" s="69"/>
      <c r="B58" s="69"/>
      <c r="C58" s="69"/>
      <c r="D58" s="69"/>
      <c r="E58" s="69"/>
      <c r="F58" s="69"/>
      <c r="G58" s="69"/>
      <c r="H58" s="69"/>
      <c r="I58" s="115" t="str">
        <f t="shared" si="15"/>
        <v/>
      </c>
      <c r="J58" s="116" t="str">
        <f t="shared" si="0"/>
        <v/>
      </c>
      <c r="K58" s="68"/>
      <c r="L58" s="68"/>
      <c r="M58" s="126" t="str">
        <f t="shared" si="7"/>
        <v/>
      </c>
      <c r="N58" s="126" t="str">
        <f t="shared" si="8"/>
        <v/>
      </c>
      <c r="O58" s="126" t="str">
        <f t="shared" si="9"/>
        <v/>
      </c>
      <c r="P58" s="126" t="str">
        <f t="shared" si="10"/>
        <v/>
      </c>
      <c r="Q58" s="126" t="str">
        <f t="shared" si="11"/>
        <v/>
      </c>
      <c r="R58" s="126" t="str">
        <f t="shared" si="12"/>
        <v/>
      </c>
      <c r="S58" s="126" t="str">
        <f t="shared" si="13"/>
        <v/>
      </c>
      <c r="T58" s="121" t="str">
        <f t="shared" si="14"/>
        <v/>
      </c>
    </row>
    <row r="59" spans="1:20" customFormat="1" x14ac:dyDescent="0.25">
      <c r="A59" s="69"/>
      <c r="B59" s="69"/>
      <c r="C59" s="69"/>
      <c r="D59" s="69"/>
      <c r="E59" s="69"/>
      <c r="F59" s="69"/>
      <c r="G59" s="69"/>
      <c r="H59" s="69"/>
      <c r="I59" s="115" t="str">
        <f t="shared" si="15"/>
        <v/>
      </c>
      <c r="J59" s="116" t="str">
        <f t="shared" si="0"/>
        <v/>
      </c>
      <c r="K59" s="68"/>
      <c r="L59" s="68"/>
      <c r="M59" s="126" t="str">
        <f t="shared" si="7"/>
        <v/>
      </c>
      <c r="N59" s="126" t="str">
        <f t="shared" si="8"/>
        <v/>
      </c>
      <c r="O59" s="126" t="str">
        <f t="shared" si="9"/>
        <v/>
      </c>
      <c r="P59" s="126" t="str">
        <f t="shared" si="10"/>
        <v/>
      </c>
      <c r="Q59" s="126" t="str">
        <f t="shared" si="11"/>
        <v/>
      </c>
      <c r="R59" s="126" t="str">
        <f t="shared" si="12"/>
        <v/>
      </c>
      <c r="S59" s="126" t="str">
        <f t="shared" si="13"/>
        <v/>
      </c>
      <c r="T59" s="121" t="str">
        <f t="shared" si="14"/>
        <v/>
      </c>
    </row>
    <row r="60" spans="1:20" customFormat="1" x14ac:dyDescent="0.25">
      <c r="A60" s="69"/>
      <c r="B60" s="69"/>
      <c r="C60" s="69"/>
      <c r="D60" s="69"/>
      <c r="E60" s="69"/>
      <c r="F60" s="69"/>
      <c r="G60" s="69"/>
      <c r="H60" s="69"/>
      <c r="I60" s="115" t="str">
        <f t="shared" si="15"/>
        <v/>
      </c>
      <c r="J60" s="116" t="str">
        <f t="shared" si="0"/>
        <v/>
      </c>
      <c r="K60" s="68"/>
      <c r="L60" s="68"/>
      <c r="M60" s="126" t="str">
        <f t="shared" si="7"/>
        <v/>
      </c>
      <c r="N60" s="126" t="str">
        <f t="shared" si="8"/>
        <v/>
      </c>
      <c r="O60" s="126" t="str">
        <f t="shared" si="9"/>
        <v/>
      </c>
      <c r="P60" s="126" t="str">
        <f t="shared" si="10"/>
        <v/>
      </c>
      <c r="Q60" s="126" t="str">
        <f t="shared" si="11"/>
        <v/>
      </c>
      <c r="R60" s="126" t="str">
        <f t="shared" si="12"/>
        <v/>
      </c>
      <c r="S60" s="126" t="str">
        <f t="shared" si="13"/>
        <v/>
      </c>
      <c r="T60" s="121" t="str">
        <f t="shared" si="14"/>
        <v/>
      </c>
    </row>
    <row r="61" spans="1:20" customFormat="1" x14ac:dyDescent="0.25">
      <c r="A61" s="69"/>
      <c r="B61" s="69"/>
      <c r="C61" s="69"/>
      <c r="D61" s="69"/>
      <c r="E61" s="69"/>
      <c r="F61" s="69"/>
      <c r="G61" s="69"/>
      <c r="H61" s="69"/>
      <c r="I61" s="115" t="str">
        <f t="shared" si="15"/>
        <v/>
      </c>
      <c r="J61" s="116" t="str">
        <f t="shared" si="0"/>
        <v/>
      </c>
      <c r="K61" s="68"/>
      <c r="L61" s="68"/>
      <c r="M61" s="126" t="str">
        <f t="shared" si="7"/>
        <v/>
      </c>
      <c r="N61" s="126" t="str">
        <f t="shared" si="8"/>
        <v/>
      </c>
      <c r="O61" s="126" t="str">
        <f t="shared" si="9"/>
        <v/>
      </c>
      <c r="P61" s="126" t="str">
        <f t="shared" si="10"/>
        <v/>
      </c>
      <c r="Q61" s="126" t="str">
        <f t="shared" si="11"/>
        <v/>
      </c>
      <c r="R61" s="126" t="str">
        <f t="shared" si="12"/>
        <v/>
      </c>
      <c r="S61" s="126" t="str">
        <f t="shared" si="13"/>
        <v/>
      </c>
      <c r="T61" s="121" t="str">
        <f t="shared" si="14"/>
        <v/>
      </c>
    </row>
    <row r="62" spans="1:20" customFormat="1" x14ac:dyDescent="0.25">
      <c r="A62" s="69"/>
      <c r="B62" s="69"/>
      <c r="C62" s="69"/>
      <c r="D62" s="69"/>
      <c r="E62" s="69"/>
      <c r="F62" s="69"/>
      <c r="G62" s="69"/>
      <c r="H62" s="69"/>
      <c r="I62" s="115" t="str">
        <f t="shared" si="15"/>
        <v/>
      </c>
      <c r="J62" s="116" t="str">
        <f t="shared" si="0"/>
        <v/>
      </c>
      <c r="K62" s="68"/>
      <c r="L62" s="68"/>
      <c r="M62" s="126" t="str">
        <f t="shared" si="7"/>
        <v/>
      </c>
      <c r="N62" s="126" t="str">
        <f t="shared" si="8"/>
        <v/>
      </c>
      <c r="O62" s="126" t="str">
        <f t="shared" si="9"/>
        <v/>
      </c>
      <c r="P62" s="126" t="str">
        <f t="shared" si="10"/>
        <v/>
      </c>
      <c r="Q62" s="126" t="str">
        <f t="shared" si="11"/>
        <v/>
      </c>
      <c r="R62" s="126" t="str">
        <f t="shared" si="12"/>
        <v/>
      </c>
      <c r="S62" s="126" t="str">
        <f t="shared" si="13"/>
        <v/>
      </c>
      <c r="T62" s="121" t="str">
        <f t="shared" si="14"/>
        <v/>
      </c>
    </row>
    <row r="63" spans="1:20" customFormat="1" x14ac:dyDescent="0.25">
      <c r="A63" s="69"/>
      <c r="B63" s="69"/>
      <c r="C63" s="69"/>
      <c r="D63" s="69"/>
      <c r="E63" s="69"/>
      <c r="F63" s="69"/>
      <c r="G63" s="69"/>
      <c r="H63" s="69"/>
      <c r="I63" s="115" t="str">
        <f t="shared" si="15"/>
        <v/>
      </c>
      <c r="J63" s="116" t="str">
        <f t="shared" si="0"/>
        <v/>
      </c>
      <c r="K63" s="68"/>
      <c r="L63" s="68"/>
      <c r="M63" s="126" t="str">
        <f t="shared" si="7"/>
        <v/>
      </c>
      <c r="N63" s="126" t="str">
        <f t="shared" si="8"/>
        <v/>
      </c>
      <c r="O63" s="126" t="str">
        <f t="shared" si="9"/>
        <v/>
      </c>
      <c r="P63" s="126" t="str">
        <f t="shared" si="10"/>
        <v/>
      </c>
      <c r="Q63" s="126" t="str">
        <f t="shared" si="11"/>
        <v/>
      </c>
      <c r="R63" s="126" t="str">
        <f t="shared" si="12"/>
        <v/>
      </c>
      <c r="S63" s="126" t="str">
        <f t="shared" si="13"/>
        <v/>
      </c>
      <c r="T63" s="121" t="str">
        <f t="shared" si="14"/>
        <v/>
      </c>
    </row>
    <row r="64" spans="1:20" customFormat="1" x14ac:dyDescent="0.25">
      <c r="A64" s="69"/>
      <c r="B64" s="69"/>
      <c r="C64" s="69"/>
      <c r="D64" s="69"/>
      <c r="E64" s="69"/>
      <c r="F64" s="69"/>
      <c r="G64" s="69"/>
      <c r="H64" s="69"/>
      <c r="I64" s="115" t="str">
        <f t="shared" si="15"/>
        <v/>
      </c>
      <c r="J64" s="116" t="str">
        <f t="shared" si="0"/>
        <v/>
      </c>
      <c r="K64" s="68"/>
      <c r="L64" s="68"/>
      <c r="M64" s="126" t="str">
        <f t="shared" si="7"/>
        <v/>
      </c>
      <c r="N64" s="126" t="str">
        <f t="shared" si="8"/>
        <v/>
      </c>
      <c r="O64" s="126" t="str">
        <f t="shared" si="9"/>
        <v/>
      </c>
      <c r="P64" s="126" t="str">
        <f t="shared" si="10"/>
        <v/>
      </c>
      <c r="Q64" s="126" t="str">
        <f t="shared" si="11"/>
        <v/>
      </c>
      <c r="R64" s="126" t="str">
        <f t="shared" si="12"/>
        <v/>
      </c>
      <c r="S64" s="126" t="str">
        <f t="shared" si="13"/>
        <v/>
      </c>
      <c r="T64" s="121" t="str">
        <f t="shared" si="14"/>
        <v/>
      </c>
    </row>
    <row r="65" spans="1:20" customFormat="1" x14ac:dyDescent="0.25">
      <c r="A65" s="69"/>
      <c r="B65" s="69"/>
      <c r="C65" s="69"/>
      <c r="D65" s="69"/>
      <c r="E65" s="69"/>
      <c r="F65" s="69"/>
      <c r="G65" s="69"/>
      <c r="H65" s="69"/>
      <c r="I65" s="115" t="str">
        <f t="shared" si="15"/>
        <v/>
      </c>
      <c r="J65" s="116" t="str">
        <f t="shared" si="0"/>
        <v/>
      </c>
      <c r="K65" s="68"/>
      <c r="L65" s="68"/>
      <c r="M65" s="126" t="str">
        <f t="shared" si="7"/>
        <v/>
      </c>
      <c r="N65" s="126" t="str">
        <f t="shared" si="8"/>
        <v/>
      </c>
      <c r="O65" s="126" t="str">
        <f t="shared" si="9"/>
        <v/>
      </c>
      <c r="P65" s="126" t="str">
        <f t="shared" si="10"/>
        <v/>
      </c>
      <c r="Q65" s="126" t="str">
        <f t="shared" si="11"/>
        <v/>
      </c>
      <c r="R65" s="126" t="str">
        <f t="shared" si="12"/>
        <v/>
      </c>
      <c r="S65" s="126" t="str">
        <f t="shared" si="13"/>
        <v/>
      </c>
      <c r="T65" s="121" t="str">
        <f t="shared" si="14"/>
        <v/>
      </c>
    </row>
    <row r="66" spans="1:20" customFormat="1" x14ac:dyDescent="0.25">
      <c r="A66" s="69"/>
      <c r="B66" s="69"/>
      <c r="C66" s="69"/>
      <c r="D66" s="69"/>
      <c r="E66" s="69"/>
      <c r="F66" s="69"/>
      <c r="G66" s="69"/>
      <c r="H66" s="69"/>
      <c r="I66" s="115" t="str">
        <f t="shared" si="15"/>
        <v/>
      </c>
      <c r="J66" s="116" t="str">
        <f t="shared" si="0"/>
        <v/>
      </c>
      <c r="K66" s="68"/>
      <c r="L66" s="68"/>
      <c r="M66" s="126" t="str">
        <f t="shared" si="7"/>
        <v/>
      </c>
      <c r="N66" s="126" t="str">
        <f t="shared" si="8"/>
        <v/>
      </c>
      <c r="O66" s="126" t="str">
        <f t="shared" si="9"/>
        <v/>
      </c>
      <c r="P66" s="126" t="str">
        <f t="shared" si="10"/>
        <v/>
      </c>
      <c r="Q66" s="126" t="str">
        <f t="shared" si="11"/>
        <v/>
      </c>
      <c r="R66" s="126" t="str">
        <f t="shared" si="12"/>
        <v/>
      </c>
      <c r="S66" s="126" t="str">
        <f t="shared" si="13"/>
        <v/>
      </c>
      <c r="T66" s="121" t="str">
        <f t="shared" si="14"/>
        <v/>
      </c>
    </row>
    <row r="67" spans="1:20" customFormat="1" x14ac:dyDescent="0.25">
      <c r="A67" s="69"/>
      <c r="B67" s="69"/>
      <c r="C67" s="69"/>
      <c r="D67" s="69"/>
      <c r="E67" s="69"/>
      <c r="F67" s="69"/>
      <c r="G67" s="69"/>
      <c r="H67" s="69"/>
      <c r="I67" s="115" t="str">
        <f t="shared" si="15"/>
        <v/>
      </c>
      <c r="J67" s="116" t="str">
        <f t="shared" si="0"/>
        <v/>
      </c>
      <c r="K67" s="68"/>
      <c r="L67" s="68"/>
      <c r="M67" s="126" t="str">
        <f t="shared" si="7"/>
        <v/>
      </c>
      <c r="N67" s="126" t="str">
        <f t="shared" si="8"/>
        <v/>
      </c>
      <c r="O67" s="126" t="str">
        <f t="shared" si="9"/>
        <v/>
      </c>
      <c r="P67" s="126" t="str">
        <f t="shared" si="10"/>
        <v/>
      </c>
      <c r="Q67" s="126" t="str">
        <f t="shared" si="11"/>
        <v/>
      </c>
      <c r="R67" s="126" t="str">
        <f t="shared" si="12"/>
        <v/>
      </c>
      <c r="S67" s="126" t="str">
        <f t="shared" si="13"/>
        <v/>
      </c>
      <c r="T67" s="121" t="str">
        <f t="shared" si="14"/>
        <v/>
      </c>
    </row>
    <row r="68" spans="1:20" customFormat="1" x14ac:dyDescent="0.25">
      <c r="A68" s="69"/>
      <c r="B68" s="69"/>
      <c r="C68" s="69"/>
      <c r="D68" s="69"/>
      <c r="E68" s="69"/>
      <c r="F68" s="69"/>
      <c r="G68" s="69"/>
      <c r="H68" s="69"/>
      <c r="I68" s="115" t="str">
        <f t="shared" si="15"/>
        <v/>
      </c>
      <c r="J68" s="116" t="str">
        <f t="shared" ref="J68:J131" si="16">IF(ISBLANK(A68),"",ROUND((IF(H68="W",-1*(E68+(F68/60)+(G68/3600)),(E68+(F68/60)+(G68/3600)))),$J$1))</f>
        <v/>
      </c>
      <c r="K68" s="68"/>
      <c r="L68" s="68"/>
      <c r="M68" s="126" t="str">
        <f t="shared" si="7"/>
        <v/>
      </c>
      <c r="N68" s="126" t="str">
        <f t="shared" si="8"/>
        <v/>
      </c>
      <c r="O68" s="126" t="str">
        <f t="shared" si="9"/>
        <v/>
      </c>
      <c r="P68" s="126" t="str">
        <f t="shared" si="10"/>
        <v/>
      </c>
      <c r="Q68" s="126" t="str">
        <f t="shared" si="11"/>
        <v/>
      </c>
      <c r="R68" s="126" t="str">
        <f t="shared" si="12"/>
        <v/>
      </c>
      <c r="S68" s="126" t="str">
        <f t="shared" si="13"/>
        <v/>
      </c>
      <c r="T68" s="121" t="str">
        <f t="shared" si="14"/>
        <v/>
      </c>
    </row>
    <row r="69" spans="1:20" customFormat="1" x14ac:dyDescent="0.25">
      <c r="A69" s="69"/>
      <c r="B69" s="69"/>
      <c r="C69" s="69"/>
      <c r="D69" s="69"/>
      <c r="E69" s="69"/>
      <c r="F69" s="69"/>
      <c r="G69" s="69"/>
      <c r="H69" s="69"/>
      <c r="I69" s="115" t="str">
        <f t="shared" si="15"/>
        <v/>
      </c>
      <c r="J69" s="116" t="str">
        <f t="shared" si="16"/>
        <v/>
      </c>
      <c r="K69" s="68"/>
      <c r="L69" s="68"/>
      <c r="M69" s="126" t="str">
        <f t="shared" ref="M69:M132" si="17">IF(ISBLANK(K69), "", INT(ABS(K69)))</f>
        <v/>
      </c>
      <c r="N69" s="126" t="str">
        <f t="shared" ref="N69:N132" si="18">IF(ISBLANK(K69), "", INT(60*(ABS(K69)-INT(ABS(K69)))))</f>
        <v/>
      </c>
      <c r="O69" s="126" t="str">
        <f t="shared" ref="O69:O132" si="19">IF(ISBLANK(K69),"",ROUND(60*((60*(ABS(K69)-INT(ABS(K69))))-INT((60*(ABS(K69)-INT(ABS(K69)))))), $S$1))</f>
        <v/>
      </c>
      <c r="P69" s="126" t="str">
        <f t="shared" ref="P69:P132" si="20">IF(ISBLANK(K69), "", IF(K69&lt;0,"S","N"))</f>
        <v/>
      </c>
      <c r="Q69" s="126" t="str">
        <f t="shared" ref="Q69:Q132" si="21">IF(ISBLANK(L69), "", INT(ABS(L69)))</f>
        <v/>
      </c>
      <c r="R69" s="126" t="str">
        <f t="shared" ref="R69:R132" si="22">IF(ISBLANK(L69), "", INT(60*(ABS(L69)-INT(ABS(L69)))))</f>
        <v/>
      </c>
      <c r="S69" s="126" t="str">
        <f t="shared" ref="S69:S132" si="23">IF(ISBLANK(L69),"",ROUND(60*((60*(ABS(L69)-INT(ABS(L69))))-INT((60*(ABS(L69)-INT(ABS(L69)))))), $S$1))</f>
        <v/>
      </c>
      <c r="T69" s="121" t="str">
        <f t="shared" ref="T69:T132" si="24">IF(ISBLANK(L69), "",IF(L69&lt;0,"W","E"))</f>
        <v/>
      </c>
    </row>
    <row r="70" spans="1:20" customFormat="1" x14ac:dyDescent="0.25">
      <c r="A70" s="69"/>
      <c r="B70" s="69"/>
      <c r="C70" s="69"/>
      <c r="D70" s="69"/>
      <c r="E70" s="69"/>
      <c r="F70" s="69"/>
      <c r="G70" s="69"/>
      <c r="H70" s="69"/>
      <c r="I70" s="115" t="str">
        <f t="shared" ref="I70:I133" si="25">IF(ISBLANK(A70),"",IF(D70="S",-1*(A70+(B70/60)+(C70/3600)), (A70+(B70/60)+(C70/3600))))</f>
        <v/>
      </c>
      <c r="J70" s="116" t="str">
        <f t="shared" si="16"/>
        <v/>
      </c>
      <c r="K70" s="68"/>
      <c r="L70" s="68"/>
      <c r="M70" s="126" t="str">
        <f t="shared" si="17"/>
        <v/>
      </c>
      <c r="N70" s="126" t="str">
        <f t="shared" si="18"/>
        <v/>
      </c>
      <c r="O70" s="126" t="str">
        <f t="shared" si="19"/>
        <v/>
      </c>
      <c r="P70" s="126" t="str">
        <f t="shared" si="20"/>
        <v/>
      </c>
      <c r="Q70" s="126" t="str">
        <f t="shared" si="21"/>
        <v/>
      </c>
      <c r="R70" s="126" t="str">
        <f t="shared" si="22"/>
        <v/>
      </c>
      <c r="S70" s="126" t="str">
        <f t="shared" si="23"/>
        <v/>
      </c>
      <c r="T70" s="121" t="str">
        <f t="shared" si="24"/>
        <v/>
      </c>
    </row>
    <row r="71" spans="1:20" customFormat="1" x14ac:dyDescent="0.25">
      <c r="A71" s="69"/>
      <c r="B71" s="69"/>
      <c r="C71" s="69"/>
      <c r="D71" s="69"/>
      <c r="E71" s="69"/>
      <c r="F71" s="69"/>
      <c r="G71" s="69"/>
      <c r="H71" s="69"/>
      <c r="I71" s="115" t="str">
        <f t="shared" si="25"/>
        <v/>
      </c>
      <c r="J71" s="116" t="str">
        <f t="shared" si="16"/>
        <v/>
      </c>
      <c r="K71" s="68"/>
      <c r="L71" s="68"/>
      <c r="M71" s="126" t="str">
        <f t="shared" si="17"/>
        <v/>
      </c>
      <c r="N71" s="126" t="str">
        <f t="shared" si="18"/>
        <v/>
      </c>
      <c r="O71" s="126" t="str">
        <f t="shared" si="19"/>
        <v/>
      </c>
      <c r="P71" s="126" t="str">
        <f t="shared" si="20"/>
        <v/>
      </c>
      <c r="Q71" s="126" t="str">
        <f t="shared" si="21"/>
        <v/>
      </c>
      <c r="R71" s="126" t="str">
        <f t="shared" si="22"/>
        <v/>
      </c>
      <c r="S71" s="126" t="str">
        <f t="shared" si="23"/>
        <v/>
      </c>
      <c r="T71" s="121" t="str">
        <f t="shared" si="24"/>
        <v/>
      </c>
    </row>
    <row r="72" spans="1:20" customFormat="1" x14ac:dyDescent="0.25">
      <c r="A72" s="69"/>
      <c r="B72" s="69"/>
      <c r="C72" s="69"/>
      <c r="D72" s="69"/>
      <c r="E72" s="69"/>
      <c r="F72" s="69"/>
      <c r="G72" s="69"/>
      <c r="H72" s="69"/>
      <c r="I72" s="115" t="str">
        <f t="shared" si="25"/>
        <v/>
      </c>
      <c r="J72" s="116" t="str">
        <f t="shared" si="16"/>
        <v/>
      </c>
      <c r="K72" s="68"/>
      <c r="L72" s="68"/>
      <c r="M72" s="126" t="str">
        <f t="shared" si="17"/>
        <v/>
      </c>
      <c r="N72" s="126" t="str">
        <f t="shared" si="18"/>
        <v/>
      </c>
      <c r="O72" s="126" t="str">
        <f t="shared" si="19"/>
        <v/>
      </c>
      <c r="P72" s="126" t="str">
        <f t="shared" si="20"/>
        <v/>
      </c>
      <c r="Q72" s="126" t="str">
        <f t="shared" si="21"/>
        <v/>
      </c>
      <c r="R72" s="126" t="str">
        <f t="shared" si="22"/>
        <v/>
      </c>
      <c r="S72" s="126" t="str">
        <f t="shared" si="23"/>
        <v/>
      </c>
      <c r="T72" s="121" t="str">
        <f t="shared" si="24"/>
        <v/>
      </c>
    </row>
    <row r="73" spans="1:20" customFormat="1" x14ac:dyDescent="0.25">
      <c r="A73" s="69"/>
      <c r="B73" s="69"/>
      <c r="C73" s="69"/>
      <c r="D73" s="69"/>
      <c r="E73" s="69"/>
      <c r="F73" s="69"/>
      <c r="G73" s="69"/>
      <c r="H73" s="69"/>
      <c r="I73" s="115" t="str">
        <f t="shared" si="25"/>
        <v/>
      </c>
      <c r="J73" s="116" t="str">
        <f t="shared" si="16"/>
        <v/>
      </c>
      <c r="K73" s="68"/>
      <c r="L73" s="68"/>
      <c r="M73" s="126" t="str">
        <f t="shared" si="17"/>
        <v/>
      </c>
      <c r="N73" s="126" t="str">
        <f t="shared" si="18"/>
        <v/>
      </c>
      <c r="O73" s="126" t="str">
        <f t="shared" si="19"/>
        <v/>
      </c>
      <c r="P73" s="126" t="str">
        <f t="shared" si="20"/>
        <v/>
      </c>
      <c r="Q73" s="126" t="str">
        <f t="shared" si="21"/>
        <v/>
      </c>
      <c r="R73" s="126" t="str">
        <f t="shared" si="22"/>
        <v/>
      </c>
      <c r="S73" s="126" t="str">
        <f t="shared" si="23"/>
        <v/>
      </c>
      <c r="T73" s="121" t="str">
        <f t="shared" si="24"/>
        <v/>
      </c>
    </row>
    <row r="74" spans="1:20" customFormat="1" x14ac:dyDescent="0.25">
      <c r="A74" s="69"/>
      <c r="B74" s="69"/>
      <c r="C74" s="69"/>
      <c r="D74" s="69"/>
      <c r="E74" s="69"/>
      <c r="F74" s="69"/>
      <c r="G74" s="69"/>
      <c r="H74" s="69"/>
      <c r="I74" s="115" t="str">
        <f t="shared" si="25"/>
        <v/>
      </c>
      <c r="J74" s="116" t="str">
        <f t="shared" si="16"/>
        <v/>
      </c>
      <c r="K74" s="68"/>
      <c r="L74" s="68"/>
      <c r="M74" s="126" t="str">
        <f t="shared" si="17"/>
        <v/>
      </c>
      <c r="N74" s="126" t="str">
        <f t="shared" si="18"/>
        <v/>
      </c>
      <c r="O74" s="126" t="str">
        <f t="shared" si="19"/>
        <v/>
      </c>
      <c r="P74" s="126" t="str">
        <f t="shared" si="20"/>
        <v/>
      </c>
      <c r="Q74" s="126" t="str">
        <f t="shared" si="21"/>
        <v/>
      </c>
      <c r="R74" s="126" t="str">
        <f t="shared" si="22"/>
        <v/>
      </c>
      <c r="S74" s="126" t="str">
        <f t="shared" si="23"/>
        <v/>
      </c>
      <c r="T74" s="121" t="str">
        <f t="shared" si="24"/>
        <v/>
      </c>
    </row>
    <row r="75" spans="1:20" customFormat="1" x14ac:dyDescent="0.25">
      <c r="A75" s="69"/>
      <c r="B75" s="69"/>
      <c r="C75" s="69"/>
      <c r="D75" s="69"/>
      <c r="E75" s="69"/>
      <c r="F75" s="69"/>
      <c r="G75" s="69"/>
      <c r="H75" s="69"/>
      <c r="I75" s="115" t="str">
        <f t="shared" si="25"/>
        <v/>
      </c>
      <c r="J75" s="116" t="str">
        <f t="shared" si="16"/>
        <v/>
      </c>
      <c r="K75" s="68"/>
      <c r="L75" s="68"/>
      <c r="M75" s="126" t="str">
        <f t="shared" si="17"/>
        <v/>
      </c>
      <c r="N75" s="126" t="str">
        <f t="shared" si="18"/>
        <v/>
      </c>
      <c r="O75" s="126" t="str">
        <f t="shared" si="19"/>
        <v/>
      </c>
      <c r="P75" s="126" t="str">
        <f t="shared" si="20"/>
        <v/>
      </c>
      <c r="Q75" s="126" t="str">
        <f t="shared" si="21"/>
        <v/>
      </c>
      <c r="R75" s="126" t="str">
        <f t="shared" si="22"/>
        <v/>
      </c>
      <c r="S75" s="126" t="str">
        <f t="shared" si="23"/>
        <v/>
      </c>
      <c r="T75" s="121" t="str">
        <f t="shared" si="24"/>
        <v/>
      </c>
    </row>
    <row r="76" spans="1:20" customFormat="1" x14ac:dyDescent="0.25">
      <c r="A76" s="69"/>
      <c r="B76" s="69"/>
      <c r="C76" s="69"/>
      <c r="D76" s="69"/>
      <c r="E76" s="69"/>
      <c r="F76" s="69"/>
      <c r="G76" s="69"/>
      <c r="H76" s="69"/>
      <c r="I76" s="115" t="str">
        <f t="shared" si="25"/>
        <v/>
      </c>
      <c r="J76" s="116" t="str">
        <f t="shared" si="16"/>
        <v/>
      </c>
      <c r="K76" s="68"/>
      <c r="L76" s="68"/>
      <c r="M76" s="126" t="str">
        <f t="shared" si="17"/>
        <v/>
      </c>
      <c r="N76" s="126" t="str">
        <f t="shared" si="18"/>
        <v/>
      </c>
      <c r="O76" s="126" t="str">
        <f t="shared" si="19"/>
        <v/>
      </c>
      <c r="P76" s="126" t="str">
        <f t="shared" si="20"/>
        <v/>
      </c>
      <c r="Q76" s="126" t="str">
        <f t="shared" si="21"/>
        <v/>
      </c>
      <c r="R76" s="126" t="str">
        <f t="shared" si="22"/>
        <v/>
      </c>
      <c r="S76" s="126" t="str">
        <f t="shared" si="23"/>
        <v/>
      </c>
      <c r="T76" s="121" t="str">
        <f t="shared" si="24"/>
        <v/>
      </c>
    </row>
    <row r="77" spans="1:20" customFormat="1" x14ac:dyDescent="0.25">
      <c r="A77" s="69"/>
      <c r="B77" s="69"/>
      <c r="C77" s="69"/>
      <c r="D77" s="69"/>
      <c r="E77" s="69"/>
      <c r="F77" s="69"/>
      <c r="G77" s="69"/>
      <c r="H77" s="69"/>
      <c r="I77" s="115" t="str">
        <f t="shared" si="25"/>
        <v/>
      </c>
      <c r="J77" s="116" t="str">
        <f t="shared" si="16"/>
        <v/>
      </c>
      <c r="K77" s="68"/>
      <c r="L77" s="68"/>
      <c r="M77" s="126" t="str">
        <f t="shared" si="17"/>
        <v/>
      </c>
      <c r="N77" s="126" t="str">
        <f t="shared" si="18"/>
        <v/>
      </c>
      <c r="O77" s="126" t="str">
        <f t="shared" si="19"/>
        <v/>
      </c>
      <c r="P77" s="126" t="str">
        <f t="shared" si="20"/>
        <v/>
      </c>
      <c r="Q77" s="126" t="str">
        <f t="shared" si="21"/>
        <v/>
      </c>
      <c r="R77" s="126" t="str">
        <f t="shared" si="22"/>
        <v/>
      </c>
      <c r="S77" s="126" t="str">
        <f t="shared" si="23"/>
        <v/>
      </c>
      <c r="T77" s="121" t="str">
        <f t="shared" si="24"/>
        <v/>
      </c>
    </row>
    <row r="78" spans="1:20" customFormat="1" x14ac:dyDescent="0.25">
      <c r="A78" s="69"/>
      <c r="B78" s="69"/>
      <c r="C78" s="69"/>
      <c r="D78" s="69"/>
      <c r="E78" s="69"/>
      <c r="F78" s="69"/>
      <c r="G78" s="69"/>
      <c r="H78" s="69"/>
      <c r="I78" s="115" t="str">
        <f t="shared" si="25"/>
        <v/>
      </c>
      <c r="J78" s="116" t="str">
        <f t="shared" si="16"/>
        <v/>
      </c>
      <c r="K78" s="68"/>
      <c r="L78" s="68"/>
      <c r="M78" s="126" t="str">
        <f t="shared" si="17"/>
        <v/>
      </c>
      <c r="N78" s="126" t="str">
        <f t="shared" si="18"/>
        <v/>
      </c>
      <c r="O78" s="126" t="str">
        <f t="shared" si="19"/>
        <v/>
      </c>
      <c r="P78" s="126" t="str">
        <f t="shared" si="20"/>
        <v/>
      </c>
      <c r="Q78" s="126" t="str">
        <f t="shared" si="21"/>
        <v/>
      </c>
      <c r="R78" s="126" t="str">
        <f t="shared" si="22"/>
        <v/>
      </c>
      <c r="S78" s="126" t="str">
        <f t="shared" si="23"/>
        <v/>
      </c>
      <c r="T78" s="121" t="str">
        <f t="shared" si="24"/>
        <v/>
      </c>
    </row>
    <row r="79" spans="1:20" customFormat="1" x14ac:dyDescent="0.25">
      <c r="A79" s="69"/>
      <c r="B79" s="69"/>
      <c r="C79" s="69"/>
      <c r="D79" s="69"/>
      <c r="E79" s="69"/>
      <c r="F79" s="69"/>
      <c r="G79" s="69"/>
      <c r="H79" s="69"/>
      <c r="I79" s="115" t="str">
        <f t="shared" si="25"/>
        <v/>
      </c>
      <c r="J79" s="116" t="str">
        <f t="shared" si="16"/>
        <v/>
      </c>
      <c r="K79" s="68"/>
      <c r="L79" s="68"/>
      <c r="M79" s="126" t="str">
        <f t="shared" si="17"/>
        <v/>
      </c>
      <c r="N79" s="126" t="str">
        <f t="shared" si="18"/>
        <v/>
      </c>
      <c r="O79" s="126" t="str">
        <f t="shared" si="19"/>
        <v/>
      </c>
      <c r="P79" s="126" t="str">
        <f t="shared" si="20"/>
        <v/>
      </c>
      <c r="Q79" s="126" t="str">
        <f t="shared" si="21"/>
        <v/>
      </c>
      <c r="R79" s="126" t="str">
        <f t="shared" si="22"/>
        <v/>
      </c>
      <c r="S79" s="126" t="str">
        <f t="shared" si="23"/>
        <v/>
      </c>
      <c r="T79" s="121" t="str">
        <f t="shared" si="24"/>
        <v/>
      </c>
    </row>
    <row r="80" spans="1:20" customFormat="1" x14ac:dyDescent="0.25">
      <c r="A80" s="69"/>
      <c r="B80" s="69"/>
      <c r="C80" s="69"/>
      <c r="D80" s="69"/>
      <c r="E80" s="69"/>
      <c r="F80" s="69"/>
      <c r="G80" s="69"/>
      <c r="H80" s="69"/>
      <c r="I80" s="115" t="str">
        <f t="shared" si="25"/>
        <v/>
      </c>
      <c r="J80" s="116" t="str">
        <f t="shared" si="16"/>
        <v/>
      </c>
      <c r="K80" s="68"/>
      <c r="L80" s="68"/>
      <c r="M80" s="126" t="str">
        <f t="shared" si="17"/>
        <v/>
      </c>
      <c r="N80" s="126" t="str">
        <f t="shared" si="18"/>
        <v/>
      </c>
      <c r="O80" s="126" t="str">
        <f t="shared" si="19"/>
        <v/>
      </c>
      <c r="P80" s="126" t="str">
        <f t="shared" si="20"/>
        <v/>
      </c>
      <c r="Q80" s="126" t="str">
        <f t="shared" si="21"/>
        <v/>
      </c>
      <c r="R80" s="126" t="str">
        <f t="shared" si="22"/>
        <v/>
      </c>
      <c r="S80" s="126" t="str">
        <f t="shared" si="23"/>
        <v/>
      </c>
      <c r="T80" s="121" t="str">
        <f t="shared" si="24"/>
        <v/>
      </c>
    </row>
    <row r="81" spans="1:20" customFormat="1" x14ac:dyDescent="0.25">
      <c r="A81" s="69"/>
      <c r="B81" s="69"/>
      <c r="C81" s="69"/>
      <c r="D81" s="69"/>
      <c r="E81" s="69"/>
      <c r="F81" s="69"/>
      <c r="G81" s="69"/>
      <c r="H81" s="69"/>
      <c r="I81" s="115" t="str">
        <f t="shared" si="25"/>
        <v/>
      </c>
      <c r="J81" s="116" t="str">
        <f t="shared" si="16"/>
        <v/>
      </c>
      <c r="K81" s="68"/>
      <c r="L81" s="68"/>
      <c r="M81" s="126" t="str">
        <f t="shared" si="17"/>
        <v/>
      </c>
      <c r="N81" s="126" t="str">
        <f t="shared" si="18"/>
        <v/>
      </c>
      <c r="O81" s="126" t="str">
        <f t="shared" si="19"/>
        <v/>
      </c>
      <c r="P81" s="126" t="str">
        <f t="shared" si="20"/>
        <v/>
      </c>
      <c r="Q81" s="126" t="str">
        <f t="shared" si="21"/>
        <v/>
      </c>
      <c r="R81" s="126" t="str">
        <f t="shared" si="22"/>
        <v/>
      </c>
      <c r="S81" s="126" t="str">
        <f t="shared" si="23"/>
        <v/>
      </c>
      <c r="T81" s="121" t="str">
        <f t="shared" si="24"/>
        <v/>
      </c>
    </row>
    <row r="82" spans="1:20" customFormat="1" x14ac:dyDescent="0.25">
      <c r="A82" s="69"/>
      <c r="B82" s="69"/>
      <c r="C82" s="69"/>
      <c r="D82" s="69"/>
      <c r="E82" s="69"/>
      <c r="F82" s="69"/>
      <c r="G82" s="69"/>
      <c r="H82" s="69"/>
      <c r="I82" s="115" t="str">
        <f t="shared" si="25"/>
        <v/>
      </c>
      <c r="J82" s="116" t="str">
        <f t="shared" si="16"/>
        <v/>
      </c>
      <c r="K82" s="68"/>
      <c r="L82" s="68"/>
      <c r="M82" s="126" t="str">
        <f t="shared" si="17"/>
        <v/>
      </c>
      <c r="N82" s="126" t="str">
        <f t="shared" si="18"/>
        <v/>
      </c>
      <c r="O82" s="126" t="str">
        <f t="shared" si="19"/>
        <v/>
      </c>
      <c r="P82" s="126" t="str">
        <f t="shared" si="20"/>
        <v/>
      </c>
      <c r="Q82" s="126" t="str">
        <f t="shared" si="21"/>
        <v/>
      </c>
      <c r="R82" s="126" t="str">
        <f t="shared" si="22"/>
        <v/>
      </c>
      <c r="S82" s="126" t="str">
        <f t="shared" si="23"/>
        <v/>
      </c>
      <c r="T82" s="121" t="str">
        <f t="shared" si="24"/>
        <v/>
      </c>
    </row>
    <row r="83" spans="1:20" customFormat="1" x14ac:dyDescent="0.25">
      <c r="A83" s="69"/>
      <c r="B83" s="69"/>
      <c r="C83" s="69"/>
      <c r="D83" s="69"/>
      <c r="E83" s="69"/>
      <c r="F83" s="69"/>
      <c r="G83" s="69"/>
      <c r="H83" s="69"/>
      <c r="I83" s="115" t="str">
        <f t="shared" si="25"/>
        <v/>
      </c>
      <c r="J83" s="116" t="str">
        <f t="shared" si="16"/>
        <v/>
      </c>
      <c r="K83" s="68"/>
      <c r="L83" s="68"/>
      <c r="M83" s="126" t="str">
        <f t="shared" si="17"/>
        <v/>
      </c>
      <c r="N83" s="126" t="str">
        <f t="shared" si="18"/>
        <v/>
      </c>
      <c r="O83" s="126" t="str">
        <f t="shared" si="19"/>
        <v/>
      </c>
      <c r="P83" s="126" t="str">
        <f t="shared" si="20"/>
        <v/>
      </c>
      <c r="Q83" s="126" t="str">
        <f t="shared" si="21"/>
        <v/>
      </c>
      <c r="R83" s="126" t="str">
        <f t="shared" si="22"/>
        <v/>
      </c>
      <c r="S83" s="126" t="str">
        <f t="shared" si="23"/>
        <v/>
      </c>
      <c r="T83" s="121" t="str">
        <f t="shared" si="24"/>
        <v/>
      </c>
    </row>
    <row r="84" spans="1:20" customFormat="1" x14ac:dyDescent="0.25">
      <c r="A84" s="69"/>
      <c r="B84" s="69"/>
      <c r="C84" s="69"/>
      <c r="D84" s="69"/>
      <c r="E84" s="69"/>
      <c r="F84" s="69"/>
      <c r="G84" s="69"/>
      <c r="H84" s="69"/>
      <c r="I84" s="115" t="str">
        <f t="shared" si="25"/>
        <v/>
      </c>
      <c r="J84" s="116" t="str">
        <f t="shared" si="16"/>
        <v/>
      </c>
      <c r="K84" s="68"/>
      <c r="L84" s="68"/>
      <c r="M84" s="126" t="str">
        <f t="shared" si="17"/>
        <v/>
      </c>
      <c r="N84" s="126" t="str">
        <f t="shared" si="18"/>
        <v/>
      </c>
      <c r="O84" s="126" t="str">
        <f t="shared" si="19"/>
        <v/>
      </c>
      <c r="P84" s="126" t="str">
        <f t="shared" si="20"/>
        <v/>
      </c>
      <c r="Q84" s="126" t="str">
        <f t="shared" si="21"/>
        <v/>
      </c>
      <c r="R84" s="126" t="str">
        <f t="shared" si="22"/>
        <v/>
      </c>
      <c r="S84" s="126" t="str">
        <f t="shared" si="23"/>
        <v/>
      </c>
      <c r="T84" s="121" t="str">
        <f t="shared" si="24"/>
        <v/>
      </c>
    </row>
    <row r="85" spans="1:20" customFormat="1" x14ac:dyDescent="0.25">
      <c r="A85" s="69"/>
      <c r="B85" s="69"/>
      <c r="C85" s="69"/>
      <c r="D85" s="69"/>
      <c r="E85" s="69"/>
      <c r="F85" s="69"/>
      <c r="G85" s="69"/>
      <c r="H85" s="69"/>
      <c r="I85" s="115" t="str">
        <f t="shared" si="25"/>
        <v/>
      </c>
      <c r="J85" s="116" t="str">
        <f t="shared" si="16"/>
        <v/>
      </c>
      <c r="K85" s="68"/>
      <c r="L85" s="68"/>
      <c r="M85" s="126" t="str">
        <f t="shared" si="17"/>
        <v/>
      </c>
      <c r="N85" s="126" t="str">
        <f t="shared" si="18"/>
        <v/>
      </c>
      <c r="O85" s="126" t="str">
        <f t="shared" si="19"/>
        <v/>
      </c>
      <c r="P85" s="126" t="str">
        <f t="shared" si="20"/>
        <v/>
      </c>
      <c r="Q85" s="126" t="str">
        <f t="shared" si="21"/>
        <v/>
      </c>
      <c r="R85" s="126" t="str">
        <f t="shared" si="22"/>
        <v/>
      </c>
      <c r="S85" s="126" t="str">
        <f t="shared" si="23"/>
        <v/>
      </c>
      <c r="T85" s="121" t="str">
        <f t="shared" si="24"/>
        <v/>
      </c>
    </row>
    <row r="86" spans="1:20" customFormat="1" x14ac:dyDescent="0.25">
      <c r="A86" s="69"/>
      <c r="B86" s="69"/>
      <c r="C86" s="69"/>
      <c r="D86" s="69"/>
      <c r="E86" s="69"/>
      <c r="F86" s="69"/>
      <c r="G86" s="69"/>
      <c r="H86" s="69"/>
      <c r="I86" s="115" t="str">
        <f t="shared" si="25"/>
        <v/>
      </c>
      <c r="J86" s="116" t="str">
        <f t="shared" si="16"/>
        <v/>
      </c>
      <c r="K86" s="68"/>
      <c r="L86" s="68"/>
      <c r="M86" s="126" t="str">
        <f t="shared" si="17"/>
        <v/>
      </c>
      <c r="N86" s="126" t="str">
        <f t="shared" si="18"/>
        <v/>
      </c>
      <c r="O86" s="126" t="str">
        <f t="shared" si="19"/>
        <v/>
      </c>
      <c r="P86" s="126" t="str">
        <f t="shared" si="20"/>
        <v/>
      </c>
      <c r="Q86" s="126" t="str">
        <f t="shared" si="21"/>
        <v/>
      </c>
      <c r="R86" s="126" t="str">
        <f t="shared" si="22"/>
        <v/>
      </c>
      <c r="S86" s="126" t="str">
        <f t="shared" si="23"/>
        <v/>
      </c>
      <c r="T86" s="121" t="str">
        <f t="shared" si="24"/>
        <v/>
      </c>
    </row>
    <row r="87" spans="1:20" customFormat="1" x14ac:dyDescent="0.25">
      <c r="A87" s="69"/>
      <c r="B87" s="69"/>
      <c r="C87" s="69"/>
      <c r="D87" s="69"/>
      <c r="E87" s="69"/>
      <c r="F87" s="69"/>
      <c r="G87" s="69"/>
      <c r="H87" s="69"/>
      <c r="I87" s="115" t="str">
        <f t="shared" si="25"/>
        <v/>
      </c>
      <c r="J87" s="116" t="str">
        <f t="shared" si="16"/>
        <v/>
      </c>
      <c r="K87" s="68"/>
      <c r="L87" s="68"/>
      <c r="M87" s="126" t="str">
        <f t="shared" si="17"/>
        <v/>
      </c>
      <c r="N87" s="126" t="str">
        <f t="shared" si="18"/>
        <v/>
      </c>
      <c r="O87" s="126" t="str">
        <f t="shared" si="19"/>
        <v/>
      </c>
      <c r="P87" s="126" t="str">
        <f t="shared" si="20"/>
        <v/>
      </c>
      <c r="Q87" s="126" t="str">
        <f t="shared" si="21"/>
        <v/>
      </c>
      <c r="R87" s="126" t="str">
        <f t="shared" si="22"/>
        <v/>
      </c>
      <c r="S87" s="126" t="str">
        <f t="shared" si="23"/>
        <v/>
      </c>
      <c r="T87" s="121" t="str">
        <f t="shared" si="24"/>
        <v/>
      </c>
    </row>
    <row r="88" spans="1:20" customFormat="1" x14ac:dyDescent="0.25">
      <c r="A88" s="69"/>
      <c r="B88" s="69"/>
      <c r="C88" s="69"/>
      <c r="D88" s="69"/>
      <c r="E88" s="69"/>
      <c r="F88" s="69"/>
      <c r="G88" s="69"/>
      <c r="H88" s="69"/>
      <c r="I88" s="115" t="str">
        <f t="shared" si="25"/>
        <v/>
      </c>
      <c r="J88" s="116" t="str">
        <f t="shared" si="16"/>
        <v/>
      </c>
      <c r="K88" s="68"/>
      <c r="L88" s="68"/>
      <c r="M88" s="126" t="str">
        <f t="shared" si="17"/>
        <v/>
      </c>
      <c r="N88" s="126" t="str">
        <f t="shared" si="18"/>
        <v/>
      </c>
      <c r="O88" s="126" t="str">
        <f t="shared" si="19"/>
        <v/>
      </c>
      <c r="P88" s="126" t="str">
        <f t="shared" si="20"/>
        <v/>
      </c>
      <c r="Q88" s="126" t="str">
        <f t="shared" si="21"/>
        <v/>
      </c>
      <c r="R88" s="126" t="str">
        <f t="shared" si="22"/>
        <v/>
      </c>
      <c r="S88" s="126" t="str">
        <f t="shared" si="23"/>
        <v/>
      </c>
      <c r="T88" s="121" t="str">
        <f t="shared" si="24"/>
        <v/>
      </c>
    </row>
    <row r="89" spans="1:20" customFormat="1" x14ac:dyDescent="0.25">
      <c r="A89" s="69"/>
      <c r="B89" s="69"/>
      <c r="C89" s="69"/>
      <c r="D89" s="69"/>
      <c r="E89" s="69"/>
      <c r="F89" s="69"/>
      <c r="G89" s="69"/>
      <c r="H89" s="69"/>
      <c r="I89" s="115" t="str">
        <f t="shared" si="25"/>
        <v/>
      </c>
      <c r="J89" s="116" t="str">
        <f t="shared" si="16"/>
        <v/>
      </c>
      <c r="K89" s="68"/>
      <c r="L89" s="68"/>
      <c r="M89" s="126" t="str">
        <f t="shared" si="17"/>
        <v/>
      </c>
      <c r="N89" s="126" t="str">
        <f t="shared" si="18"/>
        <v/>
      </c>
      <c r="O89" s="126" t="str">
        <f t="shared" si="19"/>
        <v/>
      </c>
      <c r="P89" s="126" t="str">
        <f t="shared" si="20"/>
        <v/>
      </c>
      <c r="Q89" s="126" t="str">
        <f t="shared" si="21"/>
        <v/>
      </c>
      <c r="R89" s="126" t="str">
        <f t="shared" si="22"/>
        <v/>
      </c>
      <c r="S89" s="126" t="str">
        <f t="shared" si="23"/>
        <v/>
      </c>
      <c r="T89" s="121" t="str">
        <f t="shared" si="24"/>
        <v/>
      </c>
    </row>
    <row r="90" spans="1:20" customFormat="1" x14ac:dyDescent="0.25">
      <c r="A90" s="69"/>
      <c r="B90" s="69"/>
      <c r="C90" s="69"/>
      <c r="D90" s="69"/>
      <c r="E90" s="69"/>
      <c r="F90" s="69"/>
      <c r="G90" s="69"/>
      <c r="H90" s="69"/>
      <c r="I90" s="115" t="str">
        <f t="shared" si="25"/>
        <v/>
      </c>
      <c r="J90" s="116" t="str">
        <f t="shared" si="16"/>
        <v/>
      </c>
      <c r="K90" s="68"/>
      <c r="L90" s="68"/>
      <c r="M90" s="126" t="str">
        <f t="shared" si="17"/>
        <v/>
      </c>
      <c r="N90" s="126" t="str">
        <f t="shared" si="18"/>
        <v/>
      </c>
      <c r="O90" s="126" t="str">
        <f t="shared" si="19"/>
        <v/>
      </c>
      <c r="P90" s="126" t="str">
        <f t="shared" si="20"/>
        <v/>
      </c>
      <c r="Q90" s="126" t="str">
        <f t="shared" si="21"/>
        <v/>
      </c>
      <c r="R90" s="126" t="str">
        <f t="shared" si="22"/>
        <v/>
      </c>
      <c r="S90" s="126" t="str">
        <f t="shared" si="23"/>
        <v/>
      </c>
      <c r="T90" s="121" t="str">
        <f t="shared" si="24"/>
        <v/>
      </c>
    </row>
    <row r="91" spans="1:20" customFormat="1" x14ac:dyDescent="0.25">
      <c r="A91" s="69"/>
      <c r="B91" s="69"/>
      <c r="C91" s="69"/>
      <c r="D91" s="69"/>
      <c r="E91" s="69"/>
      <c r="F91" s="69"/>
      <c r="G91" s="69"/>
      <c r="H91" s="69"/>
      <c r="I91" s="115" t="str">
        <f t="shared" si="25"/>
        <v/>
      </c>
      <c r="J91" s="116" t="str">
        <f t="shared" si="16"/>
        <v/>
      </c>
      <c r="K91" s="68"/>
      <c r="L91" s="68"/>
      <c r="M91" s="126" t="str">
        <f t="shared" si="17"/>
        <v/>
      </c>
      <c r="N91" s="126" t="str">
        <f t="shared" si="18"/>
        <v/>
      </c>
      <c r="O91" s="126" t="str">
        <f t="shared" si="19"/>
        <v/>
      </c>
      <c r="P91" s="126" t="str">
        <f t="shared" si="20"/>
        <v/>
      </c>
      <c r="Q91" s="126" t="str">
        <f t="shared" si="21"/>
        <v/>
      </c>
      <c r="R91" s="126" t="str">
        <f t="shared" si="22"/>
        <v/>
      </c>
      <c r="S91" s="126" t="str">
        <f t="shared" si="23"/>
        <v/>
      </c>
      <c r="T91" s="121" t="str">
        <f t="shared" si="24"/>
        <v/>
      </c>
    </row>
    <row r="92" spans="1:20" customFormat="1" x14ac:dyDescent="0.25">
      <c r="A92" s="69"/>
      <c r="B92" s="69"/>
      <c r="C92" s="69"/>
      <c r="D92" s="69"/>
      <c r="E92" s="69"/>
      <c r="F92" s="69"/>
      <c r="G92" s="69"/>
      <c r="H92" s="69"/>
      <c r="I92" s="115" t="str">
        <f t="shared" si="25"/>
        <v/>
      </c>
      <c r="J92" s="116" t="str">
        <f t="shared" si="16"/>
        <v/>
      </c>
      <c r="K92" s="68"/>
      <c r="L92" s="68"/>
      <c r="M92" s="126" t="str">
        <f t="shared" si="17"/>
        <v/>
      </c>
      <c r="N92" s="126" t="str">
        <f t="shared" si="18"/>
        <v/>
      </c>
      <c r="O92" s="126" t="str">
        <f t="shared" si="19"/>
        <v/>
      </c>
      <c r="P92" s="126" t="str">
        <f t="shared" si="20"/>
        <v/>
      </c>
      <c r="Q92" s="126" t="str">
        <f t="shared" si="21"/>
        <v/>
      </c>
      <c r="R92" s="126" t="str">
        <f t="shared" si="22"/>
        <v/>
      </c>
      <c r="S92" s="126" t="str">
        <f t="shared" si="23"/>
        <v/>
      </c>
      <c r="T92" s="121" t="str">
        <f t="shared" si="24"/>
        <v/>
      </c>
    </row>
    <row r="93" spans="1:20" customFormat="1" x14ac:dyDescent="0.25">
      <c r="A93" s="69"/>
      <c r="B93" s="69"/>
      <c r="C93" s="69"/>
      <c r="D93" s="69"/>
      <c r="E93" s="69"/>
      <c r="F93" s="69"/>
      <c r="G93" s="69"/>
      <c r="H93" s="69"/>
      <c r="I93" s="115" t="str">
        <f t="shared" si="25"/>
        <v/>
      </c>
      <c r="J93" s="116" t="str">
        <f t="shared" si="16"/>
        <v/>
      </c>
      <c r="K93" s="68"/>
      <c r="L93" s="68"/>
      <c r="M93" s="126" t="str">
        <f t="shared" si="17"/>
        <v/>
      </c>
      <c r="N93" s="126" t="str">
        <f t="shared" si="18"/>
        <v/>
      </c>
      <c r="O93" s="126" t="str">
        <f t="shared" si="19"/>
        <v/>
      </c>
      <c r="P93" s="126" t="str">
        <f t="shared" si="20"/>
        <v/>
      </c>
      <c r="Q93" s="126" t="str">
        <f t="shared" si="21"/>
        <v/>
      </c>
      <c r="R93" s="126" t="str">
        <f t="shared" si="22"/>
        <v/>
      </c>
      <c r="S93" s="126" t="str">
        <f t="shared" si="23"/>
        <v/>
      </c>
      <c r="T93" s="121" t="str">
        <f t="shared" si="24"/>
        <v/>
      </c>
    </row>
    <row r="94" spans="1:20" customFormat="1" x14ac:dyDescent="0.25">
      <c r="A94" s="69"/>
      <c r="B94" s="69"/>
      <c r="C94" s="69"/>
      <c r="D94" s="69"/>
      <c r="E94" s="69"/>
      <c r="F94" s="69"/>
      <c r="G94" s="69"/>
      <c r="H94" s="69"/>
      <c r="I94" s="115" t="str">
        <f t="shared" si="25"/>
        <v/>
      </c>
      <c r="J94" s="116" t="str">
        <f t="shared" si="16"/>
        <v/>
      </c>
      <c r="K94" s="68"/>
      <c r="L94" s="68"/>
      <c r="M94" s="126" t="str">
        <f t="shared" si="17"/>
        <v/>
      </c>
      <c r="N94" s="126" t="str">
        <f t="shared" si="18"/>
        <v/>
      </c>
      <c r="O94" s="126" t="str">
        <f t="shared" si="19"/>
        <v/>
      </c>
      <c r="P94" s="126" t="str">
        <f t="shared" si="20"/>
        <v/>
      </c>
      <c r="Q94" s="126" t="str">
        <f t="shared" si="21"/>
        <v/>
      </c>
      <c r="R94" s="126" t="str">
        <f t="shared" si="22"/>
        <v/>
      </c>
      <c r="S94" s="126" t="str">
        <f t="shared" si="23"/>
        <v/>
      </c>
      <c r="T94" s="121" t="str">
        <f t="shared" si="24"/>
        <v/>
      </c>
    </row>
    <row r="95" spans="1:20" customFormat="1" x14ac:dyDescent="0.25">
      <c r="A95" s="69"/>
      <c r="B95" s="69"/>
      <c r="C95" s="69"/>
      <c r="D95" s="69"/>
      <c r="E95" s="69"/>
      <c r="F95" s="69"/>
      <c r="G95" s="69"/>
      <c r="H95" s="69"/>
      <c r="I95" s="115" t="str">
        <f t="shared" si="25"/>
        <v/>
      </c>
      <c r="J95" s="116" t="str">
        <f t="shared" si="16"/>
        <v/>
      </c>
      <c r="K95" s="68"/>
      <c r="L95" s="68"/>
      <c r="M95" s="126" t="str">
        <f t="shared" si="17"/>
        <v/>
      </c>
      <c r="N95" s="126" t="str">
        <f t="shared" si="18"/>
        <v/>
      </c>
      <c r="O95" s="126" t="str">
        <f t="shared" si="19"/>
        <v/>
      </c>
      <c r="P95" s="126" t="str">
        <f t="shared" si="20"/>
        <v/>
      </c>
      <c r="Q95" s="126" t="str">
        <f t="shared" si="21"/>
        <v/>
      </c>
      <c r="R95" s="126" t="str">
        <f t="shared" si="22"/>
        <v/>
      </c>
      <c r="S95" s="126" t="str">
        <f t="shared" si="23"/>
        <v/>
      </c>
      <c r="T95" s="121" t="str">
        <f t="shared" si="24"/>
        <v/>
      </c>
    </row>
    <row r="96" spans="1:20" customFormat="1" x14ac:dyDescent="0.25">
      <c r="A96" s="69"/>
      <c r="B96" s="69"/>
      <c r="C96" s="69"/>
      <c r="D96" s="69"/>
      <c r="E96" s="69"/>
      <c r="F96" s="69"/>
      <c r="G96" s="69"/>
      <c r="H96" s="69"/>
      <c r="I96" s="115" t="str">
        <f t="shared" si="25"/>
        <v/>
      </c>
      <c r="J96" s="116" t="str">
        <f t="shared" si="16"/>
        <v/>
      </c>
      <c r="K96" s="68"/>
      <c r="L96" s="68"/>
      <c r="M96" s="126" t="str">
        <f t="shared" si="17"/>
        <v/>
      </c>
      <c r="N96" s="126" t="str">
        <f t="shared" si="18"/>
        <v/>
      </c>
      <c r="O96" s="126" t="str">
        <f t="shared" si="19"/>
        <v/>
      </c>
      <c r="P96" s="126" t="str">
        <f t="shared" si="20"/>
        <v/>
      </c>
      <c r="Q96" s="126" t="str">
        <f t="shared" si="21"/>
        <v/>
      </c>
      <c r="R96" s="126" t="str">
        <f t="shared" si="22"/>
        <v/>
      </c>
      <c r="S96" s="126" t="str">
        <f t="shared" si="23"/>
        <v/>
      </c>
      <c r="T96" s="121" t="str">
        <f t="shared" si="24"/>
        <v/>
      </c>
    </row>
    <row r="97" spans="1:20" customFormat="1" x14ac:dyDescent="0.25">
      <c r="A97" s="69"/>
      <c r="B97" s="69"/>
      <c r="C97" s="69"/>
      <c r="D97" s="69"/>
      <c r="E97" s="69"/>
      <c r="F97" s="69"/>
      <c r="G97" s="69"/>
      <c r="H97" s="69"/>
      <c r="I97" s="115" t="str">
        <f t="shared" si="25"/>
        <v/>
      </c>
      <c r="J97" s="116" t="str">
        <f t="shared" si="16"/>
        <v/>
      </c>
      <c r="K97" s="68"/>
      <c r="L97" s="68"/>
      <c r="M97" s="126" t="str">
        <f t="shared" si="17"/>
        <v/>
      </c>
      <c r="N97" s="126" t="str">
        <f t="shared" si="18"/>
        <v/>
      </c>
      <c r="O97" s="126" t="str">
        <f t="shared" si="19"/>
        <v/>
      </c>
      <c r="P97" s="126" t="str">
        <f t="shared" si="20"/>
        <v/>
      </c>
      <c r="Q97" s="126" t="str">
        <f t="shared" si="21"/>
        <v/>
      </c>
      <c r="R97" s="126" t="str">
        <f t="shared" si="22"/>
        <v/>
      </c>
      <c r="S97" s="126" t="str">
        <f t="shared" si="23"/>
        <v/>
      </c>
      <c r="T97" s="121" t="str">
        <f t="shared" si="24"/>
        <v/>
      </c>
    </row>
    <row r="98" spans="1:20" customFormat="1" x14ac:dyDescent="0.25">
      <c r="A98" s="69"/>
      <c r="B98" s="69"/>
      <c r="C98" s="69"/>
      <c r="D98" s="69"/>
      <c r="E98" s="69"/>
      <c r="F98" s="69"/>
      <c r="G98" s="69"/>
      <c r="H98" s="69"/>
      <c r="I98" s="115" t="str">
        <f t="shared" si="25"/>
        <v/>
      </c>
      <c r="J98" s="116" t="str">
        <f t="shared" si="16"/>
        <v/>
      </c>
      <c r="K98" s="68"/>
      <c r="L98" s="68"/>
      <c r="M98" s="126" t="str">
        <f t="shared" si="17"/>
        <v/>
      </c>
      <c r="N98" s="126" t="str">
        <f t="shared" si="18"/>
        <v/>
      </c>
      <c r="O98" s="126" t="str">
        <f t="shared" si="19"/>
        <v/>
      </c>
      <c r="P98" s="126" t="str">
        <f t="shared" si="20"/>
        <v/>
      </c>
      <c r="Q98" s="126" t="str">
        <f t="shared" si="21"/>
        <v/>
      </c>
      <c r="R98" s="126" t="str">
        <f t="shared" si="22"/>
        <v/>
      </c>
      <c r="S98" s="126" t="str">
        <f t="shared" si="23"/>
        <v/>
      </c>
      <c r="T98" s="121" t="str">
        <f t="shared" si="24"/>
        <v/>
      </c>
    </row>
    <row r="99" spans="1:20" customFormat="1" x14ac:dyDescent="0.25">
      <c r="A99" s="69"/>
      <c r="B99" s="69"/>
      <c r="C99" s="69"/>
      <c r="D99" s="69"/>
      <c r="E99" s="69"/>
      <c r="F99" s="69"/>
      <c r="G99" s="69"/>
      <c r="H99" s="69"/>
      <c r="I99" s="115" t="str">
        <f t="shared" si="25"/>
        <v/>
      </c>
      <c r="J99" s="116" t="str">
        <f t="shared" si="16"/>
        <v/>
      </c>
      <c r="K99" s="68"/>
      <c r="L99" s="68"/>
      <c r="M99" s="126" t="str">
        <f t="shared" si="17"/>
        <v/>
      </c>
      <c r="N99" s="126" t="str">
        <f t="shared" si="18"/>
        <v/>
      </c>
      <c r="O99" s="126" t="str">
        <f t="shared" si="19"/>
        <v/>
      </c>
      <c r="P99" s="126" t="str">
        <f t="shared" si="20"/>
        <v/>
      </c>
      <c r="Q99" s="126" t="str">
        <f t="shared" si="21"/>
        <v/>
      </c>
      <c r="R99" s="126" t="str">
        <f t="shared" si="22"/>
        <v/>
      </c>
      <c r="S99" s="126" t="str">
        <f t="shared" si="23"/>
        <v/>
      </c>
      <c r="T99" s="121" t="str">
        <f t="shared" si="24"/>
        <v/>
      </c>
    </row>
    <row r="100" spans="1:20" customFormat="1" x14ac:dyDescent="0.25">
      <c r="A100" s="69"/>
      <c r="B100" s="69"/>
      <c r="C100" s="69"/>
      <c r="D100" s="69"/>
      <c r="E100" s="69"/>
      <c r="F100" s="69"/>
      <c r="G100" s="69"/>
      <c r="H100" s="69"/>
      <c r="I100" s="115" t="str">
        <f t="shared" si="25"/>
        <v/>
      </c>
      <c r="J100" s="116" t="str">
        <f t="shared" si="16"/>
        <v/>
      </c>
      <c r="K100" s="68"/>
      <c r="L100" s="68"/>
      <c r="M100" s="126" t="str">
        <f t="shared" si="17"/>
        <v/>
      </c>
      <c r="N100" s="126" t="str">
        <f t="shared" si="18"/>
        <v/>
      </c>
      <c r="O100" s="126" t="str">
        <f t="shared" si="19"/>
        <v/>
      </c>
      <c r="P100" s="126" t="str">
        <f t="shared" si="20"/>
        <v/>
      </c>
      <c r="Q100" s="126" t="str">
        <f t="shared" si="21"/>
        <v/>
      </c>
      <c r="R100" s="126" t="str">
        <f t="shared" si="22"/>
        <v/>
      </c>
      <c r="S100" s="126" t="str">
        <f t="shared" si="23"/>
        <v/>
      </c>
      <c r="T100" s="121" t="str">
        <f t="shared" si="24"/>
        <v/>
      </c>
    </row>
    <row r="101" spans="1:20" customFormat="1" x14ac:dyDescent="0.25">
      <c r="A101" s="69"/>
      <c r="B101" s="69"/>
      <c r="C101" s="69"/>
      <c r="D101" s="69"/>
      <c r="E101" s="69"/>
      <c r="F101" s="69"/>
      <c r="G101" s="69"/>
      <c r="H101" s="69"/>
      <c r="I101" s="115" t="str">
        <f t="shared" si="25"/>
        <v/>
      </c>
      <c r="J101" s="116" t="str">
        <f t="shared" si="16"/>
        <v/>
      </c>
      <c r="K101" s="68"/>
      <c r="L101" s="68"/>
      <c r="M101" s="126" t="str">
        <f t="shared" si="17"/>
        <v/>
      </c>
      <c r="N101" s="126" t="str">
        <f t="shared" si="18"/>
        <v/>
      </c>
      <c r="O101" s="126" t="str">
        <f t="shared" si="19"/>
        <v/>
      </c>
      <c r="P101" s="126" t="str">
        <f t="shared" si="20"/>
        <v/>
      </c>
      <c r="Q101" s="126" t="str">
        <f t="shared" si="21"/>
        <v/>
      </c>
      <c r="R101" s="126" t="str">
        <f t="shared" si="22"/>
        <v/>
      </c>
      <c r="S101" s="126" t="str">
        <f t="shared" si="23"/>
        <v/>
      </c>
      <c r="T101" s="121" t="str">
        <f t="shared" si="24"/>
        <v/>
      </c>
    </row>
    <row r="102" spans="1:20" customFormat="1" x14ac:dyDescent="0.25">
      <c r="A102" s="69"/>
      <c r="B102" s="69"/>
      <c r="C102" s="69"/>
      <c r="D102" s="69"/>
      <c r="E102" s="69"/>
      <c r="F102" s="69"/>
      <c r="G102" s="69"/>
      <c r="H102" s="69"/>
      <c r="I102" s="115" t="str">
        <f t="shared" si="25"/>
        <v/>
      </c>
      <c r="J102" s="116" t="str">
        <f t="shared" si="16"/>
        <v/>
      </c>
      <c r="K102" s="68"/>
      <c r="L102" s="68"/>
      <c r="M102" s="126" t="str">
        <f t="shared" si="17"/>
        <v/>
      </c>
      <c r="N102" s="126" t="str">
        <f t="shared" si="18"/>
        <v/>
      </c>
      <c r="O102" s="126" t="str">
        <f t="shared" si="19"/>
        <v/>
      </c>
      <c r="P102" s="126" t="str">
        <f t="shared" si="20"/>
        <v/>
      </c>
      <c r="Q102" s="126" t="str">
        <f t="shared" si="21"/>
        <v/>
      </c>
      <c r="R102" s="126" t="str">
        <f t="shared" si="22"/>
        <v/>
      </c>
      <c r="S102" s="126" t="str">
        <f t="shared" si="23"/>
        <v/>
      </c>
      <c r="T102" s="121" t="str">
        <f t="shared" si="24"/>
        <v/>
      </c>
    </row>
    <row r="103" spans="1:20" customFormat="1" x14ac:dyDescent="0.25">
      <c r="A103" s="69"/>
      <c r="B103" s="69"/>
      <c r="C103" s="69"/>
      <c r="D103" s="69"/>
      <c r="E103" s="69"/>
      <c r="F103" s="69"/>
      <c r="G103" s="69"/>
      <c r="H103" s="69"/>
      <c r="I103" s="115" t="str">
        <f t="shared" si="25"/>
        <v/>
      </c>
      <c r="J103" s="116" t="str">
        <f t="shared" si="16"/>
        <v/>
      </c>
      <c r="K103" s="68"/>
      <c r="L103" s="68"/>
      <c r="M103" s="126" t="str">
        <f t="shared" si="17"/>
        <v/>
      </c>
      <c r="N103" s="126" t="str">
        <f t="shared" si="18"/>
        <v/>
      </c>
      <c r="O103" s="126" t="str">
        <f t="shared" si="19"/>
        <v/>
      </c>
      <c r="P103" s="126" t="str">
        <f t="shared" si="20"/>
        <v/>
      </c>
      <c r="Q103" s="126" t="str">
        <f t="shared" si="21"/>
        <v/>
      </c>
      <c r="R103" s="126" t="str">
        <f t="shared" si="22"/>
        <v/>
      </c>
      <c r="S103" s="126" t="str">
        <f t="shared" si="23"/>
        <v/>
      </c>
      <c r="T103" s="121" t="str">
        <f t="shared" si="24"/>
        <v/>
      </c>
    </row>
    <row r="104" spans="1:20" customFormat="1" x14ac:dyDescent="0.25">
      <c r="A104" s="69"/>
      <c r="B104" s="69"/>
      <c r="C104" s="69"/>
      <c r="D104" s="69"/>
      <c r="E104" s="69"/>
      <c r="F104" s="69"/>
      <c r="G104" s="69"/>
      <c r="H104" s="69"/>
      <c r="I104" s="115" t="str">
        <f t="shared" si="25"/>
        <v/>
      </c>
      <c r="J104" s="116" t="str">
        <f t="shared" si="16"/>
        <v/>
      </c>
      <c r="K104" s="68"/>
      <c r="L104" s="68"/>
      <c r="M104" s="126" t="str">
        <f t="shared" si="17"/>
        <v/>
      </c>
      <c r="N104" s="126" t="str">
        <f t="shared" si="18"/>
        <v/>
      </c>
      <c r="O104" s="126" t="str">
        <f t="shared" si="19"/>
        <v/>
      </c>
      <c r="P104" s="126" t="str">
        <f t="shared" si="20"/>
        <v/>
      </c>
      <c r="Q104" s="126" t="str">
        <f t="shared" si="21"/>
        <v/>
      </c>
      <c r="R104" s="126" t="str">
        <f t="shared" si="22"/>
        <v/>
      </c>
      <c r="S104" s="126" t="str">
        <f t="shared" si="23"/>
        <v/>
      </c>
      <c r="T104" s="121" t="str">
        <f t="shared" si="24"/>
        <v/>
      </c>
    </row>
    <row r="105" spans="1:20" customFormat="1" x14ac:dyDescent="0.25">
      <c r="A105" s="69"/>
      <c r="B105" s="69"/>
      <c r="C105" s="69"/>
      <c r="D105" s="69"/>
      <c r="E105" s="69"/>
      <c r="F105" s="69"/>
      <c r="G105" s="69"/>
      <c r="H105" s="69"/>
      <c r="I105" s="115" t="str">
        <f t="shared" si="25"/>
        <v/>
      </c>
      <c r="J105" s="116" t="str">
        <f t="shared" si="16"/>
        <v/>
      </c>
      <c r="K105" s="68"/>
      <c r="L105" s="68"/>
      <c r="M105" s="126" t="str">
        <f t="shared" si="17"/>
        <v/>
      </c>
      <c r="N105" s="126" t="str">
        <f t="shared" si="18"/>
        <v/>
      </c>
      <c r="O105" s="126" t="str">
        <f t="shared" si="19"/>
        <v/>
      </c>
      <c r="P105" s="126" t="str">
        <f t="shared" si="20"/>
        <v/>
      </c>
      <c r="Q105" s="126" t="str">
        <f t="shared" si="21"/>
        <v/>
      </c>
      <c r="R105" s="126" t="str">
        <f t="shared" si="22"/>
        <v/>
      </c>
      <c r="S105" s="126" t="str">
        <f t="shared" si="23"/>
        <v/>
      </c>
      <c r="T105" s="121" t="str">
        <f t="shared" si="24"/>
        <v/>
      </c>
    </row>
    <row r="106" spans="1:20" customFormat="1" x14ac:dyDescent="0.25">
      <c r="A106" s="69"/>
      <c r="B106" s="69"/>
      <c r="C106" s="69"/>
      <c r="D106" s="69"/>
      <c r="E106" s="69"/>
      <c r="F106" s="69"/>
      <c r="G106" s="69"/>
      <c r="H106" s="69"/>
      <c r="I106" s="115" t="str">
        <f t="shared" si="25"/>
        <v/>
      </c>
      <c r="J106" s="116" t="str">
        <f t="shared" si="16"/>
        <v/>
      </c>
      <c r="K106" s="68"/>
      <c r="L106" s="68"/>
      <c r="M106" s="126" t="str">
        <f t="shared" si="17"/>
        <v/>
      </c>
      <c r="N106" s="126" t="str">
        <f t="shared" si="18"/>
        <v/>
      </c>
      <c r="O106" s="126" t="str">
        <f t="shared" si="19"/>
        <v/>
      </c>
      <c r="P106" s="126" t="str">
        <f t="shared" si="20"/>
        <v/>
      </c>
      <c r="Q106" s="126" t="str">
        <f t="shared" si="21"/>
        <v/>
      </c>
      <c r="R106" s="126" t="str">
        <f t="shared" si="22"/>
        <v/>
      </c>
      <c r="S106" s="126" t="str">
        <f t="shared" si="23"/>
        <v/>
      </c>
      <c r="T106" s="121" t="str">
        <f t="shared" si="24"/>
        <v/>
      </c>
    </row>
    <row r="107" spans="1:20" customFormat="1" x14ac:dyDescent="0.25">
      <c r="A107" s="69"/>
      <c r="B107" s="69"/>
      <c r="C107" s="69"/>
      <c r="D107" s="69"/>
      <c r="E107" s="69"/>
      <c r="F107" s="69"/>
      <c r="G107" s="69"/>
      <c r="H107" s="69"/>
      <c r="I107" s="115" t="str">
        <f t="shared" si="25"/>
        <v/>
      </c>
      <c r="J107" s="116" t="str">
        <f t="shared" si="16"/>
        <v/>
      </c>
      <c r="K107" s="68"/>
      <c r="L107" s="68"/>
      <c r="M107" s="126" t="str">
        <f t="shared" si="17"/>
        <v/>
      </c>
      <c r="N107" s="126" t="str">
        <f t="shared" si="18"/>
        <v/>
      </c>
      <c r="O107" s="126" t="str">
        <f t="shared" si="19"/>
        <v/>
      </c>
      <c r="P107" s="126" t="str">
        <f t="shared" si="20"/>
        <v/>
      </c>
      <c r="Q107" s="126" t="str">
        <f t="shared" si="21"/>
        <v/>
      </c>
      <c r="R107" s="126" t="str">
        <f t="shared" si="22"/>
        <v/>
      </c>
      <c r="S107" s="126" t="str">
        <f t="shared" si="23"/>
        <v/>
      </c>
      <c r="T107" s="121" t="str">
        <f t="shared" si="24"/>
        <v/>
      </c>
    </row>
    <row r="108" spans="1:20" customFormat="1" x14ac:dyDescent="0.25">
      <c r="A108" s="69"/>
      <c r="B108" s="69"/>
      <c r="C108" s="69"/>
      <c r="D108" s="69"/>
      <c r="E108" s="69"/>
      <c r="F108" s="69"/>
      <c r="G108" s="69"/>
      <c r="H108" s="69"/>
      <c r="I108" s="115" t="str">
        <f t="shared" si="25"/>
        <v/>
      </c>
      <c r="J108" s="116" t="str">
        <f t="shared" si="16"/>
        <v/>
      </c>
      <c r="K108" s="68"/>
      <c r="L108" s="68"/>
      <c r="M108" s="126" t="str">
        <f t="shared" si="17"/>
        <v/>
      </c>
      <c r="N108" s="126" t="str">
        <f t="shared" si="18"/>
        <v/>
      </c>
      <c r="O108" s="126" t="str">
        <f t="shared" si="19"/>
        <v/>
      </c>
      <c r="P108" s="126" t="str">
        <f t="shared" si="20"/>
        <v/>
      </c>
      <c r="Q108" s="126" t="str">
        <f t="shared" si="21"/>
        <v/>
      </c>
      <c r="R108" s="126" t="str">
        <f t="shared" si="22"/>
        <v/>
      </c>
      <c r="S108" s="126" t="str">
        <f t="shared" si="23"/>
        <v/>
      </c>
      <c r="T108" s="121" t="str">
        <f t="shared" si="24"/>
        <v/>
      </c>
    </row>
    <row r="109" spans="1:20" customFormat="1" x14ac:dyDescent="0.25">
      <c r="A109" s="69"/>
      <c r="B109" s="69"/>
      <c r="C109" s="69"/>
      <c r="D109" s="69"/>
      <c r="E109" s="69"/>
      <c r="F109" s="69"/>
      <c r="G109" s="69"/>
      <c r="H109" s="69"/>
      <c r="I109" s="115" t="str">
        <f t="shared" si="25"/>
        <v/>
      </c>
      <c r="J109" s="116" t="str">
        <f t="shared" si="16"/>
        <v/>
      </c>
      <c r="K109" s="68"/>
      <c r="L109" s="68"/>
      <c r="M109" s="126" t="str">
        <f t="shared" si="17"/>
        <v/>
      </c>
      <c r="N109" s="126" t="str">
        <f t="shared" si="18"/>
        <v/>
      </c>
      <c r="O109" s="126" t="str">
        <f t="shared" si="19"/>
        <v/>
      </c>
      <c r="P109" s="126" t="str">
        <f t="shared" si="20"/>
        <v/>
      </c>
      <c r="Q109" s="126" t="str">
        <f t="shared" si="21"/>
        <v/>
      </c>
      <c r="R109" s="126" t="str">
        <f t="shared" si="22"/>
        <v/>
      </c>
      <c r="S109" s="126" t="str">
        <f t="shared" si="23"/>
        <v/>
      </c>
      <c r="T109" s="121" t="str">
        <f t="shared" si="24"/>
        <v/>
      </c>
    </row>
    <row r="110" spans="1:20" customFormat="1" x14ac:dyDescent="0.25">
      <c r="A110" s="69"/>
      <c r="B110" s="69"/>
      <c r="C110" s="69"/>
      <c r="D110" s="69"/>
      <c r="E110" s="69"/>
      <c r="F110" s="69"/>
      <c r="G110" s="69"/>
      <c r="H110" s="69"/>
      <c r="I110" s="115" t="str">
        <f t="shared" si="25"/>
        <v/>
      </c>
      <c r="J110" s="116" t="str">
        <f t="shared" si="16"/>
        <v/>
      </c>
      <c r="K110" s="68"/>
      <c r="L110" s="68"/>
      <c r="M110" s="126" t="str">
        <f t="shared" si="17"/>
        <v/>
      </c>
      <c r="N110" s="126" t="str">
        <f t="shared" si="18"/>
        <v/>
      </c>
      <c r="O110" s="126" t="str">
        <f t="shared" si="19"/>
        <v/>
      </c>
      <c r="P110" s="126" t="str">
        <f t="shared" si="20"/>
        <v/>
      </c>
      <c r="Q110" s="126" t="str">
        <f t="shared" si="21"/>
        <v/>
      </c>
      <c r="R110" s="126" t="str">
        <f t="shared" si="22"/>
        <v/>
      </c>
      <c r="S110" s="126" t="str">
        <f t="shared" si="23"/>
        <v/>
      </c>
      <c r="T110" s="121" t="str">
        <f t="shared" si="24"/>
        <v/>
      </c>
    </row>
    <row r="111" spans="1:20" customFormat="1" x14ac:dyDescent="0.25">
      <c r="A111" s="69"/>
      <c r="B111" s="69"/>
      <c r="C111" s="69"/>
      <c r="D111" s="69"/>
      <c r="E111" s="69"/>
      <c r="F111" s="69"/>
      <c r="G111" s="69"/>
      <c r="H111" s="69"/>
      <c r="I111" s="115" t="str">
        <f t="shared" si="25"/>
        <v/>
      </c>
      <c r="J111" s="116" t="str">
        <f t="shared" si="16"/>
        <v/>
      </c>
      <c r="K111" s="68"/>
      <c r="L111" s="68"/>
      <c r="M111" s="126" t="str">
        <f t="shared" si="17"/>
        <v/>
      </c>
      <c r="N111" s="126" t="str">
        <f t="shared" si="18"/>
        <v/>
      </c>
      <c r="O111" s="126" t="str">
        <f t="shared" si="19"/>
        <v/>
      </c>
      <c r="P111" s="126" t="str">
        <f t="shared" si="20"/>
        <v/>
      </c>
      <c r="Q111" s="126" t="str">
        <f t="shared" si="21"/>
        <v/>
      </c>
      <c r="R111" s="126" t="str">
        <f t="shared" si="22"/>
        <v/>
      </c>
      <c r="S111" s="126" t="str">
        <f t="shared" si="23"/>
        <v/>
      </c>
      <c r="T111" s="121" t="str">
        <f t="shared" si="24"/>
        <v/>
      </c>
    </row>
    <row r="112" spans="1:20" customFormat="1" x14ac:dyDescent="0.25">
      <c r="A112" s="69"/>
      <c r="B112" s="69"/>
      <c r="C112" s="69"/>
      <c r="D112" s="69"/>
      <c r="E112" s="69"/>
      <c r="F112" s="69"/>
      <c r="G112" s="69"/>
      <c r="H112" s="69"/>
      <c r="I112" s="115" t="str">
        <f t="shared" si="25"/>
        <v/>
      </c>
      <c r="J112" s="116" t="str">
        <f t="shared" si="16"/>
        <v/>
      </c>
      <c r="K112" s="68"/>
      <c r="L112" s="68"/>
      <c r="M112" s="126" t="str">
        <f t="shared" si="17"/>
        <v/>
      </c>
      <c r="N112" s="126" t="str">
        <f t="shared" si="18"/>
        <v/>
      </c>
      <c r="O112" s="126" t="str">
        <f t="shared" si="19"/>
        <v/>
      </c>
      <c r="P112" s="126" t="str">
        <f t="shared" si="20"/>
        <v/>
      </c>
      <c r="Q112" s="126" t="str">
        <f t="shared" si="21"/>
        <v/>
      </c>
      <c r="R112" s="126" t="str">
        <f t="shared" si="22"/>
        <v/>
      </c>
      <c r="S112" s="126" t="str">
        <f t="shared" si="23"/>
        <v/>
      </c>
      <c r="T112" s="121" t="str">
        <f t="shared" si="24"/>
        <v/>
      </c>
    </row>
    <row r="113" spans="1:20" customFormat="1" x14ac:dyDescent="0.25">
      <c r="A113" s="69"/>
      <c r="B113" s="69"/>
      <c r="C113" s="69"/>
      <c r="D113" s="69"/>
      <c r="E113" s="69"/>
      <c r="F113" s="69"/>
      <c r="G113" s="69"/>
      <c r="H113" s="69"/>
      <c r="I113" s="115" t="str">
        <f t="shared" si="25"/>
        <v/>
      </c>
      <c r="J113" s="116" t="str">
        <f t="shared" si="16"/>
        <v/>
      </c>
      <c r="K113" s="68"/>
      <c r="L113" s="68"/>
      <c r="M113" s="126" t="str">
        <f t="shared" si="17"/>
        <v/>
      </c>
      <c r="N113" s="126" t="str">
        <f t="shared" si="18"/>
        <v/>
      </c>
      <c r="O113" s="126" t="str">
        <f t="shared" si="19"/>
        <v/>
      </c>
      <c r="P113" s="126" t="str">
        <f t="shared" si="20"/>
        <v/>
      </c>
      <c r="Q113" s="126" t="str">
        <f t="shared" si="21"/>
        <v/>
      </c>
      <c r="R113" s="126" t="str">
        <f t="shared" si="22"/>
        <v/>
      </c>
      <c r="S113" s="126" t="str">
        <f t="shared" si="23"/>
        <v/>
      </c>
      <c r="T113" s="121" t="str">
        <f t="shared" si="24"/>
        <v/>
      </c>
    </row>
    <row r="114" spans="1:20" customFormat="1" x14ac:dyDescent="0.25">
      <c r="A114" s="69"/>
      <c r="B114" s="69"/>
      <c r="C114" s="69"/>
      <c r="D114" s="69"/>
      <c r="E114" s="69"/>
      <c r="F114" s="69"/>
      <c r="G114" s="69"/>
      <c r="H114" s="69"/>
      <c r="I114" s="115" t="str">
        <f t="shared" si="25"/>
        <v/>
      </c>
      <c r="J114" s="116" t="str">
        <f t="shared" si="16"/>
        <v/>
      </c>
      <c r="K114" s="68"/>
      <c r="L114" s="68"/>
      <c r="M114" s="126" t="str">
        <f t="shared" si="17"/>
        <v/>
      </c>
      <c r="N114" s="126" t="str">
        <f t="shared" si="18"/>
        <v/>
      </c>
      <c r="O114" s="126" t="str">
        <f t="shared" si="19"/>
        <v/>
      </c>
      <c r="P114" s="126" t="str">
        <f t="shared" si="20"/>
        <v/>
      </c>
      <c r="Q114" s="126" t="str">
        <f t="shared" si="21"/>
        <v/>
      </c>
      <c r="R114" s="126" t="str">
        <f t="shared" si="22"/>
        <v/>
      </c>
      <c r="S114" s="126" t="str">
        <f t="shared" si="23"/>
        <v/>
      </c>
      <c r="T114" s="121" t="str">
        <f t="shared" si="24"/>
        <v/>
      </c>
    </row>
    <row r="115" spans="1:20" customFormat="1" x14ac:dyDescent="0.25">
      <c r="A115" s="69"/>
      <c r="B115" s="69"/>
      <c r="C115" s="69"/>
      <c r="D115" s="69"/>
      <c r="E115" s="69"/>
      <c r="F115" s="69"/>
      <c r="G115" s="69"/>
      <c r="H115" s="69"/>
      <c r="I115" s="115" t="str">
        <f t="shared" si="25"/>
        <v/>
      </c>
      <c r="J115" s="116" t="str">
        <f t="shared" si="16"/>
        <v/>
      </c>
      <c r="K115" s="68"/>
      <c r="L115" s="68"/>
      <c r="M115" s="126" t="str">
        <f t="shared" si="17"/>
        <v/>
      </c>
      <c r="N115" s="126" t="str">
        <f t="shared" si="18"/>
        <v/>
      </c>
      <c r="O115" s="126" t="str">
        <f t="shared" si="19"/>
        <v/>
      </c>
      <c r="P115" s="126" t="str">
        <f t="shared" si="20"/>
        <v/>
      </c>
      <c r="Q115" s="126" t="str">
        <f t="shared" si="21"/>
        <v/>
      </c>
      <c r="R115" s="126" t="str">
        <f t="shared" si="22"/>
        <v/>
      </c>
      <c r="S115" s="126" t="str">
        <f t="shared" si="23"/>
        <v/>
      </c>
      <c r="T115" s="121" t="str">
        <f t="shared" si="24"/>
        <v/>
      </c>
    </row>
    <row r="116" spans="1:20" customFormat="1" x14ac:dyDescent="0.25">
      <c r="A116" s="69"/>
      <c r="B116" s="69"/>
      <c r="C116" s="69"/>
      <c r="D116" s="69"/>
      <c r="E116" s="69"/>
      <c r="F116" s="69"/>
      <c r="G116" s="69"/>
      <c r="H116" s="69"/>
      <c r="I116" s="115" t="str">
        <f t="shared" si="25"/>
        <v/>
      </c>
      <c r="J116" s="116" t="str">
        <f t="shared" si="16"/>
        <v/>
      </c>
      <c r="K116" s="68"/>
      <c r="L116" s="68"/>
      <c r="M116" s="126" t="str">
        <f t="shared" si="17"/>
        <v/>
      </c>
      <c r="N116" s="126" t="str">
        <f t="shared" si="18"/>
        <v/>
      </c>
      <c r="O116" s="126" t="str">
        <f t="shared" si="19"/>
        <v/>
      </c>
      <c r="P116" s="126" t="str">
        <f t="shared" si="20"/>
        <v/>
      </c>
      <c r="Q116" s="126" t="str">
        <f t="shared" si="21"/>
        <v/>
      </c>
      <c r="R116" s="126" t="str">
        <f t="shared" si="22"/>
        <v/>
      </c>
      <c r="S116" s="126" t="str">
        <f t="shared" si="23"/>
        <v/>
      </c>
      <c r="T116" s="121" t="str">
        <f t="shared" si="24"/>
        <v/>
      </c>
    </row>
    <row r="117" spans="1:20" customFormat="1" x14ac:dyDescent="0.25">
      <c r="A117" s="69"/>
      <c r="B117" s="69"/>
      <c r="C117" s="69"/>
      <c r="D117" s="69"/>
      <c r="E117" s="69"/>
      <c r="F117" s="69"/>
      <c r="G117" s="69"/>
      <c r="H117" s="69"/>
      <c r="I117" s="115" t="str">
        <f t="shared" si="25"/>
        <v/>
      </c>
      <c r="J117" s="116" t="str">
        <f t="shared" si="16"/>
        <v/>
      </c>
      <c r="K117" s="68"/>
      <c r="L117" s="68"/>
      <c r="M117" s="126" t="str">
        <f t="shared" si="17"/>
        <v/>
      </c>
      <c r="N117" s="126" t="str">
        <f t="shared" si="18"/>
        <v/>
      </c>
      <c r="O117" s="126" t="str">
        <f t="shared" si="19"/>
        <v/>
      </c>
      <c r="P117" s="126" t="str">
        <f t="shared" si="20"/>
        <v/>
      </c>
      <c r="Q117" s="126" t="str">
        <f t="shared" si="21"/>
        <v/>
      </c>
      <c r="R117" s="126" t="str">
        <f t="shared" si="22"/>
        <v/>
      </c>
      <c r="S117" s="126" t="str">
        <f t="shared" si="23"/>
        <v/>
      </c>
      <c r="T117" s="121" t="str">
        <f t="shared" si="24"/>
        <v/>
      </c>
    </row>
    <row r="118" spans="1:20" customFormat="1" x14ac:dyDescent="0.25">
      <c r="A118" s="69"/>
      <c r="B118" s="69"/>
      <c r="C118" s="69"/>
      <c r="D118" s="69"/>
      <c r="E118" s="69"/>
      <c r="F118" s="69"/>
      <c r="G118" s="69"/>
      <c r="H118" s="69"/>
      <c r="I118" s="115" t="str">
        <f t="shared" si="25"/>
        <v/>
      </c>
      <c r="J118" s="116" t="str">
        <f t="shared" si="16"/>
        <v/>
      </c>
      <c r="K118" s="68"/>
      <c r="L118" s="68"/>
      <c r="M118" s="126" t="str">
        <f t="shared" si="17"/>
        <v/>
      </c>
      <c r="N118" s="126" t="str">
        <f t="shared" si="18"/>
        <v/>
      </c>
      <c r="O118" s="126" t="str">
        <f t="shared" si="19"/>
        <v/>
      </c>
      <c r="P118" s="126" t="str">
        <f t="shared" si="20"/>
        <v/>
      </c>
      <c r="Q118" s="126" t="str">
        <f t="shared" si="21"/>
        <v/>
      </c>
      <c r="R118" s="126" t="str">
        <f t="shared" si="22"/>
        <v/>
      </c>
      <c r="S118" s="126" t="str">
        <f t="shared" si="23"/>
        <v/>
      </c>
      <c r="T118" s="121" t="str">
        <f t="shared" si="24"/>
        <v/>
      </c>
    </row>
    <row r="119" spans="1:20" customFormat="1" x14ac:dyDescent="0.25">
      <c r="A119" s="69"/>
      <c r="B119" s="69"/>
      <c r="C119" s="69"/>
      <c r="D119" s="69"/>
      <c r="E119" s="69"/>
      <c r="F119" s="69"/>
      <c r="G119" s="69"/>
      <c r="H119" s="69"/>
      <c r="I119" s="115" t="str">
        <f t="shared" si="25"/>
        <v/>
      </c>
      <c r="J119" s="116" t="str">
        <f t="shared" si="16"/>
        <v/>
      </c>
      <c r="K119" s="68"/>
      <c r="L119" s="68"/>
      <c r="M119" s="126" t="str">
        <f t="shared" si="17"/>
        <v/>
      </c>
      <c r="N119" s="126" t="str">
        <f t="shared" si="18"/>
        <v/>
      </c>
      <c r="O119" s="126" t="str">
        <f t="shared" si="19"/>
        <v/>
      </c>
      <c r="P119" s="126" t="str">
        <f t="shared" si="20"/>
        <v/>
      </c>
      <c r="Q119" s="126" t="str">
        <f t="shared" si="21"/>
        <v/>
      </c>
      <c r="R119" s="126" t="str">
        <f t="shared" si="22"/>
        <v/>
      </c>
      <c r="S119" s="126" t="str">
        <f t="shared" si="23"/>
        <v/>
      </c>
      <c r="T119" s="121" t="str">
        <f t="shared" si="24"/>
        <v/>
      </c>
    </row>
    <row r="120" spans="1:20" customFormat="1" x14ac:dyDescent="0.25">
      <c r="A120" s="69"/>
      <c r="B120" s="69"/>
      <c r="C120" s="69"/>
      <c r="D120" s="69"/>
      <c r="E120" s="69"/>
      <c r="F120" s="69"/>
      <c r="G120" s="69"/>
      <c r="H120" s="69"/>
      <c r="I120" s="115" t="str">
        <f t="shared" si="25"/>
        <v/>
      </c>
      <c r="J120" s="116" t="str">
        <f t="shared" si="16"/>
        <v/>
      </c>
      <c r="K120" s="68"/>
      <c r="L120" s="68"/>
      <c r="M120" s="126" t="str">
        <f t="shared" si="17"/>
        <v/>
      </c>
      <c r="N120" s="126" t="str">
        <f t="shared" si="18"/>
        <v/>
      </c>
      <c r="O120" s="126" t="str">
        <f t="shared" si="19"/>
        <v/>
      </c>
      <c r="P120" s="126" t="str">
        <f t="shared" si="20"/>
        <v/>
      </c>
      <c r="Q120" s="126" t="str">
        <f t="shared" si="21"/>
        <v/>
      </c>
      <c r="R120" s="126" t="str">
        <f t="shared" si="22"/>
        <v/>
      </c>
      <c r="S120" s="126" t="str">
        <f t="shared" si="23"/>
        <v/>
      </c>
      <c r="T120" s="121" t="str">
        <f t="shared" si="24"/>
        <v/>
      </c>
    </row>
    <row r="121" spans="1:20" customFormat="1" x14ac:dyDescent="0.25">
      <c r="A121" s="69"/>
      <c r="B121" s="69"/>
      <c r="C121" s="69"/>
      <c r="D121" s="69"/>
      <c r="E121" s="69"/>
      <c r="F121" s="69"/>
      <c r="G121" s="69"/>
      <c r="H121" s="69"/>
      <c r="I121" s="115" t="str">
        <f t="shared" si="25"/>
        <v/>
      </c>
      <c r="J121" s="116" t="str">
        <f t="shared" si="16"/>
        <v/>
      </c>
      <c r="K121" s="68"/>
      <c r="L121" s="68"/>
      <c r="M121" s="126" t="str">
        <f t="shared" si="17"/>
        <v/>
      </c>
      <c r="N121" s="126" t="str">
        <f t="shared" si="18"/>
        <v/>
      </c>
      <c r="O121" s="126" t="str">
        <f t="shared" si="19"/>
        <v/>
      </c>
      <c r="P121" s="126" t="str">
        <f t="shared" si="20"/>
        <v/>
      </c>
      <c r="Q121" s="126" t="str">
        <f t="shared" si="21"/>
        <v/>
      </c>
      <c r="R121" s="126" t="str">
        <f t="shared" si="22"/>
        <v/>
      </c>
      <c r="S121" s="126" t="str">
        <f t="shared" si="23"/>
        <v/>
      </c>
      <c r="T121" s="121" t="str">
        <f t="shared" si="24"/>
        <v/>
      </c>
    </row>
    <row r="122" spans="1:20" customFormat="1" x14ac:dyDescent="0.25">
      <c r="A122" s="69"/>
      <c r="B122" s="69"/>
      <c r="C122" s="69"/>
      <c r="D122" s="69"/>
      <c r="E122" s="69"/>
      <c r="F122" s="69"/>
      <c r="G122" s="69"/>
      <c r="H122" s="69"/>
      <c r="I122" s="115" t="str">
        <f t="shared" si="25"/>
        <v/>
      </c>
      <c r="J122" s="116" t="str">
        <f t="shared" si="16"/>
        <v/>
      </c>
      <c r="K122" s="68"/>
      <c r="L122" s="68"/>
      <c r="M122" s="126" t="str">
        <f t="shared" si="17"/>
        <v/>
      </c>
      <c r="N122" s="126" t="str">
        <f t="shared" si="18"/>
        <v/>
      </c>
      <c r="O122" s="126" t="str">
        <f t="shared" si="19"/>
        <v/>
      </c>
      <c r="P122" s="126" t="str">
        <f t="shared" si="20"/>
        <v/>
      </c>
      <c r="Q122" s="126" t="str">
        <f t="shared" si="21"/>
        <v/>
      </c>
      <c r="R122" s="126" t="str">
        <f t="shared" si="22"/>
        <v/>
      </c>
      <c r="S122" s="126" t="str">
        <f t="shared" si="23"/>
        <v/>
      </c>
      <c r="T122" s="121" t="str">
        <f t="shared" si="24"/>
        <v/>
      </c>
    </row>
    <row r="123" spans="1:20" customFormat="1" x14ac:dyDescent="0.25">
      <c r="A123" s="69"/>
      <c r="B123" s="69"/>
      <c r="C123" s="69"/>
      <c r="D123" s="69"/>
      <c r="E123" s="69"/>
      <c r="F123" s="69"/>
      <c r="G123" s="69"/>
      <c r="H123" s="69"/>
      <c r="I123" s="115" t="str">
        <f t="shared" si="25"/>
        <v/>
      </c>
      <c r="J123" s="116" t="str">
        <f t="shared" si="16"/>
        <v/>
      </c>
      <c r="K123" s="68"/>
      <c r="L123" s="68"/>
      <c r="M123" s="126" t="str">
        <f t="shared" si="17"/>
        <v/>
      </c>
      <c r="N123" s="126" t="str">
        <f t="shared" si="18"/>
        <v/>
      </c>
      <c r="O123" s="126" t="str">
        <f t="shared" si="19"/>
        <v/>
      </c>
      <c r="P123" s="126" t="str">
        <f t="shared" si="20"/>
        <v/>
      </c>
      <c r="Q123" s="126" t="str">
        <f t="shared" si="21"/>
        <v/>
      </c>
      <c r="R123" s="126" t="str">
        <f t="shared" si="22"/>
        <v/>
      </c>
      <c r="S123" s="126" t="str">
        <f t="shared" si="23"/>
        <v/>
      </c>
      <c r="T123" s="121" t="str">
        <f t="shared" si="24"/>
        <v/>
      </c>
    </row>
    <row r="124" spans="1:20" customFormat="1" x14ac:dyDescent="0.25">
      <c r="A124" s="69"/>
      <c r="B124" s="69"/>
      <c r="C124" s="69"/>
      <c r="D124" s="69"/>
      <c r="E124" s="69"/>
      <c r="F124" s="69"/>
      <c r="G124" s="69"/>
      <c r="H124" s="69"/>
      <c r="I124" s="115" t="str">
        <f t="shared" si="25"/>
        <v/>
      </c>
      <c r="J124" s="116" t="str">
        <f t="shared" si="16"/>
        <v/>
      </c>
      <c r="K124" s="68"/>
      <c r="L124" s="68"/>
      <c r="M124" s="126" t="str">
        <f t="shared" si="17"/>
        <v/>
      </c>
      <c r="N124" s="126" t="str">
        <f t="shared" si="18"/>
        <v/>
      </c>
      <c r="O124" s="126" t="str">
        <f t="shared" si="19"/>
        <v/>
      </c>
      <c r="P124" s="126" t="str">
        <f t="shared" si="20"/>
        <v/>
      </c>
      <c r="Q124" s="126" t="str">
        <f t="shared" si="21"/>
        <v/>
      </c>
      <c r="R124" s="126" t="str">
        <f t="shared" si="22"/>
        <v/>
      </c>
      <c r="S124" s="126" t="str">
        <f t="shared" si="23"/>
        <v/>
      </c>
      <c r="T124" s="121" t="str">
        <f t="shared" si="24"/>
        <v/>
      </c>
    </row>
    <row r="125" spans="1:20" customFormat="1" x14ac:dyDescent="0.25">
      <c r="A125" s="69"/>
      <c r="B125" s="69"/>
      <c r="C125" s="69"/>
      <c r="D125" s="69"/>
      <c r="E125" s="69"/>
      <c r="F125" s="69"/>
      <c r="G125" s="69"/>
      <c r="H125" s="69"/>
      <c r="I125" s="115" t="str">
        <f t="shared" si="25"/>
        <v/>
      </c>
      <c r="J125" s="116" t="str">
        <f t="shared" si="16"/>
        <v/>
      </c>
      <c r="K125" s="68"/>
      <c r="L125" s="68"/>
      <c r="M125" s="126" t="str">
        <f t="shared" si="17"/>
        <v/>
      </c>
      <c r="N125" s="126" t="str">
        <f t="shared" si="18"/>
        <v/>
      </c>
      <c r="O125" s="126" t="str">
        <f t="shared" si="19"/>
        <v/>
      </c>
      <c r="P125" s="126" t="str">
        <f t="shared" si="20"/>
        <v/>
      </c>
      <c r="Q125" s="126" t="str">
        <f t="shared" si="21"/>
        <v/>
      </c>
      <c r="R125" s="126" t="str">
        <f t="shared" si="22"/>
        <v/>
      </c>
      <c r="S125" s="126" t="str">
        <f t="shared" si="23"/>
        <v/>
      </c>
      <c r="T125" s="121" t="str">
        <f t="shared" si="24"/>
        <v/>
      </c>
    </row>
    <row r="126" spans="1:20" customFormat="1" x14ac:dyDescent="0.25">
      <c r="A126" s="69"/>
      <c r="B126" s="69"/>
      <c r="C126" s="69"/>
      <c r="D126" s="69"/>
      <c r="E126" s="69"/>
      <c r="F126" s="69"/>
      <c r="G126" s="69"/>
      <c r="H126" s="69"/>
      <c r="I126" s="115" t="str">
        <f t="shared" si="25"/>
        <v/>
      </c>
      <c r="J126" s="116" t="str">
        <f t="shared" si="16"/>
        <v/>
      </c>
      <c r="K126" s="68"/>
      <c r="L126" s="68"/>
      <c r="M126" s="126" t="str">
        <f t="shared" si="17"/>
        <v/>
      </c>
      <c r="N126" s="126" t="str">
        <f t="shared" si="18"/>
        <v/>
      </c>
      <c r="O126" s="126" t="str">
        <f t="shared" si="19"/>
        <v/>
      </c>
      <c r="P126" s="126" t="str">
        <f t="shared" si="20"/>
        <v/>
      </c>
      <c r="Q126" s="126" t="str">
        <f t="shared" si="21"/>
        <v/>
      </c>
      <c r="R126" s="126" t="str">
        <f t="shared" si="22"/>
        <v/>
      </c>
      <c r="S126" s="126" t="str">
        <f t="shared" si="23"/>
        <v/>
      </c>
      <c r="T126" s="121" t="str">
        <f t="shared" si="24"/>
        <v/>
      </c>
    </row>
    <row r="127" spans="1:20" customFormat="1" x14ac:dyDescent="0.25">
      <c r="A127" s="69"/>
      <c r="B127" s="69"/>
      <c r="C127" s="69"/>
      <c r="D127" s="69"/>
      <c r="E127" s="69"/>
      <c r="F127" s="69"/>
      <c r="G127" s="69"/>
      <c r="H127" s="69"/>
      <c r="I127" s="115" t="str">
        <f t="shared" si="25"/>
        <v/>
      </c>
      <c r="J127" s="116" t="str">
        <f t="shared" si="16"/>
        <v/>
      </c>
      <c r="K127" s="68"/>
      <c r="L127" s="68"/>
      <c r="M127" s="126" t="str">
        <f t="shared" si="17"/>
        <v/>
      </c>
      <c r="N127" s="126" t="str">
        <f t="shared" si="18"/>
        <v/>
      </c>
      <c r="O127" s="126" t="str">
        <f t="shared" si="19"/>
        <v/>
      </c>
      <c r="P127" s="126" t="str">
        <f t="shared" si="20"/>
        <v/>
      </c>
      <c r="Q127" s="126" t="str">
        <f t="shared" si="21"/>
        <v/>
      </c>
      <c r="R127" s="126" t="str">
        <f t="shared" si="22"/>
        <v/>
      </c>
      <c r="S127" s="126" t="str">
        <f t="shared" si="23"/>
        <v/>
      </c>
      <c r="T127" s="121" t="str">
        <f t="shared" si="24"/>
        <v/>
      </c>
    </row>
    <row r="128" spans="1:20" customFormat="1" x14ac:dyDescent="0.25">
      <c r="A128" s="69"/>
      <c r="B128" s="69"/>
      <c r="C128" s="69"/>
      <c r="D128" s="69"/>
      <c r="E128" s="69"/>
      <c r="F128" s="69"/>
      <c r="G128" s="69"/>
      <c r="H128" s="69"/>
      <c r="I128" s="115" t="str">
        <f t="shared" si="25"/>
        <v/>
      </c>
      <c r="J128" s="116" t="str">
        <f t="shared" si="16"/>
        <v/>
      </c>
      <c r="K128" s="68"/>
      <c r="L128" s="68"/>
      <c r="M128" s="126" t="str">
        <f t="shared" si="17"/>
        <v/>
      </c>
      <c r="N128" s="126" t="str">
        <f t="shared" si="18"/>
        <v/>
      </c>
      <c r="O128" s="126" t="str">
        <f t="shared" si="19"/>
        <v/>
      </c>
      <c r="P128" s="126" t="str">
        <f t="shared" si="20"/>
        <v/>
      </c>
      <c r="Q128" s="126" t="str">
        <f t="shared" si="21"/>
        <v/>
      </c>
      <c r="R128" s="126" t="str">
        <f t="shared" si="22"/>
        <v/>
      </c>
      <c r="S128" s="126" t="str">
        <f t="shared" si="23"/>
        <v/>
      </c>
      <c r="T128" s="121" t="str">
        <f t="shared" si="24"/>
        <v/>
      </c>
    </row>
    <row r="129" spans="1:20" customFormat="1" x14ac:dyDescent="0.25">
      <c r="A129" s="69"/>
      <c r="B129" s="69"/>
      <c r="C129" s="69"/>
      <c r="D129" s="69"/>
      <c r="E129" s="69"/>
      <c r="F129" s="69"/>
      <c r="G129" s="69"/>
      <c r="H129" s="69"/>
      <c r="I129" s="115" t="str">
        <f t="shared" si="25"/>
        <v/>
      </c>
      <c r="J129" s="116" t="str">
        <f t="shared" si="16"/>
        <v/>
      </c>
      <c r="K129" s="68"/>
      <c r="L129" s="68"/>
      <c r="M129" s="126" t="str">
        <f t="shared" si="17"/>
        <v/>
      </c>
      <c r="N129" s="126" t="str">
        <f t="shared" si="18"/>
        <v/>
      </c>
      <c r="O129" s="126" t="str">
        <f t="shared" si="19"/>
        <v/>
      </c>
      <c r="P129" s="126" t="str">
        <f t="shared" si="20"/>
        <v/>
      </c>
      <c r="Q129" s="126" t="str">
        <f t="shared" si="21"/>
        <v/>
      </c>
      <c r="R129" s="126" t="str">
        <f t="shared" si="22"/>
        <v/>
      </c>
      <c r="S129" s="126" t="str">
        <f t="shared" si="23"/>
        <v/>
      </c>
      <c r="T129" s="121" t="str">
        <f t="shared" si="24"/>
        <v/>
      </c>
    </row>
    <row r="130" spans="1:20" customFormat="1" x14ac:dyDescent="0.25">
      <c r="A130" s="69"/>
      <c r="B130" s="69"/>
      <c r="C130" s="69"/>
      <c r="D130" s="69"/>
      <c r="E130" s="69"/>
      <c r="F130" s="69"/>
      <c r="G130" s="69"/>
      <c r="H130" s="69"/>
      <c r="I130" s="115" t="str">
        <f t="shared" si="25"/>
        <v/>
      </c>
      <c r="J130" s="116" t="str">
        <f t="shared" si="16"/>
        <v/>
      </c>
      <c r="K130" s="68"/>
      <c r="L130" s="68"/>
      <c r="M130" s="126" t="str">
        <f t="shared" si="17"/>
        <v/>
      </c>
      <c r="N130" s="126" t="str">
        <f t="shared" si="18"/>
        <v/>
      </c>
      <c r="O130" s="126" t="str">
        <f t="shared" si="19"/>
        <v/>
      </c>
      <c r="P130" s="126" t="str">
        <f t="shared" si="20"/>
        <v/>
      </c>
      <c r="Q130" s="126" t="str">
        <f t="shared" si="21"/>
        <v/>
      </c>
      <c r="R130" s="126" t="str">
        <f t="shared" si="22"/>
        <v/>
      </c>
      <c r="S130" s="126" t="str">
        <f t="shared" si="23"/>
        <v/>
      </c>
      <c r="T130" s="121" t="str">
        <f t="shared" si="24"/>
        <v/>
      </c>
    </row>
    <row r="131" spans="1:20" customFormat="1" x14ac:dyDescent="0.25">
      <c r="A131" s="69"/>
      <c r="B131" s="69"/>
      <c r="C131" s="69"/>
      <c r="D131" s="69"/>
      <c r="E131" s="69"/>
      <c r="F131" s="69"/>
      <c r="G131" s="69"/>
      <c r="H131" s="69"/>
      <c r="I131" s="115" t="str">
        <f t="shared" si="25"/>
        <v/>
      </c>
      <c r="J131" s="116" t="str">
        <f t="shared" si="16"/>
        <v/>
      </c>
      <c r="K131" s="68"/>
      <c r="L131" s="68"/>
      <c r="M131" s="126" t="str">
        <f t="shared" si="17"/>
        <v/>
      </c>
      <c r="N131" s="126" t="str">
        <f t="shared" si="18"/>
        <v/>
      </c>
      <c r="O131" s="126" t="str">
        <f t="shared" si="19"/>
        <v/>
      </c>
      <c r="P131" s="126" t="str">
        <f t="shared" si="20"/>
        <v/>
      </c>
      <c r="Q131" s="126" t="str">
        <f t="shared" si="21"/>
        <v/>
      </c>
      <c r="R131" s="126" t="str">
        <f t="shared" si="22"/>
        <v/>
      </c>
      <c r="S131" s="126" t="str">
        <f t="shared" si="23"/>
        <v/>
      </c>
      <c r="T131" s="121" t="str">
        <f t="shared" si="24"/>
        <v/>
      </c>
    </row>
    <row r="132" spans="1:20" customFormat="1" x14ac:dyDescent="0.25">
      <c r="A132" s="69"/>
      <c r="B132" s="69"/>
      <c r="C132" s="69"/>
      <c r="D132" s="69"/>
      <c r="E132" s="69"/>
      <c r="F132" s="69"/>
      <c r="G132" s="69"/>
      <c r="H132" s="69"/>
      <c r="I132" s="115" t="str">
        <f t="shared" si="25"/>
        <v/>
      </c>
      <c r="J132" s="116" t="str">
        <f t="shared" ref="J132:J195" si="26">IF(ISBLANK(A132),"",ROUND((IF(H132="W",-1*(E132+(F132/60)+(G132/3600)),(E132+(F132/60)+(G132/3600)))),$J$1))</f>
        <v/>
      </c>
      <c r="K132" s="68"/>
      <c r="L132" s="68"/>
      <c r="M132" s="126" t="str">
        <f t="shared" si="17"/>
        <v/>
      </c>
      <c r="N132" s="126" t="str">
        <f t="shared" si="18"/>
        <v/>
      </c>
      <c r="O132" s="126" t="str">
        <f t="shared" si="19"/>
        <v/>
      </c>
      <c r="P132" s="126" t="str">
        <f t="shared" si="20"/>
        <v/>
      </c>
      <c r="Q132" s="126" t="str">
        <f t="shared" si="21"/>
        <v/>
      </c>
      <c r="R132" s="126" t="str">
        <f t="shared" si="22"/>
        <v/>
      </c>
      <c r="S132" s="126" t="str">
        <f t="shared" si="23"/>
        <v/>
      </c>
      <c r="T132" s="121" t="str">
        <f t="shared" si="24"/>
        <v/>
      </c>
    </row>
    <row r="133" spans="1:20" customFormat="1" x14ac:dyDescent="0.25">
      <c r="A133" s="69"/>
      <c r="B133" s="69"/>
      <c r="C133" s="69"/>
      <c r="D133" s="69"/>
      <c r="E133" s="69"/>
      <c r="F133" s="69"/>
      <c r="G133" s="69"/>
      <c r="H133" s="69"/>
      <c r="I133" s="115" t="str">
        <f t="shared" si="25"/>
        <v/>
      </c>
      <c r="J133" s="116" t="str">
        <f t="shared" si="26"/>
        <v/>
      </c>
      <c r="K133" s="68"/>
      <c r="L133" s="68"/>
      <c r="M133" s="126" t="str">
        <f t="shared" ref="M133:M196" si="27">IF(ISBLANK(K133), "", INT(ABS(K133)))</f>
        <v/>
      </c>
      <c r="N133" s="126" t="str">
        <f t="shared" ref="N133:N196" si="28">IF(ISBLANK(K133), "", INT(60*(ABS(K133)-INT(ABS(K133)))))</f>
        <v/>
      </c>
      <c r="O133" s="126" t="str">
        <f t="shared" ref="O133:O196" si="29">IF(ISBLANK(K133),"",ROUND(60*((60*(ABS(K133)-INT(ABS(K133))))-INT((60*(ABS(K133)-INT(ABS(K133)))))), $S$1))</f>
        <v/>
      </c>
      <c r="P133" s="126" t="str">
        <f t="shared" ref="P133:P196" si="30">IF(ISBLANK(K133), "", IF(K133&lt;0,"S","N"))</f>
        <v/>
      </c>
      <c r="Q133" s="126" t="str">
        <f t="shared" ref="Q133:Q196" si="31">IF(ISBLANK(L133), "", INT(ABS(L133)))</f>
        <v/>
      </c>
      <c r="R133" s="126" t="str">
        <f t="shared" ref="R133:R196" si="32">IF(ISBLANK(L133), "", INT(60*(ABS(L133)-INT(ABS(L133)))))</f>
        <v/>
      </c>
      <c r="S133" s="126" t="str">
        <f t="shared" ref="S133:S196" si="33">IF(ISBLANK(L133),"",ROUND(60*((60*(ABS(L133)-INT(ABS(L133))))-INT((60*(ABS(L133)-INT(ABS(L133)))))), $S$1))</f>
        <v/>
      </c>
      <c r="T133" s="121" t="str">
        <f t="shared" ref="T133:T196" si="34">IF(ISBLANK(L133), "",IF(L133&lt;0,"W","E"))</f>
        <v/>
      </c>
    </row>
    <row r="134" spans="1:20" customFormat="1" x14ac:dyDescent="0.25">
      <c r="A134" s="69"/>
      <c r="B134" s="69"/>
      <c r="C134" s="69"/>
      <c r="D134" s="69"/>
      <c r="E134" s="69"/>
      <c r="F134" s="69"/>
      <c r="G134" s="69"/>
      <c r="H134" s="69"/>
      <c r="I134" s="115" t="str">
        <f t="shared" ref="I134:I197" si="35">IF(ISBLANK(A134),"",IF(D134="S",-1*(A134+(B134/60)+(C134/3600)), (A134+(B134/60)+(C134/3600))))</f>
        <v/>
      </c>
      <c r="J134" s="116" t="str">
        <f t="shared" si="26"/>
        <v/>
      </c>
      <c r="K134" s="68"/>
      <c r="L134" s="68"/>
      <c r="M134" s="126" t="str">
        <f t="shared" si="27"/>
        <v/>
      </c>
      <c r="N134" s="126" t="str">
        <f t="shared" si="28"/>
        <v/>
      </c>
      <c r="O134" s="126" t="str">
        <f t="shared" si="29"/>
        <v/>
      </c>
      <c r="P134" s="126" t="str">
        <f t="shared" si="30"/>
        <v/>
      </c>
      <c r="Q134" s="126" t="str">
        <f t="shared" si="31"/>
        <v/>
      </c>
      <c r="R134" s="126" t="str">
        <f t="shared" si="32"/>
        <v/>
      </c>
      <c r="S134" s="126" t="str">
        <f t="shared" si="33"/>
        <v/>
      </c>
      <c r="T134" s="121" t="str">
        <f t="shared" si="34"/>
        <v/>
      </c>
    </row>
    <row r="135" spans="1:20" customFormat="1" x14ac:dyDescent="0.25">
      <c r="A135" s="69"/>
      <c r="B135" s="69"/>
      <c r="C135" s="69"/>
      <c r="D135" s="69"/>
      <c r="E135" s="69"/>
      <c r="F135" s="69"/>
      <c r="G135" s="69"/>
      <c r="H135" s="69"/>
      <c r="I135" s="115" t="str">
        <f t="shared" si="35"/>
        <v/>
      </c>
      <c r="J135" s="116" t="str">
        <f t="shared" si="26"/>
        <v/>
      </c>
      <c r="K135" s="68"/>
      <c r="L135" s="68"/>
      <c r="M135" s="126" t="str">
        <f t="shared" si="27"/>
        <v/>
      </c>
      <c r="N135" s="126" t="str">
        <f t="shared" si="28"/>
        <v/>
      </c>
      <c r="O135" s="126" t="str">
        <f t="shared" si="29"/>
        <v/>
      </c>
      <c r="P135" s="126" t="str">
        <f t="shared" si="30"/>
        <v/>
      </c>
      <c r="Q135" s="126" t="str">
        <f t="shared" si="31"/>
        <v/>
      </c>
      <c r="R135" s="126" t="str">
        <f t="shared" si="32"/>
        <v/>
      </c>
      <c r="S135" s="126" t="str">
        <f t="shared" si="33"/>
        <v/>
      </c>
      <c r="T135" s="121" t="str">
        <f t="shared" si="34"/>
        <v/>
      </c>
    </row>
    <row r="136" spans="1:20" customFormat="1" x14ac:dyDescent="0.25">
      <c r="A136" s="69"/>
      <c r="B136" s="69"/>
      <c r="C136" s="69"/>
      <c r="D136" s="69"/>
      <c r="E136" s="69"/>
      <c r="F136" s="69"/>
      <c r="G136" s="69"/>
      <c r="H136" s="69"/>
      <c r="I136" s="115" t="str">
        <f t="shared" si="35"/>
        <v/>
      </c>
      <c r="J136" s="116" t="str">
        <f t="shared" si="26"/>
        <v/>
      </c>
      <c r="K136" s="68"/>
      <c r="L136" s="68"/>
      <c r="M136" s="126" t="str">
        <f t="shared" si="27"/>
        <v/>
      </c>
      <c r="N136" s="126" t="str">
        <f t="shared" si="28"/>
        <v/>
      </c>
      <c r="O136" s="126" t="str">
        <f t="shared" si="29"/>
        <v/>
      </c>
      <c r="P136" s="126" t="str">
        <f t="shared" si="30"/>
        <v/>
      </c>
      <c r="Q136" s="126" t="str">
        <f t="shared" si="31"/>
        <v/>
      </c>
      <c r="R136" s="126" t="str">
        <f t="shared" si="32"/>
        <v/>
      </c>
      <c r="S136" s="126" t="str">
        <f t="shared" si="33"/>
        <v/>
      </c>
      <c r="T136" s="121" t="str">
        <f t="shared" si="34"/>
        <v/>
      </c>
    </row>
    <row r="137" spans="1:20" customFormat="1" x14ac:dyDescent="0.25">
      <c r="A137" s="69"/>
      <c r="B137" s="69"/>
      <c r="C137" s="69"/>
      <c r="D137" s="69"/>
      <c r="E137" s="69"/>
      <c r="F137" s="69"/>
      <c r="G137" s="69"/>
      <c r="H137" s="69"/>
      <c r="I137" s="115" t="str">
        <f t="shared" si="35"/>
        <v/>
      </c>
      <c r="J137" s="116" t="str">
        <f t="shared" si="26"/>
        <v/>
      </c>
      <c r="K137" s="68"/>
      <c r="L137" s="68"/>
      <c r="M137" s="126" t="str">
        <f t="shared" si="27"/>
        <v/>
      </c>
      <c r="N137" s="126" t="str">
        <f t="shared" si="28"/>
        <v/>
      </c>
      <c r="O137" s="126" t="str">
        <f t="shared" si="29"/>
        <v/>
      </c>
      <c r="P137" s="126" t="str">
        <f t="shared" si="30"/>
        <v/>
      </c>
      <c r="Q137" s="126" t="str">
        <f t="shared" si="31"/>
        <v/>
      </c>
      <c r="R137" s="126" t="str">
        <f t="shared" si="32"/>
        <v/>
      </c>
      <c r="S137" s="126" t="str">
        <f t="shared" si="33"/>
        <v/>
      </c>
      <c r="T137" s="121" t="str">
        <f t="shared" si="34"/>
        <v/>
      </c>
    </row>
    <row r="138" spans="1:20" customFormat="1" x14ac:dyDescent="0.25">
      <c r="A138" s="69"/>
      <c r="B138" s="69"/>
      <c r="C138" s="69"/>
      <c r="D138" s="69"/>
      <c r="E138" s="69"/>
      <c r="F138" s="69"/>
      <c r="G138" s="69"/>
      <c r="H138" s="69"/>
      <c r="I138" s="115" t="str">
        <f t="shared" si="35"/>
        <v/>
      </c>
      <c r="J138" s="116" t="str">
        <f t="shared" si="26"/>
        <v/>
      </c>
      <c r="K138" s="68"/>
      <c r="L138" s="68"/>
      <c r="M138" s="126" t="str">
        <f t="shared" si="27"/>
        <v/>
      </c>
      <c r="N138" s="126" t="str">
        <f t="shared" si="28"/>
        <v/>
      </c>
      <c r="O138" s="126" t="str">
        <f t="shared" si="29"/>
        <v/>
      </c>
      <c r="P138" s="126" t="str">
        <f t="shared" si="30"/>
        <v/>
      </c>
      <c r="Q138" s="126" t="str">
        <f t="shared" si="31"/>
        <v/>
      </c>
      <c r="R138" s="126" t="str">
        <f t="shared" si="32"/>
        <v/>
      </c>
      <c r="S138" s="126" t="str">
        <f t="shared" si="33"/>
        <v/>
      </c>
      <c r="T138" s="121" t="str">
        <f t="shared" si="34"/>
        <v/>
      </c>
    </row>
    <row r="139" spans="1:20" customFormat="1" x14ac:dyDescent="0.25">
      <c r="A139" s="69"/>
      <c r="B139" s="69"/>
      <c r="C139" s="69"/>
      <c r="D139" s="69"/>
      <c r="E139" s="69"/>
      <c r="F139" s="69"/>
      <c r="G139" s="69"/>
      <c r="H139" s="69"/>
      <c r="I139" s="115" t="str">
        <f t="shared" si="35"/>
        <v/>
      </c>
      <c r="J139" s="116" t="str">
        <f t="shared" si="26"/>
        <v/>
      </c>
      <c r="K139" s="68"/>
      <c r="L139" s="68"/>
      <c r="M139" s="126" t="str">
        <f t="shared" si="27"/>
        <v/>
      </c>
      <c r="N139" s="126" t="str">
        <f t="shared" si="28"/>
        <v/>
      </c>
      <c r="O139" s="126" t="str">
        <f t="shared" si="29"/>
        <v/>
      </c>
      <c r="P139" s="126" t="str">
        <f t="shared" si="30"/>
        <v/>
      </c>
      <c r="Q139" s="126" t="str">
        <f t="shared" si="31"/>
        <v/>
      </c>
      <c r="R139" s="126" t="str">
        <f t="shared" si="32"/>
        <v/>
      </c>
      <c r="S139" s="126" t="str">
        <f t="shared" si="33"/>
        <v/>
      </c>
      <c r="T139" s="121" t="str">
        <f t="shared" si="34"/>
        <v/>
      </c>
    </row>
    <row r="140" spans="1:20" customFormat="1" x14ac:dyDescent="0.25">
      <c r="A140" s="69"/>
      <c r="B140" s="69"/>
      <c r="C140" s="69"/>
      <c r="D140" s="69"/>
      <c r="E140" s="69"/>
      <c r="F140" s="69"/>
      <c r="G140" s="69"/>
      <c r="H140" s="69"/>
      <c r="I140" s="115" t="str">
        <f t="shared" si="35"/>
        <v/>
      </c>
      <c r="J140" s="116" t="str">
        <f t="shared" si="26"/>
        <v/>
      </c>
      <c r="K140" s="68"/>
      <c r="L140" s="68"/>
      <c r="M140" s="126" t="str">
        <f t="shared" si="27"/>
        <v/>
      </c>
      <c r="N140" s="126" t="str">
        <f t="shared" si="28"/>
        <v/>
      </c>
      <c r="O140" s="126" t="str">
        <f t="shared" si="29"/>
        <v/>
      </c>
      <c r="P140" s="126" t="str">
        <f t="shared" si="30"/>
        <v/>
      </c>
      <c r="Q140" s="126" t="str">
        <f t="shared" si="31"/>
        <v/>
      </c>
      <c r="R140" s="126" t="str">
        <f t="shared" si="32"/>
        <v/>
      </c>
      <c r="S140" s="126" t="str">
        <f t="shared" si="33"/>
        <v/>
      </c>
      <c r="T140" s="121" t="str">
        <f t="shared" si="34"/>
        <v/>
      </c>
    </row>
    <row r="141" spans="1:20" customFormat="1" x14ac:dyDescent="0.25">
      <c r="A141" s="69"/>
      <c r="B141" s="69"/>
      <c r="C141" s="69"/>
      <c r="D141" s="69"/>
      <c r="E141" s="69"/>
      <c r="F141" s="69"/>
      <c r="G141" s="69"/>
      <c r="H141" s="69"/>
      <c r="I141" s="115" t="str">
        <f t="shared" si="35"/>
        <v/>
      </c>
      <c r="J141" s="116" t="str">
        <f t="shared" si="26"/>
        <v/>
      </c>
      <c r="K141" s="68"/>
      <c r="L141" s="68"/>
      <c r="M141" s="126" t="str">
        <f t="shared" si="27"/>
        <v/>
      </c>
      <c r="N141" s="126" t="str">
        <f t="shared" si="28"/>
        <v/>
      </c>
      <c r="O141" s="126" t="str">
        <f t="shared" si="29"/>
        <v/>
      </c>
      <c r="P141" s="126" t="str">
        <f t="shared" si="30"/>
        <v/>
      </c>
      <c r="Q141" s="126" t="str">
        <f t="shared" si="31"/>
        <v/>
      </c>
      <c r="R141" s="126" t="str">
        <f t="shared" si="32"/>
        <v/>
      </c>
      <c r="S141" s="126" t="str">
        <f t="shared" si="33"/>
        <v/>
      </c>
      <c r="T141" s="121" t="str">
        <f t="shared" si="34"/>
        <v/>
      </c>
    </row>
    <row r="142" spans="1:20" customFormat="1" x14ac:dyDescent="0.25">
      <c r="A142" s="69"/>
      <c r="B142" s="69"/>
      <c r="C142" s="69"/>
      <c r="D142" s="69"/>
      <c r="E142" s="69"/>
      <c r="F142" s="69"/>
      <c r="G142" s="69"/>
      <c r="H142" s="69"/>
      <c r="I142" s="115" t="str">
        <f t="shared" si="35"/>
        <v/>
      </c>
      <c r="J142" s="116" t="str">
        <f t="shared" si="26"/>
        <v/>
      </c>
      <c r="K142" s="68"/>
      <c r="L142" s="68"/>
      <c r="M142" s="126" t="str">
        <f t="shared" si="27"/>
        <v/>
      </c>
      <c r="N142" s="126" t="str">
        <f t="shared" si="28"/>
        <v/>
      </c>
      <c r="O142" s="126" t="str">
        <f t="shared" si="29"/>
        <v/>
      </c>
      <c r="P142" s="126" t="str">
        <f t="shared" si="30"/>
        <v/>
      </c>
      <c r="Q142" s="126" t="str">
        <f t="shared" si="31"/>
        <v/>
      </c>
      <c r="R142" s="126" t="str">
        <f t="shared" si="32"/>
        <v/>
      </c>
      <c r="S142" s="126" t="str">
        <f t="shared" si="33"/>
        <v/>
      </c>
      <c r="T142" s="121" t="str">
        <f t="shared" si="34"/>
        <v/>
      </c>
    </row>
    <row r="143" spans="1:20" customFormat="1" x14ac:dyDescent="0.25">
      <c r="A143" s="69"/>
      <c r="B143" s="69"/>
      <c r="C143" s="69"/>
      <c r="D143" s="69"/>
      <c r="E143" s="69"/>
      <c r="F143" s="69"/>
      <c r="G143" s="69"/>
      <c r="H143" s="69"/>
      <c r="I143" s="115" t="str">
        <f t="shared" si="35"/>
        <v/>
      </c>
      <c r="J143" s="116" t="str">
        <f t="shared" si="26"/>
        <v/>
      </c>
      <c r="K143" s="68"/>
      <c r="L143" s="68"/>
      <c r="M143" s="126" t="str">
        <f t="shared" si="27"/>
        <v/>
      </c>
      <c r="N143" s="126" t="str">
        <f t="shared" si="28"/>
        <v/>
      </c>
      <c r="O143" s="126" t="str">
        <f t="shared" si="29"/>
        <v/>
      </c>
      <c r="P143" s="126" t="str">
        <f t="shared" si="30"/>
        <v/>
      </c>
      <c r="Q143" s="126" t="str">
        <f t="shared" si="31"/>
        <v/>
      </c>
      <c r="R143" s="126" t="str">
        <f t="shared" si="32"/>
        <v/>
      </c>
      <c r="S143" s="126" t="str">
        <f t="shared" si="33"/>
        <v/>
      </c>
      <c r="T143" s="121" t="str">
        <f t="shared" si="34"/>
        <v/>
      </c>
    </row>
    <row r="144" spans="1:20" customFormat="1" x14ac:dyDescent="0.25">
      <c r="A144" s="69"/>
      <c r="B144" s="69"/>
      <c r="C144" s="69"/>
      <c r="D144" s="69"/>
      <c r="E144" s="69"/>
      <c r="F144" s="69"/>
      <c r="G144" s="69"/>
      <c r="H144" s="69"/>
      <c r="I144" s="115" t="str">
        <f t="shared" si="35"/>
        <v/>
      </c>
      <c r="J144" s="116" t="str">
        <f t="shared" si="26"/>
        <v/>
      </c>
      <c r="K144" s="68"/>
      <c r="L144" s="68"/>
      <c r="M144" s="126" t="str">
        <f t="shared" si="27"/>
        <v/>
      </c>
      <c r="N144" s="126" t="str">
        <f t="shared" si="28"/>
        <v/>
      </c>
      <c r="O144" s="126" t="str">
        <f t="shared" si="29"/>
        <v/>
      </c>
      <c r="P144" s="126" t="str">
        <f t="shared" si="30"/>
        <v/>
      </c>
      <c r="Q144" s="126" t="str">
        <f t="shared" si="31"/>
        <v/>
      </c>
      <c r="R144" s="126" t="str">
        <f t="shared" si="32"/>
        <v/>
      </c>
      <c r="S144" s="126" t="str">
        <f t="shared" si="33"/>
        <v/>
      </c>
      <c r="T144" s="121" t="str">
        <f t="shared" si="34"/>
        <v/>
      </c>
    </row>
    <row r="145" spans="1:20" customFormat="1" x14ac:dyDescent="0.25">
      <c r="A145" s="69"/>
      <c r="B145" s="69"/>
      <c r="C145" s="69"/>
      <c r="D145" s="69"/>
      <c r="E145" s="69"/>
      <c r="F145" s="69"/>
      <c r="G145" s="69"/>
      <c r="H145" s="69"/>
      <c r="I145" s="115" t="str">
        <f t="shared" si="35"/>
        <v/>
      </c>
      <c r="J145" s="116" t="str">
        <f t="shared" si="26"/>
        <v/>
      </c>
      <c r="K145" s="68"/>
      <c r="L145" s="68"/>
      <c r="M145" s="126" t="str">
        <f t="shared" si="27"/>
        <v/>
      </c>
      <c r="N145" s="126" t="str">
        <f t="shared" si="28"/>
        <v/>
      </c>
      <c r="O145" s="126" t="str">
        <f t="shared" si="29"/>
        <v/>
      </c>
      <c r="P145" s="126" t="str">
        <f t="shared" si="30"/>
        <v/>
      </c>
      <c r="Q145" s="126" t="str">
        <f t="shared" si="31"/>
        <v/>
      </c>
      <c r="R145" s="126" t="str">
        <f t="shared" si="32"/>
        <v/>
      </c>
      <c r="S145" s="126" t="str">
        <f t="shared" si="33"/>
        <v/>
      </c>
      <c r="T145" s="121" t="str">
        <f t="shared" si="34"/>
        <v/>
      </c>
    </row>
    <row r="146" spans="1:20" customFormat="1" x14ac:dyDescent="0.25">
      <c r="A146" s="69"/>
      <c r="B146" s="69"/>
      <c r="C146" s="69"/>
      <c r="D146" s="69"/>
      <c r="E146" s="69"/>
      <c r="F146" s="69"/>
      <c r="G146" s="69"/>
      <c r="H146" s="69"/>
      <c r="I146" s="115" t="str">
        <f t="shared" si="35"/>
        <v/>
      </c>
      <c r="J146" s="116" t="str">
        <f t="shared" si="26"/>
        <v/>
      </c>
      <c r="K146" s="68"/>
      <c r="L146" s="68"/>
      <c r="M146" s="126" t="str">
        <f t="shared" si="27"/>
        <v/>
      </c>
      <c r="N146" s="126" t="str">
        <f t="shared" si="28"/>
        <v/>
      </c>
      <c r="O146" s="126" t="str">
        <f t="shared" si="29"/>
        <v/>
      </c>
      <c r="P146" s="126" t="str">
        <f t="shared" si="30"/>
        <v/>
      </c>
      <c r="Q146" s="126" t="str">
        <f t="shared" si="31"/>
        <v/>
      </c>
      <c r="R146" s="126" t="str">
        <f t="shared" si="32"/>
        <v/>
      </c>
      <c r="S146" s="126" t="str">
        <f t="shared" si="33"/>
        <v/>
      </c>
      <c r="T146" s="121" t="str">
        <f t="shared" si="34"/>
        <v/>
      </c>
    </row>
    <row r="147" spans="1:20" customFormat="1" x14ac:dyDescent="0.25">
      <c r="A147" s="69"/>
      <c r="B147" s="69"/>
      <c r="C147" s="69"/>
      <c r="D147" s="69"/>
      <c r="E147" s="69"/>
      <c r="F147" s="69"/>
      <c r="G147" s="69"/>
      <c r="H147" s="69"/>
      <c r="I147" s="115" t="str">
        <f t="shared" si="35"/>
        <v/>
      </c>
      <c r="J147" s="116" t="str">
        <f t="shared" si="26"/>
        <v/>
      </c>
      <c r="K147" s="68"/>
      <c r="L147" s="68"/>
      <c r="M147" s="126" t="str">
        <f t="shared" si="27"/>
        <v/>
      </c>
      <c r="N147" s="126" t="str">
        <f t="shared" si="28"/>
        <v/>
      </c>
      <c r="O147" s="126" t="str">
        <f t="shared" si="29"/>
        <v/>
      </c>
      <c r="P147" s="126" t="str">
        <f t="shared" si="30"/>
        <v/>
      </c>
      <c r="Q147" s="126" t="str">
        <f t="shared" si="31"/>
        <v/>
      </c>
      <c r="R147" s="126" t="str">
        <f t="shared" si="32"/>
        <v/>
      </c>
      <c r="S147" s="126" t="str">
        <f t="shared" si="33"/>
        <v/>
      </c>
      <c r="T147" s="121" t="str">
        <f t="shared" si="34"/>
        <v/>
      </c>
    </row>
    <row r="148" spans="1:20" customFormat="1" x14ac:dyDescent="0.25">
      <c r="A148" s="69"/>
      <c r="B148" s="69"/>
      <c r="C148" s="69"/>
      <c r="D148" s="69"/>
      <c r="E148" s="69"/>
      <c r="F148" s="69"/>
      <c r="G148" s="69"/>
      <c r="H148" s="69"/>
      <c r="I148" s="115" t="str">
        <f t="shared" si="35"/>
        <v/>
      </c>
      <c r="J148" s="116" t="str">
        <f t="shared" si="26"/>
        <v/>
      </c>
      <c r="K148" s="68"/>
      <c r="L148" s="68"/>
      <c r="M148" s="126" t="str">
        <f t="shared" si="27"/>
        <v/>
      </c>
      <c r="N148" s="126" t="str">
        <f t="shared" si="28"/>
        <v/>
      </c>
      <c r="O148" s="126" t="str">
        <f t="shared" si="29"/>
        <v/>
      </c>
      <c r="P148" s="126" t="str">
        <f t="shared" si="30"/>
        <v/>
      </c>
      <c r="Q148" s="126" t="str">
        <f t="shared" si="31"/>
        <v/>
      </c>
      <c r="R148" s="126" t="str">
        <f t="shared" si="32"/>
        <v/>
      </c>
      <c r="S148" s="126" t="str">
        <f t="shared" si="33"/>
        <v/>
      </c>
      <c r="T148" s="121" t="str">
        <f t="shared" si="34"/>
        <v/>
      </c>
    </row>
    <row r="149" spans="1:20" customFormat="1" x14ac:dyDescent="0.25">
      <c r="A149" s="69"/>
      <c r="B149" s="69"/>
      <c r="C149" s="69"/>
      <c r="D149" s="69"/>
      <c r="E149" s="69"/>
      <c r="F149" s="69"/>
      <c r="G149" s="69"/>
      <c r="H149" s="69"/>
      <c r="I149" s="115" t="str">
        <f t="shared" si="35"/>
        <v/>
      </c>
      <c r="J149" s="116" t="str">
        <f t="shared" si="26"/>
        <v/>
      </c>
      <c r="K149" s="68"/>
      <c r="L149" s="68"/>
      <c r="M149" s="126" t="str">
        <f t="shared" si="27"/>
        <v/>
      </c>
      <c r="N149" s="126" t="str">
        <f t="shared" si="28"/>
        <v/>
      </c>
      <c r="O149" s="126" t="str">
        <f t="shared" si="29"/>
        <v/>
      </c>
      <c r="P149" s="126" t="str">
        <f t="shared" si="30"/>
        <v/>
      </c>
      <c r="Q149" s="126" t="str">
        <f t="shared" si="31"/>
        <v/>
      </c>
      <c r="R149" s="126" t="str">
        <f t="shared" si="32"/>
        <v/>
      </c>
      <c r="S149" s="126" t="str">
        <f t="shared" si="33"/>
        <v/>
      </c>
      <c r="T149" s="121" t="str">
        <f t="shared" si="34"/>
        <v/>
      </c>
    </row>
    <row r="150" spans="1:20" customFormat="1" x14ac:dyDescent="0.25">
      <c r="A150" s="69"/>
      <c r="B150" s="69"/>
      <c r="C150" s="69"/>
      <c r="D150" s="69"/>
      <c r="E150" s="69"/>
      <c r="F150" s="69"/>
      <c r="G150" s="69"/>
      <c r="H150" s="69"/>
      <c r="I150" s="115" t="str">
        <f t="shared" si="35"/>
        <v/>
      </c>
      <c r="J150" s="116" t="str">
        <f t="shared" si="26"/>
        <v/>
      </c>
      <c r="K150" s="68"/>
      <c r="L150" s="68"/>
      <c r="M150" s="126" t="str">
        <f t="shared" si="27"/>
        <v/>
      </c>
      <c r="N150" s="126" t="str">
        <f t="shared" si="28"/>
        <v/>
      </c>
      <c r="O150" s="126" t="str">
        <f t="shared" si="29"/>
        <v/>
      </c>
      <c r="P150" s="126" t="str">
        <f t="shared" si="30"/>
        <v/>
      </c>
      <c r="Q150" s="126" t="str">
        <f t="shared" si="31"/>
        <v/>
      </c>
      <c r="R150" s="126" t="str">
        <f t="shared" si="32"/>
        <v/>
      </c>
      <c r="S150" s="126" t="str">
        <f t="shared" si="33"/>
        <v/>
      </c>
      <c r="T150" s="121" t="str">
        <f t="shared" si="34"/>
        <v/>
      </c>
    </row>
    <row r="151" spans="1:20" customFormat="1" x14ac:dyDescent="0.25">
      <c r="A151" s="69"/>
      <c r="B151" s="69"/>
      <c r="C151" s="69"/>
      <c r="D151" s="69"/>
      <c r="E151" s="69"/>
      <c r="F151" s="69"/>
      <c r="G151" s="69"/>
      <c r="H151" s="69"/>
      <c r="I151" s="115" t="str">
        <f t="shared" si="35"/>
        <v/>
      </c>
      <c r="J151" s="116" t="str">
        <f t="shared" si="26"/>
        <v/>
      </c>
      <c r="K151" s="68"/>
      <c r="L151" s="68"/>
      <c r="M151" s="126" t="str">
        <f t="shared" si="27"/>
        <v/>
      </c>
      <c r="N151" s="126" t="str">
        <f t="shared" si="28"/>
        <v/>
      </c>
      <c r="O151" s="126" t="str">
        <f t="shared" si="29"/>
        <v/>
      </c>
      <c r="P151" s="126" t="str">
        <f t="shared" si="30"/>
        <v/>
      </c>
      <c r="Q151" s="126" t="str">
        <f t="shared" si="31"/>
        <v/>
      </c>
      <c r="R151" s="126" t="str">
        <f t="shared" si="32"/>
        <v/>
      </c>
      <c r="S151" s="126" t="str">
        <f t="shared" si="33"/>
        <v/>
      </c>
      <c r="T151" s="121" t="str">
        <f t="shared" si="34"/>
        <v/>
      </c>
    </row>
    <row r="152" spans="1:20" customFormat="1" x14ac:dyDescent="0.25">
      <c r="A152" s="69"/>
      <c r="B152" s="69"/>
      <c r="C152" s="69"/>
      <c r="D152" s="69"/>
      <c r="E152" s="69"/>
      <c r="F152" s="69"/>
      <c r="G152" s="69"/>
      <c r="H152" s="69"/>
      <c r="I152" s="115" t="str">
        <f t="shared" si="35"/>
        <v/>
      </c>
      <c r="J152" s="116" t="str">
        <f t="shared" si="26"/>
        <v/>
      </c>
      <c r="K152" s="68"/>
      <c r="L152" s="68"/>
      <c r="M152" s="126" t="str">
        <f t="shared" si="27"/>
        <v/>
      </c>
      <c r="N152" s="126" t="str">
        <f t="shared" si="28"/>
        <v/>
      </c>
      <c r="O152" s="126" t="str">
        <f t="shared" si="29"/>
        <v/>
      </c>
      <c r="P152" s="126" t="str">
        <f t="shared" si="30"/>
        <v/>
      </c>
      <c r="Q152" s="126" t="str">
        <f t="shared" si="31"/>
        <v/>
      </c>
      <c r="R152" s="126" t="str">
        <f t="shared" si="32"/>
        <v/>
      </c>
      <c r="S152" s="126" t="str">
        <f t="shared" si="33"/>
        <v/>
      </c>
      <c r="T152" s="121" t="str">
        <f t="shared" si="34"/>
        <v/>
      </c>
    </row>
    <row r="153" spans="1:20" customFormat="1" x14ac:dyDescent="0.25">
      <c r="A153" s="69"/>
      <c r="B153" s="69"/>
      <c r="C153" s="69"/>
      <c r="D153" s="69"/>
      <c r="E153" s="69"/>
      <c r="F153" s="69"/>
      <c r="G153" s="69"/>
      <c r="H153" s="69"/>
      <c r="I153" s="115" t="str">
        <f t="shared" si="35"/>
        <v/>
      </c>
      <c r="J153" s="116" t="str">
        <f t="shared" si="26"/>
        <v/>
      </c>
      <c r="K153" s="68"/>
      <c r="L153" s="68"/>
      <c r="M153" s="126" t="str">
        <f t="shared" si="27"/>
        <v/>
      </c>
      <c r="N153" s="126" t="str">
        <f t="shared" si="28"/>
        <v/>
      </c>
      <c r="O153" s="126" t="str">
        <f t="shared" si="29"/>
        <v/>
      </c>
      <c r="P153" s="126" t="str">
        <f t="shared" si="30"/>
        <v/>
      </c>
      <c r="Q153" s="126" t="str">
        <f t="shared" si="31"/>
        <v/>
      </c>
      <c r="R153" s="126" t="str">
        <f t="shared" si="32"/>
        <v/>
      </c>
      <c r="S153" s="126" t="str">
        <f t="shared" si="33"/>
        <v/>
      </c>
      <c r="T153" s="121" t="str">
        <f t="shared" si="34"/>
        <v/>
      </c>
    </row>
    <row r="154" spans="1:20" customFormat="1" x14ac:dyDescent="0.25">
      <c r="A154" s="69"/>
      <c r="B154" s="69"/>
      <c r="C154" s="69"/>
      <c r="D154" s="69"/>
      <c r="E154" s="69"/>
      <c r="F154" s="69"/>
      <c r="G154" s="69"/>
      <c r="H154" s="69"/>
      <c r="I154" s="115" t="str">
        <f t="shared" si="35"/>
        <v/>
      </c>
      <c r="J154" s="116" t="str">
        <f t="shared" si="26"/>
        <v/>
      </c>
      <c r="K154" s="68"/>
      <c r="L154" s="68"/>
      <c r="M154" s="126" t="str">
        <f t="shared" si="27"/>
        <v/>
      </c>
      <c r="N154" s="126" t="str">
        <f t="shared" si="28"/>
        <v/>
      </c>
      <c r="O154" s="126" t="str">
        <f t="shared" si="29"/>
        <v/>
      </c>
      <c r="P154" s="126" t="str">
        <f t="shared" si="30"/>
        <v/>
      </c>
      <c r="Q154" s="126" t="str">
        <f t="shared" si="31"/>
        <v/>
      </c>
      <c r="R154" s="126" t="str">
        <f t="shared" si="32"/>
        <v/>
      </c>
      <c r="S154" s="126" t="str">
        <f t="shared" si="33"/>
        <v/>
      </c>
      <c r="T154" s="121" t="str">
        <f t="shared" si="34"/>
        <v/>
      </c>
    </row>
    <row r="155" spans="1:20" customFormat="1" x14ac:dyDescent="0.25">
      <c r="A155" s="69"/>
      <c r="B155" s="69"/>
      <c r="C155" s="69"/>
      <c r="D155" s="69"/>
      <c r="E155" s="69"/>
      <c r="F155" s="69"/>
      <c r="G155" s="69"/>
      <c r="H155" s="69"/>
      <c r="I155" s="115" t="str">
        <f t="shared" si="35"/>
        <v/>
      </c>
      <c r="J155" s="116" t="str">
        <f t="shared" si="26"/>
        <v/>
      </c>
      <c r="K155" s="68"/>
      <c r="L155" s="68"/>
      <c r="M155" s="126" t="str">
        <f t="shared" si="27"/>
        <v/>
      </c>
      <c r="N155" s="126" t="str">
        <f t="shared" si="28"/>
        <v/>
      </c>
      <c r="O155" s="126" t="str">
        <f t="shared" si="29"/>
        <v/>
      </c>
      <c r="P155" s="126" t="str">
        <f t="shared" si="30"/>
        <v/>
      </c>
      <c r="Q155" s="126" t="str">
        <f t="shared" si="31"/>
        <v/>
      </c>
      <c r="R155" s="126" t="str">
        <f t="shared" si="32"/>
        <v/>
      </c>
      <c r="S155" s="126" t="str">
        <f t="shared" si="33"/>
        <v/>
      </c>
      <c r="T155" s="121" t="str">
        <f t="shared" si="34"/>
        <v/>
      </c>
    </row>
    <row r="156" spans="1:20" customFormat="1" x14ac:dyDescent="0.25">
      <c r="A156" s="69"/>
      <c r="B156" s="69"/>
      <c r="C156" s="69"/>
      <c r="D156" s="69"/>
      <c r="E156" s="69"/>
      <c r="F156" s="69"/>
      <c r="G156" s="69"/>
      <c r="H156" s="69"/>
      <c r="I156" s="115" t="str">
        <f t="shared" si="35"/>
        <v/>
      </c>
      <c r="J156" s="116" t="str">
        <f t="shared" si="26"/>
        <v/>
      </c>
      <c r="K156" s="68"/>
      <c r="L156" s="68"/>
      <c r="M156" s="126" t="str">
        <f t="shared" si="27"/>
        <v/>
      </c>
      <c r="N156" s="126" t="str">
        <f t="shared" si="28"/>
        <v/>
      </c>
      <c r="O156" s="126" t="str">
        <f t="shared" si="29"/>
        <v/>
      </c>
      <c r="P156" s="126" t="str">
        <f t="shared" si="30"/>
        <v/>
      </c>
      <c r="Q156" s="126" t="str">
        <f t="shared" si="31"/>
        <v/>
      </c>
      <c r="R156" s="126" t="str">
        <f t="shared" si="32"/>
        <v/>
      </c>
      <c r="S156" s="126" t="str">
        <f t="shared" si="33"/>
        <v/>
      </c>
      <c r="T156" s="121" t="str">
        <f t="shared" si="34"/>
        <v/>
      </c>
    </row>
    <row r="157" spans="1:20" customFormat="1" x14ac:dyDescent="0.25">
      <c r="A157" s="69"/>
      <c r="B157" s="69"/>
      <c r="C157" s="69"/>
      <c r="D157" s="69"/>
      <c r="E157" s="69"/>
      <c r="F157" s="69"/>
      <c r="G157" s="69"/>
      <c r="H157" s="69"/>
      <c r="I157" s="115" t="str">
        <f t="shared" si="35"/>
        <v/>
      </c>
      <c r="J157" s="116" t="str">
        <f t="shared" si="26"/>
        <v/>
      </c>
      <c r="K157" s="68"/>
      <c r="L157" s="68"/>
      <c r="M157" s="126" t="str">
        <f t="shared" si="27"/>
        <v/>
      </c>
      <c r="N157" s="126" t="str">
        <f t="shared" si="28"/>
        <v/>
      </c>
      <c r="O157" s="126" t="str">
        <f t="shared" si="29"/>
        <v/>
      </c>
      <c r="P157" s="126" t="str">
        <f t="shared" si="30"/>
        <v/>
      </c>
      <c r="Q157" s="126" t="str">
        <f t="shared" si="31"/>
        <v/>
      </c>
      <c r="R157" s="126" t="str">
        <f t="shared" si="32"/>
        <v/>
      </c>
      <c r="S157" s="126" t="str">
        <f t="shared" si="33"/>
        <v/>
      </c>
      <c r="T157" s="121" t="str">
        <f t="shared" si="34"/>
        <v/>
      </c>
    </row>
    <row r="158" spans="1:20" customFormat="1" x14ac:dyDescent="0.25">
      <c r="A158" s="69"/>
      <c r="B158" s="69"/>
      <c r="C158" s="69"/>
      <c r="D158" s="69"/>
      <c r="E158" s="69"/>
      <c r="F158" s="69"/>
      <c r="G158" s="69"/>
      <c r="H158" s="69"/>
      <c r="I158" s="115" t="str">
        <f t="shared" si="35"/>
        <v/>
      </c>
      <c r="J158" s="116" t="str">
        <f t="shared" si="26"/>
        <v/>
      </c>
      <c r="K158" s="68"/>
      <c r="L158" s="68"/>
      <c r="M158" s="126" t="str">
        <f t="shared" si="27"/>
        <v/>
      </c>
      <c r="N158" s="126" t="str">
        <f t="shared" si="28"/>
        <v/>
      </c>
      <c r="O158" s="126" t="str">
        <f t="shared" si="29"/>
        <v/>
      </c>
      <c r="P158" s="126" t="str">
        <f t="shared" si="30"/>
        <v/>
      </c>
      <c r="Q158" s="126" t="str">
        <f t="shared" si="31"/>
        <v/>
      </c>
      <c r="R158" s="126" t="str">
        <f t="shared" si="32"/>
        <v/>
      </c>
      <c r="S158" s="126" t="str">
        <f t="shared" si="33"/>
        <v/>
      </c>
      <c r="T158" s="121" t="str">
        <f t="shared" si="34"/>
        <v/>
      </c>
    </row>
    <row r="159" spans="1:20" customFormat="1" x14ac:dyDescent="0.25">
      <c r="A159" s="69"/>
      <c r="B159" s="69"/>
      <c r="C159" s="69"/>
      <c r="D159" s="69"/>
      <c r="E159" s="69"/>
      <c r="F159" s="69"/>
      <c r="G159" s="69"/>
      <c r="H159" s="69"/>
      <c r="I159" s="115" t="str">
        <f t="shared" si="35"/>
        <v/>
      </c>
      <c r="J159" s="116" t="str">
        <f t="shared" si="26"/>
        <v/>
      </c>
      <c r="K159" s="68"/>
      <c r="L159" s="68"/>
      <c r="M159" s="126" t="str">
        <f t="shared" si="27"/>
        <v/>
      </c>
      <c r="N159" s="126" t="str">
        <f t="shared" si="28"/>
        <v/>
      </c>
      <c r="O159" s="126" t="str">
        <f t="shared" si="29"/>
        <v/>
      </c>
      <c r="P159" s="126" t="str">
        <f t="shared" si="30"/>
        <v/>
      </c>
      <c r="Q159" s="126" t="str">
        <f t="shared" si="31"/>
        <v/>
      </c>
      <c r="R159" s="126" t="str">
        <f t="shared" si="32"/>
        <v/>
      </c>
      <c r="S159" s="126" t="str">
        <f t="shared" si="33"/>
        <v/>
      </c>
      <c r="T159" s="121" t="str">
        <f t="shared" si="34"/>
        <v/>
      </c>
    </row>
    <row r="160" spans="1:20" customFormat="1" x14ac:dyDescent="0.25">
      <c r="A160" s="69"/>
      <c r="B160" s="69"/>
      <c r="C160" s="69"/>
      <c r="D160" s="69"/>
      <c r="E160" s="69"/>
      <c r="F160" s="69"/>
      <c r="G160" s="69"/>
      <c r="H160" s="69"/>
      <c r="I160" s="115" t="str">
        <f t="shared" si="35"/>
        <v/>
      </c>
      <c r="J160" s="116" t="str">
        <f t="shared" si="26"/>
        <v/>
      </c>
      <c r="K160" s="68"/>
      <c r="L160" s="68"/>
      <c r="M160" s="126" t="str">
        <f t="shared" si="27"/>
        <v/>
      </c>
      <c r="N160" s="126" t="str">
        <f t="shared" si="28"/>
        <v/>
      </c>
      <c r="O160" s="126" t="str">
        <f t="shared" si="29"/>
        <v/>
      </c>
      <c r="P160" s="126" t="str">
        <f t="shared" si="30"/>
        <v/>
      </c>
      <c r="Q160" s="126" t="str">
        <f t="shared" si="31"/>
        <v/>
      </c>
      <c r="R160" s="126" t="str">
        <f t="shared" si="32"/>
        <v/>
      </c>
      <c r="S160" s="126" t="str">
        <f t="shared" si="33"/>
        <v/>
      </c>
      <c r="T160" s="121" t="str">
        <f t="shared" si="34"/>
        <v/>
      </c>
    </row>
    <row r="161" spans="1:20" customFormat="1" x14ac:dyDescent="0.25">
      <c r="A161" s="69"/>
      <c r="B161" s="69"/>
      <c r="C161" s="69"/>
      <c r="D161" s="69"/>
      <c r="E161" s="69"/>
      <c r="F161" s="69"/>
      <c r="G161" s="69"/>
      <c r="H161" s="69"/>
      <c r="I161" s="115" t="str">
        <f t="shared" si="35"/>
        <v/>
      </c>
      <c r="J161" s="116" t="str">
        <f t="shared" si="26"/>
        <v/>
      </c>
      <c r="K161" s="68"/>
      <c r="L161" s="68"/>
      <c r="M161" s="126" t="str">
        <f t="shared" si="27"/>
        <v/>
      </c>
      <c r="N161" s="126" t="str">
        <f t="shared" si="28"/>
        <v/>
      </c>
      <c r="O161" s="126" t="str">
        <f t="shared" si="29"/>
        <v/>
      </c>
      <c r="P161" s="126" t="str">
        <f t="shared" si="30"/>
        <v/>
      </c>
      <c r="Q161" s="126" t="str">
        <f t="shared" si="31"/>
        <v/>
      </c>
      <c r="R161" s="126" t="str">
        <f t="shared" si="32"/>
        <v/>
      </c>
      <c r="S161" s="126" t="str">
        <f t="shared" si="33"/>
        <v/>
      </c>
      <c r="T161" s="121" t="str">
        <f t="shared" si="34"/>
        <v/>
      </c>
    </row>
    <row r="162" spans="1:20" customFormat="1" x14ac:dyDescent="0.25">
      <c r="A162" s="69"/>
      <c r="B162" s="69"/>
      <c r="C162" s="69"/>
      <c r="D162" s="69"/>
      <c r="E162" s="69"/>
      <c r="F162" s="69"/>
      <c r="G162" s="69"/>
      <c r="H162" s="69"/>
      <c r="I162" s="115" t="str">
        <f t="shared" si="35"/>
        <v/>
      </c>
      <c r="J162" s="116" t="str">
        <f t="shared" si="26"/>
        <v/>
      </c>
      <c r="K162" s="68"/>
      <c r="L162" s="68"/>
      <c r="M162" s="126" t="str">
        <f t="shared" si="27"/>
        <v/>
      </c>
      <c r="N162" s="126" t="str">
        <f t="shared" si="28"/>
        <v/>
      </c>
      <c r="O162" s="126" t="str">
        <f t="shared" si="29"/>
        <v/>
      </c>
      <c r="P162" s="126" t="str">
        <f t="shared" si="30"/>
        <v/>
      </c>
      <c r="Q162" s="126" t="str">
        <f t="shared" si="31"/>
        <v/>
      </c>
      <c r="R162" s="126" t="str">
        <f t="shared" si="32"/>
        <v/>
      </c>
      <c r="S162" s="126" t="str">
        <f t="shared" si="33"/>
        <v/>
      </c>
      <c r="T162" s="121" t="str">
        <f t="shared" si="34"/>
        <v/>
      </c>
    </row>
    <row r="163" spans="1:20" customFormat="1" x14ac:dyDescent="0.25">
      <c r="A163" s="69"/>
      <c r="B163" s="69"/>
      <c r="C163" s="69"/>
      <c r="D163" s="69"/>
      <c r="E163" s="69"/>
      <c r="F163" s="69"/>
      <c r="G163" s="69"/>
      <c r="H163" s="69"/>
      <c r="I163" s="115" t="str">
        <f t="shared" si="35"/>
        <v/>
      </c>
      <c r="J163" s="116" t="str">
        <f t="shared" si="26"/>
        <v/>
      </c>
      <c r="K163" s="68"/>
      <c r="L163" s="68"/>
      <c r="M163" s="126" t="str">
        <f t="shared" si="27"/>
        <v/>
      </c>
      <c r="N163" s="126" t="str">
        <f t="shared" si="28"/>
        <v/>
      </c>
      <c r="O163" s="126" t="str">
        <f t="shared" si="29"/>
        <v/>
      </c>
      <c r="P163" s="126" t="str">
        <f t="shared" si="30"/>
        <v/>
      </c>
      <c r="Q163" s="126" t="str">
        <f t="shared" si="31"/>
        <v/>
      </c>
      <c r="R163" s="126" t="str">
        <f t="shared" si="32"/>
        <v/>
      </c>
      <c r="S163" s="126" t="str">
        <f t="shared" si="33"/>
        <v/>
      </c>
      <c r="T163" s="121" t="str">
        <f t="shared" si="34"/>
        <v/>
      </c>
    </row>
    <row r="164" spans="1:20" customFormat="1" x14ac:dyDescent="0.25">
      <c r="A164" s="69"/>
      <c r="B164" s="69"/>
      <c r="C164" s="69"/>
      <c r="D164" s="69"/>
      <c r="E164" s="69"/>
      <c r="F164" s="69"/>
      <c r="G164" s="69"/>
      <c r="H164" s="69"/>
      <c r="I164" s="115" t="str">
        <f t="shared" si="35"/>
        <v/>
      </c>
      <c r="J164" s="116" t="str">
        <f t="shared" si="26"/>
        <v/>
      </c>
      <c r="K164" s="68"/>
      <c r="L164" s="68"/>
      <c r="M164" s="126" t="str">
        <f t="shared" si="27"/>
        <v/>
      </c>
      <c r="N164" s="126" t="str">
        <f t="shared" si="28"/>
        <v/>
      </c>
      <c r="O164" s="126" t="str">
        <f t="shared" si="29"/>
        <v/>
      </c>
      <c r="P164" s="126" t="str">
        <f t="shared" si="30"/>
        <v/>
      </c>
      <c r="Q164" s="126" t="str">
        <f t="shared" si="31"/>
        <v/>
      </c>
      <c r="R164" s="126" t="str">
        <f t="shared" si="32"/>
        <v/>
      </c>
      <c r="S164" s="126" t="str">
        <f t="shared" si="33"/>
        <v/>
      </c>
      <c r="T164" s="121" t="str">
        <f t="shared" si="34"/>
        <v/>
      </c>
    </row>
    <row r="165" spans="1:20" customFormat="1" x14ac:dyDescent="0.25">
      <c r="A165" s="69"/>
      <c r="B165" s="69"/>
      <c r="C165" s="69"/>
      <c r="D165" s="69"/>
      <c r="E165" s="69"/>
      <c r="F165" s="69"/>
      <c r="G165" s="69"/>
      <c r="H165" s="69"/>
      <c r="I165" s="115" t="str">
        <f t="shared" si="35"/>
        <v/>
      </c>
      <c r="J165" s="116" t="str">
        <f t="shared" si="26"/>
        <v/>
      </c>
      <c r="K165" s="68"/>
      <c r="L165" s="68"/>
      <c r="M165" s="126" t="str">
        <f t="shared" si="27"/>
        <v/>
      </c>
      <c r="N165" s="126" t="str">
        <f t="shared" si="28"/>
        <v/>
      </c>
      <c r="O165" s="126" t="str">
        <f t="shared" si="29"/>
        <v/>
      </c>
      <c r="P165" s="126" t="str">
        <f t="shared" si="30"/>
        <v/>
      </c>
      <c r="Q165" s="126" t="str">
        <f t="shared" si="31"/>
        <v/>
      </c>
      <c r="R165" s="126" t="str">
        <f t="shared" si="32"/>
        <v/>
      </c>
      <c r="S165" s="126" t="str">
        <f t="shared" si="33"/>
        <v/>
      </c>
      <c r="T165" s="121" t="str">
        <f t="shared" si="34"/>
        <v/>
      </c>
    </row>
    <row r="166" spans="1:20" customFormat="1" x14ac:dyDescent="0.25">
      <c r="A166" s="69"/>
      <c r="B166" s="69"/>
      <c r="C166" s="69"/>
      <c r="D166" s="69"/>
      <c r="E166" s="69"/>
      <c r="F166" s="69"/>
      <c r="G166" s="69"/>
      <c r="H166" s="69"/>
      <c r="I166" s="115" t="str">
        <f t="shared" si="35"/>
        <v/>
      </c>
      <c r="J166" s="116" t="str">
        <f t="shared" si="26"/>
        <v/>
      </c>
      <c r="K166" s="68"/>
      <c r="L166" s="68"/>
      <c r="M166" s="126" t="str">
        <f t="shared" si="27"/>
        <v/>
      </c>
      <c r="N166" s="126" t="str">
        <f t="shared" si="28"/>
        <v/>
      </c>
      <c r="O166" s="126" t="str">
        <f t="shared" si="29"/>
        <v/>
      </c>
      <c r="P166" s="126" t="str">
        <f t="shared" si="30"/>
        <v/>
      </c>
      <c r="Q166" s="126" t="str">
        <f t="shared" si="31"/>
        <v/>
      </c>
      <c r="R166" s="126" t="str">
        <f t="shared" si="32"/>
        <v/>
      </c>
      <c r="S166" s="126" t="str">
        <f t="shared" si="33"/>
        <v/>
      </c>
      <c r="T166" s="121" t="str">
        <f t="shared" si="34"/>
        <v/>
      </c>
    </row>
    <row r="167" spans="1:20" customFormat="1" x14ac:dyDescent="0.25">
      <c r="A167" s="69"/>
      <c r="B167" s="69"/>
      <c r="C167" s="69"/>
      <c r="D167" s="69"/>
      <c r="E167" s="69"/>
      <c r="F167" s="69"/>
      <c r="G167" s="69"/>
      <c r="H167" s="69"/>
      <c r="I167" s="115" t="str">
        <f t="shared" si="35"/>
        <v/>
      </c>
      <c r="J167" s="116" t="str">
        <f t="shared" si="26"/>
        <v/>
      </c>
      <c r="K167" s="68"/>
      <c r="L167" s="68"/>
      <c r="M167" s="126" t="str">
        <f t="shared" si="27"/>
        <v/>
      </c>
      <c r="N167" s="126" t="str">
        <f t="shared" si="28"/>
        <v/>
      </c>
      <c r="O167" s="126" t="str">
        <f t="shared" si="29"/>
        <v/>
      </c>
      <c r="P167" s="126" t="str">
        <f t="shared" si="30"/>
        <v/>
      </c>
      <c r="Q167" s="126" t="str">
        <f t="shared" si="31"/>
        <v/>
      </c>
      <c r="R167" s="126" t="str">
        <f t="shared" si="32"/>
        <v/>
      </c>
      <c r="S167" s="126" t="str">
        <f t="shared" si="33"/>
        <v/>
      </c>
      <c r="T167" s="121" t="str">
        <f t="shared" si="34"/>
        <v/>
      </c>
    </row>
    <row r="168" spans="1:20" customFormat="1" x14ac:dyDescent="0.25">
      <c r="A168" s="69"/>
      <c r="B168" s="69"/>
      <c r="C168" s="69"/>
      <c r="D168" s="69"/>
      <c r="E168" s="69"/>
      <c r="F168" s="69"/>
      <c r="G168" s="69"/>
      <c r="H168" s="69"/>
      <c r="I168" s="115" t="str">
        <f t="shared" si="35"/>
        <v/>
      </c>
      <c r="J168" s="116" t="str">
        <f t="shared" si="26"/>
        <v/>
      </c>
      <c r="K168" s="68"/>
      <c r="L168" s="68"/>
      <c r="M168" s="126" t="str">
        <f t="shared" si="27"/>
        <v/>
      </c>
      <c r="N168" s="126" t="str">
        <f t="shared" si="28"/>
        <v/>
      </c>
      <c r="O168" s="126" t="str">
        <f t="shared" si="29"/>
        <v/>
      </c>
      <c r="P168" s="126" t="str">
        <f t="shared" si="30"/>
        <v/>
      </c>
      <c r="Q168" s="126" t="str">
        <f t="shared" si="31"/>
        <v/>
      </c>
      <c r="R168" s="126" t="str">
        <f t="shared" si="32"/>
        <v/>
      </c>
      <c r="S168" s="126" t="str">
        <f t="shared" si="33"/>
        <v/>
      </c>
      <c r="T168" s="121" t="str">
        <f t="shared" si="34"/>
        <v/>
      </c>
    </row>
    <row r="169" spans="1:20" customFormat="1" x14ac:dyDescent="0.25">
      <c r="A169" s="69"/>
      <c r="B169" s="69"/>
      <c r="C169" s="69"/>
      <c r="D169" s="69"/>
      <c r="E169" s="69"/>
      <c r="F169" s="69"/>
      <c r="G169" s="69"/>
      <c r="H169" s="69"/>
      <c r="I169" s="115" t="str">
        <f t="shared" si="35"/>
        <v/>
      </c>
      <c r="J169" s="116" t="str">
        <f t="shared" si="26"/>
        <v/>
      </c>
      <c r="K169" s="68"/>
      <c r="L169" s="68"/>
      <c r="M169" s="126" t="str">
        <f t="shared" si="27"/>
        <v/>
      </c>
      <c r="N169" s="126" t="str">
        <f t="shared" si="28"/>
        <v/>
      </c>
      <c r="O169" s="126" t="str">
        <f t="shared" si="29"/>
        <v/>
      </c>
      <c r="P169" s="126" t="str">
        <f t="shared" si="30"/>
        <v/>
      </c>
      <c r="Q169" s="126" t="str">
        <f t="shared" si="31"/>
        <v/>
      </c>
      <c r="R169" s="126" t="str">
        <f t="shared" si="32"/>
        <v/>
      </c>
      <c r="S169" s="126" t="str">
        <f t="shared" si="33"/>
        <v/>
      </c>
      <c r="T169" s="121" t="str">
        <f t="shared" si="34"/>
        <v/>
      </c>
    </row>
    <row r="170" spans="1:20" customFormat="1" x14ac:dyDescent="0.25">
      <c r="A170" s="69"/>
      <c r="B170" s="69"/>
      <c r="C170" s="69"/>
      <c r="D170" s="69"/>
      <c r="E170" s="69"/>
      <c r="F170" s="69"/>
      <c r="G170" s="69"/>
      <c r="H170" s="69"/>
      <c r="I170" s="115" t="str">
        <f t="shared" si="35"/>
        <v/>
      </c>
      <c r="J170" s="116" t="str">
        <f t="shared" si="26"/>
        <v/>
      </c>
      <c r="K170" s="68"/>
      <c r="L170" s="68"/>
      <c r="M170" s="126" t="str">
        <f t="shared" si="27"/>
        <v/>
      </c>
      <c r="N170" s="126" t="str">
        <f t="shared" si="28"/>
        <v/>
      </c>
      <c r="O170" s="126" t="str">
        <f t="shared" si="29"/>
        <v/>
      </c>
      <c r="P170" s="126" t="str">
        <f t="shared" si="30"/>
        <v/>
      </c>
      <c r="Q170" s="126" t="str">
        <f t="shared" si="31"/>
        <v/>
      </c>
      <c r="R170" s="126" t="str">
        <f t="shared" si="32"/>
        <v/>
      </c>
      <c r="S170" s="126" t="str">
        <f t="shared" si="33"/>
        <v/>
      </c>
      <c r="T170" s="121" t="str">
        <f t="shared" si="34"/>
        <v/>
      </c>
    </row>
    <row r="171" spans="1:20" customFormat="1" x14ac:dyDescent="0.25">
      <c r="A171" s="69"/>
      <c r="B171" s="69"/>
      <c r="C171" s="69"/>
      <c r="D171" s="69"/>
      <c r="E171" s="69"/>
      <c r="F171" s="69"/>
      <c r="G171" s="69"/>
      <c r="H171" s="69"/>
      <c r="I171" s="115" t="str">
        <f t="shared" si="35"/>
        <v/>
      </c>
      <c r="J171" s="116" t="str">
        <f t="shared" si="26"/>
        <v/>
      </c>
      <c r="K171" s="68"/>
      <c r="L171" s="68"/>
      <c r="M171" s="126" t="str">
        <f t="shared" si="27"/>
        <v/>
      </c>
      <c r="N171" s="126" t="str">
        <f t="shared" si="28"/>
        <v/>
      </c>
      <c r="O171" s="126" t="str">
        <f t="shared" si="29"/>
        <v/>
      </c>
      <c r="P171" s="126" t="str">
        <f t="shared" si="30"/>
        <v/>
      </c>
      <c r="Q171" s="126" t="str">
        <f t="shared" si="31"/>
        <v/>
      </c>
      <c r="R171" s="126" t="str">
        <f t="shared" si="32"/>
        <v/>
      </c>
      <c r="S171" s="126" t="str">
        <f t="shared" si="33"/>
        <v/>
      </c>
      <c r="T171" s="121" t="str">
        <f t="shared" si="34"/>
        <v/>
      </c>
    </row>
    <row r="172" spans="1:20" customFormat="1" x14ac:dyDescent="0.25">
      <c r="A172" s="69"/>
      <c r="B172" s="69"/>
      <c r="C172" s="69"/>
      <c r="D172" s="69"/>
      <c r="E172" s="69"/>
      <c r="F172" s="69"/>
      <c r="G172" s="69"/>
      <c r="H172" s="69"/>
      <c r="I172" s="115" t="str">
        <f t="shared" si="35"/>
        <v/>
      </c>
      <c r="J172" s="116" t="str">
        <f t="shared" si="26"/>
        <v/>
      </c>
      <c r="K172" s="68"/>
      <c r="L172" s="68"/>
      <c r="M172" s="126" t="str">
        <f t="shared" si="27"/>
        <v/>
      </c>
      <c r="N172" s="126" t="str">
        <f t="shared" si="28"/>
        <v/>
      </c>
      <c r="O172" s="126" t="str">
        <f t="shared" si="29"/>
        <v/>
      </c>
      <c r="P172" s="126" t="str">
        <f t="shared" si="30"/>
        <v/>
      </c>
      <c r="Q172" s="126" t="str">
        <f t="shared" si="31"/>
        <v/>
      </c>
      <c r="R172" s="126" t="str">
        <f t="shared" si="32"/>
        <v/>
      </c>
      <c r="S172" s="126" t="str">
        <f t="shared" si="33"/>
        <v/>
      </c>
      <c r="T172" s="121" t="str">
        <f t="shared" si="34"/>
        <v/>
      </c>
    </row>
    <row r="173" spans="1:20" customFormat="1" x14ac:dyDescent="0.25">
      <c r="A173" s="69"/>
      <c r="B173" s="69"/>
      <c r="C173" s="69"/>
      <c r="D173" s="69"/>
      <c r="E173" s="69"/>
      <c r="F173" s="69"/>
      <c r="G173" s="69"/>
      <c r="H173" s="69"/>
      <c r="I173" s="115" t="str">
        <f t="shared" si="35"/>
        <v/>
      </c>
      <c r="J173" s="116" t="str">
        <f t="shared" si="26"/>
        <v/>
      </c>
      <c r="K173" s="68"/>
      <c r="L173" s="68"/>
      <c r="M173" s="126" t="str">
        <f t="shared" si="27"/>
        <v/>
      </c>
      <c r="N173" s="126" t="str">
        <f t="shared" si="28"/>
        <v/>
      </c>
      <c r="O173" s="126" t="str">
        <f t="shared" si="29"/>
        <v/>
      </c>
      <c r="P173" s="126" t="str">
        <f t="shared" si="30"/>
        <v/>
      </c>
      <c r="Q173" s="126" t="str">
        <f t="shared" si="31"/>
        <v/>
      </c>
      <c r="R173" s="126" t="str">
        <f t="shared" si="32"/>
        <v/>
      </c>
      <c r="S173" s="126" t="str">
        <f t="shared" si="33"/>
        <v/>
      </c>
      <c r="T173" s="121" t="str">
        <f t="shared" si="34"/>
        <v/>
      </c>
    </row>
    <row r="174" spans="1:20" customFormat="1" x14ac:dyDescent="0.25">
      <c r="A174" s="69"/>
      <c r="B174" s="69"/>
      <c r="C174" s="69"/>
      <c r="D174" s="69"/>
      <c r="E174" s="69"/>
      <c r="F174" s="69"/>
      <c r="G174" s="69"/>
      <c r="H174" s="69"/>
      <c r="I174" s="115" t="str">
        <f t="shared" si="35"/>
        <v/>
      </c>
      <c r="J174" s="116" t="str">
        <f t="shared" si="26"/>
        <v/>
      </c>
      <c r="K174" s="68"/>
      <c r="L174" s="68"/>
      <c r="M174" s="126" t="str">
        <f t="shared" si="27"/>
        <v/>
      </c>
      <c r="N174" s="126" t="str">
        <f t="shared" si="28"/>
        <v/>
      </c>
      <c r="O174" s="126" t="str">
        <f t="shared" si="29"/>
        <v/>
      </c>
      <c r="P174" s="126" t="str">
        <f t="shared" si="30"/>
        <v/>
      </c>
      <c r="Q174" s="126" t="str">
        <f t="shared" si="31"/>
        <v/>
      </c>
      <c r="R174" s="126" t="str">
        <f t="shared" si="32"/>
        <v/>
      </c>
      <c r="S174" s="126" t="str">
        <f t="shared" si="33"/>
        <v/>
      </c>
      <c r="T174" s="121" t="str">
        <f t="shared" si="34"/>
        <v/>
      </c>
    </row>
    <row r="175" spans="1:20" customFormat="1" x14ac:dyDescent="0.25">
      <c r="A175" s="69"/>
      <c r="B175" s="69"/>
      <c r="C175" s="69"/>
      <c r="D175" s="69"/>
      <c r="E175" s="69"/>
      <c r="F175" s="69"/>
      <c r="G175" s="69"/>
      <c r="H175" s="69"/>
      <c r="I175" s="115" t="str">
        <f t="shared" si="35"/>
        <v/>
      </c>
      <c r="J175" s="116" t="str">
        <f t="shared" si="26"/>
        <v/>
      </c>
      <c r="K175" s="68"/>
      <c r="L175" s="68"/>
      <c r="M175" s="126" t="str">
        <f t="shared" si="27"/>
        <v/>
      </c>
      <c r="N175" s="126" t="str">
        <f t="shared" si="28"/>
        <v/>
      </c>
      <c r="O175" s="126" t="str">
        <f t="shared" si="29"/>
        <v/>
      </c>
      <c r="P175" s="126" t="str">
        <f t="shared" si="30"/>
        <v/>
      </c>
      <c r="Q175" s="126" t="str">
        <f t="shared" si="31"/>
        <v/>
      </c>
      <c r="R175" s="126" t="str">
        <f t="shared" si="32"/>
        <v/>
      </c>
      <c r="S175" s="126" t="str">
        <f t="shared" si="33"/>
        <v/>
      </c>
      <c r="T175" s="121" t="str">
        <f t="shared" si="34"/>
        <v/>
      </c>
    </row>
    <row r="176" spans="1:20" customFormat="1" x14ac:dyDescent="0.25">
      <c r="A176" s="69"/>
      <c r="B176" s="69"/>
      <c r="C176" s="69"/>
      <c r="D176" s="69"/>
      <c r="E176" s="69"/>
      <c r="F176" s="69"/>
      <c r="G176" s="69"/>
      <c r="H176" s="69"/>
      <c r="I176" s="115" t="str">
        <f t="shared" si="35"/>
        <v/>
      </c>
      <c r="J176" s="116" t="str">
        <f t="shared" si="26"/>
        <v/>
      </c>
      <c r="K176" s="68"/>
      <c r="L176" s="68"/>
      <c r="M176" s="126" t="str">
        <f t="shared" si="27"/>
        <v/>
      </c>
      <c r="N176" s="126" t="str">
        <f t="shared" si="28"/>
        <v/>
      </c>
      <c r="O176" s="126" t="str">
        <f t="shared" si="29"/>
        <v/>
      </c>
      <c r="P176" s="126" t="str">
        <f t="shared" si="30"/>
        <v/>
      </c>
      <c r="Q176" s="126" t="str">
        <f t="shared" si="31"/>
        <v/>
      </c>
      <c r="R176" s="126" t="str">
        <f t="shared" si="32"/>
        <v/>
      </c>
      <c r="S176" s="126" t="str">
        <f t="shared" si="33"/>
        <v/>
      </c>
      <c r="T176" s="121" t="str">
        <f t="shared" si="34"/>
        <v/>
      </c>
    </row>
    <row r="177" spans="1:20" customFormat="1" x14ac:dyDescent="0.25">
      <c r="A177" s="69"/>
      <c r="B177" s="69"/>
      <c r="C177" s="69"/>
      <c r="D177" s="69"/>
      <c r="E177" s="69"/>
      <c r="F177" s="69"/>
      <c r="G177" s="69"/>
      <c r="H177" s="69"/>
      <c r="I177" s="115" t="str">
        <f t="shared" si="35"/>
        <v/>
      </c>
      <c r="J177" s="116" t="str">
        <f t="shared" si="26"/>
        <v/>
      </c>
      <c r="K177" s="68"/>
      <c r="L177" s="68"/>
      <c r="M177" s="126" t="str">
        <f t="shared" si="27"/>
        <v/>
      </c>
      <c r="N177" s="126" t="str">
        <f t="shared" si="28"/>
        <v/>
      </c>
      <c r="O177" s="126" t="str">
        <f t="shared" si="29"/>
        <v/>
      </c>
      <c r="P177" s="126" t="str">
        <f t="shared" si="30"/>
        <v/>
      </c>
      <c r="Q177" s="126" t="str">
        <f t="shared" si="31"/>
        <v/>
      </c>
      <c r="R177" s="126" t="str">
        <f t="shared" si="32"/>
        <v/>
      </c>
      <c r="S177" s="126" t="str">
        <f t="shared" si="33"/>
        <v/>
      </c>
      <c r="T177" s="121" t="str">
        <f t="shared" si="34"/>
        <v/>
      </c>
    </row>
    <row r="178" spans="1:20" customFormat="1" x14ac:dyDescent="0.25">
      <c r="A178" s="69"/>
      <c r="B178" s="69"/>
      <c r="C178" s="69"/>
      <c r="D178" s="69"/>
      <c r="E178" s="69"/>
      <c r="F178" s="69"/>
      <c r="G178" s="69"/>
      <c r="H178" s="69"/>
      <c r="I178" s="115" t="str">
        <f t="shared" si="35"/>
        <v/>
      </c>
      <c r="J178" s="116" t="str">
        <f t="shared" si="26"/>
        <v/>
      </c>
      <c r="K178" s="68"/>
      <c r="L178" s="68"/>
      <c r="M178" s="126" t="str">
        <f t="shared" si="27"/>
        <v/>
      </c>
      <c r="N178" s="126" t="str">
        <f t="shared" si="28"/>
        <v/>
      </c>
      <c r="O178" s="126" t="str">
        <f t="shared" si="29"/>
        <v/>
      </c>
      <c r="P178" s="126" t="str">
        <f t="shared" si="30"/>
        <v/>
      </c>
      <c r="Q178" s="126" t="str">
        <f t="shared" si="31"/>
        <v/>
      </c>
      <c r="R178" s="126" t="str">
        <f t="shared" si="32"/>
        <v/>
      </c>
      <c r="S178" s="126" t="str">
        <f t="shared" si="33"/>
        <v/>
      </c>
      <c r="T178" s="121" t="str">
        <f t="shared" si="34"/>
        <v/>
      </c>
    </row>
    <row r="179" spans="1:20" customFormat="1" x14ac:dyDescent="0.25">
      <c r="A179" s="69"/>
      <c r="B179" s="69"/>
      <c r="C179" s="69"/>
      <c r="D179" s="69"/>
      <c r="E179" s="69"/>
      <c r="F179" s="69"/>
      <c r="G179" s="69"/>
      <c r="H179" s="69"/>
      <c r="I179" s="115" t="str">
        <f t="shared" si="35"/>
        <v/>
      </c>
      <c r="J179" s="116" t="str">
        <f t="shared" si="26"/>
        <v/>
      </c>
      <c r="K179" s="68"/>
      <c r="L179" s="68"/>
      <c r="M179" s="126" t="str">
        <f t="shared" si="27"/>
        <v/>
      </c>
      <c r="N179" s="126" t="str">
        <f t="shared" si="28"/>
        <v/>
      </c>
      <c r="O179" s="126" t="str">
        <f t="shared" si="29"/>
        <v/>
      </c>
      <c r="P179" s="126" t="str">
        <f t="shared" si="30"/>
        <v/>
      </c>
      <c r="Q179" s="126" t="str">
        <f t="shared" si="31"/>
        <v/>
      </c>
      <c r="R179" s="126" t="str">
        <f t="shared" si="32"/>
        <v/>
      </c>
      <c r="S179" s="126" t="str">
        <f t="shared" si="33"/>
        <v/>
      </c>
      <c r="T179" s="121" t="str">
        <f t="shared" si="34"/>
        <v/>
      </c>
    </row>
    <row r="180" spans="1:20" customFormat="1" x14ac:dyDescent="0.25">
      <c r="A180" s="69"/>
      <c r="B180" s="69"/>
      <c r="C180" s="69"/>
      <c r="D180" s="69"/>
      <c r="E180" s="69"/>
      <c r="F180" s="69"/>
      <c r="G180" s="69"/>
      <c r="H180" s="69"/>
      <c r="I180" s="115" t="str">
        <f t="shared" si="35"/>
        <v/>
      </c>
      <c r="J180" s="116" t="str">
        <f t="shared" si="26"/>
        <v/>
      </c>
      <c r="K180" s="68"/>
      <c r="L180" s="68"/>
      <c r="M180" s="126" t="str">
        <f t="shared" si="27"/>
        <v/>
      </c>
      <c r="N180" s="126" t="str">
        <f t="shared" si="28"/>
        <v/>
      </c>
      <c r="O180" s="126" t="str">
        <f t="shared" si="29"/>
        <v/>
      </c>
      <c r="P180" s="126" t="str">
        <f t="shared" si="30"/>
        <v/>
      </c>
      <c r="Q180" s="126" t="str">
        <f t="shared" si="31"/>
        <v/>
      </c>
      <c r="R180" s="126" t="str">
        <f t="shared" si="32"/>
        <v/>
      </c>
      <c r="S180" s="126" t="str">
        <f t="shared" si="33"/>
        <v/>
      </c>
      <c r="T180" s="121" t="str">
        <f t="shared" si="34"/>
        <v/>
      </c>
    </row>
    <row r="181" spans="1:20" customFormat="1" x14ac:dyDescent="0.25">
      <c r="A181" s="69"/>
      <c r="B181" s="69"/>
      <c r="C181" s="69"/>
      <c r="D181" s="69"/>
      <c r="E181" s="69"/>
      <c r="F181" s="69"/>
      <c r="G181" s="69"/>
      <c r="H181" s="69"/>
      <c r="I181" s="115" t="str">
        <f t="shared" si="35"/>
        <v/>
      </c>
      <c r="J181" s="116" t="str">
        <f t="shared" si="26"/>
        <v/>
      </c>
      <c r="K181" s="68"/>
      <c r="L181" s="68"/>
      <c r="M181" s="126" t="str">
        <f t="shared" si="27"/>
        <v/>
      </c>
      <c r="N181" s="126" t="str">
        <f t="shared" si="28"/>
        <v/>
      </c>
      <c r="O181" s="126" t="str">
        <f t="shared" si="29"/>
        <v/>
      </c>
      <c r="P181" s="126" t="str">
        <f t="shared" si="30"/>
        <v/>
      </c>
      <c r="Q181" s="126" t="str">
        <f t="shared" si="31"/>
        <v/>
      </c>
      <c r="R181" s="126" t="str">
        <f t="shared" si="32"/>
        <v/>
      </c>
      <c r="S181" s="126" t="str">
        <f t="shared" si="33"/>
        <v/>
      </c>
      <c r="T181" s="121" t="str">
        <f t="shared" si="34"/>
        <v/>
      </c>
    </row>
    <row r="182" spans="1:20" customFormat="1" x14ac:dyDescent="0.25">
      <c r="A182" s="69"/>
      <c r="B182" s="69"/>
      <c r="C182" s="69"/>
      <c r="D182" s="69"/>
      <c r="E182" s="69"/>
      <c r="F182" s="69"/>
      <c r="G182" s="69"/>
      <c r="H182" s="69"/>
      <c r="I182" s="115" t="str">
        <f t="shared" si="35"/>
        <v/>
      </c>
      <c r="J182" s="116" t="str">
        <f t="shared" si="26"/>
        <v/>
      </c>
      <c r="K182" s="68"/>
      <c r="L182" s="68"/>
      <c r="M182" s="126" t="str">
        <f t="shared" si="27"/>
        <v/>
      </c>
      <c r="N182" s="126" t="str">
        <f t="shared" si="28"/>
        <v/>
      </c>
      <c r="O182" s="126" t="str">
        <f t="shared" si="29"/>
        <v/>
      </c>
      <c r="P182" s="126" t="str">
        <f t="shared" si="30"/>
        <v/>
      </c>
      <c r="Q182" s="126" t="str">
        <f t="shared" si="31"/>
        <v/>
      </c>
      <c r="R182" s="126" t="str">
        <f t="shared" si="32"/>
        <v/>
      </c>
      <c r="S182" s="126" t="str">
        <f t="shared" si="33"/>
        <v/>
      </c>
      <c r="T182" s="121" t="str">
        <f t="shared" si="34"/>
        <v/>
      </c>
    </row>
    <row r="183" spans="1:20" customFormat="1" x14ac:dyDescent="0.25">
      <c r="A183" s="69"/>
      <c r="B183" s="69"/>
      <c r="C183" s="69"/>
      <c r="D183" s="69"/>
      <c r="E183" s="69"/>
      <c r="F183" s="69"/>
      <c r="G183" s="69"/>
      <c r="H183" s="69"/>
      <c r="I183" s="115" t="str">
        <f t="shared" si="35"/>
        <v/>
      </c>
      <c r="J183" s="116" t="str">
        <f t="shared" si="26"/>
        <v/>
      </c>
      <c r="K183" s="68"/>
      <c r="L183" s="68"/>
      <c r="M183" s="126" t="str">
        <f t="shared" si="27"/>
        <v/>
      </c>
      <c r="N183" s="126" t="str">
        <f t="shared" si="28"/>
        <v/>
      </c>
      <c r="O183" s="126" t="str">
        <f t="shared" si="29"/>
        <v/>
      </c>
      <c r="P183" s="126" t="str">
        <f t="shared" si="30"/>
        <v/>
      </c>
      <c r="Q183" s="126" t="str">
        <f t="shared" si="31"/>
        <v/>
      </c>
      <c r="R183" s="126" t="str">
        <f t="shared" si="32"/>
        <v/>
      </c>
      <c r="S183" s="126" t="str">
        <f t="shared" si="33"/>
        <v/>
      </c>
      <c r="T183" s="121" t="str">
        <f t="shared" si="34"/>
        <v/>
      </c>
    </row>
    <row r="184" spans="1:20" customFormat="1" x14ac:dyDescent="0.25">
      <c r="A184" s="69"/>
      <c r="B184" s="69"/>
      <c r="C184" s="69"/>
      <c r="D184" s="69"/>
      <c r="E184" s="69"/>
      <c r="F184" s="69"/>
      <c r="G184" s="69"/>
      <c r="H184" s="69"/>
      <c r="I184" s="115" t="str">
        <f t="shared" si="35"/>
        <v/>
      </c>
      <c r="J184" s="116" t="str">
        <f t="shared" si="26"/>
        <v/>
      </c>
      <c r="K184" s="68"/>
      <c r="L184" s="68"/>
      <c r="M184" s="126" t="str">
        <f t="shared" si="27"/>
        <v/>
      </c>
      <c r="N184" s="126" t="str">
        <f t="shared" si="28"/>
        <v/>
      </c>
      <c r="O184" s="126" t="str">
        <f t="shared" si="29"/>
        <v/>
      </c>
      <c r="P184" s="126" t="str">
        <f t="shared" si="30"/>
        <v/>
      </c>
      <c r="Q184" s="126" t="str">
        <f t="shared" si="31"/>
        <v/>
      </c>
      <c r="R184" s="126" t="str">
        <f t="shared" si="32"/>
        <v/>
      </c>
      <c r="S184" s="126" t="str">
        <f t="shared" si="33"/>
        <v/>
      </c>
      <c r="T184" s="121" t="str">
        <f t="shared" si="34"/>
        <v/>
      </c>
    </row>
    <row r="185" spans="1:20" customFormat="1" x14ac:dyDescent="0.25">
      <c r="A185" s="69"/>
      <c r="B185" s="69"/>
      <c r="C185" s="69"/>
      <c r="D185" s="69"/>
      <c r="E185" s="69"/>
      <c r="F185" s="69"/>
      <c r="G185" s="69"/>
      <c r="H185" s="69"/>
      <c r="I185" s="115" t="str">
        <f t="shared" si="35"/>
        <v/>
      </c>
      <c r="J185" s="116" t="str">
        <f t="shared" si="26"/>
        <v/>
      </c>
      <c r="K185" s="68"/>
      <c r="L185" s="68"/>
      <c r="M185" s="126" t="str">
        <f t="shared" si="27"/>
        <v/>
      </c>
      <c r="N185" s="126" t="str">
        <f t="shared" si="28"/>
        <v/>
      </c>
      <c r="O185" s="126" t="str">
        <f t="shared" si="29"/>
        <v/>
      </c>
      <c r="P185" s="126" t="str">
        <f t="shared" si="30"/>
        <v/>
      </c>
      <c r="Q185" s="126" t="str">
        <f t="shared" si="31"/>
        <v/>
      </c>
      <c r="R185" s="126" t="str">
        <f t="shared" si="32"/>
        <v/>
      </c>
      <c r="S185" s="126" t="str">
        <f t="shared" si="33"/>
        <v/>
      </c>
      <c r="T185" s="121" t="str">
        <f t="shared" si="34"/>
        <v/>
      </c>
    </row>
    <row r="186" spans="1:20" customFormat="1" x14ac:dyDescent="0.25">
      <c r="A186" s="69"/>
      <c r="B186" s="69"/>
      <c r="C186" s="69"/>
      <c r="D186" s="69"/>
      <c r="E186" s="69"/>
      <c r="F186" s="69"/>
      <c r="G186" s="69"/>
      <c r="H186" s="69"/>
      <c r="I186" s="115" t="str">
        <f t="shared" si="35"/>
        <v/>
      </c>
      <c r="J186" s="116" t="str">
        <f t="shared" si="26"/>
        <v/>
      </c>
      <c r="K186" s="68"/>
      <c r="L186" s="68"/>
      <c r="M186" s="126" t="str">
        <f t="shared" si="27"/>
        <v/>
      </c>
      <c r="N186" s="126" t="str">
        <f t="shared" si="28"/>
        <v/>
      </c>
      <c r="O186" s="126" t="str">
        <f t="shared" si="29"/>
        <v/>
      </c>
      <c r="P186" s="126" t="str">
        <f t="shared" si="30"/>
        <v/>
      </c>
      <c r="Q186" s="126" t="str">
        <f t="shared" si="31"/>
        <v/>
      </c>
      <c r="R186" s="126" t="str">
        <f t="shared" si="32"/>
        <v/>
      </c>
      <c r="S186" s="126" t="str">
        <f t="shared" si="33"/>
        <v/>
      </c>
      <c r="T186" s="121" t="str">
        <f t="shared" si="34"/>
        <v/>
      </c>
    </row>
    <row r="187" spans="1:20" customFormat="1" x14ac:dyDescent="0.25">
      <c r="A187" s="69"/>
      <c r="B187" s="69"/>
      <c r="C187" s="69"/>
      <c r="D187" s="69"/>
      <c r="E187" s="69"/>
      <c r="F187" s="69"/>
      <c r="G187" s="69"/>
      <c r="H187" s="69"/>
      <c r="I187" s="115" t="str">
        <f t="shared" si="35"/>
        <v/>
      </c>
      <c r="J187" s="116" t="str">
        <f t="shared" si="26"/>
        <v/>
      </c>
      <c r="K187" s="68"/>
      <c r="L187" s="68"/>
      <c r="M187" s="126" t="str">
        <f t="shared" si="27"/>
        <v/>
      </c>
      <c r="N187" s="126" t="str">
        <f t="shared" si="28"/>
        <v/>
      </c>
      <c r="O187" s="126" t="str">
        <f t="shared" si="29"/>
        <v/>
      </c>
      <c r="P187" s="126" t="str">
        <f t="shared" si="30"/>
        <v/>
      </c>
      <c r="Q187" s="126" t="str">
        <f t="shared" si="31"/>
        <v/>
      </c>
      <c r="R187" s="126" t="str">
        <f t="shared" si="32"/>
        <v/>
      </c>
      <c r="S187" s="126" t="str">
        <f t="shared" si="33"/>
        <v/>
      </c>
      <c r="T187" s="121" t="str">
        <f t="shared" si="34"/>
        <v/>
      </c>
    </row>
    <row r="188" spans="1:20" customFormat="1" x14ac:dyDescent="0.25">
      <c r="A188" s="69"/>
      <c r="B188" s="69"/>
      <c r="C188" s="69"/>
      <c r="D188" s="69"/>
      <c r="E188" s="69"/>
      <c r="F188" s="69"/>
      <c r="G188" s="69"/>
      <c r="H188" s="69"/>
      <c r="I188" s="115" t="str">
        <f t="shared" si="35"/>
        <v/>
      </c>
      <c r="J188" s="116" t="str">
        <f t="shared" si="26"/>
        <v/>
      </c>
      <c r="K188" s="68"/>
      <c r="L188" s="68"/>
      <c r="M188" s="126" t="str">
        <f t="shared" si="27"/>
        <v/>
      </c>
      <c r="N188" s="126" t="str">
        <f t="shared" si="28"/>
        <v/>
      </c>
      <c r="O188" s="126" t="str">
        <f t="shared" si="29"/>
        <v/>
      </c>
      <c r="P188" s="126" t="str">
        <f t="shared" si="30"/>
        <v/>
      </c>
      <c r="Q188" s="126" t="str">
        <f t="shared" si="31"/>
        <v/>
      </c>
      <c r="R188" s="126" t="str">
        <f t="shared" si="32"/>
        <v/>
      </c>
      <c r="S188" s="126" t="str">
        <f t="shared" si="33"/>
        <v/>
      </c>
      <c r="T188" s="121" t="str">
        <f t="shared" si="34"/>
        <v/>
      </c>
    </row>
    <row r="189" spans="1:20" customFormat="1" x14ac:dyDescent="0.25">
      <c r="A189" s="69"/>
      <c r="B189" s="69"/>
      <c r="C189" s="69"/>
      <c r="D189" s="69"/>
      <c r="E189" s="69"/>
      <c r="F189" s="69"/>
      <c r="G189" s="69"/>
      <c r="H189" s="69"/>
      <c r="I189" s="115" t="str">
        <f t="shared" si="35"/>
        <v/>
      </c>
      <c r="J189" s="116" t="str">
        <f t="shared" si="26"/>
        <v/>
      </c>
      <c r="K189" s="68"/>
      <c r="L189" s="68"/>
      <c r="M189" s="126" t="str">
        <f t="shared" si="27"/>
        <v/>
      </c>
      <c r="N189" s="126" t="str">
        <f t="shared" si="28"/>
        <v/>
      </c>
      <c r="O189" s="126" t="str">
        <f t="shared" si="29"/>
        <v/>
      </c>
      <c r="P189" s="126" t="str">
        <f t="shared" si="30"/>
        <v/>
      </c>
      <c r="Q189" s="126" t="str">
        <f t="shared" si="31"/>
        <v/>
      </c>
      <c r="R189" s="126" t="str">
        <f t="shared" si="32"/>
        <v/>
      </c>
      <c r="S189" s="126" t="str">
        <f t="shared" si="33"/>
        <v/>
      </c>
      <c r="T189" s="121" t="str">
        <f t="shared" si="34"/>
        <v/>
      </c>
    </row>
    <row r="190" spans="1:20" customFormat="1" x14ac:dyDescent="0.25">
      <c r="A190" s="69"/>
      <c r="B190" s="69"/>
      <c r="C190" s="69"/>
      <c r="D190" s="69"/>
      <c r="E190" s="69"/>
      <c r="F190" s="69"/>
      <c r="G190" s="69"/>
      <c r="H190" s="69"/>
      <c r="I190" s="115" t="str">
        <f t="shared" si="35"/>
        <v/>
      </c>
      <c r="J190" s="116" t="str">
        <f t="shared" si="26"/>
        <v/>
      </c>
      <c r="K190" s="68"/>
      <c r="L190" s="68"/>
      <c r="M190" s="126" t="str">
        <f t="shared" si="27"/>
        <v/>
      </c>
      <c r="N190" s="126" t="str">
        <f t="shared" si="28"/>
        <v/>
      </c>
      <c r="O190" s="126" t="str">
        <f t="shared" si="29"/>
        <v/>
      </c>
      <c r="P190" s="126" t="str">
        <f t="shared" si="30"/>
        <v/>
      </c>
      <c r="Q190" s="126" t="str">
        <f t="shared" si="31"/>
        <v/>
      </c>
      <c r="R190" s="126" t="str">
        <f t="shared" si="32"/>
        <v/>
      </c>
      <c r="S190" s="126" t="str">
        <f t="shared" si="33"/>
        <v/>
      </c>
      <c r="T190" s="121" t="str">
        <f t="shared" si="34"/>
        <v/>
      </c>
    </row>
    <row r="191" spans="1:20" customFormat="1" x14ac:dyDescent="0.25">
      <c r="A191" s="69"/>
      <c r="B191" s="69"/>
      <c r="C191" s="69"/>
      <c r="D191" s="69"/>
      <c r="E191" s="69"/>
      <c r="F191" s="69"/>
      <c r="G191" s="69"/>
      <c r="H191" s="69"/>
      <c r="I191" s="115" t="str">
        <f t="shared" si="35"/>
        <v/>
      </c>
      <c r="J191" s="116" t="str">
        <f t="shared" si="26"/>
        <v/>
      </c>
      <c r="K191" s="68"/>
      <c r="L191" s="68"/>
      <c r="M191" s="126" t="str">
        <f t="shared" si="27"/>
        <v/>
      </c>
      <c r="N191" s="126" t="str">
        <f t="shared" si="28"/>
        <v/>
      </c>
      <c r="O191" s="126" t="str">
        <f t="shared" si="29"/>
        <v/>
      </c>
      <c r="P191" s="126" t="str">
        <f t="shared" si="30"/>
        <v/>
      </c>
      <c r="Q191" s="126" t="str">
        <f t="shared" si="31"/>
        <v/>
      </c>
      <c r="R191" s="126" t="str">
        <f t="shared" si="32"/>
        <v/>
      </c>
      <c r="S191" s="126" t="str">
        <f t="shared" si="33"/>
        <v/>
      </c>
      <c r="T191" s="121" t="str">
        <f t="shared" si="34"/>
        <v/>
      </c>
    </row>
    <row r="192" spans="1:20" customFormat="1" x14ac:dyDescent="0.25">
      <c r="A192" s="69"/>
      <c r="B192" s="69"/>
      <c r="C192" s="69"/>
      <c r="D192" s="69"/>
      <c r="E192" s="69"/>
      <c r="F192" s="69"/>
      <c r="G192" s="69"/>
      <c r="H192" s="69"/>
      <c r="I192" s="115" t="str">
        <f t="shared" si="35"/>
        <v/>
      </c>
      <c r="J192" s="116" t="str">
        <f t="shared" si="26"/>
        <v/>
      </c>
      <c r="K192" s="68"/>
      <c r="L192" s="68"/>
      <c r="M192" s="126" t="str">
        <f t="shared" si="27"/>
        <v/>
      </c>
      <c r="N192" s="126" t="str">
        <f t="shared" si="28"/>
        <v/>
      </c>
      <c r="O192" s="126" t="str">
        <f t="shared" si="29"/>
        <v/>
      </c>
      <c r="P192" s="126" t="str">
        <f t="shared" si="30"/>
        <v/>
      </c>
      <c r="Q192" s="126" t="str">
        <f t="shared" si="31"/>
        <v/>
      </c>
      <c r="R192" s="126" t="str">
        <f t="shared" si="32"/>
        <v/>
      </c>
      <c r="S192" s="126" t="str">
        <f t="shared" si="33"/>
        <v/>
      </c>
      <c r="T192" s="121" t="str">
        <f t="shared" si="34"/>
        <v/>
      </c>
    </row>
    <row r="193" spans="1:20" customFormat="1" x14ac:dyDescent="0.25">
      <c r="A193" s="69"/>
      <c r="B193" s="69"/>
      <c r="C193" s="69"/>
      <c r="D193" s="69"/>
      <c r="E193" s="69"/>
      <c r="F193" s="69"/>
      <c r="G193" s="69"/>
      <c r="H193" s="69"/>
      <c r="I193" s="115" t="str">
        <f t="shared" si="35"/>
        <v/>
      </c>
      <c r="J193" s="116" t="str">
        <f t="shared" si="26"/>
        <v/>
      </c>
      <c r="K193" s="68"/>
      <c r="L193" s="68"/>
      <c r="M193" s="126" t="str">
        <f t="shared" si="27"/>
        <v/>
      </c>
      <c r="N193" s="126" t="str">
        <f t="shared" si="28"/>
        <v/>
      </c>
      <c r="O193" s="126" t="str">
        <f t="shared" si="29"/>
        <v/>
      </c>
      <c r="P193" s="126" t="str">
        <f t="shared" si="30"/>
        <v/>
      </c>
      <c r="Q193" s="126" t="str">
        <f t="shared" si="31"/>
        <v/>
      </c>
      <c r="R193" s="126" t="str">
        <f t="shared" si="32"/>
        <v/>
      </c>
      <c r="S193" s="126" t="str">
        <f t="shared" si="33"/>
        <v/>
      </c>
      <c r="T193" s="121" t="str">
        <f t="shared" si="34"/>
        <v/>
      </c>
    </row>
    <row r="194" spans="1:20" customFormat="1" x14ac:dyDescent="0.25">
      <c r="A194" s="69"/>
      <c r="B194" s="69"/>
      <c r="C194" s="69"/>
      <c r="D194" s="69"/>
      <c r="E194" s="69"/>
      <c r="F194" s="69"/>
      <c r="G194" s="69"/>
      <c r="H194" s="69"/>
      <c r="I194" s="115" t="str">
        <f t="shared" si="35"/>
        <v/>
      </c>
      <c r="J194" s="116" t="str">
        <f t="shared" si="26"/>
        <v/>
      </c>
      <c r="K194" s="68"/>
      <c r="L194" s="68"/>
      <c r="M194" s="126" t="str">
        <f t="shared" si="27"/>
        <v/>
      </c>
      <c r="N194" s="126" t="str">
        <f t="shared" si="28"/>
        <v/>
      </c>
      <c r="O194" s="126" t="str">
        <f t="shared" si="29"/>
        <v/>
      </c>
      <c r="P194" s="126" t="str">
        <f t="shared" si="30"/>
        <v/>
      </c>
      <c r="Q194" s="126" t="str">
        <f t="shared" si="31"/>
        <v/>
      </c>
      <c r="R194" s="126" t="str">
        <f t="shared" si="32"/>
        <v/>
      </c>
      <c r="S194" s="126" t="str">
        <f t="shared" si="33"/>
        <v/>
      </c>
      <c r="T194" s="121" t="str">
        <f t="shared" si="34"/>
        <v/>
      </c>
    </row>
    <row r="195" spans="1:20" customFormat="1" x14ac:dyDescent="0.25">
      <c r="A195" s="69"/>
      <c r="B195" s="69"/>
      <c r="C195" s="69"/>
      <c r="D195" s="69"/>
      <c r="E195" s="69"/>
      <c r="F195" s="69"/>
      <c r="G195" s="69"/>
      <c r="H195" s="69"/>
      <c r="I195" s="115" t="str">
        <f t="shared" si="35"/>
        <v/>
      </c>
      <c r="J195" s="116" t="str">
        <f t="shared" si="26"/>
        <v/>
      </c>
      <c r="K195" s="68"/>
      <c r="L195" s="68"/>
      <c r="M195" s="126" t="str">
        <f t="shared" si="27"/>
        <v/>
      </c>
      <c r="N195" s="126" t="str">
        <f t="shared" si="28"/>
        <v/>
      </c>
      <c r="O195" s="126" t="str">
        <f t="shared" si="29"/>
        <v/>
      </c>
      <c r="P195" s="126" t="str">
        <f t="shared" si="30"/>
        <v/>
      </c>
      <c r="Q195" s="126" t="str">
        <f t="shared" si="31"/>
        <v/>
      </c>
      <c r="R195" s="126" t="str">
        <f t="shared" si="32"/>
        <v/>
      </c>
      <c r="S195" s="126" t="str">
        <f t="shared" si="33"/>
        <v/>
      </c>
      <c r="T195" s="121" t="str">
        <f t="shared" si="34"/>
        <v/>
      </c>
    </row>
    <row r="196" spans="1:20" customFormat="1" x14ac:dyDescent="0.25">
      <c r="A196" s="69"/>
      <c r="B196" s="69"/>
      <c r="C196" s="69"/>
      <c r="D196" s="69"/>
      <c r="E196" s="69"/>
      <c r="F196" s="69"/>
      <c r="G196" s="69"/>
      <c r="H196" s="69"/>
      <c r="I196" s="115" t="str">
        <f t="shared" si="35"/>
        <v/>
      </c>
      <c r="J196" s="116" t="str">
        <f t="shared" ref="J196:J201" si="36">IF(ISBLANK(A196),"",ROUND((IF(H196="W",-1*(E196+(F196/60)+(G196/3600)),(E196+(F196/60)+(G196/3600)))),$J$1))</f>
        <v/>
      </c>
      <c r="K196" s="68"/>
      <c r="L196" s="68"/>
      <c r="M196" s="126" t="str">
        <f t="shared" si="27"/>
        <v/>
      </c>
      <c r="N196" s="126" t="str">
        <f t="shared" si="28"/>
        <v/>
      </c>
      <c r="O196" s="126" t="str">
        <f t="shared" si="29"/>
        <v/>
      </c>
      <c r="P196" s="126" t="str">
        <f t="shared" si="30"/>
        <v/>
      </c>
      <c r="Q196" s="126" t="str">
        <f t="shared" si="31"/>
        <v/>
      </c>
      <c r="R196" s="126" t="str">
        <f t="shared" si="32"/>
        <v/>
      </c>
      <c r="S196" s="126" t="str">
        <f t="shared" si="33"/>
        <v/>
      </c>
      <c r="T196" s="121" t="str">
        <f t="shared" si="34"/>
        <v/>
      </c>
    </row>
    <row r="197" spans="1:20" customFormat="1" x14ac:dyDescent="0.25">
      <c r="A197" s="69"/>
      <c r="B197" s="69"/>
      <c r="C197" s="69"/>
      <c r="D197" s="69"/>
      <c r="E197" s="69"/>
      <c r="F197" s="69"/>
      <c r="G197" s="69"/>
      <c r="H197" s="69"/>
      <c r="I197" s="115" t="str">
        <f t="shared" si="35"/>
        <v/>
      </c>
      <c r="J197" s="116" t="str">
        <f t="shared" si="36"/>
        <v/>
      </c>
      <c r="K197" s="68"/>
      <c r="L197" s="68"/>
      <c r="M197" s="126" t="str">
        <f t="shared" ref="M197:M201" si="37">IF(ISBLANK(K197), "", INT(ABS(K197)))</f>
        <v/>
      </c>
      <c r="N197" s="126" t="str">
        <f t="shared" ref="N197:N201" si="38">IF(ISBLANK(K197), "", INT(60*(ABS(K197)-INT(ABS(K197)))))</f>
        <v/>
      </c>
      <c r="O197" s="126" t="str">
        <f t="shared" ref="O197:O201" si="39">IF(ISBLANK(K197),"",ROUND(60*((60*(ABS(K197)-INT(ABS(K197))))-INT((60*(ABS(K197)-INT(ABS(K197)))))), $S$1))</f>
        <v/>
      </c>
      <c r="P197" s="126" t="str">
        <f t="shared" ref="P197:P201" si="40">IF(ISBLANK(K197), "", IF(K197&lt;0,"S","N"))</f>
        <v/>
      </c>
      <c r="Q197" s="126" t="str">
        <f t="shared" ref="Q197:Q201" si="41">IF(ISBLANK(L197), "", INT(ABS(L197)))</f>
        <v/>
      </c>
      <c r="R197" s="126" t="str">
        <f t="shared" ref="R197:R201" si="42">IF(ISBLANK(L197), "", INT(60*(ABS(L197)-INT(ABS(L197)))))</f>
        <v/>
      </c>
      <c r="S197" s="126" t="str">
        <f t="shared" ref="S197:S201" si="43">IF(ISBLANK(L197),"",ROUND(60*((60*(ABS(L197)-INT(ABS(L197))))-INT((60*(ABS(L197)-INT(ABS(L197)))))), $S$1))</f>
        <v/>
      </c>
      <c r="T197" s="121" t="str">
        <f t="shared" ref="T197:T201" si="44">IF(ISBLANK(L197), "",IF(L197&lt;0,"W","E"))</f>
        <v/>
      </c>
    </row>
    <row r="198" spans="1:20" customFormat="1" x14ac:dyDescent="0.25">
      <c r="A198" s="69"/>
      <c r="B198" s="69"/>
      <c r="C198" s="69"/>
      <c r="D198" s="69"/>
      <c r="E198" s="69"/>
      <c r="F198" s="69"/>
      <c r="G198" s="69"/>
      <c r="H198" s="69"/>
      <c r="I198" s="115" t="str">
        <f t="shared" ref="I198:I201" si="45">IF(ISBLANK(A198),"",IF(D198="S",-1*(A198+(B198/60)+(C198/3600)), (A198+(B198/60)+(C198/3600))))</f>
        <v/>
      </c>
      <c r="J198" s="116" t="str">
        <f t="shared" si="36"/>
        <v/>
      </c>
      <c r="K198" s="68"/>
      <c r="L198" s="68"/>
      <c r="M198" s="126" t="str">
        <f t="shared" si="37"/>
        <v/>
      </c>
      <c r="N198" s="126" t="str">
        <f t="shared" si="38"/>
        <v/>
      </c>
      <c r="O198" s="126" t="str">
        <f t="shared" si="39"/>
        <v/>
      </c>
      <c r="P198" s="126" t="str">
        <f t="shared" si="40"/>
        <v/>
      </c>
      <c r="Q198" s="126" t="str">
        <f t="shared" si="41"/>
        <v/>
      </c>
      <c r="R198" s="126" t="str">
        <f t="shared" si="42"/>
        <v/>
      </c>
      <c r="S198" s="126" t="str">
        <f t="shared" si="43"/>
        <v/>
      </c>
      <c r="T198" s="121" t="str">
        <f t="shared" si="44"/>
        <v/>
      </c>
    </row>
    <row r="199" spans="1:20" customFormat="1" x14ac:dyDescent="0.25">
      <c r="A199" s="69"/>
      <c r="B199" s="69"/>
      <c r="C199" s="69"/>
      <c r="D199" s="69"/>
      <c r="E199" s="69"/>
      <c r="F199" s="69"/>
      <c r="G199" s="69"/>
      <c r="H199" s="69"/>
      <c r="I199" s="115" t="str">
        <f t="shared" si="45"/>
        <v/>
      </c>
      <c r="J199" s="116" t="str">
        <f t="shared" si="36"/>
        <v/>
      </c>
      <c r="K199" s="68"/>
      <c r="L199" s="68"/>
      <c r="M199" s="126" t="str">
        <f t="shared" si="37"/>
        <v/>
      </c>
      <c r="N199" s="126" t="str">
        <f t="shared" si="38"/>
        <v/>
      </c>
      <c r="O199" s="126" t="str">
        <f t="shared" si="39"/>
        <v/>
      </c>
      <c r="P199" s="126" t="str">
        <f t="shared" si="40"/>
        <v/>
      </c>
      <c r="Q199" s="126" t="str">
        <f t="shared" si="41"/>
        <v/>
      </c>
      <c r="R199" s="126" t="str">
        <f t="shared" si="42"/>
        <v/>
      </c>
      <c r="S199" s="126" t="str">
        <f t="shared" si="43"/>
        <v/>
      </c>
      <c r="T199" s="121" t="str">
        <f t="shared" si="44"/>
        <v/>
      </c>
    </row>
    <row r="200" spans="1:20" customFormat="1" x14ac:dyDescent="0.25">
      <c r="A200" s="69"/>
      <c r="B200" s="69"/>
      <c r="C200" s="69"/>
      <c r="D200" s="69"/>
      <c r="E200" s="69"/>
      <c r="F200" s="69"/>
      <c r="G200" s="69"/>
      <c r="H200" s="69"/>
      <c r="I200" s="115" t="str">
        <f t="shared" si="45"/>
        <v/>
      </c>
      <c r="J200" s="116" t="str">
        <f t="shared" si="36"/>
        <v/>
      </c>
      <c r="K200" s="68"/>
      <c r="L200" s="68"/>
      <c r="M200" s="126" t="str">
        <f t="shared" si="37"/>
        <v/>
      </c>
      <c r="N200" s="126" t="str">
        <f t="shared" si="38"/>
        <v/>
      </c>
      <c r="O200" s="126" t="str">
        <f t="shared" si="39"/>
        <v/>
      </c>
      <c r="P200" s="126" t="str">
        <f t="shared" si="40"/>
        <v/>
      </c>
      <c r="Q200" s="126" t="str">
        <f t="shared" si="41"/>
        <v/>
      </c>
      <c r="R200" s="126" t="str">
        <f t="shared" si="42"/>
        <v/>
      </c>
      <c r="S200" s="126" t="str">
        <f t="shared" si="43"/>
        <v/>
      </c>
      <c r="T200" s="121" t="str">
        <f t="shared" si="44"/>
        <v/>
      </c>
    </row>
    <row r="201" spans="1:20" customFormat="1" x14ac:dyDescent="0.25">
      <c r="A201" s="69"/>
      <c r="B201" s="69"/>
      <c r="C201" s="69"/>
      <c r="D201" s="69"/>
      <c r="E201" s="69"/>
      <c r="F201" s="69"/>
      <c r="G201" s="69"/>
      <c r="H201" s="69"/>
      <c r="I201" s="115" t="str">
        <f t="shared" si="45"/>
        <v/>
      </c>
      <c r="J201" s="116" t="str">
        <f t="shared" si="36"/>
        <v/>
      </c>
      <c r="K201" s="68"/>
      <c r="L201" s="68"/>
      <c r="M201" s="126" t="str">
        <f t="shared" si="37"/>
        <v/>
      </c>
      <c r="N201" s="126" t="str">
        <f t="shared" si="38"/>
        <v/>
      </c>
      <c r="O201" s="126" t="str">
        <f t="shared" si="39"/>
        <v/>
      </c>
      <c r="P201" s="126" t="str">
        <f t="shared" si="40"/>
        <v/>
      </c>
      <c r="Q201" s="126" t="str">
        <f t="shared" si="41"/>
        <v/>
      </c>
      <c r="R201" s="126" t="str">
        <f t="shared" si="42"/>
        <v/>
      </c>
      <c r="S201" s="126" t="str">
        <f t="shared" si="43"/>
        <v/>
      </c>
      <c r="T201" s="121" t="str">
        <f t="shared" si="44"/>
        <v/>
      </c>
    </row>
  </sheetData>
  <sheetProtection sheet="1" objects="1" scenarios="1"/>
  <pageMargins left="0.511811024" right="0.511811024" top="0.78740157499999996" bottom="0.78740157499999996" header="0.31496062000000002" footer="0.31496062000000002"/>
  <pageSetup orientation="portrait" r:id="rId1"/>
  <ignoredErrors>
    <ignoredError sqref="I5:I201" unlocked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Q6004"/>
  <sheetViews>
    <sheetView topLeftCell="H1" zoomScaleNormal="100" workbookViewId="0">
      <selection activeCell="H1" sqref="H1"/>
    </sheetView>
  </sheetViews>
  <sheetFormatPr defaultColWidth="9.140625" defaultRowHeight="15" x14ac:dyDescent="0.25"/>
  <cols>
    <col min="1" max="1" width="23.28515625" style="5" hidden="1" customWidth="1"/>
    <col min="2" max="2" width="16.7109375" style="5" hidden="1" customWidth="1"/>
    <col min="3" max="4" width="36.5703125" style="5" hidden="1" customWidth="1"/>
    <col min="5" max="5" width="10.28515625" style="5" hidden="1" customWidth="1"/>
    <col min="6" max="6" width="23.28515625" style="5" hidden="1" customWidth="1"/>
    <col min="7" max="7" width="11.42578125" style="5" hidden="1" customWidth="1"/>
    <col min="8" max="8" width="23.28515625" style="5" bestFit="1" customWidth="1"/>
    <col min="9" max="9" width="23.28515625" style="152" customWidth="1"/>
    <col min="10" max="10" width="43.28515625" style="5" bestFit="1" customWidth="1"/>
    <col min="11" max="11" width="18.5703125" style="5" bestFit="1" customWidth="1"/>
    <col min="12" max="16" width="9.140625" style="5"/>
    <col min="17" max="17" width="11.28515625" style="5" customWidth="1"/>
    <col min="18" max="16384" width="9.140625" style="5"/>
  </cols>
  <sheetData>
    <row r="1" spans="1:17" s="1" customFormat="1" ht="15.75" thickBot="1" x14ac:dyDescent="0.3">
      <c r="A1" s="92" t="s">
        <v>99</v>
      </c>
      <c r="B1" s="93">
        <f ca="1">LARGE(G:G, 1)</f>
        <v>3</v>
      </c>
      <c r="C1" s="92" t="s">
        <v>101</v>
      </c>
      <c r="D1" s="92">
        <f>COUNTA(DATA!$K$5:$K$1048576)</f>
        <v>342</v>
      </c>
      <c r="E1" s="92" t="s">
        <v>96</v>
      </c>
      <c r="F1" s="93"/>
      <c r="G1" s="92" t="s">
        <v>98</v>
      </c>
      <c r="H1" s="94" t="s">
        <v>102</v>
      </c>
      <c r="I1" s="112" t="s">
        <v>122</v>
      </c>
      <c r="J1" s="153" t="s">
        <v>1444</v>
      </c>
      <c r="K1" s="154"/>
      <c r="L1" s="154"/>
      <c r="M1" s="154"/>
      <c r="N1" s="154"/>
      <c r="O1" s="154"/>
      <c r="P1" s="154"/>
      <c r="Q1" s="155"/>
    </row>
    <row r="2" spans="1:17" s="1" customFormat="1" ht="15.75" thickBot="1" x14ac:dyDescent="0.3">
      <c r="A2" s="92" t="s">
        <v>100</v>
      </c>
      <c r="B2" s="93">
        <f ca="1">LARGE(E:E, 1)</f>
        <v>27</v>
      </c>
      <c r="C2" s="93"/>
      <c r="D2" s="92" t="s">
        <v>104</v>
      </c>
      <c r="E2" s="95">
        <v>0</v>
      </c>
      <c r="F2" s="92" t="s">
        <v>97</v>
      </c>
      <c r="G2" s="92">
        <v>0</v>
      </c>
      <c r="H2" s="96" t="s">
        <v>1</v>
      </c>
      <c r="I2" s="97" t="s">
        <v>103</v>
      </c>
      <c r="J2" s="96" t="s">
        <v>2</v>
      </c>
      <c r="K2" s="96" t="s">
        <v>103</v>
      </c>
    </row>
    <row r="3" spans="1:17" s="1" customFormat="1" x14ac:dyDescent="0.25">
      <c r="A3" s="92" t="s">
        <v>93</v>
      </c>
      <c r="B3" s="92" t="s">
        <v>94</v>
      </c>
      <c r="C3" s="92" t="s">
        <v>95</v>
      </c>
      <c r="D3" s="93" t="str">
        <f ca="1">IF($I$1&lt;&gt;"y", "", IF(C4="", "", IFERROR(LOOKUP(2,1/(COUNTIF($D$2:D2,mergednames)=0),mergednames), "")))</f>
        <v>Mexico@Baja California Sur</v>
      </c>
      <c r="E3" s="93">
        <f ca="1">IF($I$1&lt;&gt;"y", "", IF(D3="", "", E2+1))</f>
        <v>1</v>
      </c>
      <c r="F3" s="93" t="str">
        <f ca="1">IF($I$1&lt;&gt;"y", "", IF(A4="", "", IFERROR(LOOKUP(2,1/(COUNTIF($F$2:F2,get_country)=0),get_country), "")))</f>
        <v>Mexico</v>
      </c>
      <c r="G3" s="93">
        <f t="shared" ref="G3:G66" ca="1" si="0">IF($I$1&lt;&gt;"y", "", IF(F3="", "", G2+1))</f>
        <v>1</v>
      </c>
      <c r="H3" s="67" t="str">
        <f t="array" aca="1" ref="H3" ca="1">IF($I$1&lt;&gt;"y", "", IFERROR(INDEX(countrylistsize,MATCH(SMALL(NOT(countrylistsize="")*IF(ISNUMBER(countrylistsize),COUNTIF(countrylistsize,"&lt;="&amp;countrylistsize),COUNTIF(countrylistsize,"&lt;="&amp;countrylistsize)+SUM(ISNUMBER(countrylistsize))),ROWS(F$3:F3)+SUM(ISBLANK(countrylistsize))),NOT(countrylistsize="")*IF(ISNUMBER(countrylistsize),COUNTIF(countrylistsize,"&lt;="&amp;countrylistsize),COUNTIF(countrylistsize,"&lt;="&amp;countrylistsize)+SUM(ISNUMBER(countrylistsize))),0)), ""))</f>
        <v>Mexico</v>
      </c>
      <c r="I3" s="70">
        <v>2</v>
      </c>
      <c r="J3" s="67" t="str">
        <f t="array" aca="1" ref="J3" ca="1">IF($I$1&lt;&gt;"y", "", IFERROR(INDEX(admin1listsize,MATCH(SMALL(NOT(admin1listsize="")*IF(ISNUMBER(admin1listsize),COUNTIF(admin1listsize,"&lt;="&amp;admin1listsize),COUNTIF(admin1listsize,"&lt;="&amp;admin1listsize)+SUM(ISNUMBER(admin1listsize))),ROWS(D$3:D3)+SUM(ISBLANK(admin1listsize))),NOT(admin1listsize="")*IF(ISNUMBER(admin1listsize),COUNTIF(admin1listsize,"&lt;="&amp;admin1listsize),COUNTIF(admin1listsize,"&lt;="&amp;admin1listsize)+SUM(ISNUMBER(admin1listsize))),0)), ""))</f>
        <v>Mexico@Baja California</v>
      </c>
      <c r="K3" s="71">
        <v>1</v>
      </c>
    </row>
    <row r="4" spans="1:17" s="1" customFormat="1" x14ac:dyDescent="0.25">
      <c r="A4" s="93" t="str">
        <f>IF($I$1&lt;&gt;"y", "", IF(ISBLANK(DATA!D5),"",IF(ISBLANK(DATA!K5),"NO DATA",DATA!K5)))</f>
        <v>USA</v>
      </c>
      <c r="B4" s="93" t="str">
        <f>IF($I$1&lt;&gt;"y", "",IF(ISBLANK(DATA!D5),"", IF(ISBLANK(DATA!L5),"NO DATA",DATA!L5)))</f>
        <v>Arizona</v>
      </c>
      <c r="C4" s="93" t="str">
        <f t="shared" ref="C4:C68" si="1">IF($I$1&lt;&gt;"y", "", IF(A4="", "", A4&amp;"@"&amp;B4))</f>
        <v>USA@Arizona</v>
      </c>
      <c r="D4" s="93" t="str">
        <f ca="1">IF($I$1&lt;&gt;"y", "", IF(C5="", "", IFERROR(LOOKUP(2,1/(COUNTIF($D$2:D3,mergednames)=0),mergednames), "")))</f>
        <v>Mexico@Baja California</v>
      </c>
      <c r="E4" s="93">
        <f ca="1">IF($I$1&lt;&gt;"y", "", IF(D4="", "", E3+1))</f>
        <v>2</v>
      </c>
      <c r="F4" s="93" t="str">
        <f ca="1">IF($I$1&lt;&gt;"y", "", IF(A5="", "", IFERROR(LOOKUP(2,1/(COUNTIF($F$2:F3,get_country)=0),get_country), "")))</f>
        <v>USA</v>
      </c>
      <c r="G4" s="93">
        <f t="shared" ca="1" si="0"/>
        <v>2</v>
      </c>
      <c r="H4" s="67" t="str">
        <f t="array" aca="1" ref="H4" ca="1">IF($I$1&lt;&gt;"y", "", IFERROR(INDEX(countrylistsize,MATCH(SMALL(NOT(countrylistsize="")*IF(ISNUMBER(countrylistsize),COUNTIF(countrylistsize,"&lt;="&amp;countrylistsize),COUNTIF(countrylistsize,"&lt;="&amp;countrylistsize)+SUM(ISNUMBER(countrylistsize))),ROWS(F$3:F4)+SUM(ISBLANK(countrylistsize))),NOT(countrylistsize="")*IF(ISNUMBER(countrylistsize),COUNTIF(countrylistsize,"&lt;="&amp;countrylistsize),COUNTIF(countrylistsize,"&lt;="&amp;countrylistsize)+SUM(ISNUMBER(countrylistsize))),0)), ""))</f>
        <v>No data</v>
      </c>
      <c r="I4" s="70">
        <v>3</v>
      </c>
      <c r="J4" s="67" t="str">
        <f t="array" aca="1" ref="J4" ca="1">IF($I$1&lt;&gt;"y", "", IFERROR(INDEX(admin1listsize,MATCH(SMALL(NOT(admin1listsize="")*IF(ISNUMBER(admin1listsize),COUNTIF(admin1listsize,"&lt;="&amp;admin1listsize),COUNTIF(admin1listsize,"&lt;="&amp;admin1listsize)+SUM(ISNUMBER(admin1listsize))),ROWS(D$3:D4)+SUM(ISBLANK(admin1listsize))),NOT(admin1listsize="")*IF(ISNUMBER(admin1listsize),COUNTIF(admin1listsize,"&lt;="&amp;admin1listsize),COUNTIF(admin1listsize,"&lt;="&amp;admin1listsize)+SUM(ISNUMBER(admin1listsize))),0)), ""))</f>
        <v>Mexico@Baja California Sur</v>
      </c>
      <c r="K4" s="71">
        <v>7</v>
      </c>
    </row>
    <row r="5" spans="1:17" s="1" customFormat="1" x14ac:dyDescent="0.25">
      <c r="A5" s="93" t="str">
        <f>IF($I$1&lt;&gt;"y", "", IF(ISBLANK(DATA!D6),"",IF(ISBLANK(DATA!K6),"NO DATA",DATA!K6)))</f>
        <v>USA</v>
      </c>
      <c r="B5" s="93" t="str">
        <f>IF($I$1&lt;&gt;"y", "",IF(ISBLANK(DATA!D6),"", IF(ISBLANK(DATA!L6),"NO DATA",DATA!L6)))</f>
        <v>Arizona</v>
      </c>
      <c r="C5" s="93" t="str">
        <f t="shared" si="1"/>
        <v>USA@Arizona</v>
      </c>
      <c r="D5" s="93" t="str">
        <f ca="1">IF($I$1&lt;&gt;"y", "", IF(C6="", "", IFERROR(LOOKUP(2,1/(COUNTIF($D$2:D4,mergednames)=0),mergednames), "")))</f>
        <v>Mexico@Nayarit</v>
      </c>
      <c r="E5" s="93">
        <f t="shared" ref="E5:E67" ca="1" si="2">IF($I$1&lt;&gt;"y", "", IF(D5="", "", E4+1))</f>
        <v>3</v>
      </c>
      <c r="F5" s="93" t="str">
        <f ca="1">IF($I$1&lt;&gt;"y", "", IF(A6="", "", IFERROR(LOOKUP(2,1/(COUNTIF($F$2:F4,get_country)=0),get_country), "")))</f>
        <v>No data</v>
      </c>
      <c r="G5" s="93">
        <f t="shared" ca="1" si="0"/>
        <v>3</v>
      </c>
      <c r="H5" s="67" t="str">
        <f t="array" aca="1" ref="H5" ca="1">IF($I$1&lt;&gt;"y", "", IFERROR(INDEX(countrylistsize,MATCH(SMALL(NOT(countrylistsize="")*IF(ISNUMBER(countrylistsize),COUNTIF(countrylistsize,"&lt;="&amp;countrylistsize),COUNTIF(countrylistsize,"&lt;="&amp;countrylistsize)+SUM(ISNUMBER(countrylistsize))),ROWS(F$3:F5)+SUM(ISBLANK(countrylistsize))),NOT(countrylistsize="")*IF(ISNUMBER(countrylistsize),COUNTIF(countrylistsize,"&lt;="&amp;countrylistsize),COUNTIF(countrylistsize,"&lt;="&amp;countrylistsize)+SUM(ISNUMBER(countrylistsize))),0)), ""))</f>
        <v>USA</v>
      </c>
      <c r="I5" s="70">
        <v>1</v>
      </c>
      <c r="J5" s="67" t="str">
        <f t="array" aca="1" ref="J5" ca="1">IF($I$1&lt;&gt;"y", "", IFERROR(INDEX(admin1listsize,MATCH(SMALL(NOT(admin1listsize="")*IF(ISNUMBER(admin1listsize),COUNTIF(admin1listsize,"&lt;="&amp;admin1listsize),COUNTIF(admin1listsize,"&lt;="&amp;admin1listsize)+SUM(ISNUMBER(admin1listsize))),ROWS(D$3:D5)+SUM(ISBLANK(admin1listsize))),NOT(admin1listsize="")*IF(ISNUMBER(admin1listsize),COUNTIF(admin1listsize,"&lt;="&amp;admin1listsize),COUNTIF(admin1listsize,"&lt;="&amp;admin1listsize)+SUM(ISNUMBER(admin1listsize))),0)), ""))</f>
        <v>Mexico@Chihuahua</v>
      </c>
      <c r="K5" s="71">
        <v>3</v>
      </c>
    </row>
    <row r="6" spans="1:17" s="1" customFormat="1" x14ac:dyDescent="0.25">
      <c r="A6" s="93" t="str">
        <f>IF($I$1&lt;&gt;"y", "", IF(ISBLANK(DATA!D7),"",IF(ISBLANK(DATA!K7),"NO DATA",DATA!K7)))</f>
        <v>USA</v>
      </c>
      <c r="B6" s="93" t="str">
        <f>IF($I$1&lt;&gt;"y", "",IF(ISBLANK(DATA!D7),"", IF(ISBLANK(DATA!L7),"NO DATA",DATA!L7)))</f>
        <v>Arizona</v>
      </c>
      <c r="C6" s="93" t="str">
        <f t="shared" si="1"/>
        <v>USA@Arizona</v>
      </c>
      <c r="D6" s="93" t="str">
        <f ca="1">IF($I$1&lt;&gt;"y", "", IF(C7="", "", IFERROR(LOOKUP(2,1/(COUNTIF($D$2:D5,mergednames)=0),mergednames), "")))</f>
        <v>Mexico@Michoacán</v>
      </c>
      <c r="E6" s="93">
        <f t="shared" ca="1" si="2"/>
        <v>4</v>
      </c>
      <c r="F6" s="93" t="str">
        <f ca="1">IF($I$1&lt;&gt;"y", "", IF(A7="", "", IFERROR(LOOKUP(2,1/(COUNTIF($F$2:F5,get_country)=0),get_country), "")))</f>
        <v/>
      </c>
      <c r="G6" s="93" t="str">
        <f t="shared" ca="1" si="0"/>
        <v/>
      </c>
      <c r="H6" s="67" t="str">
        <f t="array" aca="1" ref="H6" ca="1">IF($I$1&lt;&gt;"y", "", IFERROR(INDEX(countrylistsize,MATCH(SMALL(NOT(countrylistsize="")*IF(ISNUMBER(countrylistsize),COUNTIF(countrylistsize,"&lt;="&amp;countrylistsize),COUNTIF(countrylistsize,"&lt;="&amp;countrylistsize)+SUM(ISNUMBER(countrylistsize))),ROWS(F$3:F6)+SUM(ISBLANK(countrylistsize))),NOT(countrylistsize="")*IF(ISNUMBER(countrylistsize),COUNTIF(countrylistsize,"&lt;="&amp;countrylistsize),COUNTIF(countrylistsize,"&lt;="&amp;countrylistsize)+SUM(ISNUMBER(countrylistsize))),0)), ""))</f>
        <v/>
      </c>
      <c r="I6" s="70"/>
      <c r="J6" s="67" t="str">
        <f t="array" aca="1" ref="J6" ca="1">IF($I$1&lt;&gt;"y", "", IFERROR(INDEX(admin1listsize,MATCH(SMALL(NOT(admin1listsize="")*IF(ISNUMBER(admin1listsize),COUNTIF(admin1listsize,"&lt;="&amp;admin1listsize),COUNTIF(admin1listsize,"&lt;="&amp;admin1listsize)+SUM(ISNUMBER(admin1listsize))),ROWS(D$3:D6)+SUM(ISBLANK(admin1listsize))),NOT(admin1listsize="")*IF(ISNUMBER(admin1listsize),COUNTIF(admin1listsize,"&lt;="&amp;admin1listsize),COUNTIF(admin1listsize,"&lt;="&amp;admin1listsize)+SUM(ISNUMBER(admin1listsize))),0)), ""))</f>
        <v>Mexico@Coahuila</v>
      </c>
      <c r="K6" s="71">
        <v>4</v>
      </c>
    </row>
    <row r="7" spans="1:17" s="1" customFormat="1" x14ac:dyDescent="0.25">
      <c r="A7" s="93" t="str">
        <f>IF($I$1&lt;&gt;"y", "", IF(ISBLANK(DATA!D8),"",IF(ISBLANK(DATA!K8),"NO DATA",DATA!K8)))</f>
        <v>USA</v>
      </c>
      <c r="B7" s="93" t="str">
        <f>IF($I$1&lt;&gt;"y", "",IF(ISBLANK(DATA!D8),"", IF(ISBLANK(DATA!L8),"NO DATA",DATA!L8)))</f>
        <v>Arizona</v>
      </c>
      <c r="C7" s="93" t="str">
        <f t="shared" si="1"/>
        <v>USA@Arizona</v>
      </c>
      <c r="D7" s="93" t="str">
        <f ca="1">IF($I$1&lt;&gt;"y", "", IF(C8="", "", IFERROR(LOOKUP(2,1/(COUNTIF($D$2:D6,mergednames)=0),mergednames), "")))</f>
        <v>Mexico@Guerrero</v>
      </c>
      <c r="E7" s="93">
        <f t="shared" ca="1" si="2"/>
        <v>5</v>
      </c>
      <c r="F7" s="93" t="str">
        <f ca="1">IF($I$1&lt;&gt;"y", "", IF(A8="", "", IFERROR(LOOKUP(2,1/(COUNTIF($F$2:F6,get_country)=0),get_country), "")))</f>
        <v/>
      </c>
      <c r="G7" s="93" t="str">
        <f t="shared" ca="1" si="0"/>
        <v/>
      </c>
      <c r="H7" s="67" t="str">
        <f t="array" aca="1" ref="H7" ca="1">IF($I$1&lt;&gt;"y", "", IFERROR(INDEX(countrylistsize,MATCH(SMALL(NOT(countrylistsize="")*IF(ISNUMBER(countrylistsize),COUNTIF(countrylistsize,"&lt;="&amp;countrylistsize),COUNTIF(countrylistsize,"&lt;="&amp;countrylistsize)+SUM(ISNUMBER(countrylistsize))),ROWS(F$3:F7)+SUM(ISBLANK(countrylistsize))),NOT(countrylistsize="")*IF(ISNUMBER(countrylistsize),COUNTIF(countrylistsize,"&lt;="&amp;countrylistsize),COUNTIF(countrylistsize,"&lt;="&amp;countrylistsize)+SUM(ISNUMBER(countrylistsize))),0)), ""))</f>
        <v/>
      </c>
      <c r="I7" s="70"/>
      <c r="J7" s="67" t="str">
        <f t="array" aca="1" ref="J7" ca="1">IF($I$1&lt;&gt;"y", "", IFERROR(INDEX(admin1listsize,MATCH(SMALL(NOT(admin1listsize="")*IF(ISNUMBER(admin1listsize),COUNTIF(admin1listsize,"&lt;="&amp;admin1listsize),COUNTIF(admin1listsize,"&lt;="&amp;admin1listsize)+SUM(ISNUMBER(admin1listsize))),ROWS(D$3:D7)+SUM(ISBLANK(admin1listsize))),NOT(admin1listsize="")*IF(ISNUMBER(admin1listsize),COUNTIF(admin1listsize,"&lt;="&amp;admin1listsize),COUNTIF(admin1listsize,"&lt;="&amp;admin1listsize)+SUM(ISNUMBER(admin1listsize))),0)), ""))</f>
        <v>Mexico@Durango</v>
      </c>
      <c r="K7" s="71">
        <v>8</v>
      </c>
    </row>
    <row r="8" spans="1:17" s="1" customFormat="1" x14ac:dyDescent="0.25">
      <c r="A8" s="93" t="str">
        <f>IF($I$1&lt;&gt;"y", "", IF(ISBLANK(DATA!D9),"",IF(ISBLANK(DATA!K9),"NO DATA",DATA!K9)))</f>
        <v>Mexico</v>
      </c>
      <c r="B8" s="93" t="str">
        <f>IF($I$1&lt;&gt;"y", "",IF(ISBLANK(DATA!D9),"", IF(ISBLANK(DATA!L9),"NO DATA",DATA!L9)))</f>
        <v>Chihuahua</v>
      </c>
      <c r="C8" s="93" t="str">
        <f t="shared" si="1"/>
        <v>Mexico@Chihuahua</v>
      </c>
      <c r="D8" s="93" t="str">
        <f ca="1">IF($I$1&lt;&gt;"y", "", IF(C9="", "", IFERROR(LOOKUP(2,1/(COUNTIF($D$2:D7,mergednames)=0),mergednames), "")))</f>
        <v>Mexico@Veracruz</v>
      </c>
      <c r="E8" s="93">
        <f t="shared" ca="1" si="2"/>
        <v>6</v>
      </c>
      <c r="F8" s="93" t="str">
        <f ca="1">IF($I$1&lt;&gt;"y", "", IF(A9="", "", IFERROR(LOOKUP(2,1/(COUNTIF($F$2:F7,get_country)=0),get_country), "")))</f>
        <v/>
      </c>
      <c r="G8" s="93" t="str">
        <f t="shared" ca="1" si="0"/>
        <v/>
      </c>
      <c r="H8" s="67" t="str">
        <f t="array" aca="1" ref="H8" ca="1">IF($I$1&lt;&gt;"y", "", IFERROR(INDEX(countrylistsize,MATCH(SMALL(NOT(countrylistsize="")*IF(ISNUMBER(countrylistsize),COUNTIF(countrylistsize,"&lt;="&amp;countrylistsize),COUNTIF(countrylistsize,"&lt;="&amp;countrylistsize)+SUM(ISNUMBER(countrylistsize))),ROWS(F$3:F8)+SUM(ISBLANK(countrylistsize))),NOT(countrylistsize="")*IF(ISNUMBER(countrylistsize),COUNTIF(countrylistsize,"&lt;="&amp;countrylistsize),COUNTIF(countrylistsize,"&lt;="&amp;countrylistsize)+SUM(ISNUMBER(countrylistsize))),0)), ""))</f>
        <v/>
      </c>
      <c r="I8" s="70"/>
      <c r="J8" s="67" t="str">
        <f t="array" aca="1" ref="J8" ca="1">IF($I$1&lt;&gt;"y", "", IFERROR(INDEX(admin1listsize,MATCH(SMALL(NOT(admin1listsize="")*IF(ISNUMBER(admin1listsize),COUNTIF(admin1listsize,"&lt;="&amp;admin1listsize),COUNTIF(admin1listsize,"&lt;="&amp;admin1listsize)+SUM(ISNUMBER(admin1listsize))),ROWS(D$3:D8)+SUM(ISBLANK(admin1listsize))),NOT(admin1listsize="")*IF(ISNUMBER(admin1listsize),COUNTIF(admin1listsize,"&lt;="&amp;admin1listsize),COUNTIF(admin1listsize,"&lt;="&amp;admin1listsize)+SUM(ISNUMBER(admin1listsize))),0)), ""))</f>
        <v>Mexico@Estado de México</v>
      </c>
      <c r="K8" s="71">
        <v>13</v>
      </c>
    </row>
    <row r="9" spans="1:17" s="1" customFormat="1" x14ac:dyDescent="0.25">
      <c r="A9" s="93" t="str">
        <f>IF($I$1&lt;&gt;"y", "", IF(ISBLANK(DATA!D10),"",IF(ISBLANK(DATA!K10),"NO DATA",DATA!K10)))</f>
        <v>Mexico</v>
      </c>
      <c r="B9" s="93" t="str">
        <f>IF($I$1&lt;&gt;"y", "",IF(ISBLANK(DATA!D10),"", IF(ISBLANK(DATA!L10),"NO DATA",DATA!L10)))</f>
        <v>Chihuahua</v>
      </c>
      <c r="C9" s="93" t="str">
        <f t="shared" si="1"/>
        <v>Mexico@Chihuahua</v>
      </c>
      <c r="D9" s="93" t="str">
        <f ca="1">IF($I$1&lt;&gt;"y", "", IF(C10="", "", IFERROR(LOOKUP(2,1/(COUNTIF($D$2:D8,mergednames)=0),mergednames), "")))</f>
        <v>Mexico@uncertain locality</v>
      </c>
      <c r="E9" s="93">
        <f t="shared" ca="1" si="2"/>
        <v>7</v>
      </c>
      <c r="F9" s="93" t="str">
        <f ca="1">IF($I$1&lt;&gt;"y", "", IF(A10="", "", IFERROR(LOOKUP(2,1/(COUNTIF($F$2:F8,get_country)=0),get_country), "")))</f>
        <v/>
      </c>
      <c r="G9" s="93" t="str">
        <f t="shared" ca="1" si="0"/>
        <v/>
      </c>
      <c r="H9" s="67" t="str">
        <f t="array" aca="1" ref="H9" ca="1">IF($I$1&lt;&gt;"y", "", IFERROR(INDEX(countrylistsize,MATCH(SMALL(NOT(countrylistsize="")*IF(ISNUMBER(countrylistsize),COUNTIF(countrylistsize,"&lt;="&amp;countrylistsize),COUNTIF(countrylistsize,"&lt;="&amp;countrylistsize)+SUM(ISNUMBER(countrylistsize))),ROWS(F$3:F9)+SUM(ISBLANK(countrylistsize))),NOT(countrylistsize="")*IF(ISNUMBER(countrylistsize),COUNTIF(countrylistsize,"&lt;="&amp;countrylistsize),COUNTIF(countrylistsize,"&lt;="&amp;countrylistsize)+SUM(ISNUMBER(countrylistsize))),0)), ""))</f>
        <v/>
      </c>
      <c r="I9" s="70"/>
      <c r="J9" s="67" t="str">
        <f t="array" aca="1" ref="J9" ca="1">IF($I$1&lt;&gt;"y", "", IFERROR(INDEX(admin1listsize,MATCH(SMALL(NOT(admin1listsize="")*IF(ISNUMBER(admin1listsize),COUNTIF(admin1listsize,"&lt;="&amp;admin1listsize),COUNTIF(admin1listsize,"&lt;="&amp;admin1listsize)+SUM(ISNUMBER(admin1listsize))),ROWS(D$3:D9)+SUM(ISBLANK(admin1listsize))),NOT(admin1listsize="")*IF(ISNUMBER(admin1listsize),COUNTIF(admin1listsize,"&lt;="&amp;admin1listsize),COUNTIF(admin1listsize,"&lt;="&amp;admin1listsize)+SUM(ISNUMBER(admin1listsize))),0)), ""))</f>
        <v>Mexico@Guerrero</v>
      </c>
      <c r="K9" s="71">
        <v>16</v>
      </c>
    </row>
    <row r="10" spans="1:17" s="1" customFormat="1" x14ac:dyDescent="0.25">
      <c r="A10" s="93" t="str">
        <f>IF($I$1&lt;&gt;"y", "", IF(ISBLANK(DATA!D11),"",IF(ISBLANK(DATA!K11),"NO DATA",DATA!K11)))</f>
        <v>Mexico</v>
      </c>
      <c r="B10" s="93" t="str">
        <f>IF($I$1&lt;&gt;"y", "",IF(ISBLANK(DATA!D11),"", IF(ISBLANK(DATA!L11),"NO DATA",DATA!L11)))</f>
        <v>Chihuahua</v>
      </c>
      <c r="C10" s="93" t="str">
        <f t="shared" si="1"/>
        <v>Mexico@Chihuahua</v>
      </c>
      <c r="D10" s="93" t="str">
        <f ca="1">IF($I$1&lt;&gt;"y", "", IF(C11="", "", IFERROR(LOOKUP(2,1/(COUNTIF($D$2:D9,mergednames)=0),mergednames), "")))</f>
        <v>Mexico@Puebla</v>
      </c>
      <c r="E10" s="93">
        <f t="shared" ca="1" si="2"/>
        <v>8</v>
      </c>
      <c r="F10" s="93" t="str">
        <f ca="1">IF($I$1&lt;&gt;"y", "", IF(A11="", "", IFERROR(LOOKUP(2,1/(COUNTIF($F$2:F9,get_country)=0),get_country), "")))</f>
        <v/>
      </c>
      <c r="G10" s="93" t="str">
        <f t="shared" ca="1" si="0"/>
        <v/>
      </c>
      <c r="H10" s="67" t="str">
        <f t="array" aca="1" ref="H10" ca="1">IF($I$1&lt;&gt;"y", "", IFERROR(INDEX(countrylistsize,MATCH(SMALL(NOT(countrylistsize="")*IF(ISNUMBER(countrylistsize),COUNTIF(countrylistsize,"&lt;="&amp;countrylistsize),COUNTIF(countrylistsize,"&lt;="&amp;countrylistsize)+SUM(ISNUMBER(countrylistsize))),ROWS(F$3:F10)+SUM(ISBLANK(countrylistsize))),NOT(countrylistsize="")*IF(ISNUMBER(countrylistsize),COUNTIF(countrylistsize,"&lt;="&amp;countrylistsize),COUNTIF(countrylistsize,"&lt;="&amp;countrylistsize)+SUM(ISNUMBER(countrylistsize))),0)), ""))</f>
        <v/>
      </c>
      <c r="I10" s="70"/>
      <c r="J10" s="67" t="str">
        <f t="array" aca="1" ref="J10" ca="1">IF($I$1&lt;&gt;"y", "", IFERROR(INDEX(admin1listsize,MATCH(SMALL(NOT(admin1listsize="")*IF(ISNUMBER(admin1listsize),COUNTIF(admin1listsize,"&lt;="&amp;admin1listsize),COUNTIF(admin1listsize,"&lt;="&amp;admin1listsize)+SUM(ISNUMBER(admin1listsize))),ROWS(D$3:D10)+SUM(ISBLANK(admin1listsize))),NOT(admin1listsize="")*IF(ISNUMBER(admin1listsize),COUNTIF(admin1listsize,"&lt;="&amp;admin1listsize),COUNTIF(admin1listsize,"&lt;="&amp;admin1listsize)+SUM(ISNUMBER(admin1listsize))),0)), ""))</f>
        <v>Mexico@Michoacán</v>
      </c>
      <c r="K10" s="71">
        <v>12</v>
      </c>
    </row>
    <row r="11" spans="1:17" s="1" customFormat="1" x14ac:dyDescent="0.25">
      <c r="A11" s="93" t="str">
        <f>IF($I$1&lt;&gt;"y", "", IF(ISBLANK(DATA!D12),"",IF(ISBLANK(DATA!K12),"NO DATA",DATA!K12)))</f>
        <v>Mexico</v>
      </c>
      <c r="B11" s="93" t="str">
        <f>IF($I$1&lt;&gt;"y", "",IF(ISBLANK(DATA!D12),"", IF(ISBLANK(DATA!L12),"NO DATA",DATA!L12)))</f>
        <v>Chihuahua</v>
      </c>
      <c r="C11" s="93" t="str">
        <f t="shared" si="1"/>
        <v>Mexico@Chihuahua</v>
      </c>
      <c r="D11" s="93" t="str">
        <f ca="1">IF($I$1&lt;&gt;"y", "", IF(C12="", "", IFERROR(LOOKUP(2,1/(COUNTIF($D$2:D10,mergednames)=0),mergednames), "")))</f>
        <v>Mexico@Oaxaca</v>
      </c>
      <c r="E11" s="93">
        <f t="shared" ca="1" si="2"/>
        <v>9</v>
      </c>
      <c r="F11" s="93" t="str">
        <f ca="1">IF($I$1&lt;&gt;"y", "", IF(A12="", "", IFERROR(LOOKUP(2,1/(COUNTIF($F$2:F10,get_country)=0),get_country), "")))</f>
        <v/>
      </c>
      <c r="G11" s="93" t="str">
        <f t="shared" ca="1" si="0"/>
        <v/>
      </c>
      <c r="H11" s="67" t="str">
        <f t="array" aca="1" ref="H11" ca="1">IF($I$1&lt;&gt;"y", "", IFERROR(INDEX(countrylistsize,MATCH(SMALL(NOT(countrylistsize="")*IF(ISNUMBER(countrylistsize),COUNTIF(countrylistsize,"&lt;="&amp;countrylistsize),COUNTIF(countrylistsize,"&lt;="&amp;countrylistsize)+SUM(ISNUMBER(countrylistsize))),ROWS(F$3:F11)+SUM(ISBLANK(countrylistsize))),NOT(countrylistsize="")*IF(ISNUMBER(countrylistsize),COUNTIF(countrylistsize,"&lt;="&amp;countrylistsize),COUNTIF(countrylistsize,"&lt;="&amp;countrylistsize)+SUM(ISNUMBER(countrylistsize))),0)), ""))</f>
        <v/>
      </c>
      <c r="I11" s="70"/>
      <c r="J11" s="67" t="str">
        <f t="array" aca="1" ref="J11" ca="1">IF($I$1&lt;&gt;"y", "", IFERROR(INDEX(admin1listsize,MATCH(SMALL(NOT(admin1listsize="")*IF(ISNUMBER(admin1listsize),COUNTIF(admin1listsize,"&lt;="&amp;admin1listsize),COUNTIF(admin1listsize,"&lt;="&amp;admin1listsize)+SUM(ISNUMBER(admin1listsize))),ROWS(D$3:D11)+SUM(ISBLANK(admin1listsize))),NOT(admin1listsize="")*IF(ISNUMBER(admin1listsize),COUNTIF(admin1listsize,"&lt;="&amp;admin1listsize),COUNTIF(admin1listsize,"&lt;="&amp;admin1listsize)+SUM(ISNUMBER(admin1listsize))),0)), ""))</f>
        <v>Mexico@Nayarit</v>
      </c>
      <c r="K11" s="71">
        <v>11</v>
      </c>
    </row>
    <row r="12" spans="1:17" s="1" customFormat="1" x14ac:dyDescent="0.25">
      <c r="A12" s="93" t="str">
        <f>IF($I$1&lt;&gt;"y", "", IF(ISBLANK(DATA!D13),"",IF(ISBLANK(DATA!K13),"NO DATA",DATA!K13)))</f>
        <v>Mexico</v>
      </c>
      <c r="B12" s="93" t="str">
        <f>IF($I$1&lt;&gt;"y", "",IF(ISBLANK(DATA!D13),"", IF(ISBLANK(DATA!L13),"NO DATA",DATA!L13)))</f>
        <v>Chihuahua</v>
      </c>
      <c r="C12" s="93" t="str">
        <f t="shared" si="1"/>
        <v>Mexico@Chihuahua</v>
      </c>
      <c r="D12" s="93" t="str">
        <f ca="1">IF($I$1&lt;&gt;"y", "", IF(C13="", "", IFERROR(LOOKUP(2,1/(COUNTIF($D$2:D11,mergednames)=0),mergednames), "")))</f>
        <v>Mexico@Estado de México</v>
      </c>
      <c r="E12" s="93">
        <f t="shared" ca="1" si="2"/>
        <v>10</v>
      </c>
      <c r="F12" s="93" t="str">
        <f ca="1">IF($I$1&lt;&gt;"y", "", IF(A13="", "", IFERROR(LOOKUP(2,1/(COUNTIF($F$2:F11,get_country)=0),get_country), "")))</f>
        <v/>
      </c>
      <c r="G12" s="93" t="str">
        <f t="shared" ca="1" si="0"/>
        <v/>
      </c>
      <c r="H12" s="67" t="str">
        <f t="array" aca="1" ref="H12" ca="1">IF($I$1&lt;&gt;"y", "", IFERROR(INDEX(countrylistsize,MATCH(SMALL(NOT(countrylistsize="")*IF(ISNUMBER(countrylistsize),COUNTIF(countrylistsize,"&lt;="&amp;countrylistsize),COUNTIF(countrylistsize,"&lt;="&amp;countrylistsize)+SUM(ISNUMBER(countrylistsize))),ROWS(F$3:F12)+SUM(ISBLANK(countrylistsize))),NOT(countrylistsize="")*IF(ISNUMBER(countrylistsize),COUNTIF(countrylistsize,"&lt;="&amp;countrylistsize),COUNTIF(countrylistsize,"&lt;="&amp;countrylistsize)+SUM(ISNUMBER(countrylistsize))),0)), ""))</f>
        <v/>
      </c>
      <c r="I12" s="70"/>
      <c r="J12" s="67" t="str">
        <f t="array" aca="1" ref="J12" ca="1">IF($I$1&lt;&gt;"y", "", IFERROR(INDEX(admin1listsize,MATCH(SMALL(NOT(admin1listsize="")*IF(ISNUMBER(admin1listsize),COUNTIF(admin1listsize,"&lt;="&amp;admin1listsize),COUNTIF(admin1listsize,"&lt;="&amp;admin1listsize)+SUM(ISNUMBER(admin1listsize))),ROWS(D$3:D12)+SUM(ISBLANK(admin1listsize))),NOT(admin1listsize="")*IF(ISNUMBER(admin1listsize),COUNTIF(admin1listsize,"&lt;="&amp;admin1listsize),COUNTIF(admin1listsize,"&lt;="&amp;admin1listsize)+SUM(ISNUMBER(admin1listsize))),0)), ""))</f>
        <v>Mexico@Nuevo León</v>
      </c>
      <c r="K12" s="71">
        <v>5</v>
      </c>
    </row>
    <row r="13" spans="1:17" s="1" customFormat="1" x14ac:dyDescent="0.25">
      <c r="A13" s="93" t="str">
        <f>IF($I$1&lt;&gt;"y", "", IF(ISBLANK(DATA!D14),"",IF(ISBLANK(DATA!K14),"NO DATA",DATA!K14)))</f>
        <v>Mexico</v>
      </c>
      <c r="B13" s="93" t="str">
        <f>IF($I$1&lt;&gt;"y", "",IF(ISBLANK(DATA!D14),"", IF(ISBLANK(DATA!L14),"NO DATA",DATA!L14)))</f>
        <v>Chihuahua</v>
      </c>
      <c r="C13" s="93" t="str">
        <f t="shared" si="1"/>
        <v>Mexico@Chihuahua</v>
      </c>
      <c r="D13" s="93" t="str">
        <f ca="1">IF($I$1&lt;&gt;"y", "", IF(C14="", "", IFERROR(LOOKUP(2,1/(COUNTIF($D$2:D12,mergednames)=0),mergednames), "")))</f>
        <v>USA@Arizona</v>
      </c>
      <c r="E13" s="93">
        <f t="shared" ca="1" si="2"/>
        <v>11</v>
      </c>
      <c r="F13" s="93" t="str">
        <f ca="1">IF($I$1&lt;&gt;"y", "", IF(A14="", "", IFERROR(LOOKUP(2,1/(COUNTIF($F$2:F12,get_country)=0),get_country), "")))</f>
        <v/>
      </c>
      <c r="G13" s="93" t="str">
        <f t="shared" ca="1" si="0"/>
        <v/>
      </c>
      <c r="H13" s="67" t="str">
        <f t="array" aca="1" ref="H13" ca="1">IF($I$1&lt;&gt;"y", "", IFERROR(INDEX(countrylistsize,MATCH(SMALL(NOT(countrylistsize="")*IF(ISNUMBER(countrylistsize),COUNTIF(countrylistsize,"&lt;="&amp;countrylistsize),COUNTIF(countrylistsize,"&lt;="&amp;countrylistsize)+SUM(ISNUMBER(countrylistsize))),ROWS(F$3:F13)+SUM(ISBLANK(countrylistsize))),NOT(countrylistsize="")*IF(ISNUMBER(countrylistsize),COUNTIF(countrylistsize,"&lt;="&amp;countrylistsize),COUNTIF(countrylistsize,"&lt;="&amp;countrylistsize)+SUM(ISNUMBER(countrylistsize))),0)), ""))</f>
        <v/>
      </c>
      <c r="I13" s="70"/>
      <c r="J13" s="67" t="str">
        <f t="array" aca="1" ref="J13" ca="1">IF($I$1&lt;&gt;"y", "", IFERROR(INDEX(admin1listsize,MATCH(SMALL(NOT(admin1listsize="")*IF(ISNUMBER(admin1listsize),COUNTIF(admin1listsize,"&lt;="&amp;admin1listsize),COUNTIF(admin1listsize,"&lt;="&amp;admin1listsize)+SUM(ISNUMBER(admin1listsize))),ROWS(D$3:D13)+SUM(ISBLANK(admin1listsize))),NOT(admin1listsize="")*IF(ISNUMBER(admin1listsize),COUNTIF(admin1listsize,"&lt;="&amp;admin1listsize),COUNTIF(admin1listsize,"&lt;="&amp;admin1listsize)+SUM(ISNUMBER(admin1listsize))),0)), ""))</f>
        <v>Mexico@Oaxaca</v>
      </c>
      <c r="K13" s="71">
        <v>17</v>
      </c>
    </row>
    <row r="14" spans="1:17" s="1" customFormat="1" x14ac:dyDescent="0.25">
      <c r="A14" s="93" t="str">
        <f>IF($I$1&lt;&gt;"y", "", IF(ISBLANK(DATA!D15),"",IF(ISBLANK(DATA!K15),"NO DATA",DATA!K15)))</f>
        <v>Mexico</v>
      </c>
      <c r="B14" s="93" t="str">
        <f>IF($I$1&lt;&gt;"y", "",IF(ISBLANK(DATA!D15),"", IF(ISBLANK(DATA!L15),"NO DATA",DATA!L15)))</f>
        <v>Chihuahua</v>
      </c>
      <c r="C14" s="93" t="str">
        <f t="shared" si="1"/>
        <v>Mexico@Chihuahua</v>
      </c>
      <c r="D14" s="93" t="str">
        <f ca="1">IF($I$1&lt;&gt;"y", "", IF(C15="", "", IFERROR(LOOKUP(2,1/(COUNTIF($D$2:D13,mergednames)=0),mergednames), "")))</f>
        <v>USA@Utah</v>
      </c>
      <c r="E14" s="93">
        <f t="shared" ca="1" si="2"/>
        <v>12</v>
      </c>
      <c r="F14" s="93" t="str">
        <f ca="1">IF($I$1&lt;&gt;"y", "", IF(A15="", "", IFERROR(LOOKUP(2,1/(COUNTIF($F$2:F13,get_country)=0),get_country), "")))</f>
        <v/>
      </c>
      <c r="G14" s="93" t="str">
        <f t="shared" ca="1" si="0"/>
        <v/>
      </c>
      <c r="H14" s="67" t="str">
        <f t="array" aca="1" ref="H14" ca="1">IF($I$1&lt;&gt;"y", "", IFERROR(INDEX(countrylistsize,MATCH(SMALL(NOT(countrylistsize="")*IF(ISNUMBER(countrylistsize),COUNTIF(countrylistsize,"&lt;="&amp;countrylistsize),COUNTIF(countrylistsize,"&lt;="&amp;countrylistsize)+SUM(ISNUMBER(countrylistsize))),ROWS(F$3:F14)+SUM(ISBLANK(countrylistsize))),NOT(countrylistsize="")*IF(ISNUMBER(countrylistsize),COUNTIF(countrylistsize,"&lt;="&amp;countrylistsize),COUNTIF(countrylistsize,"&lt;="&amp;countrylistsize)+SUM(ISNUMBER(countrylistsize))),0)), ""))</f>
        <v/>
      </c>
      <c r="I14" s="70"/>
      <c r="J14" s="67" t="str">
        <f t="array" aca="1" ref="J14" ca="1">IF($I$1&lt;&gt;"y", "", IFERROR(INDEX(admin1listsize,MATCH(SMALL(NOT(admin1listsize="")*IF(ISNUMBER(admin1listsize),COUNTIF(admin1listsize,"&lt;="&amp;admin1listsize),COUNTIF(admin1listsize,"&lt;="&amp;admin1listsize)+SUM(ISNUMBER(admin1listsize))),ROWS(D$3:D14)+SUM(ISBLANK(admin1listsize))),NOT(admin1listsize="")*IF(ISNUMBER(admin1listsize),COUNTIF(admin1listsize,"&lt;="&amp;admin1listsize),COUNTIF(admin1listsize,"&lt;="&amp;admin1listsize)+SUM(ISNUMBER(admin1listsize))),0)), ""))</f>
        <v>Mexico@Puebla</v>
      </c>
      <c r="K14" s="71">
        <v>14</v>
      </c>
    </row>
    <row r="15" spans="1:17" s="1" customFormat="1" x14ac:dyDescent="0.25">
      <c r="A15" s="93" t="str">
        <f>IF($I$1&lt;&gt;"y", "", IF(ISBLANK(DATA!D16),"",IF(ISBLANK(DATA!K16),"NO DATA",DATA!K16)))</f>
        <v>Mexico</v>
      </c>
      <c r="B15" s="93" t="str">
        <f>IF($I$1&lt;&gt;"y", "",IF(ISBLANK(DATA!D16),"", IF(ISBLANK(DATA!L16),"NO DATA",DATA!L16)))</f>
        <v>Chihuahua</v>
      </c>
      <c r="C15" s="93" t="str">
        <f t="shared" si="1"/>
        <v>Mexico@Chihuahua</v>
      </c>
      <c r="D15" s="93" t="str">
        <f ca="1">IF($I$1&lt;&gt;"y", "", IF(C16="", "", IFERROR(LOOKUP(2,1/(COUNTIF($D$2:D14,mergednames)=0),mergednames), "")))</f>
        <v>USA@Texas</v>
      </c>
      <c r="E15" s="93">
        <f t="shared" ca="1" si="2"/>
        <v>13</v>
      </c>
      <c r="F15" s="93" t="str">
        <f ca="1">IF($I$1&lt;&gt;"y", "", IF(A16="", "", IFERROR(LOOKUP(2,1/(COUNTIF($F$2:F14,get_country)=0),get_country), "")))</f>
        <v/>
      </c>
      <c r="G15" s="93" t="str">
        <f t="shared" ca="1" si="0"/>
        <v/>
      </c>
      <c r="H15" s="67" t="str">
        <f t="array" aca="1" ref="H15" ca="1">IF($I$1&lt;&gt;"y", "", IFERROR(INDEX(countrylistsize,MATCH(SMALL(NOT(countrylistsize="")*IF(ISNUMBER(countrylistsize),COUNTIF(countrylistsize,"&lt;="&amp;countrylistsize),COUNTIF(countrylistsize,"&lt;="&amp;countrylistsize)+SUM(ISNUMBER(countrylistsize))),ROWS(F$3:F15)+SUM(ISBLANK(countrylistsize))),NOT(countrylistsize="")*IF(ISNUMBER(countrylistsize),COUNTIF(countrylistsize,"&lt;="&amp;countrylistsize),COUNTIF(countrylistsize,"&lt;="&amp;countrylistsize)+SUM(ISNUMBER(countrylistsize))),0)), ""))</f>
        <v/>
      </c>
      <c r="I15" s="70"/>
      <c r="J15" s="67" t="str">
        <f t="array" aca="1" ref="J15" ca="1">IF($I$1&lt;&gt;"y", "", IFERROR(INDEX(admin1listsize,MATCH(SMALL(NOT(admin1listsize="")*IF(ISNUMBER(admin1listsize),COUNTIF(admin1listsize,"&lt;="&amp;admin1listsize),COUNTIF(admin1listsize,"&lt;="&amp;admin1listsize)+SUM(ISNUMBER(admin1listsize))),ROWS(D$3:D15)+SUM(ISBLANK(admin1listsize))),NOT(admin1listsize="")*IF(ISNUMBER(admin1listsize),COUNTIF(admin1listsize,"&lt;="&amp;admin1listsize),COUNTIF(admin1listsize,"&lt;="&amp;admin1listsize)+SUM(ISNUMBER(admin1listsize))),0)), ""))</f>
        <v>Mexico@San Luis Potosí</v>
      </c>
      <c r="K15" s="71">
        <v>10</v>
      </c>
    </row>
    <row r="16" spans="1:17" s="1" customFormat="1" x14ac:dyDescent="0.25">
      <c r="A16" s="93" t="str">
        <f>IF($I$1&lt;&gt;"y", "", IF(ISBLANK(DATA!D17),"",IF(ISBLANK(DATA!K17),"NO DATA",DATA!K17)))</f>
        <v>Mexico</v>
      </c>
      <c r="B16" s="93" t="str">
        <f>IF($I$1&lt;&gt;"y", "",IF(ISBLANK(DATA!D17),"", IF(ISBLANK(DATA!L17),"NO DATA",DATA!L17)))</f>
        <v>Chihuahua</v>
      </c>
      <c r="C16" s="93" t="str">
        <f t="shared" si="1"/>
        <v>Mexico@Chihuahua</v>
      </c>
      <c r="D16" s="93" t="str">
        <f ca="1">IF($I$1&lt;&gt;"y", "", IF(C17="", "", IFERROR(LOOKUP(2,1/(COUNTIF($D$2:D15,mergednames)=0),mergednames), "")))</f>
        <v>USA@Oklahoma</v>
      </c>
      <c r="E16" s="93">
        <f t="shared" ca="1" si="2"/>
        <v>14</v>
      </c>
      <c r="F16" s="93" t="str">
        <f ca="1">IF($I$1&lt;&gt;"y", "", IF(A17="", "", IFERROR(LOOKUP(2,1/(COUNTIF($F$2:F15,get_country)=0),get_country), "")))</f>
        <v/>
      </c>
      <c r="G16" s="93" t="str">
        <f t="shared" ca="1" si="0"/>
        <v/>
      </c>
      <c r="H16" s="67" t="str">
        <f t="array" aca="1" ref="H16" ca="1">IF($I$1&lt;&gt;"y", "", IFERROR(INDEX(countrylistsize,MATCH(SMALL(NOT(countrylistsize="")*IF(ISNUMBER(countrylistsize),COUNTIF(countrylistsize,"&lt;="&amp;countrylistsize),COUNTIF(countrylistsize,"&lt;="&amp;countrylistsize)+SUM(ISNUMBER(countrylistsize))),ROWS(F$3:F16)+SUM(ISBLANK(countrylistsize))),NOT(countrylistsize="")*IF(ISNUMBER(countrylistsize),COUNTIF(countrylistsize,"&lt;="&amp;countrylistsize),COUNTIF(countrylistsize,"&lt;="&amp;countrylistsize)+SUM(ISNUMBER(countrylistsize))),0)), ""))</f>
        <v/>
      </c>
      <c r="I16" s="70"/>
      <c r="J16" s="67" t="str">
        <f t="array" aca="1" ref="J16" ca="1">IF($I$1&lt;&gt;"y", "", IFERROR(INDEX(admin1listsize,MATCH(SMALL(NOT(admin1listsize="")*IF(ISNUMBER(admin1listsize),COUNTIF(admin1listsize,"&lt;="&amp;admin1listsize),COUNTIF(admin1listsize,"&lt;="&amp;admin1listsize)+SUM(ISNUMBER(admin1listsize))),ROWS(D$3:D16)+SUM(ISBLANK(admin1listsize))),NOT(admin1listsize="")*IF(ISNUMBER(admin1listsize),COUNTIF(admin1listsize,"&lt;="&amp;admin1listsize),COUNTIF(admin1listsize,"&lt;="&amp;admin1listsize)+SUM(ISNUMBER(admin1listsize))),0)), ""))</f>
        <v>Mexico@Sonora</v>
      </c>
      <c r="K16" s="71">
        <v>2</v>
      </c>
    </row>
    <row r="17" spans="1:11" s="1" customFormat="1" x14ac:dyDescent="0.25">
      <c r="A17" s="93" t="str">
        <f>IF($I$1&lt;&gt;"y", "", IF(ISBLANK(DATA!D18),"",IF(ISBLANK(DATA!K18),"NO DATA",DATA!K18)))</f>
        <v>Mexico</v>
      </c>
      <c r="B17" s="93" t="str">
        <f>IF($I$1&lt;&gt;"y", "",IF(ISBLANK(DATA!D18),"", IF(ISBLANK(DATA!L18),"NO DATA",DATA!L18)))</f>
        <v>Chihuahua</v>
      </c>
      <c r="C17" s="93" t="str">
        <f t="shared" si="1"/>
        <v>Mexico@Chihuahua</v>
      </c>
      <c r="D17" s="93" t="str">
        <f ca="1">IF($I$1&lt;&gt;"y", "", IF(C18="", "", IFERROR(LOOKUP(2,1/(COUNTIF($D$2:D16,mergednames)=0),mergednames), "")))</f>
        <v>USA@no further locality</v>
      </c>
      <c r="E17" s="93">
        <f t="shared" ca="1" si="2"/>
        <v>15</v>
      </c>
      <c r="F17" s="93" t="str">
        <f ca="1">IF($I$1&lt;&gt;"y", "", IF(A18="", "", IFERROR(LOOKUP(2,1/(COUNTIF($F$2:F16,get_country)=0),get_country), "")))</f>
        <v/>
      </c>
      <c r="G17" s="93" t="str">
        <f t="shared" ca="1" si="0"/>
        <v/>
      </c>
      <c r="H17" s="67" t="str">
        <f t="array" aca="1" ref="H17" ca="1">IF($I$1&lt;&gt;"y", "", IFERROR(INDEX(countrylistsize,MATCH(SMALL(NOT(countrylistsize="")*IF(ISNUMBER(countrylistsize),COUNTIF(countrylistsize,"&lt;="&amp;countrylistsize),COUNTIF(countrylistsize,"&lt;="&amp;countrylistsize)+SUM(ISNUMBER(countrylistsize))),ROWS(F$3:F17)+SUM(ISBLANK(countrylistsize))),NOT(countrylistsize="")*IF(ISNUMBER(countrylistsize),COUNTIF(countrylistsize,"&lt;="&amp;countrylistsize),COUNTIF(countrylistsize,"&lt;="&amp;countrylistsize)+SUM(ISNUMBER(countrylistsize))),0)), ""))</f>
        <v/>
      </c>
      <c r="I17" s="70"/>
      <c r="J17" s="67" t="str">
        <f t="array" aca="1" ref="J17" ca="1">IF($I$1&lt;&gt;"y", "", IFERROR(INDEX(admin1listsize,MATCH(SMALL(NOT(admin1listsize="")*IF(ISNUMBER(admin1listsize),COUNTIF(admin1listsize,"&lt;="&amp;admin1listsize),COUNTIF(admin1listsize,"&lt;="&amp;admin1listsize)+SUM(ISNUMBER(admin1listsize))),ROWS(D$3:D17)+SUM(ISBLANK(admin1listsize))),NOT(admin1listsize="")*IF(ISNUMBER(admin1listsize),COUNTIF(admin1listsize,"&lt;="&amp;admin1listsize),COUNTIF(admin1listsize,"&lt;="&amp;admin1listsize)+SUM(ISNUMBER(admin1listsize))),0)), ""))</f>
        <v>Mexico@Tamaulipas</v>
      </c>
      <c r="K17" s="71">
        <v>6</v>
      </c>
    </row>
    <row r="18" spans="1:11" s="1" customFormat="1" x14ac:dyDescent="0.25">
      <c r="A18" s="93" t="str">
        <f>IF($I$1&lt;&gt;"y", "", IF(ISBLANK(DATA!D19),"",IF(ISBLANK(DATA!K19),"NO DATA",DATA!K19)))</f>
        <v>Mexico</v>
      </c>
      <c r="B18" s="93" t="str">
        <f>IF($I$1&lt;&gt;"y", "",IF(ISBLANK(DATA!D19),"", IF(ISBLANK(DATA!L19),"NO DATA",DATA!L19)))</f>
        <v>Coahuila</v>
      </c>
      <c r="C18" s="93" t="str">
        <f t="shared" si="1"/>
        <v>Mexico@Coahuila</v>
      </c>
      <c r="D18" s="93" t="str">
        <f ca="1">IF($I$1&lt;&gt;"y", "", IF(C19="", "", IFERROR(LOOKUP(2,1/(COUNTIF($D$2:D17,mergednames)=0),mergednames), "")))</f>
        <v>USA@New Mexico</v>
      </c>
      <c r="E18" s="93">
        <f t="shared" ca="1" si="2"/>
        <v>16</v>
      </c>
      <c r="F18" s="93" t="str">
        <f ca="1">IF($I$1&lt;&gt;"y", "", IF(A19="", "", IFERROR(LOOKUP(2,1/(COUNTIF($F$2:F17,get_country)=0),get_country), "")))</f>
        <v/>
      </c>
      <c r="G18" s="93" t="str">
        <f t="shared" ca="1" si="0"/>
        <v/>
      </c>
      <c r="H18" s="67" t="str">
        <f t="array" aca="1" ref="H18" ca="1">IF($I$1&lt;&gt;"y", "", IFERROR(INDEX(countrylistsize,MATCH(SMALL(NOT(countrylistsize="")*IF(ISNUMBER(countrylistsize),COUNTIF(countrylistsize,"&lt;="&amp;countrylistsize),COUNTIF(countrylistsize,"&lt;="&amp;countrylistsize)+SUM(ISNUMBER(countrylistsize))),ROWS(F$3:F18)+SUM(ISBLANK(countrylistsize))),NOT(countrylistsize="")*IF(ISNUMBER(countrylistsize),COUNTIF(countrylistsize,"&lt;="&amp;countrylistsize),COUNTIF(countrylistsize,"&lt;="&amp;countrylistsize)+SUM(ISNUMBER(countrylistsize))),0)), ""))</f>
        <v/>
      </c>
      <c r="I18" s="70"/>
      <c r="J18" s="67" t="str">
        <f t="array" aca="1" ref="J18" ca="1">IF($I$1&lt;&gt;"y", "", IFERROR(INDEX(admin1listsize,MATCH(SMALL(NOT(admin1listsize="")*IF(ISNUMBER(admin1listsize),COUNTIF(admin1listsize,"&lt;="&amp;admin1listsize),COUNTIF(admin1listsize,"&lt;="&amp;admin1listsize)+SUM(ISNUMBER(admin1listsize))),ROWS(D$3:D18)+SUM(ISBLANK(admin1listsize))),NOT(admin1listsize="")*IF(ISNUMBER(admin1listsize),COUNTIF(admin1listsize,"&lt;="&amp;admin1listsize),COUNTIF(admin1listsize,"&lt;="&amp;admin1listsize)+SUM(ISNUMBER(admin1listsize))),0)), ""))</f>
        <v>Mexico@uncertain locality</v>
      </c>
      <c r="K18" s="71">
        <v>18</v>
      </c>
    </row>
    <row r="19" spans="1:11" s="1" customFormat="1" x14ac:dyDescent="0.25">
      <c r="A19" s="93" t="str">
        <f>IF($I$1&lt;&gt;"y", "", IF(ISBLANK(DATA!D20),"",IF(ISBLANK(DATA!K20),"NO DATA",DATA!K20)))</f>
        <v>Mexico</v>
      </c>
      <c r="B19" s="93" t="str">
        <f>IF($I$1&lt;&gt;"y", "",IF(ISBLANK(DATA!D20),"", IF(ISBLANK(DATA!L20),"NO DATA",DATA!L20)))</f>
        <v>Coahuila</v>
      </c>
      <c r="C19" s="93" t="str">
        <f t="shared" si="1"/>
        <v>Mexico@Coahuila</v>
      </c>
      <c r="D19" s="93" t="str">
        <f ca="1">IF($I$1&lt;&gt;"y", "", IF(C20="", "", IFERROR(LOOKUP(2,1/(COUNTIF($D$2:D18,mergednames)=0),mergednames), "")))</f>
        <v>USA@Nevada</v>
      </c>
      <c r="E19" s="93">
        <f t="shared" ca="1" si="2"/>
        <v>17</v>
      </c>
      <c r="F19" s="93" t="str">
        <f ca="1">IF($I$1&lt;&gt;"y", "", IF(A20="", "", IFERROR(LOOKUP(2,1/(COUNTIF($F$2:F18,get_country)=0),get_country), "")))</f>
        <v/>
      </c>
      <c r="G19" s="93" t="str">
        <f t="shared" ca="1" si="0"/>
        <v/>
      </c>
      <c r="H19" s="67" t="str">
        <f t="array" aca="1" ref="H19" ca="1">IF($I$1&lt;&gt;"y", "", IFERROR(INDEX(countrylistsize,MATCH(SMALL(NOT(countrylistsize="")*IF(ISNUMBER(countrylistsize),COUNTIF(countrylistsize,"&lt;="&amp;countrylistsize),COUNTIF(countrylistsize,"&lt;="&amp;countrylistsize)+SUM(ISNUMBER(countrylistsize))),ROWS(F$3:F19)+SUM(ISBLANK(countrylistsize))),NOT(countrylistsize="")*IF(ISNUMBER(countrylistsize),COUNTIF(countrylistsize,"&lt;="&amp;countrylistsize),COUNTIF(countrylistsize,"&lt;="&amp;countrylistsize)+SUM(ISNUMBER(countrylistsize))),0)), ""))</f>
        <v/>
      </c>
      <c r="I19" s="70"/>
      <c r="J19" s="67" t="str">
        <f t="array" aca="1" ref="J19" ca="1">IF($I$1&lt;&gt;"y", "", IFERROR(INDEX(admin1listsize,MATCH(SMALL(NOT(admin1listsize="")*IF(ISNUMBER(admin1listsize),COUNTIF(admin1listsize,"&lt;="&amp;admin1listsize),COUNTIF(admin1listsize,"&lt;="&amp;admin1listsize)+SUM(ISNUMBER(admin1listsize))),ROWS(D$3:D19)+SUM(ISBLANK(admin1listsize))),NOT(admin1listsize="")*IF(ISNUMBER(admin1listsize),COUNTIF(admin1listsize,"&lt;="&amp;admin1listsize),COUNTIF(admin1listsize,"&lt;="&amp;admin1listsize)+SUM(ISNUMBER(admin1listsize))),0)), ""))</f>
        <v>Mexico@Veracruz</v>
      </c>
      <c r="K19" s="71">
        <v>15</v>
      </c>
    </row>
    <row r="20" spans="1:11" s="1" customFormat="1" x14ac:dyDescent="0.25">
      <c r="A20" s="93" t="str">
        <f>IF($I$1&lt;&gt;"y", "", IF(ISBLANK(DATA!D21),"",IF(ISBLANK(DATA!K21),"NO DATA",DATA!K21)))</f>
        <v>Mexico</v>
      </c>
      <c r="B20" s="93" t="str">
        <f>IF($I$1&lt;&gt;"y", "",IF(ISBLANK(DATA!D21),"", IF(ISBLANK(DATA!L21),"NO DATA",DATA!L21)))</f>
        <v>Coahuila</v>
      </c>
      <c r="C20" s="93" t="str">
        <f t="shared" si="1"/>
        <v>Mexico@Coahuila</v>
      </c>
      <c r="D20" s="93" t="str">
        <f ca="1">IF($I$1&lt;&gt;"y", "", IF(C21="", "", IFERROR(LOOKUP(2,1/(COUNTIF($D$2:D19,mergednames)=0),mergednames), "")))</f>
        <v>USA@California</v>
      </c>
      <c r="E20" s="93">
        <f t="shared" ca="1" si="2"/>
        <v>18</v>
      </c>
      <c r="F20" s="93" t="str">
        <f ca="1">IF($I$1&lt;&gt;"y", "", IF(A21="", "", IFERROR(LOOKUP(2,1/(COUNTIF($F$2:F19,get_country)=0),get_country), "")))</f>
        <v/>
      </c>
      <c r="G20" s="93" t="str">
        <f t="shared" ca="1" si="0"/>
        <v/>
      </c>
      <c r="H20" s="67" t="str">
        <f t="array" aca="1" ref="H20" ca="1">IF($I$1&lt;&gt;"y", "", IFERROR(INDEX(countrylistsize,MATCH(SMALL(NOT(countrylistsize="")*IF(ISNUMBER(countrylistsize),COUNTIF(countrylistsize,"&lt;="&amp;countrylistsize),COUNTIF(countrylistsize,"&lt;="&amp;countrylistsize)+SUM(ISNUMBER(countrylistsize))),ROWS(F$3:F20)+SUM(ISBLANK(countrylistsize))),NOT(countrylistsize="")*IF(ISNUMBER(countrylistsize),COUNTIF(countrylistsize,"&lt;="&amp;countrylistsize),COUNTIF(countrylistsize,"&lt;="&amp;countrylistsize)+SUM(ISNUMBER(countrylistsize))),0)), ""))</f>
        <v/>
      </c>
      <c r="I20" s="70"/>
      <c r="J20" s="67" t="str">
        <f t="array" aca="1" ref="J20" ca="1">IF($I$1&lt;&gt;"y", "", IFERROR(INDEX(admin1listsize,MATCH(SMALL(NOT(admin1listsize="")*IF(ISNUMBER(admin1listsize),COUNTIF(admin1listsize,"&lt;="&amp;admin1listsize),COUNTIF(admin1listsize,"&lt;="&amp;admin1listsize)+SUM(ISNUMBER(admin1listsize))),ROWS(D$3:D20)+SUM(ISBLANK(admin1listsize))),NOT(admin1listsize="")*IF(ISNUMBER(admin1listsize),COUNTIF(admin1listsize,"&lt;="&amp;admin1listsize),COUNTIF(admin1listsize,"&lt;="&amp;admin1listsize)+SUM(ISNUMBER(admin1listsize))),0)), ""))</f>
        <v>Mexico@Zacatecas</v>
      </c>
      <c r="K20" s="71">
        <v>9</v>
      </c>
    </row>
    <row r="21" spans="1:11" s="1" customFormat="1" x14ac:dyDescent="0.25">
      <c r="A21" s="93" t="str">
        <f>IF($I$1&lt;&gt;"y", "", IF(ISBLANK(DATA!D22),"",IF(ISBLANK(DATA!K22),"NO DATA",DATA!K22)))</f>
        <v>Mexico</v>
      </c>
      <c r="B21" s="93" t="str">
        <f>IF($I$1&lt;&gt;"y", "",IF(ISBLANK(DATA!D22),"", IF(ISBLANK(DATA!L22),"NO DATA",DATA!L22)))</f>
        <v>Coahuila</v>
      </c>
      <c r="C21" s="93" t="str">
        <f t="shared" si="1"/>
        <v>Mexico@Coahuila</v>
      </c>
      <c r="D21" s="93" t="str">
        <f ca="1">IF($I$1&lt;&gt;"y", "", IF(C22="", "", IFERROR(LOOKUP(2,1/(COUNTIF($D$2:D20,mergednames)=0),mergednames), "")))</f>
        <v>No data@NO DATA</v>
      </c>
      <c r="E21" s="93">
        <f t="shared" ca="1" si="2"/>
        <v>19</v>
      </c>
      <c r="F21" s="93" t="str">
        <f ca="1">IF($I$1&lt;&gt;"y", "", IF(A22="", "", IFERROR(LOOKUP(2,1/(COUNTIF($F$2:F20,get_country)=0),get_country), "")))</f>
        <v/>
      </c>
      <c r="G21" s="93" t="str">
        <f t="shared" ca="1" si="0"/>
        <v/>
      </c>
      <c r="H21" s="67" t="str">
        <f t="array" aca="1" ref="H21" ca="1">IF($I$1&lt;&gt;"y", "", IFERROR(INDEX(countrylistsize,MATCH(SMALL(NOT(countrylistsize="")*IF(ISNUMBER(countrylistsize),COUNTIF(countrylistsize,"&lt;="&amp;countrylistsize),COUNTIF(countrylistsize,"&lt;="&amp;countrylistsize)+SUM(ISNUMBER(countrylistsize))),ROWS(F$3:F21)+SUM(ISBLANK(countrylistsize))),NOT(countrylistsize="")*IF(ISNUMBER(countrylistsize),COUNTIF(countrylistsize,"&lt;="&amp;countrylistsize),COUNTIF(countrylistsize,"&lt;="&amp;countrylistsize)+SUM(ISNUMBER(countrylistsize))),0)), ""))</f>
        <v/>
      </c>
      <c r="I21" s="70"/>
      <c r="J21" s="67" t="str">
        <f t="array" aca="1" ref="J21" ca="1">IF($I$1&lt;&gt;"y", "", IFERROR(INDEX(admin1listsize,MATCH(SMALL(NOT(admin1listsize="")*IF(ISNUMBER(admin1listsize),COUNTIF(admin1listsize,"&lt;="&amp;admin1listsize),COUNTIF(admin1listsize,"&lt;="&amp;admin1listsize)+SUM(ISNUMBER(admin1listsize))),ROWS(D$3:D21)+SUM(ISBLANK(admin1listsize))),NOT(admin1listsize="")*IF(ISNUMBER(admin1listsize),COUNTIF(admin1listsize,"&lt;="&amp;admin1listsize),COUNTIF(admin1listsize,"&lt;="&amp;admin1listsize)+SUM(ISNUMBER(admin1listsize))),0)), ""))</f>
        <v>No data@NO DATA</v>
      </c>
      <c r="K21" s="71">
        <v>27</v>
      </c>
    </row>
    <row r="22" spans="1:11" s="1" customFormat="1" x14ac:dyDescent="0.25">
      <c r="A22" s="93" t="str">
        <f>IF($I$1&lt;&gt;"y", "", IF(ISBLANK(DATA!D23),"",IF(ISBLANK(DATA!K23),"NO DATA",DATA!K23)))</f>
        <v>Mexico</v>
      </c>
      <c r="B22" s="93" t="str">
        <f>IF($I$1&lt;&gt;"y", "",IF(ISBLANK(DATA!D23),"", IF(ISBLANK(DATA!L23),"NO DATA",DATA!L23)))</f>
        <v>Coahuila</v>
      </c>
      <c r="C22" s="93" t="str">
        <f t="shared" si="1"/>
        <v>Mexico@Coahuila</v>
      </c>
      <c r="D22" s="93" t="str">
        <f ca="1">IF($I$1&lt;&gt;"y", "", IF(C23="", "", IFERROR(LOOKUP(2,1/(COUNTIF($D$2:D21,mergednames)=0),mergednames), "")))</f>
        <v>Mexico@Zacatecas</v>
      </c>
      <c r="E22" s="93">
        <f t="shared" ca="1" si="2"/>
        <v>20</v>
      </c>
      <c r="F22" s="93" t="str">
        <f ca="1">IF($I$1&lt;&gt;"y", "", IF(A23="", "", IFERROR(LOOKUP(2,1/(COUNTIF($F$2:F21,get_country)=0),get_country), "")))</f>
        <v/>
      </c>
      <c r="G22" s="93" t="str">
        <f t="shared" ca="1" si="0"/>
        <v/>
      </c>
      <c r="H22" s="67" t="str">
        <f t="array" aca="1" ref="H22" ca="1">IF($I$1&lt;&gt;"y", "", IFERROR(INDEX(countrylistsize,MATCH(SMALL(NOT(countrylistsize="")*IF(ISNUMBER(countrylistsize),COUNTIF(countrylistsize,"&lt;="&amp;countrylistsize),COUNTIF(countrylistsize,"&lt;="&amp;countrylistsize)+SUM(ISNUMBER(countrylistsize))),ROWS(F$3:F22)+SUM(ISBLANK(countrylistsize))),NOT(countrylistsize="")*IF(ISNUMBER(countrylistsize),COUNTIF(countrylistsize,"&lt;="&amp;countrylistsize),COUNTIF(countrylistsize,"&lt;="&amp;countrylistsize)+SUM(ISNUMBER(countrylistsize))),0)), ""))</f>
        <v/>
      </c>
      <c r="I22" s="70"/>
      <c r="J22" s="67" t="str">
        <f t="array" aca="1" ref="J22" ca="1">IF($I$1&lt;&gt;"y", "", IFERROR(INDEX(admin1listsize,MATCH(SMALL(NOT(admin1listsize="")*IF(ISNUMBER(admin1listsize),COUNTIF(admin1listsize,"&lt;="&amp;admin1listsize),COUNTIF(admin1listsize,"&lt;="&amp;admin1listsize)+SUM(ISNUMBER(admin1listsize))),ROWS(D$3:D22)+SUM(ISBLANK(admin1listsize))),NOT(admin1listsize="")*IF(ISNUMBER(admin1listsize),COUNTIF(admin1listsize,"&lt;="&amp;admin1listsize),COUNTIF(admin1listsize,"&lt;="&amp;admin1listsize)+SUM(ISNUMBER(admin1listsize))),0)), ""))</f>
        <v>USA@Arizona</v>
      </c>
      <c r="K22" s="71">
        <v>4</v>
      </c>
    </row>
    <row r="23" spans="1:11" s="1" customFormat="1" x14ac:dyDescent="0.25">
      <c r="A23" s="93" t="str">
        <f>IF($I$1&lt;&gt;"y", "", IF(ISBLANK(DATA!D24),"",IF(ISBLANK(DATA!K24),"NO DATA",DATA!K24)))</f>
        <v>Mexico</v>
      </c>
      <c r="B23" s="93" t="str">
        <f>IF($I$1&lt;&gt;"y", "",IF(ISBLANK(DATA!D24),"", IF(ISBLANK(DATA!L24),"NO DATA",DATA!L24)))</f>
        <v>Coahuila</v>
      </c>
      <c r="C23" s="93" t="str">
        <f t="shared" si="1"/>
        <v>Mexico@Coahuila</v>
      </c>
      <c r="D23" s="93" t="str">
        <f ca="1">IF($I$1&lt;&gt;"y", "", IF(C24="", "", IFERROR(LOOKUP(2,1/(COUNTIF($D$2:D22,mergednames)=0),mergednames), "")))</f>
        <v>Mexico@Tamaulipas</v>
      </c>
      <c r="E23" s="93">
        <f t="shared" ca="1" si="2"/>
        <v>21</v>
      </c>
      <c r="F23" s="93" t="str">
        <f ca="1">IF($I$1&lt;&gt;"y", "", IF(A24="", "", IFERROR(LOOKUP(2,1/(COUNTIF($F$2:F22,get_country)=0),get_country), "")))</f>
        <v/>
      </c>
      <c r="G23" s="93" t="str">
        <f t="shared" ca="1" si="0"/>
        <v/>
      </c>
      <c r="H23" s="67" t="str">
        <f t="array" aca="1" ref="H23" ca="1">IF($I$1&lt;&gt;"y", "", IFERROR(INDEX(countrylistsize,MATCH(SMALL(NOT(countrylistsize="")*IF(ISNUMBER(countrylistsize),COUNTIF(countrylistsize,"&lt;="&amp;countrylistsize),COUNTIF(countrylistsize,"&lt;="&amp;countrylistsize)+SUM(ISNUMBER(countrylistsize))),ROWS(F$3:F23)+SUM(ISBLANK(countrylistsize))),NOT(countrylistsize="")*IF(ISNUMBER(countrylistsize),COUNTIF(countrylistsize,"&lt;="&amp;countrylistsize),COUNTIF(countrylistsize,"&lt;="&amp;countrylistsize)+SUM(ISNUMBER(countrylistsize))),0)), ""))</f>
        <v/>
      </c>
      <c r="I23" s="70"/>
      <c r="J23" s="67" t="str">
        <f t="array" aca="1" ref="J23" ca="1">IF($I$1&lt;&gt;"y", "", IFERROR(INDEX(admin1listsize,MATCH(SMALL(NOT(admin1listsize="")*IF(ISNUMBER(admin1listsize),COUNTIF(admin1listsize,"&lt;="&amp;admin1listsize),COUNTIF(admin1listsize,"&lt;="&amp;admin1listsize)+SUM(ISNUMBER(admin1listsize))),ROWS(D$3:D23)+SUM(ISBLANK(admin1listsize))),NOT(admin1listsize="")*IF(ISNUMBER(admin1listsize),COUNTIF(admin1listsize,"&lt;="&amp;admin1listsize),COUNTIF(admin1listsize,"&lt;="&amp;admin1listsize)+SUM(ISNUMBER(admin1listsize))),0)), ""))</f>
        <v>USA@California</v>
      </c>
      <c r="K23" s="71">
        <v>1</v>
      </c>
    </row>
    <row r="24" spans="1:11" s="1" customFormat="1" x14ac:dyDescent="0.25">
      <c r="A24" s="93" t="str">
        <f>IF($I$1&lt;&gt;"y", "", IF(ISBLANK(DATA!D25),"",IF(ISBLANK(DATA!K25),"NO DATA",DATA!K25)))</f>
        <v>Mexico</v>
      </c>
      <c r="B24" s="93" t="str">
        <f>IF($I$1&lt;&gt;"y", "",IF(ISBLANK(DATA!D25),"", IF(ISBLANK(DATA!L25),"NO DATA",DATA!L25)))</f>
        <v>Coahuila</v>
      </c>
      <c r="C24" s="93" t="str">
        <f t="shared" si="1"/>
        <v>Mexico@Coahuila</v>
      </c>
      <c r="D24" s="93" t="str">
        <f ca="1">IF($I$1&lt;&gt;"y", "", IF(C25="", "", IFERROR(LOOKUP(2,1/(COUNTIF($D$2:D23,mergednames)=0),mergednames), "")))</f>
        <v>Mexico@Sonora</v>
      </c>
      <c r="E24" s="93">
        <f t="shared" ca="1" si="2"/>
        <v>22</v>
      </c>
      <c r="F24" s="93" t="str">
        <f ca="1">IF($I$1&lt;&gt;"y", "", IF(A25="", "", IFERROR(LOOKUP(2,1/(COUNTIF($F$2:F23,get_country)=0),get_country), "")))</f>
        <v/>
      </c>
      <c r="G24" s="93" t="str">
        <f t="shared" ca="1" si="0"/>
        <v/>
      </c>
      <c r="H24" s="67" t="str">
        <f t="array" aca="1" ref="H24" ca="1">IF($I$1&lt;&gt;"y", "", IFERROR(INDEX(countrylistsize,MATCH(SMALL(NOT(countrylistsize="")*IF(ISNUMBER(countrylistsize),COUNTIF(countrylistsize,"&lt;="&amp;countrylistsize),COUNTIF(countrylistsize,"&lt;="&amp;countrylistsize)+SUM(ISNUMBER(countrylistsize))),ROWS(F$3:F24)+SUM(ISBLANK(countrylistsize))),NOT(countrylistsize="")*IF(ISNUMBER(countrylistsize),COUNTIF(countrylistsize,"&lt;="&amp;countrylistsize),COUNTIF(countrylistsize,"&lt;="&amp;countrylistsize)+SUM(ISNUMBER(countrylistsize))),0)), ""))</f>
        <v/>
      </c>
      <c r="I24" s="70"/>
      <c r="J24" s="67" t="str">
        <f t="array" aca="1" ref="J24" ca="1">IF($I$1&lt;&gt;"y", "", IFERROR(INDEX(admin1listsize,MATCH(SMALL(NOT(admin1listsize="")*IF(ISNUMBER(admin1listsize),COUNTIF(admin1listsize,"&lt;="&amp;admin1listsize),COUNTIF(admin1listsize,"&lt;="&amp;admin1listsize)+SUM(ISNUMBER(admin1listsize))),ROWS(D$3:D24)+SUM(ISBLANK(admin1listsize))),NOT(admin1listsize="")*IF(ISNUMBER(admin1listsize),COUNTIF(admin1listsize,"&lt;="&amp;admin1listsize),COUNTIF(admin1listsize,"&lt;="&amp;admin1listsize)+SUM(ISNUMBER(admin1listsize))),0)), ""))</f>
        <v>USA@Nevada</v>
      </c>
      <c r="K24" s="71">
        <v>2</v>
      </c>
    </row>
    <row r="25" spans="1:11" s="1" customFormat="1" x14ac:dyDescent="0.25">
      <c r="A25" s="93" t="str">
        <f>IF($I$1&lt;&gt;"y", "", IF(ISBLANK(DATA!D26),"",IF(ISBLANK(DATA!K26),"NO DATA",DATA!K26)))</f>
        <v>Mexico</v>
      </c>
      <c r="B25" s="93" t="str">
        <f>IF($I$1&lt;&gt;"y", "",IF(ISBLANK(DATA!D26),"", IF(ISBLANK(DATA!L26),"NO DATA",DATA!L26)))</f>
        <v>Durango</v>
      </c>
      <c r="C25" s="93" t="str">
        <f t="shared" si="1"/>
        <v>Mexico@Durango</v>
      </c>
      <c r="D25" s="93" t="str">
        <f ca="1">IF($I$1&lt;&gt;"y", "", IF(C26="", "", IFERROR(LOOKUP(2,1/(COUNTIF($D$2:D24,mergednames)=0),mergednames), "")))</f>
        <v>Mexico@San Luis Potosí</v>
      </c>
      <c r="E25" s="93">
        <f t="shared" ca="1" si="2"/>
        <v>23</v>
      </c>
      <c r="F25" s="93" t="str">
        <f ca="1">IF($I$1&lt;&gt;"y", "", IF(A26="", "", IFERROR(LOOKUP(2,1/(COUNTIF($F$2:F24,get_country)=0),get_country), "")))</f>
        <v/>
      </c>
      <c r="G25" s="93" t="str">
        <f t="shared" ca="1" si="0"/>
        <v/>
      </c>
      <c r="H25" s="67" t="str">
        <f t="array" aca="1" ref="H25" ca="1">IF($I$1&lt;&gt;"y", "", IFERROR(INDEX(countrylistsize,MATCH(SMALL(NOT(countrylistsize="")*IF(ISNUMBER(countrylistsize),COUNTIF(countrylistsize,"&lt;="&amp;countrylistsize),COUNTIF(countrylistsize,"&lt;="&amp;countrylistsize)+SUM(ISNUMBER(countrylistsize))),ROWS(F$3:F25)+SUM(ISBLANK(countrylistsize))),NOT(countrylistsize="")*IF(ISNUMBER(countrylistsize),COUNTIF(countrylistsize,"&lt;="&amp;countrylistsize),COUNTIF(countrylistsize,"&lt;="&amp;countrylistsize)+SUM(ISNUMBER(countrylistsize))),0)), ""))</f>
        <v/>
      </c>
      <c r="I25" s="70"/>
      <c r="J25" s="67" t="str">
        <f t="array" aca="1" ref="J25" ca="1">IF($I$1&lt;&gt;"y", "", IFERROR(INDEX(admin1listsize,MATCH(SMALL(NOT(admin1listsize="")*IF(ISNUMBER(admin1listsize),COUNTIF(admin1listsize,"&lt;="&amp;admin1listsize),COUNTIF(admin1listsize,"&lt;="&amp;admin1listsize)+SUM(ISNUMBER(admin1listsize))),ROWS(D$3:D25)+SUM(ISBLANK(admin1listsize))),NOT(admin1listsize="")*IF(ISNUMBER(admin1listsize),COUNTIF(admin1listsize,"&lt;="&amp;admin1listsize),COUNTIF(admin1listsize,"&lt;="&amp;admin1listsize)+SUM(ISNUMBER(admin1listsize))),0)), ""))</f>
        <v>USA@New Mexico</v>
      </c>
      <c r="K25" s="71">
        <v>5</v>
      </c>
    </row>
    <row r="26" spans="1:11" s="1" customFormat="1" x14ac:dyDescent="0.25">
      <c r="A26" s="93" t="str">
        <f>IF($I$1&lt;&gt;"y", "", IF(ISBLANK(DATA!D27),"",IF(ISBLANK(DATA!K27),"NO DATA",DATA!K27)))</f>
        <v>Mexico</v>
      </c>
      <c r="B26" s="93" t="str">
        <f>IF($I$1&lt;&gt;"y", "",IF(ISBLANK(DATA!D27),"", IF(ISBLANK(DATA!L27),"NO DATA",DATA!L27)))</f>
        <v>Durango</v>
      </c>
      <c r="C26" s="93" t="str">
        <f t="shared" si="1"/>
        <v>Mexico@Durango</v>
      </c>
      <c r="D26" s="93" t="str">
        <f ca="1">IF($I$1&lt;&gt;"y", "", IF(C27="", "", IFERROR(LOOKUP(2,1/(COUNTIF($D$2:D25,mergednames)=0),mergednames), "")))</f>
        <v>Mexico@Nuevo León</v>
      </c>
      <c r="E26" s="93">
        <f t="shared" ca="1" si="2"/>
        <v>24</v>
      </c>
      <c r="F26" s="93" t="str">
        <f ca="1">IF($I$1&lt;&gt;"y", "", IF(A27="", "", IFERROR(LOOKUP(2,1/(COUNTIF($F$2:F25,get_country)=0),get_country), "")))</f>
        <v/>
      </c>
      <c r="G26" s="93" t="str">
        <f t="shared" ca="1" si="0"/>
        <v/>
      </c>
      <c r="H26" s="67" t="str">
        <f t="array" aca="1" ref="H26" ca="1">IF($I$1&lt;&gt;"y", "", IFERROR(INDEX(countrylistsize,MATCH(SMALL(NOT(countrylistsize="")*IF(ISNUMBER(countrylistsize),COUNTIF(countrylistsize,"&lt;="&amp;countrylistsize),COUNTIF(countrylistsize,"&lt;="&amp;countrylistsize)+SUM(ISNUMBER(countrylistsize))),ROWS(F$3:F26)+SUM(ISBLANK(countrylistsize))),NOT(countrylistsize="")*IF(ISNUMBER(countrylistsize),COUNTIF(countrylistsize,"&lt;="&amp;countrylistsize),COUNTIF(countrylistsize,"&lt;="&amp;countrylistsize)+SUM(ISNUMBER(countrylistsize))),0)), ""))</f>
        <v/>
      </c>
      <c r="I26" s="70"/>
      <c r="J26" s="67" t="str">
        <f t="array" aca="1" ref="J26" ca="1">IF($I$1&lt;&gt;"y", "", IFERROR(INDEX(admin1listsize,MATCH(SMALL(NOT(admin1listsize="")*IF(ISNUMBER(admin1listsize),COUNTIF(admin1listsize,"&lt;="&amp;admin1listsize),COUNTIF(admin1listsize,"&lt;="&amp;admin1listsize)+SUM(ISNUMBER(admin1listsize))),ROWS(D$3:D26)+SUM(ISBLANK(admin1listsize))),NOT(admin1listsize="")*IF(ISNUMBER(admin1listsize),COUNTIF(admin1listsize,"&lt;="&amp;admin1listsize),COUNTIF(admin1listsize,"&lt;="&amp;admin1listsize)+SUM(ISNUMBER(admin1listsize))),0)), ""))</f>
        <v>USA@no further locality</v>
      </c>
      <c r="K26" s="71">
        <v>8</v>
      </c>
    </row>
    <row r="27" spans="1:11" s="1" customFormat="1" x14ac:dyDescent="0.25">
      <c r="A27" s="93" t="str">
        <f>IF($I$1&lt;&gt;"y", "", IF(ISBLANK(DATA!D28),"",IF(ISBLANK(DATA!K28),"NO DATA",DATA!K28)))</f>
        <v>Mexico</v>
      </c>
      <c r="B27" s="93" t="str">
        <f>IF($I$1&lt;&gt;"y", "",IF(ISBLANK(DATA!D28),"", IF(ISBLANK(DATA!L28),"NO DATA",DATA!L28)))</f>
        <v>Durango</v>
      </c>
      <c r="C27" s="93" t="str">
        <f t="shared" si="1"/>
        <v>Mexico@Durango</v>
      </c>
      <c r="D27" s="93" t="str">
        <f ca="1">IF($I$1&lt;&gt;"y", "", IF(C28="", "", IFERROR(LOOKUP(2,1/(COUNTIF($D$2:D26,mergednames)=0),mergednames), "")))</f>
        <v>Mexico@Durango</v>
      </c>
      <c r="E27" s="93">
        <f t="shared" ca="1" si="2"/>
        <v>25</v>
      </c>
      <c r="F27" s="93" t="str">
        <f ca="1">IF($I$1&lt;&gt;"y", "", IF(A28="", "", IFERROR(LOOKUP(2,1/(COUNTIF($F$2:F26,get_country)=0),get_country), "")))</f>
        <v/>
      </c>
      <c r="G27" s="93" t="str">
        <f t="shared" ca="1" si="0"/>
        <v/>
      </c>
      <c r="H27" s="67" t="str">
        <f t="array" aca="1" ref="H27" ca="1">IF($I$1&lt;&gt;"y", "", IFERROR(INDEX(countrylistsize,MATCH(SMALL(NOT(countrylistsize="")*IF(ISNUMBER(countrylistsize),COUNTIF(countrylistsize,"&lt;="&amp;countrylistsize),COUNTIF(countrylistsize,"&lt;="&amp;countrylistsize)+SUM(ISNUMBER(countrylistsize))),ROWS(F$3:F27)+SUM(ISBLANK(countrylistsize))),NOT(countrylistsize="")*IF(ISNUMBER(countrylistsize),COUNTIF(countrylistsize,"&lt;="&amp;countrylistsize),COUNTIF(countrylistsize,"&lt;="&amp;countrylistsize)+SUM(ISNUMBER(countrylistsize))),0)), ""))</f>
        <v/>
      </c>
      <c r="I27" s="70"/>
      <c r="J27" s="67" t="str">
        <f t="array" aca="1" ref="J27" ca="1">IF($I$1&lt;&gt;"y", "", IFERROR(INDEX(admin1listsize,MATCH(SMALL(NOT(admin1listsize="")*IF(ISNUMBER(admin1listsize),COUNTIF(admin1listsize,"&lt;="&amp;admin1listsize),COUNTIF(admin1listsize,"&lt;="&amp;admin1listsize)+SUM(ISNUMBER(admin1listsize))),ROWS(D$3:D27)+SUM(ISBLANK(admin1listsize))),NOT(admin1listsize="")*IF(ISNUMBER(admin1listsize),COUNTIF(admin1listsize,"&lt;="&amp;admin1listsize),COUNTIF(admin1listsize,"&lt;="&amp;admin1listsize)+SUM(ISNUMBER(admin1listsize))),0)), ""))</f>
        <v>USA@Oklahoma</v>
      </c>
      <c r="K27" s="71">
        <v>6</v>
      </c>
    </row>
    <row r="28" spans="1:11" s="1" customFormat="1" x14ac:dyDescent="0.25">
      <c r="A28" s="93" t="str">
        <f>IF($I$1&lt;&gt;"y", "", IF(ISBLANK(DATA!D29),"",IF(ISBLANK(DATA!K29),"NO DATA",DATA!K29)))</f>
        <v>Mexico</v>
      </c>
      <c r="B28" s="93" t="str">
        <f>IF($I$1&lt;&gt;"y", "",IF(ISBLANK(DATA!D29),"", IF(ISBLANK(DATA!L29),"NO DATA",DATA!L29)))</f>
        <v>Durango</v>
      </c>
      <c r="C28" s="93" t="str">
        <f t="shared" si="1"/>
        <v>Mexico@Durango</v>
      </c>
      <c r="D28" s="93" t="str">
        <f ca="1">IF($I$1&lt;&gt;"y", "", IF(C29="", "", IFERROR(LOOKUP(2,1/(COUNTIF($D$2:D27,mergednames)=0),mergednames), "")))</f>
        <v>Mexico@Coahuila</v>
      </c>
      <c r="E28" s="93">
        <f t="shared" ca="1" si="2"/>
        <v>26</v>
      </c>
      <c r="F28" s="93" t="str">
        <f ca="1">IF($I$1&lt;&gt;"y", "", IF(A29="", "", IFERROR(LOOKUP(2,1/(COUNTIF($F$2:F27,get_country)=0),get_country), "")))</f>
        <v/>
      </c>
      <c r="G28" s="93" t="str">
        <f t="shared" ca="1" si="0"/>
        <v/>
      </c>
      <c r="H28" s="67" t="str">
        <f t="array" aca="1" ref="H28" ca="1">IF($I$1&lt;&gt;"y", "", IFERROR(INDEX(countrylistsize,MATCH(SMALL(NOT(countrylistsize="")*IF(ISNUMBER(countrylistsize),COUNTIF(countrylistsize,"&lt;="&amp;countrylistsize),COUNTIF(countrylistsize,"&lt;="&amp;countrylistsize)+SUM(ISNUMBER(countrylistsize))),ROWS(F$3:F28)+SUM(ISBLANK(countrylistsize))),NOT(countrylistsize="")*IF(ISNUMBER(countrylistsize),COUNTIF(countrylistsize,"&lt;="&amp;countrylistsize),COUNTIF(countrylistsize,"&lt;="&amp;countrylistsize)+SUM(ISNUMBER(countrylistsize))),0)), ""))</f>
        <v/>
      </c>
      <c r="I28" s="70"/>
      <c r="J28" s="67" t="str">
        <f t="array" aca="1" ref="J28" ca="1">IF($I$1&lt;&gt;"y", "", IFERROR(INDEX(admin1listsize,MATCH(SMALL(NOT(admin1listsize="")*IF(ISNUMBER(admin1listsize),COUNTIF(admin1listsize,"&lt;="&amp;admin1listsize),COUNTIF(admin1listsize,"&lt;="&amp;admin1listsize)+SUM(ISNUMBER(admin1listsize))),ROWS(D$3:D28)+SUM(ISBLANK(admin1listsize))),NOT(admin1listsize="")*IF(ISNUMBER(admin1listsize),COUNTIF(admin1listsize,"&lt;="&amp;admin1listsize),COUNTIF(admin1listsize,"&lt;="&amp;admin1listsize)+SUM(ISNUMBER(admin1listsize))),0)), ""))</f>
        <v>USA@Texas</v>
      </c>
      <c r="K28" s="71">
        <v>7</v>
      </c>
    </row>
    <row r="29" spans="1:11" s="1" customFormat="1" x14ac:dyDescent="0.25">
      <c r="A29" s="93" t="str">
        <f>IF($I$1&lt;&gt;"y", "", IF(ISBLANK(DATA!D30),"",IF(ISBLANK(DATA!K30),"NO DATA",DATA!K30)))</f>
        <v>Mexico</v>
      </c>
      <c r="B29" s="93" t="str">
        <f>IF($I$1&lt;&gt;"y", "",IF(ISBLANK(DATA!D30),"", IF(ISBLANK(DATA!L30),"NO DATA",DATA!L30)))</f>
        <v>Durango</v>
      </c>
      <c r="C29" s="93" t="str">
        <f t="shared" si="1"/>
        <v>Mexico@Durango</v>
      </c>
      <c r="D29" s="93" t="str">
        <f ca="1">IF($I$1&lt;&gt;"y", "", IF(C30="", "", IFERROR(LOOKUP(2,1/(COUNTIF($D$2:D28,mergednames)=0),mergednames), "")))</f>
        <v>Mexico@Chihuahua</v>
      </c>
      <c r="E29" s="93">
        <f t="shared" ca="1" si="2"/>
        <v>27</v>
      </c>
      <c r="F29" s="93" t="str">
        <f ca="1">IF($I$1&lt;&gt;"y", "", IF(A30="", "", IFERROR(LOOKUP(2,1/(COUNTIF($F$2:F28,get_country)=0),get_country), "")))</f>
        <v/>
      </c>
      <c r="G29" s="93" t="str">
        <f t="shared" ca="1" si="0"/>
        <v/>
      </c>
      <c r="H29" s="67" t="str">
        <f t="array" aca="1" ref="H29" ca="1">IF($I$1&lt;&gt;"y", "", IFERROR(INDEX(countrylistsize,MATCH(SMALL(NOT(countrylistsize="")*IF(ISNUMBER(countrylistsize),COUNTIF(countrylistsize,"&lt;="&amp;countrylistsize),COUNTIF(countrylistsize,"&lt;="&amp;countrylistsize)+SUM(ISNUMBER(countrylistsize))),ROWS(F$3:F29)+SUM(ISBLANK(countrylistsize))),NOT(countrylistsize="")*IF(ISNUMBER(countrylistsize),COUNTIF(countrylistsize,"&lt;="&amp;countrylistsize),COUNTIF(countrylistsize,"&lt;="&amp;countrylistsize)+SUM(ISNUMBER(countrylistsize))),0)), ""))</f>
        <v/>
      </c>
      <c r="I29" s="70"/>
      <c r="J29" s="67" t="str">
        <f t="array" aca="1" ref="J29" ca="1">IF($I$1&lt;&gt;"y", "", IFERROR(INDEX(admin1listsize,MATCH(SMALL(NOT(admin1listsize="")*IF(ISNUMBER(admin1listsize),COUNTIF(admin1listsize,"&lt;="&amp;admin1listsize),COUNTIF(admin1listsize,"&lt;="&amp;admin1listsize)+SUM(ISNUMBER(admin1listsize))),ROWS(D$3:D29)+SUM(ISBLANK(admin1listsize))),NOT(admin1listsize="")*IF(ISNUMBER(admin1listsize),COUNTIF(admin1listsize,"&lt;="&amp;admin1listsize),COUNTIF(admin1listsize,"&lt;="&amp;admin1listsize)+SUM(ISNUMBER(admin1listsize))),0)), ""))</f>
        <v>USA@Utah</v>
      </c>
      <c r="K29" s="71">
        <v>3</v>
      </c>
    </row>
    <row r="30" spans="1:11" s="1" customFormat="1" x14ac:dyDescent="0.25">
      <c r="A30" s="93" t="str">
        <f>IF($I$1&lt;&gt;"y", "", IF(ISBLANK(DATA!D31),"",IF(ISBLANK(DATA!K31),"NO DATA",DATA!K31)))</f>
        <v>Mexico</v>
      </c>
      <c r="B30" s="93" t="str">
        <f>IF($I$1&lt;&gt;"y", "",IF(ISBLANK(DATA!D31),"", IF(ISBLANK(DATA!L31),"NO DATA",DATA!L31)))</f>
        <v>Nuevo León</v>
      </c>
      <c r="C30" s="93" t="str">
        <f t="shared" si="1"/>
        <v>Mexico@Nuevo León</v>
      </c>
      <c r="D30" s="93" t="str">
        <f ca="1">IF($I$1&lt;&gt;"y", "", IF(C31="", "", IFERROR(LOOKUP(2,1/(COUNTIF($D$2:D29,mergednames)=0),mergednames), "")))</f>
        <v/>
      </c>
      <c r="E30" s="93" t="str">
        <f t="shared" ca="1" si="2"/>
        <v/>
      </c>
      <c r="F30" s="93" t="str">
        <f ca="1">IF($I$1&lt;&gt;"y", "", IF(A31="", "", IFERROR(LOOKUP(2,1/(COUNTIF($F$2:F29,get_country)=0),get_country), "")))</f>
        <v/>
      </c>
      <c r="G30" s="93" t="str">
        <f t="shared" ca="1" si="0"/>
        <v/>
      </c>
      <c r="H30" s="67" t="str">
        <f t="array" aca="1" ref="H30" ca="1">IF($I$1&lt;&gt;"y", "", IFERROR(INDEX(countrylistsize,MATCH(SMALL(NOT(countrylistsize="")*IF(ISNUMBER(countrylistsize),COUNTIF(countrylistsize,"&lt;="&amp;countrylistsize),COUNTIF(countrylistsize,"&lt;="&amp;countrylistsize)+SUM(ISNUMBER(countrylistsize))),ROWS(F$3:F30)+SUM(ISBLANK(countrylistsize))),NOT(countrylistsize="")*IF(ISNUMBER(countrylistsize),COUNTIF(countrylistsize,"&lt;="&amp;countrylistsize),COUNTIF(countrylistsize,"&lt;="&amp;countrylistsize)+SUM(ISNUMBER(countrylistsize))),0)), ""))</f>
        <v/>
      </c>
      <c r="I30" s="70"/>
      <c r="J30" s="67" t="str">
        <f t="array" aca="1" ref="J30" ca="1">IF($I$1&lt;&gt;"y", "", IFERROR(INDEX(admin1listsize,MATCH(SMALL(NOT(admin1listsize="")*IF(ISNUMBER(admin1listsize),COUNTIF(admin1listsize,"&lt;="&amp;admin1listsize),COUNTIF(admin1listsize,"&lt;="&amp;admin1listsize)+SUM(ISNUMBER(admin1listsize))),ROWS(D$3:D30)+SUM(ISBLANK(admin1listsize))),NOT(admin1listsize="")*IF(ISNUMBER(admin1listsize),COUNTIF(admin1listsize,"&lt;="&amp;admin1listsize),COUNTIF(admin1listsize,"&lt;="&amp;admin1listsize)+SUM(ISNUMBER(admin1listsize))),0)), ""))</f>
        <v/>
      </c>
      <c r="K30" s="71"/>
    </row>
    <row r="31" spans="1:11" s="1" customFormat="1" x14ac:dyDescent="0.25">
      <c r="A31" s="93" t="str">
        <f>IF($I$1&lt;&gt;"y", "", IF(ISBLANK(DATA!D32),"",IF(ISBLANK(DATA!K32),"NO DATA",DATA!K32)))</f>
        <v>Mexico</v>
      </c>
      <c r="B31" s="93" t="str">
        <f>IF($I$1&lt;&gt;"y", "",IF(ISBLANK(DATA!D32),"", IF(ISBLANK(DATA!L32),"NO DATA",DATA!L32)))</f>
        <v>Nuevo León</v>
      </c>
      <c r="C31" s="93" t="str">
        <f t="shared" si="1"/>
        <v>Mexico@Nuevo León</v>
      </c>
      <c r="D31" s="93" t="str">
        <f ca="1">IF($I$1&lt;&gt;"y", "", IF(C32="", "", IFERROR(LOOKUP(2,1/(COUNTIF($D$2:D30,mergednames)=0),mergednames), "")))</f>
        <v/>
      </c>
      <c r="E31" s="93" t="str">
        <f t="shared" ca="1" si="2"/>
        <v/>
      </c>
      <c r="F31" s="93" t="str">
        <f ca="1">IF($I$1&lt;&gt;"y", "", IF(A32="", "", IFERROR(LOOKUP(2,1/(COUNTIF($F$2:F30,get_country)=0),get_country), "")))</f>
        <v/>
      </c>
      <c r="G31" s="93" t="str">
        <f t="shared" ca="1" si="0"/>
        <v/>
      </c>
      <c r="H31" s="67" t="str">
        <f t="array" aca="1" ref="H31" ca="1">IF($I$1&lt;&gt;"y", "", IFERROR(INDEX(countrylistsize,MATCH(SMALL(NOT(countrylistsize="")*IF(ISNUMBER(countrylistsize),COUNTIF(countrylistsize,"&lt;="&amp;countrylistsize),COUNTIF(countrylistsize,"&lt;="&amp;countrylistsize)+SUM(ISNUMBER(countrylistsize))),ROWS(F$3:F31)+SUM(ISBLANK(countrylistsize))),NOT(countrylistsize="")*IF(ISNUMBER(countrylistsize),COUNTIF(countrylistsize,"&lt;="&amp;countrylistsize),COUNTIF(countrylistsize,"&lt;="&amp;countrylistsize)+SUM(ISNUMBER(countrylistsize))),0)), ""))</f>
        <v/>
      </c>
      <c r="I31" s="70"/>
      <c r="J31" s="67" t="str">
        <f t="array" aca="1" ref="J31" ca="1">IF($I$1&lt;&gt;"y", "", IFERROR(INDEX(admin1listsize,MATCH(SMALL(NOT(admin1listsize="")*IF(ISNUMBER(admin1listsize),COUNTIF(admin1listsize,"&lt;="&amp;admin1listsize),COUNTIF(admin1listsize,"&lt;="&amp;admin1listsize)+SUM(ISNUMBER(admin1listsize))),ROWS(D$3:D31)+SUM(ISBLANK(admin1listsize))),NOT(admin1listsize="")*IF(ISNUMBER(admin1listsize),COUNTIF(admin1listsize,"&lt;="&amp;admin1listsize),COUNTIF(admin1listsize,"&lt;="&amp;admin1listsize)+SUM(ISNUMBER(admin1listsize))),0)), ""))</f>
        <v/>
      </c>
      <c r="K31" s="71"/>
    </row>
    <row r="32" spans="1:11" s="1" customFormat="1" x14ac:dyDescent="0.25">
      <c r="A32" s="93" t="str">
        <f>IF($I$1&lt;&gt;"y", "", IF(ISBLANK(DATA!D33),"",IF(ISBLANK(DATA!K33),"NO DATA",DATA!K33)))</f>
        <v>Mexico</v>
      </c>
      <c r="B32" s="93" t="str">
        <f>IF($I$1&lt;&gt;"y", "",IF(ISBLANK(DATA!D33),"", IF(ISBLANK(DATA!L33),"NO DATA",DATA!L33)))</f>
        <v>Nuevo León</v>
      </c>
      <c r="C32" s="93" t="str">
        <f t="shared" si="1"/>
        <v>Mexico@Nuevo León</v>
      </c>
      <c r="D32" s="93" t="str">
        <f ca="1">IF($I$1&lt;&gt;"y", "", IF(C33="", "", IFERROR(LOOKUP(2,1/(COUNTIF($D$2:D31,mergednames)=0),mergednames), "")))</f>
        <v/>
      </c>
      <c r="E32" s="93" t="str">
        <f t="shared" ca="1" si="2"/>
        <v/>
      </c>
      <c r="F32" s="93" t="str">
        <f ca="1">IF($I$1&lt;&gt;"y", "", IF(A33="", "", IFERROR(LOOKUP(2,1/(COUNTIF($F$2:F31,get_country)=0),get_country), "")))</f>
        <v/>
      </c>
      <c r="G32" s="93" t="str">
        <f t="shared" ca="1" si="0"/>
        <v/>
      </c>
      <c r="H32" s="67" t="str">
        <f t="array" aca="1" ref="H32" ca="1">IF($I$1&lt;&gt;"y", "", IFERROR(INDEX(countrylistsize,MATCH(SMALL(NOT(countrylistsize="")*IF(ISNUMBER(countrylistsize),COUNTIF(countrylistsize,"&lt;="&amp;countrylistsize),COUNTIF(countrylistsize,"&lt;="&amp;countrylistsize)+SUM(ISNUMBER(countrylistsize))),ROWS(F$3:F32)+SUM(ISBLANK(countrylistsize))),NOT(countrylistsize="")*IF(ISNUMBER(countrylistsize),COUNTIF(countrylistsize,"&lt;="&amp;countrylistsize),COUNTIF(countrylistsize,"&lt;="&amp;countrylistsize)+SUM(ISNUMBER(countrylistsize))),0)), ""))</f>
        <v/>
      </c>
      <c r="I32" s="70"/>
      <c r="J32" s="67" t="str">
        <f t="array" aca="1" ref="J32" ca="1">IF($I$1&lt;&gt;"y", "", IFERROR(INDEX(admin1listsize,MATCH(SMALL(NOT(admin1listsize="")*IF(ISNUMBER(admin1listsize),COUNTIF(admin1listsize,"&lt;="&amp;admin1listsize),COUNTIF(admin1listsize,"&lt;="&amp;admin1listsize)+SUM(ISNUMBER(admin1listsize))),ROWS(D$3:D32)+SUM(ISBLANK(admin1listsize))),NOT(admin1listsize="")*IF(ISNUMBER(admin1listsize),COUNTIF(admin1listsize,"&lt;="&amp;admin1listsize),COUNTIF(admin1listsize,"&lt;="&amp;admin1listsize)+SUM(ISNUMBER(admin1listsize))),0)), ""))</f>
        <v/>
      </c>
      <c r="K32" s="71"/>
    </row>
    <row r="33" spans="1:11" s="1" customFormat="1" x14ac:dyDescent="0.25">
      <c r="A33" s="93" t="str">
        <f>IF($I$1&lt;&gt;"y", "", IF(ISBLANK(DATA!D34),"",IF(ISBLANK(DATA!K34),"NO DATA",DATA!K34)))</f>
        <v>Mexico</v>
      </c>
      <c r="B33" s="93" t="str">
        <f>IF($I$1&lt;&gt;"y", "",IF(ISBLANK(DATA!D34),"", IF(ISBLANK(DATA!L34),"NO DATA",DATA!L34)))</f>
        <v>San Luis Potosí</v>
      </c>
      <c r="C33" s="93" t="str">
        <f t="shared" si="1"/>
        <v>Mexico@San Luis Potosí</v>
      </c>
      <c r="D33" s="93" t="str">
        <f ca="1">IF($I$1&lt;&gt;"y", "", IF(C34="", "", IFERROR(LOOKUP(2,1/(COUNTIF($D$2:D32,mergednames)=0),mergednames), "")))</f>
        <v/>
      </c>
      <c r="E33" s="93" t="str">
        <f t="shared" ca="1" si="2"/>
        <v/>
      </c>
      <c r="F33" s="93" t="str">
        <f ca="1">IF($I$1&lt;&gt;"y", "", IF(A34="", "", IFERROR(LOOKUP(2,1/(COUNTIF($F$2:F32,get_country)=0),get_country), "")))</f>
        <v/>
      </c>
      <c r="G33" s="93" t="str">
        <f t="shared" ca="1" si="0"/>
        <v/>
      </c>
      <c r="H33" s="67" t="str">
        <f t="array" aca="1" ref="H33" ca="1">IF($I$1&lt;&gt;"y", "", IFERROR(INDEX(countrylistsize,MATCH(SMALL(NOT(countrylistsize="")*IF(ISNUMBER(countrylistsize),COUNTIF(countrylistsize,"&lt;="&amp;countrylistsize),COUNTIF(countrylistsize,"&lt;="&amp;countrylistsize)+SUM(ISNUMBER(countrylistsize))),ROWS(F$3:F33)+SUM(ISBLANK(countrylistsize))),NOT(countrylistsize="")*IF(ISNUMBER(countrylistsize),COUNTIF(countrylistsize,"&lt;="&amp;countrylistsize),COUNTIF(countrylistsize,"&lt;="&amp;countrylistsize)+SUM(ISNUMBER(countrylistsize))),0)), ""))</f>
        <v/>
      </c>
      <c r="I33" s="70"/>
      <c r="J33" s="67" t="str">
        <f t="array" aca="1" ref="J33" ca="1">IF($I$1&lt;&gt;"y", "", IFERROR(INDEX(admin1listsize,MATCH(SMALL(NOT(admin1listsize="")*IF(ISNUMBER(admin1listsize),COUNTIF(admin1listsize,"&lt;="&amp;admin1listsize),COUNTIF(admin1listsize,"&lt;="&amp;admin1listsize)+SUM(ISNUMBER(admin1listsize))),ROWS(D$3:D33)+SUM(ISBLANK(admin1listsize))),NOT(admin1listsize="")*IF(ISNUMBER(admin1listsize),COUNTIF(admin1listsize,"&lt;="&amp;admin1listsize),COUNTIF(admin1listsize,"&lt;="&amp;admin1listsize)+SUM(ISNUMBER(admin1listsize))),0)), ""))</f>
        <v/>
      </c>
      <c r="K33" s="71"/>
    </row>
    <row r="34" spans="1:11" s="1" customFormat="1" x14ac:dyDescent="0.25">
      <c r="A34" s="93" t="str">
        <f>IF($I$1&lt;&gt;"y", "", IF(ISBLANK(DATA!D35),"",IF(ISBLANK(DATA!K35),"NO DATA",DATA!K35)))</f>
        <v>Mexico</v>
      </c>
      <c r="B34" s="93" t="str">
        <f>IF($I$1&lt;&gt;"y", "",IF(ISBLANK(DATA!D35),"", IF(ISBLANK(DATA!L35),"NO DATA",DATA!L35)))</f>
        <v>San Luis Potosí</v>
      </c>
      <c r="C34" s="93" t="str">
        <f t="shared" si="1"/>
        <v>Mexico@San Luis Potosí</v>
      </c>
      <c r="D34" s="93" t="str">
        <f ca="1">IF($I$1&lt;&gt;"y", "", IF(C35="", "", IFERROR(LOOKUP(2,1/(COUNTIF($D$2:D33,mergednames)=0),mergednames), "")))</f>
        <v/>
      </c>
      <c r="E34" s="93" t="str">
        <f t="shared" ca="1" si="2"/>
        <v/>
      </c>
      <c r="F34" s="93" t="str">
        <f ca="1">IF($I$1&lt;&gt;"y", "", IF(A35="", "", IFERROR(LOOKUP(2,1/(COUNTIF($F$2:F33,get_country)=0),get_country), "")))</f>
        <v/>
      </c>
      <c r="G34" s="93" t="str">
        <f t="shared" ca="1" si="0"/>
        <v/>
      </c>
      <c r="H34" s="67" t="str">
        <f t="array" aca="1" ref="H34" ca="1">IF($I$1&lt;&gt;"y", "", IFERROR(INDEX(countrylistsize,MATCH(SMALL(NOT(countrylistsize="")*IF(ISNUMBER(countrylistsize),COUNTIF(countrylistsize,"&lt;="&amp;countrylistsize),COUNTIF(countrylistsize,"&lt;="&amp;countrylistsize)+SUM(ISNUMBER(countrylistsize))),ROWS(F$3:F34)+SUM(ISBLANK(countrylistsize))),NOT(countrylistsize="")*IF(ISNUMBER(countrylistsize),COUNTIF(countrylistsize,"&lt;="&amp;countrylistsize),COUNTIF(countrylistsize,"&lt;="&amp;countrylistsize)+SUM(ISNUMBER(countrylistsize))),0)), ""))</f>
        <v/>
      </c>
      <c r="I34" s="70"/>
      <c r="J34" s="67" t="str">
        <f t="array" aca="1" ref="J34" ca="1">IF($I$1&lt;&gt;"y", "", IFERROR(INDEX(admin1listsize,MATCH(SMALL(NOT(admin1listsize="")*IF(ISNUMBER(admin1listsize),COUNTIF(admin1listsize,"&lt;="&amp;admin1listsize),COUNTIF(admin1listsize,"&lt;="&amp;admin1listsize)+SUM(ISNUMBER(admin1listsize))),ROWS(D$3:D34)+SUM(ISBLANK(admin1listsize))),NOT(admin1listsize="")*IF(ISNUMBER(admin1listsize),COUNTIF(admin1listsize,"&lt;="&amp;admin1listsize),COUNTIF(admin1listsize,"&lt;="&amp;admin1listsize)+SUM(ISNUMBER(admin1listsize))),0)), ""))</f>
        <v/>
      </c>
      <c r="K34" s="71"/>
    </row>
    <row r="35" spans="1:11" s="1" customFormat="1" x14ac:dyDescent="0.25">
      <c r="A35" s="93" t="str">
        <f>IF($I$1&lt;&gt;"y", "", IF(ISBLANK(DATA!D36),"",IF(ISBLANK(DATA!K36),"NO DATA",DATA!K36)))</f>
        <v>Mexico</v>
      </c>
      <c r="B35" s="93" t="str">
        <f>IF($I$1&lt;&gt;"y", "",IF(ISBLANK(DATA!D36),"", IF(ISBLANK(DATA!L36),"NO DATA",DATA!L36)))</f>
        <v>San Luis Potosí</v>
      </c>
      <c r="C35" s="93" t="str">
        <f t="shared" si="1"/>
        <v>Mexico@San Luis Potosí</v>
      </c>
      <c r="D35" s="93" t="str">
        <f ca="1">IF($I$1&lt;&gt;"y", "", IF(C36="", "", IFERROR(LOOKUP(2,1/(COUNTIF($D$2:D34,mergednames)=0),mergednames), "")))</f>
        <v/>
      </c>
      <c r="E35" s="93" t="str">
        <f t="shared" ca="1" si="2"/>
        <v/>
      </c>
      <c r="F35" s="93" t="str">
        <f ca="1">IF($I$1&lt;&gt;"y", "", IF(A36="", "", IFERROR(LOOKUP(2,1/(COUNTIF($F$2:F34,get_country)=0),get_country), "")))</f>
        <v/>
      </c>
      <c r="G35" s="93" t="str">
        <f t="shared" ca="1" si="0"/>
        <v/>
      </c>
      <c r="H35" s="67" t="str">
        <f t="array" aca="1" ref="H35" ca="1">IF($I$1&lt;&gt;"y", "", IFERROR(INDEX(countrylistsize,MATCH(SMALL(NOT(countrylistsize="")*IF(ISNUMBER(countrylistsize),COUNTIF(countrylistsize,"&lt;="&amp;countrylistsize),COUNTIF(countrylistsize,"&lt;="&amp;countrylistsize)+SUM(ISNUMBER(countrylistsize))),ROWS(F$3:F35)+SUM(ISBLANK(countrylistsize))),NOT(countrylistsize="")*IF(ISNUMBER(countrylistsize),COUNTIF(countrylistsize,"&lt;="&amp;countrylistsize),COUNTIF(countrylistsize,"&lt;="&amp;countrylistsize)+SUM(ISNUMBER(countrylistsize))),0)), ""))</f>
        <v/>
      </c>
      <c r="I35" s="70"/>
      <c r="J35" s="67" t="str">
        <f t="array" aca="1" ref="J35" ca="1">IF($I$1&lt;&gt;"y", "", IFERROR(INDEX(admin1listsize,MATCH(SMALL(NOT(admin1listsize="")*IF(ISNUMBER(admin1listsize),COUNTIF(admin1listsize,"&lt;="&amp;admin1listsize),COUNTIF(admin1listsize,"&lt;="&amp;admin1listsize)+SUM(ISNUMBER(admin1listsize))),ROWS(D$3:D35)+SUM(ISBLANK(admin1listsize))),NOT(admin1listsize="")*IF(ISNUMBER(admin1listsize),COUNTIF(admin1listsize,"&lt;="&amp;admin1listsize),COUNTIF(admin1listsize,"&lt;="&amp;admin1listsize)+SUM(ISNUMBER(admin1listsize))),0)), ""))</f>
        <v/>
      </c>
      <c r="K35" s="71"/>
    </row>
    <row r="36" spans="1:11" s="1" customFormat="1" x14ac:dyDescent="0.25">
      <c r="A36" s="93" t="str">
        <f>IF($I$1&lt;&gt;"y", "", IF(ISBLANK(DATA!D37),"",IF(ISBLANK(DATA!K37),"NO DATA",DATA!K37)))</f>
        <v>Mexico</v>
      </c>
      <c r="B36" s="93" t="str">
        <f>IF($I$1&lt;&gt;"y", "",IF(ISBLANK(DATA!D37),"", IF(ISBLANK(DATA!L37),"NO DATA",DATA!L37)))</f>
        <v>San Luis Potosí</v>
      </c>
      <c r="C36" s="93" t="str">
        <f t="shared" si="1"/>
        <v>Mexico@San Luis Potosí</v>
      </c>
      <c r="D36" s="93" t="str">
        <f ca="1">IF($I$1&lt;&gt;"y", "", IF(C37="", "", IFERROR(LOOKUP(2,1/(COUNTIF($D$2:D35,mergednames)=0),mergednames), "")))</f>
        <v/>
      </c>
      <c r="E36" s="93" t="str">
        <f t="shared" ca="1" si="2"/>
        <v/>
      </c>
      <c r="F36" s="93" t="str">
        <f ca="1">IF($I$1&lt;&gt;"y", "", IF(A37="", "", IFERROR(LOOKUP(2,1/(COUNTIF($F$2:F35,get_country)=0),get_country), "")))</f>
        <v/>
      </c>
      <c r="G36" s="93" t="str">
        <f t="shared" ca="1" si="0"/>
        <v/>
      </c>
      <c r="H36" s="67" t="str">
        <f t="array" aca="1" ref="H36" ca="1">IF($I$1&lt;&gt;"y", "", IFERROR(INDEX(countrylistsize,MATCH(SMALL(NOT(countrylistsize="")*IF(ISNUMBER(countrylistsize),COUNTIF(countrylistsize,"&lt;="&amp;countrylistsize),COUNTIF(countrylistsize,"&lt;="&amp;countrylistsize)+SUM(ISNUMBER(countrylistsize))),ROWS(F$3:F36)+SUM(ISBLANK(countrylistsize))),NOT(countrylistsize="")*IF(ISNUMBER(countrylistsize),COUNTIF(countrylistsize,"&lt;="&amp;countrylistsize),COUNTIF(countrylistsize,"&lt;="&amp;countrylistsize)+SUM(ISNUMBER(countrylistsize))),0)), ""))</f>
        <v/>
      </c>
      <c r="I36" s="70"/>
      <c r="J36" s="67" t="str">
        <f t="array" aca="1" ref="J36" ca="1">IF($I$1&lt;&gt;"y", "", IFERROR(INDEX(admin1listsize,MATCH(SMALL(NOT(admin1listsize="")*IF(ISNUMBER(admin1listsize),COUNTIF(admin1listsize,"&lt;="&amp;admin1listsize),COUNTIF(admin1listsize,"&lt;="&amp;admin1listsize)+SUM(ISNUMBER(admin1listsize))),ROWS(D$3:D36)+SUM(ISBLANK(admin1listsize))),NOT(admin1listsize="")*IF(ISNUMBER(admin1listsize),COUNTIF(admin1listsize,"&lt;="&amp;admin1listsize),COUNTIF(admin1listsize,"&lt;="&amp;admin1listsize)+SUM(ISNUMBER(admin1listsize))),0)), ""))</f>
        <v/>
      </c>
      <c r="K36" s="71"/>
    </row>
    <row r="37" spans="1:11" s="1" customFormat="1" x14ac:dyDescent="0.25">
      <c r="A37" s="93" t="str">
        <f>IF($I$1&lt;&gt;"y", "", IF(ISBLANK(DATA!D38),"",IF(ISBLANK(DATA!K38),"NO DATA",DATA!K38)))</f>
        <v>Mexico</v>
      </c>
      <c r="B37" s="93" t="str">
        <f>IF($I$1&lt;&gt;"y", "",IF(ISBLANK(DATA!D38),"", IF(ISBLANK(DATA!L38),"NO DATA",DATA!L38)))</f>
        <v>San Luis Potosí</v>
      </c>
      <c r="C37" s="93" t="str">
        <f t="shared" si="1"/>
        <v>Mexico@San Luis Potosí</v>
      </c>
      <c r="D37" s="93" t="str">
        <f ca="1">IF($I$1&lt;&gt;"y", "", IF(C38="", "", IFERROR(LOOKUP(2,1/(COUNTIF($D$2:D36,mergednames)=0),mergednames), "")))</f>
        <v/>
      </c>
      <c r="E37" s="93" t="str">
        <f t="shared" ca="1" si="2"/>
        <v/>
      </c>
      <c r="F37" s="93" t="str">
        <f ca="1">IF($I$1&lt;&gt;"y", "", IF(A38="", "", IFERROR(LOOKUP(2,1/(COUNTIF($F$2:F36,get_country)=0),get_country), "")))</f>
        <v/>
      </c>
      <c r="G37" s="93" t="str">
        <f t="shared" ca="1" si="0"/>
        <v/>
      </c>
      <c r="H37" s="67" t="str">
        <f t="array" aca="1" ref="H37" ca="1">IF($I$1&lt;&gt;"y", "", IFERROR(INDEX(countrylistsize,MATCH(SMALL(NOT(countrylistsize="")*IF(ISNUMBER(countrylistsize),COUNTIF(countrylistsize,"&lt;="&amp;countrylistsize),COUNTIF(countrylistsize,"&lt;="&amp;countrylistsize)+SUM(ISNUMBER(countrylistsize))),ROWS(F$3:F37)+SUM(ISBLANK(countrylistsize))),NOT(countrylistsize="")*IF(ISNUMBER(countrylistsize),COUNTIF(countrylistsize,"&lt;="&amp;countrylistsize),COUNTIF(countrylistsize,"&lt;="&amp;countrylistsize)+SUM(ISNUMBER(countrylistsize))),0)), ""))</f>
        <v/>
      </c>
      <c r="I37" s="70"/>
      <c r="J37" s="67" t="str">
        <f t="array" aca="1" ref="J37" ca="1">IF($I$1&lt;&gt;"y", "", IFERROR(INDEX(admin1listsize,MATCH(SMALL(NOT(admin1listsize="")*IF(ISNUMBER(admin1listsize),COUNTIF(admin1listsize,"&lt;="&amp;admin1listsize),COUNTIF(admin1listsize,"&lt;="&amp;admin1listsize)+SUM(ISNUMBER(admin1listsize))),ROWS(D$3:D37)+SUM(ISBLANK(admin1listsize))),NOT(admin1listsize="")*IF(ISNUMBER(admin1listsize),COUNTIF(admin1listsize,"&lt;="&amp;admin1listsize),COUNTIF(admin1listsize,"&lt;="&amp;admin1listsize)+SUM(ISNUMBER(admin1listsize))),0)), ""))</f>
        <v/>
      </c>
      <c r="K37" s="71"/>
    </row>
    <row r="38" spans="1:11" s="1" customFormat="1" x14ac:dyDescent="0.25">
      <c r="A38" s="93" t="str">
        <f>IF($I$1&lt;&gt;"y", "", IF(ISBLANK(DATA!D39),"",IF(ISBLANK(DATA!K39),"NO DATA",DATA!K39)))</f>
        <v>Mexico</v>
      </c>
      <c r="B38" s="93" t="str">
        <f>IF($I$1&lt;&gt;"y", "",IF(ISBLANK(DATA!D39),"", IF(ISBLANK(DATA!L39),"NO DATA",DATA!L39)))</f>
        <v>San Luis Potosí</v>
      </c>
      <c r="C38" s="93" t="str">
        <f t="shared" si="1"/>
        <v>Mexico@San Luis Potosí</v>
      </c>
      <c r="D38" s="93" t="str">
        <f ca="1">IF($I$1&lt;&gt;"y", "", IF(C39="", "", IFERROR(LOOKUP(2,1/(COUNTIF($D$2:D37,mergednames)=0),mergednames), "")))</f>
        <v/>
      </c>
      <c r="E38" s="93" t="str">
        <f t="shared" ca="1" si="2"/>
        <v/>
      </c>
      <c r="F38" s="93" t="str">
        <f ca="1">IF($I$1&lt;&gt;"y", "", IF(A39="", "", IFERROR(LOOKUP(2,1/(COUNTIF($F$2:F37,get_country)=0),get_country), "")))</f>
        <v/>
      </c>
      <c r="G38" s="93" t="str">
        <f t="shared" ca="1" si="0"/>
        <v/>
      </c>
      <c r="H38" s="67" t="str">
        <f t="array" aca="1" ref="H38" ca="1">IF($I$1&lt;&gt;"y", "", IFERROR(INDEX(countrylistsize,MATCH(SMALL(NOT(countrylistsize="")*IF(ISNUMBER(countrylistsize),COUNTIF(countrylistsize,"&lt;="&amp;countrylistsize),COUNTIF(countrylistsize,"&lt;="&amp;countrylistsize)+SUM(ISNUMBER(countrylistsize))),ROWS(F$3:F38)+SUM(ISBLANK(countrylistsize))),NOT(countrylistsize="")*IF(ISNUMBER(countrylistsize),COUNTIF(countrylistsize,"&lt;="&amp;countrylistsize),COUNTIF(countrylistsize,"&lt;="&amp;countrylistsize)+SUM(ISNUMBER(countrylistsize))),0)), ""))</f>
        <v/>
      </c>
      <c r="I38" s="70"/>
      <c r="J38" s="67" t="str">
        <f t="array" aca="1" ref="J38" ca="1">IF($I$1&lt;&gt;"y", "", IFERROR(INDEX(admin1listsize,MATCH(SMALL(NOT(admin1listsize="")*IF(ISNUMBER(admin1listsize),COUNTIF(admin1listsize,"&lt;="&amp;admin1listsize),COUNTIF(admin1listsize,"&lt;="&amp;admin1listsize)+SUM(ISNUMBER(admin1listsize))),ROWS(D$3:D38)+SUM(ISBLANK(admin1listsize))),NOT(admin1listsize="")*IF(ISNUMBER(admin1listsize),COUNTIF(admin1listsize,"&lt;="&amp;admin1listsize),COUNTIF(admin1listsize,"&lt;="&amp;admin1listsize)+SUM(ISNUMBER(admin1listsize))),0)), ""))</f>
        <v/>
      </c>
      <c r="K38" s="71"/>
    </row>
    <row r="39" spans="1:11" s="1" customFormat="1" x14ac:dyDescent="0.25">
      <c r="A39" s="93" t="str">
        <f>IF($I$1&lt;&gt;"y", "", IF(ISBLANK(DATA!D40),"",IF(ISBLANK(DATA!K40),"NO DATA",DATA!K40)))</f>
        <v>Mexico</v>
      </c>
      <c r="B39" s="93" t="str">
        <f>IF($I$1&lt;&gt;"y", "",IF(ISBLANK(DATA!D40),"", IF(ISBLANK(DATA!L40),"NO DATA",DATA!L40)))</f>
        <v>San Luis Potosí</v>
      </c>
      <c r="C39" s="93" t="str">
        <f t="shared" si="1"/>
        <v>Mexico@San Luis Potosí</v>
      </c>
      <c r="D39" s="93" t="str">
        <f ca="1">IF($I$1&lt;&gt;"y", "", IF(C40="", "", IFERROR(LOOKUP(2,1/(COUNTIF($D$2:D38,mergednames)=0),mergednames), "")))</f>
        <v/>
      </c>
      <c r="E39" s="93" t="str">
        <f t="shared" ca="1" si="2"/>
        <v/>
      </c>
      <c r="F39" s="93" t="str">
        <f ca="1">IF($I$1&lt;&gt;"y", "", IF(A40="", "", IFERROR(LOOKUP(2,1/(COUNTIF($F$2:F38,get_country)=0),get_country), "")))</f>
        <v/>
      </c>
      <c r="G39" s="93" t="str">
        <f t="shared" ca="1" si="0"/>
        <v/>
      </c>
      <c r="H39" s="67" t="str">
        <f t="array" aca="1" ref="H39" ca="1">IF($I$1&lt;&gt;"y", "", IFERROR(INDEX(countrylistsize,MATCH(SMALL(NOT(countrylistsize="")*IF(ISNUMBER(countrylistsize),COUNTIF(countrylistsize,"&lt;="&amp;countrylistsize),COUNTIF(countrylistsize,"&lt;="&amp;countrylistsize)+SUM(ISNUMBER(countrylistsize))),ROWS(F$3:F39)+SUM(ISBLANK(countrylistsize))),NOT(countrylistsize="")*IF(ISNUMBER(countrylistsize),COUNTIF(countrylistsize,"&lt;="&amp;countrylistsize),COUNTIF(countrylistsize,"&lt;="&amp;countrylistsize)+SUM(ISNUMBER(countrylistsize))),0)), ""))</f>
        <v/>
      </c>
      <c r="I39" s="70"/>
      <c r="J39" s="67" t="str">
        <f t="array" aca="1" ref="J39" ca="1">IF($I$1&lt;&gt;"y", "", IFERROR(INDEX(admin1listsize,MATCH(SMALL(NOT(admin1listsize="")*IF(ISNUMBER(admin1listsize),COUNTIF(admin1listsize,"&lt;="&amp;admin1listsize),COUNTIF(admin1listsize,"&lt;="&amp;admin1listsize)+SUM(ISNUMBER(admin1listsize))),ROWS(D$3:D39)+SUM(ISBLANK(admin1listsize))),NOT(admin1listsize="")*IF(ISNUMBER(admin1listsize),COUNTIF(admin1listsize,"&lt;="&amp;admin1listsize),COUNTIF(admin1listsize,"&lt;="&amp;admin1listsize)+SUM(ISNUMBER(admin1listsize))),0)), ""))</f>
        <v/>
      </c>
      <c r="K39" s="71"/>
    </row>
    <row r="40" spans="1:11" s="1" customFormat="1" x14ac:dyDescent="0.25">
      <c r="A40" s="93" t="str">
        <f>IF($I$1&lt;&gt;"y", "", IF(ISBLANK(DATA!D41),"",IF(ISBLANK(DATA!K41),"NO DATA",DATA!K41)))</f>
        <v>Mexico</v>
      </c>
      <c r="B40" s="93" t="str">
        <f>IF($I$1&lt;&gt;"y", "",IF(ISBLANK(DATA!D41),"", IF(ISBLANK(DATA!L41),"NO DATA",DATA!L41)))</f>
        <v>Sonora</v>
      </c>
      <c r="C40" s="93" t="str">
        <f t="shared" si="1"/>
        <v>Mexico@Sonora</v>
      </c>
      <c r="D40" s="93" t="str">
        <f ca="1">IF($I$1&lt;&gt;"y", "", IF(C41="", "", IFERROR(LOOKUP(2,1/(COUNTIF($D$2:D39,mergednames)=0),mergednames), "")))</f>
        <v/>
      </c>
      <c r="E40" s="93" t="str">
        <f t="shared" ca="1" si="2"/>
        <v/>
      </c>
      <c r="F40" s="93" t="str">
        <f ca="1">IF($I$1&lt;&gt;"y", "", IF(A41="", "", IFERROR(LOOKUP(2,1/(COUNTIF($F$2:F39,get_country)=0),get_country), "")))</f>
        <v/>
      </c>
      <c r="G40" s="93" t="str">
        <f t="shared" ca="1" si="0"/>
        <v/>
      </c>
      <c r="H40" s="67" t="str">
        <f t="array" aca="1" ref="H40" ca="1">IF($I$1&lt;&gt;"y", "", IFERROR(INDEX(countrylistsize,MATCH(SMALL(NOT(countrylistsize="")*IF(ISNUMBER(countrylistsize),COUNTIF(countrylistsize,"&lt;="&amp;countrylistsize),COUNTIF(countrylistsize,"&lt;="&amp;countrylistsize)+SUM(ISNUMBER(countrylistsize))),ROWS(F$3:F40)+SUM(ISBLANK(countrylistsize))),NOT(countrylistsize="")*IF(ISNUMBER(countrylistsize),COUNTIF(countrylistsize,"&lt;="&amp;countrylistsize),COUNTIF(countrylistsize,"&lt;="&amp;countrylistsize)+SUM(ISNUMBER(countrylistsize))),0)), ""))</f>
        <v/>
      </c>
      <c r="I40" s="70"/>
      <c r="J40" s="67" t="str">
        <f t="array" aca="1" ref="J40" ca="1">IF($I$1&lt;&gt;"y", "", IFERROR(INDEX(admin1listsize,MATCH(SMALL(NOT(admin1listsize="")*IF(ISNUMBER(admin1listsize),COUNTIF(admin1listsize,"&lt;="&amp;admin1listsize),COUNTIF(admin1listsize,"&lt;="&amp;admin1listsize)+SUM(ISNUMBER(admin1listsize))),ROWS(D$3:D40)+SUM(ISBLANK(admin1listsize))),NOT(admin1listsize="")*IF(ISNUMBER(admin1listsize),COUNTIF(admin1listsize,"&lt;="&amp;admin1listsize),COUNTIF(admin1listsize,"&lt;="&amp;admin1listsize)+SUM(ISNUMBER(admin1listsize))),0)), ""))</f>
        <v/>
      </c>
      <c r="K40" s="71"/>
    </row>
    <row r="41" spans="1:11" s="1" customFormat="1" x14ac:dyDescent="0.25">
      <c r="A41" s="93" t="str">
        <f>IF($I$1&lt;&gt;"y", "", IF(ISBLANK(DATA!D42),"",IF(ISBLANK(DATA!K42),"NO DATA",DATA!K42)))</f>
        <v>Mexico</v>
      </c>
      <c r="B41" s="93" t="str">
        <f>IF($I$1&lt;&gt;"y", "",IF(ISBLANK(DATA!D42),"", IF(ISBLANK(DATA!L42),"NO DATA",DATA!L42)))</f>
        <v>Sonora</v>
      </c>
      <c r="C41" s="93" t="str">
        <f t="shared" si="1"/>
        <v>Mexico@Sonora</v>
      </c>
      <c r="D41" s="93" t="str">
        <f ca="1">IF($I$1&lt;&gt;"y", "", IF(C42="", "", IFERROR(LOOKUP(2,1/(COUNTIF($D$2:D40,mergednames)=0),mergednames), "")))</f>
        <v/>
      </c>
      <c r="E41" s="93" t="str">
        <f t="shared" ca="1" si="2"/>
        <v/>
      </c>
      <c r="F41" s="93" t="str">
        <f ca="1">IF($I$1&lt;&gt;"y", "", IF(A42="", "", IFERROR(LOOKUP(2,1/(COUNTIF($F$2:F40,get_country)=0),get_country), "")))</f>
        <v/>
      </c>
      <c r="G41" s="93" t="str">
        <f t="shared" ca="1" si="0"/>
        <v/>
      </c>
      <c r="H41" s="67" t="str">
        <f t="array" aca="1" ref="H41" ca="1">IF($I$1&lt;&gt;"y", "", IFERROR(INDEX(countrylistsize,MATCH(SMALL(NOT(countrylistsize="")*IF(ISNUMBER(countrylistsize),COUNTIF(countrylistsize,"&lt;="&amp;countrylistsize),COUNTIF(countrylistsize,"&lt;="&amp;countrylistsize)+SUM(ISNUMBER(countrylistsize))),ROWS(F$3:F41)+SUM(ISBLANK(countrylistsize))),NOT(countrylistsize="")*IF(ISNUMBER(countrylistsize),COUNTIF(countrylistsize,"&lt;="&amp;countrylistsize),COUNTIF(countrylistsize,"&lt;="&amp;countrylistsize)+SUM(ISNUMBER(countrylistsize))),0)), ""))</f>
        <v/>
      </c>
      <c r="I41" s="70"/>
      <c r="J41" s="67" t="str">
        <f t="array" aca="1" ref="J41" ca="1">IF($I$1&lt;&gt;"y", "", IFERROR(INDEX(admin1listsize,MATCH(SMALL(NOT(admin1listsize="")*IF(ISNUMBER(admin1listsize),COUNTIF(admin1listsize,"&lt;="&amp;admin1listsize),COUNTIF(admin1listsize,"&lt;="&amp;admin1listsize)+SUM(ISNUMBER(admin1listsize))),ROWS(D$3:D41)+SUM(ISBLANK(admin1listsize))),NOT(admin1listsize="")*IF(ISNUMBER(admin1listsize),COUNTIF(admin1listsize,"&lt;="&amp;admin1listsize),COUNTIF(admin1listsize,"&lt;="&amp;admin1listsize)+SUM(ISNUMBER(admin1listsize))),0)), ""))</f>
        <v/>
      </c>
      <c r="K41" s="71"/>
    </row>
    <row r="42" spans="1:11" s="1" customFormat="1" x14ac:dyDescent="0.25">
      <c r="A42" s="93" t="str">
        <f>IF($I$1&lt;&gt;"y", "", IF(ISBLANK(DATA!D43),"",IF(ISBLANK(DATA!K43),"NO DATA",DATA!K43)))</f>
        <v>Mexico</v>
      </c>
      <c r="B42" s="93" t="str">
        <f>IF($I$1&lt;&gt;"y", "",IF(ISBLANK(DATA!D43),"", IF(ISBLANK(DATA!L43),"NO DATA",DATA!L43)))</f>
        <v>Sonora</v>
      </c>
      <c r="C42" s="93" t="str">
        <f t="shared" si="1"/>
        <v>Mexico@Sonora</v>
      </c>
      <c r="D42" s="93" t="str">
        <f ca="1">IF($I$1&lt;&gt;"y", "", IF(C43="", "", IFERROR(LOOKUP(2,1/(COUNTIF($D$2:D41,mergednames)=0),mergednames), "")))</f>
        <v/>
      </c>
      <c r="E42" s="93" t="str">
        <f t="shared" ca="1" si="2"/>
        <v/>
      </c>
      <c r="F42" s="93" t="str">
        <f ca="1">IF($I$1&lt;&gt;"y", "", IF(A43="", "", IFERROR(LOOKUP(2,1/(COUNTIF($F$2:F41,get_country)=0),get_country), "")))</f>
        <v/>
      </c>
      <c r="G42" s="93" t="str">
        <f t="shared" ca="1" si="0"/>
        <v/>
      </c>
      <c r="H42" s="67" t="str">
        <f t="array" aca="1" ref="H42" ca="1">IF($I$1&lt;&gt;"y", "", IFERROR(INDEX(countrylistsize,MATCH(SMALL(NOT(countrylistsize="")*IF(ISNUMBER(countrylistsize),COUNTIF(countrylistsize,"&lt;="&amp;countrylistsize),COUNTIF(countrylistsize,"&lt;="&amp;countrylistsize)+SUM(ISNUMBER(countrylistsize))),ROWS(F$3:F42)+SUM(ISBLANK(countrylistsize))),NOT(countrylistsize="")*IF(ISNUMBER(countrylistsize),COUNTIF(countrylistsize,"&lt;="&amp;countrylistsize),COUNTIF(countrylistsize,"&lt;="&amp;countrylistsize)+SUM(ISNUMBER(countrylistsize))),0)), ""))</f>
        <v/>
      </c>
      <c r="I42" s="70"/>
      <c r="J42" s="67" t="str">
        <f t="array" aca="1" ref="J42" ca="1">IF($I$1&lt;&gt;"y", "", IFERROR(INDEX(admin1listsize,MATCH(SMALL(NOT(admin1listsize="")*IF(ISNUMBER(admin1listsize),COUNTIF(admin1listsize,"&lt;="&amp;admin1listsize),COUNTIF(admin1listsize,"&lt;="&amp;admin1listsize)+SUM(ISNUMBER(admin1listsize))),ROWS(D$3:D42)+SUM(ISBLANK(admin1listsize))),NOT(admin1listsize="")*IF(ISNUMBER(admin1listsize),COUNTIF(admin1listsize,"&lt;="&amp;admin1listsize),COUNTIF(admin1listsize,"&lt;="&amp;admin1listsize)+SUM(ISNUMBER(admin1listsize))),0)), ""))</f>
        <v/>
      </c>
      <c r="K42" s="71"/>
    </row>
    <row r="43" spans="1:11" s="1" customFormat="1" x14ac:dyDescent="0.25">
      <c r="A43" s="93" t="str">
        <f>IF($I$1&lt;&gt;"y", "", IF(ISBLANK(DATA!D44),"",IF(ISBLANK(DATA!K44),"NO DATA",DATA!K44)))</f>
        <v>Mexico</v>
      </c>
      <c r="B43" s="93" t="str">
        <f>IF($I$1&lt;&gt;"y", "",IF(ISBLANK(DATA!D44),"", IF(ISBLANK(DATA!L44),"NO DATA",DATA!L44)))</f>
        <v>Sonora</v>
      </c>
      <c r="C43" s="93" t="str">
        <f t="shared" si="1"/>
        <v>Mexico@Sonora</v>
      </c>
      <c r="D43" s="93" t="str">
        <f ca="1">IF($I$1&lt;&gt;"y", "", IF(C44="", "", IFERROR(LOOKUP(2,1/(COUNTIF($D$2:D42,mergednames)=0),mergednames), "")))</f>
        <v/>
      </c>
      <c r="E43" s="93" t="str">
        <f t="shared" ca="1" si="2"/>
        <v/>
      </c>
      <c r="F43" s="93" t="str">
        <f ca="1">IF($I$1&lt;&gt;"y", "", IF(A44="", "", IFERROR(LOOKUP(2,1/(COUNTIF($F$2:F42,get_country)=0),get_country), "")))</f>
        <v/>
      </c>
      <c r="G43" s="93" t="str">
        <f t="shared" ca="1" si="0"/>
        <v/>
      </c>
      <c r="H43" s="67" t="str">
        <f t="array" aca="1" ref="H43" ca="1">IF($I$1&lt;&gt;"y", "", IFERROR(INDEX(countrylistsize,MATCH(SMALL(NOT(countrylistsize="")*IF(ISNUMBER(countrylistsize),COUNTIF(countrylistsize,"&lt;="&amp;countrylistsize),COUNTIF(countrylistsize,"&lt;="&amp;countrylistsize)+SUM(ISNUMBER(countrylistsize))),ROWS(F$3:F43)+SUM(ISBLANK(countrylistsize))),NOT(countrylistsize="")*IF(ISNUMBER(countrylistsize),COUNTIF(countrylistsize,"&lt;="&amp;countrylistsize),COUNTIF(countrylistsize,"&lt;="&amp;countrylistsize)+SUM(ISNUMBER(countrylistsize))),0)), ""))</f>
        <v/>
      </c>
      <c r="I43" s="70"/>
      <c r="J43" s="67" t="str">
        <f t="array" aca="1" ref="J43" ca="1">IF($I$1&lt;&gt;"y", "", IFERROR(INDEX(admin1listsize,MATCH(SMALL(NOT(admin1listsize="")*IF(ISNUMBER(admin1listsize),COUNTIF(admin1listsize,"&lt;="&amp;admin1listsize),COUNTIF(admin1listsize,"&lt;="&amp;admin1listsize)+SUM(ISNUMBER(admin1listsize))),ROWS(D$3:D43)+SUM(ISBLANK(admin1listsize))),NOT(admin1listsize="")*IF(ISNUMBER(admin1listsize),COUNTIF(admin1listsize,"&lt;="&amp;admin1listsize),COUNTIF(admin1listsize,"&lt;="&amp;admin1listsize)+SUM(ISNUMBER(admin1listsize))),0)), ""))</f>
        <v/>
      </c>
      <c r="K43" s="71"/>
    </row>
    <row r="44" spans="1:11" s="1" customFormat="1" x14ac:dyDescent="0.25">
      <c r="A44" s="93" t="str">
        <f>IF($I$1&lt;&gt;"y", "", IF(ISBLANK(DATA!D45),"",IF(ISBLANK(DATA!K45),"NO DATA",DATA!K45)))</f>
        <v>Mexico</v>
      </c>
      <c r="B44" s="93" t="str">
        <f>IF($I$1&lt;&gt;"y", "",IF(ISBLANK(DATA!D45),"", IF(ISBLANK(DATA!L45),"NO DATA",DATA!L45)))</f>
        <v>Sonora</v>
      </c>
      <c r="C44" s="93" t="str">
        <f t="shared" si="1"/>
        <v>Mexico@Sonora</v>
      </c>
      <c r="D44" s="93" t="str">
        <f ca="1">IF($I$1&lt;&gt;"y", "", IF(C45="", "", IFERROR(LOOKUP(2,1/(COUNTIF($D$2:D43,mergednames)=0),mergednames), "")))</f>
        <v/>
      </c>
      <c r="E44" s="93" t="str">
        <f t="shared" ca="1" si="2"/>
        <v/>
      </c>
      <c r="F44" s="93" t="str">
        <f ca="1">IF($I$1&lt;&gt;"y", "", IF(A45="", "", IFERROR(LOOKUP(2,1/(COUNTIF($F$2:F43,get_country)=0),get_country), "")))</f>
        <v/>
      </c>
      <c r="G44" s="93" t="str">
        <f t="shared" ca="1" si="0"/>
        <v/>
      </c>
      <c r="H44" s="67" t="str">
        <f t="array" aca="1" ref="H44" ca="1">IF($I$1&lt;&gt;"y", "", IFERROR(INDEX(countrylistsize,MATCH(SMALL(NOT(countrylistsize="")*IF(ISNUMBER(countrylistsize),COUNTIF(countrylistsize,"&lt;="&amp;countrylistsize),COUNTIF(countrylistsize,"&lt;="&amp;countrylistsize)+SUM(ISNUMBER(countrylistsize))),ROWS(F$3:F44)+SUM(ISBLANK(countrylistsize))),NOT(countrylistsize="")*IF(ISNUMBER(countrylistsize),COUNTIF(countrylistsize,"&lt;="&amp;countrylistsize),COUNTIF(countrylistsize,"&lt;="&amp;countrylistsize)+SUM(ISNUMBER(countrylistsize))),0)), ""))</f>
        <v/>
      </c>
      <c r="I44" s="70"/>
      <c r="J44" s="67" t="str">
        <f t="array" aca="1" ref="J44" ca="1">IF($I$1&lt;&gt;"y", "", IFERROR(INDEX(admin1listsize,MATCH(SMALL(NOT(admin1listsize="")*IF(ISNUMBER(admin1listsize),COUNTIF(admin1listsize,"&lt;="&amp;admin1listsize),COUNTIF(admin1listsize,"&lt;="&amp;admin1listsize)+SUM(ISNUMBER(admin1listsize))),ROWS(D$3:D44)+SUM(ISBLANK(admin1listsize))),NOT(admin1listsize="")*IF(ISNUMBER(admin1listsize),COUNTIF(admin1listsize,"&lt;="&amp;admin1listsize),COUNTIF(admin1listsize,"&lt;="&amp;admin1listsize)+SUM(ISNUMBER(admin1listsize))),0)), ""))</f>
        <v/>
      </c>
      <c r="K44" s="71"/>
    </row>
    <row r="45" spans="1:11" s="1" customFormat="1" x14ac:dyDescent="0.25">
      <c r="A45" s="93" t="str">
        <f>IF($I$1&lt;&gt;"y", "", IF(ISBLANK(DATA!D46),"",IF(ISBLANK(DATA!K46),"NO DATA",DATA!K46)))</f>
        <v>Mexico</v>
      </c>
      <c r="B45" s="93" t="str">
        <f>IF($I$1&lt;&gt;"y", "",IF(ISBLANK(DATA!D46),"", IF(ISBLANK(DATA!L46),"NO DATA",DATA!L46)))</f>
        <v>Sonora</v>
      </c>
      <c r="C45" s="93" t="str">
        <f t="shared" si="1"/>
        <v>Mexico@Sonora</v>
      </c>
      <c r="D45" s="93" t="str">
        <f ca="1">IF($I$1&lt;&gt;"y", "", IF(C46="", "", IFERROR(LOOKUP(2,1/(COUNTIF($D$2:D44,mergednames)=0),mergednames), "")))</f>
        <v/>
      </c>
      <c r="E45" s="93" t="str">
        <f t="shared" ca="1" si="2"/>
        <v/>
      </c>
      <c r="F45" s="93" t="str">
        <f ca="1">IF($I$1&lt;&gt;"y", "", IF(A46="", "", IFERROR(LOOKUP(2,1/(COUNTIF($F$2:F44,get_country)=0),get_country), "")))</f>
        <v/>
      </c>
      <c r="G45" s="93" t="str">
        <f t="shared" ca="1" si="0"/>
        <v/>
      </c>
      <c r="H45" s="67" t="str">
        <f t="array" aca="1" ref="H45" ca="1">IF($I$1&lt;&gt;"y", "", IFERROR(INDEX(countrylistsize,MATCH(SMALL(NOT(countrylistsize="")*IF(ISNUMBER(countrylistsize),COUNTIF(countrylistsize,"&lt;="&amp;countrylistsize),COUNTIF(countrylistsize,"&lt;="&amp;countrylistsize)+SUM(ISNUMBER(countrylistsize))),ROWS(F$3:F45)+SUM(ISBLANK(countrylistsize))),NOT(countrylistsize="")*IF(ISNUMBER(countrylistsize),COUNTIF(countrylistsize,"&lt;="&amp;countrylistsize),COUNTIF(countrylistsize,"&lt;="&amp;countrylistsize)+SUM(ISNUMBER(countrylistsize))),0)), ""))</f>
        <v/>
      </c>
      <c r="I45" s="70"/>
      <c r="J45" s="67" t="str">
        <f t="array" aca="1" ref="J45" ca="1">IF($I$1&lt;&gt;"y", "", IFERROR(INDEX(admin1listsize,MATCH(SMALL(NOT(admin1listsize="")*IF(ISNUMBER(admin1listsize),COUNTIF(admin1listsize,"&lt;="&amp;admin1listsize),COUNTIF(admin1listsize,"&lt;="&amp;admin1listsize)+SUM(ISNUMBER(admin1listsize))),ROWS(D$3:D45)+SUM(ISBLANK(admin1listsize))),NOT(admin1listsize="")*IF(ISNUMBER(admin1listsize),COUNTIF(admin1listsize,"&lt;="&amp;admin1listsize),COUNTIF(admin1listsize,"&lt;="&amp;admin1listsize)+SUM(ISNUMBER(admin1listsize))),0)), ""))</f>
        <v/>
      </c>
      <c r="K45" s="71"/>
    </row>
    <row r="46" spans="1:11" s="1" customFormat="1" x14ac:dyDescent="0.25">
      <c r="A46" s="93" t="str">
        <f>IF($I$1&lt;&gt;"y", "", IF(ISBLANK(DATA!D47),"",IF(ISBLANK(DATA!K47),"NO DATA",DATA!K47)))</f>
        <v>Mexico</v>
      </c>
      <c r="B46" s="93" t="str">
        <f>IF($I$1&lt;&gt;"y", "",IF(ISBLANK(DATA!D47),"", IF(ISBLANK(DATA!L47),"NO DATA",DATA!L47)))</f>
        <v>Sonora</v>
      </c>
      <c r="C46" s="93" t="str">
        <f t="shared" si="1"/>
        <v>Mexico@Sonora</v>
      </c>
      <c r="D46" s="93" t="str">
        <f ca="1">IF($I$1&lt;&gt;"y", "", IF(C47="", "", IFERROR(LOOKUP(2,1/(COUNTIF($D$2:D45,mergednames)=0),mergednames), "")))</f>
        <v/>
      </c>
      <c r="E46" s="93" t="str">
        <f t="shared" ca="1" si="2"/>
        <v/>
      </c>
      <c r="F46" s="93" t="str">
        <f ca="1">IF($I$1&lt;&gt;"y", "", IF(A47="", "", IFERROR(LOOKUP(2,1/(COUNTIF($F$2:F45,get_country)=0),get_country), "")))</f>
        <v/>
      </c>
      <c r="G46" s="93" t="str">
        <f t="shared" ca="1" si="0"/>
        <v/>
      </c>
      <c r="H46" s="67" t="str">
        <f t="array" aca="1" ref="H46" ca="1">IF($I$1&lt;&gt;"y", "", IFERROR(INDEX(countrylistsize,MATCH(SMALL(NOT(countrylistsize="")*IF(ISNUMBER(countrylistsize),COUNTIF(countrylistsize,"&lt;="&amp;countrylistsize),COUNTIF(countrylistsize,"&lt;="&amp;countrylistsize)+SUM(ISNUMBER(countrylistsize))),ROWS(F$3:F46)+SUM(ISBLANK(countrylistsize))),NOT(countrylistsize="")*IF(ISNUMBER(countrylistsize),COUNTIF(countrylistsize,"&lt;="&amp;countrylistsize),COUNTIF(countrylistsize,"&lt;="&amp;countrylistsize)+SUM(ISNUMBER(countrylistsize))),0)), ""))</f>
        <v/>
      </c>
      <c r="I46" s="70"/>
      <c r="J46" s="67" t="str">
        <f t="array" aca="1" ref="J46" ca="1">IF($I$1&lt;&gt;"y", "", IFERROR(INDEX(admin1listsize,MATCH(SMALL(NOT(admin1listsize="")*IF(ISNUMBER(admin1listsize),COUNTIF(admin1listsize,"&lt;="&amp;admin1listsize),COUNTIF(admin1listsize,"&lt;="&amp;admin1listsize)+SUM(ISNUMBER(admin1listsize))),ROWS(D$3:D46)+SUM(ISBLANK(admin1listsize))),NOT(admin1listsize="")*IF(ISNUMBER(admin1listsize),COUNTIF(admin1listsize,"&lt;="&amp;admin1listsize),COUNTIF(admin1listsize,"&lt;="&amp;admin1listsize)+SUM(ISNUMBER(admin1listsize))),0)), ""))</f>
        <v/>
      </c>
      <c r="K46" s="71"/>
    </row>
    <row r="47" spans="1:11" s="1" customFormat="1" x14ac:dyDescent="0.25">
      <c r="A47" s="93" t="str">
        <f>IF($I$1&lt;&gt;"y", "", IF(ISBLANK(DATA!D48),"",IF(ISBLANK(DATA!K48),"NO DATA",DATA!K48)))</f>
        <v>Mexico</v>
      </c>
      <c r="B47" s="93" t="str">
        <f>IF($I$1&lt;&gt;"y", "",IF(ISBLANK(DATA!D48),"", IF(ISBLANK(DATA!L48),"NO DATA",DATA!L48)))</f>
        <v>Sonora</v>
      </c>
      <c r="C47" s="93" t="str">
        <f t="shared" si="1"/>
        <v>Mexico@Sonora</v>
      </c>
      <c r="D47" s="93" t="str">
        <f ca="1">IF($I$1&lt;&gt;"y", "", IF(C48="", "", IFERROR(LOOKUP(2,1/(COUNTIF($D$2:D46,mergednames)=0),mergednames), "")))</f>
        <v/>
      </c>
      <c r="E47" s="93" t="str">
        <f t="shared" ca="1" si="2"/>
        <v/>
      </c>
      <c r="F47" s="93" t="str">
        <f ca="1">IF($I$1&lt;&gt;"y", "", IF(A48="", "", IFERROR(LOOKUP(2,1/(COUNTIF($F$2:F46,get_country)=0),get_country), "")))</f>
        <v/>
      </c>
      <c r="G47" s="93" t="str">
        <f t="shared" ca="1" si="0"/>
        <v/>
      </c>
      <c r="H47" s="67" t="str">
        <f t="array" aca="1" ref="H47" ca="1">IF($I$1&lt;&gt;"y", "", IFERROR(INDEX(countrylistsize,MATCH(SMALL(NOT(countrylistsize="")*IF(ISNUMBER(countrylistsize),COUNTIF(countrylistsize,"&lt;="&amp;countrylistsize),COUNTIF(countrylistsize,"&lt;="&amp;countrylistsize)+SUM(ISNUMBER(countrylistsize))),ROWS(F$3:F47)+SUM(ISBLANK(countrylistsize))),NOT(countrylistsize="")*IF(ISNUMBER(countrylistsize),COUNTIF(countrylistsize,"&lt;="&amp;countrylistsize),COUNTIF(countrylistsize,"&lt;="&amp;countrylistsize)+SUM(ISNUMBER(countrylistsize))),0)), ""))</f>
        <v/>
      </c>
      <c r="I47" s="70"/>
      <c r="J47" s="67" t="str">
        <f t="array" aca="1" ref="J47" ca="1">IF($I$1&lt;&gt;"y", "", IFERROR(INDEX(admin1listsize,MATCH(SMALL(NOT(admin1listsize="")*IF(ISNUMBER(admin1listsize),COUNTIF(admin1listsize,"&lt;="&amp;admin1listsize),COUNTIF(admin1listsize,"&lt;="&amp;admin1listsize)+SUM(ISNUMBER(admin1listsize))),ROWS(D$3:D47)+SUM(ISBLANK(admin1listsize))),NOT(admin1listsize="")*IF(ISNUMBER(admin1listsize),COUNTIF(admin1listsize,"&lt;="&amp;admin1listsize),COUNTIF(admin1listsize,"&lt;="&amp;admin1listsize)+SUM(ISNUMBER(admin1listsize))),0)), ""))</f>
        <v/>
      </c>
      <c r="K47" s="71"/>
    </row>
    <row r="48" spans="1:11" s="1" customFormat="1" x14ac:dyDescent="0.25">
      <c r="A48" s="93" t="str">
        <f>IF($I$1&lt;&gt;"y", "", IF(ISBLANK(DATA!D49),"",IF(ISBLANK(DATA!K49),"NO DATA",DATA!K49)))</f>
        <v>Mexico</v>
      </c>
      <c r="B48" s="93" t="str">
        <f>IF($I$1&lt;&gt;"y", "",IF(ISBLANK(DATA!D49),"", IF(ISBLANK(DATA!L49),"NO DATA",DATA!L49)))</f>
        <v>Sonora</v>
      </c>
      <c r="C48" s="93" t="str">
        <f t="shared" si="1"/>
        <v>Mexico@Sonora</v>
      </c>
      <c r="D48" s="93" t="str">
        <f ca="1">IF($I$1&lt;&gt;"y", "", IF(C49="", "", IFERROR(LOOKUP(2,1/(COUNTIF($D$2:D47,mergednames)=0),mergednames), "")))</f>
        <v/>
      </c>
      <c r="E48" s="93" t="str">
        <f t="shared" ca="1" si="2"/>
        <v/>
      </c>
      <c r="F48" s="93" t="str">
        <f ca="1">IF($I$1&lt;&gt;"y", "", IF(A49="", "", IFERROR(LOOKUP(2,1/(COUNTIF($F$2:F47,get_country)=0),get_country), "")))</f>
        <v/>
      </c>
      <c r="G48" s="93" t="str">
        <f t="shared" ca="1" si="0"/>
        <v/>
      </c>
      <c r="H48" s="67" t="str">
        <f t="array" aca="1" ref="H48" ca="1">IF($I$1&lt;&gt;"y", "", IFERROR(INDEX(countrylistsize,MATCH(SMALL(NOT(countrylistsize="")*IF(ISNUMBER(countrylistsize),COUNTIF(countrylistsize,"&lt;="&amp;countrylistsize),COUNTIF(countrylistsize,"&lt;="&amp;countrylistsize)+SUM(ISNUMBER(countrylistsize))),ROWS(F$3:F48)+SUM(ISBLANK(countrylistsize))),NOT(countrylistsize="")*IF(ISNUMBER(countrylistsize),COUNTIF(countrylistsize,"&lt;="&amp;countrylistsize),COUNTIF(countrylistsize,"&lt;="&amp;countrylistsize)+SUM(ISNUMBER(countrylistsize))),0)), ""))</f>
        <v/>
      </c>
      <c r="I48" s="70"/>
      <c r="J48" s="67" t="str">
        <f t="array" aca="1" ref="J48" ca="1">IF($I$1&lt;&gt;"y", "", IFERROR(INDEX(admin1listsize,MATCH(SMALL(NOT(admin1listsize="")*IF(ISNUMBER(admin1listsize),COUNTIF(admin1listsize,"&lt;="&amp;admin1listsize),COUNTIF(admin1listsize,"&lt;="&amp;admin1listsize)+SUM(ISNUMBER(admin1listsize))),ROWS(D$3:D48)+SUM(ISBLANK(admin1listsize))),NOT(admin1listsize="")*IF(ISNUMBER(admin1listsize),COUNTIF(admin1listsize,"&lt;="&amp;admin1listsize),COUNTIF(admin1listsize,"&lt;="&amp;admin1listsize)+SUM(ISNUMBER(admin1listsize))),0)), ""))</f>
        <v/>
      </c>
      <c r="K48" s="71"/>
    </row>
    <row r="49" spans="1:11" s="1" customFormat="1" x14ac:dyDescent="0.25">
      <c r="A49" s="93" t="str">
        <f>IF($I$1&lt;&gt;"y", "", IF(ISBLANK(DATA!D50),"",IF(ISBLANK(DATA!K50),"NO DATA",DATA!K50)))</f>
        <v>Mexico</v>
      </c>
      <c r="B49" s="93" t="str">
        <f>IF($I$1&lt;&gt;"y", "",IF(ISBLANK(DATA!D50),"", IF(ISBLANK(DATA!L50),"NO DATA",DATA!L50)))</f>
        <v>Sonora</v>
      </c>
      <c r="C49" s="93" t="str">
        <f t="shared" si="1"/>
        <v>Mexico@Sonora</v>
      </c>
      <c r="D49" s="93" t="str">
        <f ca="1">IF($I$1&lt;&gt;"y", "", IF(C50="", "", IFERROR(LOOKUP(2,1/(COUNTIF($D$2:D48,mergednames)=0),mergednames), "")))</f>
        <v/>
      </c>
      <c r="E49" s="93" t="str">
        <f t="shared" ca="1" si="2"/>
        <v/>
      </c>
      <c r="F49" s="93" t="str">
        <f ca="1">IF($I$1&lt;&gt;"y", "", IF(A50="", "", IFERROR(LOOKUP(2,1/(COUNTIF($F$2:F48,get_country)=0),get_country), "")))</f>
        <v/>
      </c>
      <c r="G49" s="93" t="str">
        <f t="shared" ca="1" si="0"/>
        <v/>
      </c>
      <c r="H49" s="67" t="str">
        <f t="array" aca="1" ref="H49" ca="1">IF($I$1&lt;&gt;"y", "", IFERROR(INDEX(countrylistsize,MATCH(SMALL(NOT(countrylistsize="")*IF(ISNUMBER(countrylistsize),COUNTIF(countrylistsize,"&lt;="&amp;countrylistsize),COUNTIF(countrylistsize,"&lt;="&amp;countrylistsize)+SUM(ISNUMBER(countrylistsize))),ROWS(F$3:F49)+SUM(ISBLANK(countrylistsize))),NOT(countrylistsize="")*IF(ISNUMBER(countrylistsize),COUNTIF(countrylistsize,"&lt;="&amp;countrylistsize),COUNTIF(countrylistsize,"&lt;="&amp;countrylistsize)+SUM(ISNUMBER(countrylistsize))),0)), ""))</f>
        <v/>
      </c>
      <c r="I49" s="70"/>
      <c r="J49" s="67" t="str">
        <f t="array" aca="1" ref="J49" ca="1">IF($I$1&lt;&gt;"y", "", IFERROR(INDEX(admin1listsize,MATCH(SMALL(NOT(admin1listsize="")*IF(ISNUMBER(admin1listsize),COUNTIF(admin1listsize,"&lt;="&amp;admin1listsize),COUNTIF(admin1listsize,"&lt;="&amp;admin1listsize)+SUM(ISNUMBER(admin1listsize))),ROWS(D$3:D49)+SUM(ISBLANK(admin1listsize))),NOT(admin1listsize="")*IF(ISNUMBER(admin1listsize),COUNTIF(admin1listsize,"&lt;="&amp;admin1listsize),COUNTIF(admin1listsize,"&lt;="&amp;admin1listsize)+SUM(ISNUMBER(admin1listsize))),0)), ""))</f>
        <v/>
      </c>
      <c r="K49" s="71"/>
    </row>
    <row r="50" spans="1:11" s="1" customFormat="1" x14ac:dyDescent="0.25">
      <c r="A50" s="93" t="str">
        <f>IF($I$1&lt;&gt;"y", "", IF(ISBLANK(DATA!D51),"",IF(ISBLANK(DATA!K51),"NO DATA",DATA!K51)))</f>
        <v>Mexico</v>
      </c>
      <c r="B50" s="93" t="str">
        <f>IF($I$1&lt;&gt;"y", "",IF(ISBLANK(DATA!D51),"", IF(ISBLANK(DATA!L51),"NO DATA",DATA!L51)))</f>
        <v>Sonora</v>
      </c>
      <c r="C50" s="93" t="str">
        <f t="shared" si="1"/>
        <v>Mexico@Sonora</v>
      </c>
      <c r="D50" s="93" t="str">
        <f ca="1">IF($I$1&lt;&gt;"y", "", IF(C51="", "", IFERROR(LOOKUP(2,1/(COUNTIF($D$2:D49,mergednames)=0),mergednames), "")))</f>
        <v/>
      </c>
      <c r="E50" s="93" t="str">
        <f t="shared" ca="1" si="2"/>
        <v/>
      </c>
      <c r="F50" s="93" t="str">
        <f ca="1">IF($I$1&lt;&gt;"y", "", IF(A51="", "", IFERROR(LOOKUP(2,1/(COUNTIF($F$2:F49,get_country)=0),get_country), "")))</f>
        <v/>
      </c>
      <c r="G50" s="93" t="str">
        <f t="shared" ca="1" si="0"/>
        <v/>
      </c>
      <c r="H50" s="67" t="str">
        <f t="array" aca="1" ref="H50" ca="1">IF($I$1&lt;&gt;"y", "", IFERROR(INDEX(countrylistsize,MATCH(SMALL(NOT(countrylistsize="")*IF(ISNUMBER(countrylistsize),COUNTIF(countrylistsize,"&lt;="&amp;countrylistsize),COUNTIF(countrylistsize,"&lt;="&amp;countrylistsize)+SUM(ISNUMBER(countrylistsize))),ROWS(F$3:F50)+SUM(ISBLANK(countrylistsize))),NOT(countrylistsize="")*IF(ISNUMBER(countrylistsize),COUNTIF(countrylistsize,"&lt;="&amp;countrylistsize),COUNTIF(countrylistsize,"&lt;="&amp;countrylistsize)+SUM(ISNUMBER(countrylistsize))),0)), ""))</f>
        <v/>
      </c>
      <c r="I50" s="70"/>
      <c r="J50" s="67" t="str">
        <f t="array" aca="1" ref="J50" ca="1">IF($I$1&lt;&gt;"y", "", IFERROR(INDEX(admin1listsize,MATCH(SMALL(NOT(admin1listsize="")*IF(ISNUMBER(admin1listsize),COUNTIF(admin1listsize,"&lt;="&amp;admin1listsize),COUNTIF(admin1listsize,"&lt;="&amp;admin1listsize)+SUM(ISNUMBER(admin1listsize))),ROWS(D$3:D50)+SUM(ISBLANK(admin1listsize))),NOT(admin1listsize="")*IF(ISNUMBER(admin1listsize),COUNTIF(admin1listsize,"&lt;="&amp;admin1listsize),COUNTIF(admin1listsize,"&lt;="&amp;admin1listsize)+SUM(ISNUMBER(admin1listsize))),0)), ""))</f>
        <v/>
      </c>
      <c r="K50" s="71"/>
    </row>
    <row r="51" spans="1:11" s="1" customFormat="1" x14ac:dyDescent="0.25">
      <c r="A51" s="93" t="str">
        <f>IF($I$1&lt;&gt;"y", "", IF(ISBLANK(DATA!D52),"",IF(ISBLANK(DATA!K52),"NO DATA",DATA!K52)))</f>
        <v>Mexico</v>
      </c>
      <c r="B51" s="93" t="str">
        <f>IF($I$1&lt;&gt;"y", "",IF(ISBLANK(DATA!D52),"", IF(ISBLANK(DATA!L52),"NO DATA",DATA!L52)))</f>
        <v>Sonora</v>
      </c>
      <c r="C51" s="93" t="str">
        <f t="shared" si="1"/>
        <v>Mexico@Sonora</v>
      </c>
      <c r="D51" s="93" t="str">
        <f ca="1">IF($I$1&lt;&gt;"y", "", IF(C52="", "", IFERROR(LOOKUP(2,1/(COUNTIF($D$2:D50,mergednames)=0),mergednames), "")))</f>
        <v/>
      </c>
      <c r="E51" s="93" t="str">
        <f t="shared" ca="1" si="2"/>
        <v/>
      </c>
      <c r="F51" s="93" t="str">
        <f ca="1">IF($I$1&lt;&gt;"y", "", IF(A52="", "", IFERROR(LOOKUP(2,1/(COUNTIF($F$2:F50,get_country)=0),get_country), "")))</f>
        <v/>
      </c>
      <c r="G51" s="93" t="str">
        <f t="shared" ca="1" si="0"/>
        <v/>
      </c>
      <c r="H51" s="67" t="str">
        <f t="array" aca="1" ref="H51" ca="1">IF($I$1&lt;&gt;"y", "", IFERROR(INDEX(countrylistsize,MATCH(SMALL(NOT(countrylistsize="")*IF(ISNUMBER(countrylistsize),COUNTIF(countrylistsize,"&lt;="&amp;countrylistsize),COUNTIF(countrylistsize,"&lt;="&amp;countrylistsize)+SUM(ISNUMBER(countrylistsize))),ROWS(F$3:F51)+SUM(ISBLANK(countrylistsize))),NOT(countrylistsize="")*IF(ISNUMBER(countrylistsize),COUNTIF(countrylistsize,"&lt;="&amp;countrylistsize),COUNTIF(countrylistsize,"&lt;="&amp;countrylistsize)+SUM(ISNUMBER(countrylistsize))),0)), ""))</f>
        <v/>
      </c>
      <c r="I51" s="70"/>
      <c r="J51" s="67" t="str">
        <f t="array" aca="1" ref="J51" ca="1">IF($I$1&lt;&gt;"y", "", IFERROR(INDEX(admin1listsize,MATCH(SMALL(NOT(admin1listsize="")*IF(ISNUMBER(admin1listsize),COUNTIF(admin1listsize,"&lt;="&amp;admin1listsize),COUNTIF(admin1listsize,"&lt;="&amp;admin1listsize)+SUM(ISNUMBER(admin1listsize))),ROWS(D$3:D51)+SUM(ISBLANK(admin1listsize))),NOT(admin1listsize="")*IF(ISNUMBER(admin1listsize),COUNTIF(admin1listsize,"&lt;="&amp;admin1listsize),COUNTIF(admin1listsize,"&lt;="&amp;admin1listsize)+SUM(ISNUMBER(admin1listsize))),0)), ""))</f>
        <v/>
      </c>
      <c r="K51" s="71"/>
    </row>
    <row r="52" spans="1:11" s="1" customFormat="1" x14ac:dyDescent="0.25">
      <c r="A52" s="93" t="str">
        <f>IF($I$1&lt;&gt;"y", "", IF(ISBLANK(DATA!D53),"",IF(ISBLANK(DATA!K53),"NO DATA",DATA!K53)))</f>
        <v>Mexico</v>
      </c>
      <c r="B52" s="93" t="str">
        <f>IF($I$1&lt;&gt;"y", "",IF(ISBLANK(DATA!D53),"", IF(ISBLANK(DATA!L53),"NO DATA",DATA!L53)))</f>
        <v>Sonora</v>
      </c>
      <c r="C52" s="93" t="str">
        <f t="shared" si="1"/>
        <v>Mexico@Sonora</v>
      </c>
      <c r="D52" s="93" t="str">
        <f ca="1">IF($I$1&lt;&gt;"y", "", IF(C53="", "", IFERROR(LOOKUP(2,1/(COUNTIF($D$2:D51,mergednames)=0),mergednames), "")))</f>
        <v/>
      </c>
      <c r="E52" s="93" t="str">
        <f t="shared" ca="1" si="2"/>
        <v/>
      </c>
      <c r="F52" s="93" t="str">
        <f ca="1">IF($I$1&lt;&gt;"y", "", IF(A53="", "", IFERROR(LOOKUP(2,1/(COUNTIF($F$2:F51,get_country)=0),get_country), "")))</f>
        <v/>
      </c>
      <c r="G52" s="93" t="str">
        <f t="shared" ca="1" si="0"/>
        <v/>
      </c>
      <c r="H52" s="67" t="str">
        <f t="array" aca="1" ref="H52" ca="1">IF($I$1&lt;&gt;"y", "", IFERROR(INDEX(countrylistsize,MATCH(SMALL(NOT(countrylistsize="")*IF(ISNUMBER(countrylistsize),COUNTIF(countrylistsize,"&lt;="&amp;countrylistsize),COUNTIF(countrylistsize,"&lt;="&amp;countrylistsize)+SUM(ISNUMBER(countrylistsize))),ROWS(F$3:F52)+SUM(ISBLANK(countrylistsize))),NOT(countrylistsize="")*IF(ISNUMBER(countrylistsize),COUNTIF(countrylistsize,"&lt;="&amp;countrylistsize),COUNTIF(countrylistsize,"&lt;="&amp;countrylistsize)+SUM(ISNUMBER(countrylistsize))),0)), ""))</f>
        <v/>
      </c>
      <c r="I52" s="70"/>
      <c r="J52" s="67" t="str">
        <f t="array" aca="1" ref="J52" ca="1">IF($I$1&lt;&gt;"y", "", IFERROR(INDEX(admin1listsize,MATCH(SMALL(NOT(admin1listsize="")*IF(ISNUMBER(admin1listsize),COUNTIF(admin1listsize,"&lt;="&amp;admin1listsize),COUNTIF(admin1listsize,"&lt;="&amp;admin1listsize)+SUM(ISNUMBER(admin1listsize))),ROWS(D$3:D52)+SUM(ISBLANK(admin1listsize))),NOT(admin1listsize="")*IF(ISNUMBER(admin1listsize),COUNTIF(admin1listsize,"&lt;="&amp;admin1listsize),COUNTIF(admin1listsize,"&lt;="&amp;admin1listsize)+SUM(ISNUMBER(admin1listsize))),0)), ""))</f>
        <v/>
      </c>
      <c r="K52" s="71"/>
    </row>
    <row r="53" spans="1:11" s="1" customFormat="1" x14ac:dyDescent="0.25">
      <c r="A53" s="93" t="str">
        <f>IF($I$1&lt;&gt;"y", "", IF(ISBLANK(DATA!D54),"",IF(ISBLANK(DATA!K54),"NO DATA",DATA!K54)))</f>
        <v>Mexico</v>
      </c>
      <c r="B53" s="93" t="str">
        <f>IF($I$1&lt;&gt;"y", "",IF(ISBLANK(DATA!D54),"", IF(ISBLANK(DATA!L54),"NO DATA",DATA!L54)))</f>
        <v>Sonora</v>
      </c>
      <c r="C53" s="93" t="str">
        <f t="shared" si="1"/>
        <v>Mexico@Sonora</v>
      </c>
      <c r="D53" s="93" t="str">
        <f ca="1">IF($I$1&lt;&gt;"y", "", IF(C54="", "", IFERROR(LOOKUP(2,1/(COUNTIF($D$2:D52,mergednames)=0),mergednames), "")))</f>
        <v/>
      </c>
      <c r="E53" s="93" t="str">
        <f t="shared" ca="1" si="2"/>
        <v/>
      </c>
      <c r="F53" s="93" t="str">
        <f ca="1">IF($I$1&lt;&gt;"y", "", IF(A54="", "", IFERROR(LOOKUP(2,1/(COUNTIF($F$2:F52,get_country)=0),get_country), "")))</f>
        <v/>
      </c>
      <c r="G53" s="93" t="str">
        <f t="shared" ca="1" si="0"/>
        <v/>
      </c>
      <c r="H53" s="67" t="str">
        <f t="array" aca="1" ref="H53" ca="1">IF($I$1&lt;&gt;"y", "", IFERROR(INDEX(countrylistsize,MATCH(SMALL(NOT(countrylistsize="")*IF(ISNUMBER(countrylistsize),COUNTIF(countrylistsize,"&lt;="&amp;countrylistsize),COUNTIF(countrylistsize,"&lt;="&amp;countrylistsize)+SUM(ISNUMBER(countrylistsize))),ROWS(F$3:F53)+SUM(ISBLANK(countrylistsize))),NOT(countrylistsize="")*IF(ISNUMBER(countrylistsize),COUNTIF(countrylistsize,"&lt;="&amp;countrylistsize),COUNTIF(countrylistsize,"&lt;="&amp;countrylistsize)+SUM(ISNUMBER(countrylistsize))),0)), ""))</f>
        <v/>
      </c>
      <c r="I53" s="70"/>
      <c r="J53" s="67" t="str">
        <f t="array" aca="1" ref="J53" ca="1">IF($I$1&lt;&gt;"y", "", IFERROR(INDEX(admin1listsize,MATCH(SMALL(NOT(admin1listsize="")*IF(ISNUMBER(admin1listsize),COUNTIF(admin1listsize,"&lt;="&amp;admin1listsize),COUNTIF(admin1listsize,"&lt;="&amp;admin1listsize)+SUM(ISNUMBER(admin1listsize))),ROWS(D$3:D53)+SUM(ISBLANK(admin1listsize))),NOT(admin1listsize="")*IF(ISNUMBER(admin1listsize),COUNTIF(admin1listsize,"&lt;="&amp;admin1listsize),COUNTIF(admin1listsize,"&lt;="&amp;admin1listsize)+SUM(ISNUMBER(admin1listsize))),0)), ""))</f>
        <v/>
      </c>
      <c r="K53" s="71"/>
    </row>
    <row r="54" spans="1:11" s="1" customFormat="1" x14ac:dyDescent="0.25">
      <c r="A54" s="93" t="str">
        <f>IF($I$1&lt;&gt;"y", "", IF(ISBLANK(DATA!D55),"",IF(ISBLANK(DATA!K55),"NO DATA",DATA!K55)))</f>
        <v>Mexico</v>
      </c>
      <c r="B54" s="93" t="str">
        <f>IF($I$1&lt;&gt;"y", "",IF(ISBLANK(DATA!D55),"", IF(ISBLANK(DATA!L55),"NO DATA",DATA!L55)))</f>
        <v>Sonora</v>
      </c>
      <c r="C54" s="93" t="str">
        <f t="shared" si="1"/>
        <v>Mexico@Sonora</v>
      </c>
      <c r="D54" s="93" t="str">
        <f ca="1">IF($I$1&lt;&gt;"y", "", IF(C55="", "", IFERROR(LOOKUP(2,1/(COUNTIF($D$2:D53,mergednames)=0),mergednames), "")))</f>
        <v/>
      </c>
      <c r="E54" s="93" t="str">
        <f t="shared" ca="1" si="2"/>
        <v/>
      </c>
      <c r="F54" s="93" t="str">
        <f ca="1">IF($I$1&lt;&gt;"y", "", IF(A55="", "", IFERROR(LOOKUP(2,1/(COUNTIF($F$2:F53,get_country)=0),get_country), "")))</f>
        <v/>
      </c>
      <c r="G54" s="93" t="str">
        <f t="shared" ca="1" si="0"/>
        <v/>
      </c>
      <c r="H54" s="67" t="str">
        <f t="array" aca="1" ref="H54" ca="1">IF($I$1&lt;&gt;"y", "", IFERROR(INDEX(countrylistsize,MATCH(SMALL(NOT(countrylistsize="")*IF(ISNUMBER(countrylistsize),COUNTIF(countrylistsize,"&lt;="&amp;countrylistsize),COUNTIF(countrylistsize,"&lt;="&amp;countrylistsize)+SUM(ISNUMBER(countrylistsize))),ROWS(F$3:F54)+SUM(ISBLANK(countrylistsize))),NOT(countrylistsize="")*IF(ISNUMBER(countrylistsize),COUNTIF(countrylistsize,"&lt;="&amp;countrylistsize),COUNTIF(countrylistsize,"&lt;="&amp;countrylistsize)+SUM(ISNUMBER(countrylistsize))),0)), ""))</f>
        <v/>
      </c>
      <c r="I54" s="70"/>
      <c r="J54" s="67" t="str">
        <f t="array" aca="1" ref="J54" ca="1">IF($I$1&lt;&gt;"y", "", IFERROR(INDEX(admin1listsize,MATCH(SMALL(NOT(admin1listsize="")*IF(ISNUMBER(admin1listsize),COUNTIF(admin1listsize,"&lt;="&amp;admin1listsize),COUNTIF(admin1listsize,"&lt;="&amp;admin1listsize)+SUM(ISNUMBER(admin1listsize))),ROWS(D$3:D54)+SUM(ISBLANK(admin1listsize))),NOT(admin1listsize="")*IF(ISNUMBER(admin1listsize),COUNTIF(admin1listsize,"&lt;="&amp;admin1listsize),COUNTIF(admin1listsize,"&lt;="&amp;admin1listsize)+SUM(ISNUMBER(admin1listsize))),0)), ""))</f>
        <v/>
      </c>
      <c r="K54" s="71"/>
    </row>
    <row r="55" spans="1:11" s="1" customFormat="1" x14ac:dyDescent="0.25">
      <c r="A55" s="93" t="str">
        <f>IF($I$1&lt;&gt;"y", "", IF(ISBLANK(DATA!D56),"",IF(ISBLANK(DATA!K56),"NO DATA",DATA!K56)))</f>
        <v>Mexico</v>
      </c>
      <c r="B55" s="93" t="str">
        <f>IF($I$1&lt;&gt;"y", "",IF(ISBLANK(DATA!D56),"", IF(ISBLANK(DATA!L56),"NO DATA",DATA!L56)))</f>
        <v>Sonora</v>
      </c>
      <c r="C55" s="93" t="str">
        <f t="shared" si="1"/>
        <v>Mexico@Sonora</v>
      </c>
      <c r="D55" s="93" t="str">
        <f ca="1">IF($I$1&lt;&gt;"y", "", IF(C56="", "", IFERROR(LOOKUP(2,1/(COUNTIF($D$2:D54,mergednames)=0),mergednames), "")))</f>
        <v/>
      </c>
      <c r="E55" s="93" t="str">
        <f t="shared" ca="1" si="2"/>
        <v/>
      </c>
      <c r="F55" s="93" t="str">
        <f ca="1">IF($I$1&lt;&gt;"y", "", IF(A56="", "", IFERROR(LOOKUP(2,1/(COUNTIF($F$2:F54,get_country)=0),get_country), "")))</f>
        <v/>
      </c>
      <c r="G55" s="93" t="str">
        <f t="shared" ca="1" si="0"/>
        <v/>
      </c>
      <c r="H55" s="67" t="str">
        <f t="array" aca="1" ref="H55" ca="1">IF($I$1&lt;&gt;"y", "", IFERROR(INDEX(countrylistsize,MATCH(SMALL(NOT(countrylistsize="")*IF(ISNUMBER(countrylistsize),COUNTIF(countrylistsize,"&lt;="&amp;countrylistsize),COUNTIF(countrylistsize,"&lt;="&amp;countrylistsize)+SUM(ISNUMBER(countrylistsize))),ROWS(F$3:F55)+SUM(ISBLANK(countrylistsize))),NOT(countrylistsize="")*IF(ISNUMBER(countrylistsize),COUNTIF(countrylistsize,"&lt;="&amp;countrylistsize),COUNTIF(countrylistsize,"&lt;="&amp;countrylistsize)+SUM(ISNUMBER(countrylistsize))),0)), ""))</f>
        <v/>
      </c>
      <c r="I55" s="70"/>
      <c r="J55" s="67" t="str">
        <f t="array" aca="1" ref="J55" ca="1">IF($I$1&lt;&gt;"y", "", IFERROR(INDEX(admin1listsize,MATCH(SMALL(NOT(admin1listsize="")*IF(ISNUMBER(admin1listsize),COUNTIF(admin1listsize,"&lt;="&amp;admin1listsize),COUNTIF(admin1listsize,"&lt;="&amp;admin1listsize)+SUM(ISNUMBER(admin1listsize))),ROWS(D$3:D55)+SUM(ISBLANK(admin1listsize))),NOT(admin1listsize="")*IF(ISNUMBER(admin1listsize),COUNTIF(admin1listsize,"&lt;="&amp;admin1listsize),COUNTIF(admin1listsize,"&lt;="&amp;admin1listsize)+SUM(ISNUMBER(admin1listsize))),0)), ""))</f>
        <v/>
      </c>
      <c r="K55" s="71"/>
    </row>
    <row r="56" spans="1:11" s="1" customFormat="1" x14ac:dyDescent="0.25">
      <c r="A56" s="93" t="str">
        <f>IF($I$1&lt;&gt;"y", "", IF(ISBLANK(DATA!D57),"",IF(ISBLANK(DATA!K57),"NO DATA",DATA!K57)))</f>
        <v>Mexico</v>
      </c>
      <c r="B56" s="93" t="str">
        <f>IF($I$1&lt;&gt;"y", "",IF(ISBLANK(DATA!D57),"", IF(ISBLANK(DATA!L57),"NO DATA",DATA!L57)))</f>
        <v>Sonora</v>
      </c>
      <c r="C56" s="93" t="str">
        <f t="shared" si="1"/>
        <v>Mexico@Sonora</v>
      </c>
      <c r="D56" s="93" t="str">
        <f ca="1">IF($I$1&lt;&gt;"y", "", IF(C57="", "", IFERROR(LOOKUP(2,1/(COUNTIF($D$2:D55,mergednames)=0),mergednames), "")))</f>
        <v/>
      </c>
      <c r="E56" s="93" t="str">
        <f t="shared" ca="1" si="2"/>
        <v/>
      </c>
      <c r="F56" s="93" t="str">
        <f ca="1">IF($I$1&lt;&gt;"y", "", IF(A57="", "", IFERROR(LOOKUP(2,1/(COUNTIF($F$2:F55,get_country)=0),get_country), "")))</f>
        <v/>
      </c>
      <c r="G56" s="93" t="str">
        <f t="shared" ca="1" si="0"/>
        <v/>
      </c>
      <c r="H56" s="67" t="str">
        <f t="array" aca="1" ref="H56" ca="1">IF($I$1&lt;&gt;"y", "", IFERROR(INDEX(countrylistsize,MATCH(SMALL(NOT(countrylistsize="")*IF(ISNUMBER(countrylistsize),COUNTIF(countrylistsize,"&lt;="&amp;countrylistsize),COUNTIF(countrylistsize,"&lt;="&amp;countrylistsize)+SUM(ISNUMBER(countrylistsize))),ROWS(F$3:F56)+SUM(ISBLANK(countrylistsize))),NOT(countrylistsize="")*IF(ISNUMBER(countrylistsize),COUNTIF(countrylistsize,"&lt;="&amp;countrylistsize),COUNTIF(countrylistsize,"&lt;="&amp;countrylistsize)+SUM(ISNUMBER(countrylistsize))),0)), ""))</f>
        <v/>
      </c>
      <c r="I56" s="70"/>
      <c r="J56" s="67" t="str">
        <f t="array" aca="1" ref="J56" ca="1">IF($I$1&lt;&gt;"y", "", IFERROR(INDEX(admin1listsize,MATCH(SMALL(NOT(admin1listsize="")*IF(ISNUMBER(admin1listsize),COUNTIF(admin1listsize,"&lt;="&amp;admin1listsize),COUNTIF(admin1listsize,"&lt;="&amp;admin1listsize)+SUM(ISNUMBER(admin1listsize))),ROWS(D$3:D56)+SUM(ISBLANK(admin1listsize))),NOT(admin1listsize="")*IF(ISNUMBER(admin1listsize),COUNTIF(admin1listsize,"&lt;="&amp;admin1listsize),COUNTIF(admin1listsize,"&lt;="&amp;admin1listsize)+SUM(ISNUMBER(admin1listsize))),0)), ""))</f>
        <v/>
      </c>
      <c r="K56" s="71"/>
    </row>
    <row r="57" spans="1:11" s="1" customFormat="1" x14ac:dyDescent="0.25">
      <c r="A57" s="93" t="str">
        <f>IF($I$1&lt;&gt;"y", "", IF(ISBLANK(DATA!D58),"",IF(ISBLANK(DATA!K58),"NO DATA",DATA!K58)))</f>
        <v>Mexico</v>
      </c>
      <c r="B57" s="93" t="str">
        <f>IF($I$1&lt;&gt;"y", "",IF(ISBLANK(DATA!D58),"", IF(ISBLANK(DATA!L58),"NO DATA",DATA!L58)))</f>
        <v>Sonora</v>
      </c>
      <c r="C57" s="93" t="str">
        <f t="shared" si="1"/>
        <v>Mexico@Sonora</v>
      </c>
      <c r="D57" s="93" t="str">
        <f ca="1">IF($I$1&lt;&gt;"y", "", IF(C58="", "", IFERROR(LOOKUP(2,1/(COUNTIF($D$2:D56,mergednames)=0),mergednames), "")))</f>
        <v/>
      </c>
      <c r="E57" s="93" t="str">
        <f t="shared" ca="1" si="2"/>
        <v/>
      </c>
      <c r="F57" s="93" t="str">
        <f ca="1">IF($I$1&lt;&gt;"y", "", IF(A58="", "", IFERROR(LOOKUP(2,1/(COUNTIF($F$2:F56,get_country)=0),get_country), "")))</f>
        <v/>
      </c>
      <c r="G57" s="93" t="str">
        <f t="shared" ca="1" si="0"/>
        <v/>
      </c>
      <c r="H57" s="67" t="str">
        <f t="array" aca="1" ref="H57" ca="1">IF($I$1&lt;&gt;"y", "", IFERROR(INDEX(countrylistsize,MATCH(SMALL(NOT(countrylistsize="")*IF(ISNUMBER(countrylistsize),COUNTIF(countrylistsize,"&lt;="&amp;countrylistsize),COUNTIF(countrylistsize,"&lt;="&amp;countrylistsize)+SUM(ISNUMBER(countrylistsize))),ROWS(F$3:F57)+SUM(ISBLANK(countrylistsize))),NOT(countrylistsize="")*IF(ISNUMBER(countrylistsize),COUNTIF(countrylistsize,"&lt;="&amp;countrylistsize),COUNTIF(countrylistsize,"&lt;="&amp;countrylistsize)+SUM(ISNUMBER(countrylistsize))),0)), ""))</f>
        <v/>
      </c>
      <c r="I57" s="70"/>
      <c r="J57" s="67" t="str">
        <f t="array" aca="1" ref="J57" ca="1">IF($I$1&lt;&gt;"y", "", IFERROR(INDEX(admin1listsize,MATCH(SMALL(NOT(admin1listsize="")*IF(ISNUMBER(admin1listsize),COUNTIF(admin1listsize,"&lt;="&amp;admin1listsize),COUNTIF(admin1listsize,"&lt;="&amp;admin1listsize)+SUM(ISNUMBER(admin1listsize))),ROWS(D$3:D57)+SUM(ISBLANK(admin1listsize))),NOT(admin1listsize="")*IF(ISNUMBER(admin1listsize),COUNTIF(admin1listsize,"&lt;="&amp;admin1listsize),COUNTIF(admin1listsize,"&lt;="&amp;admin1listsize)+SUM(ISNUMBER(admin1listsize))),0)), ""))</f>
        <v/>
      </c>
      <c r="K57" s="71"/>
    </row>
    <row r="58" spans="1:11" s="1" customFormat="1" x14ac:dyDescent="0.25">
      <c r="A58" s="93" t="str">
        <f>IF($I$1&lt;&gt;"y", "", IF(ISBLANK(DATA!D59),"",IF(ISBLANK(DATA!K59),"NO DATA",DATA!K59)))</f>
        <v>Mexico</v>
      </c>
      <c r="B58" s="93" t="str">
        <f>IF($I$1&lt;&gt;"y", "",IF(ISBLANK(DATA!D59),"", IF(ISBLANK(DATA!L59),"NO DATA",DATA!L59)))</f>
        <v>Sonora</v>
      </c>
      <c r="C58" s="93" t="str">
        <f t="shared" si="1"/>
        <v>Mexico@Sonora</v>
      </c>
      <c r="D58" s="93" t="str">
        <f ca="1">IF($I$1&lt;&gt;"y", "", IF(C59="", "", IFERROR(LOOKUP(2,1/(COUNTIF($D$2:D57,mergednames)=0),mergednames), "")))</f>
        <v/>
      </c>
      <c r="E58" s="93" t="str">
        <f t="shared" ca="1" si="2"/>
        <v/>
      </c>
      <c r="F58" s="93" t="str">
        <f ca="1">IF($I$1&lt;&gt;"y", "", IF(A59="", "", IFERROR(LOOKUP(2,1/(COUNTIF($F$2:F57,get_country)=0),get_country), "")))</f>
        <v/>
      </c>
      <c r="G58" s="93" t="str">
        <f t="shared" ca="1" si="0"/>
        <v/>
      </c>
      <c r="H58" s="67" t="str">
        <f t="array" aca="1" ref="H58" ca="1">IF($I$1&lt;&gt;"y", "", IFERROR(INDEX(countrylistsize,MATCH(SMALL(NOT(countrylistsize="")*IF(ISNUMBER(countrylistsize),COUNTIF(countrylistsize,"&lt;="&amp;countrylistsize),COUNTIF(countrylistsize,"&lt;="&amp;countrylistsize)+SUM(ISNUMBER(countrylistsize))),ROWS(F$3:F58)+SUM(ISBLANK(countrylistsize))),NOT(countrylistsize="")*IF(ISNUMBER(countrylistsize),COUNTIF(countrylistsize,"&lt;="&amp;countrylistsize),COUNTIF(countrylistsize,"&lt;="&amp;countrylistsize)+SUM(ISNUMBER(countrylistsize))),0)), ""))</f>
        <v/>
      </c>
      <c r="I58" s="70"/>
      <c r="J58" s="67" t="str">
        <f t="array" aca="1" ref="J58" ca="1">IF($I$1&lt;&gt;"y", "", IFERROR(INDEX(admin1listsize,MATCH(SMALL(NOT(admin1listsize="")*IF(ISNUMBER(admin1listsize),COUNTIF(admin1listsize,"&lt;="&amp;admin1listsize),COUNTIF(admin1listsize,"&lt;="&amp;admin1listsize)+SUM(ISNUMBER(admin1listsize))),ROWS(D$3:D58)+SUM(ISBLANK(admin1listsize))),NOT(admin1listsize="")*IF(ISNUMBER(admin1listsize),COUNTIF(admin1listsize,"&lt;="&amp;admin1listsize),COUNTIF(admin1listsize,"&lt;="&amp;admin1listsize)+SUM(ISNUMBER(admin1listsize))),0)), ""))</f>
        <v/>
      </c>
      <c r="K58" s="71"/>
    </row>
    <row r="59" spans="1:11" s="1" customFormat="1" x14ac:dyDescent="0.25">
      <c r="A59" s="93" t="str">
        <f>IF($I$1&lt;&gt;"y", "", IF(ISBLANK(DATA!D60),"",IF(ISBLANK(DATA!K60),"NO DATA",DATA!K60)))</f>
        <v>Mexico</v>
      </c>
      <c r="B59" s="93" t="str">
        <f>IF($I$1&lt;&gt;"y", "",IF(ISBLANK(DATA!D60),"", IF(ISBLANK(DATA!L60),"NO DATA",DATA!L60)))</f>
        <v>Sonora</v>
      </c>
      <c r="C59" s="93" t="str">
        <f t="shared" si="1"/>
        <v>Mexico@Sonora</v>
      </c>
      <c r="D59" s="93" t="str">
        <f ca="1">IF($I$1&lt;&gt;"y", "", IF(C60="", "", IFERROR(LOOKUP(2,1/(COUNTIF($D$2:D58,mergednames)=0),mergednames), "")))</f>
        <v/>
      </c>
      <c r="E59" s="93" t="str">
        <f t="shared" ca="1" si="2"/>
        <v/>
      </c>
      <c r="F59" s="93" t="str">
        <f ca="1">IF($I$1&lt;&gt;"y", "", IF(A60="", "", IFERROR(LOOKUP(2,1/(COUNTIF($F$2:F58,get_country)=0),get_country), "")))</f>
        <v/>
      </c>
      <c r="G59" s="93" t="str">
        <f t="shared" ca="1" si="0"/>
        <v/>
      </c>
      <c r="H59" s="67" t="str">
        <f t="array" aca="1" ref="H59" ca="1">IF($I$1&lt;&gt;"y", "", IFERROR(INDEX(countrylistsize,MATCH(SMALL(NOT(countrylistsize="")*IF(ISNUMBER(countrylistsize),COUNTIF(countrylistsize,"&lt;="&amp;countrylistsize),COUNTIF(countrylistsize,"&lt;="&amp;countrylistsize)+SUM(ISNUMBER(countrylistsize))),ROWS(F$3:F59)+SUM(ISBLANK(countrylistsize))),NOT(countrylistsize="")*IF(ISNUMBER(countrylistsize),COUNTIF(countrylistsize,"&lt;="&amp;countrylistsize),COUNTIF(countrylistsize,"&lt;="&amp;countrylistsize)+SUM(ISNUMBER(countrylistsize))),0)), ""))</f>
        <v/>
      </c>
      <c r="I59" s="70"/>
      <c r="J59" s="67" t="str">
        <f t="array" aca="1" ref="J59" ca="1">IF($I$1&lt;&gt;"y", "", IFERROR(INDEX(admin1listsize,MATCH(SMALL(NOT(admin1listsize="")*IF(ISNUMBER(admin1listsize),COUNTIF(admin1listsize,"&lt;="&amp;admin1listsize),COUNTIF(admin1listsize,"&lt;="&amp;admin1listsize)+SUM(ISNUMBER(admin1listsize))),ROWS(D$3:D59)+SUM(ISBLANK(admin1listsize))),NOT(admin1listsize="")*IF(ISNUMBER(admin1listsize),COUNTIF(admin1listsize,"&lt;="&amp;admin1listsize),COUNTIF(admin1listsize,"&lt;="&amp;admin1listsize)+SUM(ISNUMBER(admin1listsize))),0)), ""))</f>
        <v/>
      </c>
      <c r="K59" s="71"/>
    </row>
    <row r="60" spans="1:11" s="1" customFormat="1" x14ac:dyDescent="0.25">
      <c r="A60" s="93" t="str">
        <f>IF($I$1&lt;&gt;"y", "", IF(ISBLANK(DATA!D61),"",IF(ISBLANK(DATA!K61),"NO DATA",DATA!K61)))</f>
        <v>Mexico</v>
      </c>
      <c r="B60" s="93" t="str">
        <f>IF($I$1&lt;&gt;"y", "",IF(ISBLANK(DATA!D61),"", IF(ISBLANK(DATA!L61),"NO DATA",DATA!L61)))</f>
        <v>Sonora</v>
      </c>
      <c r="C60" s="93" t="str">
        <f t="shared" si="1"/>
        <v>Mexico@Sonora</v>
      </c>
      <c r="D60" s="93" t="str">
        <f ca="1">IF($I$1&lt;&gt;"y", "", IF(C61="", "", IFERROR(LOOKUP(2,1/(COUNTIF($D$2:D59,mergednames)=0),mergednames), "")))</f>
        <v/>
      </c>
      <c r="E60" s="93" t="str">
        <f t="shared" ca="1" si="2"/>
        <v/>
      </c>
      <c r="F60" s="93" t="str">
        <f ca="1">IF($I$1&lt;&gt;"y", "", IF(A61="", "", IFERROR(LOOKUP(2,1/(COUNTIF($F$2:F59,get_country)=0),get_country), "")))</f>
        <v/>
      </c>
      <c r="G60" s="93" t="str">
        <f t="shared" ca="1" si="0"/>
        <v/>
      </c>
      <c r="H60" s="67" t="str">
        <f t="array" aca="1" ref="H60" ca="1">IF($I$1&lt;&gt;"y", "", IFERROR(INDEX(countrylistsize,MATCH(SMALL(NOT(countrylistsize="")*IF(ISNUMBER(countrylistsize),COUNTIF(countrylistsize,"&lt;="&amp;countrylistsize),COUNTIF(countrylistsize,"&lt;="&amp;countrylistsize)+SUM(ISNUMBER(countrylistsize))),ROWS(F$3:F60)+SUM(ISBLANK(countrylistsize))),NOT(countrylistsize="")*IF(ISNUMBER(countrylistsize),COUNTIF(countrylistsize,"&lt;="&amp;countrylistsize),COUNTIF(countrylistsize,"&lt;="&amp;countrylistsize)+SUM(ISNUMBER(countrylistsize))),0)), ""))</f>
        <v/>
      </c>
      <c r="I60" s="70"/>
      <c r="J60" s="67" t="str">
        <f t="array" aca="1" ref="J60" ca="1">IF($I$1&lt;&gt;"y", "", IFERROR(INDEX(admin1listsize,MATCH(SMALL(NOT(admin1listsize="")*IF(ISNUMBER(admin1listsize),COUNTIF(admin1listsize,"&lt;="&amp;admin1listsize),COUNTIF(admin1listsize,"&lt;="&amp;admin1listsize)+SUM(ISNUMBER(admin1listsize))),ROWS(D$3:D60)+SUM(ISBLANK(admin1listsize))),NOT(admin1listsize="")*IF(ISNUMBER(admin1listsize),COUNTIF(admin1listsize,"&lt;="&amp;admin1listsize),COUNTIF(admin1listsize,"&lt;="&amp;admin1listsize)+SUM(ISNUMBER(admin1listsize))),0)), ""))</f>
        <v/>
      </c>
      <c r="K60" s="71"/>
    </row>
    <row r="61" spans="1:11" s="1" customFormat="1" x14ac:dyDescent="0.25">
      <c r="A61" s="93" t="str">
        <f>IF($I$1&lt;&gt;"y", "", IF(ISBLANK(DATA!D62),"",IF(ISBLANK(DATA!K62),"NO DATA",DATA!K62)))</f>
        <v>Mexico</v>
      </c>
      <c r="B61" s="93" t="str">
        <f>IF($I$1&lt;&gt;"y", "",IF(ISBLANK(DATA!D62),"", IF(ISBLANK(DATA!L62),"NO DATA",DATA!L62)))</f>
        <v>Sonora</v>
      </c>
      <c r="C61" s="93" t="str">
        <f t="shared" si="1"/>
        <v>Mexico@Sonora</v>
      </c>
      <c r="D61" s="93" t="str">
        <f ca="1">IF($I$1&lt;&gt;"y", "", IF(C62="", "", IFERROR(LOOKUP(2,1/(COUNTIF($D$2:D60,mergednames)=0),mergednames), "")))</f>
        <v/>
      </c>
      <c r="E61" s="93" t="str">
        <f t="shared" ca="1" si="2"/>
        <v/>
      </c>
      <c r="F61" s="93" t="str">
        <f ca="1">IF($I$1&lt;&gt;"y", "", IF(A62="", "", IFERROR(LOOKUP(2,1/(COUNTIF($F$2:F60,get_country)=0),get_country), "")))</f>
        <v/>
      </c>
      <c r="G61" s="93" t="str">
        <f t="shared" ca="1" si="0"/>
        <v/>
      </c>
      <c r="H61" s="67" t="str">
        <f t="array" aca="1" ref="H61" ca="1">IF($I$1&lt;&gt;"y", "", IFERROR(INDEX(countrylistsize,MATCH(SMALL(NOT(countrylistsize="")*IF(ISNUMBER(countrylistsize),COUNTIF(countrylistsize,"&lt;="&amp;countrylistsize),COUNTIF(countrylistsize,"&lt;="&amp;countrylistsize)+SUM(ISNUMBER(countrylistsize))),ROWS(F$3:F61)+SUM(ISBLANK(countrylistsize))),NOT(countrylistsize="")*IF(ISNUMBER(countrylistsize),COUNTIF(countrylistsize,"&lt;="&amp;countrylistsize),COUNTIF(countrylistsize,"&lt;="&amp;countrylistsize)+SUM(ISNUMBER(countrylistsize))),0)), ""))</f>
        <v/>
      </c>
      <c r="I61" s="70"/>
      <c r="J61" s="67" t="str">
        <f t="array" aca="1" ref="J61" ca="1">IF($I$1&lt;&gt;"y", "", IFERROR(INDEX(admin1listsize,MATCH(SMALL(NOT(admin1listsize="")*IF(ISNUMBER(admin1listsize),COUNTIF(admin1listsize,"&lt;="&amp;admin1listsize),COUNTIF(admin1listsize,"&lt;="&amp;admin1listsize)+SUM(ISNUMBER(admin1listsize))),ROWS(D$3:D61)+SUM(ISBLANK(admin1listsize))),NOT(admin1listsize="")*IF(ISNUMBER(admin1listsize),COUNTIF(admin1listsize,"&lt;="&amp;admin1listsize),COUNTIF(admin1listsize,"&lt;="&amp;admin1listsize)+SUM(ISNUMBER(admin1listsize))),0)), ""))</f>
        <v/>
      </c>
      <c r="K61" s="71"/>
    </row>
    <row r="62" spans="1:11" s="1" customFormat="1" x14ac:dyDescent="0.25">
      <c r="A62" s="93" t="str">
        <f>IF($I$1&lt;&gt;"y", "", IF(ISBLANK(DATA!D63),"",IF(ISBLANK(DATA!K63),"NO DATA",DATA!K63)))</f>
        <v>Mexico</v>
      </c>
      <c r="B62" s="93" t="str">
        <f>IF($I$1&lt;&gt;"y", "",IF(ISBLANK(DATA!D63),"", IF(ISBLANK(DATA!L63),"NO DATA",DATA!L63)))</f>
        <v>Sonora</v>
      </c>
      <c r="C62" s="93" t="str">
        <f t="shared" si="1"/>
        <v>Mexico@Sonora</v>
      </c>
      <c r="D62" s="93" t="str">
        <f ca="1">IF($I$1&lt;&gt;"y", "", IF(C63="", "", IFERROR(LOOKUP(2,1/(COUNTIF($D$2:D61,mergednames)=0),mergednames), "")))</f>
        <v/>
      </c>
      <c r="E62" s="93" t="str">
        <f t="shared" ca="1" si="2"/>
        <v/>
      </c>
      <c r="F62" s="93" t="str">
        <f ca="1">IF($I$1&lt;&gt;"y", "", IF(A63="", "", IFERROR(LOOKUP(2,1/(COUNTIF($F$2:F61,get_country)=0),get_country), "")))</f>
        <v/>
      </c>
      <c r="G62" s="93" t="str">
        <f t="shared" ca="1" si="0"/>
        <v/>
      </c>
      <c r="H62" s="67" t="str">
        <f t="array" aca="1" ref="H62" ca="1">IF($I$1&lt;&gt;"y", "", IFERROR(INDEX(countrylistsize,MATCH(SMALL(NOT(countrylistsize="")*IF(ISNUMBER(countrylistsize),COUNTIF(countrylistsize,"&lt;="&amp;countrylistsize),COUNTIF(countrylistsize,"&lt;="&amp;countrylistsize)+SUM(ISNUMBER(countrylistsize))),ROWS(F$3:F62)+SUM(ISBLANK(countrylistsize))),NOT(countrylistsize="")*IF(ISNUMBER(countrylistsize),COUNTIF(countrylistsize,"&lt;="&amp;countrylistsize),COUNTIF(countrylistsize,"&lt;="&amp;countrylistsize)+SUM(ISNUMBER(countrylistsize))),0)), ""))</f>
        <v/>
      </c>
      <c r="I62" s="70"/>
      <c r="J62" s="67" t="str">
        <f t="array" aca="1" ref="J62" ca="1">IF($I$1&lt;&gt;"y", "", IFERROR(INDEX(admin1listsize,MATCH(SMALL(NOT(admin1listsize="")*IF(ISNUMBER(admin1listsize),COUNTIF(admin1listsize,"&lt;="&amp;admin1listsize),COUNTIF(admin1listsize,"&lt;="&amp;admin1listsize)+SUM(ISNUMBER(admin1listsize))),ROWS(D$3:D62)+SUM(ISBLANK(admin1listsize))),NOT(admin1listsize="")*IF(ISNUMBER(admin1listsize),COUNTIF(admin1listsize,"&lt;="&amp;admin1listsize),COUNTIF(admin1listsize,"&lt;="&amp;admin1listsize)+SUM(ISNUMBER(admin1listsize))),0)), ""))</f>
        <v/>
      </c>
      <c r="K62" s="71"/>
    </row>
    <row r="63" spans="1:11" s="1" customFormat="1" x14ac:dyDescent="0.25">
      <c r="A63" s="93" t="str">
        <f>IF($I$1&lt;&gt;"y", "", IF(ISBLANK(DATA!D64),"",IF(ISBLANK(DATA!K64),"NO DATA",DATA!K64)))</f>
        <v>Mexico</v>
      </c>
      <c r="B63" s="93" t="str">
        <f>IF($I$1&lt;&gt;"y", "",IF(ISBLANK(DATA!D64),"", IF(ISBLANK(DATA!L64),"NO DATA",DATA!L64)))</f>
        <v>Tamaulipas</v>
      </c>
      <c r="C63" s="93" t="str">
        <f t="shared" si="1"/>
        <v>Mexico@Tamaulipas</v>
      </c>
      <c r="D63" s="93" t="str">
        <f ca="1">IF($I$1&lt;&gt;"y", "", IF(C64="", "", IFERROR(LOOKUP(2,1/(COUNTIF($D$2:D62,mergednames)=0),mergednames), "")))</f>
        <v/>
      </c>
      <c r="E63" s="93" t="str">
        <f t="shared" ca="1" si="2"/>
        <v/>
      </c>
      <c r="F63" s="93" t="str">
        <f ca="1">IF($I$1&lt;&gt;"y", "", IF(A64="", "", IFERROR(LOOKUP(2,1/(COUNTIF($F$2:F62,get_country)=0),get_country), "")))</f>
        <v/>
      </c>
      <c r="G63" s="93" t="str">
        <f t="shared" ca="1" si="0"/>
        <v/>
      </c>
      <c r="H63" s="67" t="str">
        <f t="array" aca="1" ref="H63" ca="1">IF($I$1&lt;&gt;"y", "", IFERROR(INDEX(countrylistsize,MATCH(SMALL(NOT(countrylistsize="")*IF(ISNUMBER(countrylistsize),COUNTIF(countrylistsize,"&lt;="&amp;countrylistsize),COUNTIF(countrylistsize,"&lt;="&amp;countrylistsize)+SUM(ISNUMBER(countrylistsize))),ROWS(F$3:F63)+SUM(ISBLANK(countrylistsize))),NOT(countrylistsize="")*IF(ISNUMBER(countrylistsize),COUNTIF(countrylistsize,"&lt;="&amp;countrylistsize),COUNTIF(countrylistsize,"&lt;="&amp;countrylistsize)+SUM(ISNUMBER(countrylistsize))),0)), ""))</f>
        <v/>
      </c>
      <c r="I63" s="70"/>
      <c r="J63" s="67" t="str">
        <f t="array" aca="1" ref="J63" ca="1">IF($I$1&lt;&gt;"y", "", IFERROR(INDEX(admin1listsize,MATCH(SMALL(NOT(admin1listsize="")*IF(ISNUMBER(admin1listsize),COUNTIF(admin1listsize,"&lt;="&amp;admin1listsize),COUNTIF(admin1listsize,"&lt;="&amp;admin1listsize)+SUM(ISNUMBER(admin1listsize))),ROWS(D$3:D63)+SUM(ISBLANK(admin1listsize))),NOT(admin1listsize="")*IF(ISNUMBER(admin1listsize),COUNTIF(admin1listsize,"&lt;="&amp;admin1listsize),COUNTIF(admin1listsize,"&lt;="&amp;admin1listsize)+SUM(ISNUMBER(admin1listsize))),0)), ""))</f>
        <v/>
      </c>
      <c r="K63" s="71"/>
    </row>
    <row r="64" spans="1:11" s="1" customFormat="1" x14ac:dyDescent="0.25">
      <c r="A64" s="93" t="str">
        <f>IF($I$1&lt;&gt;"y", "", IF(ISBLANK(DATA!D65),"",IF(ISBLANK(DATA!K65),"NO DATA",DATA!K65)))</f>
        <v>Mexico</v>
      </c>
      <c r="B64" s="93" t="str">
        <f>IF($I$1&lt;&gt;"y", "",IF(ISBLANK(DATA!D65),"", IF(ISBLANK(DATA!L65),"NO DATA",DATA!L65)))</f>
        <v>Tamaulipas</v>
      </c>
      <c r="C64" s="93" t="str">
        <f t="shared" si="1"/>
        <v>Mexico@Tamaulipas</v>
      </c>
      <c r="D64" s="93" t="str">
        <f ca="1">IF($I$1&lt;&gt;"y", "", IF(C65="", "", IFERROR(LOOKUP(2,1/(COUNTIF($D$2:D63,mergednames)=0),mergednames), "")))</f>
        <v/>
      </c>
      <c r="E64" s="93" t="str">
        <f t="shared" ca="1" si="2"/>
        <v/>
      </c>
      <c r="F64" s="93" t="str">
        <f ca="1">IF($I$1&lt;&gt;"y", "", IF(A65="", "", IFERROR(LOOKUP(2,1/(COUNTIF($F$2:F63,get_country)=0),get_country), "")))</f>
        <v/>
      </c>
      <c r="G64" s="93" t="str">
        <f t="shared" ca="1" si="0"/>
        <v/>
      </c>
      <c r="H64" s="67" t="str">
        <f t="array" aca="1" ref="H64" ca="1">IF($I$1&lt;&gt;"y", "", IFERROR(INDEX(countrylistsize,MATCH(SMALL(NOT(countrylistsize="")*IF(ISNUMBER(countrylistsize),COUNTIF(countrylistsize,"&lt;="&amp;countrylistsize),COUNTIF(countrylistsize,"&lt;="&amp;countrylistsize)+SUM(ISNUMBER(countrylistsize))),ROWS(F$3:F64)+SUM(ISBLANK(countrylistsize))),NOT(countrylistsize="")*IF(ISNUMBER(countrylistsize),COUNTIF(countrylistsize,"&lt;="&amp;countrylistsize),COUNTIF(countrylistsize,"&lt;="&amp;countrylistsize)+SUM(ISNUMBER(countrylistsize))),0)), ""))</f>
        <v/>
      </c>
      <c r="I64" s="70"/>
      <c r="J64" s="67" t="str">
        <f t="array" aca="1" ref="J64" ca="1">IF($I$1&lt;&gt;"y", "", IFERROR(INDEX(admin1listsize,MATCH(SMALL(NOT(admin1listsize="")*IF(ISNUMBER(admin1listsize),COUNTIF(admin1listsize,"&lt;="&amp;admin1listsize),COUNTIF(admin1listsize,"&lt;="&amp;admin1listsize)+SUM(ISNUMBER(admin1listsize))),ROWS(D$3:D64)+SUM(ISBLANK(admin1listsize))),NOT(admin1listsize="")*IF(ISNUMBER(admin1listsize),COUNTIF(admin1listsize,"&lt;="&amp;admin1listsize),COUNTIF(admin1listsize,"&lt;="&amp;admin1listsize)+SUM(ISNUMBER(admin1listsize))),0)), ""))</f>
        <v/>
      </c>
      <c r="K64" s="71"/>
    </row>
    <row r="65" spans="1:11" s="1" customFormat="1" x14ac:dyDescent="0.25">
      <c r="A65" s="93" t="str">
        <f>IF($I$1&lt;&gt;"y", "", IF(ISBLANK(DATA!D66),"",IF(ISBLANK(DATA!K66),"NO DATA",DATA!K66)))</f>
        <v>Mexico</v>
      </c>
      <c r="B65" s="93" t="str">
        <f>IF($I$1&lt;&gt;"y", "",IF(ISBLANK(DATA!D66),"", IF(ISBLANK(DATA!L66),"NO DATA",DATA!L66)))</f>
        <v>Tamaulipas</v>
      </c>
      <c r="C65" s="93" t="str">
        <f t="shared" si="1"/>
        <v>Mexico@Tamaulipas</v>
      </c>
      <c r="D65" s="93" t="str">
        <f ca="1">IF($I$1&lt;&gt;"y", "", IF(C66="", "", IFERROR(LOOKUP(2,1/(COUNTIF($D$2:D64,mergednames)=0),mergednames), "")))</f>
        <v/>
      </c>
      <c r="E65" s="93" t="str">
        <f t="shared" ca="1" si="2"/>
        <v/>
      </c>
      <c r="F65" s="93" t="str">
        <f ca="1">IF($I$1&lt;&gt;"y", "", IF(A66="", "", IFERROR(LOOKUP(2,1/(COUNTIF($F$2:F64,get_country)=0),get_country), "")))</f>
        <v/>
      </c>
      <c r="G65" s="93" t="str">
        <f t="shared" ca="1" si="0"/>
        <v/>
      </c>
      <c r="H65" s="67" t="str">
        <f t="array" aca="1" ref="H65" ca="1">IF($I$1&lt;&gt;"y", "", IFERROR(INDEX(countrylistsize,MATCH(SMALL(NOT(countrylistsize="")*IF(ISNUMBER(countrylistsize),COUNTIF(countrylistsize,"&lt;="&amp;countrylistsize),COUNTIF(countrylistsize,"&lt;="&amp;countrylistsize)+SUM(ISNUMBER(countrylistsize))),ROWS(F$3:F65)+SUM(ISBLANK(countrylistsize))),NOT(countrylistsize="")*IF(ISNUMBER(countrylistsize),COUNTIF(countrylistsize,"&lt;="&amp;countrylistsize),COUNTIF(countrylistsize,"&lt;="&amp;countrylistsize)+SUM(ISNUMBER(countrylistsize))),0)), ""))</f>
        <v/>
      </c>
      <c r="I65" s="70"/>
      <c r="J65" s="67" t="str">
        <f t="array" aca="1" ref="J65" ca="1">IF($I$1&lt;&gt;"y", "", IFERROR(INDEX(admin1listsize,MATCH(SMALL(NOT(admin1listsize="")*IF(ISNUMBER(admin1listsize),COUNTIF(admin1listsize,"&lt;="&amp;admin1listsize),COUNTIF(admin1listsize,"&lt;="&amp;admin1listsize)+SUM(ISNUMBER(admin1listsize))),ROWS(D$3:D65)+SUM(ISBLANK(admin1listsize))),NOT(admin1listsize="")*IF(ISNUMBER(admin1listsize),COUNTIF(admin1listsize,"&lt;="&amp;admin1listsize),COUNTIF(admin1listsize,"&lt;="&amp;admin1listsize)+SUM(ISNUMBER(admin1listsize))),0)), ""))</f>
        <v/>
      </c>
      <c r="K65" s="71"/>
    </row>
    <row r="66" spans="1:11" s="1" customFormat="1" x14ac:dyDescent="0.25">
      <c r="A66" s="93" t="str">
        <f>IF($I$1&lt;&gt;"y", "", IF(ISBLANK(DATA!D67),"",IF(ISBLANK(DATA!K67),"NO DATA",DATA!K67)))</f>
        <v>Mexico</v>
      </c>
      <c r="B66" s="93" t="str">
        <f>IF($I$1&lt;&gt;"y", "",IF(ISBLANK(DATA!D67),"", IF(ISBLANK(DATA!L67),"NO DATA",DATA!L67)))</f>
        <v>Tamaulipas</v>
      </c>
      <c r="C66" s="93" t="str">
        <f t="shared" si="1"/>
        <v>Mexico@Tamaulipas</v>
      </c>
      <c r="D66" s="93" t="str">
        <f ca="1">IF($I$1&lt;&gt;"y", "", IF(C67="", "", IFERROR(LOOKUP(2,1/(COUNTIF($D$2:D65,mergednames)=0),mergednames), "")))</f>
        <v/>
      </c>
      <c r="E66" s="93" t="str">
        <f t="shared" ca="1" si="2"/>
        <v/>
      </c>
      <c r="F66" s="93" t="str">
        <f ca="1">IF($I$1&lt;&gt;"y", "", IF(A67="", "", IFERROR(LOOKUP(2,1/(COUNTIF($F$2:F65,get_country)=0),get_country), "")))</f>
        <v/>
      </c>
      <c r="G66" s="93" t="str">
        <f t="shared" ca="1" si="0"/>
        <v/>
      </c>
      <c r="H66" s="67" t="str">
        <f t="array" aca="1" ref="H66" ca="1">IF($I$1&lt;&gt;"y", "", IFERROR(INDEX(countrylistsize,MATCH(SMALL(NOT(countrylistsize="")*IF(ISNUMBER(countrylistsize),COUNTIF(countrylistsize,"&lt;="&amp;countrylistsize),COUNTIF(countrylistsize,"&lt;="&amp;countrylistsize)+SUM(ISNUMBER(countrylistsize))),ROWS(F$3:F66)+SUM(ISBLANK(countrylistsize))),NOT(countrylistsize="")*IF(ISNUMBER(countrylistsize),COUNTIF(countrylistsize,"&lt;="&amp;countrylistsize),COUNTIF(countrylistsize,"&lt;="&amp;countrylistsize)+SUM(ISNUMBER(countrylistsize))),0)), ""))</f>
        <v/>
      </c>
      <c r="I66" s="70"/>
      <c r="J66" s="67" t="str">
        <f t="array" aca="1" ref="J66" ca="1">IF($I$1&lt;&gt;"y", "", IFERROR(INDEX(admin1listsize,MATCH(SMALL(NOT(admin1listsize="")*IF(ISNUMBER(admin1listsize),COUNTIF(admin1listsize,"&lt;="&amp;admin1listsize),COUNTIF(admin1listsize,"&lt;="&amp;admin1listsize)+SUM(ISNUMBER(admin1listsize))),ROWS(D$3:D66)+SUM(ISBLANK(admin1listsize))),NOT(admin1listsize="")*IF(ISNUMBER(admin1listsize),COUNTIF(admin1listsize,"&lt;="&amp;admin1listsize),COUNTIF(admin1listsize,"&lt;="&amp;admin1listsize)+SUM(ISNUMBER(admin1listsize))),0)), ""))</f>
        <v/>
      </c>
      <c r="K66" s="71"/>
    </row>
    <row r="67" spans="1:11" s="1" customFormat="1" x14ac:dyDescent="0.25">
      <c r="A67" s="93" t="str">
        <f>IF($I$1&lt;&gt;"y", "", IF(ISBLANK(DATA!D68),"",IF(ISBLANK(DATA!K68),"NO DATA",DATA!K68)))</f>
        <v>Mexico</v>
      </c>
      <c r="B67" s="93" t="str">
        <f>IF($I$1&lt;&gt;"y", "",IF(ISBLANK(DATA!D68),"", IF(ISBLANK(DATA!L68),"NO DATA",DATA!L68)))</f>
        <v>uncertain locality</v>
      </c>
      <c r="C67" s="93" t="str">
        <f t="shared" si="1"/>
        <v>Mexico@uncertain locality</v>
      </c>
      <c r="D67" s="93" t="str">
        <f ca="1">IF($I$1&lt;&gt;"y", "", IF(C68="", "", IFERROR(LOOKUP(2,1/(COUNTIF($D$2:D66,mergednames)=0),mergednames), "")))</f>
        <v/>
      </c>
      <c r="E67" s="93" t="str">
        <f t="shared" ca="1" si="2"/>
        <v/>
      </c>
      <c r="F67" s="93" t="str">
        <f ca="1">IF($I$1&lt;&gt;"y", "", IF(A68="", "", IFERROR(LOOKUP(2,1/(COUNTIF($F$2:F66,get_country)=0),get_country), "")))</f>
        <v/>
      </c>
      <c r="G67" s="93" t="str">
        <f t="shared" ref="G67:G130" ca="1" si="3">IF($I$1&lt;&gt;"y", "", IF(F67="", "", G66+1))</f>
        <v/>
      </c>
      <c r="H67" s="67" t="str">
        <f t="array" aca="1" ref="H67" ca="1">IF($I$1&lt;&gt;"y", "", IFERROR(INDEX(countrylistsize,MATCH(SMALL(NOT(countrylistsize="")*IF(ISNUMBER(countrylistsize),COUNTIF(countrylistsize,"&lt;="&amp;countrylistsize),COUNTIF(countrylistsize,"&lt;="&amp;countrylistsize)+SUM(ISNUMBER(countrylistsize))),ROWS(F$3:F67)+SUM(ISBLANK(countrylistsize))),NOT(countrylistsize="")*IF(ISNUMBER(countrylistsize),COUNTIF(countrylistsize,"&lt;="&amp;countrylistsize),COUNTIF(countrylistsize,"&lt;="&amp;countrylistsize)+SUM(ISNUMBER(countrylistsize))),0)), ""))</f>
        <v/>
      </c>
      <c r="I67" s="70"/>
      <c r="J67" s="67" t="str">
        <f t="array" aca="1" ref="J67" ca="1">IF($I$1&lt;&gt;"y", "", IFERROR(INDEX(admin1listsize,MATCH(SMALL(NOT(admin1listsize="")*IF(ISNUMBER(admin1listsize),COUNTIF(admin1listsize,"&lt;="&amp;admin1listsize),COUNTIF(admin1listsize,"&lt;="&amp;admin1listsize)+SUM(ISNUMBER(admin1listsize))),ROWS(D$3:D67)+SUM(ISBLANK(admin1listsize))),NOT(admin1listsize="")*IF(ISNUMBER(admin1listsize),COUNTIF(admin1listsize,"&lt;="&amp;admin1listsize),COUNTIF(admin1listsize,"&lt;="&amp;admin1listsize)+SUM(ISNUMBER(admin1listsize))),0)), ""))</f>
        <v/>
      </c>
      <c r="K67" s="71"/>
    </row>
    <row r="68" spans="1:11" s="1" customFormat="1" x14ac:dyDescent="0.25">
      <c r="A68" s="93" t="str">
        <f>IF($I$1&lt;&gt;"y", "", IF(ISBLANK(DATA!D69),"",IF(ISBLANK(DATA!K69),"NO DATA",DATA!K69)))</f>
        <v>Mexico</v>
      </c>
      <c r="B68" s="93" t="str">
        <f>IF($I$1&lt;&gt;"y", "",IF(ISBLANK(DATA!D69),"", IF(ISBLANK(DATA!L69),"NO DATA",DATA!L69)))</f>
        <v>Zacatecas</v>
      </c>
      <c r="C68" s="93" t="str">
        <f t="shared" si="1"/>
        <v>Mexico@Zacatecas</v>
      </c>
      <c r="D68" s="93" t="str">
        <f ca="1">IF($I$1&lt;&gt;"y", "", IF(C69="", "", IFERROR(LOOKUP(2,1/(COUNTIF($D$2:D67,mergednames)=0),mergednames), "")))</f>
        <v/>
      </c>
      <c r="E68" s="93" t="str">
        <f t="shared" ref="E68:E131" ca="1" si="4">IF($I$1&lt;&gt;"y", "", IF(D68="", "", E67+1))</f>
        <v/>
      </c>
      <c r="F68" s="93" t="str">
        <f ca="1">IF($I$1&lt;&gt;"y", "", IF(A69="", "", IFERROR(LOOKUP(2,1/(COUNTIF($F$2:F67,get_country)=0),get_country), "")))</f>
        <v/>
      </c>
      <c r="G68" s="93" t="str">
        <f t="shared" ca="1" si="3"/>
        <v/>
      </c>
      <c r="H68" s="67" t="str">
        <f t="array" aca="1" ref="H68" ca="1">IF($I$1&lt;&gt;"y", "", IFERROR(INDEX(countrylistsize,MATCH(SMALL(NOT(countrylistsize="")*IF(ISNUMBER(countrylistsize),COUNTIF(countrylistsize,"&lt;="&amp;countrylistsize),COUNTIF(countrylistsize,"&lt;="&amp;countrylistsize)+SUM(ISNUMBER(countrylistsize))),ROWS(F$3:F68)+SUM(ISBLANK(countrylistsize))),NOT(countrylistsize="")*IF(ISNUMBER(countrylistsize),COUNTIF(countrylistsize,"&lt;="&amp;countrylistsize),COUNTIF(countrylistsize,"&lt;="&amp;countrylistsize)+SUM(ISNUMBER(countrylistsize))),0)), ""))</f>
        <v/>
      </c>
      <c r="I68" s="70"/>
      <c r="J68" s="67" t="str">
        <f t="array" aca="1" ref="J68" ca="1">IF($I$1&lt;&gt;"y", "", IFERROR(INDEX(admin1listsize,MATCH(SMALL(NOT(admin1listsize="")*IF(ISNUMBER(admin1listsize),COUNTIF(admin1listsize,"&lt;="&amp;admin1listsize),COUNTIF(admin1listsize,"&lt;="&amp;admin1listsize)+SUM(ISNUMBER(admin1listsize))),ROWS(D$3:D68)+SUM(ISBLANK(admin1listsize))),NOT(admin1listsize="")*IF(ISNUMBER(admin1listsize),COUNTIF(admin1listsize,"&lt;="&amp;admin1listsize),COUNTIF(admin1listsize,"&lt;="&amp;admin1listsize)+SUM(ISNUMBER(admin1listsize))),0)), ""))</f>
        <v/>
      </c>
      <c r="K68" s="71"/>
    </row>
    <row r="69" spans="1:11" s="1" customFormat="1" x14ac:dyDescent="0.25">
      <c r="A69" s="93" t="str">
        <f>IF($I$1&lt;&gt;"y", "", IF(ISBLANK(DATA!D70),"",IF(ISBLANK(DATA!K70),"NO DATA",DATA!K70)))</f>
        <v>Mexico</v>
      </c>
      <c r="B69" s="93" t="str">
        <f>IF($I$1&lt;&gt;"y", "",IF(ISBLANK(DATA!D70),"", IF(ISBLANK(DATA!L70),"NO DATA",DATA!L70)))</f>
        <v>Zacatecas</v>
      </c>
      <c r="C69" s="93" t="str">
        <f t="shared" ref="C69:C132" si="5">IF($I$1&lt;&gt;"y", "", IF(A69="", "", A69&amp;"@"&amp;B69))</f>
        <v>Mexico@Zacatecas</v>
      </c>
      <c r="D69" s="93" t="str">
        <f ca="1">IF($I$1&lt;&gt;"y", "", IF(C70="", "", IFERROR(LOOKUP(2,1/(COUNTIF($D$2:D68,mergednames)=0),mergednames), "")))</f>
        <v/>
      </c>
      <c r="E69" s="93" t="str">
        <f t="shared" ca="1" si="4"/>
        <v/>
      </c>
      <c r="F69" s="93" t="str">
        <f ca="1">IF($I$1&lt;&gt;"y", "", IF(A70="", "", IFERROR(LOOKUP(2,1/(COUNTIF($F$2:F68,get_country)=0),get_country), "")))</f>
        <v/>
      </c>
      <c r="G69" s="93" t="str">
        <f t="shared" ca="1" si="3"/>
        <v/>
      </c>
      <c r="H69" s="67" t="str">
        <f t="array" aca="1" ref="H69" ca="1">IF($I$1&lt;&gt;"y", "", IFERROR(INDEX(countrylistsize,MATCH(SMALL(NOT(countrylistsize="")*IF(ISNUMBER(countrylistsize),COUNTIF(countrylistsize,"&lt;="&amp;countrylistsize),COUNTIF(countrylistsize,"&lt;="&amp;countrylistsize)+SUM(ISNUMBER(countrylistsize))),ROWS(F$3:F69)+SUM(ISBLANK(countrylistsize))),NOT(countrylistsize="")*IF(ISNUMBER(countrylistsize),COUNTIF(countrylistsize,"&lt;="&amp;countrylistsize),COUNTIF(countrylistsize,"&lt;="&amp;countrylistsize)+SUM(ISNUMBER(countrylistsize))),0)), ""))</f>
        <v/>
      </c>
      <c r="I69" s="70"/>
      <c r="J69" s="67" t="str">
        <f t="array" aca="1" ref="J69" ca="1">IF($I$1&lt;&gt;"y", "", IFERROR(INDEX(admin1listsize,MATCH(SMALL(NOT(admin1listsize="")*IF(ISNUMBER(admin1listsize),COUNTIF(admin1listsize,"&lt;="&amp;admin1listsize),COUNTIF(admin1listsize,"&lt;="&amp;admin1listsize)+SUM(ISNUMBER(admin1listsize))),ROWS(D$3:D69)+SUM(ISBLANK(admin1listsize))),NOT(admin1listsize="")*IF(ISNUMBER(admin1listsize),COUNTIF(admin1listsize,"&lt;="&amp;admin1listsize),COUNTIF(admin1listsize,"&lt;="&amp;admin1listsize)+SUM(ISNUMBER(admin1listsize))),0)), ""))</f>
        <v/>
      </c>
      <c r="K69" s="71"/>
    </row>
    <row r="70" spans="1:11" s="1" customFormat="1" x14ac:dyDescent="0.25">
      <c r="A70" s="93" t="str">
        <f>IF($I$1&lt;&gt;"y", "", IF(ISBLANK(DATA!D71),"",IF(ISBLANK(DATA!K71),"NO DATA",DATA!K71)))</f>
        <v>Mexico</v>
      </c>
      <c r="B70" s="93" t="str">
        <f>IF($I$1&lt;&gt;"y", "",IF(ISBLANK(DATA!D71),"", IF(ISBLANK(DATA!L71),"NO DATA",DATA!L71)))</f>
        <v>Zacatecas</v>
      </c>
      <c r="C70" s="93" t="str">
        <f t="shared" si="5"/>
        <v>Mexico@Zacatecas</v>
      </c>
      <c r="D70" s="93" t="str">
        <f ca="1">IF($I$1&lt;&gt;"y", "", IF(C71="", "", IFERROR(LOOKUP(2,1/(COUNTIF($D$2:D69,mergednames)=0),mergednames), "")))</f>
        <v/>
      </c>
      <c r="E70" s="93" t="str">
        <f t="shared" ca="1" si="4"/>
        <v/>
      </c>
      <c r="F70" s="93" t="str">
        <f ca="1">IF($I$1&lt;&gt;"y", "", IF(A71="", "", IFERROR(LOOKUP(2,1/(COUNTIF($F$2:F69,get_country)=0),get_country), "")))</f>
        <v/>
      </c>
      <c r="G70" s="93" t="str">
        <f t="shared" ca="1" si="3"/>
        <v/>
      </c>
      <c r="H70" s="67" t="str">
        <f t="array" aca="1" ref="H70" ca="1">IF($I$1&lt;&gt;"y", "", IFERROR(INDEX(countrylistsize,MATCH(SMALL(NOT(countrylistsize="")*IF(ISNUMBER(countrylistsize),COUNTIF(countrylistsize,"&lt;="&amp;countrylistsize),COUNTIF(countrylistsize,"&lt;="&amp;countrylistsize)+SUM(ISNUMBER(countrylistsize))),ROWS(F$3:F70)+SUM(ISBLANK(countrylistsize))),NOT(countrylistsize="")*IF(ISNUMBER(countrylistsize),COUNTIF(countrylistsize,"&lt;="&amp;countrylistsize),COUNTIF(countrylistsize,"&lt;="&amp;countrylistsize)+SUM(ISNUMBER(countrylistsize))),0)), ""))</f>
        <v/>
      </c>
      <c r="I70" s="70"/>
      <c r="J70" s="67" t="str">
        <f t="array" aca="1" ref="J70" ca="1">IF($I$1&lt;&gt;"y", "", IFERROR(INDEX(admin1listsize,MATCH(SMALL(NOT(admin1listsize="")*IF(ISNUMBER(admin1listsize),COUNTIF(admin1listsize,"&lt;="&amp;admin1listsize),COUNTIF(admin1listsize,"&lt;="&amp;admin1listsize)+SUM(ISNUMBER(admin1listsize))),ROWS(D$3:D70)+SUM(ISBLANK(admin1listsize))),NOT(admin1listsize="")*IF(ISNUMBER(admin1listsize),COUNTIF(admin1listsize,"&lt;="&amp;admin1listsize),COUNTIF(admin1listsize,"&lt;="&amp;admin1listsize)+SUM(ISNUMBER(admin1listsize))),0)), ""))</f>
        <v/>
      </c>
      <c r="K70" s="71"/>
    </row>
    <row r="71" spans="1:11" s="1" customFormat="1" x14ac:dyDescent="0.25">
      <c r="A71" s="93" t="str">
        <f>IF($I$1&lt;&gt;"y", "", IF(ISBLANK(DATA!D72),"",IF(ISBLANK(DATA!K72),"NO DATA",DATA!K72)))</f>
        <v>No data</v>
      </c>
      <c r="B71" s="93" t="str">
        <f>IF($I$1&lt;&gt;"y", "",IF(ISBLANK(DATA!D72),"", IF(ISBLANK(DATA!L72),"NO DATA",DATA!L72)))</f>
        <v>NO DATA</v>
      </c>
      <c r="C71" s="93" t="str">
        <f t="shared" si="5"/>
        <v>No data@NO DATA</v>
      </c>
      <c r="D71" s="93" t="str">
        <f ca="1">IF($I$1&lt;&gt;"y", "", IF(C72="", "", IFERROR(LOOKUP(2,1/(COUNTIF($D$2:D70,mergednames)=0),mergednames), "")))</f>
        <v/>
      </c>
      <c r="E71" s="93" t="str">
        <f t="shared" ca="1" si="4"/>
        <v/>
      </c>
      <c r="F71" s="93" t="str">
        <f ca="1">IF($I$1&lt;&gt;"y", "", IF(A72="", "", IFERROR(LOOKUP(2,1/(COUNTIF($F$2:F70,get_country)=0),get_country), "")))</f>
        <v/>
      </c>
      <c r="G71" s="93" t="str">
        <f t="shared" ca="1" si="3"/>
        <v/>
      </c>
      <c r="H71" s="67" t="str">
        <f t="array" aca="1" ref="H71" ca="1">IF($I$1&lt;&gt;"y", "", IFERROR(INDEX(countrylistsize,MATCH(SMALL(NOT(countrylistsize="")*IF(ISNUMBER(countrylistsize),COUNTIF(countrylistsize,"&lt;="&amp;countrylistsize),COUNTIF(countrylistsize,"&lt;="&amp;countrylistsize)+SUM(ISNUMBER(countrylistsize))),ROWS(F$3:F71)+SUM(ISBLANK(countrylistsize))),NOT(countrylistsize="")*IF(ISNUMBER(countrylistsize),COUNTIF(countrylistsize,"&lt;="&amp;countrylistsize),COUNTIF(countrylistsize,"&lt;="&amp;countrylistsize)+SUM(ISNUMBER(countrylistsize))),0)), ""))</f>
        <v/>
      </c>
      <c r="I71" s="70"/>
      <c r="J71" s="67" t="str">
        <f t="array" aca="1" ref="J71" ca="1">IF($I$1&lt;&gt;"y", "", IFERROR(INDEX(admin1listsize,MATCH(SMALL(NOT(admin1listsize="")*IF(ISNUMBER(admin1listsize),COUNTIF(admin1listsize,"&lt;="&amp;admin1listsize),COUNTIF(admin1listsize,"&lt;="&amp;admin1listsize)+SUM(ISNUMBER(admin1listsize))),ROWS(D$3:D71)+SUM(ISBLANK(admin1listsize))),NOT(admin1listsize="")*IF(ISNUMBER(admin1listsize),COUNTIF(admin1listsize,"&lt;="&amp;admin1listsize),COUNTIF(admin1listsize,"&lt;="&amp;admin1listsize)+SUM(ISNUMBER(admin1listsize))),0)), ""))</f>
        <v/>
      </c>
      <c r="K71" s="71"/>
    </row>
    <row r="72" spans="1:11" s="1" customFormat="1" x14ac:dyDescent="0.25">
      <c r="A72" s="93" t="str">
        <f>IF($I$1&lt;&gt;"y", "", IF(ISBLANK(DATA!D73),"",IF(ISBLANK(DATA!K73),"NO DATA",DATA!K73)))</f>
        <v>USA</v>
      </c>
      <c r="B72" s="93" t="str">
        <f>IF($I$1&lt;&gt;"y", "",IF(ISBLANK(DATA!D73),"", IF(ISBLANK(DATA!L73),"NO DATA",DATA!L73)))</f>
        <v>Arizona</v>
      </c>
      <c r="C72" s="93" t="str">
        <f t="shared" si="5"/>
        <v>USA@Arizona</v>
      </c>
      <c r="D72" s="93" t="str">
        <f ca="1">IF($I$1&lt;&gt;"y", "", IF(C73="", "", IFERROR(LOOKUP(2,1/(COUNTIF($D$2:D71,mergednames)=0),mergednames), "")))</f>
        <v/>
      </c>
      <c r="E72" s="93" t="str">
        <f t="shared" ca="1" si="4"/>
        <v/>
      </c>
      <c r="F72" s="93" t="str">
        <f ca="1">IF($I$1&lt;&gt;"y", "", IF(A73="", "", IFERROR(LOOKUP(2,1/(COUNTIF($F$2:F71,get_country)=0),get_country), "")))</f>
        <v/>
      </c>
      <c r="G72" s="93" t="str">
        <f t="shared" ca="1" si="3"/>
        <v/>
      </c>
      <c r="H72" s="67" t="str">
        <f t="array" aca="1" ref="H72" ca="1">IF($I$1&lt;&gt;"y", "", IFERROR(INDEX(countrylistsize,MATCH(SMALL(NOT(countrylistsize="")*IF(ISNUMBER(countrylistsize),COUNTIF(countrylistsize,"&lt;="&amp;countrylistsize),COUNTIF(countrylistsize,"&lt;="&amp;countrylistsize)+SUM(ISNUMBER(countrylistsize))),ROWS(F$3:F72)+SUM(ISBLANK(countrylistsize))),NOT(countrylistsize="")*IF(ISNUMBER(countrylistsize),COUNTIF(countrylistsize,"&lt;="&amp;countrylistsize),COUNTIF(countrylistsize,"&lt;="&amp;countrylistsize)+SUM(ISNUMBER(countrylistsize))),0)), ""))</f>
        <v/>
      </c>
      <c r="I72" s="70"/>
      <c r="J72" s="67" t="str">
        <f t="array" aca="1" ref="J72" ca="1">IF($I$1&lt;&gt;"y", "", IFERROR(INDEX(admin1listsize,MATCH(SMALL(NOT(admin1listsize="")*IF(ISNUMBER(admin1listsize),COUNTIF(admin1listsize,"&lt;="&amp;admin1listsize),COUNTIF(admin1listsize,"&lt;="&amp;admin1listsize)+SUM(ISNUMBER(admin1listsize))),ROWS(D$3:D72)+SUM(ISBLANK(admin1listsize))),NOT(admin1listsize="")*IF(ISNUMBER(admin1listsize),COUNTIF(admin1listsize,"&lt;="&amp;admin1listsize),COUNTIF(admin1listsize,"&lt;="&amp;admin1listsize)+SUM(ISNUMBER(admin1listsize))),0)), ""))</f>
        <v/>
      </c>
      <c r="K72" s="71"/>
    </row>
    <row r="73" spans="1:11" s="1" customFormat="1" x14ac:dyDescent="0.25">
      <c r="A73" s="93" t="str">
        <f>IF($I$1&lt;&gt;"y", "", IF(ISBLANK(DATA!D74),"",IF(ISBLANK(DATA!K74),"NO DATA",DATA!K74)))</f>
        <v>USA</v>
      </c>
      <c r="B73" s="93" t="str">
        <f>IF($I$1&lt;&gt;"y", "",IF(ISBLANK(DATA!D74),"", IF(ISBLANK(DATA!L74),"NO DATA",DATA!L74)))</f>
        <v>Arizona</v>
      </c>
      <c r="C73" s="93" t="str">
        <f t="shared" si="5"/>
        <v>USA@Arizona</v>
      </c>
      <c r="D73" s="93" t="str">
        <f ca="1">IF($I$1&lt;&gt;"y", "", IF(C74="", "", IFERROR(LOOKUP(2,1/(COUNTIF($D$2:D72,mergednames)=0),mergednames), "")))</f>
        <v/>
      </c>
      <c r="E73" s="93" t="str">
        <f t="shared" ca="1" si="4"/>
        <v/>
      </c>
      <c r="F73" s="93" t="str">
        <f ca="1">IF($I$1&lt;&gt;"y", "", IF(A74="", "", IFERROR(LOOKUP(2,1/(COUNTIF($F$2:F72,get_country)=0),get_country), "")))</f>
        <v/>
      </c>
      <c r="G73" s="93" t="str">
        <f t="shared" ca="1" si="3"/>
        <v/>
      </c>
      <c r="H73" s="67" t="str">
        <f t="array" aca="1" ref="H73" ca="1">IF($I$1&lt;&gt;"y", "", IFERROR(INDEX(countrylistsize,MATCH(SMALL(NOT(countrylistsize="")*IF(ISNUMBER(countrylistsize),COUNTIF(countrylistsize,"&lt;="&amp;countrylistsize),COUNTIF(countrylistsize,"&lt;="&amp;countrylistsize)+SUM(ISNUMBER(countrylistsize))),ROWS(F$3:F73)+SUM(ISBLANK(countrylistsize))),NOT(countrylistsize="")*IF(ISNUMBER(countrylistsize),COUNTIF(countrylistsize,"&lt;="&amp;countrylistsize),COUNTIF(countrylistsize,"&lt;="&amp;countrylistsize)+SUM(ISNUMBER(countrylistsize))),0)), ""))</f>
        <v/>
      </c>
      <c r="I73" s="70"/>
      <c r="J73" s="67" t="str">
        <f t="array" aca="1" ref="J73" ca="1">IF($I$1&lt;&gt;"y", "", IFERROR(INDEX(admin1listsize,MATCH(SMALL(NOT(admin1listsize="")*IF(ISNUMBER(admin1listsize),COUNTIF(admin1listsize,"&lt;="&amp;admin1listsize),COUNTIF(admin1listsize,"&lt;="&amp;admin1listsize)+SUM(ISNUMBER(admin1listsize))),ROWS(D$3:D73)+SUM(ISBLANK(admin1listsize))),NOT(admin1listsize="")*IF(ISNUMBER(admin1listsize),COUNTIF(admin1listsize,"&lt;="&amp;admin1listsize),COUNTIF(admin1listsize,"&lt;="&amp;admin1listsize)+SUM(ISNUMBER(admin1listsize))),0)), ""))</f>
        <v/>
      </c>
      <c r="K73" s="71"/>
    </row>
    <row r="74" spans="1:11" s="1" customFormat="1" x14ac:dyDescent="0.25">
      <c r="A74" s="93" t="str">
        <f>IF($I$1&lt;&gt;"y", "", IF(ISBLANK(DATA!D75),"",IF(ISBLANK(DATA!K75),"NO DATA",DATA!K75)))</f>
        <v>USA</v>
      </c>
      <c r="B74" s="93" t="str">
        <f>IF($I$1&lt;&gt;"y", "",IF(ISBLANK(DATA!D75),"", IF(ISBLANK(DATA!L75),"NO DATA",DATA!L75)))</f>
        <v>Arizona</v>
      </c>
      <c r="C74" s="93" t="str">
        <f t="shared" si="5"/>
        <v>USA@Arizona</v>
      </c>
      <c r="D74" s="93" t="str">
        <f ca="1">IF($I$1&lt;&gt;"y", "", IF(C75="", "", IFERROR(LOOKUP(2,1/(COUNTIF($D$2:D73,mergednames)=0),mergednames), "")))</f>
        <v/>
      </c>
      <c r="E74" s="93" t="str">
        <f t="shared" ca="1" si="4"/>
        <v/>
      </c>
      <c r="F74" s="93" t="str">
        <f ca="1">IF($I$1&lt;&gt;"y", "", IF(A75="", "", IFERROR(LOOKUP(2,1/(COUNTIF($F$2:F73,get_country)=0),get_country), "")))</f>
        <v/>
      </c>
      <c r="G74" s="93" t="str">
        <f t="shared" ca="1" si="3"/>
        <v/>
      </c>
      <c r="H74" s="67" t="str">
        <f t="array" aca="1" ref="H74" ca="1">IF($I$1&lt;&gt;"y", "", IFERROR(INDEX(countrylistsize,MATCH(SMALL(NOT(countrylistsize="")*IF(ISNUMBER(countrylistsize),COUNTIF(countrylistsize,"&lt;="&amp;countrylistsize),COUNTIF(countrylistsize,"&lt;="&amp;countrylistsize)+SUM(ISNUMBER(countrylistsize))),ROWS(F$3:F74)+SUM(ISBLANK(countrylistsize))),NOT(countrylistsize="")*IF(ISNUMBER(countrylistsize),COUNTIF(countrylistsize,"&lt;="&amp;countrylistsize),COUNTIF(countrylistsize,"&lt;="&amp;countrylistsize)+SUM(ISNUMBER(countrylistsize))),0)), ""))</f>
        <v/>
      </c>
      <c r="I74" s="70"/>
      <c r="J74" s="67" t="str">
        <f t="array" aca="1" ref="J74" ca="1">IF($I$1&lt;&gt;"y", "", IFERROR(INDEX(admin1listsize,MATCH(SMALL(NOT(admin1listsize="")*IF(ISNUMBER(admin1listsize),COUNTIF(admin1listsize,"&lt;="&amp;admin1listsize),COUNTIF(admin1listsize,"&lt;="&amp;admin1listsize)+SUM(ISNUMBER(admin1listsize))),ROWS(D$3:D74)+SUM(ISBLANK(admin1listsize))),NOT(admin1listsize="")*IF(ISNUMBER(admin1listsize),COUNTIF(admin1listsize,"&lt;="&amp;admin1listsize),COUNTIF(admin1listsize,"&lt;="&amp;admin1listsize)+SUM(ISNUMBER(admin1listsize))),0)), ""))</f>
        <v/>
      </c>
      <c r="K74" s="71"/>
    </row>
    <row r="75" spans="1:11" s="1" customFormat="1" x14ac:dyDescent="0.25">
      <c r="A75" s="93" t="str">
        <f>IF($I$1&lt;&gt;"y", "", IF(ISBLANK(DATA!D76),"",IF(ISBLANK(DATA!K76),"NO DATA",DATA!K76)))</f>
        <v>USA</v>
      </c>
      <c r="B75" s="93" t="str">
        <f>IF($I$1&lt;&gt;"y", "",IF(ISBLANK(DATA!D76),"", IF(ISBLANK(DATA!L76),"NO DATA",DATA!L76)))</f>
        <v>Arizona</v>
      </c>
      <c r="C75" s="93" t="str">
        <f t="shared" si="5"/>
        <v>USA@Arizona</v>
      </c>
      <c r="D75" s="93" t="str">
        <f ca="1">IF($I$1&lt;&gt;"y", "", IF(C76="", "", IFERROR(LOOKUP(2,1/(COUNTIF($D$2:D74,mergednames)=0),mergednames), "")))</f>
        <v/>
      </c>
      <c r="E75" s="93" t="str">
        <f t="shared" ca="1" si="4"/>
        <v/>
      </c>
      <c r="F75" s="93" t="str">
        <f ca="1">IF($I$1&lt;&gt;"y", "", IF(A76="", "", IFERROR(LOOKUP(2,1/(COUNTIF($F$2:F74,get_country)=0),get_country), "")))</f>
        <v/>
      </c>
      <c r="G75" s="93" t="str">
        <f t="shared" ca="1" si="3"/>
        <v/>
      </c>
      <c r="H75" s="67" t="str">
        <f t="array" aca="1" ref="H75" ca="1">IF($I$1&lt;&gt;"y", "", IFERROR(INDEX(countrylistsize,MATCH(SMALL(NOT(countrylistsize="")*IF(ISNUMBER(countrylistsize),COUNTIF(countrylistsize,"&lt;="&amp;countrylistsize),COUNTIF(countrylistsize,"&lt;="&amp;countrylistsize)+SUM(ISNUMBER(countrylistsize))),ROWS(F$3:F75)+SUM(ISBLANK(countrylistsize))),NOT(countrylistsize="")*IF(ISNUMBER(countrylistsize),COUNTIF(countrylistsize,"&lt;="&amp;countrylistsize),COUNTIF(countrylistsize,"&lt;="&amp;countrylistsize)+SUM(ISNUMBER(countrylistsize))),0)), ""))</f>
        <v/>
      </c>
      <c r="I75" s="70"/>
      <c r="J75" s="67" t="str">
        <f t="array" aca="1" ref="J75" ca="1">IF($I$1&lt;&gt;"y", "", IFERROR(INDEX(admin1listsize,MATCH(SMALL(NOT(admin1listsize="")*IF(ISNUMBER(admin1listsize),COUNTIF(admin1listsize,"&lt;="&amp;admin1listsize),COUNTIF(admin1listsize,"&lt;="&amp;admin1listsize)+SUM(ISNUMBER(admin1listsize))),ROWS(D$3:D75)+SUM(ISBLANK(admin1listsize))),NOT(admin1listsize="")*IF(ISNUMBER(admin1listsize),COUNTIF(admin1listsize,"&lt;="&amp;admin1listsize),COUNTIF(admin1listsize,"&lt;="&amp;admin1listsize)+SUM(ISNUMBER(admin1listsize))),0)), ""))</f>
        <v/>
      </c>
      <c r="K75" s="71"/>
    </row>
    <row r="76" spans="1:11" s="1" customFormat="1" x14ac:dyDescent="0.25">
      <c r="A76" s="93" t="str">
        <f>IF($I$1&lt;&gt;"y", "", IF(ISBLANK(DATA!D77),"",IF(ISBLANK(DATA!K77),"NO DATA",DATA!K77)))</f>
        <v>USA</v>
      </c>
      <c r="B76" s="93" t="str">
        <f>IF($I$1&lt;&gt;"y", "",IF(ISBLANK(DATA!D77),"", IF(ISBLANK(DATA!L77),"NO DATA",DATA!L77)))</f>
        <v>Arizona</v>
      </c>
      <c r="C76" s="93" t="str">
        <f t="shared" si="5"/>
        <v>USA@Arizona</v>
      </c>
      <c r="D76" s="93" t="str">
        <f ca="1">IF($I$1&lt;&gt;"y", "", IF(C77="", "", IFERROR(LOOKUP(2,1/(COUNTIF($D$2:D75,mergednames)=0),mergednames), "")))</f>
        <v/>
      </c>
      <c r="E76" s="93" t="str">
        <f t="shared" ca="1" si="4"/>
        <v/>
      </c>
      <c r="F76" s="93" t="str">
        <f ca="1">IF($I$1&lt;&gt;"y", "", IF(A77="", "", IFERROR(LOOKUP(2,1/(COUNTIF($F$2:F75,get_country)=0),get_country), "")))</f>
        <v/>
      </c>
      <c r="G76" s="93" t="str">
        <f t="shared" ca="1" si="3"/>
        <v/>
      </c>
      <c r="H76" s="67" t="str">
        <f t="array" aca="1" ref="H76" ca="1">IF($I$1&lt;&gt;"y", "", IFERROR(INDEX(countrylistsize,MATCH(SMALL(NOT(countrylistsize="")*IF(ISNUMBER(countrylistsize),COUNTIF(countrylistsize,"&lt;="&amp;countrylistsize),COUNTIF(countrylistsize,"&lt;="&amp;countrylistsize)+SUM(ISNUMBER(countrylistsize))),ROWS(F$3:F76)+SUM(ISBLANK(countrylistsize))),NOT(countrylistsize="")*IF(ISNUMBER(countrylistsize),COUNTIF(countrylistsize,"&lt;="&amp;countrylistsize),COUNTIF(countrylistsize,"&lt;="&amp;countrylistsize)+SUM(ISNUMBER(countrylistsize))),0)), ""))</f>
        <v/>
      </c>
      <c r="I76" s="70"/>
      <c r="J76" s="67" t="str">
        <f t="array" aca="1" ref="J76" ca="1">IF($I$1&lt;&gt;"y", "", IFERROR(INDEX(admin1listsize,MATCH(SMALL(NOT(admin1listsize="")*IF(ISNUMBER(admin1listsize),COUNTIF(admin1listsize,"&lt;="&amp;admin1listsize),COUNTIF(admin1listsize,"&lt;="&amp;admin1listsize)+SUM(ISNUMBER(admin1listsize))),ROWS(D$3:D76)+SUM(ISBLANK(admin1listsize))),NOT(admin1listsize="")*IF(ISNUMBER(admin1listsize),COUNTIF(admin1listsize,"&lt;="&amp;admin1listsize),COUNTIF(admin1listsize,"&lt;="&amp;admin1listsize)+SUM(ISNUMBER(admin1listsize))),0)), ""))</f>
        <v/>
      </c>
      <c r="K76" s="71"/>
    </row>
    <row r="77" spans="1:11" s="1" customFormat="1" x14ac:dyDescent="0.25">
      <c r="A77" s="93" t="str">
        <f>IF($I$1&lt;&gt;"y", "", IF(ISBLANK(DATA!D78),"",IF(ISBLANK(DATA!K78),"NO DATA",DATA!K78)))</f>
        <v>USA</v>
      </c>
      <c r="B77" s="93" t="str">
        <f>IF($I$1&lt;&gt;"y", "",IF(ISBLANK(DATA!D78),"", IF(ISBLANK(DATA!L78),"NO DATA",DATA!L78)))</f>
        <v>Arizona</v>
      </c>
      <c r="C77" s="93" t="str">
        <f t="shared" si="5"/>
        <v>USA@Arizona</v>
      </c>
      <c r="D77" s="93" t="str">
        <f ca="1">IF($I$1&lt;&gt;"y", "", IF(C78="", "", IFERROR(LOOKUP(2,1/(COUNTIF($D$2:D76,mergednames)=0),mergednames), "")))</f>
        <v/>
      </c>
      <c r="E77" s="93" t="str">
        <f t="shared" ca="1" si="4"/>
        <v/>
      </c>
      <c r="F77" s="93" t="str">
        <f ca="1">IF($I$1&lt;&gt;"y", "", IF(A78="", "", IFERROR(LOOKUP(2,1/(COUNTIF($F$2:F76,get_country)=0),get_country), "")))</f>
        <v/>
      </c>
      <c r="G77" s="93" t="str">
        <f t="shared" ca="1" si="3"/>
        <v/>
      </c>
      <c r="H77" s="67" t="str">
        <f t="array" aca="1" ref="H77" ca="1">IF($I$1&lt;&gt;"y", "", IFERROR(INDEX(countrylistsize,MATCH(SMALL(NOT(countrylistsize="")*IF(ISNUMBER(countrylistsize),COUNTIF(countrylistsize,"&lt;="&amp;countrylistsize),COUNTIF(countrylistsize,"&lt;="&amp;countrylistsize)+SUM(ISNUMBER(countrylistsize))),ROWS(F$3:F77)+SUM(ISBLANK(countrylistsize))),NOT(countrylistsize="")*IF(ISNUMBER(countrylistsize),COUNTIF(countrylistsize,"&lt;="&amp;countrylistsize),COUNTIF(countrylistsize,"&lt;="&amp;countrylistsize)+SUM(ISNUMBER(countrylistsize))),0)), ""))</f>
        <v/>
      </c>
      <c r="I77" s="70"/>
      <c r="J77" s="67" t="str">
        <f t="array" aca="1" ref="J77" ca="1">IF($I$1&lt;&gt;"y", "", IFERROR(INDEX(admin1listsize,MATCH(SMALL(NOT(admin1listsize="")*IF(ISNUMBER(admin1listsize),COUNTIF(admin1listsize,"&lt;="&amp;admin1listsize),COUNTIF(admin1listsize,"&lt;="&amp;admin1listsize)+SUM(ISNUMBER(admin1listsize))),ROWS(D$3:D77)+SUM(ISBLANK(admin1listsize))),NOT(admin1listsize="")*IF(ISNUMBER(admin1listsize),COUNTIF(admin1listsize,"&lt;="&amp;admin1listsize),COUNTIF(admin1listsize,"&lt;="&amp;admin1listsize)+SUM(ISNUMBER(admin1listsize))),0)), ""))</f>
        <v/>
      </c>
      <c r="K77" s="71"/>
    </row>
    <row r="78" spans="1:11" s="1" customFormat="1" x14ac:dyDescent="0.25">
      <c r="A78" s="93" t="str">
        <f>IF($I$1&lt;&gt;"y", "", IF(ISBLANK(DATA!D79),"",IF(ISBLANK(DATA!K79),"NO DATA",DATA!K79)))</f>
        <v>USA</v>
      </c>
      <c r="B78" s="93" t="str">
        <f>IF($I$1&lt;&gt;"y", "",IF(ISBLANK(DATA!D79),"", IF(ISBLANK(DATA!L79),"NO DATA",DATA!L79)))</f>
        <v>Arizona</v>
      </c>
      <c r="C78" s="93" t="str">
        <f t="shared" si="5"/>
        <v>USA@Arizona</v>
      </c>
      <c r="D78" s="93" t="str">
        <f ca="1">IF($I$1&lt;&gt;"y", "", IF(C79="", "", IFERROR(LOOKUP(2,1/(COUNTIF($D$2:D77,mergednames)=0),mergednames), "")))</f>
        <v/>
      </c>
      <c r="E78" s="93" t="str">
        <f t="shared" ca="1" si="4"/>
        <v/>
      </c>
      <c r="F78" s="93" t="str">
        <f ca="1">IF($I$1&lt;&gt;"y", "", IF(A79="", "", IFERROR(LOOKUP(2,1/(COUNTIF($F$2:F77,get_country)=0),get_country), "")))</f>
        <v/>
      </c>
      <c r="G78" s="93" t="str">
        <f t="shared" ca="1" si="3"/>
        <v/>
      </c>
      <c r="H78" s="67" t="str">
        <f t="array" aca="1" ref="H78" ca="1">IF($I$1&lt;&gt;"y", "", IFERROR(INDEX(countrylistsize,MATCH(SMALL(NOT(countrylistsize="")*IF(ISNUMBER(countrylistsize),COUNTIF(countrylistsize,"&lt;="&amp;countrylistsize),COUNTIF(countrylistsize,"&lt;="&amp;countrylistsize)+SUM(ISNUMBER(countrylistsize))),ROWS(F$3:F78)+SUM(ISBLANK(countrylistsize))),NOT(countrylistsize="")*IF(ISNUMBER(countrylistsize),COUNTIF(countrylistsize,"&lt;="&amp;countrylistsize),COUNTIF(countrylistsize,"&lt;="&amp;countrylistsize)+SUM(ISNUMBER(countrylistsize))),0)), ""))</f>
        <v/>
      </c>
      <c r="I78" s="70"/>
      <c r="J78" s="67" t="str">
        <f t="array" aca="1" ref="J78" ca="1">IF($I$1&lt;&gt;"y", "", IFERROR(INDEX(admin1listsize,MATCH(SMALL(NOT(admin1listsize="")*IF(ISNUMBER(admin1listsize),COUNTIF(admin1listsize,"&lt;="&amp;admin1listsize),COUNTIF(admin1listsize,"&lt;="&amp;admin1listsize)+SUM(ISNUMBER(admin1listsize))),ROWS(D$3:D78)+SUM(ISBLANK(admin1listsize))),NOT(admin1listsize="")*IF(ISNUMBER(admin1listsize),COUNTIF(admin1listsize,"&lt;="&amp;admin1listsize),COUNTIF(admin1listsize,"&lt;="&amp;admin1listsize)+SUM(ISNUMBER(admin1listsize))),0)), ""))</f>
        <v/>
      </c>
      <c r="K78" s="71"/>
    </row>
    <row r="79" spans="1:11" s="1" customFormat="1" x14ac:dyDescent="0.25">
      <c r="A79" s="93" t="str">
        <f>IF($I$1&lt;&gt;"y", "", IF(ISBLANK(DATA!D80),"",IF(ISBLANK(DATA!K80),"NO DATA",DATA!K80)))</f>
        <v>USA</v>
      </c>
      <c r="B79" s="93" t="str">
        <f>IF($I$1&lt;&gt;"y", "",IF(ISBLANK(DATA!D80),"", IF(ISBLANK(DATA!L80),"NO DATA",DATA!L80)))</f>
        <v>Arizona</v>
      </c>
      <c r="C79" s="93" t="str">
        <f t="shared" si="5"/>
        <v>USA@Arizona</v>
      </c>
      <c r="D79" s="93" t="str">
        <f ca="1">IF($I$1&lt;&gt;"y", "", IF(C80="", "", IFERROR(LOOKUP(2,1/(COUNTIF($D$2:D78,mergednames)=0),mergednames), "")))</f>
        <v/>
      </c>
      <c r="E79" s="93" t="str">
        <f t="shared" ca="1" si="4"/>
        <v/>
      </c>
      <c r="F79" s="93" t="str">
        <f ca="1">IF($I$1&lt;&gt;"y", "", IF(A80="", "", IFERROR(LOOKUP(2,1/(COUNTIF($F$2:F78,get_country)=0),get_country), "")))</f>
        <v/>
      </c>
      <c r="G79" s="93" t="str">
        <f t="shared" ca="1" si="3"/>
        <v/>
      </c>
      <c r="H79" s="67" t="str">
        <f t="array" aca="1" ref="H79" ca="1">IF($I$1&lt;&gt;"y", "", IFERROR(INDEX(countrylistsize,MATCH(SMALL(NOT(countrylistsize="")*IF(ISNUMBER(countrylistsize),COUNTIF(countrylistsize,"&lt;="&amp;countrylistsize),COUNTIF(countrylistsize,"&lt;="&amp;countrylistsize)+SUM(ISNUMBER(countrylistsize))),ROWS(F$3:F79)+SUM(ISBLANK(countrylistsize))),NOT(countrylistsize="")*IF(ISNUMBER(countrylistsize),COUNTIF(countrylistsize,"&lt;="&amp;countrylistsize),COUNTIF(countrylistsize,"&lt;="&amp;countrylistsize)+SUM(ISNUMBER(countrylistsize))),0)), ""))</f>
        <v/>
      </c>
      <c r="I79" s="70"/>
      <c r="J79" s="67" t="str">
        <f t="array" aca="1" ref="J79" ca="1">IF($I$1&lt;&gt;"y", "", IFERROR(INDEX(admin1listsize,MATCH(SMALL(NOT(admin1listsize="")*IF(ISNUMBER(admin1listsize),COUNTIF(admin1listsize,"&lt;="&amp;admin1listsize),COUNTIF(admin1listsize,"&lt;="&amp;admin1listsize)+SUM(ISNUMBER(admin1listsize))),ROWS(D$3:D79)+SUM(ISBLANK(admin1listsize))),NOT(admin1listsize="")*IF(ISNUMBER(admin1listsize),COUNTIF(admin1listsize,"&lt;="&amp;admin1listsize),COUNTIF(admin1listsize,"&lt;="&amp;admin1listsize)+SUM(ISNUMBER(admin1listsize))),0)), ""))</f>
        <v/>
      </c>
      <c r="K79" s="71"/>
    </row>
    <row r="80" spans="1:11" s="1" customFormat="1" x14ac:dyDescent="0.25">
      <c r="A80" s="93" t="str">
        <f>IF($I$1&lt;&gt;"y", "", IF(ISBLANK(DATA!D81),"",IF(ISBLANK(DATA!K81),"NO DATA",DATA!K81)))</f>
        <v>USA</v>
      </c>
      <c r="B80" s="93" t="str">
        <f>IF($I$1&lt;&gt;"y", "",IF(ISBLANK(DATA!D81),"", IF(ISBLANK(DATA!L81),"NO DATA",DATA!L81)))</f>
        <v>Arizona</v>
      </c>
      <c r="C80" s="93" t="str">
        <f t="shared" si="5"/>
        <v>USA@Arizona</v>
      </c>
      <c r="D80" s="93" t="str">
        <f ca="1">IF($I$1&lt;&gt;"y", "", IF(C81="", "", IFERROR(LOOKUP(2,1/(COUNTIF($D$2:D79,mergednames)=0),mergednames), "")))</f>
        <v/>
      </c>
      <c r="E80" s="93" t="str">
        <f t="shared" ca="1" si="4"/>
        <v/>
      </c>
      <c r="F80" s="93" t="str">
        <f ca="1">IF($I$1&lt;&gt;"y", "", IF(A81="", "", IFERROR(LOOKUP(2,1/(COUNTIF($F$2:F79,get_country)=0),get_country), "")))</f>
        <v/>
      </c>
      <c r="G80" s="93" t="str">
        <f t="shared" ca="1" si="3"/>
        <v/>
      </c>
      <c r="H80" s="67" t="str">
        <f t="array" aca="1" ref="H80" ca="1">IF($I$1&lt;&gt;"y", "", IFERROR(INDEX(countrylistsize,MATCH(SMALL(NOT(countrylistsize="")*IF(ISNUMBER(countrylistsize),COUNTIF(countrylistsize,"&lt;="&amp;countrylistsize),COUNTIF(countrylistsize,"&lt;="&amp;countrylistsize)+SUM(ISNUMBER(countrylistsize))),ROWS(F$3:F80)+SUM(ISBLANK(countrylistsize))),NOT(countrylistsize="")*IF(ISNUMBER(countrylistsize),COUNTIF(countrylistsize,"&lt;="&amp;countrylistsize),COUNTIF(countrylistsize,"&lt;="&amp;countrylistsize)+SUM(ISNUMBER(countrylistsize))),0)), ""))</f>
        <v/>
      </c>
      <c r="I80" s="70"/>
      <c r="J80" s="67" t="str">
        <f t="array" aca="1" ref="J80" ca="1">IF($I$1&lt;&gt;"y", "", IFERROR(INDEX(admin1listsize,MATCH(SMALL(NOT(admin1listsize="")*IF(ISNUMBER(admin1listsize),COUNTIF(admin1listsize,"&lt;="&amp;admin1listsize),COUNTIF(admin1listsize,"&lt;="&amp;admin1listsize)+SUM(ISNUMBER(admin1listsize))),ROWS(D$3:D80)+SUM(ISBLANK(admin1listsize))),NOT(admin1listsize="")*IF(ISNUMBER(admin1listsize),COUNTIF(admin1listsize,"&lt;="&amp;admin1listsize),COUNTIF(admin1listsize,"&lt;="&amp;admin1listsize)+SUM(ISNUMBER(admin1listsize))),0)), ""))</f>
        <v/>
      </c>
      <c r="K80" s="71"/>
    </row>
    <row r="81" spans="1:11" s="1" customFormat="1" x14ac:dyDescent="0.25">
      <c r="A81" s="93" t="str">
        <f>IF($I$1&lt;&gt;"y", "", IF(ISBLANK(DATA!D82),"",IF(ISBLANK(DATA!K82),"NO DATA",DATA!K82)))</f>
        <v>USA</v>
      </c>
      <c r="B81" s="93" t="str">
        <f>IF($I$1&lt;&gt;"y", "",IF(ISBLANK(DATA!D82),"", IF(ISBLANK(DATA!L82),"NO DATA",DATA!L82)))</f>
        <v>Arizona</v>
      </c>
      <c r="C81" s="93" t="str">
        <f t="shared" si="5"/>
        <v>USA@Arizona</v>
      </c>
      <c r="D81" s="93" t="str">
        <f ca="1">IF($I$1&lt;&gt;"y", "", IF(C82="", "", IFERROR(LOOKUP(2,1/(COUNTIF($D$2:D80,mergednames)=0),mergednames), "")))</f>
        <v/>
      </c>
      <c r="E81" s="93" t="str">
        <f t="shared" ca="1" si="4"/>
        <v/>
      </c>
      <c r="F81" s="93" t="str">
        <f ca="1">IF($I$1&lt;&gt;"y", "", IF(A82="", "", IFERROR(LOOKUP(2,1/(COUNTIF($F$2:F80,get_country)=0),get_country), "")))</f>
        <v/>
      </c>
      <c r="G81" s="93" t="str">
        <f t="shared" ca="1" si="3"/>
        <v/>
      </c>
      <c r="H81" s="67" t="str">
        <f t="array" aca="1" ref="H81" ca="1">IF($I$1&lt;&gt;"y", "", IFERROR(INDEX(countrylistsize,MATCH(SMALL(NOT(countrylistsize="")*IF(ISNUMBER(countrylistsize),COUNTIF(countrylistsize,"&lt;="&amp;countrylistsize),COUNTIF(countrylistsize,"&lt;="&amp;countrylistsize)+SUM(ISNUMBER(countrylistsize))),ROWS(F$3:F81)+SUM(ISBLANK(countrylistsize))),NOT(countrylistsize="")*IF(ISNUMBER(countrylistsize),COUNTIF(countrylistsize,"&lt;="&amp;countrylistsize),COUNTIF(countrylistsize,"&lt;="&amp;countrylistsize)+SUM(ISNUMBER(countrylistsize))),0)), ""))</f>
        <v/>
      </c>
      <c r="I81" s="70"/>
      <c r="J81" s="67" t="str">
        <f t="array" aca="1" ref="J81" ca="1">IF($I$1&lt;&gt;"y", "", IFERROR(INDEX(admin1listsize,MATCH(SMALL(NOT(admin1listsize="")*IF(ISNUMBER(admin1listsize),COUNTIF(admin1listsize,"&lt;="&amp;admin1listsize),COUNTIF(admin1listsize,"&lt;="&amp;admin1listsize)+SUM(ISNUMBER(admin1listsize))),ROWS(D$3:D81)+SUM(ISBLANK(admin1listsize))),NOT(admin1listsize="")*IF(ISNUMBER(admin1listsize),COUNTIF(admin1listsize,"&lt;="&amp;admin1listsize),COUNTIF(admin1listsize,"&lt;="&amp;admin1listsize)+SUM(ISNUMBER(admin1listsize))),0)), ""))</f>
        <v/>
      </c>
      <c r="K81" s="71"/>
    </row>
    <row r="82" spans="1:11" s="1" customFormat="1" x14ac:dyDescent="0.25">
      <c r="A82" s="93" t="str">
        <f>IF($I$1&lt;&gt;"y", "", IF(ISBLANK(DATA!D83),"",IF(ISBLANK(DATA!K83),"NO DATA",DATA!K83)))</f>
        <v>USA</v>
      </c>
      <c r="B82" s="93" t="str">
        <f>IF($I$1&lt;&gt;"y", "",IF(ISBLANK(DATA!D83),"", IF(ISBLANK(DATA!L83),"NO DATA",DATA!L83)))</f>
        <v>Arizona</v>
      </c>
      <c r="C82" s="93" t="str">
        <f t="shared" si="5"/>
        <v>USA@Arizona</v>
      </c>
      <c r="D82" s="93" t="str">
        <f ca="1">IF($I$1&lt;&gt;"y", "", IF(C83="", "", IFERROR(LOOKUP(2,1/(COUNTIF($D$2:D81,mergednames)=0),mergednames), "")))</f>
        <v/>
      </c>
      <c r="E82" s="93" t="str">
        <f t="shared" ca="1" si="4"/>
        <v/>
      </c>
      <c r="F82" s="93" t="str">
        <f ca="1">IF($I$1&lt;&gt;"y", "", IF(A83="", "", IFERROR(LOOKUP(2,1/(COUNTIF($F$2:F81,get_country)=0),get_country), "")))</f>
        <v/>
      </c>
      <c r="G82" s="93" t="str">
        <f t="shared" ca="1" si="3"/>
        <v/>
      </c>
      <c r="H82" s="67" t="str">
        <f t="array" aca="1" ref="H82" ca="1">IF($I$1&lt;&gt;"y", "", IFERROR(INDEX(countrylistsize,MATCH(SMALL(NOT(countrylistsize="")*IF(ISNUMBER(countrylistsize),COUNTIF(countrylistsize,"&lt;="&amp;countrylistsize),COUNTIF(countrylistsize,"&lt;="&amp;countrylistsize)+SUM(ISNUMBER(countrylistsize))),ROWS(F$3:F82)+SUM(ISBLANK(countrylistsize))),NOT(countrylistsize="")*IF(ISNUMBER(countrylistsize),COUNTIF(countrylistsize,"&lt;="&amp;countrylistsize),COUNTIF(countrylistsize,"&lt;="&amp;countrylistsize)+SUM(ISNUMBER(countrylistsize))),0)), ""))</f>
        <v/>
      </c>
      <c r="I82" s="70"/>
      <c r="J82" s="67" t="str">
        <f t="array" aca="1" ref="J82" ca="1">IF($I$1&lt;&gt;"y", "", IFERROR(INDEX(admin1listsize,MATCH(SMALL(NOT(admin1listsize="")*IF(ISNUMBER(admin1listsize),COUNTIF(admin1listsize,"&lt;="&amp;admin1listsize),COUNTIF(admin1listsize,"&lt;="&amp;admin1listsize)+SUM(ISNUMBER(admin1listsize))),ROWS(D$3:D82)+SUM(ISBLANK(admin1listsize))),NOT(admin1listsize="")*IF(ISNUMBER(admin1listsize),COUNTIF(admin1listsize,"&lt;="&amp;admin1listsize),COUNTIF(admin1listsize,"&lt;="&amp;admin1listsize)+SUM(ISNUMBER(admin1listsize))),0)), ""))</f>
        <v/>
      </c>
      <c r="K82" s="71"/>
    </row>
    <row r="83" spans="1:11" s="1" customFormat="1" x14ac:dyDescent="0.25">
      <c r="A83" s="93" t="str">
        <f>IF($I$1&lt;&gt;"y", "", IF(ISBLANK(DATA!D84),"",IF(ISBLANK(DATA!K84),"NO DATA",DATA!K84)))</f>
        <v>USA</v>
      </c>
      <c r="B83" s="93" t="str">
        <f>IF($I$1&lt;&gt;"y", "",IF(ISBLANK(DATA!D84),"", IF(ISBLANK(DATA!L84),"NO DATA",DATA!L84)))</f>
        <v>Arizona</v>
      </c>
      <c r="C83" s="93" t="str">
        <f t="shared" si="5"/>
        <v>USA@Arizona</v>
      </c>
      <c r="D83" s="93" t="str">
        <f ca="1">IF($I$1&lt;&gt;"y", "", IF(C84="", "", IFERROR(LOOKUP(2,1/(COUNTIF($D$2:D82,mergednames)=0),mergednames), "")))</f>
        <v/>
      </c>
      <c r="E83" s="93" t="str">
        <f t="shared" ca="1" si="4"/>
        <v/>
      </c>
      <c r="F83" s="93" t="str">
        <f ca="1">IF($I$1&lt;&gt;"y", "", IF(A84="", "", IFERROR(LOOKUP(2,1/(COUNTIF($F$2:F82,get_country)=0),get_country), "")))</f>
        <v/>
      </c>
      <c r="G83" s="93" t="str">
        <f t="shared" ca="1" si="3"/>
        <v/>
      </c>
      <c r="H83" s="67" t="str">
        <f t="array" aca="1" ref="H83" ca="1">IF($I$1&lt;&gt;"y", "", IFERROR(INDEX(countrylistsize,MATCH(SMALL(NOT(countrylistsize="")*IF(ISNUMBER(countrylistsize),COUNTIF(countrylistsize,"&lt;="&amp;countrylistsize),COUNTIF(countrylistsize,"&lt;="&amp;countrylistsize)+SUM(ISNUMBER(countrylistsize))),ROWS(F$3:F83)+SUM(ISBLANK(countrylistsize))),NOT(countrylistsize="")*IF(ISNUMBER(countrylistsize),COUNTIF(countrylistsize,"&lt;="&amp;countrylistsize),COUNTIF(countrylistsize,"&lt;="&amp;countrylistsize)+SUM(ISNUMBER(countrylistsize))),0)), ""))</f>
        <v/>
      </c>
      <c r="I83" s="70"/>
      <c r="J83" s="67" t="str">
        <f t="array" aca="1" ref="J83" ca="1">IF($I$1&lt;&gt;"y", "", IFERROR(INDEX(admin1listsize,MATCH(SMALL(NOT(admin1listsize="")*IF(ISNUMBER(admin1listsize),COUNTIF(admin1listsize,"&lt;="&amp;admin1listsize),COUNTIF(admin1listsize,"&lt;="&amp;admin1listsize)+SUM(ISNUMBER(admin1listsize))),ROWS(D$3:D83)+SUM(ISBLANK(admin1listsize))),NOT(admin1listsize="")*IF(ISNUMBER(admin1listsize),COUNTIF(admin1listsize,"&lt;="&amp;admin1listsize),COUNTIF(admin1listsize,"&lt;="&amp;admin1listsize)+SUM(ISNUMBER(admin1listsize))),0)), ""))</f>
        <v/>
      </c>
      <c r="K83" s="71"/>
    </row>
    <row r="84" spans="1:11" s="1" customFormat="1" x14ac:dyDescent="0.25">
      <c r="A84" s="93" t="str">
        <f>IF($I$1&lt;&gt;"y", "", IF(ISBLANK(DATA!D85),"",IF(ISBLANK(DATA!K85),"NO DATA",DATA!K85)))</f>
        <v>USA</v>
      </c>
      <c r="B84" s="93" t="str">
        <f>IF($I$1&lt;&gt;"y", "",IF(ISBLANK(DATA!D85),"", IF(ISBLANK(DATA!L85),"NO DATA",DATA!L85)))</f>
        <v>Arizona</v>
      </c>
      <c r="C84" s="93" t="str">
        <f t="shared" si="5"/>
        <v>USA@Arizona</v>
      </c>
      <c r="D84" s="93" t="str">
        <f ca="1">IF($I$1&lt;&gt;"y", "", IF(C85="", "", IFERROR(LOOKUP(2,1/(COUNTIF($D$2:D83,mergednames)=0),mergednames), "")))</f>
        <v/>
      </c>
      <c r="E84" s="93" t="str">
        <f t="shared" ca="1" si="4"/>
        <v/>
      </c>
      <c r="F84" s="93" t="str">
        <f ca="1">IF($I$1&lt;&gt;"y", "", IF(A85="", "", IFERROR(LOOKUP(2,1/(COUNTIF($F$2:F83,get_country)=0),get_country), "")))</f>
        <v/>
      </c>
      <c r="G84" s="93" t="str">
        <f t="shared" ca="1" si="3"/>
        <v/>
      </c>
      <c r="H84" s="67" t="str">
        <f t="array" aca="1" ref="H84" ca="1">IF($I$1&lt;&gt;"y", "", IFERROR(INDEX(countrylistsize,MATCH(SMALL(NOT(countrylistsize="")*IF(ISNUMBER(countrylistsize),COUNTIF(countrylistsize,"&lt;="&amp;countrylistsize),COUNTIF(countrylistsize,"&lt;="&amp;countrylistsize)+SUM(ISNUMBER(countrylistsize))),ROWS(F$3:F84)+SUM(ISBLANK(countrylistsize))),NOT(countrylistsize="")*IF(ISNUMBER(countrylistsize),COUNTIF(countrylistsize,"&lt;="&amp;countrylistsize),COUNTIF(countrylistsize,"&lt;="&amp;countrylistsize)+SUM(ISNUMBER(countrylistsize))),0)), ""))</f>
        <v/>
      </c>
      <c r="I84" s="70"/>
      <c r="J84" s="67" t="str">
        <f t="array" aca="1" ref="J84" ca="1">IF($I$1&lt;&gt;"y", "", IFERROR(INDEX(admin1listsize,MATCH(SMALL(NOT(admin1listsize="")*IF(ISNUMBER(admin1listsize),COUNTIF(admin1listsize,"&lt;="&amp;admin1listsize),COUNTIF(admin1listsize,"&lt;="&amp;admin1listsize)+SUM(ISNUMBER(admin1listsize))),ROWS(D$3:D84)+SUM(ISBLANK(admin1listsize))),NOT(admin1listsize="")*IF(ISNUMBER(admin1listsize),COUNTIF(admin1listsize,"&lt;="&amp;admin1listsize),COUNTIF(admin1listsize,"&lt;="&amp;admin1listsize)+SUM(ISNUMBER(admin1listsize))),0)), ""))</f>
        <v/>
      </c>
      <c r="K84" s="71"/>
    </row>
    <row r="85" spans="1:11" s="1" customFormat="1" x14ac:dyDescent="0.25">
      <c r="A85" s="93" t="str">
        <f>IF($I$1&lt;&gt;"y", "", IF(ISBLANK(DATA!D86),"",IF(ISBLANK(DATA!K86),"NO DATA",DATA!K86)))</f>
        <v>USA</v>
      </c>
      <c r="B85" s="93" t="str">
        <f>IF($I$1&lt;&gt;"y", "",IF(ISBLANK(DATA!D86),"", IF(ISBLANK(DATA!L86),"NO DATA",DATA!L86)))</f>
        <v>Arizona</v>
      </c>
      <c r="C85" s="93" t="str">
        <f t="shared" si="5"/>
        <v>USA@Arizona</v>
      </c>
      <c r="D85" s="93" t="str">
        <f ca="1">IF($I$1&lt;&gt;"y", "", IF(C86="", "", IFERROR(LOOKUP(2,1/(COUNTIF($D$2:D84,mergednames)=0),mergednames), "")))</f>
        <v/>
      </c>
      <c r="E85" s="93" t="str">
        <f t="shared" ca="1" si="4"/>
        <v/>
      </c>
      <c r="F85" s="93" t="str">
        <f ca="1">IF($I$1&lt;&gt;"y", "", IF(A86="", "", IFERROR(LOOKUP(2,1/(COUNTIF($F$2:F84,get_country)=0),get_country), "")))</f>
        <v/>
      </c>
      <c r="G85" s="93" t="str">
        <f t="shared" ca="1" si="3"/>
        <v/>
      </c>
      <c r="H85" s="67" t="str">
        <f t="array" aca="1" ref="H85" ca="1">IF($I$1&lt;&gt;"y", "", IFERROR(INDEX(countrylistsize,MATCH(SMALL(NOT(countrylistsize="")*IF(ISNUMBER(countrylistsize),COUNTIF(countrylistsize,"&lt;="&amp;countrylistsize),COUNTIF(countrylistsize,"&lt;="&amp;countrylistsize)+SUM(ISNUMBER(countrylistsize))),ROWS(F$3:F85)+SUM(ISBLANK(countrylistsize))),NOT(countrylistsize="")*IF(ISNUMBER(countrylistsize),COUNTIF(countrylistsize,"&lt;="&amp;countrylistsize),COUNTIF(countrylistsize,"&lt;="&amp;countrylistsize)+SUM(ISNUMBER(countrylistsize))),0)), ""))</f>
        <v/>
      </c>
      <c r="I85" s="70"/>
      <c r="J85" s="67" t="str">
        <f t="array" aca="1" ref="J85" ca="1">IF($I$1&lt;&gt;"y", "", IFERROR(INDEX(admin1listsize,MATCH(SMALL(NOT(admin1listsize="")*IF(ISNUMBER(admin1listsize),COUNTIF(admin1listsize,"&lt;="&amp;admin1listsize),COUNTIF(admin1listsize,"&lt;="&amp;admin1listsize)+SUM(ISNUMBER(admin1listsize))),ROWS(D$3:D85)+SUM(ISBLANK(admin1listsize))),NOT(admin1listsize="")*IF(ISNUMBER(admin1listsize),COUNTIF(admin1listsize,"&lt;="&amp;admin1listsize),COUNTIF(admin1listsize,"&lt;="&amp;admin1listsize)+SUM(ISNUMBER(admin1listsize))),0)), ""))</f>
        <v/>
      </c>
      <c r="K85" s="71"/>
    </row>
    <row r="86" spans="1:11" s="1" customFormat="1" x14ac:dyDescent="0.25">
      <c r="A86" s="93" t="str">
        <f>IF($I$1&lt;&gt;"y", "", IF(ISBLANK(DATA!D87),"",IF(ISBLANK(DATA!K87),"NO DATA",DATA!K87)))</f>
        <v>USA</v>
      </c>
      <c r="B86" s="93" t="str">
        <f>IF($I$1&lt;&gt;"y", "",IF(ISBLANK(DATA!D87),"", IF(ISBLANK(DATA!L87),"NO DATA",DATA!L87)))</f>
        <v>Arizona</v>
      </c>
      <c r="C86" s="93" t="str">
        <f t="shared" si="5"/>
        <v>USA@Arizona</v>
      </c>
      <c r="D86" s="93" t="str">
        <f ca="1">IF($I$1&lt;&gt;"y", "", IF(C87="", "", IFERROR(LOOKUP(2,1/(COUNTIF($D$2:D85,mergednames)=0),mergednames), "")))</f>
        <v/>
      </c>
      <c r="E86" s="93" t="str">
        <f t="shared" ca="1" si="4"/>
        <v/>
      </c>
      <c r="F86" s="93" t="str">
        <f ca="1">IF($I$1&lt;&gt;"y", "", IF(A87="", "", IFERROR(LOOKUP(2,1/(COUNTIF($F$2:F85,get_country)=0),get_country), "")))</f>
        <v/>
      </c>
      <c r="G86" s="93" t="str">
        <f t="shared" ca="1" si="3"/>
        <v/>
      </c>
      <c r="H86" s="67" t="str">
        <f t="array" aca="1" ref="H86" ca="1">IF($I$1&lt;&gt;"y", "", IFERROR(INDEX(countrylistsize,MATCH(SMALL(NOT(countrylistsize="")*IF(ISNUMBER(countrylistsize),COUNTIF(countrylistsize,"&lt;="&amp;countrylistsize),COUNTIF(countrylistsize,"&lt;="&amp;countrylistsize)+SUM(ISNUMBER(countrylistsize))),ROWS(F$3:F86)+SUM(ISBLANK(countrylistsize))),NOT(countrylistsize="")*IF(ISNUMBER(countrylistsize),COUNTIF(countrylistsize,"&lt;="&amp;countrylistsize),COUNTIF(countrylistsize,"&lt;="&amp;countrylistsize)+SUM(ISNUMBER(countrylistsize))),0)), ""))</f>
        <v/>
      </c>
      <c r="I86" s="70"/>
      <c r="J86" s="67" t="str">
        <f t="array" aca="1" ref="J86" ca="1">IF($I$1&lt;&gt;"y", "", IFERROR(INDEX(admin1listsize,MATCH(SMALL(NOT(admin1listsize="")*IF(ISNUMBER(admin1listsize),COUNTIF(admin1listsize,"&lt;="&amp;admin1listsize),COUNTIF(admin1listsize,"&lt;="&amp;admin1listsize)+SUM(ISNUMBER(admin1listsize))),ROWS(D$3:D86)+SUM(ISBLANK(admin1listsize))),NOT(admin1listsize="")*IF(ISNUMBER(admin1listsize),COUNTIF(admin1listsize,"&lt;="&amp;admin1listsize),COUNTIF(admin1listsize,"&lt;="&amp;admin1listsize)+SUM(ISNUMBER(admin1listsize))),0)), ""))</f>
        <v/>
      </c>
      <c r="K86" s="71"/>
    </row>
    <row r="87" spans="1:11" s="1" customFormat="1" x14ac:dyDescent="0.25">
      <c r="A87" s="93" t="str">
        <f>IF($I$1&lt;&gt;"y", "", IF(ISBLANK(DATA!D88),"",IF(ISBLANK(DATA!K88),"NO DATA",DATA!K88)))</f>
        <v>USA</v>
      </c>
      <c r="B87" s="93" t="str">
        <f>IF($I$1&lt;&gt;"y", "",IF(ISBLANK(DATA!D88),"", IF(ISBLANK(DATA!L88),"NO DATA",DATA!L88)))</f>
        <v>Arizona</v>
      </c>
      <c r="C87" s="93" t="str">
        <f t="shared" si="5"/>
        <v>USA@Arizona</v>
      </c>
      <c r="D87" s="93" t="str">
        <f ca="1">IF($I$1&lt;&gt;"y", "", IF(C88="", "", IFERROR(LOOKUP(2,1/(COUNTIF($D$2:D86,mergednames)=0),mergednames), "")))</f>
        <v/>
      </c>
      <c r="E87" s="93" t="str">
        <f t="shared" ca="1" si="4"/>
        <v/>
      </c>
      <c r="F87" s="93" t="str">
        <f ca="1">IF($I$1&lt;&gt;"y", "", IF(A88="", "", IFERROR(LOOKUP(2,1/(COUNTIF($F$2:F86,get_country)=0),get_country), "")))</f>
        <v/>
      </c>
      <c r="G87" s="93" t="str">
        <f t="shared" ca="1" si="3"/>
        <v/>
      </c>
      <c r="H87" s="67" t="str">
        <f t="array" aca="1" ref="H87" ca="1">IF($I$1&lt;&gt;"y", "", IFERROR(INDEX(countrylistsize,MATCH(SMALL(NOT(countrylistsize="")*IF(ISNUMBER(countrylistsize),COUNTIF(countrylistsize,"&lt;="&amp;countrylistsize),COUNTIF(countrylistsize,"&lt;="&amp;countrylistsize)+SUM(ISNUMBER(countrylistsize))),ROWS(F$3:F87)+SUM(ISBLANK(countrylistsize))),NOT(countrylistsize="")*IF(ISNUMBER(countrylistsize),COUNTIF(countrylistsize,"&lt;="&amp;countrylistsize),COUNTIF(countrylistsize,"&lt;="&amp;countrylistsize)+SUM(ISNUMBER(countrylistsize))),0)), ""))</f>
        <v/>
      </c>
      <c r="I87" s="70"/>
      <c r="J87" s="67" t="str">
        <f t="array" aca="1" ref="J87" ca="1">IF($I$1&lt;&gt;"y", "", IFERROR(INDEX(admin1listsize,MATCH(SMALL(NOT(admin1listsize="")*IF(ISNUMBER(admin1listsize),COUNTIF(admin1listsize,"&lt;="&amp;admin1listsize),COUNTIF(admin1listsize,"&lt;="&amp;admin1listsize)+SUM(ISNUMBER(admin1listsize))),ROWS(D$3:D87)+SUM(ISBLANK(admin1listsize))),NOT(admin1listsize="")*IF(ISNUMBER(admin1listsize),COUNTIF(admin1listsize,"&lt;="&amp;admin1listsize),COUNTIF(admin1listsize,"&lt;="&amp;admin1listsize)+SUM(ISNUMBER(admin1listsize))),0)), ""))</f>
        <v/>
      </c>
      <c r="K87" s="71"/>
    </row>
    <row r="88" spans="1:11" s="1" customFormat="1" x14ac:dyDescent="0.25">
      <c r="A88" s="93" t="str">
        <f>IF($I$1&lt;&gt;"y", "", IF(ISBLANK(DATA!D89),"",IF(ISBLANK(DATA!K89),"NO DATA",DATA!K89)))</f>
        <v>USA</v>
      </c>
      <c r="B88" s="93" t="str">
        <f>IF($I$1&lt;&gt;"y", "",IF(ISBLANK(DATA!D89),"", IF(ISBLANK(DATA!L89),"NO DATA",DATA!L89)))</f>
        <v>Arizona</v>
      </c>
      <c r="C88" s="93" t="str">
        <f t="shared" si="5"/>
        <v>USA@Arizona</v>
      </c>
      <c r="D88" s="93" t="str">
        <f ca="1">IF($I$1&lt;&gt;"y", "", IF(C89="", "", IFERROR(LOOKUP(2,1/(COUNTIF($D$2:D87,mergednames)=0),mergednames), "")))</f>
        <v/>
      </c>
      <c r="E88" s="93" t="str">
        <f t="shared" ca="1" si="4"/>
        <v/>
      </c>
      <c r="F88" s="93" t="str">
        <f ca="1">IF($I$1&lt;&gt;"y", "", IF(A89="", "", IFERROR(LOOKUP(2,1/(COUNTIF($F$2:F87,get_country)=0),get_country), "")))</f>
        <v/>
      </c>
      <c r="G88" s="93" t="str">
        <f t="shared" ca="1" si="3"/>
        <v/>
      </c>
      <c r="H88" s="67" t="str">
        <f t="array" aca="1" ref="H88" ca="1">IF($I$1&lt;&gt;"y", "", IFERROR(INDEX(countrylistsize,MATCH(SMALL(NOT(countrylistsize="")*IF(ISNUMBER(countrylistsize),COUNTIF(countrylistsize,"&lt;="&amp;countrylistsize),COUNTIF(countrylistsize,"&lt;="&amp;countrylistsize)+SUM(ISNUMBER(countrylistsize))),ROWS(F$3:F88)+SUM(ISBLANK(countrylistsize))),NOT(countrylistsize="")*IF(ISNUMBER(countrylistsize),COUNTIF(countrylistsize,"&lt;="&amp;countrylistsize),COUNTIF(countrylistsize,"&lt;="&amp;countrylistsize)+SUM(ISNUMBER(countrylistsize))),0)), ""))</f>
        <v/>
      </c>
      <c r="I88" s="70"/>
      <c r="J88" s="67" t="str">
        <f t="array" aca="1" ref="J88" ca="1">IF($I$1&lt;&gt;"y", "", IFERROR(INDEX(admin1listsize,MATCH(SMALL(NOT(admin1listsize="")*IF(ISNUMBER(admin1listsize),COUNTIF(admin1listsize,"&lt;="&amp;admin1listsize),COUNTIF(admin1listsize,"&lt;="&amp;admin1listsize)+SUM(ISNUMBER(admin1listsize))),ROWS(D$3:D88)+SUM(ISBLANK(admin1listsize))),NOT(admin1listsize="")*IF(ISNUMBER(admin1listsize),COUNTIF(admin1listsize,"&lt;="&amp;admin1listsize),COUNTIF(admin1listsize,"&lt;="&amp;admin1listsize)+SUM(ISNUMBER(admin1listsize))),0)), ""))</f>
        <v/>
      </c>
      <c r="K88" s="71"/>
    </row>
    <row r="89" spans="1:11" s="1" customFormat="1" x14ac:dyDescent="0.25">
      <c r="A89" s="93" t="str">
        <f>IF($I$1&lt;&gt;"y", "", IF(ISBLANK(DATA!D90),"",IF(ISBLANK(DATA!K90),"NO DATA",DATA!K90)))</f>
        <v>USA</v>
      </c>
      <c r="B89" s="93" t="str">
        <f>IF($I$1&lt;&gt;"y", "",IF(ISBLANK(DATA!D90),"", IF(ISBLANK(DATA!L90),"NO DATA",DATA!L90)))</f>
        <v>Arizona</v>
      </c>
      <c r="C89" s="93" t="str">
        <f t="shared" si="5"/>
        <v>USA@Arizona</v>
      </c>
      <c r="D89" s="93" t="str">
        <f ca="1">IF($I$1&lt;&gt;"y", "", IF(C90="", "", IFERROR(LOOKUP(2,1/(COUNTIF($D$2:D88,mergednames)=0),mergednames), "")))</f>
        <v/>
      </c>
      <c r="E89" s="93" t="str">
        <f t="shared" ca="1" si="4"/>
        <v/>
      </c>
      <c r="F89" s="93" t="str">
        <f ca="1">IF($I$1&lt;&gt;"y", "", IF(A90="", "", IFERROR(LOOKUP(2,1/(COUNTIF($F$2:F88,get_country)=0),get_country), "")))</f>
        <v/>
      </c>
      <c r="G89" s="93" t="str">
        <f t="shared" ca="1" si="3"/>
        <v/>
      </c>
      <c r="H89" s="67" t="str">
        <f t="array" aca="1" ref="H89" ca="1">IF($I$1&lt;&gt;"y", "", IFERROR(INDEX(countrylistsize,MATCH(SMALL(NOT(countrylistsize="")*IF(ISNUMBER(countrylistsize),COUNTIF(countrylistsize,"&lt;="&amp;countrylistsize),COUNTIF(countrylistsize,"&lt;="&amp;countrylistsize)+SUM(ISNUMBER(countrylistsize))),ROWS(F$3:F89)+SUM(ISBLANK(countrylistsize))),NOT(countrylistsize="")*IF(ISNUMBER(countrylistsize),COUNTIF(countrylistsize,"&lt;="&amp;countrylistsize),COUNTIF(countrylistsize,"&lt;="&amp;countrylistsize)+SUM(ISNUMBER(countrylistsize))),0)), ""))</f>
        <v/>
      </c>
      <c r="I89" s="70"/>
      <c r="J89" s="67" t="str">
        <f t="array" aca="1" ref="J89" ca="1">IF($I$1&lt;&gt;"y", "", IFERROR(INDEX(admin1listsize,MATCH(SMALL(NOT(admin1listsize="")*IF(ISNUMBER(admin1listsize),COUNTIF(admin1listsize,"&lt;="&amp;admin1listsize),COUNTIF(admin1listsize,"&lt;="&amp;admin1listsize)+SUM(ISNUMBER(admin1listsize))),ROWS(D$3:D89)+SUM(ISBLANK(admin1listsize))),NOT(admin1listsize="")*IF(ISNUMBER(admin1listsize),COUNTIF(admin1listsize,"&lt;="&amp;admin1listsize),COUNTIF(admin1listsize,"&lt;="&amp;admin1listsize)+SUM(ISNUMBER(admin1listsize))),0)), ""))</f>
        <v/>
      </c>
      <c r="K89" s="71"/>
    </row>
    <row r="90" spans="1:11" s="1" customFormat="1" x14ac:dyDescent="0.25">
      <c r="A90" s="93" t="str">
        <f>IF($I$1&lt;&gt;"y", "", IF(ISBLANK(DATA!D91),"",IF(ISBLANK(DATA!K91),"NO DATA",DATA!K91)))</f>
        <v>USA</v>
      </c>
      <c r="B90" s="93" t="str">
        <f>IF($I$1&lt;&gt;"y", "",IF(ISBLANK(DATA!D91),"", IF(ISBLANK(DATA!L91),"NO DATA",DATA!L91)))</f>
        <v>Arizona</v>
      </c>
      <c r="C90" s="93" t="str">
        <f t="shared" si="5"/>
        <v>USA@Arizona</v>
      </c>
      <c r="D90" s="93" t="str">
        <f ca="1">IF($I$1&lt;&gt;"y", "", IF(C91="", "", IFERROR(LOOKUP(2,1/(COUNTIF($D$2:D89,mergednames)=0),mergednames), "")))</f>
        <v/>
      </c>
      <c r="E90" s="93" t="str">
        <f t="shared" ca="1" si="4"/>
        <v/>
      </c>
      <c r="F90" s="93" t="str">
        <f ca="1">IF($I$1&lt;&gt;"y", "", IF(A91="", "", IFERROR(LOOKUP(2,1/(COUNTIF($F$2:F89,get_country)=0),get_country), "")))</f>
        <v/>
      </c>
      <c r="G90" s="93" t="str">
        <f t="shared" ca="1" si="3"/>
        <v/>
      </c>
      <c r="H90" s="67" t="str">
        <f t="array" aca="1" ref="H90" ca="1">IF($I$1&lt;&gt;"y", "", IFERROR(INDEX(countrylistsize,MATCH(SMALL(NOT(countrylistsize="")*IF(ISNUMBER(countrylistsize),COUNTIF(countrylistsize,"&lt;="&amp;countrylistsize),COUNTIF(countrylistsize,"&lt;="&amp;countrylistsize)+SUM(ISNUMBER(countrylistsize))),ROWS(F$3:F90)+SUM(ISBLANK(countrylistsize))),NOT(countrylistsize="")*IF(ISNUMBER(countrylistsize),COUNTIF(countrylistsize,"&lt;="&amp;countrylistsize),COUNTIF(countrylistsize,"&lt;="&amp;countrylistsize)+SUM(ISNUMBER(countrylistsize))),0)), ""))</f>
        <v/>
      </c>
      <c r="I90" s="70"/>
      <c r="J90" s="67" t="str">
        <f t="array" aca="1" ref="J90" ca="1">IF($I$1&lt;&gt;"y", "", IFERROR(INDEX(admin1listsize,MATCH(SMALL(NOT(admin1listsize="")*IF(ISNUMBER(admin1listsize),COUNTIF(admin1listsize,"&lt;="&amp;admin1listsize),COUNTIF(admin1listsize,"&lt;="&amp;admin1listsize)+SUM(ISNUMBER(admin1listsize))),ROWS(D$3:D90)+SUM(ISBLANK(admin1listsize))),NOT(admin1listsize="")*IF(ISNUMBER(admin1listsize),COUNTIF(admin1listsize,"&lt;="&amp;admin1listsize),COUNTIF(admin1listsize,"&lt;="&amp;admin1listsize)+SUM(ISNUMBER(admin1listsize))),0)), ""))</f>
        <v/>
      </c>
      <c r="K90" s="71"/>
    </row>
    <row r="91" spans="1:11" s="1" customFormat="1" x14ac:dyDescent="0.25">
      <c r="A91" s="93" t="str">
        <f>IF($I$1&lt;&gt;"y", "", IF(ISBLANK(DATA!D92),"",IF(ISBLANK(DATA!K92),"NO DATA",DATA!K92)))</f>
        <v>USA</v>
      </c>
      <c r="B91" s="93" t="str">
        <f>IF($I$1&lt;&gt;"y", "",IF(ISBLANK(DATA!D92),"", IF(ISBLANK(DATA!L92),"NO DATA",DATA!L92)))</f>
        <v>Arizona</v>
      </c>
      <c r="C91" s="93" t="str">
        <f t="shared" si="5"/>
        <v>USA@Arizona</v>
      </c>
      <c r="D91" s="93" t="str">
        <f ca="1">IF($I$1&lt;&gt;"y", "", IF(C92="", "", IFERROR(LOOKUP(2,1/(COUNTIF($D$2:D90,mergednames)=0),mergednames), "")))</f>
        <v/>
      </c>
      <c r="E91" s="93" t="str">
        <f t="shared" ca="1" si="4"/>
        <v/>
      </c>
      <c r="F91" s="93" t="str">
        <f ca="1">IF($I$1&lt;&gt;"y", "", IF(A92="", "", IFERROR(LOOKUP(2,1/(COUNTIF($F$2:F90,get_country)=0),get_country), "")))</f>
        <v/>
      </c>
      <c r="G91" s="93" t="str">
        <f t="shared" ca="1" si="3"/>
        <v/>
      </c>
      <c r="H91" s="67" t="str">
        <f t="array" aca="1" ref="H91" ca="1">IF($I$1&lt;&gt;"y", "", IFERROR(INDEX(countrylistsize,MATCH(SMALL(NOT(countrylistsize="")*IF(ISNUMBER(countrylistsize),COUNTIF(countrylistsize,"&lt;="&amp;countrylistsize),COUNTIF(countrylistsize,"&lt;="&amp;countrylistsize)+SUM(ISNUMBER(countrylistsize))),ROWS(F$3:F91)+SUM(ISBLANK(countrylistsize))),NOT(countrylistsize="")*IF(ISNUMBER(countrylistsize),COUNTIF(countrylistsize,"&lt;="&amp;countrylistsize),COUNTIF(countrylistsize,"&lt;="&amp;countrylistsize)+SUM(ISNUMBER(countrylistsize))),0)), ""))</f>
        <v/>
      </c>
      <c r="I91" s="70"/>
      <c r="J91" s="67" t="str">
        <f t="array" aca="1" ref="J91" ca="1">IF($I$1&lt;&gt;"y", "", IFERROR(INDEX(admin1listsize,MATCH(SMALL(NOT(admin1listsize="")*IF(ISNUMBER(admin1listsize),COUNTIF(admin1listsize,"&lt;="&amp;admin1listsize),COUNTIF(admin1listsize,"&lt;="&amp;admin1listsize)+SUM(ISNUMBER(admin1listsize))),ROWS(D$3:D91)+SUM(ISBLANK(admin1listsize))),NOT(admin1listsize="")*IF(ISNUMBER(admin1listsize),COUNTIF(admin1listsize,"&lt;="&amp;admin1listsize),COUNTIF(admin1listsize,"&lt;="&amp;admin1listsize)+SUM(ISNUMBER(admin1listsize))),0)), ""))</f>
        <v/>
      </c>
      <c r="K91" s="71"/>
    </row>
    <row r="92" spans="1:11" s="1" customFormat="1" x14ac:dyDescent="0.25">
      <c r="A92" s="93" t="str">
        <f>IF($I$1&lt;&gt;"y", "", IF(ISBLANK(DATA!D93),"",IF(ISBLANK(DATA!K93),"NO DATA",DATA!K93)))</f>
        <v>USA</v>
      </c>
      <c r="B92" s="93" t="str">
        <f>IF($I$1&lt;&gt;"y", "",IF(ISBLANK(DATA!D93),"", IF(ISBLANK(DATA!L93),"NO DATA",DATA!L93)))</f>
        <v>Arizona</v>
      </c>
      <c r="C92" s="93" t="str">
        <f t="shared" si="5"/>
        <v>USA@Arizona</v>
      </c>
      <c r="D92" s="93" t="str">
        <f ca="1">IF($I$1&lt;&gt;"y", "", IF(C93="", "", IFERROR(LOOKUP(2,1/(COUNTIF($D$2:D91,mergednames)=0),mergednames), "")))</f>
        <v/>
      </c>
      <c r="E92" s="93" t="str">
        <f t="shared" ca="1" si="4"/>
        <v/>
      </c>
      <c r="F92" s="93" t="str">
        <f ca="1">IF($I$1&lt;&gt;"y", "", IF(A93="", "", IFERROR(LOOKUP(2,1/(COUNTIF($F$2:F91,get_country)=0),get_country), "")))</f>
        <v/>
      </c>
      <c r="G92" s="93" t="str">
        <f t="shared" ca="1" si="3"/>
        <v/>
      </c>
      <c r="H92" s="67" t="str">
        <f t="array" aca="1" ref="H92" ca="1">IF($I$1&lt;&gt;"y", "", IFERROR(INDEX(countrylistsize,MATCH(SMALL(NOT(countrylistsize="")*IF(ISNUMBER(countrylistsize),COUNTIF(countrylistsize,"&lt;="&amp;countrylistsize),COUNTIF(countrylistsize,"&lt;="&amp;countrylistsize)+SUM(ISNUMBER(countrylistsize))),ROWS(F$3:F92)+SUM(ISBLANK(countrylistsize))),NOT(countrylistsize="")*IF(ISNUMBER(countrylistsize),COUNTIF(countrylistsize,"&lt;="&amp;countrylistsize),COUNTIF(countrylistsize,"&lt;="&amp;countrylistsize)+SUM(ISNUMBER(countrylistsize))),0)), ""))</f>
        <v/>
      </c>
      <c r="I92" s="70"/>
      <c r="J92" s="67" t="str">
        <f t="array" aca="1" ref="J92" ca="1">IF($I$1&lt;&gt;"y", "", IFERROR(INDEX(admin1listsize,MATCH(SMALL(NOT(admin1listsize="")*IF(ISNUMBER(admin1listsize),COUNTIF(admin1listsize,"&lt;="&amp;admin1listsize),COUNTIF(admin1listsize,"&lt;="&amp;admin1listsize)+SUM(ISNUMBER(admin1listsize))),ROWS(D$3:D92)+SUM(ISBLANK(admin1listsize))),NOT(admin1listsize="")*IF(ISNUMBER(admin1listsize),COUNTIF(admin1listsize,"&lt;="&amp;admin1listsize),COUNTIF(admin1listsize,"&lt;="&amp;admin1listsize)+SUM(ISNUMBER(admin1listsize))),0)), ""))</f>
        <v/>
      </c>
      <c r="K92" s="71"/>
    </row>
    <row r="93" spans="1:11" s="1" customFormat="1" x14ac:dyDescent="0.25">
      <c r="A93" s="93" t="str">
        <f>IF($I$1&lt;&gt;"y", "", IF(ISBLANK(DATA!D94),"",IF(ISBLANK(DATA!K94),"NO DATA",DATA!K94)))</f>
        <v>USA</v>
      </c>
      <c r="B93" s="93" t="str">
        <f>IF($I$1&lt;&gt;"y", "",IF(ISBLANK(DATA!D94),"", IF(ISBLANK(DATA!L94),"NO DATA",DATA!L94)))</f>
        <v>Arizona</v>
      </c>
      <c r="C93" s="93" t="str">
        <f t="shared" si="5"/>
        <v>USA@Arizona</v>
      </c>
      <c r="D93" s="93" t="str">
        <f ca="1">IF($I$1&lt;&gt;"y", "", IF(C94="", "", IFERROR(LOOKUP(2,1/(COUNTIF($D$2:D92,mergednames)=0),mergednames), "")))</f>
        <v/>
      </c>
      <c r="E93" s="93" t="str">
        <f t="shared" ca="1" si="4"/>
        <v/>
      </c>
      <c r="F93" s="93" t="str">
        <f ca="1">IF($I$1&lt;&gt;"y", "", IF(A94="", "", IFERROR(LOOKUP(2,1/(COUNTIF($F$2:F92,get_country)=0),get_country), "")))</f>
        <v/>
      </c>
      <c r="G93" s="93" t="str">
        <f t="shared" ca="1" si="3"/>
        <v/>
      </c>
      <c r="H93" s="67" t="str">
        <f t="array" aca="1" ref="H93" ca="1">IF($I$1&lt;&gt;"y", "", IFERROR(INDEX(countrylistsize,MATCH(SMALL(NOT(countrylistsize="")*IF(ISNUMBER(countrylistsize),COUNTIF(countrylistsize,"&lt;="&amp;countrylistsize),COUNTIF(countrylistsize,"&lt;="&amp;countrylistsize)+SUM(ISNUMBER(countrylistsize))),ROWS(F$3:F93)+SUM(ISBLANK(countrylistsize))),NOT(countrylistsize="")*IF(ISNUMBER(countrylistsize),COUNTIF(countrylistsize,"&lt;="&amp;countrylistsize),COUNTIF(countrylistsize,"&lt;="&amp;countrylistsize)+SUM(ISNUMBER(countrylistsize))),0)), ""))</f>
        <v/>
      </c>
      <c r="I93" s="70"/>
      <c r="J93" s="67" t="str">
        <f t="array" aca="1" ref="J93" ca="1">IF($I$1&lt;&gt;"y", "", IFERROR(INDEX(admin1listsize,MATCH(SMALL(NOT(admin1listsize="")*IF(ISNUMBER(admin1listsize),COUNTIF(admin1listsize,"&lt;="&amp;admin1listsize),COUNTIF(admin1listsize,"&lt;="&amp;admin1listsize)+SUM(ISNUMBER(admin1listsize))),ROWS(D$3:D93)+SUM(ISBLANK(admin1listsize))),NOT(admin1listsize="")*IF(ISNUMBER(admin1listsize),COUNTIF(admin1listsize,"&lt;="&amp;admin1listsize),COUNTIF(admin1listsize,"&lt;="&amp;admin1listsize)+SUM(ISNUMBER(admin1listsize))),0)), ""))</f>
        <v/>
      </c>
      <c r="K93" s="71"/>
    </row>
    <row r="94" spans="1:11" s="1" customFormat="1" x14ac:dyDescent="0.25">
      <c r="A94" s="93" t="str">
        <f>IF($I$1&lt;&gt;"y", "", IF(ISBLANK(DATA!D95),"",IF(ISBLANK(DATA!K95),"NO DATA",DATA!K95)))</f>
        <v>USA</v>
      </c>
      <c r="B94" s="93" t="str">
        <f>IF($I$1&lt;&gt;"y", "",IF(ISBLANK(DATA!D95),"", IF(ISBLANK(DATA!L95),"NO DATA",DATA!L95)))</f>
        <v>Arizona</v>
      </c>
      <c r="C94" s="93" t="str">
        <f t="shared" si="5"/>
        <v>USA@Arizona</v>
      </c>
      <c r="D94" s="93" t="str">
        <f ca="1">IF($I$1&lt;&gt;"y", "", IF(C95="", "", IFERROR(LOOKUP(2,1/(COUNTIF($D$2:D93,mergednames)=0),mergednames), "")))</f>
        <v/>
      </c>
      <c r="E94" s="93" t="str">
        <f t="shared" ca="1" si="4"/>
        <v/>
      </c>
      <c r="F94" s="93" t="str">
        <f ca="1">IF($I$1&lt;&gt;"y", "", IF(A95="", "", IFERROR(LOOKUP(2,1/(COUNTIF($F$2:F93,get_country)=0),get_country), "")))</f>
        <v/>
      </c>
      <c r="G94" s="93" t="str">
        <f t="shared" ca="1" si="3"/>
        <v/>
      </c>
      <c r="H94" s="67" t="str">
        <f t="array" aca="1" ref="H94" ca="1">IF($I$1&lt;&gt;"y", "", IFERROR(INDEX(countrylistsize,MATCH(SMALL(NOT(countrylistsize="")*IF(ISNUMBER(countrylistsize),COUNTIF(countrylistsize,"&lt;="&amp;countrylistsize),COUNTIF(countrylistsize,"&lt;="&amp;countrylistsize)+SUM(ISNUMBER(countrylistsize))),ROWS(F$3:F94)+SUM(ISBLANK(countrylistsize))),NOT(countrylistsize="")*IF(ISNUMBER(countrylistsize),COUNTIF(countrylistsize,"&lt;="&amp;countrylistsize),COUNTIF(countrylistsize,"&lt;="&amp;countrylistsize)+SUM(ISNUMBER(countrylistsize))),0)), ""))</f>
        <v/>
      </c>
      <c r="I94" s="70"/>
      <c r="J94" s="67" t="str">
        <f t="array" aca="1" ref="J94" ca="1">IF($I$1&lt;&gt;"y", "", IFERROR(INDEX(admin1listsize,MATCH(SMALL(NOT(admin1listsize="")*IF(ISNUMBER(admin1listsize),COUNTIF(admin1listsize,"&lt;="&amp;admin1listsize),COUNTIF(admin1listsize,"&lt;="&amp;admin1listsize)+SUM(ISNUMBER(admin1listsize))),ROWS(D$3:D94)+SUM(ISBLANK(admin1listsize))),NOT(admin1listsize="")*IF(ISNUMBER(admin1listsize),COUNTIF(admin1listsize,"&lt;="&amp;admin1listsize),COUNTIF(admin1listsize,"&lt;="&amp;admin1listsize)+SUM(ISNUMBER(admin1listsize))),0)), ""))</f>
        <v/>
      </c>
      <c r="K94" s="71"/>
    </row>
    <row r="95" spans="1:11" s="1" customFormat="1" x14ac:dyDescent="0.25">
      <c r="A95" s="93" t="str">
        <f>IF($I$1&lt;&gt;"y", "", IF(ISBLANK(DATA!D96),"",IF(ISBLANK(DATA!K96),"NO DATA",DATA!K96)))</f>
        <v>USA</v>
      </c>
      <c r="B95" s="93" t="str">
        <f>IF($I$1&lt;&gt;"y", "",IF(ISBLANK(DATA!D96),"", IF(ISBLANK(DATA!L96),"NO DATA",DATA!L96)))</f>
        <v>Arizona</v>
      </c>
      <c r="C95" s="93" t="str">
        <f t="shared" si="5"/>
        <v>USA@Arizona</v>
      </c>
      <c r="D95" s="93" t="str">
        <f ca="1">IF($I$1&lt;&gt;"y", "", IF(C96="", "", IFERROR(LOOKUP(2,1/(COUNTIF($D$2:D94,mergednames)=0),mergednames), "")))</f>
        <v/>
      </c>
      <c r="E95" s="93" t="str">
        <f t="shared" ca="1" si="4"/>
        <v/>
      </c>
      <c r="F95" s="93" t="str">
        <f ca="1">IF($I$1&lt;&gt;"y", "", IF(A96="", "", IFERROR(LOOKUP(2,1/(COUNTIF($F$2:F94,get_country)=0),get_country), "")))</f>
        <v/>
      </c>
      <c r="G95" s="93" t="str">
        <f t="shared" ca="1" si="3"/>
        <v/>
      </c>
      <c r="H95" s="67" t="str">
        <f t="array" aca="1" ref="H95" ca="1">IF($I$1&lt;&gt;"y", "", IFERROR(INDEX(countrylistsize,MATCH(SMALL(NOT(countrylistsize="")*IF(ISNUMBER(countrylistsize),COUNTIF(countrylistsize,"&lt;="&amp;countrylistsize),COUNTIF(countrylistsize,"&lt;="&amp;countrylistsize)+SUM(ISNUMBER(countrylistsize))),ROWS(F$3:F95)+SUM(ISBLANK(countrylistsize))),NOT(countrylistsize="")*IF(ISNUMBER(countrylistsize),COUNTIF(countrylistsize,"&lt;="&amp;countrylistsize),COUNTIF(countrylistsize,"&lt;="&amp;countrylistsize)+SUM(ISNUMBER(countrylistsize))),0)), ""))</f>
        <v/>
      </c>
      <c r="I95" s="70"/>
      <c r="J95" s="67" t="str">
        <f t="array" aca="1" ref="J95" ca="1">IF($I$1&lt;&gt;"y", "", IFERROR(INDEX(admin1listsize,MATCH(SMALL(NOT(admin1listsize="")*IF(ISNUMBER(admin1listsize),COUNTIF(admin1listsize,"&lt;="&amp;admin1listsize),COUNTIF(admin1listsize,"&lt;="&amp;admin1listsize)+SUM(ISNUMBER(admin1listsize))),ROWS(D$3:D95)+SUM(ISBLANK(admin1listsize))),NOT(admin1listsize="")*IF(ISNUMBER(admin1listsize),COUNTIF(admin1listsize,"&lt;="&amp;admin1listsize),COUNTIF(admin1listsize,"&lt;="&amp;admin1listsize)+SUM(ISNUMBER(admin1listsize))),0)), ""))</f>
        <v/>
      </c>
      <c r="K95" s="71"/>
    </row>
    <row r="96" spans="1:11" s="1" customFormat="1" x14ac:dyDescent="0.25">
      <c r="A96" s="93" t="str">
        <f>IF($I$1&lt;&gt;"y", "", IF(ISBLANK(DATA!D97),"",IF(ISBLANK(DATA!K97),"NO DATA",DATA!K97)))</f>
        <v>USA</v>
      </c>
      <c r="B96" s="93" t="str">
        <f>IF($I$1&lt;&gt;"y", "",IF(ISBLANK(DATA!D97),"", IF(ISBLANK(DATA!L97),"NO DATA",DATA!L97)))</f>
        <v>Arizona</v>
      </c>
      <c r="C96" s="93" t="str">
        <f t="shared" si="5"/>
        <v>USA@Arizona</v>
      </c>
      <c r="D96" s="93" t="str">
        <f ca="1">IF($I$1&lt;&gt;"y", "", IF(C97="", "", IFERROR(LOOKUP(2,1/(COUNTIF($D$2:D95,mergednames)=0),mergednames), "")))</f>
        <v/>
      </c>
      <c r="E96" s="93" t="str">
        <f t="shared" ca="1" si="4"/>
        <v/>
      </c>
      <c r="F96" s="93" t="str">
        <f ca="1">IF($I$1&lt;&gt;"y", "", IF(A97="", "", IFERROR(LOOKUP(2,1/(COUNTIF($F$2:F95,get_country)=0),get_country), "")))</f>
        <v/>
      </c>
      <c r="G96" s="93" t="str">
        <f t="shared" ca="1" si="3"/>
        <v/>
      </c>
      <c r="H96" s="67" t="str">
        <f t="array" aca="1" ref="H96" ca="1">IF($I$1&lt;&gt;"y", "", IFERROR(INDEX(countrylistsize,MATCH(SMALL(NOT(countrylistsize="")*IF(ISNUMBER(countrylistsize),COUNTIF(countrylistsize,"&lt;="&amp;countrylistsize),COUNTIF(countrylistsize,"&lt;="&amp;countrylistsize)+SUM(ISNUMBER(countrylistsize))),ROWS(F$3:F96)+SUM(ISBLANK(countrylistsize))),NOT(countrylistsize="")*IF(ISNUMBER(countrylistsize),COUNTIF(countrylistsize,"&lt;="&amp;countrylistsize),COUNTIF(countrylistsize,"&lt;="&amp;countrylistsize)+SUM(ISNUMBER(countrylistsize))),0)), ""))</f>
        <v/>
      </c>
      <c r="I96" s="70"/>
      <c r="J96" s="67" t="str">
        <f t="array" aca="1" ref="J96" ca="1">IF($I$1&lt;&gt;"y", "", IFERROR(INDEX(admin1listsize,MATCH(SMALL(NOT(admin1listsize="")*IF(ISNUMBER(admin1listsize),COUNTIF(admin1listsize,"&lt;="&amp;admin1listsize),COUNTIF(admin1listsize,"&lt;="&amp;admin1listsize)+SUM(ISNUMBER(admin1listsize))),ROWS(D$3:D96)+SUM(ISBLANK(admin1listsize))),NOT(admin1listsize="")*IF(ISNUMBER(admin1listsize),COUNTIF(admin1listsize,"&lt;="&amp;admin1listsize),COUNTIF(admin1listsize,"&lt;="&amp;admin1listsize)+SUM(ISNUMBER(admin1listsize))),0)), ""))</f>
        <v/>
      </c>
      <c r="K96" s="71"/>
    </row>
    <row r="97" spans="1:11" s="1" customFormat="1" x14ac:dyDescent="0.25">
      <c r="A97" s="93" t="str">
        <f>IF($I$1&lt;&gt;"y", "", IF(ISBLANK(DATA!D98),"",IF(ISBLANK(DATA!K98),"NO DATA",DATA!K98)))</f>
        <v>USA</v>
      </c>
      <c r="B97" s="93" t="str">
        <f>IF($I$1&lt;&gt;"y", "",IF(ISBLANK(DATA!D98),"", IF(ISBLANK(DATA!L98),"NO DATA",DATA!L98)))</f>
        <v>Arizona</v>
      </c>
      <c r="C97" s="93" t="str">
        <f t="shared" si="5"/>
        <v>USA@Arizona</v>
      </c>
      <c r="D97" s="93" t="str">
        <f ca="1">IF($I$1&lt;&gt;"y", "", IF(C98="", "", IFERROR(LOOKUP(2,1/(COUNTIF($D$2:D96,mergednames)=0),mergednames), "")))</f>
        <v/>
      </c>
      <c r="E97" s="93" t="str">
        <f t="shared" ca="1" si="4"/>
        <v/>
      </c>
      <c r="F97" s="93" t="str">
        <f ca="1">IF($I$1&lt;&gt;"y", "", IF(A98="", "", IFERROR(LOOKUP(2,1/(COUNTIF($F$2:F96,get_country)=0),get_country), "")))</f>
        <v/>
      </c>
      <c r="G97" s="93" t="str">
        <f t="shared" ca="1" si="3"/>
        <v/>
      </c>
      <c r="H97" s="67" t="str">
        <f t="array" aca="1" ref="H97" ca="1">IF($I$1&lt;&gt;"y", "", IFERROR(INDEX(countrylistsize,MATCH(SMALL(NOT(countrylistsize="")*IF(ISNUMBER(countrylistsize),COUNTIF(countrylistsize,"&lt;="&amp;countrylistsize),COUNTIF(countrylistsize,"&lt;="&amp;countrylistsize)+SUM(ISNUMBER(countrylistsize))),ROWS(F$3:F97)+SUM(ISBLANK(countrylistsize))),NOT(countrylistsize="")*IF(ISNUMBER(countrylistsize),COUNTIF(countrylistsize,"&lt;="&amp;countrylistsize),COUNTIF(countrylistsize,"&lt;="&amp;countrylistsize)+SUM(ISNUMBER(countrylistsize))),0)), ""))</f>
        <v/>
      </c>
      <c r="I97" s="70"/>
      <c r="J97" s="67" t="str">
        <f t="array" aca="1" ref="J97" ca="1">IF($I$1&lt;&gt;"y", "", IFERROR(INDEX(admin1listsize,MATCH(SMALL(NOT(admin1listsize="")*IF(ISNUMBER(admin1listsize),COUNTIF(admin1listsize,"&lt;="&amp;admin1listsize),COUNTIF(admin1listsize,"&lt;="&amp;admin1listsize)+SUM(ISNUMBER(admin1listsize))),ROWS(D$3:D97)+SUM(ISBLANK(admin1listsize))),NOT(admin1listsize="")*IF(ISNUMBER(admin1listsize),COUNTIF(admin1listsize,"&lt;="&amp;admin1listsize),COUNTIF(admin1listsize,"&lt;="&amp;admin1listsize)+SUM(ISNUMBER(admin1listsize))),0)), ""))</f>
        <v/>
      </c>
      <c r="K97" s="71"/>
    </row>
    <row r="98" spans="1:11" s="1" customFormat="1" x14ac:dyDescent="0.25">
      <c r="A98" s="93" t="str">
        <f>IF($I$1&lt;&gt;"y", "", IF(ISBLANK(DATA!D99),"",IF(ISBLANK(DATA!K99),"NO DATA",DATA!K99)))</f>
        <v>USA</v>
      </c>
      <c r="B98" s="93" t="str">
        <f>IF($I$1&lt;&gt;"y", "",IF(ISBLANK(DATA!D99),"", IF(ISBLANK(DATA!L99),"NO DATA",DATA!L99)))</f>
        <v>Arizona</v>
      </c>
      <c r="C98" s="93" t="str">
        <f t="shared" si="5"/>
        <v>USA@Arizona</v>
      </c>
      <c r="D98" s="93" t="str">
        <f ca="1">IF($I$1&lt;&gt;"y", "", IF(C99="", "", IFERROR(LOOKUP(2,1/(COUNTIF($D$2:D97,mergednames)=0),mergednames), "")))</f>
        <v/>
      </c>
      <c r="E98" s="93" t="str">
        <f t="shared" ca="1" si="4"/>
        <v/>
      </c>
      <c r="F98" s="93" t="str">
        <f ca="1">IF($I$1&lt;&gt;"y", "", IF(A99="", "", IFERROR(LOOKUP(2,1/(COUNTIF($F$2:F97,get_country)=0),get_country), "")))</f>
        <v/>
      </c>
      <c r="G98" s="93" t="str">
        <f t="shared" ca="1" si="3"/>
        <v/>
      </c>
      <c r="H98" s="67" t="str">
        <f t="array" aca="1" ref="H98" ca="1">IF($I$1&lt;&gt;"y", "", IFERROR(INDEX(countrylistsize,MATCH(SMALL(NOT(countrylistsize="")*IF(ISNUMBER(countrylistsize),COUNTIF(countrylistsize,"&lt;="&amp;countrylistsize),COUNTIF(countrylistsize,"&lt;="&amp;countrylistsize)+SUM(ISNUMBER(countrylistsize))),ROWS(F$3:F98)+SUM(ISBLANK(countrylistsize))),NOT(countrylistsize="")*IF(ISNUMBER(countrylistsize),COUNTIF(countrylistsize,"&lt;="&amp;countrylistsize),COUNTIF(countrylistsize,"&lt;="&amp;countrylistsize)+SUM(ISNUMBER(countrylistsize))),0)), ""))</f>
        <v/>
      </c>
      <c r="I98" s="70"/>
      <c r="J98" s="67" t="str">
        <f t="array" aca="1" ref="J98" ca="1">IF($I$1&lt;&gt;"y", "", IFERROR(INDEX(admin1listsize,MATCH(SMALL(NOT(admin1listsize="")*IF(ISNUMBER(admin1listsize),COUNTIF(admin1listsize,"&lt;="&amp;admin1listsize),COUNTIF(admin1listsize,"&lt;="&amp;admin1listsize)+SUM(ISNUMBER(admin1listsize))),ROWS(D$3:D98)+SUM(ISBLANK(admin1listsize))),NOT(admin1listsize="")*IF(ISNUMBER(admin1listsize),COUNTIF(admin1listsize,"&lt;="&amp;admin1listsize),COUNTIF(admin1listsize,"&lt;="&amp;admin1listsize)+SUM(ISNUMBER(admin1listsize))),0)), ""))</f>
        <v/>
      </c>
      <c r="K98" s="71"/>
    </row>
    <row r="99" spans="1:11" s="1" customFormat="1" x14ac:dyDescent="0.25">
      <c r="A99" s="93" t="str">
        <f>IF($I$1&lt;&gt;"y", "", IF(ISBLANK(DATA!D100),"",IF(ISBLANK(DATA!K100),"NO DATA",DATA!K100)))</f>
        <v>USA</v>
      </c>
      <c r="B99" s="93" t="str">
        <f>IF($I$1&lt;&gt;"y", "",IF(ISBLANK(DATA!D100),"", IF(ISBLANK(DATA!L100),"NO DATA",DATA!L100)))</f>
        <v>Arizona</v>
      </c>
      <c r="C99" s="93" t="str">
        <f t="shared" si="5"/>
        <v>USA@Arizona</v>
      </c>
      <c r="D99" s="93" t="str">
        <f ca="1">IF($I$1&lt;&gt;"y", "", IF(C100="", "", IFERROR(LOOKUP(2,1/(COUNTIF($D$2:D98,mergednames)=0),mergednames), "")))</f>
        <v/>
      </c>
      <c r="E99" s="93" t="str">
        <f t="shared" ca="1" si="4"/>
        <v/>
      </c>
      <c r="F99" s="93" t="str">
        <f ca="1">IF($I$1&lt;&gt;"y", "", IF(A100="", "", IFERROR(LOOKUP(2,1/(COUNTIF($F$2:F98,get_country)=0),get_country), "")))</f>
        <v/>
      </c>
      <c r="G99" s="93" t="str">
        <f t="shared" ca="1" si="3"/>
        <v/>
      </c>
      <c r="H99" s="67" t="str">
        <f t="array" aca="1" ref="H99" ca="1">IF($I$1&lt;&gt;"y", "", IFERROR(INDEX(countrylistsize,MATCH(SMALL(NOT(countrylistsize="")*IF(ISNUMBER(countrylistsize),COUNTIF(countrylistsize,"&lt;="&amp;countrylistsize),COUNTIF(countrylistsize,"&lt;="&amp;countrylistsize)+SUM(ISNUMBER(countrylistsize))),ROWS(F$3:F99)+SUM(ISBLANK(countrylistsize))),NOT(countrylistsize="")*IF(ISNUMBER(countrylistsize),COUNTIF(countrylistsize,"&lt;="&amp;countrylistsize),COUNTIF(countrylistsize,"&lt;="&amp;countrylistsize)+SUM(ISNUMBER(countrylistsize))),0)), ""))</f>
        <v/>
      </c>
      <c r="I99" s="70"/>
      <c r="J99" s="67" t="str">
        <f t="array" aca="1" ref="J99" ca="1">IF($I$1&lt;&gt;"y", "", IFERROR(INDEX(admin1listsize,MATCH(SMALL(NOT(admin1listsize="")*IF(ISNUMBER(admin1listsize),COUNTIF(admin1listsize,"&lt;="&amp;admin1listsize),COUNTIF(admin1listsize,"&lt;="&amp;admin1listsize)+SUM(ISNUMBER(admin1listsize))),ROWS(D$3:D99)+SUM(ISBLANK(admin1listsize))),NOT(admin1listsize="")*IF(ISNUMBER(admin1listsize),COUNTIF(admin1listsize,"&lt;="&amp;admin1listsize),COUNTIF(admin1listsize,"&lt;="&amp;admin1listsize)+SUM(ISNUMBER(admin1listsize))),0)), ""))</f>
        <v/>
      </c>
      <c r="K99" s="71"/>
    </row>
    <row r="100" spans="1:11" s="1" customFormat="1" x14ac:dyDescent="0.25">
      <c r="A100" s="93" t="str">
        <f>IF($I$1&lt;&gt;"y", "", IF(ISBLANK(DATA!D101),"",IF(ISBLANK(DATA!K101),"NO DATA",DATA!K101)))</f>
        <v>USA</v>
      </c>
      <c r="B100" s="93" t="str">
        <f>IF($I$1&lt;&gt;"y", "",IF(ISBLANK(DATA!D101),"", IF(ISBLANK(DATA!L101),"NO DATA",DATA!L101)))</f>
        <v>Arizona</v>
      </c>
      <c r="C100" s="93" t="str">
        <f t="shared" si="5"/>
        <v>USA@Arizona</v>
      </c>
      <c r="D100" s="93" t="str">
        <f ca="1">IF($I$1&lt;&gt;"y", "", IF(C101="", "", IFERROR(LOOKUP(2,1/(COUNTIF($D$2:D99,mergednames)=0),mergednames), "")))</f>
        <v/>
      </c>
      <c r="E100" s="93" t="str">
        <f t="shared" ca="1" si="4"/>
        <v/>
      </c>
      <c r="F100" s="93" t="str">
        <f ca="1">IF($I$1&lt;&gt;"y", "", IF(A101="", "", IFERROR(LOOKUP(2,1/(COUNTIF($F$2:F99,get_country)=0),get_country), "")))</f>
        <v/>
      </c>
      <c r="G100" s="93" t="str">
        <f t="shared" ca="1" si="3"/>
        <v/>
      </c>
      <c r="H100" s="67" t="str">
        <f t="array" aca="1" ref="H100" ca="1">IF($I$1&lt;&gt;"y", "", IFERROR(INDEX(countrylistsize,MATCH(SMALL(NOT(countrylistsize="")*IF(ISNUMBER(countrylistsize),COUNTIF(countrylistsize,"&lt;="&amp;countrylistsize),COUNTIF(countrylistsize,"&lt;="&amp;countrylistsize)+SUM(ISNUMBER(countrylistsize))),ROWS(F$3:F100)+SUM(ISBLANK(countrylistsize))),NOT(countrylistsize="")*IF(ISNUMBER(countrylistsize),COUNTIF(countrylistsize,"&lt;="&amp;countrylistsize),COUNTIF(countrylistsize,"&lt;="&amp;countrylistsize)+SUM(ISNUMBER(countrylistsize))),0)), ""))</f>
        <v/>
      </c>
      <c r="I100" s="70"/>
      <c r="J100" s="67" t="str">
        <f t="array" aca="1" ref="J100" ca="1">IF($I$1&lt;&gt;"y", "", IFERROR(INDEX(admin1listsize,MATCH(SMALL(NOT(admin1listsize="")*IF(ISNUMBER(admin1listsize),COUNTIF(admin1listsize,"&lt;="&amp;admin1listsize),COUNTIF(admin1listsize,"&lt;="&amp;admin1listsize)+SUM(ISNUMBER(admin1listsize))),ROWS(D$3:D100)+SUM(ISBLANK(admin1listsize))),NOT(admin1listsize="")*IF(ISNUMBER(admin1listsize),COUNTIF(admin1listsize,"&lt;="&amp;admin1listsize),COUNTIF(admin1listsize,"&lt;="&amp;admin1listsize)+SUM(ISNUMBER(admin1listsize))),0)), ""))</f>
        <v/>
      </c>
      <c r="K100" s="71"/>
    </row>
    <row r="101" spans="1:11" s="1" customFormat="1" x14ac:dyDescent="0.25">
      <c r="A101" s="93" t="str">
        <f>IF($I$1&lt;&gt;"y", "", IF(ISBLANK(DATA!D102),"",IF(ISBLANK(DATA!K102),"NO DATA",DATA!K102)))</f>
        <v>USA</v>
      </c>
      <c r="B101" s="93" t="str">
        <f>IF($I$1&lt;&gt;"y", "",IF(ISBLANK(DATA!D102),"", IF(ISBLANK(DATA!L102),"NO DATA",DATA!L102)))</f>
        <v>Arizona</v>
      </c>
      <c r="C101" s="93" t="str">
        <f t="shared" si="5"/>
        <v>USA@Arizona</v>
      </c>
      <c r="D101" s="93" t="str">
        <f ca="1">IF($I$1&lt;&gt;"y", "", IF(C102="", "", IFERROR(LOOKUP(2,1/(COUNTIF($D$2:D100,mergednames)=0),mergednames), "")))</f>
        <v/>
      </c>
      <c r="E101" s="93" t="str">
        <f t="shared" ca="1" si="4"/>
        <v/>
      </c>
      <c r="F101" s="93" t="str">
        <f ca="1">IF($I$1&lt;&gt;"y", "", IF(A102="", "", IFERROR(LOOKUP(2,1/(COUNTIF($F$2:F100,get_country)=0),get_country), "")))</f>
        <v/>
      </c>
      <c r="G101" s="93" t="str">
        <f t="shared" ca="1" si="3"/>
        <v/>
      </c>
      <c r="H101" s="67" t="str">
        <f t="array" aca="1" ref="H101" ca="1">IF($I$1&lt;&gt;"y", "", IFERROR(INDEX(countrylistsize,MATCH(SMALL(NOT(countrylistsize="")*IF(ISNUMBER(countrylistsize),COUNTIF(countrylistsize,"&lt;="&amp;countrylistsize),COUNTIF(countrylistsize,"&lt;="&amp;countrylistsize)+SUM(ISNUMBER(countrylistsize))),ROWS(F$3:F101)+SUM(ISBLANK(countrylistsize))),NOT(countrylistsize="")*IF(ISNUMBER(countrylistsize),COUNTIF(countrylistsize,"&lt;="&amp;countrylistsize),COUNTIF(countrylistsize,"&lt;="&amp;countrylistsize)+SUM(ISNUMBER(countrylistsize))),0)), ""))</f>
        <v/>
      </c>
      <c r="I101" s="70"/>
      <c r="J101" s="67" t="str">
        <f t="array" aca="1" ref="J101" ca="1">IF($I$1&lt;&gt;"y", "", IFERROR(INDEX(admin1listsize,MATCH(SMALL(NOT(admin1listsize="")*IF(ISNUMBER(admin1listsize),COUNTIF(admin1listsize,"&lt;="&amp;admin1listsize),COUNTIF(admin1listsize,"&lt;="&amp;admin1listsize)+SUM(ISNUMBER(admin1listsize))),ROWS(D$3:D101)+SUM(ISBLANK(admin1listsize))),NOT(admin1listsize="")*IF(ISNUMBER(admin1listsize),COUNTIF(admin1listsize,"&lt;="&amp;admin1listsize),COUNTIF(admin1listsize,"&lt;="&amp;admin1listsize)+SUM(ISNUMBER(admin1listsize))),0)), ""))</f>
        <v/>
      </c>
      <c r="K101" s="71"/>
    </row>
    <row r="102" spans="1:11" s="1" customFormat="1" x14ac:dyDescent="0.25">
      <c r="A102" s="93" t="str">
        <f>IF($I$1&lt;&gt;"y", "", IF(ISBLANK(DATA!D103),"",IF(ISBLANK(DATA!K103),"NO DATA",DATA!K103)))</f>
        <v>USA</v>
      </c>
      <c r="B102" s="93" t="str">
        <f>IF($I$1&lt;&gt;"y", "",IF(ISBLANK(DATA!D103),"", IF(ISBLANK(DATA!L103),"NO DATA",DATA!L103)))</f>
        <v>Arizona</v>
      </c>
      <c r="C102" s="93" t="str">
        <f t="shared" si="5"/>
        <v>USA@Arizona</v>
      </c>
      <c r="D102" s="93" t="str">
        <f ca="1">IF($I$1&lt;&gt;"y", "", IF(C103="", "", IFERROR(LOOKUP(2,1/(COUNTIF($D$2:D101,mergednames)=0),mergednames), "")))</f>
        <v/>
      </c>
      <c r="E102" s="93" t="str">
        <f t="shared" ca="1" si="4"/>
        <v/>
      </c>
      <c r="F102" s="93" t="str">
        <f ca="1">IF($I$1&lt;&gt;"y", "", IF(A103="", "", IFERROR(LOOKUP(2,1/(COUNTIF($F$2:F101,get_country)=0),get_country), "")))</f>
        <v/>
      </c>
      <c r="G102" s="93" t="str">
        <f t="shared" ca="1" si="3"/>
        <v/>
      </c>
      <c r="H102" s="67" t="str">
        <f t="array" aca="1" ref="H102" ca="1">IF($I$1&lt;&gt;"y", "", IFERROR(INDEX(countrylistsize,MATCH(SMALL(NOT(countrylistsize="")*IF(ISNUMBER(countrylistsize),COUNTIF(countrylistsize,"&lt;="&amp;countrylistsize),COUNTIF(countrylistsize,"&lt;="&amp;countrylistsize)+SUM(ISNUMBER(countrylistsize))),ROWS(F$3:F102)+SUM(ISBLANK(countrylistsize))),NOT(countrylistsize="")*IF(ISNUMBER(countrylistsize),COUNTIF(countrylistsize,"&lt;="&amp;countrylistsize),COUNTIF(countrylistsize,"&lt;="&amp;countrylistsize)+SUM(ISNUMBER(countrylistsize))),0)), ""))</f>
        <v/>
      </c>
      <c r="I102" s="70"/>
      <c r="J102" s="67" t="str">
        <f t="array" aca="1" ref="J102" ca="1">IF($I$1&lt;&gt;"y", "", IFERROR(INDEX(admin1listsize,MATCH(SMALL(NOT(admin1listsize="")*IF(ISNUMBER(admin1listsize),COUNTIF(admin1listsize,"&lt;="&amp;admin1listsize),COUNTIF(admin1listsize,"&lt;="&amp;admin1listsize)+SUM(ISNUMBER(admin1listsize))),ROWS(D$3:D102)+SUM(ISBLANK(admin1listsize))),NOT(admin1listsize="")*IF(ISNUMBER(admin1listsize),COUNTIF(admin1listsize,"&lt;="&amp;admin1listsize),COUNTIF(admin1listsize,"&lt;="&amp;admin1listsize)+SUM(ISNUMBER(admin1listsize))),0)), ""))</f>
        <v/>
      </c>
      <c r="K102" s="71"/>
    </row>
    <row r="103" spans="1:11" s="1" customFormat="1" x14ac:dyDescent="0.25">
      <c r="A103" s="93" t="str">
        <f>IF($I$1&lt;&gt;"y", "", IF(ISBLANK(DATA!D104),"",IF(ISBLANK(DATA!K104),"NO DATA",DATA!K104)))</f>
        <v>USA</v>
      </c>
      <c r="B103" s="93" t="str">
        <f>IF($I$1&lt;&gt;"y", "",IF(ISBLANK(DATA!D104),"", IF(ISBLANK(DATA!L104),"NO DATA",DATA!L104)))</f>
        <v>Arizona</v>
      </c>
      <c r="C103" s="93" t="str">
        <f t="shared" si="5"/>
        <v>USA@Arizona</v>
      </c>
      <c r="D103" s="93" t="str">
        <f ca="1">IF($I$1&lt;&gt;"y", "", IF(C104="", "", IFERROR(LOOKUP(2,1/(COUNTIF($D$2:D102,mergednames)=0),mergednames), "")))</f>
        <v/>
      </c>
      <c r="E103" s="93" t="str">
        <f t="shared" ca="1" si="4"/>
        <v/>
      </c>
      <c r="F103" s="93" t="str">
        <f ca="1">IF($I$1&lt;&gt;"y", "", IF(A104="", "", IFERROR(LOOKUP(2,1/(COUNTIF($F$2:F102,get_country)=0),get_country), "")))</f>
        <v/>
      </c>
      <c r="G103" s="93" t="str">
        <f t="shared" ca="1" si="3"/>
        <v/>
      </c>
      <c r="H103" s="67" t="str">
        <f t="array" aca="1" ref="H103" ca="1">IF($I$1&lt;&gt;"y", "", IFERROR(INDEX(countrylistsize,MATCH(SMALL(NOT(countrylistsize="")*IF(ISNUMBER(countrylistsize),COUNTIF(countrylistsize,"&lt;="&amp;countrylistsize),COUNTIF(countrylistsize,"&lt;="&amp;countrylistsize)+SUM(ISNUMBER(countrylistsize))),ROWS(F$3:F103)+SUM(ISBLANK(countrylistsize))),NOT(countrylistsize="")*IF(ISNUMBER(countrylistsize),COUNTIF(countrylistsize,"&lt;="&amp;countrylistsize),COUNTIF(countrylistsize,"&lt;="&amp;countrylistsize)+SUM(ISNUMBER(countrylistsize))),0)), ""))</f>
        <v/>
      </c>
      <c r="I103" s="70"/>
      <c r="J103" s="67" t="str">
        <f t="array" aca="1" ref="J103" ca="1">IF($I$1&lt;&gt;"y", "", IFERROR(INDEX(admin1listsize,MATCH(SMALL(NOT(admin1listsize="")*IF(ISNUMBER(admin1listsize),COUNTIF(admin1listsize,"&lt;="&amp;admin1listsize),COUNTIF(admin1listsize,"&lt;="&amp;admin1listsize)+SUM(ISNUMBER(admin1listsize))),ROWS(D$3:D103)+SUM(ISBLANK(admin1listsize))),NOT(admin1listsize="")*IF(ISNUMBER(admin1listsize),COUNTIF(admin1listsize,"&lt;="&amp;admin1listsize),COUNTIF(admin1listsize,"&lt;="&amp;admin1listsize)+SUM(ISNUMBER(admin1listsize))),0)), ""))</f>
        <v/>
      </c>
      <c r="K103" s="71"/>
    </row>
    <row r="104" spans="1:11" s="1" customFormat="1" x14ac:dyDescent="0.25">
      <c r="A104" s="93" t="str">
        <f>IF($I$1&lt;&gt;"y", "", IF(ISBLANK(DATA!D105),"",IF(ISBLANK(DATA!K105),"NO DATA",DATA!K105)))</f>
        <v>USA</v>
      </c>
      <c r="B104" s="93" t="str">
        <f>IF($I$1&lt;&gt;"y", "",IF(ISBLANK(DATA!D105),"", IF(ISBLANK(DATA!L105),"NO DATA",DATA!L105)))</f>
        <v>Arizona</v>
      </c>
      <c r="C104" s="93" t="str">
        <f t="shared" si="5"/>
        <v>USA@Arizona</v>
      </c>
      <c r="D104" s="93" t="str">
        <f ca="1">IF($I$1&lt;&gt;"y", "", IF(C105="", "", IFERROR(LOOKUP(2,1/(COUNTIF($D$2:D103,mergednames)=0),mergednames), "")))</f>
        <v/>
      </c>
      <c r="E104" s="93" t="str">
        <f t="shared" ca="1" si="4"/>
        <v/>
      </c>
      <c r="F104" s="93" t="str">
        <f ca="1">IF($I$1&lt;&gt;"y", "", IF(A105="", "", IFERROR(LOOKUP(2,1/(COUNTIF($F$2:F103,get_country)=0),get_country), "")))</f>
        <v/>
      </c>
      <c r="G104" s="93" t="str">
        <f t="shared" ca="1" si="3"/>
        <v/>
      </c>
      <c r="H104" s="67" t="str">
        <f t="array" aca="1" ref="H104" ca="1">IF($I$1&lt;&gt;"y", "", IFERROR(INDEX(countrylistsize,MATCH(SMALL(NOT(countrylistsize="")*IF(ISNUMBER(countrylistsize),COUNTIF(countrylistsize,"&lt;="&amp;countrylistsize),COUNTIF(countrylistsize,"&lt;="&amp;countrylistsize)+SUM(ISNUMBER(countrylistsize))),ROWS(F$3:F104)+SUM(ISBLANK(countrylistsize))),NOT(countrylistsize="")*IF(ISNUMBER(countrylistsize),COUNTIF(countrylistsize,"&lt;="&amp;countrylistsize),COUNTIF(countrylistsize,"&lt;="&amp;countrylistsize)+SUM(ISNUMBER(countrylistsize))),0)), ""))</f>
        <v/>
      </c>
      <c r="I104" s="70"/>
      <c r="J104" s="67" t="str">
        <f t="array" aca="1" ref="J104" ca="1">IF($I$1&lt;&gt;"y", "", IFERROR(INDEX(admin1listsize,MATCH(SMALL(NOT(admin1listsize="")*IF(ISNUMBER(admin1listsize),COUNTIF(admin1listsize,"&lt;="&amp;admin1listsize),COUNTIF(admin1listsize,"&lt;="&amp;admin1listsize)+SUM(ISNUMBER(admin1listsize))),ROWS(D$3:D104)+SUM(ISBLANK(admin1listsize))),NOT(admin1listsize="")*IF(ISNUMBER(admin1listsize),COUNTIF(admin1listsize,"&lt;="&amp;admin1listsize),COUNTIF(admin1listsize,"&lt;="&amp;admin1listsize)+SUM(ISNUMBER(admin1listsize))),0)), ""))</f>
        <v/>
      </c>
      <c r="K104" s="71"/>
    </row>
    <row r="105" spans="1:11" s="1" customFormat="1" x14ac:dyDescent="0.25">
      <c r="A105" s="93" t="str">
        <f>IF($I$1&lt;&gt;"y", "", IF(ISBLANK(DATA!D106),"",IF(ISBLANK(DATA!K106),"NO DATA",DATA!K106)))</f>
        <v>USA</v>
      </c>
      <c r="B105" s="93" t="str">
        <f>IF($I$1&lt;&gt;"y", "",IF(ISBLANK(DATA!D106),"", IF(ISBLANK(DATA!L106),"NO DATA",DATA!L106)))</f>
        <v>Arizona</v>
      </c>
      <c r="C105" s="93" t="str">
        <f t="shared" si="5"/>
        <v>USA@Arizona</v>
      </c>
      <c r="D105" s="93" t="str">
        <f ca="1">IF($I$1&lt;&gt;"y", "", IF(C106="", "", IFERROR(LOOKUP(2,1/(COUNTIF($D$2:D104,mergednames)=0),mergednames), "")))</f>
        <v/>
      </c>
      <c r="E105" s="93" t="str">
        <f t="shared" ca="1" si="4"/>
        <v/>
      </c>
      <c r="F105" s="93" t="str">
        <f ca="1">IF($I$1&lt;&gt;"y", "", IF(A106="", "", IFERROR(LOOKUP(2,1/(COUNTIF($F$2:F104,get_country)=0),get_country), "")))</f>
        <v/>
      </c>
      <c r="G105" s="93" t="str">
        <f t="shared" ca="1" si="3"/>
        <v/>
      </c>
      <c r="H105" s="67" t="str">
        <f t="array" aca="1" ref="H105" ca="1">IF($I$1&lt;&gt;"y", "", IFERROR(INDEX(countrylistsize,MATCH(SMALL(NOT(countrylistsize="")*IF(ISNUMBER(countrylistsize),COUNTIF(countrylistsize,"&lt;="&amp;countrylistsize),COUNTIF(countrylistsize,"&lt;="&amp;countrylistsize)+SUM(ISNUMBER(countrylistsize))),ROWS(F$3:F105)+SUM(ISBLANK(countrylistsize))),NOT(countrylistsize="")*IF(ISNUMBER(countrylistsize),COUNTIF(countrylistsize,"&lt;="&amp;countrylistsize),COUNTIF(countrylistsize,"&lt;="&amp;countrylistsize)+SUM(ISNUMBER(countrylistsize))),0)), ""))</f>
        <v/>
      </c>
      <c r="I105" s="70"/>
      <c r="J105" s="67" t="str">
        <f t="array" aca="1" ref="J105" ca="1">IF($I$1&lt;&gt;"y", "", IFERROR(INDEX(admin1listsize,MATCH(SMALL(NOT(admin1listsize="")*IF(ISNUMBER(admin1listsize),COUNTIF(admin1listsize,"&lt;="&amp;admin1listsize),COUNTIF(admin1listsize,"&lt;="&amp;admin1listsize)+SUM(ISNUMBER(admin1listsize))),ROWS(D$3:D105)+SUM(ISBLANK(admin1listsize))),NOT(admin1listsize="")*IF(ISNUMBER(admin1listsize),COUNTIF(admin1listsize,"&lt;="&amp;admin1listsize),COUNTIF(admin1listsize,"&lt;="&amp;admin1listsize)+SUM(ISNUMBER(admin1listsize))),0)), ""))</f>
        <v/>
      </c>
      <c r="K105" s="71"/>
    </row>
    <row r="106" spans="1:11" s="1" customFormat="1" x14ac:dyDescent="0.25">
      <c r="A106" s="93" t="str">
        <f>IF($I$1&lt;&gt;"y", "", IF(ISBLANK(DATA!D107),"",IF(ISBLANK(DATA!K107),"NO DATA",DATA!K107)))</f>
        <v>USA</v>
      </c>
      <c r="B106" s="93" t="str">
        <f>IF($I$1&lt;&gt;"y", "",IF(ISBLANK(DATA!D107),"", IF(ISBLANK(DATA!L107),"NO DATA",DATA!L107)))</f>
        <v>Arizona</v>
      </c>
      <c r="C106" s="93" t="str">
        <f t="shared" si="5"/>
        <v>USA@Arizona</v>
      </c>
      <c r="D106" s="93" t="str">
        <f ca="1">IF($I$1&lt;&gt;"y", "", IF(C107="", "", IFERROR(LOOKUP(2,1/(COUNTIF($D$2:D105,mergednames)=0),mergednames), "")))</f>
        <v/>
      </c>
      <c r="E106" s="93" t="str">
        <f t="shared" ca="1" si="4"/>
        <v/>
      </c>
      <c r="F106" s="93" t="str">
        <f ca="1">IF($I$1&lt;&gt;"y", "", IF(A107="", "", IFERROR(LOOKUP(2,1/(COUNTIF($F$2:F105,get_country)=0),get_country), "")))</f>
        <v/>
      </c>
      <c r="G106" s="93" t="str">
        <f t="shared" ca="1" si="3"/>
        <v/>
      </c>
      <c r="H106" s="67" t="str">
        <f t="array" aca="1" ref="H106" ca="1">IF($I$1&lt;&gt;"y", "", IFERROR(INDEX(countrylistsize,MATCH(SMALL(NOT(countrylistsize="")*IF(ISNUMBER(countrylistsize),COUNTIF(countrylistsize,"&lt;="&amp;countrylistsize),COUNTIF(countrylistsize,"&lt;="&amp;countrylistsize)+SUM(ISNUMBER(countrylistsize))),ROWS(F$3:F106)+SUM(ISBLANK(countrylistsize))),NOT(countrylistsize="")*IF(ISNUMBER(countrylistsize),COUNTIF(countrylistsize,"&lt;="&amp;countrylistsize),COUNTIF(countrylistsize,"&lt;="&amp;countrylistsize)+SUM(ISNUMBER(countrylistsize))),0)), ""))</f>
        <v/>
      </c>
      <c r="I106" s="70"/>
      <c r="J106" s="67" t="str">
        <f t="array" aca="1" ref="J106" ca="1">IF($I$1&lt;&gt;"y", "", IFERROR(INDEX(admin1listsize,MATCH(SMALL(NOT(admin1listsize="")*IF(ISNUMBER(admin1listsize),COUNTIF(admin1listsize,"&lt;="&amp;admin1listsize),COUNTIF(admin1listsize,"&lt;="&amp;admin1listsize)+SUM(ISNUMBER(admin1listsize))),ROWS(D$3:D106)+SUM(ISBLANK(admin1listsize))),NOT(admin1listsize="")*IF(ISNUMBER(admin1listsize),COUNTIF(admin1listsize,"&lt;="&amp;admin1listsize),COUNTIF(admin1listsize,"&lt;="&amp;admin1listsize)+SUM(ISNUMBER(admin1listsize))),0)), ""))</f>
        <v/>
      </c>
      <c r="K106" s="71"/>
    </row>
    <row r="107" spans="1:11" s="1" customFormat="1" x14ac:dyDescent="0.25">
      <c r="A107" s="93" t="str">
        <f>IF($I$1&lt;&gt;"y", "", IF(ISBLANK(DATA!D108),"",IF(ISBLANK(DATA!K108),"NO DATA",DATA!K108)))</f>
        <v>USA</v>
      </c>
      <c r="B107" s="93" t="str">
        <f>IF($I$1&lt;&gt;"y", "",IF(ISBLANK(DATA!D108),"", IF(ISBLANK(DATA!L108),"NO DATA",DATA!L108)))</f>
        <v>Arizona</v>
      </c>
      <c r="C107" s="93" t="str">
        <f t="shared" si="5"/>
        <v>USA@Arizona</v>
      </c>
      <c r="D107" s="93" t="str">
        <f ca="1">IF($I$1&lt;&gt;"y", "", IF(C108="", "", IFERROR(LOOKUP(2,1/(COUNTIF($D$2:D106,mergednames)=0),mergednames), "")))</f>
        <v/>
      </c>
      <c r="E107" s="93" t="str">
        <f t="shared" ca="1" si="4"/>
        <v/>
      </c>
      <c r="F107" s="93" t="str">
        <f ca="1">IF($I$1&lt;&gt;"y", "", IF(A108="", "", IFERROR(LOOKUP(2,1/(COUNTIF($F$2:F106,get_country)=0),get_country), "")))</f>
        <v/>
      </c>
      <c r="G107" s="93" t="str">
        <f t="shared" ca="1" si="3"/>
        <v/>
      </c>
      <c r="H107" s="67" t="str">
        <f t="array" aca="1" ref="H107" ca="1">IF($I$1&lt;&gt;"y", "", IFERROR(INDEX(countrylistsize,MATCH(SMALL(NOT(countrylistsize="")*IF(ISNUMBER(countrylistsize),COUNTIF(countrylistsize,"&lt;="&amp;countrylistsize),COUNTIF(countrylistsize,"&lt;="&amp;countrylistsize)+SUM(ISNUMBER(countrylistsize))),ROWS(F$3:F107)+SUM(ISBLANK(countrylistsize))),NOT(countrylistsize="")*IF(ISNUMBER(countrylistsize),COUNTIF(countrylistsize,"&lt;="&amp;countrylistsize),COUNTIF(countrylistsize,"&lt;="&amp;countrylistsize)+SUM(ISNUMBER(countrylistsize))),0)), ""))</f>
        <v/>
      </c>
      <c r="I107" s="70"/>
      <c r="J107" s="67" t="str">
        <f t="array" aca="1" ref="J107" ca="1">IF($I$1&lt;&gt;"y", "", IFERROR(INDEX(admin1listsize,MATCH(SMALL(NOT(admin1listsize="")*IF(ISNUMBER(admin1listsize),COUNTIF(admin1listsize,"&lt;="&amp;admin1listsize),COUNTIF(admin1listsize,"&lt;="&amp;admin1listsize)+SUM(ISNUMBER(admin1listsize))),ROWS(D$3:D107)+SUM(ISBLANK(admin1listsize))),NOT(admin1listsize="")*IF(ISNUMBER(admin1listsize),COUNTIF(admin1listsize,"&lt;="&amp;admin1listsize),COUNTIF(admin1listsize,"&lt;="&amp;admin1listsize)+SUM(ISNUMBER(admin1listsize))),0)), ""))</f>
        <v/>
      </c>
      <c r="K107" s="71"/>
    </row>
    <row r="108" spans="1:11" s="1" customFormat="1" x14ac:dyDescent="0.25">
      <c r="A108" s="93" t="str">
        <f>IF($I$1&lt;&gt;"y", "", IF(ISBLANK(DATA!D109),"",IF(ISBLANK(DATA!K109),"NO DATA",DATA!K109)))</f>
        <v>USA</v>
      </c>
      <c r="B108" s="93" t="str">
        <f>IF($I$1&lt;&gt;"y", "",IF(ISBLANK(DATA!D109),"", IF(ISBLANK(DATA!L109),"NO DATA",DATA!L109)))</f>
        <v>Arizona</v>
      </c>
      <c r="C108" s="93" t="str">
        <f t="shared" si="5"/>
        <v>USA@Arizona</v>
      </c>
      <c r="D108" s="93" t="str">
        <f ca="1">IF($I$1&lt;&gt;"y", "", IF(C109="", "", IFERROR(LOOKUP(2,1/(COUNTIF($D$2:D107,mergednames)=0),mergednames), "")))</f>
        <v/>
      </c>
      <c r="E108" s="93" t="str">
        <f t="shared" ca="1" si="4"/>
        <v/>
      </c>
      <c r="F108" s="93" t="str">
        <f ca="1">IF($I$1&lt;&gt;"y", "", IF(A109="", "", IFERROR(LOOKUP(2,1/(COUNTIF($F$2:F107,get_country)=0),get_country), "")))</f>
        <v/>
      </c>
      <c r="G108" s="93" t="str">
        <f t="shared" ca="1" si="3"/>
        <v/>
      </c>
      <c r="H108" s="67" t="str">
        <f t="array" aca="1" ref="H108" ca="1">IF($I$1&lt;&gt;"y", "", IFERROR(INDEX(countrylistsize,MATCH(SMALL(NOT(countrylistsize="")*IF(ISNUMBER(countrylistsize),COUNTIF(countrylistsize,"&lt;="&amp;countrylistsize),COUNTIF(countrylistsize,"&lt;="&amp;countrylistsize)+SUM(ISNUMBER(countrylistsize))),ROWS(F$3:F108)+SUM(ISBLANK(countrylistsize))),NOT(countrylistsize="")*IF(ISNUMBER(countrylistsize),COUNTIF(countrylistsize,"&lt;="&amp;countrylistsize),COUNTIF(countrylistsize,"&lt;="&amp;countrylistsize)+SUM(ISNUMBER(countrylistsize))),0)), ""))</f>
        <v/>
      </c>
      <c r="I108" s="70"/>
      <c r="J108" s="67" t="str">
        <f t="array" aca="1" ref="J108" ca="1">IF($I$1&lt;&gt;"y", "", IFERROR(INDEX(admin1listsize,MATCH(SMALL(NOT(admin1listsize="")*IF(ISNUMBER(admin1listsize),COUNTIF(admin1listsize,"&lt;="&amp;admin1listsize),COUNTIF(admin1listsize,"&lt;="&amp;admin1listsize)+SUM(ISNUMBER(admin1listsize))),ROWS(D$3:D108)+SUM(ISBLANK(admin1listsize))),NOT(admin1listsize="")*IF(ISNUMBER(admin1listsize),COUNTIF(admin1listsize,"&lt;="&amp;admin1listsize),COUNTIF(admin1listsize,"&lt;="&amp;admin1listsize)+SUM(ISNUMBER(admin1listsize))),0)), ""))</f>
        <v/>
      </c>
      <c r="K108" s="71"/>
    </row>
    <row r="109" spans="1:11" s="1" customFormat="1" x14ac:dyDescent="0.25">
      <c r="A109" s="93" t="str">
        <f>IF($I$1&lt;&gt;"y", "", IF(ISBLANK(DATA!D110),"",IF(ISBLANK(DATA!K110),"NO DATA",DATA!K110)))</f>
        <v>USA</v>
      </c>
      <c r="B109" s="93" t="str">
        <f>IF($I$1&lt;&gt;"y", "",IF(ISBLANK(DATA!D110),"", IF(ISBLANK(DATA!L110),"NO DATA",DATA!L110)))</f>
        <v>Arizona</v>
      </c>
      <c r="C109" s="93" t="str">
        <f t="shared" si="5"/>
        <v>USA@Arizona</v>
      </c>
      <c r="D109" s="93" t="str">
        <f ca="1">IF($I$1&lt;&gt;"y", "", IF(C110="", "", IFERROR(LOOKUP(2,1/(COUNTIF($D$2:D108,mergednames)=0),mergednames), "")))</f>
        <v/>
      </c>
      <c r="E109" s="93" t="str">
        <f t="shared" ca="1" si="4"/>
        <v/>
      </c>
      <c r="F109" s="93" t="str">
        <f ca="1">IF($I$1&lt;&gt;"y", "", IF(A110="", "", IFERROR(LOOKUP(2,1/(COUNTIF($F$2:F108,get_country)=0),get_country), "")))</f>
        <v/>
      </c>
      <c r="G109" s="93" t="str">
        <f t="shared" ca="1" si="3"/>
        <v/>
      </c>
      <c r="H109" s="67" t="str">
        <f t="array" aca="1" ref="H109" ca="1">IF($I$1&lt;&gt;"y", "", IFERROR(INDEX(countrylistsize,MATCH(SMALL(NOT(countrylistsize="")*IF(ISNUMBER(countrylistsize),COUNTIF(countrylistsize,"&lt;="&amp;countrylistsize),COUNTIF(countrylistsize,"&lt;="&amp;countrylistsize)+SUM(ISNUMBER(countrylistsize))),ROWS(F$3:F109)+SUM(ISBLANK(countrylistsize))),NOT(countrylistsize="")*IF(ISNUMBER(countrylistsize),COUNTIF(countrylistsize,"&lt;="&amp;countrylistsize),COUNTIF(countrylistsize,"&lt;="&amp;countrylistsize)+SUM(ISNUMBER(countrylistsize))),0)), ""))</f>
        <v/>
      </c>
      <c r="I109" s="70"/>
      <c r="J109" s="67" t="str">
        <f t="array" aca="1" ref="J109" ca="1">IF($I$1&lt;&gt;"y", "", IFERROR(INDEX(admin1listsize,MATCH(SMALL(NOT(admin1listsize="")*IF(ISNUMBER(admin1listsize),COUNTIF(admin1listsize,"&lt;="&amp;admin1listsize),COUNTIF(admin1listsize,"&lt;="&amp;admin1listsize)+SUM(ISNUMBER(admin1listsize))),ROWS(D$3:D109)+SUM(ISBLANK(admin1listsize))),NOT(admin1listsize="")*IF(ISNUMBER(admin1listsize),COUNTIF(admin1listsize,"&lt;="&amp;admin1listsize),COUNTIF(admin1listsize,"&lt;="&amp;admin1listsize)+SUM(ISNUMBER(admin1listsize))),0)), ""))</f>
        <v/>
      </c>
      <c r="K109" s="71"/>
    </row>
    <row r="110" spans="1:11" s="1" customFormat="1" x14ac:dyDescent="0.25">
      <c r="A110" s="93" t="str">
        <f>IF($I$1&lt;&gt;"y", "", IF(ISBLANK(DATA!D111),"",IF(ISBLANK(DATA!K111),"NO DATA",DATA!K111)))</f>
        <v>USA</v>
      </c>
      <c r="B110" s="93" t="str">
        <f>IF($I$1&lt;&gt;"y", "",IF(ISBLANK(DATA!D111),"", IF(ISBLANK(DATA!L111),"NO DATA",DATA!L111)))</f>
        <v>Arizona</v>
      </c>
      <c r="C110" s="93" t="str">
        <f t="shared" si="5"/>
        <v>USA@Arizona</v>
      </c>
      <c r="D110" s="93" t="str">
        <f ca="1">IF($I$1&lt;&gt;"y", "", IF(C111="", "", IFERROR(LOOKUP(2,1/(COUNTIF($D$2:D109,mergednames)=0),mergednames), "")))</f>
        <v/>
      </c>
      <c r="E110" s="93" t="str">
        <f t="shared" ca="1" si="4"/>
        <v/>
      </c>
      <c r="F110" s="93" t="str">
        <f ca="1">IF($I$1&lt;&gt;"y", "", IF(A111="", "", IFERROR(LOOKUP(2,1/(COUNTIF($F$2:F109,get_country)=0),get_country), "")))</f>
        <v/>
      </c>
      <c r="G110" s="93" t="str">
        <f t="shared" ca="1" si="3"/>
        <v/>
      </c>
      <c r="H110" s="67" t="str">
        <f t="array" aca="1" ref="H110" ca="1">IF($I$1&lt;&gt;"y", "", IFERROR(INDEX(countrylistsize,MATCH(SMALL(NOT(countrylistsize="")*IF(ISNUMBER(countrylistsize),COUNTIF(countrylistsize,"&lt;="&amp;countrylistsize),COUNTIF(countrylistsize,"&lt;="&amp;countrylistsize)+SUM(ISNUMBER(countrylistsize))),ROWS(F$3:F110)+SUM(ISBLANK(countrylistsize))),NOT(countrylistsize="")*IF(ISNUMBER(countrylistsize),COUNTIF(countrylistsize,"&lt;="&amp;countrylistsize),COUNTIF(countrylistsize,"&lt;="&amp;countrylistsize)+SUM(ISNUMBER(countrylistsize))),0)), ""))</f>
        <v/>
      </c>
      <c r="I110" s="70"/>
      <c r="J110" s="67" t="str">
        <f t="array" aca="1" ref="J110" ca="1">IF($I$1&lt;&gt;"y", "", IFERROR(INDEX(admin1listsize,MATCH(SMALL(NOT(admin1listsize="")*IF(ISNUMBER(admin1listsize),COUNTIF(admin1listsize,"&lt;="&amp;admin1listsize),COUNTIF(admin1listsize,"&lt;="&amp;admin1listsize)+SUM(ISNUMBER(admin1listsize))),ROWS(D$3:D110)+SUM(ISBLANK(admin1listsize))),NOT(admin1listsize="")*IF(ISNUMBER(admin1listsize),COUNTIF(admin1listsize,"&lt;="&amp;admin1listsize),COUNTIF(admin1listsize,"&lt;="&amp;admin1listsize)+SUM(ISNUMBER(admin1listsize))),0)), ""))</f>
        <v/>
      </c>
      <c r="K110" s="71"/>
    </row>
    <row r="111" spans="1:11" s="1" customFormat="1" x14ac:dyDescent="0.25">
      <c r="A111" s="93" t="str">
        <f>IF($I$1&lt;&gt;"y", "", IF(ISBLANK(DATA!D112),"",IF(ISBLANK(DATA!K112),"NO DATA",DATA!K112)))</f>
        <v>USA</v>
      </c>
      <c r="B111" s="93" t="str">
        <f>IF($I$1&lt;&gt;"y", "",IF(ISBLANK(DATA!D112),"", IF(ISBLANK(DATA!L112),"NO DATA",DATA!L112)))</f>
        <v>Arizona</v>
      </c>
      <c r="C111" s="93" t="str">
        <f t="shared" si="5"/>
        <v>USA@Arizona</v>
      </c>
      <c r="D111" s="93" t="str">
        <f ca="1">IF($I$1&lt;&gt;"y", "", IF(C112="", "", IFERROR(LOOKUP(2,1/(COUNTIF($D$2:D110,mergednames)=0),mergednames), "")))</f>
        <v/>
      </c>
      <c r="E111" s="93" t="str">
        <f t="shared" ca="1" si="4"/>
        <v/>
      </c>
      <c r="F111" s="93" t="str">
        <f ca="1">IF($I$1&lt;&gt;"y", "", IF(A112="", "", IFERROR(LOOKUP(2,1/(COUNTIF($F$2:F110,get_country)=0),get_country), "")))</f>
        <v/>
      </c>
      <c r="G111" s="93" t="str">
        <f t="shared" ca="1" si="3"/>
        <v/>
      </c>
      <c r="H111" s="67" t="str">
        <f t="array" aca="1" ref="H111" ca="1">IF($I$1&lt;&gt;"y", "", IFERROR(INDEX(countrylistsize,MATCH(SMALL(NOT(countrylistsize="")*IF(ISNUMBER(countrylistsize),COUNTIF(countrylistsize,"&lt;="&amp;countrylistsize),COUNTIF(countrylistsize,"&lt;="&amp;countrylistsize)+SUM(ISNUMBER(countrylistsize))),ROWS(F$3:F111)+SUM(ISBLANK(countrylistsize))),NOT(countrylistsize="")*IF(ISNUMBER(countrylistsize),COUNTIF(countrylistsize,"&lt;="&amp;countrylistsize),COUNTIF(countrylistsize,"&lt;="&amp;countrylistsize)+SUM(ISNUMBER(countrylistsize))),0)), ""))</f>
        <v/>
      </c>
      <c r="I111" s="70"/>
      <c r="J111" s="67" t="str">
        <f t="array" aca="1" ref="J111" ca="1">IF($I$1&lt;&gt;"y", "", IFERROR(INDEX(admin1listsize,MATCH(SMALL(NOT(admin1listsize="")*IF(ISNUMBER(admin1listsize),COUNTIF(admin1listsize,"&lt;="&amp;admin1listsize),COUNTIF(admin1listsize,"&lt;="&amp;admin1listsize)+SUM(ISNUMBER(admin1listsize))),ROWS(D$3:D111)+SUM(ISBLANK(admin1listsize))),NOT(admin1listsize="")*IF(ISNUMBER(admin1listsize),COUNTIF(admin1listsize,"&lt;="&amp;admin1listsize),COUNTIF(admin1listsize,"&lt;="&amp;admin1listsize)+SUM(ISNUMBER(admin1listsize))),0)), ""))</f>
        <v/>
      </c>
      <c r="K111" s="71"/>
    </row>
    <row r="112" spans="1:11" s="1" customFormat="1" x14ac:dyDescent="0.25">
      <c r="A112" s="93" t="str">
        <f>IF($I$1&lt;&gt;"y", "", IF(ISBLANK(DATA!D113),"",IF(ISBLANK(DATA!K113),"NO DATA",DATA!K113)))</f>
        <v>USA</v>
      </c>
      <c r="B112" s="93" t="str">
        <f>IF($I$1&lt;&gt;"y", "",IF(ISBLANK(DATA!D113),"", IF(ISBLANK(DATA!L113),"NO DATA",DATA!L113)))</f>
        <v>Arizona</v>
      </c>
      <c r="C112" s="93" t="str">
        <f t="shared" si="5"/>
        <v>USA@Arizona</v>
      </c>
      <c r="D112" s="93" t="str">
        <f ca="1">IF($I$1&lt;&gt;"y", "", IF(C113="", "", IFERROR(LOOKUP(2,1/(COUNTIF($D$2:D111,mergednames)=0),mergednames), "")))</f>
        <v/>
      </c>
      <c r="E112" s="93" t="str">
        <f t="shared" ca="1" si="4"/>
        <v/>
      </c>
      <c r="F112" s="93" t="str">
        <f ca="1">IF($I$1&lt;&gt;"y", "", IF(A113="", "", IFERROR(LOOKUP(2,1/(COUNTIF($F$2:F111,get_country)=0),get_country), "")))</f>
        <v/>
      </c>
      <c r="G112" s="93" t="str">
        <f t="shared" ca="1" si="3"/>
        <v/>
      </c>
      <c r="H112" s="67" t="str">
        <f t="array" aca="1" ref="H112" ca="1">IF($I$1&lt;&gt;"y", "", IFERROR(INDEX(countrylistsize,MATCH(SMALL(NOT(countrylistsize="")*IF(ISNUMBER(countrylistsize),COUNTIF(countrylistsize,"&lt;="&amp;countrylistsize),COUNTIF(countrylistsize,"&lt;="&amp;countrylistsize)+SUM(ISNUMBER(countrylistsize))),ROWS(F$3:F112)+SUM(ISBLANK(countrylistsize))),NOT(countrylistsize="")*IF(ISNUMBER(countrylistsize),COUNTIF(countrylistsize,"&lt;="&amp;countrylistsize),COUNTIF(countrylistsize,"&lt;="&amp;countrylistsize)+SUM(ISNUMBER(countrylistsize))),0)), ""))</f>
        <v/>
      </c>
      <c r="I112" s="70"/>
      <c r="J112" s="67" t="str">
        <f t="array" aca="1" ref="J112" ca="1">IF($I$1&lt;&gt;"y", "", IFERROR(INDEX(admin1listsize,MATCH(SMALL(NOT(admin1listsize="")*IF(ISNUMBER(admin1listsize),COUNTIF(admin1listsize,"&lt;="&amp;admin1listsize),COUNTIF(admin1listsize,"&lt;="&amp;admin1listsize)+SUM(ISNUMBER(admin1listsize))),ROWS(D$3:D112)+SUM(ISBLANK(admin1listsize))),NOT(admin1listsize="")*IF(ISNUMBER(admin1listsize),COUNTIF(admin1listsize,"&lt;="&amp;admin1listsize),COUNTIF(admin1listsize,"&lt;="&amp;admin1listsize)+SUM(ISNUMBER(admin1listsize))),0)), ""))</f>
        <v/>
      </c>
      <c r="K112" s="71"/>
    </row>
    <row r="113" spans="1:11" s="1" customFormat="1" x14ac:dyDescent="0.25">
      <c r="A113" s="93" t="str">
        <f>IF($I$1&lt;&gt;"y", "", IF(ISBLANK(DATA!D114),"",IF(ISBLANK(DATA!K114),"NO DATA",DATA!K114)))</f>
        <v>USA</v>
      </c>
      <c r="B113" s="93" t="str">
        <f>IF($I$1&lt;&gt;"y", "",IF(ISBLANK(DATA!D114),"", IF(ISBLANK(DATA!L114),"NO DATA",DATA!L114)))</f>
        <v>Arizona</v>
      </c>
      <c r="C113" s="93" t="str">
        <f t="shared" si="5"/>
        <v>USA@Arizona</v>
      </c>
      <c r="D113" s="93" t="str">
        <f ca="1">IF($I$1&lt;&gt;"y", "", IF(C114="", "", IFERROR(LOOKUP(2,1/(COUNTIF($D$2:D112,mergednames)=0),mergednames), "")))</f>
        <v/>
      </c>
      <c r="E113" s="93" t="str">
        <f t="shared" ca="1" si="4"/>
        <v/>
      </c>
      <c r="F113" s="93" t="str">
        <f ca="1">IF($I$1&lt;&gt;"y", "", IF(A114="", "", IFERROR(LOOKUP(2,1/(COUNTIF($F$2:F112,get_country)=0),get_country), "")))</f>
        <v/>
      </c>
      <c r="G113" s="93" t="str">
        <f t="shared" ca="1" si="3"/>
        <v/>
      </c>
      <c r="H113" s="67" t="str">
        <f t="array" aca="1" ref="H113" ca="1">IF($I$1&lt;&gt;"y", "", IFERROR(INDEX(countrylistsize,MATCH(SMALL(NOT(countrylistsize="")*IF(ISNUMBER(countrylistsize),COUNTIF(countrylistsize,"&lt;="&amp;countrylistsize),COUNTIF(countrylistsize,"&lt;="&amp;countrylistsize)+SUM(ISNUMBER(countrylistsize))),ROWS(F$3:F113)+SUM(ISBLANK(countrylistsize))),NOT(countrylistsize="")*IF(ISNUMBER(countrylistsize),COUNTIF(countrylistsize,"&lt;="&amp;countrylistsize),COUNTIF(countrylistsize,"&lt;="&amp;countrylistsize)+SUM(ISNUMBER(countrylistsize))),0)), ""))</f>
        <v/>
      </c>
      <c r="I113" s="70"/>
      <c r="J113" s="67" t="str">
        <f t="array" aca="1" ref="J113" ca="1">IF($I$1&lt;&gt;"y", "", IFERROR(INDEX(admin1listsize,MATCH(SMALL(NOT(admin1listsize="")*IF(ISNUMBER(admin1listsize),COUNTIF(admin1listsize,"&lt;="&amp;admin1listsize),COUNTIF(admin1listsize,"&lt;="&amp;admin1listsize)+SUM(ISNUMBER(admin1listsize))),ROWS(D$3:D113)+SUM(ISBLANK(admin1listsize))),NOT(admin1listsize="")*IF(ISNUMBER(admin1listsize),COUNTIF(admin1listsize,"&lt;="&amp;admin1listsize),COUNTIF(admin1listsize,"&lt;="&amp;admin1listsize)+SUM(ISNUMBER(admin1listsize))),0)), ""))</f>
        <v/>
      </c>
      <c r="K113" s="71"/>
    </row>
    <row r="114" spans="1:11" s="1" customFormat="1" x14ac:dyDescent="0.25">
      <c r="A114" s="93" t="str">
        <f>IF($I$1&lt;&gt;"y", "", IF(ISBLANK(DATA!D115),"",IF(ISBLANK(DATA!K115),"NO DATA",DATA!K115)))</f>
        <v>USA</v>
      </c>
      <c r="B114" s="93" t="str">
        <f>IF($I$1&lt;&gt;"y", "",IF(ISBLANK(DATA!D115),"", IF(ISBLANK(DATA!L115),"NO DATA",DATA!L115)))</f>
        <v>Arizona</v>
      </c>
      <c r="C114" s="93" t="str">
        <f t="shared" si="5"/>
        <v>USA@Arizona</v>
      </c>
      <c r="D114" s="93" t="str">
        <f ca="1">IF($I$1&lt;&gt;"y", "", IF(C115="", "", IFERROR(LOOKUP(2,1/(COUNTIF($D$2:D113,mergednames)=0),mergednames), "")))</f>
        <v/>
      </c>
      <c r="E114" s="93" t="str">
        <f t="shared" ca="1" si="4"/>
        <v/>
      </c>
      <c r="F114" s="93" t="str">
        <f ca="1">IF($I$1&lt;&gt;"y", "", IF(A115="", "", IFERROR(LOOKUP(2,1/(COUNTIF($F$2:F113,get_country)=0),get_country), "")))</f>
        <v/>
      </c>
      <c r="G114" s="93" t="str">
        <f t="shared" ca="1" si="3"/>
        <v/>
      </c>
      <c r="H114" s="67" t="str">
        <f t="array" aca="1" ref="H114" ca="1">IF($I$1&lt;&gt;"y", "", IFERROR(INDEX(countrylistsize,MATCH(SMALL(NOT(countrylistsize="")*IF(ISNUMBER(countrylistsize),COUNTIF(countrylistsize,"&lt;="&amp;countrylistsize),COUNTIF(countrylistsize,"&lt;="&amp;countrylistsize)+SUM(ISNUMBER(countrylistsize))),ROWS(F$3:F114)+SUM(ISBLANK(countrylistsize))),NOT(countrylistsize="")*IF(ISNUMBER(countrylistsize),COUNTIF(countrylistsize,"&lt;="&amp;countrylistsize),COUNTIF(countrylistsize,"&lt;="&amp;countrylistsize)+SUM(ISNUMBER(countrylistsize))),0)), ""))</f>
        <v/>
      </c>
      <c r="I114" s="70"/>
      <c r="J114" s="67" t="str">
        <f t="array" aca="1" ref="J114" ca="1">IF($I$1&lt;&gt;"y", "", IFERROR(INDEX(admin1listsize,MATCH(SMALL(NOT(admin1listsize="")*IF(ISNUMBER(admin1listsize),COUNTIF(admin1listsize,"&lt;="&amp;admin1listsize),COUNTIF(admin1listsize,"&lt;="&amp;admin1listsize)+SUM(ISNUMBER(admin1listsize))),ROWS(D$3:D114)+SUM(ISBLANK(admin1listsize))),NOT(admin1listsize="")*IF(ISNUMBER(admin1listsize),COUNTIF(admin1listsize,"&lt;="&amp;admin1listsize),COUNTIF(admin1listsize,"&lt;="&amp;admin1listsize)+SUM(ISNUMBER(admin1listsize))),0)), ""))</f>
        <v/>
      </c>
      <c r="K114" s="71"/>
    </row>
    <row r="115" spans="1:11" s="1" customFormat="1" x14ac:dyDescent="0.25">
      <c r="A115" s="93" t="str">
        <f>IF($I$1&lt;&gt;"y", "", IF(ISBLANK(DATA!D116),"",IF(ISBLANK(DATA!K116),"NO DATA",DATA!K116)))</f>
        <v>USA</v>
      </c>
      <c r="B115" s="93" t="str">
        <f>IF($I$1&lt;&gt;"y", "",IF(ISBLANK(DATA!D116),"", IF(ISBLANK(DATA!L116),"NO DATA",DATA!L116)))</f>
        <v>Arizona</v>
      </c>
      <c r="C115" s="93" t="str">
        <f t="shared" si="5"/>
        <v>USA@Arizona</v>
      </c>
      <c r="D115" s="93" t="str">
        <f ca="1">IF($I$1&lt;&gt;"y", "", IF(C116="", "", IFERROR(LOOKUP(2,1/(COUNTIF($D$2:D114,mergednames)=0),mergednames), "")))</f>
        <v/>
      </c>
      <c r="E115" s="93" t="str">
        <f t="shared" ca="1" si="4"/>
        <v/>
      </c>
      <c r="F115" s="93" t="str">
        <f ca="1">IF($I$1&lt;&gt;"y", "", IF(A116="", "", IFERROR(LOOKUP(2,1/(COUNTIF($F$2:F114,get_country)=0),get_country), "")))</f>
        <v/>
      </c>
      <c r="G115" s="93" t="str">
        <f t="shared" ca="1" si="3"/>
        <v/>
      </c>
      <c r="H115" s="67" t="str">
        <f t="array" aca="1" ref="H115" ca="1">IF($I$1&lt;&gt;"y", "", IFERROR(INDEX(countrylistsize,MATCH(SMALL(NOT(countrylistsize="")*IF(ISNUMBER(countrylistsize),COUNTIF(countrylistsize,"&lt;="&amp;countrylistsize),COUNTIF(countrylistsize,"&lt;="&amp;countrylistsize)+SUM(ISNUMBER(countrylistsize))),ROWS(F$3:F115)+SUM(ISBLANK(countrylistsize))),NOT(countrylistsize="")*IF(ISNUMBER(countrylistsize),COUNTIF(countrylistsize,"&lt;="&amp;countrylistsize),COUNTIF(countrylistsize,"&lt;="&amp;countrylistsize)+SUM(ISNUMBER(countrylistsize))),0)), ""))</f>
        <v/>
      </c>
      <c r="I115" s="70"/>
      <c r="J115" s="67" t="str">
        <f t="array" aca="1" ref="J115" ca="1">IF($I$1&lt;&gt;"y", "", IFERROR(INDEX(admin1listsize,MATCH(SMALL(NOT(admin1listsize="")*IF(ISNUMBER(admin1listsize),COUNTIF(admin1listsize,"&lt;="&amp;admin1listsize),COUNTIF(admin1listsize,"&lt;="&amp;admin1listsize)+SUM(ISNUMBER(admin1listsize))),ROWS(D$3:D115)+SUM(ISBLANK(admin1listsize))),NOT(admin1listsize="")*IF(ISNUMBER(admin1listsize),COUNTIF(admin1listsize,"&lt;="&amp;admin1listsize),COUNTIF(admin1listsize,"&lt;="&amp;admin1listsize)+SUM(ISNUMBER(admin1listsize))),0)), ""))</f>
        <v/>
      </c>
      <c r="K115" s="71"/>
    </row>
    <row r="116" spans="1:11" s="1" customFormat="1" x14ac:dyDescent="0.25">
      <c r="A116" s="93" t="str">
        <f>IF($I$1&lt;&gt;"y", "", IF(ISBLANK(DATA!D117),"",IF(ISBLANK(DATA!K117),"NO DATA",DATA!K117)))</f>
        <v>USA</v>
      </c>
      <c r="B116" s="93" t="str">
        <f>IF($I$1&lt;&gt;"y", "",IF(ISBLANK(DATA!D117),"", IF(ISBLANK(DATA!L117),"NO DATA",DATA!L117)))</f>
        <v>Arizona</v>
      </c>
      <c r="C116" s="93" t="str">
        <f t="shared" si="5"/>
        <v>USA@Arizona</v>
      </c>
      <c r="D116" s="93" t="str">
        <f ca="1">IF($I$1&lt;&gt;"y", "", IF(C117="", "", IFERROR(LOOKUP(2,1/(COUNTIF($D$2:D115,mergednames)=0),mergednames), "")))</f>
        <v/>
      </c>
      <c r="E116" s="93" t="str">
        <f t="shared" ca="1" si="4"/>
        <v/>
      </c>
      <c r="F116" s="93" t="str">
        <f ca="1">IF($I$1&lt;&gt;"y", "", IF(A117="", "", IFERROR(LOOKUP(2,1/(COUNTIF($F$2:F115,get_country)=0),get_country), "")))</f>
        <v/>
      </c>
      <c r="G116" s="93" t="str">
        <f t="shared" ca="1" si="3"/>
        <v/>
      </c>
      <c r="H116" s="67" t="str">
        <f t="array" aca="1" ref="H116" ca="1">IF($I$1&lt;&gt;"y", "", IFERROR(INDEX(countrylistsize,MATCH(SMALL(NOT(countrylistsize="")*IF(ISNUMBER(countrylistsize),COUNTIF(countrylistsize,"&lt;="&amp;countrylistsize),COUNTIF(countrylistsize,"&lt;="&amp;countrylistsize)+SUM(ISNUMBER(countrylistsize))),ROWS(F$3:F116)+SUM(ISBLANK(countrylistsize))),NOT(countrylistsize="")*IF(ISNUMBER(countrylistsize),COUNTIF(countrylistsize,"&lt;="&amp;countrylistsize),COUNTIF(countrylistsize,"&lt;="&amp;countrylistsize)+SUM(ISNUMBER(countrylistsize))),0)), ""))</f>
        <v/>
      </c>
      <c r="I116" s="70"/>
      <c r="J116" s="67" t="str">
        <f t="array" aca="1" ref="J116" ca="1">IF($I$1&lt;&gt;"y", "", IFERROR(INDEX(admin1listsize,MATCH(SMALL(NOT(admin1listsize="")*IF(ISNUMBER(admin1listsize),COUNTIF(admin1listsize,"&lt;="&amp;admin1listsize),COUNTIF(admin1listsize,"&lt;="&amp;admin1listsize)+SUM(ISNUMBER(admin1listsize))),ROWS(D$3:D116)+SUM(ISBLANK(admin1listsize))),NOT(admin1listsize="")*IF(ISNUMBER(admin1listsize),COUNTIF(admin1listsize,"&lt;="&amp;admin1listsize),COUNTIF(admin1listsize,"&lt;="&amp;admin1listsize)+SUM(ISNUMBER(admin1listsize))),0)), ""))</f>
        <v/>
      </c>
      <c r="K116" s="71"/>
    </row>
    <row r="117" spans="1:11" s="1" customFormat="1" x14ac:dyDescent="0.25">
      <c r="A117" s="93" t="str">
        <f>IF($I$1&lt;&gt;"y", "", IF(ISBLANK(DATA!D118),"",IF(ISBLANK(DATA!K118),"NO DATA",DATA!K118)))</f>
        <v>USA</v>
      </c>
      <c r="B117" s="93" t="str">
        <f>IF($I$1&lt;&gt;"y", "",IF(ISBLANK(DATA!D118),"", IF(ISBLANK(DATA!L118),"NO DATA",DATA!L118)))</f>
        <v>Arizona</v>
      </c>
      <c r="C117" s="93" t="str">
        <f t="shared" si="5"/>
        <v>USA@Arizona</v>
      </c>
      <c r="D117" s="93" t="str">
        <f ca="1">IF($I$1&lt;&gt;"y", "", IF(C118="", "", IFERROR(LOOKUP(2,1/(COUNTIF($D$2:D116,mergednames)=0),mergednames), "")))</f>
        <v/>
      </c>
      <c r="E117" s="93" t="str">
        <f t="shared" ca="1" si="4"/>
        <v/>
      </c>
      <c r="F117" s="93" t="str">
        <f ca="1">IF($I$1&lt;&gt;"y", "", IF(A118="", "", IFERROR(LOOKUP(2,1/(COUNTIF($F$2:F116,get_country)=0),get_country), "")))</f>
        <v/>
      </c>
      <c r="G117" s="93" t="str">
        <f t="shared" ca="1" si="3"/>
        <v/>
      </c>
      <c r="H117" s="67" t="str">
        <f t="array" aca="1" ref="H117" ca="1">IF($I$1&lt;&gt;"y", "", IFERROR(INDEX(countrylistsize,MATCH(SMALL(NOT(countrylistsize="")*IF(ISNUMBER(countrylistsize),COUNTIF(countrylistsize,"&lt;="&amp;countrylistsize),COUNTIF(countrylistsize,"&lt;="&amp;countrylistsize)+SUM(ISNUMBER(countrylistsize))),ROWS(F$3:F117)+SUM(ISBLANK(countrylistsize))),NOT(countrylistsize="")*IF(ISNUMBER(countrylistsize),COUNTIF(countrylistsize,"&lt;="&amp;countrylistsize),COUNTIF(countrylistsize,"&lt;="&amp;countrylistsize)+SUM(ISNUMBER(countrylistsize))),0)), ""))</f>
        <v/>
      </c>
      <c r="I117" s="70"/>
      <c r="J117" s="67" t="str">
        <f t="array" aca="1" ref="J117" ca="1">IF($I$1&lt;&gt;"y", "", IFERROR(INDEX(admin1listsize,MATCH(SMALL(NOT(admin1listsize="")*IF(ISNUMBER(admin1listsize),COUNTIF(admin1listsize,"&lt;="&amp;admin1listsize),COUNTIF(admin1listsize,"&lt;="&amp;admin1listsize)+SUM(ISNUMBER(admin1listsize))),ROWS(D$3:D117)+SUM(ISBLANK(admin1listsize))),NOT(admin1listsize="")*IF(ISNUMBER(admin1listsize),COUNTIF(admin1listsize,"&lt;="&amp;admin1listsize),COUNTIF(admin1listsize,"&lt;="&amp;admin1listsize)+SUM(ISNUMBER(admin1listsize))),0)), ""))</f>
        <v/>
      </c>
      <c r="K117" s="71"/>
    </row>
    <row r="118" spans="1:11" s="1" customFormat="1" x14ac:dyDescent="0.25">
      <c r="A118" s="93" t="str">
        <f>IF($I$1&lt;&gt;"y", "", IF(ISBLANK(DATA!D119),"",IF(ISBLANK(DATA!K119),"NO DATA",DATA!K119)))</f>
        <v>USA</v>
      </c>
      <c r="B118" s="93" t="str">
        <f>IF($I$1&lt;&gt;"y", "",IF(ISBLANK(DATA!D119),"", IF(ISBLANK(DATA!L119),"NO DATA",DATA!L119)))</f>
        <v>Arizona</v>
      </c>
      <c r="C118" s="93" t="str">
        <f t="shared" si="5"/>
        <v>USA@Arizona</v>
      </c>
      <c r="D118" s="93" t="str">
        <f ca="1">IF($I$1&lt;&gt;"y", "", IF(C119="", "", IFERROR(LOOKUP(2,1/(COUNTIF($D$2:D117,mergednames)=0),mergednames), "")))</f>
        <v/>
      </c>
      <c r="E118" s="93" t="str">
        <f t="shared" ca="1" si="4"/>
        <v/>
      </c>
      <c r="F118" s="93" t="str">
        <f ca="1">IF($I$1&lt;&gt;"y", "", IF(A119="", "", IFERROR(LOOKUP(2,1/(COUNTIF($F$2:F117,get_country)=0),get_country), "")))</f>
        <v/>
      </c>
      <c r="G118" s="93" t="str">
        <f t="shared" ca="1" si="3"/>
        <v/>
      </c>
      <c r="H118" s="67" t="str">
        <f t="array" aca="1" ref="H118" ca="1">IF($I$1&lt;&gt;"y", "", IFERROR(INDEX(countrylistsize,MATCH(SMALL(NOT(countrylistsize="")*IF(ISNUMBER(countrylistsize),COUNTIF(countrylistsize,"&lt;="&amp;countrylistsize),COUNTIF(countrylistsize,"&lt;="&amp;countrylistsize)+SUM(ISNUMBER(countrylistsize))),ROWS(F$3:F118)+SUM(ISBLANK(countrylistsize))),NOT(countrylistsize="")*IF(ISNUMBER(countrylistsize),COUNTIF(countrylistsize,"&lt;="&amp;countrylistsize),COUNTIF(countrylistsize,"&lt;="&amp;countrylistsize)+SUM(ISNUMBER(countrylistsize))),0)), ""))</f>
        <v/>
      </c>
      <c r="I118" s="70"/>
      <c r="J118" s="67" t="str">
        <f t="array" aca="1" ref="J118" ca="1">IF($I$1&lt;&gt;"y", "", IFERROR(INDEX(admin1listsize,MATCH(SMALL(NOT(admin1listsize="")*IF(ISNUMBER(admin1listsize),COUNTIF(admin1listsize,"&lt;="&amp;admin1listsize),COUNTIF(admin1listsize,"&lt;="&amp;admin1listsize)+SUM(ISNUMBER(admin1listsize))),ROWS(D$3:D118)+SUM(ISBLANK(admin1listsize))),NOT(admin1listsize="")*IF(ISNUMBER(admin1listsize),COUNTIF(admin1listsize,"&lt;="&amp;admin1listsize),COUNTIF(admin1listsize,"&lt;="&amp;admin1listsize)+SUM(ISNUMBER(admin1listsize))),0)), ""))</f>
        <v/>
      </c>
      <c r="K118" s="71"/>
    </row>
    <row r="119" spans="1:11" s="1" customFormat="1" x14ac:dyDescent="0.25">
      <c r="A119" s="93" t="str">
        <f>IF($I$1&lt;&gt;"y", "", IF(ISBLANK(DATA!D120),"",IF(ISBLANK(DATA!K120),"NO DATA",DATA!K120)))</f>
        <v>USA</v>
      </c>
      <c r="B119" s="93" t="str">
        <f>IF($I$1&lt;&gt;"y", "",IF(ISBLANK(DATA!D120),"", IF(ISBLANK(DATA!L120),"NO DATA",DATA!L120)))</f>
        <v>Arizona</v>
      </c>
      <c r="C119" s="93" t="str">
        <f t="shared" si="5"/>
        <v>USA@Arizona</v>
      </c>
      <c r="D119" s="93" t="str">
        <f ca="1">IF($I$1&lt;&gt;"y", "", IF(C120="", "", IFERROR(LOOKUP(2,1/(COUNTIF($D$2:D118,mergednames)=0),mergednames), "")))</f>
        <v/>
      </c>
      <c r="E119" s="93" t="str">
        <f t="shared" ca="1" si="4"/>
        <v/>
      </c>
      <c r="F119" s="93" t="str">
        <f ca="1">IF($I$1&lt;&gt;"y", "", IF(A120="", "", IFERROR(LOOKUP(2,1/(COUNTIF($F$2:F118,get_country)=0),get_country), "")))</f>
        <v/>
      </c>
      <c r="G119" s="93" t="str">
        <f t="shared" ca="1" si="3"/>
        <v/>
      </c>
      <c r="H119" s="67" t="str">
        <f t="array" aca="1" ref="H119" ca="1">IF($I$1&lt;&gt;"y", "", IFERROR(INDEX(countrylistsize,MATCH(SMALL(NOT(countrylistsize="")*IF(ISNUMBER(countrylistsize),COUNTIF(countrylistsize,"&lt;="&amp;countrylistsize),COUNTIF(countrylistsize,"&lt;="&amp;countrylistsize)+SUM(ISNUMBER(countrylistsize))),ROWS(F$3:F119)+SUM(ISBLANK(countrylistsize))),NOT(countrylistsize="")*IF(ISNUMBER(countrylistsize),COUNTIF(countrylistsize,"&lt;="&amp;countrylistsize),COUNTIF(countrylistsize,"&lt;="&amp;countrylistsize)+SUM(ISNUMBER(countrylistsize))),0)), ""))</f>
        <v/>
      </c>
      <c r="I119" s="70"/>
      <c r="J119" s="67" t="str">
        <f t="array" aca="1" ref="J119" ca="1">IF($I$1&lt;&gt;"y", "", IFERROR(INDEX(admin1listsize,MATCH(SMALL(NOT(admin1listsize="")*IF(ISNUMBER(admin1listsize),COUNTIF(admin1listsize,"&lt;="&amp;admin1listsize),COUNTIF(admin1listsize,"&lt;="&amp;admin1listsize)+SUM(ISNUMBER(admin1listsize))),ROWS(D$3:D119)+SUM(ISBLANK(admin1listsize))),NOT(admin1listsize="")*IF(ISNUMBER(admin1listsize),COUNTIF(admin1listsize,"&lt;="&amp;admin1listsize),COUNTIF(admin1listsize,"&lt;="&amp;admin1listsize)+SUM(ISNUMBER(admin1listsize))),0)), ""))</f>
        <v/>
      </c>
      <c r="K119" s="71"/>
    </row>
    <row r="120" spans="1:11" s="1" customFormat="1" x14ac:dyDescent="0.25">
      <c r="A120" s="93" t="str">
        <f>IF($I$1&lt;&gt;"y", "", IF(ISBLANK(DATA!D121),"",IF(ISBLANK(DATA!K121),"NO DATA",DATA!K121)))</f>
        <v>USA</v>
      </c>
      <c r="B120" s="93" t="str">
        <f>IF($I$1&lt;&gt;"y", "",IF(ISBLANK(DATA!D121),"", IF(ISBLANK(DATA!L121),"NO DATA",DATA!L121)))</f>
        <v>Arizona</v>
      </c>
      <c r="C120" s="93" t="str">
        <f t="shared" si="5"/>
        <v>USA@Arizona</v>
      </c>
      <c r="D120" s="93" t="str">
        <f ca="1">IF($I$1&lt;&gt;"y", "", IF(C121="", "", IFERROR(LOOKUP(2,1/(COUNTIF($D$2:D119,mergednames)=0),mergednames), "")))</f>
        <v/>
      </c>
      <c r="E120" s="93" t="str">
        <f t="shared" ca="1" si="4"/>
        <v/>
      </c>
      <c r="F120" s="93" t="str">
        <f ca="1">IF($I$1&lt;&gt;"y", "", IF(A121="", "", IFERROR(LOOKUP(2,1/(COUNTIF($F$2:F119,get_country)=0),get_country), "")))</f>
        <v/>
      </c>
      <c r="G120" s="93" t="str">
        <f t="shared" ca="1" si="3"/>
        <v/>
      </c>
      <c r="H120" s="67" t="str">
        <f t="array" aca="1" ref="H120" ca="1">IF($I$1&lt;&gt;"y", "", IFERROR(INDEX(countrylistsize,MATCH(SMALL(NOT(countrylistsize="")*IF(ISNUMBER(countrylistsize),COUNTIF(countrylistsize,"&lt;="&amp;countrylistsize),COUNTIF(countrylistsize,"&lt;="&amp;countrylistsize)+SUM(ISNUMBER(countrylistsize))),ROWS(F$3:F120)+SUM(ISBLANK(countrylistsize))),NOT(countrylistsize="")*IF(ISNUMBER(countrylistsize),COUNTIF(countrylistsize,"&lt;="&amp;countrylistsize),COUNTIF(countrylistsize,"&lt;="&amp;countrylistsize)+SUM(ISNUMBER(countrylistsize))),0)), ""))</f>
        <v/>
      </c>
      <c r="I120" s="70"/>
      <c r="J120" s="67" t="str">
        <f t="array" aca="1" ref="J120" ca="1">IF($I$1&lt;&gt;"y", "", IFERROR(INDEX(admin1listsize,MATCH(SMALL(NOT(admin1listsize="")*IF(ISNUMBER(admin1listsize),COUNTIF(admin1listsize,"&lt;="&amp;admin1listsize),COUNTIF(admin1listsize,"&lt;="&amp;admin1listsize)+SUM(ISNUMBER(admin1listsize))),ROWS(D$3:D120)+SUM(ISBLANK(admin1listsize))),NOT(admin1listsize="")*IF(ISNUMBER(admin1listsize),COUNTIF(admin1listsize,"&lt;="&amp;admin1listsize),COUNTIF(admin1listsize,"&lt;="&amp;admin1listsize)+SUM(ISNUMBER(admin1listsize))),0)), ""))</f>
        <v/>
      </c>
      <c r="K120" s="71"/>
    </row>
    <row r="121" spans="1:11" s="1" customFormat="1" x14ac:dyDescent="0.25">
      <c r="A121" s="93" t="str">
        <f>IF($I$1&lt;&gt;"y", "", IF(ISBLANK(DATA!D122),"",IF(ISBLANK(DATA!K122),"NO DATA",DATA!K122)))</f>
        <v>USA</v>
      </c>
      <c r="B121" s="93" t="str">
        <f>IF($I$1&lt;&gt;"y", "",IF(ISBLANK(DATA!D122),"", IF(ISBLANK(DATA!L122),"NO DATA",DATA!L122)))</f>
        <v>Arizona</v>
      </c>
      <c r="C121" s="93" t="str">
        <f t="shared" si="5"/>
        <v>USA@Arizona</v>
      </c>
      <c r="D121" s="93" t="str">
        <f ca="1">IF($I$1&lt;&gt;"y", "", IF(C122="", "", IFERROR(LOOKUP(2,1/(COUNTIF($D$2:D120,mergednames)=0),mergednames), "")))</f>
        <v/>
      </c>
      <c r="E121" s="93" t="str">
        <f t="shared" ca="1" si="4"/>
        <v/>
      </c>
      <c r="F121" s="93" t="str">
        <f ca="1">IF($I$1&lt;&gt;"y", "", IF(A122="", "", IFERROR(LOOKUP(2,1/(COUNTIF($F$2:F120,get_country)=0),get_country), "")))</f>
        <v/>
      </c>
      <c r="G121" s="93" t="str">
        <f t="shared" ca="1" si="3"/>
        <v/>
      </c>
      <c r="H121" s="67" t="str">
        <f t="array" aca="1" ref="H121" ca="1">IF($I$1&lt;&gt;"y", "", IFERROR(INDEX(countrylistsize,MATCH(SMALL(NOT(countrylistsize="")*IF(ISNUMBER(countrylistsize),COUNTIF(countrylistsize,"&lt;="&amp;countrylistsize),COUNTIF(countrylistsize,"&lt;="&amp;countrylistsize)+SUM(ISNUMBER(countrylistsize))),ROWS(F$3:F121)+SUM(ISBLANK(countrylistsize))),NOT(countrylistsize="")*IF(ISNUMBER(countrylistsize),COUNTIF(countrylistsize,"&lt;="&amp;countrylistsize),COUNTIF(countrylistsize,"&lt;="&amp;countrylistsize)+SUM(ISNUMBER(countrylistsize))),0)), ""))</f>
        <v/>
      </c>
      <c r="I121" s="70"/>
      <c r="J121" s="67" t="str">
        <f t="array" aca="1" ref="J121" ca="1">IF($I$1&lt;&gt;"y", "", IFERROR(INDEX(admin1listsize,MATCH(SMALL(NOT(admin1listsize="")*IF(ISNUMBER(admin1listsize),COUNTIF(admin1listsize,"&lt;="&amp;admin1listsize),COUNTIF(admin1listsize,"&lt;="&amp;admin1listsize)+SUM(ISNUMBER(admin1listsize))),ROWS(D$3:D121)+SUM(ISBLANK(admin1listsize))),NOT(admin1listsize="")*IF(ISNUMBER(admin1listsize),COUNTIF(admin1listsize,"&lt;="&amp;admin1listsize),COUNTIF(admin1listsize,"&lt;="&amp;admin1listsize)+SUM(ISNUMBER(admin1listsize))),0)), ""))</f>
        <v/>
      </c>
      <c r="K121" s="71"/>
    </row>
    <row r="122" spans="1:11" s="1" customFormat="1" x14ac:dyDescent="0.25">
      <c r="A122" s="93" t="str">
        <f>IF($I$1&lt;&gt;"y", "", IF(ISBLANK(DATA!D123),"",IF(ISBLANK(DATA!K123),"NO DATA",DATA!K123)))</f>
        <v>USA</v>
      </c>
      <c r="B122" s="93" t="str">
        <f>IF($I$1&lt;&gt;"y", "",IF(ISBLANK(DATA!D123),"", IF(ISBLANK(DATA!L123),"NO DATA",DATA!L123)))</f>
        <v>Arizona</v>
      </c>
      <c r="C122" s="93" t="str">
        <f t="shared" si="5"/>
        <v>USA@Arizona</v>
      </c>
      <c r="D122" s="93" t="str">
        <f ca="1">IF($I$1&lt;&gt;"y", "", IF(C123="", "", IFERROR(LOOKUP(2,1/(COUNTIF($D$2:D121,mergednames)=0),mergednames), "")))</f>
        <v/>
      </c>
      <c r="E122" s="93" t="str">
        <f t="shared" ca="1" si="4"/>
        <v/>
      </c>
      <c r="F122" s="93" t="str">
        <f ca="1">IF($I$1&lt;&gt;"y", "", IF(A123="", "", IFERROR(LOOKUP(2,1/(COUNTIF($F$2:F121,get_country)=0),get_country), "")))</f>
        <v/>
      </c>
      <c r="G122" s="93" t="str">
        <f t="shared" ca="1" si="3"/>
        <v/>
      </c>
      <c r="H122" s="67" t="str">
        <f t="array" aca="1" ref="H122" ca="1">IF($I$1&lt;&gt;"y", "", IFERROR(INDEX(countrylistsize,MATCH(SMALL(NOT(countrylistsize="")*IF(ISNUMBER(countrylistsize),COUNTIF(countrylistsize,"&lt;="&amp;countrylistsize),COUNTIF(countrylistsize,"&lt;="&amp;countrylistsize)+SUM(ISNUMBER(countrylistsize))),ROWS(F$3:F122)+SUM(ISBLANK(countrylistsize))),NOT(countrylistsize="")*IF(ISNUMBER(countrylistsize),COUNTIF(countrylistsize,"&lt;="&amp;countrylistsize),COUNTIF(countrylistsize,"&lt;="&amp;countrylistsize)+SUM(ISNUMBER(countrylistsize))),0)), ""))</f>
        <v/>
      </c>
      <c r="I122" s="70"/>
      <c r="J122" s="67" t="str">
        <f t="array" aca="1" ref="J122" ca="1">IF($I$1&lt;&gt;"y", "", IFERROR(INDEX(admin1listsize,MATCH(SMALL(NOT(admin1listsize="")*IF(ISNUMBER(admin1listsize),COUNTIF(admin1listsize,"&lt;="&amp;admin1listsize),COUNTIF(admin1listsize,"&lt;="&amp;admin1listsize)+SUM(ISNUMBER(admin1listsize))),ROWS(D$3:D122)+SUM(ISBLANK(admin1listsize))),NOT(admin1listsize="")*IF(ISNUMBER(admin1listsize),COUNTIF(admin1listsize,"&lt;="&amp;admin1listsize),COUNTIF(admin1listsize,"&lt;="&amp;admin1listsize)+SUM(ISNUMBER(admin1listsize))),0)), ""))</f>
        <v/>
      </c>
      <c r="K122" s="71"/>
    </row>
    <row r="123" spans="1:11" s="1" customFormat="1" x14ac:dyDescent="0.25">
      <c r="A123" s="93" t="str">
        <f>IF($I$1&lt;&gt;"y", "", IF(ISBLANK(DATA!D124),"",IF(ISBLANK(DATA!K124),"NO DATA",DATA!K124)))</f>
        <v>USA</v>
      </c>
      <c r="B123" s="93" t="str">
        <f>IF($I$1&lt;&gt;"y", "",IF(ISBLANK(DATA!D124),"", IF(ISBLANK(DATA!L124),"NO DATA",DATA!L124)))</f>
        <v>Arizona</v>
      </c>
      <c r="C123" s="93" t="str">
        <f t="shared" si="5"/>
        <v>USA@Arizona</v>
      </c>
      <c r="D123" s="93" t="str">
        <f ca="1">IF($I$1&lt;&gt;"y", "", IF(C124="", "", IFERROR(LOOKUP(2,1/(COUNTIF($D$2:D122,mergednames)=0),mergednames), "")))</f>
        <v/>
      </c>
      <c r="E123" s="93" t="str">
        <f t="shared" ca="1" si="4"/>
        <v/>
      </c>
      <c r="F123" s="93" t="str">
        <f ca="1">IF($I$1&lt;&gt;"y", "", IF(A124="", "", IFERROR(LOOKUP(2,1/(COUNTIF($F$2:F122,get_country)=0),get_country), "")))</f>
        <v/>
      </c>
      <c r="G123" s="93" t="str">
        <f t="shared" ca="1" si="3"/>
        <v/>
      </c>
      <c r="H123" s="67" t="str">
        <f t="array" aca="1" ref="H123" ca="1">IF($I$1&lt;&gt;"y", "", IFERROR(INDEX(countrylistsize,MATCH(SMALL(NOT(countrylistsize="")*IF(ISNUMBER(countrylistsize),COUNTIF(countrylistsize,"&lt;="&amp;countrylistsize),COUNTIF(countrylistsize,"&lt;="&amp;countrylistsize)+SUM(ISNUMBER(countrylistsize))),ROWS(F$3:F123)+SUM(ISBLANK(countrylistsize))),NOT(countrylistsize="")*IF(ISNUMBER(countrylistsize),COUNTIF(countrylistsize,"&lt;="&amp;countrylistsize),COUNTIF(countrylistsize,"&lt;="&amp;countrylistsize)+SUM(ISNUMBER(countrylistsize))),0)), ""))</f>
        <v/>
      </c>
      <c r="I123" s="70"/>
      <c r="J123" s="67" t="str">
        <f t="array" aca="1" ref="J123" ca="1">IF($I$1&lt;&gt;"y", "", IFERROR(INDEX(admin1listsize,MATCH(SMALL(NOT(admin1listsize="")*IF(ISNUMBER(admin1listsize),COUNTIF(admin1listsize,"&lt;="&amp;admin1listsize),COUNTIF(admin1listsize,"&lt;="&amp;admin1listsize)+SUM(ISNUMBER(admin1listsize))),ROWS(D$3:D123)+SUM(ISBLANK(admin1listsize))),NOT(admin1listsize="")*IF(ISNUMBER(admin1listsize),COUNTIF(admin1listsize,"&lt;="&amp;admin1listsize),COUNTIF(admin1listsize,"&lt;="&amp;admin1listsize)+SUM(ISNUMBER(admin1listsize))),0)), ""))</f>
        <v/>
      </c>
      <c r="K123" s="71"/>
    </row>
    <row r="124" spans="1:11" s="1" customFormat="1" x14ac:dyDescent="0.25">
      <c r="A124" s="93" t="str">
        <f>IF($I$1&lt;&gt;"y", "", IF(ISBLANK(DATA!D125),"",IF(ISBLANK(DATA!K125),"NO DATA",DATA!K125)))</f>
        <v>USA</v>
      </c>
      <c r="B124" s="93" t="str">
        <f>IF($I$1&lt;&gt;"y", "",IF(ISBLANK(DATA!D125),"", IF(ISBLANK(DATA!L125),"NO DATA",DATA!L125)))</f>
        <v>Arizona</v>
      </c>
      <c r="C124" s="93" t="str">
        <f t="shared" si="5"/>
        <v>USA@Arizona</v>
      </c>
      <c r="D124" s="93" t="str">
        <f ca="1">IF($I$1&lt;&gt;"y", "", IF(C125="", "", IFERROR(LOOKUP(2,1/(COUNTIF($D$2:D123,mergednames)=0),mergednames), "")))</f>
        <v/>
      </c>
      <c r="E124" s="93" t="str">
        <f t="shared" ca="1" si="4"/>
        <v/>
      </c>
      <c r="F124" s="93" t="str">
        <f ca="1">IF($I$1&lt;&gt;"y", "", IF(A125="", "", IFERROR(LOOKUP(2,1/(COUNTIF($F$2:F123,get_country)=0),get_country), "")))</f>
        <v/>
      </c>
      <c r="G124" s="93" t="str">
        <f t="shared" ca="1" si="3"/>
        <v/>
      </c>
      <c r="H124" s="67" t="str">
        <f t="array" aca="1" ref="H124" ca="1">IF($I$1&lt;&gt;"y", "", IFERROR(INDEX(countrylistsize,MATCH(SMALL(NOT(countrylistsize="")*IF(ISNUMBER(countrylistsize),COUNTIF(countrylistsize,"&lt;="&amp;countrylistsize),COUNTIF(countrylistsize,"&lt;="&amp;countrylistsize)+SUM(ISNUMBER(countrylistsize))),ROWS(F$3:F124)+SUM(ISBLANK(countrylistsize))),NOT(countrylistsize="")*IF(ISNUMBER(countrylistsize),COUNTIF(countrylistsize,"&lt;="&amp;countrylistsize),COUNTIF(countrylistsize,"&lt;="&amp;countrylistsize)+SUM(ISNUMBER(countrylistsize))),0)), ""))</f>
        <v/>
      </c>
      <c r="I124" s="70"/>
      <c r="J124" s="67" t="str">
        <f t="array" aca="1" ref="J124" ca="1">IF($I$1&lt;&gt;"y", "", IFERROR(INDEX(admin1listsize,MATCH(SMALL(NOT(admin1listsize="")*IF(ISNUMBER(admin1listsize),COUNTIF(admin1listsize,"&lt;="&amp;admin1listsize),COUNTIF(admin1listsize,"&lt;="&amp;admin1listsize)+SUM(ISNUMBER(admin1listsize))),ROWS(D$3:D124)+SUM(ISBLANK(admin1listsize))),NOT(admin1listsize="")*IF(ISNUMBER(admin1listsize),COUNTIF(admin1listsize,"&lt;="&amp;admin1listsize),COUNTIF(admin1listsize,"&lt;="&amp;admin1listsize)+SUM(ISNUMBER(admin1listsize))),0)), ""))</f>
        <v/>
      </c>
      <c r="K124" s="71"/>
    </row>
    <row r="125" spans="1:11" s="1" customFormat="1" x14ac:dyDescent="0.25">
      <c r="A125" s="93" t="str">
        <f>IF($I$1&lt;&gt;"y", "", IF(ISBLANK(DATA!D126),"",IF(ISBLANK(DATA!K126),"NO DATA",DATA!K126)))</f>
        <v>USA</v>
      </c>
      <c r="B125" s="93" t="str">
        <f>IF($I$1&lt;&gt;"y", "",IF(ISBLANK(DATA!D126),"", IF(ISBLANK(DATA!L126),"NO DATA",DATA!L126)))</f>
        <v>Arizona</v>
      </c>
      <c r="C125" s="93" t="str">
        <f t="shared" si="5"/>
        <v>USA@Arizona</v>
      </c>
      <c r="D125" s="93" t="str">
        <f ca="1">IF($I$1&lt;&gt;"y", "", IF(C126="", "", IFERROR(LOOKUP(2,1/(COUNTIF($D$2:D124,mergednames)=0),mergednames), "")))</f>
        <v/>
      </c>
      <c r="E125" s="93" t="str">
        <f t="shared" ca="1" si="4"/>
        <v/>
      </c>
      <c r="F125" s="93" t="str">
        <f ca="1">IF($I$1&lt;&gt;"y", "", IF(A126="", "", IFERROR(LOOKUP(2,1/(COUNTIF($F$2:F124,get_country)=0),get_country), "")))</f>
        <v/>
      </c>
      <c r="G125" s="93" t="str">
        <f t="shared" ca="1" si="3"/>
        <v/>
      </c>
      <c r="H125" s="67" t="str">
        <f t="array" aca="1" ref="H125" ca="1">IF($I$1&lt;&gt;"y", "", IFERROR(INDEX(countrylistsize,MATCH(SMALL(NOT(countrylistsize="")*IF(ISNUMBER(countrylistsize),COUNTIF(countrylistsize,"&lt;="&amp;countrylistsize),COUNTIF(countrylistsize,"&lt;="&amp;countrylistsize)+SUM(ISNUMBER(countrylistsize))),ROWS(F$3:F125)+SUM(ISBLANK(countrylistsize))),NOT(countrylistsize="")*IF(ISNUMBER(countrylistsize),COUNTIF(countrylistsize,"&lt;="&amp;countrylistsize),COUNTIF(countrylistsize,"&lt;="&amp;countrylistsize)+SUM(ISNUMBER(countrylistsize))),0)), ""))</f>
        <v/>
      </c>
      <c r="I125" s="70"/>
      <c r="J125" s="67" t="str">
        <f t="array" aca="1" ref="J125" ca="1">IF($I$1&lt;&gt;"y", "", IFERROR(INDEX(admin1listsize,MATCH(SMALL(NOT(admin1listsize="")*IF(ISNUMBER(admin1listsize),COUNTIF(admin1listsize,"&lt;="&amp;admin1listsize),COUNTIF(admin1listsize,"&lt;="&amp;admin1listsize)+SUM(ISNUMBER(admin1listsize))),ROWS(D$3:D125)+SUM(ISBLANK(admin1listsize))),NOT(admin1listsize="")*IF(ISNUMBER(admin1listsize),COUNTIF(admin1listsize,"&lt;="&amp;admin1listsize),COUNTIF(admin1listsize,"&lt;="&amp;admin1listsize)+SUM(ISNUMBER(admin1listsize))),0)), ""))</f>
        <v/>
      </c>
      <c r="K125" s="71"/>
    </row>
    <row r="126" spans="1:11" s="1" customFormat="1" x14ac:dyDescent="0.25">
      <c r="A126" s="93" t="str">
        <f>IF($I$1&lt;&gt;"y", "", IF(ISBLANK(DATA!D127),"",IF(ISBLANK(DATA!K127),"NO DATA",DATA!K127)))</f>
        <v>USA</v>
      </c>
      <c r="B126" s="93" t="str">
        <f>IF($I$1&lt;&gt;"y", "",IF(ISBLANK(DATA!D127),"", IF(ISBLANK(DATA!L127),"NO DATA",DATA!L127)))</f>
        <v>Arizona</v>
      </c>
      <c r="C126" s="93" t="str">
        <f t="shared" si="5"/>
        <v>USA@Arizona</v>
      </c>
      <c r="D126" s="93" t="str">
        <f ca="1">IF($I$1&lt;&gt;"y", "", IF(C127="", "", IFERROR(LOOKUP(2,1/(COUNTIF($D$2:D125,mergednames)=0),mergednames), "")))</f>
        <v/>
      </c>
      <c r="E126" s="93" t="str">
        <f t="shared" ca="1" si="4"/>
        <v/>
      </c>
      <c r="F126" s="93" t="str">
        <f ca="1">IF($I$1&lt;&gt;"y", "", IF(A127="", "", IFERROR(LOOKUP(2,1/(COUNTIF($F$2:F125,get_country)=0),get_country), "")))</f>
        <v/>
      </c>
      <c r="G126" s="93" t="str">
        <f t="shared" ca="1" si="3"/>
        <v/>
      </c>
      <c r="H126" s="67" t="str">
        <f t="array" aca="1" ref="H126" ca="1">IF($I$1&lt;&gt;"y", "", IFERROR(INDEX(countrylistsize,MATCH(SMALL(NOT(countrylistsize="")*IF(ISNUMBER(countrylistsize),COUNTIF(countrylistsize,"&lt;="&amp;countrylistsize),COUNTIF(countrylistsize,"&lt;="&amp;countrylistsize)+SUM(ISNUMBER(countrylistsize))),ROWS(F$3:F126)+SUM(ISBLANK(countrylistsize))),NOT(countrylistsize="")*IF(ISNUMBER(countrylistsize),COUNTIF(countrylistsize,"&lt;="&amp;countrylistsize),COUNTIF(countrylistsize,"&lt;="&amp;countrylistsize)+SUM(ISNUMBER(countrylistsize))),0)), ""))</f>
        <v/>
      </c>
      <c r="I126" s="70"/>
      <c r="J126" s="67" t="str">
        <f t="array" aca="1" ref="J126" ca="1">IF($I$1&lt;&gt;"y", "", IFERROR(INDEX(admin1listsize,MATCH(SMALL(NOT(admin1listsize="")*IF(ISNUMBER(admin1listsize),COUNTIF(admin1listsize,"&lt;="&amp;admin1listsize),COUNTIF(admin1listsize,"&lt;="&amp;admin1listsize)+SUM(ISNUMBER(admin1listsize))),ROWS(D$3:D126)+SUM(ISBLANK(admin1listsize))),NOT(admin1listsize="")*IF(ISNUMBER(admin1listsize),COUNTIF(admin1listsize,"&lt;="&amp;admin1listsize),COUNTIF(admin1listsize,"&lt;="&amp;admin1listsize)+SUM(ISNUMBER(admin1listsize))),0)), ""))</f>
        <v/>
      </c>
      <c r="K126" s="71"/>
    </row>
    <row r="127" spans="1:11" s="1" customFormat="1" x14ac:dyDescent="0.25">
      <c r="A127" s="93" t="str">
        <f>IF($I$1&lt;&gt;"y", "", IF(ISBLANK(DATA!D128),"",IF(ISBLANK(DATA!K128),"NO DATA",DATA!K128)))</f>
        <v>USA</v>
      </c>
      <c r="B127" s="93" t="str">
        <f>IF($I$1&lt;&gt;"y", "",IF(ISBLANK(DATA!D128),"", IF(ISBLANK(DATA!L128),"NO DATA",DATA!L128)))</f>
        <v>Arizona</v>
      </c>
      <c r="C127" s="93" t="str">
        <f t="shared" si="5"/>
        <v>USA@Arizona</v>
      </c>
      <c r="D127" s="93" t="str">
        <f ca="1">IF($I$1&lt;&gt;"y", "", IF(C128="", "", IFERROR(LOOKUP(2,1/(COUNTIF($D$2:D126,mergednames)=0),mergednames), "")))</f>
        <v/>
      </c>
      <c r="E127" s="93" t="str">
        <f t="shared" ca="1" si="4"/>
        <v/>
      </c>
      <c r="F127" s="93" t="str">
        <f ca="1">IF($I$1&lt;&gt;"y", "", IF(A128="", "", IFERROR(LOOKUP(2,1/(COUNTIF($F$2:F126,get_country)=0),get_country), "")))</f>
        <v/>
      </c>
      <c r="G127" s="93" t="str">
        <f t="shared" ca="1" si="3"/>
        <v/>
      </c>
      <c r="H127" s="67" t="str">
        <f t="array" aca="1" ref="H127" ca="1">IF($I$1&lt;&gt;"y", "", IFERROR(INDEX(countrylistsize,MATCH(SMALL(NOT(countrylistsize="")*IF(ISNUMBER(countrylistsize),COUNTIF(countrylistsize,"&lt;="&amp;countrylistsize),COUNTIF(countrylistsize,"&lt;="&amp;countrylistsize)+SUM(ISNUMBER(countrylistsize))),ROWS(F$3:F127)+SUM(ISBLANK(countrylistsize))),NOT(countrylistsize="")*IF(ISNUMBER(countrylistsize),COUNTIF(countrylistsize,"&lt;="&amp;countrylistsize),COUNTIF(countrylistsize,"&lt;="&amp;countrylistsize)+SUM(ISNUMBER(countrylistsize))),0)), ""))</f>
        <v/>
      </c>
      <c r="I127" s="70"/>
      <c r="J127" s="67" t="str">
        <f t="array" aca="1" ref="J127" ca="1">IF($I$1&lt;&gt;"y", "", IFERROR(INDEX(admin1listsize,MATCH(SMALL(NOT(admin1listsize="")*IF(ISNUMBER(admin1listsize),COUNTIF(admin1listsize,"&lt;="&amp;admin1listsize),COUNTIF(admin1listsize,"&lt;="&amp;admin1listsize)+SUM(ISNUMBER(admin1listsize))),ROWS(D$3:D127)+SUM(ISBLANK(admin1listsize))),NOT(admin1listsize="")*IF(ISNUMBER(admin1listsize),COUNTIF(admin1listsize,"&lt;="&amp;admin1listsize),COUNTIF(admin1listsize,"&lt;="&amp;admin1listsize)+SUM(ISNUMBER(admin1listsize))),0)), ""))</f>
        <v/>
      </c>
      <c r="K127" s="71"/>
    </row>
    <row r="128" spans="1:11" s="1" customFormat="1" x14ac:dyDescent="0.25">
      <c r="A128" s="93" t="str">
        <f>IF($I$1&lt;&gt;"y", "", IF(ISBLANK(DATA!D129),"",IF(ISBLANK(DATA!K129),"NO DATA",DATA!K129)))</f>
        <v>USA</v>
      </c>
      <c r="B128" s="93" t="str">
        <f>IF($I$1&lt;&gt;"y", "",IF(ISBLANK(DATA!D129),"", IF(ISBLANK(DATA!L129),"NO DATA",DATA!L129)))</f>
        <v>Arizona</v>
      </c>
      <c r="C128" s="93" t="str">
        <f t="shared" si="5"/>
        <v>USA@Arizona</v>
      </c>
      <c r="D128" s="93" t="str">
        <f ca="1">IF($I$1&lt;&gt;"y", "", IF(C129="", "", IFERROR(LOOKUP(2,1/(COUNTIF($D$2:D127,mergednames)=0),mergednames), "")))</f>
        <v/>
      </c>
      <c r="E128" s="93" t="str">
        <f t="shared" ca="1" si="4"/>
        <v/>
      </c>
      <c r="F128" s="93" t="str">
        <f ca="1">IF($I$1&lt;&gt;"y", "", IF(A129="", "", IFERROR(LOOKUP(2,1/(COUNTIF($F$2:F127,get_country)=0),get_country), "")))</f>
        <v/>
      </c>
      <c r="G128" s="93" t="str">
        <f t="shared" ca="1" si="3"/>
        <v/>
      </c>
      <c r="H128" s="67" t="str">
        <f t="array" aca="1" ref="H128" ca="1">IF($I$1&lt;&gt;"y", "", IFERROR(INDEX(countrylistsize,MATCH(SMALL(NOT(countrylistsize="")*IF(ISNUMBER(countrylistsize),COUNTIF(countrylistsize,"&lt;="&amp;countrylistsize),COUNTIF(countrylistsize,"&lt;="&amp;countrylistsize)+SUM(ISNUMBER(countrylistsize))),ROWS(F$3:F128)+SUM(ISBLANK(countrylistsize))),NOT(countrylistsize="")*IF(ISNUMBER(countrylistsize),COUNTIF(countrylistsize,"&lt;="&amp;countrylistsize),COUNTIF(countrylistsize,"&lt;="&amp;countrylistsize)+SUM(ISNUMBER(countrylistsize))),0)), ""))</f>
        <v/>
      </c>
      <c r="I128" s="70"/>
      <c r="J128" s="67" t="str">
        <f t="array" aca="1" ref="J128" ca="1">IF($I$1&lt;&gt;"y", "", IFERROR(INDEX(admin1listsize,MATCH(SMALL(NOT(admin1listsize="")*IF(ISNUMBER(admin1listsize),COUNTIF(admin1listsize,"&lt;="&amp;admin1listsize),COUNTIF(admin1listsize,"&lt;="&amp;admin1listsize)+SUM(ISNUMBER(admin1listsize))),ROWS(D$3:D128)+SUM(ISBLANK(admin1listsize))),NOT(admin1listsize="")*IF(ISNUMBER(admin1listsize),COUNTIF(admin1listsize,"&lt;="&amp;admin1listsize),COUNTIF(admin1listsize,"&lt;="&amp;admin1listsize)+SUM(ISNUMBER(admin1listsize))),0)), ""))</f>
        <v/>
      </c>
      <c r="K128" s="71"/>
    </row>
    <row r="129" spans="1:11" s="1" customFormat="1" x14ac:dyDescent="0.25">
      <c r="A129" s="93" t="str">
        <f>IF($I$1&lt;&gt;"y", "", IF(ISBLANK(DATA!D130),"",IF(ISBLANK(DATA!K130),"NO DATA",DATA!K130)))</f>
        <v>USA</v>
      </c>
      <c r="B129" s="93" t="str">
        <f>IF($I$1&lt;&gt;"y", "",IF(ISBLANK(DATA!D130),"", IF(ISBLANK(DATA!L130),"NO DATA",DATA!L130)))</f>
        <v>Arizona</v>
      </c>
      <c r="C129" s="93" t="str">
        <f t="shared" si="5"/>
        <v>USA@Arizona</v>
      </c>
      <c r="D129" s="93" t="str">
        <f ca="1">IF($I$1&lt;&gt;"y", "", IF(C130="", "", IFERROR(LOOKUP(2,1/(COUNTIF($D$2:D128,mergednames)=0),mergednames), "")))</f>
        <v/>
      </c>
      <c r="E129" s="93" t="str">
        <f t="shared" ca="1" si="4"/>
        <v/>
      </c>
      <c r="F129" s="93" t="str">
        <f ca="1">IF($I$1&lt;&gt;"y", "", IF(A130="", "", IFERROR(LOOKUP(2,1/(COUNTIF($F$2:F128,get_country)=0),get_country), "")))</f>
        <v/>
      </c>
      <c r="G129" s="93" t="str">
        <f t="shared" ca="1" si="3"/>
        <v/>
      </c>
      <c r="H129" s="67" t="str">
        <f t="array" aca="1" ref="H129" ca="1">IF($I$1&lt;&gt;"y", "", IFERROR(INDEX(countrylistsize,MATCH(SMALL(NOT(countrylistsize="")*IF(ISNUMBER(countrylistsize),COUNTIF(countrylistsize,"&lt;="&amp;countrylistsize),COUNTIF(countrylistsize,"&lt;="&amp;countrylistsize)+SUM(ISNUMBER(countrylistsize))),ROWS(F$3:F129)+SUM(ISBLANK(countrylistsize))),NOT(countrylistsize="")*IF(ISNUMBER(countrylistsize),COUNTIF(countrylistsize,"&lt;="&amp;countrylistsize),COUNTIF(countrylistsize,"&lt;="&amp;countrylistsize)+SUM(ISNUMBER(countrylistsize))),0)), ""))</f>
        <v/>
      </c>
      <c r="I129" s="70"/>
      <c r="J129" s="67" t="str">
        <f t="array" aca="1" ref="J129" ca="1">IF($I$1&lt;&gt;"y", "", IFERROR(INDEX(admin1listsize,MATCH(SMALL(NOT(admin1listsize="")*IF(ISNUMBER(admin1listsize),COUNTIF(admin1listsize,"&lt;="&amp;admin1listsize),COUNTIF(admin1listsize,"&lt;="&amp;admin1listsize)+SUM(ISNUMBER(admin1listsize))),ROWS(D$3:D129)+SUM(ISBLANK(admin1listsize))),NOT(admin1listsize="")*IF(ISNUMBER(admin1listsize),COUNTIF(admin1listsize,"&lt;="&amp;admin1listsize),COUNTIF(admin1listsize,"&lt;="&amp;admin1listsize)+SUM(ISNUMBER(admin1listsize))),0)), ""))</f>
        <v/>
      </c>
      <c r="K129" s="71"/>
    </row>
    <row r="130" spans="1:11" s="1" customFormat="1" x14ac:dyDescent="0.25">
      <c r="A130" s="93" t="str">
        <f>IF($I$1&lt;&gt;"y", "", IF(ISBLANK(DATA!D131),"",IF(ISBLANK(DATA!K131),"NO DATA",DATA!K131)))</f>
        <v>USA</v>
      </c>
      <c r="B130" s="93" t="str">
        <f>IF($I$1&lt;&gt;"y", "",IF(ISBLANK(DATA!D131),"", IF(ISBLANK(DATA!L131),"NO DATA",DATA!L131)))</f>
        <v>Arizona</v>
      </c>
      <c r="C130" s="93" t="str">
        <f t="shared" si="5"/>
        <v>USA@Arizona</v>
      </c>
      <c r="D130" s="93" t="str">
        <f ca="1">IF($I$1&lt;&gt;"y", "", IF(C131="", "", IFERROR(LOOKUP(2,1/(COUNTIF($D$2:D129,mergednames)=0),mergednames), "")))</f>
        <v/>
      </c>
      <c r="E130" s="93" t="str">
        <f t="shared" ca="1" si="4"/>
        <v/>
      </c>
      <c r="F130" s="93" t="str">
        <f ca="1">IF($I$1&lt;&gt;"y", "", IF(A131="", "", IFERROR(LOOKUP(2,1/(COUNTIF($F$2:F129,get_country)=0),get_country), "")))</f>
        <v/>
      </c>
      <c r="G130" s="93" t="str">
        <f t="shared" ca="1" si="3"/>
        <v/>
      </c>
      <c r="H130" s="67" t="str">
        <f t="array" aca="1" ref="H130" ca="1">IF($I$1&lt;&gt;"y", "", IFERROR(INDEX(countrylistsize,MATCH(SMALL(NOT(countrylistsize="")*IF(ISNUMBER(countrylistsize),COUNTIF(countrylistsize,"&lt;="&amp;countrylistsize),COUNTIF(countrylistsize,"&lt;="&amp;countrylistsize)+SUM(ISNUMBER(countrylistsize))),ROWS(F$3:F130)+SUM(ISBLANK(countrylistsize))),NOT(countrylistsize="")*IF(ISNUMBER(countrylistsize),COUNTIF(countrylistsize,"&lt;="&amp;countrylistsize),COUNTIF(countrylistsize,"&lt;="&amp;countrylistsize)+SUM(ISNUMBER(countrylistsize))),0)), ""))</f>
        <v/>
      </c>
      <c r="I130" s="70"/>
      <c r="J130" s="67" t="str">
        <f t="array" aca="1" ref="J130" ca="1">IF($I$1&lt;&gt;"y", "", IFERROR(INDEX(admin1listsize,MATCH(SMALL(NOT(admin1listsize="")*IF(ISNUMBER(admin1listsize),COUNTIF(admin1listsize,"&lt;="&amp;admin1listsize),COUNTIF(admin1listsize,"&lt;="&amp;admin1listsize)+SUM(ISNUMBER(admin1listsize))),ROWS(D$3:D130)+SUM(ISBLANK(admin1listsize))),NOT(admin1listsize="")*IF(ISNUMBER(admin1listsize),COUNTIF(admin1listsize,"&lt;="&amp;admin1listsize),COUNTIF(admin1listsize,"&lt;="&amp;admin1listsize)+SUM(ISNUMBER(admin1listsize))),0)), ""))</f>
        <v/>
      </c>
      <c r="K130" s="71"/>
    </row>
    <row r="131" spans="1:11" s="1" customFormat="1" x14ac:dyDescent="0.25">
      <c r="A131" s="93" t="str">
        <f>IF($I$1&lt;&gt;"y", "", IF(ISBLANK(DATA!D132),"",IF(ISBLANK(DATA!K132),"NO DATA",DATA!K132)))</f>
        <v>USA</v>
      </c>
      <c r="B131" s="93" t="str">
        <f>IF($I$1&lt;&gt;"y", "",IF(ISBLANK(DATA!D132),"", IF(ISBLANK(DATA!L132),"NO DATA",DATA!L132)))</f>
        <v>Arizona</v>
      </c>
      <c r="C131" s="93" t="str">
        <f t="shared" si="5"/>
        <v>USA@Arizona</v>
      </c>
      <c r="D131" s="93" t="str">
        <f ca="1">IF($I$1&lt;&gt;"y", "", IF(C132="", "", IFERROR(LOOKUP(2,1/(COUNTIF($D$2:D130,mergednames)=0),mergednames), "")))</f>
        <v/>
      </c>
      <c r="E131" s="93" t="str">
        <f t="shared" ca="1" si="4"/>
        <v/>
      </c>
      <c r="F131" s="93" t="str">
        <f ca="1">IF($I$1&lt;&gt;"y", "", IF(A132="", "", IFERROR(LOOKUP(2,1/(COUNTIF($F$2:F130,get_country)=0),get_country), "")))</f>
        <v/>
      </c>
      <c r="G131" s="93" t="str">
        <f t="shared" ref="G131:G194" ca="1" si="6">IF($I$1&lt;&gt;"y", "", IF(F131="", "", G130+1))</f>
        <v/>
      </c>
      <c r="H131" s="67" t="str">
        <f t="array" aca="1" ref="H131" ca="1">IF($I$1&lt;&gt;"y", "", IFERROR(INDEX(countrylistsize,MATCH(SMALL(NOT(countrylistsize="")*IF(ISNUMBER(countrylistsize),COUNTIF(countrylistsize,"&lt;="&amp;countrylistsize),COUNTIF(countrylistsize,"&lt;="&amp;countrylistsize)+SUM(ISNUMBER(countrylistsize))),ROWS(F$3:F131)+SUM(ISBLANK(countrylistsize))),NOT(countrylistsize="")*IF(ISNUMBER(countrylistsize),COUNTIF(countrylistsize,"&lt;="&amp;countrylistsize),COUNTIF(countrylistsize,"&lt;="&amp;countrylistsize)+SUM(ISNUMBER(countrylistsize))),0)), ""))</f>
        <v/>
      </c>
      <c r="I131" s="70"/>
      <c r="J131" s="67" t="str">
        <f t="array" aca="1" ref="J131" ca="1">IF($I$1&lt;&gt;"y", "", IFERROR(INDEX(admin1listsize,MATCH(SMALL(NOT(admin1listsize="")*IF(ISNUMBER(admin1listsize),COUNTIF(admin1listsize,"&lt;="&amp;admin1listsize),COUNTIF(admin1listsize,"&lt;="&amp;admin1listsize)+SUM(ISNUMBER(admin1listsize))),ROWS(D$3:D131)+SUM(ISBLANK(admin1listsize))),NOT(admin1listsize="")*IF(ISNUMBER(admin1listsize),COUNTIF(admin1listsize,"&lt;="&amp;admin1listsize),COUNTIF(admin1listsize,"&lt;="&amp;admin1listsize)+SUM(ISNUMBER(admin1listsize))),0)), ""))</f>
        <v/>
      </c>
      <c r="K131" s="71"/>
    </row>
    <row r="132" spans="1:11" s="1" customFormat="1" x14ac:dyDescent="0.25">
      <c r="A132" s="93" t="str">
        <f>IF($I$1&lt;&gt;"y", "", IF(ISBLANK(DATA!D133),"",IF(ISBLANK(DATA!K133),"NO DATA",DATA!K133)))</f>
        <v>USA</v>
      </c>
      <c r="B132" s="93" t="str">
        <f>IF($I$1&lt;&gt;"y", "",IF(ISBLANK(DATA!D133),"", IF(ISBLANK(DATA!L133),"NO DATA",DATA!L133)))</f>
        <v>Arizona</v>
      </c>
      <c r="C132" s="93" t="str">
        <f t="shared" si="5"/>
        <v>USA@Arizona</v>
      </c>
      <c r="D132" s="93" t="str">
        <f ca="1">IF($I$1&lt;&gt;"y", "", IF(C133="", "", IFERROR(LOOKUP(2,1/(COUNTIF($D$2:D131,mergednames)=0),mergednames), "")))</f>
        <v/>
      </c>
      <c r="E132" s="93" t="str">
        <f t="shared" ref="E132:E195" ca="1" si="7">IF($I$1&lt;&gt;"y", "", IF(D132="", "", E131+1))</f>
        <v/>
      </c>
      <c r="F132" s="93" t="str">
        <f ca="1">IF($I$1&lt;&gt;"y", "", IF(A133="", "", IFERROR(LOOKUP(2,1/(COUNTIF($F$2:F131,get_country)=0),get_country), "")))</f>
        <v/>
      </c>
      <c r="G132" s="93" t="str">
        <f t="shared" ca="1" si="6"/>
        <v/>
      </c>
      <c r="H132" s="67" t="str">
        <f t="array" aca="1" ref="H132" ca="1">IF($I$1&lt;&gt;"y", "", IFERROR(INDEX(countrylistsize,MATCH(SMALL(NOT(countrylistsize="")*IF(ISNUMBER(countrylistsize),COUNTIF(countrylistsize,"&lt;="&amp;countrylistsize),COUNTIF(countrylistsize,"&lt;="&amp;countrylistsize)+SUM(ISNUMBER(countrylistsize))),ROWS(F$3:F132)+SUM(ISBLANK(countrylistsize))),NOT(countrylistsize="")*IF(ISNUMBER(countrylistsize),COUNTIF(countrylistsize,"&lt;="&amp;countrylistsize),COUNTIF(countrylistsize,"&lt;="&amp;countrylistsize)+SUM(ISNUMBER(countrylistsize))),0)), ""))</f>
        <v/>
      </c>
      <c r="I132" s="70"/>
      <c r="J132" s="67" t="str">
        <f t="array" aca="1" ref="J132" ca="1">IF($I$1&lt;&gt;"y", "", IFERROR(INDEX(admin1listsize,MATCH(SMALL(NOT(admin1listsize="")*IF(ISNUMBER(admin1listsize),COUNTIF(admin1listsize,"&lt;="&amp;admin1listsize),COUNTIF(admin1listsize,"&lt;="&amp;admin1listsize)+SUM(ISNUMBER(admin1listsize))),ROWS(D$3:D132)+SUM(ISBLANK(admin1listsize))),NOT(admin1listsize="")*IF(ISNUMBER(admin1listsize),COUNTIF(admin1listsize,"&lt;="&amp;admin1listsize),COUNTIF(admin1listsize,"&lt;="&amp;admin1listsize)+SUM(ISNUMBER(admin1listsize))),0)), ""))</f>
        <v/>
      </c>
      <c r="K132" s="71"/>
    </row>
    <row r="133" spans="1:11" s="1" customFormat="1" x14ac:dyDescent="0.25">
      <c r="A133" s="93" t="str">
        <f>IF($I$1&lt;&gt;"y", "", IF(ISBLANK(DATA!D134),"",IF(ISBLANK(DATA!K134),"NO DATA",DATA!K134)))</f>
        <v>USA</v>
      </c>
      <c r="B133" s="93" t="str">
        <f>IF($I$1&lt;&gt;"y", "",IF(ISBLANK(DATA!D134),"", IF(ISBLANK(DATA!L134),"NO DATA",DATA!L134)))</f>
        <v>Arizona</v>
      </c>
      <c r="C133" s="93" t="str">
        <f t="shared" ref="C133:C196" si="8">IF($I$1&lt;&gt;"y", "", IF(A133="", "", A133&amp;"@"&amp;B133))</f>
        <v>USA@Arizona</v>
      </c>
      <c r="D133" s="93" t="str">
        <f ca="1">IF($I$1&lt;&gt;"y", "", IF(C134="", "", IFERROR(LOOKUP(2,1/(COUNTIF($D$2:D132,mergednames)=0),mergednames), "")))</f>
        <v/>
      </c>
      <c r="E133" s="93" t="str">
        <f t="shared" ca="1" si="7"/>
        <v/>
      </c>
      <c r="F133" s="93" t="str">
        <f ca="1">IF($I$1&lt;&gt;"y", "", IF(A134="", "", IFERROR(LOOKUP(2,1/(COUNTIF($F$2:F132,get_country)=0),get_country), "")))</f>
        <v/>
      </c>
      <c r="G133" s="93" t="str">
        <f t="shared" ca="1" si="6"/>
        <v/>
      </c>
      <c r="H133" s="67" t="str">
        <f t="array" aca="1" ref="H133" ca="1">IF($I$1&lt;&gt;"y", "", IFERROR(INDEX(countrylistsize,MATCH(SMALL(NOT(countrylistsize="")*IF(ISNUMBER(countrylistsize),COUNTIF(countrylistsize,"&lt;="&amp;countrylistsize),COUNTIF(countrylistsize,"&lt;="&amp;countrylistsize)+SUM(ISNUMBER(countrylistsize))),ROWS(F$3:F133)+SUM(ISBLANK(countrylistsize))),NOT(countrylistsize="")*IF(ISNUMBER(countrylistsize),COUNTIF(countrylistsize,"&lt;="&amp;countrylistsize),COUNTIF(countrylistsize,"&lt;="&amp;countrylistsize)+SUM(ISNUMBER(countrylistsize))),0)), ""))</f>
        <v/>
      </c>
      <c r="I133" s="70"/>
      <c r="J133" s="67" t="str">
        <f t="array" aca="1" ref="J133" ca="1">IF($I$1&lt;&gt;"y", "", IFERROR(INDEX(admin1listsize,MATCH(SMALL(NOT(admin1listsize="")*IF(ISNUMBER(admin1listsize),COUNTIF(admin1listsize,"&lt;="&amp;admin1listsize),COUNTIF(admin1listsize,"&lt;="&amp;admin1listsize)+SUM(ISNUMBER(admin1listsize))),ROWS(D$3:D133)+SUM(ISBLANK(admin1listsize))),NOT(admin1listsize="")*IF(ISNUMBER(admin1listsize),COUNTIF(admin1listsize,"&lt;="&amp;admin1listsize),COUNTIF(admin1listsize,"&lt;="&amp;admin1listsize)+SUM(ISNUMBER(admin1listsize))),0)), ""))</f>
        <v/>
      </c>
      <c r="K133" s="71"/>
    </row>
    <row r="134" spans="1:11" s="1" customFormat="1" x14ac:dyDescent="0.25">
      <c r="A134" s="93" t="str">
        <f>IF($I$1&lt;&gt;"y", "", IF(ISBLANK(DATA!D135),"",IF(ISBLANK(DATA!K135),"NO DATA",DATA!K135)))</f>
        <v>USA</v>
      </c>
      <c r="B134" s="93" t="str">
        <f>IF($I$1&lt;&gt;"y", "",IF(ISBLANK(DATA!D135),"", IF(ISBLANK(DATA!L135),"NO DATA",DATA!L135)))</f>
        <v>Arizona</v>
      </c>
      <c r="C134" s="93" t="str">
        <f t="shared" si="8"/>
        <v>USA@Arizona</v>
      </c>
      <c r="D134" s="93" t="str">
        <f ca="1">IF($I$1&lt;&gt;"y", "", IF(C135="", "", IFERROR(LOOKUP(2,1/(COUNTIF($D$2:D133,mergednames)=0),mergednames), "")))</f>
        <v/>
      </c>
      <c r="E134" s="93" t="str">
        <f t="shared" ca="1" si="7"/>
        <v/>
      </c>
      <c r="F134" s="93" t="str">
        <f ca="1">IF($I$1&lt;&gt;"y", "", IF(A135="", "", IFERROR(LOOKUP(2,1/(COUNTIF($F$2:F133,get_country)=0),get_country), "")))</f>
        <v/>
      </c>
      <c r="G134" s="93" t="str">
        <f t="shared" ca="1" si="6"/>
        <v/>
      </c>
      <c r="H134" s="67" t="str">
        <f t="array" aca="1" ref="H134" ca="1">IF($I$1&lt;&gt;"y", "", IFERROR(INDEX(countrylistsize,MATCH(SMALL(NOT(countrylistsize="")*IF(ISNUMBER(countrylistsize),COUNTIF(countrylistsize,"&lt;="&amp;countrylistsize),COUNTIF(countrylistsize,"&lt;="&amp;countrylistsize)+SUM(ISNUMBER(countrylistsize))),ROWS(F$3:F134)+SUM(ISBLANK(countrylistsize))),NOT(countrylistsize="")*IF(ISNUMBER(countrylistsize),COUNTIF(countrylistsize,"&lt;="&amp;countrylistsize),COUNTIF(countrylistsize,"&lt;="&amp;countrylistsize)+SUM(ISNUMBER(countrylistsize))),0)), ""))</f>
        <v/>
      </c>
      <c r="I134" s="70"/>
      <c r="J134" s="67" t="str">
        <f t="array" aca="1" ref="J134" ca="1">IF($I$1&lt;&gt;"y", "", IFERROR(INDEX(admin1listsize,MATCH(SMALL(NOT(admin1listsize="")*IF(ISNUMBER(admin1listsize),COUNTIF(admin1listsize,"&lt;="&amp;admin1listsize),COUNTIF(admin1listsize,"&lt;="&amp;admin1listsize)+SUM(ISNUMBER(admin1listsize))),ROWS(D$3:D134)+SUM(ISBLANK(admin1listsize))),NOT(admin1listsize="")*IF(ISNUMBER(admin1listsize),COUNTIF(admin1listsize,"&lt;="&amp;admin1listsize),COUNTIF(admin1listsize,"&lt;="&amp;admin1listsize)+SUM(ISNUMBER(admin1listsize))),0)), ""))</f>
        <v/>
      </c>
      <c r="K134" s="71"/>
    </row>
    <row r="135" spans="1:11" s="1" customFormat="1" x14ac:dyDescent="0.25">
      <c r="A135" s="93" t="str">
        <f>IF($I$1&lt;&gt;"y", "", IF(ISBLANK(DATA!D136),"",IF(ISBLANK(DATA!K136),"NO DATA",DATA!K136)))</f>
        <v>USA</v>
      </c>
      <c r="B135" s="93" t="str">
        <f>IF($I$1&lt;&gt;"y", "",IF(ISBLANK(DATA!D136),"", IF(ISBLANK(DATA!L136),"NO DATA",DATA!L136)))</f>
        <v>Arizona</v>
      </c>
      <c r="C135" s="93" t="str">
        <f t="shared" si="8"/>
        <v>USA@Arizona</v>
      </c>
      <c r="D135" s="93" t="str">
        <f ca="1">IF($I$1&lt;&gt;"y", "", IF(C136="", "", IFERROR(LOOKUP(2,1/(COUNTIF($D$2:D134,mergednames)=0),mergednames), "")))</f>
        <v/>
      </c>
      <c r="E135" s="93" t="str">
        <f t="shared" ca="1" si="7"/>
        <v/>
      </c>
      <c r="F135" s="93" t="str">
        <f ca="1">IF($I$1&lt;&gt;"y", "", IF(A136="", "", IFERROR(LOOKUP(2,1/(COUNTIF($F$2:F134,get_country)=0),get_country), "")))</f>
        <v/>
      </c>
      <c r="G135" s="93" t="str">
        <f t="shared" ca="1" si="6"/>
        <v/>
      </c>
      <c r="H135" s="67" t="str">
        <f t="array" aca="1" ref="H135" ca="1">IF($I$1&lt;&gt;"y", "", IFERROR(INDEX(countrylistsize,MATCH(SMALL(NOT(countrylistsize="")*IF(ISNUMBER(countrylistsize),COUNTIF(countrylistsize,"&lt;="&amp;countrylistsize),COUNTIF(countrylistsize,"&lt;="&amp;countrylistsize)+SUM(ISNUMBER(countrylistsize))),ROWS(F$3:F135)+SUM(ISBLANK(countrylistsize))),NOT(countrylistsize="")*IF(ISNUMBER(countrylistsize),COUNTIF(countrylistsize,"&lt;="&amp;countrylistsize),COUNTIF(countrylistsize,"&lt;="&amp;countrylistsize)+SUM(ISNUMBER(countrylistsize))),0)), ""))</f>
        <v/>
      </c>
      <c r="I135" s="70"/>
      <c r="J135" s="67" t="str">
        <f t="array" aca="1" ref="J135" ca="1">IF($I$1&lt;&gt;"y", "", IFERROR(INDEX(admin1listsize,MATCH(SMALL(NOT(admin1listsize="")*IF(ISNUMBER(admin1listsize),COUNTIF(admin1listsize,"&lt;="&amp;admin1listsize),COUNTIF(admin1listsize,"&lt;="&amp;admin1listsize)+SUM(ISNUMBER(admin1listsize))),ROWS(D$3:D135)+SUM(ISBLANK(admin1listsize))),NOT(admin1listsize="")*IF(ISNUMBER(admin1listsize),COUNTIF(admin1listsize,"&lt;="&amp;admin1listsize),COUNTIF(admin1listsize,"&lt;="&amp;admin1listsize)+SUM(ISNUMBER(admin1listsize))),0)), ""))</f>
        <v/>
      </c>
      <c r="K135" s="71"/>
    </row>
    <row r="136" spans="1:11" s="1" customFormat="1" x14ac:dyDescent="0.25">
      <c r="A136" s="93" t="str">
        <f>IF($I$1&lt;&gt;"y", "", IF(ISBLANK(DATA!D137),"",IF(ISBLANK(DATA!K137),"NO DATA",DATA!K137)))</f>
        <v>USA</v>
      </c>
      <c r="B136" s="93" t="str">
        <f>IF($I$1&lt;&gt;"y", "",IF(ISBLANK(DATA!D137),"", IF(ISBLANK(DATA!L137),"NO DATA",DATA!L137)))</f>
        <v>Arizona</v>
      </c>
      <c r="C136" s="93" t="str">
        <f t="shared" si="8"/>
        <v>USA@Arizona</v>
      </c>
      <c r="D136" s="93" t="str">
        <f ca="1">IF($I$1&lt;&gt;"y", "", IF(C137="", "", IFERROR(LOOKUP(2,1/(COUNTIF($D$2:D135,mergednames)=0),mergednames), "")))</f>
        <v/>
      </c>
      <c r="E136" s="93" t="str">
        <f t="shared" ca="1" si="7"/>
        <v/>
      </c>
      <c r="F136" s="93" t="str">
        <f ca="1">IF($I$1&lt;&gt;"y", "", IF(A137="", "", IFERROR(LOOKUP(2,1/(COUNTIF($F$2:F135,get_country)=0),get_country), "")))</f>
        <v/>
      </c>
      <c r="G136" s="93" t="str">
        <f t="shared" ca="1" si="6"/>
        <v/>
      </c>
      <c r="H136" s="67" t="str">
        <f t="array" aca="1" ref="H136" ca="1">IF($I$1&lt;&gt;"y", "", IFERROR(INDEX(countrylistsize,MATCH(SMALL(NOT(countrylistsize="")*IF(ISNUMBER(countrylistsize),COUNTIF(countrylistsize,"&lt;="&amp;countrylistsize),COUNTIF(countrylistsize,"&lt;="&amp;countrylistsize)+SUM(ISNUMBER(countrylistsize))),ROWS(F$3:F136)+SUM(ISBLANK(countrylistsize))),NOT(countrylistsize="")*IF(ISNUMBER(countrylistsize),COUNTIF(countrylistsize,"&lt;="&amp;countrylistsize),COUNTIF(countrylistsize,"&lt;="&amp;countrylistsize)+SUM(ISNUMBER(countrylistsize))),0)), ""))</f>
        <v/>
      </c>
      <c r="I136" s="70"/>
      <c r="J136" s="67" t="str">
        <f t="array" aca="1" ref="J136" ca="1">IF($I$1&lt;&gt;"y", "", IFERROR(INDEX(admin1listsize,MATCH(SMALL(NOT(admin1listsize="")*IF(ISNUMBER(admin1listsize),COUNTIF(admin1listsize,"&lt;="&amp;admin1listsize),COUNTIF(admin1listsize,"&lt;="&amp;admin1listsize)+SUM(ISNUMBER(admin1listsize))),ROWS(D$3:D136)+SUM(ISBLANK(admin1listsize))),NOT(admin1listsize="")*IF(ISNUMBER(admin1listsize),COUNTIF(admin1listsize,"&lt;="&amp;admin1listsize),COUNTIF(admin1listsize,"&lt;="&amp;admin1listsize)+SUM(ISNUMBER(admin1listsize))),0)), ""))</f>
        <v/>
      </c>
      <c r="K136" s="71"/>
    </row>
    <row r="137" spans="1:11" s="1" customFormat="1" x14ac:dyDescent="0.25">
      <c r="A137" s="93" t="str">
        <f>IF($I$1&lt;&gt;"y", "", IF(ISBLANK(DATA!D138),"",IF(ISBLANK(DATA!K138),"NO DATA",DATA!K138)))</f>
        <v>USA</v>
      </c>
      <c r="B137" s="93" t="str">
        <f>IF($I$1&lt;&gt;"y", "",IF(ISBLANK(DATA!D138),"", IF(ISBLANK(DATA!L138),"NO DATA",DATA!L138)))</f>
        <v>Arizona</v>
      </c>
      <c r="C137" s="93" t="str">
        <f t="shared" si="8"/>
        <v>USA@Arizona</v>
      </c>
      <c r="D137" s="93" t="str">
        <f ca="1">IF($I$1&lt;&gt;"y", "", IF(C138="", "", IFERROR(LOOKUP(2,1/(COUNTIF($D$2:D136,mergednames)=0),mergednames), "")))</f>
        <v/>
      </c>
      <c r="E137" s="93" t="str">
        <f t="shared" ca="1" si="7"/>
        <v/>
      </c>
      <c r="F137" s="93" t="str">
        <f ca="1">IF($I$1&lt;&gt;"y", "", IF(A138="", "", IFERROR(LOOKUP(2,1/(COUNTIF($F$2:F136,get_country)=0),get_country), "")))</f>
        <v/>
      </c>
      <c r="G137" s="93" t="str">
        <f t="shared" ca="1" si="6"/>
        <v/>
      </c>
      <c r="H137" s="67" t="str">
        <f t="array" aca="1" ref="H137" ca="1">IF($I$1&lt;&gt;"y", "", IFERROR(INDEX(countrylistsize,MATCH(SMALL(NOT(countrylistsize="")*IF(ISNUMBER(countrylistsize),COUNTIF(countrylistsize,"&lt;="&amp;countrylistsize),COUNTIF(countrylistsize,"&lt;="&amp;countrylistsize)+SUM(ISNUMBER(countrylistsize))),ROWS(F$3:F137)+SUM(ISBLANK(countrylistsize))),NOT(countrylistsize="")*IF(ISNUMBER(countrylistsize),COUNTIF(countrylistsize,"&lt;="&amp;countrylistsize),COUNTIF(countrylistsize,"&lt;="&amp;countrylistsize)+SUM(ISNUMBER(countrylistsize))),0)), ""))</f>
        <v/>
      </c>
      <c r="I137" s="70"/>
      <c r="J137" s="67" t="str">
        <f t="array" aca="1" ref="J137" ca="1">IF($I$1&lt;&gt;"y", "", IFERROR(INDEX(admin1listsize,MATCH(SMALL(NOT(admin1listsize="")*IF(ISNUMBER(admin1listsize),COUNTIF(admin1listsize,"&lt;="&amp;admin1listsize),COUNTIF(admin1listsize,"&lt;="&amp;admin1listsize)+SUM(ISNUMBER(admin1listsize))),ROWS(D$3:D137)+SUM(ISBLANK(admin1listsize))),NOT(admin1listsize="")*IF(ISNUMBER(admin1listsize),COUNTIF(admin1listsize,"&lt;="&amp;admin1listsize),COUNTIF(admin1listsize,"&lt;="&amp;admin1listsize)+SUM(ISNUMBER(admin1listsize))),0)), ""))</f>
        <v/>
      </c>
      <c r="K137" s="71"/>
    </row>
    <row r="138" spans="1:11" s="1" customFormat="1" x14ac:dyDescent="0.25">
      <c r="A138" s="93" t="str">
        <f>IF($I$1&lt;&gt;"y", "", IF(ISBLANK(DATA!D139),"",IF(ISBLANK(DATA!K139),"NO DATA",DATA!K139)))</f>
        <v>USA</v>
      </c>
      <c r="B138" s="93" t="str">
        <f>IF($I$1&lt;&gt;"y", "",IF(ISBLANK(DATA!D139),"", IF(ISBLANK(DATA!L139),"NO DATA",DATA!L139)))</f>
        <v>Arizona</v>
      </c>
      <c r="C138" s="93" t="str">
        <f t="shared" si="8"/>
        <v>USA@Arizona</v>
      </c>
      <c r="D138" s="93" t="str">
        <f ca="1">IF($I$1&lt;&gt;"y", "", IF(C139="", "", IFERROR(LOOKUP(2,1/(COUNTIF($D$2:D137,mergednames)=0),mergednames), "")))</f>
        <v/>
      </c>
      <c r="E138" s="93" t="str">
        <f t="shared" ca="1" si="7"/>
        <v/>
      </c>
      <c r="F138" s="93" t="str">
        <f ca="1">IF($I$1&lt;&gt;"y", "", IF(A139="", "", IFERROR(LOOKUP(2,1/(COUNTIF($F$2:F137,get_country)=0),get_country), "")))</f>
        <v/>
      </c>
      <c r="G138" s="93" t="str">
        <f t="shared" ca="1" si="6"/>
        <v/>
      </c>
      <c r="H138" s="67" t="str">
        <f t="array" aca="1" ref="H138" ca="1">IF($I$1&lt;&gt;"y", "", IFERROR(INDEX(countrylistsize,MATCH(SMALL(NOT(countrylistsize="")*IF(ISNUMBER(countrylistsize),COUNTIF(countrylistsize,"&lt;="&amp;countrylistsize),COUNTIF(countrylistsize,"&lt;="&amp;countrylistsize)+SUM(ISNUMBER(countrylistsize))),ROWS(F$3:F138)+SUM(ISBLANK(countrylistsize))),NOT(countrylistsize="")*IF(ISNUMBER(countrylistsize),COUNTIF(countrylistsize,"&lt;="&amp;countrylistsize),COUNTIF(countrylistsize,"&lt;="&amp;countrylistsize)+SUM(ISNUMBER(countrylistsize))),0)), ""))</f>
        <v/>
      </c>
      <c r="I138" s="70"/>
      <c r="J138" s="67" t="str">
        <f t="array" aca="1" ref="J138" ca="1">IF($I$1&lt;&gt;"y", "", IFERROR(INDEX(admin1listsize,MATCH(SMALL(NOT(admin1listsize="")*IF(ISNUMBER(admin1listsize),COUNTIF(admin1listsize,"&lt;="&amp;admin1listsize),COUNTIF(admin1listsize,"&lt;="&amp;admin1listsize)+SUM(ISNUMBER(admin1listsize))),ROWS(D$3:D138)+SUM(ISBLANK(admin1listsize))),NOT(admin1listsize="")*IF(ISNUMBER(admin1listsize),COUNTIF(admin1listsize,"&lt;="&amp;admin1listsize),COUNTIF(admin1listsize,"&lt;="&amp;admin1listsize)+SUM(ISNUMBER(admin1listsize))),0)), ""))</f>
        <v/>
      </c>
      <c r="K138" s="71"/>
    </row>
    <row r="139" spans="1:11" s="1" customFormat="1" x14ac:dyDescent="0.25">
      <c r="A139" s="93" t="str">
        <f>IF($I$1&lt;&gt;"y", "", IF(ISBLANK(DATA!D140),"",IF(ISBLANK(DATA!K140),"NO DATA",DATA!K140)))</f>
        <v>USA</v>
      </c>
      <c r="B139" s="93" t="str">
        <f>IF($I$1&lt;&gt;"y", "",IF(ISBLANK(DATA!D140),"", IF(ISBLANK(DATA!L140),"NO DATA",DATA!L140)))</f>
        <v>Arizona</v>
      </c>
      <c r="C139" s="93" t="str">
        <f t="shared" si="8"/>
        <v>USA@Arizona</v>
      </c>
      <c r="D139" s="93" t="str">
        <f ca="1">IF($I$1&lt;&gt;"y", "", IF(C140="", "", IFERROR(LOOKUP(2,1/(COUNTIF($D$2:D138,mergednames)=0),mergednames), "")))</f>
        <v/>
      </c>
      <c r="E139" s="93" t="str">
        <f t="shared" ca="1" si="7"/>
        <v/>
      </c>
      <c r="F139" s="93" t="str">
        <f ca="1">IF($I$1&lt;&gt;"y", "", IF(A140="", "", IFERROR(LOOKUP(2,1/(COUNTIF($F$2:F138,get_country)=0),get_country), "")))</f>
        <v/>
      </c>
      <c r="G139" s="93" t="str">
        <f t="shared" ca="1" si="6"/>
        <v/>
      </c>
      <c r="H139" s="67" t="str">
        <f t="array" aca="1" ref="H139" ca="1">IF($I$1&lt;&gt;"y", "", IFERROR(INDEX(countrylistsize,MATCH(SMALL(NOT(countrylistsize="")*IF(ISNUMBER(countrylistsize),COUNTIF(countrylistsize,"&lt;="&amp;countrylistsize),COUNTIF(countrylistsize,"&lt;="&amp;countrylistsize)+SUM(ISNUMBER(countrylistsize))),ROWS(F$3:F139)+SUM(ISBLANK(countrylistsize))),NOT(countrylistsize="")*IF(ISNUMBER(countrylistsize),COUNTIF(countrylistsize,"&lt;="&amp;countrylistsize),COUNTIF(countrylistsize,"&lt;="&amp;countrylistsize)+SUM(ISNUMBER(countrylistsize))),0)), ""))</f>
        <v/>
      </c>
      <c r="I139" s="70"/>
      <c r="J139" s="67" t="str">
        <f t="array" aca="1" ref="J139" ca="1">IF($I$1&lt;&gt;"y", "", IFERROR(INDEX(admin1listsize,MATCH(SMALL(NOT(admin1listsize="")*IF(ISNUMBER(admin1listsize),COUNTIF(admin1listsize,"&lt;="&amp;admin1listsize),COUNTIF(admin1listsize,"&lt;="&amp;admin1listsize)+SUM(ISNUMBER(admin1listsize))),ROWS(D$3:D139)+SUM(ISBLANK(admin1listsize))),NOT(admin1listsize="")*IF(ISNUMBER(admin1listsize),COUNTIF(admin1listsize,"&lt;="&amp;admin1listsize),COUNTIF(admin1listsize,"&lt;="&amp;admin1listsize)+SUM(ISNUMBER(admin1listsize))),0)), ""))</f>
        <v/>
      </c>
      <c r="K139" s="71"/>
    </row>
    <row r="140" spans="1:11" s="1" customFormat="1" x14ac:dyDescent="0.25">
      <c r="A140" s="93" t="str">
        <f>IF($I$1&lt;&gt;"y", "", IF(ISBLANK(DATA!D141),"",IF(ISBLANK(DATA!K141),"NO DATA",DATA!K141)))</f>
        <v>USA</v>
      </c>
      <c r="B140" s="93" t="str">
        <f>IF($I$1&lt;&gt;"y", "",IF(ISBLANK(DATA!D141),"", IF(ISBLANK(DATA!L141),"NO DATA",DATA!L141)))</f>
        <v>Arizona</v>
      </c>
      <c r="C140" s="93" t="str">
        <f t="shared" si="8"/>
        <v>USA@Arizona</v>
      </c>
      <c r="D140" s="93" t="str">
        <f ca="1">IF($I$1&lt;&gt;"y", "", IF(C141="", "", IFERROR(LOOKUP(2,1/(COUNTIF($D$2:D139,mergednames)=0),mergednames), "")))</f>
        <v/>
      </c>
      <c r="E140" s="93" t="str">
        <f t="shared" ca="1" si="7"/>
        <v/>
      </c>
      <c r="F140" s="93" t="str">
        <f ca="1">IF($I$1&lt;&gt;"y", "", IF(A141="", "", IFERROR(LOOKUP(2,1/(COUNTIF($F$2:F139,get_country)=0),get_country), "")))</f>
        <v/>
      </c>
      <c r="G140" s="93" t="str">
        <f t="shared" ca="1" si="6"/>
        <v/>
      </c>
      <c r="H140" s="67" t="str">
        <f t="array" aca="1" ref="H140" ca="1">IF($I$1&lt;&gt;"y", "", IFERROR(INDEX(countrylistsize,MATCH(SMALL(NOT(countrylistsize="")*IF(ISNUMBER(countrylistsize),COUNTIF(countrylistsize,"&lt;="&amp;countrylistsize),COUNTIF(countrylistsize,"&lt;="&amp;countrylistsize)+SUM(ISNUMBER(countrylistsize))),ROWS(F$3:F140)+SUM(ISBLANK(countrylistsize))),NOT(countrylistsize="")*IF(ISNUMBER(countrylistsize),COUNTIF(countrylistsize,"&lt;="&amp;countrylistsize),COUNTIF(countrylistsize,"&lt;="&amp;countrylistsize)+SUM(ISNUMBER(countrylistsize))),0)), ""))</f>
        <v/>
      </c>
      <c r="I140" s="70"/>
      <c r="J140" s="67" t="str">
        <f t="array" aca="1" ref="J140" ca="1">IF($I$1&lt;&gt;"y", "", IFERROR(INDEX(admin1listsize,MATCH(SMALL(NOT(admin1listsize="")*IF(ISNUMBER(admin1listsize),COUNTIF(admin1listsize,"&lt;="&amp;admin1listsize),COUNTIF(admin1listsize,"&lt;="&amp;admin1listsize)+SUM(ISNUMBER(admin1listsize))),ROWS(D$3:D140)+SUM(ISBLANK(admin1listsize))),NOT(admin1listsize="")*IF(ISNUMBER(admin1listsize),COUNTIF(admin1listsize,"&lt;="&amp;admin1listsize),COUNTIF(admin1listsize,"&lt;="&amp;admin1listsize)+SUM(ISNUMBER(admin1listsize))),0)), ""))</f>
        <v/>
      </c>
      <c r="K140" s="71"/>
    </row>
    <row r="141" spans="1:11" s="1" customFormat="1" x14ac:dyDescent="0.25">
      <c r="A141" s="93" t="str">
        <f>IF($I$1&lt;&gt;"y", "", IF(ISBLANK(DATA!D142),"",IF(ISBLANK(DATA!K142),"NO DATA",DATA!K142)))</f>
        <v>USA</v>
      </c>
      <c r="B141" s="93" t="str">
        <f>IF($I$1&lt;&gt;"y", "",IF(ISBLANK(DATA!D142),"", IF(ISBLANK(DATA!L142),"NO DATA",DATA!L142)))</f>
        <v>Arizona</v>
      </c>
      <c r="C141" s="93" t="str">
        <f t="shared" si="8"/>
        <v>USA@Arizona</v>
      </c>
      <c r="D141" s="93" t="str">
        <f ca="1">IF($I$1&lt;&gt;"y", "", IF(C142="", "", IFERROR(LOOKUP(2,1/(COUNTIF($D$2:D140,mergednames)=0),mergednames), "")))</f>
        <v/>
      </c>
      <c r="E141" s="93" t="str">
        <f t="shared" ca="1" si="7"/>
        <v/>
      </c>
      <c r="F141" s="93" t="str">
        <f ca="1">IF($I$1&lt;&gt;"y", "", IF(A142="", "", IFERROR(LOOKUP(2,1/(COUNTIF($F$2:F140,get_country)=0),get_country), "")))</f>
        <v/>
      </c>
      <c r="G141" s="93" t="str">
        <f t="shared" ca="1" si="6"/>
        <v/>
      </c>
      <c r="H141" s="67" t="str">
        <f t="array" aca="1" ref="H141" ca="1">IF($I$1&lt;&gt;"y", "", IFERROR(INDEX(countrylistsize,MATCH(SMALL(NOT(countrylistsize="")*IF(ISNUMBER(countrylistsize),COUNTIF(countrylistsize,"&lt;="&amp;countrylistsize),COUNTIF(countrylistsize,"&lt;="&amp;countrylistsize)+SUM(ISNUMBER(countrylistsize))),ROWS(F$3:F141)+SUM(ISBLANK(countrylistsize))),NOT(countrylistsize="")*IF(ISNUMBER(countrylistsize),COUNTIF(countrylistsize,"&lt;="&amp;countrylistsize),COUNTIF(countrylistsize,"&lt;="&amp;countrylistsize)+SUM(ISNUMBER(countrylistsize))),0)), ""))</f>
        <v/>
      </c>
      <c r="I141" s="70"/>
      <c r="J141" s="67" t="str">
        <f t="array" aca="1" ref="J141" ca="1">IF($I$1&lt;&gt;"y", "", IFERROR(INDEX(admin1listsize,MATCH(SMALL(NOT(admin1listsize="")*IF(ISNUMBER(admin1listsize),COUNTIF(admin1listsize,"&lt;="&amp;admin1listsize),COUNTIF(admin1listsize,"&lt;="&amp;admin1listsize)+SUM(ISNUMBER(admin1listsize))),ROWS(D$3:D141)+SUM(ISBLANK(admin1listsize))),NOT(admin1listsize="")*IF(ISNUMBER(admin1listsize),COUNTIF(admin1listsize,"&lt;="&amp;admin1listsize),COUNTIF(admin1listsize,"&lt;="&amp;admin1listsize)+SUM(ISNUMBER(admin1listsize))),0)), ""))</f>
        <v/>
      </c>
      <c r="K141" s="71"/>
    </row>
    <row r="142" spans="1:11" s="1" customFormat="1" x14ac:dyDescent="0.25">
      <c r="A142" s="93" t="str">
        <f>IF($I$1&lt;&gt;"y", "", IF(ISBLANK(DATA!D143),"",IF(ISBLANK(DATA!K143),"NO DATA",DATA!K143)))</f>
        <v>USA</v>
      </c>
      <c r="B142" s="93" t="str">
        <f>IF($I$1&lt;&gt;"y", "",IF(ISBLANK(DATA!D143),"", IF(ISBLANK(DATA!L143),"NO DATA",DATA!L143)))</f>
        <v>Arizona</v>
      </c>
      <c r="C142" s="93" t="str">
        <f t="shared" si="8"/>
        <v>USA@Arizona</v>
      </c>
      <c r="D142" s="93" t="str">
        <f ca="1">IF($I$1&lt;&gt;"y", "", IF(C143="", "", IFERROR(LOOKUP(2,1/(COUNTIF($D$2:D141,mergednames)=0),mergednames), "")))</f>
        <v/>
      </c>
      <c r="E142" s="93" t="str">
        <f t="shared" ca="1" si="7"/>
        <v/>
      </c>
      <c r="F142" s="93" t="str">
        <f ca="1">IF($I$1&lt;&gt;"y", "", IF(A143="", "", IFERROR(LOOKUP(2,1/(COUNTIF($F$2:F141,get_country)=0),get_country), "")))</f>
        <v/>
      </c>
      <c r="G142" s="93" t="str">
        <f t="shared" ca="1" si="6"/>
        <v/>
      </c>
      <c r="H142" s="67" t="str">
        <f t="array" aca="1" ref="H142" ca="1">IF($I$1&lt;&gt;"y", "", IFERROR(INDEX(countrylistsize,MATCH(SMALL(NOT(countrylistsize="")*IF(ISNUMBER(countrylistsize),COUNTIF(countrylistsize,"&lt;="&amp;countrylistsize),COUNTIF(countrylistsize,"&lt;="&amp;countrylistsize)+SUM(ISNUMBER(countrylistsize))),ROWS(F$3:F142)+SUM(ISBLANK(countrylistsize))),NOT(countrylistsize="")*IF(ISNUMBER(countrylistsize),COUNTIF(countrylistsize,"&lt;="&amp;countrylistsize),COUNTIF(countrylistsize,"&lt;="&amp;countrylistsize)+SUM(ISNUMBER(countrylistsize))),0)), ""))</f>
        <v/>
      </c>
      <c r="I142" s="70"/>
      <c r="J142" s="67" t="str">
        <f t="array" aca="1" ref="J142" ca="1">IF($I$1&lt;&gt;"y", "", IFERROR(INDEX(admin1listsize,MATCH(SMALL(NOT(admin1listsize="")*IF(ISNUMBER(admin1listsize),COUNTIF(admin1listsize,"&lt;="&amp;admin1listsize),COUNTIF(admin1listsize,"&lt;="&amp;admin1listsize)+SUM(ISNUMBER(admin1listsize))),ROWS(D$3:D142)+SUM(ISBLANK(admin1listsize))),NOT(admin1listsize="")*IF(ISNUMBER(admin1listsize),COUNTIF(admin1listsize,"&lt;="&amp;admin1listsize),COUNTIF(admin1listsize,"&lt;="&amp;admin1listsize)+SUM(ISNUMBER(admin1listsize))),0)), ""))</f>
        <v/>
      </c>
      <c r="K142" s="71"/>
    </row>
    <row r="143" spans="1:11" s="1" customFormat="1" x14ac:dyDescent="0.25">
      <c r="A143" s="93" t="str">
        <f>IF($I$1&lt;&gt;"y", "", IF(ISBLANK(DATA!D144),"",IF(ISBLANK(DATA!K144),"NO DATA",DATA!K144)))</f>
        <v>USA</v>
      </c>
      <c r="B143" s="93" t="str">
        <f>IF($I$1&lt;&gt;"y", "",IF(ISBLANK(DATA!D144),"", IF(ISBLANK(DATA!L144),"NO DATA",DATA!L144)))</f>
        <v>Arizona</v>
      </c>
      <c r="C143" s="93" t="str">
        <f t="shared" si="8"/>
        <v>USA@Arizona</v>
      </c>
      <c r="D143" s="93" t="str">
        <f ca="1">IF($I$1&lt;&gt;"y", "", IF(C144="", "", IFERROR(LOOKUP(2,1/(COUNTIF($D$2:D142,mergednames)=0),mergednames), "")))</f>
        <v/>
      </c>
      <c r="E143" s="93" t="str">
        <f t="shared" ca="1" si="7"/>
        <v/>
      </c>
      <c r="F143" s="93" t="str">
        <f ca="1">IF($I$1&lt;&gt;"y", "", IF(A144="", "", IFERROR(LOOKUP(2,1/(COUNTIF($F$2:F142,get_country)=0),get_country), "")))</f>
        <v/>
      </c>
      <c r="G143" s="93" t="str">
        <f t="shared" ca="1" si="6"/>
        <v/>
      </c>
      <c r="H143" s="67" t="str">
        <f t="array" aca="1" ref="H143" ca="1">IF($I$1&lt;&gt;"y", "", IFERROR(INDEX(countrylistsize,MATCH(SMALL(NOT(countrylistsize="")*IF(ISNUMBER(countrylistsize),COUNTIF(countrylistsize,"&lt;="&amp;countrylistsize),COUNTIF(countrylistsize,"&lt;="&amp;countrylistsize)+SUM(ISNUMBER(countrylistsize))),ROWS(F$3:F143)+SUM(ISBLANK(countrylistsize))),NOT(countrylistsize="")*IF(ISNUMBER(countrylistsize),COUNTIF(countrylistsize,"&lt;="&amp;countrylistsize),COUNTIF(countrylistsize,"&lt;="&amp;countrylistsize)+SUM(ISNUMBER(countrylistsize))),0)), ""))</f>
        <v/>
      </c>
      <c r="I143" s="70"/>
      <c r="J143" s="67" t="str">
        <f t="array" aca="1" ref="J143" ca="1">IF($I$1&lt;&gt;"y", "", IFERROR(INDEX(admin1listsize,MATCH(SMALL(NOT(admin1listsize="")*IF(ISNUMBER(admin1listsize),COUNTIF(admin1listsize,"&lt;="&amp;admin1listsize),COUNTIF(admin1listsize,"&lt;="&amp;admin1listsize)+SUM(ISNUMBER(admin1listsize))),ROWS(D$3:D143)+SUM(ISBLANK(admin1listsize))),NOT(admin1listsize="")*IF(ISNUMBER(admin1listsize),COUNTIF(admin1listsize,"&lt;="&amp;admin1listsize),COUNTIF(admin1listsize,"&lt;="&amp;admin1listsize)+SUM(ISNUMBER(admin1listsize))),0)), ""))</f>
        <v/>
      </c>
      <c r="K143" s="71"/>
    </row>
    <row r="144" spans="1:11" s="1" customFormat="1" x14ac:dyDescent="0.25">
      <c r="A144" s="93" t="str">
        <f>IF($I$1&lt;&gt;"y", "", IF(ISBLANK(DATA!D145),"",IF(ISBLANK(DATA!K145),"NO DATA",DATA!K145)))</f>
        <v>USA</v>
      </c>
      <c r="B144" s="93" t="str">
        <f>IF($I$1&lt;&gt;"y", "",IF(ISBLANK(DATA!D145),"", IF(ISBLANK(DATA!L145),"NO DATA",DATA!L145)))</f>
        <v>Arizona</v>
      </c>
      <c r="C144" s="93" t="str">
        <f t="shared" si="8"/>
        <v>USA@Arizona</v>
      </c>
      <c r="D144" s="93" t="str">
        <f ca="1">IF($I$1&lt;&gt;"y", "", IF(C145="", "", IFERROR(LOOKUP(2,1/(COUNTIF($D$2:D143,mergednames)=0),mergednames), "")))</f>
        <v/>
      </c>
      <c r="E144" s="93" t="str">
        <f t="shared" ca="1" si="7"/>
        <v/>
      </c>
      <c r="F144" s="93" t="str">
        <f ca="1">IF($I$1&lt;&gt;"y", "", IF(A145="", "", IFERROR(LOOKUP(2,1/(COUNTIF($F$2:F143,get_country)=0),get_country), "")))</f>
        <v/>
      </c>
      <c r="G144" s="93" t="str">
        <f t="shared" ca="1" si="6"/>
        <v/>
      </c>
      <c r="H144" s="67" t="str">
        <f t="array" aca="1" ref="H144" ca="1">IF($I$1&lt;&gt;"y", "", IFERROR(INDEX(countrylistsize,MATCH(SMALL(NOT(countrylistsize="")*IF(ISNUMBER(countrylistsize),COUNTIF(countrylistsize,"&lt;="&amp;countrylistsize),COUNTIF(countrylistsize,"&lt;="&amp;countrylistsize)+SUM(ISNUMBER(countrylistsize))),ROWS(F$3:F144)+SUM(ISBLANK(countrylistsize))),NOT(countrylistsize="")*IF(ISNUMBER(countrylistsize),COUNTIF(countrylistsize,"&lt;="&amp;countrylistsize),COUNTIF(countrylistsize,"&lt;="&amp;countrylistsize)+SUM(ISNUMBER(countrylistsize))),0)), ""))</f>
        <v/>
      </c>
      <c r="I144" s="70"/>
      <c r="J144" s="67" t="str">
        <f t="array" aca="1" ref="J144" ca="1">IF($I$1&lt;&gt;"y", "", IFERROR(INDEX(admin1listsize,MATCH(SMALL(NOT(admin1listsize="")*IF(ISNUMBER(admin1listsize),COUNTIF(admin1listsize,"&lt;="&amp;admin1listsize),COUNTIF(admin1listsize,"&lt;="&amp;admin1listsize)+SUM(ISNUMBER(admin1listsize))),ROWS(D$3:D144)+SUM(ISBLANK(admin1listsize))),NOT(admin1listsize="")*IF(ISNUMBER(admin1listsize),COUNTIF(admin1listsize,"&lt;="&amp;admin1listsize),COUNTIF(admin1listsize,"&lt;="&amp;admin1listsize)+SUM(ISNUMBER(admin1listsize))),0)), ""))</f>
        <v/>
      </c>
      <c r="K144" s="71"/>
    </row>
    <row r="145" spans="1:11" s="1" customFormat="1" x14ac:dyDescent="0.25">
      <c r="A145" s="93" t="str">
        <f>IF($I$1&lt;&gt;"y", "", IF(ISBLANK(DATA!D146),"",IF(ISBLANK(DATA!K146),"NO DATA",DATA!K146)))</f>
        <v>USA</v>
      </c>
      <c r="B145" s="93" t="str">
        <f>IF($I$1&lt;&gt;"y", "",IF(ISBLANK(DATA!D146),"", IF(ISBLANK(DATA!L146),"NO DATA",DATA!L146)))</f>
        <v>Arizona</v>
      </c>
      <c r="C145" s="93" t="str">
        <f t="shared" si="8"/>
        <v>USA@Arizona</v>
      </c>
      <c r="D145" s="93" t="str">
        <f ca="1">IF($I$1&lt;&gt;"y", "", IF(C146="", "", IFERROR(LOOKUP(2,1/(COUNTIF($D$2:D144,mergednames)=0),mergednames), "")))</f>
        <v/>
      </c>
      <c r="E145" s="93" t="str">
        <f t="shared" ca="1" si="7"/>
        <v/>
      </c>
      <c r="F145" s="93" t="str">
        <f ca="1">IF($I$1&lt;&gt;"y", "", IF(A146="", "", IFERROR(LOOKUP(2,1/(COUNTIF($F$2:F144,get_country)=0),get_country), "")))</f>
        <v/>
      </c>
      <c r="G145" s="93" t="str">
        <f t="shared" ca="1" si="6"/>
        <v/>
      </c>
      <c r="H145" s="67" t="str">
        <f t="array" aca="1" ref="H145" ca="1">IF($I$1&lt;&gt;"y", "", IFERROR(INDEX(countrylistsize,MATCH(SMALL(NOT(countrylistsize="")*IF(ISNUMBER(countrylistsize),COUNTIF(countrylistsize,"&lt;="&amp;countrylistsize),COUNTIF(countrylistsize,"&lt;="&amp;countrylistsize)+SUM(ISNUMBER(countrylistsize))),ROWS(F$3:F145)+SUM(ISBLANK(countrylistsize))),NOT(countrylistsize="")*IF(ISNUMBER(countrylistsize),COUNTIF(countrylistsize,"&lt;="&amp;countrylistsize),COUNTIF(countrylistsize,"&lt;="&amp;countrylistsize)+SUM(ISNUMBER(countrylistsize))),0)), ""))</f>
        <v/>
      </c>
      <c r="I145" s="70"/>
      <c r="J145" s="67" t="str">
        <f t="array" aca="1" ref="J145" ca="1">IF($I$1&lt;&gt;"y", "", IFERROR(INDEX(admin1listsize,MATCH(SMALL(NOT(admin1listsize="")*IF(ISNUMBER(admin1listsize),COUNTIF(admin1listsize,"&lt;="&amp;admin1listsize),COUNTIF(admin1listsize,"&lt;="&amp;admin1listsize)+SUM(ISNUMBER(admin1listsize))),ROWS(D$3:D145)+SUM(ISBLANK(admin1listsize))),NOT(admin1listsize="")*IF(ISNUMBER(admin1listsize),COUNTIF(admin1listsize,"&lt;="&amp;admin1listsize),COUNTIF(admin1listsize,"&lt;="&amp;admin1listsize)+SUM(ISNUMBER(admin1listsize))),0)), ""))</f>
        <v/>
      </c>
      <c r="K145" s="71"/>
    </row>
    <row r="146" spans="1:11" s="1" customFormat="1" x14ac:dyDescent="0.25">
      <c r="A146" s="93" t="str">
        <f>IF($I$1&lt;&gt;"y", "", IF(ISBLANK(DATA!D147),"",IF(ISBLANK(DATA!K147),"NO DATA",DATA!K147)))</f>
        <v>USA</v>
      </c>
      <c r="B146" s="93" t="str">
        <f>IF($I$1&lt;&gt;"y", "",IF(ISBLANK(DATA!D147),"", IF(ISBLANK(DATA!L147),"NO DATA",DATA!L147)))</f>
        <v>Arizona</v>
      </c>
      <c r="C146" s="93" t="str">
        <f t="shared" si="8"/>
        <v>USA@Arizona</v>
      </c>
      <c r="D146" s="93" t="str">
        <f ca="1">IF($I$1&lt;&gt;"y", "", IF(C147="", "", IFERROR(LOOKUP(2,1/(COUNTIF($D$2:D145,mergednames)=0),mergednames), "")))</f>
        <v/>
      </c>
      <c r="E146" s="93" t="str">
        <f t="shared" ca="1" si="7"/>
        <v/>
      </c>
      <c r="F146" s="93" t="str">
        <f ca="1">IF($I$1&lt;&gt;"y", "", IF(A147="", "", IFERROR(LOOKUP(2,1/(COUNTIF($F$2:F145,get_country)=0),get_country), "")))</f>
        <v/>
      </c>
      <c r="G146" s="93" t="str">
        <f t="shared" ca="1" si="6"/>
        <v/>
      </c>
      <c r="H146" s="67" t="str">
        <f t="array" aca="1" ref="H146" ca="1">IF($I$1&lt;&gt;"y", "", IFERROR(INDEX(countrylistsize,MATCH(SMALL(NOT(countrylistsize="")*IF(ISNUMBER(countrylistsize),COUNTIF(countrylistsize,"&lt;="&amp;countrylistsize),COUNTIF(countrylistsize,"&lt;="&amp;countrylistsize)+SUM(ISNUMBER(countrylistsize))),ROWS(F$3:F146)+SUM(ISBLANK(countrylistsize))),NOT(countrylistsize="")*IF(ISNUMBER(countrylistsize),COUNTIF(countrylistsize,"&lt;="&amp;countrylistsize),COUNTIF(countrylistsize,"&lt;="&amp;countrylistsize)+SUM(ISNUMBER(countrylistsize))),0)), ""))</f>
        <v/>
      </c>
      <c r="I146" s="70"/>
      <c r="J146" s="67" t="str">
        <f t="array" aca="1" ref="J146" ca="1">IF($I$1&lt;&gt;"y", "", IFERROR(INDEX(admin1listsize,MATCH(SMALL(NOT(admin1listsize="")*IF(ISNUMBER(admin1listsize),COUNTIF(admin1listsize,"&lt;="&amp;admin1listsize),COUNTIF(admin1listsize,"&lt;="&amp;admin1listsize)+SUM(ISNUMBER(admin1listsize))),ROWS(D$3:D146)+SUM(ISBLANK(admin1listsize))),NOT(admin1listsize="")*IF(ISNUMBER(admin1listsize),COUNTIF(admin1listsize,"&lt;="&amp;admin1listsize),COUNTIF(admin1listsize,"&lt;="&amp;admin1listsize)+SUM(ISNUMBER(admin1listsize))),0)), ""))</f>
        <v/>
      </c>
      <c r="K146" s="71"/>
    </row>
    <row r="147" spans="1:11" s="1" customFormat="1" x14ac:dyDescent="0.25">
      <c r="A147" s="93" t="str">
        <f>IF($I$1&lt;&gt;"y", "", IF(ISBLANK(DATA!D148),"",IF(ISBLANK(DATA!K148),"NO DATA",DATA!K148)))</f>
        <v>USA</v>
      </c>
      <c r="B147" s="93" t="str">
        <f>IF($I$1&lt;&gt;"y", "",IF(ISBLANK(DATA!D148),"", IF(ISBLANK(DATA!L148),"NO DATA",DATA!L148)))</f>
        <v>Arizona</v>
      </c>
      <c r="C147" s="93" t="str">
        <f t="shared" si="8"/>
        <v>USA@Arizona</v>
      </c>
      <c r="D147" s="93" t="str">
        <f ca="1">IF($I$1&lt;&gt;"y", "", IF(C148="", "", IFERROR(LOOKUP(2,1/(COUNTIF($D$2:D146,mergednames)=0),mergednames), "")))</f>
        <v/>
      </c>
      <c r="E147" s="93" t="str">
        <f t="shared" ca="1" si="7"/>
        <v/>
      </c>
      <c r="F147" s="93" t="str">
        <f ca="1">IF($I$1&lt;&gt;"y", "", IF(A148="", "", IFERROR(LOOKUP(2,1/(COUNTIF($F$2:F146,get_country)=0),get_country), "")))</f>
        <v/>
      </c>
      <c r="G147" s="93" t="str">
        <f t="shared" ca="1" si="6"/>
        <v/>
      </c>
      <c r="H147" s="67" t="str">
        <f t="array" aca="1" ref="H147" ca="1">IF($I$1&lt;&gt;"y", "", IFERROR(INDEX(countrylistsize,MATCH(SMALL(NOT(countrylistsize="")*IF(ISNUMBER(countrylistsize),COUNTIF(countrylistsize,"&lt;="&amp;countrylistsize),COUNTIF(countrylistsize,"&lt;="&amp;countrylistsize)+SUM(ISNUMBER(countrylistsize))),ROWS(F$3:F147)+SUM(ISBLANK(countrylistsize))),NOT(countrylistsize="")*IF(ISNUMBER(countrylistsize),COUNTIF(countrylistsize,"&lt;="&amp;countrylistsize),COUNTIF(countrylistsize,"&lt;="&amp;countrylistsize)+SUM(ISNUMBER(countrylistsize))),0)), ""))</f>
        <v/>
      </c>
      <c r="I147" s="70"/>
      <c r="J147" s="67" t="str">
        <f t="array" aca="1" ref="J147" ca="1">IF($I$1&lt;&gt;"y", "", IFERROR(INDEX(admin1listsize,MATCH(SMALL(NOT(admin1listsize="")*IF(ISNUMBER(admin1listsize),COUNTIF(admin1listsize,"&lt;="&amp;admin1listsize),COUNTIF(admin1listsize,"&lt;="&amp;admin1listsize)+SUM(ISNUMBER(admin1listsize))),ROWS(D$3:D147)+SUM(ISBLANK(admin1listsize))),NOT(admin1listsize="")*IF(ISNUMBER(admin1listsize),COUNTIF(admin1listsize,"&lt;="&amp;admin1listsize),COUNTIF(admin1listsize,"&lt;="&amp;admin1listsize)+SUM(ISNUMBER(admin1listsize))),0)), ""))</f>
        <v/>
      </c>
      <c r="K147" s="71"/>
    </row>
    <row r="148" spans="1:11" s="1" customFormat="1" x14ac:dyDescent="0.25">
      <c r="A148" s="93" t="str">
        <f>IF($I$1&lt;&gt;"y", "", IF(ISBLANK(DATA!D149),"",IF(ISBLANK(DATA!K149),"NO DATA",DATA!K149)))</f>
        <v>USA</v>
      </c>
      <c r="B148" s="93" t="str">
        <f>IF($I$1&lt;&gt;"y", "",IF(ISBLANK(DATA!D149),"", IF(ISBLANK(DATA!L149),"NO DATA",DATA!L149)))</f>
        <v>Arizona</v>
      </c>
      <c r="C148" s="93" t="str">
        <f t="shared" si="8"/>
        <v>USA@Arizona</v>
      </c>
      <c r="D148" s="93" t="str">
        <f ca="1">IF($I$1&lt;&gt;"y", "", IF(C149="", "", IFERROR(LOOKUP(2,1/(COUNTIF($D$2:D147,mergednames)=0),mergednames), "")))</f>
        <v/>
      </c>
      <c r="E148" s="93" t="str">
        <f t="shared" ca="1" si="7"/>
        <v/>
      </c>
      <c r="F148" s="93" t="str">
        <f ca="1">IF($I$1&lt;&gt;"y", "", IF(A149="", "", IFERROR(LOOKUP(2,1/(COUNTIF($F$2:F147,get_country)=0),get_country), "")))</f>
        <v/>
      </c>
      <c r="G148" s="93" t="str">
        <f t="shared" ca="1" si="6"/>
        <v/>
      </c>
      <c r="H148" s="67" t="str">
        <f t="array" aca="1" ref="H148" ca="1">IF($I$1&lt;&gt;"y", "", IFERROR(INDEX(countrylistsize,MATCH(SMALL(NOT(countrylistsize="")*IF(ISNUMBER(countrylistsize),COUNTIF(countrylistsize,"&lt;="&amp;countrylistsize),COUNTIF(countrylistsize,"&lt;="&amp;countrylistsize)+SUM(ISNUMBER(countrylistsize))),ROWS(F$3:F148)+SUM(ISBLANK(countrylistsize))),NOT(countrylistsize="")*IF(ISNUMBER(countrylistsize),COUNTIF(countrylistsize,"&lt;="&amp;countrylistsize),COUNTIF(countrylistsize,"&lt;="&amp;countrylistsize)+SUM(ISNUMBER(countrylistsize))),0)), ""))</f>
        <v/>
      </c>
      <c r="I148" s="70"/>
      <c r="J148" s="67" t="str">
        <f t="array" aca="1" ref="J148" ca="1">IF($I$1&lt;&gt;"y", "", IFERROR(INDEX(admin1listsize,MATCH(SMALL(NOT(admin1listsize="")*IF(ISNUMBER(admin1listsize),COUNTIF(admin1listsize,"&lt;="&amp;admin1listsize),COUNTIF(admin1listsize,"&lt;="&amp;admin1listsize)+SUM(ISNUMBER(admin1listsize))),ROWS(D$3:D148)+SUM(ISBLANK(admin1listsize))),NOT(admin1listsize="")*IF(ISNUMBER(admin1listsize),COUNTIF(admin1listsize,"&lt;="&amp;admin1listsize),COUNTIF(admin1listsize,"&lt;="&amp;admin1listsize)+SUM(ISNUMBER(admin1listsize))),0)), ""))</f>
        <v/>
      </c>
      <c r="K148" s="71"/>
    </row>
    <row r="149" spans="1:11" s="1" customFormat="1" x14ac:dyDescent="0.25">
      <c r="A149" s="93" t="str">
        <f>IF($I$1&lt;&gt;"y", "", IF(ISBLANK(DATA!D150),"",IF(ISBLANK(DATA!K150),"NO DATA",DATA!K150)))</f>
        <v>USA</v>
      </c>
      <c r="B149" s="93" t="str">
        <f>IF($I$1&lt;&gt;"y", "",IF(ISBLANK(DATA!D150),"", IF(ISBLANK(DATA!L150),"NO DATA",DATA!L150)))</f>
        <v>Arizona</v>
      </c>
      <c r="C149" s="93" t="str">
        <f t="shared" si="8"/>
        <v>USA@Arizona</v>
      </c>
      <c r="D149" s="93" t="str">
        <f ca="1">IF($I$1&lt;&gt;"y", "", IF(C150="", "", IFERROR(LOOKUP(2,1/(COUNTIF($D$2:D148,mergednames)=0),mergednames), "")))</f>
        <v/>
      </c>
      <c r="E149" s="93" t="str">
        <f t="shared" ca="1" si="7"/>
        <v/>
      </c>
      <c r="F149" s="93" t="str">
        <f ca="1">IF($I$1&lt;&gt;"y", "", IF(A150="", "", IFERROR(LOOKUP(2,1/(COUNTIF($F$2:F148,get_country)=0),get_country), "")))</f>
        <v/>
      </c>
      <c r="G149" s="93" t="str">
        <f t="shared" ca="1" si="6"/>
        <v/>
      </c>
      <c r="H149" s="67" t="str">
        <f t="array" aca="1" ref="H149" ca="1">IF($I$1&lt;&gt;"y", "", IFERROR(INDEX(countrylistsize,MATCH(SMALL(NOT(countrylistsize="")*IF(ISNUMBER(countrylistsize),COUNTIF(countrylistsize,"&lt;="&amp;countrylistsize),COUNTIF(countrylistsize,"&lt;="&amp;countrylistsize)+SUM(ISNUMBER(countrylistsize))),ROWS(F$3:F149)+SUM(ISBLANK(countrylistsize))),NOT(countrylistsize="")*IF(ISNUMBER(countrylistsize),COUNTIF(countrylistsize,"&lt;="&amp;countrylistsize),COUNTIF(countrylistsize,"&lt;="&amp;countrylistsize)+SUM(ISNUMBER(countrylistsize))),0)), ""))</f>
        <v/>
      </c>
      <c r="I149" s="70"/>
      <c r="J149" s="67" t="str">
        <f t="array" aca="1" ref="J149" ca="1">IF($I$1&lt;&gt;"y", "", IFERROR(INDEX(admin1listsize,MATCH(SMALL(NOT(admin1listsize="")*IF(ISNUMBER(admin1listsize),COUNTIF(admin1listsize,"&lt;="&amp;admin1listsize),COUNTIF(admin1listsize,"&lt;="&amp;admin1listsize)+SUM(ISNUMBER(admin1listsize))),ROWS(D$3:D149)+SUM(ISBLANK(admin1listsize))),NOT(admin1listsize="")*IF(ISNUMBER(admin1listsize),COUNTIF(admin1listsize,"&lt;="&amp;admin1listsize),COUNTIF(admin1listsize,"&lt;="&amp;admin1listsize)+SUM(ISNUMBER(admin1listsize))),0)), ""))</f>
        <v/>
      </c>
      <c r="K149" s="71"/>
    </row>
    <row r="150" spans="1:11" s="1" customFormat="1" x14ac:dyDescent="0.25">
      <c r="A150" s="93" t="str">
        <f>IF($I$1&lt;&gt;"y", "", IF(ISBLANK(DATA!D151),"",IF(ISBLANK(DATA!K151),"NO DATA",DATA!K151)))</f>
        <v>USA</v>
      </c>
      <c r="B150" s="93" t="str">
        <f>IF($I$1&lt;&gt;"y", "",IF(ISBLANK(DATA!D151),"", IF(ISBLANK(DATA!L151),"NO DATA",DATA!L151)))</f>
        <v>Arizona</v>
      </c>
      <c r="C150" s="93" t="str">
        <f t="shared" si="8"/>
        <v>USA@Arizona</v>
      </c>
      <c r="D150" s="93" t="str">
        <f ca="1">IF($I$1&lt;&gt;"y", "", IF(C151="", "", IFERROR(LOOKUP(2,1/(COUNTIF($D$2:D149,mergednames)=0),mergednames), "")))</f>
        <v/>
      </c>
      <c r="E150" s="93" t="str">
        <f t="shared" ca="1" si="7"/>
        <v/>
      </c>
      <c r="F150" s="93" t="str">
        <f ca="1">IF($I$1&lt;&gt;"y", "", IF(A151="", "", IFERROR(LOOKUP(2,1/(COUNTIF($F$2:F149,get_country)=0),get_country), "")))</f>
        <v/>
      </c>
      <c r="G150" s="93" t="str">
        <f t="shared" ca="1" si="6"/>
        <v/>
      </c>
      <c r="H150" s="67" t="str">
        <f t="array" aca="1" ref="H150" ca="1">IF($I$1&lt;&gt;"y", "", IFERROR(INDEX(countrylistsize,MATCH(SMALL(NOT(countrylistsize="")*IF(ISNUMBER(countrylistsize),COUNTIF(countrylistsize,"&lt;="&amp;countrylistsize),COUNTIF(countrylistsize,"&lt;="&amp;countrylistsize)+SUM(ISNUMBER(countrylistsize))),ROWS(F$3:F150)+SUM(ISBLANK(countrylistsize))),NOT(countrylistsize="")*IF(ISNUMBER(countrylistsize),COUNTIF(countrylistsize,"&lt;="&amp;countrylistsize),COUNTIF(countrylistsize,"&lt;="&amp;countrylistsize)+SUM(ISNUMBER(countrylistsize))),0)), ""))</f>
        <v/>
      </c>
      <c r="I150" s="70"/>
      <c r="J150" s="67" t="str">
        <f t="array" aca="1" ref="J150" ca="1">IF($I$1&lt;&gt;"y", "", IFERROR(INDEX(admin1listsize,MATCH(SMALL(NOT(admin1listsize="")*IF(ISNUMBER(admin1listsize),COUNTIF(admin1listsize,"&lt;="&amp;admin1listsize),COUNTIF(admin1listsize,"&lt;="&amp;admin1listsize)+SUM(ISNUMBER(admin1listsize))),ROWS(D$3:D150)+SUM(ISBLANK(admin1listsize))),NOT(admin1listsize="")*IF(ISNUMBER(admin1listsize),COUNTIF(admin1listsize,"&lt;="&amp;admin1listsize),COUNTIF(admin1listsize,"&lt;="&amp;admin1listsize)+SUM(ISNUMBER(admin1listsize))),0)), ""))</f>
        <v/>
      </c>
      <c r="K150" s="71"/>
    </row>
    <row r="151" spans="1:11" s="1" customFormat="1" x14ac:dyDescent="0.25">
      <c r="A151" s="93" t="str">
        <f>IF($I$1&lt;&gt;"y", "", IF(ISBLANK(DATA!D152),"",IF(ISBLANK(DATA!K152),"NO DATA",DATA!K152)))</f>
        <v>USA</v>
      </c>
      <c r="B151" s="93" t="str">
        <f>IF($I$1&lt;&gt;"y", "",IF(ISBLANK(DATA!D152),"", IF(ISBLANK(DATA!L152),"NO DATA",DATA!L152)))</f>
        <v>Arizona</v>
      </c>
      <c r="C151" s="93" t="str">
        <f t="shared" si="8"/>
        <v>USA@Arizona</v>
      </c>
      <c r="D151" s="93" t="str">
        <f ca="1">IF($I$1&lt;&gt;"y", "", IF(C152="", "", IFERROR(LOOKUP(2,1/(COUNTIF($D$2:D150,mergednames)=0),mergednames), "")))</f>
        <v/>
      </c>
      <c r="E151" s="93" t="str">
        <f t="shared" ca="1" si="7"/>
        <v/>
      </c>
      <c r="F151" s="93" t="str">
        <f ca="1">IF($I$1&lt;&gt;"y", "", IF(A152="", "", IFERROR(LOOKUP(2,1/(COUNTIF($F$2:F150,get_country)=0),get_country), "")))</f>
        <v/>
      </c>
      <c r="G151" s="93" t="str">
        <f t="shared" ca="1" si="6"/>
        <v/>
      </c>
      <c r="H151" s="67" t="str">
        <f t="array" aca="1" ref="H151" ca="1">IF($I$1&lt;&gt;"y", "", IFERROR(INDEX(countrylistsize,MATCH(SMALL(NOT(countrylistsize="")*IF(ISNUMBER(countrylistsize),COUNTIF(countrylistsize,"&lt;="&amp;countrylistsize),COUNTIF(countrylistsize,"&lt;="&amp;countrylistsize)+SUM(ISNUMBER(countrylistsize))),ROWS(F$3:F151)+SUM(ISBLANK(countrylistsize))),NOT(countrylistsize="")*IF(ISNUMBER(countrylistsize),COUNTIF(countrylistsize,"&lt;="&amp;countrylistsize),COUNTIF(countrylistsize,"&lt;="&amp;countrylistsize)+SUM(ISNUMBER(countrylistsize))),0)), ""))</f>
        <v/>
      </c>
      <c r="I151" s="70"/>
      <c r="J151" s="67" t="str">
        <f t="array" aca="1" ref="J151" ca="1">IF($I$1&lt;&gt;"y", "", IFERROR(INDEX(admin1listsize,MATCH(SMALL(NOT(admin1listsize="")*IF(ISNUMBER(admin1listsize),COUNTIF(admin1listsize,"&lt;="&amp;admin1listsize),COUNTIF(admin1listsize,"&lt;="&amp;admin1listsize)+SUM(ISNUMBER(admin1listsize))),ROWS(D$3:D151)+SUM(ISBLANK(admin1listsize))),NOT(admin1listsize="")*IF(ISNUMBER(admin1listsize),COUNTIF(admin1listsize,"&lt;="&amp;admin1listsize),COUNTIF(admin1listsize,"&lt;="&amp;admin1listsize)+SUM(ISNUMBER(admin1listsize))),0)), ""))</f>
        <v/>
      </c>
      <c r="K151" s="71"/>
    </row>
    <row r="152" spans="1:11" s="1" customFormat="1" x14ac:dyDescent="0.25">
      <c r="A152" s="93" t="str">
        <f>IF($I$1&lt;&gt;"y", "", IF(ISBLANK(DATA!D153),"",IF(ISBLANK(DATA!K153),"NO DATA",DATA!K153)))</f>
        <v>USA</v>
      </c>
      <c r="B152" s="93" t="str">
        <f>IF($I$1&lt;&gt;"y", "",IF(ISBLANK(DATA!D153),"", IF(ISBLANK(DATA!L153),"NO DATA",DATA!L153)))</f>
        <v>Arizona</v>
      </c>
      <c r="C152" s="93" t="str">
        <f t="shared" si="8"/>
        <v>USA@Arizona</v>
      </c>
      <c r="D152" s="93" t="str">
        <f ca="1">IF($I$1&lt;&gt;"y", "", IF(C153="", "", IFERROR(LOOKUP(2,1/(COUNTIF($D$2:D151,mergednames)=0),mergednames), "")))</f>
        <v/>
      </c>
      <c r="E152" s="93" t="str">
        <f t="shared" ca="1" si="7"/>
        <v/>
      </c>
      <c r="F152" s="93" t="str">
        <f ca="1">IF($I$1&lt;&gt;"y", "", IF(A153="", "", IFERROR(LOOKUP(2,1/(COUNTIF($F$2:F151,get_country)=0),get_country), "")))</f>
        <v/>
      </c>
      <c r="G152" s="93" t="str">
        <f t="shared" ca="1" si="6"/>
        <v/>
      </c>
      <c r="H152" s="67" t="str">
        <f t="array" aca="1" ref="H152" ca="1">IF($I$1&lt;&gt;"y", "", IFERROR(INDEX(countrylistsize,MATCH(SMALL(NOT(countrylistsize="")*IF(ISNUMBER(countrylistsize),COUNTIF(countrylistsize,"&lt;="&amp;countrylistsize),COUNTIF(countrylistsize,"&lt;="&amp;countrylistsize)+SUM(ISNUMBER(countrylistsize))),ROWS(F$3:F152)+SUM(ISBLANK(countrylistsize))),NOT(countrylistsize="")*IF(ISNUMBER(countrylistsize),COUNTIF(countrylistsize,"&lt;="&amp;countrylistsize),COUNTIF(countrylistsize,"&lt;="&amp;countrylistsize)+SUM(ISNUMBER(countrylistsize))),0)), ""))</f>
        <v/>
      </c>
      <c r="I152" s="70"/>
      <c r="J152" s="67" t="str">
        <f t="array" aca="1" ref="J152" ca="1">IF($I$1&lt;&gt;"y", "", IFERROR(INDEX(admin1listsize,MATCH(SMALL(NOT(admin1listsize="")*IF(ISNUMBER(admin1listsize),COUNTIF(admin1listsize,"&lt;="&amp;admin1listsize),COUNTIF(admin1listsize,"&lt;="&amp;admin1listsize)+SUM(ISNUMBER(admin1listsize))),ROWS(D$3:D152)+SUM(ISBLANK(admin1listsize))),NOT(admin1listsize="")*IF(ISNUMBER(admin1listsize),COUNTIF(admin1listsize,"&lt;="&amp;admin1listsize),COUNTIF(admin1listsize,"&lt;="&amp;admin1listsize)+SUM(ISNUMBER(admin1listsize))),0)), ""))</f>
        <v/>
      </c>
      <c r="K152" s="71"/>
    </row>
    <row r="153" spans="1:11" s="1" customFormat="1" x14ac:dyDescent="0.25">
      <c r="A153" s="93" t="str">
        <f>IF($I$1&lt;&gt;"y", "", IF(ISBLANK(DATA!D154),"",IF(ISBLANK(DATA!K154),"NO DATA",DATA!K154)))</f>
        <v>USA</v>
      </c>
      <c r="B153" s="93" t="str">
        <f>IF($I$1&lt;&gt;"y", "",IF(ISBLANK(DATA!D154),"", IF(ISBLANK(DATA!L154),"NO DATA",DATA!L154)))</f>
        <v>Arizona</v>
      </c>
      <c r="C153" s="93" t="str">
        <f t="shared" si="8"/>
        <v>USA@Arizona</v>
      </c>
      <c r="D153" s="93" t="str">
        <f ca="1">IF($I$1&lt;&gt;"y", "", IF(C154="", "", IFERROR(LOOKUP(2,1/(COUNTIF($D$2:D152,mergednames)=0),mergednames), "")))</f>
        <v/>
      </c>
      <c r="E153" s="93" t="str">
        <f t="shared" ca="1" si="7"/>
        <v/>
      </c>
      <c r="F153" s="93" t="str">
        <f ca="1">IF($I$1&lt;&gt;"y", "", IF(A154="", "", IFERROR(LOOKUP(2,1/(COUNTIF($F$2:F152,get_country)=0),get_country), "")))</f>
        <v/>
      </c>
      <c r="G153" s="93" t="str">
        <f t="shared" ca="1" si="6"/>
        <v/>
      </c>
      <c r="H153" s="67" t="str">
        <f t="array" aca="1" ref="H153" ca="1">IF($I$1&lt;&gt;"y", "", IFERROR(INDEX(countrylistsize,MATCH(SMALL(NOT(countrylistsize="")*IF(ISNUMBER(countrylistsize),COUNTIF(countrylistsize,"&lt;="&amp;countrylistsize),COUNTIF(countrylistsize,"&lt;="&amp;countrylistsize)+SUM(ISNUMBER(countrylistsize))),ROWS(F$3:F153)+SUM(ISBLANK(countrylistsize))),NOT(countrylistsize="")*IF(ISNUMBER(countrylistsize),COUNTIF(countrylistsize,"&lt;="&amp;countrylistsize),COUNTIF(countrylistsize,"&lt;="&amp;countrylistsize)+SUM(ISNUMBER(countrylistsize))),0)), ""))</f>
        <v/>
      </c>
      <c r="I153" s="70"/>
      <c r="J153" s="67" t="str">
        <f t="array" aca="1" ref="J153" ca="1">IF($I$1&lt;&gt;"y", "", IFERROR(INDEX(admin1listsize,MATCH(SMALL(NOT(admin1listsize="")*IF(ISNUMBER(admin1listsize),COUNTIF(admin1listsize,"&lt;="&amp;admin1listsize),COUNTIF(admin1listsize,"&lt;="&amp;admin1listsize)+SUM(ISNUMBER(admin1listsize))),ROWS(D$3:D153)+SUM(ISBLANK(admin1listsize))),NOT(admin1listsize="")*IF(ISNUMBER(admin1listsize),COUNTIF(admin1listsize,"&lt;="&amp;admin1listsize),COUNTIF(admin1listsize,"&lt;="&amp;admin1listsize)+SUM(ISNUMBER(admin1listsize))),0)), ""))</f>
        <v/>
      </c>
      <c r="K153" s="71"/>
    </row>
    <row r="154" spans="1:11" s="1" customFormat="1" x14ac:dyDescent="0.25">
      <c r="A154" s="93" t="str">
        <f>IF($I$1&lt;&gt;"y", "", IF(ISBLANK(DATA!D155),"",IF(ISBLANK(DATA!K155),"NO DATA",DATA!K155)))</f>
        <v>USA</v>
      </c>
      <c r="B154" s="93" t="str">
        <f>IF($I$1&lt;&gt;"y", "",IF(ISBLANK(DATA!D155),"", IF(ISBLANK(DATA!L155),"NO DATA",DATA!L155)))</f>
        <v>Arizona</v>
      </c>
      <c r="C154" s="93" t="str">
        <f t="shared" si="8"/>
        <v>USA@Arizona</v>
      </c>
      <c r="D154" s="93" t="str">
        <f ca="1">IF($I$1&lt;&gt;"y", "", IF(C155="", "", IFERROR(LOOKUP(2,1/(COUNTIF($D$2:D153,mergednames)=0),mergednames), "")))</f>
        <v/>
      </c>
      <c r="E154" s="93" t="str">
        <f t="shared" ca="1" si="7"/>
        <v/>
      </c>
      <c r="F154" s="93" t="str">
        <f ca="1">IF($I$1&lt;&gt;"y", "", IF(A155="", "", IFERROR(LOOKUP(2,1/(COUNTIF($F$2:F153,get_country)=0),get_country), "")))</f>
        <v/>
      </c>
      <c r="G154" s="93" t="str">
        <f t="shared" ca="1" si="6"/>
        <v/>
      </c>
      <c r="H154" s="67" t="str">
        <f t="array" aca="1" ref="H154" ca="1">IF($I$1&lt;&gt;"y", "", IFERROR(INDEX(countrylistsize,MATCH(SMALL(NOT(countrylistsize="")*IF(ISNUMBER(countrylistsize),COUNTIF(countrylistsize,"&lt;="&amp;countrylistsize),COUNTIF(countrylistsize,"&lt;="&amp;countrylistsize)+SUM(ISNUMBER(countrylistsize))),ROWS(F$3:F154)+SUM(ISBLANK(countrylistsize))),NOT(countrylistsize="")*IF(ISNUMBER(countrylistsize),COUNTIF(countrylistsize,"&lt;="&amp;countrylistsize),COUNTIF(countrylistsize,"&lt;="&amp;countrylistsize)+SUM(ISNUMBER(countrylistsize))),0)), ""))</f>
        <v/>
      </c>
      <c r="I154" s="70"/>
      <c r="J154" s="67" t="str">
        <f t="array" aca="1" ref="J154" ca="1">IF($I$1&lt;&gt;"y", "", IFERROR(INDEX(admin1listsize,MATCH(SMALL(NOT(admin1listsize="")*IF(ISNUMBER(admin1listsize),COUNTIF(admin1listsize,"&lt;="&amp;admin1listsize),COUNTIF(admin1listsize,"&lt;="&amp;admin1listsize)+SUM(ISNUMBER(admin1listsize))),ROWS(D$3:D154)+SUM(ISBLANK(admin1listsize))),NOT(admin1listsize="")*IF(ISNUMBER(admin1listsize),COUNTIF(admin1listsize,"&lt;="&amp;admin1listsize),COUNTIF(admin1listsize,"&lt;="&amp;admin1listsize)+SUM(ISNUMBER(admin1listsize))),0)), ""))</f>
        <v/>
      </c>
      <c r="K154" s="71"/>
    </row>
    <row r="155" spans="1:11" s="1" customFormat="1" x14ac:dyDescent="0.25">
      <c r="A155" s="93" t="str">
        <f>IF($I$1&lt;&gt;"y", "", IF(ISBLANK(DATA!D156),"",IF(ISBLANK(DATA!K156),"NO DATA",DATA!K156)))</f>
        <v>USA</v>
      </c>
      <c r="B155" s="93" t="str">
        <f>IF($I$1&lt;&gt;"y", "",IF(ISBLANK(DATA!D156),"", IF(ISBLANK(DATA!L156),"NO DATA",DATA!L156)))</f>
        <v>Arizona</v>
      </c>
      <c r="C155" s="93" t="str">
        <f t="shared" si="8"/>
        <v>USA@Arizona</v>
      </c>
      <c r="D155" s="93" t="str">
        <f ca="1">IF($I$1&lt;&gt;"y", "", IF(C156="", "", IFERROR(LOOKUP(2,1/(COUNTIF($D$2:D154,mergednames)=0),mergednames), "")))</f>
        <v/>
      </c>
      <c r="E155" s="93" t="str">
        <f t="shared" ca="1" si="7"/>
        <v/>
      </c>
      <c r="F155" s="93" t="str">
        <f ca="1">IF($I$1&lt;&gt;"y", "", IF(A156="", "", IFERROR(LOOKUP(2,1/(COUNTIF($F$2:F154,get_country)=0),get_country), "")))</f>
        <v/>
      </c>
      <c r="G155" s="93" t="str">
        <f t="shared" ca="1" si="6"/>
        <v/>
      </c>
      <c r="H155" s="67" t="str">
        <f t="array" aca="1" ref="H155" ca="1">IF($I$1&lt;&gt;"y", "", IFERROR(INDEX(countrylistsize,MATCH(SMALL(NOT(countrylistsize="")*IF(ISNUMBER(countrylistsize),COUNTIF(countrylistsize,"&lt;="&amp;countrylistsize),COUNTIF(countrylistsize,"&lt;="&amp;countrylistsize)+SUM(ISNUMBER(countrylistsize))),ROWS(F$3:F155)+SUM(ISBLANK(countrylistsize))),NOT(countrylistsize="")*IF(ISNUMBER(countrylistsize),COUNTIF(countrylistsize,"&lt;="&amp;countrylistsize),COUNTIF(countrylistsize,"&lt;="&amp;countrylistsize)+SUM(ISNUMBER(countrylistsize))),0)), ""))</f>
        <v/>
      </c>
      <c r="I155" s="70"/>
      <c r="J155" s="67" t="str">
        <f t="array" aca="1" ref="J155" ca="1">IF($I$1&lt;&gt;"y", "", IFERROR(INDEX(admin1listsize,MATCH(SMALL(NOT(admin1listsize="")*IF(ISNUMBER(admin1listsize),COUNTIF(admin1listsize,"&lt;="&amp;admin1listsize),COUNTIF(admin1listsize,"&lt;="&amp;admin1listsize)+SUM(ISNUMBER(admin1listsize))),ROWS(D$3:D155)+SUM(ISBLANK(admin1listsize))),NOT(admin1listsize="")*IF(ISNUMBER(admin1listsize),COUNTIF(admin1listsize,"&lt;="&amp;admin1listsize),COUNTIF(admin1listsize,"&lt;="&amp;admin1listsize)+SUM(ISNUMBER(admin1listsize))),0)), ""))</f>
        <v/>
      </c>
      <c r="K155" s="71"/>
    </row>
    <row r="156" spans="1:11" s="1" customFormat="1" x14ac:dyDescent="0.25">
      <c r="A156" s="93" t="str">
        <f>IF($I$1&lt;&gt;"y", "", IF(ISBLANK(DATA!D157),"",IF(ISBLANK(DATA!K157),"NO DATA",DATA!K157)))</f>
        <v>USA</v>
      </c>
      <c r="B156" s="93" t="str">
        <f>IF($I$1&lt;&gt;"y", "",IF(ISBLANK(DATA!D157),"", IF(ISBLANK(DATA!L157),"NO DATA",DATA!L157)))</f>
        <v>Arizona</v>
      </c>
      <c r="C156" s="93" t="str">
        <f t="shared" si="8"/>
        <v>USA@Arizona</v>
      </c>
      <c r="D156" s="93" t="str">
        <f ca="1">IF($I$1&lt;&gt;"y", "", IF(C157="", "", IFERROR(LOOKUP(2,1/(COUNTIF($D$2:D155,mergednames)=0),mergednames), "")))</f>
        <v/>
      </c>
      <c r="E156" s="93" t="str">
        <f t="shared" ca="1" si="7"/>
        <v/>
      </c>
      <c r="F156" s="93" t="str">
        <f ca="1">IF($I$1&lt;&gt;"y", "", IF(A157="", "", IFERROR(LOOKUP(2,1/(COUNTIF($F$2:F155,get_country)=0),get_country), "")))</f>
        <v/>
      </c>
      <c r="G156" s="93" t="str">
        <f t="shared" ca="1" si="6"/>
        <v/>
      </c>
      <c r="H156" s="67" t="str">
        <f t="array" aca="1" ref="H156" ca="1">IF($I$1&lt;&gt;"y", "", IFERROR(INDEX(countrylistsize,MATCH(SMALL(NOT(countrylistsize="")*IF(ISNUMBER(countrylistsize),COUNTIF(countrylistsize,"&lt;="&amp;countrylistsize),COUNTIF(countrylistsize,"&lt;="&amp;countrylistsize)+SUM(ISNUMBER(countrylistsize))),ROWS(F$3:F156)+SUM(ISBLANK(countrylistsize))),NOT(countrylistsize="")*IF(ISNUMBER(countrylistsize),COUNTIF(countrylistsize,"&lt;="&amp;countrylistsize),COUNTIF(countrylistsize,"&lt;="&amp;countrylistsize)+SUM(ISNUMBER(countrylistsize))),0)), ""))</f>
        <v/>
      </c>
      <c r="I156" s="70"/>
      <c r="J156" s="67" t="str">
        <f t="array" aca="1" ref="J156" ca="1">IF($I$1&lt;&gt;"y", "", IFERROR(INDEX(admin1listsize,MATCH(SMALL(NOT(admin1listsize="")*IF(ISNUMBER(admin1listsize),COUNTIF(admin1listsize,"&lt;="&amp;admin1listsize),COUNTIF(admin1listsize,"&lt;="&amp;admin1listsize)+SUM(ISNUMBER(admin1listsize))),ROWS(D$3:D156)+SUM(ISBLANK(admin1listsize))),NOT(admin1listsize="")*IF(ISNUMBER(admin1listsize),COUNTIF(admin1listsize,"&lt;="&amp;admin1listsize),COUNTIF(admin1listsize,"&lt;="&amp;admin1listsize)+SUM(ISNUMBER(admin1listsize))),0)), ""))</f>
        <v/>
      </c>
      <c r="K156" s="71"/>
    </row>
    <row r="157" spans="1:11" s="1" customFormat="1" x14ac:dyDescent="0.25">
      <c r="A157" s="93" t="str">
        <f>IF($I$1&lt;&gt;"y", "", IF(ISBLANK(DATA!D158),"",IF(ISBLANK(DATA!K158),"NO DATA",DATA!K158)))</f>
        <v>USA</v>
      </c>
      <c r="B157" s="93" t="str">
        <f>IF($I$1&lt;&gt;"y", "",IF(ISBLANK(DATA!D158),"", IF(ISBLANK(DATA!L158),"NO DATA",DATA!L158)))</f>
        <v>Arizona</v>
      </c>
      <c r="C157" s="93" t="str">
        <f t="shared" si="8"/>
        <v>USA@Arizona</v>
      </c>
      <c r="D157" s="93" t="str">
        <f ca="1">IF($I$1&lt;&gt;"y", "", IF(C158="", "", IFERROR(LOOKUP(2,1/(COUNTIF($D$2:D156,mergednames)=0),mergednames), "")))</f>
        <v/>
      </c>
      <c r="E157" s="93" t="str">
        <f t="shared" ca="1" si="7"/>
        <v/>
      </c>
      <c r="F157" s="93" t="str">
        <f ca="1">IF($I$1&lt;&gt;"y", "", IF(A158="", "", IFERROR(LOOKUP(2,1/(COUNTIF($F$2:F156,get_country)=0),get_country), "")))</f>
        <v/>
      </c>
      <c r="G157" s="93" t="str">
        <f t="shared" ca="1" si="6"/>
        <v/>
      </c>
      <c r="H157" s="67" t="str">
        <f t="array" aca="1" ref="H157" ca="1">IF($I$1&lt;&gt;"y", "", IFERROR(INDEX(countrylistsize,MATCH(SMALL(NOT(countrylistsize="")*IF(ISNUMBER(countrylistsize),COUNTIF(countrylistsize,"&lt;="&amp;countrylistsize),COUNTIF(countrylistsize,"&lt;="&amp;countrylistsize)+SUM(ISNUMBER(countrylistsize))),ROWS(F$3:F157)+SUM(ISBLANK(countrylistsize))),NOT(countrylistsize="")*IF(ISNUMBER(countrylistsize),COUNTIF(countrylistsize,"&lt;="&amp;countrylistsize),COUNTIF(countrylistsize,"&lt;="&amp;countrylistsize)+SUM(ISNUMBER(countrylistsize))),0)), ""))</f>
        <v/>
      </c>
      <c r="I157" s="70"/>
      <c r="J157" s="67" t="str">
        <f t="array" aca="1" ref="J157" ca="1">IF($I$1&lt;&gt;"y", "", IFERROR(INDEX(admin1listsize,MATCH(SMALL(NOT(admin1listsize="")*IF(ISNUMBER(admin1listsize),COUNTIF(admin1listsize,"&lt;="&amp;admin1listsize),COUNTIF(admin1listsize,"&lt;="&amp;admin1listsize)+SUM(ISNUMBER(admin1listsize))),ROWS(D$3:D157)+SUM(ISBLANK(admin1listsize))),NOT(admin1listsize="")*IF(ISNUMBER(admin1listsize),COUNTIF(admin1listsize,"&lt;="&amp;admin1listsize),COUNTIF(admin1listsize,"&lt;="&amp;admin1listsize)+SUM(ISNUMBER(admin1listsize))),0)), ""))</f>
        <v/>
      </c>
      <c r="K157" s="71"/>
    </row>
    <row r="158" spans="1:11" s="1" customFormat="1" x14ac:dyDescent="0.25">
      <c r="A158" s="93" t="str">
        <f>IF($I$1&lt;&gt;"y", "", IF(ISBLANK(DATA!D159),"",IF(ISBLANK(DATA!K159),"NO DATA",DATA!K159)))</f>
        <v>USA</v>
      </c>
      <c r="B158" s="93" t="str">
        <f>IF($I$1&lt;&gt;"y", "",IF(ISBLANK(DATA!D159),"", IF(ISBLANK(DATA!L159),"NO DATA",DATA!L159)))</f>
        <v>Arizona</v>
      </c>
      <c r="C158" s="93" t="str">
        <f t="shared" si="8"/>
        <v>USA@Arizona</v>
      </c>
      <c r="D158" s="93" t="str">
        <f ca="1">IF($I$1&lt;&gt;"y", "", IF(C159="", "", IFERROR(LOOKUP(2,1/(COUNTIF($D$2:D157,mergednames)=0),mergednames), "")))</f>
        <v/>
      </c>
      <c r="E158" s="93" t="str">
        <f t="shared" ca="1" si="7"/>
        <v/>
      </c>
      <c r="F158" s="93" t="str">
        <f ca="1">IF($I$1&lt;&gt;"y", "", IF(A159="", "", IFERROR(LOOKUP(2,1/(COUNTIF($F$2:F157,get_country)=0),get_country), "")))</f>
        <v/>
      </c>
      <c r="G158" s="93" t="str">
        <f t="shared" ca="1" si="6"/>
        <v/>
      </c>
      <c r="H158" s="67" t="str">
        <f t="array" aca="1" ref="H158" ca="1">IF($I$1&lt;&gt;"y", "", IFERROR(INDEX(countrylistsize,MATCH(SMALL(NOT(countrylistsize="")*IF(ISNUMBER(countrylistsize),COUNTIF(countrylistsize,"&lt;="&amp;countrylistsize),COUNTIF(countrylistsize,"&lt;="&amp;countrylistsize)+SUM(ISNUMBER(countrylistsize))),ROWS(F$3:F158)+SUM(ISBLANK(countrylistsize))),NOT(countrylistsize="")*IF(ISNUMBER(countrylistsize),COUNTIF(countrylistsize,"&lt;="&amp;countrylistsize),COUNTIF(countrylistsize,"&lt;="&amp;countrylistsize)+SUM(ISNUMBER(countrylistsize))),0)), ""))</f>
        <v/>
      </c>
      <c r="I158" s="70"/>
      <c r="J158" s="67" t="str">
        <f t="array" aca="1" ref="J158" ca="1">IF($I$1&lt;&gt;"y", "", IFERROR(INDEX(admin1listsize,MATCH(SMALL(NOT(admin1listsize="")*IF(ISNUMBER(admin1listsize),COUNTIF(admin1listsize,"&lt;="&amp;admin1listsize),COUNTIF(admin1listsize,"&lt;="&amp;admin1listsize)+SUM(ISNUMBER(admin1listsize))),ROWS(D$3:D158)+SUM(ISBLANK(admin1listsize))),NOT(admin1listsize="")*IF(ISNUMBER(admin1listsize),COUNTIF(admin1listsize,"&lt;="&amp;admin1listsize),COUNTIF(admin1listsize,"&lt;="&amp;admin1listsize)+SUM(ISNUMBER(admin1listsize))),0)), ""))</f>
        <v/>
      </c>
      <c r="K158" s="71"/>
    </row>
    <row r="159" spans="1:11" s="1" customFormat="1" x14ac:dyDescent="0.25">
      <c r="A159" s="93" t="str">
        <f>IF($I$1&lt;&gt;"y", "", IF(ISBLANK(DATA!D160),"",IF(ISBLANK(DATA!K160),"NO DATA",DATA!K160)))</f>
        <v>USA</v>
      </c>
      <c r="B159" s="93" t="str">
        <f>IF($I$1&lt;&gt;"y", "",IF(ISBLANK(DATA!D160),"", IF(ISBLANK(DATA!L160),"NO DATA",DATA!L160)))</f>
        <v>Arizona</v>
      </c>
      <c r="C159" s="93" t="str">
        <f t="shared" si="8"/>
        <v>USA@Arizona</v>
      </c>
      <c r="D159" s="93" t="str">
        <f ca="1">IF($I$1&lt;&gt;"y", "", IF(C160="", "", IFERROR(LOOKUP(2,1/(COUNTIF($D$2:D158,mergednames)=0),mergednames), "")))</f>
        <v/>
      </c>
      <c r="E159" s="93" t="str">
        <f t="shared" ca="1" si="7"/>
        <v/>
      </c>
      <c r="F159" s="93" t="str">
        <f ca="1">IF($I$1&lt;&gt;"y", "", IF(A160="", "", IFERROR(LOOKUP(2,1/(COUNTIF($F$2:F158,get_country)=0),get_country), "")))</f>
        <v/>
      </c>
      <c r="G159" s="93" t="str">
        <f t="shared" ca="1" si="6"/>
        <v/>
      </c>
      <c r="H159" s="67" t="str">
        <f t="array" aca="1" ref="H159" ca="1">IF($I$1&lt;&gt;"y", "", IFERROR(INDEX(countrylistsize,MATCH(SMALL(NOT(countrylistsize="")*IF(ISNUMBER(countrylistsize),COUNTIF(countrylistsize,"&lt;="&amp;countrylistsize),COUNTIF(countrylistsize,"&lt;="&amp;countrylistsize)+SUM(ISNUMBER(countrylistsize))),ROWS(F$3:F159)+SUM(ISBLANK(countrylistsize))),NOT(countrylistsize="")*IF(ISNUMBER(countrylistsize),COUNTIF(countrylistsize,"&lt;="&amp;countrylistsize),COUNTIF(countrylistsize,"&lt;="&amp;countrylistsize)+SUM(ISNUMBER(countrylistsize))),0)), ""))</f>
        <v/>
      </c>
      <c r="I159" s="70"/>
      <c r="J159" s="67" t="str">
        <f t="array" aca="1" ref="J159" ca="1">IF($I$1&lt;&gt;"y", "", IFERROR(INDEX(admin1listsize,MATCH(SMALL(NOT(admin1listsize="")*IF(ISNUMBER(admin1listsize),COUNTIF(admin1listsize,"&lt;="&amp;admin1listsize),COUNTIF(admin1listsize,"&lt;="&amp;admin1listsize)+SUM(ISNUMBER(admin1listsize))),ROWS(D$3:D159)+SUM(ISBLANK(admin1listsize))),NOT(admin1listsize="")*IF(ISNUMBER(admin1listsize),COUNTIF(admin1listsize,"&lt;="&amp;admin1listsize),COUNTIF(admin1listsize,"&lt;="&amp;admin1listsize)+SUM(ISNUMBER(admin1listsize))),0)), ""))</f>
        <v/>
      </c>
      <c r="K159" s="71"/>
    </row>
    <row r="160" spans="1:11" s="1" customFormat="1" x14ac:dyDescent="0.25">
      <c r="A160" s="93" t="str">
        <f>IF($I$1&lt;&gt;"y", "", IF(ISBLANK(DATA!D161),"",IF(ISBLANK(DATA!K161),"NO DATA",DATA!K161)))</f>
        <v>USA</v>
      </c>
      <c r="B160" s="93" t="str">
        <f>IF($I$1&lt;&gt;"y", "",IF(ISBLANK(DATA!D161),"", IF(ISBLANK(DATA!L161),"NO DATA",DATA!L161)))</f>
        <v>California</v>
      </c>
      <c r="C160" s="93" t="str">
        <f t="shared" si="8"/>
        <v>USA@California</v>
      </c>
      <c r="D160" s="93" t="str">
        <f ca="1">IF($I$1&lt;&gt;"y", "", IF(C161="", "", IFERROR(LOOKUP(2,1/(COUNTIF($D$2:D159,mergednames)=0),mergednames), "")))</f>
        <v/>
      </c>
      <c r="E160" s="93" t="str">
        <f t="shared" ca="1" si="7"/>
        <v/>
      </c>
      <c r="F160" s="93" t="str">
        <f ca="1">IF($I$1&lt;&gt;"y", "", IF(A161="", "", IFERROR(LOOKUP(2,1/(COUNTIF($F$2:F159,get_country)=0),get_country), "")))</f>
        <v/>
      </c>
      <c r="G160" s="93" t="str">
        <f t="shared" ca="1" si="6"/>
        <v/>
      </c>
      <c r="H160" s="67" t="str">
        <f t="array" aca="1" ref="H160" ca="1">IF($I$1&lt;&gt;"y", "", IFERROR(INDEX(countrylistsize,MATCH(SMALL(NOT(countrylistsize="")*IF(ISNUMBER(countrylistsize),COUNTIF(countrylistsize,"&lt;="&amp;countrylistsize),COUNTIF(countrylistsize,"&lt;="&amp;countrylistsize)+SUM(ISNUMBER(countrylistsize))),ROWS(F$3:F160)+SUM(ISBLANK(countrylistsize))),NOT(countrylistsize="")*IF(ISNUMBER(countrylistsize),COUNTIF(countrylistsize,"&lt;="&amp;countrylistsize),COUNTIF(countrylistsize,"&lt;="&amp;countrylistsize)+SUM(ISNUMBER(countrylistsize))),0)), ""))</f>
        <v/>
      </c>
      <c r="I160" s="70"/>
      <c r="J160" s="67" t="str">
        <f t="array" aca="1" ref="J160" ca="1">IF($I$1&lt;&gt;"y", "", IFERROR(INDEX(admin1listsize,MATCH(SMALL(NOT(admin1listsize="")*IF(ISNUMBER(admin1listsize),COUNTIF(admin1listsize,"&lt;="&amp;admin1listsize),COUNTIF(admin1listsize,"&lt;="&amp;admin1listsize)+SUM(ISNUMBER(admin1listsize))),ROWS(D$3:D160)+SUM(ISBLANK(admin1listsize))),NOT(admin1listsize="")*IF(ISNUMBER(admin1listsize),COUNTIF(admin1listsize,"&lt;="&amp;admin1listsize),COUNTIF(admin1listsize,"&lt;="&amp;admin1listsize)+SUM(ISNUMBER(admin1listsize))),0)), ""))</f>
        <v/>
      </c>
      <c r="K160" s="71"/>
    </row>
    <row r="161" spans="1:11" s="1" customFormat="1" x14ac:dyDescent="0.25">
      <c r="A161" s="93" t="str">
        <f>IF($I$1&lt;&gt;"y", "", IF(ISBLANK(DATA!D162),"",IF(ISBLANK(DATA!K162),"NO DATA",DATA!K162)))</f>
        <v>USA</v>
      </c>
      <c r="B161" s="93" t="str">
        <f>IF($I$1&lt;&gt;"y", "",IF(ISBLANK(DATA!D162),"", IF(ISBLANK(DATA!L162),"NO DATA",DATA!L162)))</f>
        <v>California</v>
      </c>
      <c r="C161" s="93" t="str">
        <f t="shared" si="8"/>
        <v>USA@California</v>
      </c>
      <c r="D161" s="93" t="str">
        <f ca="1">IF($I$1&lt;&gt;"y", "", IF(C162="", "", IFERROR(LOOKUP(2,1/(COUNTIF($D$2:D160,mergednames)=0),mergednames), "")))</f>
        <v/>
      </c>
      <c r="E161" s="93" t="str">
        <f t="shared" ca="1" si="7"/>
        <v/>
      </c>
      <c r="F161" s="93" t="str">
        <f ca="1">IF($I$1&lt;&gt;"y", "", IF(A162="", "", IFERROR(LOOKUP(2,1/(COUNTIF($F$2:F160,get_country)=0),get_country), "")))</f>
        <v/>
      </c>
      <c r="G161" s="93" t="str">
        <f t="shared" ca="1" si="6"/>
        <v/>
      </c>
      <c r="H161" s="67" t="str">
        <f t="array" aca="1" ref="H161" ca="1">IF($I$1&lt;&gt;"y", "", IFERROR(INDEX(countrylistsize,MATCH(SMALL(NOT(countrylistsize="")*IF(ISNUMBER(countrylistsize),COUNTIF(countrylistsize,"&lt;="&amp;countrylistsize),COUNTIF(countrylistsize,"&lt;="&amp;countrylistsize)+SUM(ISNUMBER(countrylistsize))),ROWS(F$3:F161)+SUM(ISBLANK(countrylistsize))),NOT(countrylistsize="")*IF(ISNUMBER(countrylistsize),COUNTIF(countrylistsize,"&lt;="&amp;countrylistsize),COUNTIF(countrylistsize,"&lt;="&amp;countrylistsize)+SUM(ISNUMBER(countrylistsize))),0)), ""))</f>
        <v/>
      </c>
      <c r="I161" s="70"/>
      <c r="J161" s="67" t="str">
        <f t="array" aca="1" ref="J161" ca="1">IF($I$1&lt;&gt;"y", "", IFERROR(INDEX(admin1listsize,MATCH(SMALL(NOT(admin1listsize="")*IF(ISNUMBER(admin1listsize),COUNTIF(admin1listsize,"&lt;="&amp;admin1listsize),COUNTIF(admin1listsize,"&lt;="&amp;admin1listsize)+SUM(ISNUMBER(admin1listsize))),ROWS(D$3:D161)+SUM(ISBLANK(admin1listsize))),NOT(admin1listsize="")*IF(ISNUMBER(admin1listsize),COUNTIF(admin1listsize,"&lt;="&amp;admin1listsize),COUNTIF(admin1listsize,"&lt;="&amp;admin1listsize)+SUM(ISNUMBER(admin1listsize))),0)), ""))</f>
        <v/>
      </c>
      <c r="K161" s="71"/>
    </row>
    <row r="162" spans="1:11" s="1" customFormat="1" x14ac:dyDescent="0.25">
      <c r="A162" s="93" t="str">
        <f>IF($I$1&lt;&gt;"y", "", IF(ISBLANK(DATA!D163),"",IF(ISBLANK(DATA!K163),"NO DATA",DATA!K163)))</f>
        <v>USA</v>
      </c>
      <c r="B162" s="93" t="str">
        <f>IF($I$1&lt;&gt;"y", "",IF(ISBLANK(DATA!D163),"", IF(ISBLANK(DATA!L163),"NO DATA",DATA!L163)))</f>
        <v>California</v>
      </c>
      <c r="C162" s="93" t="str">
        <f t="shared" si="8"/>
        <v>USA@California</v>
      </c>
      <c r="D162" s="93" t="str">
        <f ca="1">IF($I$1&lt;&gt;"y", "", IF(C163="", "", IFERROR(LOOKUP(2,1/(COUNTIF($D$2:D161,mergednames)=0),mergednames), "")))</f>
        <v/>
      </c>
      <c r="E162" s="93" t="str">
        <f t="shared" ca="1" si="7"/>
        <v/>
      </c>
      <c r="F162" s="93" t="str">
        <f ca="1">IF($I$1&lt;&gt;"y", "", IF(A163="", "", IFERROR(LOOKUP(2,1/(COUNTIF($F$2:F161,get_country)=0),get_country), "")))</f>
        <v/>
      </c>
      <c r="G162" s="93" t="str">
        <f t="shared" ca="1" si="6"/>
        <v/>
      </c>
      <c r="H162" s="67" t="str">
        <f t="array" aca="1" ref="H162" ca="1">IF($I$1&lt;&gt;"y", "", IFERROR(INDEX(countrylistsize,MATCH(SMALL(NOT(countrylistsize="")*IF(ISNUMBER(countrylistsize),COUNTIF(countrylistsize,"&lt;="&amp;countrylistsize),COUNTIF(countrylistsize,"&lt;="&amp;countrylistsize)+SUM(ISNUMBER(countrylistsize))),ROWS(F$3:F162)+SUM(ISBLANK(countrylistsize))),NOT(countrylistsize="")*IF(ISNUMBER(countrylistsize),COUNTIF(countrylistsize,"&lt;="&amp;countrylistsize),COUNTIF(countrylistsize,"&lt;="&amp;countrylistsize)+SUM(ISNUMBER(countrylistsize))),0)), ""))</f>
        <v/>
      </c>
      <c r="I162" s="70"/>
      <c r="J162" s="67" t="str">
        <f t="array" aca="1" ref="J162" ca="1">IF($I$1&lt;&gt;"y", "", IFERROR(INDEX(admin1listsize,MATCH(SMALL(NOT(admin1listsize="")*IF(ISNUMBER(admin1listsize),COUNTIF(admin1listsize,"&lt;="&amp;admin1listsize),COUNTIF(admin1listsize,"&lt;="&amp;admin1listsize)+SUM(ISNUMBER(admin1listsize))),ROWS(D$3:D162)+SUM(ISBLANK(admin1listsize))),NOT(admin1listsize="")*IF(ISNUMBER(admin1listsize),COUNTIF(admin1listsize,"&lt;="&amp;admin1listsize),COUNTIF(admin1listsize,"&lt;="&amp;admin1listsize)+SUM(ISNUMBER(admin1listsize))),0)), ""))</f>
        <v/>
      </c>
      <c r="K162" s="71"/>
    </row>
    <row r="163" spans="1:11" s="1" customFormat="1" x14ac:dyDescent="0.25">
      <c r="A163" s="93" t="str">
        <f>IF($I$1&lt;&gt;"y", "", IF(ISBLANK(DATA!D164),"",IF(ISBLANK(DATA!K164),"NO DATA",DATA!K164)))</f>
        <v>USA</v>
      </c>
      <c r="B163" s="93" t="str">
        <f>IF($I$1&lt;&gt;"y", "",IF(ISBLANK(DATA!D164),"", IF(ISBLANK(DATA!L164),"NO DATA",DATA!L164)))</f>
        <v>California</v>
      </c>
      <c r="C163" s="93" t="str">
        <f t="shared" si="8"/>
        <v>USA@California</v>
      </c>
      <c r="D163" s="93" t="str">
        <f ca="1">IF($I$1&lt;&gt;"y", "", IF(C164="", "", IFERROR(LOOKUP(2,1/(COUNTIF($D$2:D162,mergednames)=0),mergednames), "")))</f>
        <v/>
      </c>
      <c r="E163" s="93" t="str">
        <f t="shared" ca="1" si="7"/>
        <v/>
      </c>
      <c r="F163" s="93" t="str">
        <f ca="1">IF($I$1&lt;&gt;"y", "", IF(A164="", "", IFERROR(LOOKUP(2,1/(COUNTIF($F$2:F162,get_country)=0),get_country), "")))</f>
        <v/>
      </c>
      <c r="G163" s="93" t="str">
        <f t="shared" ca="1" si="6"/>
        <v/>
      </c>
      <c r="H163" s="67" t="str">
        <f t="array" aca="1" ref="H163" ca="1">IF($I$1&lt;&gt;"y", "", IFERROR(INDEX(countrylistsize,MATCH(SMALL(NOT(countrylistsize="")*IF(ISNUMBER(countrylistsize),COUNTIF(countrylistsize,"&lt;="&amp;countrylistsize),COUNTIF(countrylistsize,"&lt;="&amp;countrylistsize)+SUM(ISNUMBER(countrylistsize))),ROWS(F$3:F163)+SUM(ISBLANK(countrylistsize))),NOT(countrylistsize="")*IF(ISNUMBER(countrylistsize),COUNTIF(countrylistsize,"&lt;="&amp;countrylistsize),COUNTIF(countrylistsize,"&lt;="&amp;countrylistsize)+SUM(ISNUMBER(countrylistsize))),0)), ""))</f>
        <v/>
      </c>
      <c r="I163" s="70"/>
      <c r="J163" s="67" t="str">
        <f t="array" aca="1" ref="J163" ca="1">IF($I$1&lt;&gt;"y", "", IFERROR(INDEX(admin1listsize,MATCH(SMALL(NOT(admin1listsize="")*IF(ISNUMBER(admin1listsize),COUNTIF(admin1listsize,"&lt;="&amp;admin1listsize),COUNTIF(admin1listsize,"&lt;="&amp;admin1listsize)+SUM(ISNUMBER(admin1listsize))),ROWS(D$3:D163)+SUM(ISBLANK(admin1listsize))),NOT(admin1listsize="")*IF(ISNUMBER(admin1listsize),COUNTIF(admin1listsize,"&lt;="&amp;admin1listsize),COUNTIF(admin1listsize,"&lt;="&amp;admin1listsize)+SUM(ISNUMBER(admin1listsize))),0)), ""))</f>
        <v/>
      </c>
      <c r="K163" s="71"/>
    </row>
    <row r="164" spans="1:11" s="1" customFormat="1" x14ac:dyDescent="0.25">
      <c r="A164" s="93" t="str">
        <f>IF($I$1&lt;&gt;"y", "", IF(ISBLANK(DATA!D165),"",IF(ISBLANK(DATA!K165),"NO DATA",DATA!K165)))</f>
        <v>USA</v>
      </c>
      <c r="B164" s="93" t="str">
        <f>IF($I$1&lt;&gt;"y", "",IF(ISBLANK(DATA!D165),"", IF(ISBLANK(DATA!L165),"NO DATA",DATA!L165)))</f>
        <v>California</v>
      </c>
      <c r="C164" s="93" t="str">
        <f t="shared" si="8"/>
        <v>USA@California</v>
      </c>
      <c r="D164" s="93" t="str">
        <f ca="1">IF($I$1&lt;&gt;"y", "", IF(C165="", "", IFERROR(LOOKUP(2,1/(COUNTIF($D$2:D163,mergednames)=0),mergednames), "")))</f>
        <v/>
      </c>
      <c r="E164" s="93" t="str">
        <f t="shared" ca="1" si="7"/>
        <v/>
      </c>
      <c r="F164" s="93" t="str">
        <f ca="1">IF($I$1&lt;&gt;"y", "", IF(A165="", "", IFERROR(LOOKUP(2,1/(COUNTIF($F$2:F163,get_country)=0),get_country), "")))</f>
        <v/>
      </c>
      <c r="G164" s="93" t="str">
        <f t="shared" ca="1" si="6"/>
        <v/>
      </c>
      <c r="H164" s="67" t="str">
        <f t="array" aca="1" ref="H164" ca="1">IF($I$1&lt;&gt;"y", "", IFERROR(INDEX(countrylistsize,MATCH(SMALL(NOT(countrylistsize="")*IF(ISNUMBER(countrylistsize),COUNTIF(countrylistsize,"&lt;="&amp;countrylistsize),COUNTIF(countrylistsize,"&lt;="&amp;countrylistsize)+SUM(ISNUMBER(countrylistsize))),ROWS(F$3:F164)+SUM(ISBLANK(countrylistsize))),NOT(countrylistsize="")*IF(ISNUMBER(countrylistsize),COUNTIF(countrylistsize,"&lt;="&amp;countrylistsize),COUNTIF(countrylistsize,"&lt;="&amp;countrylistsize)+SUM(ISNUMBER(countrylistsize))),0)), ""))</f>
        <v/>
      </c>
      <c r="I164" s="70"/>
      <c r="J164" s="67" t="str">
        <f t="array" aca="1" ref="J164" ca="1">IF($I$1&lt;&gt;"y", "", IFERROR(INDEX(admin1listsize,MATCH(SMALL(NOT(admin1listsize="")*IF(ISNUMBER(admin1listsize),COUNTIF(admin1listsize,"&lt;="&amp;admin1listsize),COUNTIF(admin1listsize,"&lt;="&amp;admin1listsize)+SUM(ISNUMBER(admin1listsize))),ROWS(D$3:D164)+SUM(ISBLANK(admin1listsize))),NOT(admin1listsize="")*IF(ISNUMBER(admin1listsize),COUNTIF(admin1listsize,"&lt;="&amp;admin1listsize),COUNTIF(admin1listsize,"&lt;="&amp;admin1listsize)+SUM(ISNUMBER(admin1listsize))),0)), ""))</f>
        <v/>
      </c>
      <c r="K164" s="71"/>
    </row>
    <row r="165" spans="1:11" s="1" customFormat="1" x14ac:dyDescent="0.25">
      <c r="A165" s="93" t="str">
        <f>IF($I$1&lt;&gt;"y", "", IF(ISBLANK(DATA!D166),"",IF(ISBLANK(DATA!K166),"NO DATA",DATA!K166)))</f>
        <v>USA</v>
      </c>
      <c r="B165" s="93" t="str">
        <f>IF($I$1&lt;&gt;"y", "",IF(ISBLANK(DATA!D166),"", IF(ISBLANK(DATA!L166),"NO DATA",DATA!L166)))</f>
        <v>California</v>
      </c>
      <c r="C165" s="93" t="str">
        <f t="shared" si="8"/>
        <v>USA@California</v>
      </c>
      <c r="D165" s="93" t="str">
        <f ca="1">IF($I$1&lt;&gt;"y", "", IF(C166="", "", IFERROR(LOOKUP(2,1/(COUNTIF($D$2:D164,mergednames)=0),mergednames), "")))</f>
        <v/>
      </c>
      <c r="E165" s="93" t="str">
        <f t="shared" ca="1" si="7"/>
        <v/>
      </c>
      <c r="F165" s="93" t="str">
        <f ca="1">IF($I$1&lt;&gt;"y", "", IF(A166="", "", IFERROR(LOOKUP(2,1/(COUNTIF($F$2:F164,get_country)=0),get_country), "")))</f>
        <v/>
      </c>
      <c r="G165" s="93" t="str">
        <f t="shared" ca="1" si="6"/>
        <v/>
      </c>
      <c r="H165" s="67" t="str">
        <f t="array" aca="1" ref="H165" ca="1">IF($I$1&lt;&gt;"y", "", IFERROR(INDEX(countrylistsize,MATCH(SMALL(NOT(countrylistsize="")*IF(ISNUMBER(countrylistsize),COUNTIF(countrylistsize,"&lt;="&amp;countrylistsize),COUNTIF(countrylistsize,"&lt;="&amp;countrylistsize)+SUM(ISNUMBER(countrylistsize))),ROWS(F$3:F165)+SUM(ISBLANK(countrylistsize))),NOT(countrylistsize="")*IF(ISNUMBER(countrylistsize),COUNTIF(countrylistsize,"&lt;="&amp;countrylistsize),COUNTIF(countrylistsize,"&lt;="&amp;countrylistsize)+SUM(ISNUMBER(countrylistsize))),0)), ""))</f>
        <v/>
      </c>
      <c r="I165" s="70"/>
      <c r="J165" s="67" t="str">
        <f t="array" aca="1" ref="J165" ca="1">IF($I$1&lt;&gt;"y", "", IFERROR(INDEX(admin1listsize,MATCH(SMALL(NOT(admin1listsize="")*IF(ISNUMBER(admin1listsize),COUNTIF(admin1listsize,"&lt;="&amp;admin1listsize),COUNTIF(admin1listsize,"&lt;="&amp;admin1listsize)+SUM(ISNUMBER(admin1listsize))),ROWS(D$3:D165)+SUM(ISBLANK(admin1listsize))),NOT(admin1listsize="")*IF(ISNUMBER(admin1listsize),COUNTIF(admin1listsize,"&lt;="&amp;admin1listsize),COUNTIF(admin1listsize,"&lt;="&amp;admin1listsize)+SUM(ISNUMBER(admin1listsize))),0)), ""))</f>
        <v/>
      </c>
      <c r="K165" s="71"/>
    </row>
    <row r="166" spans="1:11" s="1" customFormat="1" x14ac:dyDescent="0.25">
      <c r="A166" s="93" t="str">
        <f>IF($I$1&lt;&gt;"y", "", IF(ISBLANK(DATA!D167),"",IF(ISBLANK(DATA!K167),"NO DATA",DATA!K167)))</f>
        <v>USA</v>
      </c>
      <c r="B166" s="93" t="str">
        <f>IF($I$1&lt;&gt;"y", "",IF(ISBLANK(DATA!D167),"", IF(ISBLANK(DATA!L167),"NO DATA",DATA!L167)))</f>
        <v>California</v>
      </c>
      <c r="C166" s="93" t="str">
        <f t="shared" si="8"/>
        <v>USA@California</v>
      </c>
      <c r="D166" s="93" t="str">
        <f ca="1">IF($I$1&lt;&gt;"y", "", IF(C167="", "", IFERROR(LOOKUP(2,1/(COUNTIF($D$2:D165,mergednames)=0),mergednames), "")))</f>
        <v/>
      </c>
      <c r="E166" s="93" t="str">
        <f t="shared" ca="1" si="7"/>
        <v/>
      </c>
      <c r="F166" s="93" t="str">
        <f ca="1">IF($I$1&lt;&gt;"y", "", IF(A167="", "", IFERROR(LOOKUP(2,1/(COUNTIF($F$2:F165,get_country)=0),get_country), "")))</f>
        <v/>
      </c>
      <c r="G166" s="93" t="str">
        <f t="shared" ca="1" si="6"/>
        <v/>
      </c>
      <c r="H166" s="67" t="str">
        <f t="array" aca="1" ref="H166" ca="1">IF($I$1&lt;&gt;"y", "", IFERROR(INDEX(countrylistsize,MATCH(SMALL(NOT(countrylistsize="")*IF(ISNUMBER(countrylistsize),COUNTIF(countrylistsize,"&lt;="&amp;countrylistsize),COUNTIF(countrylistsize,"&lt;="&amp;countrylistsize)+SUM(ISNUMBER(countrylistsize))),ROWS(F$3:F166)+SUM(ISBLANK(countrylistsize))),NOT(countrylistsize="")*IF(ISNUMBER(countrylistsize),COUNTIF(countrylistsize,"&lt;="&amp;countrylistsize),COUNTIF(countrylistsize,"&lt;="&amp;countrylistsize)+SUM(ISNUMBER(countrylistsize))),0)), ""))</f>
        <v/>
      </c>
      <c r="I166" s="70"/>
      <c r="J166" s="67" t="str">
        <f t="array" aca="1" ref="J166" ca="1">IF($I$1&lt;&gt;"y", "", IFERROR(INDEX(admin1listsize,MATCH(SMALL(NOT(admin1listsize="")*IF(ISNUMBER(admin1listsize),COUNTIF(admin1listsize,"&lt;="&amp;admin1listsize),COUNTIF(admin1listsize,"&lt;="&amp;admin1listsize)+SUM(ISNUMBER(admin1listsize))),ROWS(D$3:D166)+SUM(ISBLANK(admin1listsize))),NOT(admin1listsize="")*IF(ISNUMBER(admin1listsize),COUNTIF(admin1listsize,"&lt;="&amp;admin1listsize),COUNTIF(admin1listsize,"&lt;="&amp;admin1listsize)+SUM(ISNUMBER(admin1listsize))),0)), ""))</f>
        <v/>
      </c>
      <c r="K166" s="71"/>
    </row>
    <row r="167" spans="1:11" s="1" customFormat="1" x14ac:dyDescent="0.25">
      <c r="A167" s="93" t="str">
        <f>IF($I$1&lt;&gt;"y", "", IF(ISBLANK(DATA!D168),"",IF(ISBLANK(DATA!K168),"NO DATA",DATA!K168)))</f>
        <v>USA</v>
      </c>
      <c r="B167" s="93" t="str">
        <f>IF($I$1&lt;&gt;"y", "",IF(ISBLANK(DATA!D168),"", IF(ISBLANK(DATA!L168),"NO DATA",DATA!L168)))</f>
        <v>Nevada</v>
      </c>
      <c r="C167" s="93" t="str">
        <f t="shared" si="8"/>
        <v>USA@Nevada</v>
      </c>
      <c r="D167" s="93" t="str">
        <f ca="1">IF($I$1&lt;&gt;"y", "", IF(C168="", "", IFERROR(LOOKUP(2,1/(COUNTIF($D$2:D166,mergednames)=0),mergednames), "")))</f>
        <v/>
      </c>
      <c r="E167" s="93" t="str">
        <f t="shared" ca="1" si="7"/>
        <v/>
      </c>
      <c r="F167" s="93" t="str">
        <f ca="1">IF($I$1&lt;&gt;"y", "", IF(A168="", "", IFERROR(LOOKUP(2,1/(COUNTIF($F$2:F166,get_country)=0),get_country), "")))</f>
        <v/>
      </c>
      <c r="G167" s="93" t="str">
        <f t="shared" ca="1" si="6"/>
        <v/>
      </c>
      <c r="H167" s="67" t="str">
        <f t="array" aca="1" ref="H167" ca="1">IF($I$1&lt;&gt;"y", "", IFERROR(INDEX(countrylistsize,MATCH(SMALL(NOT(countrylistsize="")*IF(ISNUMBER(countrylistsize),COUNTIF(countrylistsize,"&lt;="&amp;countrylistsize),COUNTIF(countrylistsize,"&lt;="&amp;countrylistsize)+SUM(ISNUMBER(countrylistsize))),ROWS(F$3:F167)+SUM(ISBLANK(countrylistsize))),NOT(countrylistsize="")*IF(ISNUMBER(countrylistsize),COUNTIF(countrylistsize,"&lt;="&amp;countrylistsize),COUNTIF(countrylistsize,"&lt;="&amp;countrylistsize)+SUM(ISNUMBER(countrylistsize))),0)), ""))</f>
        <v/>
      </c>
      <c r="I167" s="70"/>
      <c r="J167" s="67" t="str">
        <f t="array" aca="1" ref="J167" ca="1">IF($I$1&lt;&gt;"y", "", IFERROR(INDEX(admin1listsize,MATCH(SMALL(NOT(admin1listsize="")*IF(ISNUMBER(admin1listsize),COUNTIF(admin1listsize,"&lt;="&amp;admin1listsize),COUNTIF(admin1listsize,"&lt;="&amp;admin1listsize)+SUM(ISNUMBER(admin1listsize))),ROWS(D$3:D167)+SUM(ISBLANK(admin1listsize))),NOT(admin1listsize="")*IF(ISNUMBER(admin1listsize),COUNTIF(admin1listsize,"&lt;="&amp;admin1listsize),COUNTIF(admin1listsize,"&lt;="&amp;admin1listsize)+SUM(ISNUMBER(admin1listsize))),0)), ""))</f>
        <v/>
      </c>
      <c r="K167" s="71"/>
    </row>
    <row r="168" spans="1:11" s="1" customFormat="1" x14ac:dyDescent="0.25">
      <c r="A168" s="93" t="str">
        <f>IF($I$1&lt;&gt;"y", "", IF(ISBLANK(DATA!D169),"",IF(ISBLANK(DATA!K169),"NO DATA",DATA!K169)))</f>
        <v>USA</v>
      </c>
      <c r="B168" s="93" t="str">
        <f>IF($I$1&lt;&gt;"y", "",IF(ISBLANK(DATA!D169),"", IF(ISBLANK(DATA!L169),"NO DATA",DATA!L169)))</f>
        <v>Nevada</v>
      </c>
      <c r="C168" s="93" t="str">
        <f t="shared" si="8"/>
        <v>USA@Nevada</v>
      </c>
      <c r="D168" s="93" t="str">
        <f ca="1">IF($I$1&lt;&gt;"y", "", IF(C169="", "", IFERROR(LOOKUP(2,1/(COUNTIF($D$2:D167,mergednames)=0),mergednames), "")))</f>
        <v/>
      </c>
      <c r="E168" s="93" t="str">
        <f t="shared" ca="1" si="7"/>
        <v/>
      </c>
      <c r="F168" s="93" t="str">
        <f ca="1">IF($I$1&lt;&gt;"y", "", IF(A169="", "", IFERROR(LOOKUP(2,1/(COUNTIF($F$2:F167,get_country)=0),get_country), "")))</f>
        <v/>
      </c>
      <c r="G168" s="93" t="str">
        <f t="shared" ca="1" si="6"/>
        <v/>
      </c>
      <c r="H168" s="67" t="str">
        <f t="array" aca="1" ref="H168" ca="1">IF($I$1&lt;&gt;"y", "", IFERROR(INDEX(countrylistsize,MATCH(SMALL(NOT(countrylistsize="")*IF(ISNUMBER(countrylistsize),COUNTIF(countrylistsize,"&lt;="&amp;countrylistsize),COUNTIF(countrylistsize,"&lt;="&amp;countrylistsize)+SUM(ISNUMBER(countrylistsize))),ROWS(F$3:F168)+SUM(ISBLANK(countrylistsize))),NOT(countrylistsize="")*IF(ISNUMBER(countrylistsize),COUNTIF(countrylistsize,"&lt;="&amp;countrylistsize),COUNTIF(countrylistsize,"&lt;="&amp;countrylistsize)+SUM(ISNUMBER(countrylistsize))),0)), ""))</f>
        <v/>
      </c>
      <c r="I168" s="70"/>
      <c r="J168" s="67" t="str">
        <f t="array" aca="1" ref="J168" ca="1">IF($I$1&lt;&gt;"y", "", IFERROR(INDEX(admin1listsize,MATCH(SMALL(NOT(admin1listsize="")*IF(ISNUMBER(admin1listsize),COUNTIF(admin1listsize,"&lt;="&amp;admin1listsize),COUNTIF(admin1listsize,"&lt;="&amp;admin1listsize)+SUM(ISNUMBER(admin1listsize))),ROWS(D$3:D168)+SUM(ISBLANK(admin1listsize))),NOT(admin1listsize="")*IF(ISNUMBER(admin1listsize),COUNTIF(admin1listsize,"&lt;="&amp;admin1listsize),COUNTIF(admin1listsize,"&lt;="&amp;admin1listsize)+SUM(ISNUMBER(admin1listsize))),0)), ""))</f>
        <v/>
      </c>
      <c r="K168" s="71"/>
    </row>
    <row r="169" spans="1:11" s="1" customFormat="1" x14ac:dyDescent="0.25">
      <c r="A169" s="93" t="str">
        <f>IF($I$1&lt;&gt;"y", "", IF(ISBLANK(DATA!D170),"",IF(ISBLANK(DATA!K170),"NO DATA",DATA!K170)))</f>
        <v>USA</v>
      </c>
      <c r="B169" s="93" t="str">
        <f>IF($I$1&lt;&gt;"y", "",IF(ISBLANK(DATA!D170),"", IF(ISBLANK(DATA!L170),"NO DATA",DATA!L170)))</f>
        <v>New Mexico</v>
      </c>
      <c r="C169" s="93" t="str">
        <f t="shared" si="8"/>
        <v>USA@New Mexico</v>
      </c>
      <c r="D169" s="93" t="str">
        <f ca="1">IF($I$1&lt;&gt;"y", "", IF(C170="", "", IFERROR(LOOKUP(2,1/(COUNTIF($D$2:D168,mergednames)=0),mergednames), "")))</f>
        <v/>
      </c>
      <c r="E169" s="93" t="str">
        <f t="shared" ca="1" si="7"/>
        <v/>
      </c>
      <c r="F169" s="93" t="str">
        <f ca="1">IF($I$1&lt;&gt;"y", "", IF(A170="", "", IFERROR(LOOKUP(2,1/(COUNTIF($F$2:F168,get_country)=0),get_country), "")))</f>
        <v/>
      </c>
      <c r="G169" s="93" t="str">
        <f t="shared" ca="1" si="6"/>
        <v/>
      </c>
      <c r="H169" s="67" t="str">
        <f t="array" aca="1" ref="H169" ca="1">IF($I$1&lt;&gt;"y", "", IFERROR(INDEX(countrylistsize,MATCH(SMALL(NOT(countrylistsize="")*IF(ISNUMBER(countrylistsize),COUNTIF(countrylistsize,"&lt;="&amp;countrylistsize),COUNTIF(countrylistsize,"&lt;="&amp;countrylistsize)+SUM(ISNUMBER(countrylistsize))),ROWS(F$3:F169)+SUM(ISBLANK(countrylistsize))),NOT(countrylistsize="")*IF(ISNUMBER(countrylistsize),COUNTIF(countrylistsize,"&lt;="&amp;countrylistsize),COUNTIF(countrylistsize,"&lt;="&amp;countrylistsize)+SUM(ISNUMBER(countrylistsize))),0)), ""))</f>
        <v/>
      </c>
      <c r="I169" s="70"/>
      <c r="J169" s="67" t="str">
        <f t="array" aca="1" ref="J169" ca="1">IF($I$1&lt;&gt;"y", "", IFERROR(INDEX(admin1listsize,MATCH(SMALL(NOT(admin1listsize="")*IF(ISNUMBER(admin1listsize),COUNTIF(admin1listsize,"&lt;="&amp;admin1listsize),COUNTIF(admin1listsize,"&lt;="&amp;admin1listsize)+SUM(ISNUMBER(admin1listsize))),ROWS(D$3:D169)+SUM(ISBLANK(admin1listsize))),NOT(admin1listsize="")*IF(ISNUMBER(admin1listsize),COUNTIF(admin1listsize,"&lt;="&amp;admin1listsize),COUNTIF(admin1listsize,"&lt;="&amp;admin1listsize)+SUM(ISNUMBER(admin1listsize))),0)), ""))</f>
        <v/>
      </c>
      <c r="K169" s="71"/>
    </row>
    <row r="170" spans="1:11" s="1" customFormat="1" x14ac:dyDescent="0.25">
      <c r="A170" s="93" t="str">
        <f>IF($I$1&lt;&gt;"y", "", IF(ISBLANK(DATA!D171),"",IF(ISBLANK(DATA!K171),"NO DATA",DATA!K171)))</f>
        <v>USA</v>
      </c>
      <c r="B170" s="93" t="str">
        <f>IF($I$1&lt;&gt;"y", "",IF(ISBLANK(DATA!D171),"", IF(ISBLANK(DATA!L171),"NO DATA",DATA!L171)))</f>
        <v>New Mexico</v>
      </c>
      <c r="C170" s="93" t="str">
        <f t="shared" si="8"/>
        <v>USA@New Mexico</v>
      </c>
      <c r="D170" s="93" t="str">
        <f ca="1">IF($I$1&lt;&gt;"y", "", IF(C171="", "", IFERROR(LOOKUP(2,1/(COUNTIF($D$2:D169,mergednames)=0),mergednames), "")))</f>
        <v/>
      </c>
      <c r="E170" s="93" t="str">
        <f t="shared" ca="1" si="7"/>
        <v/>
      </c>
      <c r="F170" s="93" t="str">
        <f ca="1">IF($I$1&lt;&gt;"y", "", IF(A171="", "", IFERROR(LOOKUP(2,1/(COUNTIF($F$2:F169,get_country)=0),get_country), "")))</f>
        <v/>
      </c>
      <c r="G170" s="93" t="str">
        <f t="shared" ca="1" si="6"/>
        <v/>
      </c>
      <c r="H170" s="67" t="str">
        <f t="array" aca="1" ref="H170" ca="1">IF($I$1&lt;&gt;"y", "", IFERROR(INDEX(countrylistsize,MATCH(SMALL(NOT(countrylistsize="")*IF(ISNUMBER(countrylistsize),COUNTIF(countrylistsize,"&lt;="&amp;countrylistsize),COUNTIF(countrylistsize,"&lt;="&amp;countrylistsize)+SUM(ISNUMBER(countrylistsize))),ROWS(F$3:F170)+SUM(ISBLANK(countrylistsize))),NOT(countrylistsize="")*IF(ISNUMBER(countrylistsize),COUNTIF(countrylistsize,"&lt;="&amp;countrylistsize),COUNTIF(countrylistsize,"&lt;="&amp;countrylistsize)+SUM(ISNUMBER(countrylistsize))),0)), ""))</f>
        <v/>
      </c>
      <c r="I170" s="70"/>
      <c r="J170" s="67" t="str">
        <f t="array" aca="1" ref="J170" ca="1">IF($I$1&lt;&gt;"y", "", IFERROR(INDEX(admin1listsize,MATCH(SMALL(NOT(admin1listsize="")*IF(ISNUMBER(admin1listsize),COUNTIF(admin1listsize,"&lt;="&amp;admin1listsize),COUNTIF(admin1listsize,"&lt;="&amp;admin1listsize)+SUM(ISNUMBER(admin1listsize))),ROWS(D$3:D170)+SUM(ISBLANK(admin1listsize))),NOT(admin1listsize="")*IF(ISNUMBER(admin1listsize),COUNTIF(admin1listsize,"&lt;="&amp;admin1listsize),COUNTIF(admin1listsize,"&lt;="&amp;admin1listsize)+SUM(ISNUMBER(admin1listsize))),0)), ""))</f>
        <v/>
      </c>
      <c r="K170" s="71"/>
    </row>
    <row r="171" spans="1:11" s="1" customFormat="1" x14ac:dyDescent="0.25">
      <c r="A171" s="93" t="str">
        <f>IF($I$1&lt;&gt;"y", "", IF(ISBLANK(DATA!D172),"",IF(ISBLANK(DATA!K172),"NO DATA",DATA!K172)))</f>
        <v>USA</v>
      </c>
      <c r="B171" s="93" t="str">
        <f>IF($I$1&lt;&gt;"y", "",IF(ISBLANK(DATA!D172),"", IF(ISBLANK(DATA!L172),"NO DATA",DATA!L172)))</f>
        <v>New Mexico</v>
      </c>
      <c r="C171" s="93" t="str">
        <f t="shared" si="8"/>
        <v>USA@New Mexico</v>
      </c>
      <c r="D171" s="93" t="str">
        <f ca="1">IF($I$1&lt;&gt;"y", "", IF(C172="", "", IFERROR(LOOKUP(2,1/(COUNTIF($D$2:D170,mergednames)=0),mergednames), "")))</f>
        <v/>
      </c>
      <c r="E171" s="93" t="str">
        <f t="shared" ca="1" si="7"/>
        <v/>
      </c>
      <c r="F171" s="93" t="str">
        <f ca="1">IF($I$1&lt;&gt;"y", "", IF(A172="", "", IFERROR(LOOKUP(2,1/(COUNTIF($F$2:F170,get_country)=0),get_country), "")))</f>
        <v/>
      </c>
      <c r="G171" s="93" t="str">
        <f t="shared" ca="1" si="6"/>
        <v/>
      </c>
      <c r="H171" s="67" t="str">
        <f t="array" aca="1" ref="H171" ca="1">IF($I$1&lt;&gt;"y", "", IFERROR(INDEX(countrylistsize,MATCH(SMALL(NOT(countrylistsize="")*IF(ISNUMBER(countrylistsize),COUNTIF(countrylistsize,"&lt;="&amp;countrylistsize),COUNTIF(countrylistsize,"&lt;="&amp;countrylistsize)+SUM(ISNUMBER(countrylistsize))),ROWS(F$3:F171)+SUM(ISBLANK(countrylistsize))),NOT(countrylistsize="")*IF(ISNUMBER(countrylistsize),COUNTIF(countrylistsize,"&lt;="&amp;countrylistsize),COUNTIF(countrylistsize,"&lt;="&amp;countrylistsize)+SUM(ISNUMBER(countrylistsize))),0)), ""))</f>
        <v/>
      </c>
      <c r="I171" s="70"/>
      <c r="J171" s="67" t="str">
        <f t="array" aca="1" ref="J171" ca="1">IF($I$1&lt;&gt;"y", "", IFERROR(INDEX(admin1listsize,MATCH(SMALL(NOT(admin1listsize="")*IF(ISNUMBER(admin1listsize),COUNTIF(admin1listsize,"&lt;="&amp;admin1listsize),COUNTIF(admin1listsize,"&lt;="&amp;admin1listsize)+SUM(ISNUMBER(admin1listsize))),ROWS(D$3:D171)+SUM(ISBLANK(admin1listsize))),NOT(admin1listsize="")*IF(ISNUMBER(admin1listsize),COUNTIF(admin1listsize,"&lt;="&amp;admin1listsize),COUNTIF(admin1listsize,"&lt;="&amp;admin1listsize)+SUM(ISNUMBER(admin1listsize))),0)), ""))</f>
        <v/>
      </c>
      <c r="K171" s="71"/>
    </row>
    <row r="172" spans="1:11" s="1" customFormat="1" x14ac:dyDescent="0.25">
      <c r="A172" s="93" t="str">
        <f>IF($I$1&lt;&gt;"y", "", IF(ISBLANK(DATA!D173),"",IF(ISBLANK(DATA!K173),"NO DATA",DATA!K173)))</f>
        <v>USA</v>
      </c>
      <c r="B172" s="93" t="str">
        <f>IF($I$1&lt;&gt;"y", "",IF(ISBLANK(DATA!D173),"", IF(ISBLANK(DATA!L173),"NO DATA",DATA!L173)))</f>
        <v>New Mexico</v>
      </c>
      <c r="C172" s="93" t="str">
        <f t="shared" si="8"/>
        <v>USA@New Mexico</v>
      </c>
      <c r="D172" s="93" t="str">
        <f ca="1">IF($I$1&lt;&gt;"y", "", IF(C173="", "", IFERROR(LOOKUP(2,1/(COUNTIF($D$2:D171,mergednames)=0),mergednames), "")))</f>
        <v/>
      </c>
      <c r="E172" s="93" t="str">
        <f t="shared" ca="1" si="7"/>
        <v/>
      </c>
      <c r="F172" s="93" t="str">
        <f ca="1">IF($I$1&lt;&gt;"y", "", IF(A173="", "", IFERROR(LOOKUP(2,1/(COUNTIF($F$2:F171,get_country)=0),get_country), "")))</f>
        <v/>
      </c>
      <c r="G172" s="93" t="str">
        <f t="shared" ca="1" si="6"/>
        <v/>
      </c>
      <c r="H172" s="67" t="str">
        <f t="array" aca="1" ref="H172" ca="1">IF($I$1&lt;&gt;"y", "", IFERROR(INDEX(countrylistsize,MATCH(SMALL(NOT(countrylistsize="")*IF(ISNUMBER(countrylistsize),COUNTIF(countrylistsize,"&lt;="&amp;countrylistsize),COUNTIF(countrylistsize,"&lt;="&amp;countrylistsize)+SUM(ISNUMBER(countrylistsize))),ROWS(F$3:F172)+SUM(ISBLANK(countrylistsize))),NOT(countrylistsize="")*IF(ISNUMBER(countrylistsize),COUNTIF(countrylistsize,"&lt;="&amp;countrylistsize),COUNTIF(countrylistsize,"&lt;="&amp;countrylistsize)+SUM(ISNUMBER(countrylistsize))),0)), ""))</f>
        <v/>
      </c>
      <c r="I172" s="70"/>
      <c r="J172" s="67" t="str">
        <f t="array" aca="1" ref="J172" ca="1">IF($I$1&lt;&gt;"y", "", IFERROR(INDEX(admin1listsize,MATCH(SMALL(NOT(admin1listsize="")*IF(ISNUMBER(admin1listsize),COUNTIF(admin1listsize,"&lt;="&amp;admin1listsize),COUNTIF(admin1listsize,"&lt;="&amp;admin1listsize)+SUM(ISNUMBER(admin1listsize))),ROWS(D$3:D172)+SUM(ISBLANK(admin1listsize))),NOT(admin1listsize="")*IF(ISNUMBER(admin1listsize),COUNTIF(admin1listsize,"&lt;="&amp;admin1listsize),COUNTIF(admin1listsize,"&lt;="&amp;admin1listsize)+SUM(ISNUMBER(admin1listsize))),0)), ""))</f>
        <v/>
      </c>
      <c r="K172" s="71"/>
    </row>
    <row r="173" spans="1:11" s="1" customFormat="1" x14ac:dyDescent="0.25">
      <c r="A173" s="93" t="str">
        <f>IF($I$1&lt;&gt;"y", "", IF(ISBLANK(DATA!D174),"",IF(ISBLANK(DATA!K174),"NO DATA",DATA!K174)))</f>
        <v>USA</v>
      </c>
      <c r="B173" s="93" t="str">
        <f>IF($I$1&lt;&gt;"y", "",IF(ISBLANK(DATA!D174),"", IF(ISBLANK(DATA!L174),"NO DATA",DATA!L174)))</f>
        <v>New Mexico</v>
      </c>
      <c r="C173" s="93" t="str">
        <f t="shared" si="8"/>
        <v>USA@New Mexico</v>
      </c>
      <c r="D173" s="93" t="str">
        <f ca="1">IF($I$1&lt;&gt;"y", "", IF(C174="", "", IFERROR(LOOKUP(2,1/(COUNTIF($D$2:D172,mergednames)=0),mergednames), "")))</f>
        <v/>
      </c>
      <c r="E173" s="93" t="str">
        <f t="shared" ca="1" si="7"/>
        <v/>
      </c>
      <c r="F173" s="93" t="str">
        <f ca="1">IF($I$1&lt;&gt;"y", "", IF(A174="", "", IFERROR(LOOKUP(2,1/(COUNTIF($F$2:F172,get_country)=0),get_country), "")))</f>
        <v/>
      </c>
      <c r="G173" s="93" t="str">
        <f t="shared" ca="1" si="6"/>
        <v/>
      </c>
      <c r="H173" s="67" t="str">
        <f t="array" aca="1" ref="H173" ca="1">IF($I$1&lt;&gt;"y", "", IFERROR(INDEX(countrylistsize,MATCH(SMALL(NOT(countrylistsize="")*IF(ISNUMBER(countrylistsize),COUNTIF(countrylistsize,"&lt;="&amp;countrylistsize),COUNTIF(countrylistsize,"&lt;="&amp;countrylistsize)+SUM(ISNUMBER(countrylistsize))),ROWS(F$3:F173)+SUM(ISBLANK(countrylistsize))),NOT(countrylistsize="")*IF(ISNUMBER(countrylistsize),COUNTIF(countrylistsize,"&lt;="&amp;countrylistsize),COUNTIF(countrylistsize,"&lt;="&amp;countrylistsize)+SUM(ISNUMBER(countrylistsize))),0)), ""))</f>
        <v/>
      </c>
      <c r="I173" s="70"/>
      <c r="J173" s="67" t="str">
        <f t="array" aca="1" ref="J173" ca="1">IF($I$1&lt;&gt;"y", "", IFERROR(INDEX(admin1listsize,MATCH(SMALL(NOT(admin1listsize="")*IF(ISNUMBER(admin1listsize),COUNTIF(admin1listsize,"&lt;="&amp;admin1listsize),COUNTIF(admin1listsize,"&lt;="&amp;admin1listsize)+SUM(ISNUMBER(admin1listsize))),ROWS(D$3:D173)+SUM(ISBLANK(admin1listsize))),NOT(admin1listsize="")*IF(ISNUMBER(admin1listsize),COUNTIF(admin1listsize,"&lt;="&amp;admin1listsize),COUNTIF(admin1listsize,"&lt;="&amp;admin1listsize)+SUM(ISNUMBER(admin1listsize))),0)), ""))</f>
        <v/>
      </c>
      <c r="K173" s="71"/>
    </row>
    <row r="174" spans="1:11" s="1" customFormat="1" x14ac:dyDescent="0.25">
      <c r="A174" s="93" t="str">
        <f>IF($I$1&lt;&gt;"y", "", IF(ISBLANK(DATA!D175),"",IF(ISBLANK(DATA!K175),"NO DATA",DATA!K175)))</f>
        <v>USA</v>
      </c>
      <c r="B174" s="93" t="str">
        <f>IF($I$1&lt;&gt;"y", "",IF(ISBLANK(DATA!D175),"", IF(ISBLANK(DATA!L175),"NO DATA",DATA!L175)))</f>
        <v>New Mexico</v>
      </c>
      <c r="C174" s="93" t="str">
        <f t="shared" si="8"/>
        <v>USA@New Mexico</v>
      </c>
      <c r="D174" s="93" t="str">
        <f ca="1">IF($I$1&lt;&gt;"y", "", IF(C175="", "", IFERROR(LOOKUP(2,1/(COUNTIF($D$2:D173,mergednames)=0),mergednames), "")))</f>
        <v/>
      </c>
      <c r="E174" s="93" t="str">
        <f t="shared" ca="1" si="7"/>
        <v/>
      </c>
      <c r="F174" s="93" t="str">
        <f ca="1">IF($I$1&lt;&gt;"y", "", IF(A175="", "", IFERROR(LOOKUP(2,1/(COUNTIF($F$2:F173,get_country)=0),get_country), "")))</f>
        <v/>
      </c>
      <c r="G174" s="93" t="str">
        <f t="shared" ca="1" si="6"/>
        <v/>
      </c>
      <c r="H174" s="67" t="str">
        <f t="array" aca="1" ref="H174" ca="1">IF($I$1&lt;&gt;"y", "", IFERROR(INDEX(countrylistsize,MATCH(SMALL(NOT(countrylistsize="")*IF(ISNUMBER(countrylistsize),COUNTIF(countrylistsize,"&lt;="&amp;countrylistsize),COUNTIF(countrylistsize,"&lt;="&amp;countrylistsize)+SUM(ISNUMBER(countrylistsize))),ROWS(F$3:F174)+SUM(ISBLANK(countrylistsize))),NOT(countrylistsize="")*IF(ISNUMBER(countrylistsize),COUNTIF(countrylistsize,"&lt;="&amp;countrylistsize),COUNTIF(countrylistsize,"&lt;="&amp;countrylistsize)+SUM(ISNUMBER(countrylistsize))),0)), ""))</f>
        <v/>
      </c>
      <c r="I174" s="70"/>
      <c r="J174" s="67" t="str">
        <f t="array" aca="1" ref="J174" ca="1">IF($I$1&lt;&gt;"y", "", IFERROR(INDEX(admin1listsize,MATCH(SMALL(NOT(admin1listsize="")*IF(ISNUMBER(admin1listsize),COUNTIF(admin1listsize,"&lt;="&amp;admin1listsize),COUNTIF(admin1listsize,"&lt;="&amp;admin1listsize)+SUM(ISNUMBER(admin1listsize))),ROWS(D$3:D174)+SUM(ISBLANK(admin1listsize))),NOT(admin1listsize="")*IF(ISNUMBER(admin1listsize),COUNTIF(admin1listsize,"&lt;="&amp;admin1listsize),COUNTIF(admin1listsize,"&lt;="&amp;admin1listsize)+SUM(ISNUMBER(admin1listsize))),0)), ""))</f>
        <v/>
      </c>
      <c r="K174" s="71"/>
    </row>
    <row r="175" spans="1:11" s="1" customFormat="1" x14ac:dyDescent="0.25">
      <c r="A175" s="93" t="str">
        <f>IF($I$1&lt;&gt;"y", "", IF(ISBLANK(DATA!D176),"",IF(ISBLANK(DATA!K176),"NO DATA",DATA!K176)))</f>
        <v>USA</v>
      </c>
      <c r="B175" s="93" t="str">
        <f>IF($I$1&lt;&gt;"y", "",IF(ISBLANK(DATA!D176),"", IF(ISBLANK(DATA!L176),"NO DATA",DATA!L176)))</f>
        <v>New Mexico</v>
      </c>
      <c r="C175" s="93" t="str">
        <f t="shared" si="8"/>
        <v>USA@New Mexico</v>
      </c>
      <c r="D175" s="93" t="str">
        <f ca="1">IF($I$1&lt;&gt;"y", "", IF(C176="", "", IFERROR(LOOKUP(2,1/(COUNTIF($D$2:D174,mergednames)=0),mergednames), "")))</f>
        <v/>
      </c>
      <c r="E175" s="93" t="str">
        <f t="shared" ca="1" si="7"/>
        <v/>
      </c>
      <c r="F175" s="93" t="str">
        <f ca="1">IF($I$1&lt;&gt;"y", "", IF(A176="", "", IFERROR(LOOKUP(2,1/(COUNTIF($F$2:F174,get_country)=0),get_country), "")))</f>
        <v/>
      </c>
      <c r="G175" s="93" t="str">
        <f t="shared" ca="1" si="6"/>
        <v/>
      </c>
      <c r="H175" s="67" t="str">
        <f t="array" aca="1" ref="H175" ca="1">IF($I$1&lt;&gt;"y", "", IFERROR(INDEX(countrylistsize,MATCH(SMALL(NOT(countrylistsize="")*IF(ISNUMBER(countrylistsize),COUNTIF(countrylistsize,"&lt;="&amp;countrylistsize),COUNTIF(countrylistsize,"&lt;="&amp;countrylistsize)+SUM(ISNUMBER(countrylistsize))),ROWS(F$3:F175)+SUM(ISBLANK(countrylistsize))),NOT(countrylistsize="")*IF(ISNUMBER(countrylistsize),COUNTIF(countrylistsize,"&lt;="&amp;countrylistsize),COUNTIF(countrylistsize,"&lt;="&amp;countrylistsize)+SUM(ISNUMBER(countrylistsize))),0)), ""))</f>
        <v/>
      </c>
      <c r="I175" s="70"/>
      <c r="J175" s="67" t="str">
        <f t="array" aca="1" ref="J175" ca="1">IF($I$1&lt;&gt;"y", "", IFERROR(INDEX(admin1listsize,MATCH(SMALL(NOT(admin1listsize="")*IF(ISNUMBER(admin1listsize),COUNTIF(admin1listsize,"&lt;="&amp;admin1listsize),COUNTIF(admin1listsize,"&lt;="&amp;admin1listsize)+SUM(ISNUMBER(admin1listsize))),ROWS(D$3:D175)+SUM(ISBLANK(admin1listsize))),NOT(admin1listsize="")*IF(ISNUMBER(admin1listsize),COUNTIF(admin1listsize,"&lt;="&amp;admin1listsize),COUNTIF(admin1listsize,"&lt;="&amp;admin1listsize)+SUM(ISNUMBER(admin1listsize))),0)), ""))</f>
        <v/>
      </c>
      <c r="K175" s="71"/>
    </row>
    <row r="176" spans="1:11" s="1" customFormat="1" x14ac:dyDescent="0.25">
      <c r="A176" s="93" t="str">
        <f>IF($I$1&lt;&gt;"y", "", IF(ISBLANK(DATA!D177),"",IF(ISBLANK(DATA!K177),"NO DATA",DATA!K177)))</f>
        <v>USA</v>
      </c>
      <c r="B176" s="93" t="str">
        <f>IF($I$1&lt;&gt;"y", "",IF(ISBLANK(DATA!D177),"", IF(ISBLANK(DATA!L177),"NO DATA",DATA!L177)))</f>
        <v>New Mexico</v>
      </c>
      <c r="C176" s="93" t="str">
        <f t="shared" si="8"/>
        <v>USA@New Mexico</v>
      </c>
      <c r="D176" s="93" t="str">
        <f ca="1">IF($I$1&lt;&gt;"y", "", IF(C177="", "", IFERROR(LOOKUP(2,1/(COUNTIF($D$2:D175,mergednames)=0),mergednames), "")))</f>
        <v/>
      </c>
      <c r="E176" s="93" t="str">
        <f t="shared" ca="1" si="7"/>
        <v/>
      </c>
      <c r="F176" s="93" t="str">
        <f ca="1">IF($I$1&lt;&gt;"y", "", IF(A177="", "", IFERROR(LOOKUP(2,1/(COUNTIF($F$2:F175,get_country)=0),get_country), "")))</f>
        <v/>
      </c>
      <c r="G176" s="93" t="str">
        <f t="shared" ca="1" si="6"/>
        <v/>
      </c>
      <c r="H176" s="67" t="str">
        <f t="array" aca="1" ref="H176" ca="1">IF($I$1&lt;&gt;"y", "", IFERROR(INDEX(countrylistsize,MATCH(SMALL(NOT(countrylistsize="")*IF(ISNUMBER(countrylistsize),COUNTIF(countrylistsize,"&lt;="&amp;countrylistsize),COUNTIF(countrylistsize,"&lt;="&amp;countrylistsize)+SUM(ISNUMBER(countrylistsize))),ROWS(F$3:F176)+SUM(ISBLANK(countrylistsize))),NOT(countrylistsize="")*IF(ISNUMBER(countrylistsize),COUNTIF(countrylistsize,"&lt;="&amp;countrylistsize),COUNTIF(countrylistsize,"&lt;="&amp;countrylistsize)+SUM(ISNUMBER(countrylistsize))),0)), ""))</f>
        <v/>
      </c>
      <c r="I176" s="70"/>
      <c r="J176" s="67" t="str">
        <f t="array" aca="1" ref="J176" ca="1">IF($I$1&lt;&gt;"y", "", IFERROR(INDEX(admin1listsize,MATCH(SMALL(NOT(admin1listsize="")*IF(ISNUMBER(admin1listsize),COUNTIF(admin1listsize,"&lt;="&amp;admin1listsize),COUNTIF(admin1listsize,"&lt;="&amp;admin1listsize)+SUM(ISNUMBER(admin1listsize))),ROWS(D$3:D176)+SUM(ISBLANK(admin1listsize))),NOT(admin1listsize="")*IF(ISNUMBER(admin1listsize),COUNTIF(admin1listsize,"&lt;="&amp;admin1listsize),COUNTIF(admin1listsize,"&lt;="&amp;admin1listsize)+SUM(ISNUMBER(admin1listsize))),0)), ""))</f>
        <v/>
      </c>
      <c r="K176" s="71"/>
    </row>
    <row r="177" spans="1:11" s="1" customFormat="1" x14ac:dyDescent="0.25">
      <c r="A177" s="93" t="str">
        <f>IF($I$1&lt;&gt;"y", "", IF(ISBLANK(DATA!D178),"",IF(ISBLANK(DATA!K178),"NO DATA",DATA!K178)))</f>
        <v>USA</v>
      </c>
      <c r="B177" s="93" t="str">
        <f>IF($I$1&lt;&gt;"y", "",IF(ISBLANK(DATA!D178),"", IF(ISBLANK(DATA!L178),"NO DATA",DATA!L178)))</f>
        <v>New Mexico</v>
      </c>
      <c r="C177" s="93" t="str">
        <f t="shared" si="8"/>
        <v>USA@New Mexico</v>
      </c>
      <c r="D177" s="93" t="str">
        <f ca="1">IF($I$1&lt;&gt;"y", "", IF(C178="", "", IFERROR(LOOKUP(2,1/(COUNTIF($D$2:D176,mergednames)=0),mergednames), "")))</f>
        <v/>
      </c>
      <c r="E177" s="93" t="str">
        <f t="shared" ca="1" si="7"/>
        <v/>
      </c>
      <c r="F177" s="93" t="str">
        <f ca="1">IF($I$1&lt;&gt;"y", "", IF(A178="", "", IFERROR(LOOKUP(2,1/(COUNTIF($F$2:F176,get_country)=0),get_country), "")))</f>
        <v/>
      </c>
      <c r="G177" s="93" t="str">
        <f t="shared" ca="1" si="6"/>
        <v/>
      </c>
      <c r="H177" s="67" t="str">
        <f t="array" aca="1" ref="H177" ca="1">IF($I$1&lt;&gt;"y", "", IFERROR(INDEX(countrylistsize,MATCH(SMALL(NOT(countrylistsize="")*IF(ISNUMBER(countrylistsize),COUNTIF(countrylistsize,"&lt;="&amp;countrylistsize),COUNTIF(countrylistsize,"&lt;="&amp;countrylistsize)+SUM(ISNUMBER(countrylistsize))),ROWS(F$3:F177)+SUM(ISBLANK(countrylistsize))),NOT(countrylistsize="")*IF(ISNUMBER(countrylistsize),COUNTIF(countrylistsize,"&lt;="&amp;countrylistsize),COUNTIF(countrylistsize,"&lt;="&amp;countrylistsize)+SUM(ISNUMBER(countrylistsize))),0)), ""))</f>
        <v/>
      </c>
      <c r="I177" s="70"/>
      <c r="J177" s="67" t="str">
        <f t="array" aca="1" ref="J177" ca="1">IF($I$1&lt;&gt;"y", "", IFERROR(INDEX(admin1listsize,MATCH(SMALL(NOT(admin1listsize="")*IF(ISNUMBER(admin1listsize),COUNTIF(admin1listsize,"&lt;="&amp;admin1listsize),COUNTIF(admin1listsize,"&lt;="&amp;admin1listsize)+SUM(ISNUMBER(admin1listsize))),ROWS(D$3:D177)+SUM(ISBLANK(admin1listsize))),NOT(admin1listsize="")*IF(ISNUMBER(admin1listsize),COUNTIF(admin1listsize,"&lt;="&amp;admin1listsize),COUNTIF(admin1listsize,"&lt;="&amp;admin1listsize)+SUM(ISNUMBER(admin1listsize))),0)), ""))</f>
        <v/>
      </c>
      <c r="K177" s="71"/>
    </row>
    <row r="178" spans="1:11" s="1" customFormat="1" x14ac:dyDescent="0.25">
      <c r="A178" s="93" t="str">
        <f>IF($I$1&lt;&gt;"y", "", IF(ISBLANK(DATA!D179),"",IF(ISBLANK(DATA!K179),"NO DATA",DATA!K179)))</f>
        <v>USA</v>
      </c>
      <c r="B178" s="93" t="str">
        <f>IF($I$1&lt;&gt;"y", "",IF(ISBLANK(DATA!D179),"", IF(ISBLANK(DATA!L179),"NO DATA",DATA!L179)))</f>
        <v>New Mexico</v>
      </c>
      <c r="C178" s="93" t="str">
        <f t="shared" si="8"/>
        <v>USA@New Mexico</v>
      </c>
      <c r="D178" s="93" t="str">
        <f ca="1">IF($I$1&lt;&gt;"y", "", IF(C179="", "", IFERROR(LOOKUP(2,1/(COUNTIF($D$2:D177,mergednames)=0),mergednames), "")))</f>
        <v/>
      </c>
      <c r="E178" s="93" t="str">
        <f t="shared" ca="1" si="7"/>
        <v/>
      </c>
      <c r="F178" s="93" t="str">
        <f ca="1">IF($I$1&lt;&gt;"y", "", IF(A179="", "", IFERROR(LOOKUP(2,1/(COUNTIF($F$2:F177,get_country)=0),get_country), "")))</f>
        <v/>
      </c>
      <c r="G178" s="93" t="str">
        <f t="shared" ca="1" si="6"/>
        <v/>
      </c>
      <c r="H178" s="67" t="str">
        <f t="array" aca="1" ref="H178" ca="1">IF($I$1&lt;&gt;"y", "", IFERROR(INDEX(countrylistsize,MATCH(SMALL(NOT(countrylistsize="")*IF(ISNUMBER(countrylistsize),COUNTIF(countrylistsize,"&lt;="&amp;countrylistsize),COUNTIF(countrylistsize,"&lt;="&amp;countrylistsize)+SUM(ISNUMBER(countrylistsize))),ROWS(F$3:F178)+SUM(ISBLANK(countrylistsize))),NOT(countrylistsize="")*IF(ISNUMBER(countrylistsize),COUNTIF(countrylistsize,"&lt;="&amp;countrylistsize),COUNTIF(countrylistsize,"&lt;="&amp;countrylistsize)+SUM(ISNUMBER(countrylistsize))),0)), ""))</f>
        <v/>
      </c>
      <c r="I178" s="70"/>
      <c r="J178" s="67" t="str">
        <f t="array" aca="1" ref="J178" ca="1">IF($I$1&lt;&gt;"y", "", IFERROR(INDEX(admin1listsize,MATCH(SMALL(NOT(admin1listsize="")*IF(ISNUMBER(admin1listsize),COUNTIF(admin1listsize,"&lt;="&amp;admin1listsize),COUNTIF(admin1listsize,"&lt;="&amp;admin1listsize)+SUM(ISNUMBER(admin1listsize))),ROWS(D$3:D178)+SUM(ISBLANK(admin1listsize))),NOT(admin1listsize="")*IF(ISNUMBER(admin1listsize),COUNTIF(admin1listsize,"&lt;="&amp;admin1listsize),COUNTIF(admin1listsize,"&lt;="&amp;admin1listsize)+SUM(ISNUMBER(admin1listsize))),0)), ""))</f>
        <v/>
      </c>
      <c r="K178" s="71"/>
    </row>
    <row r="179" spans="1:11" s="1" customFormat="1" x14ac:dyDescent="0.25">
      <c r="A179" s="93" t="str">
        <f>IF($I$1&lt;&gt;"y", "", IF(ISBLANK(DATA!D180),"",IF(ISBLANK(DATA!K180),"NO DATA",DATA!K180)))</f>
        <v>USA</v>
      </c>
      <c r="B179" s="93" t="str">
        <f>IF($I$1&lt;&gt;"y", "",IF(ISBLANK(DATA!D180),"", IF(ISBLANK(DATA!L180),"NO DATA",DATA!L180)))</f>
        <v>New Mexico</v>
      </c>
      <c r="C179" s="93" t="str">
        <f t="shared" si="8"/>
        <v>USA@New Mexico</v>
      </c>
      <c r="D179" s="93" t="str">
        <f ca="1">IF($I$1&lt;&gt;"y", "", IF(C180="", "", IFERROR(LOOKUP(2,1/(COUNTIF($D$2:D178,mergednames)=0),mergednames), "")))</f>
        <v/>
      </c>
      <c r="E179" s="93" t="str">
        <f t="shared" ca="1" si="7"/>
        <v/>
      </c>
      <c r="F179" s="93" t="str">
        <f ca="1">IF($I$1&lt;&gt;"y", "", IF(A180="", "", IFERROR(LOOKUP(2,1/(COUNTIF($F$2:F178,get_country)=0),get_country), "")))</f>
        <v/>
      </c>
      <c r="G179" s="93" t="str">
        <f t="shared" ca="1" si="6"/>
        <v/>
      </c>
      <c r="H179" s="67" t="str">
        <f t="array" aca="1" ref="H179" ca="1">IF($I$1&lt;&gt;"y", "", IFERROR(INDEX(countrylistsize,MATCH(SMALL(NOT(countrylistsize="")*IF(ISNUMBER(countrylistsize),COUNTIF(countrylistsize,"&lt;="&amp;countrylistsize),COUNTIF(countrylistsize,"&lt;="&amp;countrylistsize)+SUM(ISNUMBER(countrylistsize))),ROWS(F$3:F179)+SUM(ISBLANK(countrylistsize))),NOT(countrylistsize="")*IF(ISNUMBER(countrylistsize),COUNTIF(countrylistsize,"&lt;="&amp;countrylistsize),COUNTIF(countrylistsize,"&lt;="&amp;countrylistsize)+SUM(ISNUMBER(countrylistsize))),0)), ""))</f>
        <v/>
      </c>
      <c r="I179" s="70"/>
      <c r="J179" s="67" t="str">
        <f t="array" aca="1" ref="J179" ca="1">IF($I$1&lt;&gt;"y", "", IFERROR(INDEX(admin1listsize,MATCH(SMALL(NOT(admin1listsize="")*IF(ISNUMBER(admin1listsize),COUNTIF(admin1listsize,"&lt;="&amp;admin1listsize),COUNTIF(admin1listsize,"&lt;="&amp;admin1listsize)+SUM(ISNUMBER(admin1listsize))),ROWS(D$3:D179)+SUM(ISBLANK(admin1listsize))),NOT(admin1listsize="")*IF(ISNUMBER(admin1listsize),COUNTIF(admin1listsize,"&lt;="&amp;admin1listsize),COUNTIF(admin1listsize,"&lt;="&amp;admin1listsize)+SUM(ISNUMBER(admin1listsize))),0)), ""))</f>
        <v/>
      </c>
      <c r="K179" s="71"/>
    </row>
    <row r="180" spans="1:11" s="1" customFormat="1" x14ac:dyDescent="0.25">
      <c r="A180" s="93" t="str">
        <f>IF($I$1&lt;&gt;"y", "", IF(ISBLANK(DATA!D181),"",IF(ISBLANK(DATA!K181),"NO DATA",DATA!K181)))</f>
        <v>USA</v>
      </c>
      <c r="B180" s="93" t="str">
        <f>IF($I$1&lt;&gt;"y", "",IF(ISBLANK(DATA!D181),"", IF(ISBLANK(DATA!L181),"NO DATA",DATA!L181)))</f>
        <v>New Mexico</v>
      </c>
      <c r="C180" s="93" t="str">
        <f t="shared" si="8"/>
        <v>USA@New Mexico</v>
      </c>
      <c r="D180" s="93" t="str">
        <f ca="1">IF($I$1&lt;&gt;"y", "", IF(C181="", "", IFERROR(LOOKUP(2,1/(COUNTIF($D$2:D179,mergednames)=0),mergednames), "")))</f>
        <v/>
      </c>
      <c r="E180" s="93" t="str">
        <f t="shared" ca="1" si="7"/>
        <v/>
      </c>
      <c r="F180" s="93" t="str">
        <f ca="1">IF($I$1&lt;&gt;"y", "", IF(A181="", "", IFERROR(LOOKUP(2,1/(COUNTIF($F$2:F179,get_country)=0),get_country), "")))</f>
        <v/>
      </c>
      <c r="G180" s="93" t="str">
        <f t="shared" ca="1" si="6"/>
        <v/>
      </c>
      <c r="H180" s="67" t="str">
        <f t="array" aca="1" ref="H180" ca="1">IF($I$1&lt;&gt;"y", "", IFERROR(INDEX(countrylistsize,MATCH(SMALL(NOT(countrylistsize="")*IF(ISNUMBER(countrylistsize),COUNTIF(countrylistsize,"&lt;="&amp;countrylistsize),COUNTIF(countrylistsize,"&lt;="&amp;countrylistsize)+SUM(ISNUMBER(countrylistsize))),ROWS(F$3:F180)+SUM(ISBLANK(countrylistsize))),NOT(countrylistsize="")*IF(ISNUMBER(countrylistsize),COUNTIF(countrylistsize,"&lt;="&amp;countrylistsize),COUNTIF(countrylistsize,"&lt;="&amp;countrylistsize)+SUM(ISNUMBER(countrylistsize))),0)), ""))</f>
        <v/>
      </c>
      <c r="I180" s="70"/>
      <c r="J180" s="67" t="str">
        <f t="array" aca="1" ref="J180" ca="1">IF($I$1&lt;&gt;"y", "", IFERROR(INDEX(admin1listsize,MATCH(SMALL(NOT(admin1listsize="")*IF(ISNUMBER(admin1listsize),COUNTIF(admin1listsize,"&lt;="&amp;admin1listsize),COUNTIF(admin1listsize,"&lt;="&amp;admin1listsize)+SUM(ISNUMBER(admin1listsize))),ROWS(D$3:D180)+SUM(ISBLANK(admin1listsize))),NOT(admin1listsize="")*IF(ISNUMBER(admin1listsize),COUNTIF(admin1listsize,"&lt;="&amp;admin1listsize),COUNTIF(admin1listsize,"&lt;="&amp;admin1listsize)+SUM(ISNUMBER(admin1listsize))),0)), ""))</f>
        <v/>
      </c>
      <c r="K180" s="71"/>
    </row>
    <row r="181" spans="1:11" s="1" customFormat="1" x14ac:dyDescent="0.25">
      <c r="A181" s="93" t="str">
        <f>IF($I$1&lt;&gt;"y", "", IF(ISBLANK(DATA!D182),"",IF(ISBLANK(DATA!K182),"NO DATA",DATA!K182)))</f>
        <v>USA</v>
      </c>
      <c r="B181" s="93" t="str">
        <f>IF($I$1&lt;&gt;"y", "",IF(ISBLANK(DATA!D182),"", IF(ISBLANK(DATA!L182),"NO DATA",DATA!L182)))</f>
        <v>New Mexico</v>
      </c>
      <c r="C181" s="93" t="str">
        <f t="shared" si="8"/>
        <v>USA@New Mexico</v>
      </c>
      <c r="D181" s="93" t="str">
        <f ca="1">IF($I$1&lt;&gt;"y", "", IF(C182="", "", IFERROR(LOOKUP(2,1/(COUNTIF($D$2:D180,mergednames)=0),mergednames), "")))</f>
        <v/>
      </c>
      <c r="E181" s="93" t="str">
        <f t="shared" ca="1" si="7"/>
        <v/>
      </c>
      <c r="F181" s="93" t="str">
        <f ca="1">IF($I$1&lt;&gt;"y", "", IF(A182="", "", IFERROR(LOOKUP(2,1/(COUNTIF($F$2:F180,get_country)=0),get_country), "")))</f>
        <v/>
      </c>
      <c r="G181" s="93" t="str">
        <f t="shared" ca="1" si="6"/>
        <v/>
      </c>
      <c r="H181" s="67" t="str">
        <f t="array" aca="1" ref="H181" ca="1">IF($I$1&lt;&gt;"y", "", IFERROR(INDEX(countrylistsize,MATCH(SMALL(NOT(countrylistsize="")*IF(ISNUMBER(countrylistsize),COUNTIF(countrylistsize,"&lt;="&amp;countrylistsize),COUNTIF(countrylistsize,"&lt;="&amp;countrylistsize)+SUM(ISNUMBER(countrylistsize))),ROWS(F$3:F181)+SUM(ISBLANK(countrylistsize))),NOT(countrylistsize="")*IF(ISNUMBER(countrylistsize),COUNTIF(countrylistsize,"&lt;="&amp;countrylistsize),COUNTIF(countrylistsize,"&lt;="&amp;countrylistsize)+SUM(ISNUMBER(countrylistsize))),0)), ""))</f>
        <v/>
      </c>
      <c r="I181" s="70"/>
      <c r="J181" s="67" t="str">
        <f t="array" aca="1" ref="J181" ca="1">IF($I$1&lt;&gt;"y", "", IFERROR(INDEX(admin1listsize,MATCH(SMALL(NOT(admin1listsize="")*IF(ISNUMBER(admin1listsize),COUNTIF(admin1listsize,"&lt;="&amp;admin1listsize),COUNTIF(admin1listsize,"&lt;="&amp;admin1listsize)+SUM(ISNUMBER(admin1listsize))),ROWS(D$3:D181)+SUM(ISBLANK(admin1listsize))),NOT(admin1listsize="")*IF(ISNUMBER(admin1listsize),COUNTIF(admin1listsize,"&lt;="&amp;admin1listsize),COUNTIF(admin1listsize,"&lt;="&amp;admin1listsize)+SUM(ISNUMBER(admin1listsize))),0)), ""))</f>
        <v/>
      </c>
      <c r="K181" s="71"/>
    </row>
    <row r="182" spans="1:11" s="1" customFormat="1" x14ac:dyDescent="0.25">
      <c r="A182" s="93" t="str">
        <f>IF($I$1&lt;&gt;"y", "", IF(ISBLANK(DATA!D183),"",IF(ISBLANK(DATA!K183),"NO DATA",DATA!K183)))</f>
        <v>USA</v>
      </c>
      <c r="B182" s="93" t="str">
        <f>IF($I$1&lt;&gt;"y", "",IF(ISBLANK(DATA!D183),"", IF(ISBLANK(DATA!L183),"NO DATA",DATA!L183)))</f>
        <v>New Mexico</v>
      </c>
      <c r="C182" s="93" t="str">
        <f t="shared" si="8"/>
        <v>USA@New Mexico</v>
      </c>
      <c r="D182" s="93" t="str">
        <f ca="1">IF($I$1&lt;&gt;"y", "", IF(C183="", "", IFERROR(LOOKUP(2,1/(COUNTIF($D$2:D181,mergednames)=0),mergednames), "")))</f>
        <v/>
      </c>
      <c r="E182" s="93" t="str">
        <f t="shared" ca="1" si="7"/>
        <v/>
      </c>
      <c r="F182" s="93" t="str">
        <f ca="1">IF($I$1&lt;&gt;"y", "", IF(A183="", "", IFERROR(LOOKUP(2,1/(COUNTIF($F$2:F181,get_country)=0),get_country), "")))</f>
        <v/>
      </c>
      <c r="G182" s="93" t="str">
        <f t="shared" ca="1" si="6"/>
        <v/>
      </c>
      <c r="H182" s="67" t="str">
        <f t="array" aca="1" ref="H182" ca="1">IF($I$1&lt;&gt;"y", "", IFERROR(INDEX(countrylistsize,MATCH(SMALL(NOT(countrylistsize="")*IF(ISNUMBER(countrylistsize),COUNTIF(countrylistsize,"&lt;="&amp;countrylistsize),COUNTIF(countrylistsize,"&lt;="&amp;countrylistsize)+SUM(ISNUMBER(countrylistsize))),ROWS(F$3:F182)+SUM(ISBLANK(countrylistsize))),NOT(countrylistsize="")*IF(ISNUMBER(countrylistsize),COUNTIF(countrylistsize,"&lt;="&amp;countrylistsize),COUNTIF(countrylistsize,"&lt;="&amp;countrylistsize)+SUM(ISNUMBER(countrylistsize))),0)), ""))</f>
        <v/>
      </c>
      <c r="I182" s="70"/>
      <c r="J182" s="67" t="str">
        <f t="array" aca="1" ref="J182" ca="1">IF($I$1&lt;&gt;"y", "", IFERROR(INDEX(admin1listsize,MATCH(SMALL(NOT(admin1listsize="")*IF(ISNUMBER(admin1listsize),COUNTIF(admin1listsize,"&lt;="&amp;admin1listsize),COUNTIF(admin1listsize,"&lt;="&amp;admin1listsize)+SUM(ISNUMBER(admin1listsize))),ROWS(D$3:D182)+SUM(ISBLANK(admin1listsize))),NOT(admin1listsize="")*IF(ISNUMBER(admin1listsize),COUNTIF(admin1listsize,"&lt;="&amp;admin1listsize),COUNTIF(admin1listsize,"&lt;="&amp;admin1listsize)+SUM(ISNUMBER(admin1listsize))),0)), ""))</f>
        <v/>
      </c>
      <c r="K182" s="71"/>
    </row>
    <row r="183" spans="1:11" s="1" customFormat="1" x14ac:dyDescent="0.25">
      <c r="A183" s="93" t="str">
        <f>IF($I$1&lt;&gt;"y", "", IF(ISBLANK(DATA!D184),"",IF(ISBLANK(DATA!K184),"NO DATA",DATA!K184)))</f>
        <v>USA</v>
      </c>
      <c r="B183" s="93" t="str">
        <f>IF($I$1&lt;&gt;"y", "",IF(ISBLANK(DATA!D184),"", IF(ISBLANK(DATA!L184),"NO DATA",DATA!L184)))</f>
        <v>New Mexico</v>
      </c>
      <c r="C183" s="93" t="str">
        <f t="shared" si="8"/>
        <v>USA@New Mexico</v>
      </c>
      <c r="D183" s="93" t="str">
        <f ca="1">IF($I$1&lt;&gt;"y", "", IF(C184="", "", IFERROR(LOOKUP(2,1/(COUNTIF($D$2:D182,mergednames)=0),mergednames), "")))</f>
        <v/>
      </c>
      <c r="E183" s="93" t="str">
        <f t="shared" ca="1" si="7"/>
        <v/>
      </c>
      <c r="F183" s="93" t="str">
        <f ca="1">IF($I$1&lt;&gt;"y", "", IF(A184="", "", IFERROR(LOOKUP(2,1/(COUNTIF($F$2:F182,get_country)=0),get_country), "")))</f>
        <v/>
      </c>
      <c r="G183" s="93" t="str">
        <f t="shared" ca="1" si="6"/>
        <v/>
      </c>
      <c r="H183" s="67" t="str">
        <f t="array" aca="1" ref="H183" ca="1">IF($I$1&lt;&gt;"y", "", IFERROR(INDEX(countrylistsize,MATCH(SMALL(NOT(countrylistsize="")*IF(ISNUMBER(countrylistsize),COUNTIF(countrylistsize,"&lt;="&amp;countrylistsize),COUNTIF(countrylistsize,"&lt;="&amp;countrylistsize)+SUM(ISNUMBER(countrylistsize))),ROWS(F$3:F183)+SUM(ISBLANK(countrylistsize))),NOT(countrylistsize="")*IF(ISNUMBER(countrylistsize),COUNTIF(countrylistsize,"&lt;="&amp;countrylistsize),COUNTIF(countrylistsize,"&lt;="&amp;countrylistsize)+SUM(ISNUMBER(countrylistsize))),0)), ""))</f>
        <v/>
      </c>
      <c r="I183" s="70"/>
      <c r="J183" s="67" t="str">
        <f t="array" aca="1" ref="J183" ca="1">IF($I$1&lt;&gt;"y", "", IFERROR(INDEX(admin1listsize,MATCH(SMALL(NOT(admin1listsize="")*IF(ISNUMBER(admin1listsize),COUNTIF(admin1listsize,"&lt;="&amp;admin1listsize),COUNTIF(admin1listsize,"&lt;="&amp;admin1listsize)+SUM(ISNUMBER(admin1listsize))),ROWS(D$3:D183)+SUM(ISBLANK(admin1listsize))),NOT(admin1listsize="")*IF(ISNUMBER(admin1listsize),COUNTIF(admin1listsize,"&lt;="&amp;admin1listsize),COUNTIF(admin1listsize,"&lt;="&amp;admin1listsize)+SUM(ISNUMBER(admin1listsize))),0)), ""))</f>
        <v/>
      </c>
      <c r="K183" s="71"/>
    </row>
    <row r="184" spans="1:11" s="1" customFormat="1" x14ac:dyDescent="0.25">
      <c r="A184" s="93" t="str">
        <f>IF($I$1&lt;&gt;"y", "", IF(ISBLANK(DATA!D185),"",IF(ISBLANK(DATA!K185),"NO DATA",DATA!K185)))</f>
        <v>USA</v>
      </c>
      <c r="B184" s="93" t="str">
        <f>IF($I$1&lt;&gt;"y", "",IF(ISBLANK(DATA!D185),"", IF(ISBLANK(DATA!L185),"NO DATA",DATA!L185)))</f>
        <v>New Mexico</v>
      </c>
      <c r="C184" s="93" t="str">
        <f t="shared" si="8"/>
        <v>USA@New Mexico</v>
      </c>
      <c r="D184" s="93" t="str">
        <f ca="1">IF($I$1&lt;&gt;"y", "", IF(C185="", "", IFERROR(LOOKUP(2,1/(COUNTIF($D$2:D183,mergednames)=0),mergednames), "")))</f>
        <v/>
      </c>
      <c r="E184" s="93" t="str">
        <f t="shared" ca="1" si="7"/>
        <v/>
      </c>
      <c r="F184" s="93" t="str">
        <f ca="1">IF($I$1&lt;&gt;"y", "", IF(A185="", "", IFERROR(LOOKUP(2,1/(COUNTIF($F$2:F183,get_country)=0),get_country), "")))</f>
        <v/>
      </c>
      <c r="G184" s="93" t="str">
        <f t="shared" ca="1" si="6"/>
        <v/>
      </c>
      <c r="H184" s="67" t="str">
        <f t="array" aca="1" ref="H184" ca="1">IF($I$1&lt;&gt;"y", "", IFERROR(INDEX(countrylistsize,MATCH(SMALL(NOT(countrylistsize="")*IF(ISNUMBER(countrylistsize),COUNTIF(countrylistsize,"&lt;="&amp;countrylistsize),COUNTIF(countrylistsize,"&lt;="&amp;countrylistsize)+SUM(ISNUMBER(countrylistsize))),ROWS(F$3:F184)+SUM(ISBLANK(countrylistsize))),NOT(countrylistsize="")*IF(ISNUMBER(countrylistsize),COUNTIF(countrylistsize,"&lt;="&amp;countrylistsize),COUNTIF(countrylistsize,"&lt;="&amp;countrylistsize)+SUM(ISNUMBER(countrylistsize))),0)), ""))</f>
        <v/>
      </c>
      <c r="I184" s="70"/>
      <c r="J184" s="67" t="str">
        <f t="array" aca="1" ref="J184" ca="1">IF($I$1&lt;&gt;"y", "", IFERROR(INDEX(admin1listsize,MATCH(SMALL(NOT(admin1listsize="")*IF(ISNUMBER(admin1listsize),COUNTIF(admin1listsize,"&lt;="&amp;admin1listsize),COUNTIF(admin1listsize,"&lt;="&amp;admin1listsize)+SUM(ISNUMBER(admin1listsize))),ROWS(D$3:D184)+SUM(ISBLANK(admin1listsize))),NOT(admin1listsize="")*IF(ISNUMBER(admin1listsize),COUNTIF(admin1listsize,"&lt;="&amp;admin1listsize),COUNTIF(admin1listsize,"&lt;="&amp;admin1listsize)+SUM(ISNUMBER(admin1listsize))),0)), ""))</f>
        <v/>
      </c>
      <c r="K184" s="71"/>
    </row>
    <row r="185" spans="1:11" s="1" customFormat="1" x14ac:dyDescent="0.25">
      <c r="A185" s="93" t="str">
        <f>IF($I$1&lt;&gt;"y", "", IF(ISBLANK(DATA!D186),"",IF(ISBLANK(DATA!K186),"NO DATA",DATA!K186)))</f>
        <v>USA</v>
      </c>
      <c r="B185" s="93" t="str">
        <f>IF($I$1&lt;&gt;"y", "",IF(ISBLANK(DATA!D186),"", IF(ISBLANK(DATA!L186),"NO DATA",DATA!L186)))</f>
        <v>no further locality</v>
      </c>
      <c r="C185" s="93" t="str">
        <f t="shared" si="8"/>
        <v>USA@no further locality</v>
      </c>
      <c r="D185" s="93" t="str">
        <f ca="1">IF($I$1&lt;&gt;"y", "", IF(C186="", "", IFERROR(LOOKUP(2,1/(COUNTIF($D$2:D184,mergednames)=0),mergednames), "")))</f>
        <v/>
      </c>
      <c r="E185" s="93" t="str">
        <f t="shared" ca="1" si="7"/>
        <v/>
      </c>
      <c r="F185" s="93" t="str">
        <f ca="1">IF($I$1&lt;&gt;"y", "", IF(A186="", "", IFERROR(LOOKUP(2,1/(COUNTIF($F$2:F184,get_country)=0),get_country), "")))</f>
        <v/>
      </c>
      <c r="G185" s="93" t="str">
        <f t="shared" ca="1" si="6"/>
        <v/>
      </c>
      <c r="H185" s="67" t="str">
        <f t="array" aca="1" ref="H185" ca="1">IF($I$1&lt;&gt;"y", "", IFERROR(INDEX(countrylistsize,MATCH(SMALL(NOT(countrylistsize="")*IF(ISNUMBER(countrylistsize),COUNTIF(countrylistsize,"&lt;="&amp;countrylistsize),COUNTIF(countrylistsize,"&lt;="&amp;countrylistsize)+SUM(ISNUMBER(countrylistsize))),ROWS(F$3:F185)+SUM(ISBLANK(countrylistsize))),NOT(countrylistsize="")*IF(ISNUMBER(countrylistsize),COUNTIF(countrylistsize,"&lt;="&amp;countrylistsize),COUNTIF(countrylistsize,"&lt;="&amp;countrylistsize)+SUM(ISNUMBER(countrylistsize))),0)), ""))</f>
        <v/>
      </c>
      <c r="I185" s="70"/>
      <c r="J185" s="67" t="str">
        <f t="array" aca="1" ref="J185" ca="1">IF($I$1&lt;&gt;"y", "", IFERROR(INDEX(admin1listsize,MATCH(SMALL(NOT(admin1listsize="")*IF(ISNUMBER(admin1listsize),COUNTIF(admin1listsize,"&lt;="&amp;admin1listsize),COUNTIF(admin1listsize,"&lt;="&amp;admin1listsize)+SUM(ISNUMBER(admin1listsize))),ROWS(D$3:D185)+SUM(ISBLANK(admin1listsize))),NOT(admin1listsize="")*IF(ISNUMBER(admin1listsize),COUNTIF(admin1listsize,"&lt;="&amp;admin1listsize),COUNTIF(admin1listsize,"&lt;="&amp;admin1listsize)+SUM(ISNUMBER(admin1listsize))),0)), ""))</f>
        <v/>
      </c>
      <c r="K185" s="71"/>
    </row>
    <row r="186" spans="1:11" s="1" customFormat="1" x14ac:dyDescent="0.25">
      <c r="A186" s="93" t="str">
        <f>IF($I$1&lt;&gt;"y", "", IF(ISBLANK(DATA!D187),"",IF(ISBLANK(DATA!K187),"NO DATA",DATA!K187)))</f>
        <v>USA</v>
      </c>
      <c r="B186" s="93" t="str">
        <f>IF($I$1&lt;&gt;"y", "",IF(ISBLANK(DATA!D187),"", IF(ISBLANK(DATA!L187),"NO DATA",DATA!L187)))</f>
        <v>Oklahoma</v>
      </c>
      <c r="C186" s="93" t="str">
        <f t="shared" si="8"/>
        <v>USA@Oklahoma</v>
      </c>
      <c r="D186" s="93" t="str">
        <f ca="1">IF($I$1&lt;&gt;"y", "", IF(C187="", "", IFERROR(LOOKUP(2,1/(COUNTIF($D$2:D185,mergednames)=0),mergednames), "")))</f>
        <v/>
      </c>
      <c r="E186" s="93" t="str">
        <f t="shared" ca="1" si="7"/>
        <v/>
      </c>
      <c r="F186" s="93" t="str">
        <f ca="1">IF($I$1&lt;&gt;"y", "", IF(A187="", "", IFERROR(LOOKUP(2,1/(COUNTIF($F$2:F185,get_country)=0),get_country), "")))</f>
        <v/>
      </c>
      <c r="G186" s="93" t="str">
        <f t="shared" ca="1" si="6"/>
        <v/>
      </c>
      <c r="H186" s="67" t="str">
        <f t="array" aca="1" ref="H186" ca="1">IF($I$1&lt;&gt;"y", "", IFERROR(INDEX(countrylistsize,MATCH(SMALL(NOT(countrylistsize="")*IF(ISNUMBER(countrylistsize),COUNTIF(countrylistsize,"&lt;="&amp;countrylistsize),COUNTIF(countrylistsize,"&lt;="&amp;countrylistsize)+SUM(ISNUMBER(countrylistsize))),ROWS(F$3:F186)+SUM(ISBLANK(countrylistsize))),NOT(countrylistsize="")*IF(ISNUMBER(countrylistsize),COUNTIF(countrylistsize,"&lt;="&amp;countrylistsize),COUNTIF(countrylistsize,"&lt;="&amp;countrylistsize)+SUM(ISNUMBER(countrylistsize))),0)), ""))</f>
        <v/>
      </c>
      <c r="I186" s="70"/>
      <c r="J186" s="67" t="str">
        <f t="array" aca="1" ref="J186" ca="1">IF($I$1&lt;&gt;"y", "", IFERROR(INDEX(admin1listsize,MATCH(SMALL(NOT(admin1listsize="")*IF(ISNUMBER(admin1listsize),COUNTIF(admin1listsize,"&lt;="&amp;admin1listsize),COUNTIF(admin1listsize,"&lt;="&amp;admin1listsize)+SUM(ISNUMBER(admin1listsize))),ROWS(D$3:D186)+SUM(ISBLANK(admin1listsize))),NOT(admin1listsize="")*IF(ISNUMBER(admin1listsize),COUNTIF(admin1listsize,"&lt;="&amp;admin1listsize),COUNTIF(admin1listsize,"&lt;="&amp;admin1listsize)+SUM(ISNUMBER(admin1listsize))),0)), ""))</f>
        <v/>
      </c>
      <c r="K186" s="71"/>
    </row>
    <row r="187" spans="1:11" s="1" customFormat="1" x14ac:dyDescent="0.25">
      <c r="A187" s="93" t="str">
        <f>IF($I$1&lt;&gt;"y", "", IF(ISBLANK(DATA!D188),"",IF(ISBLANK(DATA!K188),"NO DATA",DATA!K188)))</f>
        <v>USA</v>
      </c>
      <c r="B187" s="93" t="str">
        <f>IF($I$1&lt;&gt;"y", "",IF(ISBLANK(DATA!D188),"", IF(ISBLANK(DATA!L188),"NO DATA",DATA!L188)))</f>
        <v>Oklahoma</v>
      </c>
      <c r="C187" s="93" t="str">
        <f t="shared" si="8"/>
        <v>USA@Oklahoma</v>
      </c>
      <c r="D187" s="93" t="str">
        <f ca="1">IF($I$1&lt;&gt;"y", "", IF(C188="", "", IFERROR(LOOKUP(2,1/(COUNTIF($D$2:D186,mergednames)=0),mergednames), "")))</f>
        <v/>
      </c>
      <c r="E187" s="93" t="str">
        <f t="shared" ca="1" si="7"/>
        <v/>
      </c>
      <c r="F187" s="93" t="str">
        <f ca="1">IF($I$1&lt;&gt;"y", "", IF(A188="", "", IFERROR(LOOKUP(2,1/(COUNTIF($F$2:F186,get_country)=0),get_country), "")))</f>
        <v/>
      </c>
      <c r="G187" s="93" t="str">
        <f t="shared" ca="1" si="6"/>
        <v/>
      </c>
      <c r="H187" s="67" t="str">
        <f t="array" aca="1" ref="H187" ca="1">IF($I$1&lt;&gt;"y", "", IFERROR(INDEX(countrylistsize,MATCH(SMALL(NOT(countrylistsize="")*IF(ISNUMBER(countrylistsize),COUNTIF(countrylistsize,"&lt;="&amp;countrylistsize),COUNTIF(countrylistsize,"&lt;="&amp;countrylistsize)+SUM(ISNUMBER(countrylistsize))),ROWS(F$3:F187)+SUM(ISBLANK(countrylistsize))),NOT(countrylistsize="")*IF(ISNUMBER(countrylistsize),COUNTIF(countrylistsize,"&lt;="&amp;countrylistsize),COUNTIF(countrylistsize,"&lt;="&amp;countrylistsize)+SUM(ISNUMBER(countrylistsize))),0)), ""))</f>
        <v/>
      </c>
      <c r="I187" s="70"/>
      <c r="J187" s="67" t="str">
        <f t="array" aca="1" ref="J187" ca="1">IF($I$1&lt;&gt;"y", "", IFERROR(INDEX(admin1listsize,MATCH(SMALL(NOT(admin1listsize="")*IF(ISNUMBER(admin1listsize),COUNTIF(admin1listsize,"&lt;="&amp;admin1listsize),COUNTIF(admin1listsize,"&lt;="&amp;admin1listsize)+SUM(ISNUMBER(admin1listsize))),ROWS(D$3:D187)+SUM(ISBLANK(admin1listsize))),NOT(admin1listsize="")*IF(ISNUMBER(admin1listsize),COUNTIF(admin1listsize,"&lt;="&amp;admin1listsize),COUNTIF(admin1listsize,"&lt;="&amp;admin1listsize)+SUM(ISNUMBER(admin1listsize))),0)), ""))</f>
        <v/>
      </c>
      <c r="K187" s="71"/>
    </row>
    <row r="188" spans="1:11" s="1" customFormat="1" x14ac:dyDescent="0.25">
      <c r="A188" s="93" t="str">
        <f>IF($I$1&lt;&gt;"y", "", IF(ISBLANK(DATA!D189),"",IF(ISBLANK(DATA!K189),"NO DATA",DATA!K189)))</f>
        <v>USA</v>
      </c>
      <c r="B188" s="93" t="str">
        <f>IF($I$1&lt;&gt;"y", "",IF(ISBLANK(DATA!D189),"", IF(ISBLANK(DATA!L189),"NO DATA",DATA!L189)))</f>
        <v>Texas</v>
      </c>
      <c r="C188" s="93" t="str">
        <f t="shared" si="8"/>
        <v>USA@Texas</v>
      </c>
      <c r="D188" s="93" t="str">
        <f ca="1">IF($I$1&lt;&gt;"y", "", IF(C189="", "", IFERROR(LOOKUP(2,1/(COUNTIF($D$2:D187,mergednames)=0),mergednames), "")))</f>
        <v/>
      </c>
      <c r="E188" s="93" t="str">
        <f t="shared" ca="1" si="7"/>
        <v/>
      </c>
      <c r="F188" s="93" t="str">
        <f ca="1">IF($I$1&lt;&gt;"y", "", IF(A189="", "", IFERROR(LOOKUP(2,1/(COUNTIF($F$2:F187,get_country)=0),get_country), "")))</f>
        <v/>
      </c>
      <c r="G188" s="93" t="str">
        <f t="shared" ca="1" si="6"/>
        <v/>
      </c>
      <c r="H188" s="67" t="str">
        <f t="array" aca="1" ref="H188" ca="1">IF($I$1&lt;&gt;"y", "", IFERROR(INDEX(countrylistsize,MATCH(SMALL(NOT(countrylistsize="")*IF(ISNUMBER(countrylistsize),COUNTIF(countrylistsize,"&lt;="&amp;countrylistsize),COUNTIF(countrylistsize,"&lt;="&amp;countrylistsize)+SUM(ISNUMBER(countrylistsize))),ROWS(F$3:F188)+SUM(ISBLANK(countrylistsize))),NOT(countrylistsize="")*IF(ISNUMBER(countrylistsize),COUNTIF(countrylistsize,"&lt;="&amp;countrylistsize),COUNTIF(countrylistsize,"&lt;="&amp;countrylistsize)+SUM(ISNUMBER(countrylistsize))),0)), ""))</f>
        <v/>
      </c>
      <c r="I188" s="70"/>
      <c r="J188" s="67" t="str">
        <f t="array" aca="1" ref="J188" ca="1">IF($I$1&lt;&gt;"y", "", IFERROR(INDEX(admin1listsize,MATCH(SMALL(NOT(admin1listsize="")*IF(ISNUMBER(admin1listsize),COUNTIF(admin1listsize,"&lt;="&amp;admin1listsize),COUNTIF(admin1listsize,"&lt;="&amp;admin1listsize)+SUM(ISNUMBER(admin1listsize))),ROWS(D$3:D188)+SUM(ISBLANK(admin1listsize))),NOT(admin1listsize="")*IF(ISNUMBER(admin1listsize),COUNTIF(admin1listsize,"&lt;="&amp;admin1listsize),COUNTIF(admin1listsize,"&lt;="&amp;admin1listsize)+SUM(ISNUMBER(admin1listsize))),0)), ""))</f>
        <v/>
      </c>
      <c r="K188" s="71"/>
    </row>
    <row r="189" spans="1:11" s="1" customFormat="1" x14ac:dyDescent="0.25">
      <c r="A189" s="93" t="str">
        <f>IF($I$1&lt;&gt;"y", "", IF(ISBLANK(DATA!D190),"",IF(ISBLANK(DATA!K190),"NO DATA",DATA!K190)))</f>
        <v>USA</v>
      </c>
      <c r="B189" s="93" t="str">
        <f>IF($I$1&lt;&gt;"y", "",IF(ISBLANK(DATA!D190),"", IF(ISBLANK(DATA!L190),"NO DATA",DATA!L190)))</f>
        <v>Texas</v>
      </c>
      <c r="C189" s="93" t="str">
        <f t="shared" si="8"/>
        <v>USA@Texas</v>
      </c>
      <c r="D189" s="93" t="str">
        <f ca="1">IF($I$1&lt;&gt;"y", "", IF(C190="", "", IFERROR(LOOKUP(2,1/(COUNTIF($D$2:D188,mergednames)=0),mergednames), "")))</f>
        <v/>
      </c>
      <c r="E189" s="93" t="str">
        <f t="shared" ca="1" si="7"/>
        <v/>
      </c>
      <c r="F189" s="93" t="str">
        <f ca="1">IF($I$1&lt;&gt;"y", "", IF(A190="", "", IFERROR(LOOKUP(2,1/(COUNTIF($F$2:F188,get_country)=0),get_country), "")))</f>
        <v/>
      </c>
      <c r="G189" s="93" t="str">
        <f t="shared" ca="1" si="6"/>
        <v/>
      </c>
      <c r="H189" s="67" t="str">
        <f t="array" aca="1" ref="H189" ca="1">IF($I$1&lt;&gt;"y", "", IFERROR(INDEX(countrylistsize,MATCH(SMALL(NOT(countrylistsize="")*IF(ISNUMBER(countrylistsize),COUNTIF(countrylistsize,"&lt;="&amp;countrylistsize),COUNTIF(countrylistsize,"&lt;="&amp;countrylistsize)+SUM(ISNUMBER(countrylistsize))),ROWS(F$3:F189)+SUM(ISBLANK(countrylistsize))),NOT(countrylistsize="")*IF(ISNUMBER(countrylistsize),COUNTIF(countrylistsize,"&lt;="&amp;countrylistsize),COUNTIF(countrylistsize,"&lt;="&amp;countrylistsize)+SUM(ISNUMBER(countrylistsize))),0)), ""))</f>
        <v/>
      </c>
      <c r="I189" s="70"/>
      <c r="J189" s="67" t="str">
        <f t="array" aca="1" ref="J189" ca="1">IF($I$1&lt;&gt;"y", "", IFERROR(INDEX(admin1listsize,MATCH(SMALL(NOT(admin1listsize="")*IF(ISNUMBER(admin1listsize),COUNTIF(admin1listsize,"&lt;="&amp;admin1listsize),COUNTIF(admin1listsize,"&lt;="&amp;admin1listsize)+SUM(ISNUMBER(admin1listsize))),ROWS(D$3:D189)+SUM(ISBLANK(admin1listsize))),NOT(admin1listsize="")*IF(ISNUMBER(admin1listsize),COUNTIF(admin1listsize,"&lt;="&amp;admin1listsize),COUNTIF(admin1listsize,"&lt;="&amp;admin1listsize)+SUM(ISNUMBER(admin1listsize))),0)), ""))</f>
        <v/>
      </c>
      <c r="K189" s="71"/>
    </row>
    <row r="190" spans="1:11" s="1" customFormat="1" x14ac:dyDescent="0.25">
      <c r="A190" s="93" t="str">
        <f>IF($I$1&lt;&gt;"y", "", IF(ISBLANK(DATA!D191),"",IF(ISBLANK(DATA!K191),"NO DATA",DATA!K191)))</f>
        <v>USA</v>
      </c>
      <c r="B190" s="93" t="str">
        <f>IF($I$1&lt;&gt;"y", "",IF(ISBLANK(DATA!D191),"", IF(ISBLANK(DATA!L191),"NO DATA",DATA!L191)))</f>
        <v>Texas</v>
      </c>
      <c r="C190" s="93" t="str">
        <f t="shared" si="8"/>
        <v>USA@Texas</v>
      </c>
      <c r="D190" s="93" t="str">
        <f ca="1">IF($I$1&lt;&gt;"y", "", IF(C191="", "", IFERROR(LOOKUP(2,1/(COUNTIF($D$2:D189,mergednames)=0),mergednames), "")))</f>
        <v/>
      </c>
      <c r="E190" s="93" t="str">
        <f t="shared" ca="1" si="7"/>
        <v/>
      </c>
      <c r="F190" s="93" t="str">
        <f ca="1">IF($I$1&lt;&gt;"y", "", IF(A191="", "", IFERROR(LOOKUP(2,1/(COUNTIF($F$2:F189,get_country)=0),get_country), "")))</f>
        <v/>
      </c>
      <c r="G190" s="93" t="str">
        <f t="shared" ca="1" si="6"/>
        <v/>
      </c>
      <c r="H190" s="67" t="str">
        <f t="array" aca="1" ref="H190" ca="1">IF($I$1&lt;&gt;"y", "", IFERROR(INDEX(countrylistsize,MATCH(SMALL(NOT(countrylistsize="")*IF(ISNUMBER(countrylistsize),COUNTIF(countrylistsize,"&lt;="&amp;countrylistsize),COUNTIF(countrylistsize,"&lt;="&amp;countrylistsize)+SUM(ISNUMBER(countrylistsize))),ROWS(F$3:F190)+SUM(ISBLANK(countrylistsize))),NOT(countrylistsize="")*IF(ISNUMBER(countrylistsize),COUNTIF(countrylistsize,"&lt;="&amp;countrylistsize),COUNTIF(countrylistsize,"&lt;="&amp;countrylistsize)+SUM(ISNUMBER(countrylistsize))),0)), ""))</f>
        <v/>
      </c>
      <c r="I190" s="70"/>
      <c r="J190" s="67" t="str">
        <f t="array" aca="1" ref="J190" ca="1">IF($I$1&lt;&gt;"y", "", IFERROR(INDEX(admin1listsize,MATCH(SMALL(NOT(admin1listsize="")*IF(ISNUMBER(admin1listsize),COUNTIF(admin1listsize,"&lt;="&amp;admin1listsize),COUNTIF(admin1listsize,"&lt;="&amp;admin1listsize)+SUM(ISNUMBER(admin1listsize))),ROWS(D$3:D190)+SUM(ISBLANK(admin1listsize))),NOT(admin1listsize="")*IF(ISNUMBER(admin1listsize),COUNTIF(admin1listsize,"&lt;="&amp;admin1listsize),COUNTIF(admin1listsize,"&lt;="&amp;admin1listsize)+SUM(ISNUMBER(admin1listsize))),0)), ""))</f>
        <v/>
      </c>
      <c r="K190" s="71"/>
    </row>
    <row r="191" spans="1:11" s="1" customFormat="1" x14ac:dyDescent="0.25">
      <c r="A191" s="93" t="str">
        <f>IF($I$1&lt;&gt;"y", "", IF(ISBLANK(DATA!D192),"",IF(ISBLANK(DATA!K192),"NO DATA",DATA!K192)))</f>
        <v>USA</v>
      </c>
      <c r="B191" s="93" t="str">
        <f>IF($I$1&lt;&gt;"y", "",IF(ISBLANK(DATA!D192),"", IF(ISBLANK(DATA!L192),"NO DATA",DATA!L192)))</f>
        <v>Texas</v>
      </c>
      <c r="C191" s="93" t="str">
        <f t="shared" si="8"/>
        <v>USA@Texas</v>
      </c>
      <c r="D191" s="93" t="str">
        <f ca="1">IF($I$1&lt;&gt;"y", "", IF(C192="", "", IFERROR(LOOKUP(2,1/(COUNTIF($D$2:D190,mergednames)=0),mergednames), "")))</f>
        <v/>
      </c>
      <c r="E191" s="93" t="str">
        <f t="shared" ca="1" si="7"/>
        <v/>
      </c>
      <c r="F191" s="93" t="str">
        <f ca="1">IF($I$1&lt;&gt;"y", "", IF(A192="", "", IFERROR(LOOKUP(2,1/(COUNTIF($F$2:F190,get_country)=0),get_country), "")))</f>
        <v/>
      </c>
      <c r="G191" s="93" t="str">
        <f t="shared" ca="1" si="6"/>
        <v/>
      </c>
      <c r="H191" s="67" t="str">
        <f t="array" aca="1" ref="H191" ca="1">IF($I$1&lt;&gt;"y", "", IFERROR(INDEX(countrylistsize,MATCH(SMALL(NOT(countrylistsize="")*IF(ISNUMBER(countrylistsize),COUNTIF(countrylistsize,"&lt;="&amp;countrylistsize),COUNTIF(countrylistsize,"&lt;="&amp;countrylistsize)+SUM(ISNUMBER(countrylistsize))),ROWS(F$3:F191)+SUM(ISBLANK(countrylistsize))),NOT(countrylistsize="")*IF(ISNUMBER(countrylistsize),COUNTIF(countrylistsize,"&lt;="&amp;countrylistsize),COUNTIF(countrylistsize,"&lt;="&amp;countrylistsize)+SUM(ISNUMBER(countrylistsize))),0)), ""))</f>
        <v/>
      </c>
      <c r="I191" s="70"/>
      <c r="J191" s="67" t="str">
        <f t="array" aca="1" ref="J191" ca="1">IF($I$1&lt;&gt;"y", "", IFERROR(INDEX(admin1listsize,MATCH(SMALL(NOT(admin1listsize="")*IF(ISNUMBER(admin1listsize),COUNTIF(admin1listsize,"&lt;="&amp;admin1listsize),COUNTIF(admin1listsize,"&lt;="&amp;admin1listsize)+SUM(ISNUMBER(admin1listsize))),ROWS(D$3:D191)+SUM(ISBLANK(admin1listsize))),NOT(admin1listsize="")*IF(ISNUMBER(admin1listsize),COUNTIF(admin1listsize,"&lt;="&amp;admin1listsize),COUNTIF(admin1listsize,"&lt;="&amp;admin1listsize)+SUM(ISNUMBER(admin1listsize))),0)), ""))</f>
        <v/>
      </c>
      <c r="K191" s="71"/>
    </row>
    <row r="192" spans="1:11" s="1" customFormat="1" x14ac:dyDescent="0.25">
      <c r="A192" s="93" t="str">
        <f>IF($I$1&lt;&gt;"y", "", IF(ISBLANK(DATA!D193),"",IF(ISBLANK(DATA!K193),"NO DATA",DATA!K193)))</f>
        <v>USA</v>
      </c>
      <c r="B192" s="93" t="str">
        <f>IF($I$1&lt;&gt;"y", "",IF(ISBLANK(DATA!D193),"", IF(ISBLANK(DATA!L193),"NO DATA",DATA!L193)))</f>
        <v>Texas</v>
      </c>
      <c r="C192" s="93" t="str">
        <f t="shared" si="8"/>
        <v>USA@Texas</v>
      </c>
      <c r="D192" s="93" t="str">
        <f ca="1">IF($I$1&lt;&gt;"y", "", IF(C193="", "", IFERROR(LOOKUP(2,1/(COUNTIF($D$2:D191,mergednames)=0),mergednames), "")))</f>
        <v/>
      </c>
      <c r="E192" s="93" t="str">
        <f t="shared" ca="1" si="7"/>
        <v/>
      </c>
      <c r="F192" s="93" t="str">
        <f ca="1">IF($I$1&lt;&gt;"y", "", IF(A193="", "", IFERROR(LOOKUP(2,1/(COUNTIF($F$2:F191,get_country)=0),get_country), "")))</f>
        <v/>
      </c>
      <c r="G192" s="93" t="str">
        <f t="shared" ca="1" si="6"/>
        <v/>
      </c>
      <c r="H192" s="67" t="str">
        <f t="array" aca="1" ref="H192" ca="1">IF($I$1&lt;&gt;"y", "", IFERROR(INDEX(countrylistsize,MATCH(SMALL(NOT(countrylistsize="")*IF(ISNUMBER(countrylistsize),COUNTIF(countrylistsize,"&lt;="&amp;countrylistsize),COUNTIF(countrylistsize,"&lt;="&amp;countrylistsize)+SUM(ISNUMBER(countrylistsize))),ROWS(F$3:F192)+SUM(ISBLANK(countrylistsize))),NOT(countrylistsize="")*IF(ISNUMBER(countrylistsize),COUNTIF(countrylistsize,"&lt;="&amp;countrylistsize),COUNTIF(countrylistsize,"&lt;="&amp;countrylistsize)+SUM(ISNUMBER(countrylistsize))),0)), ""))</f>
        <v/>
      </c>
      <c r="I192" s="70"/>
      <c r="J192" s="67" t="str">
        <f t="array" aca="1" ref="J192" ca="1">IF($I$1&lt;&gt;"y", "", IFERROR(INDEX(admin1listsize,MATCH(SMALL(NOT(admin1listsize="")*IF(ISNUMBER(admin1listsize),COUNTIF(admin1listsize,"&lt;="&amp;admin1listsize),COUNTIF(admin1listsize,"&lt;="&amp;admin1listsize)+SUM(ISNUMBER(admin1listsize))),ROWS(D$3:D192)+SUM(ISBLANK(admin1listsize))),NOT(admin1listsize="")*IF(ISNUMBER(admin1listsize),COUNTIF(admin1listsize,"&lt;="&amp;admin1listsize),COUNTIF(admin1listsize,"&lt;="&amp;admin1listsize)+SUM(ISNUMBER(admin1listsize))),0)), ""))</f>
        <v/>
      </c>
      <c r="K192" s="71"/>
    </row>
    <row r="193" spans="1:11" s="1" customFormat="1" x14ac:dyDescent="0.25">
      <c r="A193" s="93" t="str">
        <f>IF($I$1&lt;&gt;"y", "", IF(ISBLANK(DATA!D194),"",IF(ISBLANK(DATA!K194),"NO DATA",DATA!K194)))</f>
        <v>USA</v>
      </c>
      <c r="B193" s="93" t="str">
        <f>IF($I$1&lt;&gt;"y", "",IF(ISBLANK(DATA!D194),"", IF(ISBLANK(DATA!L194),"NO DATA",DATA!L194)))</f>
        <v>Texas</v>
      </c>
      <c r="C193" s="93" t="str">
        <f t="shared" si="8"/>
        <v>USA@Texas</v>
      </c>
      <c r="D193" s="93" t="str">
        <f ca="1">IF($I$1&lt;&gt;"y", "", IF(C194="", "", IFERROR(LOOKUP(2,1/(COUNTIF($D$2:D192,mergednames)=0),mergednames), "")))</f>
        <v/>
      </c>
      <c r="E193" s="93" t="str">
        <f t="shared" ca="1" si="7"/>
        <v/>
      </c>
      <c r="F193" s="93" t="str">
        <f ca="1">IF($I$1&lt;&gt;"y", "", IF(A194="", "", IFERROR(LOOKUP(2,1/(COUNTIF($F$2:F192,get_country)=0),get_country), "")))</f>
        <v/>
      </c>
      <c r="G193" s="93" t="str">
        <f t="shared" ca="1" si="6"/>
        <v/>
      </c>
      <c r="H193" s="67" t="str">
        <f t="array" aca="1" ref="H193" ca="1">IF($I$1&lt;&gt;"y", "", IFERROR(INDEX(countrylistsize,MATCH(SMALL(NOT(countrylistsize="")*IF(ISNUMBER(countrylistsize),COUNTIF(countrylistsize,"&lt;="&amp;countrylistsize),COUNTIF(countrylistsize,"&lt;="&amp;countrylistsize)+SUM(ISNUMBER(countrylistsize))),ROWS(F$3:F193)+SUM(ISBLANK(countrylistsize))),NOT(countrylistsize="")*IF(ISNUMBER(countrylistsize),COUNTIF(countrylistsize,"&lt;="&amp;countrylistsize),COUNTIF(countrylistsize,"&lt;="&amp;countrylistsize)+SUM(ISNUMBER(countrylistsize))),0)), ""))</f>
        <v/>
      </c>
      <c r="I193" s="70"/>
      <c r="J193" s="67" t="str">
        <f t="array" aca="1" ref="J193" ca="1">IF($I$1&lt;&gt;"y", "", IFERROR(INDEX(admin1listsize,MATCH(SMALL(NOT(admin1listsize="")*IF(ISNUMBER(admin1listsize),COUNTIF(admin1listsize,"&lt;="&amp;admin1listsize),COUNTIF(admin1listsize,"&lt;="&amp;admin1listsize)+SUM(ISNUMBER(admin1listsize))),ROWS(D$3:D193)+SUM(ISBLANK(admin1listsize))),NOT(admin1listsize="")*IF(ISNUMBER(admin1listsize),COUNTIF(admin1listsize,"&lt;="&amp;admin1listsize),COUNTIF(admin1listsize,"&lt;="&amp;admin1listsize)+SUM(ISNUMBER(admin1listsize))),0)), ""))</f>
        <v/>
      </c>
      <c r="K193" s="71"/>
    </row>
    <row r="194" spans="1:11" s="1" customFormat="1" x14ac:dyDescent="0.25">
      <c r="A194" s="93" t="str">
        <f>IF($I$1&lt;&gt;"y", "", IF(ISBLANK(DATA!D195),"",IF(ISBLANK(DATA!K195),"NO DATA",DATA!K195)))</f>
        <v>USA</v>
      </c>
      <c r="B194" s="93" t="str">
        <f>IF($I$1&lt;&gt;"y", "",IF(ISBLANK(DATA!D195),"", IF(ISBLANK(DATA!L195),"NO DATA",DATA!L195)))</f>
        <v>Texas</v>
      </c>
      <c r="C194" s="93" t="str">
        <f t="shared" si="8"/>
        <v>USA@Texas</v>
      </c>
      <c r="D194" s="93" t="str">
        <f ca="1">IF($I$1&lt;&gt;"y", "", IF(C195="", "", IFERROR(LOOKUP(2,1/(COUNTIF($D$2:D193,mergednames)=0),mergednames), "")))</f>
        <v/>
      </c>
      <c r="E194" s="93" t="str">
        <f t="shared" ca="1" si="7"/>
        <v/>
      </c>
      <c r="F194" s="93" t="str">
        <f ca="1">IF($I$1&lt;&gt;"y", "", IF(A195="", "", IFERROR(LOOKUP(2,1/(COUNTIF($F$2:F193,get_country)=0),get_country), "")))</f>
        <v/>
      </c>
      <c r="G194" s="93" t="str">
        <f t="shared" ca="1" si="6"/>
        <v/>
      </c>
      <c r="H194" s="67" t="str">
        <f t="array" aca="1" ref="H194" ca="1">IF($I$1&lt;&gt;"y", "", IFERROR(INDEX(countrylistsize,MATCH(SMALL(NOT(countrylistsize="")*IF(ISNUMBER(countrylistsize),COUNTIF(countrylistsize,"&lt;="&amp;countrylistsize),COUNTIF(countrylistsize,"&lt;="&amp;countrylistsize)+SUM(ISNUMBER(countrylistsize))),ROWS(F$3:F194)+SUM(ISBLANK(countrylistsize))),NOT(countrylistsize="")*IF(ISNUMBER(countrylistsize),COUNTIF(countrylistsize,"&lt;="&amp;countrylistsize),COUNTIF(countrylistsize,"&lt;="&amp;countrylistsize)+SUM(ISNUMBER(countrylistsize))),0)), ""))</f>
        <v/>
      </c>
      <c r="I194" s="70"/>
      <c r="J194" s="67" t="str">
        <f t="array" aca="1" ref="J194" ca="1">IF($I$1&lt;&gt;"y", "", IFERROR(INDEX(admin1listsize,MATCH(SMALL(NOT(admin1listsize="")*IF(ISNUMBER(admin1listsize),COUNTIF(admin1listsize,"&lt;="&amp;admin1listsize),COUNTIF(admin1listsize,"&lt;="&amp;admin1listsize)+SUM(ISNUMBER(admin1listsize))),ROWS(D$3:D194)+SUM(ISBLANK(admin1listsize))),NOT(admin1listsize="")*IF(ISNUMBER(admin1listsize),COUNTIF(admin1listsize,"&lt;="&amp;admin1listsize),COUNTIF(admin1listsize,"&lt;="&amp;admin1listsize)+SUM(ISNUMBER(admin1listsize))),0)), ""))</f>
        <v/>
      </c>
      <c r="K194" s="71"/>
    </row>
    <row r="195" spans="1:11" s="1" customFormat="1" x14ac:dyDescent="0.25">
      <c r="A195" s="93" t="str">
        <f>IF($I$1&lt;&gt;"y", "", IF(ISBLANK(DATA!D196),"",IF(ISBLANK(DATA!K196),"NO DATA",DATA!K196)))</f>
        <v>USA</v>
      </c>
      <c r="B195" s="93" t="str">
        <f>IF($I$1&lt;&gt;"y", "",IF(ISBLANK(DATA!D196),"", IF(ISBLANK(DATA!L196),"NO DATA",DATA!L196)))</f>
        <v>Texas</v>
      </c>
      <c r="C195" s="93" t="str">
        <f t="shared" si="8"/>
        <v>USA@Texas</v>
      </c>
      <c r="D195" s="93" t="str">
        <f ca="1">IF($I$1&lt;&gt;"y", "", IF(C196="", "", IFERROR(LOOKUP(2,1/(COUNTIF($D$2:D194,mergednames)=0),mergednames), "")))</f>
        <v/>
      </c>
      <c r="E195" s="93" t="str">
        <f t="shared" ca="1" si="7"/>
        <v/>
      </c>
      <c r="F195" s="93" t="str">
        <f ca="1">IF($I$1&lt;&gt;"y", "", IF(A196="", "", IFERROR(LOOKUP(2,1/(COUNTIF($F$2:F194,get_country)=0),get_country), "")))</f>
        <v/>
      </c>
      <c r="G195" s="93" t="str">
        <f t="shared" ref="G195:G258" ca="1" si="9">IF($I$1&lt;&gt;"y", "", IF(F195="", "", G194+1))</f>
        <v/>
      </c>
      <c r="H195" s="67" t="str">
        <f t="array" aca="1" ref="H195" ca="1">IF($I$1&lt;&gt;"y", "", IFERROR(INDEX(countrylistsize,MATCH(SMALL(NOT(countrylistsize="")*IF(ISNUMBER(countrylistsize),COUNTIF(countrylistsize,"&lt;="&amp;countrylistsize),COUNTIF(countrylistsize,"&lt;="&amp;countrylistsize)+SUM(ISNUMBER(countrylistsize))),ROWS(F$3:F195)+SUM(ISBLANK(countrylistsize))),NOT(countrylistsize="")*IF(ISNUMBER(countrylistsize),COUNTIF(countrylistsize,"&lt;="&amp;countrylistsize),COUNTIF(countrylistsize,"&lt;="&amp;countrylistsize)+SUM(ISNUMBER(countrylistsize))),0)), ""))</f>
        <v/>
      </c>
      <c r="I195" s="70"/>
      <c r="J195" s="67" t="str">
        <f t="array" aca="1" ref="J195" ca="1">IF($I$1&lt;&gt;"y", "", IFERROR(INDEX(admin1listsize,MATCH(SMALL(NOT(admin1listsize="")*IF(ISNUMBER(admin1listsize),COUNTIF(admin1listsize,"&lt;="&amp;admin1listsize),COUNTIF(admin1listsize,"&lt;="&amp;admin1listsize)+SUM(ISNUMBER(admin1listsize))),ROWS(D$3:D195)+SUM(ISBLANK(admin1listsize))),NOT(admin1listsize="")*IF(ISNUMBER(admin1listsize),COUNTIF(admin1listsize,"&lt;="&amp;admin1listsize),COUNTIF(admin1listsize,"&lt;="&amp;admin1listsize)+SUM(ISNUMBER(admin1listsize))),0)), ""))</f>
        <v/>
      </c>
      <c r="K195" s="71"/>
    </row>
    <row r="196" spans="1:11" s="1" customFormat="1" x14ac:dyDescent="0.25">
      <c r="A196" s="93" t="str">
        <f>IF($I$1&lt;&gt;"y", "", IF(ISBLANK(DATA!D197),"",IF(ISBLANK(DATA!K197),"NO DATA",DATA!K197)))</f>
        <v>USA</v>
      </c>
      <c r="B196" s="93" t="str">
        <f>IF($I$1&lt;&gt;"y", "",IF(ISBLANK(DATA!D197),"", IF(ISBLANK(DATA!L197),"NO DATA",DATA!L197)))</f>
        <v>Texas</v>
      </c>
      <c r="C196" s="93" t="str">
        <f t="shared" si="8"/>
        <v>USA@Texas</v>
      </c>
      <c r="D196" s="93" t="str">
        <f ca="1">IF($I$1&lt;&gt;"y", "", IF(C197="", "", IFERROR(LOOKUP(2,1/(COUNTIF($D$2:D195,mergednames)=0),mergednames), "")))</f>
        <v/>
      </c>
      <c r="E196" s="93" t="str">
        <f t="shared" ref="E196:E259" ca="1" si="10">IF($I$1&lt;&gt;"y", "", IF(D196="", "", E195+1))</f>
        <v/>
      </c>
      <c r="F196" s="93" t="str">
        <f ca="1">IF($I$1&lt;&gt;"y", "", IF(A197="", "", IFERROR(LOOKUP(2,1/(COUNTIF($F$2:F195,get_country)=0),get_country), "")))</f>
        <v/>
      </c>
      <c r="G196" s="93" t="str">
        <f t="shared" ca="1" si="9"/>
        <v/>
      </c>
      <c r="H196" s="67" t="str">
        <f t="array" aca="1" ref="H196" ca="1">IF($I$1&lt;&gt;"y", "", IFERROR(INDEX(countrylistsize,MATCH(SMALL(NOT(countrylistsize="")*IF(ISNUMBER(countrylistsize),COUNTIF(countrylistsize,"&lt;="&amp;countrylistsize),COUNTIF(countrylistsize,"&lt;="&amp;countrylistsize)+SUM(ISNUMBER(countrylistsize))),ROWS(F$3:F196)+SUM(ISBLANK(countrylistsize))),NOT(countrylistsize="")*IF(ISNUMBER(countrylistsize),COUNTIF(countrylistsize,"&lt;="&amp;countrylistsize),COUNTIF(countrylistsize,"&lt;="&amp;countrylistsize)+SUM(ISNUMBER(countrylistsize))),0)), ""))</f>
        <v/>
      </c>
      <c r="I196" s="70"/>
      <c r="J196" s="67" t="str">
        <f t="array" aca="1" ref="J196" ca="1">IF($I$1&lt;&gt;"y", "", IFERROR(INDEX(admin1listsize,MATCH(SMALL(NOT(admin1listsize="")*IF(ISNUMBER(admin1listsize),COUNTIF(admin1listsize,"&lt;="&amp;admin1listsize),COUNTIF(admin1listsize,"&lt;="&amp;admin1listsize)+SUM(ISNUMBER(admin1listsize))),ROWS(D$3:D196)+SUM(ISBLANK(admin1listsize))),NOT(admin1listsize="")*IF(ISNUMBER(admin1listsize),COUNTIF(admin1listsize,"&lt;="&amp;admin1listsize),COUNTIF(admin1listsize,"&lt;="&amp;admin1listsize)+SUM(ISNUMBER(admin1listsize))),0)), ""))</f>
        <v/>
      </c>
      <c r="K196" s="71"/>
    </row>
    <row r="197" spans="1:11" s="1" customFormat="1" x14ac:dyDescent="0.25">
      <c r="A197" s="93" t="str">
        <f>IF($I$1&lt;&gt;"y", "", IF(ISBLANK(DATA!D198),"",IF(ISBLANK(DATA!K198),"NO DATA",DATA!K198)))</f>
        <v>USA</v>
      </c>
      <c r="B197" s="93" t="str">
        <f>IF($I$1&lt;&gt;"y", "",IF(ISBLANK(DATA!D198),"", IF(ISBLANK(DATA!L198),"NO DATA",DATA!L198)))</f>
        <v>Texas</v>
      </c>
      <c r="C197" s="93" t="str">
        <f t="shared" ref="C197:C260" si="11">IF($I$1&lt;&gt;"y", "", IF(A197="", "", A197&amp;"@"&amp;B197))</f>
        <v>USA@Texas</v>
      </c>
      <c r="D197" s="93" t="str">
        <f ca="1">IF($I$1&lt;&gt;"y", "", IF(C198="", "", IFERROR(LOOKUP(2,1/(COUNTIF($D$2:D196,mergednames)=0),mergednames), "")))</f>
        <v/>
      </c>
      <c r="E197" s="93" t="str">
        <f t="shared" ca="1" si="10"/>
        <v/>
      </c>
      <c r="F197" s="93" t="str">
        <f ca="1">IF($I$1&lt;&gt;"y", "", IF(A198="", "", IFERROR(LOOKUP(2,1/(COUNTIF($F$2:F196,get_country)=0),get_country), "")))</f>
        <v/>
      </c>
      <c r="G197" s="93" t="str">
        <f t="shared" ca="1" si="9"/>
        <v/>
      </c>
      <c r="H197" s="67" t="str">
        <f t="array" aca="1" ref="H197" ca="1">IF($I$1&lt;&gt;"y", "", IFERROR(INDEX(countrylistsize,MATCH(SMALL(NOT(countrylistsize="")*IF(ISNUMBER(countrylistsize),COUNTIF(countrylistsize,"&lt;="&amp;countrylistsize),COUNTIF(countrylistsize,"&lt;="&amp;countrylistsize)+SUM(ISNUMBER(countrylistsize))),ROWS(F$3:F197)+SUM(ISBLANK(countrylistsize))),NOT(countrylistsize="")*IF(ISNUMBER(countrylistsize),COUNTIF(countrylistsize,"&lt;="&amp;countrylistsize),COUNTIF(countrylistsize,"&lt;="&amp;countrylistsize)+SUM(ISNUMBER(countrylistsize))),0)), ""))</f>
        <v/>
      </c>
      <c r="I197" s="70"/>
      <c r="J197" s="67" t="str">
        <f t="array" aca="1" ref="J197" ca="1">IF($I$1&lt;&gt;"y", "", IFERROR(INDEX(admin1listsize,MATCH(SMALL(NOT(admin1listsize="")*IF(ISNUMBER(admin1listsize),COUNTIF(admin1listsize,"&lt;="&amp;admin1listsize),COUNTIF(admin1listsize,"&lt;="&amp;admin1listsize)+SUM(ISNUMBER(admin1listsize))),ROWS(D$3:D197)+SUM(ISBLANK(admin1listsize))),NOT(admin1listsize="")*IF(ISNUMBER(admin1listsize),COUNTIF(admin1listsize,"&lt;="&amp;admin1listsize),COUNTIF(admin1listsize,"&lt;="&amp;admin1listsize)+SUM(ISNUMBER(admin1listsize))),0)), ""))</f>
        <v/>
      </c>
      <c r="K197" s="71"/>
    </row>
    <row r="198" spans="1:11" s="1" customFormat="1" x14ac:dyDescent="0.25">
      <c r="A198" s="93" t="str">
        <f>IF($I$1&lt;&gt;"y", "", IF(ISBLANK(DATA!D199),"",IF(ISBLANK(DATA!K199),"NO DATA",DATA!K199)))</f>
        <v>USA</v>
      </c>
      <c r="B198" s="93" t="str">
        <f>IF($I$1&lt;&gt;"y", "",IF(ISBLANK(DATA!D199),"", IF(ISBLANK(DATA!L199),"NO DATA",DATA!L199)))</f>
        <v>Texas</v>
      </c>
      <c r="C198" s="93" t="str">
        <f t="shared" si="11"/>
        <v>USA@Texas</v>
      </c>
      <c r="D198" s="93" t="str">
        <f ca="1">IF($I$1&lt;&gt;"y", "", IF(C199="", "", IFERROR(LOOKUP(2,1/(COUNTIF($D$2:D197,mergednames)=0),mergednames), "")))</f>
        <v/>
      </c>
      <c r="E198" s="93" t="str">
        <f t="shared" ca="1" si="10"/>
        <v/>
      </c>
      <c r="F198" s="93" t="str">
        <f ca="1">IF($I$1&lt;&gt;"y", "", IF(A199="", "", IFERROR(LOOKUP(2,1/(COUNTIF($F$2:F197,get_country)=0),get_country), "")))</f>
        <v/>
      </c>
      <c r="G198" s="93" t="str">
        <f t="shared" ca="1" si="9"/>
        <v/>
      </c>
      <c r="H198" s="67" t="str">
        <f t="array" aca="1" ref="H198" ca="1">IF($I$1&lt;&gt;"y", "", IFERROR(INDEX(countrylistsize,MATCH(SMALL(NOT(countrylistsize="")*IF(ISNUMBER(countrylistsize),COUNTIF(countrylistsize,"&lt;="&amp;countrylistsize),COUNTIF(countrylistsize,"&lt;="&amp;countrylistsize)+SUM(ISNUMBER(countrylistsize))),ROWS(F$3:F198)+SUM(ISBLANK(countrylistsize))),NOT(countrylistsize="")*IF(ISNUMBER(countrylistsize),COUNTIF(countrylistsize,"&lt;="&amp;countrylistsize),COUNTIF(countrylistsize,"&lt;="&amp;countrylistsize)+SUM(ISNUMBER(countrylistsize))),0)), ""))</f>
        <v/>
      </c>
      <c r="I198" s="70"/>
      <c r="J198" s="67" t="str">
        <f t="array" aca="1" ref="J198" ca="1">IF($I$1&lt;&gt;"y", "", IFERROR(INDEX(admin1listsize,MATCH(SMALL(NOT(admin1listsize="")*IF(ISNUMBER(admin1listsize),COUNTIF(admin1listsize,"&lt;="&amp;admin1listsize),COUNTIF(admin1listsize,"&lt;="&amp;admin1listsize)+SUM(ISNUMBER(admin1listsize))),ROWS(D$3:D198)+SUM(ISBLANK(admin1listsize))),NOT(admin1listsize="")*IF(ISNUMBER(admin1listsize),COUNTIF(admin1listsize,"&lt;="&amp;admin1listsize),COUNTIF(admin1listsize,"&lt;="&amp;admin1listsize)+SUM(ISNUMBER(admin1listsize))),0)), ""))</f>
        <v/>
      </c>
      <c r="K198" s="71"/>
    </row>
    <row r="199" spans="1:11" s="1" customFormat="1" x14ac:dyDescent="0.25">
      <c r="A199" s="93" t="str">
        <f>IF($I$1&lt;&gt;"y", "", IF(ISBLANK(DATA!D200),"",IF(ISBLANK(DATA!K200),"NO DATA",DATA!K200)))</f>
        <v>USA</v>
      </c>
      <c r="B199" s="93" t="str">
        <f>IF($I$1&lt;&gt;"y", "",IF(ISBLANK(DATA!D200),"", IF(ISBLANK(DATA!L200),"NO DATA",DATA!L200)))</f>
        <v>Texas</v>
      </c>
      <c r="C199" s="93" t="str">
        <f t="shared" si="11"/>
        <v>USA@Texas</v>
      </c>
      <c r="D199" s="93" t="str">
        <f ca="1">IF($I$1&lt;&gt;"y", "", IF(C200="", "", IFERROR(LOOKUP(2,1/(COUNTIF($D$2:D198,mergednames)=0),mergednames), "")))</f>
        <v/>
      </c>
      <c r="E199" s="93" t="str">
        <f t="shared" ca="1" si="10"/>
        <v/>
      </c>
      <c r="F199" s="93" t="str">
        <f ca="1">IF($I$1&lt;&gt;"y", "", IF(A200="", "", IFERROR(LOOKUP(2,1/(COUNTIF($F$2:F198,get_country)=0),get_country), "")))</f>
        <v/>
      </c>
      <c r="G199" s="93" t="str">
        <f t="shared" ca="1" si="9"/>
        <v/>
      </c>
      <c r="H199" s="67" t="str">
        <f t="array" aca="1" ref="H199" ca="1">IF($I$1&lt;&gt;"y", "", IFERROR(INDEX(countrylistsize,MATCH(SMALL(NOT(countrylistsize="")*IF(ISNUMBER(countrylistsize),COUNTIF(countrylistsize,"&lt;="&amp;countrylistsize),COUNTIF(countrylistsize,"&lt;="&amp;countrylistsize)+SUM(ISNUMBER(countrylistsize))),ROWS(F$3:F199)+SUM(ISBLANK(countrylistsize))),NOT(countrylistsize="")*IF(ISNUMBER(countrylistsize),COUNTIF(countrylistsize,"&lt;="&amp;countrylistsize),COUNTIF(countrylistsize,"&lt;="&amp;countrylistsize)+SUM(ISNUMBER(countrylistsize))),0)), ""))</f>
        <v/>
      </c>
      <c r="I199" s="70"/>
      <c r="J199" s="67" t="str">
        <f t="array" aca="1" ref="J199" ca="1">IF($I$1&lt;&gt;"y", "", IFERROR(INDEX(admin1listsize,MATCH(SMALL(NOT(admin1listsize="")*IF(ISNUMBER(admin1listsize),COUNTIF(admin1listsize,"&lt;="&amp;admin1listsize),COUNTIF(admin1listsize,"&lt;="&amp;admin1listsize)+SUM(ISNUMBER(admin1listsize))),ROWS(D$3:D199)+SUM(ISBLANK(admin1listsize))),NOT(admin1listsize="")*IF(ISNUMBER(admin1listsize),COUNTIF(admin1listsize,"&lt;="&amp;admin1listsize),COUNTIF(admin1listsize,"&lt;="&amp;admin1listsize)+SUM(ISNUMBER(admin1listsize))),0)), ""))</f>
        <v/>
      </c>
      <c r="K199" s="71"/>
    </row>
    <row r="200" spans="1:11" s="1" customFormat="1" x14ac:dyDescent="0.25">
      <c r="A200" s="93" t="str">
        <f>IF($I$1&lt;&gt;"y", "", IF(ISBLANK(DATA!D201),"",IF(ISBLANK(DATA!K201),"NO DATA",DATA!K201)))</f>
        <v>USA</v>
      </c>
      <c r="B200" s="93" t="str">
        <f>IF($I$1&lt;&gt;"y", "",IF(ISBLANK(DATA!D201),"", IF(ISBLANK(DATA!L201),"NO DATA",DATA!L201)))</f>
        <v>Texas</v>
      </c>
      <c r="C200" s="93" t="str">
        <f t="shared" si="11"/>
        <v>USA@Texas</v>
      </c>
      <c r="D200" s="93" t="str">
        <f ca="1">IF($I$1&lt;&gt;"y", "", IF(C201="", "", IFERROR(LOOKUP(2,1/(COUNTIF($D$2:D199,mergednames)=0),mergednames), "")))</f>
        <v/>
      </c>
      <c r="E200" s="93" t="str">
        <f t="shared" ca="1" si="10"/>
        <v/>
      </c>
      <c r="F200" s="93" t="str">
        <f ca="1">IF($I$1&lt;&gt;"y", "", IF(A201="", "", IFERROR(LOOKUP(2,1/(COUNTIF($F$2:F199,get_country)=0),get_country), "")))</f>
        <v/>
      </c>
      <c r="G200" s="93" t="str">
        <f t="shared" ca="1" si="9"/>
        <v/>
      </c>
      <c r="H200" s="67" t="str">
        <f t="array" aca="1" ref="H200" ca="1">IF($I$1&lt;&gt;"y", "", IFERROR(INDEX(countrylistsize,MATCH(SMALL(NOT(countrylistsize="")*IF(ISNUMBER(countrylistsize),COUNTIF(countrylistsize,"&lt;="&amp;countrylistsize),COUNTIF(countrylistsize,"&lt;="&amp;countrylistsize)+SUM(ISNUMBER(countrylistsize))),ROWS(F$3:F200)+SUM(ISBLANK(countrylistsize))),NOT(countrylistsize="")*IF(ISNUMBER(countrylistsize),COUNTIF(countrylistsize,"&lt;="&amp;countrylistsize),COUNTIF(countrylistsize,"&lt;="&amp;countrylistsize)+SUM(ISNUMBER(countrylistsize))),0)), ""))</f>
        <v/>
      </c>
      <c r="I200" s="70"/>
      <c r="J200" s="67" t="str">
        <f t="array" aca="1" ref="J200" ca="1">IF($I$1&lt;&gt;"y", "", IFERROR(INDEX(admin1listsize,MATCH(SMALL(NOT(admin1listsize="")*IF(ISNUMBER(admin1listsize),COUNTIF(admin1listsize,"&lt;="&amp;admin1listsize),COUNTIF(admin1listsize,"&lt;="&amp;admin1listsize)+SUM(ISNUMBER(admin1listsize))),ROWS(D$3:D200)+SUM(ISBLANK(admin1listsize))),NOT(admin1listsize="")*IF(ISNUMBER(admin1listsize),COUNTIF(admin1listsize,"&lt;="&amp;admin1listsize),COUNTIF(admin1listsize,"&lt;="&amp;admin1listsize)+SUM(ISNUMBER(admin1listsize))),0)), ""))</f>
        <v/>
      </c>
      <c r="K200" s="71"/>
    </row>
    <row r="201" spans="1:11" s="1" customFormat="1" x14ac:dyDescent="0.25">
      <c r="A201" s="93" t="str">
        <f>IF($I$1&lt;&gt;"y", "", IF(ISBLANK(DATA!D202),"",IF(ISBLANK(DATA!K202),"NO DATA",DATA!K202)))</f>
        <v>USA</v>
      </c>
      <c r="B201" s="93" t="str">
        <f>IF($I$1&lt;&gt;"y", "",IF(ISBLANK(DATA!D202),"", IF(ISBLANK(DATA!L202),"NO DATA",DATA!L202)))</f>
        <v>Texas</v>
      </c>
      <c r="C201" s="93" t="str">
        <f t="shared" si="11"/>
        <v>USA@Texas</v>
      </c>
      <c r="D201" s="93" t="str">
        <f ca="1">IF($I$1&lt;&gt;"y", "", IF(C202="", "", IFERROR(LOOKUP(2,1/(COUNTIF($D$2:D200,mergednames)=0),mergednames), "")))</f>
        <v/>
      </c>
      <c r="E201" s="93" t="str">
        <f t="shared" ca="1" si="10"/>
        <v/>
      </c>
      <c r="F201" s="93" t="str">
        <f ca="1">IF($I$1&lt;&gt;"y", "", IF(A202="", "", IFERROR(LOOKUP(2,1/(COUNTIF($F$2:F200,get_country)=0),get_country), "")))</f>
        <v/>
      </c>
      <c r="G201" s="93" t="str">
        <f t="shared" ca="1" si="9"/>
        <v/>
      </c>
      <c r="H201" s="67" t="str">
        <f t="array" aca="1" ref="H201" ca="1">IF($I$1&lt;&gt;"y", "", IFERROR(INDEX(countrylistsize,MATCH(SMALL(NOT(countrylistsize="")*IF(ISNUMBER(countrylistsize),COUNTIF(countrylistsize,"&lt;="&amp;countrylistsize),COUNTIF(countrylistsize,"&lt;="&amp;countrylistsize)+SUM(ISNUMBER(countrylistsize))),ROWS(F$3:F201)+SUM(ISBLANK(countrylistsize))),NOT(countrylistsize="")*IF(ISNUMBER(countrylistsize),COUNTIF(countrylistsize,"&lt;="&amp;countrylistsize),COUNTIF(countrylistsize,"&lt;="&amp;countrylistsize)+SUM(ISNUMBER(countrylistsize))),0)), ""))</f>
        <v/>
      </c>
      <c r="I201" s="70"/>
      <c r="J201" s="67" t="str">
        <f t="array" aca="1" ref="J201" ca="1">IF($I$1&lt;&gt;"y", "", IFERROR(INDEX(admin1listsize,MATCH(SMALL(NOT(admin1listsize="")*IF(ISNUMBER(admin1listsize),COUNTIF(admin1listsize,"&lt;="&amp;admin1listsize),COUNTIF(admin1listsize,"&lt;="&amp;admin1listsize)+SUM(ISNUMBER(admin1listsize))),ROWS(D$3:D201)+SUM(ISBLANK(admin1listsize))),NOT(admin1listsize="")*IF(ISNUMBER(admin1listsize),COUNTIF(admin1listsize,"&lt;="&amp;admin1listsize),COUNTIF(admin1listsize,"&lt;="&amp;admin1listsize)+SUM(ISNUMBER(admin1listsize))),0)), ""))</f>
        <v/>
      </c>
      <c r="K201" s="71"/>
    </row>
    <row r="202" spans="1:11" s="1" customFormat="1" x14ac:dyDescent="0.25">
      <c r="A202" s="93" t="str">
        <f>IF($I$1&lt;&gt;"y", "", IF(ISBLANK(DATA!D203),"",IF(ISBLANK(DATA!K203),"NO DATA",DATA!K203)))</f>
        <v>USA</v>
      </c>
      <c r="B202" s="93" t="str">
        <f>IF($I$1&lt;&gt;"y", "",IF(ISBLANK(DATA!D203),"", IF(ISBLANK(DATA!L203),"NO DATA",DATA!L203)))</f>
        <v>Texas</v>
      </c>
      <c r="C202" s="93" t="str">
        <f t="shared" si="11"/>
        <v>USA@Texas</v>
      </c>
      <c r="D202" s="93" t="str">
        <f ca="1">IF($I$1&lt;&gt;"y", "", IF(C203="", "", IFERROR(LOOKUP(2,1/(COUNTIF($D$2:D201,mergednames)=0),mergednames), "")))</f>
        <v/>
      </c>
      <c r="E202" s="93" t="str">
        <f t="shared" ca="1" si="10"/>
        <v/>
      </c>
      <c r="F202" s="93" t="str">
        <f ca="1">IF($I$1&lt;&gt;"y", "", IF(A203="", "", IFERROR(LOOKUP(2,1/(COUNTIF($F$2:F201,get_country)=0),get_country), "")))</f>
        <v/>
      </c>
      <c r="G202" s="93" t="str">
        <f t="shared" ca="1" si="9"/>
        <v/>
      </c>
      <c r="H202" s="67" t="str">
        <f t="array" aca="1" ref="H202" ca="1">IF($I$1&lt;&gt;"y", "", IFERROR(INDEX(countrylistsize,MATCH(SMALL(NOT(countrylistsize="")*IF(ISNUMBER(countrylistsize),COUNTIF(countrylistsize,"&lt;="&amp;countrylistsize),COUNTIF(countrylistsize,"&lt;="&amp;countrylistsize)+SUM(ISNUMBER(countrylistsize))),ROWS(F$3:F202)+SUM(ISBLANK(countrylistsize))),NOT(countrylistsize="")*IF(ISNUMBER(countrylistsize),COUNTIF(countrylistsize,"&lt;="&amp;countrylistsize),COUNTIF(countrylistsize,"&lt;="&amp;countrylistsize)+SUM(ISNUMBER(countrylistsize))),0)), ""))</f>
        <v/>
      </c>
      <c r="I202" s="70"/>
      <c r="J202" s="67" t="str">
        <f t="array" aca="1" ref="J202" ca="1">IF($I$1&lt;&gt;"y", "", IFERROR(INDEX(admin1listsize,MATCH(SMALL(NOT(admin1listsize="")*IF(ISNUMBER(admin1listsize),COUNTIF(admin1listsize,"&lt;="&amp;admin1listsize),COUNTIF(admin1listsize,"&lt;="&amp;admin1listsize)+SUM(ISNUMBER(admin1listsize))),ROWS(D$3:D202)+SUM(ISBLANK(admin1listsize))),NOT(admin1listsize="")*IF(ISNUMBER(admin1listsize),COUNTIF(admin1listsize,"&lt;="&amp;admin1listsize),COUNTIF(admin1listsize,"&lt;="&amp;admin1listsize)+SUM(ISNUMBER(admin1listsize))),0)), ""))</f>
        <v/>
      </c>
      <c r="K202" s="71"/>
    </row>
    <row r="203" spans="1:11" s="1" customFormat="1" x14ac:dyDescent="0.25">
      <c r="A203" s="93" t="str">
        <f>IF($I$1&lt;&gt;"y", "", IF(ISBLANK(DATA!D204),"",IF(ISBLANK(DATA!K204),"NO DATA",DATA!K204)))</f>
        <v>USA</v>
      </c>
      <c r="B203" s="93" t="str">
        <f>IF($I$1&lt;&gt;"y", "",IF(ISBLANK(DATA!D204),"", IF(ISBLANK(DATA!L204),"NO DATA",DATA!L204)))</f>
        <v>Texas</v>
      </c>
      <c r="C203" s="93" t="str">
        <f t="shared" si="11"/>
        <v>USA@Texas</v>
      </c>
      <c r="D203" s="93" t="str">
        <f ca="1">IF($I$1&lt;&gt;"y", "", IF(C204="", "", IFERROR(LOOKUP(2,1/(COUNTIF($D$2:D202,mergednames)=0),mergednames), "")))</f>
        <v/>
      </c>
      <c r="E203" s="93" t="str">
        <f t="shared" ca="1" si="10"/>
        <v/>
      </c>
      <c r="F203" s="93" t="str">
        <f ca="1">IF($I$1&lt;&gt;"y", "", IF(A204="", "", IFERROR(LOOKUP(2,1/(COUNTIF($F$2:F202,get_country)=0),get_country), "")))</f>
        <v/>
      </c>
      <c r="G203" s="93" t="str">
        <f t="shared" ca="1" si="9"/>
        <v/>
      </c>
      <c r="H203" s="67" t="str">
        <f t="array" aca="1" ref="H203" ca="1">IF($I$1&lt;&gt;"y", "", IFERROR(INDEX(countrylistsize,MATCH(SMALL(NOT(countrylistsize="")*IF(ISNUMBER(countrylistsize),COUNTIF(countrylistsize,"&lt;="&amp;countrylistsize),COUNTIF(countrylistsize,"&lt;="&amp;countrylistsize)+SUM(ISNUMBER(countrylistsize))),ROWS(F$3:F203)+SUM(ISBLANK(countrylistsize))),NOT(countrylistsize="")*IF(ISNUMBER(countrylistsize),COUNTIF(countrylistsize,"&lt;="&amp;countrylistsize),COUNTIF(countrylistsize,"&lt;="&amp;countrylistsize)+SUM(ISNUMBER(countrylistsize))),0)), ""))</f>
        <v/>
      </c>
      <c r="I203" s="70"/>
      <c r="J203" s="67" t="str">
        <f t="array" aca="1" ref="J203" ca="1">IF($I$1&lt;&gt;"y", "", IFERROR(INDEX(admin1listsize,MATCH(SMALL(NOT(admin1listsize="")*IF(ISNUMBER(admin1listsize),COUNTIF(admin1listsize,"&lt;="&amp;admin1listsize),COUNTIF(admin1listsize,"&lt;="&amp;admin1listsize)+SUM(ISNUMBER(admin1listsize))),ROWS(D$3:D203)+SUM(ISBLANK(admin1listsize))),NOT(admin1listsize="")*IF(ISNUMBER(admin1listsize),COUNTIF(admin1listsize,"&lt;="&amp;admin1listsize),COUNTIF(admin1listsize,"&lt;="&amp;admin1listsize)+SUM(ISNUMBER(admin1listsize))),0)), ""))</f>
        <v/>
      </c>
      <c r="K203" s="71"/>
    </row>
    <row r="204" spans="1:11" s="1" customFormat="1" x14ac:dyDescent="0.25">
      <c r="A204" s="93" t="str">
        <f>IF($I$1&lt;&gt;"y", "", IF(ISBLANK(DATA!D205),"",IF(ISBLANK(DATA!K205),"NO DATA",DATA!K205)))</f>
        <v>USA</v>
      </c>
      <c r="B204" s="93" t="str">
        <f>IF($I$1&lt;&gt;"y", "",IF(ISBLANK(DATA!D205),"", IF(ISBLANK(DATA!L205),"NO DATA",DATA!L205)))</f>
        <v>Texas</v>
      </c>
      <c r="C204" s="93" t="str">
        <f t="shared" si="11"/>
        <v>USA@Texas</v>
      </c>
      <c r="D204" s="93" t="str">
        <f ca="1">IF($I$1&lt;&gt;"y", "", IF(C205="", "", IFERROR(LOOKUP(2,1/(COUNTIF($D$2:D203,mergednames)=0),mergednames), "")))</f>
        <v/>
      </c>
      <c r="E204" s="93" t="str">
        <f t="shared" ca="1" si="10"/>
        <v/>
      </c>
      <c r="F204" s="93" t="str">
        <f ca="1">IF($I$1&lt;&gt;"y", "", IF(A205="", "", IFERROR(LOOKUP(2,1/(COUNTIF($F$2:F203,get_country)=0),get_country), "")))</f>
        <v/>
      </c>
      <c r="G204" s="93" t="str">
        <f t="shared" ca="1" si="9"/>
        <v/>
      </c>
      <c r="H204" s="67" t="str">
        <f t="array" aca="1" ref="H204" ca="1">IF($I$1&lt;&gt;"y", "", IFERROR(INDEX(countrylistsize,MATCH(SMALL(NOT(countrylistsize="")*IF(ISNUMBER(countrylistsize),COUNTIF(countrylistsize,"&lt;="&amp;countrylistsize),COUNTIF(countrylistsize,"&lt;="&amp;countrylistsize)+SUM(ISNUMBER(countrylistsize))),ROWS(F$3:F204)+SUM(ISBLANK(countrylistsize))),NOT(countrylistsize="")*IF(ISNUMBER(countrylistsize),COUNTIF(countrylistsize,"&lt;="&amp;countrylistsize),COUNTIF(countrylistsize,"&lt;="&amp;countrylistsize)+SUM(ISNUMBER(countrylistsize))),0)), ""))</f>
        <v/>
      </c>
      <c r="I204" s="70"/>
      <c r="J204" s="67" t="str">
        <f t="array" aca="1" ref="J204" ca="1">IF($I$1&lt;&gt;"y", "", IFERROR(INDEX(admin1listsize,MATCH(SMALL(NOT(admin1listsize="")*IF(ISNUMBER(admin1listsize),COUNTIF(admin1listsize,"&lt;="&amp;admin1listsize),COUNTIF(admin1listsize,"&lt;="&amp;admin1listsize)+SUM(ISNUMBER(admin1listsize))),ROWS(D$3:D204)+SUM(ISBLANK(admin1listsize))),NOT(admin1listsize="")*IF(ISNUMBER(admin1listsize),COUNTIF(admin1listsize,"&lt;="&amp;admin1listsize),COUNTIF(admin1listsize,"&lt;="&amp;admin1listsize)+SUM(ISNUMBER(admin1listsize))),0)), ""))</f>
        <v/>
      </c>
      <c r="K204" s="71"/>
    </row>
    <row r="205" spans="1:11" s="1" customFormat="1" x14ac:dyDescent="0.25">
      <c r="A205" s="93" t="str">
        <f>IF($I$1&lt;&gt;"y", "", IF(ISBLANK(DATA!D206),"",IF(ISBLANK(DATA!K206),"NO DATA",DATA!K206)))</f>
        <v>USA</v>
      </c>
      <c r="B205" s="93" t="str">
        <f>IF($I$1&lt;&gt;"y", "",IF(ISBLANK(DATA!D206),"", IF(ISBLANK(DATA!L206),"NO DATA",DATA!L206)))</f>
        <v>Texas</v>
      </c>
      <c r="C205" s="93" t="str">
        <f t="shared" si="11"/>
        <v>USA@Texas</v>
      </c>
      <c r="D205" s="93" t="str">
        <f ca="1">IF($I$1&lt;&gt;"y", "", IF(C206="", "", IFERROR(LOOKUP(2,1/(COUNTIF($D$2:D204,mergednames)=0),mergednames), "")))</f>
        <v/>
      </c>
      <c r="E205" s="93" t="str">
        <f t="shared" ca="1" si="10"/>
        <v/>
      </c>
      <c r="F205" s="93" t="str">
        <f ca="1">IF($I$1&lt;&gt;"y", "", IF(A206="", "", IFERROR(LOOKUP(2,1/(COUNTIF($F$2:F204,get_country)=0),get_country), "")))</f>
        <v/>
      </c>
      <c r="G205" s="93" t="str">
        <f t="shared" ca="1" si="9"/>
        <v/>
      </c>
      <c r="H205" s="67" t="str">
        <f t="array" aca="1" ref="H205" ca="1">IF($I$1&lt;&gt;"y", "", IFERROR(INDEX(countrylistsize,MATCH(SMALL(NOT(countrylistsize="")*IF(ISNUMBER(countrylistsize),COUNTIF(countrylistsize,"&lt;="&amp;countrylistsize),COUNTIF(countrylistsize,"&lt;="&amp;countrylistsize)+SUM(ISNUMBER(countrylistsize))),ROWS(F$3:F205)+SUM(ISBLANK(countrylistsize))),NOT(countrylistsize="")*IF(ISNUMBER(countrylistsize),COUNTIF(countrylistsize,"&lt;="&amp;countrylistsize),COUNTIF(countrylistsize,"&lt;="&amp;countrylistsize)+SUM(ISNUMBER(countrylistsize))),0)), ""))</f>
        <v/>
      </c>
      <c r="I205" s="70"/>
      <c r="J205" s="67" t="str">
        <f t="array" aca="1" ref="J205" ca="1">IF($I$1&lt;&gt;"y", "", IFERROR(INDEX(admin1listsize,MATCH(SMALL(NOT(admin1listsize="")*IF(ISNUMBER(admin1listsize),COUNTIF(admin1listsize,"&lt;="&amp;admin1listsize),COUNTIF(admin1listsize,"&lt;="&amp;admin1listsize)+SUM(ISNUMBER(admin1listsize))),ROWS(D$3:D205)+SUM(ISBLANK(admin1listsize))),NOT(admin1listsize="")*IF(ISNUMBER(admin1listsize),COUNTIF(admin1listsize,"&lt;="&amp;admin1listsize),COUNTIF(admin1listsize,"&lt;="&amp;admin1listsize)+SUM(ISNUMBER(admin1listsize))),0)), ""))</f>
        <v/>
      </c>
      <c r="K205" s="71"/>
    </row>
    <row r="206" spans="1:11" s="1" customFormat="1" x14ac:dyDescent="0.25">
      <c r="A206" s="93" t="str">
        <f>IF($I$1&lt;&gt;"y", "", IF(ISBLANK(DATA!D207),"",IF(ISBLANK(DATA!K207),"NO DATA",DATA!K207)))</f>
        <v>USA</v>
      </c>
      <c r="B206" s="93" t="str">
        <f>IF($I$1&lt;&gt;"y", "",IF(ISBLANK(DATA!D207),"", IF(ISBLANK(DATA!L207),"NO DATA",DATA!L207)))</f>
        <v>Texas</v>
      </c>
      <c r="C206" s="93" t="str">
        <f t="shared" si="11"/>
        <v>USA@Texas</v>
      </c>
      <c r="D206" s="93" t="str">
        <f ca="1">IF($I$1&lt;&gt;"y", "", IF(C207="", "", IFERROR(LOOKUP(2,1/(COUNTIF($D$2:D205,mergednames)=0),mergednames), "")))</f>
        <v/>
      </c>
      <c r="E206" s="93" t="str">
        <f t="shared" ca="1" si="10"/>
        <v/>
      </c>
      <c r="F206" s="93" t="str">
        <f ca="1">IF($I$1&lt;&gt;"y", "", IF(A207="", "", IFERROR(LOOKUP(2,1/(COUNTIF($F$2:F205,get_country)=0),get_country), "")))</f>
        <v/>
      </c>
      <c r="G206" s="93" t="str">
        <f t="shared" ca="1" si="9"/>
        <v/>
      </c>
      <c r="H206" s="67" t="str">
        <f t="array" aca="1" ref="H206" ca="1">IF($I$1&lt;&gt;"y", "", IFERROR(INDEX(countrylistsize,MATCH(SMALL(NOT(countrylistsize="")*IF(ISNUMBER(countrylistsize),COUNTIF(countrylistsize,"&lt;="&amp;countrylistsize),COUNTIF(countrylistsize,"&lt;="&amp;countrylistsize)+SUM(ISNUMBER(countrylistsize))),ROWS(F$3:F206)+SUM(ISBLANK(countrylistsize))),NOT(countrylistsize="")*IF(ISNUMBER(countrylistsize),COUNTIF(countrylistsize,"&lt;="&amp;countrylistsize),COUNTIF(countrylistsize,"&lt;="&amp;countrylistsize)+SUM(ISNUMBER(countrylistsize))),0)), ""))</f>
        <v/>
      </c>
      <c r="I206" s="70"/>
      <c r="J206" s="67" t="str">
        <f t="array" aca="1" ref="J206" ca="1">IF($I$1&lt;&gt;"y", "", IFERROR(INDEX(admin1listsize,MATCH(SMALL(NOT(admin1listsize="")*IF(ISNUMBER(admin1listsize),COUNTIF(admin1listsize,"&lt;="&amp;admin1listsize),COUNTIF(admin1listsize,"&lt;="&amp;admin1listsize)+SUM(ISNUMBER(admin1listsize))),ROWS(D$3:D206)+SUM(ISBLANK(admin1listsize))),NOT(admin1listsize="")*IF(ISNUMBER(admin1listsize),COUNTIF(admin1listsize,"&lt;="&amp;admin1listsize),COUNTIF(admin1listsize,"&lt;="&amp;admin1listsize)+SUM(ISNUMBER(admin1listsize))),0)), ""))</f>
        <v/>
      </c>
      <c r="K206" s="71"/>
    </row>
    <row r="207" spans="1:11" s="1" customFormat="1" x14ac:dyDescent="0.25">
      <c r="A207" s="93" t="str">
        <f>IF($I$1&lt;&gt;"y", "", IF(ISBLANK(DATA!D208),"",IF(ISBLANK(DATA!K208),"NO DATA",DATA!K208)))</f>
        <v>USA</v>
      </c>
      <c r="B207" s="93" t="str">
        <f>IF($I$1&lt;&gt;"y", "",IF(ISBLANK(DATA!D208),"", IF(ISBLANK(DATA!L208),"NO DATA",DATA!L208)))</f>
        <v>Texas</v>
      </c>
      <c r="C207" s="93" t="str">
        <f t="shared" si="11"/>
        <v>USA@Texas</v>
      </c>
      <c r="D207" s="93" t="str">
        <f ca="1">IF($I$1&lt;&gt;"y", "", IF(C208="", "", IFERROR(LOOKUP(2,1/(COUNTIF($D$2:D206,mergednames)=0),mergednames), "")))</f>
        <v/>
      </c>
      <c r="E207" s="93" t="str">
        <f t="shared" ca="1" si="10"/>
        <v/>
      </c>
      <c r="F207" s="93" t="str">
        <f ca="1">IF($I$1&lt;&gt;"y", "", IF(A208="", "", IFERROR(LOOKUP(2,1/(COUNTIF($F$2:F206,get_country)=0),get_country), "")))</f>
        <v/>
      </c>
      <c r="G207" s="93" t="str">
        <f t="shared" ca="1" si="9"/>
        <v/>
      </c>
      <c r="H207" s="67" t="str">
        <f t="array" aca="1" ref="H207" ca="1">IF($I$1&lt;&gt;"y", "", IFERROR(INDEX(countrylistsize,MATCH(SMALL(NOT(countrylistsize="")*IF(ISNUMBER(countrylistsize),COUNTIF(countrylistsize,"&lt;="&amp;countrylistsize),COUNTIF(countrylistsize,"&lt;="&amp;countrylistsize)+SUM(ISNUMBER(countrylistsize))),ROWS(F$3:F207)+SUM(ISBLANK(countrylistsize))),NOT(countrylistsize="")*IF(ISNUMBER(countrylistsize),COUNTIF(countrylistsize,"&lt;="&amp;countrylistsize),COUNTIF(countrylistsize,"&lt;="&amp;countrylistsize)+SUM(ISNUMBER(countrylistsize))),0)), ""))</f>
        <v/>
      </c>
      <c r="I207" s="70"/>
      <c r="J207" s="67" t="str">
        <f t="array" aca="1" ref="J207" ca="1">IF($I$1&lt;&gt;"y", "", IFERROR(INDEX(admin1listsize,MATCH(SMALL(NOT(admin1listsize="")*IF(ISNUMBER(admin1listsize),COUNTIF(admin1listsize,"&lt;="&amp;admin1listsize),COUNTIF(admin1listsize,"&lt;="&amp;admin1listsize)+SUM(ISNUMBER(admin1listsize))),ROWS(D$3:D207)+SUM(ISBLANK(admin1listsize))),NOT(admin1listsize="")*IF(ISNUMBER(admin1listsize),COUNTIF(admin1listsize,"&lt;="&amp;admin1listsize),COUNTIF(admin1listsize,"&lt;="&amp;admin1listsize)+SUM(ISNUMBER(admin1listsize))),0)), ""))</f>
        <v/>
      </c>
      <c r="K207" s="71"/>
    </row>
    <row r="208" spans="1:11" s="1" customFormat="1" x14ac:dyDescent="0.25">
      <c r="A208" s="93" t="str">
        <f>IF($I$1&lt;&gt;"y", "", IF(ISBLANK(DATA!D209),"",IF(ISBLANK(DATA!K209),"NO DATA",DATA!K209)))</f>
        <v>USA</v>
      </c>
      <c r="B208" s="93" t="str">
        <f>IF($I$1&lt;&gt;"y", "",IF(ISBLANK(DATA!D209),"", IF(ISBLANK(DATA!L209),"NO DATA",DATA!L209)))</f>
        <v>Texas</v>
      </c>
      <c r="C208" s="93" t="str">
        <f t="shared" si="11"/>
        <v>USA@Texas</v>
      </c>
      <c r="D208" s="93" t="str">
        <f ca="1">IF($I$1&lt;&gt;"y", "", IF(C209="", "", IFERROR(LOOKUP(2,1/(COUNTIF($D$2:D207,mergednames)=0),mergednames), "")))</f>
        <v/>
      </c>
      <c r="E208" s="93" t="str">
        <f t="shared" ca="1" si="10"/>
        <v/>
      </c>
      <c r="F208" s="93" t="str">
        <f ca="1">IF($I$1&lt;&gt;"y", "", IF(A209="", "", IFERROR(LOOKUP(2,1/(COUNTIF($F$2:F207,get_country)=0),get_country), "")))</f>
        <v/>
      </c>
      <c r="G208" s="93" t="str">
        <f t="shared" ca="1" si="9"/>
        <v/>
      </c>
      <c r="H208" s="67" t="str">
        <f t="array" aca="1" ref="H208" ca="1">IF($I$1&lt;&gt;"y", "", IFERROR(INDEX(countrylistsize,MATCH(SMALL(NOT(countrylistsize="")*IF(ISNUMBER(countrylistsize),COUNTIF(countrylistsize,"&lt;="&amp;countrylistsize),COUNTIF(countrylistsize,"&lt;="&amp;countrylistsize)+SUM(ISNUMBER(countrylistsize))),ROWS(F$3:F208)+SUM(ISBLANK(countrylistsize))),NOT(countrylistsize="")*IF(ISNUMBER(countrylistsize),COUNTIF(countrylistsize,"&lt;="&amp;countrylistsize),COUNTIF(countrylistsize,"&lt;="&amp;countrylistsize)+SUM(ISNUMBER(countrylistsize))),0)), ""))</f>
        <v/>
      </c>
      <c r="I208" s="70"/>
      <c r="J208" s="67" t="str">
        <f t="array" aca="1" ref="J208" ca="1">IF($I$1&lt;&gt;"y", "", IFERROR(INDEX(admin1listsize,MATCH(SMALL(NOT(admin1listsize="")*IF(ISNUMBER(admin1listsize),COUNTIF(admin1listsize,"&lt;="&amp;admin1listsize),COUNTIF(admin1listsize,"&lt;="&amp;admin1listsize)+SUM(ISNUMBER(admin1listsize))),ROWS(D$3:D208)+SUM(ISBLANK(admin1listsize))),NOT(admin1listsize="")*IF(ISNUMBER(admin1listsize),COUNTIF(admin1listsize,"&lt;="&amp;admin1listsize),COUNTIF(admin1listsize,"&lt;="&amp;admin1listsize)+SUM(ISNUMBER(admin1listsize))),0)), ""))</f>
        <v/>
      </c>
      <c r="K208" s="71"/>
    </row>
    <row r="209" spans="1:11" s="1" customFormat="1" x14ac:dyDescent="0.25">
      <c r="A209" s="93" t="str">
        <f>IF($I$1&lt;&gt;"y", "", IF(ISBLANK(DATA!D210),"",IF(ISBLANK(DATA!K210),"NO DATA",DATA!K210)))</f>
        <v>USA</v>
      </c>
      <c r="B209" s="93" t="str">
        <f>IF($I$1&lt;&gt;"y", "",IF(ISBLANK(DATA!D210),"", IF(ISBLANK(DATA!L210),"NO DATA",DATA!L210)))</f>
        <v>Texas</v>
      </c>
      <c r="C209" s="93" t="str">
        <f t="shared" si="11"/>
        <v>USA@Texas</v>
      </c>
      <c r="D209" s="93" t="str">
        <f ca="1">IF($I$1&lt;&gt;"y", "", IF(C210="", "", IFERROR(LOOKUP(2,1/(COUNTIF($D$2:D208,mergednames)=0),mergednames), "")))</f>
        <v/>
      </c>
      <c r="E209" s="93" t="str">
        <f t="shared" ca="1" si="10"/>
        <v/>
      </c>
      <c r="F209" s="93" t="str">
        <f ca="1">IF($I$1&lt;&gt;"y", "", IF(A210="", "", IFERROR(LOOKUP(2,1/(COUNTIF($F$2:F208,get_country)=0),get_country), "")))</f>
        <v/>
      </c>
      <c r="G209" s="93" t="str">
        <f t="shared" ca="1" si="9"/>
        <v/>
      </c>
      <c r="H209" s="67" t="str">
        <f t="array" aca="1" ref="H209" ca="1">IF($I$1&lt;&gt;"y", "", IFERROR(INDEX(countrylistsize,MATCH(SMALL(NOT(countrylistsize="")*IF(ISNUMBER(countrylistsize),COUNTIF(countrylistsize,"&lt;="&amp;countrylistsize),COUNTIF(countrylistsize,"&lt;="&amp;countrylistsize)+SUM(ISNUMBER(countrylistsize))),ROWS(F$3:F209)+SUM(ISBLANK(countrylistsize))),NOT(countrylistsize="")*IF(ISNUMBER(countrylistsize),COUNTIF(countrylistsize,"&lt;="&amp;countrylistsize),COUNTIF(countrylistsize,"&lt;="&amp;countrylistsize)+SUM(ISNUMBER(countrylistsize))),0)), ""))</f>
        <v/>
      </c>
      <c r="I209" s="70"/>
      <c r="J209" s="67" t="str">
        <f t="array" aca="1" ref="J209" ca="1">IF($I$1&lt;&gt;"y", "", IFERROR(INDEX(admin1listsize,MATCH(SMALL(NOT(admin1listsize="")*IF(ISNUMBER(admin1listsize),COUNTIF(admin1listsize,"&lt;="&amp;admin1listsize),COUNTIF(admin1listsize,"&lt;="&amp;admin1listsize)+SUM(ISNUMBER(admin1listsize))),ROWS(D$3:D209)+SUM(ISBLANK(admin1listsize))),NOT(admin1listsize="")*IF(ISNUMBER(admin1listsize),COUNTIF(admin1listsize,"&lt;="&amp;admin1listsize),COUNTIF(admin1listsize,"&lt;="&amp;admin1listsize)+SUM(ISNUMBER(admin1listsize))),0)), ""))</f>
        <v/>
      </c>
      <c r="K209" s="71"/>
    </row>
    <row r="210" spans="1:11" s="1" customFormat="1" x14ac:dyDescent="0.25">
      <c r="A210" s="93" t="str">
        <f>IF($I$1&lt;&gt;"y", "", IF(ISBLANK(DATA!D211),"",IF(ISBLANK(DATA!K211),"NO DATA",DATA!K211)))</f>
        <v>USA</v>
      </c>
      <c r="B210" s="93" t="str">
        <f>IF($I$1&lt;&gt;"y", "",IF(ISBLANK(DATA!D211),"", IF(ISBLANK(DATA!L211),"NO DATA",DATA!L211)))</f>
        <v>Texas</v>
      </c>
      <c r="C210" s="93" t="str">
        <f t="shared" si="11"/>
        <v>USA@Texas</v>
      </c>
      <c r="D210" s="93" t="str">
        <f ca="1">IF($I$1&lt;&gt;"y", "", IF(C211="", "", IFERROR(LOOKUP(2,1/(COUNTIF($D$2:D209,mergednames)=0),mergednames), "")))</f>
        <v/>
      </c>
      <c r="E210" s="93" t="str">
        <f t="shared" ca="1" si="10"/>
        <v/>
      </c>
      <c r="F210" s="93" t="str">
        <f ca="1">IF($I$1&lt;&gt;"y", "", IF(A211="", "", IFERROR(LOOKUP(2,1/(COUNTIF($F$2:F209,get_country)=0),get_country), "")))</f>
        <v/>
      </c>
      <c r="G210" s="93" t="str">
        <f t="shared" ca="1" si="9"/>
        <v/>
      </c>
      <c r="H210" s="67" t="str">
        <f t="array" aca="1" ref="H210" ca="1">IF($I$1&lt;&gt;"y", "", IFERROR(INDEX(countrylistsize,MATCH(SMALL(NOT(countrylistsize="")*IF(ISNUMBER(countrylistsize),COUNTIF(countrylistsize,"&lt;="&amp;countrylistsize),COUNTIF(countrylistsize,"&lt;="&amp;countrylistsize)+SUM(ISNUMBER(countrylistsize))),ROWS(F$3:F210)+SUM(ISBLANK(countrylistsize))),NOT(countrylistsize="")*IF(ISNUMBER(countrylistsize),COUNTIF(countrylistsize,"&lt;="&amp;countrylistsize),COUNTIF(countrylistsize,"&lt;="&amp;countrylistsize)+SUM(ISNUMBER(countrylistsize))),0)), ""))</f>
        <v/>
      </c>
      <c r="I210" s="70"/>
      <c r="J210" s="67" t="str">
        <f t="array" aca="1" ref="J210" ca="1">IF($I$1&lt;&gt;"y", "", IFERROR(INDEX(admin1listsize,MATCH(SMALL(NOT(admin1listsize="")*IF(ISNUMBER(admin1listsize),COUNTIF(admin1listsize,"&lt;="&amp;admin1listsize),COUNTIF(admin1listsize,"&lt;="&amp;admin1listsize)+SUM(ISNUMBER(admin1listsize))),ROWS(D$3:D210)+SUM(ISBLANK(admin1listsize))),NOT(admin1listsize="")*IF(ISNUMBER(admin1listsize),COUNTIF(admin1listsize,"&lt;="&amp;admin1listsize),COUNTIF(admin1listsize,"&lt;="&amp;admin1listsize)+SUM(ISNUMBER(admin1listsize))),0)), ""))</f>
        <v/>
      </c>
      <c r="K210" s="71"/>
    </row>
    <row r="211" spans="1:11" s="1" customFormat="1" x14ac:dyDescent="0.25">
      <c r="A211" s="93" t="str">
        <f>IF($I$1&lt;&gt;"y", "", IF(ISBLANK(DATA!D212),"",IF(ISBLANK(DATA!K212),"NO DATA",DATA!K212)))</f>
        <v>USA</v>
      </c>
      <c r="B211" s="93" t="str">
        <f>IF($I$1&lt;&gt;"y", "",IF(ISBLANK(DATA!D212),"", IF(ISBLANK(DATA!L212),"NO DATA",DATA!L212)))</f>
        <v>Texas</v>
      </c>
      <c r="C211" s="93" t="str">
        <f t="shared" si="11"/>
        <v>USA@Texas</v>
      </c>
      <c r="D211" s="93" t="str">
        <f ca="1">IF($I$1&lt;&gt;"y", "", IF(C212="", "", IFERROR(LOOKUP(2,1/(COUNTIF($D$2:D210,mergednames)=0),mergednames), "")))</f>
        <v/>
      </c>
      <c r="E211" s="93" t="str">
        <f t="shared" ca="1" si="10"/>
        <v/>
      </c>
      <c r="F211" s="93" t="str">
        <f ca="1">IF($I$1&lt;&gt;"y", "", IF(A212="", "", IFERROR(LOOKUP(2,1/(COUNTIF($F$2:F210,get_country)=0),get_country), "")))</f>
        <v/>
      </c>
      <c r="G211" s="93" t="str">
        <f t="shared" ca="1" si="9"/>
        <v/>
      </c>
      <c r="H211" s="67" t="str">
        <f t="array" aca="1" ref="H211" ca="1">IF($I$1&lt;&gt;"y", "", IFERROR(INDEX(countrylistsize,MATCH(SMALL(NOT(countrylistsize="")*IF(ISNUMBER(countrylistsize),COUNTIF(countrylistsize,"&lt;="&amp;countrylistsize),COUNTIF(countrylistsize,"&lt;="&amp;countrylistsize)+SUM(ISNUMBER(countrylistsize))),ROWS(F$3:F211)+SUM(ISBLANK(countrylistsize))),NOT(countrylistsize="")*IF(ISNUMBER(countrylistsize),COUNTIF(countrylistsize,"&lt;="&amp;countrylistsize),COUNTIF(countrylistsize,"&lt;="&amp;countrylistsize)+SUM(ISNUMBER(countrylistsize))),0)), ""))</f>
        <v/>
      </c>
      <c r="I211" s="70"/>
      <c r="J211" s="67" t="str">
        <f t="array" aca="1" ref="J211" ca="1">IF($I$1&lt;&gt;"y", "", IFERROR(INDEX(admin1listsize,MATCH(SMALL(NOT(admin1listsize="")*IF(ISNUMBER(admin1listsize),COUNTIF(admin1listsize,"&lt;="&amp;admin1listsize),COUNTIF(admin1listsize,"&lt;="&amp;admin1listsize)+SUM(ISNUMBER(admin1listsize))),ROWS(D$3:D211)+SUM(ISBLANK(admin1listsize))),NOT(admin1listsize="")*IF(ISNUMBER(admin1listsize),COUNTIF(admin1listsize,"&lt;="&amp;admin1listsize),COUNTIF(admin1listsize,"&lt;="&amp;admin1listsize)+SUM(ISNUMBER(admin1listsize))),0)), ""))</f>
        <v/>
      </c>
      <c r="K211" s="71"/>
    </row>
    <row r="212" spans="1:11" s="1" customFormat="1" x14ac:dyDescent="0.25">
      <c r="A212" s="93" t="str">
        <f>IF($I$1&lt;&gt;"y", "", IF(ISBLANK(DATA!D213),"",IF(ISBLANK(DATA!K213),"NO DATA",DATA!K213)))</f>
        <v>USA</v>
      </c>
      <c r="B212" s="93" t="str">
        <f>IF($I$1&lt;&gt;"y", "",IF(ISBLANK(DATA!D213),"", IF(ISBLANK(DATA!L213),"NO DATA",DATA!L213)))</f>
        <v>Texas</v>
      </c>
      <c r="C212" s="93" t="str">
        <f t="shared" si="11"/>
        <v>USA@Texas</v>
      </c>
      <c r="D212" s="93" t="str">
        <f ca="1">IF($I$1&lt;&gt;"y", "", IF(C213="", "", IFERROR(LOOKUP(2,1/(COUNTIF($D$2:D211,mergednames)=0),mergednames), "")))</f>
        <v/>
      </c>
      <c r="E212" s="93" t="str">
        <f t="shared" ca="1" si="10"/>
        <v/>
      </c>
      <c r="F212" s="93" t="str">
        <f ca="1">IF($I$1&lt;&gt;"y", "", IF(A213="", "", IFERROR(LOOKUP(2,1/(COUNTIF($F$2:F211,get_country)=0),get_country), "")))</f>
        <v/>
      </c>
      <c r="G212" s="93" t="str">
        <f t="shared" ca="1" si="9"/>
        <v/>
      </c>
      <c r="H212" s="67" t="str">
        <f t="array" aca="1" ref="H212" ca="1">IF($I$1&lt;&gt;"y", "", IFERROR(INDEX(countrylistsize,MATCH(SMALL(NOT(countrylistsize="")*IF(ISNUMBER(countrylistsize),COUNTIF(countrylistsize,"&lt;="&amp;countrylistsize),COUNTIF(countrylistsize,"&lt;="&amp;countrylistsize)+SUM(ISNUMBER(countrylistsize))),ROWS(F$3:F212)+SUM(ISBLANK(countrylistsize))),NOT(countrylistsize="")*IF(ISNUMBER(countrylistsize),COUNTIF(countrylistsize,"&lt;="&amp;countrylistsize),COUNTIF(countrylistsize,"&lt;="&amp;countrylistsize)+SUM(ISNUMBER(countrylistsize))),0)), ""))</f>
        <v/>
      </c>
      <c r="I212" s="70"/>
      <c r="J212" s="67" t="str">
        <f t="array" aca="1" ref="J212" ca="1">IF($I$1&lt;&gt;"y", "", IFERROR(INDEX(admin1listsize,MATCH(SMALL(NOT(admin1listsize="")*IF(ISNUMBER(admin1listsize),COUNTIF(admin1listsize,"&lt;="&amp;admin1listsize),COUNTIF(admin1listsize,"&lt;="&amp;admin1listsize)+SUM(ISNUMBER(admin1listsize))),ROWS(D$3:D212)+SUM(ISBLANK(admin1listsize))),NOT(admin1listsize="")*IF(ISNUMBER(admin1listsize),COUNTIF(admin1listsize,"&lt;="&amp;admin1listsize),COUNTIF(admin1listsize,"&lt;="&amp;admin1listsize)+SUM(ISNUMBER(admin1listsize))),0)), ""))</f>
        <v/>
      </c>
      <c r="K212" s="71"/>
    </row>
    <row r="213" spans="1:11" s="1" customFormat="1" x14ac:dyDescent="0.25">
      <c r="A213" s="93" t="str">
        <f>IF($I$1&lt;&gt;"y", "", IF(ISBLANK(DATA!D214),"",IF(ISBLANK(DATA!K214),"NO DATA",DATA!K214)))</f>
        <v>USA</v>
      </c>
      <c r="B213" s="93" t="str">
        <f>IF($I$1&lt;&gt;"y", "",IF(ISBLANK(DATA!D214),"", IF(ISBLANK(DATA!L214),"NO DATA",DATA!L214)))</f>
        <v>Texas</v>
      </c>
      <c r="C213" s="93" t="str">
        <f t="shared" si="11"/>
        <v>USA@Texas</v>
      </c>
      <c r="D213" s="93" t="str">
        <f ca="1">IF($I$1&lt;&gt;"y", "", IF(C214="", "", IFERROR(LOOKUP(2,1/(COUNTIF($D$2:D212,mergednames)=0),mergednames), "")))</f>
        <v/>
      </c>
      <c r="E213" s="93" t="str">
        <f t="shared" ca="1" si="10"/>
        <v/>
      </c>
      <c r="F213" s="93" t="str">
        <f ca="1">IF($I$1&lt;&gt;"y", "", IF(A214="", "", IFERROR(LOOKUP(2,1/(COUNTIF($F$2:F212,get_country)=0),get_country), "")))</f>
        <v/>
      </c>
      <c r="G213" s="93" t="str">
        <f t="shared" ca="1" si="9"/>
        <v/>
      </c>
      <c r="H213" s="67" t="str">
        <f t="array" aca="1" ref="H213" ca="1">IF($I$1&lt;&gt;"y", "", IFERROR(INDEX(countrylistsize,MATCH(SMALL(NOT(countrylistsize="")*IF(ISNUMBER(countrylistsize),COUNTIF(countrylistsize,"&lt;="&amp;countrylistsize),COUNTIF(countrylistsize,"&lt;="&amp;countrylistsize)+SUM(ISNUMBER(countrylistsize))),ROWS(F$3:F213)+SUM(ISBLANK(countrylistsize))),NOT(countrylistsize="")*IF(ISNUMBER(countrylistsize),COUNTIF(countrylistsize,"&lt;="&amp;countrylistsize),COUNTIF(countrylistsize,"&lt;="&amp;countrylistsize)+SUM(ISNUMBER(countrylistsize))),0)), ""))</f>
        <v/>
      </c>
      <c r="I213" s="70"/>
      <c r="J213" s="67" t="str">
        <f t="array" aca="1" ref="J213" ca="1">IF($I$1&lt;&gt;"y", "", IFERROR(INDEX(admin1listsize,MATCH(SMALL(NOT(admin1listsize="")*IF(ISNUMBER(admin1listsize),COUNTIF(admin1listsize,"&lt;="&amp;admin1listsize),COUNTIF(admin1listsize,"&lt;="&amp;admin1listsize)+SUM(ISNUMBER(admin1listsize))),ROWS(D$3:D213)+SUM(ISBLANK(admin1listsize))),NOT(admin1listsize="")*IF(ISNUMBER(admin1listsize),COUNTIF(admin1listsize,"&lt;="&amp;admin1listsize),COUNTIF(admin1listsize,"&lt;="&amp;admin1listsize)+SUM(ISNUMBER(admin1listsize))),0)), ""))</f>
        <v/>
      </c>
      <c r="K213" s="71"/>
    </row>
    <row r="214" spans="1:11" s="1" customFormat="1" x14ac:dyDescent="0.25">
      <c r="A214" s="93" t="str">
        <f>IF($I$1&lt;&gt;"y", "", IF(ISBLANK(DATA!D215),"",IF(ISBLANK(DATA!K215),"NO DATA",DATA!K215)))</f>
        <v>USA</v>
      </c>
      <c r="B214" s="93" t="str">
        <f>IF($I$1&lt;&gt;"y", "",IF(ISBLANK(DATA!D215),"", IF(ISBLANK(DATA!L215),"NO DATA",DATA!L215)))</f>
        <v>Texas</v>
      </c>
      <c r="C214" s="93" t="str">
        <f t="shared" si="11"/>
        <v>USA@Texas</v>
      </c>
      <c r="D214" s="93" t="str">
        <f ca="1">IF($I$1&lt;&gt;"y", "", IF(C215="", "", IFERROR(LOOKUP(2,1/(COUNTIF($D$2:D213,mergednames)=0),mergednames), "")))</f>
        <v/>
      </c>
      <c r="E214" s="93" t="str">
        <f t="shared" ca="1" si="10"/>
        <v/>
      </c>
      <c r="F214" s="93" t="str">
        <f ca="1">IF($I$1&lt;&gt;"y", "", IF(A215="", "", IFERROR(LOOKUP(2,1/(COUNTIF($F$2:F213,get_country)=0),get_country), "")))</f>
        <v/>
      </c>
      <c r="G214" s="93" t="str">
        <f t="shared" ca="1" si="9"/>
        <v/>
      </c>
      <c r="H214" s="67" t="str">
        <f t="array" aca="1" ref="H214" ca="1">IF($I$1&lt;&gt;"y", "", IFERROR(INDEX(countrylistsize,MATCH(SMALL(NOT(countrylistsize="")*IF(ISNUMBER(countrylistsize),COUNTIF(countrylistsize,"&lt;="&amp;countrylistsize),COUNTIF(countrylistsize,"&lt;="&amp;countrylistsize)+SUM(ISNUMBER(countrylistsize))),ROWS(F$3:F214)+SUM(ISBLANK(countrylistsize))),NOT(countrylistsize="")*IF(ISNUMBER(countrylistsize),COUNTIF(countrylistsize,"&lt;="&amp;countrylistsize),COUNTIF(countrylistsize,"&lt;="&amp;countrylistsize)+SUM(ISNUMBER(countrylistsize))),0)), ""))</f>
        <v/>
      </c>
      <c r="I214" s="70"/>
      <c r="J214" s="67" t="str">
        <f t="array" aca="1" ref="J214" ca="1">IF($I$1&lt;&gt;"y", "", IFERROR(INDEX(admin1listsize,MATCH(SMALL(NOT(admin1listsize="")*IF(ISNUMBER(admin1listsize),COUNTIF(admin1listsize,"&lt;="&amp;admin1listsize),COUNTIF(admin1listsize,"&lt;="&amp;admin1listsize)+SUM(ISNUMBER(admin1listsize))),ROWS(D$3:D214)+SUM(ISBLANK(admin1listsize))),NOT(admin1listsize="")*IF(ISNUMBER(admin1listsize),COUNTIF(admin1listsize,"&lt;="&amp;admin1listsize),COUNTIF(admin1listsize,"&lt;="&amp;admin1listsize)+SUM(ISNUMBER(admin1listsize))),0)), ""))</f>
        <v/>
      </c>
      <c r="K214" s="71"/>
    </row>
    <row r="215" spans="1:11" s="1" customFormat="1" x14ac:dyDescent="0.25">
      <c r="A215" s="93" t="str">
        <f>IF($I$1&lt;&gt;"y", "", IF(ISBLANK(DATA!D216),"",IF(ISBLANK(DATA!K216),"NO DATA",DATA!K216)))</f>
        <v>USA</v>
      </c>
      <c r="B215" s="93" t="str">
        <f>IF($I$1&lt;&gt;"y", "",IF(ISBLANK(DATA!D216),"", IF(ISBLANK(DATA!L216),"NO DATA",DATA!L216)))</f>
        <v>Texas</v>
      </c>
      <c r="C215" s="93" t="str">
        <f t="shared" si="11"/>
        <v>USA@Texas</v>
      </c>
      <c r="D215" s="93" t="str">
        <f ca="1">IF($I$1&lt;&gt;"y", "", IF(C216="", "", IFERROR(LOOKUP(2,1/(COUNTIF($D$2:D214,mergednames)=0),mergednames), "")))</f>
        <v/>
      </c>
      <c r="E215" s="93" t="str">
        <f t="shared" ca="1" si="10"/>
        <v/>
      </c>
      <c r="F215" s="93" t="str">
        <f ca="1">IF($I$1&lt;&gt;"y", "", IF(A216="", "", IFERROR(LOOKUP(2,1/(COUNTIF($F$2:F214,get_country)=0),get_country), "")))</f>
        <v/>
      </c>
      <c r="G215" s="93" t="str">
        <f t="shared" ca="1" si="9"/>
        <v/>
      </c>
      <c r="H215" s="67" t="str">
        <f t="array" aca="1" ref="H215" ca="1">IF($I$1&lt;&gt;"y", "", IFERROR(INDEX(countrylistsize,MATCH(SMALL(NOT(countrylistsize="")*IF(ISNUMBER(countrylistsize),COUNTIF(countrylistsize,"&lt;="&amp;countrylistsize),COUNTIF(countrylistsize,"&lt;="&amp;countrylistsize)+SUM(ISNUMBER(countrylistsize))),ROWS(F$3:F215)+SUM(ISBLANK(countrylistsize))),NOT(countrylistsize="")*IF(ISNUMBER(countrylistsize),COUNTIF(countrylistsize,"&lt;="&amp;countrylistsize),COUNTIF(countrylistsize,"&lt;="&amp;countrylistsize)+SUM(ISNUMBER(countrylistsize))),0)), ""))</f>
        <v/>
      </c>
      <c r="I215" s="70"/>
      <c r="J215" s="67" t="str">
        <f t="array" aca="1" ref="J215" ca="1">IF($I$1&lt;&gt;"y", "", IFERROR(INDEX(admin1listsize,MATCH(SMALL(NOT(admin1listsize="")*IF(ISNUMBER(admin1listsize),COUNTIF(admin1listsize,"&lt;="&amp;admin1listsize),COUNTIF(admin1listsize,"&lt;="&amp;admin1listsize)+SUM(ISNUMBER(admin1listsize))),ROWS(D$3:D215)+SUM(ISBLANK(admin1listsize))),NOT(admin1listsize="")*IF(ISNUMBER(admin1listsize),COUNTIF(admin1listsize,"&lt;="&amp;admin1listsize),COUNTIF(admin1listsize,"&lt;="&amp;admin1listsize)+SUM(ISNUMBER(admin1listsize))),0)), ""))</f>
        <v/>
      </c>
      <c r="K215" s="71"/>
    </row>
    <row r="216" spans="1:11" s="1" customFormat="1" x14ac:dyDescent="0.25">
      <c r="A216" s="93" t="str">
        <f>IF($I$1&lt;&gt;"y", "", IF(ISBLANK(DATA!D217),"",IF(ISBLANK(DATA!K217),"NO DATA",DATA!K217)))</f>
        <v>USA</v>
      </c>
      <c r="B216" s="93" t="str">
        <f>IF($I$1&lt;&gt;"y", "",IF(ISBLANK(DATA!D217),"", IF(ISBLANK(DATA!L217),"NO DATA",DATA!L217)))</f>
        <v>Texas</v>
      </c>
      <c r="C216" s="93" t="str">
        <f t="shared" si="11"/>
        <v>USA@Texas</v>
      </c>
      <c r="D216" s="93" t="str">
        <f ca="1">IF($I$1&lt;&gt;"y", "", IF(C217="", "", IFERROR(LOOKUP(2,1/(COUNTIF($D$2:D215,mergednames)=0),mergednames), "")))</f>
        <v/>
      </c>
      <c r="E216" s="93" t="str">
        <f t="shared" ca="1" si="10"/>
        <v/>
      </c>
      <c r="F216" s="93" t="str">
        <f ca="1">IF($I$1&lt;&gt;"y", "", IF(A217="", "", IFERROR(LOOKUP(2,1/(COUNTIF($F$2:F215,get_country)=0),get_country), "")))</f>
        <v/>
      </c>
      <c r="G216" s="93" t="str">
        <f t="shared" ca="1" si="9"/>
        <v/>
      </c>
      <c r="H216" s="67" t="str">
        <f t="array" aca="1" ref="H216" ca="1">IF($I$1&lt;&gt;"y", "", IFERROR(INDEX(countrylistsize,MATCH(SMALL(NOT(countrylistsize="")*IF(ISNUMBER(countrylistsize),COUNTIF(countrylistsize,"&lt;="&amp;countrylistsize),COUNTIF(countrylistsize,"&lt;="&amp;countrylistsize)+SUM(ISNUMBER(countrylistsize))),ROWS(F$3:F216)+SUM(ISBLANK(countrylistsize))),NOT(countrylistsize="")*IF(ISNUMBER(countrylistsize),COUNTIF(countrylistsize,"&lt;="&amp;countrylistsize),COUNTIF(countrylistsize,"&lt;="&amp;countrylistsize)+SUM(ISNUMBER(countrylistsize))),0)), ""))</f>
        <v/>
      </c>
      <c r="I216" s="70"/>
      <c r="J216" s="67" t="str">
        <f t="array" aca="1" ref="J216" ca="1">IF($I$1&lt;&gt;"y", "", IFERROR(INDEX(admin1listsize,MATCH(SMALL(NOT(admin1listsize="")*IF(ISNUMBER(admin1listsize),COUNTIF(admin1listsize,"&lt;="&amp;admin1listsize),COUNTIF(admin1listsize,"&lt;="&amp;admin1listsize)+SUM(ISNUMBER(admin1listsize))),ROWS(D$3:D216)+SUM(ISBLANK(admin1listsize))),NOT(admin1listsize="")*IF(ISNUMBER(admin1listsize),COUNTIF(admin1listsize,"&lt;="&amp;admin1listsize),COUNTIF(admin1listsize,"&lt;="&amp;admin1listsize)+SUM(ISNUMBER(admin1listsize))),0)), ""))</f>
        <v/>
      </c>
      <c r="K216" s="71"/>
    </row>
    <row r="217" spans="1:11" s="1" customFormat="1" x14ac:dyDescent="0.25">
      <c r="A217" s="93" t="str">
        <f>IF($I$1&lt;&gt;"y", "", IF(ISBLANK(DATA!D218),"",IF(ISBLANK(DATA!K218),"NO DATA",DATA!K218)))</f>
        <v>USA</v>
      </c>
      <c r="B217" s="93" t="str">
        <f>IF($I$1&lt;&gt;"y", "",IF(ISBLANK(DATA!D218),"", IF(ISBLANK(DATA!L218),"NO DATA",DATA!L218)))</f>
        <v>Texas</v>
      </c>
      <c r="C217" s="93" t="str">
        <f t="shared" si="11"/>
        <v>USA@Texas</v>
      </c>
      <c r="D217" s="93" t="str">
        <f ca="1">IF($I$1&lt;&gt;"y", "", IF(C218="", "", IFERROR(LOOKUP(2,1/(COUNTIF($D$2:D216,mergednames)=0),mergednames), "")))</f>
        <v/>
      </c>
      <c r="E217" s="93" t="str">
        <f t="shared" ca="1" si="10"/>
        <v/>
      </c>
      <c r="F217" s="93" t="str">
        <f ca="1">IF($I$1&lt;&gt;"y", "", IF(A218="", "", IFERROR(LOOKUP(2,1/(COUNTIF($F$2:F216,get_country)=0),get_country), "")))</f>
        <v/>
      </c>
      <c r="G217" s="93" t="str">
        <f t="shared" ca="1" si="9"/>
        <v/>
      </c>
      <c r="H217" s="67" t="str">
        <f t="array" aca="1" ref="H217" ca="1">IF($I$1&lt;&gt;"y", "", IFERROR(INDEX(countrylistsize,MATCH(SMALL(NOT(countrylistsize="")*IF(ISNUMBER(countrylistsize),COUNTIF(countrylistsize,"&lt;="&amp;countrylistsize),COUNTIF(countrylistsize,"&lt;="&amp;countrylistsize)+SUM(ISNUMBER(countrylistsize))),ROWS(F$3:F217)+SUM(ISBLANK(countrylistsize))),NOT(countrylistsize="")*IF(ISNUMBER(countrylistsize),COUNTIF(countrylistsize,"&lt;="&amp;countrylistsize),COUNTIF(countrylistsize,"&lt;="&amp;countrylistsize)+SUM(ISNUMBER(countrylistsize))),0)), ""))</f>
        <v/>
      </c>
      <c r="I217" s="70"/>
      <c r="J217" s="67" t="str">
        <f t="array" aca="1" ref="J217" ca="1">IF($I$1&lt;&gt;"y", "", IFERROR(INDEX(admin1listsize,MATCH(SMALL(NOT(admin1listsize="")*IF(ISNUMBER(admin1listsize),COUNTIF(admin1listsize,"&lt;="&amp;admin1listsize),COUNTIF(admin1listsize,"&lt;="&amp;admin1listsize)+SUM(ISNUMBER(admin1listsize))),ROWS(D$3:D217)+SUM(ISBLANK(admin1listsize))),NOT(admin1listsize="")*IF(ISNUMBER(admin1listsize),COUNTIF(admin1listsize,"&lt;="&amp;admin1listsize),COUNTIF(admin1listsize,"&lt;="&amp;admin1listsize)+SUM(ISNUMBER(admin1listsize))),0)), ""))</f>
        <v/>
      </c>
      <c r="K217" s="71"/>
    </row>
    <row r="218" spans="1:11" s="1" customFormat="1" x14ac:dyDescent="0.25">
      <c r="A218" s="93" t="str">
        <f>IF($I$1&lt;&gt;"y", "", IF(ISBLANK(DATA!D219),"",IF(ISBLANK(DATA!K219),"NO DATA",DATA!K219)))</f>
        <v>USA</v>
      </c>
      <c r="B218" s="93" t="str">
        <f>IF($I$1&lt;&gt;"y", "",IF(ISBLANK(DATA!D219),"", IF(ISBLANK(DATA!L219),"NO DATA",DATA!L219)))</f>
        <v>Texas</v>
      </c>
      <c r="C218" s="93" t="str">
        <f t="shared" si="11"/>
        <v>USA@Texas</v>
      </c>
      <c r="D218" s="93" t="str">
        <f ca="1">IF($I$1&lt;&gt;"y", "", IF(C219="", "", IFERROR(LOOKUP(2,1/(COUNTIF($D$2:D217,mergednames)=0),mergednames), "")))</f>
        <v/>
      </c>
      <c r="E218" s="93" t="str">
        <f t="shared" ca="1" si="10"/>
        <v/>
      </c>
      <c r="F218" s="93" t="str">
        <f ca="1">IF($I$1&lt;&gt;"y", "", IF(A219="", "", IFERROR(LOOKUP(2,1/(COUNTIF($F$2:F217,get_country)=0),get_country), "")))</f>
        <v/>
      </c>
      <c r="G218" s="93" t="str">
        <f t="shared" ca="1" si="9"/>
        <v/>
      </c>
      <c r="H218" s="67" t="str">
        <f t="array" aca="1" ref="H218" ca="1">IF($I$1&lt;&gt;"y", "", IFERROR(INDEX(countrylistsize,MATCH(SMALL(NOT(countrylistsize="")*IF(ISNUMBER(countrylistsize),COUNTIF(countrylistsize,"&lt;="&amp;countrylistsize),COUNTIF(countrylistsize,"&lt;="&amp;countrylistsize)+SUM(ISNUMBER(countrylistsize))),ROWS(F$3:F218)+SUM(ISBLANK(countrylistsize))),NOT(countrylistsize="")*IF(ISNUMBER(countrylistsize),COUNTIF(countrylistsize,"&lt;="&amp;countrylistsize),COUNTIF(countrylistsize,"&lt;="&amp;countrylistsize)+SUM(ISNUMBER(countrylistsize))),0)), ""))</f>
        <v/>
      </c>
      <c r="I218" s="70"/>
      <c r="J218" s="67" t="str">
        <f t="array" aca="1" ref="J218" ca="1">IF($I$1&lt;&gt;"y", "", IFERROR(INDEX(admin1listsize,MATCH(SMALL(NOT(admin1listsize="")*IF(ISNUMBER(admin1listsize),COUNTIF(admin1listsize,"&lt;="&amp;admin1listsize),COUNTIF(admin1listsize,"&lt;="&amp;admin1listsize)+SUM(ISNUMBER(admin1listsize))),ROWS(D$3:D218)+SUM(ISBLANK(admin1listsize))),NOT(admin1listsize="")*IF(ISNUMBER(admin1listsize),COUNTIF(admin1listsize,"&lt;="&amp;admin1listsize),COUNTIF(admin1listsize,"&lt;="&amp;admin1listsize)+SUM(ISNUMBER(admin1listsize))),0)), ""))</f>
        <v/>
      </c>
      <c r="K218" s="71"/>
    </row>
    <row r="219" spans="1:11" s="1" customFormat="1" x14ac:dyDescent="0.25">
      <c r="A219" s="93" t="str">
        <f>IF($I$1&lt;&gt;"y", "", IF(ISBLANK(DATA!D220),"",IF(ISBLANK(DATA!K220),"NO DATA",DATA!K220)))</f>
        <v>USA</v>
      </c>
      <c r="B219" s="93" t="str">
        <f>IF($I$1&lt;&gt;"y", "",IF(ISBLANK(DATA!D220),"", IF(ISBLANK(DATA!L220),"NO DATA",DATA!L220)))</f>
        <v>Texas</v>
      </c>
      <c r="C219" s="93" t="str">
        <f t="shared" si="11"/>
        <v>USA@Texas</v>
      </c>
      <c r="D219" s="93" t="str">
        <f ca="1">IF($I$1&lt;&gt;"y", "", IF(C220="", "", IFERROR(LOOKUP(2,1/(COUNTIF($D$2:D218,mergednames)=0),mergednames), "")))</f>
        <v/>
      </c>
      <c r="E219" s="93" t="str">
        <f t="shared" ca="1" si="10"/>
        <v/>
      </c>
      <c r="F219" s="93" t="str">
        <f ca="1">IF($I$1&lt;&gt;"y", "", IF(A220="", "", IFERROR(LOOKUP(2,1/(COUNTIF($F$2:F218,get_country)=0),get_country), "")))</f>
        <v/>
      </c>
      <c r="G219" s="93" t="str">
        <f t="shared" ca="1" si="9"/>
        <v/>
      </c>
      <c r="H219" s="67" t="str">
        <f t="array" aca="1" ref="H219" ca="1">IF($I$1&lt;&gt;"y", "", IFERROR(INDEX(countrylistsize,MATCH(SMALL(NOT(countrylistsize="")*IF(ISNUMBER(countrylistsize),COUNTIF(countrylistsize,"&lt;="&amp;countrylistsize),COUNTIF(countrylistsize,"&lt;="&amp;countrylistsize)+SUM(ISNUMBER(countrylistsize))),ROWS(F$3:F219)+SUM(ISBLANK(countrylistsize))),NOT(countrylistsize="")*IF(ISNUMBER(countrylistsize),COUNTIF(countrylistsize,"&lt;="&amp;countrylistsize),COUNTIF(countrylistsize,"&lt;="&amp;countrylistsize)+SUM(ISNUMBER(countrylistsize))),0)), ""))</f>
        <v/>
      </c>
      <c r="I219" s="70"/>
      <c r="J219" s="67" t="str">
        <f t="array" aca="1" ref="J219" ca="1">IF($I$1&lt;&gt;"y", "", IFERROR(INDEX(admin1listsize,MATCH(SMALL(NOT(admin1listsize="")*IF(ISNUMBER(admin1listsize),COUNTIF(admin1listsize,"&lt;="&amp;admin1listsize),COUNTIF(admin1listsize,"&lt;="&amp;admin1listsize)+SUM(ISNUMBER(admin1listsize))),ROWS(D$3:D219)+SUM(ISBLANK(admin1listsize))),NOT(admin1listsize="")*IF(ISNUMBER(admin1listsize),COUNTIF(admin1listsize,"&lt;="&amp;admin1listsize),COUNTIF(admin1listsize,"&lt;="&amp;admin1listsize)+SUM(ISNUMBER(admin1listsize))),0)), ""))</f>
        <v/>
      </c>
      <c r="K219" s="71"/>
    </row>
    <row r="220" spans="1:11" s="1" customFormat="1" x14ac:dyDescent="0.25">
      <c r="A220" s="93" t="str">
        <f>IF($I$1&lt;&gt;"y", "", IF(ISBLANK(DATA!D221),"",IF(ISBLANK(DATA!K221),"NO DATA",DATA!K221)))</f>
        <v>USA</v>
      </c>
      <c r="B220" s="93" t="str">
        <f>IF($I$1&lt;&gt;"y", "",IF(ISBLANK(DATA!D221),"", IF(ISBLANK(DATA!L221),"NO DATA",DATA!L221)))</f>
        <v>Texas</v>
      </c>
      <c r="C220" s="93" t="str">
        <f t="shared" si="11"/>
        <v>USA@Texas</v>
      </c>
      <c r="D220" s="93" t="str">
        <f ca="1">IF($I$1&lt;&gt;"y", "", IF(C221="", "", IFERROR(LOOKUP(2,1/(COUNTIF($D$2:D219,mergednames)=0),mergednames), "")))</f>
        <v/>
      </c>
      <c r="E220" s="93" t="str">
        <f t="shared" ca="1" si="10"/>
        <v/>
      </c>
      <c r="F220" s="93" t="str">
        <f ca="1">IF($I$1&lt;&gt;"y", "", IF(A221="", "", IFERROR(LOOKUP(2,1/(COUNTIF($F$2:F219,get_country)=0),get_country), "")))</f>
        <v/>
      </c>
      <c r="G220" s="93" t="str">
        <f t="shared" ca="1" si="9"/>
        <v/>
      </c>
      <c r="H220" s="67" t="str">
        <f t="array" aca="1" ref="H220" ca="1">IF($I$1&lt;&gt;"y", "", IFERROR(INDEX(countrylistsize,MATCH(SMALL(NOT(countrylistsize="")*IF(ISNUMBER(countrylistsize),COUNTIF(countrylistsize,"&lt;="&amp;countrylistsize),COUNTIF(countrylistsize,"&lt;="&amp;countrylistsize)+SUM(ISNUMBER(countrylistsize))),ROWS(F$3:F220)+SUM(ISBLANK(countrylistsize))),NOT(countrylistsize="")*IF(ISNUMBER(countrylistsize),COUNTIF(countrylistsize,"&lt;="&amp;countrylistsize),COUNTIF(countrylistsize,"&lt;="&amp;countrylistsize)+SUM(ISNUMBER(countrylistsize))),0)), ""))</f>
        <v/>
      </c>
      <c r="I220" s="70"/>
      <c r="J220" s="67" t="str">
        <f t="array" aca="1" ref="J220" ca="1">IF($I$1&lt;&gt;"y", "", IFERROR(INDEX(admin1listsize,MATCH(SMALL(NOT(admin1listsize="")*IF(ISNUMBER(admin1listsize),COUNTIF(admin1listsize,"&lt;="&amp;admin1listsize),COUNTIF(admin1listsize,"&lt;="&amp;admin1listsize)+SUM(ISNUMBER(admin1listsize))),ROWS(D$3:D220)+SUM(ISBLANK(admin1listsize))),NOT(admin1listsize="")*IF(ISNUMBER(admin1listsize),COUNTIF(admin1listsize,"&lt;="&amp;admin1listsize),COUNTIF(admin1listsize,"&lt;="&amp;admin1listsize)+SUM(ISNUMBER(admin1listsize))),0)), ""))</f>
        <v/>
      </c>
      <c r="K220" s="71"/>
    </row>
    <row r="221" spans="1:11" s="1" customFormat="1" x14ac:dyDescent="0.25">
      <c r="A221" s="93" t="str">
        <f>IF($I$1&lt;&gt;"y", "", IF(ISBLANK(DATA!D222),"",IF(ISBLANK(DATA!K222),"NO DATA",DATA!K222)))</f>
        <v>USA</v>
      </c>
      <c r="B221" s="93" t="str">
        <f>IF($I$1&lt;&gt;"y", "",IF(ISBLANK(DATA!D222),"", IF(ISBLANK(DATA!L222),"NO DATA",DATA!L222)))</f>
        <v>Texas</v>
      </c>
      <c r="C221" s="93" t="str">
        <f t="shared" si="11"/>
        <v>USA@Texas</v>
      </c>
      <c r="D221" s="93" t="str">
        <f ca="1">IF($I$1&lt;&gt;"y", "", IF(C222="", "", IFERROR(LOOKUP(2,1/(COUNTIF($D$2:D220,mergednames)=0),mergednames), "")))</f>
        <v/>
      </c>
      <c r="E221" s="93" t="str">
        <f t="shared" ca="1" si="10"/>
        <v/>
      </c>
      <c r="F221" s="93" t="str">
        <f ca="1">IF($I$1&lt;&gt;"y", "", IF(A222="", "", IFERROR(LOOKUP(2,1/(COUNTIF($F$2:F220,get_country)=0),get_country), "")))</f>
        <v/>
      </c>
      <c r="G221" s="93" t="str">
        <f t="shared" ca="1" si="9"/>
        <v/>
      </c>
      <c r="H221" s="67" t="str">
        <f t="array" aca="1" ref="H221" ca="1">IF($I$1&lt;&gt;"y", "", IFERROR(INDEX(countrylistsize,MATCH(SMALL(NOT(countrylistsize="")*IF(ISNUMBER(countrylistsize),COUNTIF(countrylistsize,"&lt;="&amp;countrylistsize),COUNTIF(countrylistsize,"&lt;="&amp;countrylistsize)+SUM(ISNUMBER(countrylistsize))),ROWS(F$3:F221)+SUM(ISBLANK(countrylistsize))),NOT(countrylistsize="")*IF(ISNUMBER(countrylistsize),COUNTIF(countrylistsize,"&lt;="&amp;countrylistsize),COUNTIF(countrylistsize,"&lt;="&amp;countrylistsize)+SUM(ISNUMBER(countrylistsize))),0)), ""))</f>
        <v/>
      </c>
      <c r="I221" s="70"/>
      <c r="J221" s="67" t="str">
        <f t="array" aca="1" ref="J221" ca="1">IF($I$1&lt;&gt;"y", "", IFERROR(INDEX(admin1listsize,MATCH(SMALL(NOT(admin1listsize="")*IF(ISNUMBER(admin1listsize),COUNTIF(admin1listsize,"&lt;="&amp;admin1listsize),COUNTIF(admin1listsize,"&lt;="&amp;admin1listsize)+SUM(ISNUMBER(admin1listsize))),ROWS(D$3:D221)+SUM(ISBLANK(admin1listsize))),NOT(admin1listsize="")*IF(ISNUMBER(admin1listsize),COUNTIF(admin1listsize,"&lt;="&amp;admin1listsize),COUNTIF(admin1listsize,"&lt;="&amp;admin1listsize)+SUM(ISNUMBER(admin1listsize))),0)), ""))</f>
        <v/>
      </c>
      <c r="K221" s="71"/>
    </row>
    <row r="222" spans="1:11" s="1" customFormat="1" x14ac:dyDescent="0.25">
      <c r="A222" s="93" t="str">
        <f>IF($I$1&lt;&gt;"y", "", IF(ISBLANK(DATA!D223),"",IF(ISBLANK(DATA!K223),"NO DATA",DATA!K223)))</f>
        <v>USA</v>
      </c>
      <c r="B222" s="93" t="str">
        <f>IF($I$1&lt;&gt;"y", "",IF(ISBLANK(DATA!D223),"", IF(ISBLANK(DATA!L223),"NO DATA",DATA!L223)))</f>
        <v>Texas</v>
      </c>
      <c r="C222" s="93" t="str">
        <f t="shared" si="11"/>
        <v>USA@Texas</v>
      </c>
      <c r="D222" s="93" t="str">
        <f ca="1">IF($I$1&lt;&gt;"y", "", IF(C223="", "", IFERROR(LOOKUP(2,1/(COUNTIF($D$2:D221,mergednames)=0),mergednames), "")))</f>
        <v/>
      </c>
      <c r="E222" s="93" t="str">
        <f t="shared" ca="1" si="10"/>
        <v/>
      </c>
      <c r="F222" s="93" t="str">
        <f ca="1">IF($I$1&lt;&gt;"y", "", IF(A223="", "", IFERROR(LOOKUP(2,1/(COUNTIF($F$2:F221,get_country)=0),get_country), "")))</f>
        <v/>
      </c>
      <c r="G222" s="93" t="str">
        <f t="shared" ca="1" si="9"/>
        <v/>
      </c>
      <c r="H222" s="67" t="str">
        <f t="array" aca="1" ref="H222" ca="1">IF($I$1&lt;&gt;"y", "", IFERROR(INDEX(countrylistsize,MATCH(SMALL(NOT(countrylistsize="")*IF(ISNUMBER(countrylistsize),COUNTIF(countrylistsize,"&lt;="&amp;countrylistsize),COUNTIF(countrylistsize,"&lt;="&amp;countrylistsize)+SUM(ISNUMBER(countrylistsize))),ROWS(F$3:F222)+SUM(ISBLANK(countrylistsize))),NOT(countrylistsize="")*IF(ISNUMBER(countrylistsize),COUNTIF(countrylistsize,"&lt;="&amp;countrylistsize),COUNTIF(countrylistsize,"&lt;="&amp;countrylistsize)+SUM(ISNUMBER(countrylistsize))),0)), ""))</f>
        <v/>
      </c>
      <c r="I222" s="70"/>
      <c r="J222" s="67" t="str">
        <f t="array" aca="1" ref="J222" ca="1">IF($I$1&lt;&gt;"y", "", IFERROR(INDEX(admin1listsize,MATCH(SMALL(NOT(admin1listsize="")*IF(ISNUMBER(admin1listsize),COUNTIF(admin1listsize,"&lt;="&amp;admin1listsize),COUNTIF(admin1listsize,"&lt;="&amp;admin1listsize)+SUM(ISNUMBER(admin1listsize))),ROWS(D$3:D222)+SUM(ISBLANK(admin1listsize))),NOT(admin1listsize="")*IF(ISNUMBER(admin1listsize),COUNTIF(admin1listsize,"&lt;="&amp;admin1listsize),COUNTIF(admin1listsize,"&lt;="&amp;admin1listsize)+SUM(ISNUMBER(admin1listsize))),0)), ""))</f>
        <v/>
      </c>
      <c r="K222" s="71"/>
    </row>
    <row r="223" spans="1:11" s="1" customFormat="1" x14ac:dyDescent="0.25">
      <c r="A223" s="93" t="str">
        <f>IF($I$1&lt;&gt;"y", "", IF(ISBLANK(DATA!D224),"",IF(ISBLANK(DATA!K224),"NO DATA",DATA!K224)))</f>
        <v>USA</v>
      </c>
      <c r="B223" s="93" t="str">
        <f>IF($I$1&lt;&gt;"y", "",IF(ISBLANK(DATA!D224),"", IF(ISBLANK(DATA!L224),"NO DATA",DATA!L224)))</f>
        <v>Texas</v>
      </c>
      <c r="C223" s="93" t="str">
        <f t="shared" si="11"/>
        <v>USA@Texas</v>
      </c>
      <c r="D223" s="93" t="str">
        <f ca="1">IF($I$1&lt;&gt;"y", "", IF(C224="", "", IFERROR(LOOKUP(2,1/(COUNTIF($D$2:D222,mergednames)=0),mergednames), "")))</f>
        <v/>
      </c>
      <c r="E223" s="93" t="str">
        <f t="shared" ca="1" si="10"/>
        <v/>
      </c>
      <c r="F223" s="93" t="str">
        <f ca="1">IF($I$1&lt;&gt;"y", "", IF(A224="", "", IFERROR(LOOKUP(2,1/(COUNTIF($F$2:F222,get_country)=0),get_country), "")))</f>
        <v/>
      </c>
      <c r="G223" s="93" t="str">
        <f t="shared" ca="1" si="9"/>
        <v/>
      </c>
      <c r="H223" s="67" t="str">
        <f t="array" aca="1" ref="H223" ca="1">IF($I$1&lt;&gt;"y", "", IFERROR(INDEX(countrylistsize,MATCH(SMALL(NOT(countrylistsize="")*IF(ISNUMBER(countrylistsize),COUNTIF(countrylistsize,"&lt;="&amp;countrylistsize),COUNTIF(countrylistsize,"&lt;="&amp;countrylistsize)+SUM(ISNUMBER(countrylistsize))),ROWS(F$3:F223)+SUM(ISBLANK(countrylistsize))),NOT(countrylistsize="")*IF(ISNUMBER(countrylistsize),COUNTIF(countrylistsize,"&lt;="&amp;countrylistsize),COUNTIF(countrylistsize,"&lt;="&amp;countrylistsize)+SUM(ISNUMBER(countrylistsize))),0)), ""))</f>
        <v/>
      </c>
      <c r="I223" s="70"/>
      <c r="J223" s="67" t="str">
        <f t="array" aca="1" ref="J223" ca="1">IF($I$1&lt;&gt;"y", "", IFERROR(INDEX(admin1listsize,MATCH(SMALL(NOT(admin1listsize="")*IF(ISNUMBER(admin1listsize),COUNTIF(admin1listsize,"&lt;="&amp;admin1listsize),COUNTIF(admin1listsize,"&lt;="&amp;admin1listsize)+SUM(ISNUMBER(admin1listsize))),ROWS(D$3:D223)+SUM(ISBLANK(admin1listsize))),NOT(admin1listsize="")*IF(ISNUMBER(admin1listsize),COUNTIF(admin1listsize,"&lt;="&amp;admin1listsize),COUNTIF(admin1listsize,"&lt;="&amp;admin1listsize)+SUM(ISNUMBER(admin1listsize))),0)), ""))</f>
        <v/>
      </c>
      <c r="K223" s="71"/>
    </row>
    <row r="224" spans="1:11" s="1" customFormat="1" x14ac:dyDescent="0.25">
      <c r="A224" s="93" t="str">
        <f>IF($I$1&lt;&gt;"y", "", IF(ISBLANK(DATA!D225),"",IF(ISBLANK(DATA!K225),"NO DATA",DATA!K225)))</f>
        <v>USA</v>
      </c>
      <c r="B224" s="93" t="str">
        <f>IF($I$1&lt;&gt;"y", "",IF(ISBLANK(DATA!D225),"", IF(ISBLANK(DATA!L225),"NO DATA",DATA!L225)))</f>
        <v>Texas</v>
      </c>
      <c r="C224" s="93" t="str">
        <f t="shared" si="11"/>
        <v>USA@Texas</v>
      </c>
      <c r="D224" s="93" t="str">
        <f ca="1">IF($I$1&lt;&gt;"y", "", IF(C225="", "", IFERROR(LOOKUP(2,1/(COUNTIF($D$2:D223,mergednames)=0),mergednames), "")))</f>
        <v/>
      </c>
      <c r="E224" s="93" t="str">
        <f t="shared" ca="1" si="10"/>
        <v/>
      </c>
      <c r="F224" s="93" t="str">
        <f ca="1">IF($I$1&lt;&gt;"y", "", IF(A225="", "", IFERROR(LOOKUP(2,1/(COUNTIF($F$2:F223,get_country)=0),get_country), "")))</f>
        <v/>
      </c>
      <c r="G224" s="93" t="str">
        <f t="shared" ca="1" si="9"/>
        <v/>
      </c>
      <c r="H224" s="67" t="str">
        <f t="array" aca="1" ref="H224" ca="1">IF($I$1&lt;&gt;"y", "", IFERROR(INDEX(countrylistsize,MATCH(SMALL(NOT(countrylistsize="")*IF(ISNUMBER(countrylistsize),COUNTIF(countrylistsize,"&lt;="&amp;countrylistsize),COUNTIF(countrylistsize,"&lt;="&amp;countrylistsize)+SUM(ISNUMBER(countrylistsize))),ROWS(F$3:F224)+SUM(ISBLANK(countrylistsize))),NOT(countrylistsize="")*IF(ISNUMBER(countrylistsize),COUNTIF(countrylistsize,"&lt;="&amp;countrylistsize),COUNTIF(countrylistsize,"&lt;="&amp;countrylistsize)+SUM(ISNUMBER(countrylistsize))),0)), ""))</f>
        <v/>
      </c>
      <c r="I224" s="70"/>
      <c r="J224" s="67" t="str">
        <f t="array" aca="1" ref="J224" ca="1">IF($I$1&lt;&gt;"y", "", IFERROR(INDEX(admin1listsize,MATCH(SMALL(NOT(admin1listsize="")*IF(ISNUMBER(admin1listsize),COUNTIF(admin1listsize,"&lt;="&amp;admin1listsize),COUNTIF(admin1listsize,"&lt;="&amp;admin1listsize)+SUM(ISNUMBER(admin1listsize))),ROWS(D$3:D224)+SUM(ISBLANK(admin1listsize))),NOT(admin1listsize="")*IF(ISNUMBER(admin1listsize),COUNTIF(admin1listsize,"&lt;="&amp;admin1listsize),COUNTIF(admin1listsize,"&lt;="&amp;admin1listsize)+SUM(ISNUMBER(admin1listsize))),0)), ""))</f>
        <v/>
      </c>
      <c r="K224" s="71"/>
    </row>
    <row r="225" spans="1:11" s="1" customFormat="1" x14ac:dyDescent="0.25">
      <c r="A225" s="93" t="str">
        <f>IF($I$1&lt;&gt;"y", "", IF(ISBLANK(DATA!D226),"",IF(ISBLANK(DATA!K226),"NO DATA",DATA!K226)))</f>
        <v>USA</v>
      </c>
      <c r="B225" s="93" t="str">
        <f>IF($I$1&lt;&gt;"y", "",IF(ISBLANK(DATA!D226),"", IF(ISBLANK(DATA!L226),"NO DATA",DATA!L226)))</f>
        <v>Texas</v>
      </c>
      <c r="C225" s="93" t="str">
        <f t="shared" si="11"/>
        <v>USA@Texas</v>
      </c>
      <c r="D225" s="93" t="str">
        <f ca="1">IF($I$1&lt;&gt;"y", "", IF(C226="", "", IFERROR(LOOKUP(2,1/(COUNTIF($D$2:D224,mergednames)=0),mergednames), "")))</f>
        <v/>
      </c>
      <c r="E225" s="93" t="str">
        <f t="shared" ca="1" si="10"/>
        <v/>
      </c>
      <c r="F225" s="93" t="str">
        <f ca="1">IF($I$1&lt;&gt;"y", "", IF(A226="", "", IFERROR(LOOKUP(2,1/(COUNTIF($F$2:F224,get_country)=0),get_country), "")))</f>
        <v/>
      </c>
      <c r="G225" s="93" t="str">
        <f t="shared" ca="1" si="9"/>
        <v/>
      </c>
      <c r="H225" s="67" t="str">
        <f t="array" aca="1" ref="H225" ca="1">IF($I$1&lt;&gt;"y", "", IFERROR(INDEX(countrylistsize,MATCH(SMALL(NOT(countrylistsize="")*IF(ISNUMBER(countrylistsize),COUNTIF(countrylistsize,"&lt;="&amp;countrylistsize),COUNTIF(countrylistsize,"&lt;="&amp;countrylistsize)+SUM(ISNUMBER(countrylistsize))),ROWS(F$3:F225)+SUM(ISBLANK(countrylistsize))),NOT(countrylistsize="")*IF(ISNUMBER(countrylistsize),COUNTIF(countrylistsize,"&lt;="&amp;countrylistsize),COUNTIF(countrylistsize,"&lt;="&amp;countrylistsize)+SUM(ISNUMBER(countrylistsize))),0)), ""))</f>
        <v/>
      </c>
      <c r="I225" s="70"/>
      <c r="J225" s="67" t="str">
        <f t="array" aca="1" ref="J225" ca="1">IF($I$1&lt;&gt;"y", "", IFERROR(INDEX(admin1listsize,MATCH(SMALL(NOT(admin1listsize="")*IF(ISNUMBER(admin1listsize),COUNTIF(admin1listsize,"&lt;="&amp;admin1listsize),COUNTIF(admin1listsize,"&lt;="&amp;admin1listsize)+SUM(ISNUMBER(admin1listsize))),ROWS(D$3:D225)+SUM(ISBLANK(admin1listsize))),NOT(admin1listsize="")*IF(ISNUMBER(admin1listsize),COUNTIF(admin1listsize,"&lt;="&amp;admin1listsize),COUNTIF(admin1listsize,"&lt;="&amp;admin1listsize)+SUM(ISNUMBER(admin1listsize))),0)), ""))</f>
        <v/>
      </c>
      <c r="K225" s="71"/>
    </row>
    <row r="226" spans="1:11" s="1" customFormat="1" x14ac:dyDescent="0.25">
      <c r="A226" s="93" t="str">
        <f>IF($I$1&lt;&gt;"y", "", IF(ISBLANK(DATA!D227),"",IF(ISBLANK(DATA!K227),"NO DATA",DATA!K227)))</f>
        <v>USA</v>
      </c>
      <c r="B226" s="93" t="str">
        <f>IF($I$1&lt;&gt;"y", "",IF(ISBLANK(DATA!D227),"", IF(ISBLANK(DATA!L227),"NO DATA",DATA!L227)))</f>
        <v>Texas</v>
      </c>
      <c r="C226" s="93" t="str">
        <f t="shared" si="11"/>
        <v>USA@Texas</v>
      </c>
      <c r="D226" s="93" t="str">
        <f ca="1">IF($I$1&lt;&gt;"y", "", IF(C227="", "", IFERROR(LOOKUP(2,1/(COUNTIF($D$2:D225,mergednames)=0),mergednames), "")))</f>
        <v/>
      </c>
      <c r="E226" s="93" t="str">
        <f t="shared" ca="1" si="10"/>
        <v/>
      </c>
      <c r="F226" s="93" t="str">
        <f ca="1">IF($I$1&lt;&gt;"y", "", IF(A227="", "", IFERROR(LOOKUP(2,1/(COUNTIF($F$2:F225,get_country)=0),get_country), "")))</f>
        <v/>
      </c>
      <c r="G226" s="93" t="str">
        <f t="shared" ca="1" si="9"/>
        <v/>
      </c>
      <c r="H226" s="67" t="str">
        <f t="array" aca="1" ref="H226" ca="1">IF($I$1&lt;&gt;"y", "", IFERROR(INDEX(countrylistsize,MATCH(SMALL(NOT(countrylistsize="")*IF(ISNUMBER(countrylistsize),COUNTIF(countrylistsize,"&lt;="&amp;countrylistsize),COUNTIF(countrylistsize,"&lt;="&amp;countrylistsize)+SUM(ISNUMBER(countrylistsize))),ROWS(F$3:F226)+SUM(ISBLANK(countrylistsize))),NOT(countrylistsize="")*IF(ISNUMBER(countrylistsize),COUNTIF(countrylistsize,"&lt;="&amp;countrylistsize),COUNTIF(countrylistsize,"&lt;="&amp;countrylistsize)+SUM(ISNUMBER(countrylistsize))),0)), ""))</f>
        <v/>
      </c>
      <c r="I226" s="70"/>
      <c r="J226" s="67" t="str">
        <f t="array" aca="1" ref="J226" ca="1">IF($I$1&lt;&gt;"y", "", IFERROR(INDEX(admin1listsize,MATCH(SMALL(NOT(admin1listsize="")*IF(ISNUMBER(admin1listsize),COUNTIF(admin1listsize,"&lt;="&amp;admin1listsize),COUNTIF(admin1listsize,"&lt;="&amp;admin1listsize)+SUM(ISNUMBER(admin1listsize))),ROWS(D$3:D226)+SUM(ISBLANK(admin1listsize))),NOT(admin1listsize="")*IF(ISNUMBER(admin1listsize),COUNTIF(admin1listsize,"&lt;="&amp;admin1listsize),COUNTIF(admin1listsize,"&lt;="&amp;admin1listsize)+SUM(ISNUMBER(admin1listsize))),0)), ""))</f>
        <v/>
      </c>
      <c r="K226" s="71"/>
    </row>
    <row r="227" spans="1:11" s="1" customFormat="1" x14ac:dyDescent="0.25">
      <c r="A227" s="93" t="str">
        <f>IF($I$1&lt;&gt;"y", "", IF(ISBLANK(DATA!D228),"",IF(ISBLANK(DATA!K228),"NO DATA",DATA!K228)))</f>
        <v>USA</v>
      </c>
      <c r="B227" s="93" t="str">
        <f>IF($I$1&lt;&gt;"y", "",IF(ISBLANK(DATA!D228),"", IF(ISBLANK(DATA!L228),"NO DATA",DATA!L228)))</f>
        <v>Texas</v>
      </c>
      <c r="C227" s="93" t="str">
        <f t="shared" si="11"/>
        <v>USA@Texas</v>
      </c>
      <c r="D227" s="93" t="str">
        <f ca="1">IF($I$1&lt;&gt;"y", "", IF(C228="", "", IFERROR(LOOKUP(2,1/(COUNTIF($D$2:D226,mergednames)=0),mergednames), "")))</f>
        <v/>
      </c>
      <c r="E227" s="93" t="str">
        <f t="shared" ca="1" si="10"/>
        <v/>
      </c>
      <c r="F227" s="93" t="str">
        <f ca="1">IF($I$1&lt;&gt;"y", "", IF(A228="", "", IFERROR(LOOKUP(2,1/(COUNTIF($F$2:F226,get_country)=0),get_country), "")))</f>
        <v/>
      </c>
      <c r="G227" s="93" t="str">
        <f t="shared" ca="1" si="9"/>
        <v/>
      </c>
      <c r="H227" s="67" t="str">
        <f t="array" aca="1" ref="H227" ca="1">IF($I$1&lt;&gt;"y", "", IFERROR(INDEX(countrylistsize,MATCH(SMALL(NOT(countrylistsize="")*IF(ISNUMBER(countrylistsize),COUNTIF(countrylistsize,"&lt;="&amp;countrylistsize),COUNTIF(countrylistsize,"&lt;="&amp;countrylistsize)+SUM(ISNUMBER(countrylistsize))),ROWS(F$3:F227)+SUM(ISBLANK(countrylistsize))),NOT(countrylistsize="")*IF(ISNUMBER(countrylistsize),COUNTIF(countrylistsize,"&lt;="&amp;countrylistsize),COUNTIF(countrylistsize,"&lt;="&amp;countrylistsize)+SUM(ISNUMBER(countrylistsize))),0)), ""))</f>
        <v/>
      </c>
      <c r="I227" s="70"/>
      <c r="J227" s="67" t="str">
        <f t="array" aca="1" ref="J227" ca="1">IF($I$1&lt;&gt;"y", "", IFERROR(INDEX(admin1listsize,MATCH(SMALL(NOT(admin1listsize="")*IF(ISNUMBER(admin1listsize),COUNTIF(admin1listsize,"&lt;="&amp;admin1listsize),COUNTIF(admin1listsize,"&lt;="&amp;admin1listsize)+SUM(ISNUMBER(admin1listsize))),ROWS(D$3:D227)+SUM(ISBLANK(admin1listsize))),NOT(admin1listsize="")*IF(ISNUMBER(admin1listsize),COUNTIF(admin1listsize,"&lt;="&amp;admin1listsize),COUNTIF(admin1listsize,"&lt;="&amp;admin1listsize)+SUM(ISNUMBER(admin1listsize))),0)), ""))</f>
        <v/>
      </c>
      <c r="K227" s="71"/>
    </row>
    <row r="228" spans="1:11" s="1" customFormat="1" x14ac:dyDescent="0.25">
      <c r="A228" s="93" t="str">
        <f>IF($I$1&lt;&gt;"y", "", IF(ISBLANK(DATA!D229),"",IF(ISBLANK(DATA!K229),"NO DATA",DATA!K229)))</f>
        <v>USA</v>
      </c>
      <c r="B228" s="93" t="str">
        <f>IF($I$1&lt;&gt;"y", "",IF(ISBLANK(DATA!D229),"", IF(ISBLANK(DATA!L229),"NO DATA",DATA!L229)))</f>
        <v>Texas</v>
      </c>
      <c r="C228" s="93" t="str">
        <f t="shared" si="11"/>
        <v>USA@Texas</v>
      </c>
      <c r="D228" s="93" t="str">
        <f ca="1">IF($I$1&lt;&gt;"y", "", IF(C229="", "", IFERROR(LOOKUP(2,1/(COUNTIF($D$2:D227,mergednames)=0),mergednames), "")))</f>
        <v/>
      </c>
      <c r="E228" s="93" t="str">
        <f t="shared" ca="1" si="10"/>
        <v/>
      </c>
      <c r="F228" s="93" t="str">
        <f ca="1">IF($I$1&lt;&gt;"y", "", IF(A229="", "", IFERROR(LOOKUP(2,1/(COUNTIF($F$2:F227,get_country)=0),get_country), "")))</f>
        <v/>
      </c>
      <c r="G228" s="93" t="str">
        <f t="shared" ca="1" si="9"/>
        <v/>
      </c>
      <c r="H228" s="67" t="str">
        <f t="array" aca="1" ref="H228" ca="1">IF($I$1&lt;&gt;"y", "", IFERROR(INDEX(countrylistsize,MATCH(SMALL(NOT(countrylistsize="")*IF(ISNUMBER(countrylistsize),COUNTIF(countrylistsize,"&lt;="&amp;countrylistsize),COUNTIF(countrylistsize,"&lt;="&amp;countrylistsize)+SUM(ISNUMBER(countrylistsize))),ROWS(F$3:F228)+SUM(ISBLANK(countrylistsize))),NOT(countrylistsize="")*IF(ISNUMBER(countrylistsize),COUNTIF(countrylistsize,"&lt;="&amp;countrylistsize),COUNTIF(countrylistsize,"&lt;="&amp;countrylistsize)+SUM(ISNUMBER(countrylistsize))),0)), ""))</f>
        <v/>
      </c>
      <c r="I228" s="70"/>
      <c r="J228" s="67" t="str">
        <f t="array" aca="1" ref="J228" ca="1">IF($I$1&lt;&gt;"y", "", IFERROR(INDEX(admin1listsize,MATCH(SMALL(NOT(admin1listsize="")*IF(ISNUMBER(admin1listsize),COUNTIF(admin1listsize,"&lt;="&amp;admin1listsize),COUNTIF(admin1listsize,"&lt;="&amp;admin1listsize)+SUM(ISNUMBER(admin1listsize))),ROWS(D$3:D228)+SUM(ISBLANK(admin1listsize))),NOT(admin1listsize="")*IF(ISNUMBER(admin1listsize),COUNTIF(admin1listsize,"&lt;="&amp;admin1listsize),COUNTIF(admin1listsize,"&lt;="&amp;admin1listsize)+SUM(ISNUMBER(admin1listsize))),0)), ""))</f>
        <v/>
      </c>
      <c r="K228" s="71"/>
    </row>
    <row r="229" spans="1:11" s="1" customFormat="1" x14ac:dyDescent="0.25">
      <c r="A229" s="93" t="str">
        <f>IF($I$1&lt;&gt;"y", "", IF(ISBLANK(DATA!D230),"",IF(ISBLANK(DATA!K230),"NO DATA",DATA!K230)))</f>
        <v>USA</v>
      </c>
      <c r="B229" s="93" t="str">
        <f>IF($I$1&lt;&gt;"y", "",IF(ISBLANK(DATA!D230),"", IF(ISBLANK(DATA!L230),"NO DATA",DATA!L230)))</f>
        <v>Texas</v>
      </c>
      <c r="C229" s="93" t="str">
        <f t="shared" si="11"/>
        <v>USA@Texas</v>
      </c>
      <c r="D229" s="93" t="str">
        <f ca="1">IF($I$1&lt;&gt;"y", "", IF(C230="", "", IFERROR(LOOKUP(2,1/(COUNTIF($D$2:D228,mergednames)=0),mergednames), "")))</f>
        <v/>
      </c>
      <c r="E229" s="93" t="str">
        <f t="shared" ca="1" si="10"/>
        <v/>
      </c>
      <c r="F229" s="93" t="str">
        <f ca="1">IF($I$1&lt;&gt;"y", "", IF(A230="", "", IFERROR(LOOKUP(2,1/(COUNTIF($F$2:F228,get_country)=0),get_country), "")))</f>
        <v/>
      </c>
      <c r="G229" s="93" t="str">
        <f t="shared" ca="1" si="9"/>
        <v/>
      </c>
      <c r="H229" s="67" t="str">
        <f t="array" aca="1" ref="H229" ca="1">IF($I$1&lt;&gt;"y", "", IFERROR(INDEX(countrylistsize,MATCH(SMALL(NOT(countrylistsize="")*IF(ISNUMBER(countrylistsize),COUNTIF(countrylistsize,"&lt;="&amp;countrylistsize),COUNTIF(countrylistsize,"&lt;="&amp;countrylistsize)+SUM(ISNUMBER(countrylistsize))),ROWS(F$3:F229)+SUM(ISBLANK(countrylistsize))),NOT(countrylistsize="")*IF(ISNUMBER(countrylistsize),COUNTIF(countrylistsize,"&lt;="&amp;countrylistsize),COUNTIF(countrylistsize,"&lt;="&amp;countrylistsize)+SUM(ISNUMBER(countrylistsize))),0)), ""))</f>
        <v/>
      </c>
      <c r="I229" s="70"/>
      <c r="J229" s="67" t="str">
        <f t="array" aca="1" ref="J229" ca="1">IF($I$1&lt;&gt;"y", "", IFERROR(INDEX(admin1listsize,MATCH(SMALL(NOT(admin1listsize="")*IF(ISNUMBER(admin1listsize),COUNTIF(admin1listsize,"&lt;="&amp;admin1listsize),COUNTIF(admin1listsize,"&lt;="&amp;admin1listsize)+SUM(ISNUMBER(admin1listsize))),ROWS(D$3:D229)+SUM(ISBLANK(admin1listsize))),NOT(admin1listsize="")*IF(ISNUMBER(admin1listsize),COUNTIF(admin1listsize,"&lt;="&amp;admin1listsize),COUNTIF(admin1listsize,"&lt;="&amp;admin1listsize)+SUM(ISNUMBER(admin1listsize))),0)), ""))</f>
        <v/>
      </c>
      <c r="K229" s="71"/>
    </row>
    <row r="230" spans="1:11" s="1" customFormat="1" x14ac:dyDescent="0.25">
      <c r="A230" s="93" t="str">
        <f>IF($I$1&lt;&gt;"y", "", IF(ISBLANK(DATA!D231),"",IF(ISBLANK(DATA!K231),"NO DATA",DATA!K231)))</f>
        <v>USA</v>
      </c>
      <c r="B230" s="93" t="str">
        <f>IF($I$1&lt;&gt;"y", "",IF(ISBLANK(DATA!D231),"", IF(ISBLANK(DATA!L231),"NO DATA",DATA!L231)))</f>
        <v>Texas</v>
      </c>
      <c r="C230" s="93" t="str">
        <f t="shared" si="11"/>
        <v>USA@Texas</v>
      </c>
      <c r="D230" s="93" t="str">
        <f ca="1">IF($I$1&lt;&gt;"y", "", IF(C231="", "", IFERROR(LOOKUP(2,1/(COUNTIF($D$2:D229,mergednames)=0),mergednames), "")))</f>
        <v/>
      </c>
      <c r="E230" s="93" t="str">
        <f t="shared" ca="1" si="10"/>
        <v/>
      </c>
      <c r="F230" s="93" t="str">
        <f ca="1">IF($I$1&lt;&gt;"y", "", IF(A231="", "", IFERROR(LOOKUP(2,1/(COUNTIF($F$2:F229,get_country)=0),get_country), "")))</f>
        <v/>
      </c>
      <c r="G230" s="93" t="str">
        <f t="shared" ca="1" si="9"/>
        <v/>
      </c>
      <c r="H230" s="67" t="str">
        <f t="array" aca="1" ref="H230" ca="1">IF($I$1&lt;&gt;"y", "", IFERROR(INDEX(countrylistsize,MATCH(SMALL(NOT(countrylistsize="")*IF(ISNUMBER(countrylistsize),COUNTIF(countrylistsize,"&lt;="&amp;countrylistsize),COUNTIF(countrylistsize,"&lt;="&amp;countrylistsize)+SUM(ISNUMBER(countrylistsize))),ROWS(F$3:F230)+SUM(ISBLANK(countrylistsize))),NOT(countrylistsize="")*IF(ISNUMBER(countrylistsize),COUNTIF(countrylistsize,"&lt;="&amp;countrylistsize),COUNTIF(countrylistsize,"&lt;="&amp;countrylistsize)+SUM(ISNUMBER(countrylistsize))),0)), ""))</f>
        <v/>
      </c>
      <c r="I230" s="70"/>
      <c r="J230" s="67" t="str">
        <f t="array" aca="1" ref="J230" ca="1">IF($I$1&lt;&gt;"y", "", IFERROR(INDEX(admin1listsize,MATCH(SMALL(NOT(admin1listsize="")*IF(ISNUMBER(admin1listsize),COUNTIF(admin1listsize,"&lt;="&amp;admin1listsize),COUNTIF(admin1listsize,"&lt;="&amp;admin1listsize)+SUM(ISNUMBER(admin1listsize))),ROWS(D$3:D230)+SUM(ISBLANK(admin1listsize))),NOT(admin1listsize="")*IF(ISNUMBER(admin1listsize),COUNTIF(admin1listsize,"&lt;="&amp;admin1listsize),COUNTIF(admin1listsize,"&lt;="&amp;admin1listsize)+SUM(ISNUMBER(admin1listsize))),0)), ""))</f>
        <v/>
      </c>
      <c r="K230" s="71"/>
    </row>
    <row r="231" spans="1:11" s="1" customFormat="1" x14ac:dyDescent="0.25">
      <c r="A231" s="93" t="str">
        <f>IF($I$1&lt;&gt;"y", "", IF(ISBLANK(DATA!D232),"",IF(ISBLANK(DATA!K232),"NO DATA",DATA!K232)))</f>
        <v>USA</v>
      </c>
      <c r="B231" s="93" t="str">
        <f>IF($I$1&lt;&gt;"y", "",IF(ISBLANK(DATA!D232),"", IF(ISBLANK(DATA!L232),"NO DATA",DATA!L232)))</f>
        <v>Texas</v>
      </c>
      <c r="C231" s="93" t="str">
        <f t="shared" si="11"/>
        <v>USA@Texas</v>
      </c>
      <c r="D231" s="93" t="str">
        <f ca="1">IF($I$1&lt;&gt;"y", "", IF(C232="", "", IFERROR(LOOKUP(2,1/(COUNTIF($D$2:D230,mergednames)=0),mergednames), "")))</f>
        <v/>
      </c>
      <c r="E231" s="93" t="str">
        <f t="shared" ca="1" si="10"/>
        <v/>
      </c>
      <c r="F231" s="93" t="str">
        <f ca="1">IF($I$1&lt;&gt;"y", "", IF(A232="", "", IFERROR(LOOKUP(2,1/(COUNTIF($F$2:F230,get_country)=0),get_country), "")))</f>
        <v/>
      </c>
      <c r="G231" s="93" t="str">
        <f t="shared" ca="1" si="9"/>
        <v/>
      </c>
      <c r="H231" s="67" t="str">
        <f t="array" aca="1" ref="H231" ca="1">IF($I$1&lt;&gt;"y", "", IFERROR(INDEX(countrylistsize,MATCH(SMALL(NOT(countrylistsize="")*IF(ISNUMBER(countrylistsize),COUNTIF(countrylistsize,"&lt;="&amp;countrylistsize),COUNTIF(countrylistsize,"&lt;="&amp;countrylistsize)+SUM(ISNUMBER(countrylistsize))),ROWS(F$3:F231)+SUM(ISBLANK(countrylistsize))),NOT(countrylistsize="")*IF(ISNUMBER(countrylistsize),COUNTIF(countrylistsize,"&lt;="&amp;countrylistsize),COUNTIF(countrylistsize,"&lt;="&amp;countrylistsize)+SUM(ISNUMBER(countrylistsize))),0)), ""))</f>
        <v/>
      </c>
      <c r="I231" s="70"/>
      <c r="J231" s="67" t="str">
        <f t="array" aca="1" ref="J231" ca="1">IF($I$1&lt;&gt;"y", "", IFERROR(INDEX(admin1listsize,MATCH(SMALL(NOT(admin1listsize="")*IF(ISNUMBER(admin1listsize),COUNTIF(admin1listsize,"&lt;="&amp;admin1listsize),COUNTIF(admin1listsize,"&lt;="&amp;admin1listsize)+SUM(ISNUMBER(admin1listsize))),ROWS(D$3:D231)+SUM(ISBLANK(admin1listsize))),NOT(admin1listsize="")*IF(ISNUMBER(admin1listsize),COUNTIF(admin1listsize,"&lt;="&amp;admin1listsize),COUNTIF(admin1listsize,"&lt;="&amp;admin1listsize)+SUM(ISNUMBER(admin1listsize))),0)), ""))</f>
        <v/>
      </c>
      <c r="K231" s="71"/>
    </row>
    <row r="232" spans="1:11" s="1" customFormat="1" x14ac:dyDescent="0.25">
      <c r="A232" s="93" t="str">
        <f>IF($I$1&lt;&gt;"y", "", IF(ISBLANK(DATA!D233),"",IF(ISBLANK(DATA!K233),"NO DATA",DATA!K233)))</f>
        <v>USA</v>
      </c>
      <c r="B232" s="93" t="str">
        <f>IF($I$1&lt;&gt;"y", "",IF(ISBLANK(DATA!D233),"", IF(ISBLANK(DATA!L233),"NO DATA",DATA!L233)))</f>
        <v>Texas</v>
      </c>
      <c r="C232" s="93" t="str">
        <f t="shared" si="11"/>
        <v>USA@Texas</v>
      </c>
      <c r="D232" s="93" t="str">
        <f ca="1">IF($I$1&lt;&gt;"y", "", IF(C233="", "", IFERROR(LOOKUP(2,1/(COUNTIF($D$2:D231,mergednames)=0),mergednames), "")))</f>
        <v/>
      </c>
      <c r="E232" s="93" t="str">
        <f t="shared" ca="1" si="10"/>
        <v/>
      </c>
      <c r="F232" s="93" t="str">
        <f ca="1">IF($I$1&lt;&gt;"y", "", IF(A233="", "", IFERROR(LOOKUP(2,1/(COUNTIF($F$2:F231,get_country)=0),get_country), "")))</f>
        <v/>
      </c>
      <c r="G232" s="93" t="str">
        <f t="shared" ca="1" si="9"/>
        <v/>
      </c>
      <c r="H232" s="67" t="str">
        <f t="array" aca="1" ref="H232" ca="1">IF($I$1&lt;&gt;"y", "", IFERROR(INDEX(countrylistsize,MATCH(SMALL(NOT(countrylistsize="")*IF(ISNUMBER(countrylistsize),COUNTIF(countrylistsize,"&lt;="&amp;countrylistsize),COUNTIF(countrylistsize,"&lt;="&amp;countrylistsize)+SUM(ISNUMBER(countrylistsize))),ROWS(F$3:F232)+SUM(ISBLANK(countrylistsize))),NOT(countrylistsize="")*IF(ISNUMBER(countrylistsize),COUNTIF(countrylistsize,"&lt;="&amp;countrylistsize),COUNTIF(countrylistsize,"&lt;="&amp;countrylistsize)+SUM(ISNUMBER(countrylistsize))),0)), ""))</f>
        <v/>
      </c>
      <c r="I232" s="70"/>
      <c r="J232" s="67" t="str">
        <f t="array" aca="1" ref="J232" ca="1">IF($I$1&lt;&gt;"y", "", IFERROR(INDEX(admin1listsize,MATCH(SMALL(NOT(admin1listsize="")*IF(ISNUMBER(admin1listsize),COUNTIF(admin1listsize,"&lt;="&amp;admin1listsize),COUNTIF(admin1listsize,"&lt;="&amp;admin1listsize)+SUM(ISNUMBER(admin1listsize))),ROWS(D$3:D232)+SUM(ISBLANK(admin1listsize))),NOT(admin1listsize="")*IF(ISNUMBER(admin1listsize),COUNTIF(admin1listsize,"&lt;="&amp;admin1listsize),COUNTIF(admin1listsize,"&lt;="&amp;admin1listsize)+SUM(ISNUMBER(admin1listsize))),0)), ""))</f>
        <v/>
      </c>
      <c r="K232" s="71"/>
    </row>
    <row r="233" spans="1:11" s="1" customFormat="1" x14ac:dyDescent="0.25">
      <c r="A233" s="93" t="str">
        <f>IF($I$1&lt;&gt;"y", "", IF(ISBLANK(DATA!D234),"",IF(ISBLANK(DATA!K234),"NO DATA",DATA!K234)))</f>
        <v>USA</v>
      </c>
      <c r="B233" s="93" t="str">
        <f>IF($I$1&lt;&gt;"y", "",IF(ISBLANK(DATA!D234),"", IF(ISBLANK(DATA!L234),"NO DATA",DATA!L234)))</f>
        <v>Texas</v>
      </c>
      <c r="C233" s="93" t="str">
        <f t="shared" si="11"/>
        <v>USA@Texas</v>
      </c>
      <c r="D233" s="93" t="str">
        <f ca="1">IF($I$1&lt;&gt;"y", "", IF(C234="", "", IFERROR(LOOKUP(2,1/(COUNTIF($D$2:D232,mergednames)=0),mergednames), "")))</f>
        <v/>
      </c>
      <c r="E233" s="93" t="str">
        <f t="shared" ca="1" si="10"/>
        <v/>
      </c>
      <c r="F233" s="93" t="str">
        <f ca="1">IF($I$1&lt;&gt;"y", "", IF(A234="", "", IFERROR(LOOKUP(2,1/(COUNTIF($F$2:F232,get_country)=0),get_country), "")))</f>
        <v/>
      </c>
      <c r="G233" s="93" t="str">
        <f t="shared" ca="1" si="9"/>
        <v/>
      </c>
      <c r="H233" s="67" t="str">
        <f t="array" aca="1" ref="H233" ca="1">IF($I$1&lt;&gt;"y", "", IFERROR(INDEX(countrylistsize,MATCH(SMALL(NOT(countrylistsize="")*IF(ISNUMBER(countrylistsize),COUNTIF(countrylistsize,"&lt;="&amp;countrylistsize),COUNTIF(countrylistsize,"&lt;="&amp;countrylistsize)+SUM(ISNUMBER(countrylistsize))),ROWS(F$3:F233)+SUM(ISBLANK(countrylistsize))),NOT(countrylistsize="")*IF(ISNUMBER(countrylistsize),COUNTIF(countrylistsize,"&lt;="&amp;countrylistsize),COUNTIF(countrylistsize,"&lt;="&amp;countrylistsize)+SUM(ISNUMBER(countrylistsize))),0)), ""))</f>
        <v/>
      </c>
      <c r="I233" s="70"/>
      <c r="J233" s="67" t="str">
        <f t="array" aca="1" ref="J233" ca="1">IF($I$1&lt;&gt;"y", "", IFERROR(INDEX(admin1listsize,MATCH(SMALL(NOT(admin1listsize="")*IF(ISNUMBER(admin1listsize),COUNTIF(admin1listsize,"&lt;="&amp;admin1listsize),COUNTIF(admin1listsize,"&lt;="&amp;admin1listsize)+SUM(ISNUMBER(admin1listsize))),ROWS(D$3:D233)+SUM(ISBLANK(admin1listsize))),NOT(admin1listsize="")*IF(ISNUMBER(admin1listsize),COUNTIF(admin1listsize,"&lt;="&amp;admin1listsize),COUNTIF(admin1listsize,"&lt;="&amp;admin1listsize)+SUM(ISNUMBER(admin1listsize))),0)), ""))</f>
        <v/>
      </c>
      <c r="K233" s="71"/>
    </row>
    <row r="234" spans="1:11" s="1" customFormat="1" x14ac:dyDescent="0.25">
      <c r="A234" s="93" t="str">
        <f>IF($I$1&lt;&gt;"y", "", IF(ISBLANK(DATA!D235),"",IF(ISBLANK(DATA!K235),"NO DATA",DATA!K235)))</f>
        <v>USA</v>
      </c>
      <c r="B234" s="93" t="str">
        <f>IF($I$1&lt;&gt;"y", "",IF(ISBLANK(DATA!D235),"", IF(ISBLANK(DATA!L235),"NO DATA",DATA!L235)))</f>
        <v>Texas</v>
      </c>
      <c r="C234" s="93" t="str">
        <f t="shared" si="11"/>
        <v>USA@Texas</v>
      </c>
      <c r="D234" s="93" t="str">
        <f ca="1">IF($I$1&lt;&gt;"y", "", IF(C235="", "", IFERROR(LOOKUP(2,1/(COUNTIF($D$2:D233,mergednames)=0),mergednames), "")))</f>
        <v/>
      </c>
      <c r="E234" s="93" t="str">
        <f t="shared" ca="1" si="10"/>
        <v/>
      </c>
      <c r="F234" s="93" t="str">
        <f ca="1">IF($I$1&lt;&gt;"y", "", IF(A235="", "", IFERROR(LOOKUP(2,1/(COUNTIF($F$2:F233,get_country)=0),get_country), "")))</f>
        <v/>
      </c>
      <c r="G234" s="93" t="str">
        <f t="shared" ca="1" si="9"/>
        <v/>
      </c>
      <c r="H234" s="67" t="str">
        <f t="array" aca="1" ref="H234" ca="1">IF($I$1&lt;&gt;"y", "", IFERROR(INDEX(countrylistsize,MATCH(SMALL(NOT(countrylistsize="")*IF(ISNUMBER(countrylistsize),COUNTIF(countrylistsize,"&lt;="&amp;countrylistsize),COUNTIF(countrylistsize,"&lt;="&amp;countrylistsize)+SUM(ISNUMBER(countrylistsize))),ROWS(F$3:F234)+SUM(ISBLANK(countrylistsize))),NOT(countrylistsize="")*IF(ISNUMBER(countrylistsize),COUNTIF(countrylistsize,"&lt;="&amp;countrylistsize),COUNTIF(countrylistsize,"&lt;="&amp;countrylistsize)+SUM(ISNUMBER(countrylistsize))),0)), ""))</f>
        <v/>
      </c>
      <c r="I234" s="70"/>
      <c r="J234" s="67" t="str">
        <f t="array" aca="1" ref="J234" ca="1">IF($I$1&lt;&gt;"y", "", IFERROR(INDEX(admin1listsize,MATCH(SMALL(NOT(admin1listsize="")*IF(ISNUMBER(admin1listsize),COUNTIF(admin1listsize,"&lt;="&amp;admin1listsize),COUNTIF(admin1listsize,"&lt;="&amp;admin1listsize)+SUM(ISNUMBER(admin1listsize))),ROWS(D$3:D234)+SUM(ISBLANK(admin1listsize))),NOT(admin1listsize="")*IF(ISNUMBER(admin1listsize),COUNTIF(admin1listsize,"&lt;="&amp;admin1listsize),COUNTIF(admin1listsize,"&lt;="&amp;admin1listsize)+SUM(ISNUMBER(admin1listsize))),0)), ""))</f>
        <v/>
      </c>
      <c r="K234" s="71"/>
    </row>
    <row r="235" spans="1:11" s="1" customFormat="1" x14ac:dyDescent="0.25">
      <c r="A235" s="93" t="str">
        <f>IF($I$1&lt;&gt;"y", "", IF(ISBLANK(DATA!D236),"",IF(ISBLANK(DATA!K236),"NO DATA",DATA!K236)))</f>
        <v>USA</v>
      </c>
      <c r="B235" s="93" t="str">
        <f>IF($I$1&lt;&gt;"y", "",IF(ISBLANK(DATA!D236),"", IF(ISBLANK(DATA!L236),"NO DATA",DATA!L236)))</f>
        <v>Texas</v>
      </c>
      <c r="C235" s="93" t="str">
        <f t="shared" si="11"/>
        <v>USA@Texas</v>
      </c>
      <c r="D235" s="93" t="str">
        <f ca="1">IF($I$1&lt;&gt;"y", "", IF(C236="", "", IFERROR(LOOKUP(2,1/(COUNTIF($D$2:D234,mergednames)=0),mergednames), "")))</f>
        <v/>
      </c>
      <c r="E235" s="93" t="str">
        <f t="shared" ca="1" si="10"/>
        <v/>
      </c>
      <c r="F235" s="93" t="str">
        <f ca="1">IF($I$1&lt;&gt;"y", "", IF(A236="", "", IFERROR(LOOKUP(2,1/(COUNTIF($F$2:F234,get_country)=0),get_country), "")))</f>
        <v/>
      </c>
      <c r="G235" s="93" t="str">
        <f t="shared" ca="1" si="9"/>
        <v/>
      </c>
      <c r="H235" s="67" t="str">
        <f t="array" aca="1" ref="H235" ca="1">IF($I$1&lt;&gt;"y", "", IFERROR(INDEX(countrylistsize,MATCH(SMALL(NOT(countrylistsize="")*IF(ISNUMBER(countrylistsize),COUNTIF(countrylistsize,"&lt;="&amp;countrylistsize),COUNTIF(countrylistsize,"&lt;="&amp;countrylistsize)+SUM(ISNUMBER(countrylistsize))),ROWS(F$3:F235)+SUM(ISBLANK(countrylistsize))),NOT(countrylistsize="")*IF(ISNUMBER(countrylistsize),COUNTIF(countrylistsize,"&lt;="&amp;countrylistsize),COUNTIF(countrylistsize,"&lt;="&amp;countrylistsize)+SUM(ISNUMBER(countrylistsize))),0)), ""))</f>
        <v/>
      </c>
      <c r="I235" s="70"/>
      <c r="J235" s="67" t="str">
        <f t="array" aca="1" ref="J235" ca="1">IF($I$1&lt;&gt;"y", "", IFERROR(INDEX(admin1listsize,MATCH(SMALL(NOT(admin1listsize="")*IF(ISNUMBER(admin1listsize),COUNTIF(admin1listsize,"&lt;="&amp;admin1listsize),COUNTIF(admin1listsize,"&lt;="&amp;admin1listsize)+SUM(ISNUMBER(admin1listsize))),ROWS(D$3:D235)+SUM(ISBLANK(admin1listsize))),NOT(admin1listsize="")*IF(ISNUMBER(admin1listsize),COUNTIF(admin1listsize,"&lt;="&amp;admin1listsize),COUNTIF(admin1listsize,"&lt;="&amp;admin1listsize)+SUM(ISNUMBER(admin1listsize))),0)), ""))</f>
        <v/>
      </c>
      <c r="K235" s="71"/>
    </row>
    <row r="236" spans="1:11" s="1" customFormat="1" x14ac:dyDescent="0.25">
      <c r="A236" s="93" t="str">
        <f>IF($I$1&lt;&gt;"y", "", IF(ISBLANK(DATA!D237),"",IF(ISBLANK(DATA!K237),"NO DATA",DATA!K237)))</f>
        <v>USA</v>
      </c>
      <c r="B236" s="93" t="str">
        <f>IF($I$1&lt;&gt;"y", "",IF(ISBLANK(DATA!D237),"", IF(ISBLANK(DATA!L237),"NO DATA",DATA!L237)))</f>
        <v>Texas</v>
      </c>
      <c r="C236" s="93" t="str">
        <f t="shared" si="11"/>
        <v>USA@Texas</v>
      </c>
      <c r="D236" s="93" t="str">
        <f ca="1">IF($I$1&lt;&gt;"y", "", IF(C237="", "", IFERROR(LOOKUP(2,1/(COUNTIF($D$2:D235,mergednames)=0),mergednames), "")))</f>
        <v/>
      </c>
      <c r="E236" s="93" t="str">
        <f t="shared" ca="1" si="10"/>
        <v/>
      </c>
      <c r="F236" s="93" t="str">
        <f ca="1">IF($I$1&lt;&gt;"y", "", IF(A237="", "", IFERROR(LOOKUP(2,1/(COUNTIF($F$2:F235,get_country)=0),get_country), "")))</f>
        <v/>
      </c>
      <c r="G236" s="93" t="str">
        <f t="shared" ca="1" si="9"/>
        <v/>
      </c>
      <c r="H236" s="67" t="str">
        <f t="array" aca="1" ref="H236" ca="1">IF($I$1&lt;&gt;"y", "", IFERROR(INDEX(countrylistsize,MATCH(SMALL(NOT(countrylistsize="")*IF(ISNUMBER(countrylistsize),COUNTIF(countrylistsize,"&lt;="&amp;countrylistsize),COUNTIF(countrylistsize,"&lt;="&amp;countrylistsize)+SUM(ISNUMBER(countrylistsize))),ROWS(F$3:F236)+SUM(ISBLANK(countrylistsize))),NOT(countrylistsize="")*IF(ISNUMBER(countrylistsize),COUNTIF(countrylistsize,"&lt;="&amp;countrylistsize),COUNTIF(countrylistsize,"&lt;="&amp;countrylistsize)+SUM(ISNUMBER(countrylistsize))),0)), ""))</f>
        <v/>
      </c>
      <c r="I236" s="70"/>
      <c r="J236" s="67" t="str">
        <f t="array" aca="1" ref="J236" ca="1">IF($I$1&lt;&gt;"y", "", IFERROR(INDEX(admin1listsize,MATCH(SMALL(NOT(admin1listsize="")*IF(ISNUMBER(admin1listsize),COUNTIF(admin1listsize,"&lt;="&amp;admin1listsize),COUNTIF(admin1listsize,"&lt;="&amp;admin1listsize)+SUM(ISNUMBER(admin1listsize))),ROWS(D$3:D236)+SUM(ISBLANK(admin1listsize))),NOT(admin1listsize="")*IF(ISNUMBER(admin1listsize),COUNTIF(admin1listsize,"&lt;="&amp;admin1listsize),COUNTIF(admin1listsize,"&lt;="&amp;admin1listsize)+SUM(ISNUMBER(admin1listsize))),0)), ""))</f>
        <v/>
      </c>
      <c r="K236" s="71"/>
    </row>
    <row r="237" spans="1:11" s="1" customFormat="1" x14ac:dyDescent="0.25">
      <c r="A237" s="93" t="str">
        <f>IF($I$1&lt;&gt;"y", "", IF(ISBLANK(DATA!D238),"",IF(ISBLANK(DATA!K238),"NO DATA",DATA!K238)))</f>
        <v>USA</v>
      </c>
      <c r="B237" s="93" t="str">
        <f>IF($I$1&lt;&gt;"y", "",IF(ISBLANK(DATA!D238),"", IF(ISBLANK(DATA!L238),"NO DATA",DATA!L238)))</f>
        <v>Texas</v>
      </c>
      <c r="C237" s="93" t="str">
        <f t="shared" si="11"/>
        <v>USA@Texas</v>
      </c>
      <c r="D237" s="93" t="str">
        <f ca="1">IF($I$1&lt;&gt;"y", "", IF(C238="", "", IFERROR(LOOKUP(2,1/(COUNTIF($D$2:D236,mergednames)=0),mergednames), "")))</f>
        <v/>
      </c>
      <c r="E237" s="93" t="str">
        <f t="shared" ca="1" si="10"/>
        <v/>
      </c>
      <c r="F237" s="93" t="str">
        <f ca="1">IF($I$1&lt;&gt;"y", "", IF(A238="", "", IFERROR(LOOKUP(2,1/(COUNTIF($F$2:F236,get_country)=0),get_country), "")))</f>
        <v/>
      </c>
      <c r="G237" s="93" t="str">
        <f t="shared" ca="1" si="9"/>
        <v/>
      </c>
      <c r="H237" s="67" t="str">
        <f t="array" aca="1" ref="H237" ca="1">IF($I$1&lt;&gt;"y", "", IFERROR(INDEX(countrylistsize,MATCH(SMALL(NOT(countrylistsize="")*IF(ISNUMBER(countrylistsize),COUNTIF(countrylistsize,"&lt;="&amp;countrylistsize),COUNTIF(countrylistsize,"&lt;="&amp;countrylistsize)+SUM(ISNUMBER(countrylistsize))),ROWS(F$3:F237)+SUM(ISBLANK(countrylistsize))),NOT(countrylistsize="")*IF(ISNUMBER(countrylistsize),COUNTIF(countrylistsize,"&lt;="&amp;countrylistsize),COUNTIF(countrylistsize,"&lt;="&amp;countrylistsize)+SUM(ISNUMBER(countrylistsize))),0)), ""))</f>
        <v/>
      </c>
      <c r="I237" s="70"/>
      <c r="J237" s="67" t="str">
        <f t="array" aca="1" ref="J237" ca="1">IF($I$1&lt;&gt;"y", "", IFERROR(INDEX(admin1listsize,MATCH(SMALL(NOT(admin1listsize="")*IF(ISNUMBER(admin1listsize),COUNTIF(admin1listsize,"&lt;="&amp;admin1listsize),COUNTIF(admin1listsize,"&lt;="&amp;admin1listsize)+SUM(ISNUMBER(admin1listsize))),ROWS(D$3:D237)+SUM(ISBLANK(admin1listsize))),NOT(admin1listsize="")*IF(ISNUMBER(admin1listsize),COUNTIF(admin1listsize,"&lt;="&amp;admin1listsize),COUNTIF(admin1listsize,"&lt;="&amp;admin1listsize)+SUM(ISNUMBER(admin1listsize))),0)), ""))</f>
        <v/>
      </c>
      <c r="K237" s="71"/>
    </row>
    <row r="238" spans="1:11" s="1" customFormat="1" x14ac:dyDescent="0.25">
      <c r="A238" s="93" t="str">
        <f>IF($I$1&lt;&gt;"y", "", IF(ISBLANK(DATA!D239),"",IF(ISBLANK(DATA!K239),"NO DATA",DATA!K239)))</f>
        <v>USA</v>
      </c>
      <c r="B238" s="93" t="str">
        <f>IF($I$1&lt;&gt;"y", "",IF(ISBLANK(DATA!D239),"", IF(ISBLANK(DATA!L239),"NO DATA",DATA!L239)))</f>
        <v>Texas</v>
      </c>
      <c r="C238" s="93" t="str">
        <f t="shared" si="11"/>
        <v>USA@Texas</v>
      </c>
      <c r="D238" s="93" t="str">
        <f ca="1">IF($I$1&lt;&gt;"y", "", IF(C239="", "", IFERROR(LOOKUP(2,1/(COUNTIF($D$2:D237,mergednames)=0),mergednames), "")))</f>
        <v/>
      </c>
      <c r="E238" s="93" t="str">
        <f t="shared" ca="1" si="10"/>
        <v/>
      </c>
      <c r="F238" s="93" t="str">
        <f ca="1">IF($I$1&lt;&gt;"y", "", IF(A239="", "", IFERROR(LOOKUP(2,1/(COUNTIF($F$2:F237,get_country)=0),get_country), "")))</f>
        <v/>
      </c>
      <c r="G238" s="93" t="str">
        <f t="shared" ca="1" si="9"/>
        <v/>
      </c>
      <c r="H238" s="67" t="str">
        <f t="array" aca="1" ref="H238" ca="1">IF($I$1&lt;&gt;"y", "", IFERROR(INDEX(countrylistsize,MATCH(SMALL(NOT(countrylistsize="")*IF(ISNUMBER(countrylistsize),COUNTIF(countrylistsize,"&lt;="&amp;countrylistsize),COUNTIF(countrylistsize,"&lt;="&amp;countrylistsize)+SUM(ISNUMBER(countrylistsize))),ROWS(F$3:F238)+SUM(ISBLANK(countrylistsize))),NOT(countrylistsize="")*IF(ISNUMBER(countrylistsize),COUNTIF(countrylistsize,"&lt;="&amp;countrylistsize),COUNTIF(countrylistsize,"&lt;="&amp;countrylistsize)+SUM(ISNUMBER(countrylistsize))),0)), ""))</f>
        <v/>
      </c>
      <c r="I238" s="70"/>
      <c r="J238" s="67" t="str">
        <f t="array" aca="1" ref="J238" ca="1">IF($I$1&lt;&gt;"y", "", IFERROR(INDEX(admin1listsize,MATCH(SMALL(NOT(admin1listsize="")*IF(ISNUMBER(admin1listsize),COUNTIF(admin1listsize,"&lt;="&amp;admin1listsize),COUNTIF(admin1listsize,"&lt;="&amp;admin1listsize)+SUM(ISNUMBER(admin1listsize))),ROWS(D$3:D238)+SUM(ISBLANK(admin1listsize))),NOT(admin1listsize="")*IF(ISNUMBER(admin1listsize),COUNTIF(admin1listsize,"&lt;="&amp;admin1listsize),COUNTIF(admin1listsize,"&lt;="&amp;admin1listsize)+SUM(ISNUMBER(admin1listsize))),0)), ""))</f>
        <v/>
      </c>
      <c r="K238" s="71"/>
    </row>
    <row r="239" spans="1:11" s="1" customFormat="1" x14ac:dyDescent="0.25">
      <c r="A239" s="93" t="str">
        <f>IF($I$1&lt;&gt;"y", "", IF(ISBLANK(DATA!D240),"",IF(ISBLANK(DATA!K240),"NO DATA",DATA!K240)))</f>
        <v>USA</v>
      </c>
      <c r="B239" s="93" t="str">
        <f>IF($I$1&lt;&gt;"y", "",IF(ISBLANK(DATA!D240),"", IF(ISBLANK(DATA!L240),"NO DATA",DATA!L240)))</f>
        <v>Utah</v>
      </c>
      <c r="C239" s="93" t="str">
        <f t="shared" si="11"/>
        <v>USA@Utah</v>
      </c>
      <c r="D239" s="93" t="str">
        <f ca="1">IF($I$1&lt;&gt;"y", "", IF(C240="", "", IFERROR(LOOKUP(2,1/(COUNTIF($D$2:D238,mergednames)=0),mergednames), "")))</f>
        <v/>
      </c>
      <c r="E239" s="93" t="str">
        <f t="shared" ca="1" si="10"/>
        <v/>
      </c>
      <c r="F239" s="93" t="str">
        <f ca="1">IF($I$1&lt;&gt;"y", "", IF(A240="", "", IFERROR(LOOKUP(2,1/(COUNTIF($F$2:F238,get_country)=0),get_country), "")))</f>
        <v/>
      </c>
      <c r="G239" s="93" t="str">
        <f t="shared" ca="1" si="9"/>
        <v/>
      </c>
      <c r="H239" s="67" t="str">
        <f t="array" aca="1" ref="H239" ca="1">IF($I$1&lt;&gt;"y", "", IFERROR(INDEX(countrylistsize,MATCH(SMALL(NOT(countrylistsize="")*IF(ISNUMBER(countrylistsize),COUNTIF(countrylistsize,"&lt;="&amp;countrylistsize),COUNTIF(countrylistsize,"&lt;="&amp;countrylistsize)+SUM(ISNUMBER(countrylistsize))),ROWS(F$3:F239)+SUM(ISBLANK(countrylistsize))),NOT(countrylistsize="")*IF(ISNUMBER(countrylistsize),COUNTIF(countrylistsize,"&lt;="&amp;countrylistsize),COUNTIF(countrylistsize,"&lt;="&amp;countrylistsize)+SUM(ISNUMBER(countrylistsize))),0)), ""))</f>
        <v/>
      </c>
      <c r="I239" s="70"/>
      <c r="J239" s="67" t="str">
        <f t="array" aca="1" ref="J239" ca="1">IF($I$1&lt;&gt;"y", "", IFERROR(INDEX(admin1listsize,MATCH(SMALL(NOT(admin1listsize="")*IF(ISNUMBER(admin1listsize),COUNTIF(admin1listsize,"&lt;="&amp;admin1listsize),COUNTIF(admin1listsize,"&lt;="&amp;admin1listsize)+SUM(ISNUMBER(admin1listsize))),ROWS(D$3:D239)+SUM(ISBLANK(admin1listsize))),NOT(admin1listsize="")*IF(ISNUMBER(admin1listsize),COUNTIF(admin1listsize,"&lt;="&amp;admin1listsize),COUNTIF(admin1listsize,"&lt;="&amp;admin1listsize)+SUM(ISNUMBER(admin1listsize))),0)), ""))</f>
        <v/>
      </c>
      <c r="K239" s="71"/>
    </row>
    <row r="240" spans="1:11" s="1" customFormat="1" x14ac:dyDescent="0.25">
      <c r="A240" s="93" t="str">
        <f>IF($I$1&lt;&gt;"y", "", IF(ISBLANK(DATA!D241),"",IF(ISBLANK(DATA!K241),"NO DATA",DATA!K241)))</f>
        <v>Mexico</v>
      </c>
      <c r="B240" s="93" t="str">
        <f>IF($I$1&lt;&gt;"y", "",IF(ISBLANK(DATA!D241),"", IF(ISBLANK(DATA!L241),"NO DATA",DATA!L241)))</f>
        <v>Baja California Sur</v>
      </c>
      <c r="C240" s="93" t="str">
        <f t="shared" si="11"/>
        <v>Mexico@Baja California Sur</v>
      </c>
      <c r="D240" s="93" t="str">
        <f ca="1">IF($I$1&lt;&gt;"y", "", IF(C241="", "", IFERROR(LOOKUP(2,1/(COUNTIF($D$2:D239,mergednames)=0),mergednames), "")))</f>
        <v/>
      </c>
      <c r="E240" s="93" t="str">
        <f t="shared" ca="1" si="10"/>
        <v/>
      </c>
      <c r="F240" s="93" t="str">
        <f ca="1">IF($I$1&lt;&gt;"y", "", IF(A241="", "", IFERROR(LOOKUP(2,1/(COUNTIF($F$2:F239,get_country)=0),get_country), "")))</f>
        <v/>
      </c>
      <c r="G240" s="93" t="str">
        <f t="shared" ca="1" si="9"/>
        <v/>
      </c>
      <c r="H240" s="67" t="str">
        <f t="array" aca="1" ref="H240" ca="1">IF($I$1&lt;&gt;"y", "", IFERROR(INDEX(countrylistsize,MATCH(SMALL(NOT(countrylistsize="")*IF(ISNUMBER(countrylistsize),COUNTIF(countrylistsize,"&lt;="&amp;countrylistsize),COUNTIF(countrylistsize,"&lt;="&amp;countrylistsize)+SUM(ISNUMBER(countrylistsize))),ROWS(F$3:F240)+SUM(ISBLANK(countrylistsize))),NOT(countrylistsize="")*IF(ISNUMBER(countrylistsize),COUNTIF(countrylistsize,"&lt;="&amp;countrylistsize),COUNTIF(countrylistsize,"&lt;="&amp;countrylistsize)+SUM(ISNUMBER(countrylistsize))),0)), ""))</f>
        <v/>
      </c>
      <c r="I240" s="70"/>
      <c r="J240" s="67" t="str">
        <f t="array" aca="1" ref="J240" ca="1">IF($I$1&lt;&gt;"y", "", IFERROR(INDEX(admin1listsize,MATCH(SMALL(NOT(admin1listsize="")*IF(ISNUMBER(admin1listsize),COUNTIF(admin1listsize,"&lt;="&amp;admin1listsize),COUNTIF(admin1listsize,"&lt;="&amp;admin1listsize)+SUM(ISNUMBER(admin1listsize))),ROWS(D$3:D240)+SUM(ISBLANK(admin1listsize))),NOT(admin1listsize="")*IF(ISNUMBER(admin1listsize),COUNTIF(admin1listsize,"&lt;="&amp;admin1listsize),COUNTIF(admin1listsize,"&lt;="&amp;admin1listsize)+SUM(ISNUMBER(admin1listsize))),0)), ""))</f>
        <v/>
      </c>
      <c r="K240" s="71"/>
    </row>
    <row r="241" spans="1:11" s="1" customFormat="1" x14ac:dyDescent="0.25">
      <c r="A241" s="93" t="str">
        <f>IF($I$1&lt;&gt;"y", "", IF(ISBLANK(DATA!D242),"",IF(ISBLANK(DATA!K242),"NO DATA",DATA!K242)))</f>
        <v>Mexico</v>
      </c>
      <c r="B241" s="93" t="str">
        <f>IF($I$1&lt;&gt;"y", "",IF(ISBLANK(DATA!D242),"", IF(ISBLANK(DATA!L242),"NO DATA",DATA!L242)))</f>
        <v>Baja California Sur</v>
      </c>
      <c r="C241" s="93" t="str">
        <f t="shared" si="11"/>
        <v>Mexico@Baja California Sur</v>
      </c>
      <c r="D241" s="93" t="str">
        <f ca="1">IF($I$1&lt;&gt;"y", "", IF(C242="", "", IFERROR(LOOKUP(2,1/(COUNTIF($D$2:D240,mergednames)=0),mergednames), "")))</f>
        <v/>
      </c>
      <c r="E241" s="93" t="str">
        <f t="shared" ca="1" si="10"/>
        <v/>
      </c>
      <c r="F241" s="93" t="str">
        <f ca="1">IF($I$1&lt;&gt;"y", "", IF(A242="", "", IFERROR(LOOKUP(2,1/(COUNTIF($F$2:F240,get_country)=0),get_country), "")))</f>
        <v/>
      </c>
      <c r="G241" s="93" t="str">
        <f t="shared" ca="1" si="9"/>
        <v/>
      </c>
      <c r="H241" s="67" t="str">
        <f t="array" aca="1" ref="H241" ca="1">IF($I$1&lt;&gt;"y", "", IFERROR(INDEX(countrylistsize,MATCH(SMALL(NOT(countrylistsize="")*IF(ISNUMBER(countrylistsize),COUNTIF(countrylistsize,"&lt;="&amp;countrylistsize),COUNTIF(countrylistsize,"&lt;="&amp;countrylistsize)+SUM(ISNUMBER(countrylistsize))),ROWS(F$3:F241)+SUM(ISBLANK(countrylistsize))),NOT(countrylistsize="")*IF(ISNUMBER(countrylistsize),COUNTIF(countrylistsize,"&lt;="&amp;countrylistsize),COUNTIF(countrylistsize,"&lt;="&amp;countrylistsize)+SUM(ISNUMBER(countrylistsize))),0)), ""))</f>
        <v/>
      </c>
      <c r="I241" s="70"/>
      <c r="J241" s="67" t="str">
        <f t="array" aca="1" ref="J241" ca="1">IF($I$1&lt;&gt;"y", "", IFERROR(INDEX(admin1listsize,MATCH(SMALL(NOT(admin1listsize="")*IF(ISNUMBER(admin1listsize),COUNTIF(admin1listsize,"&lt;="&amp;admin1listsize),COUNTIF(admin1listsize,"&lt;="&amp;admin1listsize)+SUM(ISNUMBER(admin1listsize))),ROWS(D$3:D241)+SUM(ISBLANK(admin1listsize))),NOT(admin1listsize="")*IF(ISNUMBER(admin1listsize),COUNTIF(admin1listsize,"&lt;="&amp;admin1listsize),COUNTIF(admin1listsize,"&lt;="&amp;admin1listsize)+SUM(ISNUMBER(admin1listsize))),0)), ""))</f>
        <v/>
      </c>
      <c r="K241" s="71"/>
    </row>
    <row r="242" spans="1:11" s="1" customFormat="1" x14ac:dyDescent="0.25">
      <c r="A242" s="93" t="str">
        <f>IF($I$1&lt;&gt;"y", "", IF(ISBLANK(DATA!D243),"",IF(ISBLANK(DATA!K243),"NO DATA",DATA!K243)))</f>
        <v>Mexico</v>
      </c>
      <c r="B242" s="93" t="str">
        <f>IF($I$1&lt;&gt;"y", "",IF(ISBLANK(DATA!D243),"", IF(ISBLANK(DATA!L243),"NO DATA",DATA!L243)))</f>
        <v>Baja California</v>
      </c>
      <c r="C242" s="93" t="str">
        <f t="shared" si="11"/>
        <v>Mexico@Baja California</v>
      </c>
      <c r="D242" s="93" t="str">
        <f ca="1">IF($I$1&lt;&gt;"y", "", IF(C243="", "", IFERROR(LOOKUP(2,1/(COUNTIF($D$2:D241,mergednames)=0),mergednames), "")))</f>
        <v/>
      </c>
      <c r="E242" s="93" t="str">
        <f t="shared" ca="1" si="10"/>
        <v/>
      </c>
      <c r="F242" s="93" t="str">
        <f ca="1">IF($I$1&lt;&gt;"y", "", IF(A243="", "", IFERROR(LOOKUP(2,1/(COUNTIF($F$2:F241,get_country)=0),get_country), "")))</f>
        <v/>
      </c>
      <c r="G242" s="93" t="str">
        <f t="shared" ca="1" si="9"/>
        <v/>
      </c>
      <c r="H242" s="67" t="str">
        <f t="array" aca="1" ref="H242" ca="1">IF($I$1&lt;&gt;"y", "", IFERROR(INDEX(countrylistsize,MATCH(SMALL(NOT(countrylistsize="")*IF(ISNUMBER(countrylistsize),COUNTIF(countrylistsize,"&lt;="&amp;countrylistsize),COUNTIF(countrylistsize,"&lt;="&amp;countrylistsize)+SUM(ISNUMBER(countrylistsize))),ROWS(F$3:F242)+SUM(ISBLANK(countrylistsize))),NOT(countrylistsize="")*IF(ISNUMBER(countrylistsize),COUNTIF(countrylistsize,"&lt;="&amp;countrylistsize),COUNTIF(countrylistsize,"&lt;="&amp;countrylistsize)+SUM(ISNUMBER(countrylistsize))),0)), ""))</f>
        <v/>
      </c>
      <c r="I242" s="70"/>
      <c r="J242" s="67" t="str">
        <f t="array" aca="1" ref="J242" ca="1">IF($I$1&lt;&gt;"y", "", IFERROR(INDEX(admin1listsize,MATCH(SMALL(NOT(admin1listsize="")*IF(ISNUMBER(admin1listsize),COUNTIF(admin1listsize,"&lt;="&amp;admin1listsize),COUNTIF(admin1listsize,"&lt;="&amp;admin1listsize)+SUM(ISNUMBER(admin1listsize))),ROWS(D$3:D242)+SUM(ISBLANK(admin1listsize))),NOT(admin1listsize="")*IF(ISNUMBER(admin1listsize),COUNTIF(admin1listsize,"&lt;="&amp;admin1listsize),COUNTIF(admin1listsize,"&lt;="&amp;admin1listsize)+SUM(ISNUMBER(admin1listsize))),0)), ""))</f>
        <v/>
      </c>
      <c r="K242" s="71"/>
    </row>
    <row r="243" spans="1:11" s="1" customFormat="1" x14ac:dyDescent="0.25">
      <c r="A243" s="93" t="str">
        <f>IF($I$1&lt;&gt;"y", "", IF(ISBLANK(DATA!D244),"",IF(ISBLANK(DATA!K244),"NO DATA",DATA!K244)))</f>
        <v>Mexico</v>
      </c>
      <c r="B243" s="93" t="str">
        <f>IF($I$1&lt;&gt;"y", "",IF(ISBLANK(DATA!D244),"", IF(ISBLANK(DATA!L244),"NO DATA",DATA!L244)))</f>
        <v>Baja California</v>
      </c>
      <c r="C243" s="93" t="str">
        <f t="shared" si="11"/>
        <v>Mexico@Baja California</v>
      </c>
      <c r="D243" s="93" t="str">
        <f ca="1">IF($I$1&lt;&gt;"y", "", IF(C244="", "", IFERROR(LOOKUP(2,1/(COUNTIF($D$2:D242,mergednames)=0),mergednames), "")))</f>
        <v/>
      </c>
      <c r="E243" s="93" t="str">
        <f t="shared" ca="1" si="10"/>
        <v/>
      </c>
      <c r="F243" s="93" t="str">
        <f ca="1">IF($I$1&lt;&gt;"y", "", IF(A244="", "", IFERROR(LOOKUP(2,1/(COUNTIF($F$2:F242,get_country)=0),get_country), "")))</f>
        <v/>
      </c>
      <c r="G243" s="93" t="str">
        <f t="shared" ca="1" si="9"/>
        <v/>
      </c>
      <c r="H243" s="67" t="str">
        <f t="array" aca="1" ref="H243" ca="1">IF($I$1&lt;&gt;"y", "", IFERROR(INDEX(countrylistsize,MATCH(SMALL(NOT(countrylistsize="")*IF(ISNUMBER(countrylistsize),COUNTIF(countrylistsize,"&lt;="&amp;countrylistsize),COUNTIF(countrylistsize,"&lt;="&amp;countrylistsize)+SUM(ISNUMBER(countrylistsize))),ROWS(F$3:F243)+SUM(ISBLANK(countrylistsize))),NOT(countrylistsize="")*IF(ISNUMBER(countrylistsize),COUNTIF(countrylistsize,"&lt;="&amp;countrylistsize),COUNTIF(countrylistsize,"&lt;="&amp;countrylistsize)+SUM(ISNUMBER(countrylistsize))),0)), ""))</f>
        <v/>
      </c>
      <c r="I243" s="70"/>
      <c r="J243" s="67" t="str">
        <f t="array" aca="1" ref="J243" ca="1">IF($I$1&lt;&gt;"y", "", IFERROR(INDEX(admin1listsize,MATCH(SMALL(NOT(admin1listsize="")*IF(ISNUMBER(admin1listsize),COUNTIF(admin1listsize,"&lt;="&amp;admin1listsize),COUNTIF(admin1listsize,"&lt;="&amp;admin1listsize)+SUM(ISNUMBER(admin1listsize))),ROWS(D$3:D243)+SUM(ISBLANK(admin1listsize))),NOT(admin1listsize="")*IF(ISNUMBER(admin1listsize),COUNTIF(admin1listsize,"&lt;="&amp;admin1listsize),COUNTIF(admin1listsize,"&lt;="&amp;admin1listsize)+SUM(ISNUMBER(admin1listsize))),0)), ""))</f>
        <v/>
      </c>
      <c r="K243" s="71"/>
    </row>
    <row r="244" spans="1:11" s="1" customFormat="1" x14ac:dyDescent="0.25">
      <c r="A244" s="93" t="str">
        <f>IF($I$1&lt;&gt;"y", "", IF(ISBLANK(DATA!D245),"",IF(ISBLANK(DATA!K245),"NO DATA",DATA!K245)))</f>
        <v>Mexico</v>
      </c>
      <c r="B244" s="93" t="str">
        <f>IF($I$1&lt;&gt;"y", "",IF(ISBLANK(DATA!D245),"", IF(ISBLANK(DATA!L245),"NO DATA",DATA!L245)))</f>
        <v>Baja California</v>
      </c>
      <c r="C244" s="93" t="str">
        <f t="shared" si="11"/>
        <v>Mexico@Baja California</v>
      </c>
      <c r="D244" s="93" t="str">
        <f ca="1">IF($I$1&lt;&gt;"y", "", IF(C245="", "", IFERROR(LOOKUP(2,1/(COUNTIF($D$2:D243,mergednames)=0),mergednames), "")))</f>
        <v/>
      </c>
      <c r="E244" s="93" t="str">
        <f t="shared" ca="1" si="10"/>
        <v/>
      </c>
      <c r="F244" s="93" t="str">
        <f ca="1">IF($I$1&lt;&gt;"y", "", IF(A245="", "", IFERROR(LOOKUP(2,1/(COUNTIF($F$2:F243,get_country)=0),get_country), "")))</f>
        <v/>
      </c>
      <c r="G244" s="93" t="str">
        <f t="shared" ca="1" si="9"/>
        <v/>
      </c>
      <c r="H244" s="67" t="str">
        <f t="array" aca="1" ref="H244" ca="1">IF($I$1&lt;&gt;"y", "", IFERROR(INDEX(countrylistsize,MATCH(SMALL(NOT(countrylistsize="")*IF(ISNUMBER(countrylistsize),COUNTIF(countrylistsize,"&lt;="&amp;countrylistsize),COUNTIF(countrylistsize,"&lt;="&amp;countrylistsize)+SUM(ISNUMBER(countrylistsize))),ROWS(F$3:F244)+SUM(ISBLANK(countrylistsize))),NOT(countrylistsize="")*IF(ISNUMBER(countrylistsize),COUNTIF(countrylistsize,"&lt;="&amp;countrylistsize),COUNTIF(countrylistsize,"&lt;="&amp;countrylistsize)+SUM(ISNUMBER(countrylistsize))),0)), ""))</f>
        <v/>
      </c>
      <c r="I244" s="70"/>
      <c r="J244" s="67" t="str">
        <f t="array" aca="1" ref="J244" ca="1">IF($I$1&lt;&gt;"y", "", IFERROR(INDEX(admin1listsize,MATCH(SMALL(NOT(admin1listsize="")*IF(ISNUMBER(admin1listsize),COUNTIF(admin1listsize,"&lt;="&amp;admin1listsize),COUNTIF(admin1listsize,"&lt;="&amp;admin1listsize)+SUM(ISNUMBER(admin1listsize))),ROWS(D$3:D244)+SUM(ISBLANK(admin1listsize))),NOT(admin1listsize="")*IF(ISNUMBER(admin1listsize),COUNTIF(admin1listsize,"&lt;="&amp;admin1listsize),COUNTIF(admin1listsize,"&lt;="&amp;admin1listsize)+SUM(ISNUMBER(admin1listsize))),0)), ""))</f>
        <v/>
      </c>
      <c r="K244" s="71"/>
    </row>
    <row r="245" spans="1:11" s="1" customFormat="1" x14ac:dyDescent="0.25">
      <c r="A245" s="93" t="str">
        <f>IF($I$1&lt;&gt;"y", "", IF(ISBLANK(DATA!D246),"",IF(ISBLANK(DATA!K246),"NO DATA",DATA!K246)))</f>
        <v>Mexico</v>
      </c>
      <c r="B245" s="93" t="str">
        <f>IF($I$1&lt;&gt;"y", "",IF(ISBLANK(DATA!D246),"", IF(ISBLANK(DATA!L246),"NO DATA",DATA!L246)))</f>
        <v>Baja California Sur</v>
      </c>
      <c r="C245" s="93" t="str">
        <f t="shared" si="11"/>
        <v>Mexico@Baja California Sur</v>
      </c>
      <c r="D245" s="93" t="str">
        <f ca="1">IF($I$1&lt;&gt;"y", "", IF(C246="", "", IFERROR(LOOKUP(2,1/(COUNTIF($D$2:D244,mergednames)=0),mergednames), "")))</f>
        <v/>
      </c>
      <c r="E245" s="93" t="str">
        <f t="shared" ca="1" si="10"/>
        <v/>
      </c>
      <c r="F245" s="93" t="str">
        <f ca="1">IF($I$1&lt;&gt;"y", "", IF(A246="", "", IFERROR(LOOKUP(2,1/(COUNTIF($F$2:F244,get_country)=0),get_country), "")))</f>
        <v/>
      </c>
      <c r="G245" s="93" t="str">
        <f t="shared" ca="1" si="9"/>
        <v/>
      </c>
      <c r="H245" s="67" t="str">
        <f t="array" aca="1" ref="H245" ca="1">IF($I$1&lt;&gt;"y", "", IFERROR(INDEX(countrylistsize,MATCH(SMALL(NOT(countrylistsize="")*IF(ISNUMBER(countrylistsize),COUNTIF(countrylistsize,"&lt;="&amp;countrylistsize),COUNTIF(countrylistsize,"&lt;="&amp;countrylistsize)+SUM(ISNUMBER(countrylistsize))),ROWS(F$3:F245)+SUM(ISBLANK(countrylistsize))),NOT(countrylistsize="")*IF(ISNUMBER(countrylistsize),COUNTIF(countrylistsize,"&lt;="&amp;countrylistsize),COUNTIF(countrylistsize,"&lt;="&amp;countrylistsize)+SUM(ISNUMBER(countrylistsize))),0)), ""))</f>
        <v/>
      </c>
      <c r="I245" s="70"/>
      <c r="J245" s="67" t="str">
        <f t="array" aca="1" ref="J245" ca="1">IF($I$1&lt;&gt;"y", "", IFERROR(INDEX(admin1listsize,MATCH(SMALL(NOT(admin1listsize="")*IF(ISNUMBER(admin1listsize),COUNTIF(admin1listsize,"&lt;="&amp;admin1listsize),COUNTIF(admin1listsize,"&lt;="&amp;admin1listsize)+SUM(ISNUMBER(admin1listsize))),ROWS(D$3:D245)+SUM(ISBLANK(admin1listsize))),NOT(admin1listsize="")*IF(ISNUMBER(admin1listsize),COUNTIF(admin1listsize,"&lt;="&amp;admin1listsize),COUNTIF(admin1listsize,"&lt;="&amp;admin1listsize)+SUM(ISNUMBER(admin1listsize))),0)), ""))</f>
        <v/>
      </c>
      <c r="K245" s="71"/>
    </row>
    <row r="246" spans="1:11" s="1" customFormat="1" x14ac:dyDescent="0.25">
      <c r="A246" s="93" t="str">
        <f>IF($I$1&lt;&gt;"y", "", IF(ISBLANK(DATA!D247),"",IF(ISBLANK(DATA!K247),"NO DATA",DATA!K247)))</f>
        <v>Mexico</v>
      </c>
      <c r="B246" s="93" t="str">
        <f>IF($I$1&lt;&gt;"y", "",IF(ISBLANK(DATA!D247),"", IF(ISBLANK(DATA!L247),"NO DATA",DATA!L247)))</f>
        <v>Baja California Sur</v>
      </c>
      <c r="C246" s="93" t="str">
        <f t="shared" si="11"/>
        <v>Mexico@Baja California Sur</v>
      </c>
      <c r="D246" s="93" t="str">
        <f ca="1">IF($I$1&lt;&gt;"y", "", IF(C247="", "", IFERROR(LOOKUP(2,1/(COUNTIF($D$2:D245,mergednames)=0),mergednames), "")))</f>
        <v/>
      </c>
      <c r="E246" s="93" t="str">
        <f t="shared" ca="1" si="10"/>
        <v/>
      </c>
      <c r="F246" s="93" t="str">
        <f ca="1">IF($I$1&lt;&gt;"y", "", IF(A247="", "", IFERROR(LOOKUP(2,1/(COUNTIF($F$2:F245,get_country)=0),get_country), "")))</f>
        <v/>
      </c>
      <c r="G246" s="93" t="str">
        <f t="shared" ca="1" si="9"/>
        <v/>
      </c>
      <c r="H246" s="67" t="str">
        <f t="array" aca="1" ref="H246" ca="1">IF($I$1&lt;&gt;"y", "", IFERROR(INDEX(countrylistsize,MATCH(SMALL(NOT(countrylistsize="")*IF(ISNUMBER(countrylistsize),COUNTIF(countrylistsize,"&lt;="&amp;countrylistsize),COUNTIF(countrylistsize,"&lt;="&amp;countrylistsize)+SUM(ISNUMBER(countrylistsize))),ROWS(F$3:F246)+SUM(ISBLANK(countrylistsize))),NOT(countrylistsize="")*IF(ISNUMBER(countrylistsize),COUNTIF(countrylistsize,"&lt;="&amp;countrylistsize),COUNTIF(countrylistsize,"&lt;="&amp;countrylistsize)+SUM(ISNUMBER(countrylistsize))),0)), ""))</f>
        <v/>
      </c>
      <c r="I246" s="70"/>
      <c r="J246" s="67" t="str">
        <f t="array" aca="1" ref="J246" ca="1">IF($I$1&lt;&gt;"y", "", IFERROR(INDEX(admin1listsize,MATCH(SMALL(NOT(admin1listsize="")*IF(ISNUMBER(admin1listsize),COUNTIF(admin1listsize,"&lt;="&amp;admin1listsize),COUNTIF(admin1listsize,"&lt;="&amp;admin1listsize)+SUM(ISNUMBER(admin1listsize))),ROWS(D$3:D246)+SUM(ISBLANK(admin1listsize))),NOT(admin1listsize="")*IF(ISNUMBER(admin1listsize),COUNTIF(admin1listsize,"&lt;="&amp;admin1listsize),COUNTIF(admin1listsize,"&lt;="&amp;admin1listsize)+SUM(ISNUMBER(admin1listsize))),0)), ""))</f>
        <v/>
      </c>
      <c r="K246" s="71"/>
    </row>
    <row r="247" spans="1:11" s="1" customFormat="1" x14ac:dyDescent="0.25">
      <c r="A247" s="93" t="str">
        <f>IF($I$1&lt;&gt;"y", "", IF(ISBLANK(DATA!D248),"",IF(ISBLANK(DATA!K248),"NO DATA",DATA!K248)))</f>
        <v>Mexico</v>
      </c>
      <c r="B247" s="93" t="str">
        <f>IF($I$1&lt;&gt;"y", "",IF(ISBLANK(DATA!D248),"", IF(ISBLANK(DATA!L248),"NO DATA",DATA!L248)))</f>
        <v>Baja California Sur</v>
      </c>
      <c r="C247" s="93" t="str">
        <f t="shared" si="11"/>
        <v>Mexico@Baja California Sur</v>
      </c>
      <c r="D247" s="93" t="str">
        <f ca="1">IF($I$1&lt;&gt;"y", "", IF(C248="", "", IFERROR(LOOKUP(2,1/(COUNTIF($D$2:D246,mergednames)=0),mergednames), "")))</f>
        <v/>
      </c>
      <c r="E247" s="93" t="str">
        <f t="shared" ca="1" si="10"/>
        <v/>
      </c>
      <c r="F247" s="93" t="str">
        <f ca="1">IF($I$1&lt;&gt;"y", "", IF(A248="", "", IFERROR(LOOKUP(2,1/(COUNTIF($F$2:F246,get_country)=0),get_country), "")))</f>
        <v/>
      </c>
      <c r="G247" s="93" t="str">
        <f t="shared" ca="1" si="9"/>
        <v/>
      </c>
      <c r="H247" s="67" t="str">
        <f t="array" aca="1" ref="H247" ca="1">IF($I$1&lt;&gt;"y", "", IFERROR(INDEX(countrylistsize,MATCH(SMALL(NOT(countrylistsize="")*IF(ISNUMBER(countrylistsize),COUNTIF(countrylistsize,"&lt;="&amp;countrylistsize),COUNTIF(countrylistsize,"&lt;="&amp;countrylistsize)+SUM(ISNUMBER(countrylistsize))),ROWS(F$3:F247)+SUM(ISBLANK(countrylistsize))),NOT(countrylistsize="")*IF(ISNUMBER(countrylistsize),COUNTIF(countrylistsize,"&lt;="&amp;countrylistsize),COUNTIF(countrylistsize,"&lt;="&amp;countrylistsize)+SUM(ISNUMBER(countrylistsize))),0)), ""))</f>
        <v/>
      </c>
      <c r="I247" s="70"/>
      <c r="J247" s="67" t="str">
        <f t="array" aca="1" ref="J247" ca="1">IF($I$1&lt;&gt;"y", "", IFERROR(INDEX(admin1listsize,MATCH(SMALL(NOT(admin1listsize="")*IF(ISNUMBER(admin1listsize),COUNTIF(admin1listsize,"&lt;="&amp;admin1listsize),COUNTIF(admin1listsize,"&lt;="&amp;admin1listsize)+SUM(ISNUMBER(admin1listsize))),ROWS(D$3:D247)+SUM(ISBLANK(admin1listsize))),NOT(admin1listsize="")*IF(ISNUMBER(admin1listsize),COUNTIF(admin1listsize,"&lt;="&amp;admin1listsize),COUNTIF(admin1listsize,"&lt;="&amp;admin1listsize)+SUM(ISNUMBER(admin1listsize))),0)), ""))</f>
        <v/>
      </c>
      <c r="K247" s="71"/>
    </row>
    <row r="248" spans="1:11" s="1" customFormat="1" x14ac:dyDescent="0.25">
      <c r="A248" s="93" t="str">
        <f>IF($I$1&lt;&gt;"y", "", IF(ISBLANK(DATA!D249),"",IF(ISBLANK(DATA!K249),"NO DATA",DATA!K249)))</f>
        <v>Mexico</v>
      </c>
      <c r="B248" s="93" t="str">
        <f>IF($I$1&lt;&gt;"y", "",IF(ISBLANK(DATA!D249),"", IF(ISBLANK(DATA!L249),"NO DATA",DATA!L249)))</f>
        <v>Baja California Sur</v>
      </c>
      <c r="C248" s="93" t="str">
        <f t="shared" si="11"/>
        <v>Mexico@Baja California Sur</v>
      </c>
      <c r="D248" s="93" t="str">
        <f ca="1">IF($I$1&lt;&gt;"y", "", IF(C249="", "", IFERROR(LOOKUP(2,1/(COUNTIF($D$2:D247,mergednames)=0),mergednames), "")))</f>
        <v/>
      </c>
      <c r="E248" s="93" t="str">
        <f t="shared" ca="1" si="10"/>
        <v/>
      </c>
      <c r="F248" s="93" t="str">
        <f ca="1">IF($I$1&lt;&gt;"y", "", IF(A249="", "", IFERROR(LOOKUP(2,1/(COUNTIF($F$2:F247,get_country)=0),get_country), "")))</f>
        <v/>
      </c>
      <c r="G248" s="93" t="str">
        <f t="shared" ca="1" si="9"/>
        <v/>
      </c>
      <c r="H248" s="67" t="str">
        <f t="array" aca="1" ref="H248" ca="1">IF($I$1&lt;&gt;"y", "", IFERROR(INDEX(countrylistsize,MATCH(SMALL(NOT(countrylistsize="")*IF(ISNUMBER(countrylistsize),COUNTIF(countrylistsize,"&lt;="&amp;countrylistsize),COUNTIF(countrylistsize,"&lt;="&amp;countrylistsize)+SUM(ISNUMBER(countrylistsize))),ROWS(F$3:F248)+SUM(ISBLANK(countrylistsize))),NOT(countrylistsize="")*IF(ISNUMBER(countrylistsize),COUNTIF(countrylistsize,"&lt;="&amp;countrylistsize),COUNTIF(countrylistsize,"&lt;="&amp;countrylistsize)+SUM(ISNUMBER(countrylistsize))),0)), ""))</f>
        <v/>
      </c>
      <c r="I248" s="70"/>
      <c r="J248" s="67" t="str">
        <f t="array" aca="1" ref="J248" ca="1">IF($I$1&lt;&gt;"y", "", IFERROR(INDEX(admin1listsize,MATCH(SMALL(NOT(admin1listsize="")*IF(ISNUMBER(admin1listsize),COUNTIF(admin1listsize,"&lt;="&amp;admin1listsize),COUNTIF(admin1listsize,"&lt;="&amp;admin1listsize)+SUM(ISNUMBER(admin1listsize))),ROWS(D$3:D248)+SUM(ISBLANK(admin1listsize))),NOT(admin1listsize="")*IF(ISNUMBER(admin1listsize),COUNTIF(admin1listsize,"&lt;="&amp;admin1listsize),COUNTIF(admin1listsize,"&lt;="&amp;admin1listsize)+SUM(ISNUMBER(admin1listsize))),0)), ""))</f>
        <v/>
      </c>
      <c r="K248" s="71"/>
    </row>
    <row r="249" spans="1:11" s="1" customFormat="1" x14ac:dyDescent="0.25">
      <c r="A249" s="93" t="str">
        <f>IF($I$1&lt;&gt;"y", "", IF(ISBLANK(DATA!D250),"",IF(ISBLANK(DATA!K250),"NO DATA",DATA!K250)))</f>
        <v>Mexico</v>
      </c>
      <c r="B249" s="93" t="str">
        <f>IF($I$1&lt;&gt;"y", "",IF(ISBLANK(DATA!D250),"", IF(ISBLANK(DATA!L250),"NO DATA",DATA!L250)))</f>
        <v>Baja California Sur</v>
      </c>
      <c r="C249" s="93" t="str">
        <f t="shared" si="11"/>
        <v>Mexico@Baja California Sur</v>
      </c>
      <c r="D249" s="93" t="str">
        <f ca="1">IF($I$1&lt;&gt;"y", "", IF(C250="", "", IFERROR(LOOKUP(2,1/(COUNTIF($D$2:D248,mergednames)=0),mergednames), "")))</f>
        <v/>
      </c>
      <c r="E249" s="93" t="str">
        <f t="shared" ca="1" si="10"/>
        <v/>
      </c>
      <c r="F249" s="93" t="str">
        <f ca="1">IF($I$1&lt;&gt;"y", "", IF(A250="", "", IFERROR(LOOKUP(2,1/(COUNTIF($F$2:F248,get_country)=0),get_country), "")))</f>
        <v/>
      </c>
      <c r="G249" s="93" t="str">
        <f t="shared" ca="1" si="9"/>
        <v/>
      </c>
      <c r="H249" s="67" t="str">
        <f t="array" aca="1" ref="H249" ca="1">IF($I$1&lt;&gt;"y", "", IFERROR(INDEX(countrylistsize,MATCH(SMALL(NOT(countrylistsize="")*IF(ISNUMBER(countrylistsize),COUNTIF(countrylistsize,"&lt;="&amp;countrylistsize),COUNTIF(countrylistsize,"&lt;="&amp;countrylistsize)+SUM(ISNUMBER(countrylistsize))),ROWS(F$3:F249)+SUM(ISBLANK(countrylistsize))),NOT(countrylistsize="")*IF(ISNUMBER(countrylistsize),COUNTIF(countrylistsize,"&lt;="&amp;countrylistsize),COUNTIF(countrylistsize,"&lt;="&amp;countrylistsize)+SUM(ISNUMBER(countrylistsize))),0)), ""))</f>
        <v/>
      </c>
      <c r="I249" s="70"/>
      <c r="J249" s="67" t="str">
        <f t="array" aca="1" ref="J249" ca="1">IF($I$1&lt;&gt;"y", "", IFERROR(INDEX(admin1listsize,MATCH(SMALL(NOT(admin1listsize="")*IF(ISNUMBER(admin1listsize),COUNTIF(admin1listsize,"&lt;="&amp;admin1listsize),COUNTIF(admin1listsize,"&lt;="&amp;admin1listsize)+SUM(ISNUMBER(admin1listsize))),ROWS(D$3:D249)+SUM(ISBLANK(admin1listsize))),NOT(admin1listsize="")*IF(ISNUMBER(admin1listsize),COUNTIF(admin1listsize,"&lt;="&amp;admin1listsize),COUNTIF(admin1listsize,"&lt;="&amp;admin1listsize)+SUM(ISNUMBER(admin1listsize))),0)), ""))</f>
        <v/>
      </c>
      <c r="K249" s="71"/>
    </row>
    <row r="250" spans="1:11" s="1" customFormat="1" x14ac:dyDescent="0.25">
      <c r="A250" s="93" t="str">
        <f>IF($I$1&lt;&gt;"y", "", IF(ISBLANK(DATA!D251),"",IF(ISBLANK(DATA!K251),"NO DATA",DATA!K251)))</f>
        <v>Mexico</v>
      </c>
      <c r="B250" s="93" t="str">
        <f>IF($I$1&lt;&gt;"y", "",IF(ISBLANK(DATA!D251),"", IF(ISBLANK(DATA!L251),"NO DATA",DATA!L251)))</f>
        <v>Baja California Sur</v>
      </c>
      <c r="C250" s="93" t="str">
        <f t="shared" si="11"/>
        <v>Mexico@Baja California Sur</v>
      </c>
      <c r="D250" s="93" t="str">
        <f ca="1">IF($I$1&lt;&gt;"y", "", IF(C251="", "", IFERROR(LOOKUP(2,1/(COUNTIF($D$2:D249,mergednames)=0),mergednames), "")))</f>
        <v/>
      </c>
      <c r="E250" s="93" t="str">
        <f t="shared" ca="1" si="10"/>
        <v/>
      </c>
      <c r="F250" s="93" t="str">
        <f ca="1">IF($I$1&lt;&gt;"y", "", IF(A251="", "", IFERROR(LOOKUP(2,1/(COUNTIF($F$2:F249,get_country)=0),get_country), "")))</f>
        <v/>
      </c>
      <c r="G250" s="93" t="str">
        <f t="shared" ca="1" si="9"/>
        <v/>
      </c>
      <c r="H250" s="67" t="str">
        <f t="array" aca="1" ref="H250" ca="1">IF($I$1&lt;&gt;"y", "", IFERROR(INDEX(countrylistsize,MATCH(SMALL(NOT(countrylistsize="")*IF(ISNUMBER(countrylistsize),COUNTIF(countrylistsize,"&lt;="&amp;countrylistsize),COUNTIF(countrylistsize,"&lt;="&amp;countrylistsize)+SUM(ISNUMBER(countrylistsize))),ROWS(F$3:F250)+SUM(ISBLANK(countrylistsize))),NOT(countrylistsize="")*IF(ISNUMBER(countrylistsize),COUNTIF(countrylistsize,"&lt;="&amp;countrylistsize),COUNTIF(countrylistsize,"&lt;="&amp;countrylistsize)+SUM(ISNUMBER(countrylistsize))),0)), ""))</f>
        <v/>
      </c>
      <c r="I250" s="70"/>
      <c r="J250" s="67" t="str">
        <f t="array" aca="1" ref="J250" ca="1">IF($I$1&lt;&gt;"y", "", IFERROR(INDEX(admin1listsize,MATCH(SMALL(NOT(admin1listsize="")*IF(ISNUMBER(admin1listsize),COUNTIF(admin1listsize,"&lt;="&amp;admin1listsize),COUNTIF(admin1listsize,"&lt;="&amp;admin1listsize)+SUM(ISNUMBER(admin1listsize))),ROWS(D$3:D250)+SUM(ISBLANK(admin1listsize))),NOT(admin1listsize="")*IF(ISNUMBER(admin1listsize),COUNTIF(admin1listsize,"&lt;="&amp;admin1listsize),COUNTIF(admin1listsize,"&lt;="&amp;admin1listsize)+SUM(ISNUMBER(admin1listsize))),0)), ""))</f>
        <v/>
      </c>
      <c r="K250" s="71"/>
    </row>
    <row r="251" spans="1:11" s="1" customFormat="1" x14ac:dyDescent="0.25">
      <c r="A251" s="93" t="str">
        <f>IF($I$1&lt;&gt;"y", "", IF(ISBLANK(DATA!D252),"",IF(ISBLANK(DATA!K252),"NO DATA",DATA!K252)))</f>
        <v>Mexico</v>
      </c>
      <c r="B251" s="93" t="str">
        <f>IF($I$1&lt;&gt;"y", "",IF(ISBLANK(DATA!D252),"", IF(ISBLANK(DATA!L252),"NO DATA",DATA!L252)))</f>
        <v>Baja California Sur</v>
      </c>
      <c r="C251" s="93" t="str">
        <f t="shared" si="11"/>
        <v>Mexico@Baja California Sur</v>
      </c>
      <c r="D251" s="93" t="str">
        <f ca="1">IF($I$1&lt;&gt;"y", "", IF(C252="", "", IFERROR(LOOKUP(2,1/(COUNTIF($D$2:D250,mergednames)=0),mergednames), "")))</f>
        <v/>
      </c>
      <c r="E251" s="93" t="str">
        <f t="shared" ca="1" si="10"/>
        <v/>
      </c>
      <c r="F251" s="93" t="str">
        <f ca="1">IF($I$1&lt;&gt;"y", "", IF(A252="", "", IFERROR(LOOKUP(2,1/(COUNTIF($F$2:F250,get_country)=0),get_country), "")))</f>
        <v/>
      </c>
      <c r="G251" s="93" t="str">
        <f t="shared" ca="1" si="9"/>
        <v/>
      </c>
      <c r="H251" s="67" t="str">
        <f t="array" aca="1" ref="H251" ca="1">IF($I$1&lt;&gt;"y", "", IFERROR(INDEX(countrylistsize,MATCH(SMALL(NOT(countrylistsize="")*IF(ISNUMBER(countrylistsize),COUNTIF(countrylistsize,"&lt;="&amp;countrylistsize),COUNTIF(countrylistsize,"&lt;="&amp;countrylistsize)+SUM(ISNUMBER(countrylistsize))),ROWS(F$3:F251)+SUM(ISBLANK(countrylistsize))),NOT(countrylistsize="")*IF(ISNUMBER(countrylistsize),COUNTIF(countrylistsize,"&lt;="&amp;countrylistsize),COUNTIF(countrylistsize,"&lt;="&amp;countrylistsize)+SUM(ISNUMBER(countrylistsize))),0)), ""))</f>
        <v/>
      </c>
      <c r="I251" s="70"/>
      <c r="J251" s="67" t="str">
        <f t="array" aca="1" ref="J251" ca="1">IF($I$1&lt;&gt;"y", "", IFERROR(INDEX(admin1listsize,MATCH(SMALL(NOT(admin1listsize="")*IF(ISNUMBER(admin1listsize),COUNTIF(admin1listsize,"&lt;="&amp;admin1listsize),COUNTIF(admin1listsize,"&lt;="&amp;admin1listsize)+SUM(ISNUMBER(admin1listsize))),ROWS(D$3:D251)+SUM(ISBLANK(admin1listsize))),NOT(admin1listsize="")*IF(ISNUMBER(admin1listsize),COUNTIF(admin1listsize,"&lt;="&amp;admin1listsize),COUNTIF(admin1listsize,"&lt;="&amp;admin1listsize)+SUM(ISNUMBER(admin1listsize))),0)), ""))</f>
        <v/>
      </c>
      <c r="K251" s="71"/>
    </row>
    <row r="252" spans="1:11" s="1" customFormat="1" x14ac:dyDescent="0.25">
      <c r="A252" s="93" t="str">
        <f>IF($I$1&lt;&gt;"y", "", IF(ISBLANK(DATA!D253),"",IF(ISBLANK(DATA!K253),"NO DATA",DATA!K253)))</f>
        <v>Mexico</v>
      </c>
      <c r="B252" s="93" t="str">
        <f>IF($I$1&lt;&gt;"y", "",IF(ISBLANK(DATA!D253),"", IF(ISBLANK(DATA!L253),"NO DATA",DATA!L253)))</f>
        <v>Baja California Sur</v>
      </c>
      <c r="C252" s="93" t="str">
        <f t="shared" si="11"/>
        <v>Mexico@Baja California Sur</v>
      </c>
      <c r="D252" s="93" t="str">
        <f ca="1">IF($I$1&lt;&gt;"y", "", IF(C253="", "", IFERROR(LOOKUP(2,1/(COUNTIF($D$2:D251,mergednames)=0),mergednames), "")))</f>
        <v/>
      </c>
      <c r="E252" s="93" t="str">
        <f t="shared" ca="1" si="10"/>
        <v/>
      </c>
      <c r="F252" s="93" t="str">
        <f ca="1">IF($I$1&lt;&gt;"y", "", IF(A253="", "", IFERROR(LOOKUP(2,1/(COUNTIF($F$2:F251,get_country)=0),get_country), "")))</f>
        <v/>
      </c>
      <c r="G252" s="93" t="str">
        <f t="shared" ca="1" si="9"/>
        <v/>
      </c>
      <c r="H252" s="67" t="str">
        <f t="array" aca="1" ref="H252" ca="1">IF($I$1&lt;&gt;"y", "", IFERROR(INDEX(countrylistsize,MATCH(SMALL(NOT(countrylistsize="")*IF(ISNUMBER(countrylistsize),COUNTIF(countrylistsize,"&lt;="&amp;countrylistsize),COUNTIF(countrylistsize,"&lt;="&amp;countrylistsize)+SUM(ISNUMBER(countrylistsize))),ROWS(F$3:F252)+SUM(ISBLANK(countrylistsize))),NOT(countrylistsize="")*IF(ISNUMBER(countrylistsize),COUNTIF(countrylistsize,"&lt;="&amp;countrylistsize),COUNTIF(countrylistsize,"&lt;="&amp;countrylistsize)+SUM(ISNUMBER(countrylistsize))),0)), ""))</f>
        <v/>
      </c>
      <c r="I252" s="70"/>
      <c r="J252" s="67" t="str">
        <f t="array" aca="1" ref="J252" ca="1">IF($I$1&lt;&gt;"y", "", IFERROR(INDEX(admin1listsize,MATCH(SMALL(NOT(admin1listsize="")*IF(ISNUMBER(admin1listsize),COUNTIF(admin1listsize,"&lt;="&amp;admin1listsize),COUNTIF(admin1listsize,"&lt;="&amp;admin1listsize)+SUM(ISNUMBER(admin1listsize))),ROWS(D$3:D252)+SUM(ISBLANK(admin1listsize))),NOT(admin1listsize="")*IF(ISNUMBER(admin1listsize),COUNTIF(admin1listsize,"&lt;="&amp;admin1listsize),COUNTIF(admin1listsize,"&lt;="&amp;admin1listsize)+SUM(ISNUMBER(admin1listsize))),0)), ""))</f>
        <v/>
      </c>
      <c r="K252" s="71"/>
    </row>
    <row r="253" spans="1:11" s="1" customFormat="1" x14ac:dyDescent="0.25">
      <c r="A253" s="93" t="str">
        <f>IF($I$1&lt;&gt;"y", "", IF(ISBLANK(DATA!D254),"",IF(ISBLANK(DATA!K254),"NO DATA",DATA!K254)))</f>
        <v>Mexico</v>
      </c>
      <c r="B253" s="93" t="str">
        <f>IF($I$1&lt;&gt;"y", "",IF(ISBLANK(DATA!D254),"", IF(ISBLANK(DATA!L254),"NO DATA",DATA!L254)))</f>
        <v>Baja California Sur</v>
      </c>
      <c r="C253" s="93" t="str">
        <f t="shared" si="11"/>
        <v>Mexico@Baja California Sur</v>
      </c>
      <c r="D253" s="93" t="str">
        <f ca="1">IF($I$1&lt;&gt;"y", "", IF(C254="", "", IFERROR(LOOKUP(2,1/(COUNTIF($D$2:D252,mergednames)=0),mergednames), "")))</f>
        <v/>
      </c>
      <c r="E253" s="93" t="str">
        <f t="shared" ca="1" si="10"/>
        <v/>
      </c>
      <c r="F253" s="93" t="str">
        <f ca="1">IF($I$1&lt;&gt;"y", "", IF(A254="", "", IFERROR(LOOKUP(2,1/(COUNTIF($F$2:F252,get_country)=0),get_country), "")))</f>
        <v/>
      </c>
      <c r="G253" s="93" t="str">
        <f t="shared" ca="1" si="9"/>
        <v/>
      </c>
      <c r="H253" s="67" t="str">
        <f t="array" aca="1" ref="H253" ca="1">IF($I$1&lt;&gt;"y", "", IFERROR(INDEX(countrylistsize,MATCH(SMALL(NOT(countrylistsize="")*IF(ISNUMBER(countrylistsize),COUNTIF(countrylistsize,"&lt;="&amp;countrylistsize),COUNTIF(countrylistsize,"&lt;="&amp;countrylistsize)+SUM(ISNUMBER(countrylistsize))),ROWS(F$3:F253)+SUM(ISBLANK(countrylistsize))),NOT(countrylistsize="")*IF(ISNUMBER(countrylistsize),COUNTIF(countrylistsize,"&lt;="&amp;countrylistsize),COUNTIF(countrylistsize,"&lt;="&amp;countrylistsize)+SUM(ISNUMBER(countrylistsize))),0)), ""))</f>
        <v/>
      </c>
      <c r="I253" s="70"/>
      <c r="J253" s="67" t="str">
        <f t="array" aca="1" ref="J253" ca="1">IF($I$1&lt;&gt;"y", "", IFERROR(INDEX(admin1listsize,MATCH(SMALL(NOT(admin1listsize="")*IF(ISNUMBER(admin1listsize),COUNTIF(admin1listsize,"&lt;="&amp;admin1listsize),COUNTIF(admin1listsize,"&lt;="&amp;admin1listsize)+SUM(ISNUMBER(admin1listsize))),ROWS(D$3:D253)+SUM(ISBLANK(admin1listsize))),NOT(admin1listsize="")*IF(ISNUMBER(admin1listsize),COUNTIF(admin1listsize,"&lt;="&amp;admin1listsize),COUNTIF(admin1listsize,"&lt;="&amp;admin1listsize)+SUM(ISNUMBER(admin1listsize))),0)), ""))</f>
        <v/>
      </c>
      <c r="K253" s="71"/>
    </row>
    <row r="254" spans="1:11" s="1" customFormat="1" x14ac:dyDescent="0.25">
      <c r="A254" s="93" t="str">
        <f>IF($I$1&lt;&gt;"y", "", IF(ISBLANK(DATA!D255),"",IF(ISBLANK(DATA!K255),"NO DATA",DATA!K255)))</f>
        <v>Mexico</v>
      </c>
      <c r="B254" s="93" t="str">
        <f>IF($I$1&lt;&gt;"y", "",IF(ISBLANK(DATA!D255),"", IF(ISBLANK(DATA!L255),"NO DATA",DATA!L255)))</f>
        <v>Baja California Sur</v>
      </c>
      <c r="C254" s="93" t="str">
        <f t="shared" si="11"/>
        <v>Mexico@Baja California Sur</v>
      </c>
      <c r="D254" s="93" t="str">
        <f ca="1">IF($I$1&lt;&gt;"y", "", IF(C255="", "", IFERROR(LOOKUP(2,1/(COUNTIF($D$2:D253,mergednames)=0),mergednames), "")))</f>
        <v/>
      </c>
      <c r="E254" s="93" t="str">
        <f t="shared" ca="1" si="10"/>
        <v/>
      </c>
      <c r="F254" s="93" t="str">
        <f ca="1">IF($I$1&lt;&gt;"y", "", IF(A255="", "", IFERROR(LOOKUP(2,1/(COUNTIF($F$2:F253,get_country)=0),get_country), "")))</f>
        <v/>
      </c>
      <c r="G254" s="93" t="str">
        <f t="shared" ca="1" si="9"/>
        <v/>
      </c>
      <c r="H254" s="67" t="str">
        <f t="array" aca="1" ref="H254" ca="1">IF($I$1&lt;&gt;"y", "", IFERROR(INDEX(countrylistsize,MATCH(SMALL(NOT(countrylistsize="")*IF(ISNUMBER(countrylistsize),COUNTIF(countrylistsize,"&lt;="&amp;countrylistsize),COUNTIF(countrylistsize,"&lt;="&amp;countrylistsize)+SUM(ISNUMBER(countrylistsize))),ROWS(F$3:F254)+SUM(ISBLANK(countrylistsize))),NOT(countrylistsize="")*IF(ISNUMBER(countrylistsize),COUNTIF(countrylistsize,"&lt;="&amp;countrylistsize),COUNTIF(countrylistsize,"&lt;="&amp;countrylistsize)+SUM(ISNUMBER(countrylistsize))),0)), ""))</f>
        <v/>
      </c>
      <c r="I254" s="70"/>
      <c r="J254" s="67" t="str">
        <f t="array" aca="1" ref="J254" ca="1">IF($I$1&lt;&gt;"y", "", IFERROR(INDEX(admin1listsize,MATCH(SMALL(NOT(admin1listsize="")*IF(ISNUMBER(admin1listsize),COUNTIF(admin1listsize,"&lt;="&amp;admin1listsize),COUNTIF(admin1listsize,"&lt;="&amp;admin1listsize)+SUM(ISNUMBER(admin1listsize))),ROWS(D$3:D254)+SUM(ISBLANK(admin1listsize))),NOT(admin1listsize="")*IF(ISNUMBER(admin1listsize),COUNTIF(admin1listsize,"&lt;="&amp;admin1listsize),COUNTIF(admin1listsize,"&lt;="&amp;admin1listsize)+SUM(ISNUMBER(admin1listsize))),0)), ""))</f>
        <v/>
      </c>
      <c r="K254" s="71"/>
    </row>
    <row r="255" spans="1:11" s="1" customFormat="1" x14ac:dyDescent="0.25">
      <c r="A255" s="93" t="str">
        <f>IF($I$1&lt;&gt;"y", "", IF(ISBLANK(DATA!D256),"",IF(ISBLANK(DATA!K256),"NO DATA",DATA!K256)))</f>
        <v>Mexico</v>
      </c>
      <c r="B255" s="93" t="str">
        <f>IF($I$1&lt;&gt;"y", "",IF(ISBLANK(DATA!D256),"", IF(ISBLANK(DATA!L256),"NO DATA",DATA!L256)))</f>
        <v>Baja California Sur</v>
      </c>
      <c r="C255" s="93" t="str">
        <f t="shared" si="11"/>
        <v>Mexico@Baja California Sur</v>
      </c>
      <c r="D255" s="93" t="str">
        <f ca="1">IF($I$1&lt;&gt;"y", "", IF(C256="", "", IFERROR(LOOKUP(2,1/(COUNTIF($D$2:D254,mergednames)=0),mergednames), "")))</f>
        <v/>
      </c>
      <c r="E255" s="93" t="str">
        <f t="shared" ca="1" si="10"/>
        <v/>
      </c>
      <c r="F255" s="93" t="str">
        <f ca="1">IF($I$1&lt;&gt;"y", "", IF(A256="", "", IFERROR(LOOKUP(2,1/(COUNTIF($F$2:F254,get_country)=0),get_country), "")))</f>
        <v/>
      </c>
      <c r="G255" s="93" t="str">
        <f t="shared" ca="1" si="9"/>
        <v/>
      </c>
      <c r="H255" s="67" t="str">
        <f t="array" aca="1" ref="H255" ca="1">IF($I$1&lt;&gt;"y", "", IFERROR(INDEX(countrylistsize,MATCH(SMALL(NOT(countrylistsize="")*IF(ISNUMBER(countrylistsize),COUNTIF(countrylistsize,"&lt;="&amp;countrylistsize),COUNTIF(countrylistsize,"&lt;="&amp;countrylistsize)+SUM(ISNUMBER(countrylistsize))),ROWS(F$3:F255)+SUM(ISBLANK(countrylistsize))),NOT(countrylistsize="")*IF(ISNUMBER(countrylistsize),COUNTIF(countrylistsize,"&lt;="&amp;countrylistsize),COUNTIF(countrylistsize,"&lt;="&amp;countrylistsize)+SUM(ISNUMBER(countrylistsize))),0)), ""))</f>
        <v/>
      </c>
      <c r="I255" s="70"/>
      <c r="J255" s="67" t="str">
        <f t="array" aca="1" ref="J255" ca="1">IF($I$1&lt;&gt;"y", "", IFERROR(INDEX(admin1listsize,MATCH(SMALL(NOT(admin1listsize="")*IF(ISNUMBER(admin1listsize),COUNTIF(admin1listsize,"&lt;="&amp;admin1listsize),COUNTIF(admin1listsize,"&lt;="&amp;admin1listsize)+SUM(ISNUMBER(admin1listsize))),ROWS(D$3:D255)+SUM(ISBLANK(admin1listsize))),NOT(admin1listsize="")*IF(ISNUMBER(admin1listsize),COUNTIF(admin1listsize,"&lt;="&amp;admin1listsize),COUNTIF(admin1listsize,"&lt;="&amp;admin1listsize)+SUM(ISNUMBER(admin1listsize))),0)), ""))</f>
        <v/>
      </c>
      <c r="K255" s="71"/>
    </row>
    <row r="256" spans="1:11" s="1" customFormat="1" x14ac:dyDescent="0.25">
      <c r="A256" s="93" t="str">
        <f>IF($I$1&lt;&gt;"y", "", IF(ISBLANK(DATA!D257),"",IF(ISBLANK(DATA!K257),"NO DATA",DATA!K257)))</f>
        <v>Mexico</v>
      </c>
      <c r="B256" s="93" t="str">
        <f>IF($I$1&lt;&gt;"y", "",IF(ISBLANK(DATA!D257),"", IF(ISBLANK(DATA!L257),"NO DATA",DATA!L257)))</f>
        <v>Baja California Sur</v>
      </c>
      <c r="C256" s="93" t="str">
        <f t="shared" si="11"/>
        <v>Mexico@Baja California Sur</v>
      </c>
      <c r="D256" s="93" t="str">
        <f ca="1">IF($I$1&lt;&gt;"y", "", IF(C257="", "", IFERROR(LOOKUP(2,1/(COUNTIF($D$2:D255,mergednames)=0),mergednames), "")))</f>
        <v/>
      </c>
      <c r="E256" s="93" t="str">
        <f t="shared" ca="1" si="10"/>
        <v/>
      </c>
      <c r="F256" s="93" t="str">
        <f ca="1">IF($I$1&lt;&gt;"y", "", IF(A257="", "", IFERROR(LOOKUP(2,1/(COUNTIF($F$2:F255,get_country)=0),get_country), "")))</f>
        <v/>
      </c>
      <c r="G256" s="93" t="str">
        <f t="shared" ca="1" si="9"/>
        <v/>
      </c>
      <c r="H256" s="67" t="str">
        <f t="array" aca="1" ref="H256" ca="1">IF($I$1&lt;&gt;"y", "", IFERROR(INDEX(countrylistsize,MATCH(SMALL(NOT(countrylistsize="")*IF(ISNUMBER(countrylistsize),COUNTIF(countrylistsize,"&lt;="&amp;countrylistsize),COUNTIF(countrylistsize,"&lt;="&amp;countrylistsize)+SUM(ISNUMBER(countrylistsize))),ROWS(F$3:F256)+SUM(ISBLANK(countrylistsize))),NOT(countrylistsize="")*IF(ISNUMBER(countrylistsize),COUNTIF(countrylistsize,"&lt;="&amp;countrylistsize),COUNTIF(countrylistsize,"&lt;="&amp;countrylistsize)+SUM(ISNUMBER(countrylistsize))),0)), ""))</f>
        <v/>
      </c>
      <c r="I256" s="70"/>
      <c r="J256" s="67" t="str">
        <f t="array" aca="1" ref="J256" ca="1">IF($I$1&lt;&gt;"y", "", IFERROR(INDEX(admin1listsize,MATCH(SMALL(NOT(admin1listsize="")*IF(ISNUMBER(admin1listsize),COUNTIF(admin1listsize,"&lt;="&amp;admin1listsize),COUNTIF(admin1listsize,"&lt;="&amp;admin1listsize)+SUM(ISNUMBER(admin1listsize))),ROWS(D$3:D256)+SUM(ISBLANK(admin1listsize))),NOT(admin1listsize="")*IF(ISNUMBER(admin1listsize),COUNTIF(admin1listsize,"&lt;="&amp;admin1listsize),COUNTIF(admin1listsize,"&lt;="&amp;admin1listsize)+SUM(ISNUMBER(admin1listsize))),0)), ""))</f>
        <v/>
      </c>
      <c r="K256" s="71"/>
    </row>
    <row r="257" spans="1:11" s="1" customFormat="1" x14ac:dyDescent="0.25">
      <c r="A257" s="93" t="str">
        <f>IF($I$1&lt;&gt;"y", "", IF(ISBLANK(DATA!D258),"",IF(ISBLANK(DATA!K258),"NO DATA",DATA!K258)))</f>
        <v>Mexico</v>
      </c>
      <c r="B257" s="93" t="str">
        <f>IF($I$1&lt;&gt;"y", "",IF(ISBLANK(DATA!D258),"", IF(ISBLANK(DATA!L258),"NO DATA",DATA!L258)))</f>
        <v>Baja California Sur</v>
      </c>
      <c r="C257" s="93" t="str">
        <f t="shared" si="11"/>
        <v>Mexico@Baja California Sur</v>
      </c>
      <c r="D257" s="93" t="str">
        <f ca="1">IF($I$1&lt;&gt;"y", "", IF(C258="", "", IFERROR(LOOKUP(2,1/(COUNTIF($D$2:D256,mergednames)=0),mergednames), "")))</f>
        <v/>
      </c>
      <c r="E257" s="93" t="str">
        <f t="shared" ca="1" si="10"/>
        <v/>
      </c>
      <c r="F257" s="93" t="str">
        <f ca="1">IF($I$1&lt;&gt;"y", "", IF(A258="", "", IFERROR(LOOKUP(2,1/(COUNTIF($F$2:F256,get_country)=0),get_country), "")))</f>
        <v/>
      </c>
      <c r="G257" s="93" t="str">
        <f t="shared" ca="1" si="9"/>
        <v/>
      </c>
      <c r="H257" s="67" t="str">
        <f t="array" aca="1" ref="H257" ca="1">IF($I$1&lt;&gt;"y", "", IFERROR(INDEX(countrylistsize,MATCH(SMALL(NOT(countrylistsize="")*IF(ISNUMBER(countrylistsize),COUNTIF(countrylistsize,"&lt;="&amp;countrylistsize),COUNTIF(countrylistsize,"&lt;="&amp;countrylistsize)+SUM(ISNUMBER(countrylistsize))),ROWS(F$3:F257)+SUM(ISBLANK(countrylistsize))),NOT(countrylistsize="")*IF(ISNUMBER(countrylistsize),COUNTIF(countrylistsize,"&lt;="&amp;countrylistsize),COUNTIF(countrylistsize,"&lt;="&amp;countrylistsize)+SUM(ISNUMBER(countrylistsize))),0)), ""))</f>
        <v/>
      </c>
      <c r="I257" s="70"/>
      <c r="J257" s="67" t="str">
        <f t="array" aca="1" ref="J257" ca="1">IF($I$1&lt;&gt;"y", "", IFERROR(INDEX(admin1listsize,MATCH(SMALL(NOT(admin1listsize="")*IF(ISNUMBER(admin1listsize),COUNTIF(admin1listsize,"&lt;="&amp;admin1listsize),COUNTIF(admin1listsize,"&lt;="&amp;admin1listsize)+SUM(ISNUMBER(admin1listsize))),ROWS(D$3:D257)+SUM(ISBLANK(admin1listsize))),NOT(admin1listsize="")*IF(ISNUMBER(admin1listsize),COUNTIF(admin1listsize,"&lt;="&amp;admin1listsize),COUNTIF(admin1listsize,"&lt;="&amp;admin1listsize)+SUM(ISNUMBER(admin1listsize))),0)), ""))</f>
        <v/>
      </c>
      <c r="K257" s="71"/>
    </row>
    <row r="258" spans="1:11" s="1" customFormat="1" x14ac:dyDescent="0.25">
      <c r="A258" s="93" t="str">
        <f>IF($I$1&lt;&gt;"y", "", IF(ISBLANK(DATA!D259),"",IF(ISBLANK(DATA!K259),"NO DATA",DATA!K259)))</f>
        <v>Mexico</v>
      </c>
      <c r="B258" s="93" t="str">
        <f>IF($I$1&lt;&gt;"y", "",IF(ISBLANK(DATA!D259),"", IF(ISBLANK(DATA!L259),"NO DATA",DATA!L259)))</f>
        <v>Baja California Sur</v>
      </c>
      <c r="C258" s="93" t="str">
        <f t="shared" si="11"/>
        <v>Mexico@Baja California Sur</v>
      </c>
      <c r="D258" s="93" t="str">
        <f ca="1">IF($I$1&lt;&gt;"y", "", IF(C259="", "", IFERROR(LOOKUP(2,1/(COUNTIF($D$2:D257,mergednames)=0),mergednames), "")))</f>
        <v/>
      </c>
      <c r="E258" s="93" t="str">
        <f t="shared" ca="1" si="10"/>
        <v/>
      </c>
      <c r="F258" s="93" t="str">
        <f ca="1">IF($I$1&lt;&gt;"y", "", IF(A259="", "", IFERROR(LOOKUP(2,1/(COUNTIF($F$2:F257,get_country)=0),get_country), "")))</f>
        <v/>
      </c>
      <c r="G258" s="93" t="str">
        <f t="shared" ca="1" si="9"/>
        <v/>
      </c>
      <c r="H258" s="67" t="str">
        <f t="array" aca="1" ref="H258" ca="1">IF($I$1&lt;&gt;"y", "", IFERROR(INDEX(countrylistsize,MATCH(SMALL(NOT(countrylistsize="")*IF(ISNUMBER(countrylistsize),COUNTIF(countrylistsize,"&lt;="&amp;countrylistsize),COUNTIF(countrylistsize,"&lt;="&amp;countrylistsize)+SUM(ISNUMBER(countrylistsize))),ROWS(F$3:F258)+SUM(ISBLANK(countrylistsize))),NOT(countrylistsize="")*IF(ISNUMBER(countrylistsize),COUNTIF(countrylistsize,"&lt;="&amp;countrylistsize),COUNTIF(countrylistsize,"&lt;="&amp;countrylistsize)+SUM(ISNUMBER(countrylistsize))),0)), ""))</f>
        <v/>
      </c>
      <c r="I258" s="70"/>
      <c r="J258" s="67" t="str">
        <f t="array" aca="1" ref="J258" ca="1">IF($I$1&lt;&gt;"y", "", IFERROR(INDEX(admin1listsize,MATCH(SMALL(NOT(admin1listsize="")*IF(ISNUMBER(admin1listsize),COUNTIF(admin1listsize,"&lt;="&amp;admin1listsize),COUNTIF(admin1listsize,"&lt;="&amp;admin1listsize)+SUM(ISNUMBER(admin1listsize))),ROWS(D$3:D258)+SUM(ISBLANK(admin1listsize))),NOT(admin1listsize="")*IF(ISNUMBER(admin1listsize),COUNTIF(admin1listsize,"&lt;="&amp;admin1listsize),COUNTIF(admin1listsize,"&lt;="&amp;admin1listsize)+SUM(ISNUMBER(admin1listsize))),0)), ""))</f>
        <v/>
      </c>
      <c r="K258" s="71"/>
    </row>
    <row r="259" spans="1:11" s="1" customFormat="1" x14ac:dyDescent="0.25">
      <c r="A259" s="93" t="str">
        <f>IF($I$1&lt;&gt;"y", "", IF(ISBLANK(DATA!D260),"",IF(ISBLANK(DATA!K260),"NO DATA",DATA!K260)))</f>
        <v>Mexico</v>
      </c>
      <c r="B259" s="93" t="str">
        <f>IF($I$1&lt;&gt;"y", "",IF(ISBLANK(DATA!D260),"", IF(ISBLANK(DATA!L260),"NO DATA",DATA!L260)))</f>
        <v>Baja California Sur</v>
      </c>
      <c r="C259" s="93" t="str">
        <f t="shared" si="11"/>
        <v>Mexico@Baja California Sur</v>
      </c>
      <c r="D259" s="93" t="str">
        <f ca="1">IF($I$1&lt;&gt;"y", "", IF(C260="", "", IFERROR(LOOKUP(2,1/(COUNTIF($D$2:D258,mergednames)=0),mergednames), "")))</f>
        <v/>
      </c>
      <c r="E259" s="93" t="str">
        <f t="shared" ca="1" si="10"/>
        <v/>
      </c>
      <c r="F259" s="93" t="str">
        <f ca="1">IF($I$1&lt;&gt;"y", "", IF(A260="", "", IFERROR(LOOKUP(2,1/(COUNTIF($F$2:F258,get_country)=0),get_country), "")))</f>
        <v/>
      </c>
      <c r="G259" s="93" t="str">
        <f t="shared" ref="G259:G322" ca="1" si="12">IF($I$1&lt;&gt;"y", "", IF(F259="", "", G258+1))</f>
        <v/>
      </c>
      <c r="H259" s="67" t="str">
        <f t="array" aca="1" ref="H259" ca="1">IF($I$1&lt;&gt;"y", "", IFERROR(INDEX(countrylistsize,MATCH(SMALL(NOT(countrylistsize="")*IF(ISNUMBER(countrylistsize),COUNTIF(countrylistsize,"&lt;="&amp;countrylistsize),COUNTIF(countrylistsize,"&lt;="&amp;countrylistsize)+SUM(ISNUMBER(countrylistsize))),ROWS(F$3:F259)+SUM(ISBLANK(countrylistsize))),NOT(countrylistsize="")*IF(ISNUMBER(countrylistsize),COUNTIF(countrylistsize,"&lt;="&amp;countrylistsize),COUNTIF(countrylistsize,"&lt;="&amp;countrylistsize)+SUM(ISNUMBER(countrylistsize))),0)), ""))</f>
        <v/>
      </c>
      <c r="I259" s="70"/>
      <c r="J259" s="67" t="str">
        <f t="array" aca="1" ref="J259" ca="1">IF($I$1&lt;&gt;"y", "", IFERROR(INDEX(admin1listsize,MATCH(SMALL(NOT(admin1listsize="")*IF(ISNUMBER(admin1listsize),COUNTIF(admin1listsize,"&lt;="&amp;admin1listsize),COUNTIF(admin1listsize,"&lt;="&amp;admin1listsize)+SUM(ISNUMBER(admin1listsize))),ROWS(D$3:D259)+SUM(ISBLANK(admin1listsize))),NOT(admin1listsize="")*IF(ISNUMBER(admin1listsize),COUNTIF(admin1listsize,"&lt;="&amp;admin1listsize),COUNTIF(admin1listsize,"&lt;="&amp;admin1listsize)+SUM(ISNUMBER(admin1listsize))),0)), ""))</f>
        <v/>
      </c>
      <c r="K259" s="71"/>
    </row>
    <row r="260" spans="1:11" s="1" customFormat="1" x14ac:dyDescent="0.25">
      <c r="A260" s="93" t="str">
        <f>IF($I$1&lt;&gt;"y", "", IF(ISBLANK(DATA!D261),"",IF(ISBLANK(DATA!K261),"NO DATA",DATA!K261)))</f>
        <v>Mexico</v>
      </c>
      <c r="B260" s="93" t="str">
        <f>IF($I$1&lt;&gt;"y", "",IF(ISBLANK(DATA!D261),"", IF(ISBLANK(DATA!L261),"NO DATA",DATA!L261)))</f>
        <v>Baja California Sur</v>
      </c>
      <c r="C260" s="93" t="str">
        <f t="shared" si="11"/>
        <v>Mexico@Baja California Sur</v>
      </c>
      <c r="D260" s="93" t="str">
        <f ca="1">IF($I$1&lt;&gt;"y", "", IF(C261="", "", IFERROR(LOOKUP(2,1/(COUNTIF($D$2:D259,mergednames)=0),mergednames), "")))</f>
        <v/>
      </c>
      <c r="E260" s="93" t="str">
        <f t="shared" ref="E260:E323" ca="1" si="13">IF($I$1&lt;&gt;"y", "", IF(D260="", "", E259+1))</f>
        <v/>
      </c>
      <c r="F260" s="93" t="str">
        <f ca="1">IF($I$1&lt;&gt;"y", "", IF(A261="", "", IFERROR(LOOKUP(2,1/(COUNTIF($F$2:F259,get_country)=0),get_country), "")))</f>
        <v/>
      </c>
      <c r="G260" s="93" t="str">
        <f t="shared" ca="1" si="12"/>
        <v/>
      </c>
      <c r="H260" s="67" t="str">
        <f t="array" aca="1" ref="H260" ca="1">IF($I$1&lt;&gt;"y", "", IFERROR(INDEX(countrylistsize,MATCH(SMALL(NOT(countrylistsize="")*IF(ISNUMBER(countrylistsize),COUNTIF(countrylistsize,"&lt;="&amp;countrylistsize),COUNTIF(countrylistsize,"&lt;="&amp;countrylistsize)+SUM(ISNUMBER(countrylistsize))),ROWS(F$3:F260)+SUM(ISBLANK(countrylistsize))),NOT(countrylistsize="")*IF(ISNUMBER(countrylistsize),COUNTIF(countrylistsize,"&lt;="&amp;countrylistsize),COUNTIF(countrylistsize,"&lt;="&amp;countrylistsize)+SUM(ISNUMBER(countrylistsize))),0)), ""))</f>
        <v/>
      </c>
      <c r="I260" s="70"/>
      <c r="J260" s="67" t="str">
        <f t="array" aca="1" ref="J260" ca="1">IF($I$1&lt;&gt;"y", "", IFERROR(INDEX(admin1listsize,MATCH(SMALL(NOT(admin1listsize="")*IF(ISNUMBER(admin1listsize),COUNTIF(admin1listsize,"&lt;="&amp;admin1listsize),COUNTIF(admin1listsize,"&lt;="&amp;admin1listsize)+SUM(ISNUMBER(admin1listsize))),ROWS(D$3:D260)+SUM(ISBLANK(admin1listsize))),NOT(admin1listsize="")*IF(ISNUMBER(admin1listsize),COUNTIF(admin1listsize,"&lt;="&amp;admin1listsize),COUNTIF(admin1listsize,"&lt;="&amp;admin1listsize)+SUM(ISNUMBER(admin1listsize))),0)), ""))</f>
        <v/>
      </c>
      <c r="K260" s="71"/>
    </row>
    <row r="261" spans="1:11" s="1" customFormat="1" x14ac:dyDescent="0.25">
      <c r="A261" s="93" t="str">
        <f>IF($I$1&lt;&gt;"y", "", IF(ISBLANK(DATA!D262),"",IF(ISBLANK(DATA!K262),"NO DATA",DATA!K262)))</f>
        <v>Mexico</v>
      </c>
      <c r="B261" s="93" t="str">
        <f>IF($I$1&lt;&gt;"y", "",IF(ISBLANK(DATA!D262),"", IF(ISBLANK(DATA!L262),"NO DATA",DATA!L262)))</f>
        <v>Baja California Sur</v>
      </c>
      <c r="C261" s="93" t="str">
        <f t="shared" ref="C261:C324" si="14">IF($I$1&lt;&gt;"y", "", IF(A261="", "", A261&amp;"@"&amp;B261))</f>
        <v>Mexico@Baja California Sur</v>
      </c>
      <c r="D261" s="93" t="str">
        <f ca="1">IF($I$1&lt;&gt;"y", "", IF(C262="", "", IFERROR(LOOKUP(2,1/(COUNTIF($D$2:D260,mergednames)=0),mergednames), "")))</f>
        <v/>
      </c>
      <c r="E261" s="93" t="str">
        <f t="shared" ca="1" si="13"/>
        <v/>
      </c>
      <c r="F261" s="93" t="str">
        <f ca="1">IF($I$1&lt;&gt;"y", "", IF(A262="", "", IFERROR(LOOKUP(2,1/(COUNTIF($F$2:F260,get_country)=0),get_country), "")))</f>
        <v/>
      </c>
      <c r="G261" s="93" t="str">
        <f t="shared" ca="1" si="12"/>
        <v/>
      </c>
      <c r="H261" s="67" t="str">
        <f t="array" aca="1" ref="H261" ca="1">IF($I$1&lt;&gt;"y", "", IFERROR(INDEX(countrylistsize,MATCH(SMALL(NOT(countrylistsize="")*IF(ISNUMBER(countrylistsize),COUNTIF(countrylistsize,"&lt;="&amp;countrylistsize),COUNTIF(countrylistsize,"&lt;="&amp;countrylistsize)+SUM(ISNUMBER(countrylistsize))),ROWS(F$3:F261)+SUM(ISBLANK(countrylistsize))),NOT(countrylistsize="")*IF(ISNUMBER(countrylistsize),COUNTIF(countrylistsize,"&lt;="&amp;countrylistsize),COUNTIF(countrylistsize,"&lt;="&amp;countrylistsize)+SUM(ISNUMBER(countrylistsize))),0)), ""))</f>
        <v/>
      </c>
      <c r="I261" s="70"/>
      <c r="J261" s="67" t="str">
        <f t="array" aca="1" ref="J261" ca="1">IF($I$1&lt;&gt;"y", "", IFERROR(INDEX(admin1listsize,MATCH(SMALL(NOT(admin1listsize="")*IF(ISNUMBER(admin1listsize),COUNTIF(admin1listsize,"&lt;="&amp;admin1listsize),COUNTIF(admin1listsize,"&lt;="&amp;admin1listsize)+SUM(ISNUMBER(admin1listsize))),ROWS(D$3:D261)+SUM(ISBLANK(admin1listsize))),NOT(admin1listsize="")*IF(ISNUMBER(admin1listsize),COUNTIF(admin1listsize,"&lt;="&amp;admin1listsize),COUNTIF(admin1listsize,"&lt;="&amp;admin1listsize)+SUM(ISNUMBER(admin1listsize))),0)), ""))</f>
        <v/>
      </c>
      <c r="K261" s="71"/>
    </row>
    <row r="262" spans="1:11" s="1" customFormat="1" x14ac:dyDescent="0.25">
      <c r="A262" s="93" t="str">
        <f>IF($I$1&lt;&gt;"y", "", IF(ISBLANK(DATA!D263),"",IF(ISBLANK(DATA!K263),"NO DATA",DATA!K263)))</f>
        <v>Mexico</v>
      </c>
      <c r="B262" s="93" t="str">
        <f>IF($I$1&lt;&gt;"y", "",IF(ISBLANK(DATA!D263),"", IF(ISBLANK(DATA!L263),"NO DATA",DATA!L263)))</f>
        <v>Baja California Sur</v>
      </c>
      <c r="C262" s="93" t="str">
        <f t="shared" si="14"/>
        <v>Mexico@Baja California Sur</v>
      </c>
      <c r="D262" s="93" t="str">
        <f ca="1">IF($I$1&lt;&gt;"y", "", IF(C263="", "", IFERROR(LOOKUP(2,1/(COUNTIF($D$2:D261,mergednames)=0),mergednames), "")))</f>
        <v/>
      </c>
      <c r="E262" s="93" t="str">
        <f t="shared" ca="1" si="13"/>
        <v/>
      </c>
      <c r="F262" s="93" t="str">
        <f ca="1">IF($I$1&lt;&gt;"y", "", IF(A263="", "", IFERROR(LOOKUP(2,1/(COUNTIF($F$2:F261,get_country)=0),get_country), "")))</f>
        <v/>
      </c>
      <c r="G262" s="93" t="str">
        <f t="shared" ca="1" si="12"/>
        <v/>
      </c>
      <c r="H262" s="67" t="str">
        <f t="array" aca="1" ref="H262" ca="1">IF($I$1&lt;&gt;"y", "", IFERROR(INDEX(countrylistsize,MATCH(SMALL(NOT(countrylistsize="")*IF(ISNUMBER(countrylistsize),COUNTIF(countrylistsize,"&lt;="&amp;countrylistsize),COUNTIF(countrylistsize,"&lt;="&amp;countrylistsize)+SUM(ISNUMBER(countrylistsize))),ROWS(F$3:F262)+SUM(ISBLANK(countrylistsize))),NOT(countrylistsize="")*IF(ISNUMBER(countrylistsize),COUNTIF(countrylistsize,"&lt;="&amp;countrylistsize),COUNTIF(countrylistsize,"&lt;="&amp;countrylistsize)+SUM(ISNUMBER(countrylistsize))),0)), ""))</f>
        <v/>
      </c>
      <c r="I262" s="70"/>
      <c r="J262" s="67" t="str">
        <f t="array" aca="1" ref="J262" ca="1">IF($I$1&lt;&gt;"y", "", IFERROR(INDEX(admin1listsize,MATCH(SMALL(NOT(admin1listsize="")*IF(ISNUMBER(admin1listsize),COUNTIF(admin1listsize,"&lt;="&amp;admin1listsize),COUNTIF(admin1listsize,"&lt;="&amp;admin1listsize)+SUM(ISNUMBER(admin1listsize))),ROWS(D$3:D262)+SUM(ISBLANK(admin1listsize))),NOT(admin1listsize="")*IF(ISNUMBER(admin1listsize),COUNTIF(admin1listsize,"&lt;="&amp;admin1listsize),COUNTIF(admin1listsize,"&lt;="&amp;admin1listsize)+SUM(ISNUMBER(admin1listsize))),0)), ""))</f>
        <v/>
      </c>
      <c r="K262" s="71"/>
    </row>
    <row r="263" spans="1:11" s="1" customFormat="1" x14ac:dyDescent="0.25">
      <c r="A263" s="93" t="str">
        <f>IF($I$1&lt;&gt;"y", "", IF(ISBLANK(DATA!D264),"",IF(ISBLANK(DATA!K264),"NO DATA",DATA!K264)))</f>
        <v>Mexico</v>
      </c>
      <c r="B263" s="93" t="str">
        <f>IF($I$1&lt;&gt;"y", "",IF(ISBLANK(DATA!D264),"", IF(ISBLANK(DATA!L264),"NO DATA",DATA!L264)))</f>
        <v>Baja California Sur</v>
      </c>
      <c r="C263" s="93" t="str">
        <f t="shared" si="14"/>
        <v>Mexico@Baja California Sur</v>
      </c>
      <c r="D263" s="93" t="str">
        <f ca="1">IF($I$1&lt;&gt;"y", "", IF(C264="", "", IFERROR(LOOKUP(2,1/(COUNTIF($D$2:D262,mergednames)=0),mergednames), "")))</f>
        <v/>
      </c>
      <c r="E263" s="93" t="str">
        <f t="shared" ca="1" si="13"/>
        <v/>
      </c>
      <c r="F263" s="93" t="str">
        <f ca="1">IF($I$1&lt;&gt;"y", "", IF(A264="", "", IFERROR(LOOKUP(2,1/(COUNTIF($F$2:F262,get_country)=0),get_country), "")))</f>
        <v/>
      </c>
      <c r="G263" s="93" t="str">
        <f t="shared" ca="1" si="12"/>
        <v/>
      </c>
      <c r="H263" s="67" t="str">
        <f t="array" aca="1" ref="H263" ca="1">IF($I$1&lt;&gt;"y", "", IFERROR(INDEX(countrylistsize,MATCH(SMALL(NOT(countrylistsize="")*IF(ISNUMBER(countrylistsize),COUNTIF(countrylistsize,"&lt;="&amp;countrylistsize),COUNTIF(countrylistsize,"&lt;="&amp;countrylistsize)+SUM(ISNUMBER(countrylistsize))),ROWS(F$3:F263)+SUM(ISBLANK(countrylistsize))),NOT(countrylistsize="")*IF(ISNUMBER(countrylistsize),COUNTIF(countrylistsize,"&lt;="&amp;countrylistsize),COUNTIF(countrylistsize,"&lt;="&amp;countrylistsize)+SUM(ISNUMBER(countrylistsize))),0)), ""))</f>
        <v/>
      </c>
      <c r="I263" s="70"/>
      <c r="J263" s="67" t="str">
        <f t="array" aca="1" ref="J263" ca="1">IF($I$1&lt;&gt;"y", "", IFERROR(INDEX(admin1listsize,MATCH(SMALL(NOT(admin1listsize="")*IF(ISNUMBER(admin1listsize),COUNTIF(admin1listsize,"&lt;="&amp;admin1listsize),COUNTIF(admin1listsize,"&lt;="&amp;admin1listsize)+SUM(ISNUMBER(admin1listsize))),ROWS(D$3:D263)+SUM(ISBLANK(admin1listsize))),NOT(admin1listsize="")*IF(ISNUMBER(admin1listsize),COUNTIF(admin1listsize,"&lt;="&amp;admin1listsize),COUNTIF(admin1listsize,"&lt;="&amp;admin1listsize)+SUM(ISNUMBER(admin1listsize))),0)), ""))</f>
        <v/>
      </c>
      <c r="K263" s="71"/>
    </row>
    <row r="264" spans="1:11" s="1" customFormat="1" x14ac:dyDescent="0.25">
      <c r="A264" s="93" t="str">
        <f>IF($I$1&lt;&gt;"y", "", IF(ISBLANK(DATA!D265),"",IF(ISBLANK(DATA!K265),"NO DATA",DATA!K265)))</f>
        <v>Mexico</v>
      </c>
      <c r="B264" s="93" t="str">
        <f>IF($I$1&lt;&gt;"y", "",IF(ISBLANK(DATA!D265),"", IF(ISBLANK(DATA!L265),"NO DATA",DATA!L265)))</f>
        <v>Baja California Sur</v>
      </c>
      <c r="C264" s="93" t="str">
        <f t="shared" si="14"/>
        <v>Mexico@Baja California Sur</v>
      </c>
      <c r="D264" s="93" t="str">
        <f ca="1">IF($I$1&lt;&gt;"y", "", IF(C265="", "", IFERROR(LOOKUP(2,1/(COUNTIF($D$2:D263,mergednames)=0),mergednames), "")))</f>
        <v/>
      </c>
      <c r="E264" s="93" t="str">
        <f t="shared" ca="1" si="13"/>
        <v/>
      </c>
      <c r="F264" s="93" t="str">
        <f ca="1">IF($I$1&lt;&gt;"y", "", IF(A265="", "", IFERROR(LOOKUP(2,1/(COUNTIF($F$2:F263,get_country)=0),get_country), "")))</f>
        <v/>
      </c>
      <c r="G264" s="93" t="str">
        <f t="shared" ca="1" si="12"/>
        <v/>
      </c>
      <c r="H264" s="67" t="str">
        <f t="array" aca="1" ref="H264" ca="1">IF($I$1&lt;&gt;"y", "", IFERROR(INDEX(countrylistsize,MATCH(SMALL(NOT(countrylistsize="")*IF(ISNUMBER(countrylistsize),COUNTIF(countrylistsize,"&lt;="&amp;countrylistsize),COUNTIF(countrylistsize,"&lt;="&amp;countrylistsize)+SUM(ISNUMBER(countrylistsize))),ROWS(F$3:F264)+SUM(ISBLANK(countrylistsize))),NOT(countrylistsize="")*IF(ISNUMBER(countrylistsize),COUNTIF(countrylistsize,"&lt;="&amp;countrylistsize),COUNTIF(countrylistsize,"&lt;="&amp;countrylistsize)+SUM(ISNUMBER(countrylistsize))),0)), ""))</f>
        <v/>
      </c>
      <c r="I264" s="70"/>
      <c r="J264" s="67" t="str">
        <f t="array" aca="1" ref="J264" ca="1">IF($I$1&lt;&gt;"y", "", IFERROR(INDEX(admin1listsize,MATCH(SMALL(NOT(admin1listsize="")*IF(ISNUMBER(admin1listsize),COUNTIF(admin1listsize,"&lt;="&amp;admin1listsize),COUNTIF(admin1listsize,"&lt;="&amp;admin1listsize)+SUM(ISNUMBER(admin1listsize))),ROWS(D$3:D264)+SUM(ISBLANK(admin1listsize))),NOT(admin1listsize="")*IF(ISNUMBER(admin1listsize),COUNTIF(admin1listsize,"&lt;="&amp;admin1listsize),COUNTIF(admin1listsize,"&lt;="&amp;admin1listsize)+SUM(ISNUMBER(admin1listsize))),0)), ""))</f>
        <v/>
      </c>
      <c r="K264" s="71"/>
    </row>
    <row r="265" spans="1:11" s="1" customFormat="1" x14ac:dyDescent="0.25">
      <c r="A265" s="93" t="str">
        <f>IF($I$1&lt;&gt;"y", "", IF(ISBLANK(DATA!D266),"",IF(ISBLANK(DATA!K266),"NO DATA",DATA!K266)))</f>
        <v>Mexico</v>
      </c>
      <c r="B265" s="93" t="str">
        <f>IF($I$1&lt;&gt;"y", "",IF(ISBLANK(DATA!D266),"", IF(ISBLANK(DATA!L266),"NO DATA",DATA!L266)))</f>
        <v>Baja California Sur</v>
      </c>
      <c r="C265" s="93" t="str">
        <f t="shared" si="14"/>
        <v>Mexico@Baja California Sur</v>
      </c>
      <c r="D265" s="93" t="str">
        <f ca="1">IF($I$1&lt;&gt;"y", "", IF(C266="", "", IFERROR(LOOKUP(2,1/(COUNTIF($D$2:D264,mergednames)=0),mergednames), "")))</f>
        <v/>
      </c>
      <c r="E265" s="93" t="str">
        <f t="shared" ca="1" si="13"/>
        <v/>
      </c>
      <c r="F265" s="93" t="str">
        <f ca="1">IF($I$1&lt;&gt;"y", "", IF(A266="", "", IFERROR(LOOKUP(2,1/(COUNTIF($F$2:F264,get_country)=0),get_country), "")))</f>
        <v/>
      </c>
      <c r="G265" s="93" t="str">
        <f t="shared" ca="1" si="12"/>
        <v/>
      </c>
      <c r="H265" s="67" t="str">
        <f t="array" aca="1" ref="H265" ca="1">IF($I$1&lt;&gt;"y", "", IFERROR(INDEX(countrylistsize,MATCH(SMALL(NOT(countrylistsize="")*IF(ISNUMBER(countrylistsize),COUNTIF(countrylistsize,"&lt;="&amp;countrylistsize),COUNTIF(countrylistsize,"&lt;="&amp;countrylistsize)+SUM(ISNUMBER(countrylistsize))),ROWS(F$3:F265)+SUM(ISBLANK(countrylistsize))),NOT(countrylistsize="")*IF(ISNUMBER(countrylistsize),COUNTIF(countrylistsize,"&lt;="&amp;countrylistsize),COUNTIF(countrylistsize,"&lt;="&amp;countrylistsize)+SUM(ISNUMBER(countrylistsize))),0)), ""))</f>
        <v/>
      </c>
      <c r="I265" s="70"/>
      <c r="J265" s="67" t="str">
        <f t="array" aca="1" ref="J265" ca="1">IF($I$1&lt;&gt;"y", "", IFERROR(INDEX(admin1listsize,MATCH(SMALL(NOT(admin1listsize="")*IF(ISNUMBER(admin1listsize),COUNTIF(admin1listsize,"&lt;="&amp;admin1listsize),COUNTIF(admin1listsize,"&lt;="&amp;admin1listsize)+SUM(ISNUMBER(admin1listsize))),ROWS(D$3:D265)+SUM(ISBLANK(admin1listsize))),NOT(admin1listsize="")*IF(ISNUMBER(admin1listsize),COUNTIF(admin1listsize,"&lt;="&amp;admin1listsize),COUNTIF(admin1listsize,"&lt;="&amp;admin1listsize)+SUM(ISNUMBER(admin1listsize))),0)), ""))</f>
        <v/>
      </c>
      <c r="K265" s="71"/>
    </row>
    <row r="266" spans="1:11" s="1" customFormat="1" x14ac:dyDescent="0.25">
      <c r="A266" s="93" t="str">
        <f>IF($I$1&lt;&gt;"y", "", IF(ISBLANK(DATA!D267),"",IF(ISBLANK(DATA!K267),"NO DATA",DATA!K267)))</f>
        <v>Mexico</v>
      </c>
      <c r="B266" s="93" t="str">
        <f>IF($I$1&lt;&gt;"y", "",IF(ISBLANK(DATA!D267),"", IF(ISBLANK(DATA!L267),"NO DATA",DATA!L267)))</f>
        <v>Baja California Sur</v>
      </c>
      <c r="C266" s="93" t="str">
        <f t="shared" si="14"/>
        <v>Mexico@Baja California Sur</v>
      </c>
      <c r="D266" s="93" t="str">
        <f ca="1">IF($I$1&lt;&gt;"y", "", IF(C267="", "", IFERROR(LOOKUP(2,1/(COUNTIF($D$2:D265,mergednames)=0),mergednames), "")))</f>
        <v/>
      </c>
      <c r="E266" s="93" t="str">
        <f t="shared" ca="1" si="13"/>
        <v/>
      </c>
      <c r="F266" s="93" t="str">
        <f ca="1">IF($I$1&lt;&gt;"y", "", IF(A267="", "", IFERROR(LOOKUP(2,1/(COUNTIF($F$2:F265,get_country)=0),get_country), "")))</f>
        <v/>
      </c>
      <c r="G266" s="93" t="str">
        <f t="shared" ca="1" si="12"/>
        <v/>
      </c>
      <c r="H266" s="67" t="str">
        <f t="array" aca="1" ref="H266" ca="1">IF($I$1&lt;&gt;"y", "", IFERROR(INDEX(countrylistsize,MATCH(SMALL(NOT(countrylistsize="")*IF(ISNUMBER(countrylistsize),COUNTIF(countrylistsize,"&lt;="&amp;countrylistsize),COUNTIF(countrylistsize,"&lt;="&amp;countrylistsize)+SUM(ISNUMBER(countrylistsize))),ROWS(F$3:F266)+SUM(ISBLANK(countrylistsize))),NOT(countrylistsize="")*IF(ISNUMBER(countrylistsize),COUNTIF(countrylistsize,"&lt;="&amp;countrylistsize),COUNTIF(countrylistsize,"&lt;="&amp;countrylistsize)+SUM(ISNUMBER(countrylistsize))),0)), ""))</f>
        <v/>
      </c>
      <c r="I266" s="70"/>
      <c r="J266" s="67" t="str">
        <f t="array" aca="1" ref="J266" ca="1">IF($I$1&lt;&gt;"y", "", IFERROR(INDEX(admin1listsize,MATCH(SMALL(NOT(admin1listsize="")*IF(ISNUMBER(admin1listsize),COUNTIF(admin1listsize,"&lt;="&amp;admin1listsize),COUNTIF(admin1listsize,"&lt;="&amp;admin1listsize)+SUM(ISNUMBER(admin1listsize))),ROWS(D$3:D266)+SUM(ISBLANK(admin1listsize))),NOT(admin1listsize="")*IF(ISNUMBER(admin1listsize),COUNTIF(admin1listsize,"&lt;="&amp;admin1listsize),COUNTIF(admin1listsize,"&lt;="&amp;admin1listsize)+SUM(ISNUMBER(admin1listsize))),0)), ""))</f>
        <v/>
      </c>
      <c r="K266" s="71"/>
    </row>
    <row r="267" spans="1:11" s="1" customFormat="1" x14ac:dyDescent="0.25">
      <c r="A267" s="93" t="str">
        <f>IF($I$1&lt;&gt;"y", "", IF(ISBLANK(DATA!D268),"",IF(ISBLANK(DATA!K268),"NO DATA",DATA!K268)))</f>
        <v>Mexico</v>
      </c>
      <c r="B267" s="93" t="str">
        <f>IF($I$1&lt;&gt;"y", "",IF(ISBLANK(DATA!D268),"", IF(ISBLANK(DATA!L268),"NO DATA",DATA!L268)))</f>
        <v>Baja California Sur</v>
      </c>
      <c r="C267" s="93" t="str">
        <f t="shared" si="14"/>
        <v>Mexico@Baja California Sur</v>
      </c>
      <c r="D267" s="93" t="str">
        <f ca="1">IF($I$1&lt;&gt;"y", "", IF(C268="", "", IFERROR(LOOKUP(2,1/(COUNTIF($D$2:D266,mergednames)=0),mergednames), "")))</f>
        <v/>
      </c>
      <c r="E267" s="93" t="str">
        <f t="shared" ca="1" si="13"/>
        <v/>
      </c>
      <c r="F267" s="93" t="str">
        <f ca="1">IF($I$1&lt;&gt;"y", "", IF(A268="", "", IFERROR(LOOKUP(2,1/(COUNTIF($F$2:F266,get_country)=0),get_country), "")))</f>
        <v/>
      </c>
      <c r="G267" s="93" t="str">
        <f t="shared" ca="1" si="12"/>
        <v/>
      </c>
      <c r="H267" s="67" t="str">
        <f t="array" aca="1" ref="H267" ca="1">IF($I$1&lt;&gt;"y", "", IFERROR(INDEX(countrylistsize,MATCH(SMALL(NOT(countrylistsize="")*IF(ISNUMBER(countrylistsize),COUNTIF(countrylistsize,"&lt;="&amp;countrylistsize),COUNTIF(countrylistsize,"&lt;="&amp;countrylistsize)+SUM(ISNUMBER(countrylistsize))),ROWS(F$3:F267)+SUM(ISBLANK(countrylistsize))),NOT(countrylistsize="")*IF(ISNUMBER(countrylistsize),COUNTIF(countrylistsize,"&lt;="&amp;countrylistsize),COUNTIF(countrylistsize,"&lt;="&amp;countrylistsize)+SUM(ISNUMBER(countrylistsize))),0)), ""))</f>
        <v/>
      </c>
      <c r="I267" s="70"/>
      <c r="J267" s="67" t="str">
        <f t="array" aca="1" ref="J267" ca="1">IF($I$1&lt;&gt;"y", "", IFERROR(INDEX(admin1listsize,MATCH(SMALL(NOT(admin1listsize="")*IF(ISNUMBER(admin1listsize),COUNTIF(admin1listsize,"&lt;="&amp;admin1listsize),COUNTIF(admin1listsize,"&lt;="&amp;admin1listsize)+SUM(ISNUMBER(admin1listsize))),ROWS(D$3:D267)+SUM(ISBLANK(admin1listsize))),NOT(admin1listsize="")*IF(ISNUMBER(admin1listsize),COUNTIF(admin1listsize,"&lt;="&amp;admin1listsize),COUNTIF(admin1listsize,"&lt;="&amp;admin1listsize)+SUM(ISNUMBER(admin1listsize))),0)), ""))</f>
        <v/>
      </c>
      <c r="K267" s="71"/>
    </row>
    <row r="268" spans="1:11" s="1" customFormat="1" x14ac:dyDescent="0.25">
      <c r="A268" s="93" t="str">
        <f>IF($I$1&lt;&gt;"y", "", IF(ISBLANK(DATA!D269),"",IF(ISBLANK(DATA!K269),"NO DATA",DATA!K269)))</f>
        <v>Mexico</v>
      </c>
      <c r="B268" s="93" t="str">
        <f>IF($I$1&lt;&gt;"y", "",IF(ISBLANK(DATA!D269),"", IF(ISBLANK(DATA!L269),"NO DATA",DATA!L269)))</f>
        <v>Baja California Sur</v>
      </c>
      <c r="C268" s="93" t="str">
        <f t="shared" si="14"/>
        <v>Mexico@Baja California Sur</v>
      </c>
      <c r="D268" s="93" t="str">
        <f ca="1">IF($I$1&lt;&gt;"y", "", IF(C269="", "", IFERROR(LOOKUP(2,1/(COUNTIF($D$2:D267,mergednames)=0),mergednames), "")))</f>
        <v/>
      </c>
      <c r="E268" s="93" t="str">
        <f t="shared" ca="1" si="13"/>
        <v/>
      </c>
      <c r="F268" s="93" t="str">
        <f ca="1">IF($I$1&lt;&gt;"y", "", IF(A269="", "", IFERROR(LOOKUP(2,1/(COUNTIF($F$2:F267,get_country)=0),get_country), "")))</f>
        <v/>
      </c>
      <c r="G268" s="93" t="str">
        <f t="shared" ca="1" si="12"/>
        <v/>
      </c>
      <c r="H268" s="67" t="str">
        <f t="array" aca="1" ref="H268" ca="1">IF($I$1&lt;&gt;"y", "", IFERROR(INDEX(countrylistsize,MATCH(SMALL(NOT(countrylistsize="")*IF(ISNUMBER(countrylistsize),COUNTIF(countrylistsize,"&lt;="&amp;countrylistsize),COUNTIF(countrylistsize,"&lt;="&amp;countrylistsize)+SUM(ISNUMBER(countrylistsize))),ROWS(F$3:F268)+SUM(ISBLANK(countrylistsize))),NOT(countrylistsize="")*IF(ISNUMBER(countrylistsize),COUNTIF(countrylistsize,"&lt;="&amp;countrylistsize),COUNTIF(countrylistsize,"&lt;="&amp;countrylistsize)+SUM(ISNUMBER(countrylistsize))),0)), ""))</f>
        <v/>
      </c>
      <c r="I268" s="70"/>
      <c r="J268" s="67" t="str">
        <f t="array" aca="1" ref="J268" ca="1">IF($I$1&lt;&gt;"y", "", IFERROR(INDEX(admin1listsize,MATCH(SMALL(NOT(admin1listsize="")*IF(ISNUMBER(admin1listsize),COUNTIF(admin1listsize,"&lt;="&amp;admin1listsize),COUNTIF(admin1listsize,"&lt;="&amp;admin1listsize)+SUM(ISNUMBER(admin1listsize))),ROWS(D$3:D268)+SUM(ISBLANK(admin1listsize))),NOT(admin1listsize="")*IF(ISNUMBER(admin1listsize),COUNTIF(admin1listsize,"&lt;="&amp;admin1listsize),COUNTIF(admin1listsize,"&lt;="&amp;admin1listsize)+SUM(ISNUMBER(admin1listsize))),0)), ""))</f>
        <v/>
      </c>
      <c r="K268" s="71"/>
    </row>
    <row r="269" spans="1:11" s="1" customFormat="1" x14ac:dyDescent="0.25">
      <c r="A269" s="93" t="str">
        <f>IF($I$1&lt;&gt;"y", "", IF(ISBLANK(DATA!D270),"",IF(ISBLANK(DATA!K270),"NO DATA",DATA!K270)))</f>
        <v>Mexico</v>
      </c>
      <c r="B269" s="93" t="str">
        <f>IF($I$1&lt;&gt;"y", "",IF(ISBLANK(DATA!D270),"", IF(ISBLANK(DATA!L270),"NO DATA",DATA!L270)))</f>
        <v>Baja California Sur</v>
      </c>
      <c r="C269" s="93" t="str">
        <f t="shared" si="14"/>
        <v>Mexico@Baja California Sur</v>
      </c>
      <c r="D269" s="93" t="str">
        <f ca="1">IF($I$1&lt;&gt;"y", "", IF(C270="", "", IFERROR(LOOKUP(2,1/(COUNTIF($D$2:D268,mergednames)=0),mergednames), "")))</f>
        <v/>
      </c>
      <c r="E269" s="93" t="str">
        <f t="shared" ca="1" si="13"/>
        <v/>
      </c>
      <c r="F269" s="93" t="str">
        <f ca="1">IF($I$1&lt;&gt;"y", "", IF(A270="", "", IFERROR(LOOKUP(2,1/(COUNTIF($F$2:F268,get_country)=0),get_country), "")))</f>
        <v/>
      </c>
      <c r="G269" s="93" t="str">
        <f t="shared" ca="1" si="12"/>
        <v/>
      </c>
      <c r="H269" s="67" t="str">
        <f t="array" aca="1" ref="H269" ca="1">IF($I$1&lt;&gt;"y", "", IFERROR(INDEX(countrylistsize,MATCH(SMALL(NOT(countrylistsize="")*IF(ISNUMBER(countrylistsize),COUNTIF(countrylistsize,"&lt;="&amp;countrylistsize),COUNTIF(countrylistsize,"&lt;="&amp;countrylistsize)+SUM(ISNUMBER(countrylistsize))),ROWS(F$3:F269)+SUM(ISBLANK(countrylistsize))),NOT(countrylistsize="")*IF(ISNUMBER(countrylistsize),COUNTIF(countrylistsize,"&lt;="&amp;countrylistsize),COUNTIF(countrylistsize,"&lt;="&amp;countrylistsize)+SUM(ISNUMBER(countrylistsize))),0)), ""))</f>
        <v/>
      </c>
      <c r="I269" s="70"/>
      <c r="J269" s="67" t="str">
        <f t="array" aca="1" ref="J269" ca="1">IF($I$1&lt;&gt;"y", "", IFERROR(INDEX(admin1listsize,MATCH(SMALL(NOT(admin1listsize="")*IF(ISNUMBER(admin1listsize),COUNTIF(admin1listsize,"&lt;="&amp;admin1listsize),COUNTIF(admin1listsize,"&lt;="&amp;admin1listsize)+SUM(ISNUMBER(admin1listsize))),ROWS(D$3:D269)+SUM(ISBLANK(admin1listsize))),NOT(admin1listsize="")*IF(ISNUMBER(admin1listsize),COUNTIF(admin1listsize,"&lt;="&amp;admin1listsize),COUNTIF(admin1listsize,"&lt;="&amp;admin1listsize)+SUM(ISNUMBER(admin1listsize))),0)), ""))</f>
        <v/>
      </c>
      <c r="K269" s="71"/>
    </row>
    <row r="270" spans="1:11" s="1" customFormat="1" x14ac:dyDescent="0.25">
      <c r="A270" s="93" t="str">
        <f>IF($I$1&lt;&gt;"y", "", IF(ISBLANK(DATA!D271),"",IF(ISBLANK(DATA!K271),"NO DATA",DATA!K271)))</f>
        <v>Mexico</v>
      </c>
      <c r="B270" s="93" t="str">
        <f>IF($I$1&lt;&gt;"y", "",IF(ISBLANK(DATA!D271),"", IF(ISBLANK(DATA!L271),"NO DATA",DATA!L271)))</f>
        <v>Baja California Sur</v>
      </c>
      <c r="C270" s="93" t="str">
        <f t="shared" si="14"/>
        <v>Mexico@Baja California Sur</v>
      </c>
      <c r="D270" s="93" t="str">
        <f ca="1">IF($I$1&lt;&gt;"y", "", IF(C271="", "", IFERROR(LOOKUP(2,1/(COUNTIF($D$2:D269,mergednames)=0),mergednames), "")))</f>
        <v/>
      </c>
      <c r="E270" s="93" t="str">
        <f t="shared" ca="1" si="13"/>
        <v/>
      </c>
      <c r="F270" s="93" t="str">
        <f ca="1">IF($I$1&lt;&gt;"y", "", IF(A271="", "", IFERROR(LOOKUP(2,1/(COUNTIF($F$2:F269,get_country)=0),get_country), "")))</f>
        <v/>
      </c>
      <c r="G270" s="93" t="str">
        <f t="shared" ca="1" si="12"/>
        <v/>
      </c>
      <c r="H270" s="67" t="str">
        <f t="array" aca="1" ref="H270" ca="1">IF($I$1&lt;&gt;"y", "", IFERROR(INDEX(countrylistsize,MATCH(SMALL(NOT(countrylistsize="")*IF(ISNUMBER(countrylistsize),COUNTIF(countrylistsize,"&lt;="&amp;countrylistsize),COUNTIF(countrylistsize,"&lt;="&amp;countrylistsize)+SUM(ISNUMBER(countrylistsize))),ROWS(F$3:F270)+SUM(ISBLANK(countrylistsize))),NOT(countrylistsize="")*IF(ISNUMBER(countrylistsize),COUNTIF(countrylistsize,"&lt;="&amp;countrylistsize),COUNTIF(countrylistsize,"&lt;="&amp;countrylistsize)+SUM(ISNUMBER(countrylistsize))),0)), ""))</f>
        <v/>
      </c>
      <c r="I270" s="70"/>
      <c r="J270" s="67" t="str">
        <f t="array" aca="1" ref="J270" ca="1">IF($I$1&lt;&gt;"y", "", IFERROR(INDEX(admin1listsize,MATCH(SMALL(NOT(admin1listsize="")*IF(ISNUMBER(admin1listsize),COUNTIF(admin1listsize,"&lt;="&amp;admin1listsize),COUNTIF(admin1listsize,"&lt;="&amp;admin1listsize)+SUM(ISNUMBER(admin1listsize))),ROWS(D$3:D270)+SUM(ISBLANK(admin1listsize))),NOT(admin1listsize="")*IF(ISNUMBER(admin1listsize),COUNTIF(admin1listsize,"&lt;="&amp;admin1listsize),COUNTIF(admin1listsize,"&lt;="&amp;admin1listsize)+SUM(ISNUMBER(admin1listsize))),0)), ""))</f>
        <v/>
      </c>
      <c r="K270" s="71"/>
    </row>
    <row r="271" spans="1:11" s="1" customFormat="1" x14ac:dyDescent="0.25">
      <c r="A271" s="93" t="str">
        <f>IF($I$1&lt;&gt;"y", "", IF(ISBLANK(DATA!D272),"",IF(ISBLANK(DATA!K272),"NO DATA",DATA!K272)))</f>
        <v>Mexico</v>
      </c>
      <c r="B271" s="93" t="str">
        <f>IF($I$1&lt;&gt;"y", "",IF(ISBLANK(DATA!D272),"", IF(ISBLANK(DATA!L272),"NO DATA",DATA!L272)))</f>
        <v>Baja California Sur</v>
      </c>
      <c r="C271" s="93" t="str">
        <f t="shared" si="14"/>
        <v>Mexico@Baja California Sur</v>
      </c>
      <c r="D271" s="93" t="str">
        <f ca="1">IF($I$1&lt;&gt;"y", "", IF(C272="", "", IFERROR(LOOKUP(2,1/(COUNTIF($D$2:D270,mergednames)=0),mergednames), "")))</f>
        <v/>
      </c>
      <c r="E271" s="93" t="str">
        <f t="shared" ca="1" si="13"/>
        <v/>
      </c>
      <c r="F271" s="93" t="str">
        <f ca="1">IF($I$1&lt;&gt;"y", "", IF(A272="", "", IFERROR(LOOKUP(2,1/(COUNTIF($F$2:F270,get_country)=0),get_country), "")))</f>
        <v/>
      </c>
      <c r="G271" s="93" t="str">
        <f t="shared" ca="1" si="12"/>
        <v/>
      </c>
      <c r="H271" s="67" t="str">
        <f t="array" aca="1" ref="H271" ca="1">IF($I$1&lt;&gt;"y", "", IFERROR(INDEX(countrylistsize,MATCH(SMALL(NOT(countrylistsize="")*IF(ISNUMBER(countrylistsize),COUNTIF(countrylistsize,"&lt;="&amp;countrylistsize),COUNTIF(countrylistsize,"&lt;="&amp;countrylistsize)+SUM(ISNUMBER(countrylistsize))),ROWS(F$3:F271)+SUM(ISBLANK(countrylistsize))),NOT(countrylistsize="")*IF(ISNUMBER(countrylistsize),COUNTIF(countrylistsize,"&lt;="&amp;countrylistsize),COUNTIF(countrylistsize,"&lt;="&amp;countrylistsize)+SUM(ISNUMBER(countrylistsize))),0)), ""))</f>
        <v/>
      </c>
      <c r="I271" s="70"/>
      <c r="J271" s="67" t="str">
        <f t="array" aca="1" ref="J271" ca="1">IF($I$1&lt;&gt;"y", "", IFERROR(INDEX(admin1listsize,MATCH(SMALL(NOT(admin1listsize="")*IF(ISNUMBER(admin1listsize),COUNTIF(admin1listsize,"&lt;="&amp;admin1listsize),COUNTIF(admin1listsize,"&lt;="&amp;admin1listsize)+SUM(ISNUMBER(admin1listsize))),ROWS(D$3:D271)+SUM(ISBLANK(admin1listsize))),NOT(admin1listsize="")*IF(ISNUMBER(admin1listsize),COUNTIF(admin1listsize,"&lt;="&amp;admin1listsize),COUNTIF(admin1listsize,"&lt;="&amp;admin1listsize)+SUM(ISNUMBER(admin1listsize))),0)), ""))</f>
        <v/>
      </c>
      <c r="K271" s="71"/>
    </row>
    <row r="272" spans="1:11" s="1" customFormat="1" x14ac:dyDescent="0.25">
      <c r="A272" s="93" t="str">
        <f>IF($I$1&lt;&gt;"y", "", IF(ISBLANK(DATA!D273),"",IF(ISBLANK(DATA!K273),"NO DATA",DATA!K273)))</f>
        <v>Mexico</v>
      </c>
      <c r="B272" s="93" t="str">
        <f>IF($I$1&lt;&gt;"y", "",IF(ISBLANK(DATA!D273),"", IF(ISBLANK(DATA!L273),"NO DATA",DATA!L273)))</f>
        <v>Baja California Sur</v>
      </c>
      <c r="C272" s="93" t="str">
        <f t="shared" si="14"/>
        <v>Mexico@Baja California Sur</v>
      </c>
      <c r="D272" s="93" t="str">
        <f ca="1">IF($I$1&lt;&gt;"y", "", IF(C273="", "", IFERROR(LOOKUP(2,1/(COUNTIF($D$2:D271,mergednames)=0),mergednames), "")))</f>
        <v/>
      </c>
      <c r="E272" s="93" t="str">
        <f t="shared" ca="1" si="13"/>
        <v/>
      </c>
      <c r="F272" s="93" t="str">
        <f ca="1">IF($I$1&lt;&gt;"y", "", IF(A273="", "", IFERROR(LOOKUP(2,1/(COUNTIF($F$2:F271,get_country)=0),get_country), "")))</f>
        <v/>
      </c>
      <c r="G272" s="93" t="str">
        <f t="shared" ca="1" si="12"/>
        <v/>
      </c>
      <c r="H272" s="67" t="str">
        <f t="array" aca="1" ref="H272" ca="1">IF($I$1&lt;&gt;"y", "", IFERROR(INDEX(countrylistsize,MATCH(SMALL(NOT(countrylistsize="")*IF(ISNUMBER(countrylistsize),COUNTIF(countrylistsize,"&lt;="&amp;countrylistsize),COUNTIF(countrylistsize,"&lt;="&amp;countrylistsize)+SUM(ISNUMBER(countrylistsize))),ROWS(F$3:F272)+SUM(ISBLANK(countrylistsize))),NOT(countrylistsize="")*IF(ISNUMBER(countrylistsize),COUNTIF(countrylistsize,"&lt;="&amp;countrylistsize),COUNTIF(countrylistsize,"&lt;="&amp;countrylistsize)+SUM(ISNUMBER(countrylistsize))),0)), ""))</f>
        <v/>
      </c>
      <c r="I272" s="70"/>
      <c r="J272" s="67" t="str">
        <f t="array" aca="1" ref="J272" ca="1">IF($I$1&lt;&gt;"y", "", IFERROR(INDEX(admin1listsize,MATCH(SMALL(NOT(admin1listsize="")*IF(ISNUMBER(admin1listsize),COUNTIF(admin1listsize,"&lt;="&amp;admin1listsize),COUNTIF(admin1listsize,"&lt;="&amp;admin1listsize)+SUM(ISNUMBER(admin1listsize))),ROWS(D$3:D272)+SUM(ISBLANK(admin1listsize))),NOT(admin1listsize="")*IF(ISNUMBER(admin1listsize),COUNTIF(admin1listsize,"&lt;="&amp;admin1listsize),COUNTIF(admin1listsize,"&lt;="&amp;admin1listsize)+SUM(ISNUMBER(admin1listsize))),0)), ""))</f>
        <v/>
      </c>
      <c r="K272" s="71"/>
    </row>
    <row r="273" spans="1:11" s="1" customFormat="1" x14ac:dyDescent="0.25">
      <c r="A273" s="93" t="str">
        <f>IF($I$1&lt;&gt;"y", "", IF(ISBLANK(DATA!D274),"",IF(ISBLANK(DATA!K274),"NO DATA",DATA!K274)))</f>
        <v>Mexico</v>
      </c>
      <c r="B273" s="93" t="str">
        <f>IF($I$1&lt;&gt;"y", "",IF(ISBLANK(DATA!D274),"", IF(ISBLANK(DATA!L274),"NO DATA",DATA!L274)))</f>
        <v>Baja California Sur</v>
      </c>
      <c r="C273" s="93" t="str">
        <f t="shared" si="14"/>
        <v>Mexico@Baja California Sur</v>
      </c>
      <c r="D273" s="93" t="str">
        <f ca="1">IF($I$1&lt;&gt;"y", "", IF(C274="", "", IFERROR(LOOKUP(2,1/(COUNTIF($D$2:D272,mergednames)=0),mergednames), "")))</f>
        <v/>
      </c>
      <c r="E273" s="93" t="str">
        <f t="shared" ca="1" si="13"/>
        <v/>
      </c>
      <c r="F273" s="93" t="str">
        <f ca="1">IF($I$1&lt;&gt;"y", "", IF(A274="", "", IFERROR(LOOKUP(2,1/(COUNTIF($F$2:F272,get_country)=0),get_country), "")))</f>
        <v/>
      </c>
      <c r="G273" s="93" t="str">
        <f t="shared" ca="1" si="12"/>
        <v/>
      </c>
      <c r="H273" s="67" t="str">
        <f t="array" aca="1" ref="H273" ca="1">IF($I$1&lt;&gt;"y", "", IFERROR(INDEX(countrylistsize,MATCH(SMALL(NOT(countrylistsize="")*IF(ISNUMBER(countrylistsize),COUNTIF(countrylistsize,"&lt;="&amp;countrylistsize),COUNTIF(countrylistsize,"&lt;="&amp;countrylistsize)+SUM(ISNUMBER(countrylistsize))),ROWS(F$3:F273)+SUM(ISBLANK(countrylistsize))),NOT(countrylistsize="")*IF(ISNUMBER(countrylistsize),COUNTIF(countrylistsize,"&lt;="&amp;countrylistsize),COUNTIF(countrylistsize,"&lt;="&amp;countrylistsize)+SUM(ISNUMBER(countrylistsize))),0)), ""))</f>
        <v/>
      </c>
      <c r="I273" s="70"/>
      <c r="J273" s="67" t="str">
        <f t="array" aca="1" ref="J273" ca="1">IF($I$1&lt;&gt;"y", "", IFERROR(INDEX(admin1listsize,MATCH(SMALL(NOT(admin1listsize="")*IF(ISNUMBER(admin1listsize),COUNTIF(admin1listsize,"&lt;="&amp;admin1listsize),COUNTIF(admin1listsize,"&lt;="&amp;admin1listsize)+SUM(ISNUMBER(admin1listsize))),ROWS(D$3:D273)+SUM(ISBLANK(admin1listsize))),NOT(admin1listsize="")*IF(ISNUMBER(admin1listsize),COUNTIF(admin1listsize,"&lt;="&amp;admin1listsize),COUNTIF(admin1listsize,"&lt;="&amp;admin1listsize)+SUM(ISNUMBER(admin1listsize))),0)), ""))</f>
        <v/>
      </c>
      <c r="K273" s="71"/>
    </row>
    <row r="274" spans="1:11" s="1" customFormat="1" x14ac:dyDescent="0.25">
      <c r="A274" s="93" t="str">
        <f>IF($I$1&lt;&gt;"y", "", IF(ISBLANK(DATA!D275),"",IF(ISBLANK(DATA!K275),"NO DATA",DATA!K275)))</f>
        <v>Mexico</v>
      </c>
      <c r="B274" s="93" t="str">
        <f>IF($I$1&lt;&gt;"y", "",IF(ISBLANK(DATA!D275),"", IF(ISBLANK(DATA!L275),"NO DATA",DATA!L275)))</f>
        <v>Baja California Sur</v>
      </c>
      <c r="C274" s="93" t="str">
        <f t="shared" si="14"/>
        <v>Mexico@Baja California Sur</v>
      </c>
      <c r="D274" s="93" t="str">
        <f ca="1">IF($I$1&lt;&gt;"y", "", IF(C275="", "", IFERROR(LOOKUP(2,1/(COUNTIF($D$2:D273,mergednames)=0),mergednames), "")))</f>
        <v/>
      </c>
      <c r="E274" s="93" t="str">
        <f t="shared" ca="1" si="13"/>
        <v/>
      </c>
      <c r="F274" s="93" t="str">
        <f ca="1">IF($I$1&lt;&gt;"y", "", IF(A275="", "", IFERROR(LOOKUP(2,1/(COUNTIF($F$2:F273,get_country)=0),get_country), "")))</f>
        <v/>
      </c>
      <c r="G274" s="93" t="str">
        <f t="shared" ca="1" si="12"/>
        <v/>
      </c>
      <c r="H274" s="67" t="str">
        <f t="array" aca="1" ref="H274" ca="1">IF($I$1&lt;&gt;"y", "", IFERROR(INDEX(countrylistsize,MATCH(SMALL(NOT(countrylistsize="")*IF(ISNUMBER(countrylistsize),COUNTIF(countrylistsize,"&lt;="&amp;countrylistsize),COUNTIF(countrylistsize,"&lt;="&amp;countrylistsize)+SUM(ISNUMBER(countrylistsize))),ROWS(F$3:F274)+SUM(ISBLANK(countrylistsize))),NOT(countrylistsize="")*IF(ISNUMBER(countrylistsize),COUNTIF(countrylistsize,"&lt;="&amp;countrylistsize),COUNTIF(countrylistsize,"&lt;="&amp;countrylistsize)+SUM(ISNUMBER(countrylistsize))),0)), ""))</f>
        <v/>
      </c>
      <c r="I274" s="70"/>
      <c r="J274" s="67" t="str">
        <f t="array" aca="1" ref="J274" ca="1">IF($I$1&lt;&gt;"y", "", IFERROR(INDEX(admin1listsize,MATCH(SMALL(NOT(admin1listsize="")*IF(ISNUMBER(admin1listsize),COUNTIF(admin1listsize,"&lt;="&amp;admin1listsize),COUNTIF(admin1listsize,"&lt;="&amp;admin1listsize)+SUM(ISNUMBER(admin1listsize))),ROWS(D$3:D274)+SUM(ISBLANK(admin1listsize))),NOT(admin1listsize="")*IF(ISNUMBER(admin1listsize),COUNTIF(admin1listsize,"&lt;="&amp;admin1listsize),COUNTIF(admin1listsize,"&lt;="&amp;admin1listsize)+SUM(ISNUMBER(admin1listsize))),0)), ""))</f>
        <v/>
      </c>
      <c r="K274" s="71"/>
    </row>
    <row r="275" spans="1:11" s="1" customFormat="1" x14ac:dyDescent="0.25">
      <c r="A275" s="93" t="str">
        <f>IF($I$1&lt;&gt;"y", "", IF(ISBLANK(DATA!D276),"",IF(ISBLANK(DATA!K276),"NO DATA",DATA!K276)))</f>
        <v>Mexico</v>
      </c>
      <c r="B275" s="93" t="str">
        <f>IF($I$1&lt;&gt;"y", "",IF(ISBLANK(DATA!D276),"", IF(ISBLANK(DATA!L276),"NO DATA",DATA!L276)))</f>
        <v>Baja California Sur</v>
      </c>
      <c r="C275" s="93" t="str">
        <f t="shared" si="14"/>
        <v>Mexico@Baja California Sur</v>
      </c>
      <c r="D275" s="93" t="str">
        <f ca="1">IF($I$1&lt;&gt;"y", "", IF(C276="", "", IFERROR(LOOKUP(2,1/(COUNTIF($D$2:D274,mergednames)=0),mergednames), "")))</f>
        <v/>
      </c>
      <c r="E275" s="93" t="str">
        <f t="shared" ca="1" si="13"/>
        <v/>
      </c>
      <c r="F275" s="93" t="str">
        <f ca="1">IF($I$1&lt;&gt;"y", "", IF(A276="", "", IFERROR(LOOKUP(2,1/(COUNTIF($F$2:F274,get_country)=0),get_country), "")))</f>
        <v/>
      </c>
      <c r="G275" s="93" t="str">
        <f t="shared" ca="1" si="12"/>
        <v/>
      </c>
      <c r="H275" s="67" t="str">
        <f t="array" aca="1" ref="H275" ca="1">IF($I$1&lt;&gt;"y", "", IFERROR(INDEX(countrylistsize,MATCH(SMALL(NOT(countrylistsize="")*IF(ISNUMBER(countrylistsize),COUNTIF(countrylistsize,"&lt;="&amp;countrylistsize),COUNTIF(countrylistsize,"&lt;="&amp;countrylistsize)+SUM(ISNUMBER(countrylistsize))),ROWS(F$3:F275)+SUM(ISBLANK(countrylistsize))),NOT(countrylistsize="")*IF(ISNUMBER(countrylistsize),COUNTIF(countrylistsize,"&lt;="&amp;countrylistsize),COUNTIF(countrylistsize,"&lt;="&amp;countrylistsize)+SUM(ISNUMBER(countrylistsize))),0)), ""))</f>
        <v/>
      </c>
      <c r="I275" s="70"/>
      <c r="J275" s="67" t="str">
        <f t="array" aca="1" ref="J275" ca="1">IF($I$1&lt;&gt;"y", "", IFERROR(INDEX(admin1listsize,MATCH(SMALL(NOT(admin1listsize="")*IF(ISNUMBER(admin1listsize),COUNTIF(admin1listsize,"&lt;="&amp;admin1listsize),COUNTIF(admin1listsize,"&lt;="&amp;admin1listsize)+SUM(ISNUMBER(admin1listsize))),ROWS(D$3:D275)+SUM(ISBLANK(admin1listsize))),NOT(admin1listsize="")*IF(ISNUMBER(admin1listsize),COUNTIF(admin1listsize,"&lt;="&amp;admin1listsize),COUNTIF(admin1listsize,"&lt;="&amp;admin1listsize)+SUM(ISNUMBER(admin1listsize))),0)), ""))</f>
        <v/>
      </c>
      <c r="K275" s="71"/>
    </row>
    <row r="276" spans="1:11" s="1" customFormat="1" x14ac:dyDescent="0.25">
      <c r="A276" s="93" t="str">
        <f>IF($I$1&lt;&gt;"y", "", IF(ISBLANK(DATA!D277),"",IF(ISBLANK(DATA!K277),"NO DATA",DATA!K277)))</f>
        <v>Mexico</v>
      </c>
      <c r="B276" s="93" t="str">
        <f>IF($I$1&lt;&gt;"y", "",IF(ISBLANK(DATA!D277),"", IF(ISBLANK(DATA!L277),"NO DATA",DATA!L277)))</f>
        <v>Baja California Sur</v>
      </c>
      <c r="C276" s="93" t="str">
        <f t="shared" si="14"/>
        <v>Mexico@Baja California Sur</v>
      </c>
      <c r="D276" s="93" t="str">
        <f ca="1">IF($I$1&lt;&gt;"y", "", IF(C277="", "", IFERROR(LOOKUP(2,1/(COUNTIF($D$2:D275,mergednames)=0),mergednames), "")))</f>
        <v/>
      </c>
      <c r="E276" s="93" t="str">
        <f t="shared" ca="1" si="13"/>
        <v/>
      </c>
      <c r="F276" s="93" t="str">
        <f ca="1">IF($I$1&lt;&gt;"y", "", IF(A277="", "", IFERROR(LOOKUP(2,1/(COUNTIF($F$2:F275,get_country)=0),get_country), "")))</f>
        <v/>
      </c>
      <c r="G276" s="93" t="str">
        <f t="shared" ca="1" si="12"/>
        <v/>
      </c>
      <c r="H276" s="67" t="str">
        <f t="array" aca="1" ref="H276" ca="1">IF($I$1&lt;&gt;"y", "", IFERROR(INDEX(countrylistsize,MATCH(SMALL(NOT(countrylistsize="")*IF(ISNUMBER(countrylistsize),COUNTIF(countrylistsize,"&lt;="&amp;countrylistsize),COUNTIF(countrylistsize,"&lt;="&amp;countrylistsize)+SUM(ISNUMBER(countrylistsize))),ROWS(F$3:F276)+SUM(ISBLANK(countrylistsize))),NOT(countrylistsize="")*IF(ISNUMBER(countrylistsize),COUNTIF(countrylistsize,"&lt;="&amp;countrylistsize),COUNTIF(countrylistsize,"&lt;="&amp;countrylistsize)+SUM(ISNUMBER(countrylistsize))),0)), ""))</f>
        <v/>
      </c>
      <c r="I276" s="70"/>
      <c r="J276" s="67" t="str">
        <f t="array" aca="1" ref="J276" ca="1">IF($I$1&lt;&gt;"y", "", IFERROR(INDEX(admin1listsize,MATCH(SMALL(NOT(admin1listsize="")*IF(ISNUMBER(admin1listsize),COUNTIF(admin1listsize,"&lt;="&amp;admin1listsize),COUNTIF(admin1listsize,"&lt;="&amp;admin1listsize)+SUM(ISNUMBER(admin1listsize))),ROWS(D$3:D276)+SUM(ISBLANK(admin1listsize))),NOT(admin1listsize="")*IF(ISNUMBER(admin1listsize),COUNTIF(admin1listsize,"&lt;="&amp;admin1listsize),COUNTIF(admin1listsize,"&lt;="&amp;admin1listsize)+SUM(ISNUMBER(admin1listsize))),0)), ""))</f>
        <v/>
      </c>
      <c r="K276" s="71"/>
    </row>
    <row r="277" spans="1:11" s="1" customFormat="1" x14ac:dyDescent="0.25">
      <c r="A277" s="93" t="str">
        <f>IF($I$1&lt;&gt;"y", "", IF(ISBLANK(DATA!D278),"",IF(ISBLANK(DATA!K278),"NO DATA",DATA!K278)))</f>
        <v>USA</v>
      </c>
      <c r="B277" s="93" t="str">
        <f>IF($I$1&lt;&gt;"y", "",IF(ISBLANK(DATA!D278),"", IF(ISBLANK(DATA!L278),"NO DATA",DATA!L278)))</f>
        <v>Arizona</v>
      </c>
      <c r="C277" s="93" t="str">
        <f t="shared" si="14"/>
        <v>USA@Arizona</v>
      </c>
      <c r="D277" s="93" t="str">
        <f ca="1">IF($I$1&lt;&gt;"y", "", IF(C278="", "", IFERROR(LOOKUP(2,1/(COUNTIF($D$2:D276,mergednames)=0),mergednames), "")))</f>
        <v/>
      </c>
      <c r="E277" s="93" t="str">
        <f t="shared" ca="1" si="13"/>
        <v/>
      </c>
      <c r="F277" s="93" t="str">
        <f ca="1">IF($I$1&lt;&gt;"y", "", IF(A278="", "", IFERROR(LOOKUP(2,1/(COUNTIF($F$2:F276,get_country)=0),get_country), "")))</f>
        <v/>
      </c>
      <c r="G277" s="93" t="str">
        <f t="shared" ca="1" si="12"/>
        <v/>
      </c>
      <c r="H277" s="67" t="str">
        <f t="array" aca="1" ref="H277" ca="1">IF($I$1&lt;&gt;"y", "", IFERROR(INDEX(countrylistsize,MATCH(SMALL(NOT(countrylistsize="")*IF(ISNUMBER(countrylistsize),COUNTIF(countrylistsize,"&lt;="&amp;countrylistsize),COUNTIF(countrylistsize,"&lt;="&amp;countrylistsize)+SUM(ISNUMBER(countrylistsize))),ROWS(F$3:F277)+SUM(ISBLANK(countrylistsize))),NOT(countrylistsize="")*IF(ISNUMBER(countrylistsize),COUNTIF(countrylistsize,"&lt;="&amp;countrylistsize),COUNTIF(countrylistsize,"&lt;="&amp;countrylistsize)+SUM(ISNUMBER(countrylistsize))),0)), ""))</f>
        <v/>
      </c>
      <c r="I277" s="70"/>
      <c r="J277" s="67" t="str">
        <f t="array" aca="1" ref="J277" ca="1">IF($I$1&lt;&gt;"y", "", IFERROR(INDEX(admin1listsize,MATCH(SMALL(NOT(admin1listsize="")*IF(ISNUMBER(admin1listsize),COUNTIF(admin1listsize,"&lt;="&amp;admin1listsize),COUNTIF(admin1listsize,"&lt;="&amp;admin1listsize)+SUM(ISNUMBER(admin1listsize))),ROWS(D$3:D277)+SUM(ISBLANK(admin1listsize))),NOT(admin1listsize="")*IF(ISNUMBER(admin1listsize),COUNTIF(admin1listsize,"&lt;="&amp;admin1listsize),COUNTIF(admin1listsize,"&lt;="&amp;admin1listsize)+SUM(ISNUMBER(admin1listsize))),0)), ""))</f>
        <v/>
      </c>
      <c r="K277" s="71"/>
    </row>
    <row r="278" spans="1:11" s="1" customFormat="1" x14ac:dyDescent="0.25">
      <c r="A278" s="93" t="str">
        <f>IF($I$1&lt;&gt;"y", "", IF(ISBLANK(DATA!D279),"",IF(ISBLANK(DATA!K279),"NO DATA",DATA!K279)))</f>
        <v>Mexico</v>
      </c>
      <c r="B278" s="93" t="str">
        <f>IF($I$1&lt;&gt;"y", "",IF(ISBLANK(DATA!D279),"", IF(ISBLANK(DATA!L279),"NO DATA",DATA!L279)))</f>
        <v>Baja California</v>
      </c>
      <c r="C278" s="93" t="str">
        <f t="shared" si="14"/>
        <v>Mexico@Baja California</v>
      </c>
      <c r="D278" s="93" t="str">
        <f ca="1">IF($I$1&lt;&gt;"y", "", IF(C279="", "", IFERROR(LOOKUP(2,1/(COUNTIF($D$2:D277,mergednames)=0),mergednames), "")))</f>
        <v/>
      </c>
      <c r="E278" s="93" t="str">
        <f t="shared" ca="1" si="13"/>
        <v/>
      </c>
      <c r="F278" s="93" t="str">
        <f ca="1">IF($I$1&lt;&gt;"y", "", IF(A279="", "", IFERROR(LOOKUP(2,1/(COUNTIF($F$2:F277,get_country)=0),get_country), "")))</f>
        <v/>
      </c>
      <c r="G278" s="93" t="str">
        <f t="shared" ca="1" si="12"/>
        <v/>
      </c>
      <c r="H278" s="67" t="str">
        <f t="array" aca="1" ref="H278" ca="1">IF($I$1&lt;&gt;"y", "", IFERROR(INDEX(countrylistsize,MATCH(SMALL(NOT(countrylistsize="")*IF(ISNUMBER(countrylistsize),COUNTIF(countrylistsize,"&lt;="&amp;countrylistsize),COUNTIF(countrylistsize,"&lt;="&amp;countrylistsize)+SUM(ISNUMBER(countrylistsize))),ROWS(F$3:F278)+SUM(ISBLANK(countrylistsize))),NOT(countrylistsize="")*IF(ISNUMBER(countrylistsize),COUNTIF(countrylistsize,"&lt;="&amp;countrylistsize),COUNTIF(countrylistsize,"&lt;="&amp;countrylistsize)+SUM(ISNUMBER(countrylistsize))),0)), ""))</f>
        <v/>
      </c>
      <c r="I278" s="70"/>
      <c r="J278" s="67" t="str">
        <f t="array" aca="1" ref="J278" ca="1">IF($I$1&lt;&gt;"y", "", IFERROR(INDEX(admin1listsize,MATCH(SMALL(NOT(admin1listsize="")*IF(ISNUMBER(admin1listsize),COUNTIF(admin1listsize,"&lt;="&amp;admin1listsize),COUNTIF(admin1listsize,"&lt;="&amp;admin1listsize)+SUM(ISNUMBER(admin1listsize))),ROWS(D$3:D278)+SUM(ISBLANK(admin1listsize))),NOT(admin1listsize="")*IF(ISNUMBER(admin1listsize),COUNTIF(admin1listsize,"&lt;="&amp;admin1listsize),COUNTIF(admin1listsize,"&lt;="&amp;admin1listsize)+SUM(ISNUMBER(admin1listsize))),0)), ""))</f>
        <v/>
      </c>
      <c r="K278" s="71"/>
    </row>
    <row r="279" spans="1:11" s="1" customFormat="1" x14ac:dyDescent="0.25">
      <c r="A279" s="93" t="str">
        <f>IF($I$1&lt;&gt;"y", "", IF(ISBLANK(DATA!D280),"",IF(ISBLANK(DATA!K280),"NO DATA",DATA!K280)))</f>
        <v>Mexico</v>
      </c>
      <c r="B279" s="93" t="str">
        <f>IF($I$1&lt;&gt;"y", "",IF(ISBLANK(DATA!D280),"", IF(ISBLANK(DATA!L280),"NO DATA",DATA!L280)))</f>
        <v>Baja California</v>
      </c>
      <c r="C279" s="93" t="str">
        <f t="shared" si="14"/>
        <v>Mexico@Baja California</v>
      </c>
      <c r="D279" s="93" t="str">
        <f ca="1">IF($I$1&lt;&gt;"y", "", IF(C280="", "", IFERROR(LOOKUP(2,1/(COUNTIF($D$2:D278,mergednames)=0),mergednames), "")))</f>
        <v/>
      </c>
      <c r="E279" s="93" t="str">
        <f t="shared" ca="1" si="13"/>
        <v/>
      </c>
      <c r="F279" s="93" t="str">
        <f ca="1">IF($I$1&lt;&gt;"y", "", IF(A280="", "", IFERROR(LOOKUP(2,1/(COUNTIF($F$2:F278,get_country)=0),get_country), "")))</f>
        <v/>
      </c>
      <c r="G279" s="93" t="str">
        <f t="shared" ca="1" si="12"/>
        <v/>
      </c>
      <c r="H279" s="67" t="str">
        <f t="array" aca="1" ref="H279" ca="1">IF($I$1&lt;&gt;"y", "", IFERROR(INDEX(countrylistsize,MATCH(SMALL(NOT(countrylistsize="")*IF(ISNUMBER(countrylistsize),COUNTIF(countrylistsize,"&lt;="&amp;countrylistsize),COUNTIF(countrylistsize,"&lt;="&amp;countrylistsize)+SUM(ISNUMBER(countrylistsize))),ROWS(F$3:F279)+SUM(ISBLANK(countrylistsize))),NOT(countrylistsize="")*IF(ISNUMBER(countrylistsize),COUNTIF(countrylistsize,"&lt;="&amp;countrylistsize),COUNTIF(countrylistsize,"&lt;="&amp;countrylistsize)+SUM(ISNUMBER(countrylistsize))),0)), ""))</f>
        <v/>
      </c>
      <c r="I279" s="70"/>
      <c r="J279" s="67" t="str">
        <f t="array" aca="1" ref="J279" ca="1">IF($I$1&lt;&gt;"y", "", IFERROR(INDEX(admin1listsize,MATCH(SMALL(NOT(admin1listsize="")*IF(ISNUMBER(admin1listsize),COUNTIF(admin1listsize,"&lt;="&amp;admin1listsize),COUNTIF(admin1listsize,"&lt;="&amp;admin1listsize)+SUM(ISNUMBER(admin1listsize))),ROWS(D$3:D279)+SUM(ISBLANK(admin1listsize))),NOT(admin1listsize="")*IF(ISNUMBER(admin1listsize),COUNTIF(admin1listsize,"&lt;="&amp;admin1listsize),COUNTIF(admin1listsize,"&lt;="&amp;admin1listsize)+SUM(ISNUMBER(admin1listsize))),0)), ""))</f>
        <v/>
      </c>
      <c r="K279" s="71"/>
    </row>
    <row r="280" spans="1:11" s="1" customFormat="1" x14ac:dyDescent="0.25">
      <c r="A280" s="93" t="str">
        <f>IF($I$1&lt;&gt;"y", "", IF(ISBLANK(DATA!D281),"",IF(ISBLANK(DATA!K281),"NO DATA",DATA!K281)))</f>
        <v>Mexico</v>
      </c>
      <c r="B280" s="93" t="str">
        <f>IF($I$1&lt;&gt;"y", "",IF(ISBLANK(DATA!D281),"", IF(ISBLANK(DATA!L281),"NO DATA",DATA!L281)))</f>
        <v>Baja California</v>
      </c>
      <c r="C280" s="93" t="str">
        <f t="shared" si="14"/>
        <v>Mexico@Baja California</v>
      </c>
      <c r="D280" s="93" t="str">
        <f ca="1">IF($I$1&lt;&gt;"y", "", IF(C281="", "", IFERROR(LOOKUP(2,1/(COUNTIF($D$2:D279,mergednames)=0),mergednames), "")))</f>
        <v/>
      </c>
      <c r="E280" s="93" t="str">
        <f t="shared" ca="1" si="13"/>
        <v/>
      </c>
      <c r="F280" s="93" t="str">
        <f ca="1">IF($I$1&lt;&gt;"y", "", IF(A281="", "", IFERROR(LOOKUP(2,1/(COUNTIF($F$2:F279,get_country)=0),get_country), "")))</f>
        <v/>
      </c>
      <c r="G280" s="93" t="str">
        <f t="shared" ca="1" si="12"/>
        <v/>
      </c>
      <c r="H280" s="67" t="str">
        <f t="array" aca="1" ref="H280" ca="1">IF($I$1&lt;&gt;"y", "", IFERROR(INDEX(countrylistsize,MATCH(SMALL(NOT(countrylistsize="")*IF(ISNUMBER(countrylistsize),COUNTIF(countrylistsize,"&lt;="&amp;countrylistsize),COUNTIF(countrylistsize,"&lt;="&amp;countrylistsize)+SUM(ISNUMBER(countrylistsize))),ROWS(F$3:F280)+SUM(ISBLANK(countrylistsize))),NOT(countrylistsize="")*IF(ISNUMBER(countrylistsize),COUNTIF(countrylistsize,"&lt;="&amp;countrylistsize),COUNTIF(countrylistsize,"&lt;="&amp;countrylistsize)+SUM(ISNUMBER(countrylistsize))),0)), ""))</f>
        <v/>
      </c>
      <c r="I280" s="70"/>
      <c r="J280" s="67" t="str">
        <f t="array" aca="1" ref="J280" ca="1">IF($I$1&lt;&gt;"y", "", IFERROR(INDEX(admin1listsize,MATCH(SMALL(NOT(admin1listsize="")*IF(ISNUMBER(admin1listsize),COUNTIF(admin1listsize,"&lt;="&amp;admin1listsize),COUNTIF(admin1listsize,"&lt;="&amp;admin1listsize)+SUM(ISNUMBER(admin1listsize))),ROWS(D$3:D280)+SUM(ISBLANK(admin1listsize))),NOT(admin1listsize="")*IF(ISNUMBER(admin1listsize),COUNTIF(admin1listsize,"&lt;="&amp;admin1listsize),COUNTIF(admin1listsize,"&lt;="&amp;admin1listsize)+SUM(ISNUMBER(admin1listsize))),0)), ""))</f>
        <v/>
      </c>
      <c r="K280" s="71"/>
    </row>
    <row r="281" spans="1:11" s="1" customFormat="1" x14ac:dyDescent="0.25">
      <c r="A281" s="93" t="str">
        <f>IF($I$1&lt;&gt;"y", "", IF(ISBLANK(DATA!D282),"",IF(ISBLANK(DATA!K282),"NO DATA",DATA!K282)))</f>
        <v>Mexico</v>
      </c>
      <c r="B281" s="93" t="str">
        <f>IF($I$1&lt;&gt;"y", "",IF(ISBLANK(DATA!D282),"", IF(ISBLANK(DATA!L282),"NO DATA",DATA!L282)))</f>
        <v>Baja California</v>
      </c>
      <c r="C281" s="93" t="str">
        <f t="shared" si="14"/>
        <v>Mexico@Baja California</v>
      </c>
      <c r="D281" s="93" t="str">
        <f ca="1">IF($I$1&lt;&gt;"y", "", IF(C282="", "", IFERROR(LOOKUP(2,1/(COUNTIF($D$2:D280,mergednames)=0),mergednames), "")))</f>
        <v/>
      </c>
      <c r="E281" s="93" t="str">
        <f t="shared" ca="1" si="13"/>
        <v/>
      </c>
      <c r="F281" s="93" t="str">
        <f ca="1">IF($I$1&lt;&gt;"y", "", IF(A282="", "", IFERROR(LOOKUP(2,1/(COUNTIF($F$2:F280,get_country)=0),get_country), "")))</f>
        <v/>
      </c>
      <c r="G281" s="93" t="str">
        <f t="shared" ca="1" si="12"/>
        <v/>
      </c>
      <c r="H281" s="67" t="str">
        <f t="array" aca="1" ref="H281" ca="1">IF($I$1&lt;&gt;"y", "", IFERROR(INDEX(countrylistsize,MATCH(SMALL(NOT(countrylistsize="")*IF(ISNUMBER(countrylistsize),COUNTIF(countrylistsize,"&lt;="&amp;countrylistsize),COUNTIF(countrylistsize,"&lt;="&amp;countrylistsize)+SUM(ISNUMBER(countrylistsize))),ROWS(F$3:F281)+SUM(ISBLANK(countrylistsize))),NOT(countrylistsize="")*IF(ISNUMBER(countrylistsize),COUNTIF(countrylistsize,"&lt;="&amp;countrylistsize),COUNTIF(countrylistsize,"&lt;="&amp;countrylistsize)+SUM(ISNUMBER(countrylistsize))),0)), ""))</f>
        <v/>
      </c>
      <c r="I281" s="70"/>
      <c r="J281" s="67" t="str">
        <f t="array" aca="1" ref="J281" ca="1">IF($I$1&lt;&gt;"y", "", IFERROR(INDEX(admin1listsize,MATCH(SMALL(NOT(admin1listsize="")*IF(ISNUMBER(admin1listsize),COUNTIF(admin1listsize,"&lt;="&amp;admin1listsize),COUNTIF(admin1listsize,"&lt;="&amp;admin1listsize)+SUM(ISNUMBER(admin1listsize))),ROWS(D$3:D281)+SUM(ISBLANK(admin1listsize))),NOT(admin1listsize="")*IF(ISNUMBER(admin1listsize),COUNTIF(admin1listsize,"&lt;="&amp;admin1listsize),COUNTIF(admin1listsize,"&lt;="&amp;admin1listsize)+SUM(ISNUMBER(admin1listsize))),0)), ""))</f>
        <v/>
      </c>
      <c r="K281" s="71"/>
    </row>
    <row r="282" spans="1:11" s="1" customFormat="1" x14ac:dyDescent="0.25">
      <c r="A282" s="93" t="str">
        <f>IF($I$1&lt;&gt;"y", "", IF(ISBLANK(DATA!D283),"",IF(ISBLANK(DATA!K283),"NO DATA",DATA!K283)))</f>
        <v>Mexico</v>
      </c>
      <c r="B282" s="93" t="str">
        <f>IF($I$1&lt;&gt;"y", "",IF(ISBLANK(DATA!D283),"", IF(ISBLANK(DATA!L283),"NO DATA",DATA!L283)))</f>
        <v>Baja California</v>
      </c>
      <c r="C282" s="93" t="str">
        <f t="shared" si="14"/>
        <v>Mexico@Baja California</v>
      </c>
      <c r="D282" s="93" t="str">
        <f ca="1">IF($I$1&lt;&gt;"y", "", IF(C283="", "", IFERROR(LOOKUP(2,1/(COUNTIF($D$2:D281,mergednames)=0),mergednames), "")))</f>
        <v/>
      </c>
      <c r="E282" s="93" t="str">
        <f t="shared" ca="1" si="13"/>
        <v/>
      </c>
      <c r="F282" s="93" t="str">
        <f ca="1">IF($I$1&lt;&gt;"y", "", IF(A283="", "", IFERROR(LOOKUP(2,1/(COUNTIF($F$2:F281,get_country)=0),get_country), "")))</f>
        <v/>
      </c>
      <c r="G282" s="93" t="str">
        <f t="shared" ca="1" si="12"/>
        <v/>
      </c>
      <c r="H282" s="67" t="str">
        <f t="array" aca="1" ref="H282" ca="1">IF($I$1&lt;&gt;"y", "", IFERROR(INDEX(countrylistsize,MATCH(SMALL(NOT(countrylistsize="")*IF(ISNUMBER(countrylistsize),COUNTIF(countrylistsize,"&lt;="&amp;countrylistsize),COUNTIF(countrylistsize,"&lt;="&amp;countrylistsize)+SUM(ISNUMBER(countrylistsize))),ROWS(F$3:F282)+SUM(ISBLANK(countrylistsize))),NOT(countrylistsize="")*IF(ISNUMBER(countrylistsize),COUNTIF(countrylistsize,"&lt;="&amp;countrylistsize),COUNTIF(countrylistsize,"&lt;="&amp;countrylistsize)+SUM(ISNUMBER(countrylistsize))),0)), ""))</f>
        <v/>
      </c>
      <c r="I282" s="70"/>
      <c r="J282" s="67" t="str">
        <f t="array" aca="1" ref="J282" ca="1">IF($I$1&lt;&gt;"y", "", IFERROR(INDEX(admin1listsize,MATCH(SMALL(NOT(admin1listsize="")*IF(ISNUMBER(admin1listsize),COUNTIF(admin1listsize,"&lt;="&amp;admin1listsize),COUNTIF(admin1listsize,"&lt;="&amp;admin1listsize)+SUM(ISNUMBER(admin1listsize))),ROWS(D$3:D282)+SUM(ISBLANK(admin1listsize))),NOT(admin1listsize="")*IF(ISNUMBER(admin1listsize),COUNTIF(admin1listsize,"&lt;="&amp;admin1listsize),COUNTIF(admin1listsize,"&lt;="&amp;admin1listsize)+SUM(ISNUMBER(admin1listsize))),0)), ""))</f>
        <v/>
      </c>
      <c r="K282" s="71"/>
    </row>
    <row r="283" spans="1:11" s="1" customFormat="1" x14ac:dyDescent="0.25">
      <c r="A283" s="93" t="str">
        <f>IF($I$1&lt;&gt;"y", "", IF(ISBLANK(DATA!D284),"",IF(ISBLANK(DATA!K284),"NO DATA",DATA!K284)))</f>
        <v>Mexico</v>
      </c>
      <c r="B283" s="93" t="str">
        <f>IF($I$1&lt;&gt;"y", "",IF(ISBLANK(DATA!D284),"", IF(ISBLANK(DATA!L284),"NO DATA",DATA!L284)))</f>
        <v>Oaxaca</v>
      </c>
      <c r="C283" s="93" t="str">
        <f t="shared" si="14"/>
        <v>Mexico@Oaxaca</v>
      </c>
      <c r="D283" s="93" t="str">
        <f ca="1">IF($I$1&lt;&gt;"y", "", IF(C284="", "", IFERROR(LOOKUP(2,1/(COUNTIF($D$2:D282,mergednames)=0),mergednames), "")))</f>
        <v/>
      </c>
      <c r="E283" s="93" t="str">
        <f t="shared" ca="1" si="13"/>
        <v/>
      </c>
      <c r="F283" s="93" t="str">
        <f ca="1">IF($I$1&lt;&gt;"y", "", IF(A284="", "", IFERROR(LOOKUP(2,1/(COUNTIF($F$2:F282,get_country)=0),get_country), "")))</f>
        <v/>
      </c>
      <c r="G283" s="93" t="str">
        <f t="shared" ca="1" si="12"/>
        <v/>
      </c>
      <c r="H283" s="67" t="str">
        <f t="array" aca="1" ref="H283" ca="1">IF($I$1&lt;&gt;"y", "", IFERROR(INDEX(countrylistsize,MATCH(SMALL(NOT(countrylistsize="")*IF(ISNUMBER(countrylistsize),COUNTIF(countrylistsize,"&lt;="&amp;countrylistsize),COUNTIF(countrylistsize,"&lt;="&amp;countrylistsize)+SUM(ISNUMBER(countrylistsize))),ROWS(F$3:F283)+SUM(ISBLANK(countrylistsize))),NOT(countrylistsize="")*IF(ISNUMBER(countrylistsize),COUNTIF(countrylistsize,"&lt;="&amp;countrylistsize),COUNTIF(countrylistsize,"&lt;="&amp;countrylistsize)+SUM(ISNUMBER(countrylistsize))),0)), ""))</f>
        <v/>
      </c>
      <c r="I283" s="70"/>
      <c r="J283" s="67" t="str">
        <f t="array" aca="1" ref="J283" ca="1">IF($I$1&lt;&gt;"y", "", IFERROR(INDEX(admin1listsize,MATCH(SMALL(NOT(admin1listsize="")*IF(ISNUMBER(admin1listsize),COUNTIF(admin1listsize,"&lt;="&amp;admin1listsize),COUNTIF(admin1listsize,"&lt;="&amp;admin1listsize)+SUM(ISNUMBER(admin1listsize))),ROWS(D$3:D283)+SUM(ISBLANK(admin1listsize))),NOT(admin1listsize="")*IF(ISNUMBER(admin1listsize),COUNTIF(admin1listsize,"&lt;="&amp;admin1listsize),COUNTIF(admin1listsize,"&lt;="&amp;admin1listsize)+SUM(ISNUMBER(admin1listsize))),0)), ""))</f>
        <v/>
      </c>
      <c r="K283" s="71"/>
    </row>
    <row r="284" spans="1:11" s="1" customFormat="1" x14ac:dyDescent="0.25">
      <c r="A284" s="93" t="str">
        <f>IF($I$1&lt;&gt;"y", "", IF(ISBLANK(DATA!D285),"",IF(ISBLANK(DATA!K285),"NO DATA",DATA!K285)))</f>
        <v>Mexico</v>
      </c>
      <c r="B284" s="93" t="str">
        <f>IF($I$1&lt;&gt;"y", "",IF(ISBLANK(DATA!D285),"", IF(ISBLANK(DATA!L285),"NO DATA",DATA!L285)))</f>
        <v>Estado de México</v>
      </c>
      <c r="C284" s="93" t="str">
        <f t="shared" si="14"/>
        <v>Mexico@Estado de México</v>
      </c>
      <c r="D284" s="93" t="str">
        <f ca="1">IF($I$1&lt;&gt;"y", "", IF(C285="", "", IFERROR(LOOKUP(2,1/(COUNTIF($D$2:D283,mergednames)=0),mergednames), "")))</f>
        <v/>
      </c>
      <c r="E284" s="93" t="str">
        <f t="shared" ca="1" si="13"/>
        <v/>
      </c>
      <c r="F284" s="93" t="str">
        <f ca="1">IF($I$1&lt;&gt;"y", "", IF(A285="", "", IFERROR(LOOKUP(2,1/(COUNTIF($F$2:F283,get_country)=0),get_country), "")))</f>
        <v/>
      </c>
      <c r="G284" s="93" t="str">
        <f t="shared" ca="1" si="12"/>
        <v/>
      </c>
      <c r="H284" s="67" t="str">
        <f t="array" aca="1" ref="H284" ca="1">IF($I$1&lt;&gt;"y", "", IFERROR(INDEX(countrylistsize,MATCH(SMALL(NOT(countrylistsize="")*IF(ISNUMBER(countrylistsize),COUNTIF(countrylistsize,"&lt;="&amp;countrylistsize),COUNTIF(countrylistsize,"&lt;="&amp;countrylistsize)+SUM(ISNUMBER(countrylistsize))),ROWS(F$3:F284)+SUM(ISBLANK(countrylistsize))),NOT(countrylistsize="")*IF(ISNUMBER(countrylistsize),COUNTIF(countrylistsize,"&lt;="&amp;countrylistsize),COUNTIF(countrylistsize,"&lt;="&amp;countrylistsize)+SUM(ISNUMBER(countrylistsize))),0)), ""))</f>
        <v/>
      </c>
      <c r="I284" s="70"/>
      <c r="J284" s="67" t="str">
        <f t="array" aca="1" ref="J284" ca="1">IF($I$1&lt;&gt;"y", "", IFERROR(INDEX(admin1listsize,MATCH(SMALL(NOT(admin1listsize="")*IF(ISNUMBER(admin1listsize),COUNTIF(admin1listsize,"&lt;="&amp;admin1listsize),COUNTIF(admin1listsize,"&lt;="&amp;admin1listsize)+SUM(ISNUMBER(admin1listsize))),ROWS(D$3:D284)+SUM(ISBLANK(admin1listsize))),NOT(admin1listsize="")*IF(ISNUMBER(admin1listsize),COUNTIF(admin1listsize,"&lt;="&amp;admin1listsize),COUNTIF(admin1listsize,"&lt;="&amp;admin1listsize)+SUM(ISNUMBER(admin1listsize))),0)), ""))</f>
        <v/>
      </c>
      <c r="K284" s="71"/>
    </row>
    <row r="285" spans="1:11" s="1" customFormat="1" x14ac:dyDescent="0.25">
      <c r="A285" s="93" t="str">
        <f>IF($I$1&lt;&gt;"y", "", IF(ISBLANK(DATA!D286),"",IF(ISBLANK(DATA!K286),"NO DATA",DATA!K286)))</f>
        <v>Mexico</v>
      </c>
      <c r="B285" s="93" t="str">
        <f>IF($I$1&lt;&gt;"y", "",IF(ISBLANK(DATA!D286),"", IF(ISBLANK(DATA!L286),"NO DATA",DATA!L286)))</f>
        <v>Oaxaca</v>
      </c>
      <c r="C285" s="93" t="str">
        <f t="shared" si="14"/>
        <v>Mexico@Oaxaca</v>
      </c>
      <c r="D285" s="93" t="str">
        <f ca="1">IF($I$1&lt;&gt;"y", "", IF(C286="", "", IFERROR(LOOKUP(2,1/(COUNTIF($D$2:D284,mergednames)=0),mergednames), "")))</f>
        <v/>
      </c>
      <c r="E285" s="93" t="str">
        <f t="shared" ca="1" si="13"/>
        <v/>
      </c>
      <c r="F285" s="93" t="str">
        <f ca="1">IF($I$1&lt;&gt;"y", "", IF(A286="", "", IFERROR(LOOKUP(2,1/(COUNTIF($F$2:F284,get_country)=0),get_country), "")))</f>
        <v/>
      </c>
      <c r="G285" s="93" t="str">
        <f t="shared" ca="1" si="12"/>
        <v/>
      </c>
      <c r="H285" s="67" t="str">
        <f t="array" aca="1" ref="H285" ca="1">IF($I$1&lt;&gt;"y", "", IFERROR(INDEX(countrylistsize,MATCH(SMALL(NOT(countrylistsize="")*IF(ISNUMBER(countrylistsize),COUNTIF(countrylistsize,"&lt;="&amp;countrylistsize),COUNTIF(countrylistsize,"&lt;="&amp;countrylistsize)+SUM(ISNUMBER(countrylistsize))),ROWS(F$3:F285)+SUM(ISBLANK(countrylistsize))),NOT(countrylistsize="")*IF(ISNUMBER(countrylistsize),COUNTIF(countrylistsize,"&lt;="&amp;countrylistsize),COUNTIF(countrylistsize,"&lt;="&amp;countrylistsize)+SUM(ISNUMBER(countrylistsize))),0)), ""))</f>
        <v/>
      </c>
      <c r="I285" s="70"/>
      <c r="J285" s="67" t="str">
        <f t="array" aca="1" ref="J285" ca="1">IF($I$1&lt;&gt;"y", "", IFERROR(INDEX(admin1listsize,MATCH(SMALL(NOT(admin1listsize="")*IF(ISNUMBER(admin1listsize),COUNTIF(admin1listsize,"&lt;="&amp;admin1listsize),COUNTIF(admin1listsize,"&lt;="&amp;admin1listsize)+SUM(ISNUMBER(admin1listsize))),ROWS(D$3:D285)+SUM(ISBLANK(admin1listsize))),NOT(admin1listsize="")*IF(ISNUMBER(admin1listsize),COUNTIF(admin1listsize,"&lt;="&amp;admin1listsize),COUNTIF(admin1listsize,"&lt;="&amp;admin1listsize)+SUM(ISNUMBER(admin1listsize))),0)), ""))</f>
        <v/>
      </c>
      <c r="K285" s="71"/>
    </row>
    <row r="286" spans="1:11" s="1" customFormat="1" x14ac:dyDescent="0.25">
      <c r="A286" s="93" t="str">
        <f>IF($I$1&lt;&gt;"y", "", IF(ISBLANK(DATA!D287),"",IF(ISBLANK(DATA!K287),"NO DATA",DATA!K287)))</f>
        <v>Mexico</v>
      </c>
      <c r="B286" s="93" t="str">
        <f>IF($I$1&lt;&gt;"y", "",IF(ISBLANK(DATA!D287),"", IF(ISBLANK(DATA!L287),"NO DATA",DATA!L287)))</f>
        <v>Oaxaca</v>
      </c>
      <c r="C286" s="93" t="str">
        <f t="shared" si="14"/>
        <v>Mexico@Oaxaca</v>
      </c>
      <c r="D286" s="93" t="str">
        <f ca="1">IF($I$1&lt;&gt;"y", "", IF(C287="", "", IFERROR(LOOKUP(2,1/(COUNTIF($D$2:D285,mergednames)=0),mergednames), "")))</f>
        <v/>
      </c>
      <c r="E286" s="93" t="str">
        <f t="shared" ca="1" si="13"/>
        <v/>
      </c>
      <c r="F286" s="93" t="str">
        <f ca="1">IF($I$1&lt;&gt;"y", "", IF(A287="", "", IFERROR(LOOKUP(2,1/(COUNTIF($F$2:F285,get_country)=0),get_country), "")))</f>
        <v/>
      </c>
      <c r="G286" s="93" t="str">
        <f t="shared" ca="1" si="12"/>
        <v/>
      </c>
      <c r="H286" s="67" t="str">
        <f t="array" aca="1" ref="H286" ca="1">IF($I$1&lt;&gt;"y", "", IFERROR(INDEX(countrylistsize,MATCH(SMALL(NOT(countrylistsize="")*IF(ISNUMBER(countrylistsize),COUNTIF(countrylistsize,"&lt;="&amp;countrylistsize),COUNTIF(countrylistsize,"&lt;="&amp;countrylistsize)+SUM(ISNUMBER(countrylistsize))),ROWS(F$3:F286)+SUM(ISBLANK(countrylistsize))),NOT(countrylistsize="")*IF(ISNUMBER(countrylistsize),COUNTIF(countrylistsize,"&lt;="&amp;countrylistsize),COUNTIF(countrylistsize,"&lt;="&amp;countrylistsize)+SUM(ISNUMBER(countrylistsize))),0)), ""))</f>
        <v/>
      </c>
      <c r="I286" s="70"/>
      <c r="J286" s="67" t="str">
        <f t="array" aca="1" ref="J286" ca="1">IF($I$1&lt;&gt;"y", "", IFERROR(INDEX(admin1listsize,MATCH(SMALL(NOT(admin1listsize="")*IF(ISNUMBER(admin1listsize),COUNTIF(admin1listsize,"&lt;="&amp;admin1listsize),COUNTIF(admin1listsize,"&lt;="&amp;admin1listsize)+SUM(ISNUMBER(admin1listsize))),ROWS(D$3:D286)+SUM(ISBLANK(admin1listsize))),NOT(admin1listsize="")*IF(ISNUMBER(admin1listsize),COUNTIF(admin1listsize,"&lt;="&amp;admin1listsize),COUNTIF(admin1listsize,"&lt;="&amp;admin1listsize)+SUM(ISNUMBER(admin1listsize))),0)), ""))</f>
        <v/>
      </c>
      <c r="K286" s="71"/>
    </row>
    <row r="287" spans="1:11" s="1" customFormat="1" x14ac:dyDescent="0.25">
      <c r="A287" s="93" t="str">
        <f>IF($I$1&lt;&gt;"y", "", IF(ISBLANK(DATA!D288),"",IF(ISBLANK(DATA!K288),"NO DATA",DATA!K288)))</f>
        <v>Mexico</v>
      </c>
      <c r="B287" s="93" t="str">
        <f>IF($I$1&lt;&gt;"y", "",IF(ISBLANK(DATA!D288),"", IF(ISBLANK(DATA!L288),"NO DATA",DATA!L288)))</f>
        <v>Oaxaca</v>
      </c>
      <c r="C287" s="93" t="str">
        <f t="shared" si="14"/>
        <v>Mexico@Oaxaca</v>
      </c>
      <c r="D287" s="93" t="str">
        <f ca="1">IF($I$1&lt;&gt;"y", "", IF(C288="", "", IFERROR(LOOKUP(2,1/(COUNTIF($D$2:D286,mergednames)=0),mergednames), "")))</f>
        <v/>
      </c>
      <c r="E287" s="93" t="str">
        <f t="shared" ca="1" si="13"/>
        <v/>
      </c>
      <c r="F287" s="93" t="str">
        <f ca="1">IF($I$1&lt;&gt;"y", "", IF(A288="", "", IFERROR(LOOKUP(2,1/(COUNTIF($F$2:F286,get_country)=0),get_country), "")))</f>
        <v/>
      </c>
      <c r="G287" s="93" t="str">
        <f t="shared" ca="1" si="12"/>
        <v/>
      </c>
      <c r="H287" s="67" t="str">
        <f t="array" aca="1" ref="H287" ca="1">IF($I$1&lt;&gt;"y", "", IFERROR(INDEX(countrylistsize,MATCH(SMALL(NOT(countrylistsize="")*IF(ISNUMBER(countrylistsize),COUNTIF(countrylistsize,"&lt;="&amp;countrylistsize),COUNTIF(countrylistsize,"&lt;="&amp;countrylistsize)+SUM(ISNUMBER(countrylistsize))),ROWS(F$3:F287)+SUM(ISBLANK(countrylistsize))),NOT(countrylistsize="")*IF(ISNUMBER(countrylistsize),COUNTIF(countrylistsize,"&lt;="&amp;countrylistsize),COUNTIF(countrylistsize,"&lt;="&amp;countrylistsize)+SUM(ISNUMBER(countrylistsize))),0)), ""))</f>
        <v/>
      </c>
      <c r="I287" s="70"/>
      <c r="J287" s="67" t="str">
        <f t="array" aca="1" ref="J287" ca="1">IF($I$1&lt;&gt;"y", "", IFERROR(INDEX(admin1listsize,MATCH(SMALL(NOT(admin1listsize="")*IF(ISNUMBER(admin1listsize),COUNTIF(admin1listsize,"&lt;="&amp;admin1listsize),COUNTIF(admin1listsize,"&lt;="&amp;admin1listsize)+SUM(ISNUMBER(admin1listsize))),ROWS(D$3:D287)+SUM(ISBLANK(admin1listsize))),NOT(admin1listsize="")*IF(ISNUMBER(admin1listsize),COUNTIF(admin1listsize,"&lt;="&amp;admin1listsize),COUNTIF(admin1listsize,"&lt;="&amp;admin1listsize)+SUM(ISNUMBER(admin1listsize))),0)), ""))</f>
        <v/>
      </c>
      <c r="K287" s="71"/>
    </row>
    <row r="288" spans="1:11" s="1" customFormat="1" x14ac:dyDescent="0.25">
      <c r="A288" s="93" t="str">
        <f>IF($I$1&lt;&gt;"y", "", IF(ISBLANK(DATA!D289),"",IF(ISBLANK(DATA!K289),"NO DATA",DATA!K289)))</f>
        <v>Mexico</v>
      </c>
      <c r="B288" s="93" t="str">
        <f>IF($I$1&lt;&gt;"y", "",IF(ISBLANK(DATA!D289),"", IF(ISBLANK(DATA!L289),"NO DATA",DATA!L289)))</f>
        <v>Oaxaca</v>
      </c>
      <c r="C288" s="93" t="str">
        <f t="shared" si="14"/>
        <v>Mexico@Oaxaca</v>
      </c>
      <c r="D288" s="93" t="str">
        <f ca="1">IF($I$1&lt;&gt;"y", "", IF(C289="", "", IFERROR(LOOKUP(2,1/(COUNTIF($D$2:D287,mergednames)=0),mergednames), "")))</f>
        <v/>
      </c>
      <c r="E288" s="93" t="str">
        <f t="shared" ca="1" si="13"/>
        <v/>
      </c>
      <c r="F288" s="93" t="str">
        <f ca="1">IF($I$1&lt;&gt;"y", "", IF(A289="", "", IFERROR(LOOKUP(2,1/(COUNTIF($F$2:F287,get_country)=0),get_country), "")))</f>
        <v/>
      </c>
      <c r="G288" s="93" t="str">
        <f t="shared" ca="1" si="12"/>
        <v/>
      </c>
      <c r="H288" s="67" t="str">
        <f t="array" aca="1" ref="H288" ca="1">IF($I$1&lt;&gt;"y", "", IFERROR(INDEX(countrylistsize,MATCH(SMALL(NOT(countrylistsize="")*IF(ISNUMBER(countrylistsize),COUNTIF(countrylistsize,"&lt;="&amp;countrylistsize),COUNTIF(countrylistsize,"&lt;="&amp;countrylistsize)+SUM(ISNUMBER(countrylistsize))),ROWS(F$3:F288)+SUM(ISBLANK(countrylistsize))),NOT(countrylistsize="")*IF(ISNUMBER(countrylistsize),COUNTIF(countrylistsize,"&lt;="&amp;countrylistsize),COUNTIF(countrylistsize,"&lt;="&amp;countrylistsize)+SUM(ISNUMBER(countrylistsize))),0)), ""))</f>
        <v/>
      </c>
      <c r="I288" s="70"/>
      <c r="J288" s="67" t="str">
        <f t="array" aca="1" ref="J288" ca="1">IF($I$1&lt;&gt;"y", "", IFERROR(INDEX(admin1listsize,MATCH(SMALL(NOT(admin1listsize="")*IF(ISNUMBER(admin1listsize),COUNTIF(admin1listsize,"&lt;="&amp;admin1listsize),COUNTIF(admin1listsize,"&lt;="&amp;admin1listsize)+SUM(ISNUMBER(admin1listsize))),ROWS(D$3:D288)+SUM(ISBLANK(admin1listsize))),NOT(admin1listsize="")*IF(ISNUMBER(admin1listsize),COUNTIF(admin1listsize,"&lt;="&amp;admin1listsize),COUNTIF(admin1listsize,"&lt;="&amp;admin1listsize)+SUM(ISNUMBER(admin1listsize))),0)), ""))</f>
        <v/>
      </c>
      <c r="K288" s="71"/>
    </row>
    <row r="289" spans="1:11" s="1" customFormat="1" x14ac:dyDescent="0.25">
      <c r="A289" s="93" t="str">
        <f>IF($I$1&lt;&gt;"y", "", IF(ISBLANK(DATA!D290),"",IF(ISBLANK(DATA!K290),"NO DATA",DATA!K290)))</f>
        <v>Mexico</v>
      </c>
      <c r="B289" s="93" t="str">
        <f>IF($I$1&lt;&gt;"y", "",IF(ISBLANK(DATA!D290),"", IF(ISBLANK(DATA!L290),"NO DATA",DATA!L290)))</f>
        <v>Oaxaca</v>
      </c>
      <c r="C289" s="93" t="str">
        <f t="shared" si="14"/>
        <v>Mexico@Oaxaca</v>
      </c>
      <c r="D289" s="93" t="str">
        <f ca="1">IF($I$1&lt;&gt;"y", "", IF(C290="", "", IFERROR(LOOKUP(2,1/(COUNTIF($D$2:D288,mergednames)=0),mergednames), "")))</f>
        <v/>
      </c>
      <c r="E289" s="93" t="str">
        <f t="shared" ca="1" si="13"/>
        <v/>
      </c>
      <c r="F289" s="93" t="str">
        <f ca="1">IF($I$1&lt;&gt;"y", "", IF(A290="", "", IFERROR(LOOKUP(2,1/(COUNTIF($F$2:F288,get_country)=0),get_country), "")))</f>
        <v/>
      </c>
      <c r="G289" s="93" t="str">
        <f t="shared" ca="1" si="12"/>
        <v/>
      </c>
      <c r="H289" s="67" t="str">
        <f t="array" aca="1" ref="H289" ca="1">IF($I$1&lt;&gt;"y", "", IFERROR(INDEX(countrylistsize,MATCH(SMALL(NOT(countrylistsize="")*IF(ISNUMBER(countrylistsize),COUNTIF(countrylistsize,"&lt;="&amp;countrylistsize),COUNTIF(countrylistsize,"&lt;="&amp;countrylistsize)+SUM(ISNUMBER(countrylistsize))),ROWS(F$3:F289)+SUM(ISBLANK(countrylistsize))),NOT(countrylistsize="")*IF(ISNUMBER(countrylistsize),COUNTIF(countrylistsize,"&lt;="&amp;countrylistsize),COUNTIF(countrylistsize,"&lt;="&amp;countrylistsize)+SUM(ISNUMBER(countrylistsize))),0)), ""))</f>
        <v/>
      </c>
      <c r="I289" s="70"/>
      <c r="J289" s="67" t="str">
        <f t="array" aca="1" ref="J289" ca="1">IF($I$1&lt;&gt;"y", "", IFERROR(INDEX(admin1listsize,MATCH(SMALL(NOT(admin1listsize="")*IF(ISNUMBER(admin1listsize),COUNTIF(admin1listsize,"&lt;="&amp;admin1listsize),COUNTIF(admin1listsize,"&lt;="&amp;admin1listsize)+SUM(ISNUMBER(admin1listsize))),ROWS(D$3:D289)+SUM(ISBLANK(admin1listsize))),NOT(admin1listsize="")*IF(ISNUMBER(admin1listsize),COUNTIF(admin1listsize,"&lt;="&amp;admin1listsize),COUNTIF(admin1listsize,"&lt;="&amp;admin1listsize)+SUM(ISNUMBER(admin1listsize))),0)), ""))</f>
        <v/>
      </c>
      <c r="K289" s="71"/>
    </row>
    <row r="290" spans="1:11" s="1" customFormat="1" x14ac:dyDescent="0.25">
      <c r="A290" s="93" t="str">
        <f>IF($I$1&lt;&gt;"y", "", IF(ISBLANK(DATA!D291),"",IF(ISBLANK(DATA!K291),"NO DATA",DATA!K291)))</f>
        <v>Mexico</v>
      </c>
      <c r="B290" s="93" t="str">
        <f>IF($I$1&lt;&gt;"y", "",IF(ISBLANK(DATA!D291),"", IF(ISBLANK(DATA!L291),"NO DATA",DATA!L291)))</f>
        <v>Oaxaca</v>
      </c>
      <c r="C290" s="93" t="str">
        <f t="shared" si="14"/>
        <v>Mexico@Oaxaca</v>
      </c>
      <c r="D290" s="93" t="str">
        <f ca="1">IF($I$1&lt;&gt;"y", "", IF(C291="", "", IFERROR(LOOKUP(2,1/(COUNTIF($D$2:D289,mergednames)=0),mergednames), "")))</f>
        <v/>
      </c>
      <c r="E290" s="93" t="str">
        <f t="shared" ca="1" si="13"/>
        <v/>
      </c>
      <c r="F290" s="93" t="str">
        <f ca="1">IF($I$1&lt;&gt;"y", "", IF(A291="", "", IFERROR(LOOKUP(2,1/(COUNTIF($F$2:F289,get_country)=0),get_country), "")))</f>
        <v/>
      </c>
      <c r="G290" s="93" t="str">
        <f t="shared" ca="1" si="12"/>
        <v/>
      </c>
      <c r="H290" s="67" t="str">
        <f t="array" aca="1" ref="H290" ca="1">IF($I$1&lt;&gt;"y", "", IFERROR(INDEX(countrylistsize,MATCH(SMALL(NOT(countrylistsize="")*IF(ISNUMBER(countrylistsize),COUNTIF(countrylistsize,"&lt;="&amp;countrylistsize),COUNTIF(countrylistsize,"&lt;="&amp;countrylistsize)+SUM(ISNUMBER(countrylistsize))),ROWS(F$3:F290)+SUM(ISBLANK(countrylistsize))),NOT(countrylistsize="")*IF(ISNUMBER(countrylistsize),COUNTIF(countrylistsize,"&lt;="&amp;countrylistsize),COUNTIF(countrylistsize,"&lt;="&amp;countrylistsize)+SUM(ISNUMBER(countrylistsize))),0)), ""))</f>
        <v/>
      </c>
      <c r="I290" s="70"/>
      <c r="J290" s="67" t="str">
        <f t="array" aca="1" ref="J290" ca="1">IF($I$1&lt;&gt;"y", "", IFERROR(INDEX(admin1listsize,MATCH(SMALL(NOT(admin1listsize="")*IF(ISNUMBER(admin1listsize),COUNTIF(admin1listsize,"&lt;="&amp;admin1listsize),COUNTIF(admin1listsize,"&lt;="&amp;admin1listsize)+SUM(ISNUMBER(admin1listsize))),ROWS(D$3:D290)+SUM(ISBLANK(admin1listsize))),NOT(admin1listsize="")*IF(ISNUMBER(admin1listsize),COUNTIF(admin1listsize,"&lt;="&amp;admin1listsize),COUNTIF(admin1listsize,"&lt;="&amp;admin1listsize)+SUM(ISNUMBER(admin1listsize))),0)), ""))</f>
        <v/>
      </c>
      <c r="K290" s="71"/>
    </row>
    <row r="291" spans="1:11" s="1" customFormat="1" x14ac:dyDescent="0.25">
      <c r="A291" s="93" t="str">
        <f>IF($I$1&lt;&gt;"y", "", IF(ISBLANK(DATA!D292),"",IF(ISBLANK(DATA!K292),"NO DATA",DATA!K292)))</f>
        <v>Mexico</v>
      </c>
      <c r="B291" s="93" t="str">
        <f>IF($I$1&lt;&gt;"y", "",IF(ISBLANK(DATA!D292),"", IF(ISBLANK(DATA!L292),"NO DATA",DATA!L292)))</f>
        <v>Oaxaca</v>
      </c>
      <c r="C291" s="93" t="str">
        <f t="shared" si="14"/>
        <v>Mexico@Oaxaca</v>
      </c>
      <c r="D291" s="93" t="str">
        <f ca="1">IF($I$1&lt;&gt;"y", "", IF(C292="", "", IFERROR(LOOKUP(2,1/(COUNTIF($D$2:D290,mergednames)=0),mergednames), "")))</f>
        <v/>
      </c>
      <c r="E291" s="93" t="str">
        <f t="shared" ca="1" si="13"/>
        <v/>
      </c>
      <c r="F291" s="93" t="str">
        <f ca="1">IF($I$1&lt;&gt;"y", "", IF(A292="", "", IFERROR(LOOKUP(2,1/(COUNTIF($F$2:F290,get_country)=0),get_country), "")))</f>
        <v/>
      </c>
      <c r="G291" s="93" t="str">
        <f t="shared" ca="1" si="12"/>
        <v/>
      </c>
      <c r="H291" s="67" t="str">
        <f t="array" aca="1" ref="H291" ca="1">IF($I$1&lt;&gt;"y", "", IFERROR(INDEX(countrylistsize,MATCH(SMALL(NOT(countrylistsize="")*IF(ISNUMBER(countrylistsize),COUNTIF(countrylistsize,"&lt;="&amp;countrylistsize),COUNTIF(countrylistsize,"&lt;="&amp;countrylistsize)+SUM(ISNUMBER(countrylistsize))),ROWS(F$3:F291)+SUM(ISBLANK(countrylistsize))),NOT(countrylistsize="")*IF(ISNUMBER(countrylistsize),COUNTIF(countrylistsize,"&lt;="&amp;countrylistsize),COUNTIF(countrylistsize,"&lt;="&amp;countrylistsize)+SUM(ISNUMBER(countrylistsize))),0)), ""))</f>
        <v/>
      </c>
      <c r="I291" s="70"/>
      <c r="J291" s="67" t="str">
        <f t="array" aca="1" ref="J291" ca="1">IF($I$1&lt;&gt;"y", "", IFERROR(INDEX(admin1listsize,MATCH(SMALL(NOT(admin1listsize="")*IF(ISNUMBER(admin1listsize),COUNTIF(admin1listsize,"&lt;="&amp;admin1listsize),COUNTIF(admin1listsize,"&lt;="&amp;admin1listsize)+SUM(ISNUMBER(admin1listsize))),ROWS(D$3:D291)+SUM(ISBLANK(admin1listsize))),NOT(admin1listsize="")*IF(ISNUMBER(admin1listsize),COUNTIF(admin1listsize,"&lt;="&amp;admin1listsize),COUNTIF(admin1listsize,"&lt;="&amp;admin1listsize)+SUM(ISNUMBER(admin1listsize))),0)), ""))</f>
        <v/>
      </c>
      <c r="K291" s="71"/>
    </row>
    <row r="292" spans="1:11" s="1" customFormat="1" x14ac:dyDescent="0.25">
      <c r="A292" s="93" t="str">
        <f>IF($I$1&lt;&gt;"y", "", IF(ISBLANK(DATA!D293),"",IF(ISBLANK(DATA!K293),"NO DATA",DATA!K293)))</f>
        <v>Mexico</v>
      </c>
      <c r="B292" s="93" t="str">
        <f>IF($I$1&lt;&gt;"y", "",IF(ISBLANK(DATA!D293),"", IF(ISBLANK(DATA!L293),"NO DATA",DATA!L293)))</f>
        <v>Oaxaca</v>
      </c>
      <c r="C292" s="93" t="str">
        <f t="shared" si="14"/>
        <v>Mexico@Oaxaca</v>
      </c>
      <c r="D292" s="93" t="str">
        <f ca="1">IF($I$1&lt;&gt;"y", "", IF(C293="", "", IFERROR(LOOKUP(2,1/(COUNTIF($D$2:D291,mergednames)=0),mergednames), "")))</f>
        <v/>
      </c>
      <c r="E292" s="93" t="str">
        <f t="shared" ca="1" si="13"/>
        <v/>
      </c>
      <c r="F292" s="93" t="str">
        <f ca="1">IF($I$1&lt;&gt;"y", "", IF(A293="", "", IFERROR(LOOKUP(2,1/(COUNTIF($F$2:F291,get_country)=0),get_country), "")))</f>
        <v/>
      </c>
      <c r="G292" s="93" t="str">
        <f t="shared" ca="1" si="12"/>
        <v/>
      </c>
      <c r="H292" s="67" t="str">
        <f t="array" aca="1" ref="H292" ca="1">IF($I$1&lt;&gt;"y", "", IFERROR(INDEX(countrylistsize,MATCH(SMALL(NOT(countrylistsize="")*IF(ISNUMBER(countrylistsize),COUNTIF(countrylistsize,"&lt;="&amp;countrylistsize),COUNTIF(countrylistsize,"&lt;="&amp;countrylistsize)+SUM(ISNUMBER(countrylistsize))),ROWS(F$3:F292)+SUM(ISBLANK(countrylistsize))),NOT(countrylistsize="")*IF(ISNUMBER(countrylistsize),COUNTIF(countrylistsize,"&lt;="&amp;countrylistsize),COUNTIF(countrylistsize,"&lt;="&amp;countrylistsize)+SUM(ISNUMBER(countrylistsize))),0)), ""))</f>
        <v/>
      </c>
      <c r="I292" s="70"/>
      <c r="J292" s="67" t="str">
        <f t="array" aca="1" ref="J292" ca="1">IF($I$1&lt;&gt;"y", "", IFERROR(INDEX(admin1listsize,MATCH(SMALL(NOT(admin1listsize="")*IF(ISNUMBER(admin1listsize),COUNTIF(admin1listsize,"&lt;="&amp;admin1listsize),COUNTIF(admin1listsize,"&lt;="&amp;admin1listsize)+SUM(ISNUMBER(admin1listsize))),ROWS(D$3:D292)+SUM(ISBLANK(admin1listsize))),NOT(admin1listsize="")*IF(ISNUMBER(admin1listsize),COUNTIF(admin1listsize,"&lt;="&amp;admin1listsize),COUNTIF(admin1listsize,"&lt;="&amp;admin1listsize)+SUM(ISNUMBER(admin1listsize))),0)), ""))</f>
        <v/>
      </c>
      <c r="K292" s="71"/>
    </row>
    <row r="293" spans="1:11" s="1" customFormat="1" x14ac:dyDescent="0.25">
      <c r="A293" s="93" t="str">
        <f>IF($I$1&lt;&gt;"y", "", IF(ISBLANK(DATA!D294),"",IF(ISBLANK(DATA!K294),"NO DATA",DATA!K294)))</f>
        <v>Mexico</v>
      </c>
      <c r="B293" s="93" t="str">
        <f>IF($I$1&lt;&gt;"y", "",IF(ISBLANK(DATA!D294),"", IF(ISBLANK(DATA!L294),"NO DATA",DATA!L294)))</f>
        <v>Oaxaca</v>
      </c>
      <c r="C293" s="93" t="str">
        <f t="shared" si="14"/>
        <v>Mexico@Oaxaca</v>
      </c>
      <c r="D293" s="93" t="str">
        <f ca="1">IF($I$1&lt;&gt;"y", "", IF(C294="", "", IFERROR(LOOKUP(2,1/(COUNTIF($D$2:D292,mergednames)=0),mergednames), "")))</f>
        <v/>
      </c>
      <c r="E293" s="93" t="str">
        <f t="shared" ca="1" si="13"/>
        <v/>
      </c>
      <c r="F293" s="93" t="str">
        <f ca="1">IF($I$1&lt;&gt;"y", "", IF(A294="", "", IFERROR(LOOKUP(2,1/(COUNTIF($F$2:F292,get_country)=0),get_country), "")))</f>
        <v/>
      </c>
      <c r="G293" s="93" t="str">
        <f t="shared" ca="1" si="12"/>
        <v/>
      </c>
      <c r="H293" s="67" t="str">
        <f t="array" aca="1" ref="H293" ca="1">IF($I$1&lt;&gt;"y", "", IFERROR(INDEX(countrylistsize,MATCH(SMALL(NOT(countrylistsize="")*IF(ISNUMBER(countrylistsize),COUNTIF(countrylistsize,"&lt;="&amp;countrylistsize),COUNTIF(countrylistsize,"&lt;="&amp;countrylistsize)+SUM(ISNUMBER(countrylistsize))),ROWS(F$3:F293)+SUM(ISBLANK(countrylistsize))),NOT(countrylistsize="")*IF(ISNUMBER(countrylistsize),COUNTIF(countrylistsize,"&lt;="&amp;countrylistsize),COUNTIF(countrylistsize,"&lt;="&amp;countrylistsize)+SUM(ISNUMBER(countrylistsize))),0)), ""))</f>
        <v/>
      </c>
      <c r="I293" s="70"/>
      <c r="J293" s="67" t="str">
        <f t="array" aca="1" ref="J293" ca="1">IF($I$1&lt;&gt;"y", "", IFERROR(INDEX(admin1listsize,MATCH(SMALL(NOT(admin1listsize="")*IF(ISNUMBER(admin1listsize),COUNTIF(admin1listsize,"&lt;="&amp;admin1listsize),COUNTIF(admin1listsize,"&lt;="&amp;admin1listsize)+SUM(ISNUMBER(admin1listsize))),ROWS(D$3:D293)+SUM(ISBLANK(admin1listsize))),NOT(admin1listsize="")*IF(ISNUMBER(admin1listsize),COUNTIF(admin1listsize,"&lt;="&amp;admin1listsize),COUNTIF(admin1listsize,"&lt;="&amp;admin1listsize)+SUM(ISNUMBER(admin1listsize))),0)), ""))</f>
        <v/>
      </c>
      <c r="K293" s="71"/>
    </row>
    <row r="294" spans="1:11" s="1" customFormat="1" x14ac:dyDescent="0.25">
      <c r="A294" s="93" t="str">
        <f>IF($I$1&lt;&gt;"y", "", IF(ISBLANK(DATA!D295),"",IF(ISBLANK(DATA!K295),"NO DATA",DATA!K295)))</f>
        <v>Mexico</v>
      </c>
      <c r="B294" s="93" t="str">
        <f>IF($I$1&lt;&gt;"y", "",IF(ISBLANK(DATA!D295),"", IF(ISBLANK(DATA!L295),"NO DATA",DATA!L295)))</f>
        <v>Oaxaca</v>
      </c>
      <c r="C294" s="93" t="str">
        <f t="shared" si="14"/>
        <v>Mexico@Oaxaca</v>
      </c>
      <c r="D294" s="93" t="str">
        <f ca="1">IF($I$1&lt;&gt;"y", "", IF(C295="", "", IFERROR(LOOKUP(2,1/(COUNTIF($D$2:D293,mergednames)=0),mergednames), "")))</f>
        <v/>
      </c>
      <c r="E294" s="93" t="str">
        <f t="shared" ca="1" si="13"/>
        <v/>
      </c>
      <c r="F294" s="93" t="str">
        <f ca="1">IF($I$1&lt;&gt;"y", "", IF(A295="", "", IFERROR(LOOKUP(2,1/(COUNTIF($F$2:F293,get_country)=0),get_country), "")))</f>
        <v/>
      </c>
      <c r="G294" s="93" t="str">
        <f t="shared" ca="1" si="12"/>
        <v/>
      </c>
      <c r="H294" s="67" t="str">
        <f t="array" aca="1" ref="H294" ca="1">IF($I$1&lt;&gt;"y", "", IFERROR(INDEX(countrylistsize,MATCH(SMALL(NOT(countrylistsize="")*IF(ISNUMBER(countrylistsize),COUNTIF(countrylistsize,"&lt;="&amp;countrylistsize),COUNTIF(countrylistsize,"&lt;="&amp;countrylistsize)+SUM(ISNUMBER(countrylistsize))),ROWS(F$3:F294)+SUM(ISBLANK(countrylistsize))),NOT(countrylistsize="")*IF(ISNUMBER(countrylistsize),COUNTIF(countrylistsize,"&lt;="&amp;countrylistsize),COUNTIF(countrylistsize,"&lt;="&amp;countrylistsize)+SUM(ISNUMBER(countrylistsize))),0)), ""))</f>
        <v/>
      </c>
      <c r="I294" s="70"/>
      <c r="J294" s="67" t="str">
        <f t="array" aca="1" ref="J294" ca="1">IF($I$1&lt;&gt;"y", "", IFERROR(INDEX(admin1listsize,MATCH(SMALL(NOT(admin1listsize="")*IF(ISNUMBER(admin1listsize),COUNTIF(admin1listsize,"&lt;="&amp;admin1listsize),COUNTIF(admin1listsize,"&lt;="&amp;admin1listsize)+SUM(ISNUMBER(admin1listsize))),ROWS(D$3:D294)+SUM(ISBLANK(admin1listsize))),NOT(admin1listsize="")*IF(ISNUMBER(admin1listsize),COUNTIF(admin1listsize,"&lt;="&amp;admin1listsize),COUNTIF(admin1listsize,"&lt;="&amp;admin1listsize)+SUM(ISNUMBER(admin1listsize))),0)), ""))</f>
        <v/>
      </c>
      <c r="K294" s="71"/>
    </row>
    <row r="295" spans="1:11" s="1" customFormat="1" x14ac:dyDescent="0.25">
      <c r="A295" s="93" t="str">
        <f>IF($I$1&lt;&gt;"y", "", IF(ISBLANK(DATA!D296),"",IF(ISBLANK(DATA!K296),"NO DATA",DATA!K296)))</f>
        <v>Mexico</v>
      </c>
      <c r="B295" s="93" t="str">
        <f>IF($I$1&lt;&gt;"y", "",IF(ISBLANK(DATA!D296),"", IF(ISBLANK(DATA!L296),"NO DATA",DATA!L296)))</f>
        <v>Oaxaca</v>
      </c>
      <c r="C295" s="93" t="str">
        <f t="shared" si="14"/>
        <v>Mexico@Oaxaca</v>
      </c>
      <c r="D295" s="93" t="str">
        <f ca="1">IF($I$1&lt;&gt;"y", "", IF(C296="", "", IFERROR(LOOKUP(2,1/(COUNTIF($D$2:D294,mergednames)=0),mergednames), "")))</f>
        <v/>
      </c>
      <c r="E295" s="93" t="str">
        <f t="shared" ca="1" si="13"/>
        <v/>
      </c>
      <c r="F295" s="93" t="str">
        <f ca="1">IF($I$1&lt;&gt;"y", "", IF(A296="", "", IFERROR(LOOKUP(2,1/(COUNTIF($F$2:F294,get_country)=0),get_country), "")))</f>
        <v/>
      </c>
      <c r="G295" s="93" t="str">
        <f t="shared" ca="1" si="12"/>
        <v/>
      </c>
      <c r="H295" s="67" t="str">
        <f t="array" aca="1" ref="H295" ca="1">IF($I$1&lt;&gt;"y", "", IFERROR(INDEX(countrylistsize,MATCH(SMALL(NOT(countrylistsize="")*IF(ISNUMBER(countrylistsize),COUNTIF(countrylistsize,"&lt;="&amp;countrylistsize),COUNTIF(countrylistsize,"&lt;="&amp;countrylistsize)+SUM(ISNUMBER(countrylistsize))),ROWS(F$3:F295)+SUM(ISBLANK(countrylistsize))),NOT(countrylistsize="")*IF(ISNUMBER(countrylistsize),COUNTIF(countrylistsize,"&lt;="&amp;countrylistsize),COUNTIF(countrylistsize,"&lt;="&amp;countrylistsize)+SUM(ISNUMBER(countrylistsize))),0)), ""))</f>
        <v/>
      </c>
      <c r="I295" s="70"/>
      <c r="J295" s="67" t="str">
        <f t="array" aca="1" ref="J295" ca="1">IF($I$1&lt;&gt;"y", "", IFERROR(INDEX(admin1listsize,MATCH(SMALL(NOT(admin1listsize="")*IF(ISNUMBER(admin1listsize),COUNTIF(admin1listsize,"&lt;="&amp;admin1listsize),COUNTIF(admin1listsize,"&lt;="&amp;admin1listsize)+SUM(ISNUMBER(admin1listsize))),ROWS(D$3:D295)+SUM(ISBLANK(admin1listsize))),NOT(admin1listsize="")*IF(ISNUMBER(admin1listsize),COUNTIF(admin1listsize,"&lt;="&amp;admin1listsize),COUNTIF(admin1listsize,"&lt;="&amp;admin1listsize)+SUM(ISNUMBER(admin1listsize))),0)), ""))</f>
        <v/>
      </c>
      <c r="K295" s="71"/>
    </row>
    <row r="296" spans="1:11" s="1" customFormat="1" x14ac:dyDescent="0.25">
      <c r="A296" s="93" t="str">
        <f>IF($I$1&lt;&gt;"y", "", IF(ISBLANK(DATA!D297),"",IF(ISBLANK(DATA!K297),"NO DATA",DATA!K297)))</f>
        <v>Mexico</v>
      </c>
      <c r="B296" s="93" t="str">
        <f>IF($I$1&lt;&gt;"y", "",IF(ISBLANK(DATA!D297),"", IF(ISBLANK(DATA!L297),"NO DATA",DATA!L297)))</f>
        <v>Oaxaca</v>
      </c>
      <c r="C296" s="93" t="str">
        <f t="shared" si="14"/>
        <v>Mexico@Oaxaca</v>
      </c>
      <c r="D296" s="93" t="str">
        <f ca="1">IF($I$1&lt;&gt;"y", "", IF(C297="", "", IFERROR(LOOKUP(2,1/(COUNTIF($D$2:D295,mergednames)=0),mergednames), "")))</f>
        <v/>
      </c>
      <c r="E296" s="93" t="str">
        <f t="shared" ca="1" si="13"/>
        <v/>
      </c>
      <c r="F296" s="93" t="str">
        <f ca="1">IF($I$1&lt;&gt;"y", "", IF(A297="", "", IFERROR(LOOKUP(2,1/(COUNTIF($F$2:F295,get_country)=0),get_country), "")))</f>
        <v/>
      </c>
      <c r="G296" s="93" t="str">
        <f t="shared" ca="1" si="12"/>
        <v/>
      </c>
      <c r="H296" s="67" t="str">
        <f t="array" aca="1" ref="H296" ca="1">IF($I$1&lt;&gt;"y", "", IFERROR(INDEX(countrylistsize,MATCH(SMALL(NOT(countrylistsize="")*IF(ISNUMBER(countrylistsize),COUNTIF(countrylistsize,"&lt;="&amp;countrylistsize),COUNTIF(countrylistsize,"&lt;="&amp;countrylistsize)+SUM(ISNUMBER(countrylistsize))),ROWS(F$3:F296)+SUM(ISBLANK(countrylistsize))),NOT(countrylistsize="")*IF(ISNUMBER(countrylistsize),COUNTIF(countrylistsize,"&lt;="&amp;countrylistsize),COUNTIF(countrylistsize,"&lt;="&amp;countrylistsize)+SUM(ISNUMBER(countrylistsize))),0)), ""))</f>
        <v/>
      </c>
      <c r="I296" s="70"/>
      <c r="J296" s="67" t="str">
        <f t="array" aca="1" ref="J296" ca="1">IF($I$1&lt;&gt;"y", "", IFERROR(INDEX(admin1listsize,MATCH(SMALL(NOT(admin1listsize="")*IF(ISNUMBER(admin1listsize),COUNTIF(admin1listsize,"&lt;="&amp;admin1listsize),COUNTIF(admin1listsize,"&lt;="&amp;admin1listsize)+SUM(ISNUMBER(admin1listsize))),ROWS(D$3:D296)+SUM(ISBLANK(admin1listsize))),NOT(admin1listsize="")*IF(ISNUMBER(admin1listsize),COUNTIF(admin1listsize,"&lt;="&amp;admin1listsize),COUNTIF(admin1listsize,"&lt;="&amp;admin1listsize)+SUM(ISNUMBER(admin1listsize))),0)), ""))</f>
        <v/>
      </c>
      <c r="K296" s="71"/>
    </row>
    <row r="297" spans="1:11" s="1" customFormat="1" x14ac:dyDescent="0.25">
      <c r="A297" s="93" t="str">
        <f>IF($I$1&lt;&gt;"y", "", IF(ISBLANK(DATA!D298),"",IF(ISBLANK(DATA!K298),"NO DATA",DATA!K298)))</f>
        <v>Mexico</v>
      </c>
      <c r="B297" s="93" t="str">
        <f>IF($I$1&lt;&gt;"y", "",IF(ISBLANK(DATA!D298),"", IF(ISBLANK(DATA!L298),"NO DATA",DATA!L298)))</f>
        <v>Oaxaca</v>
      </c>
      <c r="C297" s="93" t="str">
        <f t="shared" si="14"/>
        <v>Mexico@Oaxaca</v>
      </c>
      <c r="D297" s="93" t="str">
        <f ca="1">IF($I$1&lt;&gt;"y", "", IF(C298="", "", IFERROR(LOOKUP(2,1/(COUNTIF($D$2:D296,mergednames)=0),mergednames), "")))</f>
        <v/>
      </c>
      <c r="E297" s="93" t="str">
        <f t="shared" ca="1" si="13"/>
        <v/>
      </c>
      <c r="F297" s="93" t="str">
        <f ca="1">IF($I$1&lt;&gt;"y", "", IF(A298="", "", IFERROR(LOOKUP(2,1/(COUNTIF($F$2:F296,get_country)=0),get_country), "")))</f>
        <v/>
      </c>
      <c r="G297" s="93" t="str">
        <f t="shared" ca="1" si="12"/>
        <v/>
      </c>
      <c r="H297" s="67" t="str">
        <f t="array" aca="1" ref="H297" ca="1">IF($I$1&lt;&gt;"y", "", IFERROR(INDEX(countrylistsize,MATCH(SMALL(NOT(countrylistsize="")*IF(ISNUMBER(countrylistsize),COUNTIF(countrylistsize,"&lt;="&amp;countrylistsize),COUNTIF(countrylistsize,"&lt;="&amp;countrylistsize)+SUM(ISNUMBER(countrylistsize))),ROWS(F$3:F297)+SUM(ISBLANK(countrylistsize))),NOT(countrylistsize="")*IF(ISNUMBER(countrylistsize),COUNTIF(countrylistsize,"&lt;="&amp;countrylistsize),COUNTIF(countrylistsize,"&lt;="&amp;countrylistsize)+SUM(ISNUMBER(countrylistsize))),0)), ""))</f>
        <v/>
      </c>
      <c r="I297" s="70"/>
      <c r="J297" s="67" t="str">
        <f t="array" aca="1" ref="J297" ca="1">IF($I$1&lt;&gt;"y", "", IFERROR(INDEX(admin1listsize,MATCH(SMALL(NOT(admin1listsize="")*IF(ISNUMBER(admin1listsize),COUNTIF(admin1listsize,"&lt;="&amp;admin1listsize),COUNTIF(admin1listsize,"&lt;="&amp;admin1listsize)+SUM(ISNUMBER(admin1listsize))),ROWS(D$3:D297)+SUM(ISBLANK(admin1listsize))),NOT(admin1listsize="")*IF(ISNUMBER(admin1listsize),COUNTIF(admin1listsize,"&lt;="&amp;admin1listsize),COUNTIF(admin1listsize,"&lt;="&amp;admin1listsize)+SUM(ISNUMBER(admin1listsize))),0)), ""))</f>
        <v/>
      </c>
      <c r="K297" s="71"/>
    </row>
    <row r="298" spans="1:11" s="1" customFormat="1" x14ac:dyDescent="0.25">
      <c r="A298" s="93" t="str">
        <f>IF($I$1&lt;&gt;"y", "", IF(ISBLANK(DATA!D299),"",IF(ISBLANK(DATA!K299),"NO DATA",DATA!K299)))</f>
        <v>Mexico</v>
      </c>
      <c r="B298" s="93" t="str">
        <f>IF($I$1&lt;&gt;"y", "",IF(ISBLANK(DATA!D299),"", IF(ISBLANK(DATA!L299),"NO DATA",DATA!L299)))</f>
        <v>Oaxaca</v>
      </c>
      <c r="C298" s="93" t="str">
        <f t="shared" si="14"/>
        <v>Mexico@Oaxaca</v>
      </c>
      <c r="D298" s="93" t="str">
        <f ca="1">IF($I$1&lt;&gt;"y", "", IF(C299="", "", IFERROR(LOOKUP(2,1/(COUNTIF($D$2:D297,mergednames)=0),mergednames), "")))</f>
        <v/>
      </c>
      <c r="E298" s="93" t="str">
        <f t="shared" ca="1" si="13"/>
        <v/>
      </c>
      <c r="F298" s="93" t="str">
        <f ca="1">IF($I$1&lt;&gt;"y", "", IF(A299="", "", IFERROR(LOOKUP(2,1/(COUNTIF($F$2:F297,get_country)=0),get_country), "")))</f>
        <v/>
      </c>
      <c r="G298" s="93" t="str">
        <f t="shared" ca="1" si="12"/>
        <v/>
      </c>
      <c r="H298" s="67" t="str">
        <f t="array" aca="1" ref="H298" ca="1">IF($I$1&lt;&gt;"y", "", IFERROR(INDEX(countrylistsize,MATCH(SMALL(NOT(countrylistsize="")*IF(ISNUMBER(countrylistsize),COUNTIF(countrylistsize,"&lt;="&amp;countrylistsize),COUNTIF(countrylistsize,"&lt;="&amp;countrylistsize)+SUM(ISNUMBER(countrylistsize))),ROWS(F$3:F298)+SUM(ISBLANK(countrylistsize))),NOT(countrylistsize="")*IF(ISNUMBER(countrylistsize),COUNTIF(countrylistsize,"&lt;="&amp;countrylistsize),COUNTIF(countrylistsize,"&lt;="&amp;countrylistsize)+SUM(ISNUMBER(countrylistsize))),0)), ""))</f>
        <v/>
      </c>
      <c r="I298" s="70"/>
      <c r="J298" s="67" t="str">
        <f t="array" aca="1" ref="J298" ca="1">IF($I$1&lt;&gt;"y", "", IFERROR(INDEX(admin1listsize,MATCH(SMALL(NOT(admin1listsize="")*IF(ISNUMBER(admin1listsize),COUNTIF(admin1listsize,"&lt;="&amp;admin1listsize),COUNTIF(admin1listsize,"&lt;="&amp;admin1listsize)+SUM(ISNUMBER(admin1listsize))),ROWS(D$3:D298)+SUM(ISBLANK(admin1listsize))),NOT(admin1listsize="")*IF(ISNUMBER(admin1listsize),COUNTIF(admin1listsize,"&lt;="&amp;admin1listsize),COUNTIF(admin1listsize,"&lt;="&amp;admin1listsize)+SUM(ISNUMBER(admin1listsize))),0)), ""))</f>
        <v/>
      </c>
      <c r="K298" s="71"/>
    </row>
    <row r="299" spans="1:11" s="1" customFormat="1" x14ac:dyDescent="0.25">
      <c r="A299" s="93" t="str">
        <f>IF($I$1&lt;&gt;"y", "", IF(ISBLANK(DATA!D300),"",IF(ISBLANK(DATA!K300),"NO DATA",DATA!K300)))</f>
        <v>Mexico</v>
      </c>
      <c r="B299" s="93" t="str">
        <f>IF($I$1&lt;&gt;"y", "",IF(ISBLANK(DATA!D300),"", IF(ISBLANK(DATA!L300),"NO DATA",DATA!L300)))</f>
        <v>Oaxaca</v>
      </c>
      <c r="C299" s="93" t="str">
        <f t="shared" si="14"/>
        <v>Mexico@Oaxaca</v>
      </c>
      <c r="D299" s="93" t="str">
        <f ca="1">IF($I$1&lt;&gt;"y", "", IF(C300="", "", IFERROR(LOOKUP(2,1/(COUNTIF($D$2:D298,mergednames)=0),mergednames), "")))</f>
        <v/>
      </c>
      <c r="E299" s="93" t="str">
        <f t="shared" ca="1" si="13"/>
        <v/>
      </c>
      <c r="F299" s="93" t="str">
        <f ca="1">IF($I$1&lt;&gt;"y", "", IF(A300="", "", IFERROR(LOOKUP(2,1/(COUNTIF($F$2:F298,get_country)=0),get_country), "")))</f>
        <v/>
      </c>
      <c r="G299" s="93" t="str">
        <f t="shared" ca="1" si="12"/>
        <v/>
      </c>
      <c r="H299" s="67" t="str">
        <f t="array" aca="1" ref="H299" ca="1">IF($I$1&lt;&gt;"y", "", IFERROR(INDEX(countrylistsize,MATCH(SMALL(NOT(countrylistsize="")*IF(ISNUMBER(countrylistsize),COUNTIF(countrylistsize,"&lt;="&amp;countrylistsize),COUNTIF(countrylistsize,"&lt;="&amp;countrylistsize)+SUM(ISNUMBER(countrylistsize))),ROWS(F$3:F299)+SUM(ISBLANK(countrylistsize))),NOT(countrylistsize="")*IF(ISNUMBER(countrylistsize),COUNTIF(countrylistsize,"&lt;="&amp;countrylistsize),COUNTIF(countrylistsize,"&lt;="&amp;countrylistsize)+SUM(ISNUMBER(countrylistsize))),0)), ""))</f>
        <v/>
      </c>
      <c r="I299" s="70"/>
      <c r="J299" s="67" t="str">
        <f t="array" aca="1" ref="J299" ca="1">IF($I$1&lt;&gt;"y", "", IFERROR(INDEX(admin1listsize,MATCH(SMALL(NOT(admin1listsize="")*IF(ISNUMBER(admin1listsize),COUNTIF(admin1listsize,"&lt;="&amp;admin1listsize),COUNTIF(admin1listsize,"&lt;="&amp;admin1listsize)+SUM(ISNUMBER(admin1listsize))),ROWS(D$3:D299)+SUM(ISBLANK(admin1listsize))),NOT(admin1listsize="")*IF(ISNUMBER(admin1listsize),COUNTIF(admin1listsize,"&lt;="&amp;admin1listsize),COUNTIF(admin1listsize,"&lt;="&amp;admin1listsize)+SUM(ISNUMBER(admin1listsize))),0)), ""))</f>
        <v/>
      </c>
      <c r="K299" s="71"/>
    </row>
    <row r="300" spans="1:11" s="1" customFormat="1" x14ac:dyDescent="0.25">
      <c r="A300" s="93" t="str">
        <f>IF($I$1&lt;&gt;"y", "", IF(ISBLANK(DATA!D301),"",IF(ISBLANK(DATA!K301),"NO DATA",DATA!K301)))</f>
        <v>Mexico</v>
      </c>
      <c r="B300" s="93" t="str">
        <f>IF($I$1&lt;&gt;"y", "",IF(ISBLANK(DATA!D301),"", IF(ISBLANK(DATA!L301),"NO DATA",DATA!L301)))</f>
        <v>Oaxaca</v>
      </c>
      <c r="C300" s="93" t="str">
        <f t="shared" si="14"/>
        <v>Mexico@Oaxaca</v>
      </c>
      <c r="D300" s="93" t="str">
        <f ca="1">IF($I$1&lt;&gt;"y", "", IF(C301="", "", IFERROR(LOOKUP(2,1/(COUNTIF($D$2:D299,mergednames)=0),mergednames), "")))</f>
        <v/>
      </c>
      <c r="E300" s="93" t="str">
        <f t="shared" ca="1" si="13"/>
        <v/>
      </c>
      <c r="F300" s="93" t="str">
        <f ca="1">IF($I$1&lt;&gt;"y", "", IF(A301="", "", IFERROR(LOOKUP(2,1/(COUNTIF($F$2:F299,get_country)=0),get_country), "")))</f>
        <v/>
      </c>
      <c r="G300" s="93" t="str">
        <f t="shared" ca="1" si="12"/>
        <v/>
      </c>
      <c r="H300" s="67" t="str">
        <f t="array" aca="1" ref="H300" ca="1">IF($I$1&lt;&gt;"y", "", IFERROR(INDEX(countrylistsize,MATCH(SMALL(NOT(countrylistsize="")*IF(ISNUMBER(countrylistsize),COUNTIF(countrylistsize,"&lt;="&amp;countrylistsize),COUNTIF(countrylistsize,"&lt;="&amp;countrylistsize)+SUM(ISNUMBER(countrylistsize))),ROWS(F$3:F300)+SUM(ISBLANK(countrylistsize))),NOT(countrylistsize="")*IF(ISNUMBER(countrylistsize),COUNTIF(countrylistsize,"&lt;="&amp;countrylistsize),COUNTIF(countrylistsize,"&lt;="&amp;countrylistsize)+SUM(ISNUMBER(countrylistsize))),0)), ""))</f>
        <v/>
      </c>
      <c r="I300" s="70"/>
      <c r="J300" s="67" t="str">
        <f t="array" aca="1" ref="J300" ca="1">IF($I$1&lt;&gt;"y", "", IFERROR(INDEX(admin1listsize,MATCH(SMALL(NOT(admin1listsize="")*IF(ISNUMBER(admin1listsize),COUNTIF(admin1listsize,"&lt;="&amp;admin1listsize),COUNTIF(admin1listsize,"&lt;="&amp;admin1listsize)+SUM(ISNUMBER(admin1listsize))),ROWS(D$3:D300)+SUM(ISBLANK(admin1listsize))),NOT(admin1listsize="")*IF(ISNUMBER(admin1listsize),COUNTIF(admin1listsize,"&lt;="&amp;admin1listsize),COUNTIF(admin1listsize,"&lt;="&amp;admin1listsize)+SUM(ISNUMBER(admin1listsize))),0)), ""))</f>
        <v/>
      </c>
      <c r="K300" s="71"/>
    </row>
    <row r="301" spans="1:11" s="1" customFormat="1" x14ac:dyDescent="0.25">
      <c r="A301" s="93" t="str">
        <f>IF($I$1&lt;&gt;"y", "", IF(ISBLANK(DATA!D302),"",IF(ISBLANK(DATA!K302),"NO DATA",DATA!K302)))</f>
        <v>Mexico</v>
      </c>
      <c r="B301" s="93" t="str">
        <f>IF($I$1&lt;&gt;"y", "",IF(ISBLANK(DATA!D302),"", IF(ISBLANK(DATA!L302),"NO DATA",DATA!L302)))</f>
        <v>Oaxaca</v>
      </c>
      <c r="C301" s="93" t="str">
        <f t="shared" si="14"/>
        <v>Mexico@Oaxaca</v>
      </c>
      <c r="D301" s="93" t="str">
        <f ca="1">IF($I$1&lt;&gt;"y", "", IF(C302="", "", IFERROR(LOOKUP(2,1/(COUNTIF($D$2:D300,mergednames)=0),mergednames), "")))</f>
        <v/>
      </c>
      <c r="E301" s="93" t="str">
        <f t="shared" ca="1" si="13"/>
        <v/>
      </c>
      <c r="F301" s="93" t="str">
        <f ca="1">IF($I$1&lt;&gt;"y", "", IF(A302="", "", IFERROR(LOOKUP(2,1/(COUNTIF($F$2:F300,get_country)=0),get_country), "")))</f>
        <v/>
      </c>
      <c r="G301" s="93" t="str">
        <f t="shared" ca="1" si="12"/>
        <v/>
      </c>
      <c r="H301" s="67" t="str">
        <f t="array" aca="1" ref="H301" ca="1">IF($I$1&lt;&gt;"y", "", IFERROR(INDEX(countrylistsize,MATCH(SMALL(NOT(countrylistsize="")*IF(ISNUMBER(countrylistsize),COUNTIF(countrylistsize,"&lt;="&amp;countrylistsize),COUNTIF(countrylistsize,"&lt;="&amp;countrylistsize)+SUM(ISNUMBER(countrylistsize))),ROWS(F$3:F301)+SUM(ISBLANK(countrylistsize))),NOT(countrylistsize="")*IF(ISNUMBER(countrylistsize),COUNTIF(countrylistsize,"&lt;="&amp;countrylistsize),COUNTIF(countrylistsize,"&lt;="&amp;countrylistsize)+SUM(ISNUMBER(countrylistsize))),0)), ""))</f>
        <v/>
      </c>
      <c r="I301" s="70"/>
      <c r="J301" s="67" t="str">
        <f t="array" aca="1" ref="J301" ca="1">IF($I$1&lt;&gt;"y", "", IFERROR(INDEX(admin1listsize,MATCH(SMALL(NOT(admin1listsize="")*IF(ISNUMBER(admin1listsize),COUNTIF(admin1listsize,"&lt;="&amp;admin1listsize),COUNTIF(admin1listsize,"&lt;="&amp;admin1listsize)+SUM(ISNUMBER(admin1listsize))),ROWS(D$3:D301)+SUM(ISBLANK(admin1listsize))),NOT(admin1listsize="")*IF(ISNUMBER(admin1listsize),COUNTIF(admin1listsize,"&lt;="&amp;admin1listsize),COUNTIF(admin1listsize,"&lt;="&amp;admin1listsize)+SUM(ISNUMBER(admin1listsize))),0)), ""))</f>
        <v/>
      </c>
      <c r="K301" s="71"/>
    </row>
    <row r="302" spans="1:11" s="1" customFormat="1" x14ac:dyDescent="0.25">
      <c r="A302" s="93" t="str">
        <f>IF($I$1&lt;&gt;"y", "", IF(ISBLANK(DATA!D303),"",IF(ISBLANK(DATA!K303),"NO DATA",DATA!K303)))</f>
        <v>Mexico</v>
      </c>
      <c r="B302" s="93" t="str">
        <f>IF($I$1&lt;&gt;"y", "",IF(ISBLANK(DATA!D303),"", IF(ISBLANK(DATA!L303),"NO DATA",DATA!L303)))</f>
        <v>Oaxaca</v>
      </c>
      <c r="C302" s="93" t="str">
        <f t="shared" si="14"/>
        <v>Mexico@Oaxaca</v>
      </c>
      <c r="D302" s="93" t="str">
        <f ca="1">IF($I$1&lt;&gt;"y", "", IF(C303="", "", IFERROR(LOOKUP(2,1/(COUNTIF($D$2:D301,mergednames)=0),mergednames), "")))</f>
        <v/>
      </c>
      <c r="E302" s="93" t="str">
        <f t="shared" ca="1" si="13"/>
        <v/>
      </c>
      <c r="F302" s="93" t="str">
        <f ca="1">IF($I$1&lt;&gt;"y", "", IF(A303="", "", IFERROR(LOOKUP(2,1/(COUNTIF($F$2:F301,get_country)=0),get_country), "")))</f>
        <v/>
      </c>
      <c r="G302" s="93" t="str">
        <f t="shared" ca="1" si="12"/>
        <v/>
      </c>
      <c r="H302" s="67" t="str">
        <f t="array" aca="1" ref="H302" ca="1">IF($I$1&lt;&gt;"y", "", IFERROR(INDEX(countrylistsize,MATCH(SMALL(NOT(countrylistsize="")*IF(ISNUMBER(countrylistsize),COUNTIF(countrylistsize,"&lt;="&amp;countrylistsize),COUNTIF(countrylistsize,"&lt;="&amp;countrylistsize)+SUM(ISNUMBER(countrylistsize))),ROWS(F$3:F302)+SUM(ISBLANK(countrylistsize))),NOT(countrylistsize="")*IF(ISNUMBER(countrylistsize),COUNTIF(countrylistsize,"&lt;="&amp;countrylistsize),COUNTIF(countrylistsize,"&lt;="&amp;countrylistsize)+SUM(ISNUMBER(countrylistsize))),0)), ""))</f>
        <v/>
      </c>
      <c r="I302" s="70"/>
      <c r="J302" s="67" t="str">
        <f t="array" aca="1" ref="J302" ca="1">IF($I$1&lt;&gt;"y", "", IFERROR(INDEX(admin1listsize,MATCH(SMALL(NOT(admin1listsize="")*IF(ISNUMBER(admin1listsize),COUNTIF(admin1listsize,"&lt;="&amp;admin1listsize),COUNTIF(admin1listsize,"&lt;="&amp;admin1listsize)+SUM(ISNUMBER(admin1listsize))),ROWS(D$3:D302)+SUM(ISBLANK(admin1listsize))),NOT(admin1listsize="")*IF(ISNUMBER(admin1listsize),COUNTIF(admin1listsize,"&lt;="&amp;admin1listsize),COUNTIF(admin1listsize,"&lt;="&amp;admin1listsize)+SUM(ISNUMBER(admin1listsize))),0)), ""))</f>
        <v/>
      </c>
      <c r="K302" s="71"/>
    </row>
    <row r="303" spans="1:11" s="1" customFormat="1" x14ac:dyDescent="0.25">
      <c r="A303" s="93" t="str">
        <f>IF($I$1&lt;&gt;"y", "", IF(ISBLANK(DATA!D304),"",IF(ISBLANK(DATA!K304),"NO DATA",DATA!K304)))</f>
        <v>Mexico</v>
      </c>
      <c r="B303" s="93" t="str">
        <f>IF($I$1&lt;&gt;"y", "",IF(ISBLANK(DATA!D304),"", IF(ISBLANK(DATA!L304),"NO DATA",DATA!L304)))</f>
        <v>Oaxaca</v>
      </c>
      <c r="C303" s="93" t="str">
        <f t="shared" si="14"/>
        <v>Mexico@Oaxaca</v>
      </c>
      <c r="D303" s="93" t="str">
        <f ca="1">IF($I$1&lt;&gt;"y", "", IF(C304="", "", IFERROR(LOOKUP(2,1/(COUNTIF($D$2:D302,mergednames)=0),mergednames), "")))</f>
        <v/>
      </c>
      <c r="E303" s="93" t="str">
        <f t="shared" ca="1" si="13"/>
        <v/>
      </c>
      <c r="F303" s="93" t="str">
        <f ca="1">IF($I$1&lt;&gt;"y", "", IF(A304="", "", IFERROR(LOOKUP(2,1/(COUNTIF($F$2:F302,get_country)=0),get_country), "")))</f>
        <v/>
      </c>
      <c r="G303" s="93" t="str">
        <f t="shared" ca="1" si="12"/>
        <v/>
      </c>
      <c r="H303" s="67" t="str">
        <f t="array" aca="1" ref="H303" ca="1">IF($I$1&lt;&gt;"y", "", IFERROR(INDEX(countrylistsize,MATCH(SMALL(NOT(countrylistsize="")*IF(ISNUMBER(countrylistsize),COUNTIF(countrylistsize,"&lt;="&amp;countrylistsize),COUNTIF(countrylistsize,"&lt;="&amp;countrylistsize)+SUM(ISNUMBER(countrylistsize))),ROWS(F$3:F303)+SUM(ISBLANK(countrylistsize))),NOT(countrylistsize="")*IF(ISNUMBER(countrylistsize),COUNTIF(countrylistsize,"&lt;="&amp;countrylistsize),COUNTIF(countrylistsize,"&lt;="&amp;countrylistsize)+SUM(ISNUMBER(countrylistsize))),0)), ""))</f>
        <v/>
      </c>
      <c r="I303" s="70"/>
      <c r="J303" s="67" t="str">
        <f t="array" aca="1" ref="J303" ca="1">IF($I$1&lt;&gt;"y", "", IFERROR(INDEX(admin1listsize,MATCH(SMALL(NOT(admin1listsize="")*IF(ISNUMBER(admin1listsize),COUNTIF(admin1listsize,"&lt;="&amp;admin1listsize),COUNTIF(admin1listsize,"&lt;="&amp;admin1listsize)+SUM(ISNUMBER(admin1listsize))),ROWS(D$3:D303)+SUM(ISBLANK(admin1listsize))),NOT(admin1listsize="")*IF(ISNUMBER(admin1listsize),COUNTIF(admin1listsize,"&lt;="&amp;admin1listsize),COUNTIF(admin1listsize,"&lt;="&amp;admin1listsize)+SUM(ISNUMBER(admin1listsize))),0)), ""))</f>
        <v/>
      </c>
      <c r="K303" s="71"/>
    </row>
    <row r="304" spans="1:11" s="1" customFormat="1" x14ac:dyDescent="0.25">
      <c r="A304" s="93" t="str">
        <f>IF($I$1&lt;&gt;"y", "", IF(ISBLANK(DATA!D305),"",IF(ISBLANK(DATA!K305),"NO DATA",DATA!K305)))</f>
        <v>Mexico</v>
      </c>
      <c r="B304" s="93" t="str">
        <f>IF($I$1&lt;&gt;"y", "",IF(ISBLANK(DATA!D305),"", IF(ISBLANK(DATA!L305),"NO DATA",DATA!L305)))</f>
        <v>Oaxaca</v>
      </c>
      <c r="C304" s="93" t="str">
        <f t="shared" si="14"/>
        <v>Mexico@Oaxaca</v>
      </c>
      <c r="D304" s="93" t="str">
        <f ca="1">IF($I$1&lt;&gt;"y", "", IF(C305="", "", IFERROR(LOOKUP(2,1/(COUNTIF($D$2:D303,mergednames)=0),mergednames), "")))</f>
        <v/>
      </c>
      <c r="E304" s="93" t="str">
        <f t="shared" ca="1" si="13"/>
        <v/>
      </c>
      <c r="F304" s="93" t="str">
        <f ca="1">IF($I$1&lt;&gt;"y", "", IF(A305="", "", IFERROR(LOOKUP(2,1/(COUNTIF($F$2:F303,get_country)=0),get_country), "")))</f>
        <v/>
      </c>
      <c r="G304" s="93" t="str">
        <f t="shared" ca="1" si="12"/>
        <v/>
      </c>
      <c r="H304" s="67" t="str">
        <f t="array" aca="1" ref="H304" ca="1">IF($I$1&lt;&gt;"y", "", IFERROR(INDEX(countrylistsize,MATCH(SMALL(NOT(countrylistsize="")*IF(ISNUMBER(countrylistsize),COUNTIF(countrylistsize,"&lt;="&amp;countrylistsize),COUNTIF(countrylistsize,"&lt;="&amp;countrylistsize)+SUM(ISNUMBER(countrylistsize))),ROWS(F$3:F304)+SUM(ISBLANK(countrylistsize))),NOT(countrylistsize="")*IF(ISNUMBER(countrylistsize),COUNTIF(countrylistsize,"&lt;="&amp;countrylistsize),COUNTIF(countrylistsize,"&lt;="&amp;countrylistsize)+SUM(ISNUMBER(countrylistsize))),0)), ""))</f>
        <v/>
      </c>
      <c r="I304" s="70"/>
      <c r="J304" s="67" t="str">
        <f t="array" aca="1" ref="J304" ca="1">IF($I$1&lt;&gt;"y", "", IFERROR(INDEX(admin1listsize,MATCH(SMALL(NOT(admin1listsize="")*IF(ISNUMBER(admin1listsize),COUNTIF(admin1listsize,"&lt;="&amp;admin1listsize),COUNTIF(admin1listsize,"&lt;="&amp;admin1listsize)+SUM(ISNUMBER(admin1listsize))),ROWS(D$3:D304)+SUM(ISBLANK(admin1listsize))),NOT(admin1listsize="")*IF(ISNUMBER(admin1listsize),COUNTIF(admin1listsize,"&lt;="&amp;admin1listsize),COUNTIF(admin1listsize,"&lt;="&amp;admin1listsize)+SUM(ISNUMBER(admin1listsize))),0)), ""))</f>
        <v/>
      </c>
      <c r="K304" s="71"/>
    </row>
    <row r="305" spans="1:11" s="1" customFormat="1" x14ac:dyDescent="0.25">
      <c r="A305" s="93" t="str">
        <f>IF($I$1&lt;&gt;"y", "", IF(ISBLANK(DATA!D306),"",IF(ISBLANK(DATA!K306),"NO DATA",DATA!K306)))</f>
        <v>Mexico</v>
      </c>
      <c r="B305" s="93" t="str">
        <f>IF($I$1&lt;&gt;"y", "",IF(ISBLANK(DATA!D306),"", IF(ISBLANK(DATA!L306),"NO DATA",DATA!L306)))</f>
        <v>Oaxaca</v>
      </c>
      <c r="C305" s="93" t="str">
        <f t="shared" si="14"/>
        <v>Mexico@Oaxaca</v>
      </c>
      <c r="D305" s="93" t="str">
        <f ca="1">IF($I$1&lt;&gt;"y", "", IF(C306="", "", IFERROR(LOOKUP(2,1/(COUNTIF($D$2:D304,mergednames)=0),mergednames), "")))</f>
        <v/>
      </c>
      <c r="E305" s="93" t="str">
        <f t="shared" ca="1" si="13"/>
        <v/>
      </c>
      <c r="F305" s="93" t="str">
        <f ca="1">IF($I$1&lt;&gt;"y", "", IF(A306="", "", IFERROR(LOOKUP(2,1/(COUNTIF($F$2:F304,get_country)=0),get_country), "")))</f>
        <v/>
      </c>
      <c r="G305" s="93" t="str">
        <f t="shared" ca="1" si="12"/>
        <v/>
      </c>
      <c r="H305" s="67" t="str">
        <f t="array" aca="1" ref="H305" ca="1">IF($I$1&lt;&gt;"y", "", IFERROR(INDEX(countrylistsize,MATCH(SMALL(NOT(countrylistsize="")*IF(ISNUMBER(countrylistsize),COUNTIF(countrylistsize,"&lt;="&amp;countrylistsize),COUNTIF(countrylistsize,"&lt;="&amp;countrylistsize)+SUM(ISNUMBER(countrylistsize))),ROWS(F$3:F305)+SUM(ISBLANK(countrylistsize))),NOT(countrylistsize="")*IF(ISNUMBER(countrylistsize),COUNTIF(countrylistsize,"&lt;="&amp;countrylistsize),COUNTIF(countrylistsize,"&lt;="&amp;countrylistsize)+SUM(ISNUMBER(countrylistsize))),0)), ""))</f>
        <v/>
      </c>
      <c r="I305" s="70"/>
      <c r="J305" s="67" t="str">
        <f t="array" aca="1" ref="J305" ca="1">IF($I$1&lt;&gt;"y", "", IFERROR(INDEX(admin1listsize,MATCH(SMALL(NOT(admin1listsize="")*IF(ISNUMBER(admin1listsize),COUNTIF(admin1listsize,"&lt;="&amp;admin1listsize),COUNTIF(admin1listsize,"&lt;="&amp;admin1listsize)+SUM(ISNUMBER(admin1listsize))),ROWS(D$3:D305)+SUM(ISBLANK(admin1listsize))),NOT(admin1listsize="")*IF(ISNUMBER(admin1listsize),COUNTIF(admin1listsize,"&lt;="&amp;admin1listsize),COUNTIF(admin1listsize,"&lt;="&amp;admin1listsize)+SUM(ISNUMBER(admin1listsize))),0)), ""))</f>
        <v/>
      </c>
      <c r="K305" s="71"/>
    </row>
    <row r="306" spans="1:11" s="1" customFormat="1" x14ac:dyDescent="0.25">
      <c r="A306" s="93" t="str">
        <f>IF($I$1&lt;&gt;"y", "", IF(ISBLANK(DATA!D307),"",IF(ISBLANK(DATA!K307),"NO DATA",DATA!K307)))</f>
        <v>Mexico</v>
      </c>
      <c r="B306" s="93" t="str">
        <f>IF($I$1&lt;&gt;"y", "",IF(ISBLANK(DATA!D307),"", IF(ISBLANK(DATA!L307),"NO DATA",DATA!L307)))</f>
        <v>Oaxaca</v>
      </c>
      <c r="C306" s="93" t="str">
        <f t="shared" si="14"/>
        <v>Mexico@Oaxaca</v>
      </c>
      <c r="D306" s="93" t="str">
        <f ca="1">IF($I$1&lt;&gt;"y", "", IF(C307="", "", IFERROR(LOOKUP(2,1/(COUNTIF($D$2:D305,mergednames)=0),mergednames), "")))</f>
        <v/>
      </c>
      <c r="E306" s="93" t="str">
        <f t="shared" ca="1" si="13"/>
        <v/>
      </c>
      <c r="F306" s="93" t="str">
        <f ca="1">IF($I$1&lt;&gt;"y", "", IF(A307="", "", IFERROR(LOOKUP(2,1/(COUNTIF($F$2:F305,get_country)=0),get_country), "")))</f>
        <v/>
      </c>
      <c r="G306" s="93" t="str">
        <f t="shared" ca="1" si="12"/>
        <v/>
      </c>
      <c r="H306" s="67" t="str">
        <f t="array" aca="1" ref="H306" ca="1">IF($I$1&lt;&gt;"y", "", IFERROR(INDEX(countrylistsize,MATCH(SMALL(NOT(countrylistsize="")*IF(ISNUMBER(countrylistsize),COUNTIF(countrylistsize,"&lt;="&amp;countrylistsize),COUNTIF(countrylistsize,"&lt;="&amp;countrylistsize)+SUM(ISNUMBER(countrylistsize))),ROWS(F$3:F306)+SUM(ISBLANK(countrylistsize))),NOT(countrylistsize="")*IF(ISNUMBER(countrylistsize),COUNTIF(countrylistsize,"&lt;="&amp;countrylistsize),COUNTIF(countrylistsize,"&lt;="&amp;countrylistsize)+SUM(ISNUMBER(countrylistsize))),0)), ""))</f>
        <v/>
      </c>
      <c r="I306" s="70"/>
      <c r="J306" s="67" t="str">
        <f t="array" aca="1" ref="J306" ca="1">IF($I$1&lt;&gt;"y", "", IFERROR(INDEX(admin1listsize,MATCH(SMALL(NOT(admin1listsize="")*IF(ISNUMBER(admin1listsize),COUNTIF(admin1listsize,"&lt;="&amp;admin1listsize),COUNTIF(admin1listsize,"&lt;="&amp;admin1listsize)+SUM(ISNUMBER(admin1listsize))),ROWS(D$3:D306)+SUM(ISBLANK(admin1listsize))),NOT(admin1listsize="")*IF(ISNUMBER(admin1listsize),COUNTIF(admin1listsize,"&lt;="&amp;admin1listsize),COUNTIF(admin1listsize,"&lt;="&amp;admin1listsize)+SUM(ISNUMBER(admin1listsize))),0)), ""))</f>
        <v/>
      </c>
      <c r="K306" s="71"/>
    </row>
    <row r="307" spans="1:11" s="1" customFormat="1" x14ac:dyDescent="0.25">
      <c r="A307" s="93" t="str">
        <f>IF($I$1&lt;&gt;"y", "", IF(ISBLANK(DATA!D308),"",IF(ISBLANK(DATA!K308),"NO DATA",DATA!K308)))</f>
        <v>Mexico</v>
      </c>
      <c r="B307" s="93" t="str">
        <f>IF($I$1&lt;&gt;"y", "",IF(ISBLANK(DATA!D308),"", IF(ISBLANK(DATA!L308),"NO DATA",DATA!L308)))</f>
        <v>Oaxaca</v>
      </c>
      <c r="C307" s="93" t="str">
        <f t="shared" si="14"/>
        <v>Mexico@Oaxaca</v>
      </c>
      <c r="D307" s="93" t="str">
        <f ca="1">IF($I$1&lt;&gt;"y", "", IF(C308="", "", IFERROR(LOOKUP(2,1/(COUNTIF($D$2:D306,mergednames)=0),mergednames), "")))</f>
        <v/>
      </c>
      <c r="E307" s="93" t="str">
        <f t="shared" ca="1" si="13"/>
        <v/>
      </c>
      <c r="F307" s="93" t="str">
        <f ca="1">IF($I$1&lt;&gt;"y", "", IF(A308="", "", IFERROR(LOOKUP(2,1/(COUNTIF($F$2:F306,get_country)=0),get_country), "")))</f>
        <v/>
      </c>
      <c r="G307" s="93" t="str">
        <f t="shared" ca="1" si="12"/>
        <v/>
      </c>
      <c r="H307" s="67" t="str">
        <f t="array" aca="1" ref="H307" ca="1">IF($I$1&lt;&gt;"y", "", IFERROR(INDEX(countrylistsize,MATCH(SMALL(NOT(countrylistsize="")*IF(ISNUMBER(countrylistsize),COUNTIF(countrylistsize,"&lt;="&amp;countrylistsize),COUNTIF(countrylistsize,"&lt;="&amp;countrylistsize)+SUM(ISNUMBER(countrylistsize))),ROWS(F$3:F307)+SUM(ISBLANK(countrylistsize))),NOT(countrylistsize="")*IF(ISNUMBER(countrylistsize),COUNTIF(countrylistsize,"&lt;="&amp;countrylistsize),COUNTIF(countrylistsize,"&lt;="&amp;countrylistsize)+SUM(ISNUMBER(countrylistsize))),0)), ""))</f>
        <v/>
      </c>
      <c r="I307" s="70"/>
      <c r="J307" s="67" t="str">
        <f t="array" aca="1" ref="J307" ca="1">IF($I$1&lt;&gt;"y", "", IFERROR(INDEX(admin1listsize,MATCH(SMALL(NOT(admin1listsize="")*IF(ISNUMBER(admin1listsize),COUNTIF(admin1listsize,"&lt;="&amp;admin1listsize),COUNTIF(admin1listsize,"&lt;="&amp;admin1listsize)+SUM(ISNUMBER(admin1listsize))),ROWS(D$3:D307)+SUM(ISBLANK(admin1listsize))),NOT(admin1listsize="")*IF(ISNUMBER(admin1listsize),COUNTIF(admin1listsize,"&lt;="&amp;admin1listsize),COUNTIF(admin1listsize,"&lt;="&amp;admin1listsize)+SUM(ISNUMBER(admin1listsize))),0)), ""))</f>
        <v/>
      </c>
      <c r="K307" s="71"/>
    </row>
    <row r="308" spans="1:11" s="1" customFormat="1" x14ac:dyDescent="0.25">
      <c r="A308" s="93" t="str">
        <f>IF($I$1&lt;&gt;"y", "", IF(ISBLANK(DATA!D309),"",IF(ISBLANK(DATA!K309),"NO DATA",DATA!K309)))</f>
        <v>Mexico</v>
      </c>
      <c r="B308" s="93" t="str">
        <f>IF($I$1&lt;&gt;"y", "",IF(ISBLANK(DATA!D309),"", IF(ISBLANK(DATA!L309),"NO DATA",DATA!L309)))</f>
        <v>Oaxaca</v>
      </c>
      <c r="C308" s="93" t="str">
        <f t="shared" si="14"/>
        <v>Mexico@Oaxaca</v>
      </c>
      <c r="D308" s="93" t="str">
        <f ca="1">IF($I$1&lt;&gt;"y", "", IF(C309="", "", IFERROR(LOOKUP(2,1/(COUNTIF($D$2:D307,mergednames)=0),mergednames), "")))</f>
        <v/>
      </c>
      <c r="E308" s="93" t="str">
        <f t="shared" ca="1" si="13"/>
        <v/>
      </c>
      <c r="F308" s="93" t="str">
        <f ca="1">IF($I$1&lt;&gt;"y", "", IF(A309="", "", IFERROR(LOOKUP(2,1/(COUNTIF($F$2:F307,get_country)=0),get_country), "")))</f>
        <v/>
      </c>
      <c r="G308" s="93" t="str">
        <f t="shared" ca="1" si="12"/>
        <v/>
      </c>
      <c r="H308" s="67" t="str">
        <f t="array" aca="1" ref="H308" ca="1">IF($I$1&lt;&gt;"y", "", IFERROR(INDEX(countrylistsize,MATCH(SMALL(NOT(countrylistsize="")*IF(ISNUMBER(countrylistsize),COUNTIF(countrylistsize,"&lt;="&amp;countrylistsize),COUNTIF(countrylistsize,"&lt;="&amp;countrylistsize)+SUM(ISNUMBER(countrylistsize))),ROWS(F$3:F308)+SUM(ISBLANK(countrylistsize))),NOT(countrylistsize="")*IF(ISNUMBER(countrylistsize),COUNTIF(countrylistsize,"&lt;="&amp;countrylistsize),COUNTIF(countrylistsize,"&lt;="&amp;countrylistsize)+SUM(ISNUMBER(countrylistsize))),0)), ""))</f>
        <v/>
      </c>
      <c r="I308" s="70"/>
      <c r="J308" s="67" t="str">
        <f t="array" aca="1" ref="J308" ca="1">IF($I$1&lt;&gt;"y", "", IFERROR(INDEX(admin1listsize,MATCH(SMALL(NOT(admin1listsize="")*IF(ISNUMBER(admin1listsize),COUNTIF(admin1listsize,"&lt;="&amp;admin1listsize),COUNTIF(admin1listsize,"&lt;="&amp;admin1listsize)+SUM(ISNUMBER(admin1listsize))),ROWS(D$3:D308)+SUM(ISBLANK(admin1listsize))),NOT(admin1listsize="")*IF(ISNUMBER(admin1listsize),COUNTIF(admin1listsize,"&lt;="&amp;admin1listsize),COUNTIF(admin1listsize,"&lt;="&amp;admin1listsize)+SUM(ISNUMBER(admin1listsize))),0)), ""))</f>
        <v/>
      </c>
      <c r="K308" s="71"/>
    </row>
    <row r="309" spans="1:11" s="1" customFormat="1" x14ac:dyDescent="0.25">
      <c r="A309" s="93" t="str">
        <f>IF($I$1&lt;&gt;"y", "", IF(ISBLANK(DATA!D310),"",IF(ISBLANK(DATA!K310),"NO DATA",DATA!K310)))</f>
        <v>Mexico</v>
      </c>
      <c r="B309" s="93" t="str">
        <f>IF($I$1&lt;&gt;"y", "",IF(ISBLANK(DATA!D310),"", IF(ISBLANK(DATA!L310),"NO DATA",DATA!L310)))</f>
        <v>Oaxaca</v>
      </c>
      <c r="C309" s="93" t="str">
        <f t="shared" si="14"/>
        <v>Mexico@Oaxaca</v>
      </c>
      <c r="D309" s="93" t="str">
        <f ca="1">IF($I$1&lt;&gt;"y", "", IF(C310="", "", IFERROR(LOOKUP(2,1/(COUNTIF($D$2:D308,mergednames)=0),mergednames), "")))</f>
        <v/>
      </c>
      <c r="E309" s="93" t="str">
        <f t="shared" ca="1" si="13"/>
        <v/>
      </c>
      <c r="F309" s="93" t="str">
        <f ca="1">IF($I$1&lt;&gt;"y", "", IF(A310="", "", IFERROR(LOOKUP(2,1/(COUNTIF($F$2:F308,get_country)=0),get_country), "")))</f>
        <v/>
      </c>
      <c r="G309" s="93" t="str">
        <f t="shared" ca="1" si="12"/>
        <v/>
      </c>
      <c r="H309" s="67" t="str">
        <f t="array" aca="1" ref="H309" ca="1">IF($I$1&lt;&gt;"y", "", IFERROR(INDEX(countrylistsize,MATCH(SMALL(NOT(countrylistsize="")*IF(ISNUMBER(countrylistsize),COUNTIF(countrylistsize,"&lt;="&amp;countrylistsize),COUNTIF(countrylistsize,"&lt;="&amp;countrylistsize)+SUM(ISNUMBER(countrylistsize))),ROWS(F$3:F309)+SUM(ISBLANK(countrylistsize))),NOT(countrylistsize="")*IF(ISNUMBER(countrylistsize),COUNTIF(countrylistsize,"&lt;="&amp;countrylistsize),COUNTIF(countrylistsize,"&lt;="&amp;countrylistsize)+SUM(ISNUMBER(countrylistsize))),0)), ""))</f>
        <v/>
      </c>
      <c r="I309" s="70"/>
      <c r="J309" s="67" t="str">
        <f t="array" aca="1" ref="J309" ca="1">IF($I$1&lt;&gt;"y", "", IFERROR(INDEX(admin1listsize,MATCH(SMALL(NOT(admin1listsize="")*IF(ISNUMBER(admin1listsize),COUNTIF(admin1listsize,"&lt;="&amp;admin1listsize),COUNTIF(admin1listsize,"&lt;="&amp;admin1listsize)+SUM(ISNUMBER(admin1listsize))),ROWS(D$3:D309)+SUM(ISBLANK(admin1listsize))),NOT(admin1listsize="")*IF(ISNUMBER(admin1listsize),COUNTIF(admin1listsize,"&lt;="&amp;admin1listsize),COUNTIF(admin1listsize,"&lt;="&amp;admin1listsize)+SUM(ISNUMBER(admin1listsize))),0)), ""))</f>
        <v/>
      </c>
      <c r="K309" s="71"/>
    </row>
    <row r="310" spans="1:11" s="1" customFormat="1" x14ac:dyDescent="0.25">
      <c r="A310" s="93" t="str">
        <f>IF($I$1&lt;&gt;"y", "", IF(ISBLANK(DATA!D311),"",IF(ISBLANK(DATA!K311),"NO DATA",DATA!K311)))</f>
        <v>Mexico</v>
      </c>
      <c r="B310" s="93" t="str">
        <f>IF($I$1&lt;&gt;"y", "",IF(ISBLANK(DATA!D311),"", IF(ISBLANK(DATA!L311),"NO DATA",DATA!L311)))</f>
        <v>Puebla</v>
      </c>
      <c r="C310" s="93" t="str">
        <f t="shared" si="14"/>
        <v>Mexico@Puebla</v>
      </c>
      <c r="D310" s="93" t="str">
        <f ca="1">IF($I$1&lt;&gt;"y", "", IF(C311="", "", IFERROR(LOOKUP(2,1/(COUNTIF($D$2:D309,mergednames)=0),mergednames), "")))</f>
        <v/>
      </c>
      <c r="E310" s="93" t="str">
        <f t="shared" ca="1" si="13"/>
        <v/>
      </c>
      <c r="F310" s="93" t="str">
        <f ca="1">IF($I$1&lt;&gt;"y", "", IF(A311="", "", IFERROR(LOOKUP(2,1/(COUNTIF($F$2:F309,get_country)=0),get_country), "")))</f>
        <v/>
      </c>
      <c r="G310" s="93" t="str">
        <f t="shared" ca="1" si="12"/>
        <v/>
      </c>
      <c r="H310" s="67" t="str">
        <f t="array" aca="1" ref="H310" ca="1">IF($I$1&lt;&gt;"y", "", IFERROR(INDEX(countrylistsize,MATCH(SMALL(NOT(countrylistsize="")*IF(ISNUMBER(countrylistsize),COUNTIF(countrylistsize,"&lt;="&amp;countrylistsize),COUNTIF(countrylistsize,"&lt;="&amp;countrylistsize)+SUM(ISNUMBER(countrylistsize))),ROWS(F$3:F310)+SUM(ISBLANK(countrylistsize))),NOT(countrylistsize="")*IF(ISNUMBER(countrylistsize),COUNTIF(countrylistsize,"&lt;="&amp;countrylistsize),COUNTIF(countrylistsize,"&lt;="&amp;countrylistsize)+SUM(ISNUMBER(countrylistsize))),0)), ""))</f>
        <v/>
      </c>
      <c r="I310" s="70"/>
      <c r="J310" s="67" t="str">
        <f t="array" aca="1" ref="J310" ca="1">IF($I$1&lt;&gt;"y", "", IFERROR(INDEX(admin1listsize,MATCH(SMALL(NOT(admin1listsize="")*IF(ISNUMBER(admin1listsize),COUNTIF(admin1listsize,"&lt;="&amp;admin1listsize),COUNTIF(admin1listsize,"&lt;="&amp;admin1listsize)+SUM(ISNUMBER(admin1listsize))),ROWS(D$3:D310)+SUM(ISBLANK(admin1listsize))),NOT(admin1listsize="")*IF(ISNUMBER(admin1listsize),COUNTIF(admin1listsize,"&lt;="&amp;admin1listsize),COUNTIF(admin1listsize,"&lt;="&amp;admin1listsize)+SUM(ISNUMBER(admin1listsize))),0)), ""))</f>
        <v/>
      </c>
      <c r="K310" s="71"/>
    </row>
    <row r="311" spans="1:11" s="1" customFormat="1" x14ac:dyDescent="0.25">
      <c r="A311" s="93" t="str">
        <f>IF($I$1&lt;&gt;"y", "", IF(ISBLANK(DATA!D312),"",IF(ISBLANK(DATA!K312),"NO DATA",DATA!K312)))</f>
        <v>Mexico</v>
      </c>
      <c r="B311" s="93" t="str">
        <f>IF($I$1&lt;&gt;"y", "",IF(ISBLANK(DATA!D312),"", IF(ISBLANK(DATA!L312),"NO DATA",DATA!L312)))</f>
        <v>Puebla</v>
      </c>
      <c r="C311" s="93" t="str">
        <f t="shared" si="14"/>
        <v>Mexico@Puebla</v>
      </c>
      <c r="D311" s="93" t="str">
        <f ca="1">IF($I$1&lt;&gt;"y", "", IF(C312="", "", IFERROR(LOOKUP(2,1/(COUNTIF($D$2:D310,mergednames)=0),mergednames), "")))</f>
        <v/>
      </c>
      <c r="E311" s="93" t="str">
        <f t="shared" ca="1" si="13"/>
        <v/>
      </c>
      <c r="F311" s="93" t="str">
        <f ca="1">IF($I$1&lt;&gt;"y", "", IF(A312="", "", IFERROR(LOOKUP(2,1/(COUNTIF($F$2:F310,get_country)=0),get_country), "")))</f>
        <v/>
      </c>
      <c r="G311" s="93" t="str">
        <f t="shared" ca="1" si="12"/>
        <v/>
      </c>
      <c r="H311" s="67" t="str">
        <f t="array" aca="1" ref="H311" ca="1">IF($I$1&lt;&gt;"y", "", IFERROR(INDEX(countrylistsize,MATCH(SMALL(NOT(countrylistsize="")*IF(ISNUMBER(countrylistsize),COUNTIF(countrylistsize,"&lt;="&amp;countrylistsize),COUNTIF(countrylistsize,"&lt;="&amp;countrylistsize)+SUM(ISNUMBER(countrylistsize))),ROWS(F$3:F311)+SUM(ISBLANK(countrylistsize))),NOT(countrylistsize="")*IF(ISNUMBER(countrylistsize),COUNTIF(countrylistsize,"&lt;="&amp;countrylistsize),COUNTIF(countrylistsize,"&lt;="&amp;countrylistsize)+SUM(ISNUMBER(countrylistsize))),0)), ""))</f>
        <v/>
      </c>
      <c r="I311" s="70"/>
      <c r="J311" s="67" t="str">
        <f t="array" aca="1" ref="J311" ca="1">IF($I$1&lt;&gt;"y", "", IFERROR(INDEX(admin1listsize,MATCH(SMALL(NOT(admin1listsize="")*IF(ISNUMBER(admin1listsize),COUNTIF(admin1listsize,"&lt;="&amp;admin1listsize),COUNTIF(admin1listsize,"&lt;="&amp;admin1listsize)+SUM(ISNUMBER(admin1listsize))),ROWS(D$3:D311)+SUM(ISBLANK(admin1listsize))),NOT(admin1listsize="")*IF(ISNUMBER(admin1listsize),COUNTIF(admin1listsize,"&lt;="&amp;admin1listsize),COUNTIF(admin1listsize,"&lt;="&amp;admin1listsize)+SUM(ISNUMBER(admin1listsize))),0)), ""))</f>
        <v/>
      </c>
      <c r="K311" s="71"/>
    </row>
    <row r="312" spans="1:11" s="1" customFormat="1" x14ac:dyDescent="0.25">
      <c r="A312" s="93" t="str">
        <f>IF($I$1&lt;&gt;"y", "", IF(ISBLANK(DATA!D313),"",IF(ISBLANK(DATA!K313),"NO DATA",DATA!K313)))</f>
        <v>Mexico</v>
      </c>
      <c r="B312" s="93" t="str">
        <f>IF($I$1&lt;&gt;"y", "",IF(ISBLANK(DATA!D313),"", IF(ISBLANK(DATA!L313),"NO DATA",DATA!L313)))</f>
        <v>Puebla</v>
      </c>
      <c r="C312" s="93" t="str">
        <f t="shared" si="14"/>
        <v>Mexico@Puebla</v>
      </c>
      <c r="D312" s="93" t="str">
        <f ca="1">IF($I$1&lt;&gt;"y", "", IF(C313="", "", IFERROR(LOOKUP(2,1/(COUNTIF($D$2:D311,mergednames)=0),mergednames), "")))</f>
        <v/>
      </c>
      <c r="E312" s="93" t="str">
        <f t="shared" ca="1" si="13"/>
        <v/>
      </c>
      <c r="F312" s="93" t="str">
        <f ca="1">IF($I$1&lt;&gt;"y", "", IF(A313="", "", IFERROR(LOOKUP(2,1/(COUNTIF($F$2:F311,get_country)=0),get_country), "")))</f>
        <v/>
      </c>
      <c r="G312" s="93" t="str">
        <f t="shared" ca="1" si="12"/>
        <v/>
      </c>
      <c r="H312" s="67" t="str">
        <f t="array" aca="1" ref="H312" ca="1">IF($I$1&lt;&gt;"y", "", IFERROR(INDEX(countrylistsize,MATCH(SMALL(NOT(countrylistsize="")*IF(ISNUMBER(countrylistsize),COUNTIF(countrylistsize,"&lt;="&amp;countrylistsize),COUNTIF(countrylistsize,"&lt;="&amp;countrylistsize)+SUM(ISNUMBER(countrylistsize))),ROWS(F$3:F312)+SUM(ISBLANK(countrylistsize))),NOT(countrylistsize="")*IF(ISNUMBER(countrylistsize),COUNTIF(countrylistsize,"&lt;="&amp;countrylistsize),COUNTIF(countrylistsize,"&lt;="&amp;countrylistsize)+SUM(ISNUMBER(countrylistsize))),0)), ""))</f>
        <v/>
      </c>
      <c r="I312" s="70"/>
      <c r="J312" s="67" t="str">
        <f t="array" aca="1" ref="J312" ca="1">IF($I$1&lt;&gt;"y", "", IFERROR(INDEX(admin1listsize,MATCH(SMALL(NOT(admin1listsize="")*IF(ISNUMBER(admin1listsize),COUNTIF(admin1listsize,"&lt;="&amp;admin1listsize),COUNTIF(admin1listsize,"&lt;="&amp;admin1listsize)+SUM(ISNUMBER(admin1listsize))),ROWS(D$3:D312)+SUM(ISBLANK(admin1listsize))),NOT(admin1listsize="")*IF(ISNUMBER(admin1listsize),COUNTIF(admin1listsize,"&lt;="&amp;admin1listsize),COUNTIF(admin1listsize,"&lt;="&amp;admin1listsize)+SUM(ISNUMBER(admin1listsize))),0)), ""))</f>
        <v/>
      </c>
      <c r="K312" s="71"/>
    </row>
    <row r="313" spans="1:11" s="1" customFormat="1" x14ac:dyDescent="0.25">
      <c r="A313" s="93" t="str">
        <f>IF($I$1&lt;&gt;"y", "", IF(ISBLANK(DATA!D314),"",IF(ISBLANK(DATA!K314),"NO DATA",DATA!K314)))</f>
        <v>Mexico</v>
      </c>
      <c r="B313" s="93" t="str">
        <f>IF($I$1&lt;&gt;"y", "",IF(ISBLANK(DATA!D314),"", IF(ISBLANK(DATA!L314),"NO DATA",DATA!L314)))</f>
        <v>Puebla</v>
      </c>
      <c r="C313" s="93" t="str">
        <f t="shared" si="14"/>
        <v>Mexico@Puebla</v>
      </c>
      <c r="D313" s="93" t="str">
        <f ca="1">IF($I$1&lt;&gt;"y", "", IF(C314="", "", IFERROR(LOOKUP(2,1/(COUNTIF($D$2:D312,mergednames)=0),mergednames), "")))</f>
        <v/>
      </c>
      <c r="E313" s="93" t="str">
        <f t="shared" ca="1" si="13"/>
        <v/>
      </c>
      <c r="F313" s="93" t="str">
        <f ca="1">IF($I$1&lt;&gt;"y", "", IF(A314="", "", IFERROR(LOOKUP(2,1/(COUNTIF($F$2:F312,get_country)=0),get_country), "")))</f>
        <v/>
      </c>
      <c r="G313" s="93" t="str">
        <f t="shared" ca="1" si="12"/>
        <v/>
      </c>
      <c r="H313" s="67" t="str">
        <f t="array" aca="1" ref="H313" ca="1">IF($I$1&lt;&gt;"y", "", IFERROR(INDEX(countrylistsize,MATCH(SMALL(NOT(countrylistsize="")*IF(ISNUMBER(countrylistsize),COUNTIF(countrylistsize,"&lt;="&amp;countrylistsize),COUNTIF(countrylistsize,"&lt;="&amp;countrylistsize)+SUM(ISNUMBER(countrylistsize))),ROWS(F$3:F313)+SUM(ISBLANK(countrylistsize))),NOT(countrylistsize="")*IF(ISNUMBER(countrylistsize),COUNTIF(countrylistsize,"&lt;="&amp;countrylistsize),COUNTIF(countrylistsize,"&lt;="&amp;countrylistsize)+SUM(ISNUMBER(countrylistsize))),0)), ""))</f>
        <v/>
      </c>
      <c r="I313" s="70"/>
      <c r="J313" s="67" t="str">
        <f t="array" aca="1" ref="J313" ca="1">IF($I$1&lt;&gt;"y", "", IFERROR(INDEX(admin1listsize,MATCH(SMALL(NOT(admin1listsize="")*IF(ISNUMBER(admin1listsize),COUNTIF(admin1listsize,"&lt;="&amp;admin1listsize),COUNTIF(admin1listsize,"&lt;="&amp;admin1listsize)+SUM(ISNUMBER(admin1listsize))),ROWS(D$3:D313)+SUM(ISBLANK(admin1listsize))),NOT(admin1listsize="")*IF(ISNUMBER(admin1listsize),COUNTIF(admin1listsize,"&lt;="&amp;admin1listsize),COUNTIF(admin1listsize,"&lt;="&amp;admin1listsize)+SUM(ISNUMBER(admin1listsize))),0)), ""))</f>
        <v/>
      </c>
      <c r="K313" s="71"/>
    </row>
    <row r="314" spans="1:11" s="1" customFormat="1" x14ac:dyDescent="0.25">
      <c r="A314" s="93" t="str">
        <f>IF($I$1&lt;&gt;"y", "", IF(ISBLANK(DATA!D315),"",IF(ISBLANK(DATA!K315),"NO DATA",DATA!K315)))</f>
        <v>Mexico</v>
      </c>
      <c r="B314" s="93" t="str">
        <f>IF($I$1&lt;&gt;"y", "",IF(ISBLANK(DATA!D315),"", IF(ISBLANK(DATA!L315),"NO DATA",DATA!L315)))</f>
        <v>Puebla</v>
      </c>
      <c r="C314" s="93" t="str">
        <f t="shared" si="14"/>
        <v>Mexico@Puebla</v>
      </c>
      <c r="D314" s="93" t="str">
        <f ca="1">IF($I$1&lt;&gt;"y", "", IF(C315="", "", IFERROR(LOOKUP(2,1/(COUNTIF($D$2:D313,mergednames)=0),mergednames), "")))</f>
        <v/>
      </c>
      <c r="E314" s="93" t="str">
        <f t="shared" ca="1" si="13"/>
        <v/>
      </c>
      <c r="F314" s="93" t="str">
        <f ca="1">IF($I$1&lt;&gt;"y", "", IF(A315="", "", IFERROR(LOOKUP(2,1/(COUNTIF($F$2:F313,get_country)=0),get_country), "")))</f>
        <v/>
      </c>
      <c r="G314" s="93" t="str">
        <f t="shared" ca="1" si="12"/>
        <v/>
      </c>
      <c r="H314" s="67" t="str">
        <f t="array" aca="1" ref="H314" ca="1">IF($I$1&lt;&gt;"y", "", IFERROR(INDEX(countrylistsize,MATCH(SMALL(NOT(countrylistsize="")*IF(ISNUMBER(countrylistsize),COUNTIF(countrylistsize,"&lt;="&amp;countrylistsize),COUNTIF(countrylistsize,"&lt;="&amp;countrylistsize)+SUM(ISNUMBER(countrylistsize))),ROWS(F$3:F314)+SUM(ISBLANK(countrylistsize))),NOT(countrylistsize="")*IF(ISNUMBER(countrylistsize),COUNTIF(countrylistsize,"&lt;="&amp;countrylistsize),COUNTIF(countrylistsize,"&lt;="&amp;countrylistsize)+SUM(ISNUMBER(countrylistsize))),0)), ""))</f>
        <v/>
      </c>
      <c r="I314" s="70"/>
      <c r="J314" s="67" t="str">
        <f t="array" aca="1" ref="J314" ca="1">IF($I$1&lt;&gt;"y", "", IFERROR(INDEX(admin1listsize,MATCH(SMALL(NOT(admin1listsize="")*IF(ISNUMBER(admin1listsize),COUNTIF(admin1listsize,"&lt;="&amp;admin1listsize),COUNTIF(admin1listsize,"&lt;="&amp;admin1listsize)+SUM(ISNUMBER(admin1listsize))),ROWS(D$3:D314)+SUM(ISBLANK(admin1listsize))),NOT(admin1listsize="")*IF(ISNUMBER(admin1listsize),COUNTIF(admin1listsize,"&lt;="&amp;admin1listsize),COUNTIF(admin1listsize,"&lt;="&amp;admin1listsize)+SUM(ISNUMBER(admin1listsize))),0)), ""))</f>
        <v/>
      </c>
      <c r="K314" s="71"/>
    </row>
    <row r="315" spans="1:11" s="1" customFormat="1" x14ac:dyDescent="0.25">
      <c r="A315" s="93" t="str">
        <f>IF($I$1&lt;&gt;"y", "", IF(ISBLANK(DATA!D316),"",IF(ISBLANK(DATA!K316),"NO DATA",DATA!K316)))</f>
        <v>Mexico</v>
      </c>
      <c r="B315" s="93" t="str">
        <f>IF($I$1&lt;&gt;"y", "",IF(ISBLANK(DATA!D316),"", IF(ISBLANK(DATA!L316),"NO DATA",DATA!L316)))</f>
        <v>Puebla</v>
      </c>
      <c r="C315" s="93" t="str">
        <f t="shared" si="14"/>
        <v>Mexico@Puebla</v>
      </c>
      <c r="D315" s="93" t="str">
        <f ca="1">IF($I$1&lt;&gt;"y", "", IF(C316="", "", IFERROR(LOOKUP(2,1/(COUNTIF($D$2:D314,mergednames)=0),mergednames), "")))</f>
        <v/>
      </c>
      <c r="E315" s="93" t="str">
        <f t="shared" ca="1" si="13"/>
        <v/>
      </c>
      <c r="F315" s="93" t="str">
        <f ca="1">IF($I$1&lt;&gt;"y", "", IF(A316="", "", IFERROR(LOOKUP(2,1/(COUNTIF($F$2:F314,get_country)=0),get_country), "")))</f>
        <v/>
      </c>
      <c r="G315" s="93" t="str">
        <f t="shared" ca="1" si="12"/>
        <v/>
      </c>
      <c r="H315" s="67" t="str">
        <f t="array" aca="1" ref="H315" ca="1">IF($I$1&lt;&gt;"y", "", IFERROR(INDEX(countrylistsize,MATCH(SMALL(NOT(countrylistsize="")*IF(ISNUMBER(countrylistsize),COUNTIF(countrylistsize,"&lt;="&amp;countrylistsize),COUNTIF(countrylistsize,"&lt;="&amp;countrylistsize)+SUM(ISNUMBER(countrylistsize))),ROWS(F$3:F315)+SUM(ISBLANK(countrylistsize))),NOT(countrylistsize="")*IF(ISNUMBER(countrylistsize),COUNTIF(countrylistsize,"&lt;="&amp;countrylistsize),COUNTIF(countrylistsize,"&lt;="&amp;countrylistsize)+SUM(ISNUMBER(countrylistsize))),0)), ""))</f>
        <v/>
      </c>
      <c r="I315" s="70"/>
      <c r="J315" s="67" t="str">
        <f t="array" aca="1" ref="J315" ca="1">IF($I$1&lt;&gt;"y", "", IFERROR(INDEX(admin1listsize,MATCH(SMALL(NOT(admin1listsize="")*IF(ISNUMBER(admin1listsize),COUNTIF(admin1listsize,"&lt;="&amp;admin1listsize),COUNTIF(admin1listsize,"&lt;="&amp;admin1listsize)+SUM(ISNUMBER(admin1listsize))),ROWS(D$3:D315)+SUM(ISBLANK(admin1listsize))),NOT(admin1listsize="")*IF(ISNUMBER(admin1listsize),COUNTIF(admin1listsize,"&lt;="&amp;admin1listsize),COUNTIF(admin1listsize,"&lt;="&amp;admin1listsize)+SUM(ISNUMBER(admin1listsize))),0)), ""))</f>
        <v/>
      </c>
      <c r="K315" s="71"/>
    </row>
    <row r="316" spans="1:11" s="1" customFormat="1" x14ac:dyDescent="0.25">
      <c r="A316" s="93" t="str">
        <f>IF($I$1&lt;&gt;"y", "", IF(ISBLANK(DATA!D317),"",IF(ISBLANK(DATA!K317),"NO DATA",DATA!K317)))</f>
        <v>Mexico</v>
      </c>
      <c r="B316" s="93" t="str">
        <f>IF($I$1&lt;&gt;"y", "",IF(ISBLANK(DATA!D317),"", IF(ISBLANK(DATA!L317),"NO DATA",DATA!L317)))</f>
        <v>Puebla</v>
      </c>
      <c r="C316" s="93" t="str">
        <f t="shared" si="14"/>
        <v>Mexico@Puebla</v>
      </c>
      <c r="D316" s="93" t="str">
        <f ca="1">IF($I$1&lt;&gt;"y", "", IF(C317="", "", IFERROR(LOOKUP(2,1/(COUNTIF($D$2:D315,mergednames)=0),mergednames), "")))</f>
        <v/>
      </c>
      <c r="E316" s="93" t="str">
        <f t="shared" ca="1" si="13"/>
        <v/>
      </c>
      <c r="F316" s="93" t="str">
        <f ca="1">IF($I$1&lt;&gt;"y", "", IF(A317="", "", IFERROR(LOOKUP(2,1/(COUNTIF($F$2:F315,get_country)=0),get_country), "")))</f>
        <v/>
      </c>
      <c r="G316" s="93" t="str">
        <f t="shared" ca="1" si="12"/>
        <v/>
      </c>
      <c r="H316" s="67" t="str">
        <f t="array" aca="1" ref="H316" ca="1">IF($I$1&lt;&gt;"y", "", IFERROR(INDEX(countrylistsize,MATCH(SMALL(NOT(countrylistsize="")*IF(ISNUMBER(countrylistsize),COUNTIF(countrylistsize,"&lt;="&amp;countrylistsize),COUNTIF(countrylistsize,"&lt;="&amp;countrylistsize)+SUM(ISNUMBER(countrylistsize))),ROWS(F$3:F316)+SUM(ISBLANK(countrylistsize))),NOT(countrylistsize="")*IF(ISNUMBER(countrylistsize),COUNTIF(countrylistsize,"&lt;="&amp;countrylistsize),COUNTIF(countrylistsize,"&lt;="&amp;countrylistsize)+SUM(ISNUMBER(countrylistsize))),0)), ""))</f>
        <v/>
      </c>
      <c r="I316" s="70"/>
      <c r="J316" s="67" t="str">
        <f t="array" aca="1" ref="J316" ca="1">IF($I$1&lt;&gt;"y", "", IFERROR(INDEX(admin1listsize,MATCH(SMALL(NOT(admin1listsize="")*IF(ISNUMBER(admin1listsize),COUNTIF(admin1listsize,"&lt;="&amp;admin1listsize),COUNTIF(admin1listsize,"&lt;="&amp;admin1listsize)+SUM(ISNUMBER(admin1listsize))),ROWS(D$3:D316)+SUM(ISBLANK(admin1listsize))),NOT(admin1listsize="")*IF(ISNUMBER(admin1listsize),COUNTIF(admin1listsize,"&lt;="&amp;admin1listsize),COUNTIF(admin1listsize,"&lt;="&amp;admin1listsize)+SUM(ISNUMBER(admin1listsize))),0)), ""))</f>
        <v/>
      </c>
      <c r="K316" s="71"/>
    </row>
    <row r="317" spans="1:11" s="1" customFormat="1" x14ac:dyDescent="0.25">
      <c r="A317" s="93" t="str">
        <f>IF($I$1&lt;&gt;"y", "", IF(ISBLANK(DATA!D318),"",IF(ISBLANK(DATA!K318),"NO DATA",DATA!K318)))</f>
        <v>Mexico</v>
      </c>
      <c r="B317" s="93" t="str">
        <f>IF($I$1&lt;&gt;"y", "",IF(ISBLANK(DATA!D318),"", IF(ISBLANK(DATA!L318),"NO DATA",DATA!L318)))</f>
        <v>Puebla</v>
      </c>
      <c r="C317" s="93" t="str">
        <f t="shared" si="14"/>
        <v>Mexico@Puebla</v>
      </c>
      <c r="D317" s="93" t="str">
        <f ca="1">IF($I$1&lt;&gt;"y", "", IF(C318="", "", IFERROR(LOOKUP(2,1/(COUNTIF($D$2:D316,mergednames)=0),mergednames), "")))</f>
        <v/>
      </c>
      <c r="E317" s="93" t="str">
        <f t="shared" ca="1" si="13"/>
        <v/>
      </c>
      <c r="F317" s="93" t="str">
        <f ca="1">IF($I$1&lt;&gt;"y", "", IF(A318="", "", IFERROR(LOOKUP(2,1/(COUNTIF($F$2:F316,get_country)=0),get_country), "")))</f>
        <v/>
      </c>
      <c r="G317" s="93" t="str">
        <f t="shared" ca="1" si="12"/>
        <v/>
      </c>
      <c r="H317" s="67" t="str">
        <f t="array" aca="1" ref="H317" ca="1">IF($I$1&lt;&gt;"y", "", IFERROR(INDEX(countrylistsize,MATCH(SMALL(NOT(countrylistsize="")*IF(ISNUMBER(countrylistsize),COUNTIF(countrylistsize,"&lt;="&amp;countrylistsize),COUNTIF(countrylistsize,"&lt;="&amp;countrylistsize)+SUM(ISNUMBER(countrylistsize))),ROWS(F$3:F317)+SUM(ISBLANK(countrylistsize))),NOT(countrylistsize="")*IF(ISNUMBER(countrylistsize),COUNTIF(countrylistsize,"&lt;="&amp;countrylistsize),COUNTIF(countrylistsize,"&lt;="&amp;countrylistsize)+SUM(ISNUMBER(countrylistsize))),0)), ""))</f>
        <v/>
      </c>
      <c r="I317" s="70"/>
      <c r="J317" s="67" t="str">
        <f t="array" aca="1" ref="J317" ca="1">IF($I$1&lt;&gt;"y", "", IFERROR(INDEX(admin1listsize,MATCH(SMALL(NOT(admin1listsize="")*IF(ISNUMBER(admin1listsize),COUNTIF(admin1listsize,"&lt;="&amp;admin1listsize),COUNTIF(admin1listsize,"&lt;="&amp;admin1listsize)+SUM(ISNUMBER(admin1listsize))),ROWS(D$3:D317)+SUM(ISBLANK(admin1listsize))),NOT(admin1listsize="")*IF(ISNUMBER(admin1listsize),COUNTIF(admin1listsize,"&lt;="&amp;admin1listsize),COUNTIF(admin1listsize,"&lt;="&amp;admin1listsize)+SUM(ISNUMBER(admin1listsize))),0)), ""))</f>
        <v/>
      </c>
      <c r="K317" s="71"/>
    </row>
    <row r="318" spans="1:11" s="1" customFormat="1" x14ac:dyDescent="0.25">
      <c r="A318" s="93" t="str">
        <f>IF($I$1&lt;&gt;"y", "", IF(ISBLANK(DATA!D319),"",IF(ISBLANK(DATA!K319),"NO DATA",DATA!K319)))</f>
        <v>Mexico</v>
      </c>
      <c r="B318" s="93" t="str">
        <f>IF($I$1&lt;&gt;"y", "",IF(ISBLANK(DATA!D319),"", IF(ISBLANK(DATA!L319),"NO DATA",DATA!L319)))</f>
        <v>Puebla</v>
      </c>
      <c r="C318" s="93" t="str">
        <f t="shared" si="14"/>
        <v>Mexico@Puebla</v>
      </c>
      <c r="D318" s="93" t="str">
        <f ca="1">IF($I$1&lt;&gt;"y", "", IF(C319="", "", IFERROR(LOOKUP(2,1/(COUNTIF($D$2:D317,mergednames)=0),mergednames), "")))</f>
        <v/>
      </c>
      <c r="E318" s="93" t="str">
        <f t="shared" ca="1" si="13"/>
        <v/>
      </c>
      <c r="F318" s="93" t="str">
        <f ca="1">IF($I$1&lt;&gt;"y", "", IF(A319="", "", IFERROR(LOOKUP(2,1/(COUNTIF($F$2:F317,get_country)=0),get_country), "")))</f>
        <v/>
      </c>
      <c r="G318" s="93" t="str">
        <f t="shared" ca="1" si="12"/>
        <v/>
      </c>
      <c r="H318" s="67" t="str">
        <f t="array" aca="1" ref="H318" ca="1">IF($I$1&lt;&gt;"y", "", IFERROR(INDEX(countrylistsize,MATCH(SMALL(NOT(countrylistsize="")*IF(ISNUMBER(countrylistsize),COUNTIF(countrylistsize,"&lt;="&amp;countrylistsize),COUNTIF(countrylistsize,"&lt;="&amp;countrylistsize)+SUM(ISNUMBER(countrylistsize))),ROWS(F$3:F318)+SUM(ISBLANK(countrylistsize))),NOT(countrylistsize="")*IF(ISNUMBER(countrylistsize),COUNTIF(countrylistsize,"&lt;="&amp;countrylistsize),COUNTIF(countrylistsize,"&lt;="&amp;countrylistsize)+SUM(ISNUMBER(countrylistsize))),0)), ""))</f>
        <v/>
      </c>
      <c r="I318" s="70"/>
      <c r="J318" s="67" t="str">
        <f t="array" aca="1" ref="J318" ca="1">IF($I$1&lt;&gt;"y", "", IFERROR(INDEX(admin1listsize,MATCH(SMALL(NOT(admin1listsize="")*IF(ISNUMBER(admin1listsize),COUNTIF(admin1listsize,"&lt;="&amp;admin1listsize),COUNTIF(admin1listsize,"&lt;="&amp;admin1listsize)+SUM(ISNUMBER(admin1listsize))),ROWS(D$3:D318)+SUM(ISBLANK(admin1listsize))),NOT(admin1listsize="")*IF(ISNUMBER(admin1listsize),COUNTIF(admin1listsize,"&lt;="&amp;admin1listsize),COUNTIF(admin1listsize,"&lt;="&amp;admin1listsize)+SUM(ISNUMBER(admin1listsize))),0)), ""))</f>
        <v/>
      </c>
      <c r="K318" s="71"/>
    </row>
    <row r="319" spans="1:11" s="1" customFormat="1" x14ac:dyDescent="0.25">
      <c r="A319" s="93" t="str">
        <f>IF($I$1&lt;&gt;"y", "", IF(ISBLANK(DATA!D320),"",IF(ISBLANK(DATA!K320),"NO DATA",DATA!K320)))</f>
        <v>Mexico</v>
      </c>
      <c r="B319" s="93" t="str">
        <f>IF($I$1&lt;&gt;"y", "",IF(ISBLANK(DATA!D320),"", IF(ISBLANK(DATA!L320),"NO DATA",DATA!L320)))</f>
        <v>Puebla</v>
      </c>
      <c r="C319" s="93" t="str">
        <f t="shared" si="14"/>
        <v>Mexico@Puebla</v>
      </c>
      <c r="D319" s="93" t="str">
        <f ca="1">IF($I$1&lt;&gt;"y", "", IF(C320="", "", IFERROR(LOOKUP(2,1/(COUNTIF($D$2:D318,mergednames)=0),mergednames), "")))</f>
        <v/>
      </c>
      <c r="E319" s="93" t="str">
        <f t="shared" ca="1" si="13"/>
        <v/>
      </c>
      <c r="F319" s="93" t="str">
        <f ca="1">IF($I$1&lt;&gt;"y", "", IF(A320="", "", IFERROR(LOOKUP(2,1/(COUNTIF($F$2:F318,get_country)=0),get_country), "")))</f>
        <v/>
      </c>
      <c r="G319" s="93" t="str">
        <f t="shared" ca="1" si="12"/>
        <v/>
      </c>
      <c r="H319" s="67" t="str">
        <f t="array" aca="1" ref="H319" ca="1">IF($I$1&lt;&gt;"y", "", IFERROR(INDEX(countrylistsize,MATCH(SMALL(NOT(countrylistsize="")*IF(ISNUMBER(countrylistsize),COUNTIF(countrylistsize,"&lt;="&amp;countrylistsize),COUNTIF(countrylistsize,"&lt;="&amp;countrylistsize)+SUM(ISNUMBER(countrylistsize))),ROWS(F$3:F319)+SUM(ISBLANK(countrylistsize))),NOT(countrylistsize="")*IF(ISNUMBER(countrylistsize),COUNTIF(countrylistsize,"&lt;="&amp;countrylistsize),COUNTIF(countrylistsize,"&lt;="&amp;countrylistsize)+SUM(ISNUMBER(countrylistsize))),0)), ""))</f>
        <v/>
      </c>
      <c r="I319" s="70"/>
      <c r="J319" s="67" t="str">
        <f t="array" aca="1" ref="J319" ca="1">IF($I$1&lt;&gt;"y", "", IFERROR(INDEX(admin1listsize,MATCH(SMALL(NOT(admin1listsize="")*IF(ISNUMBER(admin1listsize),COUNTIF(admin1listsize,"&lt;="&amp;admin1listsize),COUNTIF(admin1listsize,"&lt;="&amp;admin1listsize)+SUM(ISNUMBER(admin1listsize))),ROWS(D$3:D319)+SUM(ISBLANK(admin1listsize))),NOT(admin1listsize="")*IF(ISNUMBER(admin1listsize),COUNTIF(admin1listsize,"&lt;="&amp;admin1listsize),COUNTIF(admin1listsize,"&lt;="&amp;admin1listsize)+SUM(ISNUMBER(admin1listsize))),0)), ""))</f>
        <v/>
      </c>
      <c r="K319" s="71"/>
    </row>
    <row r="320" spans="1:11" s="1" customFormat="1" x14ac:dyDescent="0.25">
      <c r="A320" s="93" t="str">
        <f>IF($I$1&lt;&gt;"y", "", IF(ISBLANK(DATA!D321),"",IF(ISBLANK(DATA!K321),"NO DATA",DATA!K321)))</f>
        <v>Mexico</v>
      </c>
      <c r="B320" s="93" t="str">
        <f>IF($I$1&lt;&gt;"y", "",IF(ISBLANK(DATA!D321),"", IF(ISBLANK(DATA!L321),"NO DATA",DATA!L321)))</f>
        <v>uncertain locality</v>
      </c>
      <c r="C320" s="93" t="str">
        <f t="shared" si="14"/>
        <v>Mexico@uncertain locality</v>
      </c>
      <c r="D320" s="93" t="str">
        <f ca="1">IF($I$1&lt;&gt;"y", "", IF(C321="", "", IFERROR(LOOKUP(2,1/(COUNTIF($D$2:D319,mergednames)=0),mergednames), "")))</f>
        <v/>
      </c>
      <c r="E320" s="93" t="str">
        <f t="shared" ca="1" si="13"/>
        <v/>
      </c>
      <c r="F320" s="93" t="str">
        <f ca="1">IF($I$1&lt;&gt;"y", "", IF(A321="", "", IFERROR(LOOKUP(2,1/(COUNTIF($F$2:F319,get_country)=0),get_country), "")))</f>
        <v/>
      </c>
      <c r="G320" s="93" t="str">
        <f t="shared" ca="1" si="12"/>
        <v/>
      </c>
      <c r="H320" s="67" t="str">
        <f t="array" aca="1" ref="H320" ca="1">IF($I$1&lt;&gt;"y", "", IFERROR(INDEX(countrylistsize,MATCH(SMALL(NOT(countrylistsize="")*IF(ISNUMBER(countrylistsize),COUNTIF(countrylistsize,"&lt;="&amp;countrylistsize),COUNTIF(countrylistsize,"&lt;="&amp;countrylistsize)+SUM(ISNUMBER(countrylistsize))),ROWS(F$3:F320)+SUM(ISBLANK(countrylistsize))),NOT(countrylistsize="")*IF(ISNUMBER(countrylistsize),COUNTIF(countrylistsize,"&lt;="&amp;countrylistsize),COUNTIF(countrylistsize,"&lt;="&amp;countrylistsize)+SUM(ISNUMBER(countrylistsize))),0)), ""))</f>
        <v/>
      </c>
      <c r="I320" s="70"/>
      <c r="J320" s="67" t="str">
        <f t="array" aca="1" ref="J320" ca="1">IF($I$1&lt;&gt;"y", "", IFERROR(INDEX(admin1listsize,MATCH(SMALL(NOT(admin1listsize="")*IF(ISNUMBER(admin1listsize),COUNTIF(admin1listsize,"&lt;="&amp;admin1listsize),COUNTIF(admin1listsize,"&lt;="&amp;admin1listsize)+SUM(ISNUMBER(admin1listsize))),ROWS(D$3:D320)+SUM(ISBLANK(admin1listsize))),NOT(admin1listsize="")*IF(ISNUMBER(admin1listsize),COUNTIF(admin1listsize,"&lt;="&amp;admin1listsize),COUNTIF(admin1listsize,"&lt;="&amp;admin1listsize)+SUM(ISNUMBER(admin1listsize))),0)), ""))</f>
        <v/>
      </c>
      <c r="K320" s="71"/>
    </row>
    <row r="321" spans="1:11" s="1" customFormat="1" x14ac:dyDescent="0.25">
      <c r="A321" s="93" t="str">
        <f>IF($I$1&lt;&gt;"y", "", IF(ISBLANK(DATA!D322),"",IF(ISBLANK(DATA!K322),"NO DATA",DATA!K322)))</f>
        <v>Mexico</v>
      </c>
      <c r="B321" s="93" t="str">
        <f>IF($I$1&lt;&gt;"y", "",IF(ISBLANK(DATA!D322),"", IF(ISBLANK(DATA!L322),"NO DATA",DATA!L322)))</f>
        <v>Veracruz</v>
      </c>
      <c r="C321" s="93" t="str">
        <f t="shared" si="14"/>
        <v>Mexico@Veracruz</v>
      </c>
      <c r="D321" s="93" t="str">
        <f ca="1">IF($I$1&lt;&gt;"y", "", IF(C322="", "", IFERROR(LOOKUP(2,1/(COUNTIF($D$2:D320,mergednames)=0),mergednames), "")))</f>
        <v/>
      </c>
      <c r="E321" s="93" t="str">
        <f t="shared" ca="1" si="13"/>
        <v/>
      </c>
      <c r="F321" s="93" t="str">
        <f ca="1">IF($I$1&lt;&gt;"y", "", IF(A322="", "", IFERROR(LOOKUP(2,1/(COUNTIF($F$2:F320,get_country)=0),get_country), "")))</f>
        <v/>
      </c>
      <c r="G321" s="93" t="str">
        <f t="shared" ca="1" si="12"/>
        <v/>
      </c>
      <c r="H321" s="67" t="str">
        <f t="array" aca="1" ref="H321" ca="1">IF($I$1&lt;&gt;"y", "", IFERROR(INDEX(countrylistsize,MATCH(SMALL(NOT(countrylistsize="")*IF(ISNUMBER(countrylistsize),COUNTIF(countrylistsize,"&lt;="&amp;countrylistsize),COUNTIF(countrylistsize,"&lt;="&amp;countrylistsize)+SUM(ISNUMBER(countrylistsize))),ROWS(F$3:F321)+SUM(ISBLANK(countrylistsize))),NOT(countrylistsize="")*IF(ISNUMBER(countrylistsize),COUNTIF(countrylistsize,"&lt;="&amp;countrylistsize),COUNTIF(countrylistsize,"&lt;="&amp;countrylistsize)+SUM(ISNUMBER(countrylistsize))),0)), ""))</f>
        <v/>
      </c>
      <c r="I321" s="70"/>
      <c r="J321" s="67" t="str">
        <f t="array" aca="1" ref="J321" ca="1">IF($I$1&lt;&gt;"y", "", IFERROR(INDEX(admin1listsize,MATCH(SMALL(NOT(admin1listsize="")*IF(ISNUMBER(admin1listsize),COUNTIF(admin1listsize,"&lt;="&amp;admin1listsize),COUNTIF(admin1listsize,"&lt;="&amp;admin1listsize)+SUM(ISNUMBER(admin1listsize))),ROWS(D$3:D321)+SUM(ISBLANK(admin1listsize))),NOT(admin1listsize="")*IF(ISNUMBER(admin1listsize),COUNTIF(admin1listsize,"&lt;="&amp;admin1listsize),COUNTIF(admin1listsize,"&lt;="&amp;admin1listsize)+SUM(ISNUMBER(admin1listsize))),0)), ""))</f>
        <v/>
      </c>
      <c r="K321" s="71"/>
    </row>
    <row r="322" spans="1:11" s="1" customFormat="1" x14ac:dyDescent="0.25">
      <c r="A322" s="93" t="str">
        <f>IF($I$1&lt;&gt;"y", "", IF(ISBLANK(DATA!D323),"",IF(ISBLANK(DATA!K323),"NO DATA",DATA!K323)))</f>
        <v>Mexico</v>
      </c>
      <c r="B322" s="93" t="str">
        <f>IF($I$1&lt;&gt;"y", "",IF(ISBLANK(DATA!D323),"", IF(ISBLANK(DATA!L323),"NO DATA",DATA!L323)))</f>
        <v>Veracruz</v>
      </c>
      <c r="C322" s="93" t="str">
        <f t="shared" si="14"/>
        <v>Mexico@Veracruz</v>
      </c>
      <c r="D322" s="93" t="str">
        <f ca="1">IF($I$1&lt;&gt;"y", "", IF(C323="", "", IFERROR(LOOKUP(2,1/(COUNTIF($D$2:D321,mergednames)=0),mergednames), "")))</f>
        <v/>
      </c>
      <c r="E322" s="93" t="str">
        <f t="shared" ca="1" si="13"/>
        <v/>
      </c>
      <c r="F322" s="93" t="str">
        <f ca="1">IF($I$1&lt;&gt;"y", "", IF(A323="", "", IFERROR(LOOKUP(2,1/(COUNTIF($F$2:F321,get_country)=0),get_country), "")))</f>
        <v/>
      </c>
      <c r="G322" s="93" t="str">
        <f t="shared" ca="1" si="12"/>
        <v/>
      </c>
      <c r="H322" s="67" t="str">
        <f t="array" aca="1" ref="H322" ca="1">IF($I$1&lt;&gt;"y", "", IFERROR(INDEX(countrylistsize,MATCH(SMALL(NOT(countrylistsize="")*IF(ISNUMBER(countrylistsize),COUNTIF(countrylistsize,"&lt;="&amp;countrylistsize),COUNTIF(countrylistsize,"&lt;="&amp;countrylistsize)+SUM(ISNUMBER(countrylistsize))),ROWS(F$3:F322)+SUM(ISBLANK(countrylistsize))),NOT(countrylistsize="")*IF(ISNUMBER(countrylistsize),COUNTIF(countrylistsize,"&lt;="&amp;countrylistsize),COUNTIF(countrylistsize,"&lt;="&amp;countrylistsize)+SUM(ISNUMBER(countrylistsize))),0)), ""))</f>
        <v/>
      </c>
      <c r="I322" s="70"/>
      <c r="J322" s="67" t="str">
        <f t="array" aca="1" ref="J322" ca="1">IF($I$1&lt;&gt;"y", "", IFERROR(INDEX(admin1listsize,MATCH(SMALL(NOT(admin1listsize="")*IF(ISNUMBER(admin1listsize),COUNTIF(admin1listsize,"&lt;="&amp;admin1listsize),COUNTIF(admin1listsize,"&lt;="&amp;admin1listsize)+SUM(ISNUMBER(admin1listsize))),ROWS(D$3:D322)+SUM(ISBLANK(admin1listsize))),NOT(admin1listsize="")*IF(ISNUMBER(admin1listsize),COUNTIF(admin1listsize,"&lt;="&amp;admin1listsize),COUNTIF(admin1listsize,"&lt;="&amp;admin1listsize)+SUM(ISNUMBER(admin1listsize))),0)), ""))</f>
        <v/>
      </c>
      <c r="K322" s="71"/>
    </row>
    <row r="323" spans="1:11" s="1" customFormat="1" x14ac:dyDescent="0.25">
      <c r="A323" s="93" t="str">
        <f>IF($I$1&lt;&gt;"y", "", IF(ISBLANK(DATA!D324),"",IF(ISBLANK(DATA!K324),"NO DATA",DATA!K324)))</f>
        <v>Mexico</v>
      </c>
      <c r="B323" s="93" t="str">
        <f>IF($I$1&lt;&gt;"y", "",IF(ISBLANK(DATA!D324),"", IF(ISBLANK(DATA!L324),"NO DATA",DATA!L324)))</f>
        <v>Veracruz</v>
      </c>
      <c r="C323" s="93" t="str">
        <f t="shared" si="14"/>
        <v>Mexico@Veracruz</v>
      </c>
      <c r="D323" s="93" t="str">
        <f ca="1">IF($I$1&lt;&gt;"y", "", IF(C324="", "", IFERROR(LOOKUP(2,1/(COUNTIF($D$2:D322,mergednames)=0),mergednames), "")))</f>
        <v/>
      </c>
      <c r="E323" s="93" t="str">
        <f t="shared" ca="1" si="13"/>
        <v/>
      </c>
      <c r="F323" s="93" t="str">
        <f ca="1">IF($I$1&lt;&gt;"y", "", IF(A324="", "", IFERROR(LOOKUP(2,1/(COUNTIF($F$2:F322,get_country)=0),get_country), "")))</f>
        <v/>
      </c>
      <c r="G323" s="93" t="str">
        <f t="shared" ref="G323:G386" ca="1" si="15">IF($I$1&lt;&gt;"y", "", IF(F323="", "", G322+1))</f>
        <v/>
      </c>
      <c r="H323" s="67" t="str">
        <f t="array" aca="1" ref="H323" ca="1">IF($I$1&lt;&gt;"y", "", IFERROR(INDEX(countrylistsize,MATCH(SMALL(NOT(countrylistsize="")*IF(ISNUMBER(countrylistsize),COUNTIF(countrylistsize,"&lt;="&amp;countrylistsize),COUNTIF(countrylistsize,"&lt;="&amp;countrylistsize)+SUM(ISNUMBER(countrylistsize))),ROWS(F$3:F323)+SUM(ISBLANK(countrylistsize))),NOT(countrylistsize="")*IF(ISNUMBER(countrylistsize),COUNTIF(countrylistsize,"&lt;="&amp;countrylistsize),COUNTIF(countrylistsize,"&lt;="&amp;countrylistsize)+SUM(ISNUMBER(countrylistsize))),0)), ""))</f>
        <v/>
      </c>
      <c r="I323" s="70"/>
      <c r="J323" s="67" t="str">
        <f t="array" aca="1" ref="J323" ca="1">IF($I$1&lt;&gt;"y", "", IFERROR(INDEX(admin1listsize,MATCH(SMALL(NOT(admin1listsize="")*IF(ISNUMBER(admin1listsize),COUNTIF(admin1listsize,"&lt;="&amp;admin1listsize),COUNTIF(admin1listsize,"&lt;="&amp;admin1listsize)+SUM(ISNUMBER(admin1listsize))),ROWS(D$3:D323)+SUM(ISBLANK(admin1listsize))),NOT(admin1listsize="")*IF(ISNUMBER(admin1listsize),COUNTIF(admin1listsize,"&lt;="&amp;admin1listsize),COUNTIF(admin1listsize,"&lt;="&amp;admin1listsize)+SUM(ISNUMBER(admin1listsize))),0)), ""))</f>
        <v/>
      </c>
      <c r="K323" s="71"/>
    </row>
    <row r="324" spans="1:11" s="1" customFormat="1" x14ac:dyDescent="0.25">
      <c r="A324" s="93" t="str">
        <f>IF($I$1&lt;&gt;"y", "", IF(ISBLANK(DATA!D325),"",IF(ISBLANK(DATA!K325),"NO DATA",DATA!K325)))</f>
        <v>Mexico</v>
      </c>
      <c r="B324" s="93" t="str">
        <f>IF($I$1&lt;&gt;"y", "",IF(ISBLANK(DATA!D325),"", IF(ISBLANK(DATA!L325),"NO DATA",DATA!L325)))</f>
        <v>Michoacán</v>
      </c>
      <c r="C324" s="93" t="str">
        <f t="shared" si="14"/>
        <v>Mexico@Michoacán</v>
      </c>
      <c r="D324" s="93" t="str">
        <f ca="1">IF($I$1&lt;&gt;"y", "", IF(C325="", "", IFERROR(LOOKUP(2,1/(COUNTIF($D$2:D323,mergednames)=0),mergednames), "")))</f>
        <v/>
      </c>
      <c r="E324" s="93" t="str">
        <f t="shared" ref="E324:E387" ca="1" si="16">IF($I$1&lt;&gt;"y", "", IF(D324="", "", E323+1))</f>
        <v/>
      </c>
      <c r="F324" s="93" t="str">
        <f ca="1">IF($I$1&lt;&gt;"y", "", IF(A325="", "", IFERROR(LOOKUP(2,1/(COUNTIF($F$2:F323,get_country)=0),get_country), "")))</f>
        <v/>
      </c>
      <c r="G324" s="93" t="str">
        <f t="shared" ca="1" si="15"/>
        <v/>
      </c>
      <c r="H324" s="67" t="str">
        <f t="array" aca="1" ref="H324" ca="1">IF($I$1&lt;&gt;"y", "", IFERROR(INDEX(countrylistsize,MATCH(SMALL(NOT(countrylistsize="")*IF(ISNUMBER(countrylistsize),COUNTIF(countrylistsize,"&lt;="&amp;countrylistsize),COUNTIF(countrylistsize,"&lt;="&amp;countrylistsize)+SUM(ISNUMBER(countrylistsize))),ROWS(F$3:F324)+SUM(ISBLANK(countrylistsize))),NOT(countrylistsize="")*IF(ISNUMBER(countrylistsize),COUNTIF(countrylistsize,"&lt;="&amp;countrylistsize),COUNTIF(countrylistsize,"&lt;="&amp;countrylistsize)+SUM(ISNUMBER(countrylistsize))),0)), ""))</f>
        <v/>
      </c>
      <c r="I324" s="70"/>
      <c r="J324" s="67" t="str">
        <f t="array" aca="1" ref="J324" ca="1">IF($I$1&lt;&gt;"y", "", IFERROR(INDEX(admin1listsize,MATCH(SMALL(NOT(admin1listsize="")*IF(ISNUMBER(admin1listsize),COUNTIF(admin1listsize,"&lt;="&amp;admin1listsize),COUNTIF(admin1listsize,"&lt;="&amp;admin1listsize)+SUM(ISNUMBER(admin1listsize))),ROWS(D$3:D324)+SUM(ISBLANK(admin1listsize))),NOT(admin1listsize="")*IF(ISNUMBER(admin1listsize),COUNTIF(admin1listsize,"&lt;="&amp;admin1listsize),COUNTIF(admin1listsize,"&lt;="&amp;admin1listsize)+SUM(ISNUMBER(admin1listsize))),0)), ""))</f>
        <v/>
      </c>
      <c r="K324" s="71"/>
    </row>
    <row r="325" spans="1:11" s="1" customFormat="1" x14ac:dyDescent="0.25">
      <c r="A325" s="93" t="str">
        <f>IF($I$1&lt;&gt;"y", "", IF(ISBLANK(DATA!D326),"",IF(ISBLANK(DATA!K326),"NO DATA",DATA!K326)))</f>
        <v>Mexico</v>
      </c>
      <c r="B325" s="93" t="str">
        <f>IF($I$1&lt;&gt;"y", "",IF(ISBLANK(DATA!D326),"", IF(ISBLANK(DATA!L326),"NO DATA",DATA!L326)))</f>
        <v>Guerrero</v>
      </c>
      <c r="C325" s="93" t="str">
        <f t="shared" ref="C325:C388" si="17">IF($I$1&lt;&gt;"y", "", IF(A325="", "", A325&amp;"@"&amp;B325))</f>
        <v>Mexico@Guerrero</v>
      </c>
      <c r="D325" s="93" t="str">
        <f ca="1">IF($I$1&lt;&gt;"y", "", IF(C326="", "", IFERROR(LOOKUP(2,1/(COUNTIF($D$2:D324,mergednames)=0),mergednames), "")))</f>
        <v/>
      </c>
      <c r="E325" s="93" t="str">
        <f t="shared" ca="1" si="16"/>
        <v/>
      </c>
      <c r="F325" s="93" t="str">
        <f ca="1">IF($I$1&lt;&gt;"y", "", IF(A326="", "", IFERROR(LOOKUP(2,1/(COUNTIF($F$2:F324,get_country)=0),get_country), "")))</f>
        <v/>
      </c>
      <c r="G325" s="93" t="str">
        <f t="shared" ca="1" si="15"/>
        <v/>
      </c>
      <c r="H325" s="67" t="str">
        <f t="array" aca="1" ref="H325" ca="1">IF($I$1&lt;&gt;"y", "", IFERROR(INDEX(countrylistsize,MATCH(SMALL(NOT(countrylistsize="")*IF(ISNUMBER(countrylistsize),COUNTIF(countrylistsize,"&lt;="&amp;countrylistsize),COUNTIF(countrylistsize,"&lt;="&amp;countrylistsize)+SUM(ISNUMBER(countrylistsize))),ROWS(F$3:F325)+SUM(ISBLANK(countrylistsize))),NOT(countrylistsize="")*IF(ISNUMBER(countrylistsize),COUNTIF(countrylistsize,"&lt;="&amp;countrylistsize),COUNTIF(countrylistsize,"&lt;="&amp;countrylistsize)+SUM(ISNUMBER(countrylistsize))),0)), ""))</f>
        <v/>
      </c>
      <c r="I325" s="70"/>
      <c r="J325" s="67" t="str">
        <f t="array" aca="1" ref="J325" ca="1">IF($I$1&lt;&gt;"y", "", IFERROR(INDEX(admin1listsize,MATCH(SMALL(NOT(admin1listsize="")*IF(ISNUMBER(admin1listsize),COUNTIF(admin1listsize,"&lt;="&amp;admin1listsize),COUNTIF(admin1listsize,"&lt;="&amp;admin1listsize)+SUM(ISNUMBER(admin1listsize))),ROWS(D$3:D325)+SUM(ISBLANK(admin1listsize))),NOT(admin1listsize="")*IF(ISNUMBER(admin1listsize),COUNTIF(admin1listsize,"&lt;="&amp;admin1listsize),COUNTIF(admin1listsize,"&lt;="&amp;admin1listsize)+SUM(ISNUMBER(admin1listsize))),0)), ""))</f>
        <v/>
      </c>
      <c r="K325" s="71"/>
    </row>
    <row r="326" spans="1:11" s="1" customFormat="1" x14ac:dyDescent="0.25">
      <c r="A326" s="93" t="str">
        <f>IF($I$1&lt;&gt;"y", "", IF(ISBLANK(DATA!D327),"",IF(ISBLANK(DATA!K327),"NO DATA",DATA!K327)))</f>
        <v>Mexico</v>
      </c>
      <c r="B326" s="93" t="str">
        <f>IF($I$1&lt;&gt;"y", "",IF(ISBLANK(DATA!D327),"", IF(ISBLANK(DATA!L327),"NO DATA",DATA!L327)))</f>
        <v>Guerrero</v>
      </c>
      <c r="C326" s="93" t="str">
        <f t="shared" si="17"/>
        <v>Mexico@Guerrero</v>
      </c>
      <c r="D326" s="93" t="str">
        <f ca="1">IF($I$1&lt;&gt;"y", "", IF(C327="", "", IFERROR(LOOKUP(2,1/(COUNTIF($D$2:D325,mergednames)=0),mergednames), "")))</f>
        <v/>
      </c>
      <c r="E326" s="93" t="str">
        <f t="shared" ca="1" si="16"/>
        <v/>
      </c>
      <c r="F326" s="93" t="str">
        <f ca="1">IF($I$1&lt;&gt;"y", "", IF(A327="", "", IFERROR(LOOKUP(2,1/(COUNTIF($F$2:F325,get_country)=0),get_country), "")))</f>
        <v/>
      </c>
      <c r="G326" s="93" t="str">
        <f t="shared" ca="1" si="15"/>
        <v/>
      </c>
      <c r="H326" s="67" t="str">
        <f t="array" aca="1" ref="H326" ca="1">IF($I$1&lt;&gt;"y", "", IFERROR(INDEX(countrylistsize,MATCH(SMALL(NOT(countrylistsize="")*IF(ISNUMBER(countrylistsize),COUNTIF(countrylistsize,"&lt;="&amp;countrylistsize),COUNTIF(countrylistsize,"&lt;="&amp;countrylistsize)+SUM(ISNUMBER(countrylistsize))),ROWS(F$3:F326)+SUM(ISBLANK(countrylistsize))),NOT(countrylistsize="")*IF(ISNUMBER(countrylistsize),COUNTIF(countrylistsize,"&lt;="&amp;countrylistsize),COUNTIF(countrylistsize,"&lt;="&amp;countrylistsize)+SUM(ISNUMBER(countrylistsize))),0)), ""))</f>
        <v/>
      </c>
      <c r="I326" s="70"/>
      <c r="J326" s="67" t="str">
        <f t="array" aca="1" ref="J326" ca="1">IF($I$1&lt;&gt;"y", "", IFERROR(INDEX(admin1listsize,MATCH(SMALL(NOT(admin1listsize="")*IF(ISNUMBER(admin1listsize),COUNTIF(admin1listsize,"&lt;="&amp;admin1listsize),COUNTIF(admin1listsize,"&lt;="&amp;admin1listsize)+SUM(ISNUMBER(admin1listsize))),ROWS(D$3:D326)+SUM(ISBLANK(admin1listsize))),NOT(admin1listsize="")*IF(ISNUMBER(admin1listsize),COUNTIF(admin1listsize,"&lt;="&amp;admin1listsize),COUNTIF(admin1listsize,"&lt;="&amp;admin1listsize)+SUM(ISNUMBER(admin1listsize))),0)), ""))</f>
        <v/>
      </c>
      <c r="K326" s="71"/>
    </row>
    <row r="327" spans="1:11" s="1" customFormat="1" x14ac:dyDescent="0.25">
      <c r="A327" s="93" t="str">
        <f>IF($I$1&lt;&gt;"y", "", IF(ISBLANK(DATA!D328),"",IF(ISBLANK(DATA!K328),"NO DATA",DATA!K328)))</f>
        <v>Mexico</v>
      </c>
      <c r="B327" s="93" t="str">
        <f>IF($I$1&lt;&gt;"y", "",IF(ISBLANK(DATA!D328),"", IF(ISBLANK(DATA!L328),"NO DATA",DATA!L328)))</f>
        <v>Michoacán</v>
      </c>
      <c r="C327" s="93" t="str">
        <f t="shared" si="17"/>
        <v>Mexico@Michoacán</v>
      </c>
      <c r="D327" s="93" t="str">
        <f ca="1">IF($I$1&lt;&gt;"y", "", IF(C328="", "", IFERROR(LOOKUP(2,1/(COUNTIF($D$2:D326,mergednames)=0),mergednames), "")))</f>
        <v/>
      </c>
      <c r="E327" s="93" t="str">
        <f t="shared" ca="1" si="16"/>
        <v/>
      </c>
      <c r="F327" s="93" t="str">
        <f ca="1">IF($I$1&lt;&gt;"y", "", IF(A328="", "", IFERROR(LOOKUP(2,1/(COUNTIF($F$2:F326,get_country)=0),get_country), "")))</f>
        <v/>
      </c>
      <c r="G327" s="93" t="str">
        <f t="shared" ca="1" si="15"/>
        <v/>
      </c>
      <c r="H327" s="67" t="str">
        <f t="array" aca="1" ref="H327" ca="1">IF($I$1&lt;&gt;"y", "", IFERROR(INDEX(countrylistsize,MATCH(SMALL(NOT(countrylistsize="")*IF(ISNUMBER(countrylistsize),COUNTIF(countrylistsize,"&lt;="&amp;countrylistsize),COUNTIF(countrylistsize,"&lt;="&amp;countrylistsize)+SUM(ISNUMBER(countrylistsize))),ROWS(F$3:F327)+SUM(ISBLANK(countrylistsize))),NOT(countrylistsize="")*IF(ISNUMBER(countrylistsize),COUNTIF(countrylistsize,"&lt;="&amp;countrylistsize),COUNTIF(countrylistsize,"&lt;="&amp;countrylistsize)+SUM(ISNUMBER(countrylistsize))),0)), ""))</f>
        <v/>
      </c>
      <c r="I327" s="70"/>
      <c r="J327" s="67" t="str">
        <f t="array" aca="1" ref="J327" ca="1">IF($I$1&lt;&gt;"y", "", IFERROR(INDEX(admin1listsize,MATCH(SMALL(NOT(admin1listsize="")*IF(ISNUMBER(admin1listsize),COUNTIF(admin1listsize,"&lt;="&amp;admin1listsize),COUNTIF(admin1listsize,"&lt;="&amp;admin1listsize)+SUM(ISNUMBER(admin1listsize))),ROWS(D$3:D327)+SUM(ISBLANK(admin1listsize))),NOT(admin1listsize="")*IF(ISNUMBER(admin1listsize),COUNTIF(admin1listsize,"&lt;="&amp;admin1listsize),COUNTIF(admin1listsize,"&lt;="&amp;admin1listsize)+SUM(ISNUMBER(admin1listsize))),0)), ""))</f>
        <v/>
      </c>
      <c r="K327" s="71"/>
    </row>
    <row r="328" spans="1:11" s="1" customFormat="1" x14ac:dyDescent="0.25">
      <c r="A328" s="93" t="str">
        <f>IF($I$1&lt;&gt;"y", "", IF(ISBLANK(DATA!D329),"",IF(ISBLANK(DATA!K329),"NO DATA",DATA!K329)))</f>
        <v>Mexico</v>
      </c>
      <c r="B328" s="93" t="str">
        <f>IF($I$1&lt;&gt;"y", "",IF(ISBLANK(DATA!D329),"", IF(ISBLANK(DATA!L329),"NO DATA",DATA!L329)))</f>
        <v>Nayarit</v>
      </c>
      <c r="C328" s="93" t="str">
        <f t="shared" si="17"/>
        <v>Mexico@Nayarit</v>
      </c>
      <c r="D328" s="93" t="str">
        <f ca="1">IF($I$1&lt;&gt;"y", "", IF(C329="", "", IFERROR(LOOKUP(2,1/(COUNTIF($D$2:D327,mergednames)=0),mergednames), "")))</f>
        <v/>
      </c>
      <c r="E328" s="93" t="str">
        <f t="shared" ca="1" si="16"/>
        <v/>
      </c>
      <c r="F328" s="93" t="str">
        <f ca="1">IF($I$1&lt;&gt;"y", "", IF(A329="", "", IFERROR(LOOKUP(2,1/(COUNTIF($F$2:F327,get_country)=0),get_country), "")))</f>
        <v/>
      </c>
      <c r="G328" s="93" t="str">
        <f t="shared" ca="1" si="15"/>
        <v/>
      </c>
      <c r="H328" s="67" t="str">
        <f t="array" aca="1" ref="H328" ca="1">IF($I$1&lt;&gt;"y", "", IFERROR(INDEX(countrylistsize,MATCH(SMALL(NOT(countrylistsize="")*IF(ISNUMBER(countrylistsize),COUNTIF(countrylistsize,"&lt;="&amp;countrylistsize),COUNTIF(countrylistsize,"&lt;="&amp;countrylistsize)+SUM(ISNUMBER(countrylistsize))),ROWS(F$3:F328)+SUM(ISBLANK(countrylistsize))),NOT(countrylistsize="")*IF(ISNUMBER(countrylistsize),COUNTIF(countrylistsize,"&lt;="&amp;countrylistsize),COUNTIF(countrylistsize,"&lt;="&amp;countrylistsize)+SUM(ISNUMBER(countrylistsize))),0)), ""))</f>
        <v/>
      </c>
      <c r="I328" s="70"/>
      <c r="J328" s="67" t="str">
        <f t="array" aca="1" ref="J328" ca="1">IF($I$1&lt;&gt;"y", "", IFERROR(INDEX(admin1listsize,MATCH(SMALL(NOT(admin1listsize="")*IF(ISNUMBER(admin1listsize),COUNTIF(admin1listsize,"&lt;="&amp;admin1listsize),COUNTIF(admin1listsize,"&lt;="&amp;admin1listsize)+SUM(ISNUMBER(admin1listsize))),ROWS(D$3:D328)+SUM(ISBLANK(admin1listsize))),NOT(admin1listsize="")*IF(ISNUMBER(admin1listsize),COUNTIF(admin1listsize,"&lt;="&amp;admin1listsize),COUNTIF(admin1listsize,"&lt;="&amp;admin1listsize)+SUM(ISNUMBER(admin1listsize))),0)), ""))</f>
        <v/>
      </c>
      <c r="K328" s="71"/>
    </row>
    <row r="329" spans="1:11" s="1" customFormat="1" x14ac:dyDescent="0.25">
      <c r="A329" s="93" t="str">
        <f>IF($I$1&lt;&gt;"y", "", IF(ISBLANK(DATA!D330),"",IF(ISBLANK(DATA!K330),"NO DATA",DATA!K330)))</f>
        <v>Mexico</v>
      </c>
      <c r="B329" s="93" t="str">
        <f>IF($I$1&lt;&gt;"y", "",IF(ISBLANK(DATA!D330),"", IF(ISBLANK(DATA!L330),"NO DATA",DATA!L330)))</f>
        <v>Baja California</v>
      </c>
      <c r="C329" s="93" t="str">
        <f t="shared" si="17"/>
        <v>Mexico@Baja California</v>
      </c>
      <c r="D329" s="93" t="str">
        <f ca="1">IF($I$1&lt;&gt;"y", "", IF(C330="", "", IFERROR(LOOKUP(2,1/(COUNTIF($D$2:D328,mergednames)=0),mergednames), "")))</f>
        <v/>
      </c>
      <c r="E329" s="93" t="str">
        <f t="shared" ca="1" si="16"/>
        <v/>
      </c>
      <c r="F329" s="93" t="str">
        <f ca="1">IF($I$1&lt;&gt;"y", "", IF(A330="", "", IFERROR(LOOKUP(2,1/(COUNTIF($F$2:F328,get_country)=0),get_country), "")))</f>
        <v/>
      </c>
      <c r="G329" s="93" t="str">
        <f t="shared" ca="1" si="15"/>
        <v/>
      </c>
      <c r="H329" s="67" t="str">
        <f t="array" aca="1" ref="H329" ca="1">IF($I$1&lt;&gt;"y", "", IFERROR(INDEX(countrylistsize,MATCH(SMALL(NOT(countrylistsize="")*IF(ISNUMBER(countrylistsize),COUNTIF(countrylistsize,"&lt;="&amp;countrylistsize),COUNTIF(countrylistsize,"&lt;="&amp;countrylistsize)+SUM(ISNUMBER(countrylistsize))),ROWS(F$3:F329)+SUM(ISBLANK(countrylistsize))),NOT(countrylistsize="")*IF(ISNUMBER(countrylistsize),COUNTIF(countrylistsize,"&lt;="&amp;countrylistsize),COUNTIF(countrylistsize,"&lt;="&amp;countrylistsize)+SUM(ISNUMBER(countrylistsize))),0)), ""))</f>
        <v/>
      </c>
      <c r="I329" s="70"/>
      <c r="J329" s="67" t="str">
        <f t="array" aca="1" ref="J329" ca="1">IF($I$1&lt;&gt;"y", "", IFERROR(INDEX(admin1listsize,MATCH(SMALL(NOT(admin1listsize="")*IF(ISNUMBER(admin1listsize),COUNTIF(admin1listsize,"&lt;="&amp;admin1listsize),COUNTIF(admin1listsize,"&lt;="&amp;admin1listsize)+SUM(ISNUMBER(admin1listsize))),ROWS(D$3:D329)+SUM(ISBLANK(admin1listsize))),NOT(admin1listsize="")*IF(ISNUMBER(admin1listsize),COUNTIF(admin1listsize,"&lt;="&amp;admin1listsize),COUNTIF(admin1listsize,"&lt;="&amp;admin1listsize)+SUM(ISNUMBER(admin1listsize))),0)), ""))</f>
        <v/>
      </c>
      <c r="K329" s="71"/>
    </row>
    <row r="330" spans="1:11" s="1" customFormat="1" x14ac:dyDescent="0.25">
      <c r="A330" s="93" t="str">
        <f>IF($I$1&lt;&gt;"y", "", IF(ISBLANK(DATA!D331),"",IF(ISBLANK(DATA!K331),"NO DATA",DATA!K331)))</f>
        <v>Mexico</v>
      </c>
      <c r="B330" s="93" t="str">
        <f>IF($I$1&lt;&gt;"y", "",IF(ISBLANK(DATA!D331),"", IF(ISBLANK(DATA!L331),"NO DATA",DATA!L331)))</f>
        <v>Baja California Sur</v>
      </c>
      <c r="C330" s="93" t="str">
        <f t="shared" si="17"/>
        <v>Mexico@Baja California Sur</v>
      </c>
      <c r="D330" s="93" t="str">
        <f ca="1">IF($I$1&lt;&gt;"y", "", IF(C331="", "", IFERROR(LOOKUP(2,1/(COUNTIF($D$2:D329,mergednames)=0),mergednames), "")))</f>
        <v/>
      </c>
      <c r="E330" s="93" t="str">
        <f t="shared" ca="1" si="16"/>
        <v/>
      </c>
      <c r="F330" s="93" t="str">
        <f ca="1">IF($I$1&lt;&gt;"y", "", IF(A331="", "", IFERROR(LOOKUP(2,1/(COUNTIF($F$2:F329,get_country)=0),get_country), "")))</f>
        <v/>
      </c>
      <c r="G330" s="93" t="str">
        <f t="shared" ca="1" si="15"/>
        <v/>
      </c>
      <c r="H330" s="67" t="str">
        <f t="array" aca="1" ref="H330" ca="1">IF($I$1&lt;&gt;"y", "", IFERROR(INDEX(countrylistsize,MATCH(SMALL(NOT(countrylistsize="")*IF(ISNUMBER(countrylistsize),COUNTIF(countrylistsize,"&lt;="&amp;countrylistsize),COUNTIF(countrylistsize,"&lt;="&amp;countrylistsize)+SUM(ISNUMBER(countrylistsize))),ROWS(F$3:F330)+SUM(ISBLANK(countrylistsize))),NOT(countrylistsize="")*IF(ISNUMBER(countrylistsize),COUNTIF(countrylistsize,"&lt;="&amp;countrylistsize),COUNTIF(countrylistsize,"&lt;="&amp;countrylistsize)+SUM(ISNUMBER(countrylistsize))),0)), ""))</f>
        <v/>
      </c>
      <c r="I330" s="70"/>
      <c r="J330" s="67" t="str">
        <f t="array" aca="1" ref="J330" ca="1">IF($I$1&lt;&gt;"y", "", IFERROR(INDEX(admin1listsize,MATCH(SMALL(NOT(admin1listsize="")*IF(ISNUMBER(admin1listsize),COUNTIF(admin1listsize,"&lt;="&amp;admin1listsize),COUNTIF(admin1listsize,"&lt;="&amp;admin1listsize)+SUM(ISNUMBER(admin1listsize))),ROWS(D$3:D330)+SUM(ISBLANK(admin1listsize))),NOT(admin1listsize="")*IF(ISNUMBER(admin1listsize),COUNTIF(admin1listsize,"&lt;="&amp;admin1listsize),COUNTIF(admin1listsize,"&lt;="&amp;admin1listsize)+SUM(ISNUMBER(admin1listsize))),0)), ""))</f>
        <v/>
      </c>
      <c r="K330" s="71"/>
    </row>
    <row r="331" spans="1:11" s="1" customFormat="1" x14ac:dyDescent="0.25">
      <c r="A331" s="93" t="str">
        <f>IF($I$1&lt;&gt;"y", "", IF(ISBLANK(DATA!D332),"",IF(ISBLANK(DATA!K332),"NO DATA",DATA!K332)))</f>
        <v>Mexico</v>
      </c>
      <c r="B331" s="93" t="str">
        <f>IF($I$1&lt;&gt;"y", "",IF(ISBLANK(DATA!D332),"", IF(ISBLANK(DATA!L332),"NO DATA",DATA!L332)))</f>
        <v>Baja California Sur</v>
      </c>
      <c r="C331" s="93" t="str">
        <f t="shared" si="17"/>
        <v>Mexico@Baja California Sur</v>
      </c>
      <c r="D331" s="93" t="str">
        <f ca="1">IF($I$1&lt;&gt;"y", "", IF(C332="", "", IFERROR(LOOKUP(2,1/(COUNTIF($D$2:D330,mergednames)=0),mergednames), "")))</f>
        <v/>
      </c>
      <c r="E331" s="93" t="str">
        <f t="shared" ca="1" si="16"/>
        <v/>
      </c>
      <c r="F331" s="93" t="str">
        <f ca="1">IF($I$1&lt;&gt;"y", "", IF(A332="", "", IFERROR(LOOKUP(2,1/(COUNTIF($F$2:F330,get_country)=0),get_country), "")))</f>
        <v/>
      </c>
      <c r="G331" s="93" t="str">
        <f t="shared" ca="1" si="15"/>
        <v/>
      </c>
      <c r="H331" s="67" t="str">
        <f t="array" aca="1" ref="H331" ca="1">IF($I$1&lt;&gt;"y", "", IFERROR(INDEX(countrylistsize,MATCH(SMALL(NOT(countrylistsize="")*IF(ISNUMBER(countrylistsize),COUNTIF(countrylistsize,"&lt;="&amp;countrylistsize),COUNTIF(countrylistsize,"&lt;="&amp;countrylistsize)+SUM(ISNUMBER(countrylistsize))),ROWS(F$3:F331)+SUM(ISBLANK(countrylistsize))),NOT(countrylistsize="")*IF(ISNUMBER(countrylistsize),COUNTIF(countrylistsize,"&lt;="&amp;countrylistsize),COUNTIF(countrylistsize,"&lt;="&amp;countrylistsize)+SUM(ISNUMBER(countrylistsize))),0)), ""))</f>
        <v/>
      </c>
      <c r="I331" s="70"/>
      <c r="J331" s="67" t="str">
        <f t="array" aca="1" ref="J331" ca="1">IF($I$1&lt;&gt;"y", "", IFERROR(INDEX(admin1listsize,MATCH(SMALL(NOT(admin1listsize="")*IF(ISNUMBER(admin1listsize),COUNTIF(admin1listsize,"&lt;="&amp;admin1listsize),COUNTIF(admin1listsize,"&lt;="&amp;admin1listsize)+SUM(ISNUMBER(admin1listsize))),ROWS(D$3:D331)+SUM(ISBLANK(admin1listsize))),NOT(admin1listsize="")*IF(ISNUMBER(admin1listsize),COUNTIF(admin1listsize,"&lt;="&amp;admin1listsize),COUNTIF(admin1listsize,"&lt;="&amp;admin1listsize)+SUM(ISNUMBER(admin1listsize))),0)), ""))</f>
        <v/>
      </c>
      <c r="K331" s="71"/>
    </row>
    <row r="332" spans="1:11" s="1" customFormat="1" x14ac:dyDescent="0.25">
      <c r="A332" s="93" t="str">
        <f>IF($I$1&lt;&gt;"y", "", IF(ISBLANK(DATA!D333),"",IF(ISBLANK(DATA!K333),"NO DATA",DATA!K333)))</f>
        <v>Mexico</v>
      </c>
      <c r="B332" s="93" t="str">
        <f>IF($I$1&lt;&gt;"y", "",IF(ISBLANK(DATA!D333),"", IF(ISBLANK(DATA!L333),"NO DATA",DATA!L333)))</f>
        <v>Baja California Sur</v>
      </c>
      <c r="C332" s="93" t="str">
        <f t="shared" si="17"/>
        <v>Mexico@Baja California Sur</v>
      </c>
      <c r="D332" s="93" t="str">
        <f ca="1">IF($I$1&lt;&gt;"y", "", IF(C333="", "", IFERROR(LOOKUP(2,1/(COUNTIF($D$2:D331,mergednames)=0),mergednames), "")))</f>
        <v/>
      </c>
      <c r="E332" s="93" t="str">
        <f t="shared" ca="1" si="16"/>
        <v/>
      </c>
      <c r="F332" s="93" t="str">
        <f ca="1">IF($I$1&lt;&gt;"y", "", IF(A333="", "", IFERROR(LOOKUP(2,1/(COUNTIF($F$2:F331,get_country)=0),get_country), "")))</f>
        <v/>
      </c>
      <c r="G332" s="93" t="str">
        <f t="shared" ca="1" si="15"/>
        <v/>
      </c>
      <c r="H332" s="67" t="str">
        <f t="array" aca="1" ref="H332" ca="1">IF($I$1&lt;&gt;"y", "", IFERROR(INDEX(countrylistsize,MATCH(SMALL(NOT(countrylistsize="")*IF(ISNUMBER(countrylistsize),COUNTIF(countrylistsize,"&lt;="&amp;countrylistsize),COUNTIF(countrylistsize,"&lt;="&amp;countrylistsize)+SUM(ISNUMBER(countrylistsize))),ROWS(F$3:F332)+SUM(ISBLANK(countrylistsize))),NOT(countrylistsize="")*IF(ISNUMBER(countrylistsize),COUNTIF(countrylistsize,"&lt;="&amp;countrylistsize),COUNTIF(countrylistsize,"&lt;="&amp;countrylistsize)+SUM(ISNUMBER(countrylistsize))),0)), ""))</f>
        <v/>
      </c>
      <c r="I332" s="70"/>
      <c r="J332" s="67" t="str">
        <f t="array" aca="1" ref="J332" ca="1">IF($I$1&lt;&gt;"y", "", IFERROR(INDEX(admin1listsize,MATCH(SMALL(NOT(admin1listsize="")*IF(ISNUMBER(admin1listsize),COUNTIF(admin1listsize,"&lt;="&amp;admin1listsize),COUNTIF(admin1listsize,"&lt;="&amp;admin1listsize)+SUM(ISNUMBER(admin1listsize))),ROWS(D$3:D332)+SUM(ISBLANK(admin1listsize))),NOT(admin1listsize="")*IF(ISNUMBER(admin1listsize),COUNTIF(admin1listsize,"&lt;="&amp;admin1listsize),COUNTIF(admin1listsize,"&lt;="&amp;admin1listsize)+SUM(ISNUMBER(admin1listsize))),0)), ""))</f>
        <v/>
      </c>
      <c r="K332" s="71"/>
    </row>
    <row r="333" spans="1:11" s="1" customFormat="1" x14ac:dyDescent="0.25">
      <c r="A333" s="93" t="str">
        <f>IF($I$1&lt;&gt;"y", "", IF(ISBLANK(DATA!D334),"",IF(ISBLANK(DATA!K334),"NO DATA",DATA!K334)))</f>
        <v>Mexico</v>
      </c>
      <c r="B333" s="93" t="str">
        <f>IF($I$1&lt;&gt;"y", "",IF(ISBLANK(DATA!D334),"", IF(ISBLANK(DATA!L334),"NO DATA",DATA!L334)))</f>
        <v>Baja California Sur</v>
      </c>
      <c r="C333" s="93" t="str">
        <f t="shared" si="17"/>
        <v>Mexico@Baja California Sur</v>
      </c>
      <c r="D333" s="93" t="str">
        <f ca="1">IF($I$1&lt;&gt;"y", "", IF(C334="", "", IFERROR(LOOKUP(2,1/(COUNTIF($D$2:D332,mergednames)=0),mergednames), "")))</f>
        <v/>
      </c>
      <c r="E333" s="93" t="str">
        <f t="shared" ca="1" si="16"/>
        <v/>
      </c>
      <c r="F333" s="93" t="str">
        <f ca="1">IF($I$1&lt;&gt;"y", "", IF(A334="", "", IFERROR(LOOKUP(2,1/(COUNTIF($F$2:F332,get_country)=0),get_country), "")))</f>
        <v/>
      </c>
      <c r="G333" s="93" t="str">
        <f t="shared" ca="1" si="15"/>
        <v/>
      </c>
      <c r="H333" s="67" t="str">
        <f t="array" aca="1" ref="H333" ca="1">IF($I$1&lt;&gt;"y", "", IFERROR(INDEX(countrylistsize,MATCH(SMALL(NOT(countrylistsize="")*IF(ISNUMBER(countrylistsize),COUNTIF(countrylistsize,"&lt;="&amp;countrylistsize),COUNTIF(countrylistsize,"&lt;="&amp;countrylistsize)+SUM(ISNUMBER(countrylistsize))),ROWS(F$3:F333)+SUM(ISBLANK(countrylistsize))),NOT(countrylistsize="")*IF(ISNUMBER(countrylistsize),COUNTIF(countrylistsize,"&lt;="&amp;countrylistsize),COUNTIF(countrylistsize,"&lt;="&amp;countrylistsize)+SUM(ISNUMBER(countrylistsize))),0)), ""))</f>
        <v/>
      </c>
      <c r="I333" s="70"/>
      <c r="J333" s="67" t="str">
        <f t="array" aca="1" ref="J333" ca="1">IF($I$1&lt;&gt;"y", "", IFERROR(INDEX(admin1listsize,MATCH(SMALL(NOT(admin1listsize="")*IF(ISNUMBER(admin1listsize),COUNTIF(admin1listsize,"&lt;="&amp;admin1listsize),COUNTIF(admin1listsize,"&lt;="&amp;admin1listsize)+SUM(ISNUMBER(admin1listsize))),ROWS(D$3:D333)+SUM(ISBLANK(admin1listsize))),NOT(admin1listsize="")*IF(ISNUMBER(admin1listsize),COUNTIF(admin1listsize,"&lt;="&amp;admin1listsize),COUNTIF(admin1listsize,"&lt;="&amp;admin1listsize)+SUM(ISNUMBER(admin1listsize))),0)), ""))</f>
        <v/>
      </c>
      <c r="K333" s="71"/>
    </row>
    <row r="334" spans="1:11" s="1" customFormat="1" x14ac:dyDescent="0.25">
      <c r="A334" s="93" t="str">
        <f>IF($I$1&lt;&gt;"y", "", IF(ISBLANK(DATA!D335),"",IF(ISBLANK(DATA!K335),"NO DATA",DATA!K335)))</f>
        <v>Mexico</v>
      </c>
      <c r="B334" s="93" t="str">
        <f>IF($I$1&lt;&gt;"y", "",IF(ISBLANK(DATA!D335),"", IF(ISBLANK(DATA!L335),"NO DATA",DATA!L335)))</f>
        <v>Baja California Sur</v>
      </c>
      <c r="C334" s="93" t="str">
        <f t="shared" si="17"/>
        <v>Mexico@Baja California Sur</v>
      </c>
      <c r="D334" s="93" t="str">
        <f ca="1">IF($I$1&lt;&gt;"y", "", IF(C335="", "", IFERROR(LOOKUP(2,1/(COUNTIF($D$2:D333,mergednames)=0),mergednames), "")))</f>
        <v/>
      </c>
      <c r="E334" s="93" t="str">
        <f t="shared" ca="1" si="16"/>
        <v/>
      </c>
      <c r="F334" s="93" t="str">
        <f ca="1">IF($I$1&lt;&gt;"y", "", IF(A335="", "", IFERROR(LOOKUP(2,1/(COUNTIF($F$2:F333,get_country)=0),get_country), "")))</f>
        <v/>
      </c>
      <c r="G334" s="93" t="str">
        <f t="shared" ca="1" si="15"/>
        <v/>
      </c>
      <c r="H334" s="67" t="str">
        <f t="array" aca="1" ref="H334" ca="1">IF($I$1&lt;&gt;"y", "", IFERROR(INDEX(countrylistsize,MATCH(SMALL(NOT(countrylistsize="")*IF(ISNUMBER(countrylistsize),COUNTIF(countrylistsize,"&lt;="&amp;countrylistsize),COUNTIF(countrylistsize,"&lt;="&amp;countrylistsize)+SUM(ISNUMBER(countrylistsize))),ROWS(F$3:F334)+SUM(ISBLANK(countrylistsize))),NOT(countrylistsize="")*IF(ISNUMBER(countrylistsize),COUNTIF(countrylistsize,"&lt;="&amp;countrylistsize),COUNTIF(countrylistsize,"&lt;="&amp;countrylistsize)+SUM(ISNUMBER(countrylistsize))),0)), ""))</f>
        <v/>
      </c>
      <c r="I334" s="70"/>
      <c r="J334" s="67" t="str">
        <f t="array" aca="1" ref="J334" ca="1">IF($I$1&lt;&gt;"y", "", IFERROR(INDEX(admin1listsize,MATCH(SMALL(NOT(admin1listsize="")*IF(ISNUMBER(admin1listsize),COUNTIF(admin1listsize,"&lt;="&amp;admin1listsize),COUNTIF(admin1listsize,"&lt;="&amp;admin1listsize)+SUM(ISNUMBER(admin1listsize))),ROWS(D$3:D334)+SUM(ISBLANK(admin1listsize))),NOT(admin1listsize="")*IF(ISNUMBER(admin1listsize),COUNTIF(admin1listsize,"&lt;="&amp;admin1listsize),COUNTIF(admin1listsize,"&lt;="&amp;admin1listsize)+SUM(ISNUMBER(admin1listsize))),0)), ""))</f>
        <v/>
      </c>
      <c r="K334" s="71"/>
    </row>
    <row r="335" spans="1:11" s="1" customFormat="1" x14ac:dyDescent="0.25">
      <c r="A335" s="93" t="str">
        <f>IF($I$1&lt;&gt;"y", "", IF(ISBLANK(DATA!D336),"",IF(ISBLANK(DATA!K336),"NO DATA",DATA!K336)))</f>
        <v>Mexico</v>
      </c>
      <c r="B335" s="93" t="str">
        <f>IF($I$1&lt;&gt;"y", "",IF(ISBLANK(DATA!D336),"", IF(ISBLANK(DATA!L336),"NO DATA",DATA!L336)))</f>
        <v>Baja California</v>
      </c>
      <c r="C335" s="93" t="str">
        <f t="shared" si="17"/>
        <v>Mexico@Baja California</v>
      </c>
      <c r="D335" s="93" t="str">
        <f ca="1">IF($I$1&lt;&gt;"y", "", IF(C336="", "", IFERROR(LOOKUP(2,1/(COUNTIF($D$2:D334,mergednames)=0),mergednames), "")))</f>
        <v/>
      </c>
      <c r="E335" s="93" t="str">
        <f t="shared" ca="1" si="16"/>
        <v/>
      </c>
      <c r="F335" s="93" t="str">
        <f ca="1">IF($I$1&lt;&gt;"y", "", IF(A336="", "", IFERROR(LOOKUP(2,1/(COUNTIF($F$2:F334,get_country)=0),get_country), "")))</f>
        <v/>
      </c>
      <c r="G335" s="93" t="str">
        <f t="shared" ca="1" si="15"/>
        <v/>
      </c>
      <c r="H335" s="67" t="str">
        <f t="array" aca="1" ref="H335" ca="1">IF($I$1&lt;&gt;"y", "", IFERROR(INDEX(countrylistsize,MATCH(SMALL(NOT(countrylistsize="")*IF(ISNUMBER(countrylistsize),COUNTIF(countrylistsize,"&lt;="&amp;countrylistsize),COUNTIF(countrylistsize,"&lt;="&amp;countrylistsize)+SUM(ISNUMBER(countrylistsize))),ROWS(F$3:F335)+SUM(ISBLANK(countrylistsize))),NOT(countrylistsize="")*IF(ISNUMBER(countrylistsize),COUNTIF(countrylistsize,"&lt;="&amp;countrylistsize),COUNTIF(countrylistsize,"&lt;="&amp;countrylistsize)+SUM(ISNUMBER(countrylistsize))),0)), ""))</f>
        <v/>
      </c>
      <c r="I335" s="70"/>
      <c r="J335" s="67" t="str">
        <f t="array" aca="1" ref="J335" ca="1">IF($I$1&lt;&gt;"y", "", IFERROR(INDEX(admin1listsize,MATCH(SMALL(NOT(admin1listsize="")*IF(ISNUMBER(admin1listsize),COUNTIF(admin1listsize,"&lt;="&amp;admin1listsize),COUNTIF(admin1listsize,"&lt;="&amp;admin1listsize)+SUM(ISNUMBER(admin1listsize))),ROWS(D$3:D335)+SUM(ISBLANK(admin1listsize))),NOT(admin1listsize="")*IF(ISNUMBER(admin1listsize),COUNTIF(admin1listsize,"&lt;="&amp;admin1listsize),COUNTIF(admin1listsize,"&lt;="&amp;admin1listsize)+SUM(ISNUMBER(admin1listsize))),0)), ""))</f>
        <v/>
      </c>
      <c r="K335" s="71"/>
    </row>
    <row r="336" spans="1:11" s="1" customFormat="1" x14ac:dyDescent="0.25">
      <c r="A336" s="93" t="str">
        <f>IF($I$1&lt;&gt;"y", "", IF(ISBLANK(DATA!D337),"",IF(ISBLANK(DATA!K337),"NO DATA",DATA!K337)))</f>
        <v>Mexico</v>
      </c>
      <c r="B336" s="93" t="str">
        <f>IF($I$1&lt;&gt;"y", "",IF(ISBLANK(DATA!D337),"", IF(ISBLANK(DATA!L337),"NO DATA",DATA!L337)))</f>
        <v>Baja California Sur</v>
      </c>
      <c r="C336" s="93" t="str">
        <f t="shared" si="17"/>
        <v>Mexico@Baja California Sur</v>
      </c>
      <c r="D336" s="93" t="str">
        <f ca="1">IF($I$1&lt;&gt;"y", "", IF(C337="", "", IFERROR(LOOKUP(2,1/(COUNTIF($D$2:D335,mergednames)=0),mergednames), "")))</f>
        <v/>
      </c>
      <c r="E336" s="93" t="str">
        <f t="shared" ca="1" si="16"/>
        <v/>
      </c>
      <c r="F336" s="93" t="str">
        <f ca="1">IF($I$1&lt;&gt;"y", "", IF(A337="", "", IFERROR(LOOKUP(2,1/(COUNTIF($F$2:F335,get_country)=0),get_country), "")))</f>
        <v/>
      </c>
      <c r="G336" s="93" t="str">
        <f t="shared" ca="1" si="15"/>
        <v/>
      </c>
      <c r="H336" s="67" t="str">
        <f t="array" aca="1" ref="H336" ca="1">IF($I$1&lt;&gt;"y", "", IFERROR(INDEX(countrylistsize,MATCH(SMALL(NOT(countrylistsize="")*IF(ISNUMBER(countrylistsize),COUNTIF(countrylistsize,"&lt;="&amp;countrylistsize),COUNTIF(countrylistsize,"&lt;="&amp;countrylistsize)+SUM(ISNUMBER(countrylistsize))),ROWS(F$3:F336)+SUM(ISBLANK(countrylistsize))),NOT(countrylistsize="")*IF(ISNUMBER(countrylistsize),COUNTIF(countrylistsize,"&lt;="&amp;countrylistsize),COUNTIF(countrylistsize,"&lt;="&amp;countrylistsize)+SUM(ISNUMBER(countrylistsize))),0)), ""))</f>
        <v/>
      </c>
      <c r="I336" s="70"/>
      <c r="J336" s="67" t="str">
        <f t="array" aca="1" ref="J336" ca="1">IF($I$1&lt;&gt;"y", "", IFERROR(INDEX(admin1listsize,MATCH(SMALL(NOT(admin1listsize="")*IF(ISNUMBER(admin1listsize),COUNTIF(admin1listsize,"&lt;="&amp;admin1listsize),COUNTIF(admin1listsize,"&lt;="&amp;admin1listsize)+SUM(ISNUMBER(admin1listsize))),ROWS(D$3:D336)+SUM(ISBLANK(admin1listsize))),NOT(admin1listsize="")*IF(ISNUMBER(admin1listsize),COUNTIF(admin1listsize,"&lt;="&amp;admin1listsize),COUNTIF(admin1listsize,"&lt;="&amp;admin1listsize)+SUM(ISNUMBER(admin1listsize))),0)), ""))</f>
        <v/>
      </c>
      <c r="K336" s="71"/>
    </row>
    <row r="337" spans="1:11" s="1" customFormat="1" x14ac:dyDescent="0.25">
      <c r="A337" s="93" t="str">
        <f>IF($I$1&lt;&gt;"y", "", IF(ISBLANK(DATA!D338),"",IF(ISBLANK(DATA!K338),"NO DATA",DATA!K338)))</f>
        <v>Mexico</v>
      </c>
      <c r="B337" s="93" t="str">
        <f>IF($I$1&lt;&gt;"y", "",IF(ISBLANK(DATA!D338),"", IF(ISBLANK(DATA!L338),"NO DATA",DATA!L338)))</f>
        <v>Baja California Sur</v>
      </c>
      <c r="C337" s="93" t="str">
        <f t="shared" si="17"/>
        <v>Mexico@Baja California Sur</v>
      </c>
      <c r="D337" s="93" t="str">
        <f ca="1">IF($I$1&lt;&gt;"y", "", IF(C338="", "", IFERROR(LOOKUP(2,1/(COUNTIF($D$2:D336,mergednames)=0),mergednames), "")))</f>
        <v/>
      </c>
      <c r="E337" s="93" t="str">
        <f t="shared" ca="1" si="16"/>
        <v/>
      </c>
      <c r="F337" s="93" t="str">
        <f ca="1">IF($I$1&lt;&gt;"y", "", IF(A338="", "", IFERROR(LOOKUP(2,1/(COUNTIF($F$2:F336,get_country)=0),get_country), "")))</f>
        <v/>
      </c>
      <c r="G337" s="93" t="str">
        <f t="shared" ca="1" si="15"/>
        <v/>
      </c>
      <c r="H337" s="67" t="str">
        <f t="array" aca="1" ref="H337" ca="1">IF($I$1&lt;&gt;"y", "", IFERROR(INDEX(countrylistsize,MATCH(SMALL(NOT(countrylistsize="")*IF(ISNUMBER(countrylistsize),COUNTIF(countrylistsize,"&lt;="&amp;countrylistsize),COUNTIF(countrylistsize,"&lt;="&amp;countrylistsize)+SUM(ISNUMBER(countrylistsize))),ROWS(F$3:F337)+SUM(ISBLANK(countrylistsize))),NOT(countrylistsize="")*IF(ISNUMBER(countrylistsize),COUNTIF(countrylistsize,"&lt;="&amp;countrylistsize),COUNTIF(countrylistsize,"&lt;="&amp;countrylistsize)+SUM(ISNUMBER(countrylistsize))),0)), ""))</f>
        <v/>
      </c>
      <c r="I337" s="70"/>
      <c r="J337" s="67" t="str">
        <f t="array" aca="1" ref="J337" ca="1">IF($I$1&lt;&gt;"y", "", IFERROR(INDEX(admin1listsize,MATCH(SMALL(NOT(admin1listsize="")*IF(ISNUMBER(admin1listsize),COUNTIF(admin1listsize,"&lt;="&amp;admin1listsize),COUNTIF(admin1listsize,"&lt;="&amp;admin1listsize)+SUM(ISNUMBER(admin1listsize))),ROWS(D$3:D337)+SUM(ISBLANK(admin1listsize))),NOT(admin1listsize="")*IF(ISNUMBER(admin1listsize),COUNTIF(admin1listsize,"&lt;="&amp;admin1listsize),COUNTIF(admin1listsize,"&lt;="&amp;admin1listsize)+SUM(ISNUMBER(admin1listsize))),0)), ""))</f>
        <v/>
      </c>
      <c r="K337" s="71"/>
    </row>
    <row r="338" spans="1:11" s="1" customFormat="1" x14ac:dyDescent="0.25">
      <c r="A338" s="93" t="str">
        <f>IF($I$1&lt;&gt;"y", "", IF(ISBLANK(DATA!D339),"",IF(ISBLANK(DATA!K339),"NO DATA",DATA!K339)))</f>
        <v>Mexico</v>
      </c>
      <c r="B338" s="93" t="str">
        <f>IF($I$1&lt;&gt;"y", "",IF(ISBLANK(DATA!D339),"", IF(ISBLANK(DATA!L339),"NO DATA",DATA!L339)))</f>
        <v>Baja California Sur</v>
      </c>
      <c r="C338" s="93" t="str">
        <f t="shared" si="17"/>
        <v>Mexico@Baja California Sur</v>
      </c>
      <c r="D338" s="93" t="str">
        <f ca="1">IF($I$1&lt;&gt;"y", "", IF(C339="", "", IFERROR(LOOKUP(2,1/(COUNTIF($D$2:D337,mergednames)=0),mergednames), "")))</f>
        <v/>
      </c>
      <c r="E338" s="93" t="str">
        <f t="shared" ca="1" si="16"/>
        <v/>
      </c>
      <c r="F338" s="93" t="str">
        <f ca="1">IF($I$1&lt;&gt;"y", "", IF(A339="", "", IFERROR(LOOKUP(2,1/(COUNTIF($F$2:F337,get_country)=0),get_country), "")))</f>
        <v/>
      </c>
      <c r="G338" s="93" t="str">
        <f t="shared" ca="1" si="15"/>
        <v/>
      </c>
      <c r="H338" s="67" t="str">
        <f t="array" aca="1" ref="H338" ca="1">IF($I$1&lt;&gt;"y", "", IFERROR(INDEX(countrylistsize,MATCH(SMALL(NOT(countrylistsize="")*IF(ISNUMBER(countrylistsize),COUNTIF(countrylistsize,"&lt;="&amp;countrylistsize),COUNTIF(countrylistsize,"&lt;="&amp;countrylistsize)+SUM(ISNUMBER(countrylistsize))),ROWS(F$3:F338)+SUM(ISBLANK(countrylistsize))),NOT(countrylistsize="")*IF(ISNUMBER(countrylistsize),COUNTIF(countrylistsize,"&lt;="&amp;countrylistsize),COUNTIF(countrylistsize,"&lt;="&amp;countrylistsize)+SUM(ISNUMBER(countrylistsize))),0)), ""))</f>
        <v/>
      </c>
      <c r="I338" s="70"/>
      <c r="J338" s="67" t="str">
        <f t="array" aca="1" ref="J338" ca="1">IF($I$1&lt;&gt;"y", "", IFERROR(INDEX(admin1listsize,MATCH(SMALL(NOT(admin1listsize="")*IF(ISNUMBER(admin1listsize),COUNTIF(admin1listsize,"&lt;="&amp;admin1listsize),COUNTIF(admin1listsize,"&lt;="&amp;admin1listsize)+SUM(ISNUMBER(admin1listsize))),ROWS(D$3:D338)+SUM(ISBLANK(admin1listsize))),NOT(admin1listsize="")*IF(ISNUMBER(admin1listsize),COUNTIF(admin1listsize,"&lt;="&amp;admin1listsize),COUNTIF(admin1listsize,"&lt;="&amp;admin1listsize)+SUM(ISNUMBER(admin1listsize))),0)), ""))</f>
        <v/>
      </c>
      <c r="K338" s="71"/>
    </row>
    <row r="339" spans="1:11" s="1" customFormat="1" x14ac:dyDescent="0.25">
      <c r="A339" s="93" t="str">
        <f>IF($I$1&lt;&gt;"y", "", IF(ISBLANK(DATA!D340),"",IF(ISBLANK(DATA!K340),"NO DATA",DATA!K340)))</f>
        <v>Mexico</v>
      </c>
      <c r="B339" s="93" t="str">
        <f>IF($I$1&lt;&gt;"y", "",IF(ISBLANK(DATA!D340),"", IF(ISBLANK(DATA!L340),"NO DATA",DATA!L340)))</f>
        <v>Baja California Sur</v>
      </c>
      <c r="C339" s="93" t="str">
        <f t="shared" si="17"/>
        <v>Mexico@Baja California Sur</v>
      </c>
      <c r="D339" s="93" t="str">
        <f ca="1">IF($I$1&lt;&gt;"y", "", IF(C340="", "", IFERROR(LOOKUP(2,1/(COUNTIF($D$2:D338,mergednames)=0),mergednames), "")))</f>
        <v/>
      </c>
      <c r="E339" s="93" t="str">
        <f t="shared" ca="1" si="16"/>
        <v/>
      </c>
      <c r="F339" s="93" t="str">
        <f ca="1">IF($I$1&lt;&gt;"y", "", IF(A340="", "", IFERROR(LOOKUP(2,1/(COUNTIF($F$2:F338,get_country)=0),get_country), "")))</f>
        <v/>
      </c>
      <c r="G339" s="93" t="str">
        <f t="shared" ca="1" si="15"/>
        <v/>
      </c>
      <c r="H339" s="67" t="str">
        <f t="array" aca="1" ref="H339" ca="1">IF($I$1&lt;&gt;"y", "", IFERROR(INDEX(countrylistsize,MATCH(SMALL(NOT(countrylistsize="")*IF(ISNUMBER(countrylistsize),COUNTIF(countrylistsize,"&lt;="&amp;countrylistsize),COUNTIF(countrylistsize,"&lt;="&amp;countrylistsize)+SUM(ISNUMBER(countrylistsize))),ROWS(F$3:F339)+SUM(ISBLANK(countrylistsize))),NOT(countrylistsize="")*IF(ISNUMBER(countrylistsize),COUNTIF(countrylistsize,"&lt;="&amp;countrylistsize),COUNTIF(countrylistsize,"&lt;="&amp;countrylistsize)+SUM(ISNUMBER(countrylistsize))),0)), ""))</f>
        <v/>
      </c>
      <c r="I339" s="70"/>
      <c r="J339" s="67" t="str">
        <f t="array" aca="1" ref="J339" ca="1">IF($I$1&lt;&gt;"y", "", IFERROR(INDEX(admin1listsize,MATCH(SMALL(NOT(admin1listsize="")*IF(ISNUMBER(admin1listsize),COUNTIF(admin1listsize,"&lt;="&amp;admin1listsize),COUNTIF(admin1listsize,"&lt;="&amp;admin1listsize)+SUM(ISNUMBER(admin1listsize))),ROWS(D$3:D339)+SUM(ISBLANK(admin1listsize))),NOT(admin1listsize="")*IF(ISNUMBER(admin1listsize),COUNTIF(admin1listsize,"&lt;="&amp;admin1listsize),COUNTIF(admin1listsize,"&lt;="&amp;admin1listsize)+SUM(ISNUMBER(admin1listsize))),0)), ""))</f>
        <v/>
      </c>
      <c r="K339" s="71"/>
    </row>
    <row r="340" spans="1:11" s="1" customFormat="1" x14ac:dyDescent="0.25">
      <c r="A340" s="93" t="str">
        <f>IF($I$1&lt;&gt;"y", "", IF(ISBLANK(DATA!D341),"",IF(ISBLANK(DATA!K341),"NO DATA",DATA!K341)))</f>
        <v>Mexico</v>
      </c>
      <c r="B340" s="93" t="str">
        <f>IF($I$1&lt;&gt;"y", "",IF(ISBLANK(DATA!D341),"", IF(ISBLANK(DATA!L341),"NO DATA",DATA!L341)))</f>
        <v>Baja California Sur</v>
      </c>
      <c r="C340" s="93" t="str">
        <f t="shared" si="17"/>
        <v>Mexico@Baja California Sur</v>
      </c>
      <c r="D340" s="93" t="str">
        <f ca="1">IF($I$1&lt;&gt;"y", "", IF(C341="", "", IFERROR(LOOKUP(2,1/(COUNTIF($D$2:D339,mergednames)=0),mergednames), "")))</f>
        <v/>
      </c>
      <c r="E340" s="93" t="str">
        <f t="shared" ca="1" si="16"/>
        <v/>
      </c>
      <c r="F340" s="93" t="str">
        <f ca="1">IF($I$1&lt;&gt;"y", "", IF(A341="", "", IFERROR(LOOKUP(2,1/(COUNTIF($F$2:F339,get_country)=0),get_country), "")))</f>
        <v/>
      </c>
      <c r="G340" s="93" t="str">
        <f t="shared" ca="1" si="15"/>
        <v/>
      </c>
      <c r="H340" s="67" t="str">
        <f t="array" aca="1" ref="H340" ca="1">IF($I$1&lt;&gt;"y", "", IFERROR(INDEX(countrylistsize,MATCH(SMALL(NOT(countrylistsize="")*IF(ISNUMBER(countrylistsize),COUNTIF(countrylistsize,"&lt;="&amp;countrylistsize),COUNTIF(countrylistsize,"&lt;="&amp;countrylistsize)+SUM(ISNUMBER(countrylistsize))),ROWS(F$3:F340)+SUM(ISBLANK(countrylistsize))),NOT(countrylistsize="")*IF(ISNUMBER(countrylistsize),COUNTIF(countrylistsize,"&lt;="&amp;countrylistsize),COUNTIF(countrylistsize,"&lt;="&amp;countrylistsize)+SUM(ISNUMBER(countrylistsize))),0)), ""))</f>
        <v/>
      </c>
      <c r="I340" s="70"/>
      <c r="J340" s="67" t="str">
        <f t="array" aca="1" ref="J340" ca="1">IF($I$1&lt;&gt;"y", "", IFERROR(INDEX(admin1listsize,MATCH(SMALL(NOT(admin1listsize="")*IF(ISNUMBER(admin1listsize),COUNTIF(admin1listsize,"&lt;="&amp;admin1listsize),COUNTIF(admin1listsize,"&lt;="&amp;admin1listsize)+SUM(ISNUMBER(admin1listsize))),ROWS(D$3:D340)+SUM(ISBLANK(admin1listsize))),NOT(admin1listsize="")*IF(ISNUMBER(admin1listsize),COUNTIF(admin1listsize,"&lt;="&amp;admin1listsize),COUNTIF(admin1listsize,"&lt;="&amp;admin1listsize)+SUM(ISNUMBER(admin1listsize))),0)), ""))</f>
        <v/>
      </c>
      <c r="K340" s="71"/>
    </row>
    <row r="341" spans="1:11" s="1" customFormat="1" x14ac:dyDescent="0.25">
      <c r="A341" s="93" t="str">
        <f>IF($I$1&lt;&gt;"y", "", IF(ISBLANK(DATA!D342),"",IF(ISBLANK(DATA!K342),"NO DATA",DATA!K342)))</f>
        <v>Mexico</v>
      </c>
      <c r="B341" s="93" t="str">
        <f>IF($I$1&lt;&gt;"y", "",IF(ISBLANK(DATA!D342),"", IF(ISBLANK(DATA!L342),"NO DATA",DATA!L342)))</f>
        <v>Baja California Sur</v>
      </c>
      <c r="C341" s="93" t="str">
        <f t="shared" si="17"/>
        <v>Mexico@Baja California Sur</v>
      </c>
      <c r="D341" s="93" t="str">
        <f ca="1">IF($I$1&lt;&gt;"y", "", IF(C342="", "", IFERROR(LOOKUP(2,1/(COUNTIF($D$2:D340,mergednames)=0),mergednames), "")))</f>
        <v/>
      </c>
      <c r="E341" s="93" t="str">
        <f t="shared" ca="1" si="16"/>
        <v/>
      </c>
      <c r="F341" s="93" t="str">
        <f ca="1">IF($I$1&lt;&gt;"y", "", IF(A342="", "", IFERROR(LOOKUP(2,1/(COUNTIF($F$2:F340,get_country)=0),get_country), "")))</f>
        <v/>
      </c>
      <c r="G341" s="93" t="str">
        <f t="shared" ca="1" si="15"/>
        <v/>
      </c>
      <c r="H341" s="67" t="str">
        <f t="array" aca="1" ref="H341" ca="1">IF($I$1&lt;&gt;"y", "", IFERROR(INDEX(countrylistsize,MATCH(SMALL(NOT(countrylistsize="")*IF(ISNUMBER(countrylistsize),COUNTIF(countrylistsize,"&lt;="&amp;countrylistsize),COUNTIF(countrylistsize,"&lt;="&amp;countrylistsize)+SUM(ISNUMBER(countrylistsize))),ROWS(F$3:F341)+SUM(ISBLANK(countrylistsize))),NOT(countrylistsize="")*IF(ISNUMBER(countrylistsize),COUNTIF(countrylistsize,"&lt;="&amp;countrylistsize),COUNTIF(countrylistsize,"&lt;="&amp;countrylistsize)+SUM(ISNUMBER(countrylistsize))),0)), ""))</f>
        <v/>
      </c>
      <c r="I341" s="70"/>
      <c r="J341" s="67" t="str">
        <f t="array" aca="1" ref="J341" ca="1">IF($I$1&lt;&gt;"y", "", IFERROR(INDEX(admin1listsize,MATCH(SMALL(NOT(admin1listsize="")*IF(ISNUMBER(admin1listsize),COUNTIF(admin1listsize,"&lt;="&amp;admin1listsize),COUNTIF(admin1listsize,"&lt;="&amp;admin1listsize)+SUM(ISNUMBER(admin1listsize))),ROWS(D$3:D341)+SUM(ISBLANK(admin1listsize))),NOT(admin1listsize="")*IF(ISNUMBER(admin1listsize),COUNTIF(admin1listsize,"&lt;="&amp;admin1listsize),COUNTIF(admin1listsize,"&lt;="&amp;admin1listsize)+SUM(ISNUMBER(admin1listsize))),0)), ""))</f>
        <v/>
      </c>
      <c r="K341" s="71"/>
    </row>
    <row r="342" spans="1:11" s="1" customFormat="1" x14ac:dyDescent="0.25">
      <c r="A342" s="93" t="str">
        <f>IF($I$1&lt;&gt;"y", "", IF(ISBLANK(DATA!D343),"",IF(ISBLANK(DATA!K343),"NO DATA",DATA!K343)))</f>
        <v>Mexico</v>
      </c>
      <c r="B342" s="93" t="str">
        <f>IF($I$1&lt;&gt;"y", "",IF(ISBLANK(DATA!D343),"", IF(ISBLANK(DATA!L343),"NO DATA",DATA!L343)))</f>
        <v>Baja California Sur</v>
      </c>
      <c r="C342" s="93" t="str">
        <f t="shared" si="17"/>
        <v>Mexico@Baja California Sur</v>
      </c>
      <c r="D342" s="93" t="str">
        <f ca="1">IF($I$1&lt;&gt;"y", "", IF(C343="", "", IFERROR(LOOKUP(2,1/(COUNTIF($D$2:D341,mergednames)=0),mergednames), "")))</f>
        <v/>
      </c>
      <c r="E342" s="93" t="str">
        <f t="shared" ca="1" si="16"/>
        <v/>
      </c>
      <c r="F342" s="93" t="str">
        <f ca="1">IF($I$1&lt;&gt;"y", "", IF(A343="", "", IFERROR(LOOKUP(2,1/(COUNTIF($F$2:F341,get_country)=0),get_country), "")))</f>
        <v/>
      </c>
      <c r="G342" s="93" t="str">
        <f t="shared" ca="1" si="15"/>
        <v/>
      </c>
      <c r="H342" s="67" t="str">
        <f t="array" aca="1" ref="H342" ca="1">IF($I$1&lt;&gt;"y", "", IFERROR(INDEX(countrylistsize,MATCH(SMALL(NOT(countrylistsize="")*IF(ISNUMBER(countrylistsize),COUNTIF(countrylistsize,"&lt;="&amp;countrylistsize),COUNTIF(countrylistsize,"&lt;="&amp;countrylistsize)+SUM(ISNUMBER(countrylistsize))),ROWS(F$3:F342)+SUM(ISBLANK(countrylistsize))),NOT(countrylistsize="")*IF(ISNUMBER(countrylistsize),COUNTIF(countrylistsize,"&lt;="&amp;countrylistsize),COUNTIF(countrylistsize,"&lt;="&amp;countrylistsize)+SUM(ISNUMBER(countrylistsize))),0)), ""))</f>
        <v/>
      </c>
      <c r="I342" s="70"/>
      <c r="J342" s="67" t="str">
        <f t="array" aca="1" ref="J342" ca="1">IF($I$1&lt;&gt;"y", "", IFERROR(INDEX(admin1listsize,MATCH(SMALL(NOT(admin1listsize="")*IF(ISNUMBER(admin1listsize),COUNTIF(admin1listsize,"&lt;="&amp;admin1listsize),COUNTIF(admin1listsize,"&lt;="&amp;admin1listsize)+SUM(ISNUMBER(admin1listsize))),ROWS(D$3:D342)+SUM(ISBLANK(admin1listsize))),NOT(admin1listsize="")*IF(ISNUMBER(admin1listsize),COUNTIF(admin1listsize,"&lt;="&amp;admin1listsize),COUNTIF(admin1listsize,"&lt;="&amp;admin1listsize)+SUM(ISNUMBER(admin1listsize))),0)), ""))</f>
        <v/>
      </c>
      <c r="K342" s="71"/>
    </row>
    <row r="343" spans="1:11" s="1" customFormat="1" x14ac:dyDescent="0.25">
      <c r="A343" s="93" t="str">
        <f>IF($I$1&lt;&gt;"y", "", IF(ISBLANK(DATA!D344),"",IF(ISBLANK(DATA!K344),"NO DATA",DATA!K344)))</f>
        <v>Mexico</v>
      </c>
      <c r="B343" s="93" t="str">
        <f>IF($I$1&lt;&gt;"y", "",IF(ISBLANK(DATA!D344),"", IF(ISBLANK(DATA!L344),"NO DATA",DATA!L344)))</f>
        <v>Baja California Sur</v>
      </c>
      <c r="C343" s="93" t="str">
        <f t="shared" si="17"/>
        <v>Mexico@Baja California Sur</v>
      </c>
      <c r="D343" s="93" t="str">
        <f ca="1">IF($I$1&lt;&gt;"y", "", IF(C344="", "", IFERROR(LOOKUP(2,1/(COUNTIF($D$2:D342,mergednames)=0),mergednames), "")))</f>
        <v/>
      </c>
      <c r="E343" s="93" t="str">
        <f t="shared" ca="1" si="16"/>
        <v/>
      </c>
      <c r="F343" s="93" t="str">
        <f ca="1">IF($I$1&lt;&gt;"y", "", IF(A344="", "", IFERROR(LOOKUP(2,1/(COUNTIF($F$2:F342,get_country)=0),get_country), "")))</f>
        <v/>
      </c>
      <c r="G343" s="93" t="str">
        <f t="shared" ca="1" si="15"/>
        <v/>
      </c>
      <c r="H343" s="67" t="str">
        <f t="array" aca="1" ref="H343" ca="1">IF($I$1&lt;&gt;"y", "", IFERROR(INDEX(countrylistsize,MATCH(SMALL(NOT(countrylistsize="")*IF(ISNUMBER(countrylistsize),COUNTIF(countrylistsize,"&lt;="&amp;countrylistsize),COUNTIF(countrylistsize,"&lt;="&amp;countrylistsize)+SUM(ISNUMBER(countrylistsize))),ROWS(F$3:F343)+SUM(ISBLANK(countrylistsize))),NOT(countrylistsize="")*IF(ISNUMBER(countrylistsize),COUNTIF(countrylistsize,"&lt;="&amp;countrylistsize),COUNTIF(countrylistsize,"&lt;="&amp;countrylistsize)+SUM(ISNUMBER(countrylistsize))),0)), ""))</f>
        <v/>
      </c>
      <c r="I343" s="70"/>
      <c r="J343" s="67" t="str">
        <f t="array" aca="1" ref="J343" ca="1">IF($I$1&lt;&gt;"y", "", IFERROR(INDEX(admin1listsize,MATCH(SMALL(NOT(admin1listsize="")*IF(ISNUMBER(admin1listsize),COUNTIF(admin1listsize,"&lt;="&amp;admin1listsize),COUNTIF(admin1listsize,"&lt;="&amp;admin1listsize)+SUM(ISNUMBER(admin1listsize))),ROWS(D$3:D343)+SUM(ISBLANK(admin1listsize))),NOT(admin1listsize="")*IF(ISNUMBER(admin1listsize),COUNTIF(admin1listsize,"&lt;="&amp;admin1listsize),COUNTIF(admin1listsize,"&lt;="&amp;admin1listsize)+SUM(ISNUMBER(admin1listsize))),0)), ""))</f>
        <v/>
      </c>
      <c r="K343" s="71"/>
    </row>
    <row r="344" spans="1:11" s="1" customFormat="1" x14ac:dyDescent="0.25">
      <c r="A344" s="93" t="str">
        <f>IF($I$1&lt;&gt;"y", "", IF(ISBLANK(DATA!D345),"",IF(ISBLANK(DATA!K345),"NO DATA",DATA!K345)))</f>
        <v>Mexico</v>
      </c>
      <c r="B344" s="93" t="str">
        <f>IF($I$1&lt;&gt;"y", "",IF(ISBLANK(DATA!D345),"", IF(ISBLANK(DATA!L345),"NO DATA",DATA!L345)))</f>
        <v>Baja California Sur</v>
      </c>
      <c r="C344" s="93" t="str">
        <f t="shared" si="17"/>
        <v>Mexico@Baja California Sur</v>
      </c>
      <c r="D344" s="93" t="str">
        <f ca="1">IF($I$1&lt;&gt;"y", "", IF(C345="", "", IFERROR(LOOKUP(2,1/(COUNTIF($D$2:D343,mergednames)=0),mergednames), "")))</f>
        <v/>
      </c>
      <c r="E344" s="93" t="str">
        <f t="shared" ca="1" si="16"/>
        <v/>
      </c>
      <c r="F344" s="93" t="str">
        <f ca="1">IF($I$1&lt;&gt;"y", "", IF(A345="", "", IFERROR(LOOKUP(2,1/(COUNTIF($F$2:F343,get_country)=0),get_country), "")))</f>
        <v/>
      </c>
      <c r="G344" s="93" t="str">
        <f t="shared" ca="1" si="15"/>
        <v/>
      </c>
      <c r="H344" s="67" t="str">
        <f t="array" aca="1" ref="H344" ca="1">IF($I$1&lt;&gt;"y", "", IFERROR(INDEX(countrylistsize,MATCH(SMALL(NOT(countrylistsize="")*IF(ISNUMBER(countrylistsize),COUNTIF(countrylistsize,"&lt;="&amp;countrylistsize),COUNTIF(countrylistsize,"&lt;="&amp;countrylistsize)+SUM(ISNUMBER(countrylistsize))),ROWS(F$3:F344)+SUM(ISBLANK(countrylistsize))),NOT(countrylistsize="")*IF(ISNUMBER(countrylistsize),COUNTIF(countrylistsize,"&lt;="&amp;countrylistsize),COUNTIF(countrylistsize,"&lt;="&amp;countrylistsize)+SUM(ISNUMBER(countrylistsize))),0)), ""))</f>
        <v/>
      </c>
      <c r="I344" s="70"/>
      <c r="J344" s="67" t="str">
        <f t="array" aca="1" ref="J344" ca="1">IF($I$1&lt;&gt;"y", "", IFERROR(INDEX(admin1listsize,MATCH(SMALL(NOT(admin1listsize="")*IF(ISNUMBER(admin1listsize),COUNTIF(admin1listsize,"&lt;="&amp;admin1listsize),COUNTIF(admin1listsize,"&lt;="&amp;admin1listsize)+SUM(ISNUMBER(admin1listsize))),ROWS(D$3:D344)+SUM(ISBLANK(admin1listsize))),NOT(admin1listsize="")*IF(ISNUMBER(admin1listsize),COUNTIF(admin1listsize,"&lt;="&amp;admin1listsize),COUNTIF(admin1listsize,"&lt;="&amp;admin1listsize)+SUM(ISNUMBER(admin1listsize))),0)), ""))</f>
        <v/>
      </c>
      <c r="K344" s="71"/>
    </row>
    <row r="345" spans="1:11" s="1" customFormat="1" x14ac:dyDescent="0.25">
      <c r="A345" s="93" t="str">
        <f>IF($I$1&lt;&gt;"y", "", IF(ISBLANK(DATA!D346),"",IF(ISBLANK(DATA!K346),"NO DATA",DATA!K346)))</f>
        <v>Mexico</v>
      </c>
      <c r="B345" s="93" t="str">
        <f>IF($I$1&lt;&gt;"y", "",IF(ISBLANK(DATA!D346),"", IF(ISBLANK(DATA!L346),"NO DATA",DATA!L346)))</f>
        <v>Baja California Sur</v>
      </c>
      <c r="C345" s="93" t="str">
        <f t="shared" si="17"/>
        <v>Mexico@Baja California Sur</v>
      </c>
      <c r="D345" s="93" t="str">
        <f>IF($I$1&lt;&gt;"y", "", IF(C346="", "", IFERROR(LOOKUP(2,1/(COUNTIF($D$2:D344,mergednames)=0),mergednames), "")))</f>
        <v/>
      </c>
      <c r="E345" s="93" t="str">
        <f t="shared" si="16"/>
        <v/>
      </c>
      <c r="F345" s="93" t="str">
        <f>IF($I$1&lt;&gt;"y", "", IF(A346="", "", IFERROR(LOOKUP(2,1/(COUNTIF($F$2:F344,get_country)=0),get_country), "")))</f>
        <v/>
      </c>
      <c r="G345" s="93" t="str">
        <f t="shared" si="15"/>
        <v/>
      </c>
      <c r="H345" s="67" t="str">
        <f t="array" aca="1" ref="H345" ca="1">IF($I$1&lt;&gt;"y", "", IFERROR(INDEX(countrylistsize,MATCH(SMALL(NOT(countrylistsize="")*IF(ISNUMBER(countrylistsize),COUNTIF(countrylistsize,"&lt;="&amp;countrylistsize),COUNTIF(countrylistsize,"&lt;="&amp;countrylistsize)+SUM(ISNUMBER(countrylistsize))),ROWS(F$3:F345)+SUM(ISBLANK(countrylistsize))),NOT(countrylistsize="")*IF(ISNUMBER(countrylistsize),COUNTIF(countrylistsize,"&lt;="&amp;countrylistsize),COUNTIF(countrylistsize,"&lt;="&amp;countrylistsize)+SUM(ISNUMBER(countrylistsize))),0)), ""))</f>
        <v/>
      </c>
      <c r="I345" s="70"/>
      <c r="J345" s="67" t="str">
        <f t="array" aca="1" ref="J345" ca="1">IF($I$1&lt;&gt;"y", "", IFERROR(INDEX(admin1listsize,MATCH(SMALL(NOT(admin1listsize="")*IF(ISNUMBER(admin1listsize),COUNTIF(admin1listsize,"&lt;="&amp;admin1listsize),COUNTIF(admin1listsize,"&lt;="&amp;admin1listsize)+SUM(ISNUMBER(admin1listsize))),ROWS(D$3:D345)+SUM(ISBLANK(admin1listsize))),NOT(admin1listsize="")*IF(ISNUMBER(admin1listsize),COUNTIF(admin1listsize,"&lt;="&amp;admin1listsize),COUNTIF(admin1listsize,"&lt;="&amp;admin1listsize)+SUM(ISNUMBER(admin1listsize))),0)), ""))</f>
        <v/>
      </c>
      <c r="K345" s="71"/>
    </row>
    <row r="346" spans="1:11" s="1" customFormat="1" x14ac:dyDescent="0.25">
      <c r="A346" s="93" t="str">
        <f>IF($I$1&lt;&gt;"y", "", IF(ISBLANK(DATA!D347),"",IF(ISBLANK(DATA!K347),"NO DATA",DATA!K347)))</f>
        <v/>
      </c>
      <c r="B346" s="93" t="str">
        <f>IF($I$1&lt;&gt;"y", "",IF(ISBLANK(DATA!D347),"", IF(ISBLANK(DATA!L347),"NO DATA",DATA!L347)))</f>
        <v/>
      </c>
      <c r="C346" s="93" t="str">
        <f t="shared" si="17"/>
        <v/>
      </c>
      <c r="D346" s="93" t="str">
        <f>IF($I$1&lt;&gt;"y", "", IF(C347="", "", IFERROR(LOOKUP(2,1/(COUNTIF($D$2:D345,mergednames)=0),mergednames), "")))</f>
        <v/>
      </c>
      <c r="E346" s="93" t="str">
        <f t="shared" si="16"/>
        <v/>
      </c>
      <c r="F346" s="93" t="str">
        <f>IF($I$1&lt;&gt;"y", "", IF(A347="", "", IFERROR(LOOKUP(2,1/(COUNTIF($F$2:F345,get_country)=0),get_country), "")))</f>
        <v/>
      </c>
      <c r="G346" s="93" t="str">
        <f t="shared" si="15"/>
        <v/>
      </c>
      <c r="H346" s="67" t="str">
        <f t="array" aca="1" ref="H346" ca="1">IF($I$1&lt;&gt;"y", "", IFERROR(INDEX(countrylistsize,MATCH(SMALL(NOT(countrylistsize="")*IF(ISNUMBER(countrylistsize),COUNTIF(countrylistsize,"&lt;="&amp;countrylistsize),COUNTIF(countrylistsize,"&lt;="&amp;countrylistsize)+SUM(ISNUMBER(countrylistsize))),ROWS(F$3:F346)+SUM(ISBLANK(countrylistsize))),NOT(countrylistsize="")*IF(ISNUMBER(countrylistsize),COUNTIF(countrylistsize,"&lt;="&amp;countrylistsize),COUNTIF(countrylistsize,"&lt;="&amp;countrylistsize)+SUM(ISNUMBER(countrylistsize))),0)), ""))</f>
        <v/>
      </c>
      <c r="I346" s="70"/>
      <c r="J346" s="67" t="str">
        <f t="array" aca="1" ref="J346" ca="1">IF($I$1&lt;&gt;"y", "", IFERROR(INDEX(admin1listsize,MATCH(SMALL(NOT(admin1listsize="")*IF(ISNUMBER(admin1listsize),COUNTIF(admin1listsize,"&lt;="&amp;admin1listsize),COUNTIF(admin1listsize,"&lt;="&amp;admin1listsize)+SUM(ISNUMBER(admin1listsize))),ROWS(D$3:D346)+SUM(ISBLANK(admin1listsize))),NOT(admin1listsize="")*IF(ISNUMBER(admin1listsize),COUNTIF(admin1listsize,"&lt;="&amp;admin1listsize),COUNTIF(admin1listsize,"&lt;="&amp;admin1listsize)+SUM(ISNUMBER(admin1listsize))),0)), ""))</f>
        <v/>
      </c>
      <c r="K346" s="71"/>
    </row>
    <row r="347" spans="1:11" s="1" customFormat="1" x14ac:dyDescent="0.25">
      <c r="A347" s="93" t="str">
        <f>IF($I$1&lt;&gt;"y", "", IF(ISBLANK(DATA!D348),"",IF(ISBLANK(DATA!K348),"NO DATA",DATA!K348)))</f>
        <v/>
      </c>
      <c r="B347" s="93" t="str">
        <f>IF($I$1&lt;&gt;"y", "",IF(ISBLANK(DATA!D348),"", IF(ISBLANK(DATA!L348),"NO DATA",DATA!L348)))</f>
        <v/>
      </c>
      <c r="C347" s="93" t="str">
        <f t="shared" si="17"/>
        <v/>
      </c>
      <c r="D347" s="93" t="str">
        <f>IF($I$1&lt;&gt;"y", "", IF(C348="", "", IFERROR(LOOKUP(2,1/(COUNTIF($D$2:D346,mergednames)=0),mergednames), "")))</f>
        <v/>
      </c>
      <c r="E347" s="93" t="str">
        <f t="shared" si="16"/>
        <v/>
      </c>
      <c r="F347" s="93" t="str">
        <f>IF($I$1&lt;&gt;"y", "", IF(A348="", "", IFERROR(LOOKUP(2,1/(COUNTIF($F$2:F346,get_country)=0),get_country), "")))</f>
        <v/>
      </c>
      <c r="G347" s="93" t="str">
        <f t="shared" si="15"/>
        <v/>
      </c>
      <c r="H347" s="67" t="str">
        <f t="array" aca="1" ref="H347" ca="1">IF($I$1&lt;&gt;"y", "", IFERROR(INDEX(countrylistsize,MATCH(SMALL(NOT(countrylistsize="")*IF(ISNUMBER(countrylistsize),COUNTIF(countrylistsize,"&lt;="&amp;countrylistsize),COUNTIF(countrylistsize,"&lt;="&amp;countrylistsize)+SUM(ISNUMBER(countrylistsize))),ROWS(F$3:F347)+SUM(ISBLANK(countrylistsize))),NOT(countrylistsize="")*IF(ISNUMBER(countrylistsize),COUNTIF(countrylistsize,"&lt;="&amp;countrylistsize),COUNTIF(countrylistsize,"&lt;="&amp;countrylistsize)+SUM(ISNUMBER(countrylistsize))),0)), ""))</f>
        <v/>
      </c>
      <c r="I347" s="70"/>
      <c r="J347" s="67" t="str">
        <f t="array" aca="1" ref="J347" ca="1">IF($I$1&lt;&gt;"y", "", IFERROR(INDEX(admin1listsize,MATCH(SMALL(NOT(admin1listsize="")*IF(ISNUMBER(admin1listsize),COUNTIF(admin1listsize,"&lt;="&amp;admin1listsize),COUNTIF(admin1listsize,"&lt;="&amp;admin1listsize)+SUM(ISNUMBER(admin1listsize))),ROWS(D$3:D347)+SUM(ISBLANK(admin1listsize))),NOT(admin1listsize="")*IF(ISNUMBER(admin1listsize),COUNTIF(admin1listsize,"&lt;="&amp;admin1listsize),COUNTIF(admin1listsize,"&lt;="&amp;admin1listsize)+SUM(ISNUMBER(admin1listsize))),0)), ""))</f>
        <v/>
      </c>
      <c r="K347" s="71"/>
    </row>
    <row r="348" spans="1:11" s="1" customFormat="1" x14ac:dyDescent="0.25">
      <c r="A348" s="93" t="str">
        <f>IF($I$1&lt;&gt;"y", "", IF(ISBLANK(DATA!D349),"",IF(ISBLANK(DATA!K349),"NO DATA",DATA!K349)))</f>
        <v/>
      </c>
      <c r="B348" s="93" t="str">
        <f>IF($I$1&lt;&gt;"y", "",IF(ISBLANK(DATA!D349),"", IF(ISBLANK(DATA!L349),"NO DATA",DATA!L349)))</f>
        <v/>
      </c>
      <c r="C348" s="93" t="str">
        <f t="shared" si="17"/>
        <v/>
      </c>
      <c r="D348" s="93" t="str">
        <f>IF($I$1&lt;&gt;"y", "", IF(C349="", "", IFERROR(LOOKUP(2,1/(COUNTIF($D$2:D347,mergednames)=0),mergednames), "")))</f>
        <v/>
      </c>
      <c r="E348" s="93" t="str">
        <f t="shared" si="16"/>
        <v/>
      </c>
      <c r="F348" s="93" t="str">
        <f>IF($I$1&lt;&gt;"y", "", IF(A349="", "", IFERROR(LOOKUP(2,1/(COUNTIF($F$2:F347,get_country)=0),get_country), "")))</f>
        <v/>
      </c>
      <c r="G348" s="93" t="str">
        <f t="shared" si="15"/>
        <v/>
      </c>
      <c r="H348" s="67" t="str">
        <f t="array" aca="1" ref="H348" ca="1">IF($I$1&lt;&gt;"y", "", IFERROR(INDEX(countrylistsize,MATCH(SMALL(NOT(countrylistsize="")*IF(ISNUMBER(countrylistsize),COUNTIF(countrylistsize,"&lt;="&amp;countrylistsize),COUNTIF(countrylistsize,"&lt;="&amp;countrylistsize)+SUM(ISNUMBER(countrylistsize))),ROWS(F$3:F348)+SUM(ISBLANK(countrylistsize))),NOT(countrylistsize="")*IF(ISNUMBER(countrylistsize),COUNTIF(countrylistsize,"&lt;="&amp;countrylistsize),COUNTIF(countrylistsize,"&lt;="&amp;countrylistsize)+SUM(ISNUMBER(countrylistsize))),0)), ""))</f>
        <v/>
      </c>
      <c r="I348" s="70"/>
      <c r="J348" s="67" t="str">
        <f t="array" aca="1" ref="J348" ca="1">IF($I$1&lt;&gt;"y", "", IFERROR(INDEX(admin1listsize,MATCH(SMALL(NOT(admin1listsize="")*IF(ISNUMBER(admin1listsize),COUNTIF(admin1listsize,"&lt;="&amp;admin1listsize),COUNTIF(admin1listsize,"&lt;="&amp;admin1listsize)+SUM(ISNUMBER(admin1listsize))),ROWS(D$3:D348)+SUM(ISBLANK(admin1listsize))),NOT(admin1listsize="")*IF(ISNUMBER(admin1listsize),COUNTIF(admin1listsize,"&lt;="&amp;admin1listsize),COUNTIF(admin1listsize,"&lt;="&amp;admin1listsize)+SUM(ISNUMBER(admin1listsize))),0)), ""))</f>
        <v/>
      </c>
      <c r="K348" s="71"/>
    </row>
    <row r="349" spans="1:11" s="1" customFormat="1" x14ac:dyDescent="0.25">
      <c r="A349" s="93" t="str">
        <f>IF($I$1&lt;&gt;"y", "", IF(ISBLANK(DATA!D350),"",IF(ISBLANK(DATA!K350),"NO DATA",DATA!K350)))</f>
        <v/>
      </c>
      <c r="B349" s="93" t="str">
        <f>IF($I$1&lt;&gt;"y", "",IF(ISBLANK(DATA!D350),"", IF(ISBLANK(DATA!L350),"NO DATA",DATA!L350)))</f>
        <v/>
      </c>
      <c r="C349" s="93" t="str">
        <f t="shared" si="17"/>
        <v/>
      </c>
      <c r="D349" s="93" t="str">
        <f>IF($I$1&lt;&gt;"y", "", IF(C350="", "", IFERROR(LOOKUP(2,1/(COUNTIF($D$2:D348,mergednames)=0),mergednames), "")))</f>
        <v/>
      </c>
      <c r="E349" s="93" t="str">
        <f t="shared" si="16"/>
        <v/>
      </c>
      <c r="F349" s="93" t="str">
        <f>IF($I$1&lt;&gt;"y", "", IF(A350="", "", IFERROR(LOOKUP(2,1/(COUNTIF($F$2:F348,get_country)=0),get_country), "")))</f>
        <v/>
      </c>
      <c r="G349" s="93" t="str">
        <f t="shared" si="15"/>
        <v/>
      </c>
      <c r="H349" s="67" t="str">
        <f t="array" aca="1" ref="H349" ca="1">IF($I$1&lt;&gt;"y", "", IFERROR(INDEX(countrylistsize,MATCH(SMALL(NOT(countrylistsize="")*IF(ISNUMBER(countrylistsize),COUNTIF(countrylistsize,"&lt;="&amp;countrylistsize),COUNTIF(countrylistsize,"&lt;="&amp;countrylistsize)+SUM(ISNUMBER(countrylistsize))),ROWS(F$3:F349)+SUM(ISBLANK(countrylistsize))),NOT(countrylistsize="")*IF(ISNUMBER(countrylistsize),COUNTIF(countrylistsize,"&lt;="&amp;countrylistsize),COUNTIF(countrylistsize,"&lt;="&amp;countrylistsize)+SUM(ISNUMBER(countrylistsize))),0)), ""))</f>
        <v/>
      </c>
      <c r="I349" s="70"/>
      <c r="J349" s="67" t="str">
        <f t="array" aca="1" ref="J349" ca="1">IF($I$1&lt;&gt;"y", "", IFERROR(INDEX(admin1listsize,MATCH(SMALL(NOT(admin1listsize="")*IF(ISNUMBER(admin1listsize),COUNTIF(admin1listsize,"&lt;="&amp;admin1listsize),COUNTIF(admin1listsize,"&lt;="&amp;admin1listsize)+SUM(ISNUMBER(admin1listsize))),ROWS(D$3:D349)+SUM(ISBLANK(admin1listsize))),NOT(admin1listsize="")*IF(ISNUMBER(admin1listsize),COUNTIF(admin1listsize,"&lt;="&amp;admin1listsize),COUNTIF(admin1listsize,"&lt;="&amp;admin1listsize)+SUM(ISNUMBER(admin1listsize))),0)), ""))</f>
        <v/>
      </c>
      <c r="K349" s="71"/>
    </row>
    <row r="350" spans="1:11" s="1" customFormat="1" x14ac:dyDescent="0.25">
      <c r="A350" s="93" t="str">
        <f>IF($I$1&lt;&gt;"y", "", IF(ISBLANK(DATA!D351),"",IF(ISBLANK(DATA!K351),"NO DATA",DATA!K351)))</f>
        <v/>
      </c>
      <c r="B350" s="93" t="str">
        <f>IF($I$1&lt;&gt;"y", "",IF(ISBLANK(DATA!D351),"", IF(ISBLANK(DATA!L351),"NO DATA",DATA!L351)))</f>
        <v/>
      </c>
      <c r="C350" s="93" t="str">
        <f t="shared" si="17"/>
        <v/>
      </c>
      <c r="D350" s="93" t="str">
        <f>IF($I$1&lt;&gt;"y", "", IF(C351="", "", IFERROR(LOOKUP(2,1/(COUNTIF($D$2:D349,mergednames)=0),mergednames), "")))</f>
        <v/>
      </c>
      <c r="E350" s="93" t="str">
        <f t="shared" si="16"/>
        <v/>
      </c>
      <c r="F350" s="93" t="str">
        <f>IF($I$1&lt;&gt;"y", "", IF(A351="", "", IFERROR(LOOKUP(2,1/(COUNTIF($F$2:F349,get_country)=0),get_country), "")))</f>
        <v/>
      </c>
      <c r="G350" s="93" t="str">
        <f t="shared" si="15"/>
        <v/>
      </c>
      <c r="H350" s="67" t="str">
        <f t="array" aca="1" ref="H350" ca="1">IF($I$1&lt;&gt;"y", "", IFERROR(INDEX(countrylistsize,MATCH(SMALL(NOT(countrylistsize="")*IF(ISNUMBER(countrylistsize),COUNTIF(countrylistsize,"&lt;="&amp;countrylistsize),COUNTIF(countrylistsize,"&lt;="&amp;countrylistsize)+SUM(ISNUMBER(countrylistsize))),ROWS(F$3:F350)+SUM(ISBLANK(countrylistsize))),NOT(countrylistsize="")*IF(ISNUMBER(countrylistsize),COUNTIF(countrylistsize,"&lt;="&amp;countrylistsize),COUNTIF(countrylistsize,"&lt;="&amp;countrylistsize)+SUM(ISNUMBER(countrylistsize))),0)), ""))</f>
        <v/>
      </c>
      <c r="I350" s="70"/>
      <c r="J350" s="67" t="str">
        <f t="array" aca="1" ref="J350" ca="1">IF($I$1&lt;&gt;"y", "", IFERROR(INDEX(admin1listsize,MATCH(SMALL(NOT(admin1listsize="")*IF(ISNUMBER(admin1listsize),COUNTIF(admin1listsize,"&lt;="&amp;admin1listsize),COUNTIF(admin1listsize,"&lt;="&amp;admin1listsize)+SUM(ISNUMBER(admin1listsize))),ROWS(D$3:D350)+SUM(ISBLANK(admin1listsize))),NOT(admin1listsize="")*IF(ISNUMBER(admin1listsize),COUNTIF(admin1listsize,"&lt;="&amp;admin1listsize),COUNTIF(admin1listsize,"&lt;="&amp;admin1listsize)+SUM(ISNUMBER(admin1listsize))),0)), ""))</f>
        <v/>
      </c>
      <c r="K350" s="71"/>
    </row>
    <row r="351" spans="1:11" s="1" customFormat="1" x14ac:dyDescent="0.25">
      <c r="A351" s="93" t="str">
        <f>IF($I$1&lt;&gt;"y", "", IF(ISBLANK(DATA!D352),"",IF(ISBLANK(DATA!K352),"NO DATA",DATA!K352)))</f>
        <v/>
      </c>
      <c r="B351" s="93" t="str">
        <f>IF($I$1&lt;&gt;"y", "",IF(ISBLANK(DATA!D352),"", IF(ISBLANK(DATA!L352),"NO DATA",DATA!L352)))</f>
        <v/>
      </c>
      <c r="C351" s="93" t="str">
        <f t="shared" si="17"/>
        <v/>
      </c>
      <c r="D351" s="93" t="str">
        <f>IF($I$1&lt;&gt;"y", "", IF(C352="", "", IFERROR(LOOKUP(2,1/(COUNTIF($D$2:D350,mergednames)=0),mergednames), "")))</f>
        <v/>
      </c>
      <c r="E351" s="93" t="str">
        <f t="shared" si="16"/>
        <v/>
      </c>
      <c r="F351" s="93" t="str">
        <f>IF($I$1&lt;&gt;"y", "", IF(A352="", "", IFERROR(LOOKUP(2,1/(COUNTIF($F$2:F350,get_country)=0),get_country), "")))</f>
        <v/>
      </c>
      <c r="G351" s="93" t="str">
        <f t="shared" si="15"/>
        <v/>
      </c>
      <c r="H351" s="67" t="str">
        <f t="array" aca="1" ref="H351" ca="1">IF($I$1&lt;&gt;"y", "", IFERROR(INDEX(countrylistsize,MATCH(SMALL(NOT(countrylistsize="")*IF(ISNUMBER(countrylistsize),COUNTIF(countrylistsize,"&lt;="&amp;countrylistsize),COUNTIF(countrylistsize,"&lt;="&amp;countrylistsize)+SUM(ISNUMBER(countrylistsize))),ROWS(F$3:F351)+SUM(ISBLANK(countrylistsize))),NOT(countrylistsize="")*IF(ISNUMBER(countrylistsize),COUNTIF(countrylistsize,"&lt;="&amp;countrylistsize),COUNTIF(countrylistsize,"&lt;="&amp;countrylistsize)+SUM(ISNUMBER(countrylistsize))),0)), ""))</f>
        <v/>
      </c>
      <c r="I351" s="70"/>
      <c r="J351" s="67" t="str">
        <f t="array" aca="1" ref="J351" ca="1">IF($I$1&lt;&gt;"y", "", IFERROR(INDEX(admin1listsize,MATCH(SMALL(NOT(admin1listsize="")*IF(ISNUMBER(admin1listsize),COUNTIF(admin1listsize,"&lt;="&amp;admin1listsize),COUNTIF(admin1listsize,"&lt;="&amp;admin1listsize)+SUM(ISNUMBER(admin1listsize))),ROWS(D$3:D351)+SUM(ISBLANK(admin1listsize))),NOT(admin1listsize="")*IF(ISNUMBER(admin1listsize),COUNTIF(admin1listsize,"&lt;="&amp;admin1listsize),COUNTIF(admin1listsize,"&lt;="&amp;admin1listsize)+SUM(ISNUMBER(admin1listsize))),0)), ""))</f>
        <v/>
      </c>
      <c r="K351" s="71"/>
    </row>
    <row r="352" spans="1:11" s="1" customFormat="1" x14ac:dyDescent="0.25">
      <c r="A352" s="93" t="str">
        <f>IF($I$1&lt;&gt;"y", "", IF(ISBLANK(DATA!D353),"",IF(ISBLANK(DATA!K353),"NO DATA",DATA!K353)))</f>
        <v/>
      </c>
      <c r="B352" s="93" t="str">
        <f>IF($I$1&lt;&gt;"y", "",IF(ISBLANK(DATA!D353),"", IF(ISBLANK(DATA!L353),"NO DATA",DATA!L353)))</f>
        <v/>
      </c>
      <c r="C352" s="93" t="str">
        <f t="shared" si="17"/>
        <v/>
      </c>
      <c r="D352" s="93" t="str">
        <f>IF($I$1&lt;&gt;"y", "", IF(C353="", "", IFERROR(LOOKUP(2,1/(COUNTIF($D$2:D351,mergednames)=0),mergednames), "")))</f>
        <v/>
      </c>
      <c r="E352" s="93" t="str">
        <f t="shared" si="16"/>
        <v/>
      </c>
      <c r="F352" s="93" t="str">
        <f>IF($I$1&lt;&gt;"y", "", IF(A353="", "", IFERROR(LOOKUP(2,1/(COUNTIF($F$2:F351,get_country)=0),get_country), "")))</f>
        <v/>
      </c>
      <c r="G352" s="93" t="str">
        <f t="shared" si="15"/>
        <v/>
      </c>
      <c r="H352" s="67" t="str">
        <f t="array" aca="1" ref="H352" ca="1">IF($I$1&lt;&gt;"y", "", IFERROR(INDEX(countrylistsize,MATCH(SMALL(NOT(countrylistsize="")*IF(ISNUMBER(countrylistsize),COUNTIF(countrylistsize,"&lt;="&amp;countrylistsize),COUNTIF(countrylistsize,"&lt;="&amp;countrylistsize)+SUM(ISNUMBER(countrylistsize))),ROWS(F$3:F352)+SUM(ISBLANK(countrylistsize))),NOT(countrylistsize="")*IF(ISNUMBER(countrylistsize),COUNTIF(countrylistsize,"&lt;="&amp;countrylistsize),COUNTIF(countrylistsize,"&lt;="&amp;countrylistsize)+SUM(ISNUMBER(countrylistsize))),0)), ""))</f>
        <v/>
      </c>
      <c r="I352" s="70"/>
      <c r="J352" s="67" t="str">
        <f t="array" aca="1" ref="J352" ca="1">IF($I$1&lt;&gt;"y", "", IFERROR(INDEX(admin1listsize,MATCH(SMALL(NOT(admin1listsize="")*IF(ISNUMBER(admin1listsize),COUNTIF(admin1listsize,"&lt;="&amp;admin1listsize),COUNTIF(admin1listsize,"&lt;="&amp;admin1listsize)+SUM(ISNUMBER(admin1listsize))),ROWS(D$3:D352)+SUM(ISBLANK(admin1listsize))),NOT(admin1listsize="")*IF(ISNUMBER(admin1listsize),COUNTIF(admin1listsize,"&lt;="&amp;admin1listsize),COUNTIF(admin1listsize,"&lt;="&amp;admin1listsize)+SUM(ISNUMBER(admin1listsize))),0)), ""))</f>
        <v/>
      </c>
      <c r="K352" s="71"/>
    </row>
    <row r="353" spans="1:11" s="1" customFormat="1" x14ac:dyDescent="0.25">
      <c r="A353" s="93" t="str">
        <f>IF($I$1&lt;&gt;"y", "", IF(ISBLANK(DATA!D354),"",IF(ISBLANK(DATA!K354),"NO DATA",DATA!K354)))</f>
        <v/>
      </c>
      <c r="B353" s="93" t="str">
        <f>IF($I$1&lt;&gt;"y", "",IF(ISBLANK(DATA!D354),"", IF(ISBLANK(DATA!L354),"NO DATA",DATA!L354)))</f>
        <v/>
      </c>
      <c r="C353" s="93" t="str">
        <f t="shared" si="17"/>
        <v/>
      </c>
      <c r="D353" s="93" t="str">
        <f>IF($I$1&lt;&gt;"y", "", IF(C354="", "", IFERROR(LOOKUP(2,1/(COUNTIF($D$2:D352,mergednames)=0),mergednames), "")))</f>
        <v/>
      </c>
      <c r="E353" s="93" t="str">
        <f t="shared" si="16"/>
        <v/>
      </c>
      <c r="F353" s="93" t="str">
        <f>IF($I$1&lt;&gt;"y", "", IF(A354="", "", IFERROR(LOOKUP(2,1/(COUNTIF($F$2:F352,get_country)=0),get_country), "")))</f>
        <v/>
      </c>
      <c r="G353" s="93" t="str">
        <f t="shared" si="15"/>
        <v/>
      </c>
      <c r="H353" s="67" t="str">
        <f t="array" aca="1" ref="H353" ca="1">IF($I$1&lt;&gt;"y", "", IFERROR(INDEX(countrylistsize,MATCH(SMALL(NOT(countrylistsize="")*IF(ISNUMBER(countrylistsize),COUNTIF(countrylistsize,"&lt;="&amp;countrylistsize),COUNTIF(countrylistsize,"&lt;="&amp;countrylistsize)+SUM(ISNUMBER(countrylistsize))),ROWS(F$3:F353)+SUM(ISBLANK(countrylistsize))),NOT(countrylistsize="")*IF(ISNUMBER(countrylistsize),COUNTIF(countrylistsize,"&lt;="&amp;countrylistsize),COUNTIF(countrylistsize,"&lt;="&amp;countrylistsize)+SUM(ISNUMBER(countrylistsize))),0)), ""))</f>
        <v/>
      </c>
      <c r="I353" s="70"/>
      <c r="J353" s="67" t="str">
        <f t="array" aca="1" ref="J353" ca="1">IF($I$1&lt;&gt;"y", "", IFERROR(INDEX(admin1listsize,MATCH(SMALL(NOT(admin1listsize="")*IF(ISNUMBER(admin1listsize),COUNTIF(admin1listsize,"&lt;="&amp;admin1listsize),COUNTIF(admin1listsize,"&lt;="&amp;admin1listsize)+SUM(ISNUMBER(admin1listsize))),ROWS(D$3:D353)+SUM(ISBLANK(admin1listsize))),NOT(admin1listsize="")*IF(ISNUMBER(admin1listsize),COUNTIF(admin1listsize,"&lt;="&amp;admin1listsize),COUNTIF(admin1listsize,"&lt;="&amp;admin1listsize)+SUM(ISNUMBER(admin1listsize))),0)), ""))</f>
        <v/>
      </c>
      <c r="K353" s="71"/>
    </row>
    <row r="354" spans="1:11" s="1" customFormat="1" x14ac:dyDescent="0.25">
      <c r="A354" s="93" t="str">
        <f>IF($I$1&lt;&gt;"y", "", IF(ISBLANK(DATA!D355),"",IF(ISBLANK(DATA!K355),"NO DATA",DATA!K355)))</f>
        <v/>
      </c>
      <c r="B354" s="93" t="str">
        <f>IF($I$1&lt;&gt;"y", "",IF(ISBLANK(DATA!D355),"", IF(ISBLANK(DATA!L355),"NO DATA",DATA!L355)))</f>
        <v/>
      </c>
      <c r="C354" s="93" t="str">
        <f t="shared" si="17"/>
        <v/>
      </c>
      <c r="D354" s="93" t="str">
        <f>IF($I$1&lt;&gt;"y", "", IF(C355="", "", IFERROR(LOOKUP(2,1/(COUNTIF($D$2:D353,mergednames)=0),mergednames), "")))</f>
        <v/>
      </c>
      <c r="E354" s="93" t="str">
        <f t="shared" si="16"/>
        <v/>
      </c>
      <c r="F354" s="93" t="str">
        <f>IF($I$1&lt;&gt;"y", "", IF(A355="", "", IFERROR(LOOKUP(2,1/(COUNTIF($F$2:F353,get_country)=0),get_country), "")))</f>
        <v/>
      </c>
      <c r="G354" s="93" t="str">
        <f t="shared" si="15"/>
        <v/>
      </c>
      <c r="H354" s="67" t="str">
        <f t="array" aca="1" ref="H354" ca="1">IF($I$1&lt;&gt;"y", "", IFERROR(INDEX(countrylistsize,MATCH(SMALL(NOT(countrylistsize="")*IF(ISNUMBER(countrylistsize),COUNTIF(countrylistsize,"&lt;="&amp;countrylistsize),COUNTIF(countrylistsize,"&lt;="&amp;countrylistsize)+SUM(ISNUMBER(countrylistsize))),ROWS(F$3:F354)+SUM(ISBLANK(countrylistsize))),NOT(countrylistsize="")*IF(ISNUMBER(countrylistsize),COUNTIF(countrylistsize,"&lt;="&amp;countrylistsize),COUNTIF(countrylistsize,"&lt;="&amp;countrylistsize)+SUM(ISNUMBER(countrylistsize))),0)), ""))</f>
        <v/>
      </c>
      <c r="I354" s="70"/>
      <c r="J354" s="67" t="str">
        <f t="array" aca="1" ref="J354" ca="1">IF($I$1&lt;&gt;"y", "", IFERROR(INDEX(admin1listsize,MATCH(SMALL(NOT(admin1listsize="")*IF(ISNUMBER(admin1listsize),COUNTIF(admin1listsize,"&lt;="&amp;admin1listsize),COUNTIF(admin1listsize,"&lt;="&amp;admin1listsize)+SUM(ISNUMBER(admin1listsize))),ROWS(D$3:D354)+SUM(ISBLANK(admin1listsize))),NOT(admin1listsize="")*IF(ISNUMBER(admin1listsize),COUNTIF(admin1listsize,"&lt;="&amp;admin1listsize),COUNTIF(admin1listsize,"&lt;="&amp;admin1listsize)+SUM(ISNUMBER(admin1listsize))),0)), ""))</f>
        <v/>
      </c>
      <c r="K354" s="71"/>
    </row>
    <row r="355" spans="1:11" s="1" customFormat="1" x14ac:dyDescent="0.25">
      <c r="A355" s="93" t="str">
        <f>IF($I$1&lt;&gt;"y", "", IF(ISBLANK(DATA!D356),"",IF(ISBLANK(DATA!K356),"NO DATA",DATA!K356)))</f>
        <v/>
      </c>
      <c r="B355" s="93" t="str">
        <f>IF($I$1&lt;&gt;"y", "",IF(ISBLANK(DATA!D356),"", IF(ISBLANK(DATA!L356),"NO DATA",DATA!L356)))</f>
        <v/>
      </c>
      <c r="C355" s="93" t="str">
        <f t="shared" si="17"/>
        <v/>
      </c>
      <c r="D355" s="93" t="str">
        <f>IF($I$1&lt;&gt;"y", "", IF(C356="", "", IFERROR(LOOKUP(2,1/(COUNTIF($D$2:D354,mergednames)=0),mergednames), "")))</f>
        <v/>
      </c>
      <c r="E355" s="93" t="str">
        <f t="shared" si="16"/>
        <v/>
      </c>
      <c r="F355" s="93" t="str">
        <f>IF($I$1&lt;&gt;"y", "", IF(A356="", "", IFERROR(LOOKUP(2,1/(COUNTIF($F$2:F354,get_country)=0),get_country), "")))</f>
        <v/>
      </c>
      <c r="G355" s="93" t="str">
        <f t="shared" si="15"/>
        <v/>
      </c>
      <c r="H355" s="67" t="str">
        <f t="array" aca="1" ref="H355" ca="1">IF($I$1&lt;&gt;"y", "", IFERROR(INDEX(countrylistsize,MATCH(SMALL(NOT(countrylistsize="")*IF(ISNUMBER(countrylistsize),COUNTIF(countrylistsize,"&lt;="&amp;countrylistsize),COUNTIF(countrylistsize,"&lt;="&amp;countrylistsize)+SUM(ISNUMBER(countrylistsize))),ROWS(F$3:F355)+SUM(ISBLANK(countrylistsize))),NOT(countrylistsize="")*IF(ISNUMBER(countrylistsize),COUNTIF(countrylistsize,"&lt;="&amp;countrylistsize),COUNTIF(countrylistsize,"&lt;="&amp;countrylistsize)+SUM(ISNUMBER(countrylistsize))),0)), ""))</f>
        <v/>
      </c>
      <c r="I355" s="70"/>
      <c r="J355" s="67" t="str">
        <f t="array" aca="1" ref="J355" ca="1">IF($I$1&lt;&gt;"y", "", IFERROR(INDEX(admin1listsize,MATCH(SMALL(NOT(admin1listsize="")*IF(ISNUMBER(admin1listsize),COUNTIF(admin1listsize,"&lt;="&amp;admin1listsize),COUNTIF(admin1listsize,"&lt;="&amp;admin1listsize)+SUM(ISNUMBER(admin1listsize))),ROWS(D$3:D355)+SUM(ISBLANK(admin1listsize))),NOT(admin1listsize="")*IF(ISNUMBER(admin1listsize),COUNTIF(admin1listsize,"&lt;="&amp;admin1listsize),COUNTIF(admin1listsize,"&lt;="&amp;admin1listsize)+SUM(ISNUMBER(admin1listsize))),0)), ""))</f>
        <v/>
      </c>
      <c r="K355" s="71"/>
    </row>
    <row r="356" spans="1:11" s="1" customFormat="1" x14ac:dyDescent="0.25">
      <c r="A356" s="93" t="str">
        <f>IF($I$1&lt;&gt;"y", "", IF(ISBLANK(DATA!D357),"",IF(ISBLANK(DATA!K357),"NO DATA",DATA!K357)))</f>
        <v/>
      </c>
      <c r="B356" s="93" t="str">
        <f>IF($I$1&lt;&gt;"y", "",IF(ISBLANK(DATA!D357),"", IF(ISBLANK(DATA!L357),"NO DATA",DATA!L357)))</f>
        <v/>
      </c>
      <c r="C356" s="93" t="str">
        <f t="shared" si="17"/>
        <v/>
      </c>
      <c r="D356" s="93" t="str">
        <f>IF($I$1&lt;&gt;"y", "", IF(C357="", "", IFERROR(LOOKUP(2,1/(COUNTIF($D$2:D355,mergednames)=0),mergednames), "")))</f>
        <v/>
      </c>
      <c r="E356" s="93" t="str">
        <f t="shared" si="16"/>
        <v/>
      </c>
      <c r="F356" s="93" t="str">
        <f>IF($I$1&lt;&gt;"y", "", IF(A357="", "", IFERROR(LOOKUP(2,1/(COUNTIF($F$2:F355,get_country)=0),get_country), "")))</f>
        <v/>
      </c>
      <c r="G356" s="93" t="str">
        <f t="shared" si="15"/>
        <v/>
      </c>
      <c r="H356" s="67" t="str">
        <f t="array" aca="1" ref="H356" ca="1">IF($I$1&lt;&gt;"y", "", IFERROR(INDEX(countrylistsize,MATCH(SMALL(NOT(countrylistsize="")*IF(ISNUMBER(countrylistsize),COUNTIF(countrylistsize,"&lt;="&amp;countrylistsize),COUNTIF(countrylistsize,"&lt;="&amp;countrylistsize)+SUM(ISNUMBER(countrylistsize))),ROWS(F$3:F356)+SUM(ISBLANK(countrylistsize))),NOT(countrylistsize="")*IF(ISNUMBER(countrylistsize),COUNTIF(countrylistsize,"&lt;="&amp;countrylistsize),COUNTIF(countrylistsize,"&lt;="&amp;countrylistsize)+SUM(ISNUMBER(countrylistsize))),0)), ""))</f>
        <v/>
      </c>
      <c r="I356" s="70"/>
      <c r="J356" s="67" t="str">
        <f t="array" aca="1" ref="J356" ca="1">IF($I$1&lt;&gt;"y", "", IFERROR(INDEX(admin1listsize,MATCH(SMALL(NOT(admin1listsize="")*IF(ISNUMBER(admin1listsize),COUNTIF(admin1listsize,"&lt;="&amp;admin1listsize),COUNTIF(admin1listsize,"&lt;="&amp;admin1listsize)+SUM(ISNUMBER(admin1listsize))),ROWS(D$3:D356)+SUM(ISBLANK(admin1listsize))),NOT(admin1listsize="")*IF(ISNUMBER(admin1listsize),COUNTIF(admin1listsize,"&lt;="&amp;admin1listsize),COUNTIF(admin1listsize,"&lt;="&amp;admin1listsize)+SUM(ISNUMBER(admin1listsize))),0)), ""))</f>
        <v/>
      </c>
      <c r="K356" s="71"/>
    </row>
    <row r="357" spans="1:11" s="1" customFormat="1" x14ac:dyDescent="0.25">
      <c r="A357" s="93" t="str">
        <f>IF($I$1&lt;&gt;"y", "", IF(ISBLANK(DATA!D358),"",IF(ISBLANK(DATA!K358),"NO DATA",DATA!K358)))</f>
        <v/>
      </c>
      <c r="B357" s="93" t="str">
        <f>IF($I$1&lt;&gt;"y", "",IF(ISBLANK(DATA!D358),"", IF(ISBLANK(DATA!L358),"NO DATA",DATA!L358)))</f>
        <v/>
      </c>
      <c r="C357" s="93" t="str">
        <f t="shared" si="17"/>
        <v/>
      </c>
      <c r="D357" s="93" t="str">
        <f>IF($I$1&lt;&gt;"y", "", IF(C358="", "", IFERROR(LOOKUP(2,1/(COUNTIF($D$2:D356,mergednames)=0),mergednames), "")))</f>
        <v/>
      </c>
      <c r="E357" s="93" t="str">
        <f t="shared" si="16"/>
        <v/>
      </c>
      <c r="F357" s="93" t="str">
        <f>IF($I$1&lt;&gt;"y", "", IF(A358="", "", IFERROR(LOOKUP(2,1/(COUNTIF($F$2:F356,get_country)=0),get_country), "")))</f>
        <v/>
      </c>
      <c r="G357" s="93" t="str">
        <f t="shared" si="15"/>
        <v/>
      </c>
      <c r="H357" s="67" t="str">
        <f t="array" aca="1" ref="H357" ca="1">IF($I$1&lt;&gt;"y", "", IFERROR(INDEX(countrylistsize,MATCH(SMALL(NOT(countrylistsize="")*IF(ISNUMBER(countrylistsize),COUNTIF(countrylistsize,"&lt;="&amp;countrylistsize),COUNTIF(countrylistsize,"&lt;="&amp;countrylistsize)+SUM(ISNUMBER(countrylistsize))),ROWS(F$3:F357)+SUM(ISBLANK(countrylistsize))),NOT(countrylistsize="")*IF(ISNUMBER(countrylistsize),COUNTIF(countrylistsize,"&lt;="&amp;countrylistsize),COUNTIF(countrylistsize,"&lt;="&amp;countrylistsize)+SUM(ISNUMBER(countrylistsize))),0)), ""))</f>
        <v/>
      </c>
      <c r="I357" s="70"/>
      <c r="J357" s="67" t="str">
        <f t="array" aca="1" ref="J357" ca="1">IF($I$1&lt;&gt;"y", "", IFERROR(INDEX(admin1listsize,MATCH(SMALL(NOT(admin1listsize="")*IF(ISNUMBER(admin1listsize),COUNTIF(admin1listsize,"&lt;="&amp;admin1listsize),COUNTIF(admin1listsize,"&lt;="&amp;admin1listsize)+SUM(ISNUMBER(admin1listsize))),ROWS(D$3:D357)+SUM(ISBLANK(admin1listsize))),NOT(admin1listsize="")*IF(ISNUMBER(admin1listsize),COUNTIF(admin1listsize,"&lt;="&amp;admin1listsize),COUNTIF(admin1listsize,"&lt;="&amp;admin1listsize)+SUM(ISNUMBER(admin1listsize))),0)), ""))</f>
        <v/>
      </c>
      <c r="K357" s="71"/>
    </row>
    <row r="358" spans="1:11" s="1" customFormat="1" x14ac:dyDescent="0.25">
      <c r="A358" s="93" t="str">
        <f>IF($I$1&lt;&gt;"y", "", IF(ISBLANK(DATA!D359),"",IF(ISBLANK(DATA!K359),"NO DATA",DATA!K359)))</f>
        <v/>
      </c>
      <c r="B358" s="93" t="str">
        <f>IF($I$1&lt;&gt;"y", "",IF(ISBLANK(DATA!D359),"", IF(ISBLANK(DATA!L359),"NO DATA",DATA!L359)))</f>
        <v/>
      </c>
      <c r="C358" s="93" t="str">
        <f t="shared" si="17"/>
        <v/>
      </c>
      <c r="D358" s="93" t="str">
        <f>IF($I$1&lt;&gt;"y", "", IF(C359="", "", IFERROR(LOOKUP(2,1/(COUNTIF($D$2:D357,mergednames)=0),mergednames), "")))</f>
        <v/>
      </c>
      <c r="E358" s="93" t="str">
        <f t="shared" si="16"/>
        <v/>
      </c>
      <c r="F358" s="93" t="str">
        <f>IF($I$1&lt;&gt;"y", "", IF(A359="", "", IFERROR(LOOKUP(2,1/(COUNTIF($F$2:F357,get_country)=0),get_country), "")))</f>
        <v/>
      </c>
      <c r="G358" s="93" t="str">
        <f t="shared" si="15"/>
        <v/>
      </c>
      <c r="H358" s="67" t="str">
        <f t="array" aca="1" ref="H358" ca="1">IF($I$1&lt;&gt;"y", "", IFERROR(INDEX(countrylistsize,MATCH(SMALL(NOT(countrylistsize="")*IF(ISNUMBER(countrylistsize),COUNTIF(countrylistsize,"&lt;="&amp;countrylistsize),COUNTIF(countrylistsize,"&lt;="&amp;countrylistsize)+SUM(ISNUMBER(countrylistsize))),ROWS(F$3:F358)+SUM(ISBLANK(countrylistsize))),NOT(countrylistsize="")*IF(ISNUMBER(countrylistsize),COUNTIF(countrylistsize,"&lt;="&amp;countrylistsize),COUNTIF(countrylistsize,"&lt;="&amp;countrylistsize)+SUM(ISNUMBER(countrylistsize))),0)), ""))</f>
        <v/>
      </c>
      <c r="I358" s="70"/>
      <c r="J358" s="67" t="str">
        <f t="array" aca="1" ref="J358" ca="1">IF($I$1&lt;&gt;"y", "", IFERROR(INDEX(admin1listsize,MATCH(SMALL(NOT(admin1listsize="")*IF(ISNUMBER(admin1listsize),COUNTIF(admin1listsize,"&lt;="&amp;admin1listsize),COUNTIF(admin1listsize,"&lt;="&amp;admin1listsize)+SUM(ISNUMBER(admin1listsize))),ROWS(D$3:D358)+SUM(ISBLANK(admin1listsize))),NOT(admin1listsize="")*IF(ISNUMBER(admin1listsize),COUNTIF(admin1listsize,"&lt;="&amp;admin1listsize),COUNTIF(admin1listsize,"&lt;="&amp;admin1listsize)+SUM(ISNUMBER(admin1listsize))),0)), ""))</f>
        <v/>
      </c>
      <c r="K358" s="71"/>
    </row>
    <row r="359" spans="1:11" s="1" customFormat="1" x14ac:dyDescent="0.25">
      <c r="A359" s="93" t="str">
        <f>IF($I$1&lt;&gt;"y", "", IF(ISBLANK(DATA!D360),"",IF(ISBLANK(DATA!K360),"NO DATA",DATA!K360)))</f>
        <v/>
      </c>
      <c r="B359" s="93" t="str">
        <f>IF($I$1&lt;&gt;"y", "",IF(ISBLANK(DATA!D360),"", IF(ISBLANK(DATA!L360),"NO DATA",DATA!L360)))</f>
        <v/>
      </c>
      <c r="C359" s="93" t="str">
        <f t="shared" si="17"/>
        <v/>
      </c>
      <c r="D359" s="93" t="str">
        <f>IF($I$1&lt;&gt;"y", "", IF(C360="", "", IFERROR(LOOKUP(2,1/(COUNTIF($D$2:D358,mergednames)=0),mergednames), "")))</f>
        <v/>
      </c>
      <c r="E359" s="93" t="str">
        <f t="shared" si="16"/>
        <v/>
      </c>
      <c r="F359" s="93" t="str">
        <f>IF($I$1&lt;&gt;"y", "", IF(A360="", "", IFERROR(LOOKUP(2,1/(COUNTIF($F$2:F358,get_country)=0),get_country), "")))</f>
        <v/>
      </c>
      <c r="G359" s="93" t="str">
        <f t="shared" si="15"/>
        <v/>
      </c>
      <c r="H359" s="67" t="str">
        <f t="array" aca="1" ref="H359" ca="1">IF($I$1&lt;&gt;"y", "", IFERROR(INDEX(countrylistsize,MATCH(SMALL(NOT(countrylistsize="")*IF(ISNUMBER(countrylistsize),COUNTIF(countrylistsize,"&lt;="&amp;countrylistsize),COUNTIF(countrylistsize,"&lt;="&amp;countrylistsize)+SUM(ISNUMBER(countrylistsize))),ROWS(F$3:F359)+SUM(ISBLANK(countrylistsize))),NOT(countrylistsize="")*IF(ISNUMBER(countrylistsize),COUNTIF(countrylistsize,"&lt;="&amp;countrylistsize),COUNTIF(countrylistsize,"&lt;="&amp;countrylistsize)+SUM(ISNUMBER(countrylistsize))),0)), ""))</f>
        <v/>
      </c>
      <c r="I359" s="70"/>
      <c r="J359" s="67" t="str">
        <f t="array" aca="1" ref="J359" ca="1">IF($I$1&lt;&gt;"y", "", IFERROR(INDEX(admin1listsize,MATCH(SMALL(NOT(admin1listsize="")*IF(ISNUMBER(admin1listsize),COUNTIF(admin1listsize,"&lt;="&amp;admin1listsize),COUNTIF(admin1listsize,"&lt;="&amp;admin1listsize)+SUM(ISNUMBER(admin1listsize))),ROWS(D$3:D359)+SUM(ISBLANK(admin1listsize))),NOT(admin1listsize="")*IF(ISNUMBER(admin1listsize),COUNTIF(admin1listsize,"&lt;="&amp;admin1listsize),COUNTIF(admin1listsize,"&lt;="&amp;admin1listsize)+SUM(ISNUMBER(admin1listsize))),0)), ""))</f>
        <v/>
      </c>
      <c r="K359" s="71"/>
    </row>
    <row r="360" spans="1:11" s="1" customFormat="1" x14ac:dyDescent="0.25">
      <c r="A360" s="93" t="str">
        <f>IF($I$1&lt;&gt;"y", "", IF(ISBLANK(DATA!D361),"",IF(ISBLANK(DATA!K361),"NO DATA",DATA!K361)))</f>
        <v/>
      </c>
      <c r="B360" s="93" t="str">
        <f>IF($I$1&lt;&gt;"y", "",IF(ISBLANK(DATA!D361),"", IF(ISBLANK(DATA!L361),"NO DATA",DATA!L361)))</f>
        <v/>
      </c>
      <c r="C360" s="93" t="str">
        <f t="shared" si="17"/>
        <v/>
      </c>
      <c r="D360" s="93" t="str">
        <f>IF($I$1&lt;&gt;"y", "", IF(C361="", "", IFERROR(LOOKUP(2,1/(COUNTIF($D$2:D359,mergednames)=0),mergednames), "")))</f>
        <v/>
      </c>
      <c r="E360" s="93" t="str">
        <f t="shared" si="16"/>
        <v/>
      </c>
      <c r="F360" s="93" t="str">
        <f>IF($I$1&lt;&gt;"y", "", IF(A361="", "", IFERROR(LOOKUP(2,1/(COUNTIF($F$2:F359,get_country)=0),get_country), "")))</f>
        <v/>
      </c>
      <c r="G360" s="93" t="str">
        <f t="shared" si="15"/>
        <v/>
      </c>
      <c r="H360" s="67" t="str">
        <f t="array" aca="1" ref="H360" ca="1">IF($I$1&lt;&gt;"y", "", IFERROR(INDEX(countrylistsize,MATCH(SMALL(NOT(countrylistsize="")*IF(ISNUMBER(countrylistsize),COUNTIF(countrylistsize,"&lt;="&amp;countrylistsize),COUNTIF(countrylistsize,"&lt;="&amp;countrylistsize)+SUM(ISNUMBER(countrylistsize))),ROWS(F$3:F360)+SUM(ISBLANK(countrylistsize))),NOT(countrylistsize="")*IF(ISNUMBER(countrylistsize),COUNTIF(countrylistsize,"&lt;="&amp;countrylistsize),COUNTIF(countrylistsize,"&lt;="&amp;countrylistsize)+SUM(ISNUMBER(countrylistsize))),0)), ""))</f>
        <v/>
      </c>
      <c r="I360" s="70"/>
      <c r="J360" s="67" t="str">
        <f t="array" aca="1" ref="J360" ca="1">IF($I$1&lt;&gt;"y", "", IFERROR(INDEX(admin1listsize,MATCH(SMALL(NOT(admin1listsize="")*IF(ISNUMBER(admin1listsize),COUNTIF(admin1listsize,"&lt;="&amp;admin1listsize),COUNTIF(admin1listsize,"&lt;="&amp;admin1listsize)+SUM(ISNUMBER(admin1listsize))),ROWS(D$3:D360)+SUM(ISBLANK(admin1listsize))),NOT(admin1listsize="")*IF(ISNUMBER(admin1listsize),COUNTIF(admin1listsize,"&lt;="&amp;admin1listsize),COUNTIF(admin1listsize,"&lt;="&amp;admin1listsize)+SUM(ISNUMBER(admin1listsize))),0)), ""))</f>
        <v/>
      </c>
      <c r="K360" s="71"/>
    </row>
    <row r="361" spans="1:11" s="1" customFormat="1" x14ac:dyDescent="0.25">
      <c r="A361" s="93" t="str">
        <f>IF($I$1&lt;&gt;"y", "", IF(ISBLANK(DATA!D362),"",IF(ISBLANK(DATA!K362),"NO DATA",DATA!K362)))</f>
        <v/>
      </c>
      <c r="B361" s="93" t="str">
        <f>IF($I$1&lt;&gt;"y", "",IF(ISBLANK(DATA!D362),"", IF(ISBLANK(DATA!L362),"NO DATA",DATA!L362)))</f>
        <v/>
      </c>
      <c r="C361" s="93" t="str">
        <f t="shared" si="17"/>
        <v/>
      </c>
      <c r="D361" s="93" t="str">
        <f>IF($I$1&lt;&gt;"y", "", IF(C362="", "", IFERROR(LOOKUP(2,1/(COUNTIF($D$2:D360,mergednames)=0),mergednames), "")))</f>
        <v/>
      </c>
      <c r="E361" s="93" t="str">
        <f t="shared" si="16"/>
        <v/>
      </c>
      <c r="F361" s="93" t="str">
        <f>IF($I$1&lt;&gt;"y", "", IF(A362="", "", IFERROR(LOOKUP(2,1/(COUNTIF($F$2:F360,get_country)=0),get_country), "")))</f>
        <v/>
      </c>
      <c r="G361" s="93" t="str">
        <f t="shared" si="15"/>
        <v/>
      </c>
      <c r="H361" s="67" t="str">
        <f t="array" aca="1" ref="H361" ca="1">IF($I$1&lt;&gt;"y", "", IFERROR(INDEX(countrylistsize,MATCH(SMALL(NOT(countrylistsize="")*IF(ISNUMBER(countrylistsize),COUNTIF(countrylistsize,"&lt;="&amp;countrylistsize),COUNTIF(countrylistsize,"&lt;="&amp;countrylistsize)+SUM(ISNUMBER(countrylistsize))),ROWS(F$3:F361)+SUM(ISBLANK(countrylistsize))),NOT(countrylistsize="")*IF(ISNUMBER(countrylistsize),COUNTIF(countrylistsize,"&lt;="&amp;countrylistsize),COUNTIF(countrylistsize,"&lt;="&amp;countrylistsize)+SUM(ISNUMBER(countrylistsize))),0)), ""))</f>
        <v/>
      </c>
      <c r="I361" s="70"/>
      <c r="J361" s="67" t="str">
        <f t="array" aca="1" ref="J361" ca="1">IF($I$1&lt;&gt;"y", "", IFERROR(INDEX(admin1listsize,MATCH(SMALL(NOT(admin1listsize="")*IF(ISNUMBER(admin1listsize),COUNTIF(admin1listsize,"&lt;="&amp;admin1listsize),COUNTIF(admin1listsize,"&lt;="&amp;admin1listsize)+SUM(ISNUMBER(admin1listsize))),ROWS(D$3:D361)+SUM(ISBLANK(admin1listsize))),NOT(admin1listsize="")*IF(ISNUMBER(admin1listsize),COUNTIF(admin1listsize,"&lt;="&amp;admin1listsize),COUNTIF(admin1listsize,"&lt;="&amp;admin1listsize)+SUM(ISNUMBER(admin1listsize))),0)), ""))</f>
        <v/>
      </c>
      <c r="K361" s="71"/>
    </row>
    <row r="362" spans="1:11" s="1" customFormat="1" x14ac:dyDescent="0.25">
      <c r="A362" s="93" t="str">
        <f>IF($I$1&lt;&gt;"y", "", IF(ISBLANK(DATA!D363),"",IF(ISBLANK(DATA!K363),"NO DATA",DATA!K363)))</f>
        <v/>
      </c>
      <c r="B362" s="93" t="str">
        <f>IF($I$1&lt;&gt;"y", "",IF(ISBLANK(DATA!D363),"", IF(ISBLANK(DATA!L363),"NO DATA",DATA!L363)))</f>
        <v/>
      </c>
      <c r="C362" s="93" t="str">
        <f t="shared" si="17"/>
        <v/>
      </c>
      <c r="D362" s="93" t="str">
        <f>IF($I$1&lt;&gt;"y", "", IF(C363="", "", IFERROR(LOOKUP(2,1/(COUNTIF($D$2:D361,mergednames)=0),mergednames), "")))</f>
        <v/>
      </c>
      <c r="E362" s="93" t="str">
        <f t="shared" si="16"/>
        <v/>
      </c>
      <c r="F362" s="93" t="str">
        <f>IF($I$1&lt;&gt;"y", "", IF(A363="", "", IFERROR(LOOKUP(2,1/(COUNTIF($F$2:F361,get_country)=0),get_country), "")))</f>
        <v/>
      </c>
      <c r="G362" s="93" t="str">
        <f t="shared" si="15"/>
        <v/>
      </c>
      <c r="H362" s="67" t="str">
        <f t="array" aca="1" ref="H362" ca="1">IF($I$1&lt;&gt;"y", "", IFERROR(INDEX(countrylistsize,MATCH(SMALL(NOT(countrylistsize="")*IF(ISNUMBER(countrylistsize),COUNTIF(countrylistsize,"&lt;="&amp;countrylistsize),COUNTIF(countrylistsize,"&lt;="&amp;countrylistsize)+SUM(ISNUMBER(countrylistsize))),ROWS(F$3:F362)+SUM(ISBLANK(countrylistsize))),NOT(countrylistsize="")*IF(ISNUMBER(countrylistsize),COUNTIF(countrylistsize,"&lt;="&amp;countrylistsize),COUNTIF(countrylistsize,"&lt;="&amp;countrylistsize)+SUM(ISNUMBER(countrylistsize))),0)), ""))</f>
        <v/>
      </c>
      <c r="I362" s="70"/>
      <c r="J362" s="67" t="str">
        <f t="array" aca="1" ref="J362" ca="1">IF($I$1&lt;&gt;"y", "", IFERROR(INDEX(admin1listsize,MATCH(SMALL(NOT(admin1listsize="")*IF(ISNUMBER(admin1listsize),COUNTIF(admin1listsize,"&lt;="&amp;admin1listsize),COUNTIF(admin1listsize,"&lt;="&amp;admin1listsize)+SUM(ISNUMBER(admin1listsize))),ROWS(D$3:D362)+SUM(ISBLANK(admin1listsize))),NOT(admin1listsize="")*IF(ISNUMBER(admin1listsize),COUNTIF(admin1listsize,"&lt;="&amp;admin1listsize),COUNTIF(admin1listsize,"&lt;="&amp;admin1listsize)+SUM(ISNUMBER(admin1listsize))),0)), ""))</f>
        <v/>
      </c>
      <c r="K362" s="71"/>
    </row>
    <row r="363" spans="1:11" s="1" customFormat="1" x14ac:dyDescent="0.25">
      <c r="A363" s="93" t="str">
        <f>IF($I$1&lt;&gt;"y", "", IF(ISBLANK(DATA!D364),"",IF(ISBLANK(DATA!K364),"NO DATA",DATA!K364)))</f>
        <v/>
      </c>
      <c r="B363" s="93" t="str">
        <f>IF($I$1&lt;&gt;"y", "",IF(ISBLANK(DATA!D364),"", IF(ISBLANK(DATA!L364),"NO DATA",DATA!L364)))</f>
        <v/>
      </c>
      <c r="C363" s="93" t="str">
        <f t="shared" si="17"/>
        <v/>
      </c>
      <c r="D363" s="93" t="str">
        <f>IF($I$1&lt;&gt;"y", "", IF(C364="", "", IFERROR(LOOKUP(2,1/(COUNTIF($D$2:D362,mergednames)=0),mergednames), "")))</f>
        <v/>
      </c>
      <c r="E363" s="93" t="str">
        <f t="shared" si="16"/>
        <v/>
      </c>
      <c r="F363" s="93" t="str">
        <f>IF($I$1&lt;&gt;"y", "", IF(A364="", "", IFERROR(LOOKUP(2,1/(COUNTIF($F$2:F362,get_country)=0),get_country), "")))</f>
        <v/>
      </c>
      <c r="G363" s="93" t="str">
        <f t="shared" si="15"/>
        <v/>
      </c>
      <c r="H363" s="67" t="str">
        <f t="array" aca="1" ref="H363" ca="1">IF($I$1&lt;&gt;"y", "", IFERROR(INDEX(countrylistsize,MATCH(SMALL(NOT(countrylistsize="")*IF(ISNUMBER(countrylistsize),COUNTIF(countrylistsize,"&lt;="&amp;countrylistsize),COUNTIF(countrylistsize,"&lt;="&amp;countrylistsize)+SUM(ISNUMBER(countrylistsize))),ROWS(F$3:F363)+SUM(ISBLANK(countrylistsize))),NOT(countrylistsize="")*IF(ISNUMBER(countrylistsize),COUNTIF(countrylistsize,"&lt;="&amp;countrylistsize),COUNTIF(countrylistsize,"&lt;="&amp;countrylistsize)+SUM(ISNUMBER(countrylistsize))),0)), ""))</f>
        <v/>
      </c>
      <c r="I363" s="70"/>
      <c r="J363" s="67" t="str">
        <f t="array" aca="1" ref="J363" ca="1">IF($I$1&lt;&gt;"y", "", IFERROR(INDEX(admin1listsize,MATCH(SMALL(NOT(admin1listsize="")*IF(ISNUMBER(admin1listsize),COUNTIF(admin1listsize,"&lt;="&amp;admin1listsize),COUNTIF(admin1listsize,"&lt;="&amp;admin1listsize)+SUM(ISNUMBER(admin1listsize))),ROWS(D$3:D363)+SUM(ISBLANK(admin1listsize))),NOT(admin1listsize="")*IF(ISNUMBER(admin1listsize),COUNTIF(admin1listsize,"&lt;="&amp;admin1listsize),COUNTIF(admin1listsize,"&lt;="&amp;admin1listsize)+SUM(ISNUMBER(admin1listsize))),0)), ""))</f>
        <v/>
      </c>
      <c r="K363" s="71"/>
    </row>
    <row r="364" spans="1:11" s="1" customFormat="1" x14ac:dyDescent="0.25">
      <c r="A364" s="93" t="str">
        <f>IF($I$1&lt;&gt;"y", "", IF(ISBLANK(DATA!D365),"",IF(ISBLANK(DATA!K365),"NO DATA",DATA!K365)))</f>
        <v/>
      </c>
      <c r="B364" s="93" t="str">
        <f>IF($I$1&lt;&gt;"y", "",IF(ISBLANK(DATA!D365),"", IF(ISBLANK(DATA!L365),"NO DATA",DATA!L365)))</f>
        <v/>
      </c>
      <c r="C364" s="93" t="str">
        <f t="shared" si="17"/>
        <v/>
      </c>
      <c r="D364" s="93" t="str">
        <f>IF($I$1&lt;&gt;"y", "", IF(C365="", "", IFERROR(LOOKUP(2,1/(COUNTIF($D$2:D363,mergednames)=0),mergednames), "")))</f>
        <v/>
      </c>
      <c r="E364" s="93" t="str">
        <f t="shared" si="16"/>
        <v/>
      </c>
      <c r="F364" s="93" t="str">
        <f>IF($I$1&lt;&gt;"y", "", IF(A365="", "", IFERROR(LOOKUP(2,1/(COUNTIF($F$2:F363,get_country)=0),get_country), "")))</f>
        <v/>
      </c>
      <c r="G364" s="93" t="str">
        <f t="shared" si="15"/>
        <v/>
      </c>
      <c r="H364" s="67" t="str">
        <f t="array" aca="1" ref="H364" ca="1">IF($I$1&lt;&gt;"y", "", IFERROR(INDEX(countrylistsize,MATCH(SMALL(NOT(countrylistsize="")*IF(ISNUMBER(countrylistsize),COUNTIF(countrylistsize,"&lt;="&amp;countrylistsize),COUNTIF(countrylistsize,"&lt;="&amp;countrylistsize)+SUM(ISNUMBER(countrylistsize))),ROWS(F$3:F364)+SUM(ISBLANK(countrylistsize))),NOT(countrylistsize="")*IF(ISNUMBER(countrylistsize),COUNTIF(countrylistsize,"&lt;="&amp;countrylistsize),COUNTIF(countrylistsize,"&lt;="&amp;countrylistsize)+SUM(ISNUMBER(countrylistsize))),0)), ""))</f>
        <v/>
      </c>
      <c r="I364" s="70"/>
      <c r="J364" s="67" t="str">
        <f t="array" aca="1" ref="J364" ca="1">IF($I$1&lt;&gt;"y", "", IFERROR(INDEX(admin1listsize,MATCH(SMALL(NOT(admin1listsize="")*IF(ISNUMBER(admin1listsize),COUNTIF(admin1listsize,"&lt;="&amp;admin1listsize),COUNTIF(admin1listsize,"&lt;="&amp;admin1listsize)+SUM(ISNUMBER(admin1listsize))),ROWS(D$3:D364)+SUM(ISBLANK(admin1listsize))),NOT(admin1listsize="")*IF(ISNUMBER(admin1listsize),COUNTIF(admin1listsize,"&lt;="&amp;admin1listsize),COUNTIF(admin1listsize,"&lt;="&amp;admin1listsize)+SUM(ISNUMBER(admin1listsize))),0)), ""))</f>
        <v/>
      </c>
      <c r="K364" s="71"/>
    </row>
    <row r="365" spans="1:11" s="1" customFormat="1" x14ac:dyDescent="0.25">
      <c r="A365" s="93" t="str">
        <f>IF($I$1&lt;&gt;"y", "", IF(ISBLANK(DATA!D366),"",IF(ISBLANK(DATA!K366),"NO DATA",DATA!K366)))</f>
        <v/>
      </c>
      <c r="B365" s="93" t="str">
        <f>IF($I$1&lt;&gt;"y", "",IF(ISBLANK(DATA!D366),"", IF(ISBLANK(DATA!L366),"NO DATA",DATA!L366)))</f>
        <v/>
      </c>
      <c r="C365" s="93" t="str">
        <f t="shared" si="17"/>
        <v/>
      </c>
      <c r="D365" s="93" t="str">
        <f>IF($I$1&lt;&gt;"y", "", IF(C366="", "", IFERROR(LOOKUP(2,1/(COUNTIF($D$2:D364,mergednames)=0),mergednames), "")))</f>
        <v/>
      </c>
      <c r="E365" s="93" t="str">
        <f t="shared" si="16"/>
        <v/>
      </c>
      <c r="F365" s="93" t="str">
        <f>IF($I$1&lt;&gt;"y", "", IF(A366="", "", IFERROR(LOOKUP(2,1/(COUNTIF($F$2:F364,get_country)=0),get_country), "")))</f>
        <v/>
      </c>
      <c r="G365" s="93" t="str">
        <f t="shared" si="15"/>
        <v/>
      </c>
      <c r="H365" s="67" t="str">
        <f t="array" aca="1" ref="H365" ca="1">IF($I$1&lt;&gt;"y", "", IFERROR(INDEX(countrylistsize,MATCH(SMALL(NOT(countrylistsize="")*IF(ISNUMBER(countrylistsize),COUNTIF(countrylistsize,"&lt;="&amp;countrylistsize),COUNTIF(countrylistsize,"&lt;="&amp;countrylistsize)+SUM(ISNUMBER(countrylistsize))),ROWS(F$3:F365)+SUM(ISBLANK(countrylistsize))),NOT(countrylistsize="")*IF(ISNUMBER(countrylistsize),COUNTIF(countrylistsize,"&lt;="&amp;countrylistsize),COUNTIF(countrylistsize,"&lt;="&amp;countrylistsize)+SUM(ISNUMBER(countrylistsize))),0)), ""))</f>
        <v/>
      </c>
      <c r="I365" s="70"/>
      <c r="J365" s="67" t="str">
        <f t="array" aca="1" ref="J365" ca="1">IF($I$1&lt;&gt;"y", "", IFERROR(INDEX(admin1listsize,MATCH(SMALL(NOT(admin1listsize="")*IF(ISNUMBER(admin1listsize),COUNTIF(admin1listsize,"&lt;="&amp;admin1listsize),COUNTIF(admin1listsize,"&lt;="&amp;admin1listsize)+SUM(ISNUMBER(admin1listsize))),ROWS(D$3:D365)+SUM(ISBLANK(admin1listsize))),NOT(admin1listsize="")*IF(ISNUMBER(admin1listsize),COUNTIF(admin1listsize,"&lt;="&amp;admin1listsize),COUNTIF(admin1listsize,"&lt;="&amp;admin1listsize)+SUM(ISNUMBER(admin1listsize))),0)), ""))</f>
        <v/>
      </c>
      <c r="K365" s="71"/>
    </row>
    <row r="366" spans="1:11" s="1" customFormat="1" x14ac:dyDescent="0.25">
      <c r="A366" s="93" t="str">
        <f>IF($I$1&lt;&gt;"y", "", IF(ISBLANK(DATA!D367),"",IF(ISBLANK(DATA!K367),"NO DATA",DATA!K367)))</f>
        <v/>
      </c>
      <c r="B366" s="93" t="str">
        <f>IF($I$1&lt;&gt;"y", "",IF(ISBLANK(DATA!D367),"", IF(ISBLANK(DATA!L367),"NO DATA",DATA!L367)))</f>
        <v/>
      </c>
      <c r="C366" s="93" t="str">
        <f t="shared" si="17"/>
        <v/>
      </c>
      <c r="D366" s="93" t="str">
        <f>IF($I$1&lt;&gt;"y", "", IF(C367="", "", IFERROR(LOOKUP(2,1/(COUNTIF($D$2:D365,mergednames)=0),mergednames), "")))</f>
        <v/>
      </c>
      <c r="E366" s="93" t="str">
        <f t="shared" si="16"/>
        <v/>
      </c>
      <c r="F366" s="93" t="str">
        <f>IF($I$1&lt;&gt;"y", "", IF(A367="", "", IFERROR(LOOKUP(2,1/(COUNTIF($F$2:F365,get_country)=0),get_country), "")))</f>
        <v/>
      </c>
      <c r="G366" s="93" t="str">
        <f t="shared" si="15"/>
        <v/>
      </c>
      <c r="H366" s="67" t="str">
        <f t="array" aca="1" ref="H366" ca="1">IF($I$1&lt;&gt;"y", "", IFERROR(INDEX(countrylistsize,MATCH(SMALL(NOT(countrylistsize="")*IF(ISNUMBER(countrylistsize),COUNTIF(countrylistsize,"&lt;="&amp;countrylistsize),COUNTIF(countrylistsize,"&lt;="&amp;countrylistsize)+SUM(ISNUMBER(countrylistsize))),ROWS(F$3:F366)+SUM(ISBLANK(countrylistsize))),NOT(countrylistsize="")*IF(ISNUMBER(countrylistsize),COUNTIF(countrylistsize,"&lt;="&amp;countrylistsize),COUNTIF(countrylistsize,"&lt;="&amp;countrylistsize)+SUM(ISNUMBER(countrylistsize))),0)), ""))</f>
        <v/>
      </c>
      <c r="I366" s="70"/>
      <c r="J366" s="67" t="str">
        <f t="array" aca="1" ref="J366" ca="1">IF($I$1&lt;&gt;"y", "", IFERROR(INDEX(admin1listsize,MATCH(SMALL(NOT(admin1listsize="")*IF(ISNUMBER(admin1listsize),COUNTIF(admin1listsize,"&lt;="&amp;admin1listsize),COUNTIF(admin1listsize,"&lt;="&amp;admin1listsize)+SUM(ISNUMBER(admin1listsize))),ROWS(D$3:D366)+SUM(ISBLANK(admin1listsize))),NOT(admin1listsize="")*IF(ISNUMBER(admin1listsize),COUNTIF(admin1listsize,"&lt;="&amp;admin1listsize),COUNTIF(admin1listsize,"&lt;="&amp;admin1listsize)+SUM(ISNUMBER(admin1listsize))),0)), ""))</f>
        <v/>
      </c>
      <c r="K366" s="71"/>
    </row>
    <row r="367" spans="1:11" s="1" customFormat="1" x14ac:dyDescent="0.25">
      <c r="A367" s="93" t="str">
        <f>IF($I$1&lt;&gt;"y", "", IF(ISBLANK(DATA!D368),"",IF(ISBLANK(DATA!K368),"NO DATA",DATA!K368)))</f>
        <v/>
      </c>
      <c r="B367" s="93" t="str">
        <f>IF($I$1&lt;&gt;"y", "",IF(ISBLANK(DATA!D368),"", IF(ISBLANK(DATA!L368),"NO DATA",DATA!L368)))</f>
        <v/>
      </c>
      <c r="C367" s="93" t="str">
        <f t="shared" si="17"/>
        <v/>
      </c>
      <c r="D367" s="93" t="str">
        <f>IF($I$1&lt;&gt;"y", "", IF(C368="", "", IFERROR(LOOKUP(2,1/(COUNTIF($D$2:D366,mergednames)=0),mergednames), "")))</f>
        <v/>
      </c>
      <c r="E367" s="93" t="str">
        <f t="shared" si="16"/>
        <v/>
      </c>
      <c r="F367" s="93" t="str">
        <f>IF($I$1&lt;&gt;"y", "", IF(A368="", "", IFERROR(LOOKUP(2,1/(COUNTIF($F$2:F366,get_country)=0),get_country), "")))</f>
        <v/>
      </c>
      <c r="G367" s="93" t="str">
        <f t="shared" si="15"/>
        <v/>
      </c>
      <c r="H367" s="67" t="str">
        <f t="array" aca="1" ref="H367" ca="1">IF($I$1&lt;&gt;"y", "", IFERROR(INDEX(countrylistsize,MATCH(SMALL(NOT(countrylistsize="")*IF(ISNUMBER(countrylistsize),COUNTIF(countrylistsize,"&lt;="&amp;countrylistsize),COUNTIF(countrylistsize,"&lt;="&amp;countrylistsize)+SUM(ISNUMBER(countrylistsize))),ROWS(F$3:F367)+SUM(ISBLANK(countrylistsize))),NOT(countrylistsize="")*IF(ISNUMBER(countrylistsize),COUNTIF(countrylistsize,"&lt;="&amp;countrylistsize),COUNTIF(countrylistsize,"&lt;="&amp;countrylistsize)+SUM(ISNUMBER(countrylistsize))),0)), ""))</f>
        <v/>
      </c>
      <c r="I367" s="70"/>
      <c r="J367" s="67" t="str">
        <f t="array" aca="1" ref="J367" ca="1">IF($I$1&lt;&gt;"y", "", IFERROR(INDEX(admin1listsize,MATCH(SMALL(NOT(admin1listsize="")*IF(ISNUMBER(admin1listsize),COUNTIF(admin1listsize,"&lt;="&amp;admin1listsize),COUNTIF(admin1listsize,"&lt;="&amp;admin1listsize)+SUM(ISNUMBER(admin1listsize))),ROWS(D$3:D367)+SUM(ISBLANK(admin1listsize))),NOT(admin1listsize="")*IF(ISNUMBER(admin1listsize),COUNTIF(admin1listsize,"&lt;="&amp;admin1listsize),COUNTIF(admin1listsize,"&lt;="&amp;admin1listsize)+SUM(ISNUMBER(admin1listsize))),0)), ""))</f>
        <v/>
      </c>
      <c r="K367" s="71"/>
    </row>
    <row r="368" spans="1:11" s="1" customFormat="1" x14ac:dyDescent="0.25">
      <c r="A368" s="93" t="str">
        <f>IF($I$1&lt;&gt;"y", "", IF(ISBLANK(DATA!D369),"",IF(ISBLANK(DATA!K369),"NO DATA",DATA!K369)))</f>
        <v/>
      </c>
      <c r="B368" s="93" t="str">
        <f>IF($I$1&lt;&gt;"y", "",IF(ISBLANK(DATA!D369),"", IF(ISBLANK(DATA!L369),"NO DATA",DATA!L369)))</f>
        <v/>
      </c>
      <c r="C368" s="93" t="str">
        <f t="shared" si="17"/>
        <v/>
      </c>
      <c r="D368" s="93" t="str">
        <f>IF($I$1&lt;&gt;"y", "", IF(C369="", "", IFERROR(LOOKUP(2,1/(COUNTIF($D$2:D367,mergednames)=0),mergednames), "")))</f>
        <v/>
      </c>
      <c r="E368" s="93" t="str">
        <f t="shared" si="16"/>
        <v/>
      </c>
      <c r="F368" s="93" t="str">
        <f>IF($I$1&lt;&gt;"y", "", IF(A369="", "", IFERROR(LOOKUP(2,1/(COUNTIF($F$2:F367,get_country)=0),get_country), "")))</f>
        <v/>
      </c>
      <c r="G368" s="93" t="str">
        <f t="shared" si="15"/>
        <v/>
      </c>
      <c r="H368" s="67" t="str">
        <f t="array" aca="1" ref="H368" ca="1">IF($I$1&lt;&gt;"y", "", IFERROR(INDEX(countrylistsize,MATCH(SMALL(NOT(countrylistsize="")*IF(ISNUMBER(countrylistsize),COUNTIF(countrylistsize,"&lt;="&amp;countrylistsize),COUNTIF(countrylistsize,"&lt;="&amp;countrylistsize)+SUM(ISNUMBER(countrylistsize))),ROWS(F$3:F368)+SUM(ISBLANK(countrylistsize))),NOT(countrylistsize="")*IF(ISNUMBER(countrylistsize),COUNTIF(countrylistsize,"&lt;="&amp;countrylistsize),COUNTIF(countrylistsize,"&lt;="&amp;countrylistsize)+SUM(ISNUMBER(countrylistsize))),0)), ""))</f>
        <v/>
      </c>
      <c r="I368" s="70"/>
      <c r="J368" s="67" t="str">
        <f t="array" aca="1" ref="J368" ca="1">IF($I$1&lt;&gt;"y", "", IFERROR(INDEX(admin1listsize,MATCH(SMALL(NOT(admin1listsize="")*IF(ISNUMBER(admin1listsize),COUNTIF(admin1listsize,"&lt;="&amp;admin1listsize),COUNTIF(admin1listsize,"&lt;="&amp;admin1listsize)+SUM(ISNUMBER(admin1listsize))),ROWS(D$3:D368)+SUM(ISBLANK(admin1listsize))),NOT(admin1listsize="")*IF(ISNUMBER(admin1listsize),COUNTIF(admin1listsize,"&lt;="&amp;admin1listsize),COUNTIF(admin1listsize,"&lt;="&amp;admin1listsize)+SUM(ISNUMBER(admin1listsize))),0)), ""))</f>
        <v/>
      </c>
      <c r="K368" s="71"/>
    </row>
    <row r="369" spans="1:11" s="1" customFormat="1" x14ac:dyDescent="0.25">
      <c r="A369" s="93" t="str">
        <f>IF($I$1&lt;&gt;"y", "", IF(ISBLANK(DATA!D370),"",IF(ISBLANK(DATA!K370),"NO DATA",DATA!K370)))</f>
        <v/>
      </c>
      <c r="B369" s="93" t="str">
        <f>IF($I$1&lt;&gt;"y", "",IF(ISBLANK(DATA!D370),"", IF(ISBLANK(DATA!L370),"NO DATA",DATA!L370)))</f>
        <v/>
      </c>
      <c r="C369" s="93" t="str">
        <f t="shared" si="17"/>
        <v/>
      </c>
      <c r="D369" s="93" t="str">
        <f>IF($I$1&lt;&gt;"y", "", IF(C370="", "", IFERROR(LOOKUP(2,1/(COUNTIF($D$2:D368,mergednames)=0),mergednames), "")))</f>
        <v/>
      </c>
      <c r="E369" s="93" t="str">
        <f t="shared" si="16"/>
        <v/>
      </c>
      <c r="F369" s="93" t="str">
        <f>IF($I$1&lt;&gt;"y", "", IF(A370="", "", IFERROR(LOOKUP(2,1/(COUNTIF($F$2:F368,get_country)=0),get_country), "")))</f>
        <v/>
      </c>
      <c r="G369" s="93" t="str">
        <f t="shared" si="15"/>
        <v/>
      </c>
      <c r="H369" s="67" t="str">
        <f t="array" aca="1" ref="H369" ca="1">IF($I$1&lt;&gt;"y", "", IFERROR(INDEX(countrylistsize,MATCH(SMALL(NOT(countrylistsize="")*IF(ISNUMBER(countrylistsize),COUNTIF(countrylistsize,"&lt;="&amp;countrylistsize),COUNTIF(countrylistsize,"&lt;="&amp;countrylistsize)+SUM(ISNUMBER(countrylistsize))),ROWS(F$3:F369)+SUM(ISBLANK(countrylistsize))),NOT(countrylistsize="")*IF(ISNUMBER(countrylistsize),COUNTIF(countrylistsize,"&lt;="&amp;countrylistsize),COUNTIF(countrylistsize,"&lt;="&amp;countrylistsize)+SUM(ISNUMBER(countrylistsize))),0)), ""))</f>
        <v/>
      </c>
      <c r="I369" s="70"/>
      <c r="J369" s="67" t="str">
        <f t="array" aca="1" ref="J369" ca="1">IF($I$1&lt;&gt;"y", "", IFERROR(INDEX(admin1listsize,MATCH(SMALL(NOT(admin1listsize="")*IF(ISNUMBER(admin1listsize),COUNTIF(admin1listsize,"&lt;="&amp;admin1listsize),COUNTIF(admin1listsize,"&lt;="&amp;admin1listsize)+SUM(ISNUMBER(admin1listsize))),ROWS(D$3:D369)+SUM(ISBLANK(admin1listsize))),NOT(admin1listsize="")*IF(ISNUMBER(admin1listsize),COUNTIF(admin1listsize,"&lt;="&amp;admin1listsize),COUNTIF(admin1listsize,"&lt;="&amp;admin1listsize)+SUM(ISNUMBER(admin1listsize))),0)), ""))</f>
        <v/>
      </c>
      <c r="K369" s="71"/>
    </row>
    <row r="370" spans="1:11" s="1" customFormat="1" x14ac:dyDescent="0.25">
      <c r="A370" s="93" t="str">
        <f>IF($I$1&lt;&gt;"y", "", IF(ISBLANK(DATA!D371),"",IF(ISBLANK(DATA!K371),"NO DATA",DATA!K371)))</f>
        <v/>
      </c>
      <c r="B370" s="93" t="str">
        <f>IF($I$1&lt;&gt;"y", "",IF(ISBLANK(DATA!D371),"", IF(ISBLANK(DATA!L371),"NO DATA",DATA!L371)))</f>
        <v/>
      </c>
      <c r="C370" s="93" t="str">
        <f t="shared" si="17"/>
        <v/>
      </c>
      <c r="D370" s="93" t="str">
        <f>IF($I$1&lt;&gt;"y", "", IF(C371="", "", IFERROR(LOOKUP(2,1/(COUNTIF($D$2:D369,mergednames)=0),mergednames), "")))</f>
        <v/>
      </c>
      <c r="E370" s="93" t="str">
        <f t="shared" si="16"/>
        <v/>
      </c>
      <c r="F370" s="93" t="str">
        <f>IF($I$1&lt;&gt;"y", "", IF(A371="", "", IFERROR(LOOKUP(2,1/(COUNTIF($F$2:F369,get_country)=0),get_country), "")))</f>
        <v/>
      </c>
      <c r="G370" s="93" t="str">
        <f t="shared" si="15"/>
        <v/>
      </c>
      <c r="H370" s="67" t="str">
        <f t="array" aca="1" ref="H370" ca="1">IF($I$1&lt;&gt;"y", "", IFERROR(INDEX(countrylistsize,MATCH(SMALL(NOT(countrylistsize="")*IF(ISNUMBER(countrylistsize),COUNTIF(countrylistsize,"&lt;="&amp;countrylistsize),COUNTIF(countrylistsize,"&lt;="&amp;countrylistsize)+SUM(ISNUMBER(countrylistsize))),ROWS(F$3:F370)+SUM(ISBLANK(countrylistsize))),NOT(countrylistsize="")*IF(ISNUMBER(countrylistsize),COUNTIF(countrylistsize,"&lt;="&amp;countrylistsize),COUNTIF(countrylistsize,"&lt;="&amp;countrylistsize)+SUM(ISNUMBER(countrylistsize))),0)), ""))</f>
        <v/>
      </c>
      <c r="I370" s="70"/>
      <c r="J370" s="67" t="str">
        <f t="array" aca="1" ref="J370" ca="1">IF($I$1&lt;&gt;"y", "", IFERROR(INDEX(admin1listsize,MATCH(SMALL(NOT(admin1listsize="")*IF(ISNUMBER(admin1listsize),COUNTIF(admin1listsize,"&lt;="&amp;admin1listsize),COUNTIF(admin1listsize,"&lt;="&amp;admin1listsize)+SUM(ISNUMBER(admin1listsize))),ROWS(D$3:D370)+SUM(ISBLANK(admin1listsize))),NOT(admin1listsize="")*IF(ISNUMBER(admin1listsize),COUNTIF(admin1listsize,"&lt;="&amp;admin1listsize),COUNTIF(admin1listsize,"&lt;="&amp;admin1listsize)+SUM(ISNUMBER(admin1listsize))),0)), ""))</f>
        <v/>
      </c>
      <c r="K370" s="71"/>
    </row>
    <row r="371" spans="1:11" s="1" customFormat="1" x14ac:dyDescent="0.25">
      <c r="A371" s="93" t="str">
        <f>IF($I$1&lt;&gt;"y", "", IF(ISBLANK(DATA!D372),"",IF(ISBLANK(DATA!K372),"NO DATA",DATA!K372)))</f>
        <v/>
      </c>
      <c r="B371" s="93" t="str">
        <f>IF($I$1&lt;&gt;"y", "",IF(ISBLANK(DATA!D372),"", IF(ISBLANK(DATA!L372),"NO DATA",DATA!L372)))</f>
        <v/>
      </c>
      <c r="C371" s="93" t="str">
        <f t="shared" si="17"/>
        <v/>
      </c>
      <c r="D371" s="93" t="str">
        <f>IF($I$1&lt;&gt;"y", "", IF(C372="", "", IFERROR(LOOKUP(2,1/(COUNTIF($D$2:D370,mergednames)=0),mergednames), "")))</f>
        <v/>
      </c>
      <c r="E371" s="93" t="str">
        <f t="shared" si="16"/>
        <v/>
      </c>
      <c r="F371" s="93" t="str">
        <f>IF($I$1&lt;&gt;"y", "", IF(A372="", "", IFERROR(LOOKUP(2,1/(COUNTIF($F$2:F370,get_country)=0),get_country), "")))</f>
        <v/>
      </c>
      <c r="G371" s="93" t="str">
        <f t="shared" si="15"/>
        <v/>
      </c>
      <c r="H371" s="67" t="str">
        <f t="array" aca="1" ref="H371" ca="1">IF($I$1&lt;&gt;"y", "", IFERROR(INDEX(countrylistsize,MATCH(SMALL(NOT(countrylistsize="")*IF(ISNUMBER(countrylistsize),COUNTIF(countrylistsize,"&lt;="&amp;countrylistsize),COUNTIF(countrylistsize,"&lt;="&amp;countrylistsize)+SUM(ISNUMBER(countrylistsize))),ROWS(F$3:F371)+SUM(ISBLANK(countrylistsize))),NOT(countrylistsize="")*IF(ISNUMBER(countrylistsize),COUNTIF(countrylistsize,"&lt;="&amp;countrylistsize),COUNTIF(countrylistsize,"&lt;="&amp;countrylistsize)+SUM(ISNUMBER(countrylistsize))),0)), ""))</f>
        <v/>
      </c>
      <c r="I371" s="70"/>
      <c r="J371" s="67" t="str">
        <f t="array" aca="1" ref="J371" ca="1">IF($I$1&lt;&gt;"y", "", IFERROR(INDEX(admin1listsize,MATCH(SMALL(NOT(admin1listsize="")*IF(ISNUMBER(admin1listsize),COUNTIF(admin1listsize,"&lt;="&amp;admin1listsize),COUNTIF(admin1listsize,"&lt;="&amp;admin1listsize)+SUM(ISNUMBER(admin1listsize))),ROWS(D$3:D371)+SUM(ISBLANK(admin1listsize))),NOT(admin1listsize="")*IF(ISNUMBER(admin1listsize),COUNTIF(admin1listsize,"&lt;="&amp;admin1listsize),COUNTIF(admin1listsize,"&lt;="&amp;admin1listsize)+SUM(ISNUMBER(admin1listsize))),0)), ""))</f>
        <v/>
      </c>
      <c r="K371" s="71"/>
    </row>
    <row r="372" spans="1:11" s="1" customFormat="1" x14ac:dyDescent="0.25">
      <c r="A372" s="93" t="str">
        <f>IF($I$1&lt;&gt;"y", "", IF(ISBLANK(DATA!D373),"",IF(ISBLANK(DATA!K373),"NO DATA",DATA!K373)))</f>
        <v/>
      </c>
      <c r="B372" s="93" t="str">
        <f>IF($I$1&lt;&gt;"y", "",IF(ISBLANK(DATA!D373),"", IF(ISBLANK(DATA!L373),"NO DATA",DATA!L373)))</f>
        <v/>
      </c>
      <c r="C372" s="93" t="str">
        <f t="shared" si="17"/>
        <v/>
      </c>
      <c r="D372" s="93" t="str">
        <f>IF($I$1&lt;&gt;"y", "", IF(C373="", "", IFERROR(LOOKUP(2,1/(COUNTIF($D$2:D371,mergednames)=0),mergednames), "")))</f>
        <v/>
      </c>
      <c r="E372" s="93" t="str">
        <f t="shared" si="16"/>
        <v/>
      </c>
      <c r="F372" s="93" t="str">
        <f>IF($I$1&lt;&gt;"y", "", IF(A373="", "", IFERROR(LOOKUP(2,1/(COUNTIF($F$2:F371,get_country)=0),get_country), "")))</f>
        <v/>
      </c>
      <c r="G372" s="93" t="str">
        <f t="shared" si="15"/>
        <v/>
      </c>
      <c r="H372" s="67" t="str">
        <f t="array" aca="1" ref="H372" ca="1">IF($I$1&lt;&gt;"y", "", IFERROR(INDEX(countrylistsize,MATCH(SMALL(NOT(countrylistsize="")*IF(ISNUMBER(countrylistsize),COUNTIF(countrylistsize,"&lt;="&amp;countrylistsize),COUNTIF(countrylistsize,"&lt;="&amp;countrylistsize)+SUM(ISNUMBER(countrylistsize))),ROWS(F$3:F372)+SUM(ISBLANK(countrylistsize))),NOT(countrylistsize="")*IF(ISNUMBER(countrylistsize),COUNTIF(countrylistsize,"&lt;="&amp;countrylistsize),COUNTIF(countrylistsize,"&lt;="&amp;countrylistsize)+SUM(ISNUMBER(countrylistsize))),0)), ""))</f>
        <v/>
      </c>
      <c r="I372" s="70"/>
      <c r="J372" s="67" t="str">
        <f t="array" aca="1" ref="J372" ca="1">IF($I$1&lt;&gt;"y", "", IFERROR(INDEX(admin1listsize,MATCH(SMALL(NOT(admin1listsize="")*IF(ISNUMBER(admin1listsize),COUNTIF(admin1listsize,"&lt;="&amp;admin1listsize),COUNTIF(admin1listsize,"&lt;="&amp;admin1listsize)+SUM(ISNUMBER(admin1listsize))),ROWS(D$3:D372)+SUM(ISBLANK(admin1listsize))),NOT(admin1listsize="")*IF(ISNUMBER(admin1listsize),COUNTIF(admin1listsize,"&lt;="&amp;admin1listsize),COUNTIF(admin1listsize,"&lt;="&amp;admin1listsize)+SUM(ISNUMBER(admin1listsize))),0)), ""))</f>
        <v/>
      </c>
      <c r="K372" s="71"/>
    </row>
    <row r="373" spans="1:11" s="1" customFormat="1" x14ac:dyDescent="0.25">
      <c r="A373" s="93" t="str">
        <f>IF($I$1&lt;&gt;"y", "", IF(ISBLANK(DATA!D374),"",IF(ISBLANK(DATA!K374),"NO DATA",DATA!K374)))</f>
        <v/>
      </c>
      <c r="B373" s="93" t="str">
        <f>IF($I$1&lt;&gt;"y", "",IF(ISBLANK(DATA!D374),"", IF(ISBLANK(DATA!L374),"NO DATA",DATA!L374)))</f>
        <v/>
      </c>
      <c r="C373" s="93" t="str">
        <f t="shared" si="17"/>
        <v/>
      </c>
      <c r="D373" s="93" t="str">
        <f>IF($I$1&lt;&gt;"y", "", IF(C374="", "", IFERROR(LOOKUP(2,1/(COUNTIF($D$2:D372,mergednames)=0),mergednames), "")))</f>
        <v/>
      </c>
      <c r="E373" s="93" t="str">
        <f t="shared" si="16"/>
        <v/>
      </c>
      <c r="F373" s="93" t="str">
        <f>IF($I$1&lt;&gt;"y", "", IF(A374="", "", IFERROR(LOOKUP(2,1/(COUNTIF($F$2:F372,get_country)=0),get_country), "")))</f>
        <v/>
      </c>
      <c r="G373" s="93" t="str">
        <f t="shared" si="15"/>
        <v/>
      </c>
      <c r="H373" s="67" t="str">
        <f t="array" aca="1" ref="H373" ca="1">IF($I$1&lt;&gt;"y", "", IFERROR(INDEX(countrylistsize,MATCH(SMALL(NOT(countrylistsize="")*IF(ISNUMBER(countrylistsize),COUNTIF(countrylistsize,"&lt;="&amp;countrylistsize),COUNTIF(countrylistsize,"&lt;="&amp;countrylistsize)+SUM(ISNUMBER(countrylistsize))),ROWS(F$3:F373)+SUM(ISBLANK(countrylistsize))),NOT(countrylistsize="")*IF(ISNUMBER(countrylistsize),COUNTIF(countrylistsize,"&lt;="&amp;countrylistsize),COUNTIF(countrylistsize,"&lt;="&amp;countrylistsize)+SUM(ISNUMBER(countrylistsize))),0)), ""))</f>
        <v/>
      </c>
      <c r="I373" s="70"/>
      <c r="J373" s="67" t="str">
        <f t="array" aca="1" ref="J373" ca="1">IF($I$1&lt;&gt;"y", "", IFERROR(INDEX(admin1listsize,MATCH(SMALL(NOT(admin1listsize="")*IF(ISNUMBER(admin1listsize),COUNTIF(admin1listsize,"&lt;="&amp;admin1listsize),COUNTIF(admin1listsize,"&lt;="&amp;admin1listsize)+SUM(ISNUMBER(admin1listsize))),ROWS(D$3:D373)+SUM(ISBLANK(admin1listsize))),NOT(admin1listsize="")*IF(ISNUMBER(admin1listsize),COUNTIF(admin1listsize,"&lt;="&amp;admin1listsize),COUNTIF(admin1listsize,"&lt;="&amp;admin1listsize)+SUM(ISNUMBER(admin1listsize))),0)), ""))</f>
        <v/>
      </c>
      <c r="K373" s="71"/>
    </row>
    <row r="374" spans="1:11" s="1" customFormat="1" x14ac:dyDescent="0.25">
      <c r="A374" s="93" t="str">
        <f>IF($I$1&lt;&gt;"y", "", IF(ISBLANK(DATA!D375),"",IF(ISBLANK(DATA!K375),"NO DATA",DATA!K375)))</f>
        <v/>
      </c>
      <c r="B374" s="93" t="str">
        <f>IF($I$1&lt;&gt;"y", "",IF(ISBLANK(DATA!D375),"", IF(ISBLANK(DATA!L375),"NO DATA",DATA!L375)))</f>
        <v/>
      </c>
      <c r="C374" s="93" t="str">
        <f t="shared" si="17"/>
        <v/>
      </c>
      <c r="D374" s="93" t="str">
        <f>IF($I$1&lt;&gt;"y", "", IF(C375="", "", IFERROR(LOOKUP(2,1/(COUNTIF($D$2:D373,mergednames)=0),mergednames), "")))</f>
        <v/>
      </c>
      <c r="E374" s="93" t="str">
        <f t="shared" si="16"/>
        <v/>
      </c>
      <c r="F374" s="93" t="str">
        <f>IF($I$1&lt;&gt;"y", "", IF(A375="", "", IFERROR(LOOKUP(2,1/(COUNTIF($F$2:F373,get_country)=0),get_country), "")))</f>
        <v/>
      </c>
      <c r="G374" s="93" t="str">
        <f t="shared" si="15"/>
        <v/>
      </c>
      <c r="H374" s="67" t="str">
        <f t="array" aca="1" ref="H374" ca="1">IF($I$1&lt;&gt;"y", "", IFERROR(INDEX(countrylistsize,MATCH(SMALL(NOT(countrylistsize="")*IF(ISNUMBER(countrylistsize),COUNTIF(countrylistsize,"&lt;="&amp;countrylistsize),COUNTIF(countrylistsize,"&lt;="&amp;countrylistsize)+SUM(ISNUMBER(countrylistsize))),ROWS(F$3:F374)+SUM(ISBLANK(countrylistsize))),NOT(countrylistsize="")*IF(ISNUMBER(countrylistsize),COUNTIF(countrylistsize,"&lt;="&amp;countrylistsize),COUNTIF(countrylistsize,"&lt;="&amp;countrylistsize)+SUM(ISNUMBER(countrylistsize))),0)), ""))</f>
        <v/>
      </c>
      <c r="I374" s="70"/>
      <c r="J374" s="67" t="str">
        <f t="array" aca="1" ref="J374" ca="1">IF($I$1&lt;&gt;"y", "", IFERROR(INDEX(admin1listsize,MATCH(SMALL(NOT(admin1listsize="")*IF(ISNUMBER(admin1listsize),COUNTIF(admin1listsize,"&lt;="&amp;admin1listsize),COUNTIF(admin1listsize,"&lt;="&amp;admin1listsize)+SUM(ISNUMBER(admin1listsize))),ROWS(D$3:D374)+SUM(ISBLANK(admin1listsize))),NOT(admin1listsize="")*IF(ISNUMBER(admin1listsize),COUNTIF(admin1listsize,"&lt;="&amp;admin1listsize),COUNTIF(admin1listsize,"&lt;="&amp;admin1listsize)+SUM(ISNUMBER(admin1listsize))),0)), ""))</f>
        <v/>
      </c>
      <c r="K374" s="71"/>
    </row>
    <row r="375" spans="1:11" s="1" customFormat="1" x14ac:dyDescent="0.25">
      <c r="A375" s="93" t="str">
        <f>IF($I$1&lt;&gt;"y", "", IF(ISBLANK(DATA!D376),"",IF(ISBLANK(DATA!K376),"NO DATA",DATA!K376)))</f>
        <v/>
      </c>
      <c r="B375" s="93" t="str">
        <f>IF($I$1&lt;&gt;"y", "",IF(ISBLANK(DATA!D376),"", IF(ISBLANK(DATA!L376),"NO DATA",DATA!L376)))</f>
        <v/>
      </c>
      <c r="C375" s="93" t="str">
        <f t="shared" si="17"/>
        <v/>
      </c>
      <c r="D375" s="93" t="str">
        <f>IF($I$1&lt;&gt;"y", "", IF(C376="", "", IFERROR(LOOKUP(2,1/(COUNTIF($D$2:D374,mergednames)=0),mergednames), "")))</f>
        <v/>
      </c>
      <c r="E375" s="93" t="str">
        <f t="shared" si="16"/>
        <v/>
      </c>
      <c r="F375" s="93" t="str">
        <f>IF($I$1&lt;&gt;"y", "", IF(A376="", "", IFERROR(LOOKUP(2,1/(COUNTIF($F$2:F374,get_country)=0),get_country), "")))</f>
        <v/>
      </c>
      <c r="G375" s="93" t="str">
        <f t="shared" si="15"/>
        <v/>
      </c>
      <c r="H375" s="67" t="str">
        <f t="array" aca="1" ref="H375" ca="1">IF($I$1&lt;&gt;"y", "", IFERROR(INDEX(countrylistsize,MATCH(SMALL(NOT(countrylistsize="")*IF(ISNUMBER(countrylistsize),COUNTIF(countrylistsize,"&lt;="&amp;countrylistsize),COUNTIF(countrylistsize,"&lt;="&amp;countrylistsize)+SUM(ISNUMBER(countrylistsize))),ROWS(F$3:F375)+SUM(ISBLANK(countrylistsize))),NOT(countrylistsize="")*IF(ISNUMBER(countrylistsize),COUNTIF(countrylistsize,"&lt;="&amp;countrylistsize),COUNTIF(countrylistsize,"&lt;="&amp;countrylistsize)+SUM(ISNUMBER(countrylistsize))),0)), ""))</f>
        <v/>
      </c>
      <c r="I375" s="70"/>
      <c r="J375" s="67" t="str">
        <f t="array" aca="1" ref="J375" ca="1">IF($I$1&lt;&gt;"y", "", IFERROR(INDEX(admin1listsize,MATCH(SMALL(NOT(admin1listsize="")*IF(ISNUMBER(admin1listsize),COUNTIF(admin1listsize,"&lt;="&amp;admin1listsize),COUNTIF(admin1listsize,"&lt;="&amp;admin1listsize)+SUM(ISNUMBER(admin1listsize))),ROWS(D$3:D375)+SUM(ISBLANK(admin1listsize))),NOT(admin1listsize="")*IF(ISNUMBER(admin1listsize),COUNTIF(admin1listsize,"&lt;="&amp;admin1listsize),COUNTIF(admin1listsize,"&lt;="&amp;admin1listsize)+SUM(ISNUMBER(admin1listsize))),0)), ""))</f>
        <v/>
      </c>
      <c r="K375" s="71"/>
    </row>
    <row r="376" spans="1:11" s="1" customFormat="1" x14ac:dyDescent="0.25">
      <c r="A376" s="93" t="str">
        <f>IF($I$1&lt;&gt;"y", "", IF(ISBLANK(DATA!D377),"",IF(ISBLANK(DATA!K377),"NO DATA",DATA!K377)))</f>
        <v/>
      </c>
      <c r="B376" s="93" t="str">
        <f>IF($I$1&lt;&gt;"y", "",IF(ISBLANK(DATA!D377),"", IF(ISBLANK(DATA!L377),"NO DATA",DATA!L377)))</f>
        <v/>
      </c>
      <c r="C376" s="93" t="str">
        <f t="shared" si="17"/>
        <v/>
      </c>
      <c r="D376" s="93" t="str">
        <f>IF($I$1&lt;&gt;"y", "", IF(C377="", "", IFERROR(LOOKUP(2,1/(COUNTIF($D$2:D375,mergednames)=0),mergednames), "")))</f>
        <v/>
      </c>
      <c r="E376" s="93" t="str">
        <f t="shared" si="16"/>
        <v/>
      </c>
      <c r="F376" s="93" t="str">
        <f>IF($I$1&lt;&gt;"y", "", IF(A377="", "", IFERROR(LOOKUP(2,1/(COUNTIF($F$2:F375,get_country)=0),get_country), "")))</f>
        <v/>
      </c>
      <c r="G376" s="93" t="str">
        <f t="shared" si="15"/>
        <v/>
      </c>
      <c r="H376" s="67" t="str">
        <f t="array" aca="1" ref="H376" ca="1">IF($I$1&lt;&gt;"y", "", IFERROR(INDEX(countrylistsize,MATCH(SMALL(NOT(countrylistsize="")*IF(ISNUMBER(countrylistsize),COUNTIF(countrylistsize,"&lt;="&amp;countrylistsize),COUNTIF(countrylistsize,"&lt;="&amp;countrylistsize)+SUM(ISNUMBER(countrylistsize))),ROWS(F$3:F376)+SUM(ISBLANK(countrylistsize))),NOT(countrylistsize="")*IF(ISNUMBER(countrylistsize),COUNTIF(countrylistsize,"&lt;="&amp;countrylistsize),COUNTIF(countrylistsize,"&lt;="&amp;countrylistsize)+SUM(ISNUMBER(countrylistsize))),0)), ""))</f>
        <v/>
      </c>
      <c r="I376" s="70"/>
      <c r="J376" s="67" t="str">
        <f t="array" aca="1" ref="J376" ca="1">IF($I$1&lt;&gt;"y", "", IFERROR(INDEX(admin1listsize,MATCH(SMALL(NOT(admin1listsize="")*IF(ISNUMBER(admin1listsize),COUNTIF(admin1listsize,"&lt;="&amp;admin1listsize),COUNTIF(admin1listsize,"&lt;="&amp;admin1listsize)+SUM(ISNUMBER(admin1listsize))),ROWS(D$3:D376)+SUM(ISBLANK(admin1listsize))),NOT(admin1listsize="")*IF(ISNUMBER(admin1listsize),COUNTIF(admin1listsize,"&lt;="&amp;admin1listsize),COUNTIF(admin1listsize,"&lt;="&amp;admin1listsize)+SUM(ISNUMBER(admin1listsize))),0)), ""))</f>
        <v/>
      </c>
      <c r="K376" s="71"/>
    </row>
    <row r="377" spans="1:11" s="1" customFormat="1" x14ac:dyDescent="0.25">
      <c r="A377" s="93" t="str">
        <f>IF($I$1&lt;&gt;"y", "", IF(ISBLANK(DATA!D378),"",IF(ISBLANK(DATA!K378),"NO DATA",DATA!K378)))</f>
        <v/>
      </c>
      <c r="B377" s="93" t="str">
        <f>IF($I$1&lt;&gt;"y", "",IF(ISBLANK(DATA!D378),"", IF(ISBLANK(DATA!L378),"NO DATA",DATA!L378)))</f>
        <v/>
      </c>
      <c r="C377" s="93" t="str">
        <f t="shared" si="17"/>
        <v/>
      </c>
      <c r="D377" s="93" t="str">
        <f>IF($I$1&lt;&gt;"y", "", IF(C378="", "", IFERROR(LOOKUP(2,1/(COUNTIF($D$2:D376,mergednames)=0),mergednames), "")))</f>
        <v/>
      </c>
      <c r="E377" s="93" t="str">
        <f t="shared" si="16"/>
        <v/>
      </c>
      <c r="F377" s="93" t="str">
        <f>IF($I$1&lt;&gt;"y", "", IF(A378="", "", IFERROR(LOOKUP(2,1/(COUNTIF($F$2:F376,get_country)=0),get_country), "")))</f>
        <v/>
      </c>
      <c r="G377" s="93" t="str">
        <f t="shared" si="15"/>
        <v/>
      </c>
      <c r="H377" s="67" t="str">
        <f t="array" aca="1" ref="H377" ca="1">IF($I$1&lt;&gt;"y", "", IFERROR(INDEX(countrylistsize,MATCH(SMALL(NOT(countrylistsize="")*IF(ISNUMBER(countrylistsize),COUNTIF(countrylistsize,"&lt;="&amp;countrylistsize),COUNTIF(countrylistsize,"&lt;="&amp;countrylistsize)+SUM(ISNUMBER(countrylistsize))),ROWS(F$3:F377)+SUM(ISBLANK(countrylistsize))),NOT(countrylistsize="")*IF(ISNUMBER(countrylistsize),COUNTIF(countrylistsize,"&lt;="&amp;countrylistsize),COUNTIF(countrylistsize,"&lt;="&amp;countrylistsize)+SUM(ISNUMBER(countrylistsize))),0)), ""))</f>
        <v/>
      </c>
      <c r="I377" s="70"/>
      <c r="J377" s="67" t="str">
        <f t="array" aca="1" ref="J377" ca="1">IF($I$1&lt;&gt;"y", "", IFERROR(INDEX(admin1listsize,MATCH(SMALL(NOT(admin1listsize="")*IF(ISNUMBER(admin1listsize),COUNTIF(admin1listsize,"&lt;="&amp;admin1listsize),COUNTIF(admin1listsize,"&lt;="&amp;admin1listsize)+SUM(ISNUMBER(admin1listsize))),ROWS(D$3:D377)+SUM(ISBLANK(admin1listsize))),NOT(admin1listsize="")*IF(ISNUMBER(admin1listsize),COUNTIF(admin1listsize,"&lt;="&amp;admin1listsize),COUNTIF(admin1listsize,"&lt;="&amp;admin1listsize)+SUM(ISNUMBER(admin1listsize))),0)), ""))</f>
        <v/>
      </c>
      <c r="K377" s="71"/>
    </row>
    <row r="378" spans="1:11" s="1" customFormat="1" x14ac:dyDescent="0.25">
      <c r="A378" s="93" t="str">
        <f>IF($I$1&lt;&gt;"y", "", IF(ISBLANK(DATA!D379),"",IF(ISBLANK(DATA!K379),"NO DATA",DATA!K379)))</f>
        <v/>
      </c>
      <c r="B378" s="93" t="str">
        <f>IF($I$1&lt;&gt;"y", "",IF(ISBLANK(DATA!D379),"", IF(ISBLANK(DATA!L379),"NO DATA",DATA!L379)))</f>
        <v/>
      </c>
      <c r="C378" s="93" t="str">
        <f t="shared" si="17"/>
        <v/>
      </c>
      <c r="D378" s="93" t="str">
        <f>IF($I$1&lt;&gt;"y", "", IF(C379="", "", IFERROR(LOOKUP(2,1/(COUNTIF($D$2:D377,mergednames)=0),mergednames), "")))</f>
        <v/>
      </c>
      <c r="E378" s="93" t="str">
        <f t="shared" si="16"/>
        <v/>
      </c>
      <c r="F378" s="93" t="str">
        <f>IF($I$1&lt;&gt;"y", "", IF(A379="", "", IFERROR(LOOKUP(2,1/(COUNTIF($F$2:F377,get_country)=0),get_country), "")))</f>
        <v/>
      </c>
      <c r="G378" s="93" t="str">
        <f t="shared" si="15"/>
        <v/>
      </c>
      <c r="H378" s="67" t="str">
        <f t="array" aca="1" ref="H378" ca="1">IF($I$1&lt;&gt;"y", "", IFERROR(INDEX(countrylistsize,MATCH(SMALL(NOT(countrylistsize="")*IF(ISNUMBER(countrylistsize),COUNTIF(countrylistsize,"&lt;="&amp;countrylistsize),COUNTIF(countrylistsize,"&lt;="&amp;countrylistsize)+SUM(ISNUMBER(countrylistsize))),ROWS(F$3:F378)+SUM(ISBLANK(countrylistsize))),NOT(countrylistsize="")*IF(ISNUMBER(countrylistsize),COUNTIF(countrylistsize,"&lt;="&amp;countrylistsize),COUNTIF(countrylistsize,"&lt;="&amp;countrylistsize)+SUM(ISNUMBER(countrylistsize))),0)), ""))</f>
        <v/>
      </c>
      <c r="I378" s="70"/>
      <c r="J378" s="67" t="str">
        <f t="array" aca="1" ref="J378" ca="1">IF($I$1&lt;&gt;"y", "", IFERROR(INDEX(admin1listsize,MATCH(SMALL(NOT(admin1listsize="")*IF(ISNUMBER(admin1listsize),COUNTIF(admin1listsize,"&lt;="&amp;admin1listsize),COUNTIF(admin1listsize,"&lt;="&amp;admin1listsize)+SUM(ISNUMBER(admin1listsize))),ROWS(D$3:D378)+SUM(ISBLANK(admin1listsize))),NOT(admin1listsize="")*IF(ISNUMBER(admin1listsize),COUNTIF(admin1listsize,"&lt;="&amp;admin1listsize),COUNTIF(admin1listsize,"&lt;="&amp;admin1listsize)+SUM(ISNUMBER(admin1listsize))),0)), ""))</f>
        <v/>
      </c>
      <c r="K378" s="71"/>
    </row>
    <row r="379" spans="1:11" s="1" customFormat="1" x14ac:dyDescent="0.25">
      <c r="A379" s="93" t="str">
        <f>IF($I$1&lt;&gt;"y", "", IF(ISBLANK(DATA!D380),"",IF(ISBLANK(DATA!K380),"NO DATA",DATA!K380)))</f>
        <v/>
      </c>
      <c r="B379" s="93" t="str">
        <f>IF($I$1&lt;&gt;"y", "",IF(ISBLANK(DATA!D380),"", IF(ISBLANK(DATA!L380),"NO DATA",DATA!L380)))</f>
        <v/>
      </c>
      <c r="C379" s="93" t="str">
        <f t="shared" si="17"/>
        <v/>
      </c>
      <c r="D379" s="93" t="str">
        <f>IF($I$1&lt;&gt;"y", "", IF(C380="", "", IFERROR(LOOKUP(2,1/(COUNTIF($D$2:D378,mergednames)=0),mergednames), "")))</f>
        <v/>
      </c>
      <c r="E379" s="93" t="str">
        <f t="shared" si="16"/>
        <v/>
      </c>
      <c r="F379" s="93" t="str">
        <f>IF($I$1&lt;&gt;"y", "", IF(A380="", "", IFERROR(LOOKUP(2,1/(COUNTIF($F$2:F378,get_country)=0),get_country), "")))</f>
        <v/>
      </c>
      <c r="G379" s="93" t="str">
        <f t="shared" si="15"/>
        <v/>
      </c>
      <c r="H379" s="67" t="str">
        <f t="array" aca="1" ref="H379" ca="1">IF($I$1&lt;&gt;"y", "", IFERROR(INDEX(countrylistsize,MATCH(SMALL(NOT(countrylistsize="")*IF(ISNUMBER(countrylistsize),COUNTIF(countrylistsize,"&lt;="&amp;countrylistsize),COUNTIF(countrylistsize,"&lt;="&amp;countrylistsize)+SUM(ISNUMBER(countrylistsize))),ROWS(F$3:F379)+SUM(ISBLANK(countrylistsize))),NOT(countrylistsize="")*IF(ISNUMBER(countrylistsize),COUNTIF(countrylistsize,"&lt;="&amp;countrylistsize),COUNTIF(countrylistsize,"&lt;="&amp;countrylistsize)+SUM(ISNUMBER(countrylistsize))),0)), ""))</f>
        <v/>
      </c>
      <c r="I379" s="70"/>
      <c r="J379" s="67" t="str">
        <f t="array" aca="1" ref="J379" ca="1">IF($I$1&lt;&gt;"y", "", IFERROR(INDEX(admin1listsize,MATCH(SMALL(NOT(admin1listsize="")*IF(ISNUMBER(admin1listsize),COUNTIF(admin1listsize,"&lt;="&amp;admin1listsize),COUNTIF(admin1listsize,"&lt;="&amp;admin1listsize)+SUM(ISNUMBER(admin1listsize))),ROWS(D$3:D379)+SUM(ISBLANK(admin1listsize))),NOT(admin1listsize="")*IF(ISNUMBER(admin1listsize),COUNTIF(admin1listsize,"&lt;="&amp;admin1listsize),COUNTIF(admin1listsize,"&lt;="&amp;admin1listsize)+SUM(ISNUMBER(admin1listsize))),0)), ""))</f>
        <v/>
      </c>
      <c r="K379" s="71"/>
    </row>
    <row r="380" spans="1:11" s="1" customFormat="1" x14ac:dyDescent="0.25">
      <c r="A380" s="93" t="str">
        <f>IF($I$1&lt;&gt;"y", "", IF(ISBLANK(DATA!D381),"",IF(ISBLANK(DATA!K381),"NO DATA",DATA!K381)))</f>
        <v/>
      </c>
      <c r="B380" s="93" t="str">
        <f>IF($I$1&lt;&gt;"y", "",IF(ISBLANK(DATA!D381),"", IF(ISBLANK(DATA!L381),"NO DATA",DATA!L381)))</f>
        <v/>
      </c>
      <c r="C380" s="93" t="str">
        <f t="shared" si="17"/>
        <v/>
      </c>
      <c r="D380" s="93" t="str">
        <f>IF($I$1&lt;&gt;"y", "", IF(C381="", "", IFERROR(LOOKUP(2,1/(COUNTIF($D$2:D379,mergednames)=0),mergednames), "")))</f>
        <v/>
      </c>
      <c r="E380" s="93" t="str">
        <f t="shared" si="16"/>
        <v/>
      </c>
      <c r="F380" s="93" t="str">
        <f>IF($I$1&lt;&gt;"y", "", IF(A381="", "", IFERROR(LOOKUP(2,1/(COUNTIF($F$2:F379,get_country)=0),get_country), "")))</f>
        <v/>
      </c>
      <c r="G380" s="93" t="str">
        <f t="shared" si="15"/>
        <v/>
      </c>
      <c r="H380" s="67" t="str">
        <f t="array" aca="1" ref="H380" ca="1">IF($I$1&lt;&gt;"y", "", IFERROR(INDEX(countrylistsize,MATCH(SMALL(NOT(countrylistsize="")*IF(ISNUMBER(countrylistsize),COUNTIF(countrylistsize,"&lt;="&amp;countrylistsize),COUNTIF(countrylistsize,"&lt;="&amp;countrylistsize)+SUM(ISNUMBER(countrylistsize))),ROWS(F$3:F380)+SUM(ISBLANK(countrylistsize))),NOT(countrylistsize="")*IF(ISNUMBER(countrylistsize),COUNTIF(countrylistsize,"&lt;="&amp;countrylistsize),COUNTIF(countrylistsize,"&lt;="&amp;countrylistsize)+SUM(ISNUMBER(countrylistsize))),0)), ""))</f>
        <v/>
      </c>
      <c r="I380" s="70"/>
      <c r="J380" s="67" t="str">
        <f t="array" aca="1" ref="J380" ca="1">IF($I$1&lt;&gt;"y", "", IFERROR(INDEX(admin1listsize,MATCH(SMALL(NOT(admin1listsize="")*IF(ISNUMBER(admin1listsize),COUNTIF(admin1listsize,"&lt;="&amp;admin1listsize),COUNTIF(admin1listsize,"&lt;="&amp;admin1listsize)+SUM(ISNUMBER(admin1listsize))),ROWS(D$3:D380)+SUM(ISBLANK(admin1listsize))),NOT(admin1listsize="")*IF(ISNUMBER(admin1listsize),COUNTIF(admin1listsize,"&lt;="&amp;admin1listsize),COUNTIF(admin1listsize,"&lt;="&amp;admin1listsize)+SUM(ISNUMBER(admin1listsize))),0)), ""))</f>
        <v/>
      </c>
      <c r="K380" s="71"/>
    </row>
    <row r="381" spans="1:11" s="1" customFormat="1" x14ac:dyDescent="0.25">
      <c r="A381" s="93" t="str">
        <f>IF($I$1&lt;&gt;"y", "", IF(ISBLANK(DATA!D382),"",IF(ISBLANK(DATA!K382),"NO DATA",DATA!K382)))</f>
        <v/>
      </c>
      <c r="B381" s="93" t="str">
        <f>IF($I$1&lt;&gt;"y", "",IF(ISBLANK(DATA!D382),"", IF(ISBLANK(DATA!L382),"NO DATA",DATA!L382)))</f>
        <v/>
      </c>
      <c r="C381" s="93" t="str">
        <f t="shared" si="17"/>
        <v/>
      </c>
      <c r="D381" s="93" t="str">
        <f>IF($I$1&lt;&gt;"y", "", IF(C382="", "", IFERROR(LOOKUP(2,1/(COUNTIF($D$2:D380,mergednames)=0),mergednames), "")))</f>
        <v/>
      </c>
      <c r="E381" s="93" t="str">
        <f t="shared" si="16"/>
        <v/>
      </c>
      <c r="F381" s="93" t="str">
        <f>IF($I$1&lt;&gt;"y", "", IF(A382="", "", IFERROR(LOOKUP(2,1/(COUNTIF($F$2:F380,get_country)=0),get_country), "")))</f>
        <v/>
      </c>
      <c r="G381" s="93" t="str">
        <f t="shared" si="15"/>
        <v/>
      </c>
      <c r="H381" s="67" t="str">
        <f t="array" aca="1" ref="H381" ca="1">IF($I$1&lt;&gt;"y", "", IFERROR(INDEX(countrylistsize,MATCH(SMALL(NOT(countrylistsize="")*IF(ISNUMBER(countrylistsize),COUNTIF(countrylistsize,"&lt;="&amp;countrylistsize),COUNTIF(countrylistsize,"&lt;="&amp;countrylistsize)+SUM(ISNUMBER(countrylistsize))),ROWS(F$3:F381)+SUM(ISBLANK(countrylistsize))),NOT(countrylistsize="")*IF(ISNUMBER(countrylistsize),COUNTIF(countrylistsize,"&lt;="&amp;countrylistsize),COUNTIF(countrylistsize,"&lt;="&amp;countrylistsize)+SUM(ISNUMBER(countrylistsize))),0)), ""))</f>
        <v/>
      </c>
      <c r="I381" s="70"/>
      <c r="J381" s="67" t="str">
        <f t="array" aca="1" ref="J381" ca="1">IF($I$1&lt;&gt;"y", "", IFERROR(INDEX(admin1listsize,MATCH(SMALL(NOT(admin1listsize="")*IF(ISNUMBER(admin1listsize),COUNTIF(admin1listsize,"&lt;="&amp;admin1listsize),COUNTIF(admin1listsize,"&lt;="&amp;admin1listsize)+SUM(ISNUMBER(admin1listsize))),ROWS(D$3:D381)+SUM(ISBLANK(admin1listsize))),NOT(admin1listsize="")*IF(ISNUMBER(admin1listsize),COUNTIF(admin1listsize,"&lt;="&amp;admin1listsize),COUNTIF(admin1listsize,"&lt;="&amp;admin1listsize)+SUM(ISNUMBER(admin1listsize))),0)), ""))</f>
        <v/>
      </c>
      <c r="K381" s="71"/>
    </row>
    <row r="382" spans="1:11" s="1" customFormat="1" x14ac:dyDescent="0.25">
      <c r="A382" s="93" t="str">
        <f>IF($I$1&lt;&gt;"y", "", IF(ISBLANK(DATA!D383),"",IF(ISBLANK(DATA!K383),"NO DATA",DATA!K383)))</f>
        <v/>
      </c>
      <c r="B382" s="93" t="str">
        <f>IF($I$1&lt;&gt;"y", "",IF(ISBLANK(DATA!D383),"", IF(ISBLANK(DATA!L383),"NO DATA",DATA!L383)))</f>
        <v/>
      </c>
      <c r="C382" s="93" t="str">
        <f t="shared" si="17"/>
        <v/>
      </c>
      <c r="D382" s="93" t="str">
        <f>IF($I$1&lt;&gt;"y", "", IF(C383="", "", IFERROR(LOOKUP(2,1/(COUNTIF($D$2:D381,mergednames)=0),mergednames), "")))</f>
        <v/>
      </c>
      <c r="E382" s="93" t="str">
        <f t="shared" si="16"/>
        <v/>
      </c>
      <c r="F382" s="93" t="str">
        <f>IF($I$1&lt;&gt;"y", "", IF(A383="", "", IFERROR(LOOKUP(2,1/(COUNTIF($F$2:F381,get_country)=0),get_country), "")))</f>
        <v/>
      </c>
      <c r="G382" s="93" t="str">
        <f t="shared" si="15"/>
        <v/>
      </c>
      <c r="H382" s="67" t="str">
        <f t="array" aca="1" ref="H382" ca="1">IF($I$1&lt;&gt;"y", "", IFERROR(INDEX(countrylistsize,MATCH(SMALL(NOT(countrylistsize="")*IF(ISNUMBER(countrylistsize),COUNTIF(countrylistsize,"&lt;="&amp;countrylistsize),COUNTIF(countrylistsize,"&lt;="&amp;countrylistsize)+SUM(ISNUMBER(countrylistsize))),ROWS(F$3:F382)+SUM(ISBLANK(countrylistsize))),NOT(countrylistsize="")*IF(ISNUMBER(countrylistsize),COUNTIF(countrylistsize,"&lt;="&amp;countrylistsize),COUNTIF(countrylistsize,"&lt;="&amp;countrylistsize)+SUM(ISNUMBER(countrylistsize))),0)), ""))</f>
        <v/>
      </c>
      <c r="I382" s="70"/>
      <c r="J382" s="67" t="str">
        <f t="array" aca="1" ref="J382" ca="1">IF($I$1&lt;&gt;"y", "", IFERROR(INDEX(admin1listsize,MATCH(SMALL(NOT(admin1listsize="")*IF(ISNUMBER(admin1listsize),COUNTIF(admin1listsize,"&lt;="&amp;admin1listsize),COUNTIF(admin1listsize,"&lt;="&amp;admin1listsize)+SUM(ISNUMBER(admin1listsize))),ROWS(D$3:D382)+SUM(ISBLANK(admin1listsize))),NOT(admin1listsize="")*IF(ISNUMBER(admin1listsize),COUNTIF(admin1listsize,"&lt;="&amp;admin1listsize),COUNTIF(admin1listsize,"&lt;="&amp;admin1listsize)+SUM(ISNUMBER(admin1listsize))),0)), ""))</f>
        <v/>
      </c>
      <c r="K382" s="71"/>
    </row>
    <row r="383" spans="1:11" s="1" customFormat="1" x14ac:dyDescent="0.25">
      <c r="A383" s="93" t="str">
        <f>IF($I$1&lt;&gt;"y", "", IF(ISBLANK(DATA!D384),"",IF(ISBLANK(DATA!K384),"NO DATA",DATA!K384)))</f>
        <v/>
      </c>
      <c r="B383" s="93" t="str">
        <f>IF($I$1&lt;&gt;"y", "",IF(ISBLANK(DATA!D384),"", IF(ISBLANK(DATA!L384),"NO DATA",DATA!L384)))</f>
        <v/>
      </c>
      <c r="C383" s="93" t="str">
        <f t="shared" si="17"/>
        <v/>
      </c>
      <c r="D383" s="93" t="str">
        <f>IF($I$1&lt;&gt;"y", "", IF(C384="", "", IFERROR(LOOKUP(2,1/(COUNTIF($D$2:D382,mergednames)=0),mergednames), "")))</f>
        <v/>
      </c>
      <c r="E383" s="93" t="str">
        <f t="shared" si="16"/>
        <v/>
      </c>
      <c r="F383" s="93" t="str">
        <f>IF($I$1&lt;&gt;"y", "", IF(A384="", "", IFERROR(LOOKUP(2,1/(COUNTIF($F$2:F382,get_country)=0),get_country), "")))</f>
        <v/>
      </c>
      <c r="G383" s="93" t="str">
        <f t="shared" si="15"/>
        <v/>
      </c>
      <c r="H383" s="67" t="str">
        <f t="array" aca="1" ref="H383" ca="1">IF($I$1&lt;&gt;"y", "", IFERROR(INDEX(countrylistsize,MATCH(SMALL(NOT(countrylistsize="")*IF(ISNUMBER(countrylistsize),COUNTIF(countrylistsize,"&lt;="&amp;countrylistsize),COUNTIF(countrylistsize,"&lt;="&amp;countrylistsize)+SUM(ISNUMBER(countrylistsize))),ROWS(F$3:F383)+SUM(ISBLANK(countrylistsize))),NOT(countrylistsize="")*IF(ISNUMBER(countrylistsize),COUNTIF(countrylistsize,"&lt;="&amp;countrylistsize),COUNTIF(countrylistsize,"&lt;="&amp;countrylistsize)+SUM(ISNUMBER(countrylistsize))),0)), ""))</f>
        <v/>
      </c>
      <c r="I383" s="70"/>
      <c r="J383" s="67" t="str">
        <f t="array" aca="1" ref="J383" ca="1">IF($I$1&lt;&gt;"y", "", IFERROR(INDEX(admin1listsize,MATCH(SMALL(NOT(admin1listsize="")*IF(ISNUMBER(admin1listsize),COUNTIF(admin1listsize,"&lt;="&amp;admin1listsize),COUNTIF(admin1listsize,"&lt;="&amp;admin1listsize)+SUM(ISNUMBER(admin1listsize))),ROWS(D$3:D383)+SUM(ISBLANK(admin1listsize))),NOT(admin1listsize="")*IF(ISNUMBER(admin1listsize),COUNTIF(admin1listsize,"&lt;="&amp;admin1listsize),COUNTIF(admin1listsize,"&lt;="&amp;admin1listsize)+SUM(ISNUMBER(admin1listsize))),0)), ""))</f>
        <v/>
      </c>
      <c r="K383" s="71"/>
    </row>
    <row r="384" spans="1:11" s="1" customFormat="1" x14ac:dyDescent="0.25">
      <c r="A384" s="93" t="str">
        <f>IF($I$1&lt;&gt;"y", "", IF(ISBLANK(DATA!D385),"",IF(ISBLANK(DATA!K385),"NO DATA",DATA!K385)))</f>
        <v/>
      </c>
      <c r="B384" s="93" t="str">
        <f>IF($I$1&lt;&gt;"y", "",IF(ISBLANK(DATA!D385),"", IF(ISBLANK(DATA!L385),"NO DATA",DATA!L385)))</f>
        <v/>
      </c>
      <c r="C384" s="93" t="str">
        <f t="shared" si="17"/>
        <v/>
      </c>
      <c r="D384" s="93" t="str">
        <f>IF($I$1&lt;&gt;"y", "", IF(C385="", "", IFERROR(LOOKUP(2,1/(COUNTIF($D$2:D383,mergednames)=0),mergednames), "")))</f>
        <v/>
      </c>
      <c r="E384" s="93" t="str">
        <f t="shared" si="16"/>
        <v/>
      </c>
      <c r="F384" s="93" t="str">
        <f>IF($I$1&lt;&gt;"y", "", IF(A385="", "", IFERROR(LOOKUP(2,1/(COUNTIF($F$2:F383,get_country)=0),get_country), "")))</f>
        <v/>
      </c>
      <c r="G384" s="93" t="str">
        <f t="shared" si="15"/>
        <v/>
      </c>
      <c r="H384" s="67" t="str">
        <f t="array" aca="1" ref="H384" ca="1">IF($I$1&lt;&gt;"y", "", IFERROR(INDEX(countrylistsize,MATCH(SMALL(NOT(countrylistsize="")*IF(ISNUMBER(countrylistsize),COUNTIF(countrylistsize,"&lt;="&amp;countrylistsize),COUNTIF(countrylistsize,"&lt;="&amp;countrylistsize)+SUM(ISNUMBER(countrylistsize))),ROWS(F$3:F384)+SUM(ISBLANK(countrylistsize))),NOT(countrylistsize="")*IF(ISNUMBER(countrylistsize),COUNTIF(countrylistsize,"&lt;="&amp;countrylistsize),COUNTIF(countrylistsize,"&lt;="&amp;countrylistsize)+SUM(ISNUMBER(countrylistsize))),0)), ""))</f>
        <v/>
      </c>
      <c r="I384" s="70"/>
      <c r="J384" s="67" t="str">
        <f t="array" aca="1" ref="J384" ca="1">IF($I$1&lt;&gt;"y", "", IFERROR(INDEX(admin1listsize,MATCH(SMALL(NOT(admin1listsize="")*IF(ISNUMBER(admin1listsize),COUNTIF(admin1listsize,"&lt;="&amp;admin1listsize),COUNTIF(admin1listsize,"&lt;="&amp;admin1listsize)+SUM(ISNUMBER(admin1listsize))),ROWS(D$3:D384)+SUM(ISBLANK(admin1listsize))),NOT(admin1listsize="")*IF(ISNUMBER(admin1listsize),COUNTIF(admin1listsize,"&lt;="&amp;admin1listsize),COUNTIF(admin1listsize,"&lt;="&amp;admin1listsize)+SUM(ISNUMBER(admin1listsize))),0)), ""))</f>
        <v/>
      </c>
      <c r="K384" s="71"/>
    </row>
    <row r="385" spans="1:11" s="1" customFormat="1" x14ac:dyDescent="0.25">
      <c r="A385" s="93" t="str">
        <f>IF($I$1&lt;&gt;"y", "", IF(ISBLANK(DATA!D386),"",IF(ISBLANK(DATA!K386),"NO DATA",DATA!K386)))</f>
        <v/>
      </c>
      <c r="B385" s="93" t="str">
        <f>IF($I$1&lt;&gt;"y", "",IF(ISBLANK(DATA!D386),"", IF(ISBLANK(DATA!L386),"NO DATA",DATA!L386)))</f>
        <v/>
      </c>
      <c r="C385" s="93" t="str">
        <f t="shared" si="17"/>
        <v/>
      </c>
      <c r="D385" s="93" t="str">
        <f>IF($I$1&lt;&gt;"y", "", IF(C386="", "", IFERROR(LOOKUP(2,1/(COUNTIF($D$2:D384,mergednames)=0),mergednames), "")))</f>
        <v/>
      </c>
      <c r="E385" s="93" t="str">
        <f t="shared" si="16"/>
        <v/>
      </c>
      <c r="F385" s="93" t="str">
        <f>IF($I$1&lt;&gt;"y", "", IF(A386="", "", IFERROR(LOOKUP(2,1/(COUNTIF($F$2:F384,get_country)=0),get_country), "")))</f>
        <v/>
      </c>
      <c r="G385" s="93" t="str">
        <f t="shared" si="15"/>
        <v/>
      </c>
      <c r="H385" s="67" t="str">
        <f t="array" aca="1" ref="H385" ca="1">IF($I$1&lt;&gt;"y", "", IFERROR(INDEX(countrylistsize,MATCH(SMALL(NOT(countrylistsize="")*IF(ISNUMBER(countrylistsize),COUNTIF(countrylistsize,"&lt;="&amp;countrylistsize),COUNTIF(countrylistsize,"&lt;="&amp;countrylistsize)+SUM(ISNUMBER(countrylistsize))),ROWS(F$3:F385)+SUM(ISBLANK(countrylistsize))),NOT(countrylistsize="")*IF(ISNUMBER(countrylistsize),COUNTIF(countrylistsize,"&lt;="&amp;countrylistsize),COUNTIF(countrylistsize,"&lt;="&amp;countrylistsize)+SUM(ISNUMBER(countrylistsize))),0)), ""))</f>
        <v/>
      </c>
      <c r="I385" s="70"/>
      <c r="J385" s="67" t="str">
        <f t="array" aca="1" ref="J385" ca="1">IF($I$1&lt;&gt;"y", "", IFERROR(INDEX(admin1listsize,MATCH(SMALL(NOT(admin1listsize="")*IF(ISNUMBER(admin1listsize),COUNTIF(admin1listsize,"&lt;="&amp;admin1listsize),COUNTIF(admin1listsize,"&lt;="&amp;admin1listsize)+SUM(ISNUMBER(admin1listsize))),ROWS(D$3:D385)+SUM(ISBLANK(admin1listsize))),NOT(admin1listsize="")*IF(ISNUMBER(admin1listsize),COUNTIF(admin1listsize,"&lt;="&amp;admin1listsize),COUNTIF(admin1listsize,"&lt;="&amp;admin1listsize)+SUM(ISNUMBER(admin1listsize))),0)), ""))</f>
        <v/>
      </c>
      <c r="K385" s="71"/>
    </row>
    <row r="386" spans="1:11" s="1" customFormat="1" x14ac:dyDescent="0.25">
      <c r="A386" s="93" t="str">
        <f>IF($I$1&lt;&gt;"y", "", IF(ISBLANK(DATA!D387),"",IF(ISBLANK(DATA!K387),"NO DATA",DATA!K387)))</f>
        <v/>
      </c>
      <c r="B386" s="93" t="str">
        <f>IF($I$1&lt;&gt;"y", "",IF(ISBLANK(DATA!D387),"", IF(ISBLANK(DATA!L387),"NO DATA",DATA!L387)))</f>
        <v/>
      </c>
      <c r="C386" s="93" t="str">
        <f t="shared" si="17"/>
        <v/>
      </c>
      <c r="D386" s="93" t="str">
        <f>IF($I$1&lt;&gt;"y", "", IF(C387="", "", IFERROR(LOOKUP(2,1/(COUNTIF($D$2:D385,mergednames)=0),mergednames), "")))</f>
        <v/>
      </c>
      <c r="E386" s="93" t="str">
        <f t="shared" si="16"/>
        <v/>
      </c>
      <c r="F386" s="93" t="str">
        <f>IF($I$1&lt;&gt;"y", "", IF(A387="", "", IFERROR(LOOKUP(2,1/(COUNTIF($F$2:F385,get_country)=0),get_country), "")))</f>
        <v/>
      </c>
      <c r="G386" s="93" t="str">
        <f t="shared" si="15"/>
        <v/>
      </c>
      <c r="H386" s="67" t="str">
        <f t="array" aca="1" ref="H386" ca="1">IF($I$1&lt;&gt;"y", "", IFERROR(INDEX(countrylistsize,MATCH(SMALL(NOT(countrylistsize="")*IF(ISNUMBER(countrylistsize),COUNTIF(countrylistsize,"&lt;="&amp;countrylistsize),COUNTIF(countrylistsize,"&lt;="&amp;countrylistsize)+SUM(ISNUMBER(countrylistsize))),ROWS(F$3:F386)+SUM(ISBLANK(countrylistsize))),NOT(countrylistsize="")*IF(ISNUMBER(countrylistsize),COUNTIF(countrylistsize,"&lt;="&amp;countrylistsize),COUNTIF(countrylistsize,"&lt;="&amp;countrylistsize)+SUM(ISNUMBER(countrylistsize))),0)), ""))</f>
        <v/>
      </c>
      <c r="I386" s="70"/>
      <c r="J386" s="67" t="str">
        <f t="array" aca="1" ref="J386" ca="1">IF($I$1&lt;&gt;"y", "", IFERROR(INDEX(admin1listsize,MATCH(SMALL(NOT(admin1listsize="")*IF(ISNUMBER(admin1listsize),COUNTIF(admin1listsize,"&lt;="&amp;admin1listsize),COUNTIF(admin1listsize,"&lt;="&amp;admin1listsize)+SUM(ISNUMBER(admin1listsize))),ROWS(D$3:D386)+SUM(ISBLANK(admin1listsize))),NOT(admin1listsize="")*IF(ISNUMBER(admin1listsize),COUNTIF(admin1listsize,"&lt;="&amp;admin1listsize),COUNTIF(admin1listsize,"&lt;="&amp;admin1listsize)+SUM(ISNUMBER(admin1listsize))),0)), ""))</f>
        <v/>
      </c>
      <c r="K386" s="71"/>
    </row>
    <row r="387" spans="1:11" s="1" customFormat="1" x14ac:dyDescent="0.25">
      <c r="A387" s="93" t="str">
        <f>IF($I$1&lt;&gt;"y", "", IF(ISBLANK(DATA!D388),"",IF(ISBLANK(DATA!K388),"NO DATA",DATA!K388)))</f>
        <v/>
      </c>
      <c r="B387" s="93" t="str">
        <f>IF($I$1&lt;&gt;"y", "",IF(ISBLANK(DATA!D388),"", IF(ISBLANK(DATA!L388),"NO DATA",DATA!L388)))</f>
        <v/>
      </c>
      <c r="C387" s="93" t="str">
        <f t="shared" si="17"/>
        <v/>
      </c>
      <c r="D387" s="93" t="str">
        <f>IF($I$1&lt;&gt;"y", "", IF(C388="", "", IFERROR(LOOKUP(2,1/(COUNTIF($D$2:D386,mergednames)=0),mergednames), "")))</f>
        <v/>
      </c>
      <c r="E387" s="93" t="str">
        <f t="shared" si="16"/>
        <v/>
      </c>
      <c r="F387" s="93" t="str">
        <f>IF($I$1&lt;&gt;"y", "", IF(A388="", "", IFERROR(LOOKUP(2,1/(COUNTIF($F$2:F386,get_country)=0),get_country), "")))</f>
        <v/>
      </c>
      <c r="G387" s="93" t="str">
        <f t="shared" ref="G387:G450" si="18">IF($I$1&lt;&gt;"y", "", IF(F387="", "", G386+1))</f>
        <v/>
      </c>
      <c r="H387" s="67" t="str">
        <f t="array" aca="1" ref="H387" ca="1">IF($I$1&lt;&gt;"y", "", IFERROR(INDEX(countrylistsize,MATCH(SMALL(NOT(countrylistsize="")*IF(ISNUMBER(countrylistsize),COUNTIF(countrylistsize,"&lt;="&amp;countrylistsize),COUNTIF(countrylistsize,"&lt;="&amp;countrylistsize)+SUM(ISNUMBER(countrylistsize))),ROWS(F$3:F387)+SUM(ISBLANK(countrylistsize))),NOT(countrylistsize="")*IF(ISNUMBER(countrylistsize),COUNTIF(countrylistsize,"&lt;="&amp;countrylistsize),COUNTIF(countrylistsize,"&lt;="&amp;countrylistsize)+SUM(ISNUMBER(countrylistsize))),0)), ""))</f>
        <v/>
      </c>
      <c r="I387" s="70"/>
      <c r="J387" s="67" t="str">
        <f t="array" aca="1" ref="J387" ca="1">IF($I$1&lt;&gt;"y", "", IFERROR(INDEX(admin1listsize,MATCH(SMALL(NOT(admin1listsize="")*IF(ISNUMBER(admin1listsize),COUNTIF(admin1listsize,"&lt;="&amp;admin1listsize),COUNTIF(admin1listsize,"&lt;="&amp;admin1listsize)+SUM(ISNUMBER(admin1listsize))),ROWS(D$3:D387)+SUM(ISBLANK(admin1listsize))),NOT(admin1listsize="")*IF(ISNUMBER(admin1listsize),COUNTIF(admin1listsize,"&lt;="&amp;admin1listsize),COUNTIF(admin1listsize,"&lt;="&amp;admin1listsize)+SUM(ISNUMBER(admin1listsize))),0)), ""))</f>
        <v/>
      </c>
      <c r="K387" s="71"/>
    </row>
    <row r="388" spans="1:11" s="1" customFormat="1" x14ac:dyDescent="0.25">
      <c r="A388" s="93" t="str">
        <f>IF($I$1&lt;&gt;"y", "", IF(ISBLANK(DATA!D389),"",IF(ISBLANK(DATA!K389),"NO DATA",DATA!K389)))</f>
        <v/>
      </c>
      <c r="B388" s="93" t="str">
        <f>IF($I$1&lt;&gt;"y", "",IF(ISBLANK(DATA!D389),"", IF(ISBLANK(DATA!L389),"NO DATA",DATA!L389)))</f>
        <v/>
      </c>
      <c r="C388" s="93" t="str">
        <f t="shared" si="17"/>
        <v/>
      </c>
      <c r="D388" s="93" t="str">
        <f>IF($I$1&lt;&gt;"y", "", IF(C389="", "", IFERROR(LOOKUP(2,1/(COUNTIF($D$2:D387,mergednames)=0),mergednames), "")))</f>
        <v/>
      </c>
      <c r="E388" s="93" t="str">
        <f t="shared" ref="E388:E451" si="19">IF($I$1&lt;&gt;"y", "", IF(D388="", "", E387+1))</f>
        <v/>
      </c>
      <c r="F388" s="93" t="str">
        <f>IF($I$1&lt;&gt;"y", "", IF(A389="", "", IFERROR(LOOKUP(2,1/(COUNTIF($F$2:F387,get_country)=0),get_country), "")))</f>
        <v/>
      </c>
      <c r="G388" s="93" t="str">
        <f t="shared" si="18"/>
        <v/>
      </c>
      <c r="H388" s="67" t="str">
        <f t="array" aca="1" ref="H388" ca="1">IF($I$1&lt;&gt;"y", "", IFERROR(INDEX(countrylistsize,MATCH(SMALL(NOT(countrylistsize="")*IF(ISNUMBER(countrylistsize),COUNTIF(countrylistsize,"&lt;="&amp;countrylistsize),COUNTIF(countrylistsize,"&lt;="&amp;countrylistsize)+SUM(ISNUMBER(countrylistsize))),ROWS(F$3:F388)+SUM(ISBLANK(countrylistsize))),NOT(countrylistsize="")*IF(ISNUMBER(countrylistsize),COUNTIF(countrylistsize,"&lt;="&amp;countrylistsize),COUNTIF(countrylistsize,"&lt;="&amp;countrylistsize)+SUM(ISNUMBER(countrylistsize))),0)), ""))</f>
        <v/>
      </c>
      <c r="I388" s="70"/>
      <c r="J388" s="67" t="str">
        <f t="array" aca="1" ref="J388" ca="1">IF($I$1&lt;&gt;"y", "", IFERROR(INDEX(admin1listsize,MATCH(SMALL(NOT(admin1listsize="")*IF(ISNUMBER(admin1listsize),COUNTIF(admin1listsize,"&lt;="&amp;admin1listsize),COUNTIF(admin1listsize,"&lt;="&amp;admin1listsize)+SUM(ISNUMBER(admin1listsize))),ROWS(D$3:D388)+SUM(ISBLANK(admin1listsize))),NOT(admin1listsize="")*IF(ISNUMBER(admin1listsize),COUNTIF(admin1listsize,"&lt;="&amp;admin1listsize),COUNTIF(admin1listsize,"&lt;="&amp;admin1listsize)+SUM(ISNUMBER(admin1listsize))),0)), ""))</f>
        <v/>
      </c>
      <c r="K388" s="71"/>
    </row>
    <row r="389" spans="1:11" s="1" customFormat="1" x14ac:dyDescent="0.25">
      <c r="A389" s="93" t="str">
        <f>IF($I$1&lt;&gt;"y", "", IF(ISBLANK(DATA!D390),"",IF(ISBLANK(DATA!K390),"NO DATA",DATA!K390)))</f>
        <v/>
      </c>
      <c r="B389" s="93" t="str">
        <f>IF($I$1&lt;&gt;"y", "",IF(ISBLANK(DATA!D390),"", IF(ISBLANK(DATA!L390),"NO DATA",DATA!L390)))</f>
        <v/>
      </c>
      <c r="C389" s="93" t="str">
        <f t="shared" ref="C389:C452" si="20">IF($I$1&lt;&gt;"y", "", IF(A389="", "", A389&amp;"@"&amp;B389))</f>
        <v/>
      </c>
      <c r="D389" s="93" t="str">
        <f>IF($I$1&lt;&gt;"y", "", IF(C390="", "", IFERROR(LOOKUP(2,1/(COUNTIF($D$2:D388,mergednames)=0),mergednames), "")))</f>
        <v/>
      </c>
      <c r="E389" s="93" t="str">
        <f t="shared" si="19"/>
        <v/>
      </c>
      <c r="F389" s="93" t="str">
        <f>IF($I$1&lt;&gt;"y", "", IF(A390="", "", IFERROR(LOOKUP(2,1/(COUNTIF($F$2:F388,get_country)=0),get_country), "")))</f>
        <v/>
      </c>
      <c r="G389" s="93" t="str">
        <f t="shared" si="18"/>
        <v/>
      </c>
      <c r="H389" s="67" t="str">
        <f t="array" aca="1" ref="H389" ca="1">IF($I$1&lt;&gt;"y", "", IFERROR(INDEX(countrylistsize,MATCH(SMALL(NOT(countrylistsize="")*IF(ISNUMBER(countrylistsize),COUNTIF(countrylistsize,"&lt;="&amp;countrylistsize),COUNTIF(countrylistsize,"&lt;="&amp;countrylistsize)+SUM(ISNUMBER(countrylistsize))),ROWS(F$3:F389)+SUM(ISBLANK(countrylistsize))),NOT(countrylistsize="")*IF(ISNUMBER(countrylistsize),COUNTIF(countrylistsize,"&lt;="&amp;countrylistsize),COUNTIF(countrylistsize,"&lt;="&amp;countrylistsize)+SUM(ISNUMBER(countrylistsize))),0)), ""))</f>
        <v/>
      </c>
      <c r="I389" s="70"/>
      <c r="J389" s="67" t="str">
        <f t="array" aca="1" ref="J389" ca="1">IF($I$1&lt;&gt;"y", "", IFERROR(INDEX(admin1listsize,MATCH(SMALL(NOT(admin1listsize="")*IF(ISNUMBER(admin1listsize),COUNTIF(admin1listsize,"&lt;="&amp;admin1listsize),COUNTIF(admin1listsize,"&lt;="&amp;admin1listsize)+SUM(ISNUMBER(admin1listsize))),ROWS(D$3:D389)+SUM(ISBLANK(admin1listsize))),NOT(admin1listsize="")*IF(ISNUMBER(admin1listsize),COUNTIF(admin1listsize,"&lt;="&amp;admin1listsize),COUNTIF(admin1listsize,"&lt;="&amp;admin1listsize)+SUM(ISNUMBER(admin1listsize))),0)), ""))</f>
        <v/>
      </c>
      <c r="K389" s="71"/>
    </row>
    <row r="390" spans="1:11" s="1" customFormat="1" x14ac:dyDescent="0.25">
      <c r="A390" s="93" t="str">
        <f>IF($I$1&lt;&gt;"y", "", IF(ISBLANK(DATA!D391),"",IF(ISBLANK(DATA!K391),"NO DATA",DATA!K391)))</f>
        <v/>
      </c>
      <c r="B390" s="93" t="str">
        <f>IF($I$1&lt;&gt;"y", "",IF(ISBLANK(DATA!D391),"", IF(ISBLANK(DATA!L391),"NO DATA",DATA!L391)))</f>
        <v/>
      </c>
      <c r="C390" s="93" t="str">
        <f t="shared" si="20"/>
        <v/>
      </c>
      <c r="D390" s="93" t="str">
        <f>IF($I$1&lt;&gt;"y", "", IF(C391="", "", IFERROR(LOOKUP(2,1/(COUNTIF($D$2:D389,mergednames)=0),mergednames), "")))</f>
        <v/>
      </c>
      <c r="E390" s="93" t="str">
        <f t="shared" si="19"/>
        <v/>
      </c>
      <c r="F390" s="93" t="str">
        <f>IF($I$1&lt;&gt;"y", "", IF(A391="", "", IFERROR(LOOKUP(2,1/(COUNTIF($F$2:F389,get_country)=0),get_country), "")))</f>
        <v/>
      </c>
      <c r="G390" s="93" t="str">
        <f t="shared" si="18"/>
        <v/>
      </c>
      <c r="H390" s="67" t="str">
        <f t="array" aca="1" ref="H390" ca="1">IF($I$1&lt;&gt;"y", "", IFERROR(INDEX(countrylistsize,MATCH(SMALL(NOT(countrylistsize="")*IF(ISNUMBER(countrylistsize),COUNTIF(countrylistsize,"&lt;="&amp;countrylistsize),COUNTIF(countrylistsize,"&lt;="&amp;countrylistsize)+SUM(ISNUMBER(countrylistsize))),ROWS(F$3:F390)+SUM(ISBLANK(countrylistsize))),NOT(countrylistsize="")*IF(ISNUMBER(countrylistsize),COUNTIF(countrylistsize,"&lt;="&amp;countrylistsize),COUNTIF(countrylistsize,"&lt;="&amp;countrylistsize)+SUM(ISNUMBER(countrylistsize))),0)), ""))</f>
        <v/>
      </c>
      <c r="I390" s="70"/>
      <c r="J390" s="67" t="str">
        <f t="array" aca="1" ref="J390" ca="1">IF($I$1&lt;&gt;"y", "", IFERROR(INDEX(admin1listsize,MATCH(SMALL(NOT(admin1listsize="")*IF(ISNUMBER(admin1listsize),COUNTIF(admin1listsize,"&lt;="&amp;admin1listsize),COUNTIF(admin1listsize,"&lt;="&amp;admin1listsize)+SUM(ISNUMBER(admin1listsize))),ROWS(D$3:D390)+SUM(ISBLANK(admin1listsize))),NOT(admin1listsize="")*IF(ISNUMBER(admin1listsize),COUNTIF(admin1listsize,"&lt;="&amp;admin1listsize),COUNTIF(admin1listsize,"&lt;="&amp;admin1listsize)+SUM(ISNUMBER(admin1listsize))),0)), ""))</f>
        <v/>
      </c>
      <c r="K390" s="71"/>
    </row>
    <row r="391" spans="1:11" s="1" customFormat="1" x14ac:dyDescent="0.25">
      <c r="A391" s="93" t="str">
        <f>IF($I$1&lt;&gt;"y", "", IF(ISBLANK(DATA!D392),"",IF(ISBLANK(DATA!K392),"NO DATA",DATA!K392)))</f>
        <v/>
      </c>
      <c r="B391" s="93" t="str">
        <f>IF($I$1&lt;&gt;"y", "",IF(ISBLANK(DATA!D392),"", IF(ISBLANK(DATA!L392),"NO DATA",DATA!L392)))</f>
        <v/>
      </c>
      <c r="C391" s="93" t="str">
        <f t="shared" si="20"/>
        <v/>
      </c>
      <c r="D391" s="93" t="str">
        <f>IF($I$1&lt;&gt;"y", "", IF(C392="", "", IFERROR(LOOKUP(2,1/(COUNTIF($D$2:D390,mergednames)=0),mergednames), "")))</f>
        <v/>
      </c>
      <c r="E391" s="93" t="str">
        <f t="shared" si="19"/>
        <v/>
      </c>
      <c r="F391" s="93" t="str">
        <f>IF($I$1&lt;&gt;"y", "", IF(A392="", "", IFERROR(LOOKUP(2,1/(COUNTIF($F$2:F390,get_country)=0),get_country), "")))</f>
        <v/>
      </c>
      <c r="G391" s="93" t="str">
        <f t="shared" si="18"/>
        <v/>
      </c>
      <c r="H391" s="67" t="str">
        <f t="array" aca="1" ref="H391" ca="1">IF($I$1&lt;&gt;"y", "", IFERROR(INDEX(countrylistsize,MATCH(SMALL(NOT(countrylistsize="")*IF(ISNUMBER(countrylistsize),COUNTIF(countrylistsize,"&lt;="&amp;countrylistsize),COUNTIF(countrylistsize,"&lt;="&amp;countrylistsize)+SUM(ISNUMBER(countrylistsize))),ROWS(F$3:F391)+SUM(ISBLANK(countrylistsize))),NOT(countrylistsize="")*IF(ISNUMBER(countrylistsize),COUNTIF(countrylistsize,"&lt;="&amp;countrylistsize),COUNTIF(countrylistsize,"&lt;="&amp;countrylistsize)+SUM(ISNUMBER(countrylistsize))),0)), ""))</f>
        <v/>
      </c>
      <c r="I391" s="70"/>
      <c r="J391" s="67" t="str">
        <f t="array" aca="1" ref="J391" ca="1">IF($I$1&lt;&gt;"y", "", IFERROR(INDEX(admin1listsize,MATCH(SMALL(NOT(admin1listsize="")*IF(ISNUMBER(admin1listsize),COUNTIF(admin1listsize,"&lt;="&amp;admin1listsize),COUNTIF(admin1listsize,"&lt;="&amp;admin1listsize)+SUM(ISNUMBER(admin1listsize))),ROWS(D$3:D391)+SUM(ISBLANK(admin1listsize))),NOT(admin1listsize="")*IF(ISNUMBER(admin1listsize),COUNTIF(admin1listsize,"&lt;="&amp;admin1listsize),COUNTIF(admin1listsize,"&lt;="&amp;admin1listsize)+SUM(ISNUMBER(admin1listsize))),0)), ""))</f>
        <v/>
      </c>
      <c r="K391" s="71"/>
    </row>
    <row r="392" spans="1:11" s="1" customFormat="1" x14ac:dyDescent="0.25">
      <c r="A392" s="93" t="str">
        <f>IF($I$1&lt;&gt;"y", "", IF(ISBLANK(DATA!D393),"",IF(ISBLANK(DATA!K393),"NO DATA",DATA!K393)))</f>
        <v/>
      </c>
      <c r="B392" s="93" t="str">
        <f>IF($I$1&lt;&gt;"y", "",IF(ISBLANK(DATA!D393),"", IF(ISBLANK(DATA!L393),"NO DATA",DATA!L393)))</f>
        <v/>
      </c>
      <c r="C392" s="93" t="str">
        <f t="shared" si="20"/>
        <v/>
      </c>
      <c r="D392" s="93" t="str">
        <f>IF($I$1&lt;&gt;"y", "", IF(C393="", "", IFERROR(LOOKUP(2,1/(COUNTIF($D$2:D391,mergednames)=0),mergednames), "")))</f>
        <v/>
      </c>
      <c r="E392" s="93" t="str">
        <f t="shared" si="19"/>
        <v/>
      </c>
      <c r="F392" s="93" t="str">
        <f>IF($I$1&lt;&gt;"y", "", IF(A393="", "", IFERROR(LOOKUP(2,1/(COUNTIF($F$2:F391,get_country)=0),get_country), "")))</f>
        <v/>
      </c>
      <c r="G392" s="93" t="str">
        <f t="shared" si="18"/>
        <v/>
      </c>
      <c r="H392" s="67" t="str">
        <f t="array" aca="1" ref="H392" ca="1">IF($I$1&lt;&gt;"y", "", IFERROR(INDEX(countrylistsize,MATCH(SMALL(NOT(countrylistsize="")*IF(ISNUMBER(countrylistsize),COUNTIF(countrylistsize,"&lt;="&amp;countrylistsize),COUNTIF(countrylistsize,"&lt;="&amp;countrylistsize)+SUM(ISNUMBER(countrylistsize))),ROWS(F$3:F392)+SUM(ISBLANK(countrylistsize))),NOT(countrylistsize="")*IF(ISNUMBER(countrylistsize),COUNTIF(countrylistsize,"&lt;="&amp;countrylistsize),COUNTIF(countrylistsize,"&lt;="&amp;countrylistsize)+SUM(ISNUMBER(countrylistsize))),0)), ""))</f>
        <v/>
      </c>
      <c r="I392" s="70"/>
      <c r="J392" s="67" t="str">
        <f t="array" aca="1" ref="J392" ca="1">IF($I$1&lt;&gt;"y", "", IFERROR(INDEX(admin1listsize,MATCH(SMALL(NOT(admin1listsize="")*IF(ISNUMBER(admin1listsize),COUNTIF(admin1listsize,"&lt;="&amp;admin1listsize),COUNTIF(admin1listsize,"&lt;="&amp;admin1listsize)+SUM(ISNUMBER(admin1listsize))),ROWS(D$3:D392)+SUM(ISBLANK(admin1listsize))),NOT(admin1listsize="")*IF(ISNUMBER(admin1listsize),COUNTIF(admin1listsize,"&lt;="&amp;admin1listsize),COUNTIF(admin1listsize,"&lt;="&amp;admin1listsize)+SUM(ISNUMBER(admin1listsize))),0)), ""))</f>
        <v/>
      </c>
      <c r="K392" s="71"/>
    </row>
    <row r="393" spans="1:11" s="1" customFormat="1" x14ac:dyDescent="0.25">
      <c r="A393" s="93" t="str">
        <f>IF($I$1&lt;&gt;"y", "", IF(ISBLANK(DATA!D394),"",IF(ISBLANK(DATA!K394),"NO DATA",DATA!K394)))</f>
        <v/>
      </c>
      <c r="B393" s="93" t="str">
        <f>IF($I$1&lt;&gt;"y", "",IF(ISBLANK(DATA!D394),"", IF(ISBLANK(DATA!L394),"NO DATA",DATA!L394)))</f>
        <v/>
      </c>
      <c r="C393" s="93" t="str">
        <f t="shared" si="20"/>
        <v/>
      </c>
      <c r="D393" s="93" t="str">
        <f>IF($I$1&lt;&gt;"y", "", IF(C394="", "", IFERROR(LOOKUP(2,1/(COUNTIF($D$2:D392,mergednames)=0),mergednames), "")))</f>
        <v/>
      </c>
      <c r="E393" s="93" t="str">
        <f t="shared" si="19"/>
        <v/>
      </c>
      <c r="F393" s="93" t="str">
        <f>IF($I$1&lt;&gt;"y", "", IF(A394="", "", IFERROR(LOOKUP(2,1/(COUNTIF($F$2:F392,get_country)=0),get_country), "")))</f>
        <v/>
      </c>
      <c r="G393" s="93" t="str">
        <f t="shared" si="18"/>
        <v/>
      </c>
      <c r="H393" s="67" t="str">
        <f t="array" aca="1" ref="H393" ca="1">IF($I$1&lt;&gt;"y", "", IFERROR(INDEX(countrylistsize,MATCH(SMALL(NOT(countrylistsize="")*IF(ISNUMBER(countrylistsize),COUNTIF(countrylistsize,"&lt;="&amp;countrylistsize),COUNTIF(countrylistsize,"&lt;="&amp;countrylistsize)+SUM(ISNUMBER(countrylistsize))),ROWS(F$3:F393)+SUM(ISBLANK(countrylistsize))),NOT(countrylistsize="")*IF(ISNUMBER(countrylistsize),COUNTIF(countrylistsize,"&lt;="&amp;countrylistsize),COUNTIF(countrylistsize,"&lt;="&amp;countrylistsize)+SUM(ISNUMBER(countrylistsize))),0)), ""))</f>
        <v/>
      </c>
      <c r="I393" s="70"/>
      <c r="J393" s="67" t="str">
        <f t="array" aca="1" ref="J393" ca="1">IF($I$1&lt;&gt;"y", "", IFERROR(INDEX(admin1listsize,MATCH(SMALL(NOT(admin1listsize="")*IF(ISNUMBER(admin1listsize),COUNTIF(admin1listsize,"&lt;="&amp;admin1listsize),COUNTIF(admin1listsize,"&lt;="&amp;admin1listsize)+SUM(ISNUMBER(admin1listsize))),ROWS(D$3:D393)+SUM(ISBLANK(admin1listsize))),NOT(admin1listsize="")*IF(ISNUMBER(admin1listsize),COUNTIF(admin1listsize,"&lt;="&amp;admin1listsize),COUNTIF(admin1listsize,"&lt;="&amp;admin1listsize)+SUM(ISNUMBER(admin1listsize))),0)), ""))</f>
        <v/>
      </c>
      <c r="K393" s="71"/>
    </row>
    <row r="394" spans="1:11" s="1" customFormat="1" x14ac:dyDescent="0.25">
      <c r="A394" s="93" t="str">
        <f>IF($I$1&lt;&gt;"y", "", IF(ISBLANK(DATA!D395),"",IF(ISBLANK(DATA!K395),"NO DATA",DATA!K395)))</f>
        <v/>
      </c>
      <c r="B394" s="93" t="str">
        <f>IF($I$1&lt;&gt;"y", "",IF(ISBLANK(DATA!D395),"", IF(ISBLANK(DATA!L395),"NO DATA",DATA!L395)))</f>
        <v/>
      </c>
      <c r="C394" s="93" t="str">
        <f t="shared" si="20"/>
        <v/>
      </c>
      <c r="D394" s="93" t="str">
        <f>IF($I$1&lt;&gt;"y", "", IF(C395="", "", IFERROR(LOOKUP(2,1/(COUNTIF($D$2:D393,mergednames)=0),mergednames), "")))</f>
        <v/>
      </c>
      <c r="E394" s="93" t="str">
        <f t="shared" si="19"/>
        <v/>
      </c>
      <c r="F394" s="93" t="str">
        <f>IF($I$1&lt;&gt;"y", "", IF(A395="", "", IFERROR(LOOKUP(2,1/(COUNTIF($F$2:F393,get_country)=0),get_country), "")))</f>
        <v/>
      </c>
      <c r="G394" s="93" t="str">
        <f t="shared" si="18"/>
        <v/>
      </c>
      <c r="H394" s="67" t="str">
        <f t="array" aca="1" ref="H394" ca="1">IF($I$1&lt;&gt;"y", "", IFERROR(INDEX(countrylistsize,MATCH(SMALL(NOT(countrylistsize="")*IF(ISNUMBER(countrylistsize),COUNTIF(countrylistsize,"&lt;="&amp;countrylistsize),COUNTIF(countrylistsize,"&lt;="&amp;countrylistsize)+SUM(ISNUMBER(countrylistsize))),ROWS(F$3:F394)+SUM(ISBLANK(countrylistsize))),NOT(countrylistsize="")*IF(ISNUMBER(countrylistsize),COUNTIF(countrylistsize,"&lt;="&amp;countrylistsize),COUNTIF(countrylistsize,"&lt;="&amp;countrylistsize)+SUM(ISNUMBER(countrylistsize))),0)), ""))</f>
        <v/>
      </c>
      <c r="I394" s="70"/>
      <c r="J394" s="67" t="str">
        <f t="array" aca="1" ref="J394" ca="1">IF($I$1&lt;&gt;"y", "", IFERROR(INDEX(admin1listsize,MATCH(SMALL(NOT(admin1listsize="")*IF(ISNUMBER(admin1listsize),COUNTIF(admin1listsize,"&lt;="&amp;admin1listsize),COUNTIF(admin1listsize,"&lt;="&amp;admin1listsize)+SUM(ISNUMBER(admin1listsize))),ROWS(D$3:D394)+SUM(ISBLANK(admin1listsize))),NOT(admin1listsize="")*IF(ISNUMBER(admin1listsize),COUNTIF(admin1listsize,"&lt;="&amp;admin1listsize),COUNTIF(admin1listsize,"&lt;="&amp;admin1listsize)+SUM(ISNUMBER(admin1listsize))),0)), ""))</f>
        <v/>
      </c>
      <c r="K394" s="71"/>
    </row>
    <row r="395" spans="1:11" s="1" customFormat="1" x14ac:dyDescent="0.25">
      <c r="A395" s="93" t="str">
        <f>IF($I$1&lt;&gt;"y", "", IF(ISBLANK(DATA!D396),"",IF(ISBLANK(DATA!K396),"NO DATA",DATA!K396)))</f>
        <v/>
      </c>
      <c r="B395" s="93" t="str">
        <f>IF($I$1&lt;&gt;"y", "",IF(ISBLANK(DATA!D396),"", IF(ISBLANK(DATA!L396),"NO DATA",DATA!L396)))</f>
        <v/>
      </c>
      <c r="C395" s="93" t="str">
        <f t="shared" si="20"/>
        <v/>
      </c>
      <c r="D395" s="93" t="str">
        <f>IF($I$1&lt;&gt;"y", "", IF(C396="", "", IFERROR(LOOKUP(2,1/(COUNTIF($D$2:D394,mergednames)=0),mergednames), "")))</f>
        <v/>
      </c>
      <c r="E395" s="93" t="str">
        <f t="shared" si="19"/>
        <v/>
      </c>
      <c r="F395" s="93" t="str">
        <f>IF($I$1&lt;&gt;"y", "", IF(A396="", "", IFERROR(LOOKUP(2,1/(COUNTIF($F$2:F394,get_country)=0),get_country), "")))</f>
        <v/>
      </c>
      <c r="G395" s="93" t="str">
        <f t="shared" si="18"/>
        <v/>
      </c>
      <c r="H395" s="67" t="str">
        <f t="array" aca="1" ref="H395" ca="1">IF($I$1&lt;&gt;"y", "", IFERROR(INDEX(countrylistsize,MATCH(SMALL(NOT(countrylistsize="")*IF(ISNUMBER(countrylistsize),COUNTIF(countrylistsize,"&lt;="&amp;countrylistsize),COUNTIF(countrylistsize,"&lt;="&amp;countrylistsize)+SUM(ISNUMBER(countrylistsize))),ROWS(F$3:F395)+SUM(ISBLANK(countrylistsize))),NOT(countrylistsize="")*IF(ISNUMBER(countrylistsize),COUNTIF(countrylistsize,"&lt;="&amp;countrylistsize),COUNTIF(countrylistsize,"&lt;="&amp;countrylistsize)+SUM(ISNUMBER(countrylistsize))),0)), ""))</f>
        <v/>
      </c>
      <c r="I395" s="70"/>
      <c r="J395" s="67" t="str">
        <f t="array" aca="1" ref="J395" ca="1">IF($I$1&lt;&gt;"y", "", IFERROR(INDEX(admin1listsize,MATCH(SMALL(NOT(admin1listsize="")*IF(ISNUMBER(admin1listsize),COUNTIF(admin1listsize,"&lt;="&amp;admin1listsize),COUNTIF(admin1listsize,"&lt;="&amp;admin1listsize)+SUM(ISNUMBER(admin1listsize))),ROWS(D$3:D395)+SUM(ISBLANK(admin1listsize))),NOT(admin1listsize="")*IF(ISNUMBER(admin1listsize),COUNTIF(admin1listsize,"&lt;="&amp;admin1listsize),COUNTIF(admin1listsize,"&lt;="&amp;admin1listsize)+SUM(ISNUMBER(admin1listsize))),0)), ""))</f>
        <v/>
      </c>
      <c r="K395" s="71"/>
    </row>
    <row r="396" spans="1:11" s="1" customFormat="1" x14ac:dyDescent="0.25">
      <c r="A396" s="93" t="str">
        <f>IF($I$1&lt;&gt;"y", "", IF(ISBLANK(DATA!D397),"",IF(ISBLANK(DATA!K397),"NO DATA",DATA!K397)))</f>
        <v/>
      </c>
      <c r="B396" s="93" t="str">
        <f>IF($I$1&lt;&gt;"y", "",IF(ISBLANK(DATA!D397),"", IF(ISBLANK(DATA!L397),"NO DATA",DATA!L397)))</f>
        <v/>
      </c>
      <c r="C396" s="93" t="str">
        <f t="shared" si="20"/>
        <v/>
      </c>
      <c r="D396" s="93" t="str">
        <f>IF($I$1&lt;&gt;"y", "", IF(C397="", "", IFERROR(LOOKUP(2,1/(COUNTIF($D$2:D395,mergednames)=0),mergednames), "")))</f>
        <v/>
      </c>
      <c r="E396" s="93" t="str">
        <f t="shared" si="19"/>
        <v/>
      </c>
      <c r="F396" s="93" t="str">
        <f>IF($I$1&lt;&gt;"y", "", IF(A397="", "", IFERROR(LOOKUP(2,1/(COUNTIF($F$2:F395,get_country)=0),get_country), "")))</f>
        <v/>
      </c>
      <c r="G396" s="93" t="str">
        <f t="shared" si="18"/>
        <v/>
      </c>
      <c r="H396" s="67" t="str">
        <f t="array" aca="1" ref="H396" ca="1">IF($I$1&lt;&gt;"y", "", IFERROR(INDEX(countrylistsize,MATCH(SMALL(NOT(countrylistsize="")*IF(ISNUMBER(countrylistsize),COUNTIF(countrylistsize,"&lt;="&amp;countrylistsize),COUNTIF(countrylistsize,"&lt;="&amp;countrylistsize)+SUM(ISNUMBER(countrylistsize))),ROWS(F$3:F396)+SUM(ISBLANK(countrylistsize))),NOT(countrylistsize="")*IF(ISNUMBER(countrylistsize),COUNTIF(countrylistsize,"&lt;="&amp;countrylistsize),COUNTIF(countrylistsize,"&lt;="&amp;countrylistsize)+SUM(ISNUMBER(countrylistsize))),0)), ""))</f>
        <v/>
      </c>
      <c r="I396" s="70"/>
      <c r="J396" s="67" t="str">
        <f t="array" aca="1" ref="J396" ca="1">IF($I$1&lt;&gt;"y", "", IFERROR(INDEX(admin1listsize,MATCH(SMALL(NOT(admin1listsize="")*IF(ISNUMBER(admin1listsize),COUNTIF(admin1listsize,"&lt;="&amp;admin1listsize),COUNTIF(admin1listsize,"&lt;="&amp;admin1listsize)+SUM(ISNUMBER(admin1listsize))),ROWS(D$3:D396)+SUM(ISBLANK(admin1listsize))),NOT(admin1listsize="")*IF(ISNUMBER(admin1listsize),COUNTIF(admin1listsize,"&lt;="&amp;admin1listsize),COUNTIF(admin1listsize,"&lt;="&amp;admin1listsize)+SUM(ISNUMBER(admin1listsize))),0)), ""))</f>
        <v/>
      </c>
      <c r="K396" s="71"/>
    </row>
    <row r="397" spans="1:11" s="1" customFormat="1" x14ac:dyDescent="0.25">
      <c r="A397" s="93" t="str">
        <f>IF($I$1&lt;&gt;"y", "", IF(ISBLANK(DATA!D398),"",IF(ISBLANK(DATA!K398),"NO DATA",DATA!K398)))</f>
        <v/>
      </c>
      <c r="B397" s="93" t="str">
        <f>IF($I$1&lt;&gt;"y", "",IF(ISBLANK(DATA!D398),"", IF(ISBLANK(DATA!L398),"NO DATA",DATA!L398)))</f>
        <v/>
      </c>
      <c r="C397" s="93" t="str">
        <f t="shared" si="20"/>
        <v/>
      </c>
      <c r="D397" s="93" t="str">
        <f>IF($I$1&lt;&gt;"y", "", IF(C398="", "", IFERROR(LOOKUP(2,1/(COUNTIF($D$2:D396,mergednames)=0),mergednames), "")))</f>
        <v/>
      </c>
      <c r="E397" s="93" t="str">
        <f t="shared" si="19"/>
        <v/>
      </c>
      <c r="F397" s="93" t="str">
        <f>IF($I$1&lt;&gt;"y", "", IF(A398="", "", IFERROR(LOOKUP(2,1/(COUNTIF($F$2:F396,get_country)=0),get_country), "")))</f>
        <v/>
      </c>
      <c r="G397" s="93" t="str">
        <f t="shared" si="18"/>
        <v/>
      </c>
      <c r="H397" s="67" t="str">
        <f t="array" aca="1" ref="H397" ca="1">IF($I$1&lt;&gt;"y", "", IFERROR(INDEX(countrylistsize,MATCH(SMALL(NOT(countrylistsize="")*IF(ISNUMBER(countrylistsize),COUNTIF(countrylistsize,"&lt;="&amp;countrylistsize),COUNTIF(countrylistsize,"&lt;="&amp;countrylistsize)+SUM(ISNUMBER(countrylistsize))),ROWS(F$3:F397)+SUM(ISBLANK(countrylistsize))),NOT(countrylistsize="")*IF(ISNUMBER(countrylistsize),COUNTIF(countrylistsize,"&lt;="&amp;countrylistsize),COUNTIF(countrylistsize,"&lt;="&amp;countrylistsize)+SUM(ISNUMBER(countrylistsize))),0)), ""))</f>
        <v/>
      </c>
      <c r="I397" s="70"/>
      <c r="J397" s="67" t="str">
        <f t="array" aca="1" ref="J397" ca="1">IF($I$1&lt;&gt;"y", "", IFERROR(INDEX(admin1listsize,MATCH(SMALL(NOT(admin1listsize="")*IF(ISNUMBER(admin1listsize),COUNTIF(admin1listsize,"&lt;="&amp;admin1listsize),COUNTIF(admin1listsize,"&lt;="&amp;admin1listsize)+SUM(ISNUMBER(admin1listsize))),ROWS(D$3:D397)+SUM(ISBLANK(admin1listsize))),NOT(admin1listsize="")*IF(ISNUMBER(admin1listsize),COUNTIF(admin1listsize,"&lt;="&amp;admin1listsize),COUNTIF(admin1listsize,"&lt;="&amp;admin1listsize)+SUM(ISNUMBER(admin1listsize))),0)), ""))</f>
        <v/>
      </c>
      <c r="K397" s="71"/>
    </row>
    <row r="398" spans="1:11" s="1" customFormat="1" x14ac:dyDescent="0.25">
      <c r="A398" s="93" t="str">
        <f>IF($I$1&lt;&gt;"y", "", IF(ISBLANK(DATA!D399),"",IF(ISBLANK(DATA!K399),"NO DATA",DATA!K399)))</f>
        <v/>
      </c>
      <c r="B398" s="93" t="str">
        <f>IF($I$1&lt;&gt;"y", "",IF(ISBLANK(DATA!D399),"", IF(ISBLANK(DATA!L399),"NO DATA",DATA!L399)))</f>
        <v/>
      </c>
      <c r="C398" s="93" t="str">
        <f t="shared" si="20"/>
        <v/>
      </c>
      <c r="D398" s="93" t="str">
        <f>IF($I$1&lt;&gt;"y", "", IF(C399="", "", IFERROR(LOOKUP(2,1/(COUNTIF($D$2:D397,mergednames)=0),mergednames), "")))</f>
        <v/>
      </c>
      <c r="E398" s="93" t="str">
        <f t="shared" si="19"/>
        <v/>
      </c>
      <c r="F398" s="93" t="str">
        <f>IF($I$1&lt;&gt;"y", "", IF(A399="", "", IFERROR(LOOKUP(2,1/(COUNTIF($F$2:F397,get_country)=0),get_country), "")))</f>
        <v/>
      </c>
      <c r="G398" s="93" t="str">
        <f t="shared" si="18"/>
        <v/>
      </c>
      <c r="H398" s="67" t="str">
        <f t="array" aca="1" ref="H398" ca="1">IF($I$1&lt;&gt;"y", "", IFERROR(INDEX(countrylistsize,MATCH(SMALL(NOT(countrylistsize="")*IF(ISNUMBER(countrylistsize),COUNTIF(countrylistsize,"&lt;="&amp;countrylistsize),COUNTIF(countrylistsize,"&lt;="&amp;countrylistsize)+SUM(ISNUMBER(countrylistsize))),ROWS(F$3:F398)+SUM(ISBLANK(countrylistsize))),NOT(countrylistsize="")*IF(ISNUMBER(countrylistsize),COUNTIF(countrylistsize,"&lt;="&amp;countrylistsize),COUNTIF(countrylistsize,"&lt;="&amp;countrylistsize)+SUM(ISNUMBER(countrylistsize))),0)), ""))</f>
        <v/>
      </c>
      <c r="I398" s="70"/>
      <c r="J398" s="67" t="str">
        <f t="array" aca="1" ref="J398" ca="1">IF($I$1&lt;&gt;"y", "", IFERROR(INDEX(admin1listsize,MATCH(SMALL(NOT(admin1listsize="")*IF(ISNUMBER(admin1listsize),COUNTIF(admin1listsize,"&lt;="&amp;admin1listsize),COUNTIF(admin1listsize,"&lt;="&amp;admin1listsize)+SUM(ISNUMBER(admin1listsize))),ROWS(D$3:D398)+SUM(ISBLANK(admin1listsize))),NOT(admin1listsize="")*IF(ISNUMBER(admin1listsize),COUNTIF(admin1listsize,"&lt;="&amp;admin1listsize),COUNTIF(admin1listsize,"&lt;="&amp;admin1listsize)+SUM(ISNUMBER(admin1listsize))),0)), ""))</f>
        <v/>
      </c>
      <c r="K398" s="71"/>
    </row>
    <row r="399" spans="1:11" s="1" customFormat="1" x14ac:dyDescent="0.25">
      <c r="A399" s="93" t="str">
        <f>IF($I$1&lt;&gt;"y", "", IF(ISBLANK(DATA!D400),"",IF(ISBLANK(DATA!K400),"NO DATA",DATA!K400)))</f>
        <v/>
      </c>
      <c r="B399" s="93" t="str">
        <f>IF($I$1&lt;&gt;"y", "",IF(ISBLANK(DATA!D400),"", IF(ISBLANK(DATA!L400),"NO DATA",DATA!L400)))</f>
        <v/>
      </c>
      <c r="C399" s="93" t="str">
        <f t="shared" si="20"/>
        <v/>
      </c>
      <c r="D399" s="93" t="str">
        <f>IF($I$1&lt;&gt;"y", "", IF(C400="", "", IFERROR(LOOKUP(2,1/(COUNTIF($D$2:D398,mergednames)=0),mergednames), "")))</f>
        <v/>
      </c>
      <c r="E399" s="93" t="str">
        <f t="shared" si="19"/>
        <v/>
      </c>
      <c r="F399" s="93" t="str">
        <f>IF($I$1&lt;&gt;"y", "", IF(A400="", "", IFERROR(LOOKUP(2,1/(COUNTIF($F$2:F398,get_country)=0),get_country), "")))</f>
        <v/>
      </c>
      <c r="G399" s="93" t="str">
        <f t="shared" si="18"/>
        <v/>
      </c>
      <c r="H399" s="67" t="str">
        <f t="array" aca="1" ref="H399" ca="1">IF($I$1&lt;&gt;"y", "", IFERROR(INDEX(countrylistsize,MATCH(SMALL(NOT(countrylistsize="")*IF(ISNUMBER(countrylistsize),COUNTIF(countrylistsize,"&lt;="&amp;countrylistsize),COUNTIF(countrylistsize,"&lt;="&amp;countrylistsize)+SUM(ISNUMBER(countrylistsize))),ROWS(F$3:F399)+SUM(ISBLANK(countrylistsize))),NOT(countrylistsize="")*IF(ISNUMBER(countrylistsize),COUNTIF(countrylistsize,"&lt;="&amp;countrylistsize),COUNTIF(countrylistsize,"&lt;="&amp;countrylistsize)+SUM(ISNUMBER(countrylistsize))),0)), ""))</f>
        <v/>
      </c>
      <c r="I399" s="70"/>
      <c r="J399" s="67" t="str">
        <f t="array" aca="1" ref="J399" ca="1">IF($I$1&lt;&gt;"y", "", IFERROR(INDEX(admin1listsize,MATCH(SMALL(NOT(admin1listsize="")*IF(ISNUMBER(admin1listsize),COUNTIF(admin1listsize,"&lt;="&amp;admin1listsize),COUNTIF(admin1listsize,"&lt;="&amp;admin1listsize)+SUM(ISNUMBER(admin1listsize))),ROWS(D$3:D399)+SUM(ISBLANK(admin1listsize))),NOT(admin1listsize="")*IF(ISNUMBER(admin1listsize),COUNTIF(admin1listsize,"&lt;="&amp;admin1listsize),COUNTIF(admin1listsize,"&lt;="&amp;admin1listsize)+SUM(ISNUMBER(admin1listsize))),0)), ""))</f>
        <v/>
      </c>
      <c r="K399" s="71"/>
    </row>
    <row r="400" spans="1:11" s="1" customFormat="1" x14ac:dyDescent="0.25">
      <c r="A400" s="93" t="str">
        <f>IF($I$1&lt;&gt;"y", "", IF(ISBLANK(DATA!D401),"",IF(ISBLANK(DATA!K401),"NO DATA",DATA!K401)))</f>
        <v/>
      </c>
      <c r="B400" s="93" t="str">
        <f>IF($I$1&lt;&gt;"y", "",IF(ISBLANK(DATA!D401),"", IF(ISBLANK(DATA!L401),"NO DATA",DATA!L401)))</f>
        <v/>
      </c>
      <c r="C400" s="93" t="str">
        <f t="shared" si="20"/>
        <v/>
      </c>
      <c r="D400" s="93" t="str">
        <f>IF($I$1&lt;&gt;"y", "", IF(C401="", "", IFERROR(LOOKUP(2,1/(COUNTIF($D$2:D399,mergednames)=0),mergednames), "")))</f>
        <v/>
      </c>
      <c r="E400" s="93" t="str">
        <f t="shared" si="19"/>
        <v/>
      </c>
      <c r="F400" s="93" t="str">
        <f>IF($I$1&lt;&gt;"y", "", IF(A401="", "", IFERROR(LOOKUP(2,1/(COUNTIF($F$2:F399,get_country)=0),get_country), "")))</f>
        <v/>
      </c>
      <c r="G400" s="93" t="str">
        <f t="shared" si="18"/>
        <v/>
      </c>
      <c r="H400" s="67" t="str">
        <f t="array" aca="1" ref="H400" ca="1">IF($I$1&lt;&gt;"y", "", IFERROR(INDEX(countrylistsize,MATCH(SMALL(NOT(countrylistsize="")*IF(ISNUMBER(countrylistsize),COUNTIF(countrylistsize,"&lt;="&amp;countrylistsize),COUNTIF(countrylistsize,"&lt;="&amp;countrylistsize)+SUM(ISNUMBER(countrylistsize))),ROWS(F$3:F400)+SUM(ISBLANK(countrylistsize))),NOT(countrylistsize="")*IF(ISNUMBER(countrylistsize),COUNTIF(countrylistsize,"&lt;="&amp;countrylistsize),COUNTIF(countrylistsize,"&lt;="&amp;countrylistsize)+SUM(ISNUMBER(countrylistsize))),0)), ""))</f>
        <v/>
      </c>
      <c r="I400" s="70"/>
      <c r="J400" s="67" t="str">
        <f t="array" aca="1" ref="J400" ca="1">IF($I$1&lt;&gt;"y", "", IFERROR(INDEX(admin1listsize,MATCH(SMALL(NOT(admin1listsize="")*IF(ISNUMBER(admin1listsize),COUNTIF(admin1listsize,"&lt;="&amp;admin1listsize),COUNTIF(admin1listsize,"&lt;="&amp;admin1listsize)+SUM(ISNUMBER(admin1listsize))),ROWS(D$3:D400)+SUM(ISBLANK(admin1listsize))),NOT(admin1listsize="")*IF(ISNUMBER(admin1listsize),COUNTIF(admin1listsize,"&lt;="&amp;admin1listsize),COUNTIF(admin1listsize,"&lt;="&amp;admin1listsize)+SUM(ISNUMBER(admin1listsize))),0)), ""))</f>
        <v/>
      </c>
      <c r="K400" s="71"/>
    </row>
    <row r="401" spans="1:11" s="1" customFormat="1" x14ac:dyDescent="0.25">
      <c r="A401" s="93" t="str">
        <f>IF($I$1&lt;&gt;"y", "", IF(ISBLANK(DATA!D402),"",IF(ISBLANK(DATA!K402),"NO DATA",DATA!K402)))</f>
        <v/>
      </c>
      <c r="B401" s="93" t="str">
        <f>IF($I$1&lt;&gt;"y", "",IF(ISBLANK(DATA!D402),"", IF(ISBLANK(DATA!L402),"NO DATA",DATA!L402)))</f>
        <v/>
      </c>
      <c r="C401" s="93" t="str">
        <f t="shared" si="20"/>
        <v/>
      </c>
      <c r="D401" s="93" t="str">
        <f>IF($I$1&lt;&gt;"y", "", IF(C402="", "", IFERROR(LOOKUP(2,1/(COUNTIF($D$2:D400,mergednames)=0),mergednames), "")))</f>
        <v/>
      </c>
      <c r="E401" s="93" t="str">
        <f t="shared" si="19"/>
        <v/>
      </c>
      <c r="F401" s="93" t="str">
        <f>IF($I$1&lt;&gt;"y", "", IF(A402="", "", IFERROR(LOOKUP(2,1/(COUNTIF($F$2:F400,get_country)=0),get_country), "")))</f>
        <v/>
      </c>
      <c r="G401" s="93" t="str">
        <f t="shared" si="18"/>
        <v/>
      </c>
      <c r="H401" s="67" t="str">
        <f t="array" aca="1" ref="H401" ca="1">IF($I$1&lt;&gt;"y", "", IFERROR(INDEX(countrylistsize,MATCH(SMALL(NOT(countrylistsize="")*IF(ISNUMBER(countrylistsize),COUNTIF(countrylistsize,"&lt;="&amp;countrylistsize),COUNTIF(countrylistsize,"&lt;="&amp;countrylistsize)+SUM(ISNUMBER(countrylistsize))),ROWS(F$3:F401)+SUM(ISBLANK(countrylistsize))),NOT(countrylistsize="")*IF(ISNUMBER(countrylistsize),COUNTIF(countrylistsize,"&lt;="&amp;countrylistsize),COUNTIF(countrylistsize,"&lt;="&amp;countrylistsize)+SUM(ISNUMBER(countrylistsize))),0)), ""))</f>
        <v/>
      </c>
      <c r="I401" s="70"/>
      <c r="J401" s="67" t="str">
        <f t="array" aca="1" ref="J401" ca="1">IF($I$1&lt;&gt;"y", "", IFERROR(INDEX(admin1listsize,MATCH(SMALL(NOT(admin1listsize="")*IF(ISNUMBER(admin1listsize),COUNTIF(admin1listsize,"&lt;="&amp;admin1listsize),COUNTIF(admin1listsize,"&lt;="&amp;admin1listsize)+SUM(ISNUMBER(admin1listsize))),ROWS(D$3:D401)+SUM(ISBLANK(admin1listsize))),NOT(admin1listsize="")*IF(ISNUMBER(admin1listsize),COUNTIF(admin1listsize,"&lt;="&amp;admin1listsize),COUNTIF(admin1listsize,"&lt;="&amp;admin1listsize)+SUM(ISNUMBER(admin1listsize))),0)), ""))</f>
        <v/>
      </c>
      <c r="K401" s="71"/>
    </row>
    <row r="402" spans="1:11" s="1" customFormat="1" x14ac:dyDescent="0.25">
      <c r="A402" s="93" t="str">
        <f>IF($I$1&lt;&gt;"y", "", IF(ISBLANK(DATA!D403),"",IF(ISBLANK(DATA!K403),"NO DATA",DATA!K403)))</f>
        <v/>
      </c>
      <c r="B402" s="93" t="str">
        <f>IF($I$1&lt;&gt;"y", "",IF(ISBLANK(DATA!D403),"", IF(ISBLANK(DATA!L403),"NO DATA",DATA!L403)))</f>
        <v/>
      </c>
      <c r="C402" s="93" t="str">
        <f t="shared" si="20"/>
        <v/>
      </c>
      <c r="D402" s="93" t="str">
        <f>IF($I$1&lt;&gt;"y", "", IF(C403="", "", IFERROR(LOOKUP(2,1/(COUNTIF($D$2:D401,mergednames)=0),mergednames), "")))</f>
        <v/>
      </c>
      <c r="E402" s="93" t="str">
        <f t="shared" si="19"/>
        <v/>
      </c>
      <c r="F402" s="93" t="str">
        <f>IF($I$1&lt;&gt;"y", "", IF(A403="", "", IFERROR(LOOKUP(2,1/(COUNTIF($F$2:F401,get_country)=0),get_country), "")))</f>
        <v/>
      </c>
      <c r="G402" s="93" t="str">
        <f t="shared" si="18"/>
        <v/>
      </c>
      <c r="H402" s="67" t="str">
        <f t="array" aca="1" ref="H402" ca="1">IF($I$1&lt;&gt;"y", "", IFERROR(INDEX(countrylistsize,MATCH(SMALL(NOT(countrylistsize="")*IF(ISNUMBER(countrylistsize),COUNTIF(countrylistsize,"&lt;="&amp;countrylistsize),COUNTIF(countrylistsize,"&lt;="&amp;countrylistsize)+SUM(ISNUMBER(countrylistsize))),ROWS(F$3:F402)+SUM(ISBLANK(countrylistsize))),NOT(countrylistsize="")*IF(ISNUMBER(countrylistsize),COUNTIF(countrylistsize,"&lt;="&amp;countrylistsize),COUNTIF(countrylistsize,"&lt;="&amp;countrylistsize)+SUM(ISNUMBER(countrylistsize))),0)), ""))</f>
        <v/>
      </c>
      <c r="I402" s="70"/>
      <c r="J402" s="67" t="str">
        <f t="array" aca="1" ref="J402" ca="1">IF($I$1&lt;&gt;"y", "", IFERROR(INDEX(admin1listsize,MATCH(SMALL(NOT(admin1listsize="")*IF(ISNUMBER(admin1listsize),COUNTIF(admin1listsize,"&lt;="&amp;admin1listsize),COUNTIF(admin1listsize,"&lt;="&amp;admin1listsize)+SUM(ISNUMBER(admin1listsize))),ROWS(D$3:D402)+SUM(ISBLANK(admin1listsize))),NOT(admin1listsize="")*IF(ISNUMBER(admin1listsize),COUNTIF(admin1listsize,"&lt;="&amp;admin1listsize),COUNTIF(admin1listsize,"&lt;="&amp;admin1listsize)+SUM(ISNUMBER(admin1listsize))),0)), ""))</f>
        <v/>
      </c>
      <c r="K402" s="71"/>
    </row>
    <row r="403" spans="1:11" s="1" customFormat="1" x14ac:dyDescent="0.25">
      <c r="A403" s="93" t="str">
        <f>IF($I$1&lt;&gt;"y", "", IF(ISBLANK(DATA!D404),"",IF(ISBLANK(DATA!K404),"NO DATA",DATA!K404)))</f>
        <v/>
      </c>
      <c r="B403" s="93" t="str">
        <f>IF($I$1&lt;&gt;"y", "",IF(ISBLANK(DATA!D404),"", IF(ISBLANK(DATA!L404),"NO DATA",DATA!L404)))</f>
        <v/>
      </c>
      <c r="C403" s="93" t="str">
        <f t="shared" si="20"/>
        <v/>
      </c>
      <c r="D403" s="93" t="str">
        <f>IF($I$1&lt;&gt;"y", "", IF(C404="", "", IFERROR(LOOKUP(2,1/(COUNTIF($D$2:D402,mergednames)=0),mergednames), "")))</f>
        <v/>
      </c>
      <c r="E403" s="93" t="str">
        <f t="shared" si="19"/>
        <v/>
      </c>
      <c r="F403" s="93" t="str">
        <f>IF($I$1&lt;&gt;"y", "", IF(A404="", "", IFERROR(LOOKUP(2,1/(COUNTIF($F$2:F402,get_country)=0),get_country), "")))</f>
        <v/>
      </c>
      <c r="G403" s="93" t="str">
        <f t="shared" si="18"/>
        <v/>
      </c>
      <c r="H403" s="67" t="str">
        <f t="array" aca="1" ref="H403" ca="1">IF($I$1&lt;&gt;"y", "", IFERROR(INDEX(countrylistsize,MATCH(SMALL(NOT(countrylistsize="")*IF(ISNUMBER(countrylistsize),COUNTIF(countrylistsize,"&lt;="&amp;countrylistsize),COUNTIF(countrylistsize,"&lt;="&amp;countrylistsize)+SUM(ISNUMBER(countrylistsize))),ROWS(F$3:F403)+SUM(ISBLANK(countrylistsize))),NOT(countrylistsize="")*IF(ISNUMBER(countrylistsize),COUNTIF(countrylistsize,"&lt;="&amp;countrylistsize),COUNTIF(countrylistsize,"&lt;="&amp;countrylistsize)+SUM(ISNUMBER(countrylistsize))),0)), ""))</f>
        <v/>
      </c>
      <c r="I403" s="70"/>
      <c r="J403" s="67" t="str">
        <f t="array" aca="1" ref="J403" ca="1">IF($I$1&lt;&gt;"y", "", IFERROR(INDEX(admin1listsize,MATCH(SMALL(NOT(admin1listsize="")*IF(ISNUMBER(admin1listsize),COUNTIF(admin1listsize,"&lt;="&amp;admin1listsize),COUNTIF(admin1listsize,"&lt;="&amp;admin1listsize)+SUM(ISNUMBER(admin1listsize))),ROWS(D$3:D403)+SUM(ISBLANK(admin1listsize))),NOT(admin1listsize="")*IF(ISNUMBER(admin1listsize),COUNTIF(admin1listsize,"&lt;="&amp;admin1listsize),COUNTIF(admin1listsize,"&lt;="&amp;admin1listsize)+SUM(ISNUMBER(admin1listsize))),0)), ""))</f>
        <v/>
      </c>
      <c r="K403" s="71"/>
    </row>
    <row r="404" spans="1:11" s="1" customFormat="1" x14ac:dyDescent="0.25">
      <c r="A404" s="93" t="str">
        <f>IF($I$1&lt;&gt;"y", "", IF(ISBLANK(DATA!D405),"",IF(ISBLANK(DATA!K405),"NO DATA",DATA!K405)))</f>
        <v/>
      </c>
      <c r="B404" s="93" t="str">
        <f>IF($I$1&lt;&gt;"y", "",IF(ISBLANK(DATA!D405),"", IF(ISBLANK(DATA!L405),"NO DATA",DATA!L405)))</f>
        <v/>
      </c>
      <c r="C404" s="93" t="str">
        <f t="shared" si="20"/>
        <v/>
      </c>
      <c r="D404" s="93" t="str">
        <f>IF($I$1&lt;&gt;"y", "", IF(C405="", "", IFERROR(LOOKUP(2,1/(COUNTIF($D$2:D403,mergednames)=0),mergednames), "")))</f>
        <v/>
      </c>
      <c r="E404" s="93" t="str">
        <f t="shared" si="19"/>
        <v/>
      </c>
      <c r="F404" s="93" t="str">
        <f>IF($I$1&lt;&gt;"y", "", IF(A405="", "", IFERROR(LOOKUP(2,1/(COUNTIF($F$2:F403,get_country)=0),get_country), "")))</f>
        <v/>
      </c>
      <c r="G404" s="93" t="str">
        <f t="shared" si="18"/>
        <v/>
      </c>
      <c r="H404" s="67" t="str">
        <f t="array" aca="1" ref="H404" ca="1">IF($I$1&lt;&gt;"y", "", IFERROR(INDEX(countrylistsize,MATCH(SMALL(NOT(countrylistsize="")*IF(ISNUMBER(countrylistsize),COUNTIF(countrylistsize,"&lt;="&amp;countrylistsize),COUNTIF(countrylistsize,"&lt;="&amp;countrylistsize)+SUM(ISNUMBER(countrylistsize))),ROWS(F$3:F404)+SUM(ISBLANK(countrylistsize))),NOT(countrylistsize="")*IF(ISNUMBER(countrylistsize),COUNTIF(countrylistsize,"&lt;="&amp;countrylistsize),COUNTIF(countrylistsize,"&lt;="&amp;countrylistsize)+SUM(ISNUMBER(countrylistsize))),0)), ""))</f>
        <v/>
      </c>
      <c r="I404" s="70"/>
      <c r="J404" s="67" t="str">
        <f t="array" aca="1" ref="J404" ca="1">IF($I$1&lt;&gt;"y", "", IFERROR(INDEX(admin1listsize,MATCH(SMALL(NOT(admin1listsize="")*IF(ISNUMBER(admin1listsize),COUNTIF(admin1listsize,"&lt;="&amp;admin1listsize),COUNTIF(admin1listsize,"&lt;="&amp;admin1listsize)+SUM(ISNUMBER(admin1listsize))),ROWS(D$3:D404)+SUM(ISBLANK(admin1listsize))),NOT(admin1listsize="")*IF(ISNUMBER(admin1listsize),COUNTIF(admin1listsize,"&lt;="&amp;admin1listsize),COUNTIF(admin1listsize,"&lt;="&amp;admin1listsize)+SUM(ISNUMBER(admin1listsize))),0)), ""))</f>
        <v/>
      </c>
      <c r="K404" s="71"/>
    </row>
    <row r="405" spans="1:11" s="1" customFormat="1" x14ac:dyDescent="0.25">
      <c r="A405" s="93" t="str">
        <f>IF($I$1&lt;&gt;"y", "", IF(ISBLANK(DATA!D406),"",IF(ISBLANK(DATA!K406),"NO DATA",DATA!K406)))</f>
        <v/>
      </c>
      <c r="B405" s="93" t="str">
        <f>IF($I$1&lt;&gt;"y", "",IF(ISBLANK(DATA!D406),"", IF(ISBLANK(DATA!L406),"NO DATA",DATA!L406)))</f>
        <v/>
      </c>
      <c r="C405" s="93" t="str">
        <f t="shared" si="20"/>
        <v/>
      </c>
      <c r="D405" s="93" t="str">
        <f>IF($I$1&lt;&gt;"y", "", IF(C406="", "", IFERROR(LOOKUP(2,1/(COUNTIF($D$2:D404,mergednames)=0),mergednames), "")))</f>
        <v/>
      </c>
      <c r="E405" s="93" t="str">
        <f t="shared" si="19"/>
        <v/>
      </c>
      <c r="F405" s="93" t="str">
        <f>IF($I$1&lt;&gt;"y", "", IF(A406="", "", IFERROR(LOOKUP(2,1/(COUNTIF($F$2:F404,get_country)=0),get_country), "")))</f>
        <v/>
      </c>
      <c r="G405" s="93" t="str">
        <f t="shared" si="18"/>
        <v/>
      </c>
      <c r="H405" s="67" t="str">
        <f t="array" aca="1" ref="H405" ca="1">IF($I$1&lt;&gt;"y", "", IFERROR(INDEX(countrylistsize,MATCH(SMALL(NOT(countrylistsize="")*IF(ISNUMBER(countrylistsize),COUNTIF(countrylistsize,"&lt;="&amp;countrylistsize),COUNTIF(countrylistsize,"&lt;="&amp;countrylistsize)+SUM(ISNUMBER(countrylistsize))),ROWS(F$3:F405)+SUM(ISBLANK(countrylistsize))),NOT(countrylistsize="")*IF(ISNUMBER(countrylistsize),COUNTIF(countrylistsize,"&lt;="&amp;countrylistsize),COUNTIF(countrylistsize,"&lt;="&amp;countrylistsize)+SUM(ISNUMBER(countrylistsize))),0)), ""))</f>
        <v/>
      </c>
      <c r="I405" s="70"/>
      <c r="J405" s="67" t="str">
        <f t="array" aca="1" ref="J405" ca="1">IF($I$1&lt;&gt;"y", "", IFERROR(INDEX(admin1listsize,MATCH(SMALL(NOT(admin1listsize="")*IF(ISNUMBER(admin1listsize),COUNTIF(admin1listsize,"&lt;="&amp;admin1listsize),COUNTIF(admin1listsize,"&lt;="&amp;admin1listsize)+SUM(ISNUMBER(admin1listsize))),ROWS(D$3:D405)+SUM(ISBLANK(admin1listsize))),NOT(admin1listsize="")*IF(ISNUMBER(admin1listsize),COUNTIF(admin1listsize,"&lt;="&amp;admin1listsize),COUNTIF(admin1listsize,"&lt;="&amp;admin1listsize)+SUM(ISNUMBER(admin1listsize))),0)), ""))</f>
        <v/>
      </c>
      <c r="K405" s="71"/>
    </row>
    <row r="406" spans="1:11" s="1" customFormat="1" x14ac:dyDescent="0.25">
      <c r="A406" s="93" t="str">
        <f>IF($I$1&lt;&gt;"y", "", IF(ISBLANK(DATA!D407),"",IF(ISBLANK(DATA!K407),"NO DATA",DATA!K407)))</f>
        <v/>
      </c>
      <c r="B406" s="93" t="str">
        <f>IF($I$1&lt;&gt;"y", "",IF(ISBLANK(DATA!D407),"", IF(ISBLANK(DATA!L407),"NO DATA",DATA!L407)))</f>
        <v/>
      </c>
      <c r="C406" s="93" t="str">
        <f t="shared" si="20"/>
        <v/>
      </c>
      <c r="D406" s="93" t="str">
        <f>IF($I$1&lt;&gt;"y", "", IF(C407="", "", IFERROR(LOOKUP(2,1/(COUNTIF($D$2:D405,mergednames)=0),mergednames), "")))</f>
        <v/>
      </c>
      <c r="E406" s="93" t="str">
        <f t="shared" si="19"/>
        <v/>
      </c>
      <c r="F406" s="93" t="str">
        <f>IF($I$1&lt;&gt;"y", "", IF(A407="", "", IFERROR(LOOKUP(2,1/(COUNTIF($F$2:F405,get_country)=0),get_country), "")))</f>
        <v/>
      </c>
      <c r="G406" s="93" t="str">
        <f t="shared" si="18"/>
        <v/>
      </c>
      <c r="H406" s="67" t="str">
        <f t="array" aca="1" ref="H406" ca="1">IF($I$1&lt;&gt;"y", "", IFERROR(INDEX(countrylistsize,MATCH(SMALL(NOT(countrylistsize="")*IF(ISNUMBER(countrylistsize),COUNTIF(countrylistsize,"&lt;="&amp;countrylistsize),COUNTIF(countrylistsize,"&lt;="&amp;countrylistsize)+SUM(ISNUMBER(countrylistsize))),ROWS(F$3:F406)+SUM(ISBLANK(countrylistsize))),NOT(countrylistsize="")*IF(ISNUMBER(countrylistsize),COUNTIF(countrylistsize,"&lt;="&amp;countrylistsize),COUNTIF(countrylistsize,"&lt;="&amp;countrylistsize)+SUM(ISNUMBER(countrylistsize))),0)), ""))</f>
        <v/>
      </c>
      <c r="I406" s="70"/>
      <c r="J406" s="67" t="str">
        <f t="array" aca="1" ref="J406" ca="1">IF($I$1&lt;&gt;"y", "", IFERROR(INDEX(admin1listsize,MATCH(SMALL(NOT(admin1listsize="")*IF(ISNUMBER(admin1listsize),COUNTIF(admin1listsize,"&lt;="&amp;admin1listsize),COUNTIF(admin1listsize,"&lt;="&amp;admin1listsize)+SUM(ISNUMBER(admin1listsize))),ROWS(D$3:D406)+SUM(ISBLANK(admin1listsize))),NOT(admin1listsize="")*IF(ISNUMBER(admin1listsize),COUNTIF(admin1listsize,"&lt;="&amp;admin1listsize),COUNTIF(admin1listsize,"&lt;="&amp;admin1listsize)+SUM(ISNUMBER(admin1listsize))),0)), ""))</f>
        <v/>
      </c>
      <c r="K406" s="71"/>
    </row>
    <row r="407" spans="1:11" s="1" customFormat="1" x14ac:dyDescent="0.25">
      <c r="A407" s="93" t="str">
        <f>IF($I$1&lt;&gt;"y", "", IF(ISBLANK(DATA!D408),"",IF(ISBLANK(DATA!K408),"NO DATA",DATA!K408)))</f>
        <v/>
      </c>
      <c r="B407" s="93" t="str">
        <f>IF($I$1&lt;&gt;"y", "",IF(ISBLANK(DATA!D408),"", IF(ISBLANK(DATA!L408),"NO DATA",DATA!L408)))</f>
        <v/>
      </c>
      <c r="C407" s="93" t="str">
        <f t="shared" si="20"/>
        <v/>
      </c>
      <c r="D407" s="93" t="str">
        <f>IF($I$1&lt;&gt;"y", "", IF(C408="", "", IFERROR(LOOKUP(2,1/(COUNTIF($D$2:D406,mergednames)=0),mergednames), "")))</f>
        <v/>
      </c>
      <c r="E407" s="93" t="str">
        <f t="shared" si="19"/>
        <v/>
      </c>
      <c r="F407" s="93" t="str">
        <f>IF($I$1&lt;&gt;"y", "", IF(A408="", "", IFERROR(LOOKUP(2,1/(COUNTIF($F$2:F406,get_country)=0),get_country), "")))</f>
        <v/>
      </c>
      <c r="G407" s="93" t="str">
        <f t="shared" si="18"/>
        <v/>
      </c>
      <c r="H407" s="67" t="str">
        <f t="array" aca="1" ref="H407" ca="1">IF($I$1&lt;&gt;"y", "", IFERROR(INDEX(countrylistsize,MATCH(SMALL(NOT(countrylistsize="")*IF(ISNUMBER(countrylistsize),COUNTIF(countrylistsize,"&lt;="&amp;countrylistsize),COUNTIF(countrylistsize,"&lt;="&amp;countrylistsize)+SUM(ISNUMBER(countrylistsize))),ROWS(F$3:F407)+SUM(ISBLANK(countrylistsize))),NOT(countrylistsize="")*IF(ISNUMBER(countrylistsize),COUNTIF(countrylistsize,"&lt;="&amp;countrylistsize),COUNTIF(countrylistsize,"&lt;="&amp;countrylistsize)+SUM(ISNUMBER(countrylistsize))),0)), ""))</f>
        <v/>
      </c>
      <c r="I407" s="70"/>
      <c r="J407" s="67" t="str">
        <f t="array" aca="1" ref="J407" ca="1">IF($I$1&lt;&gt;"y", "", IFERROR(INDEX(admin1listsize,MATCH(SMALL(NOT(admin1listsize="")*IF(ISNUMBER(admin1listsize),COUNTIF(admin1listsize,"&lt;="&amp;admin1listsize),COUNTIF(admin1listsize,"&lt;="&amp;admin1listsize)+SUM(ISNUMBER(admin1listsize))),ROWS(D$3:D407)+SUM(ISBLANK(admin1listsize))),NOT(admin1listsize="")*IF(ISNUMBER(admin1listsize),COUNTIF(admin1listsize,"&lt;="&amp;admin1listsize),COUNTIF(admin1listsize,"&lt;="&amp;admin1listsize)+SUM(ISNUMBER(admin1listsize))),0)), ""))</f>
        <v/>
      </c>
      <c r="K407" s="71"/>
    </row>
    <row r="408" spans="1:11" s="1" customFormat="1" x14ac:dyDescent="0.25">
      <c r="A408" s="93" t="str">
        <f>IF($I$1&lt;&gt;"y", "", IF(ISBLANK(DATA!D409),"",IF(ISBLANK(DATA!K409),"NO DATA",DATA!K409)))</f>
        <v/>
      </c>
      <c r="B408" s="93" t="str">
        <f>IF($I$1&lt;&gt;"y", "",IF(ISBLANK(DATA!D409),"", IF(ISBLANK(DATA!L409),"NO DATA",DATA!L409)))</f>
        <v/>
      </c>
      <c r="C408" s="93" t="str">
        <f t="shared" si="20"/>
        <v/>
      </c>
      <c r="D408" s="93" t="str">
        <f>IF($I$1&lt;&gt;"y", "", IF(C409="", "", IFERROR(LOOKUP(2,1/(COUNTIF($D$2:D407,mergednames)=0),mergednames), "")))</f>
        <v/>
      </c>
      <c r="E408" s="93" t="str">
        <f t="shared" si="19"/>
        <v/>
      </c>
      <c r="F408" s="93" t="str">
        <f>IF($I$1&lt;&gt;"y", "", IF(A409="", "", IFERROR(LOOKUP(2,1/(COUNTIF($F$2:F407,get_country)=0),get_country), "")))</f>
        <v/>
      </c>
      <c r="G408" s="93" t="str">
        <f t="shared" si="18"/>
        <v/>
      </c>
      <c r="H408" s="67" t="str">
        <f t="array" aca="1" ref="H408" ca="1">IF($I$1&lt;&gt;"y", "", IFERROR(INDEX(countrylistsize,MATCH(SMALL(NOT(countrylistsize="")*IF(ISNUMBER(countrylistsize),COUNTIF(countrylistsize,"&lt;="&amp;countrylistsize),COUNTIF(countrylistsize,"&lt;="&amp;countrylistsize)+SUM(ISNUMBER(countrylistsize))),ROWS(F$3:F408)+SUM(ISBLANK(countrylistsize))),NOT(countrylistsize="")*IF(ISNUMBER(countrylistsize),COUNTIF(countrylistsize,"&lt;="&amp;countrylistsize),COUNTIF(countrylistsize,"&lt;="&amp;countrylistsize)+SUM(ISNUMBER(countrylistsize))),0)), ""))</f>
        <v/>
      </c>
      <c r="I408" s="70"/>
      <c r="J408" s="67" t="str">
        <f t="array" aca="1" ref="J408" ca="1">IF($I$1&lt;&gt;"y", "", IFERROR(INDEX(admin1listsize,MATCH(SMALL(NOT(admin1listsize="")*IF(ISNUMBER(admin1listsize),COUNTIF(admin1listsize,"&lt;="&amp;admin1listsize),COUNTIF(admin1listsize,"&lt;="&amp;admin1listsize)+SUM(ISNUMBER(admin1listsize))),ROWS(D$3:D408)+SUM(ISBLANK(admin1listsize))),NOT(admin1listsize="")*IF(ISNUMBER(admin1listsize),COUNTIF(admin1listsize,"&lt;="&amp;admin1listsize),COUNTIF(admin1listsize,"&lt;="&amp;admin1listsize)+SUM(ISNUMBER(admin1listsize))),0)), ""))</f>
        <v/>
      </c>
      <c r="K408" s="71"/>
    </row>
    <row r="409" spans="1:11" s="1" customFormat="1" x14ac:dyDescent="0.25">
      <c r="A409" s="93" t="str">
        <f>IF($I$1&lt;&gt;"y", "", IF(ISBLANK(DATA!D410),"",IF(ISBLANK(DATA!K410),"NO DATA",DATA!K410)))</f>
        <v/>
      </c>
      <c r="B409" s="93" t="str">
        <f>IF($I$1&lt;&gt;"y", "",IF(ISBLANK(DATA!D410),"", IF(ISBLANK(DATA!L410),"NO DATA",DATA!L410)))</f>
        <v/>
      </c>
      <c r="C409" s="93" t="str">
        <f t="shared" si="20"/>
        <v/>
      </c>
      <c r="D409" s="93" t="str">
        <f>IF($I$1&lt;&gt;"y", "", IF(C410="", "", IFERROR(LOOKUP(2,1/(COUNTIF($D$2:D408,mergednames)=0),mergednames), "")))</f>
        <v/>
      </c>
      <c r="E409" s="93" t="str">
        <f t="shared" si="19"/>
        <v/>
      </c>
      <c r="F409" s="93" t="str">
        <f>IF($I$1&lt;&gt;"y", "", IF(A410="", "", IFERROR(LOOKUP(2,1/(COUNTIF($F$2:F408,get_country)=0),get_country), "")))</f>
        <v/>
      </c>
      <c r="G409" s="93" t="str">
        <f t="shared" si="18"/>
        <v/>
      </c>
      <c r="H409" s="67" t="str">
        <f t="array" aca="1" ref="H409" ca="1">IF($I$1&lt;&gt;"y", "", IFERROR(INDEX(countrylistsize,MATCH(SMALL(NOT(countrylistsize="")*IF(ISNUMBER(countrylistsize),COUNTIF(countrylistsize,"&lt;="&amp;countrylistsize),COUNTIF(countrylistsize,"&lt;="&amp;countrylistsize)+SUM(ISNUMBER(countrylistsize))),ROWS(F$3:F409)+SUM(ISBLANK(countrylistsize))),NOT(countrylistsize="")*IF(ISNUMBER(countrylistsize),COUNTIF(countrylistsize,"&lt;="&amp;countrylistsize),COUNTIF(countrylistsize,"&lt;="&amp;countrylistsize)+SUM(ISNUMBER(countrylistsize))),0)), ""))</f>
        <v/>
      </c>
      <c r="I409" s="70"/>
      <c r="J409" s="67" t="str">
        <f t="array" aca="1" ref="J409" ca="1">IF($I$1&lt;&gt;"y", "", IFERROR(INDEX(admin1listsize,MATCH(SMALL(NOT(admin1listsize="")*IF(ISNUMBER(admin1listsize),COUNTIF(admin1listsize,"&lt;="&amp;admin1listsize),COUNTIF(admin1listsize,"&lt;="&amp;admin1listsize)+SUM(ISNUMBER(admin1listsize))),ROWS(D$3:D409)+SUM(ISBLANK(admin1listsize))),NOT(admin1listsize="")*IF(ISNUMBER(admin1listsize),COUNTIF(admin1listsize,"&lt;="&amp;admin1listsize),COUNTIF(admin1listsize,"&lt;="&amp;admin1listsize)+SUM(ISNUMBER(admin1listsize))),0)), ""))</f>
        <v/>
      </c>
      <c r="K409" s="71"/>
    </row>
    <row r="410" spans="1:11" s="1" customFormat="1" x14ac:dyDescent="0.25">
      <c r="A410" s="93" t="str">
        <f>IF($I$1&lt;&gt;"y", "", IF(ISBLANK(DATA!D411),"",IF(ISBLANK(DATA!K411),"NO DATA",DATA!K411)))</f>
        <v/>
      </c>
      <c r="B410" s="93" t="str">
        <f>IF($I$1&lt;&gt;"y", "",IF(ISBLANK(DATA!D411),"", IF(ISBLANK(DATA!L411),"NO DATA",DATA!L411)))</f>
        <v/>
      </c>
      <c r="C410" s="93" t="str">
        <f t="shared" si="20"/>
        <v/>
      </c>
      <c r="D410" s="93" t="str">
        <f>IF($I$1&lt;&gt;"y", "", IF(C411="", "", IFERROR(LOOKUP(2,1/(COUNTIF($D$2:D409,mergednames)=0),mergednames), "")))</f>
        <v/>
      </c>
      <c r="E410" s="93" t="str">
        <f t="shared" si="19"/>
        <v/>
      </c>
      <c r="F410" s="93" t="str">
        <f>IF($I$1&lt;&gt;"y", "", IF(A411="", "", IFERROR(LOOKUP(2,1/(COUNTIF($F$2:F409,get_country)=0),get_country), "")))</f>
        <v/>
      </c>
      <c r="G410" s="93" t="str">
        <f t="shared" si="18"/>
        <v/>
      </c>
      <c r="H410" s="67" t="str">
        <f t="array" aca="1" ref="H410" ca="1">IF($I$1&lt;&gt;"y", "", IFERROR(INDEX(countrylistsize,MATCH(SMALL(NOT(countrylistsize="")*IF(ISNUMBER(countrylistsize),COUNTIF(countrylistsize,"&lt;="&amp;countrylistsize),COUNTIF(countrylistsize,"&lt;="&amp;countrylistsize)+SUM(ISNUMBER(countrylistsize))),ROWS(F$3:F410)+SUM(ISBLANK(countrylistsize))),NOT(countrylistsize="")*IF(ISNUMBER(countrylistsize),COUNTIF(countrylistsize,"&lt;="&amp;countrylistsize),COUNTIF(countrylistsize,"&lt;="&amp;countrylistsize)+SUM(ISNUMBER(countrylistsize))),0)), ""))</f>
        <v/>
      </c>
      <c r="I410" s="70"/>
      <c r="J410" s="67" t="str">
        <f t="array" aca="1" ref="J410" ca="1">IF($I$1&lt;&gt;"y", "", IFERROR(INDEX(admin1listsize,MATCH(SMALL(NOT(admin1listsize="")*IF(ISNUMBER(admin1listsize),COUNTIF(admin1listsize,"&lt;="&amp;admin1listsize),COUNTIF(admin1listsize,"&lt;="&amp;admin1listsize)+SUM(ISNUMBER(admin1listsize))),ROWS(D$3:D410)+SUM(ISBLANK(admin1listsize))),NOT(admin1listsize="")*IF(ISNUMBER(admin1listsize),COUNTIF(admin1listsize,"&lt;="&amp;admin1listsize),COUNTIF(admin1listsize,"&lt;="&amp;admin1listsize)+SUM(ISNUMBER(admin1listsize))),0)), ""))</f>
        <v/>
      </c>
      <c r="K410" s="71"/>
    </row>
    <row r="411" spans="1:11" s="1" customFormat="1" x14ac:dyDescent="0.25">
      <c r="A411" s="93" t="str">
        <f>IF($I$1&lt;&gt;"y", "", IF(ISBLANK(DATA!D412),"",IF(ISBLANK(DATA!K412),"NO DATA",DATA!K412)))</f>
        <v/>
      </c>
      <c r="B411" s="93" t="str">
        <f>IF($I$1&lt;&gt;"y", "",IF(ISBLANK(DATA!D412),"", IF(ISBLANK(DATA!L412),"NO DATA",DATA!L412)))</f>
        <v/>
      </c>
      <c r="C411" s="93" t="str">
        <f t="shared" si="20"/>
        <v/>
      </c>
      <c r="D411" s="93" t="str">
        <f>IF($I$1&lt;&gt;"y", "", IF(C412="", "", IFERROR(LOOKUP(2,1/(COUNTIF($D$2:D410,mergednames)=0),mergednames), "")))</f>
        <v/>
      </c>
      <c r="E411" s="93" t="str">
        <f t="shared" si="19"/>
        <v/>
      </c>
      <c r="F411" s="93" t="str">
        <f>IF($I$1&lt;&gt;"y", "", IF(A412="", "", IFERROR(LOOKUP(2,1/(COUNTIF($F$2:F410,get_country)=0),get_country), "")))</f>
        <v/>
      </c>
      <c r="G411" s="93" t="str">
        <f t="shared" si="18"/>
        <v/>
      </c>
      <c r="H411" s="67" t="str">
        <f t="array" aca="1" ref="H411" ca="1">IF($I$1&lt;&gt;"y", "", IFERROR(INDEX(countrylistsize,MATCH(SMALL(NOT(countrylistsize="")*IF(ISNUMBER(countrylistsize),COUNTIF(countrylistsize,"&lt;="&amp;countrylistsize),COUNTIF(countrylistsize,"&lt;="&amp;countrylistsize)+SUM(ISNUMBER(countrylistsize))),ROWS(F$3:F411)+SUM(ISBLANK(countrylistsize))),NOT(countrylistsize="")*IF(ISNUMBER(countrylistsize),COUNTIF(countrylistsize,"&lt;="&amp;countrylistsize),COUNTIF(countrylistsize,"&lt;="&amp;countrylistsize)+SUM(ISNUMBER(countrylistsize))),0)), ""))</f>
        <v/>
      </c>
      <c r="I411" s="70"/>
      <c r="J411" s="67" t="str">
        <f t="array" aca="1" ref="J411" ca="1">IF($I$1&lt;&gt;"y", "", IFERROR(INDEX(admin1listsize,MATCH(SMALL(NOT(admin1listsize="")*IF(ISNUMBER(admin1listsize),COUNTIF(admin1listsize,"&lt;="&amp;admin1listsize),COUNTIF(admin1listsize,"&lt;="&amp;admin1listsize)+SUM(ISNUMBER(admin1listsize))),ROWS(D$3:D411)+SUM(ISBLANK(admin1listsize))),NOT(admin1listsize="")*IF(ISNUMBER(admin1listsize),COUNTIF(admin1listsize,"&lt;="&amp;admin1listsize),COUNTIF(admin1listsize,"&lt;="&amp;admin1listsize)+SUM(ISNUMBER(admin1listsize))),0)), ""))</f>
        <v/>
      </c>
      <c r="K411" s="71"/>
    </row>
    <row r="412" spans="1:11" s="1" customFormat="1" x14ac:dyDescent="0.25">
      <c r="A412" s="93" t="str">
        <f>IF($I$1&lt;&gt;"y", "", IF(ISBLANK(DATA!D413),"",IF(ISBLANK(DATA!K413),"NO DATA",DATA!K413)))</f>
        <v/>
      </c>
      <c r="B412" s="93" t="str">
        <f>IF($I$1&lt;&gt;"y", "",IF(ISBLANK(DATA!D413),"", IF(ISBLANK(DATA!L413),"NO DATA",DATA!L413)))</f>
        <v/>
      </c>
      <c r="C412" s="93" t="str">
        <f t="shared" si="20"/>
        <v/>
      </c>
      <c r="D412" s="93" t="str">
        <f>IF($I$1&lt;&gt;"y", "", IF(C413="", "", IFERROR(LOOKUP(2,1/(COUNTIF($D$2:D411,mergednames)=0),mergednames), "")))</f>
        <v/>
      </c>
      <c r="E412" s="93" t="str">
        <f t="shared" si="19"/>
        <v/>
      </c>
      <c r="F412" s="93" t="str">
        <f>IF($I$1&lt;&gt;"y", "", IF(A413="", "", IFERROR(LOOKUP(2,1/(COUNTIF($F$2:F411,get_country)=0),get_country), "")))</f>
        <v/>
      </c>
      <c r="G412" s="93" t="str">
        <f t="shared" si="18"/>
        <v/>
      </c>
      <c r="H412" s="67" t="str">
        <f t="array" aca="1" ref="H412" ca="1">IF($I$1&lt;&gt;"y", "", IFERROR(INDEX(countrylistsize,MATCH(SMALL(NOT(countrylistsize="")*IF(ISNUMBER(countrylistsize),COUNTIF(countrylistsize,"&lt;="&amp;countrylistsize),COUNTIF(countrylistsize,"&lt;="&amp;countrylistsize)+SUM(ISNUMBER(countrylistsize))),ROWS(F$3:F412)+SUM(ISBLANK(countrylistsize))),NOT(countrylistsize="")*IF(ISNUMBER(countrylistsize),COUNTIF(countrylistsize,"&lt;="&amp;countrylistsize),COUNTIF(countrylistsize,"&lt;="&amp;countrylistsize)+SUM(ISNUMBER(countrylistsize))),0)), ""))</f>
        <v/>
      </c>
      <c r="I412" s="70"/>
      <c r="J412" s="67" t="str">
        <f t="array" aca="1" ref="J412" ca="1">IF($I$1&lt;&gt;"y", "", IFERROR(INDEX(admin1listsize,MATCH(SMALL(NOT(admin1listsize="")*IF(ISNUMBER(admin1listsize),COUNTIF(admin1listsize,"&lt;="&amp;admin1listsize),COUNTIF(admin1listsize,"&lt;="&amp;admin1listsize)+SUM(ISNUMBER(admin1listsize))),ROWS(D$3:D412)+SUM(ISBLANK(admin1listsize))),NOT(admin1listsize="")*IF(ISNUMBER(admin1listsize),COUNTIF(admin1listsize,"&lt;="&amp;admin1listsize),COUNTIF(admin1listsize,"&lt;="&amp;admin1listsize)+SUM(ISNUMBER(admin1listsize))),0)), ""))</f>
        <v/>
      </c>
      <c r="K412" s="71"/>
    </row>
    <row r="413" spans="1:11" s="1" customFormat="1" x14ac:dyDescent="0.25">
      <c r="A413" s="93" t="str">
        <f>IF($I$1&lt;&gt;"y", "", IF(ISBLANK(DATA!D414),"",IF(ISBLANK(DATA!K414),"NO DATA",DATA!K414)))</f>
        <v/>
      </c>
      <c r="B413" s="93" t="str">
        <f>IF($I$1&lt;&gt;"y", "",IF(ISBLANK(DATA!D414),"", IF(ISBLANK(DATA!L414),"NO DATA",DATA!L414)))</f>
        <v/>
      </c>
      <c r="C413" s="93" t="str">
        <f t="shared" si="20"/>
        <v/>
      </c>
      <c r="D413" s="93" t="str">
        <f>IF($I$1&lt;&gt;"y", "", IF(C414="", "", IFERROR(LOOKUP(2,1/(COUNTIF($D$2:D412,mergednames)=0),mergednames), "")))</f>
        <v/>
      </c>
      <c r="E413" s="93" t="str">
        <f t="shared" si="19"/>
        <v/>
      </c>
      <c r="F413" s="93" t="str">
        <f>IF($I$1&lt;&gt;"y", "", IF(A414="", "", IFERROR(LOOKUP(2,1/(COUNTIF($F$2:F412,get_country)=0),get_country), "")))</f>
        <v/>
      </c>
      <c r="G413" s="93" t="str">
        <f t="shared" si="18"/>
        <v/>
      </c>
      <c r="H413" s="67" t="str">
        <f t="array" aca="1" ref="H413" ca="1">IF($I$1&lt;&gt;"y", "", IFERROR(INDEX(countrylistsize,MATCH(SMALL(NOT(countrylistsize="")*IF(ISNUMBER(countrylistsize),COUNTIF(countrylistsize,"&lt;="&amp;countrylistsize),COUNTIF(countrylistsize,"&lt;="&amp;countrylistsize)+SUM(ISNUMBER(countrylistsize))),ROWS(F$3:F413)+SUM(ISBLANK(countrylistsize))),NOT(countrylistsize="")*IF(ISNUMBER(countrylistsize),COUNTIF(countrylistsize,"&lt;="&amp;countrylistsize),COUNTIF(countrylistsize,"&lt;="&amp;countrylistsize)+SUM(ISNUMBER(countrylistsize))),0)), ""))</f>
        <v/>
      </c>
      <c r="I413" s="70"/>
      <c r="J413" s="67" t="str">
        <f t="array" aca="1" ref="J413" ca="1">IF($I$1&lt;&gt;"y", "", IFERROR(INDEX(admin1listsize,MATCH(SMALL(NOT(admin1listsize="")*IF(ISNUMBER(admin1listsize),COUNTIF(admin1listsize,"&lt;="&amp;admin1listsize),COUNTIF(admin1listsize,"&lt;="&amp;admin1listsize)+SUM(ISNUMBER(admin1listsize))),ROWS(D$3:D413)+SUM(ISBLANK(admin1listsize))),NOT(admin1listsize="")*IF(ISNUMBER(admin1listsize),COUNTIF(admin1listsize,"&lt;="&amp;admin1listsize),COUNTIF(admin1listsize,"&lt;="&amp;admin1listsize)+SUM(ISNUMBER(admin1listsize))),0)), ""))</f>
        <v/>
      </c>
      <c r="K413" s="71"/>
    </row>
    <row r="414" spans="1:11" s="1" customFormat="1" x14ac:dyDescent="0.25">
      <c r="A414" s="93" t="str">
        <f>IF($I$1&lt;&gt;"y", "", IF(ISBLANK(DATA!D415),"",IF(ISBLANK(DATA!K415),"NO DATA",DATA!K415)))</f>
        <v/>
      </c>
      <c r="B414" s="93" t="str">
        <f>IF($I$1&lt;&gt;"y", "",IF(ISBLANK(DATA!D415),"", IF(ISBLANK(DATA!L415),"NO DATA",DATA!L415)))</f>
        <v/>
      </c>
      <c r="C414" s="93" t="str">
        <f t="shared" si="20"/>
        <v/>
      </c>
      <c r="D414" s="93" t="str">
        <f>IF($I$1&lt;&gt;"y", "", IF(C415="", "", IFERROR(LOOKUP(2,1/(COUNTIF($D$2:D413,mergednames)=0),mergednames), "")))</f>
        <v/>
      </c>
      <c r="E414" s="93" t="str">
        <f t="shared" si="19"/>
        <v/>
      </c>
      <c r="F414" s="93" t="str">
        <f>IF($I$1&lt;&gt;"y", "", IF(A415="", "", IFERROR(LOOKUP(2,1/(COUNTIF($F$2:F413,get_country)=0),get_country), "")))</f>
        <v/>
      </c>
      <c r="G414" s="93" t="str">
        <f t="shared" si="18"/>
        <v/>
      </c>
      <c r="H414" s="67" t="str">
        <f t="array" aca="1" ref="H414" ca="1">IF($I$1&lt;&gt;"y", "", IFERROR(INDEX(countrylistsize,MATCH(SMALL(NOT(countrylistsize="")*IF(ISNUMBER(countrylistsize),COUNTIF(countrylistsize,"&lt;="&amp;countrylistsize),COUNTIF(countrylistsize,"&lt;="&amp;countrylistsize)+SUM(ISNUMBER(countrylistsize))),ROWS(F$3:F414)+SUM(ISBLANK(countrylistsize))),NOT(countrylistsize="")*IF(ISNUMBER(countrylistsize),COUNTIF(countrylistsize,"&lt;="&amp;countrylistsize),COUNTIF(countrylistsize,"&lt;="&amp;countrylistsize)+SUM(ISNUMBER(countrylistsize))),0)), ""))</f>
        <v/>
      </c>
      <c r="I414" s="70"/>
      <c r="J414" s="67" t="str">
        <f t="array" aca="1" ref="J414" ca="1">IF($I$1&lt;&gt;"y", "", IFERROR(INDEX(admin1listsize,MATCH(SMALL(NOT(admin1listsize="")*IF(ISNUMBER(admin1listsize),COUNTIF(admin1listsize,"&lt;="&amp;admin1listsize),COUNTIF(admin1listsize,"&lt;="&amp;admin1listsize)+SUM(ISNUMBER(admin1listsize))),ROWS(D$3:D414)+SUM(ISBLANK(admin1listsize))),NOT(admin1listsize="")*IF(ISNUMBER(admin1listsize),COUNTIF(admin1listsize,"&lt;="&amp;admin1listsize),COUNTIF(admin1listsize,"&lt;="&amp;admin1listsize)+SUM(ISNUMBER(admin1listsize))),0)), ""))</f>
        <v/>
      </c>
      <c r="K414" s="71"/>
    </row>
    <row r="415" spans="1:11" s="1" customFormat="1" x14ac:dyDescent="0.25">
      <c r="A415" s="93" t="str">
        <f>IF($I$1&lt;&gt;"y", "", IF(ISBLANK(DATA!D416),"",IF(ISBLANK(DATA!K416),"NO DATA",DATA!K416)))</f>
        <v/>
      </c>
      <c r="B415" s="93" t="str">
        <f>IF($I$1&lt;&gt;"y", "",IF(ISBLANK(DATA!D416),"", IF(ISBLANK(DATA!L416),"NO DATA",DATA!L416)))</f>
        <v/>
      </c>
      <c r="C415" s="93" t="str">
        <f t="shared" si="20"/>
        <v/>
      </c>
      <c r="D415" s="93" t="str">
        <f>IF($I$1&lt;&gt;"y", "", IF(C416="", "", IFERROR(LOOKUP(2,1/(COUNTIF($D$2:D414,mergednames)=0),mergednames), "")))</f>
        <v/>
      </c>
      <c r="E415" s="93" t="str">
        <f t="shared" si="19"/>
        <v/>
      </c>
      <c r="F415" s="93" t="str">
        <f>IF($I$1&lt;&gt;"y", "", IF(A416="", "", IFERROR(LOOKUP(2,1/(COUNTIF($F$2:F414,get_country)=0),get_country), "")))</f>
        <v/>
      </c>
      <c r="G415" s="93" t="str">
        <f t="shared" si="18"/>
        <v/>
      </c>
      <c r="H415" s="67" t="str">
        <f t="array" aca="1" ref="H415" ca="1">IF($I$1&lt;&gt;"y", "", IFERROR(INDEX(countrylistsize,MATCH(SMALL(NOT(countrylistsize="")*IF(ISNUMBER(countrylistsize),COUNTIF(countrylistsize,"&lt;="&amp;countrylistsize),COUNTIF(countrylistsize,"&lt;="&amp;countrylistsize)+SUM(ISNUMBER(countrylistsize))),ROWS(F$3:F415)+SUM(ISBLANK(countrylistsize))),NOT(countrylistsize="")*IF(ISNUMBER(countrylistsize),COUNTIF(countrylistsize,"&lt;="&amp;countrylistsize),COUNTIF(countrylistsize,"&lt;="&amp;countrylistsize)+SUM(ISNUMBER(countrylistsize))),0)), ""))</f>
        <v/>
      </c>
      <c r="I415" s="70"/>
      <c r="J415" s="67" t="str">
        <f t="array" aca="1" ref="J415" ca="1">IF($I$1&lt;&gt;"y", "", IFERROR(INDEX(admin1listsize,MATCH(SMALL(NOT(admin1listsize="")*IF(ISNUMBER(admin1listsize),COUNTIF(admin1listsize,"&lt;="&amp;admin1listsize),COUNTIF(admin1listsize,"&lt;="&amp;admin1listsize)+SUM(ISNUMBER(admin1listsize))),ROWS(D$3:D415)+SUM(ISBLANK(admin1listsize))),NOT(admin1listsize="")*IF(ISNUMBER(admin1listsize),COUNTIF(admin1listsize,"&lt;="&amp;admin1listsize),COUNTIF(admin1listsize,"&lt;="&amp;admin1listsize)+SUM(ISNUMBER(admin1listsize))),0)), ""))</f>
        <v/>
      </c>
      <c r="K415" s="71"/>
    </row>
    <row r="416" spans="1:11" s="1" customFormat="1" x14ac:dyDescent="0.25">
      <c r="A416" s="93" t="str">
        <f>IF($I$1&lt;&gt;"y", "", IF(ISBLANK(DATA!D417),"",IF(ISBLANK(DATA!K417),"NO DATA",DATA!K417)))</f>
        <v/>
      </c>
      <c r="B416" s="93" t="str">
        <f>IF($I$1&lt;&gt;"y", "",IF(ISBLANK(DATA!D417),"", IF(ISBLANK(DATA!L417),"NO DATA",DATA!L417)))</f>
        <v/>
      </c>
      <c r="C416" s="93" t="str">
        <f t="shared" si="20"/>
        <v/>
      </c>
      <c r="D416" s="93" t="str">
        <f>IF($I$1&lt;&gt;"y", "", IF(C417="", "", IFERROR(LOOKUP(2,1/(COUNTIF($D$2:D415,mergednames)=0),mergednames), "")))</f>
        <v/>
      </c>
      <c r="E416" s="93" t="str">
        <f t="shared" si="19"/>
        <v/>
      </c>
      <c r="F416" s="93" t="str">
        <f>IF($I$1&lt;&gt;"y", "", IF(A417="", "", IFERROR(LOOKUP(2,1/(COUNTIF($F$2:F415,get_country)=0),get_country), "")))</f>
        <v/>
      </c>
      <c r="G416" s="93" t="str">
        <f t="shared" si="18"/>
        <v/>
      </c>
      <c r="H416" s="67" t="str">
        <f t="array" aca="1" ref="H416" ca="1">IF($I$1&lt;&gt;"y", "", IFERROR(INDEX(countrylistsize,MATCH(SMALL(NOT(countrylistsize="")*IF(ISNUMBER(countrylistsize),COUNTIF(countrylistsize,"&lt;="&amp;countrylistsize),COUNTIF(countrylistsize,"&lt;="&amp;countrylistsize)+SUM(ISNUMBER(countrylistsize))),ROWS(F$3:F416)+SUM(ISBLANK(countrylistsize))),NOT(countrylistsize="")*IF(ISNUMBER(countrylistsize),COUNTIF(countrylistsize,"&lt;="&amp;countrylistsize),COUNTIF(countrylistsize,"&lt;="&amp;countrylistsize)+SUM(ISNUMBER(countrylistsize))),0)), ""))</f>
        <v/>
      </c>
      <c r="I416" s="70"/>
      <c r="J416" s="67" t="str">
        <f t="array" aca="1" ref="J416" ca="1">IF($I$1&lt;&gt;"y", "", IFERROR(INDEX(admin1listsize,MATCH(SMALL(NOT(admin1listsize="")*IF(ISNUMBER(admin1listsize),COUNTIF(admin1listsize,"&lt;="&amp;admin1listsize),COUNTIF(admin1listsize,"&lt;="&amp;admin1listsize)+SUM(ISNUMBER(admin1listsize))),ROWS(D$3:D416)+SUM(ISBLANK(admin1listsize))),NOT(admin1listsize="")*IF(ISNUMBER(admin1listsize),COUNTIF(admin1listsize,"&lt;="&amp;admin1listsize),COUNTIF(admin1listsize,"&lt;="&amp;admin1listsize)+SUM(ISNUMBER(admin1listsize))),0)), ""))</f>
        <v/>
      </c>
      <c r="K416" s="71"/>
    </row>
    <row r="417" spans="1:11" s="1" customFormat="1" x14ac:dyDescent="0.25">
      <c r="A417" s="93" t="str">
        <f>IF($I$1&lt;&gt;"y", "", IF(ISBLANK(DATA!D418),"",IF(ISBLANK(DATA!K418),"NO DATA",DATA!K418)))</f>
        <v/>
      </c>
      <c r="B417" s="93" t="str">
        <f>IF($I$1&lt;&gt;"y", "",IF(ISBLANK(DATA!D418),"", IF(ISBLANK(DATA!L418),"NO DATA",DATA!L418)))</f>
        <v/>
      </c>
      <c r="C417" s="93" t="str">
        <f t="shared" si="20"/>
        <v/>
      </c>
      <c r="D417" s="93" t="str">
        <f>IF($I$1&lt;&gt;"y", "", IF(C418="", "", IFERROR(LOOKUP(2,1/(COUNTIF($D$2:D416,mergednames)=0),mergednames), "")))</f>
        <v/>
      </c>
      <c r="E417" s="93" t="str">
        <f t="shared" si="19"/>
        <v/>
      </c>
      <c r="F417" s="93" t="str">
        <f>IF($I$1&lt;&gt;"y", "", IF(A418="", "", IFERROR(LOOKUP(2,1/(COUNTIF($F$2:F416,get_country)=0),get_country), "")))</f>
        <v/>
      </c>
      <c r="G417" s="93" t="str">
        <f t="shared" si="18"/>
        <v/>
      </c>
      <c r="H417" s="67" t="str">
        <f t="array" aca="1" ref="H417" ca="1">IF($I$1&lt;&gt;"y", "", IFERROR(INDEX(countrylistsize,MATCH(SMALL(NOT(countrylistsize="")*IF(ISNUMBER(countrylistsize),COUNTIF(countrylistsize,"&lt;="&amp;countrylistsize),COUNTIF(countrylistsize,"&lt;="&amp;countrylistsize)+SUM(ISNUMBER(countrylistsize))),ROWS(F$3:F417)+SUM(ISBLANK(countrylistsize))),NOT(countrylistsize="")*IF(ISNUMBER(countrylistsize),COUNTIF(countrylistsize,"&lt;="&amp;countrylistsize),COUNTIF(countrylistsize,"&lt;="&amp;countrylistsize)+SUM(ISNUMBER(countrylistsize))),0)), ""))</f>
        <v/>
      </c>
      <c r="I417" s="70"/>
      <c r="J417" s="67" t="str">
        <f t="array" aca="1" ref="J417" ca="1">IF($I$1&lt;&gt;"y", "", IFERROR(INDEX(admin1listsize,MATCH(SMALL(NOT(admin1listsize="")*IF(ISNUMBER(admin1listsize),COUNTIF(admin1listsize,"&lt;="&amp;admin1listsize),COUNTIF(admin1listsize,"&lt;="&amp;admin1listsize)+SUM(ISNUMBER(admin1listsize))),ROWS(D$3:D417)+SUM(ISBLANK(admin1listsize))),NOT(admin1listsize="")*IF(ISNUMBER(admin1listsize),COUNTIF(admin1listsize,"&lt;="&amp;admin1listsize),COUNTIF(admin1listsize,"&lt;="&amp;admin1listsize)+SUM(ISNUMBER(admin1listsize))),0)), ""))</f>
        <v/>
      </c>
      <c r="K417" s="71"/>
    </row>
    <row r="418" spans="1:11" s="1" customFormat="1" x14ac:dyDescent="0.25">
      <c r="A418" s="93" t="str">
        <f>IF($I$1&lt;&gt;"y", "", IF(ISBLANK(DATA!D419),"",IF(ISBLANK(DATA!K419),"NO DATA",DATA!K419)))</f>
        <v/>
      </c>
      <c r="B418" s="93" t="str">
        <f>IF($I$1&lt;&gt;"y", "",IF(ISBLANK(DATA!D419),"", IF(ISBLANK(DATA!L419),"NO DATA",DATA!L419)))</f>
        <v/>
      </c>
      <c r="C418" s="93" t="str">
        <f t="shared" si="20"/>
        <v/>
      </c>
      <c r="D418" s="93" t="str">
        <f>IF($I$1&lt;&gt;"y", "", IF(C419="", "", IFERROR(LOOKUP(2,1/(COUNTIF($D$2:D417,mergednames)=0),mergednames), "")))</f>
        <v/>
      </c>
      <c r="E418" s="93" t="str">
        <f t="shared" si="19"/>
        <v/>
      </c>
      <c r="F418" s="93" t="str">
        <f>IF($I$1&lt;&gt;"y", "", IF(A419="", "", IFERROR(LOOKUP(2,1/(COUNTIF($F$2:F417,get_country)=0),get_country), "")))</f>
        <v/>
      </c>
      <c r="G418" s="93" t="str">
        <f t="shared" si="18"/>
        <v/>
      </c>
      <c r="H418" s="67" t="str">
        <f t="array" aca="1" ref="H418" ca="1">IF($I$1&lt;&gt;"y", "", IFERROR(INDEX(countrylistsize,MATCH(SMALL(NOT(countrylistsize="")*IF(ISNUMBER(countrylistsize),COUNTIF(countrylistsize,"&lt;="&amp;countrylistsize),COUNTIF(countrylistsize,"&lt;="&amp;countrylistsize)+SUM(ISNUMBER(countrylistsize))),ROWS(F$3:F418)+SUM(ISBLANK(countrylistsize))),NOT(countrylistsize="")*IF(ISNUMBER(countrylistsize),COUNTIF(countrylistsize,"&lt;="&amp;countrylistsize),COUNTIF(countrylistsize,"&lt;="&amp;countrylistsize)+SUM(ISNUMBER(countrylistsize))),0)), ""))</f>
        <v/>
      </c>
      <c r="I418" s="70"/>
      <c r="J418" s="67" t="str">
        <f t="array" aca="1" ref="J418" ca="1">IF($I$1&lt;&gt;"y", "", IFERROR(INDEX(admin1listsize,MATCH(SMALL(NOT(admin1listsize="")*IF(ISNUMBER(admin1listsize),COUNTIF(admin1listsize,"&lt;="&amp;admin1listsize),COUNTIF(admin1listsize,"&lt;="&amp;admin1listsize)+SUM(ISNUMBER(admin1listsize))),ROWS(D$3:D418)+SUM(ISBLANK(admin1listsize))),NOT(admin1listsize="")*IF(ISNUMBER(admin1listsize),COUNTIF(admin1listsize,"&lt;="&amp;admin1listsize),COUNTIF(admin1listsize,"&lt;="&amp;admin1listsize)+SUM(ISNUMBER(admin1listsize))),0)), ""))</f>
        <v/>
      </c>
      <c r="K418" s="71"/>
    </row>
    <row r="419" spans="1:11" s="1" customFormat="1" x14ac:dyDescent="0.25">
      <c r="A419" s="93" t="str">
        <f>IF($I$1&lt;&gt;"y", "", IF(ISBLANK(DATA!D420),"",IF(ISBLANK(DATA!K420),"NO DATA",DATA!K420)))</f>
        <v/>
      </c>
      <c r="B419" s="93" t="str">
        <f>IF($I$1&lt;&gt;"y", "",IF(ISBLANK(DATA!D420),"", IF(ISBLANK(DATA!L420),"NO DATA",DATA!L420)))</f>
        <v/>
      </c>
      <c r="C419" s="93" t="str">
        <f t="shared" si="20"/>
        <v/>
      </c>
      <c r="D419" s="93" t="str">
        <f>IF($I$1&lt;&gt;"y", "", IF(C420="", "", IFERROR(LOOKUP(2,1/(COUNTIF($D$2:D418,mergednames)=0),mergednames), "")))</f>
        <v/>
      </c>
      <c r="E419" s="93" t="str">
        <f t="shared" si="19"/>
        <v/>
      </c>
      <c r="F419" s="93" t="str">
        <f>IF($I$1&lt;&gt;"y", "", IF(A420="", "", IFERROR(LOOKUP(2,1/(COUNTIF($F$2:F418,get_country)=0),get_country), "")))</f>
        <v/>
      </c>
      <c r="G419" s="93" t="str">
        <f t="shared" si="18"/>
        <v/>
      </c>
      <c r="H419" s="67" t="str">
        <f t="array" aca="1" ref="H419" ca="1">IF($I$1&lt;&gt;"y", "", IFERROR(INDEX(countrylistsize,MATCH(SMALL(NOT(countrylistsize="")*IF(ISNUMBER(countrylistsize),COUNTIF(countrylistsize,"&lt;="&amp;countrylistsize),COUNTIF(countrylistsize,"&lt;="&amp;countrylistsize)+SUM(ISNUMBER(countrylistsize))),ROWS(F$3:F419)+SUM(ISBLANK(countrylistsize))),NOT(countrylistsize="")*IF(ISNUMBER(countrylistsize),COUNTIF(countrylistsize,"&lt;="&amp;countrylistsize),COUNTIF(countrylistsize,"&lt;="&amp;countrylistsize)+SUM(ISNUMBER(countrylistsize))),0)), ""))</f>
        <v/>
      </c>
      <c r="I419" s="70"/>
      <c r="J419" s="67" t="str">
        <f t="array" aca="1" ref="J419" ca="1">IF($I$1&lt;&gt;"y", "", IFERROR(INDEX(admin1listsize,MATCH(SMALL(NOT(admin1listsize="")*IF(ISNUMBER(admin1listsize),COUNTIF(admin1listsize,"&lt;="&amp;admin1listsize),COUNTIF(admin1listsize,"&lt;="&amp;admin1listsize)+SUM(ISNUMBER(admin1listsize))),ROWS(D$3:D419)+SUM(ISBLANK(admin1listsize))),NOT(admin1listsize="")*IF(ISNUMBER(admin1listsize),COUNTIF(admin1listsize,"&lt;="&amp;admin1listsize),COUNTIF(admin1listsize,"&lt;="&amp;admin1listsize)+SUM(ISNUMBER(admin1listsize))),0)), ""))</f>
        <v/>
      </c>
      <c r="K419" s="71"/>
    </row>
    <row r="420" spans="1:11" s="1" customFormat="1" x14ac:dyDescent="0.25">
      <c r="A420" s="93" t="str">
        <f>IF($I$1&lt;&gt;"y", "", IF(ISBLANK(DATA!D421),"",IF(ISBLANK(DATA!K421),"NO DATA",DATA!K421)))</f>
        <v/>
      </c>
      <c r="B420" s="93" t="str">
        <f>IF($I$1&lt;&gt;"y", "",IF(ISBLANK(DATA!D421),"", IF(ISBLANK(DATA!L421),"NO DATA",DATA!L421)))</f>
        <v/>
      </c>
      <c r="C420" s="93" t="str">
        <f t="shared" si="20"/>
        <v/>
      </c>
      <c r="D420" s="93" t="str">
        <f>IF($I$1&lt;&gt;"y", "", IF(C421="", "", IFERROR(LOOKUP(2,1/(COUNTIF($D$2:D419,mergednames)=0),mergednames), "")))</f>
        <v/>
      </c>
      <c r="E420" s="93" t="str">
        <f t="shared" si="19"/>
        <v/>
      </c>
      <c r="F420" s="93" t="str">
        <f>IF($I$1&lt;&gt;"y", "", IF(A421="", "", IFERROR(LOOKUP(2,1/(COUNTIF($F$2:F419,get_country)=0),get_country), "")))</f>
        <v/>
      </c>
      <c r="G420" s="93" t="str">
        <f t="shared" si="18"/>
        <v/>
      </c>
      <c r="H420" s="67" t="str">
        <f t="array" aca="1" ref="H420" ca="1">IF($I$1&lt;&gt;"y", "", IFERROR(INDEX(countrylistsize,MATCH(SMALL(NOT(countrylistsize="")*IF(ISNUMBER(countrylistsize),COUNTIF(countrylistsize,"&lt;="&amp;countrylistsize),COUNTIF(countrylistsize,"&lt;="&amp;countrylistsize)+SUM(ISNUMBER(countrylistsize))),ROWS(F$3:F420)+SUM(ISBLANK(countrylistsize))),NOT(countrylistsize="")*IF(ISNUMBER(countrylistsize),COUNTIF(countrylistsize,"&lt;="&amp;countrylistsize),COUNTIF(countrylistsize,"&lt;="&amp;countrylistsize)+SUM(ISNUMBER(countrylistsize))),0)), ""))</f>
        <v/>
      </c>
      <c r="I420" s="70"/>
      <c r="J420" s="67" t="str">
        <f t="array" aca="1" ref="J420" ca="1">IF($I$1&lt;&gt;"y", "", IFERROR(INDEX(admin1listsize,MATCH(SMALL(NOT(admin1listsize="")*IF(ISNUMBER(admin1listsize),COUNTIF(admin1listsize,"&lt;="&amp;admin1listsize),COUNTIF(admin1listsize,"&lt;="&amp;admin1listsize)+SUM(ISNUMBER(admin1listsize))),ROWS(D$3:D420)+SUM(ISBLANK(admin1listsize))),NOT(admin1listsize="")*IF(ISNUMBER(admin1listsize),COUNTIF(admin1listsize,"&lt;="&amp;admin1listsize),COUNTIF(admin1listsize,"&lt;="&amp;admin1listsize)+SUM(ISNUMBER(admin1listsize))),0)), ""))</f>
        <v/>
      </c>
      <c r="K420" s="71"/>
    </row>
    <row r="421" spans="1:11" s="1" customFormat="1" x14ac:dyDescent="0.25">
      <c r="A421" s="93" t="str">
        <f>IF($I$1&lt;&gt;"y", "", IF(ISBLANK(DATA!D422),"",IF(ISBLANK(DATA!K422),"NO DATA",DATA!K422)))</f>
        <v/>
      </c>
      <c r="B421" s="93" t="str">
        <f>IF($I$1&lt;&gt;"y", "",IF(ISBLANK(DATA!D422),"", IF(ISBLANK(DATA!L422),"NO DATA",DATA!L422)))</f>
        <v/>
      </c>
      <c r="C421" s="93" t="str">
        <f t="shared" si="20"/>
        <v/>
      </c>
      <c r="D421" s="93" t="str">
        <f>IF($I$1&lt;&gt;"y", "", IF(C422="", "", IFERROR(LOOKUP(2,1/(COUNTIF($D$2:D420,mergednames)=0),mergednames), "")))</f>
        <v/>
      </c>
      <c r="E421" s="93" t="str">
        <f t="shared" si="19"/>
        <v/>
      </c>
      <c r="F421" s="93" t="str">
        <f>IF($I$1&lt;&gt;"y", "", IF(A422="", "", IFERROR(LOOKUP(2,1/(COUNTIF($F$2:F420,get_country)=0),get_country), "")))</f>
        <v/>
      </c>
      <c r="G421" s="93" t="str">
        <f t="shared" si="18"/>
        <v/>
      </c>
      <c r="H421" s="67" t="str">
        <f t="array" aca="1" ref="H421" ca="1">IF($I$1&lt;&gt;"y", "", IFERROR(INDEX(countrylistsize,MATCH(SMALL(NOT(countrylistsize="")*IF(ISNUMBER(countrylistsize),COUNTIF(countrylistsize,"&lt;="&amp;countrylistsize),COUNTIF(countrylistsize,"&lt;="&amp;countrylistsize)+SUM(ISNUMBER(countrylistsize))),ROWS(F$3:F421)+SUM(ISBLANK(countrylistsize))),NOT(countrylistsize="")*IF(ISNUMBER(countrylistsize),COUNTIF(countrylistsize,"&lt;="&amp;countrylistsize),COUNTIF(countrylistsize,"&lt;="&amp;countrylistsize)+SUM(ISNUMBER(countrylistsize))),0)), ""))</f>
        <v/>
      </c>
      <c r="I421" s="70"/>
      <c r="J421" s="67" t="str">
        <f t="array" aca="1" ref="J421" ca="1">IF($I$1&lt;&gt;"y", "", IFERROR(INDEX(admin1listsize,MATCH(SMALL(NOT(admin1listsize="")*IF(ISNUMBER(admin1listsize),COUNTIF(admin1listsize,"&lt;="&amp;admin1listsize),COUNTIF(admin1listsize,"&lt;="&amp;admin1listsize)+SUM(ISNUMBER(admin1listsize))),ROWS(D$3:D421)+SUM(ISBLANK(admin1listsize))),NOT(admin1listsize="")*IF(ISNUMBER(admin1listsize),COUNTIF(admin1listsize,"&lt;="&amp;admin1listsize),COUNTIF(admin1listsize,"&lt;="&amp;admin1listsize)+SUM(ISNUMBER(admin1listsize))),0)), ""))</f>
        <v/>
      </c>
      <c r="K421" s="71"/>
    </row>
    <row r="422" spans="1:11" s="1" customFormat="1" x14ac:dyDescent="0.25">
      <c r="A422" s="93" t="str">
        <f>IF($I$1&lt;&gt;"y", "", IF(ISBLANK(DATA!D423),"",IF(ISBLANK(DATA!K423),"NO DATA",DATA!K423)))</f>
        <v/>
      </c>
      <c r="B422" s="93" t="str">
        <f>IF($I$1&lt;&gt;"y", "",IF(ISBLANK(DATA!D423),"", IF(ISBLANK(DATA!L423),"NO DATA",DATA!L423)))</f>
        <v/>
      </c>
      <c r="C422" s="93" t="str">
        <f t="shared" si="20"/>
        <v/>
      </c>
      <c r="D422" s="93" t="str">
        <f>IF($I$1&lt;&gt;"y", "", IF(C423="", "", IFERROR(LOOKUP(2,1/(COUNTIF($D$2:D421,mergednames)=0),mergednames), "")))</f>
        <v/>
      </c>
      <c r="E422" s="93" t="str">
        <f t="shared" si="19"/>
        <v/>
      </c>
      <c r="F422" s="93" t="str">
        <f>IF($I$1&lt;&gt;"y", "", IF(A423="", "", IFERROR(LOOKUP(2,1/(COUNTIF($F$2:F421,get_country)=0),get_country), "")))</f>
        <v/>
      </c>
      <c r="G422" s="93" t="str">
        <f t="shared" si="18"/>
        <v/>
      </c>
      <c r="H422" s="67" t="str">
        <f t="array" aca="1" ref="H422" ca="1">IF($I$1&lt;&gt;"y", "", IFERROR(INDEX(countrylistsize,MATCH(SMALL(NOT(countrylistsize="")*IF(ISNUMBER(countrylistsize),COUNTIF(countrylistsize,"&lt;="&amp;countrylistsize),COUNTIF(countrylistsize,"&lt;="&amp;countrylistsize)+SUM(ISNUMBER(countrylistsize))),ROWS(F$3:F422)+SUM(ISBLANK(countrylistsize))),NOT(countrylistsize="")*IF(ISNUMBER(countrylistsize),COUNTIF(countrylistsize,"&lt;="&amp;countrylistsize),COUNTIF(countrylistsize,"&lt;="&amp;countrylistsize)+SUM(ISNUMBER(countrylistsize))),0)), ""))</f>
        <v/>
      </c>
      <c r="I422" s="70"/>
      <c r="J422" s="67" t="str">
        <f t="array" aca="1" ref="J422" ca="1">IF($I$1&lt;&gt;"y", "", IFERROR(INDEX(admin1listsize,MATCH(SMALL(NOT(admin1listsize="")*IF(ISNUMBER(admin1listsize),COUNTIF(admin1listsize,"&lt;="&amp;admin1listsize),COUNTIF(admin1listsize,"&lt;="&amp;admin1listsize)+SUM(ISNUMBER(admin1listsize))),ROWS(D$3:D422)+SUM(ISBLANK(admin1listsize))),NOT(admin1listsize="")*IF(ISNUMBER(admin1listsize),COUNTIF(admin1listsize,"&lt;="&amp;admin1listsize),COUNTIF(admin1listsize,"&lt;="&amp;admin1listsize)+SUM(ISNUMBER(admin1listsize))),0)), ""))</f>
        <v/>
      </c>
      <c r="K422" s="71"/>
    </row>
    <row r="423" spans="1:11" s="1" customFormat="1" x14ac:dyDescent="0.25">
      <c r="A423" s="93" t="str">
        <f>IF($I$1&lt;&gt;"y", "", IF(ISBLANK(DATA!D424),"",IF(ISBLANK(DATA!K424),"NO DATA",DATA!K424)))</f>
        <v/>
      </c>
      <c r="B423" s="93" t="str">
        <f>IF($I$1&lt;&gt;"y", "",IF(ISBLANK(DATA!D424),"", IF(ISBLANK(DATA!L424),"NO DATA",DATA!L424)))</f>
        <v/>
      </c>
      <c r="C423" s="93" t="str">
        <f t="shared" si="20"/>
        <v/>
      </c>
      <c r="D423" s="93" t="str">
        <f>IF($I$1&lt;&gt;"y", "", IF(C424="", "", IFERROR(LOOKUP(2,1/(COUNTIF($D$2:D422,mergednames)=0),mergednames), "")))</f>
        <v/>
      </c>
      <c r="E423" s="93" t="str">
        <f t="shared" si="19"/>
        <v/>
      </c>
      <c r="F423" s="93" t="str">
        <f>IF($I$1&lt;&gt;"y", "", IF(A424="", "", IFERROR(LOOKUP(2,1/(COUNTIF($F$2:F422,get_country)=0),get_country), "")))</f>
        <v/>
      </c>
      <c r="G423" s="93" t="str">
        <f t="shared" si="18"/>
        <v/>
      </c>
      <c r="H423" s="67" t="str">
        <f t="array" aca="1" ref="H423" ca="1">IF($I$1&lt;&gt;"y", "", IFERROR(INDEX(countrylistsize,MATCH(SMALL(NOT(countrylistsize="")*IF(ISNUMBER(countrylistsize),COUNTIF(countrylistsize,"&lt;="&amp;countrylistsize),COUNTIF(countrylistsize,"&lt;="&amp;countrylistsize)+SUM(ISNUMBER(countrylistsize))),ROWS(F$3:F423)+SUM(ISBLANK(countrylistsize))),NOT(countrylistsize="")*IF(ISNUMBER(countrylistsize),COUNTIF(countrylistsize,"&lt;="&amp;countrylistsize),COUNTIF(countrylistsize,"&lt;="&amp;countrylistsize)+SUM(ISNUMBER(countrylistsize))),0)), ""))</f>
        <v/>
      </c>
      <c r="I423" s="70"/>
      <c r="J423" s="67" t="str">
        <f t="array" aca="1" ref="J423" ca="1">IF($I$1&lt;&gt;"y", "", IFERROR(INDEX(admin1listsize,MATCH(SMALL(NOT(admin1listsize="")*IF(ISNUMBER(admin1listsize),COUNTIF(admin1listsize,"&lt;="&amp;admin1listsize),COUNTIF(admin1listsize,"&lt;="&amp;admin1listsize)+SUM(ISNUMBER(admin1listsize))),ROWS(D$3:D423)+SUM(ISBLANK(admin1listsize))),NOT(admin1listsize="")*IF(ISNUMBER(admin1listsize),COUNTIF(admin1listsize,"&lt;="&amp;admin1listsize),COUNTIF(admin1listsize,"&lt;="&amp;admin1listsize)+SUM(ISNUMBER(admin1listsize))),0)), ""))</f>
        <v/>
      </c>
      <c r="K423" s="71"/>
    </row>
    <row r="424" spans="1:11" s="1" customFormat="1" x14ac:dyDescent="0.25">
      <c r="A424" s="93" t="str">
        <f>IF($I$1&lt;&gt;"y", "", IF(ISBLANK(DATA!D425),"",IF(ISBLANK(DATA!K425),"NO DATA",DATA!K425)))</f>
        <v/>
      </c>
      <c r="B424" s="93" t="str">
        <f>IF($I$1&lt;&gt;"y", "",IF(ISBLANK(DATA!D425),"", IF(ISBLANK(DATA!L425),"NO DATA",DATA!L425)))</f>
        <v/>
      </c>
      <c r="C424" s="93" t="str">
        <f t="shared" si="20"/>
        <v/>
      </c>
      <c r="D424" s="93" t="str">
        <f>IF($I$1&lt;&gt;"y", "", IF(C425="", "", IFERROR(LOOKUP(2,1/(COUNTIF($D$2:D423,mergednames)=0),mergednames), "")))</f>
        <v/>
      </c>
      <c r="E424" s="93" t="str">
        <f t="shared" si="19"/>
        <v/>
      </c>
      <c r="F424" s="93" t="str">
        <f>IF($I$1&lt;&gt;"y", "", IF(A425="", "", IFERROR(LOOKUP(2,1/(COUNTIF($F$2:F423,get_country)=0),get_country), "")))</f>
        <v/>
      </c>
      <c r="G424" s="93" t="str">
        <f t="shared" si="18"/>
        <v/>
      </c>
      <c r="H424" s="67" t="str">
        <f t="array" aca="1" ref="H424" ca="1">IF($I$1&lt;&gt;"y", "", IFERROR(INDEX(countrylistsize,MATCH(SMALL(NOT(countrylistsize="")*IF(ISNUMBER(countrylistsize),COUNTIF(countrylistsize,"&lt;="&amp;countrylistsize),COUNTIF(countrylistsize,"&lt;="&amp;countrylistsize)+SUM(ISNUMBER(countrylistsize))),ROWS(F$3:F424)+SUM(ISBLANK(countrylistsize))),NOT(countrylistsize="")*IF(ISNUMBER(countrylistsize),COUNTIF(countrylistsize,"&lt;="&amp;countrylistsize),COUNTIF(countrylistsize,"&lt;="&amp;countrylistsize)+SUM(ISNUMBER(countrylistsize))),0)), ""))</f>
        <v/>
      </c>
      <c r="I424" s="70"/>
      <c r="J424" s="67" t="str">
        <f t="array" aca="1" ref="J424" ca="1">IF($I$1&lt;&gt;"y", "", IFERROR(INDEX(admin1listsize,MATCH(SMALL(NOT(admin1listsize="")*IF(ISNUMBER(admin1listsize),COUNTIF(admin1listsize,"&lt;="&amp;admin1listsize),COUNTIF(admin1listsize,"&lt;="&amp;admin1listsize)+SUM(ISNUMBER(admin1listsize))),ROWS(D$3:D424)+SUM(ISBLANK(admin1listsize))),NOT(admin1listsize="")*IF(ISNUMBER(admin1listsize),COUNTIF(admin1listsize,"&lt;="&amp;admin1listsize),COUNTIF(admin1listsize,"&lt;="&amp;admin1listsize)+SUM(ISNUMBER(admin1listsize))),0)), ""))</f>
        <v/>
      </c>
      <c r="K424" s="71"/>
    </row>
    <row r="425" spans="1:11" s="1" customFormat="1" x14ac:dyDescent="0.25">
      <c r="A425" s="93" t="str">
        <f>IF($I$1&lt;&gt;"y", "", IF(ISBLANK(DATA!D426),"",IF(ISBLANK(DATA!K426),"NO DATA",DATA!K426)))</f>
        <v/>
      </c>
      <c r="B425" s="93" t="str">
        <f>IF($I$1&lt;&gt;"y", "",IF(ISBLANK(DATA!D426),"", IF(ISBLANK(DATA!L426),"NO DATA",DATA!L426)))</f>
        <v/>
      </c>
      <c r="C425" s="93" t="str">
        <f t="shared" si="20"/>
        <v/>
      </c>
      <c r="D425" s="93" t="str">
        <f>IF($I$1&lt;&gt;"y", "", IF(C426="", "", IFERROR(LOOKUP(2,1/(COUNTIF($D$2:D424,mergednames)=0),mergednames), "")))</f>
        <v/>
      </c>
      <c r="E425" s="93" t="str">
        <f t="shared" si="19"/>
        <v/>
      </c>
      <c r="F425" s="93" t="str">
        <f>IF($I$1&lt;&gt;"y", "", IF(A426="", "", IFERROR(LOOKUP(2,1/(COUNTIF($F$2:F424,get_country)=0),get_country), "")))</f>
        <v/>
      </c>
      <c r="G425" s="93" t="str">
        <f t="shared" si="18"/>
        <v/>
      </c>
      <c r="H425" s="67" t="str">
        <f t="array" aca="1" ref="H425" ca="1">IF($I$1&lt;&gt;"y", "", IFERROR(INDEX(countrylistsize,MATCH(SMALL(NOT(countrylistsize="")*IF(ISNUMBER(countrylistsize),COUNTIF(countrylistsize,"&lt;="&amp;countrylistsize),COUNTIF(countrylistsize,"&lt;="&amp;countrylistsize)+SUM(ISNUMBER(countrylistsize))),ROWS(F$3:F425)+SUM(ISBLANK(countrylistsize))),NOT(countrylistsize="")*IF(ISNUMBER(countrylistsize),COUNTIF(countrylistsize,"&lt;="&amp;countrylistsize),COUNTIF(countrylistsize,"&lt;="&amp;countrylistsize)+SUM(ISNUMBER(countrylistsize))),0)), ""))</f>
        <v/>
      </c>
      <c r="I425" s="70"/>
      <c r="J425" s="67" t="str">
        <f t="array" aca="1" ref="J425" ca="1">IF($I$1&lt;&gt;"y", "", IFERROR(INDEX(admin1listsize,MATCH(SMALL(NOT(admin1listsize="")*IF(ISNUMBER(admin1listsize),COUNTIF(admin1listsize,"&lt;="&amp;admin1listsize),COUNTIF(admin1listsize,"&lt;="&amp;admin1listsize)+SUM(ISNUMBER(admin1listsize))),ROWS(D$3:D425)+SUM(ISBLANK(admin1listsize))),NOT(admin1listsize="")*IF(ISNUMBER(admin1listsize),COUNTIF(admin1listsize,"&lt;="&amp;admin1listsize),COUNTIF(admin1listsize,"&lt;="&amp;admin1listsize)+SUM(ISNUMBER(admin1listsize))),0)), ""))</f>
        <v/>
      </c>
      <c r="K425" s="71"/>
    </row>
    <row r="426" spans="1:11" s="1" customFormat="1" x14ac:dyDescent="0.25">
      <c r="A426" s="93" t="str">
        <f>IF($I$1&lt;&gt;"y", "", IF(ISBLANK(DATA!D427),"",IF(ISBLANK(DATA!K427),"NO DATA",DATA!K427)))</f>
        <v/>
      </c>
      <c r="B426" s="93" t="str">
        <f>IF($I$1&lt;&gt;"y", "",IF(ISBLANK(DATA!D427),"", IF(ISBLANK(DATA!L427),"NO DATA",DATA!L427)))</f>
        <v/>
      </c>
      <c r="C426" s="93" t="str">
        <f t="shared" si="20"/>
        <v/>
      </c>
      <c r="D426" s="93" t="str">
        <f>IF($I$1&lt;&gt;"y", "", IF(C427="", "", IFERROR(LOOKUP(2,1/(COUNTIF($D$2:D425,mergednames)=0),mergednames), "")))</f>
        <v/>
      </c>
      <c r="E426" s="93" t="str">
        <f t="shared" si="19"/>
        <v/>
      </c>
      <c r="F426" s="93" t="str">
        <f>IF($I$1&lt;&gt;"y", "", IF(A427="", "", IFERROR(LOOKUP(2,1/(COUNTIF($F$2:F425,get_country)=0),get_country), "")))</f>
        <v/>
      </c>
      <c r="G426" s="93" t="str">
        <f t="shared" si="18"/>
        <v/>
      </c>
      <c r="H426" s="67" t="str">
        <f t="array" aca="1" ref="H426" ca="1">IF($I$1&lt;&gt;"y", "", IFERROR(INDEX(countrylistsize,MATCH(SMALL(NOT(countrylistsize="")*IF(ISNUMBER(countrylistsize),COUNTIF(countrylistsize,"&lt;="&amp;countrylistsize),COUNTIF(countrylistsize,"&lt;="&amp;countrylistsize)+SUM(ISNUMBER(countrylistsize))),ROWS(F$3:F426)+SUM(ISBLANK(countrylistsize))),NOT(countrylistsize="")*IF(ISNUMBER(countrylistsize),COUNTIF(countrylistsize,"&lt;="&amp;countrylistsize),COUNTIF(countrylistsize,"&lt;="&amp;countrylistsize)+SUM(ISNUMBER(countrylistsize))),0)), ""))</f>
        <v/>
      </c>
      <c r="I426" s="70"/>
      <c r="J426" s="67" t="str">
        <f t="array" aca="1" ref="J426" ca="1">IF($I$1&lt;&gt;"y", "", IFERROR(INDEX(admin1listsize,MATCH(SMALL(NOT(admin1listsize="")*IF(ISNUMBER(admin1listsize),COUNTIF(admin1listsize,"&lt;="&amp;admin1listsize),COUNTIF(admin1listsize,"&lt;="&amp;admin1listsize)+SUM(ISNUMBER(admin1listsize))),ROWS(D$3:D426)+SUM(ISBLANK(admin1listsize))),NOT(admin1listsize="")*IF(ISNUMBER(admin1listsize),COUNTIF(admin1listsize,"&lt;="&amp;admin1listsize),COUNTIF(admin1listsize,"&lt;="&amp;admin1listsize)+SUM(ISNUMBER(admin1listsize))),0)), ""))</f>
        <v/>
      </c>
      <c r="K426" s="71"/>
    </row>
    <row r="427" spans="1:11" s="1" customFormat="1" x14ac:dyDescent="0.25">
      <c r="A427" s="93" t="str">
        <f>IF($I$1&lt;&gt;"y", "", IF(ISBLANK(DATA!D428),"",IF(ISBLANK(DATA!K428),"NO DATA",DATA!K428)))</f>
        <v/>
      </c>
      <c r="B427" s="93" t="str">
        <f>IF($I$1&lt;&gt;"y", "",IF(ISBLANK(DATA!D428),"", IF(ISBLANK(DATA!L428),"NO DATA",DATA!L428)))</f>
        <v/>
      </c>
      <c r="C427" s="93" t="str">
        <f t="shared" si="20"/>
        <v/>
      </c>
      <c r="D427" s="93" t="str">
        <f>IF($I$1&lt;&gt;"y", "", IF(C428="", "", IFERROR(LOOKUP(2,1/(COUNTIF($D$2:D426,mergednames)=0),mergednames), "")))</f>
        <v/>
      </c>
      <c r="E427" s="93" t="str">
        <f t="shared" si="19"/>
        <v/>
      </c>
      <c r="F427" s="93" t="str">
        <f>IF($I$1&lt;&gt;"y", "", IF(A428="", "", IFERROR(LOOKUP(2,1/(COUNTIF($F$2:F426,get_country)=0),get_country), "")))</f>
        <v/>
      </c>
      <c r="G427" s="93" t="str">
        <f t="shared" si="18"/>
        <v/>
      </c>
      <c r="H427" s="67" t="str">
        <f t="array" aca="1" ref="H427" ca="1">IF($I$1&lt;&gt;"y", "", IFERROR(INDEX(countrylistsize,MATCH(SMALL(NOT(countrylistsize="")*IF(ISNUMBER(countrylistsize),COUNTIF(countrylistsize,"&lt;="&amp;countrylistsize),COUNTIF(countrylistsize,"&lt;="&amp;countrylistsize)+SUM(ISNUMBER(countrylistsize))),ROWS(F$3:F427)+SUM(ISBLANK(countrylistsize))),NOT(countrylistsize="")*IF(ISNUMBER(countrylistsize),COUNTIF(countrylistsize,"&lt;="&amp;countrylistsize),COUNTIF(countrylistsize,"&lt;="&amp;countrylistsize)+SUM(ISNUMBER(countrylistsize))),0)), ""))</f>
        <v/>
      </c>
      <c r="I427" s="70"/>
      <c r="J427" s="67" t="str">
        <f t="array" aca="1" ref="J427" ca="1">IF($I$1&lt;&gt;"y", "", IFERROR(INDEX(admin1listsize,MATCH(SMALL(NOT(admin1listsize="")*IF(ISNUMBER(admin1listsize),COUNTIF(admin1listsize,"&lt;="&amp;admin1listsize),COUNTIF(admin1listsize,"&lt;="&amp;admin1listsize)+SUM(ISNUMBER(admin1listsize))),ROWS(D$3:D427)+SUM(ISBLANK(admin1listsize))),NOT(admin1listsize="")*IF(ISNUMBER(admin1listsize),COUNTIF(admin1listsize,"&lt;="&amp;admin1listsize),COUNTIF(admin1listsize,"&lt;="&amp;admin1listsize)+SUM(ISNUMBER(admin1listsize))),0)), ""))</f>
        <v/>
      </c>
      <c r="K427" s="71"/>
    </row>
    <row r="428" spans="1:11" s="1" customFormat="1" x14ac:dyDescent="0.25">
      <c r="A428" s="93" t="str">
        <f>IF($I$1&lt;&gt;"y", "", IF(ISBLANK(DATA!D429),"",IF(ISBLANK(DATA!K429),"NO DATA",DATA!K429)))</f>
        <v/>
      </c>
      <c r="B428" s="93" t="str">
        <f>IF($I$1&lt;&gt;"y", "",IF(ISBLANK(DATA!D429),"", IF(ISBLANK(DATA!L429),"NO DATA",DATA!L429)))</f>
        <v/>
      </c>
      <c r="C428" s="93" t="str">
        <f t="shared" si="20"/>
        <v/>
      </c>
      <c r="D428" s="93" t="str">
        <f>IF($I$1&lt;&gt;"y", "", IF(C429="", "", IFERROR(LOOKUP(2,1/(COUNTIF($D$2:D427,mergednames)=0),mergednames), "")))</f>
        <v/>
      </c>
      <c r="E428" s="93" t="str">
        <f t="shared" si="19"/>
        <v/>
      </c>
      <c r="F428" s="93" t="str">
        <f>IF($I$1&lt;&gt;"y", "", IF(A429="", "", IFERROR(LOOKUP(2,1/(COUNTIF($F$2:F427,get_country)=0),get_country), "")))</f>
        <v/>
      </c>
      <c r="G428" s="93" t="str">
        <f t="shared" si="18"/>
        <v/>
      </c>
      <c r="H428" s="67" t="str">
        <f t="array" aca="1" ref="H428" ca="1">IF($I$1&lt;&gt;"y", "", IFERROR(INDEX(countrylistsize,MATCH(SMALL(NOT(countrylistsize="")*IF(ISNUMBER(countrylistsize),COUNTIF(countrylistsize,"&lt;="&amp;countrylistsize),COUNTIF(countrylistsize,"&lt;="&amp;countrylistsize)+SUM(ISNUMBER(countrylistsize))),ROWS(F$3:F428)+SUM(ISBLANK(countrylistsize))),NOT(countrylistsize="")*IF(ISNUMBER(countrylistsize),COUNTIF(countrylistsize,"&lt;="&amp;countrylistsize),COUNTIF(countrylistsize,"&lt;="&amp;countrylistsize)+SUM(ISNUMBER(countrylistsize))),0)), ""))</f>
        <v/>
      </c>
      <c r="I428" s="70"/>
      <c r="J428" s="67" t="str">
        <f t="array" aca="1" ref="J428" ca="1">IF($I$1&lt;&gt;"y", "", IFERROR(INDEX(admin1listsize,MATCH(SMALL(NOT(admin1listsize="")*IF(ISNUMBER(admin1listsize),COUNTIF(admin1listsize,"&lt;="&amp;admin1listsize),COUNTIF(admin1listsize,"&lt;="&amp;admin1listsize)+SUM(ISNUMBER(admin1listsize))),ROWS(D$3:D428)+SUM(ISBLANK(admin1listsize))),NOT(admin1listsize="")*IF(ISNUMBER(admin1listsize),COUNTIF(admin1listsize,"&lt;="&amp;admin1listsize),COUNTIF(admin1listsize,"&lt;="&amp;admin1listsize)+SUM(ISNUMBER(admin1listsize))),0)), ""))</f>
        <v/>
      </c>
      <c r="K428" s="71"/>
    </row>
    <row r="429" spans="1:11" s="1" customFormat="1" x14ac:dyDescent="0.25">
      <c r="A429" s="93" t="str">
        <f>IF($I$1&lt;&gt;"y", "", IF(ISBLANK(DATA!D430),"",IF(ISBLANK(DATA!K430),"NO DATA",DATA!K430)))</f>
        <v/>
      </c>
      <c r="B429" s="93" t="str">
        <f>IF($I$1&lt;&gt;"y", "",IF(ISBLANK(DATA!D430),"", IF(ISBLANK(DATA!L430),"NO DATA",DATA!L430)))</f>
        <v/>
      </c>
      <c r="C429" s="93" t="str">
        <f t="shared" si="20"/>
        <v/>
      </c>
      <c r="D429" s="93" t="str">
        <f>IF($I$1&lt;&gt;"y", "", IF(C430="", "", IFERROR(LOOKUP(2,1/(COUNTIF($D$2:D428,mergednames)=0),mergednames), "")))</f>
        <v/>
      </c>
      <c r="E429" s="93" t="str">
        <f t="shared" si="19"/>
        <v/>
      </c>
      <c r="F429" s="93" t="str">
        <f>IF($I$1&lt;&gt;"y", "", IF(A430="", "", IFERROR(LOOKUP(2,1/(COUNTIF($F$2:F428,get_country)=0),get_country), "")))</f>
        <v/>
      </c>
      <c r="G429" s="93" t="str">
        <f t="shared" si="18"/>
        <v/>
      </c>
      <c r="H429" s="67" t="str">
        <f t="array" aca="1" ref="H429" ca="1">IF($I$1&lt;&gt;"y", "", IFERROR(INDEX(countrylistsize,MATCH(SMALL(NOT(countrylistsize="")*IF(ISNUMBER(countrylistsize),COUNTIF(countrylistsize,"&lt;="&amp;countrylistsize),COUNTIF(countrylistsize,"&lt;="&amp;countrylistsize)+SUM(ISNUMBER(countrylistsize))),ROWS(F$3:F429)+SUM(ISBLANK(countrylistsize))),NOT(countrylistsize="")*IF(ISNUMBER(countrylistsize),COUNTIF(countrylistsize,"&lt;="&amp;countrylistsize),COUNTIF(countrylistsize,"&lt;="&amp;countrylistsize)+SUM(ISNUMBER(countrylistsize))),0)), ""))</f>
        <v/>
      </c>
      <c r="I429" s="70"/>
      <c r="J429" s="67" t="str">
        <f t="array" aca="1" ref="J429" ca="1">IF($I$1&lt;&gt;"y", "", IFERROR(INDEX(admin1listsize,MATCH(SMALL(NOT(admin1listsize="")*IF(ISNUMBER(admin1listsize),COUNTIF(admin1listsize,"&lt;="&amp;admin1listsize),COUNTIF(admin1listsize,"&lt;="&amp;admin1listsize)+SUM(ISNUMBER(admin1listsize))),ROWS(D$3:D429)+SUM(ISBLANK(admin1listsize))),NOT(admin1listsize="")*IF(ISNUMBER(admin1listsize),COUNTIF(admin1listsize,"&lt;="&amp;admin1listsize),COUNTIF(admin1listsize,"&lt;="&amp;admin1listsize)+SUM(ISNUMBER(admin1listsize))),0)), ""))</f>
        <v/>
      </c>
      <c r="K429" s="71"/>
    </row>
    <row r="430" spans="1:11" s="1" customFormat="1" x14ac:dyDescent="0.25">
      <c r="A430" s="93" t="str">
        <f>IF($I$1&lt;&gt;"y", "", IF(ISBLANK(DATA!D431),"",IF(ISBLANK(DATA!K431),"NO DATA",DATA!K431)))</f>
        <v/>
      </c>
      <c r="B430" s="93" t="str">
        <f>IF($I$1&lt;&gt;"y", "",IF(ISBLANK(DATA!D431),"", IF(ISBLANK(DATA!L431),"NO DATA",DATA!L431)))</f>
        <v/>
      </c>
      <c r="C430" s="93" t="str">
        <f t="shared" si="20"/>
        <v/>
      </c>
      <c r="D430" s="93" t="str">
        <f>IF($I$1&lt;&gt;"y", "", IF(C431="", "", IFERROR(LOOKUP(2,1/(COUNTIF($D$2:D429,mergednames)=0),mergednames), "")))</f>
        <v/>
      </c>
      <c r="E430" s="93" t="str">
        <f t="shared" si="19"/>
        <v/>
      </c>
      <c r="F430" s="93" t="str">
        <f>IF($I$1&lt;&gt;"y", "", IF(A431="", "", IFERROR(LOOKUP(2,1/(COUNTIF($F$2:F429,get_country)=0),get_country), "")))</f>
        <v/>
      </c>
      <c r="G430" s="93" t="str">
        <f t="shared" si="18"/>
        <v/>
      </c>
      <c r="H430" s="67" t="str">
        <f t="array" aca="1" ref="H430" ca="1">IF($I$1&lt;&gt;"y", "", IFERROR(INDEX(countrylistsize,MATCH(SMALL(NOT(countrylistsize="")*IF(ISNUMBER(countrylistsize),COUNTIF(countrylistsize,"&lt;="&amp;countrylistsize),COUNTIF(countrylistsize,"&lt;="&amp;countrylistsize)+SUM(ISNUMBER(countrylistsize))),ROWS(F$3:F430)+SUM(ISBLANK(countrylistsize))),NOT(countrylistsize="")*IF(ISNUMBER(countrylistsize),COUNTIF(countrylistsize,"&lt;="&amp;countrylistsize),COUNTIF(countrylistsize,"&lt;="&amp;countrylistsize)+SUM(ISNUMBER(countrylistsize))),0)), ""))</f>
        <v/>
      </c>
      <c r="I430" s="70"/>
      <c r="J430" s="67" t="str">
        <f t="array" aca="1" ref="J430" ca="1">IF($I$1&lt;&gt;"y", "", IFERROR(INDEX(admin1listsize,MATCH(SMALL(NOT(admin1listsize="")*IF(ISNUMBER(admin1listsize),COUNTIF(admin1listsize,"&lt;="&amp;admin1listsize),COUNTIF(admin1listsize,"&lt;="&amp;admin1listsize)+SUM(ISNUMBER(admin1listsize))),ROWS(D$3:D430)+SUM(ISBLANK(admin1listsize))),NOT(admin1listsize="")*IF(ISNUMBER(admin1listsize),COUNTIF(admin1listsize,"&lt;="&amp;admin1listsize),COUNTIF(admin1listsize,"&lt;="&amp;admin1listsize)+SUM(ISNUMBER(admin1listsize))),0)), ""))</f>
        <v/>
      </c>
      <c r="K430" s="71"/>
    </row>
    <row r="431" spans="1:11" s="1" customFormat="1" x14ac:dyDescent="0.25">
      <c r="A431" s="93" t="str">
        <f>IF($I$1&lt;&gt;"y", "", IF(ISBLANK(DATA!D432),"",IF(ISBLANK(DATA!K432),"NO DATA",DATA!K432)))</f>
        <v/>
      </c>
      <c r="B431" s="93" t="str">
        <f>IF($I$1&lt;&gt;"y", "",IF(ISBLANK(DATA!D432),"", IF(ISBLANK(DATA!L432),"NO DATA",DATA!L432)))</f>
        <v/>
      </c>
      <c r="C431" s="93" t="str">
        <f t="shared" si="20"/>
        <v/>
      </c>
      <c r="D431" s="93" t="str">
        <f>IF($I$1&lt;&gt;"y", "", IF(C432="", "", IFERROR(LOOKUP(2,1/(COUNTIF($D$2:D430,mergednames)=0),mergednames), "")))</f>
        <v/>
      </c>
      <c r="E431" s="93" t="str">
        <f t="shared" si="19"/>
        <v/>
      </c>
      <c r="F431" s="93" t="str">
        <f>IF($I$1&lt;&gt;"y", "", IF(A432="", "", IFERROR(LOOKUP(2,1/(COUNTIF($F$2:F430,get_country)=0),get_country), "")))</f>
        <v/>
      </c>
      <c r="G431" s="93" t="str">
        <f t="shared" si="18"/>
        <v/>
      </c>
      <c r="H431" s="67" t="str">
        <f t="array" aca="1" ref="H431" ca="1">IF($I$1&lt;&gt;"y", "", IFERROR(INDEX(countrylistsize,MATCH(SMALL(NOT(countrylistsize="")*IF(ISNUMBER(countrylistsize),COUNTIF(countrylistsize,"&lt;="&amp;countrylistsize),COUNTIF(countrylistsize,"&lt;="&amp;countrylistsize)+SUM(ISNUMBER(countrylistsize))),ROWS(F$3:F431)+SUM(ISBLANK(countrylistsize))),NOT(countrylistsize="")*IF(ISNUMBER(countrylistsize),COUNTIF(countrylistsize,"&lt;="&amp;countrylistsize),COUNTIF(countrylistsize,"&lt;="&amp;countrylistsize)+SUM(ISNUMBER(countrylistsize))),0)), ""))</f>
        <v/>
      </c>
      <c r="I431" s="70"/>
      <c r="J431" s="67" t="str">
        <f t="array" aca="1" ref="J431" ca="1">IF($I$1&lt;&gt;"y", "", IFERROR(INDEX(admin1listsize,MATCH(SMALL(NOT(admin1listsize="")*IF(ISNUMBER(admin1listsize),COUNTIF(admin1listsize,"&lt;="&amp;admin1listsize),COUNTIF(admin1listsize,"&lt;="&amp;admin1listsize)+SUM(ISNUMBER(admin1listsize))),ROWS(D$3:D431)+SUM(ISBLANK(admin1listsize))),NOT(admin1listsize="")*IF(ISNUMBER(admin1listsize),COUNTIF(admin1listsize,"&lt;="&amp;admin1listsize),COUNTIF(admin1listsize,"&lt;="&amp;admin1listsize)+SUM(ISNUMBER(admin1listsize))),0)), ""))</f>
        <v/>
      </c>
      <c r="K431" s="71"/>
    </row>
    <row r="432" spans="1:11" s="1" customFormat="1" x14ac:dyDescent="0.25">
      <c r="A432" s="93" t="str">
        <f>IF($I$1&lt;&gt;"y", "", IF(ISBLANK(DATA!D433),"",IF(ISBLANK(DATA!K433),"NO DATA",DATA!K433)))</f>
        <v/>
      </c>
      <c r="B432" s="93" t="str">
        <f>IF($I$1&lt;&gt;"y", "",IF(ISBLANK(DATA!D433),"", IF(ISBLANK(DATA!L433),"NO DATA",DATA!L433)))</f>
        <v/>
      </c>
      <c r="C432" s="93" t="str">
        <f t="shared" si="20"/>
        <v/>
      </c>
      <c r="D432" s="93" t="str">
        <f>IF($I$1&lt;&gt;"y", "", IF(C433="", "", IFERROR(LOOKUP(2,1/(COUNTIF($D$2:D431,mergednames)=0),mergednames), "")))</f>
        <v/>
      </c>
      <c r="E432" s="93" t="str">
        <f t="shared" si="19"/>
        <v/>
      </c>
      <c r="F432" s="93" t="str">
        <f>IF($I$1&lt;&gt;"y", "", IF(A433="", "", IFERROR(LOOKUP(2,1/(COUNTIF($F$2:F431,get_country)=0),get_country), "")))</f>
        <v/>
      </c>
      <c r="G432" s="93" t="str">
        <f t="shared" si="18"/>
        <v/>
      </c>
      <c r="H432" s="67" t="str">
        <f t="array" aca="1" ref="H432" ca="1">IF($I$1&lt;&gt;"y", "", IFERROR(INDEX(countrylistsize,MATCH(SMALL(NOT(countrylistsize="")*IF(ISNUMBER(countrylistsize),COUNTIF(countrylistsize,"&lt;="&amp;countrylistsize),COUNTIF(countrylistsize,"&lt;="&amp;countrylistsize)+SUM(ISNUMBER(countrylistsize))),ROWS(F$3:F432)+SUM(ISBLANK(countrylistsize))),NOT(countrylistsize="")*IF(ISNUMBER(countrylistsize),COUNTIF(countrylistsize,"&lt;="&amp;countrylistsize),COUNTIF(countrylistsize,"&lt;="&amp;countrylistsize)+SUM(ISNUMBER(countrylistsize))),0)), ""))</f>
        <v/>
      </c>
      <c r="I432" s="70"/>
      <c r="J432" s="67" t="str">
        <f t="array" aca="1" ref="J432" ca="1">IF($I$1&lt;&gt;"y", "", IFERROR(INDEX(admin1listsize,MATCH(SMALL(NOT(admin1listsize="")*IF(ISNUMBER(admin1listsize),COUNTIF(admin1listsize,"&lt;="&amp;admin1listsize),COUNTIF(admin1listsize,"&lt;="&amp;admin1listsize)+SUM(ISNUMBER(admin1listsize))),ROWS(D$3:D432)+SUM(ISBLANK(admin1listsize))),NOT(admin1listsize="")*IF(ISNUMBER(admin1listsize),COUNTIF(admin1listsize,"&lt;="&amp;admin1listsize),COUNTIF(admin1listsize,"&lt;="&amp;admin1listsize)+SUM(ISNUMBER(admin1listsize))),0)), ""))</f>
        <v/>
      </c>
      <c r="K432" s="71"/>
    </row>
    <row r="433" spans="1:11" s="1" customFormat="1" x14ac:dyDescent="0.25">
      <c r="A433" s="93" t="str">
        <f>IF($I$1&lt;&gt;"y", "", IF(ISBLANK(DATA!D434),"",IF(ISBLANK(DATA!K434),"NO DATA",DATA!K434)))</f>
        <v/>
      </c>
      <c r="B433" s="93" t="str">
        <f>IF($I$1&lt;&gt;"y", "",IF(ISBLANK(DATA!D434),"", IF(ISBLANK(DATA!L434),"NO DATA",DATA!L434)))</f>
        <v/>
      </c>
      <c r="C433" s="93" t="str">
        <f t="shared" si="20"/>
        <v/>
      </c>
      <c r="D433" s="93" t="str">
        <f>IF($I$1&lt;&gt;"y", "", IF(C434="", "", IFERROR(LOOKUP(2,1/(COUNTIF($D$2:D432,mergednames)=0),mergednames), "")))</f>
        <v/>
      </c>
      <c r="E433" s="93" t="str">
        <f t="shared" si="19"/>
        <v/>
      </c>
      <c r="F433" s="93" t="str">
        <f>IF($I$1&lt;&gt;"y", "", IF(A434="", "", IFERROR(LOOKUP(2,1/(COUNTIF($F$2:F432,get_country)=0),get_country), "")))</f>
        <v/>
      </c>
      <c r="G433" s="93" t="str">
        <f t="shared" si="18"/>
        <v/>
      </c>
      <c r="H433" s="67" t="str">
        <f t="array" aca="1" ref="H433" ca="1">IF($I$1&lt;&gt;"y", "", IFERROR(INDEX(countrylistsize,MATCH(SMALL(NOT(countrylistsize="")*IF(ISNUMBER(countrylistsize),COUNTIF(countrylistsize,"&lt;="&amp;countrylistsize),COUNTIF(countrylistsize,"&lt;="&amp;countrylistsize)+SUM(ISNUMBER(countrylistsize))),ROWS(F$3:F433)+SUM(ISBLANK(countrylistsize))),NOT(countrylistsize="")*IF(ISNUMBER(countrylistsize),COUNTIF(countrylistsize,"&lt;="&amp;countrylistsize),COUNTIF(countrylistsize,"&lt;="&amp;countrylistsize)+SUM(ISNUMBER(countrylistsize))),0)), ""))</f>
        <v/>
      </c>
      <c r="I433" s="70"/>
      <c r="J433" s="67" t="str">
        <f t="array" aca="1" ref="J433" ca="1">IF($I$1&lt;&gt;"y", "", IFERROR(INDEX(admin1listsize,MATCH(SMALL(NOT(admin1listsize="")*IF(ISNUMBER(admin1listsize),COUNTIF(admin1listsize,"&lt;="&amp;admin1listsize),COUNTIF(admin1listsize,"&lt;="&amp;admin1listsize)+SUM(ISNUMBER(admin1listsize))),ROWS(D$3:D433)+SUM(ISBLANK(admin1listsize))),NOT(admin1listsize="")*IF(ISNUMBER(admin1listsize),COUNTIF(admin1listsize,"&lt;="&amp;admin1listsize),COUNTIF(admin1listsize,"&lt;="&amp;admin1listsize)+SUM(ISNUMBER(admin1listsize))),0)), ""))</f>
        <v/>
      </c>
      <c r="K433" s="71"/>
    </row>
    <row r="434" spans="1:11" s="1" customFormat="1" x14ac:dyDescent="0.25">
      <c r="A434" s="93" t="str">
        <f>IF($I$1&lt;&gt;"y", "", IF(ISBLANK(DATA!D435),"",IF(ISBLANK(DATA!K435),"NO DATA",DATA!K435)))</f>
        <v/>
      </c>
      <c r="B434" s="93" t="str">
        <f>IF($I$1&lt;&gt;"y", "",IF(ISBLANK(DATA!D435),"", IF(ISBLANK(DATA!L435),"NO DATA",DATA!L435)))</f>
        <v/>
      </c>
      <c r="C434" s="93" t="str">
        <f t="shared" si="20"/>
        <v/>
      </c>
      <c r="D434" s="93" t="str">
        <f>IF($I$1&lt;&gt;"y", "", IF(C435="", "", IFERROR(LOOKUP(2,1/(COUNTIF($D$2:D433,mergednames)=0),mergednames), "")))</f>
        <v/>
      </c>
      <c r="E434" s="93" t="str">
        <f t="shared" si="19"/>
        <v/>
      </c>
      <c r="F434" s="93" t="str">
        <f>IF($I$1&lt;&gt;"y", "", IF(A435="", "", IFERROR(LOOKUP(2,1/(COUNTIF($F$2:F433,get_country)=0),get_country), "")))</f>
        <v/>
      </c>
      <c r="G434" s="93" t="str">
        <f t="shared" si="18"/>
        <v/>
      </c>
      <c r="H434" s="67" t="str">
        <f t="array" aca="1" ref="H434" ca="1">IF($I$1&lt;&gt;"y", "", IFERROR(INDEX(countrylistsize,MATCH(SMALL(NOT(countrylistsize="")*IF(ISNUMBER(countrylistsize),COUNTIF(countrylistsize,"&lt;="&amp;countrylistsize),COUNTIF(countrylistsize,"&lt;="&amp;countrylistsize)+SUM(ISNUMBER(countrylistsize))),ROWS(F$3:F434)+SUM(ISBLANK(countrylistsize))),NOT(countrylistsize="")*IF(ISNUMBER(countrylistsize),COUNTIF(countrylistsize,"&lt;="&amp;countrylistsize),COUNTIF(countrylistsize,"&lt;="&amp;countrylistsize)+SUM(ISNUMBER(countrylistsize))),0)), ""))</f>
        <v/>
      </c>
      <c r="I434" s="70"/>
      <c r="J434" s="67" t="str">
        <f t="array" aca="1" ref="J434" ca="1">IF($I$1&lt;&gt;"y", "", IFERROR(INDEX(admin1listsize,MATCH(SMALL(NOT(admin1listsize="")*IF(ISNUMBER(admin1listsize),COUNTIF(admin1listsize,"&lt;="&amp;admin1listsize),COUNTIF(admin1listsize,"&lt;="&amp;admin1listsize)+SUM(ISNUMBER(admin1listsize))),ROWS(D$3:D434)+SUM(ISBLANK(admin1listsize))),NOT(admin1listsize="")*IF(ISNUMBER(admin1listsize),COUNTIF(admin1listsize,"&lt;="&amp;admin1listsize),COUNTIF(admin1listsize,"&lt;="&amp;admin1listsize)+SUM(ISNUMBER(admin1listsize))),0)), ""))</f>
        <v/>
      </c>
      <c r="K434" s="71"/>
    </row>
    <row r="435" spans="1:11" s="1" customFormat="1" x14ac:dyDescent="0.25">
      <c r="A435" s="93" t="str">
        <f>IF($I$1&lt;&gt;"y", "", IF(ISBLANK(DATA!D436),"",IF(ISBLANK(DATA!K436),"NO DATA",DATA!K436)))</f>
        <v/>
      </c>
      <c r="B435" s="93" t="str">
        <f>IF($I$1&lt;&gt;"y", "",IF(ISBLANK(DATA!D436),"", IF(ISBLANK(DATA!L436),"NO DATA",DATA!L436)))</f>
        <v/>
      </c>
      <c r="C435" s="93" t="str">
        <f t="shared" si="20"/>
        <v/>
      </c>
      <c r="D435" s="93" t="str">
        <f>IF($I$1&lt;&gt;"y", "", IF(C436="", "", IFERROR(LOOKUP(2,1/(COUNTIF($D$2:D434,mergednames)=0),mergednames), "")))</f>
        <v/>
      </c>
      <c r="E435" s="93" t="str">
        <f t="shared" si="19"/>
        <v/>
      </c>
      <c r="F435" s="93" t="str">
        <f>IF($I$1&lt;&gt;"y", "", IF(A436="", "", IFERROR(LOOKUP(2,1/(COUNTIF($F$2:F434,get_country)=0),get_country), "")))</f>
        <v/>
      </c>
      <c r="G435" s="93" t="str">
        <f t="shared" si="18"/>
        <v/>
      </c>
      <c r="H435" s="67" t="str">
        <f t="array" aca="1" ref="H435" ca="1">IF($I$1&lt;&gt;"y", "", IFERROR(INDEX(countrylistsize,MATCH(SMALL(NOT(countrylistsize="")*IF(ISNUMBER(countrylistsize),COUNTIF(countrylistsize,"&lt;="&amp;countrylistsize),COUNTIF(countrylistsize,"&lt;="&amp;countrylistsize)+SUM(ISNUMBER(countrylistsize))),ROWS(F$3:F435)+SUM(ISBLANK(countrylistsize))),NOT(countrylistsize="")*IF(ISNUMBER(countrylistsize),COUNTIF(countrylistsize,"&lt;="&amp;countrylistsize),COUNTIF(countrylistsize,"&lt;="&amp;countrylistsize)+SUM(ISNUMBER(countrylistsize))),0)), ""))</f>
        <v/>
      </c>
      <c r="I435" s="70"/>
      <c r="J435" s="67" t="str">
        <f t="array" aca="1" ref="J435" ca="1">IF($I$1&lt;&gt;"y", "", IFERROR(INDEX(admin1listsize,MATCH(SMALL(NOT(admin1listsize="")*IF(ISNUMBER(admin1listsize),COUNTIF(admin1listsize,"&lt;="&amp;admin1listsize),COUNTIF(admin1listsize,"&lt;="&amp;admin1listsize)+SUM(ISNUMBER(admin1listsize))),ROWS(D$3:D435)+SUM(ISBLANK(admin1listsize))),NOT(admin1listsize="")*IF(ISNUMBER(admin1listsize),COUNTIF(admin1listsize,"&lt;="&amp;admin1listsize),COUNTIF(admin1listsize,"&lt;="&amp;admin1listsize)+SUM(ISNUMBER(admin1listsize))),0)), ""))</f>
        <v/>
      </c>
      <c r="K435" s="71"/>
    </row>
    <row r="436" spans="1:11" s="1" customFormat="1" x14ac:dyDescent="0.25">
      <c r="A436" s="93" t="str">
        <f>IF($I$1&lt;&gt;"y", "", IF(ISBLANK(DATA!D437),"",IF(ISBLANK(DATA!K437),"NO DATA",DATA!K437)))</f>
        <v/>
      </c>
      <c r="B436" s="93" t="str">
        <f>IF($I$1&lt;&gt;"y", "",IF(ISBLANK(DATA!D437),"", IF(ISBLANK(DATA!L437),"NO DATA",DATA!L437)))</f>
        <v/>
      </c>
      <c r="C436" s="93" t="str">
        <f t="shared" si="20"/>
        <v/>
      </c>
      <c r="D436" s="93" t="str">
        <f>IF($I$1&lt;&gt;"y", "", IF(C437="", "", IFERROR(LOOKUP(2,1/(COUNTIF($D$2:D435,mergednames)=0),mergednames), "")))</f>
        <v/>
      </c>
      <c r="E436" s="93" t="str">
        <f t="shared" si="19"/>
        <v/>
      </c>
      <c r="F436" s="93" t="str">
        <f>IF($I$1&lt;&gt;"y", "", IF(A437="", "", IFERROR(LOOKUP(2,1/(COUNTIF($F$2:F435,get_country)=0),get_country), "")))</f>
        <v/>
      </c>
      <c r="G436" s="93" t="str">
        <f t="shared" si="18"/>
        <v/>
      </c>
      <c r="H436" s="67" t="str">
        <f t="array" aca="1" ref="H436" ca="1">IF($I$1&lt;&gt;"y", "", IFERROR(INDEX(countrylistsize,MATCH(SMALL(NOT(countrylistsize="")*IF(ISNUMBER(countrylistsize),COUNTIF(countrylistsize,"&lt;="&amp;countrylistsize),COUNTIF(countrylistsize,"&lt;="&amp;countrylistsize)+SUM(ISNUMBER(countrylistsize))),ROWS(F$3:F436)+SUM(ISBLANK(countrylistsize))),NOT(countrylistsize="")*IF(ISNUMBER(countrylistsize),COUNTIF(countrylistsize,"&lt;="&amp;countrylistsize),COUNTIF(countrylistsize,"&lt;="&amp;countrylistsize)+SUM(ISNUMBER(countrylistsize))),0)), ""))</f>
        <v/>
      </c>
      <c r="I436" s="70"/>
      <c r="J436" s="67" t="str">
        <f t="array" aca="1" ref="J436" ca="1">IF($I$1&lt;&gt;"y", "", IFERROR(INDEX(admin1listsize,MATCH(SMALL(NOT(admin1listsize="")*IF(ISNUMBER(admin1listsize),COUNTIF(admin1listsize,"&lt;="&amp;admin1listsize),COUNTIF(admin1listsize,"&lt;="&amp;admin1listsize)+SUM(ISNUMBER(admin1listsize))),ROWS(D$3:D436)+SUM(ISBLANK(admin1listsize))),NOT(admin1listsize="")*IF(ISNUMBER(admin1listsize),COUNTIF(admin1listsize,"&lt;="&amp;admin1listsize),COUNTIF(admin1listsize,"&lt;="&amp;admin1listsize)+SUM(ISNUMBER(admin1listsize))),0)), ""))</f>
        <v/>
      </c>
      <c r="K436" s="71"/>
    </row>
    <row r="437" spans="1:11" s="1" customFormat="1" x14ac:dyDescent="0.25">
      <c r="A437" s="93" t="str">
        <f>IF($I$1&lt;&gt;"y", "", IF(ISBLANK(DATA!D438),"",IF(ISBLANK(DATA!K438),"NO DATA",DATA!K438)))</f>
        <v/>
      </c>
      <c r="B437" s="93" t="str">
        <f>IF($I$1&lt;&gt;"y", "",IF(ISBLANK(DATA!D438),"", IF(ISBLANK(DATA!L438),"NO DATA",DATA!L438)))</f>
        <v/>
      </c>
      <c r="C437" s="93" t="str">
        <f t="shared" si="20"/>
        <v/>
      </c>
      <c r="D437" s="93" t="str">
        <f>IF($I$1&lt;&gt;"y", "", IF(C438="", "", IFERROR(LOOKUP(2,1/(COUNTIF($D$2:D436,mergednames)=0),mergednames), "")))</f>
        <v/>
      </c>
      <c r="E437" s="93" t="str">
        <f t="shared" si="19"/>
        <v/>
      </c>
      <c r="F437" s="93" t="str">
        <f>IF($I$1&lt;&gt;"y", "", IF(A438="", "", IFERROR(LOOKUP(2,1/(COUNTIF($F$2:F436,get_country)=0),get_country), "")))</f>
        <v/>
      </c>
      <c r="G437" s="93" t="str">
        <f t="shared" si="18"/>
        <v/>
      </c>
      <c r="H437" s="67" t="str">
        <f t="array" aca="1" ref="H437" ca="1">IF($I$1&lt;&gt;"y", "", IFERROR(INDEX(countrylistsize,MATCH(SMALL(NOT(countrylistsize="")*IF(ISNUMBER(countrylistsize),COUNTIF(countrylistsize,"&lt;="&amp;countrylistsize),COUNTIF(countrylistsize,"&lt;="&amp;countrylistsize)+SUM(ISNUMBER(countrylistsize))),ROWS(F$3:F437)+SUM(ISBLANK(countrylistsize))),NOT(countrylistsize="")*IF(ISNUMBER(countrylistsize),COUNTIF(countrylistsize,"&lt;="&amp;countrylistsize),COUNTIF(countrylistsize,"&lt;="&amp;countrylistsize)+SUM(ISNUMBER(countrylistsize))),0)), ""))</f>
        <v/>
      </c>
      <c r="I437" s="70"/>
      <c r="J437" s="67" t="str">
        <f t="array" aca="1" ref="J437" ca="1">IF($I$1&lt;&gt;"y", "", IFERROR(INDEX(admin1listsize,MATCH(SMALL(NOT(admin1listsize="")*IF(ISNUMBER(admin1listsize),COUNTIF(admin1listsize,"&lt;="&amp;admin1listsize),COUNTIF(admin1listsize,"&lt;="&amp;admin1listsize)+SUM(ISNUMBER(admin1listsize))),ROWS(D$3:D437)+SUM(ISBLANK(admin1listsize))),NOT(admin1listsize="")*IF(ISNUMBER(admin1listsize),COUNTIF(admin1listsize,"&lt;="&amp;admin1listsize),COUNTIF(admin1listsize,"&lt;="&amp;admin1listsize)+SUM(ISNUMBER(admin1listsize))),0)), ""))</f>
        <v/>
      </c>
      <c r="K437" s="71"/>
    </row>
    <row r="438" spans="1:11" s="1" customFormat="1" x14ac:dyDescent="0.25">
      <c r="A438" s="93" t="str">
        <f>IF($I$1&lt;&gt;"y", "", IF(ISBLANK(DATA!D439),"",IF(ISBLANK(DATA!K439),"NO DATA",DATA!K439)))</f>
        <v/>
      </c>
      <c r="B438" s="93" t="str">
        <f>IF($I$1&lt;&gt;"y", "",IF(ISBLANK(DATA!D439),"", IF(ISBLANK(DATA!L439),"NO DATA",DATA!L439)))</f>
        <v/>
      </c>
      <c r="C438" s="93" t="str">
        <f t="shared" si="20"/>
        <v/>
      </c>
      <c r="D438" s="93" t="str">
        <f>IF($I$1&lt;&gt;"y", "", IF(C439="", "", IFERROR(LOOKUP(2,1/(COUNTIF($D$2:D437,mergednames)=0),mergednames), "")))</f>
        <v/>
      </c>
      <c r="E438" s="93" t="str">
        <f t="shared" si="19"/>
        <v/>
      </c>
      <c r="F438" s="93" t="str">
        <f>IF($I$1&lt;&gt;"y", "", IF(A439="", "", IFERROR(LOOKUP(2,1/(COUNTIF($F$2:F437,get_country)=0),get_country), "")))</f>
        <v/>
      </c>
      <c r="G438" s="93" t="str">
        <f t="shared" si="18"/>
        <v/>
      </c>
      <c r="H438" s="67" t="str">
        <f t="array" aca="1" ref="H438" ca="1">IF($I$1&lt;&gt;"y", "", IFERROR(INDEX(countrylistsize,MATCH(SMALL(NOT(countrylistsize="")*IF(ISNUMBER(countrylistsize),COUNTIF(countrylistsize,"&lt;="&amp;countrylistsize),COUNTIF(countrylistsize,"&lt;="&amp;countrylistsize)+SUM(ISNUMBER(countrylistsize))),ROWS(F$3:F438)+SUM(ISBLANK(countrylistsize))),NOT(countrylistsize="")*IF(ISNUMBER(countrylistsize),COUNTIF(countrylistsize,"&lt;="&amp;countrylistsize),COUNTIF(countrylistsize,"&lt;="&amp;countrylistsize)+SUM(ISNUMBER(countrylistsize))),0)), ""))</f>
        <v/>
      </c>
      <c r="I438" s="70"/>
      <c r="J438" s="67" t="str">
        <f t="array" aca="1" ref="J438" ca="1">IF($I$1&lt;&gt;"y", "", IFERROR(INDEX(admin1listsize,MATCH(SMALL(NOT(admin1listsize="")*IF(ISNUMBER(admin1listsize),COUNTIF(admin1listsize,"&lt;="&amp;admin1listsize),COUNTIF(admin1listsize,"&lt;="&amp;admin1listsize)+SUM(ISNUMBER(admin1listsize))),ROWS(D$3:D438)+SUM(ISBLANK(admin1listsize))),NOT(admin1listsize="")*IF(ISNUMBER(admin1listsize),COUNTIF(admin1listsize,"&lt;="&amp;admin1listsize),COUNTIF(admin1listsize,"&lt;="&amp;admin1listsize)+SUM(ISNUMBER(admin1listsize))),0)), ""))</f>
        <v/>
      </c>
      <c r="K438" s="71"/>
    </row>
    <row r="439" spans="1:11" s="1" customFormat="1" x14ac:dyDescent="0.25">
      <c r="A439" s="93" t="str">
        <f>IF($I$1&lt;&gt;"y", "", IF(ISBLANK(DATA!D440),"",IF(ISBLANK(DATA!K440),"NO DATA",DATA!K440)))</f>
        <v/>
      </c>
      <c r="B439" s="93" t="str">
        <f>IF($I$1&lt;&gt;"y", "",IF(ISBLANK(DATA!D440),"", IF(ISBLANK(DATA!L440),"NO DATA",DATA!L440)))</f>
        <v/>
      </c>
      <c r="C439" s="93" t="str">
        <f t="shared" si="20"/>
        <v/>
      </c>
      <c r="D439" s="93" t="str">
        <f>IF($I$1&lt;&gt;"y", "", IF(C440="", "", IFERROR(LOOKUP(2,1/(COUNTIF($D$2:D438,mergednames)=0),mergednames), "")))</f>
        <v/>
      </c>
      <c r="E439" s="93" t="str">
        <f t="shared" si="19"/>
        <v/>
      </c>
      <c r="F439" s="93" t="str">
        <f>IF($I$1&lt;&gt;"y", "", IF(A440="", "", IFERROR(LOOKUP(2,1/(COUNTIF($F$2:F438,get_country)=0),get_country), "")))</f>
        <v/>
      </c>
      <c r="G439" s="93" t="str">
        <f t="shared" si="18"/>
        <v/>
      </c>
      <c r="H439" s="67" t="str">
        <f t="array" aca="1" ref="H439" ca="1">IF($I$1&lt;&gt;"y", "", IFERROR(INDEX(countrylistsize,MATCH(SMALL(NOT(countrylistsize="")*IF(ISNUMBER(countrylistsize),COUNTIF(countrylistsize,"&lt;="&amp;countrylistsize),COUNTIF(countrylistsize,"&lt;="&amp;countrylistsize)+SUM(ISNUMBER(countrylistsize))),ROWS(F$3:F439)+SUM(ISBLANK(countrylistsize))),NOT(countrylistsize="")*IF(ISNUMBER(countrylistsize),COUNTIF(countrylistsize,"&lt;="&amp;countrylistsize),COUNTIF(countrylistsize,"&lt;="&amp;countrylistsize)+SUM(ISNUMBER(countrylistsize))),0)), ""))</f>
        <v/>
      </c>
      <c r="I439" s="70"/>
      <c r="J439" s="67" t="str">
        <f t="array" aca="1" ref="J439" ca="1">IF($I$1&lt;&gt;"y", "", IFERROR(INDEX(admin1listsize,MATCH(SMALL(NOT(admin1listsize="")*IF(ISNUMBER(admin1listsize),COUNTIF(admin1listsize,"&lt;="&amp;admin1listsize),COUNTIF(admin1listsize,"&lt;="&amp;admin1listsize)+SUM(ISNUMBER(admin1listsize))),ROWS(D$3:D439)+SUM(ISBLANK(admin1listsize))),NOT(admin1listsize="")*IF(ISNUMBER(admin1listsize),COUNTIF(admin1listsize,"&lt;="&amp;admin1listsize),COUNTIF(admin1listsize,"&lt;="&amp;admin1listsize)+SUM(ISNUMBER(admin1listsize))),0)), ""))</f>
        <v/>
      </c>
      <c r="K439" s="71"/>
    </row>
    <row r="440" spans="1:11" s="1" customFormat="1" x14ac:dyDescent="0.25">
      <c r="A440" s="93" t="str">
        <f>IF($I$1&lt;&gt;"y", "", IF(ISBLANK(DATA!D441),"",IF(ISBLANK(DATA!K441),"NO DATA",DATA!K441)))</f>
        <v/>
      </c>
      <c r="B440" s="93" t="str">
        <f>IF($I$1&lt;&gt;"y", "",IF(ISBLANK(DATA!D441),"", IF(ISBLANK(DATA!L441),"NO DATA",DATA!L441)))</f>
        <v/>
      </c>
      <c r="C440" s="93" t="str">
        <f t="shared" si="20"/>
        <v/>
      </c>
      <c r="D440" s="93" t="str">
        <f>IF($I$1&lt;&gt;"y", "", IF(C441="", "", IFERROR(LOOKUP(2,1/(COUNTIF($D$2:D439,mergednames)=0),mergednames), "")))</f>
        <v/>
      </c>
      <c r="E440" s="93" t="str">
        <f t="shared" si="19"/>
        <v/>
      </c>
      <c r="F440" s="93" t="str">
        <f>IF($I$1&lt;&gt;"y", "", IF(A441="", "", IFERROR(LOOKUP(2,1/(COUNTIF($F$2:F439,get_country)=0),get_country), "")))</f>
        <v/>
      </c>
      <c r="G440" s="93" t="str">
        <f t="shared" si="18"/>
        <v/>
      </c>
      <c r="H440" s="67" t="str">
        <f t="array" aca="1" ref="H440" ca="1">IF($I$1&lt;&gt;"y", "", IFERROR(INDEX(countrylistsize,MATCH(SMALL(NOT(countrylistsize="")*IF(ISNUMBER(countrylistsize),COUNTIF(countrylistsize,"&lt;="&amp;countrylistsize),COUNTIF(countrylistsize,"&lt;="&amp;countrylistsize)+SUM(ISNUMBER(countrylistsize))),ROWS(F$3:F440)+SUM(ISBLANK(countrylistsize))),NOT(countrylistsize="")*IF(ISNUMBER(countrylistsize),COUNTIF(countrylistsize,"&lt;="&amp;countrylistsize),COUNTIF(countrylistsize,"&lt;="&amp;countrylistsize)+SUM(ISNUMBER(countrylistsize))),0)), ""))</f>
        <v/>
      </c>
      <c r="I440" s="70"/>
      <c r="J440" s="67" t="str">
        <f t="array" aca="1" ref="J440" ca="1">IF($I$1&lt;&gt;"y", "", IFERROR(INDEX(admin1listsize,MATCH(SMALL(NOT(admin1listsize="")*IF(ISNUMBER(admin1listsize),COUNTIF(admin1listsize,"&lt;="&amp;admin1listsize),COUNTIF(admin1listsize,"&lt;="&amp;admin1listsize)+SUM(ISNUMBER(admin1listsize))),ROWS(D$3:D440)+SUM(ISBLANK(admin1listsize))),NOT(admin1listsize="")*IF(ISNUMBER(admin1listsize),COUNTIF(admin1listsize,"&lt;="&amp;admin1listsize),COUNTIF(admin1listsize,"&lt;="&amp;admin1listsize)+SUM(ISNUMBER(admin1listsize))),0)), ""))</f>
        <v/>
      </c>
      <c r="K440" s="71"/>
    </row>
    <row r="441" spans="1:11" s="1" customFormat="1" x14ac:dyDescent="0.25">
      <c r="A441" s="93" t="str">
        <f>IF($I$1&lt;&gt;"y", "", IF(ISBLANK(DATA!D442),"",IF(ISBLANK(DATA!K442),"NO DATA",DATA!K442)))</f>
        <v/>
      </c>
      <c r="B441" s="93" t="str">
        <f>IF($I$1&lt;&gt;"y", "",IF(ISBLANK(DATA!D442),"", IF(ISBLANK(DATA!L442),"NO DATA",DATA!L442)))</f>
        <v/>
      </c>
      <c r="C441" s="93" t="str">
        <f t="shared" si="20"/>
        <v/>
      </c>
      <c r="D441" s="93" t="str">
        <f>IF($I$1&lt;&gt;"y", "", IF(C442="", "", IFERROR(LOOKUP(2,1/(COUNTIF($D$2:D440,mergednames)=0),mergednames), "")))</f>
        <v/>
      </c>
      <c r="E441" s="93" t="str">
        <f t="shared" si="19"/>
        <v/>
      </c>
      <c r="F441" s="93" t="str">
        <f>IF($I$1&lt;&gt;"y", "", IF(A442="", "", IFERROR(LOOKUP(2,1/(COUNTIF($F$2:F440,get_country)=0),get_country), "")))</f>
        <v/>
      </c>
      <c r="G441" s="93" t="str">
        <f t="shared" si="18"/>
        <v/>
      </c>
      <c r="H441" s="67" t="str">
        <f t="array" aca="1" ref="H441" ca="1">IF($I$1&lt;&gt;"y", "", IFERROR(INDEX(countrylistsize,MATCH(SMALL(NOT(countrylistsize="")*IF(ISNUMBER(countrylistsize),COUNTIF(countrylistsize,"&lt;="&amp;countrylistsize),COUNTIF(countrylistsize,"&lt;="&amp;countrylistsize)+SUM(ISNUMBER(countrylistsize))),ROWS(F$3:F441)+SUM(ISBLANK(countrylistsize))),NOT(countrylistsize="")*IF(ISNUMBER(countrylistsize),COUNTIF(countrylistsize,"&lt;="&amp;countrylistsize),COUNTIF(countrylistsize,"&lt;="&amp;countrylistsize)+SUM(ISNUMBER(countrylistsize))),0)), ""))</f>
        <v/>
      </c>
      <c r="I441" s="70"/>
      <c r="J441" s="67" t="str">
        <f t="array" aca="1" ref="J441" ca="1">IF($I$1&lt;&gt;"y", "", IFERROR(INDEX(admin1listsize,MATCH(SMALL(NOT(admin1listsize="")*IF(ISNUMBER(admin1listsize),COUNTIF(admin1listsize,"&lt;="&amp;admin1listsize),COUNTIF(admin1listsize,"&lt;="&amp;admin1listsize)+SUM(ISNUMBER(admin1listsize))),ROWS(D$3:D441)+SUM(ISBLANK(admin1listsize))),NOT(admin1listsize="")*IF(ISNUMBER(admin1listsize),COUNTIF(admin1listsize,"&lt;="&amp;admin1listsize),COUNTIF(admin1listsize,"&lt;="&amp;admin1listsize)+SUM(ISNUMBER(admin1listsize))),0)), ""))</f>
        <v/>
      </c>
      <c r="K441" s="71"/>
    </row>
    <row r="442" spans="1:11" s="1" customFormat="1" x14ac:dyDescent="0.25">
      <c r="A442" s="93" t="str">
        <f>IF($I$1&lt;&gt;"y", "", IF(ISBLANK(DATA!D443),"",IF(ISBLANK(DATA!K443),"NO DATA",DATA!K443)))</f>
        <v/>
      </c>
      <c r="B442" s="93" t="str">
        <f>IF($I$1&lt;&gt;"y", "",IF(ISBLANK(DATA!D443),"", IF(ISBLANK(DATA!L443),"NO DATA",DATA!L443)))</f>
        <v/>
      </c>
      <c r="C442" s="93" t="str">
        <f t="shared" si="20"/>
        <v/>
      </c>
      <c r="D442" s="93" t="str">
        <f>IF($I$1&lt;&gt;"y", "", IF(C443="", "", IFERROR(LOOKUP(2,1/(COUNTIF($D$2:D441,mergednames)=0),mergednames), "")))</f>
        <v/>
      </c>
      <c r="E442" s="93" t="str">
        <f t="shared" si="19"/>
        <v/>
      </c>
      <c r="F442" s="93" t="str">
        <f>IF($I$1&lt;&gt;"y", "", IF(A443="", "", IFERROR(LOOKUP(2,1/(COUNTIF($F$2:F441,get_country)=0),get_country), "")))</f>
        <v/>
      </c>
      <c r="G442" s="93" t="str">
        <f t="shared" si="18"/>
        <v/>
      </c>
      <c r="H442" s="67" t="str">
        <f t="array" aca="1" ref="H442" ca="1">IF($I$1&lt;&gt;"y", "", IFERROR(INDEX(countrylistsize,MATCH(SMALL(NOT(countrylistsize="")*IF(ISNUMBER(countrylistsize),COUNTIF(countrylistsize,"&lt;="&amp;countrylistsize),COUNTIF(countrylistsize,"&lt;="&amp;countrylistsize)+SUM(ISNUMBER(countrylistsize))),ROWS(F$3:F442)+SUM(ISBLANK(countrylistsize))),NOT(countrylistsize="")*IF(ISNUMBER(countrylistsize),COUNTIF(countrylistsize,"&lt;="&amp;countrylistsize),COUNTIF(countrylistsize,"&lt;="&amp;countrylistsize)+SUM(ISNUMBER(countrylistsize))),0)), ""))</f>
        <v/>
      </c>
      <c r="I442" s="70"/>
      <c r="J442" s="67" t="str">
        <f t="array" aca="1" ref="J442" ca="1">IF($I$1&lt;&gt;"y", "", IFERROR(INDEX(admin1listsize,MATCH(SMALL(NOT(admin1listsize="")*IF(ISNUMBER(admin1listsize),COUNTIF(admin1listsize,"&lt;="&amp;admin1listsize),COUNTIF(admin1listsize,"&lt;="&amp;admin1listsize)+SUM(ISNUMBER(admin1listsize))),ROWS(D$3:D442)+SUM(ISBLANK(admin1listsize))),NOT(admin1listsize="")*IF(ISNUMBER(admin1listsize),COUNTIF(admin1listsize,"&lt;="&amp;admin1listsize),COUNTIF(admin1listsize,"&lt;="&amp;admin1listsize)+SUM(ISNUMBER(admin1listsize))),0)), ""))</f>
        <v/>
      </c>
      <c r="K442" s="71"/>
    </row>
    <row r="443" spans="1:11" s="1" customFormat="1" x14ac:dyDescent="0.25">
      <c r="A443" s="93" t="str">
        <f>IF($I$1&lt;&gt;"y", "", IF(ISBLANK(DATA!D444),"",IF(ISBLANK(DATA!K444),"NO DATA",DATA!K444)))</f>
        <v/>
      </c>
      <c r="B443" s="93" t="str">
        <f>IF($I$1&lt;&gt;"y", "",IF(ISBLANK(DATA!D444),"", IF(ISBLANK(DATA!L444),"NO DATA",DATA!L444)))</f>
        <v/>
      </c>
      <c r="C443" s="93" t="str">
        <f t="shared" si="20"/>
        <v/>
      </c>
      <c r="D443" s="93" t="str">
        <f>IF($I$1&lt;&gt;"y", "", IF(C444="", "", IFERROR(LOOKUP(2,1/(COUNTIF($D$2:D442,mergednames)=0),mergednames), "")))</f>
        <v/>
      </c>
      <c r="E443" s="93" t="str">
        <f t="shared" si="19"/>
        <v/>
      </c>
      <c r="F443" s="93" t="str">
        <f>IF($I$1&lt;&gt;"y", "", IF(A444="", "", IFERROR(LOOKUP(2,1/(COUNTIF($F$2:F442,get_country)=0),get_country), "")))</f>
        <v/>
      </c>
      <c r="G443" s="93" t="str">
        <f t="shared" si="18"/>
        <v/>
      </c>
      <c r="H443" s="67" t="str">
        <f t="array" aca="1" ref="H443" ca="1">IF($I$1&lt;&gt;"y", "", IFERROR(INDEX(countrylistsize,MATCH(SMALL(NOT(countrylistsize="")*IF(ISNUMBER(countrylistsize),COUNTIF(countrylistsize,"&lt;="&amp;countrylistsize),COUNTIF(countrylistsize,"&lt;="&amp;countrylistsize)+SUM(ISNUMBER(countrylistsize))),ROWS(F$3:F443)+SUM(ISBLANK(countrylistsize))),NOT(countrylistsize="")*IF(ISNUMBER(countrylistsize),COUNTIF(countrylistsize,"&lt;="&amp;countrylistsize),COUNTIF(countrylistsize,"&lt;="&amp;countrylistsize)+SUM(ISNUMBER(countrylistsize))),0)), ""))</f>
        <v/>
      </c>
      <c r="I443" s="70"/>
      <c r="J443" s="67" t="str">
        <f t="array" aca="1" ref="J443" ca="1">IF($I$1&lt;&gt;"y", "", IFERROR(INDEX(admin1listsize,MATCH(SMALL(NOT(admin1listsize="")*IF(ISNUMBER(admin1listsize),COUNTIF(admin1listsize,"&lt;="&amp;admin1listsize),COUNTIF(admin1listsize,"&lt;="&amp;admin1listsize)+SUM(ISNUMBER(admin1listsize))),ROWS(D$3:D443)+SUM(ISBLANK(admin1listsize))),NOT(admin1listsize="")*IF(ISNUMBER(admin1listsize),COUNTIF(admin1listsize,"&lt;="&amp;admin1listsize),COUNTIF(admin1listsize,"&lt;="&amp;admin1listsize)+SUM(ISNUMBER(admin1listsize))),0)), ""))</f>
        <v/>
      </c>
      <c r="K443" s="71"/>
    </row>
    <row r="444" spans="1:11" s="1" customFormat="1" x14ac:dyDescent="0.25">
      <c r="A444" s="93" t="str">
        <f>IF($I$1&lt;&gt;"y", "", IF(ISBLANK(DATA!D445),"",IF(ISBLANK(DATA!K445),"NO DATA",DATA!K445)))</f>
        <v/>
      </c>
      <c r="B444" s="93" t="str">
        <f>IF($I$1&lt;&gt;"y", "",IF(ISBLANK(DATA!D445),"", IF(ISBLANK(DATA!L445),"NO DATA",DATA!L445)))</f>
        <v/>
      </c>
      <c r="C444" s="93" t="str">
        <f t="shared" si="20"/>
        <v/>
      </c>
      <c r="D444" s="93" t="str">
        <f>IF($I$1&lt;&gt;"y", "", IF(C445="", "", IFERROR(LOOKUP(2,1/(COUNTIF($D$2:D443,mergednames)=0),mergednames), "")))</f>
        <v/>
      </c>
      <c r="E444" s="93" t="str">
        <f t="shared" si="19"/>
        <v/>
      </c>
      <c r="F444" s="93" t="str">
        <f>IF($I$1&lt;&gt;"y", "", IF(A445="", "", IFERROR(LOOKUP(2,1/(COUNTIF($F$2:F443,get_country)=0),get_country), "")))</f>
        <v/>
      </c>
      <c r="G444" s="93" t="str">
        <f t="shared" si="18"/>
        <v/>
      </c>
      <c r="H444" s="67" t="str">
        <f t="array" aca="1" ref="H444" ca="1">IF($I$1&lt;&gt;"y", "", IFERROR(INDEX(countrylistsize,MATCH(SMALL(NOT(countrylistsize="")*IF(ISNUMBER(countrylistsize),COUNTIF(countrylistsize,"&lt;="&amp;countrylistsize),COUNTIF(countrylistsize,"&lt;="&amp;countrylistsize)+SUM(ISNUMBER(countrylistsize))),ROWS(F$3:F444)+SUM(ISBLANK(countrylistsize))),NOT(countrylistsize="")*IF(ISNUMBER(countrylistsize),COUNTIF(countrylistsize,"&lt;="&amp;countrylistsize),COUNTIF(countrylistsize,"&lt;="&amp;countrylistsize)+SUM(ISNUMBER(countrylistsize))),0)), ""))</f>
        <v/>
      </c>
      <c r="I444" s="70"/>
      <c r="J444" s="67" t="str">
        <f t="array" aca="1" ref="J444" ca="1">IF($I$1&lt;&gt;"y", "", IFERROR(INDEX(admin1listsize,MATCH(SMALL(NOT(admin1listsize="")*IF(ISNUMBER(admin1listsize),COUNTIF(admin1listsize,"&lt;="&amp;admin1listsize),COUNTIF(admin1listsize,"&lt;="&amp;admin1listsize)+SUM(ISNUMBER(admin1listsize))),ROWS(D$3:D444)+SUM(ISBLANK(admin1listsize))),NOT(admin1listsize="")*IF(ISNUMBER(admin1listsize),COUNTIF(admin1listsize,"&lt;="&amp;admin1listsize),COUNTIF(admin1listsize,"&lt;="&amp;admin1listsize)+SUM(ISNUMBER(admin1listsize))),0)), ""))</f>
        <v/>
      </c>
      <c r="K444" s="71"/>
    </row>
    <row r="445" spans="1:11" s="1" customFormat="1" x14ac:dyDescent="0.25">
      <c r="A445" s="93" t="str">
        <f>IF($I$1&lt;&gt;"y", "", IF(ISBLANK(DATA!D446),"",IF(ISBLANK(DATA!K446),"NO DATA",DATA!K446)))</f>
        <v/>
      </c>
      <c r="B445" s="93" t="str">
        <f>IF($I$1&lt;&gt;"y", "",IF(ISBLANK(DATA!D446),"", IF(ISBLANK(DATA!L446),"NO DATA",DATA!L446)))</f>
        <v/>
      </c>
      <c r="C445" s="93" t="str">
        <f t="shared" si="20"/>
        <v/>
      </c>
      <c r="D445" s="93" t="str">
        <f>IF($I$1&lt;&gt;"y", "", IF(C446="", "", IFERROR(LOOKUP(2,1/(COUNTIF($D$2:D444,mergednames)=0),mergednames), "")))</f>
        <v/>
      </c>
      <c r="E445" s="93" t="str">
        <f t="shared" si="19"/>
        <v/>
      </c>
      <c r="F445" s="93" t="str">
        <f>IF($I$1&lt;&gt;"y", "", IF(A446="", "", IFERROR(LOOKUP(2,1/(COUNTIF($F$2:F444,get_country)=0),get_country), "")))</f>
        <v/>
      </c>
      <c r="G445" s="93" t="str">
        <f t="shared" si="18"/>
        <v/>
      </c>
      <c r="H445" s="67" t="str">
        <f t="array" aca="1" ref="H445" ca="1">IF($I$1&lt;&gt;"y", "", IFERROR(INDEX(countrylistsize,MATCH(SMALL(NOT(countrylistsize="")*IF(ISNUMBER(countrylistsize),COUNTIF(countrylistsize,"&lt;="&amp;countrylistsize),COUNTIF(countrylistsize,"&lt;="&amp;countrylistsize)+SUM(ISNUMBER(countrylistsize))),ROWS(F$3:F445)+SUM(ISBLANK(countrylistsize))),NOT(countrylistsize="")*IF(ISNUMBER(countrylistsize),COUNTIF(countrylistsize,"&lt;="&amp;countrylistsize),COUNTIF(countrylistsize,"&lt;="&amp;countrylistsize)+SUM(ISNUMBER(countrylistsize))),0)), ""))</f>
        <v/>
      </c>
      <c r="I445" s="70"/>
      <c r="J445" s="67" t="str">
        <f t="array" aca="1" ref="J445" ca="1">IF($I$1&lt;&gt;"y", "", IFERROR(INDEX(admin1listsize,MATCH(SMALL(NOT(admin1listsize="")*IF(ISNUMBER(admin1listsize),COUNTIF(admin1listsize,"&lt;="&amp;admin1listsize),COUNTIF(admin1listsize,"&lt;="&amp;admin1listsize)+SUM(ISNUMBER(admin1listsize))),ROWS(D$3:D445)+SUM(ISBLANK(admin1listsize))),NOT(admin1listsize="")*IF(ISNUMBER(admin1listsize),COUNTIF(admin1listsize,"&lt;="&amp;admin1listsize),COUNTIF(admin1listsize,"&lt;="&amp;admin1listsize)+SUM(ISNUMBER(admin1listsize))),0)), ""))</f>
        <v/>
      </c>
      <c r="K445" s="71"/>
    </row>
    <row r="446" spans="1:11" s="1" customFormat="1" x14ac:dyDescent="0.25">
      <c r="A446" s="93" t="str">
        <f>IF($I$1&lt;&gt;"y", "", IF(ISBLANK(DATA!D447),"",IF(ISBLANK(DATA!K447),"NO DATA",DATA!K447)))</f>
        <v/>
      </c>
      <c r="B446" s="93" t="str">
        <f>IF($I$1&lt;&gt;"y", "",IF(ISBLANK(DATA!D447),"", IF(ISBLANK(DATA!L447),"NO DATA",DATA!L447)))</f>
        <v/>
      </c>
      <c r="C446" s="93" t="str">
        <f t="shared" si="20"/>
        <v/>
      </c>
      <c r="D446" s="93" t="str">
        <f>IF($I$1&lt;&gt;"y", "", IF(C447="", "", IFERROR(LOOKUP(2,1/(COUNTIF($D$2:D445,mergednames)=0),mergednames), "")))</f>
        <v/>
      </c>
      <c r="E446" s="93" t="str">
        <f t="shared" si="19"/>
        <v/>
      </c>
      <c r="F446" s="93" t="str">
        <f>IF($I$1&lt;&gt;"y", "", IF(A447="", "", IFERROR(LOOKUP(2,1/(COUNTIF($F$2:F445,get_country)=0),get_country), "")))</f>
        <v/>
      </c>
      <c r="G446" s="93" t="str">
        <f t="shared" si="18"/>
        <v/>
      </c>
      <c r="H446" s="67" t="str">
        <f t="array" aca="1" ref="H446" ca="1">IF($I$1&lt;&gt;"y", "", IFERROR(INDEX(countrylistsize,MATCH(SMALL(NOT(countrylistsize="")*IF(ISNUMBER(countrylistsize),COUNTIF(countrylistsize,"&lt;="&amp;countrylistsize),COUNTIF(countrylistsize,"&lt;="&amp;countrylistsize)+SUM(ISNUMBER(countrylistsize))),ROWS(F$3:F446)+SUM(ISBLANK(countrylistsize))),NOT(countrylistsize="")*IF(ISNUMBER(countrylistsize),COUNTIF(countrylistsize,"&lt;="&amp;countrylistsize),COUNTIF(countrylistsize,"&lt;="&amp;countrylistsize)+SUM(ISNUMBER(countrylistsize))),0)), ""))</f>
        <v/>
      </c>
      <c r="I446" s="70"/>
      <c r="J446" s="67" t="str">
        <f t="array" aca="1" ref="J446" ca="1">IF($I$1&lt;&gt;"y", "", IFERROR(INDEX(admin1listsize,MATCH(SMALL(NOT(admin1listsize="")*IF(ISNUMBER(admin1listsize),COUNTIF(admin1listsize,"&lt;="&amp;admin1listsize),COUNTIF(admin1listsize,"&lt;="&amp;admin1listsize)+SUM(ISNUMBER(admin1listsize))),ROWS(D$3:D446)+SUM(ISBLANK(admin1listsize))),NOT(admin1listsize="")*IF(ISNUMBER(admin1listsize),COUNTIF(admin1listsize,"&lt;="&amp;admin1listsize),COUNTIF(admin1listsize,"&lt;="&amp;admin1listsize)+SUM(ISNUMBER(admin1listsize))),0)), ""))</f>
        <v/>
      </c>
      <c r="K446" s="71"/>
    </row>
    <row r="447" spans="1:11" s="1" customFormat="1" x14ac:dyDescent="0.25">
      <c r="A447" s="93" t="str">
        <f>IF($I$1&lt;&gt;"y", "", IF(ISBLANK(DATA!D448),"",IF(ISBLANK(DATA!K448),"NO DATA",DATA!K448)))</f>
        <v/>
      </c>
      <c r="B447" s="93" t="str">
        <f>IF($I$1&lt;&gt;"y", "",IF(ISBLANK(DATA!D448),"", IF(ISBLANK(DATA!L448),"NO DATA",DATA!L448)))</f>
        <v/>
      </c>
      <c r="C447" s="93" t="str">
        <f t="shared" si="20"/>
        <v/>
      </c>
      <c r="D447" s="93" t="str">
        <f>IF($I$1&lt;&gt;"y", "", IF(C448="", "", IFERROR(LOOKUP(2,1/(COUNTIF($D$2:D446,mergednames)=0),mergednames), "")))</f>
        <v/>
      </c>
      <c r="E447" s="93" t="str">
        <f t="shared" si="19"/>
        <v/>
      </c>
      <c r="F447" s="93" t="str">
        <f>IF($I$1&lt;&gt;"y", "", IF(A448="", "", IFERROR(LOOKUP(2,1/(COUNTIF($F$2:F446,get_country)=0),get_country), "")))</f>
        <v/>
      </c>
      <c r="G447" s="93" t="str">
        <f t="shared" si="18"/>
        <v/>
      </c>
      <c r="H447" s="67" t="str">
        <f t="array" aca="1" ref="H447" ca="1">IF($I$1&lt;&gt;"y", "", IFERROR(INDEX(countrylistsize,MATCH(SMALL(NOT(countrylistsize="")*IF(ISNUMBER(countrylistsize),COUNTIF(countrylistsize,"&lt;="&amp;countrylistsize),COUNTIF(countrylistsize,"&lt;="&amp;countrylistsize)+SUM(ISNUMBER(countrylistsize))),ROWS(F$3:F447)+SUM(ISBLANK(countrylistsize))),NOT(countrylistsize="")*IF(ISNUMBER(countrylistsize),COUNTIF(countrylistsize,"&lt;="&amp;countrylistsize),COUNTIF(countrylistsize,"&lt;="&amp;countrylistsize)+SUM(ISNUMBER(countrylistsize))),0)), ""))</f>
        <v/>
      </c>
      <c r="I447" s="70"/>
      <c r="J447" s="67" t="str">
        <f t="array" aca="1" ref="J447" ca="1">IF($I$1&lt;&gt;"y", "", IFERROR(INDEX(admin1listsize,MATCH(SMALL(NOT(admin1listsize="")*IF(ISNUMBER(admin1listsize),COUNTIF(admin1listsize,"&lt;="&amp;admin1listsize),COUNTIF(admin1listsize,"&lt;="&amp;admin1listsize)+SUM(ISNUMBER(admin1listsize))),ROWS(D$3:D447)+SUM(ISBLANK(admin1listsize))),NOT(admin1listsize="")*IF(ISNUMBER(admin1listsize),COUNTIF(admin1listsize,"&lt;="&amp;admin1listsize),COUNTIF(admin1listsize,"&lt;="&amp;admin1listsize)+SUM(ISNUMBER(admin1listsize))),0)), ""))</f>
        <v/>
      </c>
      <c r="K447" s="71"/>
    </row>
    <row r="448" spans="1:11" s="1" customFormat="1" x14ac:dyDescent="0.25">
      <c r="A448" s="93" t="str">
        <f>IF($I$1&lt;&gt;"y", "", IF(ISBLANK(DATA!D449),"",IF(ISBLANK(DATA!K449),"NO DATA",DATA!K449)))</f>
        <v/>
      </c>
      <c r="B448" s="93" t="str">
        <f>IF($I$1&lt;&gt;"y", "",IF(ISBLANK(DATA!D449),"", IF(ISBLANK(DATA!L449),"NO DATA",DATA!L449)))</f>
        <v/>
      </c>
      <c r="C448" s="93" t="str">
        <f t="shared" si="20"/>
        <v/>
      </c>
      <c r="D448" s="93" t="str">
        <f>IF($I$1&lt;&gt;"y", "", IF(C449="", "", IFERROR(LOOKUP(2,1/(COUNTIF($D$2:D447,mergednames)=0),mergednames), "")))</f>
        <v/>
      </c>
      <c r="E448" s="93" t="str">
        <f t="shared" si="19"/>
        <v/>
      </c>
      <c r="F448" s="93" t="str">
        <f>IF($I$1&lt;&gt;"y", "", IF(A449="", "", IFERROR(LOOKUP(2,1/(COUNTIF($F$2:F447,get_country)=0),get_country), "")))</f>
        <v/>
      </c>
      <c r="G448" s="93" t="str">
        <f t="shared" si="18"/>
        <v/>
      </c>
      <c r="H448" s="67" t="str">
        <f t="array" aca="1" ref="H448" ca="1">IF($I$1&lt;&gt;"y", "", IFERROR(INDEX(countrylistsize,MATCH(SMALL(NOT(countrylistsize="")*IF(ISNUMBER(countrylistsize),COUNTIF(countrylistsize,"&lt;="&amp;countrylistsize),COUNTIF(countrylistsize,"&lt;="&amp;countrylistsize)+SUM(ISNUMBER(countrylistsize))),ROWS(F$3:F448)+SUM(ISBLANK(countrylistsize))),NOT(countrylistsize="")*IF(ISNUMBER(countrylistsize),COUNTIF(countrylistsize,"&lt;="&amp;countrylistsize),COUNTIF(countrylistsize,"&lt;="&amp;countrylistsize)+SUM(ISNUMBER(countrylistsize))),0)), ""))</f>
        <v/>
      </c>
      <c r="I448" s="70"/>
      <c r="J448" s="67" t="str">
        <f t="array" aca="1" ref="J448" ca="1">IF($I$1&lt;&gt;"y", "", IFERROR(INDEX(admin1listsize,MATCH(SMALL(NOT(admin1listsize="")*IF(ISNUMBER(admin1listsize),COUNTIF(admin1listsize,"&lt;="&amp;admin1listsize),COUNTIF(admin1listsize,"&lt;="&amp;admin1listsize)+SUM(ISNUMBER(admin1listsize))),ROWS(D$3:D448)+SUM(ISBLANK(admin1listsize))),NOT(admin1listsize="")*IF(ISNUMBER(admin1listsize),COUNTIF(admin1listsize,"&lt;="&amp;admin1listsize),COUNTIF(admin1listsize,"&lt;="&amp;admin1listsize)+SUM(ISNUMBER(admin1listsize))),0)), ""))</f>
        <v/>
      </c>
      <c r="K448" s="71"/>
    </row>
    <row r="449" spans="1:11" s="1" customFormat="1" x14ac:dyDescent="0.25">
      <c r="A449" s="93" t="str">
        <f>IF($I$1&lt;&gt;"y", "", IF(ISBLANK(DATA!D450),"",IF(ISBLANK(DATA!K450),"NO DATA",DATA!K450)))</f>
        <v/>
      </c>
      <c r="B449" s="93" t="str">
        <f>IF($I$1&lt;&gt;"y", "",IF(ISBLANK(DATA!D450),"", IF(ISBLANK(DATA!L450),"NO DATA",DATA!L450)))</f>
        <v/>
      </c>
      <c r="C449" s="93" t="str">
        <f t="shared" si="20"/>
        <v/>
      </c>
      <c r="D449" s="93" t="str">
        <f>IF($I$1&lt;&gt;"y", "", IF(C450="", "", IFERROR(LOOKUP(2,1/(COUNTIF($D$2:D448,mergednames)=0),mergednames), "")))</f>
        <v/>
      </c>
      <c r="E449" s="93" t="str">
        <f t="shared" si="19"/>
        <v/>
      </c>
      <c r="F449" s="93" t="str">
        <f>IF($I$1&lt;&gt;"y", "", IF(A450="", "", IFERROR(LOOKUP(2,1/(COUNTIF($F$2:F448,get_country)=0),get_country), "")))</f>
        <v/>
      </c>
      <c r="G449" s="93" t="str">
        <f t="shared" si="18"/>
        <v/>
      </c>
      <c r="H449" s="67" t="str">
        <f t="array" aca="1" ref="H449" ca="1">IF($I$1&lt;&gt;"y", "", IFERROR(INDEX(countrylistsize,MATCH(SMALL(NOT(countrylistsize="")*IF(ISNUMBER(countrylistsize),COUNTIF(countrylistsize,"&lt;="&amp;countrylistsize),COUNTIF(countrylistsize,"&lt;="&amp;countrylistsize)+SUM(ISNUMBER(countrylistsize))),ROWS(F$3:F449)+SUM(ISBLANK(countrylistsize))),NOT(countrylistsize="")*IF(ISNUMBER(countrylistsize),COUNTIF(countrylistsize,"&lt;="&amp;countrylistsize),COUNTIF(countrylistsize,"&lt;="&amp;countrylistsize)+SUM(ISNUMBER(countrylistsize))),0)), ""))</f>
        <v/>
      </c>
      <c r="I449" s="70"/>
      <c r="J449" s="67" t="str">
        <f t="array" aca="1" ref="J449" ca="1">IF($I$1&lt;&gt;"y", "", IFERROR(INDEX(admin1listsize,MATCH(SMALL(NOT(admin1listsize="")*IF(ISNUMBER(admin1listsize),COUNTIF(admin1listsize,"&lt;="&amp;admin1listsize),COUNTIF(admin1listsize,"&lt;="&amp;admin1listsize)+SUM(ISNUMBER(admin1listsize))),ROWS(D$3:D449)+SUM(ISBLANK(admin1listsize))),NOT(admin1listsize="")*IF(ISNUMBER(admin1listsize),COUNTIF(admin1listsize,"&lt;="&amp;admin1listsize),COUNTIF(admin1listsize,"&lt;="&amp;admin1listsize)+SUM(ISNUMBER(admin1listsize))),0)), ""))</f>
        <v/>
      </c>
      <c r="K449" s="71"/>
    </row>
    <row r="450" spans="1:11" s="1" customFormat="1" x14ac:dyDescent="0.25">
      <c r="A450" s="93" t="str">
        <f>IF($I$1&lt;&gt;"y", "", IF(ISBLANK(DATA!D451),"",IF(ISBLANK(DATA!K451),"NO DATA",DATA!K451)))</f>
        <v/>
      </c>
      <c r="B450" s="93" t="str">
        <f>IF($I$1&lt;&gt;"y", "",IF(ISBLANK(DATA!D451),"", IF(ISBLANK(DATA!L451),"NO DATA",DATA!L451)))</f>
        <v/>
      </c>
      <c r="C450" s="93" t="str">
        <f t="shared" si="20"/>
        <v/>
      </c>
      <c r="D450" s="93" t="str">
        <f>IF($I$1&lt;&gt;"y", "", IF(C451="", "", IFERROR(LOOKUP(2,1/(COUNTIF($D$2:D449,mergednames)=0),mergednames), "")))</f>
        <v/>
      </c>
      <c r="E450" s="93" t="str">
        <f t="shared" si="19"/>
        <v/>
      </c>
      <c r="F450" s="93" t="str">
        <f>IF($I$1&lt;&gt;"y", "", IF(A451="", "", IFERROR(LOOKUP(2,1/(COUNTIF($F$2:F449,get_country)=0),get_country), "")))</f>
        <v/>
      </c>
      <c r="G450" s="93" t="str">
        <f t="shared" si="18"/>
        <v/>
      </c>
      <c r="H450" s="67" t="str">
        <f t="array" aca="1" ref="H450" ca="1">IF($I$1&lt;&gt;"y", "", IFERROR(INDEX(countrylistsize,MATCH(SMALL(NOT(countrylistsize="")*IF(ISNUMBER(countrylistsize),COUNTIF(countrylistsize,"&lt;="&amp;countrylistsize),COUNTIF(countrylistsize,"&lt;="&amp;countrylistsize)+SUM(ISNUMBER(countrylistsize))),ROWS(F$3:F450)+SUM(ISBLANK(countrylistsize))),NOT(countrylistsize="")*IF(ISNUMBER(countrylistsize),COUNTIF(countrylistsize,"&lt;="&amp;countrylistsize),COUNTIF(countrylistsize,"&lt;="&amp;countrylistsize)+SUM(ISNUMBER(countrylistsize))),0)), ""))</f>
        <v/>
      </c>
      <c r="I450" s="70"/>
      <c r="J450" s="67" t="str">
        <f t="array" aca="1" ref="J450" ca="1">IF($I$1&lt;&gt;"y", "", IFERROR(INDEX(admin1listsize,MATCH(SMALL(NOT(admin1listsize="")*IF(ISNUMBER(admin1listsize),COUNTIF(admin1listsize,"&lt;="&amp;admin1listsize),COUNTIF(admin1listsize,"&lt;="&amp;admin1listsize)+SUM(ISNUMBER(admin1listsize))),ROWS(D$3:D450)+SUM(ISBLANK(admin1listsize))),NOT(admin1listsize="")*IF(ISNUMBER(admin1listsize),COUNTIF(admin1listsize,"&lt;="&amp;admin1listsize),COUNTIF(admin1listsize,"&lt;="&amp;admin1listsize)+SUM(ISNUMBER(admin1listsize))),0)), ""))</f>
        <v/>
      </c>
      <c r="K450" s="71"/>
    </row>
    <row r="451" spans="1:11" s="1" customFormat="1" x14ac:dyDescent="0.25">
      <c r="A451" s="93" t="str">
        <f>IF($I$1&lt;&gt;"y", "", IF(ISBLANK(DATA!D452),"",IF(ISBLANK(DATA!K452),"NO DATA",DATA!K452)))</f>
        <v/>
      </c>
      <c r="B451" s="93" t="str">
        <f>IF($I$1&lt;&gt;"y", "",IF(ISBLANK(DATA!D452),"", IF(ISBLANK(DATA!L452),"NO DATA",DATA!L452)))</f>
        <v/>
      </c>
      <c r="C451" s="93" t="str">
        <f t="shared" si="20"/>
        <v/>
      </c>
      <c r="D451" s="93" t="str">
        <f>IF($I$1&lt;&gt;"y", "", IF(C452="", "", IFERROR(LOOKUP(2,1/(COUNTIF($D$2:D450,mergednames)=0),mergednames), "")))</f>
        <v/>
      </c>
      <c r="E451" s="93" t="str">
        <f t="shared" si="19"/>
        <v/>
      </c>
      <c r="F451" s="93" t="str">
        <f>IF($I$1&lt;&gt;"y", "", IF(A452="", "", IFERROR(LOOKUP(2,1/(COUNTIF($F$2:F450,get_country)=0),get_country), "")))</f>
        <v/>
      </c>
      <c r="G451" s="93" t="str">
        <f t="shared" ref="G451:G514" si="21">IF($I$1&lt;&gt;"y", "", IF(F451="", "", G450+1))</f>
        <v/>
      </c>
      <c r="H451" s="67" t="str">
        <f t="array" aca="1" ref="H451" ca="1">IF($I$1&lt;&gt;"y", "", IFERROR(INDEX(countrylistsize,MATCH(SMALL(NOT(countrylistsize="")*IF(ISNUMBER(countrylistsize),COUNTIF(countrylistsize,"&lt;="&amp;countrylistsize),COUNTIF(countrylistsize,"&lt;="&amp;countrylistsize)+SUM(ISNUMBER(countrylistsize))),ROWS(F$3:F451)+SUM(ISBLANK(countrylistsize))),NOT(countrylistsize="")*IF(ISNUMBER(countrylistsize),COUNTIF(countrylistsize,"&lt;="&amp;countrylistsize),COUNTIF(countrylistsize,"&lt;="&amp;countrylistsize)+SUM(ISNUMBER(countrylistsize))),0)), ""))</f>
        <v/>
      </c>
      <c r="I451" s="70"/>
      <c r="J451" s="67" t="str">
        <f t="array" aca="1" ref="J451" ca="1">IF($I$1&lt;&gt;"y", "", IFERROR(INDEX(admin1listsize,MATCH(SMALL(NOT(admin1listsize="")*IF(ISNUMBER(admin1listsize),COUNTIF(admin1listsize,"&lt;="&amp;admin1listsize),COUNTIF(admin1listsize,"&lt;="&amp;admin1listsize)+SUM(ISNUMBER(admin1listsize))),ROWS(D$3:D451)+SUM(ISBLANK(admin1listsize))),NOT(admin1listsize="")*IF(ISNUMBER(admin1listsize),COUNTIF(admin1listsize,"&lt;="&amp;admin1listsize),COUNTIF(admin1listsize,"&lt;="&amp;admin1listsize)+SUM(ISNUMBER(admin1listsize))),0)), ""))</f>
        <v/>
      </c>
      <c r="K451" s="71"/>
    </row>
    <row r="452" spans="1:11" s="1" customFormat="1" x14ac:dyDescent="0.25">
      <c r="A452" s="93" t="str">
        <f>IF($I$1&lt;&gt;"y", "", IF(ISBLANK(DATA!D453),"",IF(ISBLANK(DATA!K453),"NO DATA",DATA!K453)))</f>
        <v/>
      </c>
      <c r="B452" s="93" t="str">
        <f>IF($I$1&lt;&gt;"y", "",IF(ISBLANK(DATA!D453),"", IF(ISBLANK(DATA!L453),"NO DATA",DATA!L453)))</f>
        <v/>
      </c>
      <c r="C452" s="93" t="str">
        <f t="shared" si="20"/>
        <v/>
      </c>
      <c r="D452" s="93" t="str">
        <f>IF($I$1&lt;&gt;"y", "", IF(C453="", "", IFERROR(LOOKUP(2,1/(COUNTIF($D$2:D451,mergednames)=0),mergednames), "")))</f>
        <v/>
      </c>
      <c r="E452" s="93" t="str">
        <f t="shared" ref="E452:E515" si="22">IF($I$1&lt;&gt;"y", "", IF(D452="", "", E451+1))</f>
        <v/>
      </c>
      <c r="F452" s="93" t="str">
        <f>IF($I$1&lt;&gt;"y", "", IF(A453="", "", IFERROR(LOOKUP(2,1/(COUNTIF($F$2:F451,get_country)=0),get_country), "")))</f>
        <v/>
      </c>
      <c r="G452" s="93" t="str">
        <f t="shared" si="21"/>
        <v/>
      </c>
      <c r="H452" s="67" t="str">
        <f t="array" aca="1" ref="H452" ca="1">IF($I$1&lt;&gt;"y", "", IFERROR(INDEX(countrylistsize,MATCH(SMALL(NOT(countrylistsize="")*IF(ISNUMBER(countrylistsize),COUNTIF(countrylistsize,"&lt;="&amp;countrylistsize),COUNTIF(countrylistsize,"&lt;="&amp;countrylistsize)+SUM(ISNUMBER(countrylistsize))),ROWS(F$3:F452)+SUM(ISBLANK(countrylistsize))),NOT(countrylistsize="")*IF(ISNUMBER(countrylistsize),COUNTIF(countrylistsize,"&lt;="&amp;countrylistsize),COUNTIF(countrylistsize,"&lt;="&amp;countrylistsize)+SUM(ISNUMBER(countrylistsize))),0)), ""))</f>
        <v/>
      </c>
      <c r="I452" s="70"/>
      <c r="J452" s="67" t="str">
        <f t="array" aca="1" ref="J452" ca="1">IF($I$1&lt;&gt;"y", "", IFERROR(INDEX(admin1listsize,MATCH(SMALL(NOT(admin1listsize="")*IF(ISNUMBER(admin1listsize),COUNTIF(admin1listsize,"&lt;="&amp;admin1listsize),COUNTIF(admin1listsize,"&lt;="&amp;admin1listsize)+SUM(ISNUMBER(admin1listsize))),ROWS(D$3:D452)+SUM(ISBLANK(admin1listsize))),NOT(admin1listsize="")*IF(ISNUMBER(admin1listsize),COUNTIF(admin1listsize,"&lt;="&amp;admin1listsize),COUNTIF(admin1listsize,"&lt;="&amp;admin1listsize)+SUM(ISNUMBER(admin1listsize))),0)), ""))</f>
        <v/>
      </c>
      <c r="K452" s="71"/>
    </row>
    <row r="453" spans="1:11" s="1" customFormat="1" x14ac:dyDescent="0.25">
      <c r="A453" s="93" t="str">
        <f>IF($I$1&lt;&gt;"y", "", IF(ISBLANK(DATA!D454),"",IF(ISBLANK(DATA!K454),"NO DATA",DATA!K454)))</f>
        <v/>
      </c>
      <c r="B453" s="93" t="str">
        <f>IF($I$1&lt;&gt;"y", "",IF(ISBLANK(DATA!D454),"", IF(ISBLANK(DATA!L454),"NO DATA",DATA!L454)))</f>
        <v/>
      </c>
      <c r="C453" s="93" t="str">
        <f t="shared" ref="C453:C516" si="23">IF($I$1&lt;&gt;"y", "", IF(A453="", "", A453&amp;"@"&amp;B453))</f>
        <v/>
      </c>
      <c r="D453" s="93" t="str">
        <f>IF($I$1&lt;&gt;"y", "", IF(C454="", "", IFERROR(LOOKUP(2,1/(COUNTIF($D$2:D452,mergednames)=0),mergednames), "")))</f>
        <v/>
      </c>
      <c r="E453" s="93" t="str">
        <f t="shared" si="22"/>
        <v/>
      </c>
      <c r="F453" s="93" t="str">
        <f>IF($I$1&lt;&gt;"y", "", IF(A454="", "", IFERROR(LOOKUP(2,1/(COUNTIF($F$2:F452,get_country)=0),get_country), "")))</f>
        <v/>
      </c>
      <c r="G453" s="93" t="str">
        <f t="shared" si="21"/>
        <v/>
      </c>
      <c r="H453" s="67" t="str">
        <f t="array" aca="1" ref="H453" ca="1">IF($I$1&lt;&gt;"y", "", IFERROR(INDEX(countrylistsize,MATCH(SMALL(NOT(countrylistsize="")*IF(ISNUMBER(countrylistsize),COUNTIF(countrylistsize,"&lt;="&amp;countrylistsize),COUNTIF(countrylistsize,"&lt;="&amp;countrylistsize)+SUM(ISNUMBER(countrylistsize))),ROWS(F$3:F453)+SUM(ISBLANK(countrylistsize))),NOT(countrylistsize="")*IF(ISNUMBER(countrylistsize),COUNTIF(countrylistsize,"&lt;="&amp;countrylistsize),COUNTIF(countrylistsize,"&lt;="&amp;countrylistsize)+SUM(ISNUMBER(countrylistsize))),0)), ""))</f>
        <v/>
      </c>
      <c r="I453" s="70"/>
      <c r="J453" s="67" t="str">
        <f t="array" aca="1" ref="J453" ca="1">IF($I$1&lt;&gt;"y", "", IFERROR(INDEX(admin1listsize,MATCH(SMALL(NOT(admin1listsize="")*IF(ISNUMBER(admin1listsize),COUNTIF(admin1listsize,"&lt;="&amp;admin1listsize),COUNTIF(admin1listsize,"&lt;="&amp;admin1listsize)+SUM(ISNUMBER(admin1listsize))),ROWS(D$3:D453)+SUM(ISBLANK(admin1listsize))),NOT(admin1listsize="")*IF(ISNUMBER(admin1listsize),COUNTIF(admin1listsize,"&lt;="&amp;admin1listsize),COUNTIF(admin1listsize,"&lt;="&amp;admin1listsize)+SUM(ISNUMBER(admin1listsize))),0)), ""))</f>
        <v/>
      </c>
      <c r="K453" s="71"/>
    </row>
    <row r="454" spans="1:11" s="1" customFormat="1" x14ac:dyDescent="0.25">
      <c r="A454" s="93" t="str">
        <f>IF($I$1&lt;&gt;"y", "", IF(ISBLANK(DATA!D455),"",IF(ISBLANK(DATA!K455),"NO DATA",DATA!K455)))</f>
        <v/>
      </c>
      <c r="B454" s="93" t="str">
        <f>IF($I$1&lt;&gt;"y", "",IF(ISBLANK(DATA!D455),"", IF(ISBLANK(DATA!L455),"NO DATA",DATA!L455)))</f>
        <v/>
      </c>
      <c r="C454" s="93" t="str">
        <f t="shared" si="23"/>
        <v/>
      </c>
      <c r="D454" s="93" t="str">
        <f>IF($I$1&lt;&gt;"y", "", IF(C455="", "", IFERROR(LOOKUP(2,1/(COUNTIF($D$2:D453,mergednames)=0),mergednames), "")))</f>
        <v/>
      </c>
      <c r="E454" s="93" t="str">
        <f t="shared" si="22"/>
        <v/>
      </c>
      <c r="F454" s="93" t="str">
        <f>IF($I$1&lt;&gt;"y", "", IF(A455="", "", IFERROR(LOOKUP(2,1/(COUNTIF($F$2:F453,get_country)=0),get_country), "")))</f>
        <v/>
      </c>
      <c r="G454" s="93" t="str">
        <f t="shared" si="21"/>
        <v/>
      </c>
      <c r="H454" s="67" t="str">
        <f t="array" aca="1" ref="H454" ca="1">IF($I$1&lt;&gt;"y", "", IFERROR(INDEX(countrylistsize,MATCH(SMALL(NOT(countrylistsize="")*IF(ISNUMBER(countrylistsize),COUNTIF(countrylistsize,"&lt;="&amp;countrylistsize),COUNTIF(countrylistsize,"&lt;="&amp;countrylistsize)+SUM(ISNUMBER(countrylistsize))),ROWS(F$3:F454)+SUM(ISBLANK(countrylistsize))),NOT(countrylistsize="")*IF(ISNUMBER(countrylistsize),COUNTIF(countrylistsize,"&lt;="&amp;countrylistsize),COUNTIF(countrylistsize,"&lt;="&amp;countrylistsize)+SUM(ISNUMBER(countrylistsize))),0)), ""))</f>
        <v/>
      </c>
      <c r="I454" s="70"/>
      <c r="J454" s="67" t="str">
        <f t="array" aca="1" ref="J454" ca="1">IF($I$1&lt;&gt;"y", "", IFERROR(INDEX(admin1listsize,MATCH(SMALL(NOT(admin1listsize="")*IF(ISNUMBER(admin1listsize),COUNTIF(admin1listsize,"&lt;="&amp;admin1listsize),COUNTIF(admin1listsize,"&lt;="&amp;admin1listsize)+SUM(ISNUMBER(admin1listsize))),ROWS(D$3:D454)+SUM(ISBLANK(admin1listsize))),NOT(admin1listsize="")*IF(ISNUMBER(admin1listsize),COUNTIF(admin1listsize,"&lt;="&amp;admin1listsize),COUNTIF(admin1listsize,"&lt;="&amp;admin1listsize)+SUM(ISNUMBER(admin1listsize))),0)), ""))</f>
        <v/>
      </c>
      <c r="K454" s="71"/>
    </row>
    <row r="455" spans="1:11" s="1" customFormat="1" x14ac:dyDescent="0.25">
      <c r="A455" s="93" t="str">
        <f>IF($I$1&lt;&gt;"y", "", IF(ISBLANK(DATA!D456),"",IF(ISBLANK(DATA!K456),"NO DATA",DATA!K456)))</f>
        <v/>
      </c>
      <c r="B455" s="93" t="str">
        <f>IF($I$1&lt;&gt;"y", "",IF(ISBLANK(DATA!D456),"", IF(ISBLANK(DATA!L456),"NO DATA",DATA!L456)))</f>
        <v/>
      </c>
      <c r="C455" s="93" t="str">
        <f t="shared" si="23"/>
        <v/>
      </c>
      <c r="D455" s="93" t="str">
        <f>IF($I$1&lt;&gt;"y", "", IF(C456="", "", IFERROR(LOOKUP(2,1/(COUNTIF($D$2:D454,mergednames)=0),mergednames), "")))</f>
        <v/>
      </c>
      <c r="E455" s="93" t="str">
        <f t="shared" si="22"/>
        <v/>
      </c>
      <c r="F455" s="93" t="str">
        <f>IF($I$1&lt;&gt;"y", "", IF(A456="", "", IFERROR(LOOKUP(2,1/(COUNTIF($F$2:F454,get_country)=0),get_country), "")))</f>
        <v/>
      </c>
      <c r="G455" s="93" t="str">
        <f t="shared" si="21"/>
        <v/>
      </c>
      <c r="H455" s="67" t="str">
        <f t="array" aca="1" ref="H455" ca="1">IF($I$1&lt;&gt;"y", "", IFERROR(INDEX(countrylistsize,MATCH(SMALL(NOT(countrylistsize="")*IF(ISNUMBER(countrylistsize),COUNTIF(countrylistsize,"&lt;="&amp;countrylistsize),COUNTIF(countrylistsize,"&lt;="&amp;countrylistsize)+SUM(ISNUMBER(countrylistsize))),ROWS(F$3:F455)+SUM(ISBLANK(countrylistsize))),NOT(countrylistsize="")*IF(ISNUMBER(countrylistsize),COUNTIF(countrylistsize,"&lt;="&amp;countrylistsize),COUNTIF(countrylistsize,"&lt;="&amp;countrylistsize)+SUM(ISNUMBER(countrylistsize))),0)), ""))</f>
        <v/>
      </c>
      <c r="I455" s="70"/>
      <c r="J455" s="67" t="str">
        <f t="array" aca="1" ref="J455" ca="1">IF($I$1&lt;&gt;"y", "", IFERROR(INDEX(admin1listsize,MATCH(SMALL(NOT(admin1listsize="")*IF(ISNUMBER(admin1listsize),COUNTIF(admin1listsize,"&lt;="&amp;admin1listsize),COUNTIF(admin1listsize,"&lt;="&amp;admin1listsize)+SUM(ISNUMBER(admin1listsize))),ROWS(D$3:D455)+SUM(ISBLANK(admin1listsize))),NOT(admin1listsize="")*IF(ISNUMBER(admin1listsize),COUNTIF(admin1listsize,"&lt;="&amp;admin1listsize),COUNTIF(admin1listsize,"&lt;="&amp;admin1listsize)+SUM(ISNUMBER(admin1listsize))),0)), ""))</f>
        <v/>
      </c>
      <c r="K455" s="71"/>
    </row>
    <row r="456" spans="1:11" s="1" customFormat="1" x14ac:dyDescent="0.25">
      <c r="A456" s="93" t="str">
        <f>IF($I$1&lt;&gt;"y", "", IF(ISBLANK(DATA!D457),"",IF(ISBLANK(DATA!K457),"NO DATA",DATA!K457)))</f>
        <v/>
      </c>
      <c r="B456" s="93" t="str">
        <f>IF($I$1&lt;&gt;"y", "",IF(ISBLANK(DATA!D457),"", IF(ISBLANK(DATA!L457),"NO DATA",DATA!L457)))</f>
        <v/>
      </c>
      <c r="C456" s="93" t="str">
        <f t="shared" si="23"/>
        <v/>
      </c>
      <c r="D456" s="93" t="str">
        <f>IF($I$1&lt;&gt;"y", "", IF(C457="", "", IFERROR(LOOKUP(2,1/(COUNTIF($D$2:D455,mergednames)=0),mergednames), "")))</f>
        <v/>
      </c>
      <c r="E456" s="93" t="str">
        <f t="shared" si="22"/>
        <v/>
      </c>
      <c r="F456" s="93" t="str">
        <f>IF($I$1&lt;&gt;"y", "", IF(A457="", "", IFERROR(LOOKUP(2,1/(COUNTIF($F$2:F455,get_country)=0),get_country), "")))</f>
        <v/>
      </c>
      <c r="G456" s="93" t="str">
        <f t="shared" si="21"/>
        <v/>
      </c>
      <c r="H456" s="67" t="str">
        <f t="array" aca="1" ref="H456" ca="1">IF($I$1&lt;&gt;"y", "", IFERROR(INDEX(countrylistsize,MATCH(SMALL(NOT(countrylistsize="")*IF(ISNUMBER(countrylistsize),COUNTIF(countrylistsize,"&lt;="&amp;countrylistsize),COUNTIF(countrylistsize,"&lt;="&amp;countrylistsize)+SUM(ISNUMBER(countrylistsize))),ROWS(F$3:F456)+SUM(ISBLANK(countrylistsize))),NOT(countrylistsize="")*IF(ISNUMBER(countrylistsize),COUNTIF(countrylistsize,"&lt;="&amp;countrylistsize),COUNTIF(countrylistsize,"&lt;="&amp;countrylistsize)+SUM(ISNUMBER(countrylistsize))),0)), ""))</f>
        <v/>
      </c>
      <c r="I456" s="70"/>
      <c r="J456" s="67" t="str">
        <f t="array" aca="1" ref="J456" ca="1">IF($I$1&lt;&gt;"y", "", IFERROR(INDEX(admin1listsize,MATCH(SMALL(NOT(admin1listsize="")*IF(ISNUMBER(admin1listsize),COUNTIF(admin1listsize,"&lt;="&amp;admin1listsize),COUNTIF(admin1listsize,"&lt;="&amp;admin1listsize)+SUM(ISNUMBER(admin1listsize))),ROWS(D$3:D456)+SUM(ISBLANK(admin1listsize))),NOT(admin1listsize="")*IF(ISNUMBER(admin1listsize),COUNTIF(admin1listsize,"&lt;="&amp;admin1listsize),COUNTIF(admin1listsize,"&lt;="&amp;admin1listsize)+SUM(ISNUMBER(admin1listsize))),0)), ""))</f>
        <v/>
      </c>
      <c r="K456" s="71"/>
    </row>
    <row r="457" spans="1:11" s="1" customFormat="1" x14ac:dyDescent="0.25">
      <c r="A457" s="93" t="str">
        <f>IF($I$1&lt;&gt;"y", "", IF(ISBLANK(DATA!D458),"",IF(ISBLANK(DATA!K458),"NO DATA",DATA!K458)))</f>
        <v/>
      </c>
      <c r="B457" s="93" t="str">
        <f>IF($I$1&lt;&gt;"y", "",IF(ISBLANK(DATA!D458),"", IF(ISBLANK(DATA!L458),"NO DATA",DATA!L458)))</f>
        <v/>
      </c>
      <c r="C457" s="93" t="str">
        <f t="shared" si="23"/>
        <v/>
      </c>
      <c r="D457" s="93" t="str">
        <f>IF($I$1&lt;&gt;"y", "", IF(C458="", "", IFERROR(LOOKUP(2,1/(COUNTIF($D$2:D456,mergednames)=0),mergednames), "")))</f>
        <v/>
      </c>
      <c r="E457" s="93" t="str">
        <f t="shared" si="22"/>
        <v/>
      </c>
      <c r="F457" s="93" t="str">
        <f>IF($I$1&lt;&gt;"y", "", IF(A458="", "", IFERROR(LOOKUP(2,1/(COUNTIF($F$2:F456,get_country)=0),get_country), "")))</f>
        <v/>
      </c>
      <c r="G457" s="93" t="str">
        <f t="shared" si="21"/>
        <v/>
      </c>
      <c r="H457" s="67" t="str">
        <f t="array" aca="1" ref="H457" ca="1">IF($I$1&lt;&gt;"y", "", IFERROR(INDEX(countrylistsize,MATCH(SMALL(NOT(countrylistsize="")*IF(ISNUMBER(countrylistsize),COUNTIF(countrylistsize,"&lt;="&amp;countrylistsize),COUNTIF(countrylistsize,"&lt;="&amp;countrylistsize)+SUM(ISNUMBER(countrylistsize))),ROWS(F$3:F457)+SUM(ISBLANK(countrylistsize))),NOT(countrylistsize="")*IF(ISNUMBER(countrylistsize),COUNTIF(countrylistsize,"&lt;="&amp;countrylistsize),COUNTIF(countrylistsize,"&lt;="&amp;countrylistsize)+SUM(ISNUMBER(countrylistsize))),0)), ""))</f>
        <v/>
      </c>
      <c r="I457" s="70"/>
      <c r="J457" s="67" t="str">
        <f t="array" aca="1" ref="J457" ca="1">IF($I$1&lt;&gt;"y", "", IFERROR(INDEX(admin1listsize,MATCH(SMALL(NOT(admin1listsize="")*IF(ISNUMBER(admin1listsize),COUNTIF(admin1listsize,"&lt;="&amp;admin1listsize),COUNTIF(admin1listsize,"&lt;="&amp;admin1listsize)+SUM(ISNUMBER(admin1listsize))),ROWS(D$3:D457)+SUM(ISBLANK(admin1listsize))),NOT(admin1listsize="")*IF(ISNUMBER(admin1listsize),COUNTIF(admin1listsize,"&lt;="&amp;admin1listsize),COUNTIF(admin1listsize,"&lt;="&amp;admin1listsize)+SUM(ISNUMBER(admin1listsize))),0)), ""))</f>
        <v/>
      </c>
      <c r="K457" s="71"/>
    </row>
    <row r="458" spans="1:11" s="1" customFormat="1" x14ac:dyDescent="0.25">
      <c r="A458" s="93" t="str">
        <f>IF($I$1&lt;&gt;"y", "", IF(ISBLANK(DATA!D459),"",IF(ISBLANK(DATA!K459),"NO DATA",DATA!K459)))</f>
        <v/>
      </c>
      <c r="B458" s="93" t="str">
        <f>IF($I$1&lt;&gt;"y", "",IF(ISBLANK(DATA!D459),"", IF(ISBLANK(DATA!L459),"NO DATA",DATA!L459)))</f>
        <v/>
      </c>
      <c r="C458" s="93" t="str">
        <f t="shared" si="23"/>
        <v/>
      </c>
      <c r="D458" s="93" t="str">
        <f>IF($I$1&lt;&gt;"y", "", IF(C459="", "", IFERROR(LOOKUP(2,1/(COUNTIF($D$2:D457,mergednames)=0),mergednames), "")))</f>
        <v/>
      </c>
      <c r="E458" s="93" t="str">
        <f t="shared" si="22"/>
        <v/>
      </c>
      <c r="F458" s="93" t="str">
        <f>IF($I$1&lt;&gt;"y", "", IF(A459="", "", IFERROR(LOOKUP(2,1/(COUNTIF($F$2:F457,get_country)=0),get_country), "")))</f>
        <v/>
      </c>
      <c r="G458" s="93" t="str">
        <f t="shared" si="21"/>
        <v/>
      </c>
      <c r="H458" s="67" t="str">
        <f t="array" aca="1" ref="H458" ca="1">IF($I$1&lt;&gt;"y", "", IFERROR(INDEX(countrylistsize,MATCH(SMALL(NOT(countrylistsize="")*IF(ISNUMBER(countrylistsize),COUNTIF(countrylistsize,"&lt;="&amp;countrylistsize),COUNTIF(countrylistsize,"&lt;="&amp;countrylistsize)+SUM(ISNUMBER(countrylistsize))),ROWS(F$3:F458)+SUM(ISBLANK(countrylistsize))),NOT(countrylistsize="")*IF(ISNUMBER(countrylistsize),COUNTIF(countrylistsize,"&lt;="&amp;countrylistsize),COUNTIF(countrylistsize,"&lt;="&amp;countrylistsize)+SUM(ISNUMBER(countrylistsize))),0)), ""))</f>
        <v/>
      </c>
      <c r="I458" s="70"/>
      <c r="J458" s="67" t="str">
        <f t="array" aca="1" ref="J458" ca="1">IF($I$1&lt;&gt;"y", "", IFERROR(INDEX(admin1listsize,MATCH(SMALL(NOT(admin1listsize="")*IF(ISNUMBER(admin1listsize),COUNTIF(admin1listsize,"&lt;="&amp;admin1listsize),COUNTIF(admin1listsize,"&lt;="&amp;admin1listsize)+SUM(ISNUMBER(admin1listsize))),ROWS(D$3:D458)+SUM(ISBLANK(admin1listsize))),NOT(admin1listsize="")*IF(ISNUMBER(admin1listsize),COUNTIF(admin1listsize,"&lt;="&amp;admin1listsize),COUNTIF(admin1listsize,"&lt;="&amp;admin1listsize)+SUM(ISNUMBER(admin1listsize))),0)), ""))</f>
        <v/>
      </c>
      <c r="K458" s="71"/>
    </row>
    <row r="459" spans="1:11" s="1" customFormat="1" x14ac:dyDescent="0.25">
      <c r="A459" s="93" t="str">
        <f>IF($I$1&lt;&gt;"y", "", IF(ISBLANK(DATA!D460),"",IF(ISBLANK(DATA!K460),"NO DATA",DATA!K460)))</f>
        <v/>
      </c>
      <c r="B459" s="93" t="str">
        <f>IF($I$1&lt;&gt;"y", "",IF(ISBLANK(DATA!D460),"", IF(ISBLANK(DATA!L460),"NO DATA",DATA!L460)))</f>
        <v/>
      </c>
      <c r="C459" s="93" t="str">
        <f t="shared" si="23"/>
        <v/>
      </c>
      <c r="D459" s="93" t="str">
        <f>IF($I$1&lt;&gt;"y", "", IF(C460="", "", IFERROR(LOOKUP(2,1/(COUNTIF($D$2:D458,mergednames)=0),mergednames), "")))</f>
        <v/>
      </c>
      <c r="E459" s="93" t="str">
        <f t="shared" si="22"/>
        <v/>
      </c>
      <c r="F459" s="93" t="str">
        <f>IF($I$1&lt;&gt;"y", "", IF(A460="", "", IFERROR(LOOKUP(2,1/(COUNTIF($F$2:F458,get_country)=0),get_country), "")))</f>
        <v/>
      </c>
      <c r="G459" s="93" t="str">
        <f t="shared" si="21"/>
        <v/>
      </c>
      <c r="H459" s="67" t="str">
        <f t="array" aca="1" ref="H459" ca="1">IF($I$1&lt;&gt;"y", "", IFERROR(INDEX(countrylistsize,MATCH(SMALL(NOT(countrylistsize="")*IF(ISNUMBER(countrylistsize),COUNTIF(countrylistsize,"&lt;="&amp;countrylistsize),COUNTIF(countrylistsize,"&lt;="&amp;countrylistsize)+SUM(ISNUMBER(countrylistsize))),ROWS(F$3:F459)+SUM(ISBLANK(countrylistsize))),NOT(countrylistsize="")*IF(ISNUMBER(countrylistsize),COUNTIF(countrylistsize,"&lt;="&amp;countrylistsize),COUNTIF(countrylistsize,"&lt;="&amp;countrylistsize)+SUM(ISNUMBER(countrylistsize))),0)), ""))</f>
        <v/>
      </c>
      <c r="I459" s="70"/>
      <c r="J459" s="67" t="str">
        <f t="array" aca="1" ref="J459" ca="1">IF($I$1&lt;&gt;"y", "", IFERROR(INDEX(admin1listsize,MATCH(SMALL(NOT(admin1listsize="")*IF(ISNUMBER(admin1listsize),COUNTIF(admin1listsize,"&lt;="&amp;admin1listsize),COUNTIF(admin1listsize,"&lt;="&amp;admin1listsize)+SUM(ISNUMBER(admin1listsize))),ROWS(D$3:D459)+SUM(ISBLANK(admin1listsize))),NOT(admin1listsize="")*IF(ISNUMBER(admin1listsize),COUNTIF(admin1listsize,"&lt;="&amp;admin1listsize),COUNTIF(admin1listsize,"&lt;="&amp;admin1listsize)+SUM(ISNUMBER(admin1listsize))),0)), ""))</f>
        <v/>
      </c>
      <c r="K459" s="71"/>
    </row>
    <row r="460" spans="1:11" s="1" customFormat="1" x14ac:dyDescent="0.25">
      <c r="A460" s="93" t="str">
        <f>IF($I$1&lt;&gt;"y", "", IF(ISBLANK(DATA!D461),"",IF(ISBLANK(DATA!K461),"NO DATA",DATA!K461)))</f>
        <v/>
      </c>
      <c r="B460" s="93" t="str">
        <f>IF($I$1&lt;&gt;"y", "",IF(ISBLANK(DATA!D461),"", IF(ISBLANK(DATA!L461),"NO DATA",DATA!L461)))</f>
        <v/>
      </c>
      <c r="C460" s="93" t="str">
        <f t="shared" si="23"/>
        <v/>
      </c>
      <c r="D460" s="93" t="str">
        <f>IF($I$1&lt;&gt;"y", "", IF(C461="", "", IFERROR(LOOKUP(2,1/(COUNTIF($D$2:D459,mergednames)=0),mergednames), "")))</f>
        <v/>
      </c>
      <c r="E460" s="93" t="str">
        <f t="shared" si="22"/>
        <v/>
      </c>
      <c r="F460" s="93" t="str">
        <f>IF($I$1&lt;&gt;"y", "", IF(A461="", "", IFERROR(LOOKUP(2,1/(COUNTIF($F$2:F459,get_country)=0),get_country), "")))</f>
        <v/>
      </c>
      <c r="G460" s="93" t="str">
        <f t="shared" si="21"/>
        <v/>
      </c>
      <c r="H460" s="67" t="str">
        <f t="array" aca="1" ref="H460" ca="1">IF($I$1&lt;&gt;"y", "", IFERROR(INDEX(countrylistsize,MATCH(SMALL(NOT(countrylistsize="")*IF(ISNUMBER(countrylistsize),COUNTIF(countrylistsize,"&lt;="&amp;countrylistsize),COUNTIF(countrylistsize,"&lt;="&amp;countrylistsize)+SUM(ISNUMBER(countrylistsize))),ROWS(F$3:F460)+SUM(ISBLANK(countrylistsize))),NOT(countrylistsize="")*IF(ISNUMBER(countrylistsize),COUNTIF(countrylistsize,"&lt;="&amp;countrylistsize),COUNTIF(countrylistsize,"&lt;="&amp;countrylistsize)+SUM(ISNUMBER(countrylistsize))),0)), ""))</f>
        <v/>
      </c>
      <c r="I460" s="70"/>
      <c r="J460" s="67" t="str">
        <f t="array" aca="1" ref="J460" ca="1">IF($I$1&lt;&gt;"y", "", IFERROR(INDEX(admin1listsize,MATCH(SMALL(NOT(admin1listsize="")*IF(ISNUMBER(admin1listsize),COUNTIF(admin1listsize,"&lt;="&amp;admin1listsize),COUNTIF(admin1listsize,"&lt;="&amp;admin1listsize)+SUM(ISNUMBER(admin1listsize))),ROWS(D$3:D460)+SUM(ISBLANK(admin1listsize))),NOT(admin1listsize="")*IF(ISNUMBER(admin1listsize),COUNTIF(admin1listsize,"&lt;="&amp;admin1listsize),COUNTIF(admin1listsize,"&lt;="&amp;admin1listsize)+SUM(ISNUMBER(admin1listsize))),0)), ""))</f>
        <v/>
      </c>
      <c r="K460" s="71"/>
    </row>
    <row r="461" spans="1:11" s="1" customFormat="1" x14ac:dyDescent="0.25">
      <c r="A461" s="93" t="str">
        <f>IF($I$1&lt;&gt;"y", "", IF(ISBLANK(DATA!D462),"",IF(ISBLANK(DATA!K462),"NO DATA",DATA!K462)))</f>
        <v/>
      </c>
      <c r="B461" s="93" t="str">
        <f>IF($I$1&lt;&gt;"y", "",IF(ISBLANK(DATA!D462),"", IF(ISBLANK(DATA!L462),"NO DATA",DATA!L462)))</f>
        <v/>
      </c>
      <c r="C461" s="93" t="str">
        <f t="shared" si="23"/>
        <v/>
      </c>
      <c r="D461" s="93" t="str">
        <f>IF($I$1&lt;&gt;"y", "", IF(C462="", "", IFERROR(LOOKUP(2,1/(COUNTIF($D$2:D460,mergednames)=0),mergednames), "")))</f>
        <v/>
      </c>
      <c r="E461" s="93" t="str">
        <f t="shared" si="22"/>
        <v/>
      </c>
      <c r="F461" s="93" t="str">
        <f>IF($I$1&lt;&gt;"y", "", IF(A462="", "", IFERROR(LOOKUP(2,1/(COUNTIF($F$2:F460,get_country)=0),get_country), "")))</f>
        <v/>
      </c>
      <c r="G461" s="93" t="str">
        <f t="shared" si="21"/>
        <v/>
      </c>
      <c r="H461" s="67" t="str">
        <f t="array" aca="1" ref="H461" ca="1">IF($I$1&lt;&gt;"y", "", IFERROR(INDEX(countrylistsize,MATCH(SMALL(NOT(countrylistsize="")*IF(ISNUMBER(countrylistsize),COUNTIF(countrylistsize,"&lt;="&amp;countrylistsize),COUNTIF(countrylistsize,"&lt;="&amp;countrylistsize)+SUM(ISNUMBER(countrylistsize))),ROWS(F$3:F461)+SUM(ISBLANK(countrylistsize))),NOT(countrylistsize="")*IF(ISNUMBER(countrylistsize),COUNTIF(countrylistsize,"&lt;="&amp;countrylistsize),COUNTIF(countrylistsize,"&lt;="&amp;countrylistsize)+SUM(ISNUMBER(countrylistsize))),0)), ""))</f>
        <v/>
      </c>
      <c r="I461" s="70"/>
      <c r="J461" s="67" t="str">
        <f t="array" aca="1" ref="J461" ca="1">IF($I$1&lt;&gt;"y", "", IFERROR(INDEX(admin1listsize,MATCH(SMALL(NOT(admin1listsize="")*IF(ISNUMBER(admin1listsize),COUNTIF(admin1listsize,"&lt;="&amp;admin1listsize),COUNTIF(admin1listsize,"&lt;="&amp;admin1listsize)+SUM(ISNUMBER(admin1listsize))),ROWS(D$3:D461)+SUM(ISBLANK(admin1listsize))),NOT(admin1listsize="")*IF(ISNUMBER(admin1listsize),COUNTIF(admin1listsize,"&lt;="&amp;admin1listsize),COUNTIF(admin1listsize,"&lt;="&amp;admin1listsize)+SUM(ISNUMBER(admin1listsize))),0)), ""))</f>
        <v/>
      </c>
      <c r="K461" s="71"/>
    </row>
    <row r="462" spans="1:11" s="1" customFormat="1" x14ac:dyDescent="0.25">
      <c r="A462" s="93" t="str">
        <f>IF($I$1&lt;&gt;"y", "", IF(ISBLANK(DATA!D463),"",IF(ISBLANK(DATA!K463),"NO DATA",DATA!K463)))</f>
        <v/>
      </c>
      <c r="B462" s="93" t="str">
        <f>IF($I$1&lt;&gt;"y", "",IF(ISBLANK(DATA!D463),"", IF(ISBLANK(DATA!L463),"NO DATA",DATA!L463)))</f>
        <v/>
      </c>
      <c r="C462" s="93" t="str">
        <f t="shared" si="23"/>
        <v/>
      </c>
      <c r="D462" s="93" t="str">
        <f>IF($I$1&lt;&gt;"y", "", IF(C463="", "", IFERROR(LOOKUP(2,1/(COUNTIF($D$2:D461,mergednames)=0),mergednames), "")))</f>
        <v/>
      </c>
      <c r="E462" s="93" t="str">
        <f t="shared" si="22"/>
        <v/>
      </c>
      <c r="F462" s="93" t="str">
        <f>IF($I$1&lt;&gt;"y", "", IF(A463="", "", IFERROR(LOOKUP(2,1/(COUNTIF($F$2:F461,get_country)=0),get_country), "")))</f>
        <v/>
      </c>
      <c r="G462" s="93" t="str">
        <f t="shared" si="21"/>
        <v/>
      </c>
      <c r="H462" s="67" t="str">
        <f t="array" aca="1" ref="H462" ca="1">IF($I$1&lt;&gt;"y", "", IFERROR(INDEX(countrylistsize,MATCH(SMALL(NOT(countrylistsize="")*IF(ISNUMBER(countrylistsize),COUNTIF(countrylistsize,"&lt;="&amp;countrylistsize),COUNTIF(countrylistsize,"&lt;="&amp;countrylistsize)+SUM(ISNUMBER(countrylistsize))),ROWS(F$3:F462)+SUM(ISBLANK(countrylistsize))),NOT(countrylistsize="")*IF(ISNUMBER(countrylistsize),COUNTIF(countrylistsize,"&lt;="&amp;countrylistsize),COUNTIF(countrylistsize,"&lt;="&amp;countrylistsize)+SUM(ISNUMBER(countrylistsize))),0)), ""))</f>
        <v/>
      </c>
      <c r="I462" s="70"/>
      <c r="J462" s="67" t="str">
        <f t="array" aca="1" ref="J462" ca="1">IF($I$1&lt;&gt;"y", "", IFERROR(INDEX(admin1listsize,MATCH(SMALL(NOT(admin1listsize="")*IF(ISNUMBER(admin1listsize),COUNTIF(admin1listsize,"&lt;="&amp;admin1listsize),COUNTIF(admin1listsize,"&lt;="&amp;admin1listsize)+SUM(ISNUMBER(admin1listsize))),ROWS(D$3:D462)+SUM(ISBLANK(admin1listsize))),NOT(admin1listsize="")*IF(ISNUMBER(admin1listsize),COUNTIF(admin1listsize,"&lt;="&amp;admin1listsize),COUNTIF(admin1listsize,"&lt;="&amp;admin1listsize)+SUM(ISNUMBER(admin1listsize))),0)), ""))</f>
        <v/>
      </c>
      <c r="K462" s="71"/>
    </row>
    <row r="463" spans="1:11" s="1" customFormat="1" x14ac:dyDescent="0.25">
      <c r="A463" s="93" t="str">
        <f>IF($I$1&lt;&gt;"y", "", IF(ISBLANK(DATA!D464),"",IF(ISBLANK(DATA!K464),"NO DATA",DATA!K464)))</f>
        <v/>
      </c>
      <c r="B463" s="93" t="str">
        <f>IF($I$1&lt;&gt;"y", "",IF(ISBLANK(DATA!D464),"", IF(ISBLANK(DATA!L464),"NO DATA",DATA!L464)))</f>
        <v/>
      </c>
      <c r="C463" s="93" t="str">
        <f t="shared" si="23"/>
        <v/>
      </c>
      <c r="D463" s="93" t="str">
        <f>IF($I$1&lt;&gt;"y", "", IF(C464="", "", IFERROR(LOOKUP(2,1/(COUNTIF($D$2:D462,mergednames)=0),mergednames), "")))</f>
        <v/>
      </c>
      <c r="E463" s="93" t="str">
        <f t="shared" si="22"/>
        <v/>
      </c>
      <c r="F463" s="93" t="str">
        <f>IF($I$1&lt;&gt;"y", "", IF(A464="", "", IFERROR(LOOKUP(2,1/(COUNTIF($F$2:F462,get_country)=0),get_country), "")))</f>
        <v/>
      </c>
      <c r="G463" s="93" t="str">
        <f t="shared" si="21"/>
        <v/>
      </c>
      <c r="H463" s="67" t="str">
        <f t="array" aca="1" ref="H463" ca="1">IF($I$1&lt;&gt;"y", "", IFERROR(INDEX(countrylistsize,MATCH(SMALL(NOT(countrylistsize="")*IF(ISNUMBER(countrylistsize),COUNTIF(countrylistsize,"&lt;="&amp;countrylistsize),COUNTIF(countrylistsize,"&lt;="&amp;countrylistsize)+SUM(ISNUMBER(countrylistsize))),ROWS(F$3:F463)+SUM(ISBLANK(countrylistsize))),NOT(countrylistsize="")*IF(ISNUMBER(countrylistsize),COUNTIF(countrylistsize,"&lt;="&amp;countrylistsize),COUNTIF(countrylistsize,"&lt;="&amp;countrylistsize)+SUM(ISNUMBER(countrylistsize))),0)), ""))</f>
        <v/>
      </c>
      <c r="I463" s="70"/>
      <c r="J463" s="67" t="str">
        <f t="array" aca="1" ref="J463" ca="1">IF($I$1&lt;&gt;"y", "", IFERROR(INDEX(admin1listsize,MATCH(SMALL(NOT(admin1listsize="")*IF(ISNUMBER(admin1listsize),COUNTIF(admin1listsize,"&lt;="&amp;admin1listsize),COUNTIF(admin1listsize,"&lt;="&amp;admin1listsize)+SUM(ISNUMBER(admin1listsize))),ROWS(D$3:D463)+SUM(ISBLANK(admin1listsize))),NOT(admin1listsize="")*IF(ISNUMBER(admin1listsize),COUNTIF(admin1listsize,"&lt;="&amp;admin1listsize),COUNTIF(admin1listsize,"&lt;="&amp;admin1listsize)+SUM(ISNUMBER(admin1listsize))),0)), ""))</f>
        <v/>
      </c>
      <c r="K463" s="71"/>
    </row>
    <row r="464" spans="1:11" s="1" customFormat="1" x14ac:dyDescent="0.25">
      <c r="A464" s="93" t="str">
        <f>IF($I$1&lt;&gt;"y", "", IF(ISBLANK(DATA!D465),"",IF(ISBLANK(DATA!K465),"NO DATA",DATA!K465)))</f>
        <v/>
      </c>
      <c r="B464" s="93" t="str">
        <f>IF($I$1&lt;&gt;"y", "",IF(ISBLANK(DATA!D465),"", IF(ISBLANK(DATA!L465),"NO DATA",DATA!L465)))</f>
        <v/>
      </c>
      <c r="C464" s="93" t="str">
        <f t="shared" si="23"/>
        <v/>
      </c>
      <c r="D464" s="93" t="str">
        <f>IF($I$1&lt;&gt;"y", "", IF(C465="", "", IFERROR(LOOKUP(2,1/(COUNTIF($D$2:D463,mergednames)=0),mergednames), "")))</f>
        <v/>
      </c>
      <c r="E464" s="93" t="str">
        <f t="shared" si="22"/>
        <v/>
      </c>
      <c r="F464" s="93" t="str">
        <f>IF($I$1&lt;&gt;"y", "", IF(A465="", "", IFERROR(LOOKUP(2,1/(COUNTIF($F$2:F463,get_country)=0),get_country), "")))</f>
        <v/>
      </c>
      <c r="G464" s="93" t="str">
        <f t="shared" si="21"/>
        <v/>
      </c>
      <c r="H464" s="67" t="str">
        <f t="array" aca="1" ref="H464" ca="1">IF($I$1&lt;&gt;"y", "", IFERROR(INDEX(countrylistsize,MATCH(SMALL(NOT(countrylistsize="")*IF(ISNUMBER(countrylistsize),COUNTIF(countrylistsize,"&lt;="&amp;countrylistsize),COUNTIF(countrylistsize,"&lt;="&amp;countrylistsize)+SUM(ISNUMBER(countrylistsize))),ROWS(F$3:F464)+SUM(ISBLANK(countrylistsize))),NOT(countrylistsize="")*IF(ISNUMBER(countrylistsize),COUNTIF(countrylistsize,"&lt;="&amp;countrylistsize),COUNTIF(countrylistsize,"&lt;="&amp;countrylistsize)+SUM(ISNUMBER(countrylistsize))),0)), ""))</f>
        <v/>
      </c>
      <c r="I464" s="70"/>
      <c r="J464" s="67" t="str">
        <f t="array" aca="1" ref="J464" ca="1">IF($I$1&lt;&gt;"y", "", IFERROR(INDEX(admin1listsize,MATCH(SMALL(NOT(admin1listsize="")*IF(ISNUMBER(admin1listsize),COUNTIF(admin1listsize,"&lt;="&amp;admin1listsize),COUNTIF(admin1listsize,"&lt;="&amp;admin1listsize)+SUM(ISNUMBER(admin1listsize))),ROWS(D$3:D464)+SUM(ISBLANK(admin1listsize))),NOT(admin1listsize="")*IF(ISNUMBER(admin1listsize),COUNTIF(admin1listsize,"&lt;="&amp;admin1listsize),COUNTIF(admin1listsize,"&lt;="&amp;admin1listsize)+SUM(ISNUMBER(admin1listsize))),0)), ""))</f>
        <v/>
      </c>
      <c r="K464" s="71"/>
    </row>
    <row r="465" spans="1:11" s="1" customFormat="1" x14ac:dyDescent="0.25">
      <c r="A465" s="93" t="str">
        <f>IF($I$1&lt;&gt;"y", "", IF(ISBLANK(DATA!D466),"",IF(ISBLANK(DATA!K466),"NO DATA",DATA!K466)))</f>
        <v/>
      </c>
      <c r="B465" s="93" t="str">
        <f>IF($I$1&lt;&gt;"y", "",IF(ISBLANK(DATA!D466),"", IF(ISBLANK(DATA!L466),"NO DATA",DATA!L466)))</f>
        <v/>
      </c>
      <c r="C465" s="93" t="str">
        <f t="shared" si="23"/>
        <v/>
      </c>
      <c r="D465" s="93" t="str">
        <f>IF($I$1&lt;&gt;"y", "", IF(C466="", "", IFERROR(LOOKUP(2,1/(COUNTIF($D$2:D464,mergednames)=0),mergednames), "")))</f>
        <v/>
      </c>
      <c r="E465" s="93" t="str">
        <f t="shared" si="22"/>
        <v/>
      </c>
      <c r="F465" s="93" t="str">
        <f>IF($I$1&lt;&gt;"y", "", IF(A466="", "", IFERROR(LOOKUP(2,1/(COUNTIF($F$2:F464,get_country)=0),get_country), "")))</f>
        <v/>
      </c>
      <c r="G465" s="93" t="str">
        <f t="shared" si="21"/>
        <v/>
      </c>
      <c r="H465" s="67" t="str">
        <f t="array" aca="1" ref="H465" ca="1">IF($I$1&lt;&gt;"y", "", IFERROR(INDEX(countrylistsize,MATCH(SMALL(NOT(countrylistsize="")*IF(ISNUMBER(countrylistsize),COUNTIF(countrylistsize,"&lt;="&amp;countrylistsize),COUNTIF(countrylistsize,"&lt;="&amp;countrylistsize)+SUM(ISNUMBER(countrylistsize))),ROWS(F$3:F465)+SUM(ISBLANK(countrylistsize))),NOT(countrylistsize="")*IF(ISNUMBER(countrylistsize),COUNTIF(countrylistsize,"&lt;="&amp;countrylistsize),COUNTIF(countrylistsize,"&lt;="&amp;countrylistsize)+SUM(ISNUMBER(countrylistsize))),0)), ""))</f>
        <v/>
      </c>
      <c r="I465" s="70"/>
      <c r="J465" s="67" t="str">
        <f t="array" aca="1" ref="J465" ca="1">IF($I$1&lt;&gt;"y", "", IFERROR(INDEX(admin1listsize,MATCH(SMALL(NOT(admin1listsize="")*IF(ISNUMBER(admin1listsize),COUNTIF(admin1listsize,"&lt;="&amp;admin1listsize),COUNTIF(admin1listsize,"&lt;="&amp;admin1listsize)+SUM(ISNUMBER(admin1listsize))),ROWS(D$3:D465)+SUM(ISBLANK(admin1listsize))),NOT(admin1listsize="")*IF(ISNUMBER(admin1listsize),COUNTIF(admin1listsize,"&lt;="&amp;admin1listsize),COUNTIF(admin1listsize,"&lt;="&amp;admin1listsize)+SUM(ISNUMBER(admin1listsize))),0)), ""))</f>
        <v/>
      </c>
      <c r="K465" s="71"/>
    </row>
    <row r="466" spans="1:11" s="1" customFormat="1" x14ac:dyDescent="0.25">
      <c r="A466" s="93" t="str">
        <f>IF($I$1&lt;&gt;"y", "", IF(ISBLANK(DATA!D467),"",IF(ISBLANK(DATA!K467),"NO DATA",DATA!K467)))</f>
        <v/>
      </c>
      <c r="B466" s="93" t="str">
        <f>IF($I$1&lt;&gt;"y", "",IF(ISBLANK(DATA!D467),"", IF(ISBLANK(DATA!L467),"NO DATA",DATA!L467)))</f>
        <v/>
      </c>
      <c r="C466" s="93" t="str">
        <f t="shared" si="23"/>
        <v/>
      </c>
      <c r="D466" s="93" t="str">
        <f>IF($I$1&lt;&gt;"y", "", IF(C467="", "", IFERROR(LOOKUP(2,1/(COUNTIF($D$2:D465,mergednames)=0),mergednames), "")))</f>
        <v/>
      </c>
      <c r="E466" s="93" t="str">
        <f t="shared" si="22"/>
        <v/>
      </c>
      <c r="F466" s="93" t="str">
        <f>IF($I$1&lt;&gt;"y", "", IF(A467="", "", IFERROR(LOOKUP(2,1/(COUNTIF($F$2:F465,get_country)=0),get_country), "")))</f>
        <v/>
      </c>
      <c r="G466" s="93" t="str">
        <f t="shared" si="21"/>
        <v/>
      </c>
      <c r="H466" s="67" t="str">
        <f t="array" aca="1" ref="H466" ca="1">IF($I$1&lt;&gt;"y", "", IFERROR(INDEX(countrylistsize,MATCH(SMALL(NOT(countrylistsize="")*IF(ISNUMBER(countrylistsize),COUNTIF(countrylistsize,"&lt;="&amp;countrylistsize),COUNTIF(countrylistsize,"&lt;="&amp;countrylistsize)+SUM(ISNUMBER(countrylistsize))),ROWS(F$3:F466)+SUM(ISBLANK(countrylistsize))),NOT(countrylistsize="")*IF(ISNUMBER(countrylistsize),COUNTIF(countrylistsize,"&lt;="&amp;countrylistsize),COUNTIF(countrylistsize,"&lt;="&amp;countrylistsize)+SUM(ISNUMBER(countrylistsize))),0)), ""))</f>
        <v/>
      </c>
      <c r="I466" s="70"/>
      <c r="J466" s="67" t="str">
        <f t="array" aca="1" ref="J466" ca="1">IF($I$1&lt;&gt;"y", "", IFERROR(INDEX(admin1listsize,MATCH(SMALL(NOT(admin1listsize="")*IF(ISNUMBER(admin1listsize),COUNTIF(admin1listsize,"&lt;="&amp;admin1listsize),COUNTIF(admin1listsize,"&lt;="&amp;admin1listsize)+SUM(ISNUMBER(admin1listsize))),ROWS(D$3:D466)+SUM(ISBLANK(admin1listsize))),NOT(admin1listsize="")*IF(ISNUMBER(admin1listsize),COUNTIF(admin1listsize,"&lt;="&amp;admin1listsize),COUNTIF(admin1listsize,"&lt;="&amp;admin1listsize)+SUM(ISNUMBER(admin1listsize))),0)), ""))</f>
        <v/>
      </c>
      <c r="K466" s="71"/>
    </row>
    <row r="467" spans="1:11" s="1" customFormat="1" x14ac:dyDescent="0.25">
      <c r="A467" s="93" t="str">
        <f>IF($I$1&lt;&gt;"y", "", IF(ISBLANK(DATA!D468),"",IF(ISBLANK(DATA!K468),"NO DATA",DATA!K468)))</f>
        <v/>
      </c>
      <c r="B467" s="93" t="str">
        <f>IF($I$1&lt;&gt;"y", "",IF(ISBLANK(DATA!D468),"", IF(ISBLANK(DATA!L468),"NO DATA",DATA!L468)))</f>
        <v/>
      </c>
      <c r="C467" s="93" t="str">
        <f t="shared" si="23"/>
        <v/>
      </c>
      <c r="D467" s="93" t="str">
        <f>IF($I$1&lt;&gt;"y", "", IF(C468="", "", IFERROR(LOOKUP(2,1/(COUNTIF($D$2:D466,mergednames)=0),mergednames), "")))</f>
        <v/>
      </c>
      <c r="E467" s="93" t="str">
        <f t="shared" si="22"/>
        <v/>
      </c>
      <c r="F467" s="93" t="str">
        <f>IF($I$1&lt;&gt;"y", "", IF(A468="", "", IFERROR(LOOKUP(2,1/(COUNTIF($F$2:F466,get_country)=0),get_country), "")))</f>
        <v/>
      </c>
      <c r="G467" s="93" t="str">
        <f t="shared" si="21"/>
        <v/>
      </c>
      <c r="H467" s="67" t="str">
        <f t="array" aca="1" ref="H467" ca="1">IF($I$1&lt;&gt;"y", "", IFERROR(INDEX(countrylistsize,MATCH(SMALL(NOT(countrylistsize="")*IF(ISNUMBER(countrylistsize),COUNTIF(countrylistsize,"&lt;="&amp;countrylistsize),COUNTIF(countrylistsize,"&lt;="&amp;countrylistsize)+SUM(ISNUMBER(countrylistsize))),ROWS(F$3:F467)+SUM(ISBLANK(countrylistsize))),NOT(countrylistsize="")*IF(ISNUMBER(countrylistsize),COUNTIF(countrylistsize,"&lt;="&amp;countrylistsize),COUNTIF(countrylistsize,"&lt;="&amp;countrylistsize)+SUM(ISNUMBER(countrylistsize))),0)), ""))</f>
        <v/>
      </c>
      <c r="I467" s="70"/>
      <c r="J467" s="67" t="str">
        <f t="array" aca="1" ref="J467" ca="1">IF($I$1&lt;&gt;"y", "", IFERROR(INDEX(admin1listsize,MATCH(SMALL(NOT(admin1listsize="")*IF(ISNUMBER(admin1listsize),COUNTIF(admin1listsize,"&lt;="&amp;admin1listsize),COUNTIF(admin1listsize,"&lt;="&amp;admin1listsize)+SUM(ISNUMBER(admin1listsize))),ROWS(D$3:D467)+SUM(ISBLANK(admin1listsize))),NOT(admin1listsize="")*IF(ISNUMBER(admin1listsize),COUNTIF(admin1listsize,"&lt;="&amp;admin1listsize),COUNTIF(admin1listsize,"&lt;="&amp;admin1listsize)+SUM(ISNUMBER(admin1listsize))),0)), ""))</f>
        <v/>
      </c>
      <c r="K467" s="71"/>
    </row>
    <row r="468" spans="1:11" s="1" customFormat="1" x14ac:dyDescent="0.25">
      <c r="A468" s="93" t="str">
        <f>IF($I$1&lt;&gt;"y", "", IF(ISBLANK(DATA!D469),"",IF(ISBLANK(DATA!K469),"NO DATA",DATA!K469)))</f>
        <v/>
      </c>
      <c r="B468" s="93" t="str">
        <f>IF($I$1&lt;&gt;"y", "",IF(ISBLANK(DATA!D469),"", IF(ISBLANK(DATA!L469),"NO DATA",DATA!L469)))</f>
        <v/>
      </c>
      <c r="C468" s="93" t="str">
        <f t="shared" si="23"/>
        <v/>
      </c>
      <c r="D468" s="93" t="str">
        <f>IF($I$1&lt;&gt;"y", "", IF(C469="", "", IFERROR(LOOKUP(2,1/(COUNTIF($D$2:D467,mergednames)=0),mergednames), "")))</f>
        <v/>
      </c>
      <c r="E468" s="93" t="str">
        <f t="shared" si="22"/>
        <v/>
      </c>
      <c r="F468" s="93" t="str">
        <f>IF($I$1&lt;&gt;"y", "", IF(A469="", "", IFERROR(LOOKUP(2,1/(COUNTIF($F$2:F467,get_country)=0),get_country), "")))</f>
        <v/>
      </c>
      <c r="G468" s="93" t="str">
        <f t="shared" si="21"/>
        <v/>
      </c>
      <c r="H468" s="67" t="str">
        <f t="array" aca="1" ref="H468" ca="1">IF($I$1&lt;&gt;"y", "", IFERROR(INDEX(countrylistsize,MATCH(SMALL(NOT(countrylistsize="")*IF(ISNUMBER(countrylistsize),COUNTIF(countrylistsize,"&lt;="&amp;countrylistsize),COUNTIF(countrylistsize,"&lt;="&amp;countrylistsize)+SUM(ISNUMBER(countrylistsize))),ROWS(F$3:F468)+SUM(ISBLANK(countrylistsize))),NOT(countrylistsize="")*IF(ISNUMBER(countrylistsize),COUNTIF(countrylistsize,"&lt;="&amp;countrylistsize),COUNTIF(countrylistsize,"&lt;="&amp;countrylistsize)+SUM(ISNUMBER(countrylistsize))),0)), ""))</f>
        <v/>
      </c>
      <c r="I468" s="70"/>
      <c r="J468" s="67" t="str">
        <f t="array" aca="1" ref="J468" ca="1">IF($I$1&lt;&gt;"y", "", IFERROR(INDEX(admin1listsize,MATCH(SMALL(NOT(admin1listsize="")*IF(ISNUMBER(admin1listsize),COUNTIF(admin1listsize,"&lt;="&amp;admin1listsize),COUNTIF(admin1listsize,"&lt;="&amp;admin1listsize)+SUM(ISNUMBER(admin1listsize))),ROWS(D$3:D468)+SUM(ISBLANK(admin1listsize))),NOT(admin1listsize="")*IF(ISNUMBER(admin1listsize),COUNTIF(admin1listsize,"&lt;="&amp;admin1listsize),COUNTIF(admin1listsize,"&lt;="&amp;admin1listsize)+SUM(ISNUMBER(admin1listsize))),0)), ""))</f>
        <v/>
      </c>
      <c r="K468" s="71"/>
    </row>
    <row r="469" spans="1:11" s="1" customFormat="1" x14ac:dyDescent="0.25">
      <c r="A469" s="93" t="str">
        <f>IF($I$1&lt;&gt;"y", "", IF(ISBLANK(DATA!D470),"",IF(ISBLANK(DATA!K470),"NO DATA",DATA!K470)))</f>
        <v/>
      </c>
      <c r="B469" s="93" t="str">
        <f>IF($I$1&lt;&gt;"y", "",IF(ISBLANK(DATA!D470),"", IF(ISBLANK(DATA!L470),"NO DATA",DATA!L470)))</f>
        <v/>
      </c>
      <c r="C469" s="93" t="str">
        <f t="shared" si="23"/>
        <v/>
      </c>
      <c r="D469" s="93" t="str">
        <f>IF($I$1&lt;&gt;"y", "", IF(C470="", "", IFERROR(LOOKUP(2,1/(COUNTIF($D$2:D468,mergednames)=0),mergednames), "")))</f>
        <v/>
      </c>
      <c r="E469" s="93" t="str">
        <f t="shared" si="22"/>
        <v/>
      </c>
      <c r="F469" s="93" t="str">
        <f>IF($I$1&lt;&gt;"y", "", IF(A470="", "", IFERROR(LOOKUP(2,1/(COUNTIF($F$2:F468,get_country)=0),get_country), "")))</f>
        <v/>
      </c>
      <c r="G469" s="93" t="str">
        <f t="shared" si="21"/>
        <v/>
      </c>
      <c r="H469" s="67" t="str">
        <f t="array" aca="1" ref="H469" ca="1">IF($I$1&lt;&gt;"y", "", IFERROR(INDEX(countrylistsize,MATCH(SMALL(NOT(countrylistsize="")*IF(ISNUMBER(countrylistsize),COUNTIF(countrylistsize,"&lt;="&amp;countrylistsize),COUNTIF(countrylistsize,"&lt;="&amp;countrylistsize)+SUM(ISNUMBER(countrylistsize))),ROWS(F$3:F469)+SUM(ISBLANK(countrylistsize))),NOT(countrylistsize="")*IF(ISNUMBER(countrylistsize),COUNTIF(countrylistsize,"&lt;="&amp;countrylistsize),COUNTIF(countrylistsize,"&lt;="&amp;countrylistsize)+SUM(ISNUMBER(countrylistsize))),0)), ""))</f>
        <v/>
      </c>
      <c r="I469" s="70"/>
      <c r="J469" s="67" t="str">
        <f t="array" aca="1" ref="J469" ca="1">IF($I$1&lt;&gt;"y", "", IFERROR(INDEX(admin1listsize,MATCH(SMALL(NOT(admin1listsize="")*IF(ISNUMBER(admin1listsize),COUNTIF(admin1listsize,"&lt;="&amp;admin1listsize),COUNTIF(admin1listsize,"&lt;="&amp;admin1listsize)+SUM(ISNUMBER(admin1listsize))),ROWS(D$3:D469)+SUM(ISBLANK(admin1listsize))),NOT(admin1listsize="")*IF(ISNUMBER(admin1listsize),COUNTIF(admin1listsize,"&lt;="&amp;admin1listsize),COUNTIF(admin1listsize,"&lt;="&amp;admin1listsize)+SUM(ISNUMBER(admin1listsize))),0)), ""))</f>
        <v/>
      </c>
      <c r="K469" s="71"/>
    </row>
    <row r="470" spans="1:11" s="1" customFormat="1" x14ac:dyDescent="0.25">
      <c r="A470" s="93" t="str">
        <f>IF($I$1&lt;&gt;"y", "", IF(ISBLANK(DATA!D471),"",IF(ISBLANK(DATA!K471),"NO DATA",DATA!K471)))</f>
        <v/>
      </c>
      <c r="B470" s="93" t="str">
        <f>IF($I$1&lt;&gt;"y", "",IF(ISBLANK(DATA!D471),"", IF(ISBLANK(DATA!L471),"NO DATA",DATA!L471)))</f>
        <v/>
      </c>
      <c r="C470" s="93" t="str">
        <f t="shared" si="23"/>
        <v/>
      </c>
      <c r="D470" s="93" t="str">
        <f>IF($I$1&lt;&gt;"y", "", IF(C471="", "", IFERROR(LOOKUP(2,1/(COUNTIF($D$2:D469,mergednames)=0),mergednames), "")))</f>
        <v/>
      </c>
      <c r="E470" s="93" t="str">
        <f t="shared" si="22"/>
        <v/>
      </c>
      <c r="F470" s="93" t="str">
        <f>IF($I$1&lt;&gt;"y", "", IF(A471="", "", IFERROR(LOOKUP(2,1/(COUNTIF($F$2:F469,get_country)=0),get_country), "")))</f>
        <v/>
      </c>
      <c r="G470" s="93" t="str">
        <f t="shared" si="21"/>
        <v/>
      </c>
      <c r="H470" s="67" t="str">
        <f t="array" aca="1" ref="H470" ca="1">IF($I$1&lt;&gt;"y", "", IFERROR(INDEX(countrylistsize,MATCH(SMALL(NOT(countrylistsize="")*IF(ISNUMBER(countrylistsize),COUNTIF(countrylistsize,"&lt;="&amp;countrylistsize),COUNTIF(countrylistsize,"&lt;="&amp;countrylistsize)+SUM(ISNUMBER(countrylistsize))),ROWS(F$3:F470)+SUM(ISBLANK(countrylistsize))),NOT(countrylistsize="")*IF(ISNUMBER(countrylistsize),COUNTIF(countrylistsize,"&lt;="&amp;countrylistsize),COUNTIF(countrylistsize,"&lt;="&amp;countrylistsize)+SUM(ISNUMBER(countrylistsize))),0)), ""))</f>
        <v/>
      </c>
      <c r="I470" s="70"/>
      <c r="J470" s="67" t="str">
        <f t="array" aca="1" ref="J470" ca="1">IF($I$1&lt;&gt;"y", "", IFERROR(INDEX(admin1listsize,MATCH(SMALL(NOT(admin1listsize="")*IF(ISNUMBER(admin1listsize),COUNTIF(admin1listsize,"&lt;="&amp;admin1listsize),COUNTIF(admin1listsize,"&lt;="&amp;admin1listsize)+SUM(ISNUMBER(admin1listsize))),ROWS(D$3:D470)+SUM(ISBLANK(admin1listsize))),NOT(admin1listsize="")*IF(ISNUMBER(admin1listsize),COUNTIF(admin1listsize,"&lt;="&amp;admin1listsize),COUNTIF(admin1listsize,"&lt;="&amp;admin1listsize)+SUM(ISNUMBER(admin1listsize))),0)), ""))</f>
        <v/>
      </c>
      <c r="K470" s="71"/>
    </row>
    <row r="471" spans="1:11" s="1" customFormat="1" x14ac:dyDescent="0.25">
      <c r="A471" s="93" t="str">
        <f>IF($I$1&lt;&gt;"y", "", IF(ISBLANK(DATA!D472),"",IF(ISBLANK(DATA!K472),"NO DATA",DATA!K472)))</f>
        <v/>
      </c>
      <c r="B471" s="93" t="str">
        <f>IF($I$1&lt;&gt;"y", "",IF(ISBLANK(DATA!D472),"", IF(ISBLANK(DATA!L472),"NO DATA",DATA!L472)))</f>
        <v/>
      </c>
      <c r="C471" s="93" t="str">
        <f t="shared" si="23"/>
        <v/>
      </c>
      <c r="D471" s="93" t="str">
        <f>IF($I$1&lt;&gt;"y", "", IF(C472="", "", IFERROR(LOOKUP(2,1/(COUNTIF($D$2:D470,mergednames)=0),mergednames), "")))</f>
        <v/>
      </c>
      <c r="E471" s="93" t="str">
        <f t="shared" si="22"/>
        <v/>
      </c>
      <c r="F471" s="93" t="str">
        <f>IF($I$1&lt;&gt;"y", "", IF(A472="", "", IFERROR(LOOKUP(2,1/(COUNTIF($F$2:F470,get_country)=0),get_country), "")))</f>
        <v/>
      </c>
      <c r="G471" s="93" t="str">
        <f t="shared" si="21"/>
        <v/>
      </c>
      <c r="H471" s="67" t="str">
        <f t="array" aca="1" ref="H471" ca="1">IF($I$1&lt;&gt;"y", "", IFERROR(INDEX(countrylistsize,MATCH(SMALL(NOT(countrylistsize="")*IF(ISNUMBER(countrylistsize),COUNTIF(countrylistsize,"&lt;="&amp;countrylistsize),COUNTIF(countrylistsize,"&lt;="&amp;countrylistsize)+SUM(ISNUMBER(countrylistsize))),ROWS(F$3:F471)+SUM(ISBLANK(countrylistsize))),NOT(countrylistsize="")*IF(ISNUMBER(countrylistsize),COUNTIF(countrylistsize,"&lt;="&amp;countrylistsize),COUNTIF(countrylistsize,"&lt;="&amp;countrylistsize)+SUM(ISNUMBER(countrylistsize))),0)), ""))</f>
        <v/>
      </c>
      <c r="I471" s="70"/>
      <c r="J471" s="67" t="str">
        <f t="array" aca="1" ref="J471" ca="1">IF($I$1&lt;&gt;"y", "", IFERROR(INDEX(admin1listsize,MATCH(SMALL(NOT(admin1listsize="")*IF(ISNUMBER(admin1listsize),COUNTIF(admin1listsize,"&lt;="&amp;admin1listsize),COUNTIF(admin1listsize,"&lt;="&amp;admin1listsize)+SUM(ISNUMBER(admin1listsize))),ROWS(D$3:D471)+SUM(ISBLANK(admin1listsize))),NOT(admin1listsize="")*IF(ISNUMBER(admin1listsize),COUNTIF(admin1listsize,"&lt;="&amp;admin1listsize),COUNTIF(admin1listsize,"&lt;="&amp;admin1listsize)+SUM(ISNUMBER(admin1listsize))),0)), ""))</f>
        <v/>
      </c>
      <c r="K471" s="71"/>
    </row>
    <row r="472" spans="1:11" s="1" customFormat="1" x14ac:dyDescent="0.25">
      <c r="A472" s="93" t="str">
        <f>IF($I$1&lt;&gt;"y", "", IF(ISBLANK(DATA!D473),"",IF(ISBLANK(DATA!K473),"NO DATA",DATA!K473)))</f>
        <v/>
      </c>
      <c r="B472" s="93" t="str">
        <f>IF($I$1&lt;&gt;"y", "",IF(ISBLANK(DATA!D473),"", IF(ISBLANK(DATA!L473),"NO DATA",DATA!L473)))</f>
        <v/>
      </c>
      <c r="C472" s="93" t="str">
        <f t="shared" si="23"/>
        <v/>
      </c>
      <c r="D472" s="93" t="str">
        <f>IF($I$1&lt;&gt;"y", "", IF(C473="", "", IFERROR(LOOKUP(2,1/(COUNTIF($D$2:D471,mergednames)=0),mergednames), "")))</f>
        <v/>
      </c>
      <c r="E472" s="93" t="str">
        <f t="shared" si="22"/>
        <v/>
      </c>
      <c r="F472" s="93" t="str">
        <f>IF($I$1&lt;&gt;"y", "", IF(A473="", "", IFERROR(LOOKUP(2,1/(COUNTIF($F$2:F471,get_country)=0),get_country), "")))</f>
        <v/>
      </c>
      <c r="G472" s="93" t="str">
        <f t="shared" si="21"/>
        <v/>
      </c>
      <c r="H472" s="67" t="str">
        <f t="array" aca="1" ref="H472" ca="1">IF($I$1&lt;&gt;"y", "", IFERROR(INDEX(countrylistsize,MATCH(SMALL(NOT(countrylistsize="")*IF(ISNUMBER(countrylistsize),COUNTIF(countrylistsize,"&lt;="&amp;countrylistsize),COUNTIF(countrylistsize,"&lt;="&amp;countrylistsize)+SUM(ISNUMBER(countrylistsize))),ROWS(F$3:F472)+SUM(ISBLANK(countrylistsize))),NOT(countrylistsize="")*IF(ISNUMBER(countrylistsize),COUNTIF(countrylistsize,"&lt;="&amp;countrylistsize),COUNTIF(countrylistsize,"&lt;="&amp;countrylistsize)+SUM(ISNUMBER(countrylistsize))),0)), ""))</f>
        <v/>
      </c>
      <c r="I472" s="70"/>
      <c r="J472" s="67" t="str">
        <f t="array" aca="1" ref="J472" ca="1">IF($I$1&lt;&gt;"y", "", IFERROR(INDEX(admin1listsize,MATCH(SMALL(NOT(admin1listsize="")*IF(ISNUMBER(admin1listsize),COUNTIF(admin1listsize,"&lt;="&amp;admin1listsize),COUNTIF(admin1listsize,"&lt;="&amp;admin1listsize)+SUM(ISNUMBER(admin1listsize))),ROWS(D$3:D472)+SUM(ISBLANK(admin1listsize))),NOT(admin1listsize="")*IF(ISNUMBER(admin1listsize),COUNTIF(admin1listsize,"&lt;="&amp;admin1listsize),COUNTIF(admin1listsize,"&lt;="&amp;admin1listsize)+SUM(ISNUMBER(admin1listsize))),0)), ""))</f>
        <v/>
      </c>
      <c r="K472" s="71"/>
    </row>
    <row r="473" spans="1:11" s="1" customFormat="1" x14ac:dyDescent="0.25">
      <c r="A473" s="93" t="str">
        <f>IF($I$1&lt;&gt;"y", "", IF(ISBLANK(DATA!D474),"",IF(ISBLANK(DATA!K474),"NO DATA",DATA!K474)))</f>
        <v/>
      </c>
      <c r="B473" s="93" t="str">
        <f>IF($I$1&lt;&gt;"y", "",IF(ISBLANK(DATA!D474),"", IF(ISBLANK(DATA!L474),"NO DATA",DATA!L474)))</f>
        <v/>
      </c>
      <c r="C473" s="93" t="str">
        <f t="shared" si="23"/>
        <v/>
      </c>
      <c r="D473" s="93" t="str">
        <f>IF($I$1&lt;&gt;"y", "", IF(C474="", "", IFERROR(LOOKUP(2,1/(COUNTIF($D$2:D472,mergednames)=0),mergednames), "")))</f>
        <v/>
      </c>
      <c r="E473" s="93" t="str">
        <f t="shared" si="22"/>
        <v/>
      </c>
      <c r="F473" s="93" t="str">
        <f>IF($I$1&lt;&gt;"y", "", IF(A474="", "", IFERROR(LOOKUP(2,1/(COUNTIF($F$2:F472,get_country)=0),get_country), "")))</f>
        <v/>
      </c>
      <c r="G473" s="93" t="str">
        <f t="shared" si="21"/>
        <v/>
      </c>
      <c r="H473" s="67" t="str">
        <f t="array" aca="1" ref="H473" ca="1">IF($I$1&lt;&gt;"y", "", IFERROR(INDEX(countrylistsize,MATCH(SMALL(NOT(countrylistsize="")*IF(ISNUMBER(countrylistsize),COUNTIF(countrylistsize,"&lt;="&amp;countrylistsize),COUNTIF(countrylistsize,"&lt;="&amp;countrylistsize)+SUM(ISNUMBER(countrylistsize))),ROWS(F$3:F473)+SUM(ISBLANK(countrylistsize))),NOT(countrylistsize="")*IF(ISNUMBER(countrylistsize),COUNTIF(countrylistsize,"&lt;="&amp;countrylistsize),COUNTIF(countrylistsize,"&lt;="&amp;countrylistsize)+SUM(ISNUMBER(countrylistsize))),0)), ""))</f>
        <v/>
      </c>
      <c r="I473" s="70"/>
      <c r="J473" s="67" t="str">
        <f t="array" aca="1" ref="J473" ca="1">IF($I$1&lt;&gt;"y", "", IFERROR(INDEX(admin1listsize,MATCH(SMALL(NOT(admin1listsize="")*IF(ISNUMBER(admin1listsize),COUNTIF(admin1listsize,"&lt;="&amp;admin1listsize),COUNTIF(admin1listsize,"&lt;="&amp;admin1listsize)+SUM(ISNUMBER(admin1listsize))),ROWS(D$3:D473)+SUM(ISBLANK(admin1listsize))),NOT(admin1listsize="")*IF(ISNUMBER(admin1listsize),COUNTIF(admin1listsize,"&lt;="&amp;admin1listsize),COUNTIF(admin1listsize,"&lt;="&amp;admin1listsize)+SUM(ISNUMBER(admin1listsize))),0)), ""))</f>
        <v/>
      </c>
      <c r="K473" s="71"/>
    </row>
    <row r="474" spans="1:11" s="1" customFormat="1" x14ac:dyDescent="0.25">
      <c r="A474" s="93" t="str">
        <f>IF($I$1&lt;&gt;"y", "", IF(ISBLANK(DATA!D475),"",IF(ISBLANK(DATA!K475),"NO DATA",DATA!K475)))</f>
        <v/>
      </c>
      <c r="B474" s="93" t="str">
        <f>IF($I$1&lt;&gt;"y", "",IF(ISBLANK(DATA!D475),"", IF(ISBLANK(DATA!L475),"NO DATA",DATA!L475)))</f>
        <v/>
      </c>
      <c r="C474" s="93" t="str">
        <f t="shared" si="23"/>
        <v/>
      </c>
      <c r="D474" s="93" t="str">
        <f>IF($I$1&lt;&gt;"y", "", IF(C475="", "", IFERROR(LOOKUP(2,1/(COUNTIF($D$2:D473,mergednames)=0),mergednames), "")))</f>
        <v/>
      </c>
      <c r="E474" s="93" t="str">
        <f t="shared" si="22"/>
        <v/>
      </c>
      <c r="F474" s="93" t="str">
        <f>IF($I$1&lt;&gt;"y", "", IF(A475="", "", IFERROR(LOOKUP(2,1/(COUNTIF($F$2:F473,get_country)=0),get_country), "")))</f>
        <v/>
      </c>
      <c r="G474" s="93" t="str">
        <f t="shared" si="21"/>
        <v/>
      </c>
      <c r="H474" s="67" t="str">
        <f t="array" aca="1" ref="H474" ca="1">IF($I$1&lt;&gt;"y", "", IFERROR(INDEX(countrylistsize,MATCH(SMALL(NOT(countrylistsize="")*IF(ISNUMBER(countrylistsize),COUNTIF(countrylistsize,"&lt;="&amp;countrylistsize),COUNTIF(countrylistsize,"&lt;="&amp;countrylistsize)+SUM(ISNUMBER(countrylistsize))),ROWS(F$3:F474)+SUM(ISBLANK(countrylistsize))),NOT(countrylistsize="")*IF(ISNUMBER(countrylistsize),COUNTIF(countrylistsize,"&lt;="&amp;countrylistsize),COUNTIF(countrylistsize,"&lt;="&amp;countrylistsize)+SUM(ISNUMBER(countrylistsize))),0)), ""))</f>
        <v/>
      </c>
      <c r="I474" s="70"/>
      <c r="J474" s="67" t="str">
        <f t="array" aca="1" ref="J474" ca="1">IF($I$1&lt;&gt;"y", "", IFERROR(INDEX(admin1listsize,MATCH(SMALL(NOT(admin1listsize="")*IF(ISNUMBER(admin1listsize),COUNTIF(admin1listsize,"&lt;="&amp;admin1listsize),COUNTIF(admin1listsize,"&lt;="&amp;admin1listsize)+SUM(ISNUMBER(admin1listsize))),ROWS(D$3:D474)+SUM(ISBLANK(admin1listsize))),NOT(admin1listsize="")*IF(ISNUMBER(admin1listsize),COUNTIF(admin1listsize,"&lt;="&amp;admin1listsize),COUNTIF(admin1listsize,"&lt;="&amp;admin1listsize)+SUM(ISNUMBER(admin1listsize))),0)), ""))</f>
        <v/>
      </c>
      <c r="K474" s="71"/>
    </row>
    <row r="475" spans="1:11" s="1" customFormat="1" x14ac:dyDescent="0.25">
      <c r="A475" s="93" t="str">
        <f>IF($I$1&lt;&gt;"y", "", IF(ISBLANK(DATA!D476),"",IF(ISBLANK(DATA!K476),"NO DATA",DATA!K476)))</f>
        <v/>
      </c>
      <c r="B475" s="93" t="str">
        <f>IF($I$1&lt;&gt;"y", "",IF(ISBLANK(DATA!D476),"", IF(ISBLANK(DATA!L476),"NO DATA",DATA!L476)))</f>
        <v/>
      </c>
      <c r="C475" s="93" t="str">
        <f t="shared" si="23"/>
        <v/>
      </c>
      <c r="D475" s="93" t="str">
        <f>IF($I$1&lt;&gt;"y", "", IF(C476="", "", IFERROR(LOOKUP(2,1/(COUNTIF($D$2:D474,mergednames)=0),mergednames), "")))</f>
        <v/>
      </c>
      <c r="E475" s="93" t="str">
        <f t="shared" si="22"/>
        <v/>
      </c>
      <c r="F475" s="93" t="str">
        <f>IF($I$1&lt;&gt;"y", "", IF(A476="", "", IFERROR(LOOKUP(2,1/(COUNTIF($F$2:F474,get_country)=0),get_country), "")))</f>
        <v/>
      </c>
      <c r="G475" s="93" t="str">
        <f t="shared" si="21"/>
        <v/>
      </c>
      <c r="H475" s="67" t="str">
        <f t="array" aca="1" ref="H475" ca="1">IF($I$1&lt;&gt;"y", "", IFERROR(INDEX(countrylistsize,MATCH(SMALL(NOT(countrylistsize="")*IF(ISNUMBER(countrylistsize),COUNTIF(countrylistsize,"&lt;="&amp;countrylistsize),COUNTIF(countrylistsize,"&lt;="&amp;countrylistsize)+SUM(ISNUMBER(countrylistsize))),ROWS(F$3:F475)+SUM(ISBLANK(countrylistsize))),NOT(countrylistsize="")*IF(ISNUMBER(countrylistsize),COUNTIF(countrylistsize,"&lt;="&amp;countrylistsize),COUNTIF(countrylistsize,"&lt;="&amp;countrylistsize)+SUM(ISNUMBER(countrylistsize))),0)), ""))</f>
        <v/>
      </c>
      <c r="I475" s="70"/>
      <c r="J475" s="67" t="str">
        <f t="array" aca="1" ref="J475" ca="1">IF($I$1&lt;&gt;"y", "", IFERROR(INDEX(admin1listsize,MATCH(SMALL(NOT(admin1listsize="")*IF(ISNUMBER(admin1listsize),COUNTIF(admin1listsize,"&lt;="&amp;admin1listsize),COUNTIF(admin1listsize,"&lt;="&amp;admin1listsize)+SUM(ISNUMBER(admin1listsize))),ROWS(D$3:D475)+SUM(ISBLANK(admin1listsize))),NOT(admin1listsize="")*IF(ISNUMBER(admin1listsize),COUNTIF(admin1listsize,"&lt;="&amp;admin1listsize),COUNTIF(admin1listsize,"&lt;="&amp;admin1listsize)+SUM(ISNUMBER(admin1listsize))),0)), ""))</f>
        <v/>
      </c>
      <c r="K475" s="71"/>
    </row>
    <row r="476" spans="1:11" s="1" customFormat="1" x14ac:dyDescent="0.25">
      <c r="A476" s="93" t="str">
        <f>IF($I$1&lt;&gt;"y", "", IF(ISBLANK(DATA!D477),"",IF(ISBLANK(DATA!K477),"NO DATA",DATA!K477)))</f>
        <v/>
      </c>
      <c r="B476" s="93" t="str">
        <f>IF($I$1&lt;&gt;"y", "",IF(ISBLANK(DATA!D477),"", IF(ISBLANK(DATA!L477),"NO DATA",DATA!L477)))</f>
        <v/>
      </c>
      <c r="C476" s="93" t="str">
        <f t="shared" si="23"/>
        <v/>
      </c>
      <c r="D476" s="93" t="str">
        <f>IF($I$1&lt;&gt;"y", "", IF(C477="", "", IFERROR(LOOKUP(2,1/(COUNTIF($D$2:D475,mergednames)=0),mergednames), "")))</f>
        <v/>
      </c>
      <c r="E476" s="93" t="str">
        <f t="shared" si="22"/>
        <v/>
      </c>
      <c r="F476" s="93" t="str">
        <f>IF($I$1&lt;&gt;"y", "", IF(A477="", "", IFERROR(LOOKUP(2,1/(COUNTIF($F$2:F475,get_country)=0),get_country), "")))</f>
        <v/>
      </c>
      <c r="G476" s="93" t="str">
        <f t="shared" si="21"/>
        <v/>
      </c>
      <c r="H476" s="67" t="str">
        <f t="array" aca="1" ref="H476" ca="1">IF($I$1&lt;&gt;"y", "", IFERROR(INDEX(countrylistsize,MATCH(SMALL(NOT(countrylistsize="")*IF(ISNUMBER(countrylistsize),COUNTIF(countrylistsize,"&lt;="&amp;countrylistsize),COUNTIF(countrylistsize,"&lt;="&amp;countrylistsize)+SUM(ISNUMBER(countrylistsize))),ROWS(F$3:F476)+SUM(ISBLANK(countrylistsize))),NOT(countrylistsize="")*IF(ISNUMBER(countrylistsize),COUNTIF(countrylistsize,"&lt;="&amp;countrylistsize),COUNTIF(countrylistsize,"&lt;="&amp;countrylistsize)+SUM(ISNUMBER(countrylistsize))),0)), ""))</f>
        <v/>
      </c>
      <c r="I476" s="70"/>
      <c r="J476" s="67" t="str">
        <f t="array" aca="1" ref="J476" ca="1">IF($I$1&lt;&gt;"y", "", IFERROR(INDEX(admin1listsize,MATCH(SMALL(NOT(admin1listsize="")*IF(ISNUMBER(admin1listsize),COUNTIF(admin1listsize,"&lt;="&amp;admin1listsize),COUNTIF(admin1listsize,"&lt;="&amp;admin1listsize)+SUM(ISNUMBER(admin1listsize))),ROWS(D$3:D476)+SUM(ISBLANK(admin1listsize))),NOT(admin1listsize="")*IF(ISNUMBER(admin1listsize),COUNTIF(admin1listsize,"&lt;="&amp;admin1listsize),COUNTIF(admin1listsize,"&lt;="&amp;admin1listsize)+SUM(ISNUMBER(admin1listsize))),0)), ""))</f>
        <v/>
      </c>
      <c r="K476" s="71"/>
    </row>
    <row r="477" spans="1:11" s="1" customFormat="1" x14ac:dyDescent="0.25">
      <c r="A477" s="93" t="str">
        <f>IF($I$1&lt;&gt;"y", "", IF(ISBLANK(DATA!D478),"",IF(ISBLANK(DATA!K478),"NO DATA",DATA!K478)))</f>
        <v/>
      </c>
      <c r="B477" s="93" t="str">
        <f>IF($I$1&lt;&gt;"y", "",IF(ISBLANK(DATA!D478),"", IF(ISBLANK(DATA!L478),"NO DATA",DATA!L478)))</f>
        <v/>
      </c>
      <c r="C477" s="93" t="str">
        <f t="shared" si="23"/>
        <v/>
      </c>
      <c r="D477" s="93" t="str">
        <f>IF($I$1&lt;&gt;"y", "", IF(C478="", "", IFERROR(LOOKUP(2,1/(COUNTIF($D$2:D476,mergednames)=0),mergednames), "")))</f>
        <v/>
      </c>
      <c r="E477" s="93" t="str">
        <f t="shared" si="22"/>
        <v/>
      </c>
      <c r="F477" s="93" t="str">
        <f>IF($I$1&lt;&gt;"y", "", IF(A478="", "", IFERROR(LOOKUP(2,1/(COUNTIF($F$2:F476,get_country)=0),get_country), "")))</f>
        <v/>
      </c>
      <c r="G477" s="93" t="str">
        <f t="shared" si="21"/>
        <v/>
      </c>
      <c r="H477" s="67" t="str">
        <f t="array" aca="1" ref="H477" ca="1">IF($I$1&lt;&gt;"y", "", IFERROR(INDEX(countrylistsize,MATCH(SMALL(NOT(countrylistsize="")*IF(ISNUMBER(countrylistsize),COUNTIF(countrylistsize,"&lt;="&amp;countrylistsize),COUNTIF(countrylistsize,"&lt;="&amp;countrylistsize)+SUM(ISNUMBER(countrylistsize))),ROWS(F$3:F477)+SUM(ISBLANK(countrylistsize))),NOT(countrylistsize="")*IF(ISNUMBER(countrylistsize),COUNTIF(countrylistsize,"&lt;="&amp;countrylistsize),COUNTIF(countrylistsize,"&lt;="&amp;countrylistsize)+SUM(ISNUMBER(countrylistsize))),0)), ""))</f>
        <v/>
      </c>
      <c r="I477" s="70"/>
      <c r="J477" s="67" t="str">
        <f t="array" aca="1" ref="J477" ca="1">IF($I$1&lt;&gt;"y", "", IFERROR(INDEX(admin1listsize,MATCH(SMALL(NOT(admin1listsize="")*IF(ISNUMBER(admin1listsize),COUNTIF(admin1listsize,"&lt;="&amp;admin1listsize),COUNTIF(admin1listsize,"&lt;="&amp;admin1listsize)+SUM(ISNUMBER(admin1listsize))),ROWS(D$3:D477)+SUM(ISBLANK(admin1listsize))),NOT(admin1listsize="")*IF(ISNUMBER(admin1listsize),COUNTIF(admin1listsize,"&lt;="&amp;admin1listsize),COUNTIF(admin1listsize,"&lt;="&amp;admin1listsize)+SUM(ISNUMBER(admin1listsize))),0)), ""))</f>
        <v/>
      </c>
      <c r="K477" s="71"/>
    </row>
    <row r="478" spans="1:11" s="1" customFormat="1" x14ac:dyDescent="0.25">
      <c r="A478" s="93" t="str">
        <f>IF($I$1&lt;&gt;"y", "", IF(ISBLANK(DATA!D479),"",IF(ISBLANK(DATA!K479),"NO DATA",DATA!K479)))</f>
        <v/>
      </c>
      <c r="B478" s="93" t="str">
        <f>IF($I$1&lt;&gt;"y", "",IF(ISBLANK(DATA!D479),"", IF(ISBLANK(DATA!L479),"NO DATA",DATA!L479)))</f>
        <v/>
      </c>
      <c r="C478" s="93" t="str">
        <f t="shared" si="23"/>
        <v/>
      </c>
      <c r="D478" s="93" t="str">
        <f>IF($I$1&lt;&gt;"y", "", IF(C479="", "", IFERROR(LOOKUP(2,1/(COUNTIF($D$2:D477,mergednames)=0),mergednames), "")))</f>
        <v/>
      </c>
      <c r="E478" s="93" t="str">
        <f t="shared" si="22"/>
        <v/>
      </c>
      <c r="F478" s="93" t="str">
        <f>IF($I$1&lt;&gt;"y", "", IF(A479="", "", IFERROR(LOOKUP(2,1/(COUNTIF($F$2:F477,get_country)=0),get_country), "")))</f>
        <v/>
      </c>
      <c r="G478" s="93" t="str">
        <f t="shared" si="21"/>
        <v/>
      </c>
      <c r="H478" s="67" t="str">
        <f t="array" aca="1" ref="H478" ca="1">IF($I$1&lt;&gt;"y", "", IFERROR(INDEX(countrylistsize,MATCH(SMALL(NOT(countrylistsize="")*IF(ISNUMBER(countrylistsize),COUNTIF(countrylistsize,"&lt;="&amp;countrylistsize),COUNTIF(countrylistsize,"&lt;="&amp;countrylistsize)+SUM(ISNUMBER(countrylistsize))),ROWS(F$3:F478)+SUM(ISBLANK(countrylistsize))),NOT(countrylistsize="")*IF(ISNUMBER(countrylistsize),COUNTIF(countrylistsize,"&lt;="&amp;countrylistsize),COUNTIF(countrylistsize,"&lt;="&amp;countrylistsize)+SUM(ISNUMBER(countrylistsize))),0)), ""))</f>
        <v/>
      </c>
      <c r="I478" s="70"/>
      <c r="J478" s="67" t="str">
        <f t="array" aca="1" ref="J478" ca="1">IF($I$1&lt;&gt;"y", "", IFERROR(INDEX(admin1listsize,MATCH(SMALL(NOT(admin1listsize="")*IF(ISNUMBER(admin1listsize),COUNTIF(admin1listsize,"&lt;="&amp;admin1listsize),COUNTIF(admin1listsize,"&lt;="&amp;admin1listsize)+SUM(ISNUMBER(admin1listsize))),ROWS(D$3:D478)+SUM(ISBLANK(admin1listsize))),NOT(admin1listsize="")*IF(ISNUMBER(admin1listsize),COUNTIF(admin1listsize,"&lt;="&amp;admin1listsize),COUNTIF(admin1listsize,"&lt;="&amp;admin1listsize)+SUM(ISNUMBER(admin1listsize))),0)), ""))</f>
        <v/>
      </c>
      <c r="K478" s="71"/>
    </row>
    <row r="479" spans="1:11" s="1" customFormat="1" x14ac:dyDescent="0.25">
      <c r="A479" s="93" t="str">
        <f>IF($I$1&lt;&gt;"y", "", IF(ISBLANK(DATA!D480),"",IF(ISBLANK(DATA!K480),"NO DATA",DATA!K480)))</f>
        <v/>
      </c>
      <c r="B479" s="93" t="str">
        <f>IF($I$1&lt;&gt;"y", "",IF(ISBLANK(DATA!D480),"", IF(ISBLANK(DATA!L480),"NO DATA",DATA!L480)))</f>
        <v/>
      </c>
      <c r="C479" s="93" t="str">
        <f t="shared" si="23"/>
        <v/>
      </c>
      <c r="D479" s="93" t="str">
        <f>IF($I$1&lt;&gt;"y", "", IF(C480="", "", IFERROR(LOOKUP(2,1/(COUNTIF($D$2:D478,mergednames)=0),mergednames), "")))</f>
        <v/>
      </c>
      <c r="E479" s="93" t="str">
        <f t="shared" si="22"/>
        <v/>
      </c>
      <c r="F479" s="93" t="str">
        <f>IF($I$1&lt;&gt;"y", "", IF(A480="", "", IFERROR(LOOKUP(2,1/(COUNTIF($F$2:F478,get_country)=0),get_country), "")))</f>
        <v/>
      </c>
      <c r="G479" s="93" t="str">
        <f t="shared" si="21"/>
        <v/>
      </c>
      <c r="H479" s="67" t="str">
        <f t="array" aca="1" ref="H479" ca="1">IF($I$1&lt;&gt;"y", "", IFERROR(INDEX(countrylistsize,MATCH(SMALL(NOT(countrylistsize="")*IF(ISNUMBER(countrylistsize),COUNTIF(countrylistsize,"&lt;="&amp;countrylistsize),COUNTIF(countrylistsize,"&lt;="&amp;countrylistsize)+SUM(ISNUMBER(countrylistsize))),ROWS(F$3:F479)+SUM(ISBLANK(countrylistsize))),NOT(countrylistsize="")*IF(ISNUMBER(countrylistsize),COUNTIF(countrylistsize,"&lt;="&amp;countrylistsize),COUNTIF(countrylistsize,"&lt;="&amp;countrylistsize)+SUM(ISNUMBER(countrylistsize))),0)), ""))</f>
        <v/>
      </c>
      <c r="I479" s="70"/>
      <c r="J479" s="67" t="str">
        <f t="array" aca="1" ref="J479" ca="1">IF($I$1&lt;&gt;"y", "", IFERROR(INDEX(admin1listsize,MATCH(SMALL(NOT(admin1listsize="")*IF(ISNUMBER(admin1listsize),COUNTIF(admin1listsize,"&lt;="&amp;admin1listsize),COUNTIF(admin1listsize,"&lt;="&amp;admin1listsize)+SUM(ISNUMBER(admin1listsize))),ROWS(D$3:D479)+SUM(ISBLANK(admin1listsize))),NOT(admin1listsize="")*IF(ISNUMBER(admin1listsize),COUNTIF(admin1listsize,"&lt;="&amp;admin1listsize),COUNTIF(admin1listsize,"&lt;="&amp;admin1listsize)+SUM(ISNUMBER(admin1listsize))),0)), ""))</f>
        <v/>
      </c>
      <c r="K479" s="71"/>
    </row>
    <row r="480" spans="1:11" s="1" customFormat="1" x14ac:dyDescent="0.25">
      <c r="A480" s="93" t="str">
        <f>IF($I$1&lt;&gt;"y", "", IF(ISBLANK(DATA!D481),"",IF(ISBLANK(DATA!K481),"NO DATA",DATA!K481)))</f>
        <v/>
      </c>
      <c r="B480" s="93" t="str">
        <f>IF($I$1&lt;&gt;"y", "",IF(ISBLANK(DATA!D481),"", IF(ISBLANK(DATA!L481),"NO DATA",DATA!L481)))</f>
        <v/>
      </c>
      <c r="C480" s="93" t="str">
        <f t="shared" si="23"/>
        <v/>
      </c>
      <c r="D480" s="93" t="str">
        <f>IF($I$1&lt;&gt;"y", "", IF(C481="", "", IFERROR(LOOKUP(2,1/(COUNTIF($D$2:D479,mergednames)=0),mergednames), "")))</f>
        <v/>
      </c>
      <c r="E480" s="93" t="str">
        <f t="shared" si="22"/>
        <v/>
      </c>
      <c r="F480" s="93" t="str">
        <f>IF($I$1&lt;&gt;"y", "", IF(A481="", "", IFERROR(LOOKUP(2,1/(COUNTIF($F$2:F479,get_country)=0),get_country), "")))</f>
        <v/>
      </c>
      <c r="G480" s="93" t="str">
        <f t="shared" si="21"/>
        <v/>
      </c>
      <c r="H480" s="67" t="str">
        <f t="array" aca="1" ref="H480" ca="1">IF($I$1&lt;&gt;"y", "", IFERROR(INDEX(countrylistsize,MATCH(SMALL(NOT(countrylistsize="")*IF(ISNUMBER(countrylistsize),COUNTIF(countrylistsize,"&lt;="&amp;countrylistsize),COUNTIF(countrylistsize,"&lt;="&amp;countrylistsize)+SUM(ISNUMBER(countrylistsize))),ROWS(F$3:F480)+SUM(ISBLANK(countrylistsize))),NOT(countrylistsize="")*IF(ISNUMBER(countrylistsize),COUNTIF(countrylistsize,"&lt;="&amp;countrylistsize),COUNTIF(countrylistsize,"&lt;="&amp;countrylistsize)+SUM(ISNUMBER(countrylistsize))),0)), ""))</f>
        <v/>
      </c>
      <c r="I480" s="70"/>
      <c r="J480" s="67" t="str">
        <f t="array" aca="1" ref="J480" ca="1">IF($I$1&lt;&gt;"y", "", IFERROR(INDEX(admin1listsize,MATCH(SMALL(NOT(admin1listsize="")*IF(ISNUMBER(admin1listsize),COUNTIF(admin1listsize,"&lt;="&amp;admin1listsize),COUNTIF(admin1listsize,"&lt;="&amp;admin1listsize)+SUM(ISNUMBER(admin1listsize))),ROWS(D$3:D480)+SUM(ISBLANK(admin1listsize))),NOT(admin1listsize="")*IF(ISNUMBER(admin1listsize),COUNTIF(admin1listsize,"&lt;="&amp;admin1listsize),COUNTIF(admin1listsize,"&lt;="&amp;admin1listsize)+SUM(ISNUMBER(admin1listsize))),0)), ""))</f>
        <v/>
      </c>
      <c r="K480" s="71"/>
    </row>
    <row r="481" spans="1:11" s="1" customFormat="1" x14ac:dyDescent="0.25">
      <c r="A481" s="93" t="str">
        <f>IF($I$1&lt;&gt;"y", "", IF(ISBLANK(DATA!D482),"",IF(ISBLANK(DATA!K482),"NO DATA",DATA!K482)))</f>
        <v/>
      </c>
      <c r="B481" s="93" t="str">
        <f>IF($I$1&lt;&gt;"y", "",IF(ISBLANK(DATA!D482),"", IF(ISBLANK(DATA!L482),"NO DATA",DATA!L482)))</f>
        <v/>
      </c>
      <c r="C481" s="93" t="str">
        <f t="shared" si="23"/>
        <v/>
      </c>
      <c r="D481" s="93" t="str">
        <f>IF($I$1&lt;&gt;"y", "", IF(C482="", "", IFERROR(LOOKUP(2,1/(COUNTIF($D$2:D480,mergednames)=0),mergednames), "")))</f>
        <v/>
      </c>
      <c r="E481" s="93" t="str">
        <f t="shared" si="22"/>
        <v/>
      </c>
      <c r="F481" s="93" t="str">
        <f>IF($I$1&lt;&gt;"y", "", IF(A482="", "", IFERROR(LOOKUP(2,1/(COUNTIF($F$2:F480,get_country)=0),get_country), "")))</f>
        <v/>
      </c>
      <c r="G481" s="93" t="str">
        <f t="shared" si="21"/>
        <v/>
      </c>
      <c r="H481" s="67" t="str">
        <f t="array" aca="1" ref="H481" ca="1">IF($I$1&lt;&gt;"y", "", IFERROR(INDEX(countrylistsize,MATCH(SMALL(NOT(countrylistsize="")*IF(ISNUMBER(countrylistsize),COUNTIF(countrylistsize,"&lt;="&amp;countrylistsize),COUNTIF(countrylistsize,"&lt;="&amp;countrylistsize)+SUM(ISNUMBER(countrylistsize))),ROWS(F$3:F481)+SUM(ISBLANK(countrylistsize))),NOT(countrylistsize="")*IF(ISNUMBER(countrylistsize),COUNTIF(countrylistsize,"&lt;="&amp;countrylistsize),COUNTIF(countrylistsize,"&lt;="&amp;countrylistsize)+SUM(ISNUMBER(countrylistsize))),0)), ""))</f>
        <v/>
      </c>
      <c r="I481" s="70"/>
      <c r="J481" s="67" t="str">
        <f t="array" aca="1" ref="J481" ca="1">IF($I$1&lt;&gt;"y", "", IFERROR(INDEX(admin1listsize,MATCH(SMALL(NOT(admin1listsize="")*IF(ISNUMBER(admin1listsize),COUNTIF(admin1listsize,"&lt;="&amp;admin1listsize),COUNTIF(admin1listsize,"&lt;="&amp;admin1listsize)+SUM(ISNUMBER(admin1listsize))),ROWS(D$3:D481)+SUM(ISBLANK(admin1listsize))),NOT(admin1listsize="")*IF(ISNUMBER(admin1listsize),COUNTIF(admin1listsize,"&lt;="&amp;admin1listsize),COUNTIF(admin1listsize,"&lt;="&amp;admin1listsize)+SUM(ISNUMBER(admin1listsize))),0)), ""))</f>
        <v/>
      </c>
      <c r="K481" s="71"/>
    </row>
    <row r="482" spans="1:11" s="1" customFormat="1" x14ac:dyDescent="0.25">
      <c r="A482" s="93" t="str">
        <f>IF($I$1&lt;&gt;"y", "", IF(ISBLANK(DATA!D483),"",IF(ISBLANK(DATA!K483),"NO DATA",DATA!K483)))</f>
        <v/>
      </c>
      <c r="B482" s="93" t="str">
        <f>IF($I$1&lt;&gt;"y", "",IF(ISBLANK(DATA!D483),"", IF(ISBLANK(DATA!L483),"NO DATA",DATA!L483)))</f>
        <v/>
      </c>
      <c r="C482" s="93" t="str">
        <f t="shared" si="23"/>
        <v/>
      </c>
      <c r="D482" s="93" t="str">
        <f>IF($I$1&lt;&gt;"y", "", IF(C483="", "", IFERROR(LOOKUP(2,1/(COUNTIF($D$2:D481,mergednames)=0),mergednames), "")))</f>
        <v/>
      </c>
      <c r="E482" s="93" t="str">
        <f t="shared" si="22"/>
        <v/>
      </c>
      <c r="F482" s="93" t="str">
        <f>IF($I$1&lt;&gt;"y", "", IF(A483="", "", IFERROR(LOOKUP(2,1/(COUNTIF($F$2:F481,get_country)=0),get_country), "")))</f>
        <v/>
      </c>
      <c r="G482" s="93" t="str">
        <f t="shared" si="21"/>
        <v/>
      </c>
      <c r="H482" s="67" t="str">
        <f t="array" aca="1" ref="H482" ca="1">IF($I$1&lt;&gt;"y", "", IFERROR(INDEX(countrylistsize,MATCH(SMALL(NOT(countrylistsize="")*IF(ISNUMBER(countrylistsize),COUNTIF(countrylistsize,"&lt;="&amp;countrylistsize),COUNTIF(countrylistsize,"&lt;="&amp;countrylistsize)+SUM(ISNUMBER(countrylistsize))),ROWS(F$3:F482)+SUM(ISBLANK(countrylistsize))),NOT(countrylistsize="")*IF(ISNUMBER(countrylistsize),COUNTIF(countrylistsize,"&lt;="&amp;countrylistsize),COUNTIF(countrylistsize,"&lt;="&amp;countrylistsize)+SUM(ISNUMBER(countrylistsize))),0)), ""))</f>
        <v/>
      </c>
      <c r="I482" s="70"/>
      <c r="J482" s="67" t="str">
        <f t="array" aca="1" ref="J482" ca="1">IF($I$1&lt;&gt;"y", "", IFERROR(INDEX(admin1listsize,MATCH(SMALL(NOT(admin1listsize="")*IF(ISNUMBER(admin1listsize),COUNTIF(admin1listsize,"&lt;="&amp;admin1listsize),COUNTIF(admin1listsize,"&lt;="&amp;admin1listsize)+SUM(ISNUMBER(admin1listsize))),ROWS(D$3:D482)+SUM(ISBLANK(admin1listsize))),NOT(admin1listsize="")*IF(ISNUMBER(admin1listsize),COUNTIF(admin1listsize,"&lt;="&amp;admin1listsize),COUNTIF(admin1listsize,"&lt;="&amp;admin1listsize)+SUM(ISNUMBER(admin1listsize))),0)), ""))</f>
        <v/>
      </c>
      <c r="K482" s="71"/>
    </row>
    <row r="483" spans="1:11" s="1" customFormat="1" x14ac:dyDescent="0.25">
      <c r="A483" s="93" t="str">
        <f>IF($I$1&lt;&gt;"y", "", IF(ISBLANK(DATA!D484),"",IF(ISBLANK(DATA!K484),"NO DATA",DATA!K484)))</f>
        <v/>
      </c>
      <c r="B483" s="93" t="str">
        <f>IF($I$1&lt;&gt;"y", "",IF(ISBLANK(DATA!D484),"", IF(ISBLANK(DATA!L484),"NO DATA",DATA!L484)))</f>
        <v/>
      </c>
      <c r="C483" s="93" t="str">
        <f t="shared" si="23"/>
        <v/>
      </c>
      <c r="D483" s="93" t="str">
        <f>IF($I$1&lt;&gt;"y", "", IF(C484="", "", IFERROR(LOOKUP(2,1/(COUNTIF($D$2:D482,mergednames)=0),mergednames), "")))</f>
        <v/>
      </c>
      <c r="E483" s="93" t="str">
        <f t="shared" si="22"/>
        <v/>
      </c>
      <c r="F483" s="93" t="str">
        <f>IF($I$1&lt;&gt;"y", "", IF(A484="", "", IFERROR(LOOKUP(2,1/(COUNTIF($F$2:F482,get_country)=0),get_country), "")))</f>
        <v/>
      </c>
      <c r="G483" s="93" t="str">
        <f t="shared" si="21"/>
        <v/>
      </c>
      <c r="H483" s="67" t="str">
        <f t="array" aca="1" ref="H483" ca="1">IF($I$1&lt;&gt;"y", "", IFERROR(INDEX(countrylistsize,MATCH(SMALL(NOT(countrylistsize="")*IF(ISNUMBER(countrylistsize),COUNTIF(countrylistsize,"&lt;="&amp;countrylistsize),COUNTIF(countrylistsize,"&lt;="&amp;countrylistsize)+SUM(ISNUMBER(countrylistsize))),ROWS(F$3:F483)+SUM(ISBLANK(countrylistsize))),NOT(countrylistsize="")*IF(ISNUMBER(countrylistsize),COUNTIF(countrylistsize,"&lt;="&amp;countrylistsize),COUNTIF(countrylistsize,"&lt;="&amp;countrylistsize)+SUM(ISNUMBER(countrylistsize))),0)), ""))</f>
        <v/>
      </c>
      <c r="I483" s="70"/>
      <c r="J483" s="67" t="str">
        <f t="array" aca="1" ref="J483" ca="1">IF($I$1&lt;&gt;"y", "", IFERROR(INDEX(admin1listsize,MATCH(SMALL(NOT(admin1listsize="")*IF(ISNUMBER(admin1listsize),COUNTIF(admin1listsize,"&lt;="&amp;admin1listsize),COUNTIF(admin1listsize,"&lt;="&amp;admin1listsize)+SUM(ISNUMBER(admin1listsize))),ROWS(D$3:D483)+SUM(ISBLANK(admin1listsize))),NOT(admin1listsize="")*IF(ISNUMBER(admin1listsize),COUNTIF(admin1listsize,"&lt;="&amp;admin1listsize),COUNTIF(admin1listsize,"&lt;="&amp;admin1listsize)+SUM(ISNUMBER(admin1listsize))),0)), ""))</f>
        <v/>
      </c>
      <c r="K483" s="71"/>
    </row>
    <row r="484" spans="1:11" s="1" customFormat="1" x14ac:dyDescent="0.25">
      <c r="A484" s="93" t="str">
        <f>IF($I$1&lt;&gt;"y", "", IF(ISBLANK(DATA!D485),"",IF(ISBLANK(DATA!K485),"NO DATA",DATA!K485)))</f>
        <v/>
      </c>
      <c r="B484" s="93" t="str">
        <f>IF($I$1&lt;&gt;"y", "",IF(ISBLANK(DATA!D485),"", IF(ISBLANK(DATA!L485),"NO DATA",DATA!L485)))</f>
        <v/>
      </c>
      <c r="C484" s="93" t="str">
        <f t="shared" si="23"/>
        <v/>
      </c>
      <c r="D484" s="93" t="str">
        <f>IF($I$1&lt;&gt;"y", "", IF(C485="", "", IFERROR(LOOKUP(2,1/(COUNTIF($D$2:D483,mergednames)=0),mergednames), "")))</f>
        <v/>
      </c>
      <c r="E484" s="93" t="str">
        <f t="shared" si="22"/>
        <v/>
      </c>
      <c r="F484" s="93" t="str">
        <f>IF($I$1&lt;&gt;"y", "", IF(A485="", "", IFERROR(LOOKUP(2,1/(COUNTIF($F$2:F483,get_country)=0),get_country), "")))</f>
        <v/>
      </c>
      <c r="G484" s="93" t="str">
        <f t="shared" si="21"/>
        <v/>
      </c>
      <c r="H484" s="67" t="str">
        <f t="array" aca="1" ref="H484" ca="1">IF($I$1&lt;&gt;"y", "", IFERROR(INDEX(countrylistsize,MATCH(SMALL(NOT(countrylistsize="")*IF(ISNUMBER(countrylistsize),COUNTIF(countrylistsize,"&lt;="&amp;countrylistsize),COUNTIF(countrylistsize,"&lt;="&amp;countrylistsize)+SUM(ISNUMBER(countrylistsize))),ROWS(F$3:F484)+SUM(ISBLANK(countrylistsize))),NOT(countrylistsize="")*IF(ISNUMBER(countrylistsize),COUNTIF(countrylistsize,"&lt;="&amp;countrylistsize),COUNTIF(countrylistsize,"&lt;="&amp;countrylistsize)+SUM(ISNUMBER(countrylistsize))),0)), ""))</f>
        <v/>
      </c>
      <c r="I484" s="70"/>
      <c r="J484" s="67" t="str">
        <f t="array" aca="1" ref="J484" ca="1">IF($I$1&lt;&gt;"y", "", IFERROR(INDEX(admin1listsize,MATCH(SMALL(NOT(admin1listsize="")*IF(ISNUMBER(admin1listsize),COUNTIF(admin1listsize,"&lt;="&amp;admin1listsize),COUNTIF(admin1listsize,"&lt;="&amp;admin1listsize)+SUM(ISNUMBER(admin1listsize))),ROWS(D$3:D484)+SUM(ISBLANK(admin1listsize))),NOT(admin1listsize="")*IF(ISNUMBER(admin1listsize),COUNTIF(admin1listsize,"&lt;="&amp;admin1listsize),COUNTIF(admin1listsize,"&lt;="&amp;admin1listsize)+SUM(ISNUMBER(admin1listsize))),0)), ""))</f>
        <v/>
      </c>
      <c r="K484" s="71"/>
    </row>
    <row r="485" spans="1:11" s="1" customFormat="1" x14ac:dyDescent="0.25">
      <c r="A485" s="93" t="str">
        <f>IF($I$1&lt;&gt;"y", "", IF(ISBLANK(DATA!D486),"",IF(ISBLANK(DATA!K486),"NO DATA",DATA!K486)))</f>
        <v/>
      </c>
      <c r="B485" s="93" t="str">
        <f>IF($I$1&lt;&gt;"y", "",IF(ISBLANK(DATA!D486),"", IF(ISBLANK(DATA!L486),"NO DATA",DATA!L486)))</f>
        <v/>
      </c>
      <c r="C485" s="93" t="str">
        <f t="shared" si="23"/>
        <v/>
      </c>
      <c r="D485" s="93" t="str">
        <f>IF($I$1&lt;&gt;"y", "", IF(C486="", "", IFERROR(LOOKUP(2,1/(COUNTIF($D$2:D484,mergednames)=0),mergednames), "")))</f>
        <v/>
      </c>
      <c r="E485" s="93" t="str">
        <f t="shared" si="22"/>
        <v/>
      </c>
      <c r="F485" s="93" t="str">
        <f>IF($I$1&lt;&gt;"y", "", IF(A486="", "", IFERROR(LOOKUP(2,1/(COUNTIF($F$2:F484,get_country)=0),get_country), "")))</f>
        <v/>
      </c>
      <c r="G485" s="93" t="str">
        <f t="shared" si="21"/>
        <v/>
      </c>
      <c r="H485" s="67" t="str">
        <f t="array" aca="1" ref="H485" ca="1">IF($I$1&lt;&gt;"y", "", IFERROR(INDEX(countrylistsize,MATCH(SMALL(NOT(countrylistsize="")*IF(ISNUMBER(countrylistsize),COUNTIF(countrylistsize,"&lt;="&amp;countrylistsize),COUNTIF(countrylistsize,"&lt;="&amp;countrylistsize)+SUM(ISNUMBER(countrylistsize))),ROWS(F$3:F485)+SUM(ISBLANK(countrylistsize))),NOT(countrylistsize="")*IF(ISNUMBER(countrylistsize),COUNTIF(countrylistsize,"&lt;="&amp;countrylistsize),COUNTIF(countrylistsize,"&lt;="&amp;countrylistsize)+SUM(ISNUMBER(countrylistsize))),0)), ""))</f>
        <v/>
      </c>
      <c r="I485" s="70"/>
      <c r="J485" s="67" t="str">
        <f t="array" aca="1" ref="J485" ca="1">IF($I$1&lt;&gt;"y", "", IFERROR(INDEX(admin1listsize,MATCH(SMALL(NOT(admin1listsize="")*IF(ISNUMBER(admin1listsize),COUNTIF(admin1listsize,"&lt;="&amp;admin1listsize),COUNTIF(admin1listsize,"&lt;="&amp;admin1listsize)+SUM(ISNUMBER(admin1listsize))),ROWS(D$3:D485)+SUM(ISBLANK(admin1listsize))),NOT(admin1listsize="")*IF(ISNUMBER(admin1listsize),COUNTIF(admin1listsize,"&lt;="&amp;admin1listsize),COUNTIF(admin1listsize,"&lt;="&amp;admin1listsize)+SUM(ISNUMBER(admin1listsize))),0)), ""))</f>
        <v/>
      </c>
      <c r="K485" s="71"/>
    </row>
    <row r="486" spans="1:11" s="1" customFormat="1" x14ac:dyDescent="0.25">
      <c r="A486" s="93" t="str">
        <f>IF($I$1&lt;&gt;"y", "", IF(ISBLANK(DATA!D487),"",IF(ISBLANK(DATA!K487),"NO DATA",DATA!K487)))</f>
        <v/>
      </c>
      <c r="B486" s="93" t="str">
        <f>IF($I$1&lt;&gt;"y", "",IF(ISBLANK(DATA!D487),"", IF(ISBLANK(DATA!L487),"NO DATA",DATA!L487)))</f>
        <v/>
      </c>
      <c r="C486" s="93" t="str">
        <f t="shared" si="23"/>
        <v/>
      </c>
      <c r="D486" s="93" t="str">
        <f>IF($I$1&lt;&gt;"y", "", IF(C487="", "", IFERROR(LOOKUP(2,1/(COUNTIF($D$2:D485,mergednames)=0),mergednames), "")))</f>
        <v/>
      </c>
      <c r="E486" s="93" t="str">
        <f t="shared" si="22"/>
        <v/>
      </c>
      <c r="F486" s="93" t="str">
        <f>IF($I$1&lt;&gt;"y", "", IF(A487="", "", IFERROR(LOOKUP(2,1/(COUNTIF($F$2:F485,get_country)=0),get_country), "")))</f>
        <v/>
      </c>
      <c r="G486" s="93" t="str">
        <f t="shared" si="21"/>
        <v/>
      </c>
      <c r="H486" s="67" t="str">
        <f t="array" aca="1" ref="H486" ca="1">IF($I$1&lt;&gt;"y", "", IFERROR(INDEX(countrylistsize,MATCH(SMALL(NOT(countrylistsize="")*IF(ISNUMBER(countrylistsize),COUNTIF(countrylistsize,"&lt;="&amp;countrylistsize),COUNTIF(countrylistsize,"&lt;="&amp;countrylistsize)+SUM(ISNUMBER(countrylistsize))),ROWS(F$3:F486)+SUM(ISBLANK(countrylistsize))),NOT(countrylistsize="")*IF(ISNUMBER(countrylistsize),COUNTIF(countrylistsize,"&lt;="&amp;countrylistsize),COUNTIF(countrylistsize,"&lt;="&amp;countrylistsize)+SUM(ISNUMBER(countrylistsize))),0)), ""))</f>
        <v/>
      </c>
      <c r="I486" s="70"/>
      <c r="J486" s="67" t="str">
        <f t="array" aca="1" ref="J486" ca="1">IF($I$1&lt;&gt;"y", "", IFERROR(INDEX(admin1listsize,MATCH(SMALL(NOT(admin1listsize="")*IF(ISNUMBER(admin1listsize),COUNTIF(admin1listsize,"&lt;="&amp;admin1listsize),COUNTIF(admin1listsize,"&lt;="&amp;admin1listsize)+SUM(ISNUMBER(admin1listsize))),ROWS(D$3:D486)+SUM(ISBLANK(admin1listsize))),NOT(admin1listsize="")*IF(ISNUMBER(admin1listsize),COUNTIF(admin1listsize,"&lt;="&amp;admin1listsize),COUNTIF(admin1listsize,"&lt;="&amp;admin1listsize)+SUM(ISNUMBER(admin1listsize))),0)), ""))</f>
        <v/>
      </c>
      <c r="K486" s="71"/>
    </row>
    <row r="487" spans="1:11" s="1" customFormat="1" x14ac:dyDescent="0.25">
      <c r="A487" s="93" t="str">
        <f>IF($I$1&lt;&gt;"y", "", IF(ISBLANK(DATA!D488),"",IF(ISBLANK(DATA!K488),"NO DATA",DATA!K488)))</f>
        <v/>
      </c>
      <c r="B487" s="93" t="str">
        <f>IF($I$1&lt;&gt;"y", "",IF(ISBLANK(DATA!D488),"", IF(ISBLANK(DATA!L488),"NO DATA",DATA!L488)))</f>
        <v/>
      </c>
      <c r="C487" s="93" t="str">
        <f t="shared" si="23"/>
        <v/>
      </c>
      <c r="D487" s="93" t="str">
        <f>IF($I$1&lt;&gt;"y", "", IF(C488="", "", IFERROR(LOOKUP(2,1/(COUNTIF($D$2:D486,mergednames)=0),mergednames), "")))</f>
        <v/>
      </c>
      <c r="E487" s="93" t="str">
        <f t="shared" si="22"/>
        <v/>
      </c>
      <c r="F487" s="93" t="str">
        <f>IF($I$1&lt;&gt;"y", "", IF(A488="", "", IFERROR(LOOKUP(2,1/(COUNTIF($F$2:F486,get_country)=0),get_country), "")))</f>
        <v/>
      </c>
      <c r="G487" s="93" t="str">
        <f t="shared" si="21"/>
        <v/>
      </c>
      <c r="H487" s="67" t="str">
        <f t="array" aca="1" ref="H487" ca="1">IF($I$1&lt;&gt;"y", "", IFERROR(INDEX(countrylistsize,MATCH(SMALL(NOT(countrylistsize="")*IF(ISNUMBER(countrylistsize),COUNTIF(countrylistsize,"&lt;="&amp;countrylistsize),COUNTIF(countrylistsize,"&lt;="&amp;countrylistsize)+SUM(ISNUMBER(countrylistsize))),ROWS(F$3:F487)+SUM(ISBLANK(countrylistsize))),NOT(countrylistsize="")*IF(ISNUMBER(countrylistsize),COUNTIF(countrylistsize,"&lt;="&amp;countrylistsize),COUNTIF(countrylistsize,"&lt;="&amp;countrylistsize)+SUM(ISNUMBER(countrylistsize))),0)), ""))</f>
        <v/>
      </c>
      <c r="I487" s="70"/>
      <c r="J487" s="67" t="str">
        <f t="array" aca="1" ref="J487" ca="1">IF($I$1&lt;&gt;"y", "", IFERROR(INDEX(admin1listsize,MATCH(SMALL(NOT(admin1listsize="")*IF(ISNUMBER(admin1listsize),COUNTIF(admin1listsize,"&lt;="&amp;admin1listsize),COUNTIF(admin1listsize,"&lt;="&amp;admin1listsize)+SUM(ISNUMBER(admin1listsize))),ROWS(D$3:D487)+SUM(ISBLANK(admin1listsize))),NOT(admin1listsize="")*IF(ISNUMBER(admin1listsize),COUNTIF(admin1listsize,"&lt;="&amp;admin1listsize),COUNTIF(admin1listsize,"&lt;="&amp;admin1listsize)+SUM(ISNUMBER(admin1listsize))),0)), ""))</f>
        <v/>
      </c>
      <c r="K487" s="71"/>
    </row>
    <row r="488" spans="1:11" s="1" customFormat="1" x14ac:dyDescent="0.25">
      <c r="A488" s="93" t="str">
        <f>IF($I$1&lt;&gt;"y", "", IF(ISBLANK(DATA!D489),"",IF(ISBLANK(DATA!K489),"NO DATA",DATA!K489)))</f>
        <v/>
      </c>
      <c r="B488" s="93" t="str">
        <f>IF($I$1&lt;&gt;"y", "",IF(ISBLANK(DATA!D489),"", IF(ISBLANK(DATA!L489),"NO DATA",DATA!L489)))</f>
        <v/>
      </c>
      <c r="C488" s="93" t="str">
        <f t="shared" si="23"/>
        <v/>
      </c>
      <c r="D488" s="93" t="str">
        <f>IF($I$1&lt;&gt;"y", "", IF(C489="", "", IFERROR(LOOKUP(2,1/(COUNTIF($D$2:D487,mergednames)=0),mergednames), "")))</f>
        <v/>
      </c>
      <c r="E488" s="93" t="str">
        <f t="shared" si="22"/>
        <v/>
      </c>
      <c r="F488" s="93" t="str">
        <f>IF($I$1&lt;&gt;"y", "", IF(A489="", "", IFERROR(LOOKUP(2,1/(COUNTIF($F$2:F487,get_country)=0),get_country), "")))</f>
        <v/>
      </c>
      <c r="G488" s="93" t="str">
        <f t="shared" si="21"/>
        <v/>
      </c>
      <c r="H488" s="67" t="str">
        <f t="array" aca="1" ref="H488" ca="1">IF($I$1&lt;&gt;"y", "", IFERROR(INDEX(countrylistsize,MATCH(SMALL(NOT(countrylistsize="")*IF(ISNUMBER(countrylistsize),COUNTIF(countrylistsize,"&lt;="&amp;countrylistsize),COUNTIF(countrylistsize,"&lt;="&amp;countrylistsize)+SUM(ISNUMBER(countrylistsize))),ROWS(F$3:F488)+SUM(ISBLANK(countrylistsize))),NOT(countrylistsize="")*IF(ISNUMBER(countrylistsize),COUNTIF(countrylistsize,"&lt;="&amp;countrylistsize),COUNTIF(countrylistsize,"&lt;="&amp;countrylistsize)+SUM(ISNUMBER(countrylistsize))),0)), ""))</f>
        <v/>
      </c>
      <c r="I488" s="70"/>
      <c r="J488" s="67" t="str">
        <f t="array" aca="1" ref="J488" ca="1">IF($I$1&lt;&gt;"y", "", IFERROR(INDEX(admin1listsize,MATCH(SMALL(NOT(admin1listsize="")*IF(ISNUMBER(admin1listsize),COUNTIF(admin1listsize,"&lt;="&amp;admin1listsize),COUNTIF(admin1listsize,"&lt;="&amp;admin1listsize)+SUM(ISNUMBER(admin1listsize))),ROWS(D$3:D488)+SUM(ISBLANK(admin1listsize))),NOT(admin1listsize="")*IF(ISNUMBER(admin1listsize),COUNTIF(admin1listsize,"&lt;="&amp;admin1listsize),COUNTIF(admin1listsize,"&lt;="&amp;admin1listsize)+SUM(ISNUMBER(admin1listsize))),0)), ""))</f>
        <v/>
      </c>
      <c r="K488" s="71"/>
    </row>
    <row r="489" spans="1:11" s="1" customFormat="1" x14ac:dyDescent="0.25">
      <c r="A489" s="93" t="str">
        <f>IF($I$1&lt;&gt;"y", "", IF(ISBLANK(DATA!D490),"",IF(ISBLANK(DATA!K490),"NO DATA",DATA!K490)))</f>
        <v/>
      </c>
      <c r="B489" s="93" t="str">
        <f>IF($I$1&lt;&gt;"y", "",IF(ISBLANK(DATA!D490),"", IF(ISBLANK(DATA!L490),"NO DATA",DATA!L490)))</f>
        <v/>
      </c>
      <c r="C489" s="93" t="str">
        <f t="shared" si="23"/>
        <v/>
      </c>
      <c r="D489" s="93" t="str">
        <f>IF($I$1&lt;&gt;"y", "", IF(C490="", "", IFERROR(LOOKUP(2,1/(COUNTIF($D$2:D488,mergednames)=0),mergednames), "")))</f>
        <v/>
      </c>
      <c r="E489" s="93" t="str">
        <f t="shared" si="22"/>
        <v/>
      </c>
      <c r="F489" s="93" t="str">
        <f>IF($I$1&lt;&gt;"y", "", IF(A490="", "", IFERROR(LOOKUP(2,1/(COUNTIF($F$2:F488,get_country)=0),get_country), "")))</f>
        <v/>
      </c>
      <c r="G489" s="93" t="str">
        <f t="shared" si="21"/>
        <v/>
      </c>
      <c r="H489" s="67" t="str">
        <f t="array" aca="1" ref="H489" ca="1">IF($I$1&lt;&gt;"y", "", IFERROR(INDEX(countrylistsize,MATCH(SMALL(NOT(countrylistsize="")*IF(ISNUMBER(countrylistsize),COUNTIF(countrylistsize,"&lt;="&amp;countrylistsize),COUNTIF(countrylistsize,"&lt;="&amp;countrylistsize)+SUM(ISNUMBER(countrylistsize))),ROWS(F$3:F489)+SUM(ISBLANK(countrylistsize))),NOT(countrylistsize="")*IF(ISNUMBER(countrylistsize),COUNTIF(countrylistsize,"&lt;="&amp;countrylistsize),COUNTIF(countrylistsize,"&lt;="&amp;countrylistsize)+SUM(ISNUMBER(countrylistsize))),0)), ""))</f>
        <v/>
      </c>
      <c r="I489" s="70"/>
      <c r="J489" s="67" t="str">
        <f t="array" aca="1" ref="J489" ca="1">IF($I$1&lt;&gt;"y", "", IFERROR(INDEX(admin1listsize,MATCH(SMALL(NOT(admin1listsize="")*IF(ISNUMBER(admin1listsize),COUNTIF(admin1listsize,"&lt;="&amp;admin1listsize),COUNTIF(admin1listsize,"&lt;="&amp;admin1listsize)+SUM(ISNUMBER(admin1listsize))),ROWS(D$3:D489)+SUM(ISBLANK(admin1listsize))),NOT(admin1listsize="")*IF(ISNUMBER(admin1listsize),COUNTIF(admin1listsize,"&lt;="&amp;admin1listsize),COUNTIF(admin1listsize,"&lt;="&amp;admin1listsize)+SUM(ISNUMBER(admin1listsize))),0)), ""))</f>
        <v/>
      </c>
      <c r="K489" s="71"/>
    </row>
    <row r="490" spans="1:11" s="1" customFormat="1" x14ac:dyDescent="0.25">
      <c r="A490" s="93" t="str">
        <f>IF($I$1&lt;&gt;"y", "", IF(ISBLANK(DATA!D491),"",IF(ISBLANK(DATA!K491),"NO DATA",DATA!K491)))</f>
        <v/>
      </c>
      <c r="B490" s="93" t="str">
        <f>IF($I$1&lt;&gt;"y", "",IF(ISBLANK(DATA!D491),"", IF(ISBLANK(DATA!L491),"NO DATA",DATA!L491)))</f>
        <v/>
      </c>
      <c r="C490" s="93" t="str">
        <f t="shared" si="23"/>
        <v/>
      </c>
      <c r="D490" s="93" t="str">
        <f>IF($I$1&lt;&gt;"y", "", IF(C491="", "", IFERROR(LOOKUP(2,1/(COUNTIF($D$2:D489,mergednames)=0),mergednames), "")))</f>
        <v/>
      </c>
      <c r="E490" s="93" t="str">
        <f t="shared" si="22"/>
        <v/>
      </c>
      <c r="F490" s="93" t="str">
        <f>IF($I$1&lt;&gt;"y", "", IF(A491="", "", IFERROR(LOOKUP(2,1/(COUNTIF($F$2:F489,get_country)=0),get_country), "")))</f>
        <v/>
      </c>
      <c r="G490" s="93" t="str">
        <f t="shared" si="21"/>
        <v/>
      </c>
      <c r="H490" s="67" t="str">
        <f t="array" aca="1" ref="H490" ca="1">IF($I$1&lt;&gt;"y", "", IFERROR(INDEX(countrylistsize,MATCH(SMALL(NOT(countrylistsize="")*IF(ISNUMBER(countrylistsize),COUNTIF(countrylistsize,"&lt;="&amp;countrylistsize),COUNTIF(countrylistsize,"&lt;="&amp;countrylistsize)+SUM(ISNUMBER(countrylistsize))),ROWS(F$3:F490)+SUM(ISBLANK(countrylistsize))),NOT(countrylistsize="")*IF(ISNUMBER(countrylistsize),COUNTIF(countrylistsize,"&lt;="&amp;countrylistsize),COUNTIF(countrylistsize,"&lt;="&amp;countrylistsize)+SUM(ISNUMBER(countrylistsize))),0)), ""))</f>
        <v/>
      </c>
      <c r="I490" s="70"/>
      <c r="J490" s="67" t="str">
        <f t="array" aca="1" ref="J490" ca="1">IF($I$1&lt;&gt;"y", "", IFERROR(INDEX(admin1listsize,MATCH(SMALL(NOT(admin1listsize="")*IF(ISNUMBER(admin1listsize),COUNTIF(admin1listsize,"&lt;="&amp;admin1listsize),COUNTIF(admin1listsize,"&lt;="&amp;admin1listsize)+SUM(ISNUMBER(admin1listsize))),ROWS(D$3:D490)+SUM(ISBLANK(admin1listsize))),NOT(admin1listsize="")*IF(ISNUMBER(admin1listsize),COUNTIF(admin1listsize,"&lt;="&amp;admin1listsize),COUNTIF(admin1listsize,"&lt;="&amp;admin1listsize)+SUM(ISNUMBER(admin1listsize))),0)), ""))</f>
        <v/>
      </c>
      <c r="K490" s="71"/>
    </row>
    <row r="491" spans="1:11" s="1" customFormat="1" x14ac:dyDescent="0.25">
      <c r="A491" s="93" t="str">
        <f>IF($I$1&lt;&gt;"y", "", IF(ISBLANK(DATA!D492),"",IF(ISBLANK(DATA!K492),"NO DATA",DATA!K492)))</f>
        <v/>
      </c>
      <c r="B491" s="93" t="str">
        <f>IF($I$1&lt;&gt;"y", "",IF(ISBLANK(DATA!D492),"", IF(ISBLANK(DATA!L492),"NO DATA",DATA!L492)))</f>
        <v/>
      </c>
      <c r="C491" s="93" t="str">
        <f t="shared" si="23"/>
        <v/>
      </c>
      <c r="D491" s="93" t="str">
        <f>IF($I$1&lt;&gt;"y", "", IF(C492="", "", IFERROR(LOOKUP(2,1/(COUNTIF($D$2:D490,mergednames)=0),mergednames), "")))</f>
        <v/>
      </c>
      <c r="E491" s="93" t="str">
        <f t="shared" si="22"/>
        <v/>
      </c>
      <c r="F491" s="93" t="str">
        <f>IF($I$1&lt;&gt;"y", "", IF(A492="", "", IFERROR(LOOKUP(2,1/(COUNTIF($F$2:F490,get_country)=0),get_country), "")))</f>
        <v/>
      </c>
      <c r="G491" s="93" t="str">
        <f t="shared" si="21"/>
        <v/>
      </c>
      <c r="H491" s="67" t="str">
        <f t="array" aca="1" ref="H491" ca="1">IF($I$1&lt;&gt;"y", "", IFERROR(INDEX(countrylistsize,MATCH(SMALL(NOT(countrylistsize="")*IF(ISNUMBER(countrylistsize),COUNTIF(countrylistsize,"&lt;="&amp;countrylistsize),COUNTIF(countrylistsize,"&lt;="&amp;countrylistsize)+SUM(ISNUMBER(countrylistsize))),ROWS(F$3:F491)+SUM(ISBLANK(countrylistsize))),NOT(countrylistsize="")*IF(ISNUMBER(countrylistsize),COUNTIF(countrylistsize,"&lt;="&amp;countrylistsize),COUNTIF(countrylistsize,"&lt;="&amp;countrylistsize)+SUM(ISNUMBER(countrylistsize))),0)), ""))</f>
        <v/>
      </c>
      <c r="I491" s="70"/>
      <c r="J491" s="67" t="str">
        <f t="array" aca="1" ref="J491" ca="1">IF($I$1&lt;&gt;"y", "", IFERROR(INDEX(admin1listsize,MATCH(SMALL(NOT(admin1listsize="")*IF(ISNUMBER(admin1listsize),COUNTIF(admin1listsize,"&lt;="&amp;admin1listsize),COUNTIF(admin1listsize,"&lt;="&amp;admin1listsize)+SUM(ISNUMBER(admin1listsize))),ROWS(D$3:D491)+SUM(ISBLANK(admin1listsize))),NOT(admin1listsize="")*IF(ISNUMBER(admin1listsize),COUNTIF(admin1listsize,"&lt;="&amp;admin1listsize),COUNTIF(admin1listsize,"&lt;="&amp;admin1listsize)+SUM(ISNUMBER(admin1listsize))),0)), ""))</f>
        <v/>
      </c>
      <c r="K491" s="71"/>
    </row>
    <row r="492" spans="1:11" s="1" customFormat="1" x14ac:dyDescent="0.25">
      <c r="A492" s="93" t="str">
        <f>IF($I$1&lt;&gt;"y", "", IF(ISBLANK(DATA!D493),"",IF(ISBLANK(DATA!K493),"NO DATA",DATA!K493)))</f>
        <v/>
      </c>
      <c r="B492" s="93" t="str">
        <f>IF($I$1&lt;&gt;"y", "",IF(ISBLANK(DATA!D493),"", IF(ISBLANK(DATA!L493),"NO DATA",DATA!L493)))</f>
        <v/>
      </c>
      <c r="C492" s="93" t="str">
        <f t="shared" si="23"/>
        <v/>
      </c>
      <c r="D492" s="93" t="str">
        <f>IF($I$1&lt;&gt;"y", "", IF(C493="", "", IFERROR(LOOKUP(2,1/(COUNTIF($D$2:D491,mergednames)=0),mergednames), "")))</f>
        <v/>
      </c>
      <c r="E492" s="93" t="str">
        <f t="shared" si="22"/>
        <v/>
      </c>
      <c r="F492" s="93" t="str">
        <f>IF($I$1&lt;&gt;"y", "", IF(A493="", "", IFERROR(LOOKUP(2,1/(COUNTIF($F$2:F491,get_country)=0),get_country), "")))</f>
        <v/>
      </c>
      <c r="G492" s="93" t="str">
        <f t="shared" si="21"/>
        <v/>
      </c>
      <c r="H492" s="67" t="str">
        <f t="array" aca="1" ref="H492" ca="1">IF($I$1&lt;&gt;"y", "", IFERROR(INDEX(countrylistsize,MATCH(SMALL(NOT(countrylistsize="")*IF(ISNUMBER(countrylistsize),COUNTIF(countrylistsize,"&lt;="&amp;countrylistsize),COUNTIF(countrylistsize,"&lt;="&amp;countrylistsize)+SUM(ISNUMBER(countrylistsize))),ROWS(F$3:F492)+SUM(ISBLANK(countrylistsize))),NOT(countrylistsize="")*IF(ISNUMBER(countrylistsize),COUNTIF(countrylistsize,"&lt;="&amp;countrylistsize),COUNTIF(countrylistsize,"&lt;="&amp;countrylistsize)+SUM(ISNUMBER(countrylistsize))),0)), ""))</f>
        <v/>
      </c>
      <c r="I492" s="70"/>
      <c r="J492" s="67" t="str">
        <f t="array" aca="1" ref="J492" ca="1">IF($I$1&lt;&gt;"y", "", IFERROR(INDEX(admin1listsize,MATCH(SMALL(NOT(admin1listsize="")*IF(ISNUMBER(admin1listsize),COUNTIF(admin1listsize,"&lt;="&amp;admin1listsize),COUNTIF(admin1listsize,"&lt;="&amp;admin1listsize)+SUM(ISNUMBER(admin1listsize))),ROWS(D$3:D492)+SUM(ISBLANK(admin1listsize))),NOT(admin1listsize="")*IF(ISNUMBER(admin1listsize),COUNTIF(admin1listsize,"&lt;="&amp;admin1listsize),COUNTIF(admin1listsize,"&lt;="&amp;admin1listsize)+SUM(ISNUMBER(admin1listsize))),0)), ""))</f>
        <v/>
      </c>
      <c r="K492" s="71"/>
    </row>
    <row r="493" spans="1:11" s="1" customFormat="1" x14ac:dyDescent="0.25">
      <c r="A493" s="93" t="str">
        <f>IF($I$1&lt;&gt;"y", "", IF(ISBLANK(DATA!D494),"",IF(ISBLANK(DATA!K494),"NO DATA",DATA!K494)))</f>
        <v/>
      </c>
      <c r="B493" s="93" t="str">
        <f>IF($I$1&lt;&gt;"y", "",IF(ISBLANK(DATA!D494),"", IF(ISBLANK(DATA!L494),"NO DATA",DATA!L494)))</f>
        <v/>
      </c>
      <c r="C493" s="93" t="str">
        <f t="shared" si="23"/>
        <v/>
      </c>
      <c r="D493" s="93" t="str">
        <f>IF($I$1&lt;&gt;"y", "", IF(C494="", "", IFERROR(LOOKUP(2,1/(COUNTIF($D$2:D492,mergednames)=0),mergednames), "")))</f>
        <v/>
      </c>
      <c r="E493" s="93" t="str">
        <f t="shared" si="22"/>
        <v/>
      </c>
      <c r="F493" s="93" t="str">
        <f>IF($I$1&lt;&gt;"y", "", IF(A494="", "", IFERROR(LOOKUP(2,1/(COUNTIF($F$2:F492,get_country)=0),get_country), "")))</f>
        <v/>
      </c>
      <c r="G493" s="93" t="str">
        <f t="shared" si="21"/>
        <v/>
      </c>
      <c r="H493" s="67" t="str">
        <f t="array" aca="1" ref="H493" ca="1">IF($I$1&lt;&gt;"y", "", IFERROR(INDEX(countrylistsize,MATCH(SMALL(NOT(countrylistsize="")*IF(ISNUMBER(countrylistsize),COUNTIF(countrylistsize,"&lt;="&amp;countrylistsize),COUNTIF(countrylistsize,"&lt;="&amp;countrylistsize)+SUM(ISNUMBER(countrylistsize))),ROWS(F$3:F493)+SUM(ISBLANK(countrylistsize))),NOT(countrylistsize="")*IF(ISNUMBER(countrylistsize),COUNTIF(countrylistsize,"&lt;="&amp;countrylistsize),COUNTIF(countrylistsize,"&lt;="&amp;countrylistsize)+SUM(ISNUMBER(countrylistsize))),0)), ""))</f>
        <v/>
      </c>
      <c r="I493" s="70"/>
      <c r="J493" s="67" t="str">
        <f t="array" aca="1" ref="J493" ca="1">IF($I$1&lt;&gt;"y", "", IFERROR(INDEX(admin1listsize,MATCH(SMALL(NOT(admin1listsize="")*IF(ISNUMBER(admin1listsize),COUNTIF(admin1listsize,"&lt;="&amp;admin1listsize),COUNTIF(admin1listsize,"&lt;="&amp;admin1listsize)+SUM(ISNUMBER(admin1listsize))),ROWS(D$3:D493)+SUM(ISBLANK(admin1listsize))),NOT(admin1listsize="")*IF(ISNUMBER(admin1listsize),COUNTIF(admin1listsize,"&lt;="&amp;admin1listsize),COUNTIF(admin1listsize,"&lt;="&amp;admin1listsize)+SUM(ISNUMBER(admin1listsize))),0)), ""))</f>
        <v/>
      </c>
      <c r="K493" s="71"/>
    </row>
    <row r="494" spans="1:11" s="1" customFormat="1" x14ac:dyDescent="0.25">
      <c r="A494" s="93" t="str">
        <f>IF($I$1&lt;&gt;"y", "", IF(ISBLANK(DATA!D495),"",IF(ISBLANK(DATA!K495),"NO DATA",DATA!K495)))</f>
        <v/>
      </c>
      <c r="B494" s="93" t="str">
        <f>IF($I$1&lt;&gt;"y", "",IF(ISBLANK(DATA!D495),"", IF(ISBLANK(DATA!L495),"NO DATA",DATA!L495)))</f>
        <v/>
      </c>
      <c r="C494" s="93" t="str">
        <f t="shared" si="23"/>
        <v/>
      </c>
      <c r="D494" s="93" t="str">
        <f>IF($I$1&lt;&gt;"y", "", IF(C495="", "", IFERROR(LOOKUP(2,1/(COUNTIF($D$2:D493,mergednames)=0),mergednames), "")))</f>
        <v/>
      </c>
      <c r="E494" s="93" t="str">
        <f t="shared" si="22"/>
        <v/>
      </c>
      <c r="F494" s="93" t="str">
        <f>IF($I$1&lt;&gt;"y", "", IF(A495="", "", IFERROR(LOOKUP(2,1/(COUNTIF($F$2:F493,get_country)=0),get_country), "")))</f>
        <v/>
      </c>
      <c r="G494" s="93" t="str">
        <f t="shared" si="21"/>
        <v/>
      </c>
      <c r="H494" s="67" t="str">
        <f t="array" aca="1" ref="H494" ca="1">IF($I$1&lt;&gt;"y", "", IFERROR(INDEX(countrylistsize,MATCH(SMALL(NOT(countrylistsize="")*IF(ISNUMBER(countrylistsize),COUNTIF(countrylistsize,"&lt;="&amp;countrylistsize),COUNTIF(countrylistsize,"&lt;="&amp;countrylistsize)+SUM(ISNUMBER(countrylistsize))),ROWS(F$3:F494)+SUM(ISBLANK(countrylistsize))),NOT(countrylistsize="")*IF(ISNUMBER(countrylistsize),COUNTIF(countrylistsize,"&lt;="&amp;countrylistsize),COUNTIF(countrylistsize,"&lt;="&amp;countrylistsize)+SUM(ISNUMBER(countrylistsize))),0)), ""))</f>
        <v/>
      </c>
      <c r="I494" s="70"/>
      <c r="J494" s="67" t="str">
        <f t="array" aca="1" ref="J494" ca="1">IF($I$1&lt;&gt;"y", "", IFERROR(INDEX(admin1listsize,MATCH(SMALL(NOT(admin1listsize="")*IF(ISNUMBER(admin1listsize),COUNTIF(admin1listsize,"&lt;="&amp;admin1listsize),COUNTIF(admin1listsize,"&lt;="&amp;admin1listsize)+SUM(ISNUMBER(admin1listsize))),ROWS(D$3:D494)+SUM(ISBLANK(admin1listsize))),NOT(admin1listsize="")*IF(ISNUMBER(admin1listsize),COUNTIF(admin1listsize,"&lt;="&amp;admin1listsize),COUNTIF(admin1listsize,"&lt;="&amp;admin1listsize)+SUM(ISNUMBER(admin1listsize))),0)), ""))</f>
        <v/>
      </c>
      <c r="K494" s="71"/>
    </row>
    <row r="495" spans="1:11" s="1" customFormat="1" x14ac:dyDescent="0.25">
      <c r="A495" s="93" t="str">
        <f>IF($I$1&lt;&gt;"y", "", IF(ISBLANK(DATA!D496),"",IF(ISBLANK(DATA!K496),"NO DATA",DATA!K496)))</f>
        <v/>
      </c>
      <c r="B495" s="93" t="str">
        <f>IF($I$1&lt;&gt;"y", "",IF(ISBLANK(DATA!D496),"", IF(ISBLANK(DATA!L496),"NO DATA",DATA!L496)))</f>
        <v/>
      </c>
      <c r="C495" s="93" t="str">
        <f t="shared" si="23"/>
        <v/>
      </c>
      <c r="D495" s="93" t="str">
        <f>IF($I$1&lt;&gt;"y", "", IF(C496="", "", IFERROR(LOOKUP(2,1/(COUNTIF($D$2:D494,mergednames)=0),mergednames), "")))</f>
        <v/>
      </c>
      <c r="E495" s="93" t="str">
        <f t="shared" si="22"/>
        <v/>
      </c>
      <c r="F495" s="93" t="str">
        <f>IF($I$1&lt;&gt;"y", "", IF(A496="", "", IFERROR(LOOKUP(2,1/(COUNTIF($F$2:F494,get_country)=0),get_country), "")))</f>
        <v/>
      </c>
      <c r="G495" s="93" t="str">
        <f t="shared" si="21"/>
        <v/>
      </c>
      <c r="H495" s="67" t="str">
        <f t="array" aca="1" ref="H495" ca="1">IF($I$1&lt;&gt;"y", "", IFERROR(INDEX(countrylistsize,MATCH(SMALL(NOT(countrylistsize="")*IF(ISNUMBER(countrylistsize),COUNTIF(countrylistsize,"&lt;="&amp;countrylistsize),COUNTIF(countrylistsize,"&lt;="&amp;countrylistsize)+SUM(ISNUMBER(countrylistsize))),ROWS(F$3:F495)+SUM(ISBLANK(countrylistsize))),NOT(countrylistsize="")*IF(ISNUMBER(countrylistsize),COUNTIF(countrylistsize,"&lt;="&amp;countrylistsize),COUNTIF(countrylistsize,"&lt;="&amp;countrylistsize)+SUM(ISNUMBER(countrylistsize))),0)), ""))</f>
        <v/>
      </c>
      <c r="I495" s="70"/>
      <c r="J495" s="67" t="str">
        <f t="array" aca="1" ref="J495" ca="1">IF($I$1&lt;&gt;"y", "", IFERROR(INDEX(admin1listsize,MATCH(SMALL(NOT(admin1listsize="")*IF(ISNUMBER(admin1listsize),COUNTIF(admin1listsize,"&lt;="&amp;admin1listsize),COUNTIF(admin1listsize,"&lt;="&amp;admin1listsize)+SUM(ISNUMBER(admin1listsize))),ROWS(D$3:D495)+SUM(ISBLANK(admin1listsize))),NOT(admin1listsize="")*IF(ISNUMBER(admin1listsize),COUNTIF(admin1listsize,"&lt;="&amp;admin1listsize),COUNTIF(admin1listsize,"&lt;="&amp;admin1listsize)+SUM(ISNUMBER(admin1listsize))),0)), ""))</f>
        <v/>
      </c>
      <c r="K495" s="71"/>
    </row>
    <row r="496" spans="1:11" s="1" customFormat="1" x14ac:dyDescent="0.25">
      <c r="A496" s="93" t="str">
        <f>IF($I$1&lt;&gt;"y", "", IF(ISBLANK(DATA!D497),"",IF(ISBLANK(DATA!K497),"NO DATA",DATA!K497)))</f>
        <v/>
      </c>
      <c r="B496" s="93" t="str">
        <f>IF($I$1&lt;&gt;"y", "",IF(ISBLANK(DATA!D497),"", IF(ISBLANK(DATA!L497),"NO DATA",DATA!L497)))</f>
        <v/>
      </c>
      <c r="C496" s="93" t="str">
        <f t="shared" si="23"/>
        <v/>
      </c>
      <c r="D496" s="93" t="str">
        <f>IF($I$1&lt;&gt;"y", "", IF(C497="", "", IFERROR(LOOKUP(2,1/(COUNTIF($D$2:D495,mergednames)=0),mergednames), "")))</f>
        <v/>
      </c>
      <c r="E496" s="93" t="str">
        <f t="shared" si="22"/>
        <v/>
      </c>
      <c r="F496" s="93" t="str">
        <f>IF($I$1&lt;&gt;"y", "", IF(A497="", "", IFERROR(LOOKUP(2,1/(COUNTIF($F$2:F495,get_country)=0),get_country), "")))</f>
        <v/>
      </c>
      <c r="G496" s="93" t="str">
        <f t="shared" si="21"/>
        <v/>
      </c>
      <c r="H496" s="67" t="str">
        <f t="array" aca="1" ref="H496" ca="1">IF($I$1&lt;&gt;"y", "", IFERROR(INDEX(countrylistsize,MATCH(SMALL(NOT(countrylistsize="")*IF(ISNUMBER(countrylistsize),COUNTIF(countrylistsize,"&lt;="&amp;countrylistsize),COUNTIF(countrylistsize,"&lt;="&amp;countrylistsize)+SUM(ISNUMBER(countrylistsize))),ROWS(F$3:F496)+SUM(ISBLANK(countrylistsize))),NOT(countrylistsize="")*IF(ISNUMBER(countrylistsize),COUNTIF(countrylistsize,"&lt;="&amp;countrylistsize),COUNTIF(countrylistsize,"&lt;="&amp;countrylistsize)+SUM(ISNUMBER(countrylistsize))),0)), ""))</f>
        <v/>
      </c>
      <c r="I496" s="70"/>
      <c r="J496" s="67" t="str">
        <f t="array" aca="1" ref="J496" ca="1">IF($I$1&lt;&gt;"y", "", IFERROR(INDEX(admin1listsize,MATCH(SMALL(NOT(admin1listsize="")*IF(ISNUMBER(admin1listsize),COUNTIF(admin1listsize,"&lt;="&amp;admin1listsize),COUNTIF(admin1listsize,"&lt;="&amp;admin1listsize)+SUM(ISNUMBER(admin1listsize))),ROWS(D$3:D496)+SUM(ISBLANK(admin1listsize))),NOT(admin1listsize="")*IF(ISNUMBER(admin1listsize),COUNTIF(admin1listsize,"&lt;="&amp;admin1listsize),COUNTIF(admin1listsize,"&lt;="&amp;admin1listsize)+SUM(ISNUMBER(admin1listsize))),0)), ""))</f>
        <v/>
      </c>
      <c r="K496" s="71"/>
    </row>
    <row r="497" spans="1:11" s="1" customFormat="1" x14ac:dyDescent="0.25">
      <c r="A497" s="93" t="str">
        <f>IF($I$1&lt;&gt;"y", "", IF(ISBLANK(DATA!D498),"",IF(ISBLANK(DATA!K498),"NO DATA",DATA!K498)))</f>
        <v/>
      </c>
      <c r="B497" s="93" t="str">
        <f>IF($I$1&lt;&gt;"y", "",IF(ISBLANK(DATA!D498),"", IF(ISBLANK(DATA!L498),"NO DATA",DATA!L498)))</f>
        <v/>
      </c>
      <c r="C497" s="93" t="str">
        <f t="shared" si="23"/>
        <v/>
      </c>
      <c r="D497" s="93" t="str">
        <f>IF($I$1&lt;&gt;"y", "", IF(C498="", "", IFERROR(LOOKUP(2,1/(COUNTIF($D$2:D496,mergednames)=0),mergednames), "")))</f>
        <v/>
      </c>
      <c r="E497" s="93" t="str">
        <f t="shared" si="22"/>
        <v/>
      </c>
      <c r="F497" s="93" t="str">
        <f>IF($I$1&lt;&gt;"y", "", IF(A498="", "", IFERROR(LOOKUP(2,1/(COUNTIF($F$2:F496,get_country)=0),get_country), "")))</f>
        <v/>
      </c>
      <c r="G497" s="93" t="str">
        <f t="shared" si="21"/>
        <v/>
      </c>
      <c r="H497" s="67" t="str">
        <f t="array" aca="1" ref="H497" ca="1">IF($I$1&lt;&gt;"y", "", IFERROR(INDEX(countrylistsize,MATCH(SMALL(NOT(countrylistsize="")*IF(ISNUMBER(countrylistsize),COUNTIF(countrylistsize,"&lt;="&amp;countrylistsize),COUNTIF(countrylistsize,"&lt;="&amp;countrylistsize)+SUM(ISNUMBER(countrylistsize))),ROWS(F$3:F497)+SUM(ISBLANK(countrylistsize))),NOT(countrylistsize="")*IF(ISNUMBER(countrylistsize),COUNTIF(countrylistsize,"&lt;="&amp;countrylistsize),COUNTIF(countrylistsize,"&lt;="&amp;countrylistsize)+SUM(ISNUMBER(countrylistsize))),0)), ""))</f>
        <v/>
      </c>
      <c r="I497" s="70"/>
      <c r="J497" s="67" t="str">
        <f t="array" aca="1" ref="J497" ca="1">IF($I$1&lt;&gt;"y", "", IFERROR(INDEX(admin1listsize,MATCH(SMALL(NOT(admin1listsize="")*IF(ISNUMBER(admin1listsize),COUNTIF(admin1listsize,"&lt;="&amp;admin1listsize),COUNTIF(admin1listsize,"&lt;="&amp;admin1listsize)+SUM(ISNUMBER(admin1listsize))),ROWS(D$3:D497)+SUM(ISBLANK(admin1listsize))),NOT(admin1listsize="")*IF(ISNUMBER(admin1listsize),COUNTIF(admin1listsize,"&lt;="&amp;admin1listsize),COUNTIF(admin1listsize,"&lt;="&amp;admin1listsize)+SUM(ISNUMBER(admin1listsize))),0)), ""))</f>
        <v/>
      </c>
      <c r="K497" s="71"/>
    </row>
    <row r="498" spans="1:11" s="1" customFormat="1" x14ac:dyDescent="0.25">
      <c r="A498" s="93" t="str">
        <f>IF($I$1&lt;&gt;"y", "", IF(ISBLANK(DATA!D499),"",IF(ISBLANK(DATA!K499),"NO DATA",DATA!K499)))</f>
        <v/>
      </c>
      <c r="B498" s="93" t="str">
        <f>IF($I$1&lt;&gt;"y", "",IF(ISBLANK(DATA!D499),"", IF(ISBLANK(DATA!L499),"NO DATA",DATA!L499)))</f>
        <v/>
      </c>
      <c r="C498" s="93" t="str">
        <f t="shared" si="23"/>
        <v/>
      </c>
      <c r="D498" s="93" t="str">
        <f>IF($I$1&lt;&gt;"y", "", IF(C499="", "", IFERROR(LOOKUP(2,1/(COUNTIF($D$2:D497,mergednames)=0),mergednames), "")))</f>
        <v/>
      </c>
      <c r="E498" s="93" t="str">
        <f t="shared" si="22"/>
        <v/>
      </c>
      <c r="F498" s="93" t="str">
        <f>IF($I$1&lt;&gt;"y", "", IF(A499="", "", IFERROR(LOOKUP(2,1/(COUNTIF($F$2:F497,get_country)=0),get_country), "")))</f>
        <v/>
      </c>
      <c r="G498" s="93" t="str">
        <f t="shared" si="21"/>
        <v/>
      </c>
      <c r="H498" s="67" t="str">
        <f t="array" aca="1" ref="H498" ca="1">IF($I$1&lt;&gt;"y", "", IFERROR(INDEX(countrylistsize,MATCH(SMALL(NOT(countrylistsize="")*IF(ISNUMBER(countrylistsize),COUNTIF(countrylistsize,"&lt;="&amp;countrylistsize),COUNTIF(countrylistsize,"&lt;="&amp;countrylistsize)+SUM(ISNUMBER(countrylistsize))),ROWS(F$3:F498)+SUM(ISBLANK(countrylistsize))),NOT(countrylistsize="")*IF(ISNUMBER(countrylistsize),COUNTIF(countrylistsize,"&lt;="&amp;countrylistsize),COUNTIF(countrylistsize,"&lt;="&amp;countrylistsize)+SUM(ISNUMBER(countrylistsize))),0)), ""))</f>
        <v/>
      </c>
      <c r="I498" s="70"/>
      <c r="J498" s="67" t="str">
        <f t="array" aca="1" ref="J498" ca="1">IF($I$1&lt;&gt;"y", "", IFERROR(INDEX(admin1listsize,MATCH(SMALL(NOT(admin1listsize="")*IF(ISNUMBER(admin1listsize),COUNTIF(admin1listsize,"&lt;="&amp;admin1listsize),COUNTIF(admin1listsize,"&lt;="&amp;admin1listsize)+SUM(ISNUMBER(admin1listsize))),ROWS(D$3:D498)+SUM(ISBLANK(admin1listsize))),NOT(admin1listsize="")*IF(ISNUMBER(admin1listsize),COUNTIF(admin1listsize,"&lt;="&amp;admin1listsize),COUNTIF(admin1listsize,"&lt;="&amp;admin1listsize)+SUM(ISNUMBER(admin1listsize))),0)), ""))</f>
        <v/>
      </c>
      <c r="K498" s="71"/>
    </row>
    <row r="499" spans="1:11" s="1" customFormat="1" x14ac:dyDescent="0.25">
      <c r="A499" s="93" t="str">
        <f>IF($I$1&lt;&gt;"y", "", IF(ISBLANK(DATA!D500),"",IF(ISBLANK(DATA!K500),"NO DATA",DATA!K500)))</f>
        <v/>
      </c>
      <c r="B499" s="93" t="str">
        <f>IF($I$1&lt;&gt;"y", "",IF(ISBLANK(DATA!D500),"", IF(ISBLANK(DATA!L500),"NO DATA",DATA!L500)))</f>
        <v/>
      </c>
      <c r="C499" s="93" t="str">
        <f t="shared" si="23"/>
        <v/>
      </c>
      <c r="D499" s="93" t="str">
        <f>IF($I$1&lt;&gt;"y", "", IF(C500="", "", IFERROR(LOOKUP(2,1/(COUNTIF($D$2:D498,mergednames)=0),mergednames), "")))</f>
        <v/>
      </c>
      <c r="E499" s="93" t="str">
        <f t="shared" si="22"/>
        <v/>
      </c>
      <c r="F499" s="93" t="str">
        <f>IF($I$1&lt;&gt;"y", "", IF(A500="", "", IFERROR(LOOKUP(2,1/(COUNTIF($F$2:F498,get_country)=0),get_country), "")))</f>
        <v/>
      </c>
      <c r="G499" s="93" t="str">
        <f t="shared" si="21"/>
        <v/>
      </c>
      <c r="H499" s="67" t="str">
        <f t="array" aca="1" ref="H499" ca="1">IF($I$1&lt;&gt;"y", "", IFERROR(INDEX(countrylistsize,MATCH(SMALL(NOT(countrylistsize="")*IF(ISNUMBER(countrylistsize),COUNTIF(countrylistsize,"&lt;="&amp;countrylistsize),COUNTIF(countrylistsize,"&lt;="&amp;countrylistsize)+SUM(ISNUMBER(countrylistsize))),ROWS(F$3:F499)+SUM(ISBLANK(countrylistsize))),NOT(countrylistsize="")*IF(ISNUMBER(countrylistsize),COUNTIF(countrylistsize,"&lt;="&amp;countrylistsize),COUNTIF(countrylistsize,"&lt;="&amp;countrylistsize)+SUM(ISNUMBER(countrylistsize))),0)), ""))</f>
        <v/>
      </c>
      <c r="I499" s="70"/>
      <c r="J499" s="67" t="str">
        <f t="array" aca="1" ref="J499" ca="1">IF($I$1&lt;&gt;"y", "", IFERROR(INDEX(admin1listsize,MATCH(SMALL(NOT(admin1listsize="")*IF(ISNUMBER(admin1listsize),COUNTIF(admin1listsize,"&lt;="&amp;admin1listsize),COUNTIF(admin1listsize,"&lt;="&amp;admin1listsize)+SUM(ISNUMBER(admin1listsize))),ROWS(D$3:D499)+SUM(ISBLANK(admin1listsize))),NOT(admin1listsize="")*IF(ISNUMBER(admin1listsize),COUNTIF(admin1listsize,"&lt;="&amp;admin1listsize),COUNTIF(admin1listsize,"&lt;="&amp;admin1listsize)+SUM(ISNUMBER(admin1listsize))),0)), ""))</f>
        <v/>
      </c>
      <c r="K499" s="71"/>
    </row>
    <row r="500" spans="1:11" s="1" customFormat="1" x14ac:dyDescent="0.25">
      <c r="A500" s="93" t="str">
        <f>IF($I$1&lt;&gt;"y", "", IF(ISBLANK(DATA!D501),"",IF(ISBLANK(DATA!K501),"NO DATA",DATA!K501)))</f>
        <v/>
      </c>
      <c r="B500" s="93" t="str">
        <f>IF($I$1&lt;&gt;"y", "",IF(ISBLANK(DATA!D501),"", IF(ISBLANK(DATA!L501),"NO DATA",DATA!L501)))</f>
        <v/>
      </c>
      <c r="C500" s="93" t="str">
        <f t="shared" si="23"/>
        <v/>
      </c>
      <c r="D500" s="93" t="str">
        <f>IF($I$1&lt;&gt;"y", "", IF(C501="", "", IFERROR(LOOKUP(2,1/(COUNTIF($D$2:D499,mergednames)=0),mergednames), "")))</f>
        <v/>
      </c>
      <c r="E500" s="93" t="str">
        <f t="shared" si="22"/>
        <v/>
      </c>
      <c r="F500" s="93" t="str">
        <f>IF($I$1&lt;&gt;"y", "", IF(A501="", "", IFERROR(LOOKUP(2,1/(COUNTIF($F$2:F499,get_country)=0),get_country), "")))</f>
        <v/>
      </c>
      <c r="G500" s="93" t="str">
        <f t="shared" si="21"/>
        <v/>
      </c>
      <c r="H500" s="67" t="str">
        <f t="array" aca="1" ref="H500" ca="1">IF($I$1&lt;&gt;"y", "", IFERROR(INDEX(countrylistsize,MATCH(SMALL(NOT(countrylistsize="")*IF(ISNUMBER(countrylistsize),COUNTIF(countrylistsize,"&lt;="&amp;countrylistsize),COUNTIF(countrylistsize,"&lt;="&amp;countrylistsize)+SUM(ISNUMBER(countrylistsize))),ROWS(F$3:F500)+SUM(ISBLANK(countrylistsize))),NOT(countrylistsize="")*IF(ISNUMBER(countrylistsize),COUNTIF(countrylistsize,"&lt;="&amp;countrylistsize),COUNTIF(countrylistsize,"&lt;="&amp;countrylistsize)+SUM(ISNUMBER(countrylistsize))),0)), ""))</f>
        <v/>
      </c>
      <c r="I500" s="70"/>
      <c r="J500" s="67" t="str">
        <f t="array" aca="1" ref="J500" ca="1">IF($I$1&lt;&gt;"y", "", IFERROR(INDEX(admin1listsize,MATCH(SMALL(NOT(admin1listsize="")*IF(ISNUMBER(admin1listsize),COUNTIF(admin1listsize,"&lt;="&amp;admin1listsize),COUNTIF(admin1listsize,"&lt;="&amp;admin1listsize)+SUM(ISNUMBER(admin1listsize))),ROWS(D$3:D500)+SUM(ISBLANK(admin1listsize))),NOT(admin1listsize="")*IF(ISNUMBER(admin1listsize),COUNTIF(admin1listsize,"&lt;="&amp;admin1listsize),COUNTIF(admin1listsize,"&lt;="&amp;admin1listsize)+SUM(ISNUMBER(admin1listsize))),0)), ""))</f>
        <v/>
      </c>
      <c r="K500" s="71"/>
    </row>
    <row r="501" spans="1:11" s="1" customFormat="1" x14ac:dyDescent="0.25">
      <c r="A501" s="93" t="str">
        <f>IF($I$1&lt;&gt;"y", "", IF(ISBLANK(DATA!D502),"",IF(ISBLANK(DATA!K502),"NO DATA",DATA!K502)))</f>
        <v/>
      </c>
      <c r="B501" s="93" t="str">
        <f>IF($I$1&lt;&gt;"y", "",IF(ISBLANK(DATA!D502),"", IF(ISBLANK(DATA!L502),"NO DATA",DATA!L502)))</f>
        <v/>
      </c>
      <c r="C501" s="93" t="str">
        <f t="shared" si="23"/>
        <v/>
      </c>
      <c r="D501" s="93" t="str">
        <f>IF($I$1&lt;&gt;"y", "", IF(C502="", "", IFERROR(LOOKUP(2,1/(COUNTIF($D$2:D500,mergednames)=0),mergednames), "")))</f>
        <v/>
      </c>
      <c r="E501" s="93" t="str">
        <f t="shared" si="22"/>
        <v/>
      </c>
      <c r="F501" s="93" t="str">
        <f>IF($I$1&lt;&gt;"y", "", IF(A502="", "", IFERROR(LOOKUP(2,1/(COUNTIF($F$2:F500,get_country)=0),get_country), "")))</f>
        <v/>
      </c>
      <c r="G501" s="93" t="str">
        <f t="shared" si="21"/>
        <v/>
      </c>
      <c r="H501" s="67" t="str">
        <f t="array" aca="1" ref="H501" ca="1">IF($I$1&lt;&gt;"y", "", IFERROR(INDEX(countrylistsize,MATCH(SMALL(NOT(countrylistsize="")*IF(ISNUMBER(countrylistsize),COUNTIF(countrylistsize,"&lt;="&amp;countrylistsize),COUNTIF(countrylistsize,"&lt;="&amp;countrylistsize)+SUM(ISNUMBER(countrylistsize))),ROWS(F$3:F501)+SUM(ISBLANK(countrylistsize))),NOT(countrylistsize="")*IF(ISNUMBER(countrylistsize),COUNTIF(countrylistsize,"&lt;="&amp;countrylistsize),COUNTIF(countrylistsize,"&lt;="&amp;countrylistsize)+SUM(ISNUMBER(countrylistsize))),0)), ""))</f>
        <v/>
      </c>
      <c r="I501" s="70"/>
      <c r="J501" s="67" t="str">
        <f t="array" aca="1" ref="J501" ca="1">IF($I$1&lt;&gt;"y", "", IFERROR(INDEX(admin1listsize,MATCH(SMALL(NOT(admin1listsize="")*IF(ISNUMBER(admin1listsize),COUNTIF(admin1listsize,"&lt;="&amp;admin1listsize),COUNTIF(admin1listsize,"&lt;="&amp;admin1listsize)+SUM(ISNUMBER(admin1listsize))),ROWS(D$3:D501)+SUM(ISBLANK(admin1listsize))),NOT(admin1listsize="")*IF(ISNUMBER(admin1listsize),COUNTIF(admin1listsize,"&lt;="&amp;admin1listsize),COUNTIF(admin1listsize,"&lt;="&amp;admin1listsize)+SUM(ISNUMBER(admin1listsize))),0)), ""))</f>
        <v/>
      </c>
      <c r="K501" s="71"/>
    </row>
    <row r="502" spans="1:11" s="1" customFormat="1" x14ac:dyDescent="0.25">
      <c r="A502" s="93" t="str">
        <f>IF($I$1&lt;&gt;"y", "", IF(ISBLANK(DATA!D503),"",IF(ISBLANK(DATA!K503),"NO DATA",DATA!K503)))</f>
        <v/>
      </c>
      <c r="B502" s="93" t="str">
        <f>IF($I$1&lt;&gt;"y", "",IF(ISBLANK(DATA!D503),"", IF(ISBLANK(DATA!L503),"NO DATA",DATA!L503)))</f>
        <v/>
      </c>
      <c r="C502" s="93" t="str">
        <f t="shared" si="23"/>
        <v/>
      </c>
      <c r="D502" s="93" t="str">
        <f>IF($I$1&lt;&gt;"y", "", IF(C503="", "", IFERROR(LOOKUP(2,1/(COUNTIF($D$2:D501,mergednames)=0),mergednames), "")))</f>
        <v/>
      </c>
      <c r="E502" s="93" t="str">
        <f t="shared" si="22"/>
        <v/>
      </c>
      <c r="F502" s="93" t="str">
        <f>IF($I$1&lt;&gt;"y", "", IF(A503="", "", IFERROR(LOOKUP(2,1/(COUNTIF($F$2:F501,get_country)=0),get_country), "")))</f>
        <v/>
      </c>
      <c r="G502" s="93" t="str">
        <f t="shared" si="21"/>
        <v/>
      </c>
      <c r="H502" s="67" t="str">
        <f t="array" aca="1" ref="H502" ca="1">IF($I$1&lt;&gt;"y", "", IFERROR(INDEX(countrylistsize,MATCH(SMALL(NOT(countrylistsize="")*IF(ISNUMBER(countrylistsize),COUNTIF(countrylistsize,"&lt;="&amp;countrylistsize),COUNTIF(countrylistsize,"&lt;="&amp;countrylistsize)+SUM(ISNUMBER(countrylistsize))),ROWS(F$3:F502)+SUM(ISBLANK(countrylistsize))),NOT(countrylistsize="")*IF(ISNUMBER(countrylistsize),COUNTIF(countrylistsize,"&lt;="&amp;countrylistsize),COUNTIF(countrylistsize,"&lt;="&amp;countrylistsize)+SUM(ISNUMBER(countrylistsize))),0)), ""))</f>
        <v/>
      </c>
      <c r="I502" s="70"/>
      <c r="J502" s="67" t="str">
        <f t="array" aca="1" ref="J502" ca="1">IF($I$1&lt;&gt;"y", "", IFERROR(INDEX(admin1listsize,MATCH(SMALL(NOT(admin1listsize="")*IF(ISNUMBER(admin1listsize),COUNTIF(admin1listsize,"&lt;="&amp;admin1listsize),COUNTIF(admin1listsize,"&lt;="&amp;admin1listsize)+SUM(ISNUMBER(admin1listsize))),ROWS(D$3:D502)+SUM(ISBLANK(admin1listsize))),NOT(admin1listsize="")*IF(ISNUMBER(admin1listsize),COUNTIF(admin1listsize,"&lt;="&amp;admin1listsize),COUNTIF(admin1listsize,"&lt;="&amp;admin1listsize)+SUM(ISNUMBER(admin1listsize))),0)), ""))</f>
        <v/>
      </c>
      <c r="K502" s="71"/>
    </row>
    <row r="503" spans="1:11" s="1" customFormat="1" x14ac:dyDescent="0.25">
      <c r="A503" s="93" t="str">
        <f>IF($I$1&lt;&gt;"y", "", IF(ISBLANK(DATA!D504),"",IF(ISBLANK(DATA!K504),"NO DATA",DATA!K504)))</f>
        <v/>
      </c>
      <c r="B503" s="93" t="str">
        <f>IF($I$1&lt;&gt;"y", "",IF(ISBLANK(DATA!D504),"", IF(ISBLANK(DATA!L504),"NO DATA",DATA!L504)))</f>
        <v/>
      </c>
      <c r="C503" s="93" t="str">
        <f t="shared" si="23"/>
        <v/>
      </c>
      <c r="D503" s="93" t="str">
        <f>IF($I$1&lt;&gt;"y", "", IF(C504="", "", IFERROR(LOOKUP(2,1/(COUNTIF($D$2:D502,mergednames)=0),mergednames), "")))</f>
        <v/>
      </c>
      <c r="E503" s="93" t="str">
        <f t="shared" si="22"/>
        <v/>
      </c>
      <c r="F503" s="93" t="str">
        <f>IF($I$1&lt;&gt;"y", "", IF(A504="", "", IFERROR(LOOKUP(2,1/(COUNTIF($F$2:F502,get_country)=0),get_country), "")))</f>
        <v/>
      </c>
      <c r="G503" s="93" t="str">
        <f t="shared" si="21"/>
        <v/>
      </c>
      <c r="H503" s="67" t="str">
        <f t="array" aca="1" ref="H503" ca="1">IF($I$1&lt;&gt;"y", "", IFERROR(INDEX(countrylistsize,MATCH(SMALL(NOT(countrylistsize="")*IF(ISNUMBER(countrylistsize),COUNTIF(countrylistsize,"&lt;="&amp;countrylistsize),COUNTIF(countrylistsize,"&lt;="&amp;countrylistsize)+SUM(ISNUMBER(countrylistsize))),ROWS(F$3:F503)+SUM(ISBLANK(countrylistsize))),NOT(countrylistsize="")*IF(ISNUMBER(countrylistsize),COUNTIF(countrylistsize,"&lt;="&amp;countrylistsize),COUNTIF(countrylistsize,"&lt;="&amp;countrylistsize)+SUM(ISNUMBER(countrylistsize))),0)), ""))</f>
        <v/>
      </c>
      <c r="I503" s="70"/>
      <c r="J503" s="67" t="str">
        <f t="array" aca="1" ref="J503" ca="1">IF($I$1&lt;&gt;"y", "", IFERROR(INDEX(admin1listsize,MATCH(SMALL(NOT(admin1listsize="")*IF(ISNUMBER(admin1listsize),COUNTIF(admin1listsize,"&lt;="&amp;admin1listsize),COUNTIF(admin1listsize,"&lt;="&amp;admin1listsize)+SUM(ISNUMBER(admin1listsize))),ROWS(D$3:D503)+SUM(ISBLANK(admin1listsize))),NOT(admin1listsize="")*IF(ISNUMBER(admin1listsize),COUNTIF(admin1listsize,"&lt;="&amp;admin1listsize),COUNTIF(admin1listsize,"&lt;="&amp;admin1listsize)+SUM(ISNUMBER(admin1listsize))),0)), ""))</f>
        <v/>
      </c>
      <c r="K503" s="71"/>
    </row>
    <row r="504" spans="1:11" s="1" customFormat="1" x14ac:dyDescent="0.25">
      <c r="A504" s="93" t="str">
        <f>IF($I$1&lt;&gt;"y", "", IF(ISBLANK(DATA!D505),"",IF(ISBLANK(DATA!K505),"NO DATA",DATA!K505)))</f>
        <v/>
      </c>
      <c r="B504" s="93" t="str">
        <f>IF($I$1&lt;&gt;"y", "",IF(ISBLANK(DATA!D505),"", IF(ISBLANK(DATA!L505),"NO DATA",DATA!L505)))</f>
        <v/>
      </c>
      <c r="C504" s="93" t="str">
        <f t="shared" si="23"/>
        <v/>
      </c>
      <c r="D504" s="93" t="str">
        <f>IF($I$1&lt;&gt;"y", "", IF(C505="", "", IFERROR(LOOKUP(2,1/(COUNTIF($D$2:D503,mergednames)=0),mergednames), "")))</f>
        <v/>
      </c>
      <c r="E504" s="93" t="str">
        <f t="shared" si="22"/>
        <v/>
      </c>
      <c r="F504" s="93" t="str">
        <f>IF($I$1&lt;&gt;"y", "", IF(A505="", "", IFERROR(LOOKUP(2,1/(COUNTIF($F$2:F503,get_country)=0),get_country), "")))</f>
        <v/>
      </c>
      <c r="G504" s="93" t="str">
        <f t="shared" si="21"/>
        <v/>
      </c>
      <c r="H504" s="67" t="str">
        <f t="array" aca="1" ref="H504" ca="1">IF($I$1&lt;&gt;"y", "", IFERROR(INDEX(countrylistsize,MATCH(SMALL(NOT(countrylistsize="")*IF(ISNUMBER(countrylistsize),COUNTIF(countrylistsize,"&lt;="&amp;countrylistsize),COUNTIF(countrylistsize,"&lt;="&amp;countrylistsize)+SUM(ISNUMBER(countrylistsize))),ROWS(F$3:F504)+SUM(ISBLANK(countrylistsize))),NOT(countrylistsize="")*IF(ISNUMBER(countrylistsize),COUNTIF(countrylistsize,"&lt;="&amp;countrylistsize),COUNTIF(countrylistsize,"&lt;="&amp;countrylistsize)+SUM(ISNUMBER(countrylistsize))),0)), ""))</f>
        <v/>
      </c>
      <c r="I504" s="70"/>
      <c r="J504" s="67" t="str">
        <f t="array" aca="1" ref="J504" ca="1">IF($I$1&lt;&gt;"y", "", IFERROR(INDEX(admin1listsize,MATCH(SMALL(NOT(admin1listsize="")*IF(ISNUMBER(admin1listsize),COUNTIF(admin1listsize,"&lt;="&amp;admin1listsize),COUNTIF(admin1listsize,"&lt;="&amp;admin1listsize)+SUM(ISNUMBER(admin1listsize))),ROWS(D$3:D504)+SUM(ISBLANK(admin1listsize))),NOT(admin1listsize="")*IF(ISNUMBER(admin1listsize),COUNTIF(admin1listsize,"&lt;="&amp;admin1listsize),COUNTIF(admin1listsize,"&lt;="&amp;admin1listsize)+SUM(ISNUMBER(admin1listsize))),0)), ""))</f>
        <v/>
      </c>
      <c r="K504" s="71"/>
    </row>
    <row r="505" spans="1:11" s="1" customFormat="1" x14ac:dyDescent="0.25">
      <c r="A505" s="93" t="str">
        <f>IF($I$1&lt;&gt;"y", "", IF(ISBLANK(DATA!D506),"",IF(ISBLANK(DATA!K506),"NO DATA",DATA!K506)))</f>
        <v/>
      </c>
      <c r="B505" s="93" t="str">
        <f>IF($I$1&lt;&gt;"y", "",IF(ISBLANK(DATA!D506),"", IF(ISBLANK(DATA!L506),"NO DATA",DATA!L506)))</f>
        <v/>
      </c>
      <c r="C505" s="93" t="str">
        <f t="shared" si="23"/>
        <v/>
      </c>
      <c r="D505" s="93" t="str">
        <f>IF($I$1&lt;&gt;"y", "", IF(C506="", "", IFERROR(LOOKUP(2,1/(COUNTIF($D$2:D504,mergednames)=0),mergednames), "")))</f>
        <v/>
      </c>
      <c r="E505" s="93" t="str">
        <f t="shared" si="22"/>
        <v/>
      </c>
      <c r="F505" s="93" t="str">
        <f>IF($I$1&lt;&gt;"y", "", IF(A506="", "", IFERROR(LOOKUP(2,1/(COUNTIF($F$2:F504,get_country)=0),get_country), "")))</f>
        <v/>
      </c>
      <c r="G505" s="93" t="str">
        <f t="shared" si="21"/>
        <v/>
      </c>
      <c r="H505" s="67" t="str">
        <f t="array" aca="1" ref="H505" ca="1">IF($I$1&lt;&gt;"y", "", IFERROR(INDEX(countrylistsize,MATCH(SMALL(NOT(countrylistsize="")*IF(ISNUMBER(countrylistsize),COUNTIF(countrylistsize,"&lt;="&amp;countrylistsize),COUNTIF(countrylistsize,"&lt;="&amp;countrylistsize)+SUM(ISNUMBER(countrylistsize))),ROWS(F$3:F505)+SUM(ISBLANK(countrylistsize))),NOT(countrylistsize="")*IF(ISNUMBER(countrylistsize),COUNTIF(countrylistsize,"&lt;="&amp;countrylistsize),COUNTIF(countrylistsize,"&lt;="&amp;countrylistsize)+SUM(ISNUMBER(countrylistsize))),0)), ""))</f>
        <v/>
      </c>
      <c r="I505" s="70"/>
      <c r="J505" s="67" t="str">
        <f t="array" aca="1" ref="J505" ca="1">IF($I$1&lt;&gt;"y", "", IFERROR(INDEX(admin1listsize,MATCH(SMALL(NOT(admin1listsize="")*IF(ISNUMBER(admin1listsize),COUNTIF(admin1listsize,"&lt;="&amp;admin1listsize),COUNTIF(admin1listsize,"&lt;="&amp;admin1listsize)+SUM(ISNUMBER(admin1listsize))),ROWS(D$3:D505)+SUM(ISBLANK(admin1listsize))),NOT(admin1listsize="")*IF(ISNUMBER(admin1listsize),COUNTIF(admin1listsize,"&lt;="&amp;admin1listsize),COUNTIF(admin1listsize,"&lt;="&amp;admin1listsize)+SUM(ISNUMBER(admin1listsize))),0)), ""))</f>
        <v/>
      </c>
      <c r="K505" s="71"/>
    </row>
    <row r="506" spans="1:11" s="1" customFormat="1" x14ac:dyDescent="0.25">
      <c r="A506" s="93" t="str">
        <f>IF($I$1&lt;&gt;"y", "", IF(ISBLANK(DATA!D507),"",IF(ISBLANK(DATA!K507),"NO DATA",DATA!K507)))</f>
        <v/>
      </c>
      <c r="B506" s="93" t="str">
        <f>IF($I$1&lt;&gt;"y", "",IF(ISBLANK(DATA!D507),"", IF(ISBLANK(DATA!L507),"NO DATA",DATA!L507)))</f>
        <v/>
      </c>
      <c r="C506" s="93" t="str">
        <f t="shared" si="23"/>
        <v/>
      </c>
      <c r="D506" s="93" t="str">
        <f>IF($I$1&lt;&gt;"y", "", IF(C507="", "", IFERROR(LOOKUP(2,1/(COUNTIF($D$2:D505,mergednames)=0),mergednames), "")))</f>
        <v/>
      </c>
      <c r="E506" s="93" t="str">
        <f t="shared" si="22"/>
        <v/>
      </c>
      <c r="F506" s="93" t="str">
        <f>IF($I$1&lt;&gt;"y", "", IF(A507="", "", IFERROR(LOOKUP(2,1/(COUNTIF($F$2:F505,get_country)=0),get_country), "")))</f>
        <v/>
      </c>
      <c r="G506" s="93" t="str">
        <f t="shared" si="21"/>
        <v/>
      </c>
      <c r="H506" s="67" t="str">
        <f t="array" aca="1" ref="H506" ca="1">IF($I$1&lt;&gt;"y", "", IFERROR(INDEX(countrylistsize,MATCH(SMALL(NOT(countrylistsize="")*IF(ISNUMBER(countrylistsize),COUNTIF(countrylistsize,"&lt;="&amp;countrylistsize),COUNTIF(countrylistsize,"&lt;="&amp;countrylistsize)+SUM(ISNUMBER(countrylistsize))),ROWS(F$3:F506)+SUM(ISBLANK(countrylistsize))),NOT(countrylistsize="")*IF(ISNUMBER(countrylistsize),COUNTIF(countrylistsize,"&lt;="&amp;countrylistsize),COUNTIF(countrylistsize,"&lt;="&amp;countrylistsize)+SUM(ISNUMBER(countrylistsize))),0)), ""))</f>
        <v/>
      </c>
      <c r="I506" s="70"/>
      <c r="J506" s="67" t="str">
        <f t="array" aca="1" ref="J506" ca="1">IF($I$1&lt;&gt;"y", "", IFERROR(INDEX(admin1listsize,MATCH(SMALL(NOT(admin1listsize="")*IF(ISNUMBER(admin1listsize),COUNTIF(admin1listsize,"&lt;="&amp;admin1listsize),COUNTIF(admin1listsize,"&lt;="&amp;admin1listsize)+SUM(ISNUMBER(admin1listsize))),ROWS(D$3:D506)+SUM(ISBLANK(admin1listsize))),NOT(admin1listsize="")*IF(ISNUMBER(admin1listsize),COUNTIF(admin1listsize,"&lt;="&amp;admin1listsize),COUNTIF(admin1listsize,"&lt;="&amp;admin1listsize)+SUM(ISNUMBER(admin1listsize))),0)), ""))</f>
        <v/>
      </c>
      <c r="K506" s="71"/>
    </row>
    <row r="507" spans="1:11" s="1" customFormat="1" x14ac:dyDescent="0.25">
      <c r="A507" s="93" t="str">
        <f>IF($I$1&lt;&gt;"y", "", IF(ISBLANK(DATA!D508),"",IF(ISBLANK(DATA!K508),"NO DATA",DATA!K508)))</f>
        <v/>
      </c>
      <c r="B507" s="93" t="str">
        <f>IF($I$1&lt;&gt;"y", "",IF(ISBLANK(DATA!D508),"", IF(ISBLANK(DATA!L508),"NO DATA",DATA!L508)))</f>
        <v/>
      </c>
      <c r="C507" s="93" t="str">
        <f t="shared" si="23"/>
        <v/>
      </c>
      <c r="D507" s="93" t="str">
        <f>IF($I$1&lt;&gt;"y", "", IF(C508="", "", IFERROR(LOOKUP(2,1/(COUNTIF($D$2:D506,mergednames)=0),mergednames), "")))</f>
        <v/>
      </c>
      <c r="E507" s="93" t="str">
        <f t="shared" si="22"/>
        <v/>
      </c>
      <c r="F507" s="93" t="str">
        <f>IF($I$1&lt;&gt;"y", "", IF(A508="", "", IFERROR(LOOKUP(2,1/(COUNTIF($F$2:F506,get_country)=0),get_country), "")))</f>
        <v/>
      </c>
      <c r="G507" s="93" t="str">
        <f t="shared" si="21"/>
        <v/>
      </c>
      <c r="H507" s="67" t="str">
        <f t="array" aca="1" ref="H507" ca="1">IF($I$1&lt;&gt;"y", "", IFERROR(INDEX(countrylistsize,MATCH(SMALL(NOT(countrylistsize="")*IF(ISNUMBER(countrylistsize),COUNTIF(countrylistsize,"&lt;="&amp;countrylistsize),COUNTIF(countrylistsize,"&lt;="&amp;countrylistsize)+SUM(ISNUMBER(countrylistsize))),ROWS(F$3:F507)+SUM(ISBLANK(countrylistsize))),NOT(countrylistsize="")*IF(ISNUMBER(countrylistsize),COUNTIF(countrylistsize,"&lt;="&amp;countrylistsize),COUNTIF(countrylistsize,"&lt;="&amp;countrylistsize)+SUM(ISNUMBER(countrylistsize))),0)), ""))</f>
        <v/>
      </c>
      <c r="I507" s="70"/>
      <c r="J507" s="67" t="str">
        <f t="array" aca="1" ref="J507" ca="1">IF($I$1&lt;&gt;"y", "", IFERROR(INDEX(admin1listsize,MATCH(SMALL(NOT(admin1listsize="")*IF(ISNUMBER(admin1listsize),COUNTIF(admin1listsize,"&lt;="&amp;admin1listsize),COUNTIF(admin1listsize,"&lt;="&amp;admin1listsize)+SUM(ISNUMBER(admin1listsize))),ROWS(D$3:D507)+SUM(ISBLANK(admin1listsize))),NOT(admin1listsize="")*IF(ISNUMBER(admin1listsize),COUNTIF(admin1listsize,"&lt;="&amp;admin1listsize),COUNTIF(admin1listsize,"&lt;="&amp;admin1listsize)+SUM(ISNUMBER(admin1listsize))),0)), ""))</f>
        <v/>
      </c>
      <c r="K507" s="71"/>
    </row>
    <row r="508" spans="1:11" s="1" customFormat="1" x14ac:dyDescent="0.25">
      <c r="A508" s="93" t="str">
        <f>IF($I$1&lt;&gt;"y", "", IF(ISBLANK(DATA!D509),"",IF(ISBLANK(DATA!K509),"NO DATA",DATA!K509)))</f>
        <v/>
      </c>
      <c r="B508" s="93" t="str">
        <f>IF($I$1&lt;&gt;"y", "",IF(ISBLANK(DATA!D509),"", IF(ISBLANK(DATA!L509),"NO DATA",DATA!L509)))</f>
        <v/>
      </c>
      <c r="C508" s="93" t="str">
        <f t="shared" si="23"/>
        <v/>
      </c>
      <c r="D508" s="93" t="str">
        <f>IF($I$1&lt;&gt;"y", "", IF(C509="", "", IFERROR(LOOKUP(2,1/(COUNTIF($D$2:D507,mergednames)=0),mergednames), "")))</f>
        <v/>
      </c>
      <c r="E508" s="93" t="str">
        <f t="shared" si="22"/>
        <v/>
      </c>
      <c r="F508" s="93" t="str">
        <f>IF($I$1&lt;&gt;"y", "", IF(A509="", "", IFERROR(LOOKUP(2,1/(COUNTIF($F$2:F507,get_country)=0),get_country), "")))</f>
        <v/>
      </c>
      <c r="G508" s="93" t="str">
        <f t="shared" si="21"/>
        <v/>
      </c>
      <c r="H508" s="67" t="str">
        <f t="array" aca="1" ref="H508" ca="1">IF($I$1&lt;&gt;"y", "", IFERROR(INDEX(countrylistsize,MATCH(SMALL(NOT(countrylistsize="")*IF(ISNUMBER(countrylistsize),COUNTIF(countrylistsize,"&lt;="&amp;countrylistsize),COUNTIF(countrylistsize,"&lt;="&amp;countrylistsize)+SUM(ISNUMBER(countrylistsize))),ROWS(F$3:F508)+SUM(ISBLANK(countrylistsize))),NOT(countrylistsize="")*IF(ISNUMBER(countrylistsize),COUNTIF(countrylistsize,"&lt;="&amp;countrylistsize),COUNTIF(countrylistsize,"&lt;="&amp;countrylistsize)+SUM(ISNUMBER(countrylistsize))),0)), ""))</f>
        <v/>
      </c>
      <c r="I508" s="70"/>
      <c r="J508" s="67" t="str">
        <f t="array" aca="1" ref="J508" ca="1">IF($I$1&lt;&gt;"y", "", IFERROR(INDEX(admin1listsize,MATCH(SMALL(NOT(admin1listsize="")*IF(ISNUMBER(admin1listsize),COUNTIF(admin1listsize,"&lt;="&amp;admin1listsize),COUNTIF(admin1listsize,"&lt;="&amp;admin1listsize)+SUM(ISNUMBER(admin1listsize))),ROWS(D$3:D508)+SUM(ISBLANK(admin1listsize))),NOT(admin1listsize="")*IF(ISNUMBER(admin1listsize),COUNTIF(admin1listsize,"&lt;="&amp;admin1listsize),COUNTIF(admin1listsize,"&lt;="&amp;admin1listsize)+SUM(ISNUMBER(admin1listsize))),0)), ""))</f>
        <v/>
      </c>
      <c r="K508" s="71"/>
    </row>
    <row r="509" spans="1:11" s="1" customFormat="1" x14ac:dyDescent="0.25">
      <c r="A509" s="93" t="str">
        <f>IF($I$1&lt;&gt;"y", "", IF(ISBLANK(DATA!D510),"",IF(ISBLANK(DATA!K510),"NO DATA",DATA!K510)))</f>
        <v/>
      </c>
      <c r="B509" s="93" t="str">
        <f>IF($I$1&lt;&gt;"y", "",IF(ISBLANK(DATA!D510),"", IF(ISBLANK(DATA!L510),"NO DATA",DATA!L510)))</f>
        <v/>
      </c>
      <c r="C509" s="93" t="str">
        <f t="shared" si="23"/>
        <v/>
      </c>
      <c r="D509" s="93" t="str">
        <f>IF($I$1&lt;&gt;"y", "", IF(C510="", "", IFERROR(LOOKUP(2,1/(COUNTIF($D$2:D508,mergednames)=0),mergednames), "")))</f>
        <v/>
      </c>
      <c r="E509" s="93" t="str">
        <f t="shared" si="22"/>
        <v/>
      </c>
      <c r="F509" s="93" t="str">
        <f>IF($I$1&lt;&gt;"y", "", IF(A510="", "", IFERROR(LOOKUP(2,1/(COUNTIF($F$2:F508,get_country)=0),get_country), "")))</f>
        <v/>
      </c>
      <c r="G509" s="93" t="str">
        <f t="shared" si="21"/>
        <v/>
      </c>
      <c r="H509" s="67" t="str">
        <f t="array" aca="1" ref="H509" ca="1">IF($I$1&lt;&gt;"y", "", IFERROR(INDEX(countrylistsize,MATCH(SMALL(NOT(countrylistsize="")*IF(ISNUMBER(countrylistsize),COUNTIF(countrylistsize,"&lt;="&amp;countrylistsize),COUNTIF(countrylistsize,"&lt;="&amp;countrylistsize)+SUM(ISNUMBER(countrylistsize))),ROWS(F$3:F509)+SUM(ISBLANK(countrylistsize))),NOT(countrylistsize="")*IF(ISNUMBER(countrylistsize),COUNTIF(countrylistsize,"&lt;="&amp;countrylistsize),COUNTIF(countrylistsize,"&lt;="&amp;countrylistsize)+SUM(ISNUMBER(countrylistsize))),0)), ""))</f>
        <v/>
      </c>
      <c r="I509" s="70"/>
      <c r="J509" s="67" t="str">
        <f t="array" aca="1" ref="J509" ca="1">IF($I$1&lt;&gt;"y", "", IFERROR(INDEX(admin1listsize,MATCH(SMALL(NOT(admin1listsize="")*IF(ISNUMBER(admin1listsize),COUNTIF(admin1listsize,"&lt;="&amp;admin1listsize),COUNTIF(admin1listsize,"&lt;="&amp;admin1listsize)+SUM(ISNUMBER(admin1listsize))),ROWS(D$3:D509)+SUM(ISBLANK(admin1listsize))),NOT(admin1listsize="")*IF(ISNUMBER(admin1listsize),COUNTIF(admin1listsize,"&lt;="&amp;admin1listsize),COUNTIF(admin1listsize,"&lt;="&amp;admin1listsize)+SUM(ISNUMBER(admin1listsize))),0)), ""))</f>
        <v/>
      </c>
      <c r="K509" s="71"/>
    </row>
    <row r="510" spans="1:11" s="1" customFormat="1" x14ac:dyDescent="0.25">
      <c r="A510" s="93" t="str">
        <f>IF($I$1&lt;&gt;"y", "", IF(ISBLANK(DATA!D511),"",IF(ISBLANK(DATA!K511),"NO DATA",DATA!K511)))</f>
        <v/>
      </c>
      <c r="B510" s="93" t="str">
        <f>IF($I$1&lt;&gt;"y", "",IF(ISBLANK(DATA!D511),"", IF(ISBLANK(DATA!L511),"NO DATA",DATA!L511)))</f>
        <v/>
      </c>
      <c r="C510" s="93" t="str">
        <f t="shared" si="23"/>
        <v/>
      </c>
      <c r="D510" s="93" t="str">
        <f>IF($I$1&lt;&gt;"y", "", IF(C511="", "", IFERROR(LOOKUP(2,1/(COUNTIF($D$2:D509,mergednames)=0),mergednames), "")))</f>
        <v/>
      </c>
      <c r="E510" s="93" t="str">
        <f t="shared" si="22"/>
        <v/>
      </c>
      <c r="F510" s="93" t="str">
        <f>IF($I$1&lt;&gt;"y", "", IF(A511="", "", IFERROR(LOOKUP(2,1/(COUNTIF($F$2:F509,get_country)=0),get_country), "")))</f>
        <v/>
      </c>
      <c r="G510" s="93" t="str">
        <f t="shared" si="21"/>
        <v/>
      </c>
      <c r="H510" s="67" t="str">
        <f t="array" aca="1" ref="H510" ca="1">IF($I$1&lt;&gt;"y", "", IFERROR(INDEX(countrylistsize,MATCH(SMALL(NOT(countrylistsize="")*IF(ISNUMBER(countrylistsize),COUNTIF(countrylistsize,"&lt;="&amp;countrylistsize),COUNTIF(countrylistsize,"&lt;="&amp;countrylistsize)+SUM(ISNUMBER(countrylistsize))),ROWS(F$3:F510)+SUM(ISBLANK(countrylistsize))),NOT(countrylistsize="")*IF(ISNUMBER(countrylistsize),COUNTIF(countrylistsize,"&lt;="&amp;countrylistsize),COUNTIF(countrylistsize,"&lt;="&amp;countrylistsize)+SUM(ISNUMBER(countrylistsize))),0)), ""))</f>
        <v/>
      </c>
      <c r="I510" s="70"/>
      <c r="J510" s="67" t="str">
        <f t="array" aca="1" ref="J510" ca="1">IF($I$1&lt;&gt;"y", "", IFERROR(INDEX(admin1listsize,MATCH(SMALL(NOT(admin1listsize="")*IF(ISNUMBER(admin1listsize),COUNTIF(admin1listsize,"&lt;="&amp;admin1listsize),COUNTIF(admin1listsize,"&lt;="&amp;admin1listsize)+SUM(ISNUMBER(admin1listsize))),ROWS(D$3:D510)+SUM(ISBLANK(admin1listsize))),NOT(admin1listsize="")*IF(ISNUMBER(admin1listsize),COUNTIF(admin1listsize,"&lt;="&amp;admin1listsize),COUNTIF(admin1listsize,"&lt;="&amp;admin1listsize)+SUM(ISNUMBER(admin1listsize))),0)), ""))</f>
        <v/>
      </c>
      <c r="K510" s="71"/>
    </row>
    <row r="511" spans="1:11" s="1" customFormat="1" x14ac:dyDescent="0.25">
      <c r="A511" s="93" t="str">
        <f>IF($I$1&lt;&gt;"y", "", IF(ISBLANK(DATA!D512),"",IF(ISBLANK(DATA!K512),"NO DATA",DATA!K512)))</f>
        <v/>
      </c>
      <c r="B511" s="93" t="str">
        <f>IF($I$1&lt;&gt;"y", "",IF(ISBLANK(DATA!D512),"", IF(ISBLANK(DATA!L512),"NO DATA",DATA!L512)))</f>
        <v/>
      </c>
      <c r="C511" s="93" t="str">
        <f t="shared" si="23"/>
        <v/>
      </c>
      <c r="D511" s="93" t="str">
        <f>IF($I$1&lt;&gt;"y", "", IF(C512="", "", IFERROR(LOOKUP(2,1/(COUNTIF($D$2:D510,mergednames)=0),mergednames), "")))</f>
        <v/>
      </c>
      <c r="E511" s="93" t="str">
        <f t="shared" si="22"/>
        <v/>
      </c>
      <c r="F511" s="93" t="str">
        <f>IF($I$1&lt;&gt;"y", "", IF(A512="", "", IFERROR(LOOKUP(2,1/(COUNTIF($F$2:F510,get_country)=0),get_country), "")))</f>
        <v/>
      </c>
      <c r="G511" s="93" t="str">
        <f t="shared" si="21"/>
        <v/>
      </c>
      <c r="H511" s="67" t="str">
        <f t="array" aca="1" ref="H511" ca="1">IF($I$1&lt;&gt;"y", "", IFERROR(INDEX(countrylistsize,MATCH(SMALL(NOT(countrylistsize="")*IF(ISNUMBER(countrylistsize),COUNTIF(countrylistsize,"&lt;="&amp;countrylistsize),COUNTIF(countrylistsize,"&lt;="&amp;countrylistsize)+SUM(ISNUMBER(countrylistsize))),ROWS(F$3:F511)+SUM(ISBLANK(countrylistsize))),NOT(countrylistsize="")*IF(ISNUMBER(countrylistsize),COUNTIF(countrylistsize,"&lt;="&amp;countrylistsize),COUNTIF(countrylistsize,"&lt;="&amp;countrylistsize)+SUM(ISNUMBER(countrylistsize))),0)), ""))</f>
        <v/>
      </c>
      <c r="I511" s="70"/>
      <c r="J511" s="67" t="str">
        <f t="array" aca="1" ref="J511" ca="1">IF($I$1&lt;&gt;"y", "", IFERROR(INDEX(admin1listsize,MATCH(SMALL(NOT(admin1listsize="")*IF(ISNUMBER(admin1listsize),COUNTIF(admin1listsize,"&lt;="&amp;admin1listsize),COUNTIF(admin1listsize,"&lt;="&amp;admin1listsize)+SUM(ISNUMBER(admin1listsize))),ROWS(D$3:D511)+SUM(ISBLANK(admin1listsize))),NOT(admin1listsize="")*IF(ISNUMBER(admin1listsize),COUNTIF(admin1listsize,"&lt;="&amp;admin1listsize),COUNTIF(admin1listsize,"&lt;="&amp;admin1listsize)+SUM(ISNUMBER(admin1listsize))),0)), ""))</f>
        <v/>
      </c>
      <c r="K511" s="71"/>
    </row>
    <row r="512" spans="1:11" s="1" customFormat="1" x14ac:dyDescent="0.25">
      <c r="A512" s="93" t="str">
        <f>IF($I$1&lt;&gt;"y", "", IF(ISBLANK(DATA!D513),"",IF(ISBLANK(DATA!K513),"NO DATA",DATA!K513)))</f>
        <v/>
      </c>
      <c r="B512" s="93" t="str">
        <f>IF($I$1&lt;&gt;"y", "",IF(ISBLANK(DATA!D513),"", IF(ISBLANK(DATA!L513),"NO DATA",DATA!L513)))</f>
        <v/>
      </c>
      <c r="C512" s="93" t="str">
        <f t="shared" si="23"/>
        <v/>
      </c>
      <c r="D512" s="93" t="str">
        <f>IF($I$1&lt;&gt;"y", "", IF(C513="", "", IFERROR(LOOKUP(2,1/(COUNTIF($D$2:D511,mergednames)=0),mergednames), "")))</f>
        <v/>
      </c>
      <c r="E512" s="93" t="str">
        <f t="shared" si="22"/>
        <v/>
      </c>
      <c r="F512" s="93" t="str">
        <f>IF($I$1&lt;&gt;"y", "", IF(A513="", "", IFERROR(LOOKUP(2,1/(COUNTIF($F$2:F511,get_country)=0),get_country), "")))</f>
        <v/>
      </c>
      <c r="G512" s="93" t="str">
        <f t="shared" si="21"/>
        <v/>
      </c>
      <c r="H512" s="67" t="str">
        <f t="array" aca="1" ref="H512" ca="1">IF($I$1&lt;&gt;"y", "", IFERROR(INDEX(countrylistsize,MATCH(SMALL(NOT(countrylistsize="")*IF(ISNUMBER(countrylistsize),COUNTIF(countrylistsize,"&lt;="&amp;countrylistsize),COUNTIF(countrylistsize,"&lt;="&amp;countrylistsize)+SUM(ISNUMBER(countrylistsize))),ROWS(F$3:F512)+SUM(ISBLANK(countrylistsize))),NOT(countrylistsize="")*IF(ISNUMBER(countrylistsize),COUNTIF(countrylistsize,"&lt;="&amp;countrylistsize),COUNTIF(countrylistsize,"&lt;="&amp;countrylistsize)+SUM(ISNUMBER(countrylistsize))),0)), ""))</f>
        <v/>
      </c>
      <c r="I512" s="70"/>
      <c r="J512" s="67" t="str">
        <f t="array" aca="1" ref="J512" ca="1">IF($I$1&lt;&gt;"y", "", IFERROR(INDEX(admin1listsize,MATCH(SMALL(NOT(admin1listsize="")*IF(ISNUMBER(admin1listsize),COUNTIF(admin1listsize,"&lt;="&amp;admin1listsize),COUNTIF(admin1listsize,"&lt;="&amp;admin1listsize)+SUM(ISNUMBER(admin1listsize))),ROWS(D$3:D512)+SUM(ISBLANK(admin1listsize))),NOT(admin1listsize="")*IF(ISNUMBER(admin1listsize),COUNTIF(admin1listsize,"&lt;="&amp;admin1listsize),COUNTIF(admin1listsize,"&lt;="&amp;admin1listsize)+SUM(ISNUMBER(admin1listsize))),0)), ""))</f>
        <v/>
      </c>
      <c r="K512" s="71"/>
    </row>
    <row r="513" spans="1:11" s="1" customFormat="1" x14ac:dyDescent="0.25">
      <c r="A513" s="93" t="str">
        <f>IF($I$1&lt;&gt;"y", "", IF(ISBLANK(DATA!D514),"",IF(ISBLANK(DATA!K514),"NO DATA",DATA!K514)))</f>
        <v/>
      </c>
      <c r="B513" s="93" t="str">
        <f>IF($I$1&lt;&gt;"y", "",IF(ISBLANK(DATA!D514),"", IF(ISBLANK(DATA!L514),"NO DATA",DATA!L514)))</f>
        <v/>
      </c>
      <c r="C513" s="93" t="str">
        <f t="shared" si="23"/>
        <v/>
      </c>
      <c r="D513" s="93" t="str">
        <f>IF($I$1&lt;&gt;"y", "", IF(C514="", "", IFERROR(LOOKUP(2,1/(COUNTIF($D$2:D512,mergednames)=0),mergednames), "")))</f>
        <v/>
      </c>
      <c r="E513" s="93" t="str">
        <f t="shared" si="22"/>
        <v/>
      </c>
      <c r="F513" s="93" t="str">
        <f>IF($I$1&lt;&gt;"y", "", IF(A514="", "", IFERROR(LOOKUP(2,1/(COUNTIF($F$2:F512,get_country)=0),get_country), "")))</f>
        <v/>
      </c>
      <c r="G513" s="93" t="str">
        <f t="shared" si="21"/>
        <v/>
      </c>
      <c r="H513" s="67" t="str">
        <f t="array" aca="1" ref="H513" ca="1">IF($I$1&lt;&gt;"y", "", IFERROR(INDEX(countrylistsize,MATCH(SMALL(NOT(countrylistsize="")*IF(ISNUMBER(countrylistsize),COUNTIF(countrylistsize,"&lt;="&amp;countrylistsize),COUNTIF(countrylistsize,"&lt;="&amp;countrylistsize)+SUM(ISNUMBER(countrylistsize))),ROWS(F$3:F513)+SUM(ISBLANK(countrylistsize))),NOT(countrylistsize="")*IF(ISNUMBER(countrylistsize),COUNTIF(countrylistsize,"&lt;="&amp;countrylistsize),COUNTIF(countrylistsize,"&lt;="&amp;countrylistsize)+SUM(ISNUMBER(countrylistsize))),0)), ""))</f>
        <v/>
      </c>
      <c r="I513" s="70"/>
      <c r="J513" s="67" t="str">
        <f t="array" aca="1" ref="J513" ca="1">IF($I$1&lt;&gt;"y", "", IFERROR(INDEX(admin1listsize,MATCH(SMALL(NOT(admin1listsize="")*IF(ISNUMBER(admin1listsize),COUNTIF(admin1listsize,"&lt;="&amp;admin1listsize),COUNTIF(admin1listsize,"&lt;="&amp;admin1listsize)+SUM(ISNUMBER(admin1listsize))),ROWS(D$3:D513)+SUM(ISBLANK(admin1listsize))),NOT(admin1listsize="")*IF(ISNUMBER(admin1listsize),COUNTIF(admin1listsize,"&lt;="&amp;admin1listsize),COUNTIF(admin1listsize,"&lt;="&amp;admin1listsize)+SUM(ISNUMBER(admin1listsize))),0)), ""))</f>
        <v/>
      </c>
      <c r="K513" s="71"/>
    </row>
    <row r="514" spans="1:11" s="1" customFormat="1" x14ac:dyDescent="0.25">
      <c r="A514" s="93" t="str">
        <f>IF($I$1&lt;&gt;"y", "", IF(ISBLANK(DATA!D515),"",IF(ISBLANK(DATA!K515),"NO DATA",DATA!K515)))</f>
        <v/>
      </c>
      <c r="B514" s="93" t="str">
        <f>IF($I$1&lt;&gt;"y", "",IF(ISBLANK(DATA!D515),"", IF(ISBLANK(DATA!L515),"NO DATA",DATA!L515)))</f>
        <v/>
      </c>
      <c r="C514" s="93" t="str">
        <f t="shared" si="23"/>
        <v/>
      </c>
      <c r="D514" s="93" t="str">
        <f>IF($I$1&lt;&gt;"y", "", IF(C515="", "", IFERROR(LOOKUP(2,1/(COUNTIF($D$2:D513,mergednames)=0),mergednames), "")))</f>
        <v/>
      </c>
      <c r="E514" s="93" t="str">
        <f t="shared" si="22"/>
        <v/>
      </c>
      <c r="F514" s="93" t="str">
        <f>IF($I$1&lt;&gt;"y", "", IF(A515="", "", IFERROR(LOOKUP(2,1/(COUNTIF($F$2:F513,get_country)=0),get_country), "")))</f>
        <v/>
      </c>
      <c r="G514" s="93" t="str">
        <f t="shared" si="21"/>
        <v/>
      </c>
      <c r="H514" s="67" t="str">
        <f t="array" aca="1" ref="H514" ca="1">IF($I$1&lt;&gt;"y", "", IFERROR(INDEX(countrylistsize,MATCH(SMALL(NOT(countrylistsize="")*IF(ISNUMBER(countrylistsize),COUNTIF(countrylistsize,"&lt;="&amp;countrylistsize),COUNTIF(countrylistsize,"&lt;="&amp;countrylistsize)+SUM(ISNUMBER(countrylistsize))),ROWS(F$3:F514)+SUM(ISBLANK(countrylistsize))),NOT(countrylistsize="")*IF(ISNUMBER(countrylistsize),COUNTIF(countrylistsize,"&lt;="&amp;countrylistsize),COUNTIF(countrylistsize,"&lt;="&amp;countrylistsize)+SUM(ISNUMBER(countrylistsize))),0)), ""))</f>
        <v/>
      </c>
      <c r="I514" s="70"/>
      <c r="J514" s="67" t="str">
        <f t="array" aca="1" ref="J514" ca="1">IF($I$1&lt;&gt;"y", "", IFERROR(INDEX(admin1listsize,MATCH(SMALL(NOT(admin1listsize="")*IF(ISNUMBER(admin1listsize),COUNTIF(admin1listsize,"&lt;="&amp;admin1listsize),COUNTIF(admin1listsize,"&lt;="&amp;admin1listsize)+SUM(ISNUMBER(admin1listsize))),ROWS(D$3:D514)+SUM(ISBLANK(admin1listsize))),NOT(admin1listsize="")*IF(ISNUMBER(admin1listsize),COUNTIF(admin1listsize,"&lt;="&amp;admin1listsize),COUNTIF(admin1listsize,"&lt;="&amp;admin1listsize)+SUM(ISNUMBER(admin1listsize))),0)), ""))</f>
        <v/>
      </c>
      <c r="K514" s="71"/>
    </row>
    <row r="515" spans="1:11" s="1" customFormat="1" x14ac:dyDescent="0.25">
      <c r="A515" s="93" t="str">
        <f>IF($I$1&lt;&gt;"y", "", IF(ISBLANK(DATA!D516),"",IF(ISBLANK(DATA!K516),"NO DATA",DATA!K516)))</f>
        <v/>
      </c>
      <c r="B515" s="93" t="str">
        <f>IF($I$1&lt;&gt;"y", "",IF(ISBLANK(DATA!D516),"", IF(ISBLANK(DATA!L516),"NO DATA",DATA!L516)))</f>
        <v/>
      </c>
      <c r="C515" s="93" t="str">
        <f t="shared" si="23"/>
        <v/>
      </c>
      <c r="D515" s="93" t="str">
        <f>IF($I$1&lt;&gt;"y", "", IF(C516="", "", IFERROR(LOOKUP(2,1/(COUNTIF($D$2:D514,mergednames)=0),mergednames), "")))</f>
        <v/>
      </c>
      <c r="E515" s="93" t="str">
        <f t="shared" si="22"/>
        <v/>
      </c>
      <c r="F515" s="93" t="str">
        <f>IF($I$1&lt;&gt;"y", "", IF(A516="", "", IFERROR(LOOKUP(2,1/(COUNTIF($F$2:F514,get_country)=0),get_country), "")))</f>
        <v/>
      </c>
      <c r="G515" s="93" t="str">
        <f t="shared" ref="G515:G578" si="24">IF($I$1&lt;&gt;"y", "", IF(F515="", "", G514+1))</f>
        <v/>
      </c>
      <c r="H515" s="67" t="str">
        <f t="array" aca="1" ref="H515" ca="1">IF($I$1&lt;&gt;"y", "", IFERROR(INDEX(countrylistsize,MATCH(SMALL(NOT(countrylistsize="")*IF(ISNUMBER(countrylistsize),COUNTIF(countrylistsize,"&lt;="&amp;countrylistsize),COUNTIF(countrylistsize,"&lt;="&amp;countrylistsize)+SUM(ISNUMBER(countrylistsize))),ROWS(F$3:F515)+SUM(ISBLANK(countrylistsize))),NOT(countrylistsize="")*IF(ISNUMBER(countrylistsize),COUNTIF(countrylistsize,"&lt;="&amp;countrylistsize),COUNTIF(countrylistsize,"&lt;="&amp;countrylistsize)+SUM(ISNUMBER(countrylistsize))),0)), ""))</f>
        <v/>
      </c>
      <c r="I515" s="70"/>
      <c r="J515" s="67" t="str">
        <f t="array" aca="1" ref="J515" ca="1">IF($I$1&lt;&gt;"y", "", IFERROR(INDEX(admin1listsize,MATCH(SMALL(NOT(admin1listsize="")*IF(ISNUMBER(admin1listsize),COUNTIF(admin1listsize,"&lt;="&amp;admin1listsize),COUNTIF(admin1listsize,"&lt;="&amp;admin1listsize)+SUM(ISNUMBER(admin1listsize))),ROWS(D$3:D515)+SUM(ISBLANK(admin1listsize))),NOT(admin1listsize="")*IF(ISNUMBER(admin1listsize),COUNTIF(admin1listsize,"&lt;="&amp;admin1listsize),COUNTIF(admin1listsize,"&lt;="&amp;admin1listsize)+SUM(ISNUMBER(admin1listsize))),0)), ""))</f>
        <v/>
      </c>
      <c r="K515" s="71"/>
    </row>
    <row r="516" spans="1:11" s="1" customFormat="1" x14ac:dyDescent="0.25">
      <c r="A516" s="93" t="str">
        <f>IF($I$1&lt;&gt;"y", "", IF(ISBLANK(DATA!D517),"",IF(ISBLANK(DATA!K517),"NO DATA",DATA!K517)))</f>
        <v/>
      </c>
      <c r="B516" s="93" t="str">
        <f>IF($I$1&lt;&gt;"y", "",IF(ISBLANK(DATA!D517),"", IF(ISBLANK(DATA!L517),"NO DATA",DATA!L517)))</f>
        <v/>
      </c>
      <c r="C516" s="93" t="str">
        <f t="shared" si="23"/>
        <v/>
      </c>
      <c r="D516" s="93" t="str">
        <f>IF($I$1&lt;&gt;"y", "", IF(C517="", "", IFERROR(LOOKUP(2,1/(COUNTIF($D$2:D515,mergednames)=0),mergednames), "")))</f>
        <v/>
      </c>
      <c r="E516" s="93" t="str">
        <f t="shared" ref="E516:E579" si="25">IF($I$1&lt;&gt;"y", "", IF(D516="", "", E515+1))</f>
        <v/>
      </c>
      <c r="F516" s="93" t="str">
        <f>IF($I$1&lt;&gt;"y", "", IF(A517="", "", IFERROR(LOOKUP(2,1/(COUNTIF($F$2:F515,get_country)=0),get_country), "")))</f>
        <v/>
      </c>
      <c r="G516" s="93" t="str">
        <f t="shared" si="24"/>
        <v/>
      </c>
      <c r="H516" s="67" t="str">
        <f t="array" aca="1" ref="H516" ca="1">IF($I$1&lt;&gt;"y", "", IFERROR(INDEX(countrylistsize,MATCH(SMALL(NOT(countrylistsize="")*IF(ISNUMBER(countrylistsize),COUNTIF(countrylistsize,"&lt;="&amp;countrylistsize),COUNTIF(countrylistsize,"&lt;="&amp;countrylistsize)+SUM(ISNUMBER(countrylistsize))),ROWS(F$3:F516)+SUM(ISBLANK(countrylistsize))),NOT(countrylistsize="")*IF(ISNUMBER(countrylistsize),COUNTIF(countrylistsize,"&lt;="&amp;countrylistsize),COUNTIF(countrylistsize,"&lt;="&amp;countrylistsize)+SUM(ISNUMBER(countrylistsize))),0)), ""))</f>
        <v/>
      </c>
      <c r="I516" s="70"/>
      <c r="J516" s="67" t="str">
        <f t="array" aca="1" ref="J516" ca="1">IF($I$1&lt;&gt;"y", "", IFERROR(INDEX(admin1listsize,MATCH(SMALL(NOT(admin1listsize="")*IF(ISNUMBER(admin1listsize),COUNTIF(admin1listsize,"&lt;="&amp;admin1listsize),COUNTIF(admin1listsize,"&lt;="&amp;admin1listsize)+SUM(ISNUMBER(admin1listsize))),ROWS(D$3:D516)+SUM(ISBLANK(admin1listsize))),NOT(admin1listsize="")*IF(ISNUMBER(admin1listsize),COUNTIF(admin1listsize,"&lt;="&amp;admin1listsize),COUNTIF(admin1listsize,"&lt;="&amp;admin1listsize)+SUM(ISNUMBER(admin1listsize))),0)), ""))</f>
        <v/>
      </c>
      <c r="K516" s="71"/>
    </row>
    <row r="517" spans="1:11" s="1" customFormat="1" x14ac:dyDescent="0.25">
      <c r="A517" s="93" t="str">
        <f>IF($I$1&lt;&gt;"y", "", IF(ISBLANK(DATA!D518),"",IF(ISBLANK(DATA!K518),"NO DATA",DATA!K518)))</f>
        <v/>
      </c>
      <c r="B517" s="93" t="str">
        <f>IF($I$1&lt;&gt;"y", "",IF(ISBLANK(DATA!D518),"", IF(ISBLANK(DATA!L518),"NO DATA",DATA!L518)))</f>
        <v/>
      </c>
      <c r="C517" s="93" t="str">
        <f t="shared" ref="C517:C580" si="26">IF($I$1&lt;&gt;"y", "", IF(A517="", "", A517&amp;"@"&amp;B517))</f>
        <v/>
      </c>
      <c r="D517" s="93" t="str">
        <f>IF($I$1&lt;&gt;"y", "", IF(C518="", "", IFERROR(LOOKUP(2,1/(COUNTIF($D$2:D516,mergednames)=0),mergednames), "")))</f>
        <v/>
      </c>
      <c r="E517" s="93" t="str">
        <f t="shared" si="25"/>
        <v/>
      </c>
      <c r="F517" s="93" t="str">
        <f>IF($I$1&lt;&gt;"y", "", IF(A518="", "", IFERROR(LOOKUP(2,1/(COUNTIF($F$2:F516,get_country)=0),get_country), "")))</f>
        <v/>
      </c>
      <c r="G517" s="93" t="str">
        <f t="shared" si="24"/>
        <v/>
      </c>
      <c r="H517" s="67" t="str">
        <f t="array" aca="1" ref="H517" ca="1">IF($I$1&lt;&gt;"y", "", IFERROR(INDEX(countrylistsize,MATCH(SMALL(NOT(countrylistsize="")*IF(ISNUMBER(countrylistsize),COUNTIF(countrylistsize,"&lt;="&amp;countrylistsize),COUNTIF(countrylistsize,"&lt;="&amp;countrylistsize)+SUM(ISNUMBER(countrylistsize))),ROWS(F$3:F517)+SUM(ISBLANK(countrylistsize))),NOT(countrylistsize="")*IF(ISNUMBER(countrylistsize),COUNTIF(countrylistsize,"&lt;="&amp;countrylistsize),COUNTIF(countrylistsize,"&lt;="&amp;countrylistsize)+SUM(ISNUMBER(countrylistsize))),0)), ""))</f>
        <v/>
      </c>
      <c r="I517" s="70"/>
      <c r="J517" s="67" t="str">
        <f t="array" aca="1" ref="J517" ca="1">IF($I$1&lt;&gt;"y", "", IFERROR(INDEX(admin1listsize,MATCH(SMALL(NOT(admin1listsize="")*IF(ISNUMBER(admin1listsize),COUNTIF(admin1listsize,"&lt;="&amp;admin1listsize),COUNTIF(admin1listsize,"&lt;="&amp;admin1listsize)+SUM(ISNUMBER(admin1listsize))),ROWS(D$3:D517)+SUM(ISBLANK(admin1listsize))),NOT(admin1listsize="")*IF(ISNUMBER(admin1listsize),COUNTIF(admin1listsize,"&lt;="&amp;admin1listsize),COUNTIF(admin1listsize,"&lt;="&amp;admin1listsize)+SUM(ISNUMBER(admin1listsize))),0)), ""))</f>
        <v/>
      </c>
      <c r="K517" s="71"/>
    </row>
    <row r="518" spans="1:11" s="1" customFormat="1" x14ac:dyDescent="0.25">
      <c r="A518" s="93" t="str">
        <f>IF($I$1&lt;&gt;"y", "", IF(ISBLANK(DATA!D519),"",IF(ISBLANK(DATA!K519),"NO DATA",DATA!K519)))</f>
        <v/>
      </c>
      <c r="B518" s="93" t="str">
        <f>IF($I$1&lt;&gt;"y", "",IF(ISBLANK(DATA!D519),"", IF(ISBLANK(DATA!L519),"NO DATA",DATA!L519)))</f>
        <v/>
      </c>
      <c r="C518" s="93" t="str">
        <f t="shared" si="26"/>
        <v/>
      </c>
      <c r="D518" s="93" t="str">
        <f>IF($I$1&lt;&gt;"y", "", IF(C519="", "", IFERROR(LOOKUP(2,1/(COUNTIF($D$2:D517,mergednames)=0),mergednames), "")))</f>
        <v/>
      </c>
      <c r="E518" s="93" t="str">
        <f t="shared" si="25"/>
        <v/>
      </c>
      <c r="F518" s="93" t="str">
        <f>IF($I$1&lt;&gt;"y", "", IF(A519="", "", IFERROR(LOOKUP(2,1/(COUNTIF($F$2:F517,get_country)=0),get_country), "")))</f>
        <v/>
      </c>
      <c r="G518" s="93" t="str">
        <f t="shared" si="24"/>
        <v/>
      </c>
      <c r="H518" s="67" t="str">
        <f t="array" aca="1" ref="H518" ca="1">IF($I$1&lt;&gt;"y", "", IFERROR(INDEX(countrylistsize,MATCH(SMALL(NOT(countrylistsize="")*IF(ISNUMBER(countrylistsize),COUNTIF(countrylistsize,"&lt;="&amp;countrylistsize),COUNTIF(countrylistsize,"&lt;="&amp;countrylistsize)+SUM(ISNUMBER(countrylistsize))),ROWS(F$3:F518)+SUM(ISBLANK(countrylistsize))),NOT(countrylistsize="")*IF(ISNUMBER(countrylistsize),COUNTIF(countrylistsize,"&lt;="&amp;countrylistsize),COUNTIF(countrylistsize,"&lt;="&amp;countrylistsize)+SUM(ISNUMBER(countrylistsize))),0)), ""))</f>
        <v/>
      </c>
      <c r="I518" s="70"/>
      <c r="J518" s="67" t="str">
        <f t="array" aca="1" ref="J518" ca="1">IF($I$1&lt;&gt;"y", "", IFERROR(INDEX(admin1listsize,MATCH(SMALL(NOT(admin1listsize="")*IF(ISNUMBER(admin1listsize),COUNTIF(admin1listsize,"&lt;="&amp;admin1listsize),COUNTIF(admin1listsize,"&lt;="&amp;admin1listsize)+SUM(ISNUMBER(admin1listsize))),ROWS(D$3:D518)+SUM(ISBLANK(admin1listsize))),NOT(admin1listsize="")*IF(ISNUMBER(admin1listsize),COUNTIF(admin1listsize,"&lt;="&amp;admin1listsize),COUNTIF(admin1listsize,"&lt;="&amp;admin1listsize)+SUM(ISNUMBER(admin1listsize))),0)), ""))</f>
        <v/>
      </c>
      <c r="K518" s="71"/>
    </row>
    <row r="519" spans="1:11" s="1" customFormat="1" x14ac:dyDescent="0.25">
      <c r="A519" s="93" t="str">
        <f>IF($I$1&lt;&gt;"y", "", IF(ISBLANK(DATA!D520),"",IF(ISBLANK(DATA!K520),"NO DATA",DATA!K520)))</f>
        <v/>
      </c>
      <c r="B519" s="93" t="str">
        <f>IF($I$1&lt;&gt;"y", "",IF(ISBLANK(DATA!D520),"", IF(ISBLANK(DATA!L520),"NO DATA",DATA!L520)))</f>
        <v/>
      </c>
      <c r="C519" s="93" t="str">
        <f t="shared" si="26"/>
        <v/>
      </c>
      <c r="D519" s="93" t="str">
        <f>IF($I$1&lt;&gt;"y", "", IF(C520="", "", IFERROR(LOOKUP(2,1/(COUNTIF($D$2:D518,mergednames)=0),mergednames), "")))</f>
        <v/>
      </c>
      <c r="E519" s="93" t="str">
        <f t="shared" si="25"/>
        <v/>
      </c>
      <c r="F519" s="93" t="str">
        <f>IF($I$1&lt;&gt;"y", "", IF(A520="", "", IFERROR(LOOKUP(2,1/(COUNTIF($F$2:F518,get_country)=0),get_country), "")))</f>
        <v/>
      </c>
      <c r="G519" s="93" t="str">
        <f t="shared" si="24"/>
        <v/>
      </c>
      <c r="H519" s="67" t="str">
        <f t="array" aca="1" ref="H519" ca="1">IF($I$1&lt;&gt;"y", "", IFERROR(INDEX(countrylistsize,MATCH(SMALL(NOT(countrylistsize="")*IF(ISNUMBER(countrylistsize),COUNTIF(countrylistsize,"&lt;="&amp;countrylistsize),COUNTIF(countrylistsize,"&lt;="&amp;countrylistsize)+SUM(ISNUMBER(countrylistsize))),ROWS(F$3:F519)+SUM(ISBLANK(countrylistsize))),NOT(countrylistsize="")*IF(ISNUMBER(countrylistsize),COUNTIF(countrylistsize,"&lt;="&amp;countrylistsize),COUNTIF(countrylistsize,"&lt;="&amp;countrylistsize)+SUM(ISNUMBER(countrylistsize))),0)), ""))</f>
        <v/>
      </c>
      <c r="I519" s="70"/>
      <c r="J519" s="67" t="str">
        <f t="array" aca="1" ref="J519" ca="1">IF($I$1&lt;&gt;"y", "", IFERROR(INDEX(admin1listsize,MATCH(SMALL(NOT(admin1listsize="")*IF(ISNUMBER(admin1listsize),COUNTIF(admin1listsize,"&lt;="&amp;admin1listsize),COUNTIF(admin1listsize,"&lt;="&amp;admin1listsize)+SUM(ISNUMBER(admin1listsize))),ROWS(D$3:D519)+SUM(ISBLANK(admin1listsize))),NOT(admin1listsize="")*IF(ISNUMBER(admin1listsize),COUNTIF(admin1listsize,"&lt;="&amp;admin1listsize),COUNTIF(admin1listsize,"&lt;="&amp;admin1listsize)+SUM(ISNUMBER(admin1listsize))),0)), ""))</f>
        <v/>
      </c>
      <c r="K519" s="71"/>
    </row>
    <row r="520" spans="1:11" s="1" customFormat="1" x14ac:dyDescent="0.25">
      <c r="A520" s="93" t="str">
        <f>IF($I$1&lt;&gt;"y", "", IF(ISBLANK(DATA!D521),"",IF(ISBLANK(DATA!K521),"NO DATA",DATA!K521)))</f>
        <v/>
      </c>
      <c r="B520" s="93" t="str">
        <f>IF($I$1&lt;&gt;"y", "",IF(ISBLANK(DATA!D521),"", IF(ISBLANK(DATA!L521),"NO DATA",DATA!L521)))</f>
        <v/>
      </c>
      <c r="C520" s="93" t="str">
        <f t="shared" si="26"/>
        <v/>
      </c>
      <c r="D520" s="93" t="str">
        <f>IF($I$1&lt;&gt;"y", "", IF(C521="", "", IFERROR(LOOKUP(2,1/(COUNTIF($D$2:D519,mergednames)=0),mergednames), "")))</f>
        <v/>
      </c>
      <c r="E520" s="93" t="str">
        <f t="shared" si="25"/>
        <v/>
      </c>
      <c r="F520" s="93" t="str">
        <f>IF($I$1&lt;&gt;"y", "", IF(A521="", "", IFERROR(LOOKUP(2,1/(COUNTIF($F$2:F519,get_country)=0),get_country), "")))</f>
        <v/>
      </c>
      <c r="G520" s="93" t="str">
        <f t="shared" si="24"/>
        <v/>
      </c>
      <c r="H520" s="67" t="str">
        <f t="array" aca="1" ref="H520" ca="1">IF($I$1&lt;&gt;"y", "", IFERROR(INDEX(countrylistsize,MATCH(SMALL(NOT(countrylistsize="")*IF(ISNUMBER(countrylistsize),COUNTIF(countrylistsize,"&lt;="&amp;countrylistsize),COUNTIF(countrylistsize,"&lt;="&amp;countrylistsize)+SUM(ISNUMBER(countrylistsize))),ROWS(F$3:F520)+SUM(ISBLANK(countrylistsize))),NOT(countrylistsize="")*IF(ISNUMBER(countrylistsize),COUNTIF(countrylistsize,"&lt;="&amp;countrylistsize),COUNTIF(countrylistsize,"&lt;="&amp;countrylistsize)+SUM(ISNUMBER(countrylistsize))),0)), ""))</f>
        <v/>
      </c>
      <c r="I520" s="70"/>
      <c r="J520" s="67" t="str">
        <f t="array" aca="1" ref="J520" ca="1">IF($I$1&lt;&gt;"y", "", IFERROR(INDEX(admin1listsize,MATCH(SMALL(NOT(admin1listsize="")*IF(ISNUMBER(admin1listsize),COUNTIF(admin1listsize,"&lt;="&amp;admin1listsize),COUNTIF(admin1listsize,"&lt;="&amp;admin1listsize)+SUM(ISNUMBER(admin1listsize))),ROWS(D$3:D520)+SUM(ISBLANK(admin1listsize))),NOT(admin1listsize="")*IF(ISNUMBER(admin1listsize),COUNTIF(admin1listsize,"&lt;="&amp;admin1listsize),COUNTIF(admin1listsize,"&lt;="&amp;admin1listsize)+SUM(ISNUMBER(admin1listsize))),0)), ""))</f>
        <v/>
      </c>
      <c r="K520" s="71"/>
    </row>
    <row r="521" spans="1:11" s="1" customFormat="1" x14ac:dyDescent="0.25">
      <c r="A521" s="93" t="str">
        <f>IF($I$1&lt;&gt;"y", "", IF(ISBLANK(DATA!D522),"",IF(ISBLANK(DATA!K522),"NO DATA",DATA!K522)))</f>
        <v/>
      </c>
      <c r="B521" s="93" t="str">
        <f>IF($I$1&lt;&gt;"y", "",IF(ISBLANK(DATA!D522),"", IF(ISBLANK(DATA!L522),"NO DATA",DATA!L522)))</f>
        <v/>
      </c>
      <c r="C521" s="93" t="str">
        <f t="shared" si="26"/>
        <v/>
      </c>
      <c r="D521" s="93" t="str">
        <f>IF($I$1&lt;&gt;"y", "", IF(C522="", "", IFERROR(LOOKUP(2,1/(COUNTIF($D$2:D520,mergednames)=0),mergednames), "")))</f>
        <v/>
      </c>
      <c r="E521" s="93" t="str">
        <f t="shared" si="25"/>
        <v/>
      </c>
      <c r="F521" s="93" t="str">
        <f>IF($I$1&lt;&gt;"y", "", IF(A522="", "", IFERROR(LOOKUP(2,1/(COUNTIF($F$2:F520,get_country)=0),get_country), "")))</f>
        <v/>
      </c>
      <c r="G521" s="93" t="str">
        <f t="shared" si="24"/>
        <v/>
      </c>
      <c r="H521" s="67" t="str">
        <f t="array" aca="1" ref="H521" ca="1">IF($I$1&lt;&gt;"y", "", IFERROR(INDEX(countrylistsize,MATCH(SMALL(NOT(countrylistsize="")*IF(ISNUMBER(countrylistsize),COUNTIF(countrylistsize,"&lt;="&amp;countrylistsize),COUNTIF(countrylistsize,"&lt;="&amp;countrylistsize)+SUM(ISNUMBER(countrylistsize))),ROWS(F$3:F521)+SUM(ISBLANK(countrylistsize))),NOT(countrylistsize="")*IF(ISNUMBER(countrylistsize),COUNTIF(countrylistsize,"&lt;="&amp;countrylistsize),COUNTIF(countrylistsize,"&lt;="&amp;countrylistsize)+SUM(ISNUMBER(countrylistsize))),0)), ""))</f>
        <v/>
      </c>
      <c r="I521" s="70"/>
      <c r="J521" s="67" t="str">
        <f t="array" aca="1" ref="J521" ca="1">IF($I$1&lt;&gt;"y", "", IFERROR(INDEX(admin1listsize,MATCH(SMALL(NOT(admin1listsize="")*IF(ISNUMBER(admin1listsize),COUNTIF(admin1listsize,"&lt;="&amp;admin1listsize),COUNTIF(admin1listsize,"&lt;="&amp;admin1listsize)+SUM(ISNUMBER(admin1listsize))),ROWS(D$3:D521)+SUM(ISBLANK(admin1listsize))),NOT(admin1listsize="")*IF(ISNUMBER(admin1listsize),COUNTIF(admin1listsize,"&lt;="&amp;admin1listsize),COUNTIF(admin1listsize,"&lt;="&amp;admin1listsize)+SUM(ISNUMBER(admin1listsize))),0)), ""))</f>
        <v/>
      </c>
      <c r="K521" s="71"/>
    </row>
    <row r="522" spans="1:11" s="1" customFormat="1" x14ac:dyDescent="0.25">
      <c r="A522" s="93" t="str">
        <f>IF($I$1&lt;&gt;"y", "", IF(ISBLANK(DATA!D523),"",IF(ISBLANK(DATA!K523),"NO DATA",DATA!K523)))</f>
        <v/>
      </c>
      <c r="B522" s="93" t="str">
        <f>IF($I$1&lt;&gt;"y", "",IF(ISBLANK(DATA!D523),"", IF(ISBLANK(DATA!L523),"NO DATA",DATA!L523)))</f>
        <v/>
      </c>
      <c r="C522" s="93" t="str">
        <f t="shared" si="26"/>
        <v/>
      </c>
      <c r="D522" s="93" t="str">
        <f>IF($I$1&lt;&gt;"y", "", IF(C523="", "", IFERROR(LOOKUP(2,1/(COUNTIF($D$2:D521,mergednames)=0),mergednames), "")))</f>
        <v/>
      </c>
      <c r="E522" s="93" t="str">
        <f t="shared" si="25"/>
        <v/>
      </c>
      <c r="F522" s="93" t="str">
        <f>IF($I$1&lt;&gt;"y", "", IF(A523="", "", IFERROR(LOOKUP(2,1/(COUNTIF($F$2:F521,get_country)=0),get_country), "")))</f>
        <v/>
      </c>
      <c r="G522" s="93" t="str">
        <f t="shared" si="24"/>
        <v/>
      </c>
      <c r="H522" s="67" t="str">
        <f t="array" aca="1" ref="H522" ca="1">IF($I$1&lt;&gt;"y", "", IFERROR(INDEX(countrylistsize,MATCH(SMALL(NOT(countrylistsize="")*IF(ISNUMBER(countrylistsize),COUNTIF(countrylistsize,"&lt;="&amp;countrylistsize),COUNTIF(countrylistsize,"&lt;="&amp;countrylistsize)+SUM(ISNUMBER(countrylistsize))),ROWS(F$3:F522)+SUM(ISBLANK(countrylistsize))),NOT(countrylistsize="")*IF(ISNUMBER(countrylistsize),COUNTIF(countrylistsize,"&lt;="&amp;countrylistsize),COUNTIF(countrylistsize,"&lt;="&amp;countrylistsize)+SUM(ISNUMBER(countrylistsize))),0)), ""))</f>
        <v/>
      </c>
      <c r="I522" s="70"/>
      <c r="J522" s="67" t="str">
        <f t="array" aca="1" ref="J522" ca="1">IF($I$1&lt;&gt;"y", "", IFERROR(INDEX(admin1listsize,MATCH(SMALL(NOT(admin1listsize="")*IF(ISNUMBER(admin1listsize),COUNTIF(admin1listsize,"&lt;="&amp;admin1listsize),COUNTIF(admin1listsize,"&lt;="&amp;admin1listsize)+SUM(ISNUMBER(admin1listsize))),ROWS(D$3:D522)+SUM(ISBLANK(admin1listsize))),NOT(admin1listsize="")*IF(ISNUMBER(admin1listsize),COUNTIF(admin1listsize,"&lt;="&amp;admin1listsize),COUNTIF(admin1listsize,"&lt;="&amp;admin1listsize)+SUM(ISNUMBER(admin1listsize))),0)), ""))</f>
        <v/>
      </c>
      <c r="K522" s="71"/>
    </row>
    <row r="523" spans="1:11" s="1" customFormat="1" x14ac:dyDescent="0.25">
      <c r="A523" s="93" t="str">
        <f>IF($I$1&lt;&gt;"y", "", IF(ISBLANK(DATA!D524),"",IF(ISBLANK(DATA!K524),"NO DATA",DATA!K524)))</f>
        <v/>
      </c>
      <c r="B523" s="93" t="str">
        <f>IF($I$1&lt;&gt;"y", "",IF(ISBLANK(DATA!D524),"", IF(ISBLANK(DATA!L524),"NO DATA",DATA!L524)))</f>
        <v/>
      </c>
      <c r="C523" s="93" t="str">
        <f t="shared" si="26"/>
        <v/>
      </c>
      <c r="D523" s="93" t="str">
        <f>IF($I$1&lt;&gt;"y", "", IF(C524="", "", IFERROR(LOOKUP(2,1/(COUNTIF($D$2:D522,mergednames)=0),mergednames), "")))</f>
        <v/>
      </c>
      <c r="E523" s="93" t="str">
        <f t="shared" si="25"/>
        <v/>
      </c>
      <c r="F523" s="93" t="str">
        <f>IF($I$1&lt;&gt;"y", "", IF(A524="", "", IFERROR(LOOKUP(2,1/(COUNTIF($F$2:F522,get_country)=0),get_country), "")))</f>
        <v/>
      </c>
      <c r="G523" s="93" t="str">
        <f t="shared" si="24"/>
        <v/>
      </c>
      <c r="H523" s="67" t="str">
        <f t="array" aca="1" ref="H523" ca="1">IF($I$1&lt;&gt;"y", "", IFERROR(INDEX(countrylistsize,MATCH(SMALL(NOT(countrylistsize="")*IF(ISNUMBER(countrylistsize),COUNTIF(countrylistsize,"&lt;="&amp;countrylistsize),COUNTIF(countrylistsize,"&lt;="&amp;countrylistsize)+SUM(ISNUMBER(countrylistsize))),ROWS(F$3:F523)+SUM(ISBLANK(countrylistsize))),NOT(countrylistsize="")*IF(ISNUMBER(countrylistsize),COUNTIF(countrylistsize,"&lt;="&amp;countrylistsize),COUNTIF(countrylistsize,"&lt;="&amp;countrylistsize)+SUM(ISNUMBER(countrylistsize))),0)), ""))</f>
        <v/>
      </c>
      <c r="I523" s="70"/>
      <c r="J523" s="67" t="str">
        <f t="array" aca="1" ref="J523" ca="1">IF($I$1&lt;&gt;"y", "", IFERROR(INDEX(admin1listsize,MATCH(SMALL(NOT(admin1listsize="")*IF(ISNUMBER(admin1listsize),COUNTIF(admin1listsize,"&lt;="&amp;admin1listsize),COUNTIF(admin1listsize,"&lt;="&amp;admin1listsize)+SUM(ISNUMBER(admin1listsize))),ROWS(D$3:D523)+SUM(ISBLANK(admin1listsize))),NOT(admin1listsize="")*IF(ISNUMBER(admin1listsize),COUNTIF(admin1listsize,"&lt;="&amp;admin1listsize),COUNTIF(admin1listsize,"&lt;="&amp;admin1listsize)+SUM(ISNUMBER(admin1listsize))),0)), ""))</f>
        <v/>
      </c>
      <c r="K523" s="71"/>
    </row>
    <row r="524" spans="1:11" s="1" customFormat="1" x14ac:dyDescent="0.25">
      <c r="A524" s="93" t="str">
        <f>IF($I$1&lt;&gt;"y", "", IF(ISBLANK(DATA!D525),"",IF(ISBLANK(DATA!K525),"NO DATA",DATA!K525)))</f>
        <v/>
      </c>
      <c r="B524" s="93" t="str">
        <f>IF($I$1&lt;&gt;"y", "",IF(ISBLANK(DATA!D525),"", IF(ISBLANK(DATA!L525),"NO DATA",DATA!L525)))</f>
        <v/>
      </c>
      <c r="C524" s="93" t="str">
        <f t="shared" si="26"/>
        <v/>
      </c>
      <c r="D524" s="93" t="str">
        <f>IF($I$1&lt;&gt;"y", "", IF(C525="", "", IFERROR(LOOKUP(2,1/(COUNTIF($D$2:D523,mergednames)=0),mergednames), "")))</f>
        <v/>
      </c>
      <c r="E524" s="93" t="str">
        <f t="shared" si="25"/>
        <v/>
      </c>
      <c r="F524" s="93" t="str">
        <f>IF($I$1&lt;&gt;"y", "", IF(A525="", "", IFERROR(LOOKUP(2,1/(COUNTIF($F$2:F523,get_country)=0),get_country), "")))</f>
        <v/>
      </c>
      <c r="G524" s="93" t="str">
        <f t="shared" si="24"/>
        <v/>
      </c>
      <c r="H524" s="67" t="str">
        <f t="array" aca="1" ref="H524" ca="1">IF($I$1&lt;&gt;"y", "", IFERROR(INDEX(countrylistsize,MATCH(SMALL(NOT(countrylistsize="")*IF(ISNUMBER(countrylistsize),COUNTIF(countrylistsize,"&lt;="&amp;countrylistsize),COUNTIF(countrylistsize,"&lt;="&amp;countrylistsize)+SUM(ISNUMBER(countrylistsize))),ROWS(F$3:F524)+SUM(ISBLANK(countrylistsize))),NOT(countrylistsize="")*IF(ISNUMBER(countrylistsize),COUNTIF(countrylistsize,"&lt;="&amp;countrylistsize),COUNTIF(countrylistsize,"&lt;="&amp;countrylistsize)+SUM(ISNUMBER(countrylistsize))),0)), ""))</f>
        <v/>
      </c>
      <c r="I524" s="70"/>
      <c r="J524" s="67" t="str">
        <f t="array" aca="1" ref="J524" ca="1">IF($I$1&lt;&gt;"y", "", IFERROR(INDEX(admin1listsize,MATCH(SMALL(NOT(admin1listsize="")*IF(ISNUMBER(admin1listsize),COUNTIF(admin1listsize,"&lt;="&amp;admin1listsize),COUNTIF(admin1listsize,"&lt;="&amp;admin1listsize)+SUM(ISNUMBER(admin1listsize))),ROWS(D$3:D524)+SUM(ISBLANK(admin1listsize))),NOT(admin1listsize="")*IF(ISNUMBER(admin1listsize),COUNTIF(admin1listsize,"&lt;="&amp;admin1listsize),COUNTIF(admin1listsize,"&lt;="&amp;admin1listsize)+SUM(ISNUMBER(admin1listsize))),0)), ""))</f>
        <v/>
      </c>
      <c r="K524" s="71"/>
    </row>
    <row r="525" spans="1:11" s="1" customFormat="1" x14ac:dyDescent="0.25">
      <c r="A525" s="93" t="str">
        <f>IF($I$1&lt;&gt;"y", "", IF(ISBLANK(DATA!D526),"",IF(ISBLANK(DATA!K526),"NO DATA",DATA!K526)))</f>
        <v/>
      </c>
      <c r="B525" s="93" t="str">
        <f>IF($I$1&lt;&gt;"y", "",IF(ISBLANK(DATA!D526),"", IF(ISBLANK(DATA!L526),"NO DATA",DATA!L526)))</f>
        <v/>
      </c>
      <c r="C525" s="93" t="str">
        <f t="shared" si="26"/>
        <v/>
      </c>
      <c r="D525" s="93" t="str">
        <f>IF($I$1&lt;&gt;"y", "", IF(C526="", "", IFERROR(LOOKUP(2,1/(COUNTIF($D$2:D524,mergednames)=0),mergednames), "")))</f>
        <v/>
      </c>
      <c r="E525" s="93" t="str">
        <f t="shared" si="25"/>
        <v/>
      </c>
      <c r="F525" s="93" t="str">
        <f>IF($I$1&lt;&gt;"y", "", IF(A526="", "", IFERROR(LOOKUP(2,1/(COUNTIF($F$2:F524,get_country)=0),get_country), "")))</f>
        <v/>
      </c>
      <c r="G525" s="93" t="str">
        <f t="shared" si="24"/>
        <v/>
      </c>
      <c r="H525" s="67" t="str">
        <f t="array" aca="1" ref="H525" ca="1">IF($I$1&lt;&gt;"y", "", IFERROR(INDEX(countrylistsize,MATCH(SMALL(NOT(countrylistsize="")*IF(ISNUMBER(countrylistsize),COUNTIF(countrylistsize,"&lt;="&amp;countrylistsize),COUNTIF(countrylistsize,"&lt;="&amp;countrylistsize)+SUM(ISNUMBER(countrylistsize))),ROWS(F$3:F525)+SUM(ISBLANK(countrylistsize))),NOT(countrylistsize="")*IF(ISNUMBER(countrylistsize),COUNTIF(countrylistsize,"&lt;="&amp;countrylistsize),COUNTIF(countrylistsize,"&lt;="&amp;countrylistsize)+SUM(ISNUMBER(countrylistsize))),0)), ""))</f>
        <v/>
      </c>
      <c r="I525" s="70"/>
      <c r="J525" s="67" t="str">
        <f t="array" aca="1" ref="J525" ca="1">IF($I$1&lt;&gt;"y", "", IFERROR(INDEX(admin1listsize,MATCH(SMALL(NOT(admin1listsize="")*IF(ISNUMBER(admin1listsize),COUNTIF(admin1listsize,"&lt;="&amp;admin1listsize),COUNTIF(admin1listsize,"&lt;="&amp;admin1listsize)+SUM(ISNUMBER(admin1listsize))),ROWS(D$3:D525)+SUM(ISBLANK(admin1listsize))),NOT(admin1listsize="")*IF(ISNUMBER(admin1listsize),COUNTIF(admin1listsize,"&lt;="&amp;admin1listsize),COUNTIF(admin1listsize,"&lt;="&amp;admin1listsize)+SUM(ISNUMBER(admin1listsize))),0)), ""))</f>
        <v/>
      </c>
      <c r="K525" s="71"/>
    </row>
    <row r="526" spans="1:11" s="1" customFormat="1" x14ac:dyDescent="0.25">
      <c r="A526" s="93" t="str">
        <f>IF($I$1&lt;&gt;"y", "", IF(ISBLANK(DATA!D527),"",IF(ISBLANK(DATA!K527),"NO DATA",DATA!K527)))</f>
        <v/>
      </c>
      <c r="B526" s="93" t="str">
        <f>IF($I$1&lt;&gt;"y", "",IF(ISBLANK(DATA!D527),"", IF(ISBLANK(DATA!L527),"NO DATA",DATA!L527)))</f>
        <v/>
      </c>
      <c r="C526" s="93" t="str">
        <f t="shared" si="26"/>
        <v/>
      </c>
      <c r="D526" s="93" t="str">
        <f>IF($I$1&lt;&gt;"y", "", IF(C527="", "", IFERROR(LOOKUP(2,1/(COUNTIF($D$2:D525,mergednames)=0),mergednames), "")))</f>
        <v/>
      </c>
      <c r="E526" s="93" t="str">
        <f t="shared" si="25"/>
        <v/>
      </c>
      <c r="F526" s="93" t="str">
        <f>IF($I$1&lt;&gt;"y", "", IF(A527="", "", IFERROR(LOOKUP(2,1/(COUNTIF($F$2:F525,get_country)=0),get_country), "")))</f>
        <v/>
      </c>
      <c r="G526" s="93" t="str">
        <f t="shared" si="24"/>
        <v/>
      </c>
      <c r="H526" s="67" t="str">
        <f t="array" aca="1" ref="H526" ca="1">IF($I$1&lt;&gt;"y", "", IFERROR(INDEX(countrylistsize,MATCH(SMALL(NOT(countrylistsize="")*IF(ISNUMBER(countrylistsize),COUNTIF(countrylistsize,"&lt;="&amp;countrylistsize),COUNTIF(countrylistsize,"&lt;="&amp;countrylistsize)+SUM(ISNUMBER(countrylistsize))),ROWS(F$3:F526)+SUM(ISBLANK(countrylistsize))),NOT(countrylistsize="")*IF(ISNUMBER(countrylistsize),COUNTIF(countrylistsize,"&lt;="&amp;countrylistsize),COUNTIF(countrylistsize,"&lt;="&amp;countrylistsize)+SUM(ISNUMBER(countrylistsize))),0)), ""))</f>
        <v/>
      </c>
      <c r="I526" s="70"/>
      <c r="J526" s="67" t="str">
        <f t="array" aca="1" ref="J526" ca="1">IF($I$1&lt;&gt;"y", "", IFERROR(INDEX(admin1listsize,MATCH(SMALL(NOT(admin1listsize="")*IF(ISNUMBER(admin1listsize),COUNTIF(admin1listsize,"&lt;="&amp;admin1listsize),COUNTIF(admin1listsize,"&lt;="&amp;admin1listsize)+SUM(ISNUMBER(admin1listsize))),ROWS(D$3:D526)+SUM(ISBLANK(admin1listsize))),NOT(admin1listsize="")*IF(ISNUMBER(admin1listsize),COUNTIF(admin1listsize,"&lt;="&amp;admin1listsize),COUNTIF(admin1listsize,"&lt;="&amp;admin1listsize)+SUM(ISNUMBER(admin1listsize))),0)), ""))</f>
        <v/>
      </c>
      <c r="K526" s="71"/>
    </row>
    <row r="527" spans="1:11" s="1" customFormat="1" x14ac:dyDescent="0.25">
      <c r="A527" s="93" t="str">
        <f>IF($I$1&lt;&gt;"y", "", IF(ISBLANK(DATA!D528),"",IF(ISBLANK(DATA!K528),"NO DATA",DATA!K528)))</f>
        <v/>
      </c>
      <c r="B527" s="93" t="str">
        <f>IF($I$1&lt;&gt;"y", "",IF(ISBLANK(DATA!D528),"", IF(ISBLANK(DATA!L528),"NO DATA",DATA!L528)))</f>
        <v/>
      </c>
      <c r="C527" s="93" t="str">
        <f t="shared" si="26"/>
        <v/>
      </c>
      <c r="D527" s="93" t="str">
        <f>IF($I$1&lt;&gt;"y", "", IF(C528="", "", IFERROR(LOOKUP(2,1/(COUNTIF($D$2:D526,mergednames)=0),mergednames), "")))</f>
        <v/>
      </c>
      <c r="E527" s="93" t="str">
        <f t="shared" si="25"/>
        <v/>
      </c>
      <c r="F527" s="93" t="str">
        <f>IF($I$1&lt;&gt;"y", "", IF(A528="", "", IFERROR(LOOKUP(2,1/(COUNTIF($F$2:F526,get_country)=0),get_country), "")))</f>
        <v/>
      </c>
      <c r="G527" s="93" t="str">
        <f t="shared" si="24"/>
        <v/>
      </c>
      <c r="H527" s="67" t="str">
        <f t="array" aca="1" ref="H527" ca="1">IF($I$1&lt;&gt;"y", "", IFERROR(INDEX(countrylistsize,MATCH(SMALL(NOT(countrylistsize="")*IF(ISNUMBER(countrylistsize),COUNTIF(countrylistsize,"&lt;="&amp;countrylistsize),COUNTIF(countrylistsize,"&lt;="&amp;countrylistsize)+SUM(ISNUMBER(countrylistsize))),ROWS(F$3:F527)+SUM(ISBLANK(countrylistsize))),NOT(countrylistsize="")*IF(ISNUMBER(countrylistsize),COUNTIF(countrylistsize,"&lt;="&amp;countrylistsize),COUNTIF(countrylistsize,"&lt;="&amp;countrylistsize)+SUM(ISNUMBER(countrylistsize))),0)), ""))</f>
        <v/>
      </c>
      <c r="I527" s="70"/>
      <c r="J527" s="67" t="str">
        <f t="array" aca="1" ref="J527" ca="1">IF($I$1&lt;&gt;"y", "", IFERROR(INDEX(admin1listsize,MATCH(SMALL(NOT(admin1listsize="")*IF(ISNUMBER(admin1listsize),COUNTIF(admin1listsize,"&lt;="&amp;admin1listsize),COUNTIF(admin1listsize,"&lt;="&amp;admin1listsize)+SUM(ISNUMBER(admin1listsize))),ROWS(D$3:D527)+SUM(ISBLANK(admin1listsize))),NOT(admin1listsize="")*IF(ISNUMBER(admin1listsize),COUNTIF(admin1listsize,"&lt;="&amp;admin1listsize),COUNTIF(admin1listsize,"&lt;="&amp;admin1listsize)+SUM(ISNUMBER(admin1listsize))),0)), ""))</f>
        <v/>
      </c>
      <c r="K527" s="71"/>
    </row>
    <row r="528" spans="1:11" s="1" customFormat="1" x14ac:dyDescent="0.25">
      <c r="A528" s="93" t="str">
        <f>IF($I$1&lt;&gt;"y", "", IF(ISBLANK(DATA!D529),"",IF(ISBLANK(DATA!K529),"NO DATA",DATA!K529)))</f>
        <v/>
      </c>
      <c r="B528" s="93" t="str">
        <f>IF($I$1&lt;&gt;"y", "",IF(ISBLANK(DATA!D529),"", IF(ISBLANK(DATA!L529),"NO DATA",DATA!L529)))</f>
        <v/>
      </c>
      <c r="C528" s="93" t="str">
        <f t="shared" si="26"/>
        <v/>
      </c>
      <c r="D528" s="93" t="str">
        <f>IF($I$1&lt;&gt;"y", "", IF(C529="", "", IFERROR(LOOKUP(2,1/(COUNTIF($D$2:D527,mergednames)=0),mergednames), "")))</f>
        <v/>
      </c>
      <c r="E528" s="93" t="str">
        <f t="shared" si="25"/>
        <v/>
      </c>
      <c r="F528" s="93" t="str">
        <f>IF($I$1&lt;&gt;"y", "", IF(A529="", "", IFERROR(LOOKUP(2,1/(COUNTIF($F$2:F527,get_country)=0),get_country), "")))</f>
        <v/>
      </c>
      <c r="G528" s="93" t="str">
        <f t="shared" si="24"/>
        <v/>
      </c>
      <c r="H528" s="67" t="str">
        <f t="array" aca="1" ref="H528" ca="1">IF($I$1&lt;&gt;"y", "", IFERROR(INDEX(countrylistsize,MATCH(SMALL(NOT(countrylistsize="")*IF(ISNUMBER(countrylistsize),COUNTIF(countrylistsize,"&lt;="&amp;countrylistsize),COUNTIF(countrylistsize,"&lt;="&amp;countrylistsize)+SUM(ISNUMBER(countrylistsize))),ROWS(F$3:F528)+SUM(ISBLANK(countrylistsize))),NOT(countrylistsize="")*IF(ISNUMBER(countrylistsize),COUNTIF(countrylistsize,"&lt;="&amp;countrylistsize),COUNTIF(countrylistsize,"&lt;="&amp;countrylistsize)+SUM(ISNUMBER(countrylistsize))),0)), ""))</f>
        <v/>
      </c>
      <c r="I528" s="70"/>
      <c r="J528" s="67" t="str">
        <f t="array" aca="1" ref="J528" ca="1">IF($I$1&lt;&gt;"y", "", IFERROR(INDEX(admin1listsize,MATCH(SMALL(NOT(admin1listsize="")*IF(ISNUMBER(admin1listsize),COUNTIF(admin1listsize,"&lt;="&amp;admin1listsize),COUNTIF(admin1listsize,"&lt;="&amp;admin1listsize)+SUM(ISNUMBER(admin1listsize))),ROWS(D$3:D528)+SUM(ISBLANK(admin1listsize))),NOT(admin1listsize="")*IF(ISNUMBER(admin1listsize),COUNTIF(admin1listsize,"&lt;="&amp;admin1listsize),COUNTIF(admin1listsize,"&lt;="&amp;admin1listsize)+SUM(ISNUMBER(admin1listsize))),0)), ""))</f>
        <v/>
      </c>
      <c r="K528" s="71"/>
    </row>
    <row r="529" spans="1:11" s="1" customFormat="1" x14ac:dyDescent="0.25">
      <c r="A529" s="93" t="str">
        <f>IF($I$1&lt;&gt;"y", "", IF(ISBLANK(DATA!D530),"",IF(ISBLANK(DATA!K530),"NO DATA",DATA!K530)))</f>
        <v/>
      </c>
      <c r="B529" s="93" t="str">
        <f>IF($I$1&lt;&gt;"y", "",IF(ISBLANK(DATA!D530),"", IF(ISBLANK(DATA!L530),"NO DATA",DATA!L530)))</f>
        <v/>
      </c>
      <c r="C529" s="93" t="str">
        <f t="shared" si="26"/>
        <v/>
      </c>
      <c r="D529" s="93" t="str">
        <f>IF($I$1&lt;&gt;"y", "", IF(C530="", "", IFERROR(LOOKUP(2,1/(COUNTIF($D$2:D528,mergednames)=0),mergednames), "")))</f>
        <v/>
      </c>
      <c r="E529" s="93" t="str">
        <f t="shared" si="25"/>
        <v/>
      </c>
      <c r="F529" s="93" t="str">
        <f>IF($I$1&lt;&gt;"y", "", IF(A530="", "", IFERROR(LOOKUP(2,1/(COUNTIF($F$2:F528,get_country)=0),get_country), "")))</f>
        <v/>
      </c>
      <c r="G529" s="93" t="str">
        <f t="shared" si="24"/>
        <v/>
      </c>
      <c r="H529" s="67" t="str">
        <f t="array" aca="1" ref="H529" ca="1">IF($I$1&lt;&gt;"y", "", IFERROR(INDEX(countrylistsize,MATCH(SMALL(NOT(countrylistsize="")*IF(ISNUMBER(countrylistsize),COUNTIF(countrylistsize,"&lt;="&amp;countrylistsize),COUNTIF(countrylistsize,"&lt;="&amp;countrylistsize)+SUM(ISNUMBER(countrylistsize))),ROWS(F$3:F529)+SUM(ISBLANK(countrylistsize))),NOT(countrylistsize="")*IF(ISNUMBER(countrylistsize),COUNTIF(countrylistsize,"&lt;="&amp;countrylistsize),COUNTIF(countrylistsize,"&lt;="&amp;countrylistsize)+SUM(ISNUMBER(countrylistsize))),0)), ""))</f>
        <v/>
      </c>
      <c r="I529" s="70"/>
      <c r="J529" s="67" t="str">
        <f t="array" aca="1" ref="J529" ca="1">IF($I$1&lt;&gt;"y", "", IFERROR(INDEX(admin1listsize,MATCH(SMALL(NOT(admin1listsize="")*IF(ISNUMBER(admin1listsize),COUNTIF(admin1listsize,"&lt;="&amp;admin1listsize),COUNTIF(admin1listsize,"&lt;="&amp;admin1listsize)+SUM(ISNUMBER(admin1listsize))),ROWS(D$3:D529)+SUM(ISBLANK(admin1listsize))),NOT(admin1listsize="")*IF(ISNUMBER(admin1listsize),COUNTIF(admin1listsize,"&lt;="&amp;admin1listsize),COUNTIF(admin1listsize,"&lt;="&amp;admin1listsize)+SUM(ISNUMBER(admin1listsize))),0)), ""))</f>
        <v/>
      </c>
      <c r="K529" s="71"/>
    </row>
    <row r="530" spans="1:11" s="1" customFormat="1" x14ac:dyDescent="0.25">
      <c r="A530" s="93" t="str">
        <f>IF($I$1&lt;&gt;"y", "", IF(ISBLANK(DATA!D531),"",IF(ISBLANK(DATA!K531),"NO DATA",DATA!K531)))</f>
        <v/>
      </c>
      <c r="B530" s="93" t="str">
        <f>IF($I$1&lt;&gt;"y", "",IF(ISBLANK(DATA!D531),"", IF(ISBLANK(DATA!L531),"NO DATA",DATA!L531)))</f>
        <v/>
      </c>
      <c r="C530" s="93" t="str">
        <f t="shared" si="26"/>
        <v/>
      </c>
      <c r="D530" s="93" t="str">
        <f>IF($I$1&lt;&gt;"y", "", IF(C531="", "", IFERROR(LOOKUP(2,1/(COUNTIF($D$2:D529,mergednames)=0),mergednames), "")))</f>
        <v/>
      </c>
      <c r="E530" s="93" t="str">
        <f t="shared" si="25"/>
        <v/>
      </c>
      <c r="F530" s="93" t="str">
        <f>IF($I$1&lt;&gt;"y", "", IF(A531="", "", IFERROR(LOOKUP(2,1/(COUNTIF($F$2:F529,get_country)=0),get_country), "")))</f>
        <v/>
      </c>
      <c r="G530" s="93" t="str">
        <f t="shared" si="24"/>
        <v/>
      </c>
      <c r="H530" s="67" t="str">
        <f t="array" aca="1" ref="H530" ca="1">IF($I$1&lt;&gt;"y", "", IFERROR(INDEX(countrylistsize,MATCH(SMALL(NOT(countrylistsize="")*IF(ISNUMBER(countrylistsize),COUNTIF(countrylistsize,"&lt;="&amp;countrylistsize),COUNTIF(countrylistsize,"&lt;="&amp;countrylistsize)+SUM(ISNUMBER(countrylistsize))),ROWS(F$3:F530)+SUM(ISBLANK(countrylistsize))),NOT(countrylistsize="")*IF(ISNUMBER(countrylistsize),COUNTIF(countrylistsize,"&lt;="&amp;countrylistsize),COUNTIF(countrylistsize,"&lt;="&amp;countrylistsize)+SUM(ISNUMBER(countrylistsize))),0)), ""))</f>
        <v/>
      </c>
      <c r="I530" s="70"/>
      <c r="J530" s="67" t="str">
        <f t="array" aca="1" ref="J530" ca="1">IF($I$1&lt;&gt;"y", "", IFERROR(INDEX(admin1listsize,MATCH(SMALL(NOT(admin1listsize="")*IF(ISNUMBER(admin1listsize),COUNTIF(admin1listsize,"&lt;="&amp;admin1listsize),COUNTIF(admin1listsize,"&lt;="&amp;admin1listsize)+SUM(ISNUMBER(admin1listsize))),ROWS(D$3:D530)+SUM(ISBLANK(admin1listsize))),NOT(admin1listsize="")*IF(ISNUMBER(admin1listsize),COUNTIF(admin1listsize,"&lt;="&amp;admin1listsize),COUNTIF(admin1listsize,"&lt;="&amp;admin1listsize)+SUM(ISNUMBER(admin1listsize))),0)), ""))</f>
        <v/>
      </c>
      <c r="K530" s="71"/>
    </row>
    <row r="531" spans="1:11" s="1" customFormat="1" x14ac:dyDescent="0.25">
      <c r="A531" s="93" t="str">
        <f>IF($I$1&lt;&gt;"y", "", IF(ISBLANK(DATA!D532),"",IF(ISBLANK(DATA!K532),"NO DATA",DATA!K532)))</f>
        <v/>
      </c>
      <c r="B531" s="93" t="str">
        <f>IF($I$1&lt;&gt;"y", "",IF(ISBLANK(DATA!D532),"", IF(ISBLANK(DATA!L532),"NO DATA",DATA!L532)))</f>
        <v/>
      </c>
      <c r="C531" s="93" t="str">
        <f t="shared" si="26"/>
        <v/>
      </c>
      <c r="D531" s="93" t="str">
        <f>IF($I$1&lt;&gt;"y", "", IF(C532="", "", IFERROR(LOOKUP(2,1/(COUNTIF($D$2:D530,mergednames)=0),mergednames), "")))</f>
        <v/>
      </c>
      <c r="E531" s="93" t="str">
        <f t="shared" si="25"/>
        <v/>
      </c>
      <c r="F531" s="93" t="str">
        <f>IF($I$1&lt;&gt;"y", "", IF(A532="", "", IFERROR(LOOKUP(2,1/(COUNTIF($F$2:F530,get_country)=0),get_country), "")))</f>
        <v/>
      </c>
      <c r="G531" s="93" t="str">
        <f t="shared" si="24"/>
        <v/>
      </c>
      <c r="H531" s="67" t="str">
        <f t="array" aca="1" ref="H531" ca="1">IF($I$1&lt;&gt;"y", "", IFERROR(INDEX(countrylistsize,MATCH(SMALL(NOT(countrylistsize="")*IF(ISNUMBER(countrylistsize),COUNTIF(countrylistsize,"&lt;="&amp;countrylistsize),COUNTIF(countrylistsize,"&lt;="&amp;countrylistsize)+SUM(ISNUMBER(countrylistsize))),ROWS(F$3:F531)+SUM(ISBLANK(countrylistsize))),NOT(countrylistsize="")*IF(ISNUMBER(countrylistsize),COUNTIF(countrylistsize,"&lt;="&amp;countrylistsize),COUNTIF(countrylistsize,"&lt;="&amp;countrylistsize)+SUM(ISNUMBER(countrylistsize))),0)), ""))</f>
        <v/>
      </c>
      <c r="I531" s="70"/>
      <c r="J531" s="67" t="str">
        <f t="array" aca="1" ref="J531" ca="1">IF($I$1&lt;&gt;"y", "", IFERROR(INDEX(admin1listsize,MATCH(SMALL(NOT(admin1listsize="")*IF(ISNUMBER(admin1listsize),COUNTIF(admin1listsize,"&lt;="&amp;admin1listsize),COUNTIF(admin1listsize,"&lt;="&amp;admin1listsize)+SUM(ISNUMBER(admin1listsize))),ROWS(D$3:D531)+SUM(ISBLANK(admin1listsize))),NOT(admin1listsize="")*IF(ISNUMBER(admin1listsize),COUNTIF(admin1listsize,"&lt;="&amp;admin1listsize),COUNTIF(admin1listsize,"&lt;="&amp;admin1listsize)+SUM(ISNUMBER(admin1listsize))),0)), ""))</f>
        <v/>
      </c>
      <c r="K531" s="71"/>
    </row>
    <row r="532" spans="1:11" s="1" customFormat="1" x14ac:dyDescent="0.25">
      <c r="A532" s="93" t="str">
        <f>IF($I$1&lt;&gt;"y", "", IF(ISBLANK(DATA!D533),"",IF(ISBLANK(DATA!K533),"NO DATA",DATA!K533)))</f>
        <v/>
      </c>
      <c r="B532" s="93" t="str">
        <f>IF($I$1&lt;&gt;"y", "",IF(ISBLANK(DATA!D533),"", IF(ISBLANK(DATA!L533),"NO DATA",DATA!L533)))</f>
        <v/>
      </c>
      <c r="C532" s="93" t="str">
        <f t="shared" si="26"/>
        <v/>
      </c>
      <c r="D532" s="93" t="str">
        <f>IF($I$1&lt;&gt;"y", "", IF(C533="", "", IFERROR(LOOKUP(2,1/(COUNTIF($D$2:D531,mergednames)=0),mergednames), "")))</f>
        <v/>
      </c>
      <c r="E532" s="93" t="str">
        <f t="shared" si="25"/>
        <v/>
      </c>
      <c r="F532" s="93" t="str">
        <f>IF($I$1&lt;&gt;"y", "", IF(A533="", "", IFERROR(LOOKUP(2,1/(COUNTIF($F$2:F531,get_country)=0),get_country), "")))</f>
        <v/>
      </c>
      <c r="G532" s="93" t="str">
        <f t="shared" si="24"/>
        <v/>
      </c>
      <c r="H532" s="67" t="str">
        <f t="array" aca="1" ref="H532" ca="1">IF($I$1&lt;&gt;"y", "", IFERROR(INDEX(countrylistsize,MATCH(SMALL(NOT(countrylistsize="")*IF(ISNUMBER(countrylistsize),COUNTIF(countrylistsize,"&lt;="&amp;countrylistsize),COUNTIF(countrylistsize,"&lt;="&amp;countrylistsize)+SUM(ISNUMBER(countrylistsize))),ROWS(F$3:F532)+SUM(ISBLANK(countrylistsize))),NOT(countrylistsize="")*IF(ISNUMBER(countrylistsize),COUNTIF(countrylistsize,"&lt;="&amp;countrylistsize),COUNTIF(countrylistsize,"&lt;="&amp;countrylistsize)+SUM(ISNUMBER(countrylistsize))),0)), ""))</f>
        <v/>
      </c>
      <c r="I532" s="70"/>
      <c r="J532" s="67" t="str">
        <f t="array" aca="1" ref="J532" ca="1">IF($I$1&lt;&gt;"y", "", IFERROR(INDEX(admin1listsize,MATCH(SMALL(NOT(admin1listsize="")*IF(ISNUMBER(admin1listsize),COUNTIF(admin1listsize,"&lt;="&amp;admin1listsize),COUNTIF(admin1listsize,"&lt;="&amp;admin1listsize)+SUM(ISNUMBER(admin1listsize))),ROWS(D$3:D532)+SUM(ISBLANK(admin1listsize))),NOT(admin1listsize="")*IF(ISNUMBER(admin1listsize),COUNTIF(admin1listsize,"&lt;="&amp;admin1listsize),COUNTIF(admin1listsize,"&lt;="&amp;admin1listsize)+SUM(ISNUMBER(admin1listsize))),0)), ""))</f>
        <v/>
      </c>
      <c r="K532" s="71"/>
    </row>
    <row r="533" spans="1:11" s="1" customFormat="1" x14ac:dyDescent="0.25">
      <c r="A533" s="93" t="str">
        <f>IF($I$1&lt;&gt;"y", "", IF(ISBLANK(DATA!D534),"",IF(ISBLANK(DATA!K534),"NO DATA",DATA!K534)))</f>
        <v/>
      </c>
      <c r="B533" s="93" t="str">
        <f>IF($I$1&lt;&gt;"y", "",IF(ISBLANK(DATA!D534),"", IF(ISBLANK(DATA!L534),"NO DATA",DATA!L534)))</f>
        <v/>
      </c>
      <c r="C533" s="93" t="str">
        <f t="shared" si="26"/>
        <v/>
      </c>
      <c r="D533" s="93" t="str">
        <f>IF($I$1&lt;&gt;"y", "", IF(C534="", "", IFERROR(LOOKUP(2,1/(COUNTIF($D$2:D532,mergednames)=0),mergednames), "")))</f>
        <v/>
      </c>
      <c r="E533" s="93" t="str">
        <f t="shared" si="25"/>
        <v/>
      </c>
      <c r="F533" s="93" t="str">
        <f>IF($I$1&lt;&gt;"y", "", IF(A534="", "", IFERROR(LOOKUP(2,1/(COUNTIF($F$2:F532,get_country)=0),get_country), "")))</f>
        <v/>
      </c>
      <c r="G533" s="93" t="str">
        <f t="shared" si="24"/>
        <v/>
      </c>
      <c r="H533" s="67" t="str">
        <f t="array" aca="1" ref="H533" ca="1">IF($I$1&lt;&gt;"y", "", IFERROR(INDEX(countrylistsize,MATCH(SMALL(NOT(countrylistsize="")*IF(ISNUMBER(countrylistsize),COUNTIF(countrylistsize,"&lt;="&amp;countrylistsize),COUNTIF(countrylistsize,"&lt;="&amp;countrylistsize)+SUM(ISNUMBER(countrylistsize))),ROWS(F$3:F533)+SUM(ISBLANK(countrylistsize))),NOT(countrylistsize="")*IF(ISNUMBER(countrylistsize),COUNTIF(countrylistsize,"&lt;="&amp;countrylistsize),COUNTIF(countrylistsize,"&lt;="&amp;countrylistsize)+SUM(ISNUMBER(countrylistsize))),0)), ""))</f>
        <v/>
      </c>
      <c r="I533" s="70"/>
      <c r="J533" s="67" t="str">
        <f t="array" aca="1" ref="J533" ca="1">IF($I$1&lt;&gt;"y", "", IFERROR(INDEX(admin1listsize,MATCH(SMALL(NOT(admin1listsize="")*IF(ISNUMBER(admin1listsize),COUNTIF(admin1listsize,"&lt;="&amp;admin1listsize),COUNTIF(admin1listsize,"&lt;="&amp;admin1listsize)+SUM(ISNUMBER(admin1listsize))),ROWS(D$3:D533)+SUM(ISBLANK(admin1listsize))),NOT(admin1listsize="")*IF(ISNUMBER(admin1listsize),COUNTIF(admin1listsize,"&lt;="&amp;admin1listsize),COUNTIF(admin1listsize,"&lt;="&amp;admin1listsize)+SUM(ISNUMBER(admin1listsize))),0)), ""))</f>
        <v/>
      </c>
      <c r="K533" s="71"/>
    </row>
    <row r="534" spans="1:11" s="1" customFormat="1" x14ac:dyDescent="0.25">
      <c r="A534" s="93" t="str">
        <f>IF($I$1&lt;&gt;"y", "", IF(ISBLANK(DATA!D535),"",IF(ISBLANK(DATA!K535),"NO DATA",DATA!K535)))</f>
        <v/>
      </c>
      <c r="B534" s="93" t="str">
        <f>IF($I$1&lt;&gt;"y", "",IF(ISBLANK(DATA!D535),"", IF(ISBLANK(DATA!L535),"NO DATA",DATA!L535)))</f>
        <v/>
      </c>
      <c r="C534" s="93" t="str">
        <f t="shared" si="26"/>
        <v/>
      </c>
      <c r="D534" s="93" t="str">
        <f>IF($I$1&lt;&gt;"y", "", IF(C535="", "", IFERROR(LOOKUP(2,1/(COUNTIF($D$2:D533,mergednames)=0),mergednames), "")))</f>
        <v/>
      </c>
      <c r="E534" s="93" t="str">
        <f t="shared" si="25"/>
        <v/>
      </c>
      <c r="F534" s="93" t="str">
        <f>IF($I$1&lt;&gt;"y", "", IF(A535="", "", IFERROR(LOOKUP(2,1/(COUNTIF($F$2:F533,get_country)=0),get_country), "")))</f>
        <v/>
      </c>
      <c r="G534" s="93" t="str">
        <f t="shared" si="24"/>
        <v/>
      </c>
      <c r="H534" s="67" t="str">
        <f t="array" aca="1" ref="H534" ca="1">IF($I$1&lt;&gt;"y", "", IFERROR(INDEX(countrylistsize,MATCH(SMALL(NOT(countrylistsize="")*IF(ISNUMBER(countrylistsize),COUNTIF(countrylistsize,"&lt;="&amp;countrylistsize),COUNTIF(countrylistsize,"&lt;="&amp;countrylistsize)+SUM(ISNUMBER(countrylistsize))),ROWS(F$3:F534)+SUM(ISBLANK(countrylistsize))),NOT(countrylistsize="")*IF(ISNUMBER(countrylistsize),COUNTIF(countrylistsize,"&lt;="&amp;countrylistsize),COUNTIF(countrylistsize,"&lt;="&amp;countrylistsize)+SUM(ISNUMBER(countrylistsize))),0)), ""))</f>
        <v/>
      </c>
      <c r="I534" s="70"/>
      <c r="J534" s="67" t="str">
        <f t="array" aca="1" ref="J534" ca="1">IF($I$1&lt;&gt;"y", "", IFERROR(INDEX(admin1listsize,MATCH(SMALL(NOT(admin1listsize="")*IF(ISNUMBER(admin1listsize),COUNTIF(admin1listsize,"&lt;="&amp;admin1listsize),COUNTIF(admin1listsize,"&lt;="&amp;admin1listsize)+SUM(ISNUMBER(admin1listsize))),ROWS(D$3:D534)+SUM(ISBLANK(admin1listsize))),NOT(admin1listsize="")*IF(ISNUMBER(admin1listsize),COUNTIF(admin1listsize,"&lt;="&amp;admin1listsize),COUNTIF(admin1listsize,"&lt;="&amp;admin1listsize)+SUM(ISNUMBER(admin1listsize))),0)), ""))</f>
        <v/>
      </c>
      <c r="K534" s="71"/>
    </row>
    <row r="535" spans="1:11" s="1" customFormat="1" x14ac:dyDescent="0.25">
      <c r="A535" s="93" t="str">
        <f>IF($I$1&lt;&gt;"y", "", IF(ISBLANK(DATA!D536),"",IF(ISBLANK(DATA!K536),"NO DATA",DATA!K536)))</f>
        <v/>
      </c>
      <c r="B535" s="93" t="str">
        <f>IF($I$1&lt;&gt;"y", "",IF(ISBLANK(DATA!D536),"", IF(ISBLANK(DATA!L536),"NO DATA",DATA!L536)))</f>
        <v/>
      </c>
      <c r="C535" s="93" t="str">
        <f t="shared" si="26"/>
        <v/>
      </c>
      <c r="D535" s="93" t="str">
        <f>IF($I$1&lt;&gt;"y", "", IF(C536="", "", IFERROR(LOOKUP(2,1/(COUNTIF($D$2:D534,mergednames)=0),mergednames), "")))</f>
        <v/>
      </c>
      <c r="E535" s="93" t="str">
        <f t="shared" si="25"/>
        <v/>
      </c>
      <c r="F535" s="93" t="str">
        <f>IF($I$1&lt;&gt;"y", "", IF(A536="", "", IFERROR(LOOKUP(2,1/(COUNTIF($F$2:F534,get_country)=0),get_country), "")))</f>
        <v/>
      </c>
      <c r="G535" s="93" t="str">
        <f t="shared" si="24"/>
        <v/>
      </c>
      <c r="H535" s="67" t="str">
        <f t="array" aca="1" ref="H535" ca="1">IF($I$1&lt;&gt;"y", "", IFERROR(INDEX(countrylistsize,MATCH(SMALL(NOT(countrylistsize="")*IF(ISNUMBER(countrylistsize),COUNTIF(countrylistsize,"&lt;="&amp;countrylistsize),COUNTIF(countrylistsize,"&lt;="&amp;countrylistsize)+SUM(ISNUMBER(countrylistsize))),ROWS(F$3:F535)+SUM(ISBLANK(countrylistsize))),NOT(countrylistsize="")*IF(ISNUMBER(countrylistsize),COUNTIF(countrylistsize,"&lt;="&amp;countrylistsize),COUNTIF(countrylistsize,"&lt;="&amp;countrylistsize)+SUM(ISNUMBER(countrylistsize))),0)), ""))</f>
        <v/>
      </c>
      <c r="I535" s="70"/>
      <c r="J535" s="67" t="str">
        <f t="array" aca="1" ref="J535" ca="1">IF($I$1&lt;&gt;"y", "", IFERROR(INDEX(admin1listsize,MATCH(SMALL(NOT(admin1listsize="")*IF(ISNUMBER(admin1listsize),COUNTIF(admin1listsize,"&lt;="&amp;admin1listsize),COUNTIF(admin1listsize,"&lt;="&amp;admin1listsize)+SUM(ISNUMBER(admin1listsize))),ROWS(D$3:D535)+SUM(ISBLANK(admin1listsize))),NOT(admin1listsize="")*IF(ISNUMBER(admin1listsize),COUNTIF(admin1listsize,"&lt;="&amp;admin1listsize),COUNTIF(admin1listsize,"&lt;="&amp;admin1listsize)+SUM(ISNUMBER(admin1listsize))),0)), ""))</f>
        <v/>
      </c>
      <c r="K535" s="71"/>
    </row>
    <row r="536" spans="1:11" s="1" customFormat="1" x14ac:dyDescent="0.25">
      <c r="A536" s="93" t="str">
        <f>IF($I$1&lt;&gt;"y", "", IF(ISBLANK(DATA!D537),"",IF(ISBLANK(DATA!K537),"NO DATA",DATA!K537)))</f>
        <v/>
      </c>
      <c r="B536" s="93" t="str">
        <f>IF($I$1&lt;&gt;"y", "",IF(ISBLANK(DATA!D537),"", IF(ISBLANK(DATA!L537),"NO DATA",DATA!L537)))</f>
        <v/>
      </c>
      <c r="C536" s="93" t="str">
        <f t="shared" si="26"/>
        <v/>
      </c>
      <c r="D536" s="93" t="str">
        <f>IF($I$1&lt;&gt;"y", "", IF(C537="", "", IFERROR(LOOKUP(2,1/(COUNTIF($D$2:D535,mergednames)=0),mergednames), "")))</f>
        <v/>
      </c>
      <c r="E536" s="93" t="str">
        <f t="shared" si="25"/>
        <v/>
      </c>
      <c r="F536" s="93" t="str">
        <f>IF($I$1&lt;&gt;"y", "", IF(A537="", "", IFERROR(LOOKUP(2,1/(COUNTIF($F$2:F535,get_country)=0),get_country), "")))</f>
        <v/>
      </c>
      <c r="G536" s="93" t="str">
        <f t="shared" si="24"/>
        <v/>
      </c>
      <c r="H536" s="67" t="str">
        <f t="array" aca="1" ref="H536" ca="1">IF($I$1&lt;&gt;"y", "", IFERROR(INDEX(countrylistsize,MATCH(SMALL(NOT(countrylistsize="")*IF(ISNUMBER(countrylistsize),COUNTIF(countrylistsize,"&lt;="&amp;countrylistsize),COUNTIF(countrylistsize,"&lt;="&amp;countrylistsize)+SUM(ISNUMBER(countrylistsize))),ROWS(F$3:F536)+SUM(ISBLANK(countrylistsize))),NOT(countrylistsize="")*IF(ISNUMBER(countrylistsize),COUNTIF(countrylistsize,"&lt;="&amp;countrylistsize),COUNTIF(countrylistsize,"&lt;="&amp;countrylistsize)+SUM(ISNUMBER(countrylistsize))),0)), ""))</f>
        <v/>
      </c>
      <c r="I536" s="70"/>
      <c r="J536" s="67" t="str">
        <f t="array" aca="1" ref="J536" ca="1">IF($I$1&lt;&gt;"y", "", IFERROR(INDEX(admin1listsize,MATCH(SMALL(NOT(admin1listsize="")*IF(ISNUMBER(admin1listsize),COUNTIF(admin1listsize,"&lt;="&amp;admin1listsize),COUNTIF(admin1listsize,"&lt;="&amp;admin1listsize)+SUM(ISNUMBER(admin1listsize))),ROWS(D$3:D536)+SUM(ISBLANK(admin1listsize))),NOT(admin1listsize="")*IF(ISNUMBER(admin1listsize),COUNTIF(admin1listsize,"&lt;="&amp;admin1listsize),COUNTIF(admin1listsize,"&lt;="&amp;admin1listsize)+SUM(ISNUMBER(admin1listsize))),0)), ""))</f>
        <v/>
      </c>
      <c r="K536" s="71"/>
    </row>
    <row r="537" spans="1:11" s="1" customFormat="1" x14ac:dyDescent="0.25">
      <c r="A537" s="93" t="str">
        <f>IF($I$1&lt;&gt;"y", "", IF(ISBLANK(DATA!D538),"",IF(ISBLANK(DATA!K538),"NO DATA",DATA!K538)))</f>
        <v/>
      </c>
      <c r="B537" s="93" t="str">
        <f>IF($I$1&lt;&gt;"y", "",IF(ISBLANK(DATA!D538),"", IF(ISBLANK(DATA!L538),"NO DATA",DATA!L538)))</f>
        <v/>
      </c>
      <c r="C537" s="93" t="str">
        <f t="shared" si="26"/>
        <v/>
      </c>
      <c r="D537" s="93" t="str">
        <f>IF($I$1&lt;&gt;"y", "", IF(C538="", "", IFERROR(LOOKUP(2,1/(COUNTIF($D$2:D536,mergednames)=0),mergednames), "")))</f>
        <v/>
      </c>
      <c r="E537" s="93" t="str">
        <f t="shared" si="25"/>
        <v/>
      </c>
      <c r="F537" s="93" t="str">
        <f>IF($I$1&lt;&gt;"y", "", IF(A538="", "", IFERROR(LOOKUP(2,1/(COUNTIF($F$2:F536,get_country)=0),get_country), "")))</f>
        <v/>
      </c>
      <c r="G537" s="93" t="str">
        <f t="shared" si="24"/>
        <v/>
      </c>
      <c r="H537" s="67" t="str">
        <f t="array" aca="1" ref="H537" ca="1">IF($I$1&lt;&gt;"y", "", IFERROR(INDEX(countrylistsize,MATCH(SMALL(NOT(countrylistsize="")*IF(ISNUMBER(countrylistsize),COUNTIF(countrylistsize,"&lt;="&amp;countrylistsize),COUNTIF(countrylistsize,"&lt;="&amp;countrylistsize)+SUM(ISNUMBER(countrylistsize))),ROWS(F$3:F537)+SUM(ISBLANK(countrylistsize))),NOT(countrylistsize="")*IF(ISNUMBER(countrylistsize),COUNTIF(countrylistsize,"&lt;="&amp;countrylistsize),COUNTIF(countrylistsize,"&lt;="&amp;countrylistsize)+SUM(ISNUMBER(countrylistsize))),0)), ""))</f>
        <v/>
      </c>
      <c r="I537" s="70"/>
      <c r="J537" s="67" t="str">
        <f t="array" aca="1" ref="J537" ca="1">IF($I$1&lt;&gt;"y", "", IFERROR(INDEX(admin1listsize,MATCH(SMALL(NOT(admin1listsize="")*IF(ISNUMBER(admin1listsize),COUNTIF(admin1listsize,"&lt;="&amp;admin1listsize),COUNTIF(admin1listsize,"&lt;="&amp;admin1listsize)+SUM(ISNUMBER(admin1listsize))),ROWS(D$3:D537)+SUM(ISBLANK(admin1listsize))),NOT(admin1listsize="")*IF(ISNUMBER(admin1listsize),COUNTIF(admin1listsize,"&lt;="&amp;admin1listsize),COUNTIF(admin1listsize,"&lt;="&amp;admin1listsize)+SUM(ISNUMBER(admin1listsize))),0)), ""))</f>
        <v/>
      </c>
      <c r="K537" s="71"/>
    </row>
    <row r="538" spans="1:11" s="1" customFormat="1" x14ac:dyDescent="0.25">
      <c r="A538" s="93" t="str">
        <f>IF($I$1&lt;&gt;"y", "", IF(ISBLANK(DATA!D539),"",IF(ISBLANK(DATA!K539),"NO DATA",DATA!K539)))</f>
        <v/>
      </c>
      <c r="B538" s="93" t="str">
        <f>IF($I$1&lt;&gt;"y", "",IF(ISBLANK(DATA!D539),"", IF(ISBLANK(DATA!L539),"NO DATA",DATA!L539)))</f>
        <v/>
      </c>
      <c r="C538" s="93" t="str">
        <f t="shared" si="26"/>
        <v/>
      </c>
      <c r="D538" s="93" t="str">
        <f>IF($I$1&lt;&gt;"y", "", IF(C539="", "", IFERROR(LOOKUP(2,1/(COUNTIF($D$2:D537,mergednames)=0),mergednames), "")))</f>
        <v/>
      </c>
      <c r="E538" s="93" t="str">
        <f t="shared" si="25"/>
        <v/>
      </c>
      <c r="F538" s="93" t="str">
        <f>IF($I$1&lt;&gt;"y", "", IF(A539="", "", IFERROR(LOOKUP(2,1/(COUNTIF($F$2:F537,get_country)=0),get_country), "")))</f>
        <v/>
      </c>
      <c r="G538" s="93" t="str">
        <f t="shared" si="24"/>
        <v/>
      </c>
      <c r="H538" s="67" t="str">
        <f t="array" aca="1" ref="H538" ca="1">IF($I$1&lt;&gt;"y", "", IFERROR(INDEX(countrylistsize,MATCH(SMALL(NOT(countrylistsize="")*IF(ISNUMBER(countrylistsize),COUNTIF(countrylistsize,"&lt;="&amp;countrylistsize),COUNTIF(countrylistsize,"&lt;="&amp;countrylistsize)+SUM(ISNUMBER(countrylistsize))),ROWS(F$3:F538)+SUM(ISBLANK(countrylistsize))),NOT(countrylistsize="")*IF(ISNUMBER(countrylistsize),COUNTIF(countrylistsize,"&lt;="&amp;countrylistsize),COUNTIF(countrylistsize,"&lt;="&amp;countrylistsize)+SUM(ISNUMBER(countrylistsize))),0)), ""))</f>
        <v/>
      </c>
      <c r="I538" s="70"/>
      <c r="J538" s="67" t="str">
        <f t="array" aca="1" ref="J538" ca="1">IF($I$1&lt;&gt;"y", "", IFERROR(INDEX(admin1listsize,MATCH(SMALL(NOT(admin1listsize="")*IF(ISNUMBER(admin1listsize),COUNTIF(admin1listsize,"&lt;="&amp;admin1listsize),COUNTIF(admin1listsize,"&lt;="&amp;admin1listsize)+SUM(ISNUMBER(admin1listsize))),ROWS(D$3:D538)+SUM(ISBLANK(admin1listsize))),NOT(admin1listsize="")*IF(ISNUMBER(admin1listsize),COUNTIF(admin1listsize,"&lt;="&amp;admin1listsize),COUNTIF(admin1listsize,"&lt;="&amp;admin1listsize)+SUM(ISNUMBER(admin1listsize))),0)), ""))</f>
        <v/>
      </c>
      <c r="K538" s="71"/>
    </row>
    <row r="539" spans="1:11" s="1" customFormat="1" x14ac:dyDescent="0.25">
      <c r="A539" s="93" t="str">
        <f>IF($I$1&lt;&gt;"y", "", IF(ISBLANK(DATA!D540),"",IF(ISBLANK(DATA!K540),"NO DATA",DATA!K540)))</f>
        <v/>
      </c>
      <c r="B539" s="93" t="str">
        <f>IF($I$1&lt;&gt;"y", "",IF(ISBLANK(DATA!D540),"", IF(ISBLANK(DATA!L540),"NO DATA",DATA!L540)))</f>
        <v/>
      </c>
      <c r="C539" s="93" t="str">
        <f t="shared" si="26"/>
        <v/>
      </c>
      <c r="D539" s="93" t="str">
        <f>IF($I$1&lt;&gt;"y", "", IF(C540="", "", IFERROR(LOOKUP(2,1/(COUNTIF($D$2:D538,mergednames)=0),mergednames), "")))</f>
        <v/>
      </c>
      <c r="E539" s="93" t="str">
        <f t="shared" si="25"/>
        <v/>
      </c>
      <c r="F539" s="93" t="str">
        <f>IF($I$1&lt;&gt;"y", "", IF(A540="", "", IFERROR(LOOKUP(2,1/(COUNTIF($F$2:F538,get_country)=0),get_country), "")))</f>
        <v/>
      </c>
      <c r="G539" s="93" t="str">
        <f t="shared" si="24"/>
        <v/>
      </c>
      <c r="H539" s="67" t="str">
        <f t="array" aca="1" ref="H539" ca="1">IF($I$1&lt;&gt;"y", "", IFERROR(INDEX(countrylistsize,MATCH(SMALL(NOT(countrylistsize="")*IF(ISNUMBER(countrylistsize),COUNTIF(countrylistsize,"&lt;="&amp;countrylistsize),COUNTIF(countrylistsize,"&lt;="&amp;countrylistsize)+SUM(ISNUMBER(countrylistsize))),ROWS(F$3:F539)+SUM(ISBLANK(countrylistsize))),NOT(countrylistsize="")*IF(ISNUMBER(countrylistsize),COUNTIF(countrylistsize,"&lt;="&amp;countrylistsize),COUNTIF(countrylistsize,"&lt;="&amp;countrylistsize)+SUM(ISNUMBER(countrylistsize))),0)), ""))</f>
        <v/>
      </c>
      <c r="I539" s="70"/>
      <c r="J539" s="67" t="str">
        <f t="array" aca="1" ref="J539" ca="1">IF($I$1&lt;&gt;"y", "", IFERROR(INDEX(admin1listsize,MATCH(SMALL(NOT(admin1listsize="")*IF(ISNUMBER(admin1listsize),COUNTIF(admin1listsize,"&lt;="&amp;admin1listsize),COUNTIF(admin1listsize,"&lt;="&amp;admin1listsize)+SUM(ISNUMBER(admin1listsize))),ROWS(D$3:D539)+SUM(ISBLANK(admin1listsize))),NOT(admin1listsize="")*IF(ISNUMBER(admin1listsize),COUNTIF(admin1listsize,"&lt;="&amp;admin1listsize),COUNTIF(admin1listsize,"&lt;="&amp;admin1listsize)+SUM(ISNUMBER(admin1listsize))),0)), ""))</f>
        <v/>
      </c>
      <c r="K539" s="71"/>
    </row>
    <row r="540" spans="1:11" s="1" customFormat="1" x14ac:dyDescent="0.25">
      <c r="A540" s="93" t="str">
        <f>IF($I$1&lt;&gt;"y", "", IF(ISBLANK(DATA!D541),"",IF(ISBLANK(DATA!K541),"NO DATA",DATA!K541)))</f>
        <v/>
      </c>
      <c r="B540" s="93" t="str">
        <f>IF($I$1&lt;&gt;"y", "",IF(ISBLANK(DATA!D541),"", IF(ISBLANK(DATA!L541),"NO DATA",DATA!L541)))</f>
        <v/>
      </c>
      <c r="C540" s="93" t="str">
        <f t="shared" si="26"/>
        <v/>
      </c>
      <c r="D540" s="93" t="str">
        <f>IF($I$1&lt;&gt;"y", "", IF(C541="", "", IFERROR(LOOKUP(2,1/(COUNTIF($D$2:D539,mergednames)=0),mergednames), "")))</f>
        <v/>
      </c>
      <c r="E540" s="93" t="str">
        <f t="shared" si="25"/>
        <v/>
      </c>
      <c r="F540" s="93" t="str">
        <f>IF($I$1&lt;&gt;"y", "", IF(A541="", "", IFERROR(LOOKUP(2,1/(COUNTIF($F$2:F539,get_country)=0),get_country), "")))</f>
        <v/>
      </c>
      <c r="G540" s="93" t="str">
        <f t="shared" si="24"/>
        <v/>
      </c>
      <c r="H540" s="67" t="str">
        <f t="array" aca="1" ref="H540" ca="1">IF($I$1&lt;&gt;"y", "", IFERROR(INDEX(countrylistsize,MATCH(SMALL(NOT(countrylistsize="")*IF(ISNUMBER(countrylistsize),COUNTIF(countrylistsize,"&lt;="&amp;countrylistsize),COUNTIF(countrylistsize,"&lt;="&amp;countrylistsize)+SUM(ISNUMBER(countrylistsize))),ROWS(F$3:F540)+SUM(ISBLANK(countrylistsize))),NOT(countrylistsize="")*IF(ISNUMBER(countrylistsize),COUNTIF(countrylistsize,"&lt;="&amp;countrylistsize),COUNTIF(countrylistsize,"&lt;="&amp;countrylistsize)+SUM(ISNUMBER(countrylistsize))),0)), ""))</f>
        <v/>
      </c>
      <c r="I540" s="70"/>
      <c r="J540" s="67" t="str">
        <f t="array" aca="1" ref="J540" ca="1">IF($I$1&lt;&gt;"y", "", IFERROR(INDEX(admin1listsize,MATCH(SMALL(NOT(admin1listsize="")*IF(ISNUMBER(admin1listsize),COUNTIF(admin1listsize,"&lt;="&amp;admin1listsize),COUNTIF(admin1listsize,"&lt;="&amp;admin1listsize)+SUM(ISNUMBER(admin1listsize))),ROWS(D$3:D540)+SUM(ISBLANK(admin1listsize))),NOT(admin1listsize="")*IF(ISNUMBER(admin1listsize),COUNTIF(admin1listsize,"&lt;="&amp;admin1listsize),COUNTIF(admin1listsize,"&lt;="&amp;admin1listsize)+SUM(ISNUMBER(admin1listsize))),0)), ""))</f>
        <v/>
      </c>
      <c r="K540" s="71"/>
    </row>
    <row r="541" spans="1:11" s="1" customFormat="1" x14ac:dyDescent="0.25">
      <c r="A541" s="93" t="str">
        <f>IF($I$1&lt;&gt;"y", "", IF(ISBLANK(DATA!D542),"",IF(ISBLANK(DATA!K542),"NO DATA",DATA!K542)))</f>
        <v/>
      </c>
      <c r="B541" s="93" t="str">
        <f>IF($I$1&lt;&gt;"y", "",IF(ISBLANK(DATA!D542),"", IF(ISBLANK(DATA!L542),"NO DATA",DATA!L542)))</f>
        <v/>
      </c>
      <c r="C541" s="93" t="str">
        <f t="shared" si="26"/>
        <v/>
      </c>
      <c r="D541" s="93" t="str">
        <f>IF($I$1&lt;&gt;"y", "", IF(C542="", "", IFERROR(LOOKUP(2,1/(COUNTIF($D$2:D540,mergednames)=0),mergednames), "")))</f>
        <v/>
      </c>
      <c r="E541" s="93" t="str">
        <f t="shared" si="25"/>
        <v/>
      </c>
      <c r="F541" s="93" t="str">
        <f>IF($I$1&lt;&gt;"y", "", IF(A542="", "", IFERROR(LOOKUP(2,1/(COUNTIF($F$2:F540,get_country)=0),get_country), "")))</f>
        <v/>
      </c>
      <c r="G541" s="93" t="str">
        <f t="shared" si="24"/>
        <v/>
      </c>
      <c r="H541" s="67" t="str">
        <f t="array" aca="1" ref="H541" ca="1">IF($I$1&lt;&gt;"y", "", IFERROR(INDEX(countrylistsize,MATCH(SMALL(NOT(countrylistsize="")*IF(ISNUMBER(countrylistsize),COUNTIF(countrylistsize,"&lt;="&amp;countrylistsize),COUNTIF(countrylistsize,"&lt;="&amp;countrylistsize)+SUM(ISNUMBER(countrylistsize))),ROWS(F$3:F541)+SUM(ISBLANK(countrylistsize))),NOT(countrylistsize="")*IF(ISNUMBER(countrylistsize),COUNTIF(countrylistsize,"&lt;="&amp;countrylistsize),COUNTIF(countrylistsize,"&lt;="&amp;countrylistsize)+SUM(ISNUMBER(countrylistsize))),0)), ""))</f>
        <v/>
      </c>
      <c r="I541" s="70"/>
      <c r="J541" s="67" t="str">
        <f t="array" aca="1" ref="J541" ca="1">IF($I$1&lt;&gt;"y", "", IFERROR(INDEX(admin1listsize,MATCH(SMALL(NOT(admin1listsize="")*IF(ISNUMBER(admin1listsize),COUNTIF(admin1listsize,"&lt;="&amp;admin1listsize),COUNTIF(admin1listsize,"&lt;="&amp;admin1listsize)+SUM(ISNUMBER(admin1listsize))),ROWS(D$3:D541)+SUM(ISBLANK(admin1listsize))),NOT(admin1listsize="")*IF(ISNUMBER(admin1listsize),COUNTIF(admin1listsize,"&lt;="&amp;admin1listsize),COUNTIF(admin1listsize,"&lt;="&amp;admin1listsize)+SUM(ISNUMBER(admin1listsize))),0)), ""))</f>
        <v/>
      </c>
      <c r="K541" s="71"/>
    </row>
    <row r="542" spans="1:11" s="1" customFormat="1" x14ac:dyDescent="0.25">
      <c r="A542" s="93" t="str">
        <f>IF($I$1&lt;&gt;"y", "", IF(ISBLANK(DATA!D543),"",IF(ISBLANK(DATA!K543),"NO DATA",DATA!K543)))</f>
        <v/>
      </c>
      <c r="B542" s="93" t="str">
        <f>IF($I$1&lt;&gt;"y", "",IF(ISBLANK(DATA!D543),"", IF(ISBLANK(DATA!L543),"NO DATA",DATA!L543)))</f>
        <v/>
      </c>
      <c r="C542" s="93" t="str">
        <f t="shared" si="26"/>
        <v/>
      </c>
      <c r="D542" s="93" t="str">
        <f>IF($I$1&lt;&gt;"y", "", IF(C543="", "", IFERROR(LOOKUP(2,1/(COUNTIF($D$2:D541,mergednames)=0),mergednames), "")))</f>
        <v/>
      </c>
      <c r="E542" s="93" t="str">
        <f t="shared" si="25"/>
        <v/>
      </c>
      <c r="F542" s="93" t="str">
        <f>IF($I$1&lt;&gt;"y", "", IF(A543="", "", IFERROR(LOOKUP(2,1/(COUNTIF($F$2:F541,get_country)=0),get_country), "")))</f>
        <v/>
      </c>
      <c r="G542" s="93" t="str">
        <f t="shared" si="24"/>
        <v/>
      </c>
      <c r="H542" s="67" t="str">
        <f t="array" aca="1" ref="H542" ca="1">IF($I$1&lt;&gt;"y", "", IFERROR(INDEX(countrylistsize,MATCH(SMALL(NOT(countrylistsize="")*IF(ISNUMBER(countrylistsize),COUNTIF(countrylistsize,"&lt;="&amp;countrylistsize),COUNTIF(countrylistsize,"&lt;="&amp;countrylistsize)+SUM(ISNUMBER(countrylistsize))),ROWS(F$3:F542)+SUM(ISBLANK(countrylistsize))),NOT(countrylistsize="")*IF(ISNUMBER(countrylistsize),COUNTIF(countrylistsize,"&lt;="&amp;countrylistsize),COUNTIF(countrylistsize,"&lt;="&amp;countrylistsize)+SUM(ISNUMBER(countrylistsize))),0)), ""))</f>
        <v/>
      </c>
      <c r="I542" s="70"/>
      <c r="J542" s="67" t="str">
        <f t="array" aca="1" ref="J542" ca="1">IF($I$1&lt;&gt;"y", "", IFERROR(INDEX(admin1listsize,MATCH(SMALL(NOT(admin1listsize="")*IF(ISNUMBER(admin1listsize),COUNTIF(admin1listsize,"&lt;="&amp;admin1listsize),COUNTIF(admin1listsize,"&lt;="&amp;admin1listsize)+SUM(ISNUMBER(admin1listsize))),ROWS(D$3:D542)+SUM(ISBLANK(admin1listsize))),NOT(admin1listsize="")*IF(ISNUMBER(admin1listsize),COUNTIF(admin1listsize,"&lt;="&amp;admin1listsize),COUNTIF(admin1listsize,"&lt;="&amp;admin1listsize)+SUM(ISNUMBER(admin1listsize))),0)), ""))</f>
        <v/>
      </c>
      <c r="K542" s="71"/>
    </row>
    <row r="543" spans="1:11" s="1" customFormat="1" x14ac:dyDescent="0.25">
      <c r="A543" s="93" t="str">
        <f>IF($I$1&lt;&gt;"y", "", IF(ISBLANK(DATA!D544),"",IF(ISBLANK(DATA!K544),"NO DATA",DATA!K544)))</f>
        <v/>
      </c>
      <c r="B543" s="93" t="str">
        <f>IF($I$1&lt;&gt;"y", "",IF(ISBLANK(DATA!D544),"", IF(ISBLANK(DATA!L544),"NO DATA",DATA!L544)))</f>
        <v/>
      </c>
      <c r="C543" s="93" t="str">
        <f t="shared" si="26"/>
        <v/>
      </c>
      <c r="D543" s="93" t="str">
        <f>IF($I$1&lt;&gt;"y", "", IF(C544="", "", IFERROR(LOOKUP(2,1/(COUNTIF($D$2:D542,mergednames)=0),mergednames), "")))</f>
        <v/>
      </c>
      <c r="E543" s="93" t="str">
        <f t="shared" si="25"/>
        <v/>
      </c>
      <c r="F543" s="93" t="str">
        <f>IF($I$1&lt;&gt;"y", "", IF(A544="", "", IFERROR(LOOKUP(2,1/(COUNTIF($F$2:F542,get_country)=0),get_country), "")))</f>
        <v/>
      </c>
      <c r="G543" s="93" t="str">
        <f t="shared" si="24"/>
        <v/>
      </c>
      <c r="H543" s="67" t="str">
        <f t="array" aca="1" ref="H543" ca="1">IF($I$1&lt;&gt;"y", "", IFERROR(INDEX(countrylistsize,MATCH(SMALL(NOT(countrylistsize="")*IF(ISNUMBER(countrylistsize),COUNTIF(countrylistsize,"&lt;="&amp;countrylistsize),COUNTIF(countrylistsize,"&lt;="&amp;countrylistsize)+SUM(ISNUMBER(countrylistsize))),ROWS(F$3:F543)+SUM(ISBLANK(countrylistsize))),NOT(countrylistsize="")*IF(ISNUMBER(countrylistsize),COUNTIF(countrylistsize,"&lt;="&amp;countrylistsize),COUNTIF(countrylistsize,"&lt;="&amp;countrylistsize)+SUM(ISNUMBER(countrylistsize))),0)), ""))</f>
        <v/>
      </c>
      <c r="I543" s="70"/>
      <c r="J543" s="67" t="str">
        <f t="array" aca="1" ref="J543" ca="1">IF($I$1&lt;&gt;"y", "", IFERROR(INDEX(admin1listsize,MATCH(SMALL(NOT(admin1listsize="")*IF(ISNUMBER(admin1listsize),COUNTIF(admin1listsize,"&lt;="&amp;admin1listsize),COUNTIF(admin1listsize,"&lt;="&amp;admin1listsize)+SUM(ISNUMBER(admin1listsize))),ROWS(D$3:D543)+SUM(ISBLANK(admin1listsize))),NOT(admin1listsize="")*IF(ISNUMBER(admin1listsize),COUNTIF(admin1listsize,"&lt;="&amp;admin1listsize),COUNTIF(admin1listsize,"&lt;="&amp;admin1listsize)+SUM(ISNUMBER(admin1listsize))),0)), ""))</f>
        <v/>
      </c>
      <c r="K543" s="71"/>
    </row>
    <row r="544" spans="1:11" s="1" customFormat="1" x14ac:dyDescent="0.25">
      <c r="A544" s="93" t="str">
        <f>IF($I$1&lt;&gt;"y", "", IF(ISBLANK(DATA!D545),"",IF(ISBLANK(DATA!K545),"NO DATA",DATA!K545)))</f>
        <v/>
      </c>
      <c r="B544" s="93" t="str">
        <f>IF($I$1&lt;&gt;"y", "",IF(ISBLANK(DATA!D545),"", IF(ISBLANK(DATA!L545),"NO DATA",DATA!L545)))</f>
        <v/>
      </c>
      <c r="C544" s="93" t="str">
        <f t="shared" si="26"/>
        <v/>
      </c>
      <c r="D544" s="93" t="str">
        <f>IF($I$1&lt;&gt;"y", "", IF(C545="", "", IFERROR(LOOKUP(2,1/(COUNTIF($D$2:D543,mergednames)=0),mergednames), "")))</f>
        <v/>
      </c>
      <c r="E544" s="93" t="str">
        <f t="shared" si="25"/>
        <v/>
      </c>
      <c r="F544" s="93" t="str">
        <f>IF($I$1&lt;&gt;"y", "", IF(A545="", "", IFERROR(LOOKUP(2,1/(COUNTIF($F$2:F543,get_country)=0),get_country), "")))</f>
        <v/>
      </c>
      <c r="G544" s="93" t="str">
        <f t="shared" si="24"/>
        <v/>
      </c>
      <c r="H544" s="67" t="str">
        <f t="array" aca="1" ref="H544" ca="1">IF($I$1&lt;&gt;"y", "", IFERROR(INDEX(countrylistsize,MATCH(SMALL(NOT(countrylistsize="")*IF(ISNUMBER(countrylistsize),COUNTIF(countrylistsize,"&lt;="&amp;countrylistsize),COUNTIF(countrylistsize,"&lt;="&amp;countrylistsize)+SUM(ISNUMBER(countrylistsize))),ROWS(F$3:F544)+SUM(ISBLANK(countrylistsize))),NOT(countrylistsize="")*IF(ISNUMBER(countrylistsize),COUNTIF(countrylistsize,"&lt;="&amp;countrylistsize),COUNTIF(countrylistsize,"&lt;="&amp;countrylistsize)+SUM(ISNUMBER(countrylistsize))),0)), ""))</f>
        <v/>
      </c>
      <c r="I544" s="70"/>
      <c r="J544" s="67" t="str">
        <f t="array" aca="1" ref="J544" ca="1">IF($I$1&lt;&gt;"y", "", IFERROR(INDEX(admin1listsize,MATCH(SMALL(NOT(admin1listsize="")*IF(ISNUMBER(admin1listsize),COUNTIF(admin1listsize,"&lt;="&amp;admin1listsize),COUNTIF(admin1listsize,"&lt;="&amp;admin1listsize)+SUM(ISNUMBER(admin1listsize))),ROWS(D$3:D544)+SUM(ISBLANK(admin1listsize))),NOT(admin1listsize="")*IF(ISNUMBER(admin1listsize),COUNTIF(admin1listsize,"&lt;="&amp;admin1listsize),COUNTIF(admin1listsize,"&lt;="&amp;admin1listsize)+SUM(ISNUMBER(admin1listsize))),0)), ""))</f>
        <v/>
      </c>
      <c r="K544" s="71"/>
    </row>
    <row r="545" spans="1:11" s="1" customFormat="1" x14ac:dyDescent="0.25">
      <c r="A545" s="93" t="str">
        <f>IF($I$1&lt;&gt;"y", "", IF(ISBLANK(DATA!D546),"",IF(ISBLANK(DATA!K546),"NO DATA",DATA!K546)))</f>
        <v/>
      </c>
      <c r="B545" s="93" t="str">
        <f>IF($I$1&lt;&gt;"y", "",IF(ISBLANK(DATA!D546),"", IF(ISBLANK(DATA!L546),"NO DATA",DATA!L546)))</f>
        <v/>
      </c>
      <c r="C545" s="93" t="str">
        <f t="shared" si="26"/>
        <v/>
      </c>
      <c r="D545" s="93" t="str">
        <f>IF($I$1&lt;&gt;"y", "", IF(C546="", "", IFERROR(LOOKUP(2,1/(COUNTIF($D$2:D544,mergednames)=0),mergednames), "")))</f>
        <v/>
      </c>
      <c r="E545" s="93" t="str">
        <f t="shared" si="25"/>
        <v/>
      </c>
      <c r="F545" s="93" t="str">
        <f>IF($I$1&lt;&gt;"y", "", IF(A546="", "", IFERROR(LOOKUP(2,1/(COUNTIF($F$2:F544,get_country)=0),get_country), "")))</f>
        <v/>
      </c>
      <c r="G545" s="93" t="str">
        <f t="shared" si="24"/>
        <v/>
      </c>
      <c r="H545" s="67" t="str">
        <f t="array" aca="1" ref="H545" ca="1">IF($I$1&lt;&gt;"y", "", IFERROR(INDEX(countrylistsize,MATCH(SMALL(NOT(countrylistsize="")*IF(ISNUMBER(countrylistsize),COUNTIF(countrylistsize,"&lt;="&amp;countrylistsize),COUNTIF(countrylistsize,"&lt;="&amp;countrylistsize)+SUM(ISNUMBER(countrylistsize))),ROWS(F$3:F545)+SUM(ISBLANK(countrylistsize))),NOT(countrylistsize="")*IF(ISNUMBER(countrylistsize),COUNTIF(countrylistsize,"&lt;="&amp;countrylistsize),COUNTIF(countrylistsize,"&lt;="&amp;countrylistsize)+SUM(ISNUMBER(countrylistsize))),0)), ""))</f>
        <v/>
      </c>
      <c r="I545" s="70"/>
      <c r="J545" s="67" t="str">
        <f t="array" aca="1" ref="J545" ca="1">IF($I$1&lt;&gt;"y", "", IFERROR(INDEX(admin1listsize,MATCH(SMALL(NOT(admin1listsize="")*IF(ISNUMBER(admin1listsize),COUNTIF(admin1listsize,"&lt;="&amp;admin1listsize),COUNTIF(admin1listsize,"&lt;="&amp;admin1listsize)+SUM(ISNUMBER(admin1listsize))),ROWS(D$3:D545)+SUM(ISBLANK(admin1listsize))),NOT(admin1listsize="")*IF(ISNUMBER(admin1listsize),COUNTIF(admin1listsize,"&lt;="&amp;admin1listsize),COUNTIF(admin1listsize,"&lt;="&amp;admin1listsize)+SUM(ISNUMBER(admin1listsize))),0)), ""))</f>
        <v/>
      </c>
      <c r="K545" s="71"/>
    </row>
    <row r="546" spans="1:11" s="1" customFormat="1" x14ac:dyDescent="0.25">
      <c r="A546" s="93" t="str">
        <f>IF($I$1&lt;&gt;"y", "", IF(ISBLANK(DATA!D547),"",IF(ISBLANK(DATA!K547),"NO DATA",DATA!K547)))</f>
        <v/>
      </c>
      <c r="B546" s="93" t="str">
        <f>IF($I$1&lt;&gt;"y", "",IF(ISBLANK(DATA!D547),"", IF(ISBLANK(DATA!L547),"NO DATA",DATA!L547)))</f>
        <v/>
      </c>
      <c r="C546" s="93" t="str">
        <f t="shared" si="26"/>
        <v/>
      </c>
      <c r="D546" s="93" t="str">
        <f>IF($I$1&lt;&gt;"y", "", IF(C547="", "", IFERROR(LOOKUP(2,1/(COUNTIF($D$2:D545,mergednames)=0),mergednames), "")))</f>
        <v/>
      </c>
      <c r="E546" s="93" t="str">
        <f t="shared" si="25"/>
        <v/>
      </c>
      <c r="F546" s="93" t="str">
        <f>IF($I$1&lt;&gt;"y", "", IF(A547="", "", IFERROR(LOOKUP(2,1/(COUNTIF($F$2:F545,get_country)=0),get_country), "")))</f>
        <v/>
      </c>
      <c r="G546" s="93" t="str">
        <f t="shared" si="24"/>
        <v/>
      </c>
      <c r="H546" s="67" t="str">
        <f t="array" aca="1" ref="H546" ca="1">IF($I$1&lt;&gt;"y", "", IFERROR(INDEX(countrylistsize,MATCH(SMALL(NOT(countrylistsize="")*IF(ISNUMBER(countrylistsize),COUNTIF(countrylistsize,"&lt;="&amp;countrylistsize),COUNTIF(countrylistsize,"&lt;="&amp;countrylistsize)+SUM(ISNUMBER(countrylistsize))),ROWS(F$3:F546)+SUM(ISBLANK(countrylistsize))),NOT(countrylistsize="")*IF(ISNUMBER(countrylistsize),COUNTIF(countrylistsize,"&lt;="&amp;countrylistsize),COUNTIF(countrylistsize,"&lt;="&amp;countrylistsize)+SUM(ISNUMBER(countrylistsize))),0)), ""))</f>
        <v/>
      </c>
      <c r="I546" s="70"/>
      <c r="J546" s="67" t="str">
        <f t="array" aca="1" ref="J546" ca="1">IF($I$1&lt;&gt;"y", "", IFERROR(INDEX(admin1listsize,MATCH(SMALL(NOT(admin1listsize="")*IF(ISNUMBER(admin1listsize),COUNTIF(admin1listsize,"&lt;="&amp;admin1listsize),COUNTIF(admin1listsize,"&lt;="&amp;admin1listsize)+SUM(ISNUMBER(admin1listsize))),ROWS(D$3:D546)+SUM(ISBLANK(admin1listsize))),NOT(admin1listsize="")*IF(ISNUMBER(admin1listsize),COUNTIF(admin1listsize,"&lt;="&amp;admin1listsize),COUNTIF(admin1listsize,"&lt;="&amp;admin1listsize)+SUM(ISNUMBER(admin1listsize))),0)), ""))</f>
        <v/>
      </c>
      <c r="K546" s="71"/>
    </row>
    <row r="547" spans="1:11" s="1" customFormat="1" x14ac:dyDescent="0.25">
      <c r="A547" s="93" t="str">
        <f>IF($I$1&lt;&gt;"y", "", IF(ISBLANK(DATA!D548),"",IF(ISBLANK(DATA!K548),"NO DATA",DATA!K548)))</f>
        <v/>
      </c>
      <c r="B547" s="93" t="str">
        <f>IF($I$1&lt;&gt;"y", "",IF(ISBLANK(DATA!D548),"", IF(ISBLANK(DATA!L548),"NO DATA",DATA!L548)))</f>
        <v/>
      </c>
      <c r="C547" s="93" t="str">
        <f t="shared" si="26"/>
        <v/>
      </c>
      <c r="D547" s="93" t="str">
        <f>IF($I$1&lt;&gt;"y", "", IF(C548="", "", IFERROR(LOOKUP(2,1/(COUNTIF($D$2:D546,mergednames)=0),mergednames), "")))</f>
        <v/>
      </c>
      <c r="E547" s="93" t="str">
        <f t="shared" si="25"/>
        <v/>
      </c>
      <c r="F547" s="93" t="str">
        <f>IF($I$1&lt;&gt;"y", "", IF(A548="", "", IFERROR(LOOKUP(2,1/(COUNTIF($F$2:F546,get_country)=0),get_country), "")))</f>
        <v/>
      </c>
      <c r="G547" s="93" t="str">
        <f t="shared" si="24"/>
        <v/>
      </c>
      <c r="H547" s="67" t="str">
        <f t="array" aca="1" ref="H547" ca="1">IF($I$1&lt;&gt;"y", "", IFERROR(INDEX(countrylistsize,MATCH(SMALL(NOT(countrylistsize="")*IF(ISNUMBER(countrylistsize),COUNTIF(countrylistsize,"&lt;="&amp;countrylistsize),COUNTIF(countrylistsize,"&lt;="&amp;countrylistsize)+SUM(ISNUMBER(countrylistsize))),ROWS(F$3:F547)+SUM(ISBLANK(countrylistsize))),NOT(countrylistsize="")*IF(ISNUMBER(countrylistsize),COUNTIF(countrylistsize,"&lt;="&amp;countrylistsize),COUNTIF(countrylistsize,"&lt;="&amp;countrylistsize)+SUM(ISNUMBER(countrylistsize))),0)), ""))</f>
        <v/>
      </c>
      <c r="I547" s="70"/>
      <c r="J547" s="67" t="str">
        <f t="array" aca="1" ref="J547" ca="1">IF($I$1&lt;&gt;"y", "", IFERROR(INDEX(admin1listsize,MATCH(SMALL(NOT(admin1listsize="")*IF(ISNUMBER(admin1listsize),COUNTIF(admin1listsize,"&lt;="&amp;admin1listsize),COUNTIF(admin1listsize,"&lt;="&amp;admin1listsize)+SUM(ISNUMBER(admin1listsize))),ROWS(D$3:D547)+SUM(ISBLANK(admin1listsize))),NOT(admin1listsize="")*IF(ISNUMBER(admin1listsize),COUNTIF(admin1listsize,"&lt;="&amp;admin1listsize),COUNTIF(admin1listsize,"&lt;="&amp;admin1listsize)+SUM(ISNUMBER(admin1listsize))),0)), ""))</f>
        <v/>
      </c>
      <c r="K547" s="71"/>
    </row>
    <row r="548" spans="1:11" s="1" customFormat="1" x14ac:dyDescent="0.25">
      <c r="A548" s="93" t="str">
        <f>IF($I$1&lt;&gt;"y", "", IF(ISBLANK(DATA!D549),"",IF(ISBLANK(DATA!K549),"NO DATA",DATA!K549)))</f>
        <v/>
      </c>
      <c r="B548" s="93" t="str">
        <f>IF($I$1&lt;&gt;"y", "",IF(ISBLANK(DATA!D549),"", IF(ISBLANK(DATA!L549),"NO DATA",DATA!L549)))</f>
        <v/>
      </c>
      <c r="C548" s="93" t="str">
        <f t="shared" si="26"/>
        <v/>
      </c>
      <c r="D548" s="93" t="str">
        <f>IF($I$1&lt;&gt;"y", "", IF(C549="", "", IFERROR(LOOKUP(2,1/(COUNTIF($D$2:D547,mergednames)=0),mergednames), "")))</f>
        <v/>
      </c>
      <c r="E548" s="93" t="str">
        <f t="shared" si="25"/>
        <v/>
      </c>
      <c r="F548" s="93" t="str">
        <f>IF($I$1&lt;&gt;"y", "", IF(A549="", "", IFERROR(LOOKUP(2,1/(COUNTIF($F$2:F547,get_country)=0),get_country), "")))</f>
        <v/>
      </c>
      <c r="G548" s="93" t="str">
        <f t="shared" si="24"/>
        <v/>
      </c>
      <c r="H548" s="67" t="str">
        <f t="array" aca="1" ref="H548" ca="1">IF($I$1&lt;&gt;"y", "", IFERROR(INDEX(countrylistsize,MATCH(SMALL(NOT(countrylistsize="")*IF(ISNUMBER(countrylistsize),COUNTIF(countrylistsize,"&lt;="&amp;countrylistsize),COUNTIF(countrylistsize,"&lt;="&amp;countrylistsize)+SUM(ISNUMBER(countrylistsize))),ROWS(F$3:F548)+SUM(ISBLANK(countrylistsize))),NOT(countrylistsize="")*IF(ISNUMBER(countrylistsize),COUNTIF(countrylistsize,"&lt;="&amp;countrylistsize),COUNTIF(countrylistsize,"&lt;="&amp;countrylistsize)+SUM(ISNUMBER(countrylistsize))),0)), ""))</f>
        <v/>
      </c>
      <c r="I548" s="70"/>
      <c r="J548" s="67" t="str">
        <f t="array" aca="1" ref="J548" ca="1">IF($I$1&lt;&gt;"y", "", IFERROR(INDEX(admin1listsize,MATCH(SMALL(NOT(admin1listsize="")*IF(ISNUMBER(admin1listsize),COUNTIF(admin1listsize,"&lt;="&amp;admin1listsize),COUNTIF(admin1listsize,"&lt;="&amp;admin1listsize)+SUM(ISNUMBER(admin1listsize))),ROWS(D$3:D548)+SUM(ISBLANK(admin1listsize))),NOT(admin1listsize="")*IF(ISNUMBER(admin1listsize),COUNTIF(admin1listsize,"&lt;="&amp;admin1listsize),COUNTIF(admin1listsize,"&lt;="&amp;admin1listsize)+SUM(ISNUMBER(admin1listsize))),0)), ""))</f>
        <v/>
      </c>
      <c r="K548" s="71"/>
    </row>
    <row r="549" spans="1:11" s="1" customFormat="1" x14ac:dyDescent="0.25">
      <c r="A549" s="93" t="str">
        <f>IF($I$1&lt;&gt;"y", "", IF(ISBLANK(DATA!D550),"",IF(ISBLANK(DATA!K550),"NO DATA",DATA!K550)))</f>
        <v/>
      </c>
      <c r="B549" s="93" t="str">
        <f>IF($I$1&lt;&gt;"y", "",IF(ISBLANK(DATA!D550),"", IF(ISBLANK(DATA!L550),"NO DATA",DATA!L550)))</f>
        <v/>
      </c>
      <c r="C549" s="93" t="str">
        <f t="shared" si="26"/>
        <v/>
      </c>
      <c r="D549" s="93" t="str">
        <f>IF($I$1&lt;&gt;"y", "", IF(C550="", "", IFERROR(LOOKUP(2,1/(COUNTIF($D$2:D548,mergednames)=0),mergednames), "")))</f>
        <v/>
      </c>
      <c r="E549" s="93" t="str">
        <f t="shared" si="25"/>
        <v/>
      </c>
      <c r="F549" s="93" t="str">
        <f>IF($I$1&lt;&gt;"y", "", IF(A550="", "", IFERROR(LOOKUP(2,1/(COUNTIF($F$2:F548,get_country)=0),get_country), "")))</f>
        <v/>
      </c>
      <c r="G549" s="93" t="str">
        <f t="shared" si="24"/>
        <v/>
      </c>
      <c r="H549" s="67" t="str">
        <f t="array" aca="1" ref="H549" ca="1">IF($I$1&lt;&gt;"y", "", IFERROR(INDEX(countrylistsize,MATCH(SMALL(NOT(countrylistsize="")*IF(ISNUMBER(countrylistsize),COUNTIF(countrylistsize,"&lt;="&amp;countrylistsize),COUNTIF(countrylistsize,"&lt;="&amp;countrylistsize)+SUM(ISNUMBER(countrylistsize))),ROWS(F$3:F549)+SUM(ISBLANK(countrylistsize))),NOT(countrylistsize="")*IF(ISNUMBER(countrylistsize),COUNTIF(countrylistsize,"&lt;="&amp;countrylistsize),COUNTIF(countrylistsize,"&lt;="&amp;countrylistsize)+SUM(ISNUMBER(countrylistsize))),0)), ""))</f>
        <v/>
      </c>
      <c r="I549" s="70"/>
      <c r="J549" s="67" t="str">
        <f t="array" aca="1" ref="J549" ca="1">IF($I$1&lt;&gt;"y", "", IFERROR(INDEX(admin1listsize,MATCH(SMALL(NOT(admin1listsize="")*IF(ISNUMBER(admin1listsize),COUNTIF(admin1listsize,"&lt;="&amp;admin1listsize),COUNTIF(admin1listsize,"&lt;="&amp;admin1listsize)+SUM(ISNUMBER(admin1listsize))),ROWS(D$3:D549)+SUM(ISBLANK(admin1listsize))),NOT(admin1listsize="")*IF(ISNUMBER(admin1listsize),COUNTIF(admin1listsize,"&lt;="&amp;admin1listsize),COUNTIF(admin1listsize,"&lt;="&amp;admin1listsize)+SUM(ISNUMBER(admin1listsize))),0)), ""))</f>
        <v/>
      </c>
      <c r="K549" s="71"/>
    </row>
    <row r="550" spans="1:11" s="1" customFormat="1" x14ac:dyDescent="0.25">
      <c r="A550" s="93" t="str">
        <f>IF($I$1&lt;&gt;"y", "", IF(ISBLANK(DATA!D551),"",IF(ISBLANK(DATA!K551),"NO DATA",DATA!K551)))</f>
        <v/>
      </c>
      <c r="B550" s="93" t="str">
        <f>IF($I$1&lt;&gt;"y", "",IF(ISBLANK(DATA!D551),"", IF(ISBLANK(DATA!L551),"NO DATA",DATA!L551)))</f>
        <v/>
      </c>
      <c r="C550" s="93" t="str">
        <f t="shared" si="26"/>
        <v/>
      </c>
      <c r="D550" s="93" t="str">
        <f>IF($I$1&lt;&gt;"y", "", IF(C551="", "", IFERROR(LOOKUP(2,1/(COUNTIF($D$2:D549,mergednames)=0),mergednames), "")))</f>
        <v/>
      </c>
      <c r="E550" s="93" t="str">
        <f t="shared" si="25"/>
        <v/>
      </c>
      <c r="F550" s="93" t="str">
        <f>IF($I$1&lt;&gt;"y", "", IF(A551="", "", IFERROR(LOOKUP(2,1/(COUNTIF($F$2:F549,get_country)=0),get_country), "")))</f>
        <v/>
      </c>
      <c r="G550" s="93" t="str">
        <f t="shared" si="24"/>
        <v/>
      </c>
      <c r="H550" s="67" t="str">
        <f t="array" aca="1" ref="H550" ca="1">IF($I$1&lt;&gt;"y", "", IFERROR(INDEX(countrylistsize,MATCH(SMALL(NOT(countrylistsize="")*IF(ISNUMBER(countrylistsize),COUNTIF(countrylistsize,"&lt;="&amp;countrylistsize),COUNTIF(countrylistsize,"&lt;="&amp;countrylistsize)+SUM(ISNUMBER(countrylistsize))),ROWS(F$3:F550)+SUM(ISBLANK(countrylistsize))),NOT(countrylistsize="")*IF(ISNUMBER(countrylistsize),COUNTIF(countrylistsize,"&lt;="&amp;countrylistsize),COUNTIF(countrylistsize,"&lt;="&amp;countrylistsize)+SUM(ISNUMBER(countrylistsize))),0)), ""))</f>
        <v/>
      </c>
      <c r="I550" s="70"/>
      <c r="J550" s="67" t="str">
        <f t="array" aca="1" ref="J550" ca="1">IF($I$1&lt;&gt;"y", "", IFERROR(INDEX(admin1listsize,MATCH(SMALL(NOT(admin1listsize="")*IF(ISNUMBER(admin1listsize),COUNTIF(admin1listsize,"&lt;="&amp;admin1listsize),COUNTIF(admin1listsize,"&lt;="&amp;admin1listsize)+SUM(ISNUMBER(admin1listsize))),ROWS(D$3:D550)+SUM(ISBLANK(admin1listsize))),NOT(admin1listsize="")*IF(ISNUMBER(admin1listsize),COUNTIF(admin1listsize,"&lt;="&amp;admin1listsize),COUNTIF(admin1listsize,"&lt;="&amp;admin1listsize)+SUM(ISNUMBER(admin1listsize))),0)), ""))</f>
        <v/>
      </c>
      <c r="K550" s="71"/>
    </row>
    <row r="551" spans="1:11" s="1" customFormat="1" x14ac:dyDescent="0.25">
      <c r="A551" s="93" t="str">
        <f>IF($I$1&lt;&gt;"y", "", IF(ISBLANK(DATA!D552),"",IF(ISBLANK(DATA!K552),"NO DATA",DATA!K552)))</f>
        <v/>
      </c>
      <c r="B551" s="93" t="str">
        <f>IF($I$1&lt;&gt;"y", "",IF(ISBLANK(DATA!D552),"", IF(ISBLANK(DATA!L552),"NO DATA",DATA!L552)))</f>
        <v/>
      </c>
      <c r="C551" s="93" t="str">
        <f t="shared" si="26"/>
        <v/>
      </c>
      <c r="D551" s="93" t="str">
        <f>IF($I$1&lt;&gt;"y", "", IF(C552="", "", IFERROR(LOOKUP(2,1/(COUNTIF($D$2:D550,mergednames)=0),mergednames), "")))</f>
        <v/>
      </c>
      <c r="E551" s="93" t="str">
        <f t="shared" si="25"/>
        <v/>
      </c>
      <c r="F551" s="93" t="str">
        <f>IF($I$1&lt;&gt;"y", "", IF(A552="", "", IFERROR(LOOKUP(2,1/(COUNTIF($F$2:F550,get_country)=0),get_country), "")))</f>
        <v/>
      </c>
      <c r="G551" s="93" t="str">
        <f t="shared" si="24"/>
        <v/>
      </c>
      <c r="H551" s="67" t="str">
        <f t="array" aca="1" ref="H551" ca="1">IF($I$1&lt;&gt;"y", "", IFERROR(INDEX(countrylistsize,MATCH(SMALL(NOT(countrylistsize="")*IF(ISNUMBER(countrylistsize),COUNTIF(countrylistsize,"&lt;="&amp;countrylistsize),COUNTIF(countrylistsize,"&lt;="&amp;countrylistsize)+SUM(ISNUMBER(countrylistsize))),ROWS(F$3:F551)+SUM(ISBLANK(countrylistsize))),NOT(countrylistsize="")*IF(ISNUMBER(countrylistsize),COUNTIF(countrylistsize,"&lt;="&amp;countrylistsize),COUNTIF(countrylistsize,"&lt;="&amp;countrylistsize)+SUM(ISNUMBER(countrylistsize))),0)), ""))</f>
        <v/>
      </c>
      <c r="I551" s="70"/>
      <c r="J551" s="67" t="str">
        <f t="array" aca="1" ref="J551" ca="1">IF($I$1&lt;&gt;"y", "", IFERROR(INDEX(admin1listsize,MATCH(SMALL(NOT(admin1listsize="")*IF(ISNUMBER(admin1listsize),COUNTIF(admin1listsize,"&lt;="&amp;admin1listsize),COUNTIF(admin1listsize,"&lt;="&amp;admin1listsize)+SUM(ISNUMBER(admin1listsize))),ROWS(D$3:D551)+SUM(ISBLANK(admin1listsize))),NOT(admin1listsize="")*IF(ISNUMBER(admin1listsize),COUNTIF(admin1listsize,"&lt;="&amp;admin1listsize),COUNTIF(admin1listsize,"&lt;="&amp;admin1listsize)+SUM(ISNUMBER(admin1listsize))),0)), ""))</f>
        <v/>
      </c>
      <c r="K551" s="71"/>
    </row>
    <row r="552" spans="1:11" s="1" customFormat="1" x14ac:dyDescent="0.25">
      <c r="A552" s="93" t="str">
        <f>IF($I$1&lt;&gt;"y", "", IF(ISBLANK(DATA!D553),"",IF(ISBLANK(DATA!K553),"NO DATA",DATA!K553)))</f>
        <v/>
      </c>
      <c r="B552" s="93" t="str">
        <f>IF($I$1&lt;&gt;"y", "",IF(ISBLANK(DATA!D553),"", IF(ISBLANK(DATA!L553),"NO DATA",DATA!L553)))</f>
        <v/>
      </c>
      <c r="C552" s="93" t="str">
        <f t="shared" si="26"/>
        <v/>
      </c>
      <c r="D552" s="93" t="str">
        <f>IF($I$1&lt;&gt;"y", "", IF(C553="", "", IFERROR(LOOKUP(2,1/(COUNTIF($D$2:D551,mergednames)=0),mergednames), "")))</f>
        <v/>
      </c>
      <c r="E552" s="93" t="str">
        <f t="shared" si="25"/>
        <v/>
      </c>
      <c r="F552" s="93" t="str">
        <f>IF($I$1&lt;&gt;"y", "", IF(A553="", "", IFERROR(LOOKUP(2,1/(COUNTIF($F$2:F551,get_country)=0),get_country), "")))</f>
        <v/>
      </c>
      <c r="G552" s="93" t="str">
        <f t="shared" si="24"/>
        <v/>
      </c>
      <c r="H552" s="67" t="str">
        <f t="array" aca="1" ref="H552" ca="1">IF($I$1&lt;&gt;"y", "", IFERROR(INDEX(countrylistsize,MATCH(SMALL(NOT(countrylistsize="")*IF(ISNUMBER(countrylistsize),COUNTIF(countrylistsize,"&lt;="&amp;countrylistsize),COUNTIF(countrylistsize,"&lt;="&amp;countrylistsize)+SUM(ISNUMBER(countrylistsize))),ROWS(F$3:F552)+SUM(ISBLANK(countrylistsize))),NOT(countrylistsize="")*IF(ISNUMBER(countrylistsize),COUNTIF(countrylistsize,"&lt;="&amp;countrylistsize),COUNTIF(countrylistsize,"&lt;="&amp;countrylistsize)+SUM(ISNUMBER(countrylistsize))),0)), ""))</f>
        <v/>
      </c>
      <c r="I552" s="70"/>
      <c r="J552" s="67" t="str">
        <f t="array" aca="1" ref="J552" ca="1">IF($I$1&lt;&gt;"y", "", IFERROR(INDEX(admin1listsize,MATCH(SMALL(NOT(admin1listsize="")*IF(ISNUMBER(admin1listsize),COUNTIF(admin1listsize,"&lt;="&amp;admin1listsize),COUNTIF(admin1listsize,"&lt;="&amp;admin1listsize)+SUM(ISNUMBER(admin1listsize))),ROWS(D$3:D552)+SUM(ISBLANK(admin1listsize))),NOT(admin1listsize="")*IF(ISNUMBER(admin1listsize),COUNTIF(admin1listsize,"&lt;="&amp;admin1listsize),COUNTIF(admin1listsize,"&lt;="&amp;admin1listsize)+SUM(ISNUMBER(admin1listsize))),0)), ""))</f>
        <v/>
      </c>
      <c r="K552" s="71"/>
    </row>
    <row r="553" spans="1:11" s="1" customFormat="1" x14ac:dyDescent="0.25">
      <c r="A553" s="93" t="str">
        <f>IF($I$1&lt;&gt;"y", "", IF(ISBLANK(DATA!D554),"",IF(ISBLANK(DATA!K554),"NO DATA",DATA!K554)))</f>
        <v/>
      </c>
      <c r="B553" s="93" t="str">
        <f>IF($I$1&lt;&gt;"y", "",IF(ISBLANK(DATA!D554),"", IF(ISBLANK(DATA!L554),"NO DATA",DATA!L554)))</f>
        <v/>
      </c>
      <c r="C553" s="93" t="str">
        <f t="shared" si="26"/>
        <v/>
      </c>
      <c r="D553" s="93" t="str">
        <f>IF($I$1&lt;&gt;"y", "", IF(C554="", "", IFERROR(LOOKUP(2,1/(COUNTIF($D$2:D552,mergednames)=0),mergednames), "")))</f>
        <v/>
      </c>
      <c r="E553" s="93" t="str">
        <f t="shared" si="25"/>
        <v/>
      </c>
      <c r="F553" s="93" t="str">
        <f>IF($I$1&lt;&gt;"y", "", IF(A554="", "", IFERROR(LOOKUP(2,1/(COUNTIF($F$2:F552,get_country)=0),get_country), "")))</f>
        <v/>
      </c>
      <c r="G553" s="93" t="str">
        <f t="shared" si="24"/>
        <v/>
      </c>
      <c r="H553" s="67" t="str">
        <f t="array" aca="1" ref="H553" ca="1">IF($I$1&lt;&gt;"y", "", IFERROR(INDEX(countrylistsize,MATCH(SMALL(NOT(countrylistsize="")*IF(ISNUMBER(countrylistsize),COUNTIF(countrylistsize,"&lt;="&amp;countrylistsize),COUNTIF(countrylistsize,"&lt;="&amp;countrylistsize)+SUM(ISNUMBER(countrylistsize))),ROWS(F$3:F553)+SUM(ISBLANK(countrylistsize))),NOT(countrylistsize="")*IF(ISNUMBER(countrylistsize),COUNTIF(countrylistsize,"&lt;="&amp;countrylistsize),COUNTIF(countrylistsize,"&lt;="&amp;countrylistsize)+SUM(ISNUMBER(countrylistsize))),0)), ""))</f>
        <v/>
      </c>
      <c r="I553" s="70"/>
      <c r="J553" s="67" t="str">
        <f t="array" aca="1" ref="J553" ca="1">IF($I$1&lt;&gt;"y", "", IFERROR(INDEX(admin1listsize,MATCH(SMALL(NOT(admin1listsize="")*IF(ISNUMBER(admin1listsize),COUNTIF(admin1listsize,"&lt;="&amp;admin1listsize),COUNTIF(admin1listsize,"&lt;="&amp;admin1listsize)+SUM(ISNUMBER(admin1listsize))),ROWS(D$3:D553)+SUM(ISBLANK(admin1listsize))),NOT(admin1listsize="")*IF(ISNUMBER(admin1listsize),COUNTIF(admin1listsize,"&lt;="&amp;admin1listsize),COUNTIF(admin1listsize,"&lt;="&amp;admin1listsize)+SUM(ISNUMBER(admin1listsize))),0)), ""))</f>
        <v/>
      </c>
      <c r="K553" s="71"/>
    </row>
    <row r="554" spans="1:11" s="1" customFormat="1" x14ac:dyDescent="0.25">
      <c r="A554" s="93" t="str">
        <f>IF($I$1&lt;&gt;"y", "", IF(ISBLANK(DATA!D555),"",IF(ISBLANK(DATA!K555),"NO DATA",DATA!K555)))</f>
        <v/>
      </c>
      <c r="B554" s="93" t="str">
        <f>IF($I$1&lt;&gt;"y", "",IF(ISBLANK(DATA!D555),"", IF(ISBLANK(DATA!L555),"NO DATA",DATA!L555)))</f>
        <v/>
      </c>
      <c r="C554" s="93" t="str">
        <f t="shared" si="26"/>
        <v/>
      </c>
      <c r="D554" s="93" t="str">
        <f>IF($I$1&lt;&gt;"y", "", IF(C555="", "", IFERROR(LOOKUP(2,1/(COUNTIF($D$2:D553,mergednames)=0),mergednames), "")))</f>
        <v/>
      </c>
      <c r="E554" s="93" t="str">
        <f t="shared" si="25"/>
        <v/>
      </c>
      <c r="F554" s="93" t="str">
        <f>IF($I$1&lt;&gt;"y", "", IF(A555="", "", IFERROR(LOOKUP(2,1/(COUNTIF($F$2:F553,get_country)=0),get_country), "")))</f>
        <v/>
      </c>
      <c r="G554" s="93" t="str">
        <f t="shared" si="24"/>
        <v/>
      </c>
      <c r="H554" s="67" t="str">
        <f t="array" aca="1" ref="H554" ca="1">IF($I$1&lt;&gt;"y", "", IFERROR(INDEX(countrylistsize,MATCH(SMALL(NOT(countrylistsize="")*IF(ISNUMBER(countrylistsize),COUNTIF(countrylistsize,"&lt;="&amp;countrylistsize),COUNTIF(countrylistsize,"&lt;="&amp;countrylistsize)+SUM(ISNUMBER(countrylistsize))),ROWS(F$3:F554)+SUM(ISBLANK(countrylistsize))),NOT(countrylistsize="")*IF(ISNUMBER(countrylistsize),COUNTIF(countrylistsize,"&lt;="&amp;countrylistsize),COUNTIF(countrylistsize,"&lt;="&amp;countrylistsize)+SUM(ISNUMBER(countrylistsize))),0)), ""))</f>
        <v/>
      </c>
      <c r="I554" s="70"/>
      <c r="J554" s="67" t="str">
        <f t="array" aca="1" ref="J554" ca="1">IF($I$1&lt;&gt;"y", "", IFERROR(INDEX(admin1listsize,MATCH(SMALL(NOT(admin1listsize="")*IF(ISNUMBER(admin1listsize),COUNTIF(admin1listsize,"&lt;="&amp;admin1listsize),COUNTIF(admin1listsize,"&lt;="&amp;admin1listsize)+SUM(ISNUMBER(admin1listsize))),ROWS(D$3:D554)+SUM(ISBLANK(admin1listsize))),NOT(admin1listsize="")*IF(ISNUMBER(admin1listsize),COUNTIF(admin1listsize,"&lt;="&amp;admin1listsize),COUNTIF(admin1listsize,"&lt;="&amp;admin1listsize)+SUM(ISNUMBER(admin1listsize))),0)), ""))</f>
        <v/>
      </c>
      <c r="K554" s="71"/>
    </row>
    <row r="555" spans="1:11" s="1" customFormat="1" x14ac:dyDescent="0.25">
      <c r="A555" s="93" t="str">
        <f>IF($I$1&lt;&gt;"y", "", IF(ISBLANK(DATA!D556),"",IF(ISBLANK(DATA!K556),"NO DATA",DATA!K556)))</f>
        <v/>
      </c>
      <c r="B555" s="93" t="str">
        <f>IF($I$1&lt;&gt;"y", "",IF(ISBLANK(DATA!D556),"", IF(ISBLANK(DATA!L556),"NO DATA",DATA!L556)))</f>
        <v/>
      </c>
      <c r="C555" s="93" t="str">
        <f t="shared" si="26"/>
        <v/>
      </c>
      <c r="D555" s="93" t="str">
        <f>IF($I$1&lt;&gt;"y", "", IF(C556="", "", IFERROR(LOOKUP(2,1/(COUNTIF($D$2:D554,mergednames)=0),mergednames), "")))</f>
        <v/>
      </c>
      <c r="E555" s="93" t="str">
        <f t="shared" si="25"/>
        <v/>
      </c>
      <c r="F555" s="93" t="str">
        <f>IF($I$1&lt;&gt;"y", "", IF(A556="", "", IFERROR(LOOKUP(2,1/(COUNTIF($F$2:F554,get_country)=0),get_country), "")))</f>
        <v/>
      </c>
      <c r="G555" s="93" t="str">
        <f t="shared" si="24"/>
        <v/>
      </c>
      <c r="H555" s="67" t="str">
        <f t="array" aca="1" ref="H555" ca="1">IF($I$1&lt;&gt;"y", "", IFERROR(INDEX(countrylistsize,MATCH(SMALL(NOT(countrylistsize="")*IF(ISNUMBER(countrylistsize),COUNTIF(countrylistsize,"&lt;="&amp;countrylistsize),COUNTIF(countrylistsize,"&lt;="&amp;countrylistsize)+SUM(ISNUMBER(countrylistsize))),ROWS(F$3:F555)+SUM(ISBLANK(countrylistsize))),NOT(countrylistsize="")*IF(ISNUMBER(countrylistsize),COUNTIF(countrylistsize,"&lt;="&amp;countrylistsize),COUNTIF(countrylistsize,"&lt;="&amp;countrylistsize)+SUM(ISNUMBER(countrylistsize))),0)), ""))</f>
        <v/>
      </c>
      <c r="I555" s="70"/>
      <c r="J555" s="67" t="str">
        <f t="array" aca="1" ref="J555" ca="1">IF($I$1&lt;&gt;"y", "", IFERROR(INDEX(admin1listsize,MATCH(SMALL(NOT(admin1listsize="")*IF(ISNUMBER(admin1listsize),COUNTIF(admin1listsize,"&lt;="&amp;admin1listsize),COUNTIF(admin1listsize,"&lt;="&amp;admin1listsize)+SUM(ISNUMBER(admin1listsize))),ROWS(D$3:D555)+SUM(ISBLANK(admin1listsize))),NOT(admin1listsize="")*IF(ISNUMBER(admin1listsize),COUNTIF(admin1listsize,"&lt;="&amp;admin1listsize),COUNTIF(admin1listsize,"&lt;="&amp;admin1listsize)+SUM(ISNUMBER(admin1listsize))),0)), ""))</f>
        <v/>
      </c>
      <c r="K555" s="71"/>
    </row>
    <row r="556" spans="1:11" s="1" customFormat="1" x14ac:dyDescent="0.25">
      <c r="A556" s="93" t="str">
        <f>IF($I$1&lt;&gt;"y", "", IF(ISBLANK(DATA!D557),"",IF(ISBLANK(DATA!K557),"NO DATA",DATA!K557)))</f>
        <v/>
      </c>
      <c r="B556" s="93" t="str">
        <f>IF($I$1&lt;&gt;"y", "",IF(ISBLANK(DATA!D557),"", IF(ISBLANK(DATA!L557),"NO DATA",DATA!L557)))</f>
        <v/>
      </c>
      <c r="C556" s="93" t="str">
        <f t="shared" si="26"/>
        <v/>
      </c>
      <c r="D556" s="93" t="str">
        <f>IF($I$1&lt;&gt;"y", "", IF(C557="", "", IFERROR(LOOKUP(2,1/(COUNTIF($D$2:D555,mergednames)=0),mergednames), "")))</f>
        <v/>
      </c>
      <c r="E556" s="93" t="str">
        <f t="shared" si="25"/>
        <v/>
      </c>
      <c r="F556" s="93" t="str">
        <f>IF($I$1&lt;&gt;"y", "", IF(A557="", "", IFERROR(LOOKUP(2,1/(COUNTIF($F$2:F555,get_country)=0),get_country), "")))</f>
        <v/>
      </c>
      <c r="G556" s="93" t="str">
        <f t="shared" si="24"/>
        <v/>
      </c>
      <c r="H556" s="67" t="str">
        <f t="array" aca="1" ref="H556" ca="1">IF($I$1&lt;&gt;"y", "", IFERROR(INDEX(countrylistsize,MATCH(SMALL(NOT(countrylistsize="")*IF(ISNUMBER(countrylistsize),COUNTIF(countrylistsize,"&lt;="&amp;countrylistsize),COUNTIF(countrylistsize,"&lt;="&amp;countrylistsize)+SUM(ISNUMBER(countrylistsize))),ROWS(F$3:F556)+SUM(ISBLANK(countrylistsize))),NOT(countrylistsize="")*IF(ISNUMBER(countrylistsize),COUNTIF(countrylistsize,"&lt;="&amp;countrylistsize),COUNTIF(countrylistsize,"&lt;="&amp;countrylistsize)+SUM(ISNUMBER(countrylistsize))),0)), ""))</f>
        <v/>
      </c>
      <c r="I556" s="70"/>
      <c r="J556" s="67" t="str">
        <f t="array" aca="1" ref="J556" ca="1">IF($I$1&lt;&gt;"y", "", IFERROR(INDEX(admin1listsize,MATCH(SMALL(NOT(admin1listsize="")*IF(ISNUMBER(admin1listsize),COUNTIF(admin1listsize,"&lt;="&amp;admin1listsize),COUNTIF(admin1listsize,"&lt;="&amp;admin1listsize)+SUM(ISNUMBER(admin1listsize))),ROWS(D$3:D556)+SUM(ISBLANK(admin1listsize))),NOT(admin1listsize="")*IF(ISNUMBER(admin1listsize),COUNTIF(admin1listsize,"&lt;="&amp;admin1listsize),COUNTIF(admin1listsize,"&lt;="&amp;admin1listsize)+SUM(ISNUMBER(admin1listsize))),0)), ""))</f>
        <v/>
      </c>
      <c r="K556" s="71"/>
    </row>
    <row r="557" spans="1:11" s="1" customFormat="1" x14ac:dyDescent="0.25">
      <c r="A557" s="93" t="str">
        <f>IF($I$1&lt;&gt;"y", "", IF(ISBLANK(DATA!D558),"",IF(ISBLANK(DATA!K558),"NO DATA",DATA!K558)))</f>
        <v/>
      </c>
      <c r="B557" s="93" t="str">
        <f>IF($I$1&lt;&gt;"y", "",IF(ISBLANK(DATA!D558),"", IF(ISBLANK(DATA!L558),"NO DATA",DATA!L558)))</f>
        <v/>
      </c>
      <c r="C557" s="93" t="str">
        <f t="shared" si="26"/>
        <v/>
      </c>
      <c r="D557" s="93" t="str">
        <f>IF($I$1&lt;&gt;"y", "", IF(C558="", "", IFERROR(LOOKUP(2,1/(COUNTIF($D$2:D556,mergednames)=0),mergednames), "")))</f>
        <v/>
      </c>
      <c r="E557" s="93" t="str">
        <f t="shared" si="25"/>
        <v/>
      </c>
      <c r="F557" s="93" t="str">
        <f>IF($I$1&lt;&gt;"y", "", IF(A558="", "", IFERROR(LOOKUP(2,1/(COUNTIF($F$2:F556,get_country)=0),get_country), "")))</f>
        <v/>
      </c>
      <c r="G557" s="93" t="str">
        <f t="shared" si="24"/>
        <v/>
      </c>
      <c r="H557" s="67" t="str">
        <f t="array" aca="1" ref="H557" ca="1">IF($I$1&lt;&gt;"y", "", IFERROR(INDEX(countrylistsize,MATCH(SMALL(NOT(countrylistsize="")*IF(ISNUMBER(countrylistsize),COUNTIF(countrylistsize,"&lt;="&amp;countrylistsize),COUNTIF(countrylistsize,"&lt;="&amp;countrylistsize)+SUM(ISNUMBER(countrylistsize))),ROWS(F$3:F557)+SUM(ISBLANK(countrylistsize))),NOT(countrylistsize="")*IF(ISNUMBER(countrylistsize),COUNTIF(countrylistsize,"&lt;="&amp;countrylistsize),COUNTIF(countrylistsize,"&lt;="&amp;countrylistsize)+SUM(ISNUMBER(countrylistsize))),0)), ""))</f>
        <v/>
      </c>
      <c r="I557" s="70"/>
      <c r="J557" s="67" t="str">
        <f t="array" aca="1" ref="J557" ca="1">IF($I$1&lt;&gt;"y", "", IFERROR(INDEX(admin1listsize,MATCH(SMALL(NOT(admin1listsize="")*IF(ISNUMBER(admin1listsize),COUNTIF(admin1listsize,"&lt;="&amp;admin1listsize),COUNTIF(admin1listsize,"&lt;="&amp;admin1listsize)+SUM(ISNUMBER(admin1listsize))),ROWS(D$3:D557)+SUM(ISBLANK(admin1listsize))),NOT(admin1listsize="")*IF(ISNUMBER(admin1listsize),COUNTIF(admin1listsize,"&lt;="&amp;admin1listsize),COUNTIF(admin1listsize,"&lt;="&amp;admin1listsize)+SUM(ISNUMBER(admin1listsize))),0)), ""))</f>
        <v/>
      </c>
      <c r="K557" s="71"/>
    </row>
    <row r="558" spans="1:11" s="1" customFormat="1" x14ac:dyDescent="0.25">
      <c r="A558" s="93" t="str">
        <f>IF($I$1&lt;&gt;"y", "", IF(ISBLANK(DATA!D559),"",IF(ISBLANK(DATA!K559),"NO DATA",DATA!K559)))</f>
        <v/>
      </c>
      <c r="B558" s="93" t="str">
        <f>IF($I$1&lt;&gt;"y", "",IF(ISBLANK(DATA!D559),"", IF(ISBLANK(DATA!L559),"NO DATA",DATA!L559)))</f>
        <v/>
      </c>
      <c r="C558" s="93" t="str">
        <f t="shared" si="26"/>
        <v/>
      </c>
      <c r="D558" s="93" t="str">
        <f>IF($I$1&lt;&gt;"y", "", IF(C559="", "", IFERROR(LOOKUP(2,1/(COUNTIF($D$2:D557,mergednames)=0),mergednames), "")))</f>
        <v/>
      </c>
      <c r="E558" s="93" t="str">
        <f t="shared" si="25"/>
        <v/>
      </c>
      <c r="F558" s="93" t="str">
        <f>IF($I$1&lt;&gt;"y", "", IF(A559="", "", IFERROR(LOOKUP(2,1/(COUNTIF($F$2:F557,get_country)=0),get_country), "")))</f>
        <v/>
      </c>
      <c r="G558" s="93" t="str">
        <f t="shared" si="24"/>
        <v/>
      </c>
      <c r="H558" s="67" t="str">
        <f t="array" aca="1" ref="H558" ca="1">IF($I$1&lt;&gt;"y", "", IFERROR(INDEX(countrylistsize,MATCH(SMALL(NOT(countrylistsize="")*IF(ISNUMBER(countrylistsize),COUNTIF(countrylistsize,"&lt;="&amp;countrylistsize),COUNTIF(countrylistsize,"&lt;="&amp;countrylistsize)+SUM(ISNUMBER(countrylistsize))),ROWS(F$3:F558)+SUM(ISBLANK(countrylistsize))),NOT(countrylistsize="")*IF(ISNUMBER(countrylistsize),COUNTIF(countrylistsize,"&lt;="&amp;countrylistsize),COUNTIF(countrylistsize,"&lt;="&amp;countrylistsize)+SUM(ISNUMBER(countrylistsize))),0)), ""))</f>
        <v/>
      </c>
      <c r="I558" s="70"/>
      <c r="J558" s="67" t="str">
        <f t="array" aca="1" ref="J558" ca="1">IF($I$1&lt;&gt;"y", "", IFERROR(INDEX(admin1listsize,MATCH(SMALL(NOT(admin1listsize="")*IF(ISNUMBER(admin1listsize),COUNTIF(admin1listsize,"&lt;="&amp;admin1listsize),COUNTIF(admin1listsize,"&lt;="&amp;admin1listsize)+SUM(ISNUMBER(admin1listsize))),ROWS(D$3:D558)+SUM(ISBLANK(admin1listsize))),NOT(admin1listsize="")*IF(ISNUMBER(admin1listsize),COUNTIF(admin1listsize,"&lt;="&amp;admin1listsize),COUNTIF(admin1listsize,"&lt;="&amp;admin1listsize)+SUM(ISNUMBER(admin1listsize))),0)), ""))</f>
        <v/>
      </c>
      <c r="K558" s="71"/>
    </row>
    <row r="559" spans="1:11" s="1" customFormat="1" x14ac:dyDescent="0.25">
      <c r="A559" s="93" t="str">
        <f>IF($I$1&lt;&gt;"y", "", IF(ISBLANK(DATA!D560),"",IF(ISBLANK(DATA!K560),"NO DATA",DATA!K560)))</f>
        <v/>
      </c>
      <c r="B559" s="93" t="str">
        <f>IF($I$1&lt;&gt;"y", "",IF(ISBLANK(DATA!D560),"", IF(ISBLANK(DATA!L560),"NO DATA",DATA!L560)))</f>
        <v/>
      </c>
      <c r="C559" s="93" t="str">
        <f t="shared" si="26"/>
        <v/>
      </c>
      <c r="D559" s="93" t="str">
        <f>IF($I$1&lt;&gt;"y", "", IF(C560="", "", IFERROR(LOOKUP(2,1/(COUNTIF($D$2:D558,mergednames)=0),mergednames), "")))</f>
        <v/>
      </c>
      <c r="E559" s="93" t="str">
        <f t="shared" si="25"/>
        <v/>
      </c>
      <c r="F559" s="93" t="str">
        <f>IF($I$1&lt;&gt;"y", "", IF(A560="", "", IFERROR(LOOKUP(2,1/(COUNTIF($F$2:F558,get_country)=0),get_country), "")))</f>
        <v/>
      </c>
      <c r="G559" s="93" t="str">
        <f t="shared" si="24"/>
        <v/>
      </c>
      <c r="H559" s="67" t="str">
        <f t="array" aca="1" ref="H559" ca="1">IF($I$1&lt;&gt;"y", "", IFERROR(INDEX(countrylistsize,MATCH(SMALL(NOT(countrylistsize="")*IF(ISNUMBER(countrylistsize),COUNTIF(countrylistsize,"&lt;="&amp;countrylistsize),COUNTIF(countrylistsize,"&lt;="&amp;countrylistsize)+SUM(ISNUMBER(countrylistsize))),ROWS(F$3:F559)+SUM(ISBLANK(countrylistsize))),NOT(countrylistsize="")*IF(ISNUMBER(countrylistsize),COUNTIF(countrylistsize,"&lt;="&amp;countrylistsize),COUNTIF(countrylistsize,"&lt;="&amp;countrylistsize)+SUM(ISNUMBER(countrylistsize))),0)), ""))</f>
        <v/>
      </c>
      <c r="I559" s="70"/>
      <c r="J559" s="67" t="str">
        <f t="array" aca="1" ref="J559" ca="1">IF($I$1&lt;&gt;"y", "", IFERROR(INDEX(admin1listsize,MATCH(SMALL(NOT(admin1listsize="")*IF(ISNUMBER(admin1listsize),COUNTIF(admin1listsize,"&lt;="&amp;admin1listsize),COUNTIF(admin1listsize,"&lt;="&amp;admin1listsize)+SUM(ISNUMBER(admin1listsize))),ROWS(D$3:D559)+SUM(ISBLANK(admin1listsize))),NOT(admin1listsize="")*IF(ISNUMBER(admin1listsize),COUNTIF(admin1listsize,"&lt;="&amp;admin1listsize),COUNTIF(admin1listsize,"&lt;="&amp;admin1listsize)+SUM(ISNUMBER(admin1listsize))),0)), ""))</f>
        <v/>
      </c>
      <c r="K559" s="71"/>
    </row>
    <row r="560" spans="1:11" s="1" customFormat="1" x14ac:dyDescent="0.25">
      <c r="A560" s="93" t="str">
        <f>IF($I$1&lt;&gt;"y", "", IF(ISBLANK(DATA!D561),"",IF(ISBLANK(DATA!K561),"NO DATA",DATA!K561)))</f>
        <v/>
      </c>
      <c r="B560" s="93" t="str">
        <f>IF($I$1&lt;&gt;"y", "",IF(ISBLANK(DATA!D561),"", IF(ISBLANK(DATA!L561),"NO DATA",DATA!L561)))</f>
        <v/>
      </c>
      <c r="C560" s="93" t="str">
        <f t="shared" si="26"/>
        <v/>
      </c>
      <c r="D560" s="93" t="str">
        <f>IF($I$1&lt;&gt;"y", "", IF(C561="", "", IFERROR(LOOKUP(2,1/(COUNTIF($D$2:D559,mergednames)=0),mergednames), "")))</f>
        <v/>
      </c>
      <c r="E560" s="93" t="str">
        <f t="shared" si="25"/>
        <v/>
      </c>
      <c r="F560" s="93" t="str">
        <f>IF($I$1&lt;&gt;"y", "", IF(A561="", "", IFERROR(LOOKUP(2,1/(COUNTIF($F$2:F559,get_country)=0),get_country), "")))</f>
        <v/>
      </c>
      <c r="G560" s="93" t="str">
        <f t="shared" si="24"/>
        <v/>
      </c>
      <c r="H560" s="67" t="str">
        <f t="array" aca="1" ref="H560" ca="1">IF($I$1&lt;&gt;"y", "", IFERROR(INDEX(countrylistsize,MATCH(SMALL(NOT(countrylistsize="")*IF(ISNUMBER(countrylistsize),COUNTIF(countrylistsize,"&lt;="&amp;countrylistsize),COUNTIF(countrylistsize,"&lt;="&amp;countrylistsize)+SUM(ISNUMBER(countrylistsize))),ROWS(F$3:F560)+SUM(ISBLANK(countrylistsize))),NOT(countrylistsize="")*IF(ISNUMBER(countrylistsize),COUNTIF(countrylistsize,"&lt;="&amp;countrylistsize),COUNTIF(countrylistsize,"&lt;="&amp;countrylistsize)+SUM(ISNUMBER(countrylistsize))),0)), ""))</f>
        <v/>
      </c>
      <c r="I560" s="70"/>
      <c r="J560" s="67" t="str">
        <f t="array" aca="1" ref="J560" ca="1">IF($I$1&lt;&gt;"y", "", IFERROR(INDEX(admin1listsize,MATCH(SMALL(NOT(admin1listsize="")*IF(ISNUMBER(admin1listsize),COUNTIF(admin1listsize,"&lt;="&amp;admin1listsize),COUNTIF(admin1listsize,"&lt;="&amp;admin1listsize)+SUM(ISNUMBER(admin1listsize))),ROWS(D$3:D560)+SUM(ISBLANK(admin1listsize))),NOT(admin1listsize="")*IF(ISNUMBER(admin1listsize),COUNTIF(admin1listsize,"&lt;="&amp;admin1listsize),COUNTIF(admin1listsize,"&lt;="&amp;admin1listsize)+SUM(ISNUMBER(admin1listsize))),0)), ""))</f>
        <v/>
      </c>
      <c r="K560" s="71"/>
    </row>
    <row r="561" spans="1:11" s="1" customFormat="1" x14ac:dyDescent="0.25">
      <c r="A561" s="93" t="str">
        <f>IF($I$1&lt;&gt;"y", "", IF(ISBLANK(DATA!D562),"",IF(ISBLANK(DATA!K562),"NO DATA",DATA!K562)))</f>
        <v/>
      </c>
      <c r="B561" s="93" t="str">
        <f>IF($I$1&lt;&gt;"y", "",IF(ISBLANK(DATA!D562),"", IF(ISBLANK(DATA!L562),"NO DATA",DATA!L562)))</f>
        <v/>
      </c>
      <c r="C561" s="93" t="str">
        <f t="shared" si="26"/>
        <v/>
      </c>
      <c r="D561" s="93" t="str">
        <f>IF($I$1&lt;&gt;"y", "", IF(C562="", "", IFERROR(LOOKUP(2,1/(COUNTIF($D$2:D560,mergednames)=0),mergednames), "")))</f>
        <v/>
      </c>
      <c r="E561" s="93" t="str">
        <f t="shared" si="25"/>
        <v/>
      </c>
      <c r="F561" s="93" t="str">
        <f>IF($I$1&lt;&gt;"y", "", IF(A562="", "", IFERROR(LOOKUP(2,1/(COUNTIF($F$2:F560,get_country)=0),get_country), "")))</f>
        <v/>
      </c>
      <c r="G561" s="93" t="str">
        <f t="shared" si="24"/>
        <v/>
      </c>
      <c r="H561" s="67" t="str">
        <f t="array" aca="1" ref="H561" ca="1">IF($I$1&lt;&gt;"y", "", IFERROR(INDEX(countrylistsize,MATCH(SMALL(NOT(countrylistsize="")*IF(ISNUMBER(countrylistsize),COUNTIF(countrylistsize,"&lt;="&amp;countrylistsize),COUNTIF(countrylistsize,"&lt;="&amp;countrylistsize)+SUM(ISNUMBER(countrylistsize))),ROWS(F$3:F561)+SUM(ISBLANK(countrylistsize))),NOT(countrylistsize="")*IF(ISNUMBER(countrylistsize),COUNTIF(countrylistsize,"&lt;="&amp;countrylistsize),COUNTIF(countrylistsize,"&lt;="&amp;countrylistsize)+SUM(ISNUMBER(countrylistsize))),0)), ""))</f>
        <v/>
      </c>
      <c r="I561" s="70"/>
      <c r="J561" s="67" t="str">
        <f t="array" aca="1" ref="J561" ca="1">IF($I$1&lt;&gt;"y", "", IFERROR(INDEX(admin1listsize,MATCH(SMALL(NOT(admin1listsize="")*IF(ISNUMBER(admin1listsize),COUNTIF(admin1listsize,"&lt;="&amp;admin1listsize),COUNTIF(admin1listsize,"&lt;="&amp;admin1listsize)+SUM(ISNUMBER(admin1listsize))),ROWS(D$3:D561)+SUM(ISBLANK(admin1listsize))),NOT(admin1listsize="")*IF(ISNUMBER(admin1listsize),COUNTIF(admin1listsize,"&lt;="&amp;admin1listsize),COUNTIF(admin1listsize,"&lt;="&amp;admin1listsize)+SUM(ISNUMBER(admin1listsize))),0)), ""))</f>
        <v/>
      </c>
      <c r="K561" s="71"/>
    </row>
    <row r="562" spans="1:11" s="1" customFormat="1" x14ac:dyDescent="0.25">
      <c r="A562" s="93" t="str">
        <f>IF($I$1&lt;&gt;"y", "", IF(ISBLANK(DATA!D563),"",IF(ISBLANK(DATA!K563),"NO DATA",DATA!K563)))</f>
        <v/>
      </c>
      <c r="B562" s="93" t="str">
        <f>IF($I$1&lt;&gt;"y", "",IF(ISBLANK(DATA!D563),"", IF(ISBLANK(DATA!L563),"NO DATA",DATA!L563)))</f>
        <v/>
      </c>
      <c r="C562" s="93" t="str">
        <f t="shared" si="26"/>
        <v/>
      </c>
      <c r="D562" s="93" t="str">
        <f>IF($I$1&lt;&gt;"y", "", IF(C563="", "", IFERROR(LOOKUP(2,1/(COUNTIF($D$2:D561,mergednames)=0),mergednames), "")))</f>
        <v/>
      </c>
      <c r="E562" s="93" t="str">
        <f t="shared" si="25"/>
        <v/>
      </c>
      <c r="F562" s="93" t="str">
        <f>IF($I$1&lt;&gt;"y", "", IF(A563="", "", IFERROR(LOOKUP(2,1/(COUNTIF($F$2:F561,get_country)=0),get_country), "")))</f>
        <v/>
      </c>
      <c r="G562" s="93" t="str">
        <f t="shared" si="24"/>
        <v/>
      </c>
      <c r="H562" s="67" t="str">
        <f t="array" aca="1" ref="H562" ca="1">IF($I$1&lt;&gt;"y", "", IFERROR(INDEX(countrylistsize,MATCH(SMALL(NOT(countrylistsize="")*IF(ISNUMBER(countrylistsize),COUNTIF(countrylistsize,"&lt;="&amp;countrylistsize),COUNTIF(countrylistsize,"&lt;="&amp;countrylistsize)+SUM(ISNUMBER(countrylistsize))),ROWS(F$3:F562)+SUM(ISBLANK(countrylistsize))),NOT(countrylistsize="")*IF(ISNUMBER(countrylistsize),COUNTIF(countrylistsize,"&lt;="&amp;countrylistsize),COUNTIF(countrylistsize,"&lt;="&amp;countrylistsize)+SUM(ISNUMBER(countrylistsize))),0)), ""))</f>
        <v/>
      </c>
      <c r="I562" s="70"/>
      <c r="J562" s="67" t="str">
        <f t="array" aca="1" ref="J562" ca="1">IF($I$1&lt;&gt;"y", "", IFERROR(INDEX(admin1listsize,MATCH(SMALL(NOT(admin1listsize="")*IF(ISNUMBER(admin1listsize),COUNTIF(admin1listsize,"&lt;="&amp;admin1listsize),COUNTIF(admin1listsize,"&lt;="&amp;admin1listsize)+SUM(ISNUMBER(admin1listsize))),ROWS(D$3:D562)+SUM(ISBLANK(admin1listsize))),NOT(admin1listsize="")*IF(ISNUMBER(admin1listsize),COUNTIF(admin1listsize,"&lt;="&amp;admin1listsize),COUNTIF(admin1listsize,"&lt;="&amp;admin1listsize)+SUM(ISNUMBER(admin1listsize))),0)), ""))</f>
        <v/>
      </c>
      <c r="K562" s="71"/>
    </row>
    <row r="563" spans="1:11" s="1" customFormat="1" x14ac:dyDescent="0.25">
      <c r="A563" s="93" t="str">
        <f>IF($I$1&lt;&gt;"y", "", IF(ISBLANK(DATA!D564),"",IF(ISBLANK(DATA!K564),"NO DATA",DATA!K564)))</f>
        <v/>
      </c>
      <c r="B563" s="93" t="str">
        <f>IF($I$1&lt;&gt;"y", "",IF(ISBLANK(DATA!D564),"", IF(ISBLANK(DATA!L564),"NO DATA",DATA!L564)))</f>
        <v/>
      </c>
      <c r="C563" s="93" t="str">
        <f t="shared" si="26"/>
        <v/>
      </c>
      <c r="D563" s="93" t="str">
        <f>IF($I$1&lt;&gt;"y", "", IF(C564="", "", IFERROR(LOOKUP(2,1/(COUNTIF($D$2:D562,mergednames)=0),mergednames), "")))</f>
        <v/>
      </c>
      <c r="E563" s="93" t="str">
        <f t="shared" si="25"/>
        <v/>
      </c>
      <c r="F563" s="93" t="str">
        <f>IF($I$1&lt;&gt;"y", "", IF(A564="", "", IFERROR(LOOKUP(2,1/(COUNTIF($F$2:F562,get_country)=0),get_country), "")))</f>
        <v/>
      </c>
      <c r="G563" s="93" t="str">
        <f t="shared" si="24"/>
        <v/>
      </c>
      <c r="H563" s="67" t="str">
        <f t="array" aca="1" ref="H563" ca="1">IF($I$1&lt;&gt;"y", "", IFERROR(INDEX(countrylistsize,MATCH(SMALL(NOT(countrylistsize="")*IF(ISNUMBER(countrylistsize),COUNTIF(countrylistsize,"&lt;="&amp;countrylistsize),COUNTIF(countrylistsize,"&lt;="&amp;countrylistsize)+SUM(ISNUMBER(countrylistsize))),ROWS(F$3:F563)+SUM(ISBLANK(countrylistsize))),NOT(countrylistsize="")*IF(ISNUMBER(countrylistsize),COUNTIF(countrylistsize,"&lt;="&amp;countrylistsize),COUNTIF(countrylistsize,"&lt;="&amp;countrylistsize)+SUM(ISNUMBER(countrylistsize))),0)), ""))</f>
        <v/>
      </c>
      <c r="I563" s="70"/>
      <c r="J563" s="67" t="str">
        <f t="array" aca="1" ref="J563" ca="1">IF($I$1&lt;&gt;"y", "", IFERROR(INDEX(admin1listsize,MATCH(SMALL(NOT(admin1listsize="")*IF(ISNUMBER(admin1listsize),COUNTIF(admin1listsize,"&lt;="&amp;admin1listsize),COUNTIF(admin1listsize,"&lt;="&amp;admin1listsize)+SUM(ISNUMBER(admin1listsize))),ROWS(D$3:D563)+SUM(ISBLANK(admin1listsize))),NOT(admin1listsize="")*IF(ISNUMBER(admin1listsize),COUNTIF(admin1listsize,"&lt;="&amp;admin1listsize),COUNTIF(admin1listsize,"&lt;="&amp;admin1listsize)+SUM(ISNUMBER(admin1listsize))),0)), ""))</f>
        <v/>
      </c>
      <c r="K563" s="71"/>
    </row>
    <row r="564" spans="1:11" s="1" customFormat="1" x14ac:dyDescent="0.25">
      <c r="A564" s="93" t="str">
        <f>IF($I$1&lt;&gt;"y", "", IF(ISBLANK(DATA!D565),"",IF(ISBLANK(DATA!K565),"NO DATA",DATA!K565)))</f>
        <v/>
      </c>
      <c r="B564" s="93" t="str">
        <f>IF($I$1&lt;&gt;"y", "",IF(ISBLANK(DATA!D565),"", IF(ISBLANK(DATA!L565),"NO DATA",DATA!L565)))</f>
        <v/>
      </c>
      <c r="C564" s="93" t="str">
        <f t="shared" si="26"/>
        <v/>
      </c>
      <c r="D564" s="93" t="str">
        <f>IF($I$1&lt;&gt;"y", "", IF(C565="", "", IFERROR(LOOKUP(2,1/(COUNTIF($D$2:D563,mergednames)=0),mergednames), "")))</f>
        <v/>
      </c>
      <c r="E564" s="93" t="str">
        <f t="shared" si="25"/>
        <v/>
      </c>
      <c r="F564" s="93" t="str">
        <f>IF($I$1&lt;&gt;"y", "", IF(A565="", "", IFERROR(LOOKUP(2,1/(COUNTIF($F$2:F563,get_country)=0),get_country), "")))</f>
        <v/>
      </c>
      <c r="G564" s="93" t="str">
        <f t="shared" si="24"/>
        <v/>
      </c>
      <c r="H564" s="67" t="str">
        <f t="array" aca="1" ref="H564" ca="1">IF($I$1&lt;&gt;"y", "", IFERROR(INDEX(countrylistsize,MATCH(SMALL(NOT(countrylistsize="")*IF(ISNUMBER(countrylistsize),COUNTIF(countrylistsize,"&lt;="&amp;countrylistsize),COUNTIF(countrylistsize,"&lt;="&amp;countrylistsize)+SUM(ISNUMBER(countrylistsize))),ROWS(F$3:F564)+SUM(ISBLANK(countrylistsize))),NOT(countrylistsize="")*IF(ISNUMBER(countrylistsize),COUNTIF(countrylistsize,"&lt;="&amp;countrylistsize),COUNTIF(countrylistsize,"&lt;="&amp;countrylistsize)+SUM(ISNUMBER(countrylistsize))),0)), ""))</f>
        <v/>
      </c>
      <c r="I564" s="70"/>
      <c r="J564" s="67" t="str">
        <f t="array" aca="1" ref="J564" ca="1">IF($I$1&lt;&gt;"y", "", IFERROR(INDEX(admin1listsize,MATCH(SMALL(NOT(admin1listsize="")*IF(ISNUMBER(admin1listsize),COUNTIF(admin1listsize,"&lt;="&amp;admin1listsize),COUNTIF(admin1listsize,"&lt;="&amp;admin1listsize)+SUM(ISNUMBER(admin1listsize))),ROWS(D$3:D564)+SUM(ISBLANK(admin1listsize))),NOT(admin1listsize="")*IF(ISNUMBER(admin1listsize),COUNTIF(admin1listsize,"&lt;="&amp;admin1listsize),COUNTIF(admin1listsize,"&lt;="&amp;admin1listsize)+SUM(ISNUMBER(admin1listsize))),0)), ""))</f>
        <v/>
      </c>
      <c r="K564" s="71"/>
    </row>
    <row r="565" spans="1:11" s="1" customFormat="1" x14ac:dyDescent="0.25">
      <c r="A565" s="93" t="str">
        <f>IF($I$1&lt;&gt;"y", "", IF(ISBLANK(DATA!D566),"",IF(ISBLANK(DATA!K566),"NO DATA",DATA!K566)))</f>
        <v/>
      </c>
      <c r="B565" s="93" t="str">
        <f>IF($I$1&lt;&gt;"y", "",IF(ISBLANK(DATA!D566),"", IF(ISBLANK(DATA!L566),"NO DATA",DATA!L566)))</f>
        <v/>
      </c>
      <c r="C565" s="93" t="str">
        <f t="shared" si="26"/>
        <v/>
      </c>
      <c r="D565" s="93" t="str">
        <f>IF($I$1&lt;&gt;"y", "", IF(C566="", "", IFERROR(LOOKUP(2,1/(COUNTIF($D$2:D564,mergednames)=0),mergednames), "")))</f>
        <v/>
      </c>
      <c r="E565" s="93" t="str">
        <f t="shared" si="25"/>
        <v/>
      </c>
      <c r="F565" s="93" t="str">
        <f>IF($I$1&lt;&gt;"y", "", IF(A566="", "", IFERROR(LOOKUP(2,1/(COUNTIF($F$2:F564,get_country)=0),get_country), "")))</f>
        <v/>
      </c>
      <c r="G565" s="93" t="str">
        <f t="shared" si="24"/>
        <v/>
      </c>
      <c r="H565" s="67" t="str">
        <f t="array" aca="1" ref="H565" ca="1">IF($I$1&lt;&gt;"y", "", IFERROR(INDEX(countrylistsize,MATCH(SMALL(NOT(countrylistsize="")*IF(ISNUMBER(countrylistsize),COUNTIF(countrylistsize,"&lt;="&amp;countrylistsize),COUNTIF(countrylistsize,"&lt;="&amp;countrylistsize)+SUM(ISNUMBER(countrylistsize))),ROWS(F$3:F565)+SUM(ISBLANK(countrylistsize))),NOT(countrylistsize="")*IF(ISNUMBER(countrylistsize),COUNTIF(countrylistsize,"&lt;="&amp;countrylistsize),COUNTIF(countrylistsize,"&lt;="&amp;countrylistsize)+SUM(ISNUMBER(countrylistsize))),0)), ""))</f>
        <v/>
      </c>
      <c r="I565" s="70"/>
      <c r="J565" s="67" t="str">
        <f t="array" aca="1" ref="J565" ca="1">IF($I$1&lt;&gt;"y", "", IFERROR(INDEX(admin1listsize,MATCH(SMALL(NOT(admin1listsize="")*IF(ISNUMBER(admin1listsize),COUNTIF(admin1listsize,"&lt;="&amp;admin1listsize),COUNTIF(admin1listsize,"&lt;="&amp;admin1listsize)+SUM(ISNUMBER(admin1listsize))),ROWS(D$3:D565)+SUM(ISBLANK(admin1listsize))),NOT(admin1listsize="")*IF(ISNUMBER(admin1listsize),COUNTIF(admin1listsize,"&lt;="&amp;admin1listsize),COUNTIF(admin1listsize,"&lt;="&amp;admin1listsize)+SUM(ISNUMBER(admin1listsize))),0)), ""))</f>
        <v/>
      </c>
      <c r="K565" s="71"/>
    </row>
    <row r="566" spans="1:11" s="1" customFormat="1" x14ac:dyDescent="0.25">
      <c r="A566" s="93" t="str">
        <f>IF($I$1&lt;&gt;"y", "", IF(ISBLANK(DATA!D567),"",IF(ISBLANK(DATA!K567),"NO DATA",DATA!K567)))</f>
        <v/>
      </c>
      <c r="B566" s="93" t="str">
        <f>IF($I$1&lt;&gt;"y", "",IF(ISBLANK(DATA!D567),"", IF(ISBLANK(DATA!L567),"NO DATA",DATA!L567)))</f>
        <v/>
      </c>
      <c r="C566" s="93" t="str">
        <f t="shared" si="26"/>
        <v/>
      </c>
      <c r="D566" s="93" t="str">
        <f>IF($I$1&lt;&gt;"y", "", IF(C567="", "", IFERROR(LOOKUP(2,1/(COUNTIF($D$2:D565,mergednames)=0),mergednames), "")))</f>
        <v/>
      </c>
      <c r="E566" s="93" t="str">
        <f t="shared" si="25"/>
        <v/>
      </c>
      <c r="F566" s="93" t="str">
        <f>IF($I$1&lt;&gt;"y", "", IF(A567="", "", IFERROR(LOOKUP(2,1/(COUNTIF($F$2:F565,get_country)=0),get_country), "")))</f>
        <v/>
      </c>
      <c r="G566" s="93" t="str">
        <f t="shared" si="24"/>
        <v/>
      </c>
      <c r="H566" s="67" t="str">
        <f t="array" aca="1" ref="H566" ca="1">IF($I$1&lt;&gt;"y", "", IFERROR(INDEX(countrylistsize,MATCH(SMALL(NOT(countrylistsize="")*IF(ISNUMBER(countrylistsize),COUNTIF(countrylistsize,"&lt;="&amp;countrylistsize),COUNTIF(countrylistsize,"&lt;="&amp;countrylistsize)+SUM(ISNUMBER(countrylistsize))),ROWS(F$3:F566)+SUM(ISBLANK(countrylistsize))),NOT(countrylistsize="")*IF(ISNUMBER(countrylistsize),COUNTIF(countrylistsize,"&lt;="&amp;countrylistsize),COUNTIF(countrylistsize,"&lt;="&amp;countrylistsize)+SUM(ISNUMBER(countrylistsize))),0)), ""))</f>
        <v/>
      </c>
      <c r="I566" s="70"/>
      <c r="J566" s="67" t="str">
        <f t="array" aca="1" ref="J566" ca="1">IF($I$1&lt;&gt;"y", "", IFERROR(INDEX(admin1listsize,MATCH(SMALL(NOT(admin1listsize="")*IF(ISNUMBER(admin1listsize),COUNTIF(admin1listsize,"&lt;="&amp;admin1listsize),COUNTIF(admin1listsize,"&lt;="&amp;admin1listsize)+SUM(ISNUMBER(admin1listsize))),ROWS(D$3:D566)+SUM(ISBLANK(admin1listsize))),NOT(admin1listsize="")*IF(ISNUMBER(admin1listsize),COUNTIF(admin1listsize,"&lt;="&amp;admin1listsize),COUNTIF(admin1listsize,"&lt;="&amp;admin1listsize)+SUM(ISNUMBER(admin1listsize))),0)), ""))</f>
        <v/>
      </c>
      <c r="K566" s="71"/>
    </row>
    <row r="567" spans="1:11" s="1" customFormat="1" x14ac:dyDescent="0.25">
      <c r="A567" s="93" t="str">
        <f>IF($I$1&lt;&gt;"y", "", IF(ISBLANK(DATA!D568),"",IF(ISBLANK(DATA!K568),"NO DATA",DATA!K568)))</f>
        <v/>
      </c>
      <c r="B567" s="93" t="str">
        <f>IF($I$1&lt;&gt;"y", "",IF(ISBLANK(DATA!D568),"", IF(ISBLANK(DATA!L568),"NO DATA",DATA!L568)))</f>
        <v/>
      </c>
      <c r="C567" s="93" t="str">
        <f t="shared" si="26"/>
        <v/>
      </c>
      <c r="D567" s="93" t="str">
        <f>IF($I$1&lt;&gt;"y", "", IF(C568="", "", IFERROR(LOOKUP(2,1/(COUNTIF($D$2:D566,mergednames)=0),mergednames), "")))</f>
        <v/>
      </c>
      <c r="E567" s="93" t="str">
        <f t="shared" si="25"/>
        <v/>
      </c>
      <c r="F567" s="93" t="str">
        <f>IF($I$1&lt;&gt;"y", "", IF(A568="", "", IFERROR(LOOKUP(2,1/(COUNTIF($F$2:F566,get_country)=0),get_country), "")))</f>
        <v/>
      </c>
      <c r="G567" s="93" t="str">
        <f t="shared" si="24"/>
        <v/>
      </c>
      <c r="H567" s="67" t="str">
        <f t="array" aca="1" ref="H567" ca="1">IF($I$1&lt;&gt;"y", "", IFERROR(INDEX(countrylistsize,MATCH(SMALL(NOT(countrylistsize="")*IF(ISNUMBER(countrylistsize),COUNTIF(countrylistsize,"&lt;="&amp;countrylistsize),COUNTIF(countrylistsize,"&lt;="&amp;countrylistsize)+SUM(ISNUMBER(countrylistsize))),ROWS(F$3:F567)+SUM(ISBLANK(countrylistsize))),NOT(countrylistsize="")*IF(ISNUMBER(countrylistsize),COUNTIF(countrylistsize,"&lt;="&amp;countrylistsize),COUNTIF(countrylistsize,"&lt;="&amp;countrylistsize)+SUM(ISNUMBER(countrylistsize))),0)), ""))</f>
        <v/>
      </c>
      <c r="I567" s="70"/>
      <c r="J567" s="67" t="str">
        <f t="array" aca="1" ref="J567" ca="1">IF($I$1&lt;&gt;"y", "", IFERROR(INDEX(admin1listsize,MATCH(SMALL(NOT(admin1listsize="")*IF(ISNUMBER(admin1listsize),COUNTIF(admin1listsize,"&lt;="&amp;admin1listsize),COUNTIF(admin1listsize,"&lt;="&amp;admin1listsize)+SUM(ISNUMBER(admin1listsize))),ROWS(D$3:D567)+SUM(ISBLANK(admin1listsize))),NOT(admin1listsize="")*IF(ISNUMBER(admin1listsize),COUNTIF(admin1listsize,"&lt;="&amp;admin1listsize),COUNTIF(admin1listsize,"&lt;="&amp;admin1listsize)+SUM(ISNUMBER(admin1listsize))),0)), ""))</f>
        <v/>
      </c>
      <c r="K567" s="71"/>
    </row>
    <row r="568" spans="1:11" s="1" customFormat="1" x14ac:dyDescent="0.25">
      <c r="A568" s="93" t="str">
        <f>IF($I$1&lt;&gt;"y", "", IF(ISBLANK(DATA!D569),"",IF(ISBLANK(DATA!K569),"NO DATA",DATA!K569)))</f>
        <v/>
      </c>
      <c r="B568" s="93" t="str">
        <f>IF($I$1&lt;&gt;"y", "",IF(ISBLANK(DATA!D569),"", IF(ISBLANK(DATA!L569),"NO DATA",DATA!L569)))</f>
        <v/>
      </c>
      <c r="C568" s="93" t="str">
        <f t="shared" si="26"/>
        <v/>
      </c>
      <c r="D568" s="93" t="str">
        <f>IF($I$1&lt;&gt;"y", "", IF(C569="", "", IFERROR(LOOKUP(2,1/(COUNTIF($D$2:D567,mergednames)=0),mergednames), "")))</f>
        <v/>
      </c>
      <c r="E568" s="93" t="str">
        <f t="shared" si="25"/>
        <v/>
      </c>
      <c r="F568" s="93" t="str">
        <f>IF($I$1&lt;&gt;"y", "", IF(A569="", "", IFERROR(LOOKUP(2,1/(COUNTIF($F$2:F567,get_country)=0),get_country), "")))</f>
        <v/>
      </c>
      <c r="G568" s="93" t="str">
        <f t="shared" si="24"/>
        <v/>
      </c>
      <c r="H568" s="67" t="str">
        <f t="array" aca="1" ref="H568" ca="1">IF($I$1&lt;&gt;"y", "", IFERROR(INDEX(countrylistsize,MATCH(SMALL(NOT(countrylistsize="")*IF(ISNUMBER(countrylistsize),COUNTIF(countrylistsize,"&lt;="&amp;countrylistsize),COUNTIF(countrylistsize,"&lt;="&amp;countrylistsize)+SUM(ISNUMBER(countrylistsize))),ROWS(F$3:F568)+SUM(ISBLANK(countrylistsize))),NOT(countrylistsize="")*IF(ISNUMBER(countrylistsize),COUNTIF(countrylistsize,"&lt;="&amp;countrylistsize),COUNTIF(countrylistsize,"&lt;="&amp;countrylistsize)+SUM(ISNUMBER(countrylistsize))),0)), ""))</f>
        <v/>
      </c>
      <c r="I568" s="70"/>
      <c r="J568" s="67" t="str">
        <f t="array" aca="1" ref="J568" ca="1">IF($I$1&lt;&gt;"y", "", IFERROR(INDEX(admin1listsize,MATCH(SMALL(NOT(admin1listsize="")*IF(ISNUMBER(admin1listsize),COUNTIF(admin1listsize,"&lt;="&amp;admin1listsize),COUNTIF(admin1listsize,"&lt;="&amp;admin1listsize)+SUM(ISNUMBER(admin1listsize))),ROWS(D$3:D568)+SUM(ISBLANK(admin1listsize))),NOT(admin1listsize="")*IF(ISNUMBER(admin1listsize),COUNTIF(admin1listsize,"&lt;="&amp;admin1listsize),COUNTIF(admin1listsize,"&lt;="&amp;admin1listsize)+SUM(ISNUMBER(admin1listsize))),0)), ""))</f>
        <v/>
      </c>
      <c r="K568" s="71"/>
    </row>
    <row r="569" spans="1:11" s="1" customFormat="1" x14ac:dyDescent="0.25">
      <c r="A569" s="93" t="str">
        <f>IF($I$1&lt;&gt;"y", "", IF(ISBLANK(DATA!D570),"",IF(ISBLANK(DATA!K570),"NO DATA",DATA!K570)))</f>
        <v/>
      </c>
      <c r="B569" s="93" t="str">
        <f>IF($I$1&lt;&gt;"y", "",IF(ISBLANK(DATA!D570),"", IF(ISBLANK(DATA!L570),"NO DATA",DATA!L570)))</f>
        <v/>
      </c>
      <c r="C569" s="93" t="str">
        <f t="shared" si="26"/>
        <v/>
      </c>
      <c r="D569" s="93" t="str">
        <f>IF($I$1&lt;&gt;"y", "", IF(C570="", "", IFERROR(LOOKUP(2,1/(COUNTIF($D$2:D568,mergednames)=0),mergednames), "")))</f>
        <v/>
      </c>
      <c r="E569" s="93" t="str">
        <f t="shared" si="25"/>
        <v/>
      </c>
      <c r="F569" s="93" t="str">
        <f>IF($I$1&lt;&gt;"y", "", IF(A570="", "", IFERROR(LOOKUP(2,1/(COUNTIF($F$2:F568,get_country)=0),get_country), "")))</f>
        <v/>
      </c>
      <c r="G569" s="93" t="str">
        <f t="shared" si="24"/>
        <v/>
      </c>
      <c r="H569" s="67" t="str">
        <f t="array" aca="1" ref="H569" ca="1">IF($I$1&lt;&gt;"y", "", IFERROR(INDEX(countrylistsize,MATCH(SMALL(NOT(countrylistsize="")*IF(ISNUMBER(countrylistsize),COUNTIF(countrylistsize,"&lt;="&amp;countrylistsize),COUNTIF(countrylistsize,"&lt;="&amp;countrylistsize)+SUM(ISNUMBER(countrylistsize))),ROWS(F$3:F569)+SUM(ISBLANK(countrylistsize))),NOT(countrylistsize="")*IF(ISNUMBER(countrylistsize),COUNTIF(countrylistsize,"&lt;="&amp;countrylistsize),COUNTIF(countrylistsize,"&lt;="&amp;countrylistsize)+SUM(ISNUMBER(countrylistsize))),0)), ""))</f>
        <v/>
      </c>
      <c r="I569" s="70"/>
      <c r="J569" s="67" t="str">
        <f t="array" aca="1" ref="J569" ca="1">IF($I$1&lt;&gt;"y", "", IFERROR(INDEX(admin1listsize,MATCH(SMALL(NOT(admin1listsize="")*IF(ISNUMBER(admin1listsize),COUNTIF(admin1listsize,"&lt;="&amp;admin1listsize),COUNTIF(admin1listsize,"&lt;="&amp;admin1listsize)+SUM(ISNUMBER(admin1listsize))),ROWS(D$3:D569)+SUM(ISBLANK(admin1listsize))),NOT(admin1listsize="")*IF(ISNUMBER(admin1listsize),COUNTIF(admin1listsize,"&lt;="&amp;admin1listsize),COUNTIF(admin1listsize,"&lt;="&amp;admin1listsize)+SUM(ISNUMBER(admin1listsize))),0)), ""))</f>
        <v/>
      </c>
      <c r="K569" s="71"/>
    </row>
    <row r="570" spans="1:11" s="1" customFormat="1" x14ac:dyDescent="0.25">
      <c r="A570" s="93" t="str">
        <f>IF($I$1&lt;&gt;"y", "", IF(ISBLANK(DATA!D571),"",IF(ISBLANK(DATA!K571),"NO DATA",DATA!K571)))</f>
        <v/>
      </c>
      <c r="B570" s="93" t="str">
        <f>IF($I$1&lt;&gt;"y", "",IF(ISBLANK(DATA!D571),"", IF(ISBLANK(DATA!L571),"NO DATA",DATA!L571)))</f>
        <v/>
      </c>
      <c r="C570" s="93" t="str">
        <f t="shared" si="26"/>
        <v/>
      </c>
      <c r="D570" s="93" t="str">
        <f>IF($I$1&lt;&gt;"y", "", IF(C571="", "", IFERROR(LOOKUP(2,1/(COUNTIF($D$2:D569,mergednames)=0),mergednames), "")))</f>
        <v/>
      </c>
      <c r="E570" s="93" t="str">
        <f t="shared" si="25"/>
        <v/>
      </c>
      <c r="F570" s="93" t="str">
        <f>IF($I$1&lt;&gt;"y", "", IF(A571="", "", IFERROR(LOOKUP(2,1/(COUNTIF($F$2:F569,get_country)=0),get_country), "")))</f>
        <v/>
      </c>
      <c r="G570" s="93" t="str">
        <f t="shared" si="24"/>
        <v/>
      </c>
      <c r="H570" s="67" t="str">
        <f t="array" aca="1" ref="H570" ca="1">IF($I$1&lt;&gt;"y", "", IFERROR(INDEX(countrylistsize,MATCH(SMALL(NOT(countrylistsize="")*IF(ISNUMBER(countrylistsize),COUNTIF(countrylistsize,"&lt;="&amp;countrylistsize),COUNTIF(countrylistsize,"&lt;="&amp;countrylistsize)+SUM(ISNUMBER(countrylistsize))),ROWS(F$3:F570)+SUM(ISBLANK(countrylistsize))),NOT(countrylistsize="")*IF(ISNUMBER(countrylistsize),COUNTIF(countrylistsize,"&lt;="&amp;countrylistsize),COUNTIF(countrylistsize,"&lt;="&amp;countrylistsize)+SUM(ISNUMBER(countrylistsize))),0)), ""))</f>
        <v/>
      </c>
      <c r="I570" s="70"/>
      <c r="J570" s="67" t="str">
        <f t="array" aca="1" ref="J570" ca="1">IF($I$1&lt;&gt;"y", "", IFERROR(INDEX(admin1listsize,MATCH(SMALL(NOT(admin1listsize="")*IF(ISNUMBER(admin1listsize),COUNTIF(admin1listsize,"&lt;="&amp;admin1listsize),COUNTIF(admin1listsize,"&lt;="&amp;admin1listsize)+SUM(ISNUMBER(admin1listsize))),ROWS(D$3:D570)+SUM(ISBLANK(admin1listsize))),NOT(admin1listsize="")*IF(ISNUMBER(admin1listsize),COUNTIF(admin1listsize,"&lt;="&amp;admin1listsize),COUNTIF(admin1listsize,"&lt;="&amp;admin1listsize)+SUM(ISNUMBER(admin1listsize))),0)), ""))</f>
        <v/>
      </c>
      <c r="K570" s="71"/>
    </row>
    <row r="571" spans="1:11" s="1" customFormat="1" x14ac:dyDescent="0.25">
      <c r="A571" s="93" t="str">
        <f>IF($I$1&lt;&gt;"y", "", IF(ISBLANK(DATA!D572),"",IF(ISBLANK(DATA!K572),"NO DATA",DATA!K572)))</f>
        <v/>
      </c>
      <c r="B571" s="93" t="str">
        <f>IF($I$1&lt;&gt;"y", "",IF(ISBLANK(DATA!D572),"", IF(ISBLANK(DATA!L572),"NO DATA",DATA!L572)))</f>
        <v/>
      </c>
      <c r="C571" s="93" t="str">
        <f t="shared" si="26"/>
        <v/>
      </c>
      <c r="D571" s="93" t="str">
        <f>IF($I$1&lt;&gt;"y", "", IF(C572="", "", IFERROR(LOOKUP(2,1/(COUNTIF($D$2:D570,mergednames)=0),mergednames), "")))</f>
        <v/>
      </c>
      <c r="E571" s="93" t="str">
        <f t="shared" si="25"/>
        <v/>
      </c>
      <c r="F571" s="93" t="str">
        <f>IF($I$1&lt;&gt;"y", "", IF(A572="", "", IFERROR(LOOKUP(2,1/(COUNTIF($F$2:F570,get_country)=0),get_country), "")))</f>
        <v/>
      </c>
      <c r="G571" s="93" t="str">
        <f t="shared" si="24"/>
        <v/>
      </c>
      <c r="H571" s="67" t="str">
        <f t="array" aca="1" ref="H571" ca="1">IF($I$1&lt;&gt;"y", "", IFERROR(INDEX(countrylistsize,MATCH(SMALL(NOT(countrylistsize="")*IF(ISNUMBER(countrylistsize),COUNTIF(countrylistsize,"&lt;="&amp;countrylistsize),COUNTIF(countrylistsize,"&lt;="&amp;countrylistsize)+SUM(ISNUMBER(countrylistsize))),ROWS(F$3:F571)+SUM(ISBLANK(countrylistsize))),NOT(countrylistsize="")*IF(ISNUMBER(countrylistsize),COUNTIF(countrylistsize,"&lt;="&amp;countrylistsize),COUNTIF(countrylistsize,"&lt;="&amp;countrylistsize)+SUM(ISNUMBER(countrylistsize))),0)), ""))</f>
        <v/>
      </c>
      <c r="I571" s="70"/>
      <c r="J571" s="67" t="str">
        <f t="array" aca="1" ref="J571" ca="1">IF($I$1&lt;&gt;"y", "", IFERROR(INDEX(admin1listsize,MATCH(SMALL(NOT(admin1listsize="")*IF(ISNUMBER(admin1listsize),COUNTIF(admin1listsize,"&lt;="&amp;admin1listsize),COUNTIF(admin1listsize,"&lt;="&amp;admin1listsize)+SUM(ISNUMBER(admin1listsize))),ROWS(D$3:D571)+SUM(ISBLANK(admin1listsize))),NOT(admin1listsize="")*IF(ISNUMBER(admin1listsize),COUNTIF(admin1listsize,"&lt;="&amp;admin1listsize),COUNTIF(admin1listsize,"&lt;="&amp;admin1listsize)+SUM(ISNUMBER(admin1listsize))),0)), ""))</f>
        <v/>
      </c>
      <c r="K571" s="71"/>
    </row>
    <row r="572" spans="1:11" s="1" customFormat="1" x14ac:dyDescent="0.25">
      <c r="A572" s="93" t="str">
        <f>IF($I$1&lt;&gt;"y", "", IF(ISBLANK(DATA!D573),"",IF(ISBLANK(DATA!K573),"NO DATA",DATA!K573)))</f>
        <v/>
      </c>
      <c r="B572" s="93" t="str">
        <f>IF($I$1&lt;&gt;"y", "",IF(ISBLANK(DATA!D573),"", IF(ISBLANK(DATA!L573),"NO DATA",DATA!L573)))</f>
        <v/>
      </c>
      <c r="C572" s="93" t="str">
        <f t="shared" si="26"/>
        <v/>
      </c>
      <c r="D572" s="93" t="str">
        <f>IF($I$1&lt;&gt;"y", "", IF(C573="", "", IFERROR(LOOKUP(2,1/(COUNTIF($D$2:D571,mergednames)=0),mergednames), "")))</f>
        <v/>
      </c>
      <c r="E572" s="93" t="str">
        <f t="shared" si="25"/>
        <v/>
      </c>
      <c r="F572" s="93" t="str">
        <f>IF($I$1&lt;&gt;"y", "", IF(A573="", "", IFERROR(LOOKUP(2,1/(COUNTIF($F$2:F571,get_country)=0),get_country), "")))</f>
        <v/>
      </c>
      <c r="G572" s="93" t="str">
        <f t="shared" si="24"/>
        <v/>
      </c>
      <c r="H572" s="67" t="str">
        <f t="array" aca="1" ref="H572" ca="1">IF($I$1&lt;&gt;"y", "", IFERROR(INDEX(countrylistsize,MATCH(SMALL(NOT(countrylistsize="")*IF(ISNUMBER(countrylistsize),COUNTIF(countrylistsize,"&lt;="&amp;countrylistsize),COUNTIF(countrylistsize,"&lt;="&amp;countrylistsize)+SUM(ISNUMBER(countrylistsize))),ROWS(F$3:F572)+SUM(ISBLANK(countrylistsize))),NOT(countrylistsize="")*IF(ISNUMBER(countrylistsize),COUNTIF(countrylistsize,"&lt;="&amp;countrylistsize),COUNTIF(countrylistsize,"&lt;="&amp;countrylistsize)+SUM(ISNUMBER(countrylistsize))),0)), ""))</f>
        <v/>
      </c>
      <c r="I572" s="70"/>
      <c r="J572" s="67" t="str">
        <f t="array" aca="1" ref="J572" ca="1">IF($I$1&lt;&gt;"y", "", IFERROR(INDEX(admin1listsize,MATCH(SMALL(NOT(admin1listsize="")*IF(ISNUMBER(admin1listsize),COUNTIF(admin1listsize,"&lt;="&amp;admin1listsize),COUNTIF(admin1listsize,"&lt;="&amp;admin1listsize)+SUM(ISNUMBER(admin1listsize))),ROWS(D$3:D572)+SUM(ISBLANK(admin1listsize))),NOT(admin1listsize="")*IF(ISNUMBER(admin1listsize),COUNTIF(admin1listsize,"&lt;="&amp;admin1listsize),COUNTIF(admin1listsize,"&lt;="&amp;admin1listsize)+SUM(ISNUMBER(admin1listsize))),0)), ""))</f>
        <v/>
      </c>
      <c r="K572" s="71"/>
    </row>
    <row r="573" spans="1:11" s="1" customFormat="1" x14ac:dyDescent="0.25">
      <c r="A573" s="93" t="str">
        <f>IF($I$1&lt;&gt;"y", "", IF(ISBLANK(DATA!D574),"",IF(ISBLANK(DATA!K574),"NO DATA",DATA!K574)))</f>
        <v/>
      </c>
      <c r="B573" s="93" t="str">
        <f>IF($I$1&lt;&gt;"y", "",IF(ISBLANK(DATA!D574),"", IF(ISBLANK(DATA!L574),"NO DATA",DATA!L574)))</f>
        <v/>
      </c>
      <c r="C573" s="93" t="str">
        <f t="shared" si="26"/>
        <v/>
      </c>
      <c r="D573" s="93" t="str">
        <f>IF($I$1&lt;&gt;"y", "", IF(C574="", "", IFERROR(LOOKUP(2,1/(COUNTIF($D$2:D572,mergednames)=0),mergednames), "")))</f>
        <v/>
      </c>
      <c r="E573" s="93" t="str">
        <f t="shared" si="25"/>
        <v/>
      </c>
      <c r="F573" s="93" t="str">
        <f>IF($I$1&lt;&gt;"y", "", IF(A574="", "", IFERROR(LOOKUP(2,1/(COUNTIF($F$2:F572,get_country)=0),get_country), "")))</f>
        <v/>
      </c>
      <c r="G573" s="93" t="str">
        <f t="shared" si="24"/>
        <v/>
      </c>
      <c r="H573" s="67" t="str">
        <f t="array" aca="1" ref="H573" ca="1">IF($I$1&lt;&gt;"y", "", IFERROR(INDEX(countrylistsize,MATCH(SMALL(NOT(countrylistsize="")*IF(ISNUMBER(countrylistsize),COUNTIF(countrylistsize,"&lt;="&amp;countrylistsize),COUNTIF(countrylistsize,"&lt;="&amp;countrylistsize)+SUM(ISNUMBER(countrylistsize))),ROWS(F$3:F573)+SUM(ISBLANK(countrylistsize))),NOT(countrylistsize="")*IF(ISNUMBER(countrylistsize),COUNTIF(countrylistsize,"&lt;="&amp;countrylistsize),COUNTIF(countrylistsize,"&lt;="&amp;countrylistsize)+SUM(ISNUMBER(countrylistsize))),0)), ""))</f>
        <v/>
      </c>
      <c r="I573" s="70"/>
      <c r="J573" s="67" t="str">
        <f t="array" aca="1" ref="J573" ca="1">IF($I$1&lt;&gt;"y", "", IFERROR(INDEX(admin1listsize,MATCH(SMALL(NOT(admin1listsize="")*IF(ISNUMBER(admin1listsize),COUNTIF(admin1listsize,"&lt;="&amp;admin1listsize),COUNTIF(admin1listsize,"&lt;="&amp;admin1listsize)+SUM(ISNUMBER(admin1listsize))),ROWS(D$3:D573)+SUM(ISBLANK(admin1listsize))),NOT(admin1listsize="")*IF(ISNUMBER(admin1listsize),COUNTIF(admin1listsize,"&lt;="&amp;admin1listsize),COUNTIF(admin1listsize,"&lt;="&amp;admin1listsize)+SUM(ISNUMBER(admin1listsize))),0)), ""))</f>
        <v/>
      </c>
      <c r="K573" s="71"/>
    </row>
    <row r="574" spans="1:11" s="1" customFormat="1" x14ac:dyDescent="0.25">
      <c r="A574" s="93" t="str">
        <f>IF($I$1&lt;&gt;"y", "", IF(ISBLANK(DATA!D575),"",IF(ISBLANK(DATA!K575),"NO DATA",DATA!K575)))</f>
        <v/>
      </c>
      <c r="B574" s="93" t="str">
        <f>IF($I$1&lt;&gt;"y", "",IF(ISBLANK(DATA!D575),"", IF(ISBLANK(DATA!L575),"NO DATA",DATA!L575)))</f>
        <v/>
      </c>
      <c r="C574" s="93" t="str">
        <f t="shared" si="26"/>
        <v/>
      </c>
      <c r="D574" s="93" t="str">
        <f>IF($I$1&lt;&gt;"y", "", IF(C575="", "", IFERROR(LOOKUP(2,1/(COUNTIF($D$2:D573,mergednames)=0),mergednames), "")))</f>
        <v/>
      </c>
      <c r="E574" s="93" t="str">
        <f t="shared" si="25"/>
        <v/>
      </c>
      <c r="F574" s="93" t="str">
        <f>IF($I$1&lt;&gt;"y", "", IF(A575="", "", IFERROR(LOOKUP(2,1/(COUNTIF($F$2:F573,get_country)=0),get_country), "")))</f>
        <v/>
      </c>
      <c r="G574" s="93" t="str">
        <f t="shared" si="24"/>
        <v/>
      </c>
      <c r="H574" s="67" t="str">
        <f t="array" aca="1" ref="H574" ca="1">IF($I$1&lt;&gt;"y", "", IFERROR(INDEX(countrylistsize,MATCH(SMALL(NOT(countrylistsize="")*IF(ISNUMBER(countrylistsize),COUNTIF(countrylistsize,"&lt;="&amp;countrylistsize),COUNTIF(countrylistsize,"&lt;="&amp;countrylistsize)+SUM(ISNUMBER(countrylistsize))),ROWS(F$3:F574)+SUM(ISBLANK(countrylistsize))),NOT(countrylistsize="")*IF(ISNUMBER(countrylistsize),COUNTIF(countrylistsize,"&lt;="&amp;countrylistsize),COUNTIF(countrylistsize,"&lt;="&amp;countrylistsize)+SUM(ISNUMBER(countrylistsize))),0)), ""))</f>
        <v/>
      </c>
      <c r="I574" s="70"/>
      <c r="J574" s="67" t="str">
        <f t="array" aca="1" ref="J574" ca="1">IF($I$1&lt;&gt;"y", "", IFERROR(INDEX(admin1listsize,MATCH(SMALL(NOT(admin1listsize="")*IF(ISNUMBER(admin1listsize),COUNTIF(admin1listsize,"&lt;="&amp;admin1listsize),COUNTIF(admin1listsize,"&lt;="&amp;admin1listsize)+SUM(ISNUMBER(admin1listsize))),ROWS(D$3:D574)+SUM(ISBLANK(admin1listsize))),NOT(admin1listsize="")*IF(ISNUMBER(admin1listsize),COUNTIF(admin1listsize,"&lt;="&amp;admin1listsize),COUNTIF(admin1listsize,"&lt;="&amp;admin1listsize)+SUM(ISNUMBER(admin1listsize))),0)), ""))</f>
        <v/>
      </c>
      <c r="K574" s="71"/>
    </row>
    <row r="575" spans="1:11" s="1" customFormat="1" x14ac:dyDescent="0.25">
      <c r="A575" s="93" t="str">
        <f>IF($I$1&lt;&gt;"y", "", IF(ISBLANK(DATA!D576),"",IF(ISBLANK(DATA!K576),"NO DATA",DATA!K576)))</f>
        <v/>
      </c>
      <c r="B575" s="93" t="str">
        <f>IF($I$1&lt;&gt;"y", "",IF(ISBLANK(DATA!D576),"", IF(ISBLANK(DATA!L576),"NO DATA",DATA!L576)))</f>
        <v/>
      </c>
      <c r="C575" s="93" t="str">
        <f t="shared" si="26"/>
        <v/>
      </c>
      <c r="D575" s="93" t="str">
        <f>IF($I$1&lt;&gt;"y", "", IF(C576="", "", IFERROR(LOOKUP(2,1/(COUNTIF($D$2:D574,mergednames)=0),mergednames), "")))</f>
        <v/>
      </c>
      <c r="E575" s="93" t="str">
        <f t="shared" si="25"/>
        <v/>
      </c>
      <c r="F575" s="93" t="str">
        <f>IF($I$1&lt;&gt;"y", "", IF(A576="", "", IFERROR(LOOKUP(2,1/(COUNTIF($F$2:F574,get_country)=0),get_country), "")))</f>
        <v/>
      </c>
      <c r="G575" s="93" t="str">
        <f t="shared" si="24"/>
        <v/>
      </c>
      <c r="H575" s="67" t="str">
        <f t="array" aca="1" ref="H575" ca="1">IF($I$1&lt;&gt;"y", "", IFERROR(INDEX(countrylistsize,MATCH(SMALL(NOT(countrylistsize="")*IF(ISNUMBER(countrylistsize),COUNTIF(countrylistsize,"&lt;="&amp;countrylistsize),COUNTIF(countrylistsize,"&lt;="&amp;countrylistsize)+SUM(ISNUMBER(countrylistsize))),ROWS(F$3:F575)+SUM(ISBLANK(countrylistsize))),NOT(countrylistsize="")*IF(ISNUMBER(countrylistsize),COUNTIF(countrylistsize,"&lt;="&amp;countrylistsize),COUNTIF(countrylistsize,"&lt;="&amp;countrylistsize)+SUM(ISNUMBER(countrylistsize))),0)), ""))</f>
        <v/>
      </c>
      <c r="I575" s="70"/>
      <c r="J575" s="67" t="str">
        <f t="array" aca="1" ref="J575" ca="1">IF($I$1&lt;&gt;"y", "", IFERROR(INDEX(admin1listsize,MATCH(SMALL(NOT(admin1listsize="")*IF(ISNUMBER(admin1listsize),COUNTIF(admin1listsize,"&lt;="&amp;admin1listsize),COUNTIF(admin1listsize,"&lt;="&amp;admin1listsize)+SUM(ISNUMBER(admin1listsize))),ROWS(D$3:D575)+SUM(ISBLANK(admin1listsize))),NOT(admin1listsize="")*IF(ISNUMBER(admin1listsize),COUNTIF(admin1listsize,"&lt;="&amp;admin1listsize),COUNTIF(admin1listsize,"&lt;="&amp;admin1listsize)+SUM(ISNUMBER(admin1listsize))),0)), ""))</f>
        <v/>
      </c>
      <c r="K575" s="71"/>
    </row>
    <row r="576" spans="1:11" s="1" customFormat="1" x14ac:dyDescent="0.25">
      <c r="A576" s="93" t="str">
        <f>IF($I$1&lt;&gt;"y", "", IF(ISBLANK(DATA!D577),"",IF(ISBLANK(DATA!K577),"NO DATA",DATA!K577)))</f>
        <v/>
      </c>
      <c r="B576" s="93" t="str">
        <f>IF($I$1&lt;&gt;"y", "",IF(ISBLANK(DATA!D577),"", IF(ISBLANK(DATA!L577),"NO DATA",DATA!L577)))</f>
        <v/>
      </c>
      <c r="C576" s="93" t="str">
        <f t="shared" si="26"/>
        <v/>
      </c>
      <c r="D576" s="93" t="str">
        <f>IF($I$1&lt;&gt;"y", "", IF(C577="", "", IFERROR(LOOKUP(2,1/(COUNTIF($D$2:D575,mergednames)=0),mergednames), "")))</f>
        <v/>
      </c>
      <c r="E576" s="93" t="str">
        <f t="shared" si="25"/>
        <v/>
      </c>
      <c r="F576" s="93" t="str">
        <f>IF($I$1&lt;&gt;"y", "", IF(A577="", "", IFERROR(LOOKUP(2,1/(COUNTIF($F$2:F575,get_country)=0),get_country), "")))</f>
        <v/>
      </c>
      <c r="G576" s="93" t="str">
        <f t="shared" si="24"/>
        <v/>
      </c>
      <c r="H576" s="67" t="str">
        <f t="array" aca="1" ref="H576" ca="1">IF($I$1&lt;&gt;"y", "", IFERROR(INDEX(countrylistsize,MATCH(SMALL(NOT(countrylistsize="")*IF(ISNUMBER(countrylistsize),COUNTIF(countrylistsize,"&lt;="&amp;countrylistsize),COUNTIF(countrylistsize,"&lt;="&amp;countrylistsize)+SUM(ISNUMBER(countrylistsize))),ROWS(F$3:F576)+SUM(ISBLANK(countrylistsize))),NOT(countrylistsize="")*IF(ISNUMBER(countrylistsize),COUNTIF(countrylistsize,"&lt;="&amp;countrylistsize),COUNTIF(countrylistsize,"&lt;="&amp;countrylistsize)+SUM(ISNUMBER(countrylistsize))),0)), ""))</f>
        <v/>
      </c>
      <c r="I576" s="70"/>
      <c r="J576" s="67" t="str">
        <f t="array" aca="1" ref="J576" ca="1">IF($I$1&lt;&gt;"y", "", IFERROR(INDEX(admin1listsize,MATCH(SMALL(NOT(admin1listsize="")*IF(ISNUMBER(admin1listsize),COUNTIF(admin1listsize,"&lt;="&amp;admin1listsize),COUNTIF(admin1listsize,"&lt;="&amp;admin1listsize)+SUM(ISNUMBER(admin1listsize))),ROWS(D$3:D576)+SUM(ISBLANK(admin1listsize))),NOT(admin1listsize="")*IF(ISNUMBER(admin1listsize),COUNTIF(admin1listsize,"&lt;="&amp;admin1listsize),COUNTIF(admin1listsize,"&lt;="&amp;admin1listsize)+SUM(ISNUMBER(admin1listsize))),0)), ""))</f>
        <v/>
      </c>
      <c r="K576" s="71"/>
    </row>
    <row r="577" spans="1:11" s="1" customFormat="1" x14ac:dyDescent="0.25">
      <c r="A577" s="93" t="str">
        <f>IF($I$1&lt;&gt;"y", "", IF(ISBLANK(DATA!D578),"",IF(ISBLANK(DATA!K578),"NO DATA",DATA!K578)))</f>
        <v/>
      </c>
      <c r="B577" s="93" t="str">
        <f>IF($I$1&lt;&gt;"y", "",IF(ISBLANK(DATA!D578),"", IF(ISBLANK(DATA!L578),"NO DATA",DATA!L578)))</f>
        <v/>
      </c>
      <c r="C577" s="93" t="str">
        <f t="shared" si="26"/>
        <v/>
      </c>
      <c r="D577" s="93" t="str">
        <f>IF($I$1&lt;&gt;"y", "", IF(C578="", "", IFERROR(LOOKUP(2,1/(COUNTIF($D$2:D576,mergednames)=0),mergednames), "")))</f>
        <v/>
      </c>
      <c r="E577" s="93" t="str">
        <f t="shared" si="25"/>
        <v/>
      </c>
      <c r="F577" s="93" t="str">
        <f>IF($I$1&lt;&gt;"y", "", IF(A578="", "", IFERROR(LOOKUP(2,1/(COUNTIF($F$2:F576,get_country)=0),get_country), "")))</f>
        <v/>
      </c>
      <c r="G577" s="93" t="str">
        <f t="shared" si="24"/>
        <v/>
      </c>
      <c r="H577" s="67" t="str">
        <f t="array" aca="1" ref="H577" ca="1">IF($I$1&lt;&gt;"y", "", IFERROR(INDEX(countrylistsize,MATCH(SMALL(NOT(countrylistsize="")*IF(ISNUMBER(countrylistsize),COUNTIF(countrylistsize,"&lt;="&amp;countrylistsize),COUNTIF(countrylistsize,"&lt;="&amp;countrylistsize)+SUM(ISNUMBER(countrylistsize))),ROWS(F$3:F577)+SUM(ISBLANK(countrylistsize))),NOT(countrylistsize="")*IF(ISNUMBER(countrylistsize),COUNTIF(countrylistsize,"&lt;="&amp;countrylistsize),COUNTIF(countrylistsize,"&lt;="&amp;countrylistsize)+SUM(ISNUMBER(countrylistsize))),0)), ""))</f>
        <v/>
      </c>
      <c r="I577" s="70"/>
      <c r="J577" s="67" t="str">
        <f t="array" aca="1" ref="J577" ca="1">IF($I$1&lt;&gt;"y", "", IFERROR(INDEX(admin1listsize,MATCH(SMALL(NOT(admin1listsize="")*IF(ISNUMBER(admin1listsize),COUNTIF(admin1listsize,"&lt;="&amp;admin1listsize),COUNTIF(admin1listsize,"&lt;="&amp;admin1listsize)+SUM(ISNUMBER(admin1listsize))),ROWS(D$3:D577)+SUM(ISBLANK(admin1listsize))),NOT(admin1listsize="")*IF(ISNUMBER(admin1listsize),COUNTIF(admin1listsize,"&lt;="&amp;admin1listsize),COUNTIF(admin1listsize,"&lt;="&amp;admin1listsize)+SUM(ISNUMBER(admin1listsize))),0)), ""))</f>
        <v/>
      </c>
      <c r="K577" s="71"/>
    </row>
    <row r="578" spans="1:11" s="1" customFormat="1" x14ac:dyDescent="0.25">
      <c r="A578" s="93" t="str">
        <f>IF($I$1&lt;&gt;"y", "", IF(ISBLANK(DATA!D579),"",IF(ISBLANK(DATA!K579),"NO DATA",DATA!K579)))</f>
        <v/>
      </c>
      <c r="B578" s="93" t="str">
        <f>IF($I$1&lt;&gt;"y", "",IF(ISBLANK(DATA!D579),"", IF(ISBLANK(DATA!L579),"NO DATA",DATA!L579)))</f>
        <v/>
      </c>
      <c r="C578" s="93" t="str">
        <f t="shared" si="26"/>
        <v/>
      </c>
      <c r="D578" s="93" t="str">
        <f>IF($I$1&lt;&gt;"y", "", IF(C579="", "", IFERROR(LOOKUP(2,1/(COUNTIF($D$2:D577,mergednames)=0),mergednames), "")))</f>
        <v/>
      </c>
      <c r="E578" s="93" t="str">
        <f t="shared" si="25"/>
        <v/>
      </c>
      <c r="F578" s="93" t="str">
        <f>IF($I$1&lt;&gt;"y", "", IF(A579="", "", IFERROR(LOOKUP(2,1/(COUNTIF($F$2:F577,get_country)=0),get_country), "")))</f>
        <v/>
      </c>
      <c r="G578" s="93" t="str">
        <f t="shared" si="24"/>
        <v/>
      </c>
      <c r="H578" s="67" t="str">
        <f t="array" aca="1" ref="H578" ca="1">IF($I$1&lt;&gt;"y", "", IFERROR(INDEX(countrylistsize,MATCH(SMALL(NOT(countrylistsize="")*IF(ISNUMBER(countrylistsize),COUNTIF(countrylistsize,"&lt;="&amp;countrylistsize),COUNTIF(countrylistsize,"&lt;="&amp;countrylistsize)+SUM(ISNUMBER(countrylistsize))),ROWS(F$3:F578)+SUM(ISBLANK(countrylistsize))),NOT(countrylistsize="")*IF(ISNUMBER(countrylistsize),COUNTIF(countrylistsize,"&lt;="&amp;countrylistsize),COUNTIF(countrylistsize,"&lt;="&amp;countrylistsize)+SUM(ISNUMBER(countrylistsize))),0)), ""))</f>
        <v/>
      </c>
      <c r="I578" s="70"/>
      <c r="J578" s="67" t="str">
        <f t="array" aca="1" ref="J578" ca="1">IF($I$1&lt;&gt;"y", "", IFERROR(INDEX(admin1listsize,MATCH(SMALL(NOT(admin1listsize="")*IF(ISNUMBER(admin1listsize),COUNTIF(admin1listsize,"&lt;="&amp;admin1listsize),COUNTIF(admin1listsize,"&lt;="&amp;admin1listsize)+SUM(ISNUMBER(admin1listsize))),ROWS(D$3:D578)+SUM(ISBLANK(admin1listsize))),NOT(admin1listsize="")*IF(ISNUMBER(admin1listsize),COUNTIF(admin1listsize,"&lt;="&amp;admin1listsize),COUNTIF(admin1listsize,"&lt;="&amp;admin1listsize)+SUM(ISNUMBER(admin1listsize))),0)), ""))</f>
        <v/>
      </c>
      <c r="K578" s="71"/>
    </row>
    <row r="579" spans="1:11" s="1" customFormat="1" x14ac:dyDescent="0.25">
      <c r="A579" s="93" t="str">
        <f>IF($I$1&lt;&gt;"y", "", IF(ISBLANK(DATA!D580),"",IF(ISBLANK(DATA!K580),"NO DATA",DATA!K580)))</f>
        <v/>
      </c>
      <c r="B579" s="93" t="str">
        <f>IF($I$1&lt;&gt;"y", "",IF(ISBLANK(DATA!D580),"", IF(ISBLANK(DATA!L580),"NO DATA",DATA!L580)))</f>
        <v/>
      </c>
      <c r="C579" s="93" t="str">
        <f t="shared" si="26"/>
        <v/>
      </c>
      <c r="D579" s="93" t="str">
        <f>IF($I$1&lt;&gt;"y", "", IF(C580="", "", IFERROR(LOOKUP(2,1/(COUNTIF($D$2:D578,mergednames)=0),mergednames), "")))</f>
        <v/>
      </c>
      <c r="E579" s="93" t="str">
        <f t="shared" si="25"/>
        <v/>
      </c>
      <c r="F579" s="93" t="str">
        <f>IF($I$1&lt;&gt;"y", "", IF(A580="", "", IFERROR(LOOKUP(2,1/(COUNTIF($F$2:F578,get_country)=0),get_country), "")))</f>
        <v/>
      </c>
      <c r="G579" s="93" t="str">
        <f t="shared" ref="G579:G642" si="27">IF($I$1&lt;&gt;"y", "", IF(F579="", "", G578+1))</f>
        <v/>
      </c>
      <c r="H579" s="67" t="str">
        <f t="array" aca="1" ref="H579" ca="1">IF($I$1&lt;&gt;"y", "", IFERROR(INDEX(countrylistsize,MATCH(SMALL(NOT(countrylistsize="")*IF(ISNUMBER(countrylistsize),COUNTIF(countrylistsize,"&lt;="&amp;countrylistsize),COUNTIF(countrylistsize,"&lt;="&amp;countrylistsize)+SUM(ISNUMBER(countrylistsize))),ROWS(F$3:F579)+SUM(ISBLANK(countrylistsize))),NOT(countrylistsize="")*IF(ISNUMBER(countrylistsize),COUNTIF(countrylistsize,"&lt;="&amp;countrylistsize),COUNTIF(countrylistsize,"&lt;="&amp;countrylistsize)+SUM(ISNUMBER(countrylistsize))),0)), ""))</f>
        <v/>
      </c>
      <c r="I579" s="70"/>
      <c r="J579" s="67" t="str">
        <f t="array" aca="1" ref="J579" ca="1">IF($I$1&lt;&gt;"y", "", IFERROR(INDEX(admin1listsize,MATCH(SMALL(NOT(admin1listsize="")*IF(ISNUMBER(admin1listsize),COUNTIF(admin1listsize,"&lt;="&amp;admin1listsize),COUNTIF(admin1listsize,"&lt;="&amp;admin1listsize)+SUM(ISNUMBER(admin1listsize))),ROWS(D$3:D579)+SUM(ISBLANK(admin1listsize))),NOT(admin1listsize="")*IF(ISNUMBER(admin1listsize),COUNTIF(admin1listsize,"&lt;="&amp;admin1listsize),COUNTIF(admin1listsize,"&lt;="&amp;admin1listsize)+SUM(ISNUMBER(admin1listsize))),0)), ""))</f>
        <v/>
      </c>
      <c r="K579" s="71"/>
    </row>
    <row r="580" spans="1:11" s="1" customFormat="1" x14ac:dyDescent="0.25">
      <c r="A580" s="93" t="str">
        <f>IF($I$1&lt;&gt;"y", "", IF(ISBLANK(DATA!D581),"",IF(ISBLANK(DATA!K581),"NO DATA",DATA!K581)))</f>
        <v/>
      </c>
      <c r="B580" s="93" t="str">
        <f>IF($I$1&lt;&gt;"y", "",IF(ISBLANK(DATA!D581),"", IF(ISBLANK(DATA!L581),"NO DATA",DATA!L581)))</f>
        <v/>
      </c>
      <c r="C580" s="93" t="str">
        <f t="shared" si="26"/>
        <v/>
      </c>
      <c r="D580" s="93" t="str">
        <f>IF($I$1&lt;&gt;"y", "", IF(C581="", "", IFERROR(LOOKUP(2,1/(COUNTIF($D$2:D579,mergednames)=0),mergednames), "")))</f>
        <v/>
      </c>
      <c r="E580" s="93" t="str">
        <f t="shared" ref="E580:E643" si="28">IF($I$1&lt;&gt;"y", "", IF(D580="", "", E579+1))</f>
        <v/>
      </c>
      <c r="F580" s="93" t="str">
        <f>IF($I$1&lt;&gt;"y", "", IF(A581="", "", IFERROR(LOOKUP(2,1/(COUNTIF($F$2:F579,get_country)=0),get_country), "")))</f>
        <v/>
      </c>
      <c r="G580" s="93" t="str">
        <f t="shared" si="27"/>
        <v/>
      </c>
      <c r="H580" s="67" t="str">
        <f t="array" aca="1" ref="H580" ca="1">IF($I$1&lt;&gt;"y", "", IFERROR(INDEX(countrylistsize,MATCH(SMALL(NOT(countrylistsize="")*IF(ISNUMBER(countrylistsize),COUNTIF(countrylistsize,"&lt;="&amp;countrylistsize),COUNTIF(countrylistsize,"&lt;="&amp;countrylistsize)+SUM(ISNUMBER(countrylistsize))),ROWS(F$3:F580)+SUM(ISBLANK(countrylistsize))),NOT(countrylistsize="")*IF(ISNUMBER(countrylistsize),COUNTIF(countrylistsize,"&lt;="&amp;countrylistsize),COUNTIF(countrylistsize,"&lt;="&amp;countrylistsize)+SUM(ISNUMBER(countrylistsize))),0)), ""))</f>
        <v/>
      </c>
      <c r="I580" s="70"/>
      <c r="J580" s="67" t="str">
        <f t="array" aca="1" ref="J580" ca="1">IF($I$1&lt;&gt;"y", "", IFERROR(INDEX(admin1listsize,MATCH(SMALL(NOT(admin1listsize="")*IF(ISNUMBER(admin1listsize),COUNTIF(admin1listsize,"&lt;="&amp;admin1listsize),COUNTIF(admin1listsize,"&lt;="&amp;admin1listsize)+SUM(ISNUMBER(admin1listsize))),ROWS(D$3:D580)+SUM(ISBLANK(admin1listsize))),NOT(admin1listsize="")*IF(ISNUMBER(admin1listsize),COUNTIF(admin1listsize,"&lt;="&amp;admin1listsize),COUNTIF(admin1listsize,"&lt;="&amp;admin1listsize)+SUM(ISNUMBER(admin1listsize))),0)), ""))</f>
        <v/>
      </c>
      <c r="K580" s="71"/>
    </row>
    <row r="581" spans="1:11" s="1" customFormat="1" x14ac:dyDescent="0.25">
      <c r="A581" s="93" t="str">
        <f>IF($I$1&lt;&gt;"y", "", IF(ISBLANK(DATA!D582),"",IF(ISBLANK(DATA!K582),"NO DATA",DATA!K582)))</f>
        <v/>
      </c>
      <c r="B581" s="93" t="str">
        <f>IF($I$1&lt;&gt;"y", "",IF(ISBLANK(DATA!D582),"", IF(ISBLANK(DATA!L582),"NO DATA",DATA!L582)))</f>
        <v/>
      </c>
      <c r="C581" s="93" t="str">
        <f t="shared" ref="C581:C644" si="29">IF($I$1&lt;&gt;"y", "", IF(A581="", "", A581&amp;"@"&amp;B581))</f>
        <v/>
      </c>
      <c r="D581" s="93" t="str">
        <f>IF($I$1&lt;&gt;"y", "", IF(C582="", "", IFERROR(LOOKUP(2,1/(COUNTIF($D$2:D580,mergednames)=0),mergednames), "")))</f>
        <v/>
      </c>
      <c r="E581" s="93" t="str">
        <f t="shared" si="28"/>
        <v/>
      </c>
      <c r="F581" s="93" t="str">
        <f>IF($I$1&lt;&gt;"y", "", IF(A582="", "", IFERROR(LOOKUP(2,1/(COUNTIF($F$2:F580,get_country)=0),get_country), "")))</f>
        <v/>
      </c>
      <c r="G581" s="93" t="str">
        <f t="shared" si="27"/>
        <v/>
      </c>
      <c r="H581" s="67" t="str">
        <f t="array" aca="1" ref="H581" ca="1">IF($I$1&lt;&gt;"y", "", IFERROR(INDEX(countrylistsize,MATCH(SMALL(NOT(countrylistsize="")*IF(ISNUMBER(countrylistsize),COUNTIF(countrylistsize,"&lt;="&amp;countrylistsize),COUNTIF(countrylistsize,"&lt;="&amp;countrylistsize)+SUM(ISNUMBER(countrylistsize))),ROWS(F$3:F581)+SUM(ISBLANK(countrylistsize))),NOT(countrylistsize="")*IF(ISNUMBER(countrylistsize),COUNTIF(countrylistsize,"&lt;="&amp;countrylistsize),COUNTIF(countrylistsize,"&lt;="&amp;countrylistsize)+SUM(ISNUMBER(countrylistsize))),0)), ""))</f>
        <v/>
      </c>
      <c r="I581" s="70"/>
      <c r="J581" s="67" t="str">
        <f t="array" aca="1" ref="J581" ca="1">IF($I$1&lt;&gt;"y", "", IFERROR(INDEX(admin1listsize,MATCH(SMALL(NOT(admin1listsize="")*IF(ISNUMBER(admin1listsize),COUNTIF(admin1listsize,"&lt;="&amp;admin1listsize),COUNTIF(admin1listsize,"&lt;="&amp;admin1listsize)+SUM(ISNUMBER(admin1listsize))),ROWS(D$3:D581)+SUM(ISBLANK(admin1listsize))),NOT(admin1listsize="")*IF(ISNUMBER(admin1listsize),COUNTIF(admin1listsize,"&lt;="&amp;admin1listsize),COUNTIF(admin1listsize,"&lt;="&amp;admin1listsize)+SUM(ISNUMBER(admin1listsize))),0)), ""))</f>
        <v/>
      </c>
      <c r="K581" s="71"/>
    </row>
    <row r="582" spans="1:11" s="1" customFormat="1" x14ac:dyDescent="0.25">
      <c r="A582" s="93" t="str">
        <f>IF($I$1&lt;&gt;"y", "", IF(ISBLANK(DATA!D583),"",IF(ISBLANK(DATA!K583),"NO DATA",DATA!K583)))</f>
        <v/>
      </c>
      <c r="B582" s="93" t="str">
        <f>IF($I$1&lt;&gt;"y", "",IF(ISBLANK(DATA!D583),"", IF(ISBLANK(DATA!L583),"NO DATA",DATA!L583)))</f>
        <v/>
      </c>
      <c r="C582" s="93" t="str">
        <f t="shared" si="29"/>
        <v/>
      </c>
      <c r="D582" s="93" t="str">
        <f>IF($I$1&lt;&gt;"y", "", IF(C583="", "", IFERROR(LOOKUP(2,1/(COUNTIF($D$2:D581,mergednames)=0),mergednames), "")))</f>
        <v/>
      </c>
      <c r="E582" s="93" t="str">
        <f t="shared" si="28"/>
        <v/>
      </c>
      <c r="F582" s="93" t="str">
        <f>IF($I$1&lt;&gt;"y", "", IF(A583="", "", IFERROR(LOOKUP(2,1/(COUNTIF($F$2:F581,get_country)=0),get_country), "")))</f>
        <v/>
      </c>
      <c r="G582" s="93" t="str">
        <f t="shared" si="27"/>
        <v/>
      </c>
      <c r="H582" s="67" t="str">
        <f t="array" aca="1" ref="H582" ca="1">IF($I$1&lt;&gt;"y", "", IFERROR(INDEX(countrylistsize,MATCH(SMALL(NOT(countrylistsize="")*IF(ISNUMBER(countrylistsize),COUNTIF(countrylistsize,"&lt;="&amp;countrylistsize),COUNTIF(countrylistsize,"&lt;="&amp;countrylistsize)+SUM(ISNUMBER(countrylistsize))),ROWS(F$3:F582)+SUM(ISBLANK(countrylistsize))),NOT(countrylistsize="")*IF(ISNUMBER(countrylistsize),COUNTIF(countrylistsize,"&lt;="&amp;countrylistsize),COUNTIF(countrylistsize,"&lt;="&amp;countrylistsize)+SUM(ISNUMBER(countrylistsize))),0)), ""))</f>
        <v/>
      </c>
      <c r="I582" s="70"/>
      <c r="J582" s="67" t="str">
        <f t="array" aca="1" ref="J582" ca="1">IF($I$1&lt;&gt;"y", "", IFERROR(INDEX(admin1listsize,MATCH(SMALL(NOT(admin1listsize="")*IF(ISNUMBER(admin1listsize),COUNTIF(admin1listsize,"&lt;="&amp;admin1listsize),COUNTIF(admin1listsize,"&lt;="&amp;admin1listsize)+SUM(ISNUMBER(admin1listsize))),ROWS(D$3:D582)+SUM(ISBLANK(admin1listsize))),NOT(admin1listsize="")*IF(ISNUMBER(admin1listsize),COUNTIF(admin1listsize,"&lt;="&amp;admin1listsize),COUNTIF(admin1listsize,"&lt;="&amp;admin1listsize)+SUM(ISNUMBER(admin1listsize))),0)), ""))</f>
        <v/>
      </c>
      <c r="K582" s="71"/>
    </row>
    <row r="583" spans="1:11" s="1" customFormat="1" x14ac:dyDescent="0.25">
      <c r="A583" s="93" t="str">
        <f>IF($I$1&lt;&gt;"y", "", IF(ISBLANK(DATA!D584),"",IF(ISBLANK(DATA!K584),"NO DATA",DATA!K584)))</f>
        <v/>
      </c>
      <c r="B583" s="93" t="str">
        <f>IF($I$1&lt;&gt;"y", "",IF(ISBLANK(DATA!D584),"", IF(ISBLANK(DATA!L584),"NO DATA",DATA!L584)))</f>
        <v/>
      </c>
      <c r="C583" s="93" t="str">
        <f t="shared" si="29"/>
        <v/>
      </c>
      <c r="D583" s="93" t="str">
        <f>IF($I$1&lt;&gt;"y", "", IF(C584="", "", IFERROR(LOOKUP(2,1/(COUNTIF($D$2:D582,mergednames)=0),mergednames), "")))</f>
        <v/>
      </c>
      <c r="E583" s="93" t="str">
        <f t="shared" si="28"/>
        <v/>
      </c>
      <c r="F583" s="93" t="str">
        <f>IF($I$1&lt;&gt;"y", "", IF(A584="", "", IFERROR(LOOKUP(2,1/(COUNTIF($F$2:F582,get_country)=0),get_country), "")))</f>
        <v/>
      </c>
      <c r="G583" s="93" t="str">
        <f t="shared" si="27"/>
        <v/>
      </c>
      <c r="H583" s="67" t="str">
        <f t="array" aca="1" ref="H583" ca="1">IF($I$1&lt;&gt;"y", "", IFERROR(INDEX(countrylistsize,MATCH(SMALL(NOT(countrylistsize="")*IF(ISNUMBER(countrylistsize),COUNTIF(countrylistsize,"&lt;="&amp;countrylistsize),COUNTIF(countrylistsize,"&lt;="&amp;countrylistsize)+SUM(ISNUMBER(countrylistsize))),ROWS(F$3:F583)+SUM(ISBLANK(countrylistsize))),NOT(countrylistsize="")*IF(ISNUMBER(countrylistsize),COUNTIF(countrylistsize,"&lt;="&amp;countrylistsize),COUNTIF(countrylistsize,"&lt;="&amp;countrylistsize)+SUM(ISNUMBER(countrylistsize))),0)), ""))</f>
        <v/>
      </c>
      <c r="I583" s="70"/>
      <c r="J583" s="67" t="str">
        <f t="array" aca="1" ref="J583" ca="1">IF($I$1&lt;&gt;"y", "", IFERROR(INDEX(admin1listsize,MATCH(SMALL(NOT(admin1listsize="")*IF(ISNUMBER(admin1listsize),COUNTIF(admin1listsize,"&lt;="&amp;admin1listsize),COUNTIF(admin1listsize,"&lt;="&amp;admin1listsize)+SUM(ISNUMBER(admin1listsize))),ROWS(D$3:D583)+SUM(ISBLANK(admin1listsize))),NOT(admin1listsize="")*IF(ISNUMBER(admin1listsize),COUNTIF(admin1listsize,"&lt;="&amp;admin1listsize),COUNTIF(admin1listsize,"&lt;="&amp;admin1listsize)+SUM(ISNUMBER(admin1listsize))),0)), ""))</f>
        <v/>
      </c>
      <c r="K583" s="71"/>
    </row>
    <row r="584" spans="1:11" s="1" customFormat="1" x14ac:dyDescent="0.25">
      <c r="A584" s="93" t="str">
        <f>IF($I$1&lt;&gt;"y", "", IF(ISBLANK(DATA!D585),"",IF(ISBLANK(DATA!K585),"NO DATA",DATA!K585)))</f>
        <v/>
      </c>
      <c r="B584" s="93" t="str">
        <f>IF($I$1&lt;&gt;"y", "",IF(ISBLANK(DATA!D585),"", IF(ISBLANK(DATA!L585),"NO DATA",DATA!L585)))</f>
        <v/>
      </c>
      <c r="C584" s="93" t="str">
        <f t="shared" si="29"/>
        <v/>
      </c>
      <c r="D584" s="93" t="str">
        <f>IF($I$1&lt;&gt;"y", "", IF(C585="", "", IFERROR(LOOKUP(2,1/(COUNTIF($D$2:D583,mergednames)=0),mergednames), "")))</f>
        <v/>
      </c>
      <c r="E584" s="93" t="str">
        <f t="shared" si="28"/>
        <v/>
      </c>
      <c r="F584" s="93" t="str">
        <f>IF($I$1&lt;&gt;"y", "", IF(A585="", "", IFERROR(LOOKUP(2,1/(COUNTIF($F$2:F583,get_country)=0),get_country), "")))</f>
        <v/>
      </c>
      <c r="G584" s="93" t="str">
        <f t="shared" si="27"/>
        <v/>
      </c>
      <c r="H584" s="67" t="str">
        <f t="array" aca="1" ref="H584" ca="1">IF($I$1&lt;&gt;"y", "", IFERROR(INDEX(countrylistsize,MATCH(SMALL(NOT(countrylistsize="")*IF(ISNUMBER(countrylistsize),COUNTIF(countrylistsize,"&lt;="&amp;countrylistsize),COUNTIF(countrylistsize,"&lt;="&amp;countrylistsize)+SUM(ISNUMBER(countrylistsize))),ROWS(F$3:F584)+SUM(ISBLANK(countrylistsize))),NOT(countrylistsize="")*IF(ISNUMBER(countrylistsize),COUNTIF(countrylistsize,"&lt;="&amp;countrylistsize),COUNTIF(countrylistsize,"&lt;="&amp;countrylistsize)+SUM(ISNUMBER(countrylistsize))),0)), ""))</f>
        <v/>
      </c>
      <c r="I584" s="70"/>
      <c r="J584" s="67" t="str">
        <f t="array" aca="1" ref="J584" ca="1">IF($I$1&lt;&gt;"y", "", IFERROR(INDEX(admin1listsize,MATCH(SMALL(NOT(admin1listsize="")*IF(ISNUMBER(admin1listsize),COUNTIF(admin1listsize,"&lt;="&amp;admin1listsize),COUNTIF(admin1listsize,"&lt;="&amp;admin1listsize)+SUM(ISNUMBER(admin1listsize))),ROWS(D$3:D584)+SUM(ISBLANK(admin1listsize))),NOT(admin1listsize="")*IF(ISNUMBER(admin1listsize),COUNTIF(admin1listsize,"&lt;="&amp;admin1listsize),COUNTIF(admin1listsize,"&lt;="&amp;admin1listsize)+SUM(ISNUMBER(admin1listsize))),0)), ""))</f>
        <v/>
      </c>
      <c r="K584" s="71"/>
    </row>
    <row r="585" spans="1:11" s="1" customFormat="1" x14ac:dyDescent="0.25">
      <c r="A585" s="93" t="str">
        <f>IF($I$1&lt;&gt;"y", "", IF(ISBLANK(DATA!D586),"",IF(ISBLANK(DATA!K586),"NO DATA",DATA!K586)))</f>
        <v/>
      </c>
      <c r="B585" s="93" t="str">
        <f>IF($I$1&lt;&gt;"y", "",IF(ISBLANK(DATA!D586),"", IF(ISBLANK(DATA!L586),"NO DATA",DATA!L586)))</f>
        <v/>
      </c>
      <c r="C585" s="93" t="str">
        <f t="shared" si="29"/>
        <v/>
      </c>
      <c r="D585" s="93" t="str">
        <f>IF($I$1&lt;&gt;"y", "", IF(C586="", "", IFERROR(LOOKUP(2,1/(COUNTIF($D$2:D584,mergednames)=0),mergednames), "")))</f>
        <v/>
      </c>
      <c r="E585" s="93" t="str">
        <f t="shared" si="28"/>
        <v/>
      </c>
      <c r="F585" s="93" t="str">
        <f>IF($I$1&lt;&gt;"y", "", IF(A586="", "", IFERROR(LOOKUP(2,1/(COUNTIF($F$2:F584,get_country)=0),get_country), "")))</f>
        <v/>
      </c>
      <c r="G585" s="93" t="str">
        <f t="shared" si="27"/>
        <v/>
      </c>
      <c r="H585" s="67" t="str">
        <f t="array" aca="1" ref="H585" ca="1">IF($I$1&lt;&gt;"y", "", IFERROR(INDEX(countrylistsize,MATCH(SMALL(NOT(countrylistsize="")*IF(ISNUMBER(countrylistsize),COUNTIF(countrylistsize,"&lt;="&amp;countrylistsize),COUNTIF(countrylistsize,"&lt;="&amp;countrylistsize)+SUM(ISNUMBER(countrylistsize))),ROWS(F$3:F585)+SUM(ISBLANK(countrylistsize))),NOT(countrylistsize="")*IF(ISNUMBER(countrylistsize),COUNTIF(countrylistsize,"&lt;="&amp;countrylistsize),COUNTIF(countrylistsize,"&lt;="&amp;countrylistsize)+SUM(ISNUMBER(countrylistsize))),0)), ""))</f>
        <v/>
      </c>
      <c r="I585" s="70"/>
      <c r="J585" s="67" t="str">
        <f t="array" aca="1" ref="J585" ca="1">IF($I$1&lt;&gt;"y", "", IFERROR(INDEX(admin1listsize,MATCH(SMALL(NOT(admin1listsize="")*IF(ISNUMBER(admin1listsize),COUNTIF(admin1listsize,"&lt;="&amp;admin1listsize),COUNTIF(admin1listsize,"&lt;="&amp;admin1listsize)+SUM(ISNUMBER(admin1listsize))),ROWS(D$3:D585)+SUM(ISBLANK(admin1listsize))),NOT(admin1listsize="")*IF(ISNUMBER(admin1listsize),COUNTIF(admin1listsize,"&lt;="&amp;admin1listsize),COUNTIF(admin1listsize,"&lt;="&amp;admin1listsize)+SUM(ISNUMBER(admin1listsize))),0)), ""))</f>
        <v/>
      </c>
      <c r="K585" s="71"/>
    </row>
    <row r="586" spans="1:11" s="1" customFormat="1" x14ac:dyDescent="0.25">
      <c r="A586" s="93" t="str">
        <f>IF($I$1&lt;&gt;"y", "", IF(ISBLANK(DATA!D587),"",IF(ISBLANK(DATA!K587),"NO DATA",DATA!K587)))</f>
        <v/>
      </c>
      <c r="B586" s="93" t="str">
        <f>IF($I$1&lt;&gt;"y", "",IF(ISBLANK(DATA!D587),"", IF(ISBLANK(DATA!L587),"NO DATA",DATA!L587)))</f>
        <v/>
      </c>
      <c r="C586" s="93" t="str">
        <f t="shared" si="29"/>
        <v/>
      </c>
      <c r="D586" s="93" t="str">
        <f>IF($I$1&lt;&gt;"y", "", IF(C587="", "", IFERROR(LOOKUP(2,1/(COUNTIF($D$2:D585,mergednames)=0),mergednames), "")))</f>
        <v/>
      </c>
      <c r="E586" s="93" t="str">
        <f t="shared" si="28"/>
        <v/>
      </c>
      <c r="F586" s="93" t="str">
        <f>IF($I$1&lt;&gt;"y", "", IF(A587="", "", IFERROR(LOOKUP(2,1/(COUNTIF($F$2:F585,get_country)=0),get_country), "")))</f>
        <v/>
      </c>
      <c r="G586" s="93" t="str">
        <f t="shared" si="27"/>
        <v/>
      </c>
      <c r="H586" s="67" t="str">
        <f t="array" aca="1" ref="H586" ca="1">IF($I$1&lt;&gt;"y", "", IFERROR(INDEX(countrylistsize,MATCH(SMALL(NOT(countrylistsize="")*IF(ISNUMBER(countrylistsize),COUNTIF(countrylistsize,"&lt;="&amp;countrylistsize),COUNTIF(countrylistsize,"&lt;="&amp;countrylistsize)+SUM(ISNUMBER(countrylistsize))),ROWS(F$3:F586)+SUM(ISBLANK(countrylistsize))),NOT(countrylistsize="")*IF(ISNUMBER(countrylistsize),COUNTIF(countrylistsize,"&lt;="&amp;countrylistsize),COUNTIF(countrylistsize,"&lt;="&amp;countrylistsize)+SUM(ISNUMBER(countrylistsize))),0)), ""))</f>
        <v/>
      </c>
      <c r="I586" s="70"/>
      <c r="J586" s="67" t="str">
        <f t="array" aca="1" ref="J586" ca="1">IF($I$1&lt;&gt;"y", "", IFERROR(INDEX(admin1listsize,MATCH(SMALL(NOT(admin1listsize="")*IF(ISNUMBER(admin1listsize),COUNTIF(admin1listsize,"&lt;="&amp;admin1listsize),COUNTIF(admin1listsize,"&lt;="&amp;admin1listsize)+SUM(ISNUMBER(admin1listsize))),ROWS(D$3:D586)+SUM(ISBLANK(admin1listsize))),NOT(admin1listsize="")*IF(ISNUMBER(admin1listsize),COUNTIF(admin1listsize,"&lt;="&amp;admin1listsize),COUNTIF(admin1listsize,"&lt;="&amp;admin1listsize)+SUM(ISNUMBER(admin1listsize))),0)), ""))</f>
        <v/>
      </c>
      <c r="K586" s="71"/>
    </row>
    <row r="587" spans="1:11" s="1" customFormat="1" x14ac:dyDescent="0.25">
      <c r="A587" s="93" t="str">
        <f>IF($I$1&lt;&gt;"y", "", IF(ISBLANK(DATA!D588),"",IF(ISBLANK(DATA!K588),"NO DATA",DATA!K588)))</f>
        <v/>
      </c>
      <c r="B587" s="93" t="str">
        <f>IF($I$1&lt;&gt;"y", "",IF(ISBLANK(DATA!D588),"", IF(ISBLANK(DATA!L588),"NO DATA",DATA!L588)))</f>
        <v/>
      </c>
      <c r="C587" s="93" t="str">
        <f t="shared" si="29"/>
        <v/>
      </c>
      <c r="D587" s="93" t="str">
        <f>IF($I$1&lt;&gt;"y", "", IF(C588="", "", IFERROR(LOOKUP(2,1/(COUNTIF($D$2:D586,mergednames)=0),mergednames), "")))</f>
        <v/>
      </c>
      <c r="E587" s="93" t="str">
        <f t="shared" si="28"/>
        <v/>
      </c>
      <c r="F587" s="93" t="str">
        <f>IF($I$1&lt;&gt;"y", "", IF(A588="", "", IFERROR(LOOKUP(2,1/(COUNTIF($F$2:F586,get_country)=0),get_country), "")))</f>
        <v/>
      </c>
      <c r="G587" s="93" t="str">
        <f t="shared" si="27"/>
        <v/>
      </c>
      <c r="H587" s="67" t="str">
        <f t="array" aca="1" ref="H587" ca="1">IF($I$1&lt;&gt;"y", "", IFERROR(INDEX(countrylistsize,MATCH(SMALL(NOT(countrylistsize="")*IF(ISNUMBER(countrylistsize),COUNTIF(countrylistsize,"&lt;="&amp;countrylistsize),COUNTIF(countrylistsize,"&lt;="&amp;countrylistsize)+SUM(ISNUMBER(countrylistsize))),ROWS(F$3:F587)+SUM(ISBLANK(countrylistsize))),NOT(countrylistsize="")*IF(ISNUMBER(countrylistsize),COUNTIF(countrylistsize,"&lt;="&amp;countrylistsize),COUNTIF(countrylistsize,"&lt;="&amp;countrylistsize)+SUM(ISNUMBER(countrylistsize))),0)), ""))</f>
        <v/>
      </c>
      <c r="I587" s="70"/>
      <c r="J587" s="67" t="str">
        <f t="array" aca="1" ref="J587" ca="1">IF($I$1&lt;&gt;"y", "", IFERROR(INDEX(admin1listsize,MATCH(SMALL(NOT(admin1listsize="")*IF(ISNUMBER(admin1listsize),COUNTIF(admin1listsize,"&lt;="&amp;admin1listsize),COUNTIF(admin1listsize,"&lt;="&amp;admin1listsize)+SUM(ISNUMBER(admin1listsize))),ROWS(D$3:D587)+SUM(ISBLANK(admin1listsize))),NOT(admin1listsize="")*IF(ISNUMBER(admin1listsize),COUNTIF(admin1listsize,"&lt;="&amp;admin1listsize),COUNTIF(admin1listsize,"&lt;="&amp;admin1listsize)+SUM(ISNUMBER(admin1listsize))),0)), ""))</f>
        <v/>
      </c>
      <c r="K587" s="71"/>
    </row>
    <row r="588" spans="1:11" s="1" customFormat="1" x14ac:dyDescent="0.25">
      <c r="A588" s="93" t="str">
        <f>IF($I$1&lt;&gt;"y", "", IF(ISBLANK(DATA!D589),"",IF(ISBLANK(DATA!K589),"NO DATA",DATA!K589)))</f>
        <v/>
      </c>
      <c r="B588" s="93" t="str">
        <f>IF($I$1&lt;&gt;"y", "",IF(ISBLANK(DATA!D589),"", IF(ISBLANK(DATA!L589),"NO DATA",DATA!L589)))</f>
        <v/>
      </c>
      <c r="C588" s="93" t="str">
        <f t="shared" si="29"/>
        <v/>
      </c>
      <c r="D588" s="93" t="str">
        <f>IF($I$1&lt;&gt;"y", "", IF(C589="", "", IFERROR(LOOKUP(2,1/(COUNTIF($D$2:D587,mergednames)=0),mergednames), "")))</f>
        <v/>
      </c>
      <c r="E588" s="93" t="str">
        <f t="shared" si="28"/>
        <v/>
      </c>
      <c r="F588" s="93" t="str">
        <f>IF($I$1&lt;&gt;"y", "", IF(A589="", "", IFERROR(LOOKUP(2,1/(COUNTIF($F$2:F587,get_country)=0),get_country), "")))</f>
        <v/>
      </c>
      <c r="G588" s="93" t="str">
        <f t="shared" si="27"/>
        <v/>
      </c>
      <c r="H588" s="67" t="str">
        <f t="array" aca="1" ref="H588" ca="1">IF($I$1&lt;&gt;"y", "", IFERROR(INDEX(countrylistsize,MATCH(SMALL(NOT(countrylistsize="")*IF(ISNUMBER(countrylistsize),COUNTIF(countrylistsize,"&lt;="&amp;countrylistsize),COUNTIF(countrylistsize,"&lt;="&amp;countrylistsize)+SUM(ISNUMBER(countrylistsize))),ROWS(F$3:F588)+SUM(ISBLANK(countrylistsize))),NOT(countrylistsize="")*IF(ISNUMBER(countrylistsize),COUNTIF(countrylistsize,"&lt;="&amp;countrylistsize),COUNTIF(countrylistsize,"&lt;="&amp;countrylistsize)+SUM(ISNUMBER(countrylistsize))),0)), ""))</f>
        <v/>
      </c>
      <c r="I588" s="70"/>
      <c r="J588" s="67" t="str">
        <f t="array" aca="1" ref="J588" ca="1">IF($I$1&lt;&gt;"y", "", IFERROR(INDEX(admin1listsize,MATCH(SMALL(NOT(admin1listsize="")*IF(ISNUMBER(admin1listsize),COUNTIF(admin1listsize,"&lt;="&amp;admin1listsize),COUNTIF(admin1listsize,"&lt;="&amp;admin1listsize)+SUM(ISNUMBER(admin1listsize))),ROWS(D$3:D588)+SUM(ISBLANK(admin1listsize))),NOT(admin1listsize="")*IF(ISNUMBER(admin1listsize),COUNTIF(admin1listsize,"&lt;="&amp;admin1listsize),COUNTIF(admin1listsize,"&lt;="&amp;admin1listsize)+SUM(ISNUMBER(admin1listsize))),0)), ""))</f>
        <v/>
      </c>
      <c r="K588" s="71"/>
    </row>
    <row r="589" spans="1:11" s="1" customFormat="1" x14ac:dyDescent="0.25">
      <c r="A589" s="93" t="str">
        <f>IF($I$1&lt;&gt;"y", "", IF(ISBLANK(DATA!D590),"",IF(ISBLANK(DATA!K590),"NO DATA",DATA!K590)))</f>
        <v/>
      </c>
      <c r="B589" s="93" t="str">
        <f>IF($I$1&lt;&gt;"y", "",IF(ISBLANK(DATA!D590),"", IF(ISBLANK(DATA!L590),"NO DATA",DATA!L590)))</f>
        <v/>
      </c>
      <c r="C589" s="93" t="str">
        <f t="shared" si="29"/>
        <v/>
      </c>
      <c r="D589" s="93" t="str">
        <f>IF($I$1&lt;&gt;"y", "", IF(C590="", "", IFERROR(LOOKUP(2,1/(COUNTIF($D$2:D588,mergednames)=0),mergednames), "")))</f>
        <v/>
      </c>
      <c r="E589" s="93" t="str">
        <f t="shared" si="28"/>
        <v/>
      </c>
      <c r="F589" s="93" t="str">
        <f>IF($I$1&lt;&gt;"y", "", IF(A590="", "", IFERROR(LOOKUP(2,1/(COUNTIF($F$2:F588,get_country)=0),get_country), "")))</f>
        <v/>
      </c>
      <c r="G589" s="93" t="str">
        <f t="shared" si="27"/>
        <v/>
      </c>
      <c r="H589" s="67" t="str">
        <f t="array" aca="1" ref="H589" ca="1">IF($I$1&lt;&gt;"y", "", IFERROR(INDEX(countrylistsize,MATCH(SMALL(NOT(countrylistsize="")*IF(ISNUMBER(countrylistsize),COUNTIF(countrylistsize,"&lt;="&amp;countrylistsize),COUNTIF(countrylistsize,"&lt;="&amp;countrylistsize)+SUM(ISNUMBER(countrylistsize))),ROWS(F$3:F589)+SUM(ISBLANK(countrylistsize))),NOT(countrylistsize="")*IF(ISNUMBER(countrylistsize),COUNTIF(countrylistsize,"&lt;="&amp;countrylistsize),COUNTIF(countrylistsize,"&lt;="&amp;countrylistsize)+SUM(ISNUMBER(countrylistsize))),0)), ""))</f>
        <v/>
      </c>
      <c r="I589" s="70"/>
      <c r="J589" s="67" t="str">
        <f t="array" aca="1" ref="J589" ca="1">IF($I$1&lt;&gt;"y", "", IFERROR(INDEX(admin1listsize,MATCH(SMALL(NOT(admin1listsize="")*IF(ISNUMBER(admin1listsize),COUNTIF(admin1listsize,"&lt;="&amp;admin1listsize),COUNTIF(admin1listsize,"&lt;="&amp;admin1listsize)+SUM(ISNUMBER(admin1listsize))),ROWS(D$3:D589)+SUM(ISBLANK(admin1listsize))),NOT(admin1listsize="")*IF(ISNUMBER(admin1listsize),COUNTIF(admin1listsize,"&lt;="&amp;admin1listsize),COUNTIF(admin1listsize,"&lt;="&amp;admin1listsize)+SUM(ISNUMBER(admin1listsize))),0)), ""))</f>
        <v/>
      </c>
      <c r="K589" s="71"/>
    </row>
    <row r="590" spans="1:11" s="1" customFormat="1" x14ac:dyDescent="0.25">
      <c r="A590" s="93" t="str">
        <f>IF($I$1&lt;&gt;"y", "", IF(ISBLANK(DATA!D591),"",IF(ISBLANK(DATA!K591),"NO DATA",DATA!K591)))</f>
        <v/>
      </c>
      <c r="B590" s="93" t="str">
        <f>IF($I$1&lt;&gt;"y", "",IF(ISBLANK(DATA!D591),"", IF(ISBLANK(DATA!L591),"NO DATA",DATA!L591)))</f>
        <v/>
      </c>
      <c r="C590" s="93" t="str">
        <f t="shared" si="29"/>
        <v/>
      </c>
      <c r="D590" s="93" t="str">
        <f>IF($I$1&lt;&gt;"y", "", IF(C591="", "", IFERROR(LOOKUP(2,1/(COUNTIF($D$2:D589,mergednames)=0),mergednames), "")))</f>
        <v/>
      </c>
      <c r="E590" s="93" t="str">
        <f t="shared" si="28"/>
        <v/>
      </c>
      <c r="F590" s="93" t="str">
        <f>IF($I$1&lt;&gt;"y", "", IF(A591="", "", IFERROR(LOOKUP(2,1/(COUNTIF($F$2:F589,get_country)=0),get_country), "")))</f>
        <v/>
      </c>
      <c r="G590" s="93" t="str">
        <f t="shared" si="27"/>
        <v/>
      </c>
      <c r="H590" s="67" t="str">
        <f t="array" aca="1" ref="H590" ca="1">IF($I$1&lt;&gt;"y", "", IFERROR(INDEX(countrylistsize,MATCH(SMALL(NOT(countrylistsize="")*IF(ISNUMBER(countrylistsize),COUNTIF(countrylistsize,"&lt;="&amp;countrylistsize),COUNTIF(countrylistsize,"&lt;="&amp;countrylistsize)+SUM(ISNUMBER(countrylistsize))),ROWS(F$3:F590)+SUM(ISBLANK(countrylistsize))),NOT(countrylistsize="")*IF(ISNUMBER(countrylistsize),COUNTIF(countrylistsize,"&lt;="&amp;countrylistsize),COUNTIF(countrylistsize,"&lt;="&amp;countrylistsize)+SUM(ISNUMBER(countrylistsize))),0)), ""))</f>
        <v/>
      </c>
      <c r="I590" s="70"/>
      <c r="J590" s="67" t="str">
        <f t="array" aca="1" ref="J590" ca="1">IF($I$1&lt;&gt;"y", "", IFERROR(INDEX(admin1listsize,MATCH(SMALL(NOT(admin1listsize="")*IF(ISNUMBER(admin1listsize),COUNTIF(admin1listsize,"&lt;="&amp;admin1listsize),COUNTIF(admin1listsize,"&lt;="&amp;admin1listsize)+SUM(ISNUMBER(admin1listsize))),ROWS(D$3:D590)+SUM(ISBLANK(admin1listsize))),NOT(admin1listsize="")*IF(ISNUMBER(admin1listsize),COUNTIF(admin1listsize,"&lt;="&amp;admin1listsize),COUNTIF(admin1listsize,"&lt;="&amp;admin1listsize)+SUM(ISNUMBER(admin1listsize))),0)), ""))</f>
        <v/>
      </c>
      <c r="K590" s="71"/>
    </row>
    <row r="591" spans="1:11" s="1" customFormat="1" x14ac:dyDescent="0.25">
      <c r="A591" s="93" t="str">
        <f>IF($I$1&lt;&gt;"y", "", IF(ISBLANK(DATA!D592),"",IF(ISBLANK(DATA!K592),"NO DATA",DATA!K592)))</f>
        <v/>
      </c>
      <c r="B591" s="93" t="str">
        <f>IF($I$1&lt;&gt;"y", "",IF(ISBLANK(DATA!D592),"", IF(ISBLANK(DATA!L592),"NO DATA",DATA!L592)))</f>
        <v/>
      </c>
      <c r="C591" s="93" t="str">
        <f t="shared" si="29"/>
        <v/>
      </c>
      <c r="D591" s="93" t="str">
        <f>IF($I$1&lt;&gt;"y", "", IF(C592="", "", IFERROR(LOOKUP(2,1/(COUNTIF($D$2:D590,mergednames)=0),mergednames), "")))</f>
        <v/>
      </c>
      <c r="E591" s="93" t="str">
        <f t="shared" si="28"/>
        <v/>
      </c>
      <c r="F591" s="93" t="str">
        <f>IF($I$1&lt;&gt;"y", "", IF(A592="", "", IFERROR(LOOKUP(2,1/(COUNTIF($F$2:F590,get_country)=0),get_country), "")))</f>
        <v/>
      </c>
      <c r="G591" s="93" t="str">
        <f t="shared" si="27"/>
        <v/>
      </c>
      <c r="H591" s="67" t="str">
        <f t="array" aca="1" ref="H591" ca="1">IF($I$1&lt;&gt;"y", "", IFERROR(INDEX(countrylistsize,MATCH(SMALL(NOT(countrylistsize="")*IF(ISNUMBER(countrylistsize),COUNTIF(countrylistsize,"&lt;="&amp;countrylistsize),COUNTIF(countrylistsize,"&lt;="&amp;countrylistsize)+SUM(ISNUMBER(countrylistsize))),ROWS(F$3:F591)+SUM(ISBLANK(countrylistsize))),NOT(countrylistsize="")*IF(ISNUMBER(countrylistsize),COUNTIF(countrylistsize,"&lt;="&amp;countrylistsize),COUNTIF(countrylistsize,"&lt;="&amp;countrylistsize)+SUM(ISNUMBER(countrylistsize))),0)), ""))</f>
        <v/>
      </c>
      <c r="I591" s="70"/>
      <c r="J591" s="67" t="str">
        <f t="array" aca="1" ref="J591" ca="1">IF($I$1&lt;&gt;"y", "", IFERROR(INDEX(admin1listsize,MATCH(SMALL(NOT(admin1listsize="")*IF(ISNUMBER(admin1listsize),COUNTIF(admin1listsize,"&lt;="&amp;admin1listsize),COUNTIF(admin1listsize,"&lt;="&amp;admin1listsize)+SUM(ISNUMBER(admin1listsize))),ROWS(D$3:D591)+SUM(ISBLANK(admin1listsize))),NOT(admin1listsize="")*IF(ISNUMBER(admin1listsize),COUNTIF(admin1listsize,"&lt;="&amp;admin1listsize),COUNTIF(admin1listsize,"&lt;="&amp;admin1listsize)+SUM(ISNUMBER(admin1listsize))),0)), ""))</f>
        <v/>
      </c>
      <c r="K591" s="71"/>
    </row>
    <row r="592" spans="1:11" s="1" customFormat="1" x14ac:dyDescent="0.25">
      <c r="A592" s="93" t="str">
        <f>IF($I$1&lt;&gt;"y", "", IF(ISBLANK(DATA!D593),"",IF(ISBLANK(DATA!K593),"NO DATA",DATA!K593)))</f>
        <v/>
      </c>
      <c r="B592" s="93" t="str">
        <f>IF($I$1&lt;&gt;"y", "",IF(ISBLANK(DATA!D593),"", IF(ISBLANK(DATA!L593),"NO DATA",DATA!L593)))</f>
        <v/>
      </c>
      <c r="C592" s="93" t="str">
        <f t="shared" si="29"/>
        <v/>
      </c>
      <c r="D592" s="93" t="str">
        <f>IF($I$1&lt;&gt;"y", "", IF(C593="", "", IFERROR(LOOKUP(2,1/(COUNTIF($D$2:D591,mergednames)=0),mergednames), "")))</f>
        <v/>
      </c>
      <c r="E592" s="93" t="str">
        <f t="shared" si="28"/>
        <v/>
      </c>
      <c r="F592" s="93" t="str">
        <f>IF($I$1&lt;&gt;"y", "", IF(A593="", "", IFERROR(LOOKUP(2,1/(COUNTIF($F$2:F591,get_country)=0),get_country), "")))</f>
        <v/>
      </c>
      <c r="G592" s="93" t="str">
        <f t="shared" si="27"/>
        <v/>
      </c>
      <c r="H592" s="67" t="str">
        <f t="array" aca="1" ref="H592" ca="1">IF($I$1&lt;&gt;"y", "", IFERROR(INDEX(countrylistsize,MATCH(SMALL(NOT(countrylistsize="")*IF(ISNUMBER(countrylistsize),COUNTIF(countrylistsize,"&lt;="&amp;countrylistsize),COUNTIF(countrylistsize,"&lt;="&amp;countrylistsize)+SUM(ISNUMBER(countrylistsize))),ROWS(F$3:F592)+SUM(ISBLANK(countrylistsize))),NOT(countrylistsize="")*IF(ISNUMBER(countrylistsize),COUNTIF(countrylistsize,"&lt;="&amp;countrylistsize),COUNTIF(countrylistsize,"&lt;="&amp;countrylistsize)+SUM(ISNUMBER(countrylistsize))),0)), ""))</f>
        <v/>
      </c>
      <c r="I592" s="70"/>
      <c r="J592" s="67" t="str">
        <f t="array" aca="1" ref="J592" ca="1">IF($I$1&lt;&gt;"y", "", IFERROR(INDEX(admin1listsize,MATCH(SMALL(NOT(admin1listsize="")*IF(ISNUMBER(admin1listsize),COUNTIF(admin1listsize,"&lt;="&amp;admin1listsize),COUNTIF(admin1listsize,"&lt;="&amp;admin1listsize)+SUM(ISNUMBER(admin1listsize))),ROWS(D$3:D592)+SUM(ISBLANK(admin1listsize))),NOT(admin1listsize="")*IF(ISNUMBER(admin1listsize),COUNTIF(admin1listsize,"&lt;="&amp;admin1listsize),COUNTIF(admin1listsize,"&lt;="&amp;admin1listsize)+SUM(ISNUMBER(admin1listsize))),0)), ""))</f>
        <v/>
      </c>
      <c r="K592" s="71"/>
    </row>
    <row r="593" spans="1:11" s="1" customFormat="1" x14ac:dyDescent="0.25">
      <c r="A593" s="93" t="str">
        <f>IF($I$1&lt;&gt;"y", "", IF(ISBLANK(DATA!D594),"",IF(ISBLANK(DATA!K594),"NO DATA",DATA!K594)))</f>
        <v/>
      </c>
      <c r="B593" s="93" t="str">
        <f>IF($I$1&lt;&gt;"y", "",IF(ISBLANK(DATA!D594),"", IF(ISBLANK(DATA!L594),"NO DATA",DATA!L594)))</f>
        <v/>
      </c>
      <c r="C593" s="93" t="str">
        <f t="shared" si="29"/>
        <v/>
      </c>
      <c r="D593" s="93" t="str">
        <f>IF($I$1&lt;&gt;"y", "", IF(C594="", "", IFERROR(LOOKUP(2,1/(COUNTIF($D$2:D592,mergednames)=0),mergednames), "")))</f>
        <v/>
      </c>
      <c r="E593" s="93" t="str">
        <f t="shared" si="28"/>
        <v/>
      </c>
      <c r="F593" s="93" t="str">
        <f>IF($I$1&lt;&gt;"y", "", IF(A594="", "", IFERROR(LOOKUP(2,1/(COUNTIF($F$2:F592,get_country)=0),get_country), "")))</f>
        <v/>
      </c>
      <c r="G593" s="93" t="str">
        <f t="shared" si="27"/>
        <v/>
      </c>
      <c r="H593" s="67" t="str">
        <f t="array" aca="1" ref="H593" ca="1">IF($I$1&lt;&gt;"y", "", IFERROR(INDEX(countrylistsize,MATCH(SMALL(NOT(countrylistsize="")*IF(ISNUMBER(countrylistsize),COUNTIF(countrylistsize,"&lt;="&amp;countrylistsize),COUNTIF(countrylistsize,"&lt;="&amp;countrylistsize)+SUM(ISNUMBER(countrylistsize))),ROWS(F$3:F593)+SUM(ISBLANK(countrylistsize))),NOT(countrylistsize="")*IF(ISNUMBER(countrylistsize),COUNTIF(countrylistsize,"&lt;="&amp;countrylistsize),COUNTIF(countrylistsize,"&lt;="&amp;countrylistsize)+SUM(ISNUMBER(countrylistsize))),0)), ""))</f>
        <v/>
      </c>
      <c r="I593" s="70"/>
      <c r="J593" s="67" t="str">
        <f t="array" aca="1" ref="J593" ca="1">IF($I$1&lt;&gt;"y", "", IFERROR(INDEX(admin1listsize,MATCH(SMALL(NOT(admin1listsize="")*IF(ISNUMBER(admin1listsize),COUNTIF(admin1listsize,"&lt;="&amp;admin1listsize),COUNTIF(admin1listsize,"&lt;="&amp;admin1listsize)+SUM(ISNUMBER(admin1listsize))),ROWS(D$3:D593)+SUM(ISBLANK(admin1listsize))),NOT(admin1listsize="")*IF(ISNUMBER(admin1listsize),COUNTIF(admin1listsize,"&lt;="&amp;admin1listsize),COUNTIF(admin1listsize,"&lt;="&amp;admin1listsize)+SUM(ISNUMBER(admin1listsize))),0)), ""))</f>
        <v/>
      </c>
      <c r="K593" s="71"/>
    </row>
    <row r="594" spans="1:11" s="1" customFormat="1" x14ac:dyDescent="0.25">
      <c r="A594" s="93" t="str">
        <f>IF($I$1&lt;&gt;"y", "", IF(ISBLANK(DATA!D595),"",IF(ISBLANK(DATA!K595),"NO DATA",DATA!K595)))</f>
        <v/>
      </c>
      <c r="B594" s="93" t="str">
        <f>IF($I$1&lt;&gt;"y", "",IF(ISBLANK(DATA!D595),"", IF(ISBLANK(DATA!L595),"NO DATA",DATA!L595)))</f>
        <v/>
      </c>
      <c r="C594" s="93" t="str">
        <f t="shared" si="29"/>
        <v/>
      </c>
      <c r="D594" s="93" t="str">
        <f>IF($I$1&lt;&gt;"y", "", IF(C595="", "", IFERROR(LOOKUP(2,1/(COUNTIF($D$2:D593,mergednames)=0),mergednames), "")))</f>
        <v/>
      </c>
      <c r="E594" s="93" t="str">
        <f t="shared" si="28"/>
        <v/>
      </c>
      <c r="F594" s="93" t="str">
        <f>IF($I$1&lt;&gt;"y", "", IF(A595="", "", IFERROR(LOOKUP(2,1/(COUNTIF($F$2:F593,get_country)=0),get_country), "")))</f>
        <v/>
      </c>
      <c r="G594" s="93" t="str">
        <f t="shared" si="27"/>
        <v/>
      </c>
      <c r="H594" s="67" t="str">
        <f t="array" aca="1" ref="H594" ca="1">IF($I$1&lt;&gt;"y", "", IFERROR(INDEX(countrylistsize,MATCH(SMALL(NOT(countrylistsize="")*IF(ISNUMBER(countrylistsize),COUNTIF(countrylistsize,"&lt;="&amp;countrylistsize),COUNTIF(countrylistsize,"&lt;="&amp;countrylistsize)+SUM(ISNUMBER(countrylistsize))),ROWS(F$3:F594)+SUM(ISBLANK(countrylistsize))),NOT(countrylistsize="")*IF(ISNUMBER(countrylistsize),COUNTIF(countrylistsize,"&lt;="&amp;countrylistsize),COUNTIF(countrylistsize,"&lt;="&amp;countrylistsize)+SUM(ISNUMBER(countrylistsize))),0)), ""))</f>
        <v/>
      </c>
      <c r="I594" s="70"/>
      <c r="J594" s="67" t="str">
        <f t="array" aca="1" ref="J594" ca="1">IF($I$1&lt;&gt;"y", "", IFERROR(INDEX(admin1listsize,MATCH(SMALL(NOT(admin1listsize="")*IF(ISNUMBER(admin1listsize),COUNTIF(admin1listsize,"&lt;="&amp;admin1listsize),COUNTIF(admin1listsize,"&lt;="&amp;admin1listsize)+SUM(ISNUMBER(admin1listsize))),ROWS(D$3:D594)+SUM(ISBLANK(admin1listsize))),NOT(admin1listsize="")*IF(ISNUMBER(admin1listsize),COUNTIF(admin1listsize,"&lt;="&amp;admin1listsize),COUNTIF(admin1listsize,"&lt;="&amp;admin1listsize)+SUM(ISNUMBER(admin1listsize))),0)), ""))</f>
        <v/>
      </c>
      <c r="K594" s="71"/>
    </row>
    <row r="595" spans="1:11" s="1" customFormat="1" x14ac:dyDescent="0.25">
      <c r="A595" s="93" t="str">
        <f>IF($I$1&lt;&gt;"y", "", IF(ISBLANK(DATA!D596),"",IF(ISBLANK(DATA!K596),"NO DATA",DATA!K596)))</f>
        <v/>
      </c>
      <c r="B595" s="93" t="str">
        <f>IF($I$1&lt;&gt;"y", "",IF(ISBLANK(DATA!D596),"", IF(ISBLANK(DATA!L596),"NO DATA",DATA!L596)))</f>
        <v/>
      </c>
      <c r="C595" s="93" t="str">
        <f t="shared" si="29"/>
        <v/>
      </c>
      <c r="D595" s="93" t="str">
        <f>IF($I$1&lt;&gt;"y", "", IF(C596="", "", IFERROR(LOOKUP(2,1/(COUNTIF($D$2:D594,mergednames)=0),mergednames), "")))</f>
        <v/>
      </c>
      <c r="E595" s="93" t="str">
        <f t="shared" si="28"/>
        <v/>
      </c>
      <c r="F595" s="93" t="str">
        <f>IF($I$1&lt;&gt;"y", "", IF(A596="", "", IFERROR(LOOKUP(2,1/(COUNTIF($F$2:F594,get_country)=0),get_country), "")))</f>
        <v/>
      </c>
      <c r="G595" s="93" t="str">
        <f t="shared" si="27"/>
        <v/>
      </c>
      <c r="H595" s="67" t="str">
        <f t="array" aca="1" ref="H595" ca="1">IF($I$1&lt;&gt;"y", "", IFERROR(INDEX(countrylistsize,MATCH(SMALL(NOT(countrylistsize="")*IF(ISNUMBER(countrylistsize),COUNTIF(countrylistsize,"&lt;="&amp;countrylistsize),COUNTIF(countrylistsize,"&lt;="&amp;countrylistsize)+SUM(ISNUMBER(countrylistsize))),ROWS(F$3:F595)+SUM(ISBLANK(countrylistsize))),NOT(countrylistsize="")*IF(ISNUMBER(countrylistsize),COUNTIF(countrylistsize,"&lt;="&amp;countrylistsize),COUNTIF(countrylistsize,"&lt;="&amp;countrylistsize)+SUM(ISNUMBER(countrylistsize))),0)), ""))</f>
        <v/>
      </c>
      <c r="I595" s="70"/>
      <c r="J595" s="67" t="str">
        <f t="array" aca="1" ref="J595" ca="1">IF($I$1&lt;&gt;"y", "", IFERROR(INDEX(admin1listsize,MATCH(SMALL(NOT(admin1listsize="")*IF(ISNUMBER(admin1listsize),COUNTIF(admin1listsize,"&lt;="&amp;admin1listsize),COUNTIF(admin1listsize,"&lt;="&amp;admin1listsize)+SUM(ISNUMBER(admin1listsize))),ROWS(D$3:D595)+SUM(ISBLANK(admin1listsize))),NOT(admin1listsize="")*IF(ISNUMBER(admin1listsize),COUNTIF(admin1listsize,"&lt;="&amp;admin1listsize),COUNTIF(admin1listsize,"&lt;="&amp;admin1listsize)+SUM(ISNUMBER(admin1listsize))),0)), ""))</f>
        <v/>
      </c>
      <c r="K595" s="71"/>
    </row>
    <row r="596" spans="1:11" s="1" customFormat="1" x14ac:dyDescent="0.25">
      <c r="A596" s="93" t="str">
        <f>IF($I$1&lt;&gt;"y", "", IF(ISBLANK(DATA!D597),"",IF(ISBLANK(DATA!K597),"NO DATA",DATA!K597)))</f>
        <v/>
      </c>
      <c r="B596" s="93" t="str">
        <f>IF($I$1&lt;&gt;"y", "",IF(ISBLANK(DATA!D597),"", IF(ISBLANK(DATA!L597),"NO DATA",DATA!L597)))</f>
        <v/>
      </c>
      <c r="C596" s="93" t="str">
        <f t="shared" si="29"/>
        <v/>
      </c>
      <c r="D596" s="93" t="str">
        <f>IF($I$1&lt;&gt;"y", "", IF(C597="", "", IFERROR(LOOKUP(2,1/(COUNTIF($D$2:D595,mergednames)=0),mergednames), "")))</f>
        <v/>
      </c>
      <c r="E596" s="93" t="str">
        <f t="shared" si="28"/>
        <v/>
      </c>
      <c r="F596" s="93" t="str">
        <f>IF($I$1&lt;&gt;"y", "", IF(A597="", "", IFERROR(LOOKUP(2,1/(COUNTIF($F$2:F595,get_country)=0),get_country), "")))</f>
        <v/>
      </c>
      <c r="G596" s="93" t="str">
        <f t="shared" si="27"/>
        <v/>
      </c>
      <c r="H596" s="67" t="str">
        <f t="array" aca="1" ref="H596" ca="1">IF($I$1&lt;&gt;"y", "", IFERROR(INDEX(countrylistsize,MATCH(SMALL(NOT(countrylistsize="")*IF(ISNUMBER(countrylistsize),COUNTIF(countrylistsize,"&lt;="&amp;countrylistsize),COUNTIF(countrylistsize,"&lt;="&amp;countrylistsize)+SUM(ISNUMBER(countrylistsize))),ROWS(F$3:F596)+SUM(ISBLANK(countrylistsize))),NOT(countrylistsize="")*IF(ISNUMBER(countrylistsize),COUNTIF(countrylistsize,"&lt;="&amp;countrylistsize),COUNTIF(countrylistsize,"&lt;="&amp;countrylistsize)+SUM(ISNUMBER(countrylistsize))),0)), ""))</f>
        <v/>
      </c>
      <c r="I596" s="70"/>
      <c r="J596" s="67" t="str">
        <f t="array" aca="1" ref="J596" ca="1">IF($I$1&lt;&gt;"y", "", IFERROR(INDEX(admin1listsize,MATCH(SMALL(NOT(admin1listsize="")*IF(ISNUMBER(admin1listsize),COUNTIF(admin1listsize,"&lt;="&amp;admin1listsize),COUNTIF(admin1listsize,"&lt;="&amp;admin1listsize)+SUM(ISNUMBER(admin1listsize))),ROWS(D$3:D596)+SUM(ISBLANK(admin1listsize))),NOT(admin1listsize="")*IF(ISNUMBER(admin1listsize),COUNTIF(admin1listsize,"&lt;="&amp;admin1listsize),COUNTIF(admin1listsize,"&lt;="&amp;admin1listsize)+SUM(ISNUMBER(admin1listsize))),0)), ""))</f>
        <v/>
      </c>
      <c r="K596" s="71"/>
    </row>
    <row r="597" spans="1:11" s="1" customFormat="1" x14ac:dyDescent="0.25">
      <c r="A597" s="93" t="str">
        <f>IF($I$1&lt;&gt;"y", "", IF(ISBLANK(DATA!D598),"",IF(ISBLANK(DATA!K598),"NO DATA",DATA!K598)))</f>
        <v/>
      </c>
      <c r="B597" s="93" t="str">
        <f>IF($I$1&lt;&gt;"y", "",IF(ISBLANK(DATA!D598),"", IF(ISBLANK(DATA!L598),"NO DATA",DATA!L598)))</f>
        <v/>
      </c>
      <c r="C597" s="93" t="str">
        <f t="shared" si="29"/>
        <v/>
      </c>
      <c r="D597" s="93" t="str">
        <f>IF($I$1&lt;&gt;"y", "", IF(C598="", "", IFERROR(LOOKUP(2,1/(COUNTIF($D$2:D596,mergednames)=0),mergednames), "")))</f>
        <v/>
      </c>
      <c r="E597" s="93" t="str">
        <f t="shared" si="28"/>
        <v/>
      </c>
      <c r="F597" s="93" t="str">
        <f>IF($I$1&lt;&gt;"y", "", IF(A598="", "", IFERROR(LOOKUP(2,1/(COUNTIF($F$2:F596,get_country)=0),get_country), "")))</f>
        <v/>
      </c>
      <c r="G597" s="93" t="str">
        <f t="shared" si="27"/>
        <v/>
      </c>
      <c r="H597" s="67" t="str">
        <f t="array" aca="1" ref="H597" ca="1">IF($I$1&lt;&gt;"y", "", IFERROR(INDEX(countrylistsize,MATCH(SMALL(NOT(countrylistsize="")*IF(ISNUMBER(countrylistsize),COUNTIF(countrylistsize,"&lt;="&amp;countrylistsize),COUNTIF(countrylistsize,"&lt;="&amp;countrylistsize)+SUM(ISNUMBER(countrylistsize))),ROWS(F$3:F597)+SUM(ISBLANK(countrylistsize))),NOT(countrylistsize="")*IF(ISNUMBER(countrylistsize),COUNTIF(countrylistsize,"&lt;="&amp;countrylistsize),COUNTIF(countrylistsize,"&lt;="&amp;countrylistsize)+SUM(ISNUMBER(countrylistsize))),0)), ""))</f>
        <v/>
      </c>
      <c r="I597" s="70"/>
      <c r="J597" s="67" t="str">
        <f t="array" aca="1" ref="J597" ca="1">IF($I$1&lt;&gt;"y", "", IFERROR(INDEX(admin1listsize,MATCH(SMALL(NOT(admin1listsize="")*IF(ISNUMBER(admin1listsize),COUNTIF(admin1listsize,"&lt;="&amp;admin1listsize),COUNTIF(admin1listsize,"&lt;="&amp;admin1listsize)+SUM(ISNUMBER(admin1listsize))),ROWS(D$3:D597)+SUM(ISBLANK(admin1listsize))),NOT(admin1listsize="")*IF(ISNUMBER(admin1listsize),COUNTIF(admin1listsize,"&lt;="&amp;admin1listsize),COUNTIF(admin1listsize,"&lt;="&amp;admin1listsize)+SUM(ISNUMBER(admin1listsize))),0)), ""))</f>
        <v/>
      </c>
      <c r="K597" s="71"/>
    </row>
    <row r="598" spans="1:11" s="1" customFormat="1" x14ac:dyDescent="0.25">
      <c r="A598" s="93" t="str">
        <f>IF($I$1&lt;&gt;"y", "", IF(ISBLANK(DATA!D599),"",IF(ISBLANK(DATA!K599),"NO DATA",DATA!K599)))</f>
        <v/>
      </c>
      <c r="B598" s="93" t="str">
        <f>IF($I$1&lt;&gt;"y", "",IF(ISBLANK(DATA!D599),"", IF(ISBLANK(DATA!L599),"NO DATA",DATA!L599)))</f>
        <v/>
      </c>
      <c r="C598" s="93" t="str">
        <f t="shared" si="29"/>
        <v/>
      </c>
      <c r="D598" s="93" t="str">
        <f>IF($I$1&lt;&gt;"y", "", IF(C599="", "", IFERROR(LOOKUP(2,1/(COUNTIF($D$2:D597,mergednames)=0),mergednames), "")))</f>
        <v/>
      </c>
      <c r="E598" s="93" t="str">
        <f t="shared" si="28"/>
        <v/>
      </c>
      <c r="F598" s="93" t="str">
        <f>IF($I$1&lt;&gt;"y", "", IF(A599="", "", IFERROR(LOOKUP(2,1/(COUNTIF($F$2:F597,get_country)=0),get_country), "")))</f>
        <v/>
      </c>
      <c r="G598" s="93" t="str">
        <f t="shared" si="27"/>
        <v/>
      </c>
      <c r="H598" s="67" t="str">
        <f t="array" aca="1" ref="H598" ca="1">IF($I$1&lt;&gt;"y", "", IFERROR(INDEX(countrylistsize,MATCH(SMALL(NOT(countrylistsize="")*IF(ISNUMBER(countrylistsize),COUNTIF(countrylistsize,"&lt;="&amp;countrylistsize),COUNTIF(countrylistsize,"&lt;="&amp;countrylistsize)+SUM(ISNUMBER(countrylistsize))),ROWS(F$3:F598)+SUM(ISBLANK(countrylistsize))),NOT(countrylistsize="")*IF(ISNUMBER(countrylistsize),COUNTIF(countrylistsize,"&lt;="&amp;countrylistsize),COUNTIF(countrylistsize,"&lt;="&amp;countrylistsize)+SUM(ISNUMBER(countrylistsize))),0)), ""))</f>
        <v/>
      </c>
      <c r="I598" s="70"/>
      <c r="J598" s="67" t="str">
        <f t="array" aca="1" ref="J598" ca="1">IF($I$1&lt;&gt;"y", "", IFERROR(INDEX(admin1listsize,MATCH(SMALL(NOT(admin1listsize="")*IF(ISNUMBER(admin1listsize),COUNTIF(admin1listsize,"&lt;="&amp;admin1listsize),COUNTIF(admin1listsize,"&lt;="&amp;admin1listsize)+SUM(ISNUMBER(admin1listsize))),ROWS(D$3:D598)+SUM(ISBLANK(admin1listsize))),NOT(admin1listsize="")*IF(ISNUMBER(admin1listsize),COUNTIF(admin1listsize,"&lt;="&amp;admin1listsize),COUNTIF(admin1listsize,"&lt;="&amp;admin1listsize)+SUM(ISNUMBER(admin1listsize))),0)), ""))</f>
        <v/>
      </c>
      <c r="K598" s="71"/>
    </row>
    <row r="599" spans="1:11" s="1" customFormat="1" x14ac:dyDescent="0.25">
      <c r="A599" s="93" t="str">
        <f>IF($I$1&lt;&gt;"y", "", IF(ISBLANK(DATA!D600),"",IF(ISBLANK(DATA!K600),"NO DATA",DATA!K600)))</f>
        <v/>
      </c>
      <c r="B599" s="93" t="str">
        <f>IF($I$1&lt;&gt;"y", "",IF(ISBLANK(DATA!D600),"", IF(ISBLANK(DATA!L600),"NO DATA",DATA!L600)))</f>
        <v/>
      </c>
      <c r="C599" s="93" t="str">
        <f t="shared" si="29"/>
        <v/>
      </c>
      <c r="D599" s="93" t="str">
        <f>IF($I$1&lt;&gt;"y", "", IF(C600="", "", IFERROR(LOOKUP(2,1/(COUNTIF($D$2:D598,mergednames)=0),mergednames), "")))</f>
        <v/>
      </c>
      <c r="E599" s="93" t="str">
        <f t="shared" si="28"/>
        <v/>
      </c>
      <c r="F599" s="93" t="str">
        <f>IF($I$1&lt;&gt;"y", "", IF(A600="", "", IFERROR(LOOKUP(2,1/(COUNTIF($F$2:F598,get_country)=0),get_country), "")))</f>
        <v/>
      </c>
      <c r="G599" s="93" t="str">
        <f t="shared" si="27"/>
        <v/>
      </c>
      <c r="H599" s="67" t="str">
        <f t="array" aca="1" ref="H599" ca="1">IF($I$1&lt;&gt;"y", "", IFERROR(INDEX(countrylistsize,MATCH(SMALL(NOT(countrylistsize="")*IF(ISNUMBER(countrylistsize),COUNTIF(countrylistsize,"&lt;="&amp;countrylistsize),COUNTIF(countrylistsize,"&lt;="&amp;countrylistsize)+SUM(ISNUMBER(countrylistsize))),ROWS(F$3:F599)+SUM(ISBLANK(countrylistsize))),NOT(countrylistsize="")*IF(ISNUMBER(countrylistsize),COUNTIF(countrylistsize,"&lt;="&amp;countrylistsize),COUNTIF(countrylistsize,"&lt;="&amp;countrylistsize)+SUM(ISNUMBER(countrylistsize))),0)), ""))</f>
        <v/>
      </c>
      <c r="I599" s="70"/>
      <c r="J599" s="67" t="str">
        <f t="array" aca="1" ref="J599" ca="1">IF($I$1&lt;&gt;"y", "", IFERROR(INDEX(admin1listsize,MATCH(SMALL(NOT(admin1listsize="")*IF(ISNUMBER(admin1listsize),COUNTIF(admin1listsize,"&lt;="&amp;admin1listsize),COUNTIF(admin1listsize,"&lt;="&amp;admin1listsize)+SUM(ISNUMBER(admin1listsize))),ROWS(D$3:D599)+SUM(ISBLANK(admin1listsize))),NOT(admin1listsize="")*IF(ISNUMBER(admin1listsize),COUNTIF(admin1listsize,"&lt;="&amp;admin1listsize),COUNTIF(admin1listsize,"&lt;="&amp;admin1listsize)+SUM(ISNUMBER(admin1listsize))),0)), ""))</f>
        <v/>
      </c>
      <c r="K599" s="71"/>
    </row>
    <row r="600" spans="1:11" s="1" customFormat="1" x14ac:dyDescent="0.25">
      <c r="A600" s="93" t="str">
        <f>IF($I$1&lt;&gt;"y", "", IF(ISBLANK(DATA!D601),"",IF(ISBLANK(DATA!K601),"NO DATA",DATA!K601)))</f>
        <v/>
      </c>
      <c r="B600" s="93" t="str">
        <f>IF($I$1&lt;&gt;"y", "",IF(ISBLANK(DATA!D601),"", IF(ISBLANK(DATA!L601),"NO DATA",DATA!L601)))</f>
        <v/>
      </c>
      <c r="C600" s="93" t="str">
        <f t="shared" si="29"/>
        <v/>
      </c>
      <c r="D600" s="93" t="str">
        <f>IF($I$1&lt;&gt;"y", "", IF(C601="", "", IFERROR(LOOKUP(2,1/(COUNTIF($D$2:D599,mergednames)=0),mergednames), "")))</f>
        <v/>
      </c>
      <c r="E600" s="93" t="str">
        <f t="shared" si="28"/>
        <v/>
      </c>
      <c r="F600" s="93" t="str">
        <f>IF($I$1&lt;&gt;"y", "", IF(A601="", "", IFERROR(LOOKUP(2,1/(COUNTIF($F$2:F599,get_country)=0),get_country), "")))</f>
        <v/>
      </c>
      <c r="G600" s="93" t="str">
        <f t="shared" si="27"/>
        <v/>
      </c>
      <c r="H600" s="67" t="str">
        <f t="array" aca="1" ref="H600" ca="1">IF($I$1&lt;&gt;"y", "", IFERROR(INDEX(countrylistsize,MATCH(SMALL(NOT(countrylistsize="")*IF(ISNUMBER(countrylistsize),COUNTIF(countrylistsize,"&lt;="&amp;countrylistsize),COUNTIF(countrylistsize,"&lt;="&amp;countrylistsize)+SUM(ISNUMBER(countrylistsize))),ROWS(F$3:F600)+SUM(ISBLANK(countrylistsize))),NOT(countrylistsize="")*IF(ISNUMBER(countrylistsize),COUNTIF(countrylistsize,"&lt;="&amp;countrylistsize),COUNTIF(countrylistsize,"&lt;="&amp;countrylistsize)+SUM(ISNUMBER(countrylistsize))),0)), ""))</f>
        <v/>
      </c>
      <c r="I600" s="70"/>
      <c r="J600" s="67" t="str">
        <f t="array" aca="1" ref="J600" ca="1">IF($I$1&lt;&gt;"y", "", IFERROR(INDEX(admin1listsize,MATCH(SMALL(NOT(admin1listsize="")*IF(ISNUMBER(admin1listsize),COUNTIF(admin1listsize,"&lt;="&amp;admin1listsize),COUNTIF(admin1listsize,"&lt;="&amp;admin1listsize)+SUM(ISNUMBER(admin1listsize))),ROWS(D$3:D600)+SUM(ISBLANK(admin1listsize))),NOT(admin1listsize="")*IF(ISNUMBER(admin1listsize),COUNTIF(admin1listsize,"&lt;="&amp;admin1listsize),COUNTIF(admin1listsize,"&lt;="&amp;admin1listsize)+SUM(ISNUMBER(admin1listsize))),0)), ""))</f>
        <v/>
      </c>
      <c r="K600" s="71"/>
    </row>
    <row r="601" spans="1:11" s="1" customFormat="1" x14ac:dyDescent="0.25">
      <c r="A601" s="93" t="str">
        <f>IF($I$1&lt;&gt;"y", "", IF(ISBLANK(DATA!D602),"",IF(ISBLANK(DATA!K602),"NO DATA",DATA!K602)))</f>
        <v/>
      </c>
      <c r="B601" s="93" t="str">
        <f>IF($I$1&lt;&gt;"y", "",IF(ISBLANK(DATA!D602),"", IF(ISBLANK(DATA!L602),"NO DATA",DATA!L602)))</f>
        <v/>
      </c>
      <c r="C601" s="93" t="str">
        <f t="shared" si="29"/>
        <v/>
      </c>
      <c r="D601" s="93" t="str">
        <f>IF($I$1&lt;&gt;"y", "", IF(C602="", "", IFERROR(LOOKUP(2,1/(COUNTIF($D$2:D600,mergednames)=0),mergednames), "")))</f>
        <v/>
      </c>
      <c r="E601" s="93" t="str">
        <f t="shared" si="28"/>
        <v/>
      </c>
      <c r="F601" s="93" t="str">
        <f>IF($I$1&lt;&gt;"y", "", IF(A602="", "", IFERROR(LOOKUP(2,1/(COUNTIF($F$2:F600,get_country)=0),get_country), "")))</f>
        <v/>
      </c>
      <c r="G601" s="93" t="str">
        <f t="shared" si="27"/>
        <v/>
      </c>
      <c r="H601" s="67" t="str">
        <f t="array" aca="1" ref="H601" ca="1">IF($I$1&lt;&gt;"y", "", IFERROR(INDEX(countrylistsize,MATCH(SMALL(NOT(countrylistsize="")*IF(ISNUMBER(countrylistsize),COUNTIF(countrylistsize,"&lt;="&amp;countrylistsize),COUNTIF(countrylistsize,"&lt;="&amp;countrylistsize)+SUM(ISNUMBER(countrylistsize))),ROWS(F$3:F601)+SUM(ISBLANK(countrylistsize))),NOT(countrylistsize="")*IF(ISNUMBER(countrylistsize),COUNTIF(countrylistsize,"&lt;="&amp;countrylistsize),COUNTIF(countrylistsize,"&lt;="&amp;countrylistsize)+SUM(ISNUMBER(countrylistsize))),0)), ""))</f>
        <v/>
      </c>
      <c r="I601" s="70"/>
      <c r="J601" s="67" t="str">
        <f t="array" aca="1" ref="J601" ca="1">IF($I$1&lt;&gt;"y", "", IFERROR(INDEX(admin1listsize,MATCH(SMALL(NOT(admin1listsize="")*IF(ISNUMBER(admin1listsize),COUNTIF(admin1listsize,"&lt;="&amp;admin1listsize),COUNTIF(admin1listsize,"&lt;="&amp;admin1listsize)+SUM(ISNUMBER(admin1listsize))),ROWS(D$3:D601)+SUM(ISBLANK(admin1listsize))),NOT(admin1listsize="")*IF(ISNUMBER(admin1listsize),COUNTIF(admin1listsize,"&lt;="&amp;admin1listsize),COUNTIF(admin1listsize,"&lt;="&amp;admin1listsize)+SUM(ISNUMBER(admin1listsize))),0)), ""))</f>
        <v/>
      </c>
      <c r="K601" s="71"/>
    </row>
    <row r="602" spans="1:11" s="1" customFormat="1" x14ac:dyDescent="0.25">
      <c r="A602" s="93" t="str">
        <f>IF($I$1&lt;&gt;"y", "", IF(ISBLANK(DATA!D603),"",IF(ISBLANK(DATA!K603),"NO DATA",DATA!K603)))</f>
        <v/>
      </c>
      <c r="B602" s="93" t="str">
        <f>IF($I$1&lt;&gt;"y", "",IF(ISBLANK(DATA!D603),"", IF(ISBLANK(DATA!L603),"NO DATA",DATA!L603)))</f>
        <v/>
      </c>
      <c r="C602" s="93" t="str">
        <f t="shared" si="29"/>
        <v/>
      </c>
      <c r="D602" s="93" t="str">
        <f>IF($I$1&lt;&gt;"y", "", IF(C603="", "", IFERROR(LOOKUP(2,1/(COUNTIF($D$2:D601,mergednames)=0),mergednames), "")))</f>
        <v/>
      </c>
      <c r="E602" s="93" t="str">
        <f t="shared" si="28"/>
        <v/>
      </c>
      <c r="F602" s="93" t="str">
        <f>IF($I$1&lt;&gt;"y", "", IF(A603="", "", IFERROR(LOOKUP(2,1/(COUNTIF($F$2:F601,get_country)=0),get_country), "")))</f>
        <v/>
      </c>
      <c r="G602" s="93" t="str">
        <f t="shared" si="27"/>
        <v/>
      </c>
      <c r="H602" s="67" t="str">
        <f t="array" aca="1" ref="H602" ca="1">IF($I$1&lt;&gt;"y", "", IFERROR(INDEX(countrylistsize,MATCH(SMALL(NOT(countrylistsize="")*IF(ISNUMBER(countrylistsize),COUNTIF(countrylistsize,"&lt;="&amp;countrylistsize),COUNTIF(countrylistsize,"&lt;="&amp;countrylistsize)+SUM(ISNUMBER(countrylistsize))),ROWS(F$3:F602)+SUM(ISBLANK(countrylistsize))),NOT(countrylistsize="")*IF(ISNUMBER(countrylistsize),COUNTIF(countrylistsize,"&lt;="&amp;countrylistsize),COUNTIF(countrylistsize,"&lt;="&amp;countrylistsize)+SUM(ISNUMBER(countrylistsize))),0)), ""))</f>
        <v/>
      </c>
      <c r="I602" s="70"/>
      <c r="J602" s="67" t="str">
        <f t="array" aca="1" ref="J602" ca="1">IF($I$1&lt;&gt;"y", "", IFERROR(INDEX(admin1listsize,MATCH(SMALL(NOT(admin1listsize="")*IF(ISNUMBER(admin1listsize),COUNTIF(admin1listsize,"&lt;="&amp;admin1listsize),COUNTIF(admin1listsize,"&lt;="&amp;admin1listsize)+SUM(ISNUMBER(admin1listsize))),ROWS(D$3:D602)+SUM(ISBLANK(admin1listsize))),NOT(admin1listsize="")*IF(ISNUMBER(admin1listsize),COUNTIF(admin1listsize,"&lt;="&amp;admin1listsize),COUNTIF(admin1listsize,"&lt;="&amp;admin1listsize)+SUM(ISNUMBER(admin1listsize))),0)), ""))</f>
        <v/>
      </c>
      <c r="K602" s="71"/>
    </row>
    <row r="603" spans="1:11" s="1" customFormat="1" x14ac:dyDescent="0.25">
      <c r="A603" s="93" t="str">
        <f>IF($I$1&lt;&gt;"y", "", IF(ISBLANK(DATA!D604),"",IF(ISBLANK(DATA!K604),"NO DATA",DATA!K604)))</f>
        <v/>
      </c>
      <c r="B603" s="93" t="str">
        <f>IF($I$1&lt;&gt;"y", "",IF(ISBLANK(DATA!D604),"", IF(ISBLANK(DATA!L604),"NO DATA",DATA!L604)))</f>
        <v/>
      </c>
      <c r="C603" s="93" t="str">
        <f t="shared" si="29"/>
        <v/>
      </c>
      <c r="D603" s="93" t="str">
        <f>IF($I$1&lt;&gt;"y", "", IF(C604="", "", IFERROR(LOOKUP(2,1/(COUNTIF($D$2:D602,mergednames)=0),mergednames), "")))</f>
        <v/>
      </c>
      <c r="E603" s="93" t="str">
        <f t="shared" si="28"/>
        <v/>
      </c>
      <c r="F603" s="93" t="str">
        <f>IF($I$1&lt;&gt;"y", "", IF(A604="", "", IFERROR(LOOKUP(2,1/(COUNTIF($F$2:F602,get_country)=0),get_country), "")))</f>
        <v/>
      </c>
      <c r="G603" s="93" t="str">
        <f t="shared" si="27"/>
        <v/>
      </c>
      <c r="H603" s="67" t="str">
        <f t="array" aca="1" ref="H603" ca="1">IF($I$1&lt;&gt;"y", "", IFERROR(INDEX(countrylistsize,MATCH(SMALL(NOT(countrylistsize="")*IF(ISNUMBER(countrylistsize),COUNTIF(countrylistsize,"&lt;="&amp;countrylistsize),COUNTIF(countrylistsize,"&lt;="&amp;countrylistsize)+SUM(ISNUMBER(countrylistsize))),ROWS(F$3:F603)+SUM(ISBLANK(countrylistsize))),NOT(countrylistsize="")*IF(ISNUMBER(countrylistsize),COUNTIF(countrylistsize,"&lt;="&amp;countrylistsize),COUNTIF(countrylistsize,"&lt;="&amp;countrylistsize)+SUM(ISNUMBER(countrylistsize))),0)), ""))</f>
        <v/>
      </c>
      <c r="I603" s="70"/>
      <c r="J603" s="67" t="str">
        <f t="array" aca="1" ref="J603" ca="1">IF($I$1&lt;&gt;"y", "", IFERROR(INDEX(admin1listsize,MATCH(SMALL(NOT(admin1listsize="")*IF(ISNUMBER(admin1listsize),COUNTIF(admin1listsize,"&lt;="&amp;admin1listsize),COUNTIF(admin1listsize,"&lt;="&amp;admin1listsize)+SUM(ISNUMBER(admin1listsize))),ROWS(D$3:D603)+SUM(ISBLANK(admin1listsize))),NOT(admin1listsize="")*IF(ISNUMBER(admin1listsize),COUNTIF(admin1listsize,"&lt;="&amp;admin1listsize),COUNTIF(admin1listsize,"&lt;="&amp;admin1listsize)+SUM(ISNUMBER(admin1listsize))),0)), ""))</f>
        <v/>
      </c>
      <c r="K603" s="71"/>
    </row>
    <row r="604" spans="1:11" s="1" customFormat="1" x14ac:dyDescent="0.25">
      <c r="A604" s="93" t="str">
        <f>IF($I$1&lt;&gt;"y", "", IF(ISBLANK(DATA!D605),"",IF(ISBLANK(DATA!K605),"NO DATA",DATA!K605)))</f>
        <v/>
      </c>
      <c r="B604" s="93" t="str">
        <f>IF($I$1&lt;&gt;"y", "",IF(ISBLANK(DATA!D605),"", IF(ISBLANK(DATA!L605),"NO DATA",DATA!L605)))</f>
        <v/>
      </c>
      <c r="C604" s="93" t="str">
        <f t="shared" si="29"/>
        <v/>
      </c>
      <c r="D604" s="93" t="str">
        <f>IF($I$1&lt;&gt;"y", "", IF(C605="", "", IFERROR(LOOKUP(2,1/(COUNTIF($D$2:D603,mergednames)=0),mergednames), "")))</f>
        <v/>
      </c>
      <c r="E604" s="93" t="str">
        <f t="shared" si="28"/>
        <v/>
      </c>
      <c r="F604" s="93" t="str">
        <f>IF($I$1&lt;&gt;"y", "", IF(A605="", "", IFERROR(LOOKUP(2,1/(COUNTIF($F$2:F603,get_country)=0),get_country), "")))</f>
        <v/>
      </c>
      <c r="G604" s="93" t="str">
        <f t="shared" si="27"/>
        <v/>
      </c>
      <c r="H604" s="67" t="str">
        <f t="array" aca="1" ref="H604" ca="1">IF($I$1&lt;&gt;"y", "", IFERROR(INDEX(countrylistsize,MATCH(SMALL(NOT(countrylistsize="")*IF(ISNUMBER(countrylistsize),COUNTIF(countrylistsize,"&lt;="&amp;countrylistsize),COUNTIF(countrylistsize,"&lt;="&amp;countrylistsize)+SUM(ISNUMBER(countrylistsize))),ROWS(F$3:F604)+SUM(ISBLANK(countrylistsize))),NOT(countrylistsize="")*IF(ISNUMBER(countrylistsize),COUNTIF(countrylistsize,"&lt;="&amp;countrylistsize),COUNTIF(countrylistsize,"&lt;="&amp;countrylistsize)+SUM(ISNUMBER(countrylistsize))),0)), ""))</f>
        <v/>
      </c>
      <c r="I604" s="70"/>
      <c r="J604" s="67" t="str">
        <f t="array" aca="1" ref="J604" ca="1">IF($I$1&lt;&gt;"y", "", IFERROR(INDEX(admin1listsize,MATCH(SMALL(NOT(admin1listsize="")*IF(ISNUMBER(admin1listsize),COUNTIF(admin1listsize,"&lt;="&amp;admin1listsize),COUNTIF(admin1listsize,"&lt;="&amp;admin1listsize)+SUM(ISNUMBER(admin1listsize))),ROWS(D$3:D604)+SUM(ISBLANK(admin1listsize))),NOT(admin1listsize="")*IF(ISNUMBER(admin1listsize),COUNTIF(admin1listsize,"&lt;="&amp;admin1listsize),COUNTIF(admin1listsize,"&lt;="&amp;admin1listsize)+SUM(ISNUMBER(admin1listsize))),0)), ""))</f>
        <v/>
      </c>
      <c r="K604" s="71"/>
    </row>
    <row r="605" spans="1:11" s="1" customFormat="1" x14ac:dyDescent="0.25">
      <c r="A605" s="93" t="str">
        <f>IF($I$1&lt;&gt;"y", "", IF(ISBLANK(DATA!D606),"",IF(ISBLANK(DATA!K606),"NO DATA",DATA!K606)))</f>
        <v/>
      </c>
      <c r="B605" s="93" t="str">
        <f>IF($I$1&lt;&gt;"y", "",IF(ISBLANK(DATA!D606),"", IF(ISBLANK(DATA!L606),"NO DATA",DATA!L606)))</f>
        <v/>
      </c>
      <c r="C605" s="93" t="str">
        <f t="shared" si="29"/>
        <v/>
      </c>
      <c r="D605" s="93" t="str">
        <f>IF($I$1&lt;&gt;"y", "", IF(C606="", "", IFERROR(LOOKUP(2,1/(COUNTIF($D$2:D604,mergednames)=0),mergednames), "")))</f>
        <v/>
      </c>
      <c r="E605" s="93" t="str">
        <f t="shared" si="28"/>
        <v/>
      </c>
      <c r="F605" s="93" t="str">
        <f>IF($I$1&lt;&gt;"y", "", IF(A606="", "", IFERROR(LOOKUP(2,1/(COUNTIF($F$2:F604,get_country)=0),get_country), "")))</f>
        <v/>
      </c>
      <c r="G605" s="93" t="str">
        <f t="shared" si="27"/>
        <v/>
      </c>
      <c r="H605" s="67" t="str">
        <f t="array" aca="1" ref="H605" ca="1">IF($I$1&lt;&gt;"y", "", IFERROR(INDEX(countrylistsize,MATCH(SMALL(NOT(countrylistsize="")*IF(ISNUMBER(countrylistsize),COUNTIF(countrylistsize,"&lt;="&amp;countrylistsize),COUNTIF(countrylistsize,"&lt;="&amp;countrylistsize)+SUM(ISNUMBER(countrylistsize))),ROWS(F$3:F605)+SUM(ISBLANK(countrylistsize))),NOT(countrylistsize="")*IF(ISNUMBER(countrylistsize),COUNTIF(countrylistsize,"&lt;="&amp;countrylistsize),COUNTIF(countrylistsize,"&lt;="&amp;countrylistsize)+SUM(ISNUMBER(countrylistsize))),0)), ""))</f>
        <v/>
      </c>
      <c r="I605" s="70"/>
      <c r="J605" s="67" t="str">
        <f t="array" aca="1" ref="J605" ca="1">IF($I$1&lt;&gt;"y", "", IFERROR(INDEX(admin1listsize,MATCH(SMALL(NOT(admin1listsize="")*IF(ISNUMBER(admin1listsize),COUNTIF(admin1listsize,"&lt;="&amp;admin1listsize),COUNTIF(admin1listsize,"&lt;="&amp;admin1listsize)+SUM(ISNUMBER(admin1listsize))),ROWS(D$3:D605)+SUM(ISBLANK(admin1listsize))),NOT(admin1listsize="")*IF(ISNUMBER(admin1listsize),COUNTIF(admin1listsize,"&lt;="&amp;admin1listsize),COUNTIF(admin1listsize,"&lt;="&amp;admin1listsize)+SUM(ISNUMBER(admin1listsize))),0)), ""))</f>
        <v/>
      </c>
      <c r="K605" s="71"/>
    </row>
    <row r="606" spans="1:11" s="1" customFormat="1" x14ac:dyDescent="0.25">
      <c r="A606" s="93" t="str">
        <f>IF($I$1&lt;&gt;"y", "", IF(ISBLANK(DATA!D607),"",IF(ISBLANK(DATA!K607),"NO DATA",DATA!K607)))</f>
        <v/>
      </c>
      <c r="B606" s="93" t="str">
        <f>IF($I$1&lt;&gt;"y", "",IF(ISBLANK(DATA!D607),"", IF(ISBLANK(DATA!L607),"NO DATA",DATA!L607)))</f>
        <v/>
      </c>
      <c r="C606" s="93" t="str">
        <f t="shared" si="29"/>
        <v/>
      </c>
      <c r="D606" s="93" t="str">
        <f>IF($I$1&lt;&gt;"y", "", IF(C607="", "", IFERROR(LOOKUP(2,1/(COUNTIF($D$2:D605,mergednames)=0),mergednames), "")))</f>
        <v/>
      </c>
      <c r="E606" s="93" t="str">
        <f t="shared" si="28"/>
        <v/>
      </c>
      <c r="F606" s="93" t="str">
        <f>IF($I$1&lt;&gt;"y", "", IF(A607="", "", IFERROR(LOOKUP(2,1/(COUNTIF($F$2:F605,get_country)=0),get_country), "")))</f>
        <v/>
      </c>
      <c r="G606" s="93" t="str">
        <f t="shared" si="27"/>
        <v/>
      </c>
      <c r="H606" s="67" t="str">
        <f t="array" aca="1" ref="H606" ca="1">IF($I$1&lt;&gt;"y", "", IFERROR(INDEX(countrylistsize,MATCH(SMALL(NOT(countrylistsize="")*IF(ISNUMBER(countrylistsize),COUNTIF(countrylistsize,"&lt;="&amp;countrylistsize),COUNTIF(countrylistsize,"&lt;="&amp;countrylistsize)+SUM(ISNUMBER(countrylistsize))),ROWS(F$3:F606)+SUM(ISBLANK(countrylistsize))),NOT(countrylistsize="")*IF(ISNUMBER(countrylistsize),COUNTIF(countrylistsize,"&lt;="&amp;countrylistsize),COUNTIF(countrylistsize,"&lt;="&amp;countrylistsize)+SUM(ISNUMBER(countrylistsize))),0)), ""))</f>
        <v/>
      </c>
      <c r="I606" s="70"/>
      <c r="J606" s="67" t="str">
        <f t="array" aca="1" ref="J606" ca="1">IF($I$1&lt;&gt;"y", "", IFERROR(INDEX(admin1listsize,MATCH(SMALL(NOT(admin1listsize="")*IF(ISNUMBER(admin1listsize),COUNTIF(admin1listsize,"&lt;="&amp;admin1listsize),COUNTIF(admin1listsize,"&lt;="&amp;admin1listsize)+SUM(ISNUMBER(admin1listsize))),ROWS(D$3:D606)+SUM(ISBLANK(admin1listsize))),NOT(admin1listsize="")*IF(ISNUMBER(admin1listsize),COUNTIF(admin1listsize,"&lt;="&amp;admin1listsize),COUNTIF(admin1listsize,"&lt;="&amp;admin1listsize)+SUM(ISNUMBER(admin1listsize))),0)), ""))</f>
        <v/>
      </c>
      <c r="K606" s="71"/>
    </row>
    <row r="607" spans="1:11" s="1" customFormat="1" x14ac:dyDescent="0.25">
      <c r="A607" s="93" t="str">
        <f>IF($I$1&lt;&gt;"y", "", IF(ISBLANK(DATA!D608),"",IF(ISBLANK(DATA!K608),"NO DATA",DATA!K608)))</f>
        <v/>
      </c>
      <c r="B607" s="93" t="str">
        <f>IF($I$1&lt;&gt;"y", "",IF(ISBLANK(DATA!D608),"", IF(ISBLANK(DATA!L608),"NO DATA",DATA!L608)))</f>
        <v/>
      </c>
      <c r="C607" s="93" t="str">
        <f t="shared" si="29"/>
        <v/>
      </c>
      <c r="D607" s="93" t="str">
        <f>IF($I$1&lt;&gt;"y", "", IF(C608="", "", IFERROR(LOOKUP(2,1/(COUNTIF($D$2:D606,mergednames)=0),mergednames), "")))</f>
        <v/>
      </c>
      <c r="E607" s="93" t="str">
        <f t="shared" si="28"/>
        <v/>
      </c>
      <c r="F607" s="93" t="str">
        <f>IF($I$1&lt;&gt;"y", "", IF(A608="", "", IFERROR(LOOKUP(2,1/(COUNTIF($F$2:F606,get_country)=0),get_country), "")))</f>
        <v/>
      </c>
      <c r="G607" s="93" t="str">
        <f t="shared" si="27"/>
        <v/>
      </c>
      <c r="H607" s="67" t="str">
        <f t="array" aca="1" ref="H607" ca="1">IF($I$1&lt;&gt;"y", "", IFERROR(INDEX(countrylistsize,MATCH(SMALL(NOT(countrylistsize="")*IF(ISNUMBER(countrylistsize),COUNTIF(countrylistsize,"&lt;="&amp;countrylistsize),COUNTIF(countrylistsize,"&lt;="&amp;countrylistsize)+SUM(ISNUMBER(countrylistsize))),ROWS(F$3:F607)+SUM(ISBLANK(countrylistsize))),NOT(countrylistsize="")*IF(ISNUMBER(countrylistsize),COUNTIF(countrylistsize,"&lt;="&amp;countrylistsize),COUNTIF(countrylistsize,"&lt;="&amp;countrylistsize)+SUM(ISNUMBER(countrylistsize))),0)), ""))</f>
        <v/>
      </c>
      <c r="I607" s="70"/>
      <c r="J607" s="67" t="str">
        <f t="array" aca="1" ref="J607" ca="1">IF($I$1&lt;&gt;"y", "", IFERROR(INDEX(admin1listsize,MATCH(SMALL(NOT(admin1listsize="")*IF(ISNUMBER(admin1listsize),COUNTIF(admin1listsize,"&lt;="&amp;admin1listsize),COUNTIF(admin1listsize,"&lt;="&amp;admin1listsize)+SUM(ISNUMBER(admin1listsize))),ROWS(D$3:D607)+SUM(ISBLANK(admin1listsize))),NOT(admin1listsize="")*IF(ISNUMBER(admin1listsize),COUNTIF(admin1listsize,"&lt;="&amp;admin1listsize),COUNTIF(admin1listsize,"&lt;="&amp;admin1listsize)+SUM(ISNUMBER(admin1listsize))),0)), ""))</f>
        <v/>
      </c>
      <c r="K607" s="71"/>
    </row>
    <row r="608" spans="1:11" s="1" customFormat="1" x14ac:dyDescent="0.25">
      <c r="A608" s="93" t="str">
        <f>IF($I$1&lt;&gt;"y", "", IF(ISBLANK(DATA!D609),"",IF(ISBLANK(DATA!K609),"NO DATA",DATA!K609)))</f>
        <v/>
      </c>
      <c r="B608" s="93" t="str">
        <f>IF($I$1&lt;&gt;"y", "",IF(ISBLANK(DATA!D609),"", IF(ISBLANK(DATA!L609),"NO DATA",DATA!L609)))</f>
        <v/>
      </c>
      <c r="C608" s="93" t="str">
        <f t="shared" si="29"/>
        <v/>
      </c>
      <c r="D608" s="93" t="str">
        <f>IF($I$1&lt;&gt;"y", "", IF(C609="", "", IFERROR(LOOKUP(2,1/(COUNTIF($D$2:D607,mergednames)=0),mergednames), "")))</f>
        <v/>
      </c>
      <c r="E608" s="93" t="str">
        <f t="shared" si="28"/>
        <v/>
      </c>
      <c r="F608" s="93" t="str">
        <f>IF($I$1&lt;&gt;"y", "", IF(A609="", "", IFERROR(LOOKUP(2,1/(COUNTIF($F$2:F607,get_country)=0),get_country), "")))</f>
        <v/>
      </c>
      <c r="G608" s="93" t="str">
        <f t="shared" si="27"/>
        <v/>
      </c>
      <c r="H608" s="67" t="str">
        <f t="array" aca="1" ref="H608" ca="1">IF($I$1&lt;&gt;"y", "", IFERROR(INDEX(countrylistsize,MATCH(SMALL(NOT(countrylistsize="")*IF(ISNUMBER(countrylistsize),COUNTIF(countrylistsize,"&lt;="&amp;countrylistsize),COUNTIF(countrylistsize,"&lt;="&amp;countrylistsize)+SUM(ISNUMBER(countrylistsize))),ROWS(F$3:F608)+SUM(ISBLANK(countrylistsize))),NOT(countrylistsize="")*IF(ISNUMBER(countrylistsize),COUNTIF(countrylistsize,"&lt;="&amp;countrylistsize),COUNTIF(countrylistsize,"&lt;="&amp;countrylistsize)+SUM(ISNUMBER(countrylistsize))),0)), ""))</f>
        <v/>
      </c>
      <c r="I608" s="70"/>
      <c r="J608" s="67" t="str">
        <f t="array" aca="1" ref="J608" ca="1">IF($I$1&lt;&gt;"y", "", IFERROR(INDEX(admin1listsize,MATCH(SMALL(NOT(admin1listsize="")*IF(ISNUMBER(admin1listsize),COUNTIF(admin1listsize,"&lt;="&amp;admin1listsize),COUNTIF(admin1listsize,"&lt;="&amp;admin1listsize)+SUM(ISNUMBER(admin1listsize))),ROWS(D$3:D608)+SUM(ISBLANK(admin1listsize))),NOT(admin1listsize="")*IF(ISNUMBER(admin1listsize),COUNTIF(admin1listsize,"&lt;="&amp;admin1listsize),COUNTIF(admin1listsize,"&lt;="&amp;admin1listsize)+SUM(ISNUMBER(admin1listsize))),0)), ""))</f>
        <v/>
      </c>
      <c r="K608" s="71"/>
    </row>
    <row r="609" spans="1:11" s="1" customFormat="1" x14ac:dyDescent="0.25">
      <c r="A609" s="93" t="str">
        <f>IF($I$1&lt;&gt;"y", "", IF(ISBLANK(DATA!D610),"",IF(ISBLANK(DATA!K610),"NO DATA",DATA!K610)))</f>
        <v/>
      </c>
      <c r="B609" s="93" t="str">
        <f>IF($I$1&lt;&gt;"y", "",IF(ISBLANK(DATA!D610),"", IF(ISBLANK(DATA!L610),"NO DATA",DATA!L610)))</f>
        <v/>
      </c>
      <c r="C609" s="93" t="str">
        <f t="shared" si="29"/>
        <v/>
      </c>
      <c r="D609" s="93" t="str">
        <f>IF($I$1&lt;&gt;"y", "", IF(C610="", "", IFERROR(LOOKUP(2,1/(COUNTIF($D$2:D608,mergednames)=0),mergednames), "")))</f>
        <v/>
      </c>
      <c r="E609" s="93" t="str">
        <f t="shared" si="28"/>
        <v/>
      </c>
      <c r="F609" s="93" t="str">
        <f>IF($I$1&lt;&gt;"y", "", IF(A610="", "", IFERROR(LOOKUP(2,1/(COUNTIF($F$2:F608,get_country)=0),get_country), "")))</f>
        <v/>
      </c>
      <c r="G609" s="93" t="str">
        <f t="shared" si="27"/>
        <v/>
      </c>
      <c r="H609" s="67" t="str">
        <f t="array" aca="1" ref="H609" ca="1">IF($I$1&lt;&gt;"y", "", IFERROR(INDEX(countrylistsize,MATCH(SMALL(NOT(countrylistsize="")*IF(ISNUMBER(countrylistsize),COUNTIF(countrylistsize,"&lt;="&amp;countrylistsize),COUNTIF(countrylistsize,"&lt;="&amp;countrylistsize)+SUM(ISNUMBER(countrylistsize))),ROWS(F$3:F609)+SUM(ISBLANK(countrylistsize))),NOT(countrylistsize="")*IF(ISNUMBER(countrylistsize),COUNTIF(countrylistsize,"&lt;="&amp;countrylistsize),COUNTIF(countrylistsize,"&lt;="&amp;countrylistsize)+SUM(ISNUMBER(countrylistsize))),0)), ""))</f>
        <v/>
      </c>
      <c r="I609" s="70"/>
      <c r="J609" s="67" t="str">
        <f t="array" aca="1" ref="J609" ca="1">IF($I$1&lt;&gt;"y", "", IFERROR(INDEX(admin1listsize,MATCH(SMALL(NOT(admin1listsize="")*IF(ISNUMBER(admin1listsize),COUNTIF(admin1listsize,"&lt;="&amp;admin1listsize),COUNTIF(admin1listsize,"&lt;="&amp;admin1listsize)+SUM(ISNUMBER(admin1listsize))),ROWS(D$3:D609)+SUM(ISBLANK(admin1listsize))),NOT(admin1listsize="")*IF(ISNUMBER(admin1listsize),COUNTIF(admin1listsize,"&lt;="&amp;admin1listsize),COUNTIF(admin1listsize,"&lt;="&amp;admin1listsize)+SUM(ISNUMBER(admin1listsize))),0)), ""))</f>
        <v/>
      </c>
      <c r="K609" s="71"/>
    </row>
    <row r="610" spans="1:11" s="1" customFormat="1" x14ac:dyDescent="0.25">
      <c r="A610" s="93" t="str">
        <f>IF($I$1&lt;&gt;"y", "", IF(ISBLANK(DATA!D611),"",IF(ISBLANK(DATA!K611),"NO DATA",DATA!K611)))</f>
        <v/>
      </c>
      <c r="B610" s="93" t="str">
        <f>IF($I$1&lt;&gt;"y", "",IF(ISBLANK(DATA!D611),"", IF(ISBLANK(DATA!L611),"NO DATA",DATA!L611)))</f>
        <v/>
      </c>
      <c r="C610" s="93" t="str">
        <f t="shared" si="29"/>
        <v/>
      </c>
      <c r="D610" s="93" t="str">
        <f>IF($I$1&lt;&gt;"y", "", IF(C611="", "", IFERROR(LOOKUP(2,1/(COUNTIF($D$2:D609,mergednames)=0),mergednames), "")))</f>
        <v/>
      </c>
      <c r="E610" s="93" t="str">
        <f t="shared" si="28"/>
        <v/>
      </c>
      <c r="F610" s="93" t="str">
        <f>IF($I$1&lt;&gt;"y", "", IF(A611="", "", IFERROR(LOOKUP(2,1/(COUNTIF($F$2:F609,get_country)=0),get_country), "")))</f>
        <v/>
      </c>
      <c r="G610" s="93" t="str">
        <f t="shared" si="27"/>
        <v/>
      </c>
      <c r="H610" s="67" t="str">
        <f t="array" aca="1" ref="H610" ca="1">IF($I$1&lt;&gt;"y", "", IFERROR(INDEX(countrylistsize,MATCH(SMALL(NOT(countrylistsize="")*IF(ISNUMBER(countrylistsize),COUNTIF(countrylistsize,"&lt;="&amp;countrylistsize),COUNTIF(countrylistsize,"&lt;="&amp;countrylistsize)+SUM(ISNUMBER(countrylistsize))),ROWS(F$3:F610)+SUM(ISBLANK(countrylistsize))),NOT(countrylistsize="")*IF(ISNUMBER(countrylistsize),COUNTIF(countrylistsize,"&lt;="&amp;countrylistsize),COUNTIF(countrylistsize,"&lt;="&amp;countrylistsize)+SUM(ISNUMBER(countrylistsize))),0)), ""))</f>
        <v/>
      </c>
      <c r="I610" s="70"/>
      <c r="J610" s="67" t="str">
        <f t="array" aca="1" ref="J610" ca="1">IF($I$1&lt;&gt;"y", "", IFERROR(INDEX(admin1listsize,MATCH(SMALL(NOT(admin1listsize="")*IF(ISNUMBER(admin1listsize),COUNTIF(admin1listsize,"&lt;="&amp;admin1listsize),COUNTIF(admin1listsize,"&lt;="&amp;admin1listsize)+SUM(ISNUMBER(admin1listsize))),ROWS(D$3:D610)+SUM(ISBLANK(admin1listsize))),NOT(admin1listsize="")*IF(ISNUMBER(admin1listsize),COUNTIF(admin1listsize,"&lt;="&amp;admin1listsize),COUNTIF(admin1listsize,"&lt;="&amp;admin1listsize)+SUM(ISNUMBER(admin1listsize))),0)), ""))</f>
        <v/>
      </c>
      <c r="K610" s="71"/>
    </row>
    <row r="611" spans="1:11" s="1" customFormat="1" x14ac:dyDescent="0.25">
      <c r="A611" s="93" t="str">
        <f>IF($I$1&lt;&gt;"y", "", IF(ISBLANK(DATA!D612),"",IF(ISBLANK(DATA!K612),"NO DATA",DATA!K612)))</f>
        <v/>
      </c>
      <c r="B611" s="93" t="str">
        <f>IF($I$1&lt;&gt;"y", "",IF(ISBLANK(DATA!D612),"", IF(ISBLANK(DATA!L612),"NO DATA",DATA!L612)))</f>
        <v/>
      </c>
      <c r="C611" s="93" t="str">
        <f t="shared" si="29"/>
        <v/>
      </c>
      <c r="D611" s="93" t="str">
        <f>IF($I$1&lt;&gt;"y", "", IF(C612="", "", IFERROR(LOOKUP(2,1/(COUNTIF($D$2:D610,mergednames)=0),mergednames), "")))</f>
        <v/>
      </c>
      <c r="E611" s="93" t="str">
        <f t="shared" si="28"/>
        <v/>
      </c>
      <c r="F611" s="93" t="str">
        <f>IF($I$1&lt;&gt;"y", "", IF(A612="", "", IFERROR(LOOKUP(2,1/(COUNTIF($F$2:F610,get_country)=0),get_country), "")))</f>
        <v/>
      </c>
      <c r="G611" s="93" t="str">
        <f t="shared" si="27"/>
        <v/>
      </c>
      <c r="H611" s="67" t="str">
        <f t="array" aca="1" ref="H611" ca="1">IF($I$1&lt;&gt;"y", "", IFERROR(INDEX(countrylistsize,MATCH(SMALL(NOT(countrylistsize="")*IF(ISNUMBER(countrylistsize),COUNTIF(countrylistsize,"&lt;="&amp;countrylistsize),COUNTIF(countrylistsize,"&lt;="&amp;countrylistsize)+SUM(ISNUMBER(countrylistsize))),ROWS(F$3:F611)+SUM(ISBLANK(countrylistsize))),NOT(countrylistsize="")*IF(ISNUMBER(countrylistsize),COUNTIF(countrylistsize,"&lt;="&amp;countrylistsize),COUNTIF(countrylistsize,"&lt;="&amp;countrylistsize)+SUM(ISNUMBER(countrylistsize))),0)), ""))</f>
        <v/>
      </c>
      <c r="I611" s="70"/>
      <c r="J611" s="67" t="str">
        <f t="array" aca="1" ref="J611" ca="1">IF($I$1&lt;&gt;"y", "", IFERROR(INDEX(admin1listsize,MATCH(SMALL(NOT(admin1listsize="")*IF(ISNUMBER(admin1listsize),COUNTIF(admin1listsize,"&lt;="&amp;admin1listsize),COUNTIF(admin1listsize,"&lt;="&amp;admin1listsize)+SUM(ISNUMBER(admin1listsize))),ROWS(D$3:D611)+SUM(ISBLANK(admin1listsize))),NOT(admin1listsize="")*IF(ISNUMBER(admin1listsize),COUNTIF(admin1listsize,"&lt;="&amp;admin1listsize),COUNTIF(admin1listsize,"&lt;="&amp;admin1listsize)+SUM(ISNUMBER(admin1listsize))),0)), ""))</f>
        <v/>
      </c>
      <c r="K611" s="71"/>
    </row>
    <row r="612" spans="1:11" s="1" customFormat="1" x14ac:dyDescent="0.25">
      <c r="A612" s="93" t="str">
        <f>IF($I$1&lt;&gt;"y", "", IF(ISBLANK(DATA!D613),"",IF(ISBLANK(DATA!K613),"NO DATA",DATA!K613)))</f>
        <v/>
      </c>
      <c r="B612" s="93" t="str">
        <f>IF($I$1&lt;&gt;"y", "",IF(ISBLANK(DATA!D613),"", IF(ISBLANK(DATA!L613),"NO DATA",DATA!L613)))</f>
        <v/>
      </c>
      <c r="C612" s="93" t="str">
        <f t="shared" si="29"/>
        <v/>
      </c>
      <c r="D612" s="93" t="str">
        <f>IF($I$1&lt;&gt;"y", "", IF(C613="", "", IFERROR(LOOKUP(2,1/(COUNTIF($D$2:D611,mergednames)=0),mergednames), "")))</f>
        <v/>
      </c>
      <c r="E612" s="93" t="str">
        <f t="shared" si="28"/>
        <v/>
      </c>
      <c r="F612" s="93" t="str">
        <f>IF($I$1&lt;&gt;"y", "", IF(A613="", "", IFERROR(LOOKUP(2,1/(COUNTIF($F$2:F611,get_country)=0),get_country), "")))</f>
        <v/>
      </c>
      <c r="G612" s="93" t="str">
        <f t="shared" si="27"/>
        <v/>
      </c>
      <c r="H612" s="67" t="str">
        <f t="array" aca="1" ref="H612" ca="1">IF($I$1&lt;&gt;"y", "", IFERROR(INDEX(countrylistsize,MATCH(SMALL(NOT(countrylistsize="")*IF(ISNUMBER(countrylistsize),COUNTIF(countrylistsize,"&lt;="&amp;countrylistsize),COUNTIF(countrylistsize,"&lt;="&amp;countrylistsize)+SUM(ISNUMBER(countrylistsize))),ROWS(F$3:F612)+SUM(ISBLANK(countrylistsize))),NOT(countrylistsize="")*IF(ISNUMBER(countrylistsize),COUNTIF(countrylistsize,"&lt;="&amp;countrylistsize),COUNTIF(countrylistsize,"&lt;="&amp;countrylistsize)+SUM(ISNUMBER(countrylistsize))),0)), ""))</f>
        <v/>
      </c>
      <c r="I612" s="70"/>
      <c r="J612" s="67" t="str">
        <f t="array" aca="1" ref="J612" ca="1">IF($I$1&lt;&gt;"y", "", IFERROR(INDEX(admin1listsize,MATCH(SMALL(NOT(admin1listsize="")*IF(ISNUMBER(admin1listsize),COUNTIF(admin1listsize,"&lt;="&amp;admin1listsize),COUNTIF(admin1listsize,"&lt;="&amp;admin1listsize)+SUM(ISNUMBER(admin1listsize))),ROWS(D$3:D612)+SUM(ISBLANK(admin1listsize))),NOT(admin1listsize="")*IF(ISNUMBER(admin1listsize),COUNTIF(admin1listsize,"&lt;="&amp;admin1listsize),COUNTIF(admin1listsize,"&lt;="&amp;admin1listsize)+SUM(ISNUMBER(admin1listsize))),0)), ""))</f>
        <v/>
      </c>
      <c r="K612" s="71"/>
    </row>
    <row r="613" spans="1:11" s="1" customFormat="1" x14ac:dyDescent="0.25">
      <c r="A613" s="93" t="str">
        <f>IF($I$1&lt;&gt;"y", "", IF(ISBLANK(DATA!D614),"",IF(ISBLANK(DATA!K614),"NO DATA",DATA!K614)))</f>
        <v/>
      </c>
      <c r="B613" s="93" t="str">
        <f>IF($I$1&lt;&gt;"y", "",IF(ISBLANK(DATA!D614),"", IF(ISBLANK(DATA!L614),"NO DATA",DATA!L614)))</f>
        <v/>
      </c>
      <c r="C613" s="93" t="str">
        <f t="shared" si="29"/>
        <v/>
      </c>
      <c r="D613" s="93" t="str">
        <f>IF($I$1&lt;&gt;"y", "", IF(C614="", "", IFERROR(LOOKUP(2,1/(COUNTIF($D$2:D612,mergednames)=0),mergednames), "")))</f>
        <v/>
      </c>
      <c r="E613" s="93" t="str">
        <f t="shared" si="28"/>
        <v/>
      </c>
      <c r="F613" s="93" t="str">
        <f>IF($I$1&lt;&gt;"y", "", IF(A614="", "", IFERROR(LOOKUP(2,1/(COUNTIF($F$2:F612,get_country)=0),get_country), "")))</f>
        <v/>
      </c>
      <c r="G613" s="93" t="str">
        <f t="shared" si="27"/>
        <v/>
      </c>
      <c r="H613" s="67" t="str">
        <f t="array" aca="1" ref="H613" ca="1">IF($I$1&lt;&gt;"y", "", IFERROR(INDEX(countrylistsize,MATCH(SMALL(NOT(countrylistsize="")*IF(ISNUMBER(countrylistsize),COUNTIF(countrylistsize,"&lt;="&amp;countrylistsize),COUNTIF(countrylistsize,"&lt;="&amp;countrylistsize)+SUM(ISNUMBER(countrylistsize))),ROWS(F$3:F613)+SUM(ISBLANK(countrylistsize))),NOT(countrylistsize="")*IF(ISNUMBER(countrylistsize),COUNTIF(countrylistsize,"&lt;="&amp;countrylistsize),COUNTIF(countrylistsize,"&lt;="&amp;countrylistsize)+SUM(ISNUMBER(countrylistsize))),0)), ""))</f>
        <v/>
      </c>
      <c r="I613" s="70"/>
      <c r="J613" s="67" t="str">
        <f t="array" aca="1" ref="J613" ca="1">IF($I$1&lt;&gt;"y", "", IFERROR(INDEX(admin1listsize,MATCH(SMALL(NOT(admin1listsize="")*IF(ISNUMBER(admin1listsize),COUNTIF(admin1listsize,"&lt;="&amp;admin1listsize),COUNTIF(admin1listsize,"&lt;="&amp;admin1listsize)+SUM(ISNUMBER(admin1listsize))),ROWS(D$3:D613)+SUM(ISBLANK(admin1listsize))),NOT(admin1listsize="")*IF(ISNUMBER(admin1listsize),COUNTIF(admin1listsize,"&lt;="&amp;admin1listsize),COUNTIF(admin1listsize,"&lt;="&amp;admin1listsize)+SUM(ISNUMBER(admin1listsize))),0)), ""))</f>
        <v/>
      </c>
      <c r="K613" s="71"/>
    </row>
    <row r="614" spans="1:11" s="1" customFormat="1" x14ac:dyDescent="0.25">
      <c r="A614" s="93" t="str">
        <f>IF($I$1&lt;&gt;"y", "", IF(ISBLANK(DATA!D615),"",IF(ISBLANK(DATA!K615),"NO DATA",DATA!K615)))</f>
        <v/>
      </c>
      <c r="B614" s="93" t="str">
        <f>IF($I$1&lt;&gt;"y", "",IF(ISBLANK(DATA!D615),"", IF(ISBLANK(DATA!L615),"NO DATA",DATA!L615)))</f>
        <v/>
      </c>
      <c r="C614" s="93" t="str">
        <f t="shared" si="29"/>
        <v/>
      </c>
      <c r="D614" s="93" t="str">
        <f>IF($I$1&lt;&gt;"y", "", IF(C615="", "", IFERROR(LOOKUP(2,1/(COUNTIF($D$2:D613,mergednames)=0),mergednames), "")))</f>
        <v/>
      </c>
      <c r="E614" s="93" t="str">
        <f t="shared" si="28"/>
        <v/>
      </c>
      <c r="F614" s="93" t="str">
        <f>IF($I$1&lt;&gt;"y", "", IF(A615="", "", IFERROR(LOOKUP(2,1/(COUNTIF($F$2:F613,get_country)=0),get_country), "")))</f>
        <v/>
      </c>
      <c r="G614" s="93" t="str">
        <f t="shared" si="27"/>
        <v/>
      </c>
      <c r="H614" s="67" t="str">
        <f t="array" aca="1" ref="H614" ca="1">IF($I$1&lt;&gt;"y", "", IFERROR(INDEX(countrylistsize,MATCH(SMALL(NOT(countrylistsize="")*IF(ISNUMBER(countrylistsize),COUNTIF(countrylistsize,"&lt;="&amp;countrylistsize),COUNTIF(countrylistsize,"&lt;="&amp;countrylistsize)+SUM(ISNUMBER(countrylistsize))),ROWS(F$3:F614)+SUM(ISBLANK(countrylistsize))),NOT(countrylistsize="")*IF(ISNUMBER(countrylistsize),COUNTIF(countrylistsize,"&lt;="&amp;countrylistsize),COUNTIF(countrylistsize,"&lt;="&amp;countrylistsize)+SUM(ISNUMBER(countrylistsize))),0)), ""))</f>
        <v/>
      </c>
      <c r="I614" s="70"/>
      <c r="J614" s="67" t="str">
        <f t="array" aca="1" ref="J614" ca="1">IF($I$1&lt;&gt;"y", "", IFERROR(INDEX(admin1listsize,MATCH(SMALL(NOT(admin1listsize="")*IF(ISNUMBER(admin1listsize),COUNTIF(admin1listsize,"&lt;="&amp;admin1listsize),COUNTIF(admin1listsize,"&lt;="&amp;admin1listsize)+SUM(ISNUMBER(admin1listsize))),ROWS(D$3:D614)+SUM(ISBLANK(admin1listsize))),NOT(admin1listsize="")*IF(ISNUMBER(admin1listsize),COUNTIF(admin1listsize,"&lt;="&amp;admin1listsize),COUNTIF(admin1listsize,"&lt;="&amp;admin1listsize)+SUM(ISNUMBER(admin1listsize))),0)), ""))</f>
        <v/>
      </c>
      <c r="K614" s="71"/>
    </row>
    <row r="615" spans="1:11" s="1" customFormat="1" x14ac:dyDescent="0.25">
      <c r="A615" s="93" t="str">
        <f>IF($I$1&lt;&gt;"y", "", IF(ISBLANK(DATA!D616),"",IF(ISBLANK(DATA!K616),"NO DATA",DATA!K616)))</f>
        <v/>
      </c>
      <c r="B615" s="93" t="str">
        <f>IF($I$1&lt;&gt;"y", "",IF(ISBLANK(DATA!D616),"", IF(ISBLANK(DATA!L616),"NO DATA",DATA!L616)))</f>
        <v/>
      </c>
      <c r="C615" s="93" t="str">
        <f t="shared" si="29"/>
        <v/>
      </c>
      <c r="D615" s="93" t="str">
        <f>IF($I$1&lt;&gt;"y", "", IF(C616="", "", IFERROR(LOOKUP(2,1/(COUNTIF($D$2:D614,mergednames)=0),mergednames), "")))</f>
        <v/>
      </c>
      <c r="E615" s="93" t="str">
        <f t="shared" si="28"/>
        <v/>
      </c>
      <c r="F615" s="93" t="str">
        <f>IF($I$1&lt;&gt;"y", "", IF(A616="", "", IFERROR(LOOKUP(2,1/(COUNTIF($F$2:F614,get_country)=0),get_country), "")))</f>
        <v/>
      </c>
      <c r="G615" s="93" t="str">
        <f t="shared" si="27"/>
        <v/>
      </c>
      <c r="H615" s="67" t="str">
        <f t="array" aca="1" ref="H615" ca="1">IF($I$1&lt;&gt;"y", "", IFERROR(INDEX(countrylistsize,MATCH(SMALL(NOT(countrylistsize="")*IF(ISNUMBER(countrylistsize),COUNTIF(countrylistsize,"&lt;="&amp;countrylistsize),COUNTIF(countrylistsize,"&lt;="&amp;countrylistsize)+SUM(ISNUMBER(countrylistsize))),ROWS(F$3:F615)+SUM(ISBLANK(countrylistsize))),NOT(countrylistsize="")*IF(ISNUMBER(countrylistsize),COUNTIF(countrylistsize,"&lt;="&amp;countrylistsize),COUNTIF(countrylistsize,"&lt;="&amp;countrylistsize)+SUM(ISNUMBER(countrylistsize))),0)), ""))</f>
        <v/>
      </c>
      <c r="I615" s="70"/>
      <c r="J615" s="67" t="str">
        <f t="array" aca="1" ref="J615" ca="1">IF($I$1&lt;&gt;"y", "", IFERROR(INDEX(admin1listsize,MATCH(SMALL(NOT(admin1listsize="")*IF(ISNUMBER(admin1listsize),COUNTIF(admin1listsize,"&lt;="&amp;admin1listsize),COUNTIF(admin1listsize,"&lt;="&amp;admin1listsize)+SUM(ISNUMBER(admin1listsize))),ROWS(D$3:D615)+SUM(ISBLANK(admin1listsize))),NOT(admin1listsize="")*IF(ISNUMBER(admin1listsize),COUNTIF(admin1listsize,"&lt;="&amp;admin1listsize),COUNTIF(admin1listsize,"&lt;="&amp;admin1listsize)+SUM(ISNUMBER(admin1listsize))),0)), ""))</f>
        <v/>
      </c>
      <c r="K615" s="71"/>
    </row>
    <row r="616" spans="1:11" s="1" customFormat="1" x14ac:dyDescent="0.25">
      <c r="A616" s="93" t="str">
        <f>IF($I$1&lt;&gt;"y", "", IF(ISBLANK(DATA!D617),"",IF(ISBLANK(DATA!K617),"NO DATA",DATA!K617)))</f>
        <v/>
      </c>
      <c r="B616" s="93" t="str">
        <f>IF($I$1&lt;&gt;"y", "",IF(ISBLANK(DATA!D617),"", IF(ISBLANK(DATA!L617),"NO DATA",DATA!L617)))</f>
        <v/>
      </c>
      <c r="C616" s="93" t="str">
        <f t="shared" si="29"/>
        <v/>
      </c>
      <c r="D616" s="93" t="str">
        <f>IF($I$1&lt;&gt;"y", "", IF(C617="", "", IFERROR(LOOKUP(2,1/(COUNTIF($D$2:D615,mergednames)=0),mergednames), "")))</f>
        <v/>
      </c>
      <c r="E616" s="93" t="str">
        <f t="shared" si="28"/>
        <v/>
      </c>
      <c r="F616" s="93" t="str">
        <f>IF($I$1&lt;&gt;"y", "", IF(A617="", "", IFERROR(LOOKUP(2,1/(COUNTIF($F$2:F615,get_country)=0),get_country), "")))</f>
        <v/>
      </c>
      <c r="G616" s="93" t="str">
        <f t="shared" si="27"/>
        <v/>
      </c>
      <c r="H616" s="67" t="str">
        <f t="array" aca="1" ref="H616" ca="1">IF($I$1&lt;&gt;"y", "", IFERROR(INDEX(countrylistsize,MATCH(SMALL(NOT(countrylistsize="")*IF(ISNUMBER(countrylistsize),COUNTIF(countrylistsize,"&lt;="&amp;countrylistsize),COUNTIF(countrylistsize,"&lt;="&amp;countrylistsize)+SUM(ISNUMBER(countrylistsize))),ROWS(F$3:F616)+SUM(ISBLANK(countrylistsize))),NOT(countrylistsize="")*IF(ISNUMBER(countrylistsize),COUNTIF(countrylistsize,"&lt;="&amp;countrylistsize),COUNTIF(countrylistsize,"&lt;="&amp;countrylistsize)+SUM(ISNUMBER(countrylistsize))),0)), ""))</f>
        <v/>
      </c>
      <c r="I616" s="70"/>
      <c r="J616" s="67" t="str">
        <f t="array" aca="1" ref="J616" ca="1">IF($I$1&lt;&gt;"y", "", IFERROR(INDEX(admin1listsize,MATCH(SMALL(NOT(admin1listsize="")*IF(ISNUMBER(admin1listsize),COUNTIF(admin1listsize,"&lt;="&amp;admin1listsize),COUNTIF(admin1listsize,"&lt;="&amp;admin1listsize)+SUM(ISNUMBER(admin1listsize))),ROWS(D$3:D616)+SUM(ISBLANK(admin1listsize))),NOT(admin1listsize="")*IF(ISNUMBER(admin1listsize),COUNTIF(admin1listsize,"&lt;="&amp;admin1listsize),COUNTIF(admin1listsize,"&lt;="&amp;admin1listsize)+SUM(ISNUMBER(admin1listsize))),0)), ""))</f>
        <v/>
      </c>
      <c r="K616" s="71"/>
    </row>
    <row r="617" spans="1:11" s="1" customFormat="1" x14ac:dyDescent="0.25">
      <c r="A617" s="93" t="str">
        <f>IF($I$1&lt;&gt;"y", "", IF(ISBLANK(DATA!D618),"",IF(ISBLANK(DATA!K618),"NO DATA",DATA!K618)))</f>
        <v/>
      </c>
      <c r="B617" s="93" t="str">
        <f>IF($I$1&lt;&gt;"y", "",IF(ISBLANK(DATA!D618),"", IF(ISBLANK(DATA!L618),"NO DATA",DATA!L618)))</f>
        <v/>
      </c>
      <c r="C617" s="93" t="str">
        <f t="shared" si="29"/>
        <v/>
      </c>
      <c r="D617" s="93" t="str">
        <f>IF($I$1&lt;&gt;"y", "", IF(C618="", "", IFERROR(LOOKUP(2,1/(COUNTIF($D$2:D616,mergednames)=0),mergednames), "")))</f>
        <v/>
      </c>
      <c r="E617" s="93" t="str">
        <f t="shared" si="28"/>
        <v/>
      </c>
      <c r="F617" s="93" t="str">
        <f>IF($I$1&lt;&gt;"y", "", IF(A618="", "", IFERROR(LOOKUP(2,1/(COUNTIF($F$2:F616,get_country)=0),get_country), "")))</f>
        <v/>
      </c>
      <c r="G617" s="93" t="str">
        <f t="shared" si="27"/>
        <v/>
      </c>
      <c r="H617" s="67" t="str">
        <f t="array" aca="1" ref="H617" ca="1">IF($I$1&lt;&gt;"y", "", IFERROR(INDEX(countrylistsize,MATCH(SMALL(NOT(countrylistsize="")*IF(ISNUMBER(countrylistsize),COUNTIF(countrylistsize,"&lt;="&amp;countrylistsize),COUNTIF(countrylistsize,"&lt;="&amp;countrylistsize)+SUM(ISNUMBER(countrylistsize))),ROWS(F$3:F617)+SUM(ISBLANK(countrylistsize))),NOT(countrylistsize="")*IF(ISNUMBER(countrylistsize),COUNTIF(countrylistsize,"&lt;="&amp;countrylistsize),COUNTIF(countrylistsize,"&lt;="&amp;countrylistsize)+SUM(ISNUMBER(countrylistsize))),0)), ""))</f>
        <v/>
      </c>
      <c r="I617" s="70"/>
      <c r="J617" s="67" t="str">
        <f t="array" aca="1" ref="J617" ca="1">IF($I$1&lt;&gt;"y", "", IFERROR(INDEX(admin1listsize,MATCH(SMALL(NOT(admin1listsize="")*IF(ISNUMBER(admin1listsize),COUNTIF(admin1listsize,"&lt;="&amp;admin1listsize),COUNTIF(admin1listsize,"&lt;="&amp;admin1listsize)+SUM(ISNUMBER(admin1listsize))),ROWS(D$3:D617)+SUM(ISBLANK(admin1listsize))),NOT(admin1listsize="")*IF(ISNUMBER(admin1listsize),COUNTIF(admin1listsize,"&lt;="&amp;admin1listsize),COUNTIF(admin1listsize,"&lt;="&amp;admin1listsize)+SUM(ISNUMBER(admin1listsize))),0)), ""))</f>
        <v/>
      </c>
      <c r="K617" s="71"/>
    </row>
    <row r="618" spans="1:11" s="1" customFormat="1" x14ac:dyDescent="0.25">
      <c r="A618" s="93" t="str">
        <f>IF($I$1&lt;&gt;"y", "", IF(ISBLANK(DATA!D619),"",IF(ISBLANK(DATA!K619),"NO DATA",DATA!K619)))</f>
        <v/>
      </c>
      <c r="B618" s="93" t="str">
        <f>IF($I$1&lt;&gt;"y", "",IF(ISBLANK(DATA!D619),"", IF(ISBLANK(DATA!L619),"NO DATA",DATA!L619)))</f>
        <v/>
      </c>
      <c r="C618" s="93" t="str">
        <f t="shared" si="29"/>
        <v/>
      </c>
      <c r="D618" s="93" t="str">
        <f>IF($I$1&lt;&gt;"y", "", IF(C619="", "", IFERROR(LOOKUP(2,1/(COUNTIF($D$2:D617,mergednames)=0),mergednames), "")))</f>
        <v/>
      </c>
      <c r="E618" s="93" t="str">
        <f t="shared" si="28"/>
        <v/>
      </c>
      <c r="F618" s="93" t="str">
        <f>IF($I$1&lt;&gt;"y", "", IF(A619="", "", IFERROR(LOOKUP(2,1/(COUNTIF($F$2:F617,get_country)=0),get_country), "")))</f>
        <v/>
      </c>
      <c r="G618" s="93" t="str">
        <f t="shared" si="27"/>
        <v/>
      </c>
      <c r="H618" s="67" t="str">
        <f t="array" aca="1" ref="H618" ca="1">IF($I$1&lt;&gt;"y", "", IFERROR(INDEX(countrylistsize,MATCH(SMALL(NOT(countrylistsize="")*IF(ISNUMBER(countrylistsize),COUNTIF(countrylistsize,"&lt;="&amp;countrylistsize),COUNTIF(countrylistsize,"&lt;="&amp;countrylistsize)+SUM(ISNUMBER(countrylistsize))),ROWS(F$3:F618)+SUM(ISBLANK(countrylistsize))),NOT(countrylistsize="")*IF(ISNUMBER(countrylistsize),COUNTIF(countrylistsize,"&lt;="&amp;countrylistsize),COUNTIF(countrylistsize,"&lt;="&amp;countrylistsize)+SUM(ISNUMBER(countrylistsize))),0)), ""))</f>
        <v/>
      </c>
      <c r="I618" s="70"/>
      <c r="J618" s="67" t="str">
        <f t="array" aca="1" ref="J618" ca="1">IF($I$1&lt;&gt;"y", "", IFERROR(INDEX(admin1listsize,MATCH(SMALL(NOT(admin1listsize="")*IF(ISNUMBER(admin1listsize),COUNTIF(admin1listsize,"&lt;="&amp;admin1listsize),COUNTIF(admin1listsize,"&lt;="&amp;admin1listsize)+SUM(ISNUMBER(admin1listsize))),ROWS(D$3:D618)+SUM(ISBLANK(admin1listsize))),NOT(admin1listsize="")*IF(ISNUMBER(admin1listsize),COUNTIF(admin1listsize,"&lt;="&amp;admin1listsize),COUNTIF(admin1listsize,"&lt;="&amp;admin1listsize)+SUM(ISNUMBER(admin1listsize))),0)), ""))</f>
        <v/>
      </c>
      <c r="K618" s="71"/>
    </row>
    <row r="619" spans="1:11" s="1" customFormat="1" x14ac:dyDescent="0.25">
      <c r="A619" s="93" t="str">
        <f>IF($I$1&lt;&gt;"y", "", IF(ISBLANK(DATA!D620),"",IF(ISBLANK(DATA!K620),"NO DATA",DATA!K620)))</f>
        <v/>
      </c>
      <c r="B619" s="93" t="str">
        <f>IF($I$1&lt;&gt;"y", "",IF(ISBLANK(DATA!D620),"", IF(ISBLANK(DATA!L620),"NO DATA",DATA!L620)))</f>
        <v/>
      </c>
      <c r="C619" s="93" t="str">
        <f t="shared" si="29"/>
        <v/>
      </c>
      <c r="D619" s="93" t="str">
        <f>IF($I$1&lt;&gt;"y", "", IF(C620="", "", IFERROR(LOOKUP(2,1/(COUNTIF($D$2:D618,mergednames)=0),mergednames), "")))</f>
        <v/>
      </c>
      <c r="E619" s="93" t="str">
        <f t="shared" si="28"/>
        <v/>
      </c>
      <c r="F619" s="93" t="str">
        <f>IF($I$1&lt;&gt;"y", "", IF(A620="", "", IFERROR(LOOKUP(2,1/(COUNTIF($F$2:F618,get_country)=0),get_country), "")))</f>
        <v/>
      </c>
      <c r="G619" s="93" t="str">
        <f t="shared" si="27"/>
        <v/>
      </c>
      <c r="H619" s="67" t="str">
        <f t="array" aca="1" ref="H619" ca="1">IF($I$1&lt;&gt;"y", "", IFERROR(INDEX(countrylistsize,MATCH(SMALL(NOT(countrylistsize="")*IF(ISNUMBER(countrylistsize),COUNTIF(countrylistsize,"&lt;="&amp;countrylistsize),COUNTIF(countrylistsize,"&lt;="&amp;countrylistsize)+SUM(ISNUMBER(countrylistsize))),ROWS(F$3:F619)+SUM(ISBLANK(countrylistsize))),NOT(countrylistsize="")*IF(ISNUMBER(countrylistsize),COUNTIF(countrylistsize,"&lt;="&amp;countrylistsize),COUNTIF(countrylistsize,"&lt;="&amp;countrylistsize)+SUM(ISNUMBER(countrylistsize))),0)), ""))</f>
        <v/>
      </c>
      <c r="I619" s="70"/>
      <c r="J619" s="67" t="str">
        <f t="array" aca="1" ref="J619" ca="1">IF($I$1&lt;&gt;"y", "", IFERROR(INDEX(admin1listsize,MATCH(SMALL(NOT(admin1listsize="")*IF(ISNUMBER(admin1listsize),COUNTIF(admin1listsize,"&lt;="&amp;admin1listsize),COUNTIF(admin1listsize,"&lt;="&amp;admin1listsize)+SUM(ISNUMBER(admin1listsize))),ROWS(D$3:D619)+SUM(ISBLANK(admin1listsize))),NOT(admin1listsize="")*IF(ISNUMBER(admin1listsize),COUNTIF(admin1listsize,"&lt;="&amp;admin1listsize),COUNTIF(admin1listsize,"&lt;="&amp;admin1listsize)+SUM(ISNUMBER(admin1listsize))),0)), ""))</f>
        <v/>
      </c>
      <c r="K619" s="71"/>
    </row>
    <row r="620" spans="1:11" s="1" customFormat="1" x14ac:dyDescent="0.25">
      <c r="A620" s="93" t="str">
        <f>IF($I$1&lt;&gt;"y", "", IF(ISBLANK(DATA!D621),"",IF(ISBLANK(DATA!K621),"NO DATA",DATA!K621)))</f>
        <v/>
      </c>
      <c r="B620" s="93" t="str">
        <f>IF($I$1&lt;&gt;"y", "",IF(ISBLANK(DATA!D621),"", IF(ISBLANK(DATA!L621),"NO DATA",DATA!L621)))</f>
        <v/>
      </c>
      <c r="C620" s="93" t="str">
        <f t="shared" si="29"/>
        <v/>
      </c>
      <c r="D620" s="93" t="str">
        <f>IF($I$1&lt;&gt;"y", "", IF(C621="", "", IFERROR(LOOKUP(2,1/(COUNTIF($D$2:D619,mergednames)=0),mergednames), "")))</f>
        <v/>
      </c>
      <c r="E620" s="93" t="str">
        <f t="shared" si="28"/>
        <v/>
      </c>
      <c r="F620" s="93" t="str">
        <f>IF($I$1&lt;&gt;"y", "", IF(A621="", "", IFERROR(LOOKUP(2,1/(COUNTIF($F$2:F619,get_country)=0),get_country), "")))</f>
        <v/>
      </c>
      <c r="G620" s="93" t="str">
        <f t="shared" si="27"/>
        <v/>
      </c>
      <c r="H620" s="67" t="str">
        <f t="array" aca="1" ref="H620" ca="1">IF($I$1&lt;&gt;"y", "", IFERROR(INDEX(countrylistsize,MATCH(SMALL(NOT(countrylistsize="")*IF(ISNUMBER(countrylistsize),COUNTIF(countrylistsize,"&lt;="&amp;countrylistsize),COUNTIF(countrylistsize,"&lt;="&amp;countrylistsize)+SUM(ISNUMBER(countrylistsize))),ROWS(F$3:F620)+SUM(ISBLANK(countrylistsize))),NOT(countrylistsize="")*IF(ISNUMBER(countrylistsize),COUNTIF(countrylistsize,"&lt;="&amp;countrylistsize),COUNTIF(countrylistsize,"&lt;="&amp;countrylistsize)+SUM(ISNUMBER(countrylistsize))),0)), ""))</f>
        <v/>
      </c>
      <c r="I620" s="70"/>
      <c r="J620" s="67" t="str">
        <f t="array" aca="1" ref="J620" ca="1">IF($I$1&lt;&gt;"y", "", IFERROR(INDEX(admin1listsize,MATCH(SMALL(NOT(admin1listsize="")*IF(ISNUMBER(admin1listsize),COUNTIF(admin1listsize,"&lt;="&amp;admin1listsize),COUNTIF(admin1listsize,"&lt;="&amp;admin1listsize)+SUM(ISNUMBER(admin1listsize))),ROWS(D$3:D620)+SUM(ISBLANK(admin1listsize))),NOT(admin1listsize="")*IF(ISNUMBER(admin1listsize),COUNTIF(admin1listsize,"&lt;="&amp;admin1listsize),COUNTIF(admin1listsize,"&lt;="&amp;admin1listsize)+SUM(ISNUMBER(admin1listsize))),0)), ""))</f>
        <v/>
      </c>
      <c r="K620" s="71"/>
    </row>
    <row r="621" spans="1:11" s="1" customFormat="1" x14ac:dyDescent="0.25">
      <c r="A621" s="93" t="str">
        <f>IF($I$1&lt;&gt;"y", "", IF(ISBLANK(DATA!D622),"",IF(ISBLANK(DATA!K622),"NO DATA",DATA!K622)))</f>
        <v/>
      </c>
      <c r="B621" s="93" t="str">
        <f>IF($I$1&lt;&gt;"y", "",IF(ISBLANK(DATA!D622),"", IF(ISBLANK(DATA!L622),"NO DATA",DATA!L622)))</f>
        <v/>
      </c>
      <c r="C621" s="93" t="str">
        <f t="shared" si="29"/>
        <v/>
      </c>
      <c r="D621" s="93" t="str">
        <f>IF($I$1&lt;&gt;"y", "", IF(C622="", "", IFERROR(LOOKUP(2,1/(COUNTIF($D$2:D620,mergednames)=0),mergednames), "")))</f>
        <v/>
      </c>
      <c r="E621" s="93" t="str">
        <f t="shared" si="28"/>
        <v/>
      </c>
      <c r="F621" s="93" t="str">
        <f>IF($I$1&lt;&gt;"y", "", IF(A622="", "", IFERROR(LOOKUP(2,1/(COUNTIF($F$2:F620,get_country)=0),get_country), "")))</f>
        <v/>
      </c>
      <c r="G621" s="93" t="str">
        <f t="shared" si="27"/>
        <v/>
      </c>
      <c r="H621" s="67" t="str">
        <f t="array" aca="1" ref="H621" ca="1">IF($I$1&lt;&gt;"y", "", IFERROR(INDEX(countrylistsize,MATCH(SMALL(NOT(countrylistsize="")*IF(ISNUMBER(countrylistsize),COUNTIF(countrylistsize,"&lt;="&amp;countrylistsize),COUNTIF(countrylistsize,"&lt;="&amp;countrylistsize)+SUM(ISNUMBER(countrylistsize))),ROWS(F$3:F621)+SUM(ISBLANK(countrylistsize))),NOT(countrylistsize="")*IF(ISNUMBER(countrylistsize),COUNTIF(countrylistsize,"&lt;="&amp;countrylistsize),COUNTIF(countrylistsize,"&lt;="&amp;countrylistsize)+SUM(ISNUMBER(countrylistsize))),0)), ""))</f>
        <v/>
      </c>
      <c r="I621" s="70"/>
      <c r="J621" s="67" t="str">
        <f t="array" aca="1" ref="J621" ca="1">IF($I$1&lt;&gt;"y", "", IFERROR(INDEX(admin1listsize,MATCH(SMALL(NOT(admin1listsize="")*IF(ISNUMBER(admin1listsize),COUNTIF(admin1listsize,"&lt;="&amp;admin1listsize),COUNTIF(admin1listsize,"&lt;="&amp;admin1listsize)+SUM(ISNUMBER(admin1listsize))),ROWS(D$3:D621)+SUM(ISBLANK(admin1listsize))),NOT(admin1listsize="")*IF(ISNUMBER(admin1listsize),COUNTIF(admin1listsize,"&lt;="&amp;admin1listsize),COUNTIF(admin1listsize,"&lt;="&amp;admin1listsize)+SUM(ISNUMBER(admin1listsize))),0)), ""))</f>
        <v/>
      </c>
      <c r="K621" s="71"/>
    </row>
    <row r="622" spans="1:11" s="1" customFormat="1" x14ac:dyDescent="0.25">
      <c r="A622" s="93" t="str">
        <f>IF($I$1&lt;&gt;"y", "", IF(ISBLANK(DATA!D623),"",IF(ISBLANK(DATA!K623),"NO DATA",DATA!K623)))</f>
        <v/>
      </c>
      <c r="B622" s="93" t="str">
        <f>IF($I$1&lt;&gt;"y", "",IF(ISBLANK(DATA!D623),"", IF(ISBLANK(DATA!L623),"NO DATA",DATA!L623)))</f>
        <v/>
      </c>
      <c r="C622" s="93" t="str">
        <f t="shared" si="29"/>
        <v/>
      </c>
      <c r="D622" s="93" t="str">
        <f>IF($I$1&lt;&gt;"y", "", IF(C623="", "", IFERROR(LOOKUP(2,1/(COUNTIF($D$2:D621,mergednames)=0),mergednames), "")))</f>
        <v/>
      </c>
      <c r="E622" s="93" t="str">
        <f t="shared" si="28"/>
        <v/>
      </c>
      <c r="F622" s="93" t="str">
        <f>IF($I$1&lt;&gt;"y", "", IF(A623="", "", IFERROR(LOOKUP(2,1/(COUNTIF($F$2:F621,get_country)=0),get_country), "")))</f>
        <v/>
      </c>
      <c r="G622" s="93" t="str">
        <f t="shared" si="27"/>
        <v/>
      </c>
      <c r="H622" s="67" t="str">
        <f t="array" aca="1" ref="H622" ca="1">IF($I$1&lt;&gt;"y", "", IFERROR(INDEX(countrylistsize,MATCH(SMALL(NOT(countrylistsize="")*IF(ISNUMBER(countrylistsize),COUNTIF(countrylistsize,"&lt;="&amp;countrylistsize),COUNTIF(countrylistsize,"&lt;="&amp;countrylistsize)+SUM(ISNUMBER(countrylistsize))),ROWS(F$3:F622)+SUM(ISBLANK(countrylistsize))),NOT(countrylistsize="")*IF(ISNUMBER(countrylistsize),COUNTIF(countrylistsize,"&lt;="&amp;countrylistsize),COUNTIF(countrylistsize,"&lt;="&amp;countrylistsize)+SUM(ISNUMBER(countrylistsize))),0)), ""))</f>
        <v/>
      </c>
      <c r="I622" s="70"/>
      <c r="J622" s="67" t="str">
        <f t="array" aca="1" ref="J622" ca="1">IF($I$1&lt;&gt;"y", "", IFERROR(INDEX(admin1listsize,MATCH(SMALL(NOT(admin1listsize="")*IF(ISNUMBER(admin1listsize),COUNTIF(admin1listsize,"&lt;="&amp;admin1listsize),COUNTIF(admin1listsize,"&lt;="&amp;admin1listsize)+SUM(ISNUMBER(admin1listsize))),ROWS(D$3:D622)+SUM(ISBLANK(admin1listsize))),NOT(admin1listsize="")*IF(ISNUMBER(admin1listsize),COUNTIF(admin1listsize,"&lt;="&amp;admin1listsize),COUNTIF(admin1listsize,"&lt;="&amp;admin1listsize)+SUM(ISNUMBER(admin1listsize))),0)), ""))</f>
        <v/>
      </c>
      <c r="K622" s="71"/>
    </row>
    <row r="623" spans="1:11" s="1" customFormat="1" x14ac:dyDescent="0.25">
      <c r="A623" s="93" t="str">
        <f>IF($I$1&lt;&gt;"y", "", IF(ISBLANK(DATA!D624),"",IF(ISBLANK(DATA!K624),"NO DATA",DATA!K624)))</f>
        <v/>
      </c>
      <c r="B623" s="93" t="str">
        <f>IF($I$1&lt;&gt;"y", "",IF(ISBLANK(DATA!D624),"", IF(ISBLANK(DATA!L624),"NO DATA",DATA!L624)))</f>
        <v/>
      </c>
      <c r="C623" s="93" t="str">
        <f t="shared" si="29"/>
        <v/>
      </c>
      <c r="D623" s="93" t="str">
        <f>IF($I$1&lt;&gt;"y", "", IF(C624="", "", IFERROR(LOOKUP(2,1/(COUNTIF($D$2:D622,mergednames)=0),mergednames), "")))</f>
        <v/>
      </c>
      <c r="E623" s="93" t="str">
        <f t="shared" si="28"/>
        <v/>
      </c>
      <c r="F623" s="93" t="str">
        <f>IF($I$1&lt;&gt;"y", "", IF(A624="", "", IFERROR(LOOKUP(2,1/(COUNTIF($F$2:F622,get_country)=0),get_country), "")))</f>
        <v/>
      </c>
      <c r="G623" s="93" t="str">
        <f t="shared" si="27"/>
        <v/>
      </c>
      <c r="H623" s="67" t="str">
        <f t="array" aca="1" ref="H623" ca="1">IF($I$1&lt;&gt;"y", "", IFERROR(INDEX(countrylistsize,MATCH(SMALL(NOT(countrylistsize="")*IF(ISNUMBER(countrylistsize),COUNTIF(countrylistsize,"&lt;="&amp;countrylistsize),COUNTIF(countrylistsize,"&lt;="&amp;countrylistsize)+SUM(ISNUMBER(countrylistsize))),ROWS(F$3:F623)+SUM(ISBLANK(countrylistsize))),NOT(countrylistsize="")*IF(ISNUMBER(countrylistsize),COUNTIF(countrylistsize,"&lt;="&amp;countrylistsize),COUNTIF(countrylistsize,"&lt;="&amp;countrylistsize)+SUM(ISNUMBER(countrylistsize))),0)), ""))</f>
        <v/>
      </c>
      <c r="I623" s="70"/>
      <c r="J623" s="67" t="str">
        <f t="array" aca="1" ref="J623" ca="1">IF($I$1&lt;&gt;"y", "", IFERROR(INDEX(admin1listsize,MATCH(SMALL(NOT(admin1listsize="")*IF(ISNUMBER(admin1listsize),COUNTIF(admin1listsize,"&lt;="&amp;admin1listsize),COUNTIF(admin1listsize,"&lt;="&amp;admin1listsize)+SUM(ISNUMBER(admin1listsize))),ROWS(D$3:D623)+SUM(ISBLANK(admin1listsize))),NOT(admin1listsize="")*IF(ISNUMBER(admin1listsize),COUNTIF(admin1listsize,"&lt;="&amp;admin1listsize),COUNTIF(admin1listsize,"&lt;="&amp;admin1listsize)+SUM(ISNUMBER(admin1listsize))),0)), ""))</f>
        <v/>
      </c>
      <c r="K623" s="71"/>
    </row>
    <row r="624" spans="1:11" s="1" customFormat="1" x14ac:dyDescent="0.25">
      <c r="A624" s="93" t="str">
        <f>IF($I$1&lt;&gt;"y", "", IF(ISBLANK(DATA!D625),"",IF(ISBLANK(DATA!K625),"NO DATA",DATA!K625)))</f>
        <v/>
      </c>
      <c r="B624" s="93" t="str">
        <f>IF($I$1&lt;&gt;"y", "",IF(ISBLANK(DATA!D625),"", IF(ISBLANK(DATA!L625),"NO DATA",DATA!L625)))</f>
        <v/>
      </c>
      <c r="C624" s="93" t="str">
        <f t="shared" si="29"/>
        <v/>
      </c>
      <c r="D624" s="93" t="str">
        <f>IF($I$1&lt;&gt;"y", "", IF(C625="", "", IFERROR(LOOKUP(2,1/(COUNTIF($D$2:D623,mergednames)=0),mergednames), "")))</f>
        <v/>
      </c>
      <c r="E624" s="93" t="str">
        <f t="shared" si="28"/>
        <v/>
      </c>
      <c r="F624" s="93" t="str">
        <f>IF($I$1&lt;&gt;"y", "", IF(A625="", "", IFERROR(LOOKUP(2,1/(COUNTIF($F$2:F623,get_country)=0),get_country), "")))</f>
        <v/>
      </c>
      <c r="G624" s="93" t="str">
        <f t="shared" si="27"/>
        <v/>
      </c>
      <c r="H624" s="67" t="str">
        <f t="array" aca="1" ref="H624" ca="1">IF($I$1&lt;&gt;"y", "", IFERROR(INDEX(countrylistsize,MATCH(SMALL(NOT(countrylistsize="")*IF(ISNUMBER(countrylistsize),COUNTIF(countrylistsize,"&lt;="&amp;countrylistsize),COUNTIF(countrylistsize,"&lt;="&amp;countrylistsize)+SUM(ISNUMBER(countrylistsize))),ROWS(F$3:F624)+SUM(ISBLANK(countrylistsize))),NOT(countrylistsize="")*IF(ISNUMBER(countrylistsize),COUNTIF(countrylistsize,"&lt;="&amp;countrylistsize),COUNTIF(countrylistsize,"&lt;="&amp;countrylistsize)+SUM(ISNUMBER(countrylistsize))),0)), ""))</f>
        <v/>
      </c>
      <c r="I624" s="70"/>
      <c r="J624" s="67" t="str">
        <f t="array" aca="1" ref="J624" ca="1">IF($I$1&lt;&gt;"y", "", IFERROR(INDEX(admin1listsize,MATCH(SMALL(NOT(admin1listsize="")*IF(ISNUMBER(admin1listsize),COUNTIF(admin1listsize,"&lt;="&amp;admin1listsize),COUNTIF(admin1listsize,"&lt;="&amp;admin1listsize)+SUM(ISNUMBER(admin1listsize))),ROWS(D$3:D624)+SUM(ISBLANK(admin1listsize))),NOT(admin1listsize="")*IF(ISNUMBER(admin1listsize),COUNTIF(admin1listsize,"&lt;="&amp;admin1listsize),COUNTIF(admin1listsize,"&lt;="&amp;admin1listsize)+SUM(ISNUMBER(admin1listsize))),0)), ""))</f>
        <v/>
      </c>
      <c r="K624" s="71"/>
    </row>
    <row r="625" spans="1:11" s="1" customFormat="1" x14ac:dyDescent="0.25">
      <c r="A625" s="93" t="str">
        <f>IF($I$1&lt;&gt;"y", "", IF(ISBLANK(DATA!D626),"",IF(ISBLANK(DATA!K626),"NO DATA",DATA!K626)))</f>
        <v/>
      </c>
      <c r="B625" s="93" t="str">
        <f>IF($I$1&lt;&gt;"y", "",IF(ISBLANK(DATA!D626),"", IF(ISBLANK(DATA!L626),"NO DATA",DATA!L626)))</f>
        <v/>
      </c>
      <c r="C625" s="93" t="str">
        <f t="shared" si="29"/>
        <v/>
      </c>
      <c r="D625" s="93" t="str">
        <f>IF($I$1&lt;&gt;"y", "", IF(C626="", "", IFERROR(LOOKUP(2,1/(COUNTIF($D$2:D624,mergednames)=0),mergednames), "")))</f>
        <v/>
      </c>
      <c r="E625" s="93" t="str">
        <f t="shared" si="28"/>
        <v/>
      </c>
      <c r="F625" s="93" t="str">
        <f>IF($I$1&lt;&gt;"y", "", IF(A626="", "", IFERROR(LOOKUP(2,1/(COUNTIF($F$2:F624,get_country)=0),get_country), "")))</f>
        <v/>
      </c>
      <c r="G625" s="93" t="str">
        <f t="shared" si="27"/>
        <v/>
      </c>
      <c r="H625" s="67" t="str">
        <f t="array" aca="1" ref="H625" ca="1">IF($I$1&lt;&gt;"y", "", IFERROR(INDEX(countrylistsize,MATCH(SMALL(NOT(countrylistsize="")*IF(ISNUMBER(countrylistsize),COUNTIF(countrylistsize,"&lt;="&amp;countrylistsize),COUNTIF(countrylistsize,"&lt;="&amp;countrylistsize)+SUM(ISNUMBER(countrylistsize))),ROWS(F$3:F625)+SUM(ISBLANK(countrylistsize))),NOT(countrylistsize="")*IF(ISNUMBER(countrylistsize),COUNTIF(countrylistsize,"&lt;="&amp;countrylistsize),COUNTIF(countrylistsize,"&lt;="&amp;countrylistsize)+SUM(ISNUMBER(countrylistsize))),0)), ""))</f>
        <v/>
      </c>
      <c r="I625" s="70"/>
      <c r="J625" s="67" t="str">
        <f t="array" aca="1" ref="J625" ca="1">IF($I$1&lt;&gt;"y", "", IFERROR(INDEX(admin1listsize,MATCH(SMALL(NOT(admin1listsize="")*IF(ISNUMBER(admin1listsize),COUNTIF(admin1listsize,"&lt;="&amp;admin1listsize),COUNTIF(admin1listsize,"&lt;="&amp;admin1listsize)+SUM(ISNUMBER(admin1listsize))),ROWS(D$3:D625)+SUM(ISBLANK(admin1listsize))),NOT(admin1listsize="")*IF(ISNUMBER(admin1listsize),COUNTIF(admin1listsize,"&lt;="&amp;admin1listsize),COUNTIF(admin1listsize,"&lt;="&amp;admin1listsize)+SUM(ISNUMBER(admin1listsize))),0)), ""))</f>
        <v/>
      </c>
      <c r="K625" s="71"/>
    </row>
    <row r="626" spans="1:11" s="1" customFormat="1" x14ac:dyDescent="0.25">
      <c r="A626" s="93" t="str">
        <f>IF($I$1&lt;&gt;"y", "", IF(ISBLANK(DATA!D627),"",IF(ISBLANK(DATA!K627),"NO DATA",DATA!K627)))</f>
        <v/>
      </c>
      <c r="B626" s="93" t="str">
        <f>IF($I$1&lt;&gt;"y", "",IF(ISBLANK(DATA!D627),"", IF(ISBLANK(DATA!L627),"NO DATA",DATA!L627)))</f>
        <v/>
      </c>
      <c r="C626" s="93" t="str">
        <f t="shared" si="29"/>
        <v/>
      </c>
      <c r="D626" s="93" t="str">
        <f>IF($I$1&lt;&gt;"y", "", IF(C627="", "", IFERROR(LOOKUP(2,1/(COUNTIF($D$2:D625,mergednames)=0),mergednames), "")))</f>
        <v/>
      </c>
      <c r="E626" s="93" t="str">
        <f t="shared" si="28"/>
        <v/>
      </c>
      <c r="F626" s="93" t="str">
        <f>IF($I$1&lt;&gt;"y", "", IF(A627="", "", IFERROR(LOOKUP(2,1/(COUNTIF($F$2:F625,get_country)=0),get_country), "")))</f>
        <v/>
      </c>
      <c r="G626" s="93" t="str">
        <f t="shared" si="27"/>
        <v/>
      </c>
      <c r="H626" s="67" t="str">
        <f t="array" aca="1" ref="H626" ca="1">IF($I$1&lt;&gt;"y", "", IFERROR(INDEX(countrylistsize,MATCH(SMALL(NOT(countrylistsize="")*IF(ISNUMBER(countrylistsize),COUNTIF(countrylistsize,"&lt;="&amp;countrylistsize),COUNTIF(countrylistsize,"&lt;="&amp;countrylistsize)+SUM(ISNUMBER(countrylistsize))),ROWS(F$3:F626)+SUM(ISBLANK(countrylistsize))),NOT(countrylistsize="")*IF(ISNUMBER(countrylistsize),COUNTIF(countrylistsize,"&lt;="&amp;countrylistsize),COUNTIF(countrylistsize,"&lt;="&amp;countrylistsize)+SUM(ISNUMBER(countrylistsize))),0)), ""))</f>
        <v/>
      </c>
      <c r="I626" s="70"/>
      <c r="J626" s="67" t="str">
        <f t="array" aca="1" ref="J626" ca="1">IF($I$1&lt;&gt;"y", "", IFERROR(INDEX(admin1listsize,MATCH(SMALL(NOT(admin1listsize="")*IF(ISNUMBER(admin1listsize),COUNTIF(admin1listsize,"&lt;="&amp;admin1listsize),COUNTIF(admin1listsize,"&lt;="&amp;admin1listsize)+SUM(ISNUMBER(admin1listsize))),ROWS(D$3:D626)+SUM(ISBLANK(admin1listsize))),NOT(admin1listsize="")*IF(ISNUMBER(admin1listsize),COUNTIF(admin1listsize,"&lt;="&amp;admin1listsize),COUNTIF(admin1listsize,"&lt;="&amp;admin1listsize)+SUM(ISNUMBER(admin1listsize))),0)), ""))</f>
        <v/>
      </c>
      <c r="K626" s="71"/>
    </row>
    <row r="627" spans="1:11" s="1" customFormat="1" x14ac:dyDescent="0.25">
      <c r="A627" s="93" t="str">
        <f>IF($I$1&lt;&gt;"y", "", IF(ISBLANK(DATA!D628),"",IF(ISBLANK(DATA!K628),"NO DATA",DATA!K628)))</f>
        <v/>
      </c>
      <c r="B627" s="93" t="str">
        <f>IF($I$1&lt;&gt;"y", "",IF(ISBLANK(DATA!D628),"", IF(ISBLANK(DATA!L628),"NO DATA",DATA!L628)))</f>
        <v/>
      </c>
      <c r="C627" s="93" t="str">
        <f t="shared" si="29"/>
        <v/>
      </c>
      <c r="D627" s="93" t="str">
        <f>IF($I$1&lt;&gt;"y", "", IF(C628="", "", IFERROR(LOOKUP(2,1/(COUNTIF($D$2:D626,mergednames)=0),mergednames), "")))</f>
        <v/>
      </c>
      <c r="E627" s="93" t="str">
        <f t="shared" si="28"/>
        <v/>
      </c>
      <c r="F627" s="93" t="str">
        <f>IF($I$1&lt;&gt;"y", "", IF(A628="", "", IFERROR(LOOKUP(2,1/(COUNTIF($F$2:F626,get_country)=0),get_country), "")))</f>
        <v/>
      </c>
      <c r="G627" s="93" t="str">
        <f t="shared" si="27"/>
        <v/>
      </c>
      <c r="H627" s="67" t="str">
        <f t="array" aca="1" ref="H627" ca="1">IF($I$1&lt;&gt;"y", "", IFERROR(INDEX(countrylistsize,MATCH(SMALL(NOT(countrylistsize="")*IF(ISNUMBER(countrylistsize),COUNTIF(countrylistsize,"&lt;="&amp;countrylistsize),COUNTIF(countrylistsize,"&lt;="&amp;countrylistsize)+SUM(ISNUMBER(countrylistsize))),ROWS(F$3:F627)+SUM(ISBLANK(countrylistsize))),NOT(countrylistsize="")*IF(ISNUMBER(countrylistsize),COUNTIF(countrylistsize,"&lt;="&amp;countrylistsize),COUNTIF(countrylistsize,"&lt;="&amp;countrylistsize)+SUM(ISNUMBER(countrylistsize))),0)), ""))</f>
        <v/>
      </c>
      <c r="I627" s="70"/>
      <c r="J627" s="67" t="str">
        <f t="array" aca="1" ref="J627" ca="1">IF($I$1&lt;&gt;"y", "", IFERROR(INDEX(admin1listsize,MATCH(SMALL(NOT(admin1listsize="")*IF(ISNUMBER(admin1listsize),COUNTIF(admin1listsize,"&lt;="&amp;admin1listsize),COUNTIF(admin1listsize,"&lt;="&amp;admin1listsize)+SUM(ISNUMBER(admin1listsize))),ROWS(D$3:D627)+SUM(ISBLANK(admin1listsize))),NOT(admin1listsize="")*IF(ISNUMBER(admin1listsize),COUNTIF(admin1listsize,"&lt;="&amp;admin1listsize),COUNTIF(admin1listsize,"&lt;="&amp;admin1listsize)+SUM(ISNUMBER(admin1listsize))),0)), ""))</f>
        <v/>
      </c>
      <c r="K627" s="71"/>
    </row>
    <row r="628" spans="1:11" s="1" customFormat="1" x14ac:dyDescent="0.25">
      <c r="A628" s="93" t="str">
        <f>IF($I$1&lt;&gt;"y", "", IF(ISBLANK(DATA!D629),"",IF(ISBLANK(DATA!K629),"NO DATA",DATA!K629)))</f>
        <v/>
      </c>
      <c r="B628" s="93" t="str">
        <f>IF($I$1&lt;&gt;"y", "",IF(ISBLANK(DATA!D629),"", IF(ISBLANK(DATA!L629),"NO DATA",DATA!L629)))</f>
        <v/>
      </c>
      <c r="C628" s="93" t="str">
        <f t="shared" si="29"/>
        <v/>
      </c>
      <c r="D628" s="93" t="str">
        <f>IF($I$1&lt;&gt;"y", "", IF(C629="", "", IFERROR(LOOKUP(2,1/(COUNTIF($D$2:D627,mergednames)=0),mergednames), "")))</f>
        <v/>
      </c>
      <c r="E628" s="93" t="str">
        <f t="shared" si="28"/>
        <v/>
      </c>
      <c r="F628" s="93" t="str">
        <f>IF($I$1&lt;&gt;"y", "", IF(A629="", "", IFERROR(LOOKUP(2,1/(COUNTIF($F$2:F627,get_country)=0),get_country), "")))</f>
        <v/>
      </c>
      <c r="G628" s="93" t="str">
        <f t="shared" si="27"/>
        <v/>
      </c>
      <c r="H628" s="67" t="str">
        <f t="array" aca="1" ref="H628" ca="1">IF($I$1&lt;&gt;"y", "", IFERROR(INDEX(countrylistsize,MATCH(SMALL(NOT(countrylistsize="")*IF(ISNUMBER(countrylistsize),COUNTIF(countrylistsize,"&lt;="&amp;countrylistsize),COUNTIF(countrylistsize,"&lt;="&amp;countrylistsize)+SUM(ISNUMBER(countrylistsize))),ROWS(F$3:F628)+SUM(ISBLANK(countrylistsize))),NOT(countrylistsize="")*IF(ISNUMBER(countrylistsize),COUNTIF(countrylistsize,"&lt;="&amp;countrylistsize),COUNTIF(countrylistsize,"&lt;="&amp;countrylistsize)+SUM(ISNUMBER(countrylistsize))),0)), ""))</f>
        <v/>
      </c>
      <c r="I628" s="70"/>
      <c r="J628" s="67" t="str">
        <f t="array" aca="1" ref="J628" ca="1">IF($I$1&lt;&gt;"y", "", IFERROR(INDEX(admin1listsize,MATCH(SMALL(NOT(admin1listsize="")*IF(ISNUMBER(admin1listsize),COUNTIF(admin1listsize,"&lt;="&amp;admin1listsize),COUNTIF(admin1listsize,"&lt;="&amp;admin1listsize)+SUM(ISNUMBER(admin1listsize))),ROWS(D$3:D628)+SUM(ISBLANK(admin1listsize))),NOT(admin1listsize="")*IF(ISNUMBER(admin1listsize),COUNTIF(admin1listsize,"&lt;="&amp;admin1listsize),COUNTIF(admin1listsize,"&lt;="&amp;admin1listsize)+SUM(ISNUMBER(admin1listsize))),0)), ""))</f>
        <v/>
      </c>
      <c r="K628" s="71"/>
    </row>
    <row r="629" spans="1:11" s="1" customFormat="1" x14ac:dyDescent="0.25">
      <c r="A629" s="93" t="str">
        <f>IF($I$1&lt;&gt;"y", "", IF(ISBLANK(DATA!D630),"",IF(ISBLANK(DATA!K630),"NO DATA",DATA!K630)))</f>
        <v/>
      </c>
      <c r="B629" s="93" t="str">
        <f>IF($I$1&lt;&gt;"y", "",IF(ISBLANK(DATA!D630),"", IF(ISBLANK(DATA!L630),"NO DATA",DATA!L630)))</f>
        <v/>
      </c>
      <c r="C629" s="93" t="str">
        <f t="shared" si="29"/>
        <v/>
      </c>
      <c r="D629" s="93" t="str">
        <f>IF($I$1&lt;&gt;"y", "", IF(C630="", "", IFERROR(LOOKUP(2,1/(COUNTIF($D$2:D628,mergednames)=0),mergednames), "")))</f>
        <v/>
      </c>
      <c r="E629" s="93" t="str">
        <f t="shared" si="28"/>
        <v/>
      </c>
      <c r="F629" s="93" t="str">
        <f>IF($I$1&lt;&gt;"y", "", IF(A630="", "", IFERROR(LOOKUP(2,1/(COUNTIF($F$2:F628,get_country)=0),get_country), "")))</f>
        <v/>
      </c>
      <c r="G629" s="93" t="str">
        <f t="shared" si="27"/>
        <v/>
      </c>
      <c r="H629" s="67" t="str">
        <f t="array" aca="1" ref="H629" ca="1">IF($I$1&lt;&gt;"y", "", IFERROR(INDEX(countrylistsize,MATCH(SMALL(NOT(countrylistsize="")*IF(ISNUMBER(countrylistsize),COUNTIF(countrylistsize,"&lt;="&amp;countrylistsize),COUNTIF(countrylistsize,"&lt;="&amp;countrylistsize)+SUM(ISNUMBER(countrylistsize))),ROWS(F$3:F629)+SUM(ISBLANK(countrylistsize))),NOT(countrylistsize="")*IF(ISNUMBER(countrylistsize),COUNTIF(countrylistsize,"&lt;="&amp;countrylistsize),COUNTIF(countrylistsize,"&lt;="&amp;countrylistsize)+SUM(ISNUMBER(countrylistsize))),0)), ""))</f>
        <v/>
      </c>
      <c r="I629" s="70"/>
      <c r="J629" s="67" t="str">
        <f t="array" aca="1" ref="J629" ca="1">IF($I$1&lt;&gt;"y", "", IFERROR(INDEX(admin1listsize,MATCH(SMALL(NOT(admin1listsize="")*IF(ISNUMBER(admin1listsize),COUNTIF(admin1listsize,"&lt;="&amp;admin1listsize),COUNTIF(admin1listsize,"&lt;="&amp;admin1listsize)+SUM(ISNUMBER(admin1listsize))),ROWS(D$3:D629)+SUM(ISBLANK(admin1listsize))),NOT(admin1listsize="")*IF(ISNUMBER(admin1listsize),COUNTIF(admin1listsize,"&lt;="&amp;admin1listsize),COUNTIF(admin1listsize,"&lt;="&amp;admin1listsize)+SUM(ISNUMBER(admin1listsize))),0)), ""))</f>
        <v/>
      </c>
      <c r="K629" s="71"/>
    </row>
    <row r="630" spans="1:11" s="1" customFormat="1" x14ac:dyDescent="0.25">
      <c r="A630" s="93" t="str">
        <f>IF($I$1&lt;&gt;"y", "", IF(ISBLANK(DATA!D631),"",IF(ISBLANK(DATA!K631),"NO DATA",DATA!K631)))</f>
        <v/>
      </c>
      <c r="B630" s="93" t="str">
        <f>IF($I$1&lt;&gt;"y", "",IF(ISBLANK(DATA!D631),"", IF(ISBLANK(DATA!L631),"NO DATA",DATA!L631)))</f>
        <v/>
      </c>
      <c r="C630" s="93" t="str">
        <f t="shared" si="29"/>
        <v/>
      </c>
      <c r="D630" s="93" t="str">
        <f>IF($I$1&lt;&gt;"y", "", IF(C631="", "", IFERROR(LOOKUP(2,1/(COUNTIF($D$2:D629,mergednames)=0),mergednames), "")))</f>
        <v/>
      </c>
      <c r="E630" s="93" t="str">
        <f t="shared" si="28"/>
        <v/>
      </c>
      <c r="F630" s="93" t="str">
        <f>IF($I$1&lt;&gt;"y", "", IF(A631="", "", IFERROR(LOOKUP(2,1/(COUNTIF($F$2:F629,get_country)=0),get_country), "")))</f>
        <v/>
      </c>
      <c r="G630" s="93" t="str">
        <f t="shared" si="27"/>
        <v/>
      </c>
      <c r="H630" s="67" t="str">
        <f t="array" aca="1" ref="H630" ca="1">IF($I$1&lt;&gt;"y", "", IFERROR(INDEX(countrylistsize,MATCH(SMALL(NOT(countrylistsize="")*IF(ISNUMBER(countrylistsize),COUNTIF(countrylistsize,"&lt;="&amp;countrylistsize),COUNTIF(countrylistsize,"&lt;="&amp;countrylistsize)+SUM(ISNUMBER(countrylistsize))),ROWS(F$3:F630)+SUM(ISBLANK(countrylistsize))),NOT(countrylistsize="")*IF(ISNUMBER(countrylistsize),COUNTIF(countrylistsize,"&lt;="&amp;countrylistsize),COUNTIF(countrylistsize,"&lt;="&amp;countrylistsize)+SUM(ISNUMBER(countrylistsize))),0)), ""))</f>
        <v/>
      </c>
      <c r="I630" s="70"/>
      <c r="J630" s="67" t="str">
        <f t="array" aca="1" ref="J630" ca="1">IF($I$1&lt;&gt;"y", "", IFERROR(INDEX(admin1listsize,MATCH(SMALL(NOT(admin1listsize="")*IF(ISNUMBER(admin1listsize),COUNTIF(admin1listsize,"&lt;="&amp;admin1listsize),COUNTIF(admin1listsize,"&lt;="&amp;admin1listsize)+SUM(ISNUMBER(admin1listsize))),ROWS(D$3:D630)+SUM(ISBLANK(admin1listsize))),NOT(admin1listsize="")*IF(ISNUMBER(admin1listsize),COUNTIF(admin1listsize,"&lt;="&amp;admin1listsize),COUNTIF(admin1listsize,"&lt;="&amp;admin1listsize)+SUM(ISNUMBER(admin1listsize))),0)), ""))</f>
        <v/>
      </c>
      <c r="K630" s="71"/>
    </row>
    <row r="631" spans="1:11" s="1" customFormat="1" x14ac:dyDescent="0.25">
      <c r="A631" s="93" t="str">
        <f>IF($I$1&lt;&gt;"y", "", IF(ISBLANK(DATA!D632),"",IF(ISBLANK(DATA!K632),"NO DATA",DATA!K632)))</f>
        <v/>
      </c>
      <c r="B631" s="93" t="str">
        <f>IF($I$1&lt;&gt;"y", "",IF(ISBLANK(DATA!D632),"", IF(ISBLANK(DATA!L632),"NO DATA",DATA!L632)))</f>
        <v/>
      </c>
      <c r="C631" s="93" t="str">
        <f t="shared" si="29"/>
        <v/>
      </c>
      <c r="D631" s="93" t="str">
        <f>IF($I$1&lt;&gt;"y", "", IF(C632="", "", IFERROR(LOOKUP(2,1/(COUNTIF($D$2:D630,mergednames)=0),mergednames), "")))</f>
        <v/>
      </c>
      <c r="E631" s="93" t="str">
        <f t="shared" si="28"/>
        <v/>
      </c>
      <c r="F631" s="93" t="str">
        <f>IF($I$1&lt;&gt;"y", "", IF(A632="", "", IFERROR(LOOKUP(2,1/(COUNTIF($F$2:F630,get_country)=0),get_country), "")))</f>
        <v/>
      </c>
      <c r="G631" s="93" t="str">
        <f t="shared" si="27"/>
        <v/>
      </c>
      <c r="H631" s="67" t="str">
        <f t="array" aca="1" ref="H631" ca="1">IF($I$1&lt;&gt;"y", "", IFERROR(INDEX(countrylistsize,MATCH(SMALL(NOT(countrylistsize="")*IF(ISNUMBER(countrylistsize),COUNTIF(countrylistsize,"&lt;="&amp;countrylistsize),COUNTIF(countrylistsize,"&lt;="&amp;countrylistsize)+SUM(ISNUMBER(countrylistsize))),ROWS(F$3:F631)+SUM(ISBLANK(countrylistsize))),NOT(countrylistsize="")*IF(ISNUMBER(countrylistsize),COUNTIF(countrylistsize,"&lt;="&amp;countrylistsize),COUNTIF(countrylistsize,"&lt;="&amp;countrylistsize)+SUM(ISNUMBER(countrylistsize))),0)), ""))</f>
        <v/>
      </c>
      <c r="I631" s="70"/>
      <c r="J631" s="67" t="str">
        <f t="array" aca="1" ref="J631" ca="1">IF($I$1&lt;&gt;"y", "", IFERROR(INDEX(admin1listsize,MATCH(SMALL(NOT(admin1listsize="")*IF(ISNUMBER(admin1listsize),COUNTIF(admin1listsize,"&lt;="&amp;admin1listsize),COUNTIF(admin1listsize,"&lt;="&amp;admin1listsize)+SUM(ISNUMBER(admin1listsize))),ROWS(D$3:D631)+SUM(ISBLANK(admin1listsize))),NOT(admin1listsize="")*IF(ISNUMBER(admin1listsize),COUNTIF(admin1listsize,"&lt;="&amp;admin1listsize),COUNTIF(admin1listsize,"&lt;="&amp;admin1listsize)+SUM(ISNUMBER(admin1listsize))),0)), ""))</f>
        <v/>
      </c>
      <c r="K631" s="71"/>
    </row>
    <row r="632" spans="1:11" s="1" customFormat="1" x14ac:dyDescent="0.25">
      <c r="A632" s="93" t="str">
        <f>IF($I$1&lt;&gt;"y", "", IF(ISBLANK(DATA!D633),"",IF(ISBLANK(DATA!K633),"NO DATA",DATA!K633)))</f>
        <v/>
      </c>
      <c r="B632" s="93" t="str">
        <f>IF($I$1&lt;&gt;"y", "",IF(ISBLANK(DATA!D633),"", IF(ISBLANK(DATA!L633),"NO DATA",DATA!L633)))</f>
        <v/>
      </c>
      <c r="C632" s="93" t="str">
        <f t="shared" si="29"/>
        <v/>
      </c>
      <c r="D632" s="93" t="str">
        <f>IF($I$1&lt;&gt;"y", "", IF(C633="", "", IFERROR(LOOKUP(2,1/(COUNTIF($D$2:D631,mergednames)=0),mergednames), "")))</f>
        <v/>
      </c>
      <c r="E632" s="93" t="str">
        <f t="shared" si="28"/>
        <v/>
      </c>
      <c r="F632" s="93" t="str">
        <f>IF($I$1&lt;&gt;"y", "", IF(A633="", "", IFERROR(LOOKUP(2,1/(COUNTIF($F$2:F631,get_country)=0),get_country), "")))</f>
        <v/>
      </c>
      <c r="G632" s="93" t="str">
        <f t="shared" si="27"/>
        <v/>
      </c>
      <c r="H632" s="67" t="str">
        <f t="array" aca="1" ref="H632" ca="1">IF($I$1&lt;&gt;"y", "", IFERROR(INDEX(countrylistsize,MATCH(SMALL(NOT(countrylistsize="")*IF(ISNUMBER(countrylistsize),COUNTIF(countrylistsize,"&lt;="&amp;countrylistsize),COUNTIF(countrylistsize,"&lt;="&amp;countrylistsize)+SUM(ISNUMBER(countrylistsize))),ROWS(F$3:F632)+SUM(ISBLANK(countrylistsize))),NOT(countrylistsize="")*IF(ISNUMBER(countrylistsize),COUNTIF(countrylistsize,"&lt;="&amp;countrylistsize),COUNTIF(countrylistsize,"&lt;="&amp;countrylistsize)+SUM(ISNUMBER(countrylistsize))),0)), ""))</f>
        <v/>
      </c>
      <c r="I632" s="70"/>
      <c r="J632" s="67" t="str">
        <f t="array" aca="1" ref="J632" ca="1">IF($I$1&lt;&gt;"y", "", IFERROR(INDEX(admin1listsize,MATCH(SMALL(NOT(admin1listsize="")*IF(ISNUMBER(admin1listsize),COUNTIF(admin1listsize,"&lt;="&amp;admin1listsize),COUNTIF(admin1listsize,"&lt;="&amp;admin1listsize)+SUM(ISNUMBER(admin1listsize))),ROWS(D$3:D632)+SUM(ISBLANK(admin1listsize))),NOT(admin1listsize="")*IF(ISNUMBER(admin1listsize),COUNTIF(admin1listsize,"&lt;="&amp;admin1listsize),COUNTIF(admin1listsize,"&lt;="&amp;admin1listsize)+SUM(ISNUMBER(admin1listsize))),0)), ""))</f>
        <v/>
      </c>
      <c r="K632" s="71"/>
    </row>
    <row r="633" spans="1:11" s="1" customFormat="1" x14ac:dyDescent="0.25">
      <c r="A633" s="93" t="str">
        <f>IF($I$1&lt;&gt;"y", "", IF(ISBLANK(DATA!D634),"",IF(ISBLANK(DATA!K634),"NO DATA",DATA!K634)))</f>
        <v/>
      </c>
      <c r="B633" s="93" t="str">
        <f>IF($I$1&lt;&gt;"y", "",IF(ISBLANK(DATA!D634),"", IF(ISBLANK(DATA!L634),"NO DATA",DATA!L634)))</f>
        <v/>
      </c>
      <c r="C633" s="93" t="str">
        <f t="shared" si="29"/>
        <v/>
      </c>
      <c r="D633" s="93" t="str">
        <f>IF($I$1&lt;&gt;"y", "", IF(C634="", "", IFERROR(LOOKUP(2,1/(COUNTIF($D$2:D632,mergednames)=0),mergednames), "")))</f>
        <v/>
      </c>
      <c r="E633" s="93" t="str">
        <f t="shared" si="28"/>
        <v/>
      </c>
      <c r="F633" s="93" t="str">
        <f>IF($I$1&lt;&gt;"y", "", IF(A634="", "", IFERROR(LOOKUP(2,1/(COUNTIF($F$2:F632,get_country)=0),get_country), "")))</f>
        <v/>
      </c>
      <c r="G633" s="93" t="str">
        <f t="shared" si="27"/>
        <v/>
      </c>
      <c r="H633" s="67" t="str">
        <f t="array" aca="1" ref="H633" ca="1">IF($I$1&lt;&gt;"y", "", IFERROR(INDEX(countrylistsize,MATCH(SMALL(NOT(countrylistsize="")*IF(ISNUMBER(countrylistsize),COUNTIF(countrylistsize,"&lt;="&amp;countrylistsize),COUNTIF(countrylistsize,"&lt;="&amp;countrylistsize)+SUM(ISNUMBER(countrylistsize))),ROWS(F$3:F633)+SUM(ISBLANK(countrylistsize))),NOT(countrylistsize="")*IF(ISNUMBER(countrylistsize),COUNTIF(countrylistsize,"&lt;="&amp;countrylistsize),COUNTIF(countrylistsize,"&lt;="&amp;countrylistsize)+SUM(ISNUMBER(countrylistsize))),0)), ""))</f>
        <v/>
      </c>
      <c r="I633" s="70"/>
      <c r="J633" s="67" t="str">
        <f t="array" aca="1" ref="J633" ca="1">IF($I$1&lt;&gt;"y", "", IFERROR(INDEX(admin1listsize,MATCH(SMALL(NOT(admin1listsize="")*IF(ISNUMBER(admin1listsize),COUNTIF(admin1listsize,"&lt;="&amp;admin1listsize),COUNTIF(admin1listsize,"&lt;="&amp;admin1listsize)+SUM(ISNUMBER(admin1listsize))),ROWS(D$3:D633)+SUM(ISBLANK(admin1listsize))),NOT(admin1listsize="")*IF(ISNUMBER(admin1listsize),COUNTIF(admin1listsize,"&lt;="&amp;admin1listsize),COUNTIF(admin1listsize,"&lt;="&amp;admin1listsize)+SUM(ISNUMBER(admin1listsize))),0)), ""))</f>
        <v/>
      </c>
      <c r="K633" s="71"/>
    </row>
    <row r="634" spans="1:11" s="1" customFormat="1" x14ac:dyDescent="0.25">
      <c r="A634" s="93" t="str">
        <f>IF($I$1&lt;&gt;"y", "", IF(ISBLANK(DATA!D635),"",IF(ISBLANK(DATA!K635),"NO DATA",DATA!K635)))</f>
        <v/>
      </c>
      <c r="B634" s="93" t="str">
        <f>IF($I$1&lt;&gt;"y", "",IF(ISBLANK(DATA!D635),"", IF(ISBLANK(DATA!L635),"NO DATA",DATA!L635)))</f>
        <v/>
      </c>
      <c r="C634" s="93" t="str">
        <f t="shared" si="29"/>
        <v/>
      </c>
      <c r="D634" s="93" t="str">
        <f>IF($I$1&lt;&gt;"y", "", IF(C635="", "", IFERROR(LOOKUP(2,1/(COUNTIF($D$2:D633,mergednames)=0),mergednames), "")))</f>
        <v/>
      </c>
      <c r="E634" s="93" t="str">
        <f t="shared" si="28"/>
        <v/>
      </c>
      <c r="F634" s="93" t="str">
        <f>IF($I$1&lt;&gt;"y", "", IF(A635="", "", IFERROR(LOOKUP(2,1/(COUNTIF($F$2:F633,get_country)=0),get_country), "")))</f>
        <v/>
      </c>
      <c r="G634" s="93" t="str">
        <f t="shared" si="27"/>
        <v/>
      </c>
      <c r="H634" s="67" t="str">
        <f t="array" aca="1" ref="H634" ca="1">IF($I$1&lt;&gt;"y", "", IFERROR(INDEX(countrylistsize,MATCH(SMALL(NOT(countrylistsize="")*IF(ISNUMBER(countrylistsize),COUNTIF(countrylistsize,"&lt;="&amp;countrylistsize),COUNTIF(countrylistsize,"&lt;="&amp;countrylistsize)+SUM(ISNUMBER(countrylistsize))),ROWS(F$3:F634)+SUM(ISBLANK(countrylistsize))),NOT(countrylistsize="")*IF(ISNUMBER(countrylistsize),COUNTIF(countrylistsize,"&lt;="&amp;countrylistsize),COUNTIF(countrylistsize,"&lt;="&amp;countrylistsize)+SUM(ISNUMBER(countrylistsize))),0)), ""))</f>
        <v/>
      </c>
      <c r="I634" s="70"/>
      <c r="J634" s="67" t="str">
        <f t="array" aca="1" ref="J634" ca="1">IF($I$1&lt;&gt;"y", "", IFERROR(INDEX(admin1listsize,MATCH(SMALL(NOT(admin1listsize="")*IF(ISNUMBER(admin1listsize),COUNTIF(admin1listsize,"&lt;="&amp;admin1listsize),COUNTIF(admin1listsize,"&lt;="&amp;admin1listsize)+SUM(ISNUMBER(admin1listsize))),ROWS(D$3:D634)+SUM(ISBLANK(admin1listsize))),NOT(admin1listsize="")*IF(ISNUMBER(admin1listsize),COUNTIF(admin1listsize,"&lt;="&amp;admin1listsize),COUNTIF(admin1listsize,"&lt;="&amp;admin1listsize)+SUM(ISNUMBER(admin1listsize))),0)), ""))</f>
        <v/>
      </c>
      <c r="K634" s="71"/>
    </row>
    <row r="635" spans="1:11" s="1" customFormat="1" x14ac:dyDescent="0.25">
      <c r="A635" s="93" t="str">
        <f>IF($I$1&lt;&gt;"y", "", IF(ISBLANK(DATA!D636),"",IF(ISBLANK(DATA!K636),"NO DATA",DATA!K636)))</f>
        <v/>
      </c>
      <c r="B635" s="93" t="str">
        <f>IF($I$1&lt;&gt;"y", "",IF(ISBLANK(DATA!D636),"", IF(ISBLANK(DATA!L636),"NO DATA",DATA!L636)))</f>
        <v/>
      </c>
      <c r="C635" s="93" t="str">
        <f t="shared" si="29"/>
        <v/>
      </c>
      <c r="D635" s="93" t="str">
        <f>IF($I$1&lt;&gt;"y", "", IF(C636="", "", IFERROR(LOOKUP(2,1/(COUNTIF($D$2:D634,mergednames)=0),mergednames), "")))</f>
        <v/>
      </c>
      <c r="E635" s="93" t="str">
        <f t="shared" si="28"/>
        <v/>
      </c>
      <c r="F635" s="93" t="str">
        <f>IF($I$1&lt;&gt;"y", "", IF(A636="", "", IFERROR(LOOKUP(2,1/(COUNTIF($F$2:F634,get_country)=0),get_country), "")))</f>
        <v/>
      </c>
      <c r="G635" s="93" t="str">
        <f t="shared" si="27"/>
        <v/>
      </c>
      <c r="H635" s="67" t="str">
        <f t="array" aca="1" ref="H635" ca="1">IF($I$1&lt;&gt;"y", "", IFERROR(INDEX(countrylistsize,MATCH(SMALL(NOT(countrylistsize="")*IF(ISNUMBER(countrylistsize),COUNTIF(countrylistsize,"&lt;="&amp;countrylistsize),COUNTIF(countrylistsize,"&lt;="&amp;countrylistsize)+SUM(ISNUMBER(countrylistsize))),ROWS(F$3:F635)+SUM(ISBLANK(countrylistsize))),NOT(countrylistsize="")*IF(ISNUMBER(countrylistsize),COUNTIF(countrylistsize,"&lt;="&amp;countrylistsize),COUNTIF(countrylistsize,"&lt;="&amp;countrylistsize)+SUM(ISNUMBER(countrylistsize))),0)), ""))</f>
        <v/>
      </c>
      <c r="I635" s="70"/>
      <c r="J635" s="67" t="str">
        <f t="array" aca="1" ref="J635" ca="1">IF($I$1&lt;&gt;"y", "", IFERROR(INDEX(admin1listsize,MATCH(SMALL(NOT(admin1listsize="")*IF(ISNUMBER(admin1listsize),COUNTIF(admin1listsize,"&lt;="&amp;admin1listsize),COUNTIF(admin1listsize,"&lt;="&amp;admin1listsize)+SUM(ISNUMBER(admin1listsize))),ROWS(D$3:D635)+SUM(ISBLANK(admin1listsize))),NOT(admin1listsize="")*IF(ISNUMBER(admin1listsize),COUNTIF(admin1listsize,"&lt;="&amp;admin1listsize),COUNTIF(admin1listsize,"&lt;="&amp;admin1listsize)+SUM(ISNUMBER(admin1listsize))),0)), ""))</f>
        <v/>
      </c>
      <c r="K635" s="71"/>
    </row>
    <row r="636" spans="1:11" s="1" customFormat="1" x14ac:dyDescent="0.25">
      <c r="A636" s="93" t="str">
        <f>IF($I$1&lt;&gt;"y", "", IF(ISBLANK(DATA!D637),"",IF(ISBLANK(DATA!K637),"NO DATA",DATA!K637)))</f>
        <v/>
      </c>
      <c r="B636" s="93" t="str">
        <f>IF($I$1&lt;&gt;"y", "",IF(ISBLANK(DATA!D637),"", IF(ISBLANK(DATA!L637),"NO DATA",DATA!L637)))</f>
        <v/>
      </c>
      <c r="C636" s="93" t="str">
        <f t="shared" si="29"/>
        <v/>
      </c>
      <c r="D636" s="93" t="str">
        <f>IF($I$1&lt;&gt;"y", "", IF(C637="", "", IFERROR(LOOKUP(2,1/(COUNTIF($D$2:D635,mergednames)=0),mergednames), "")))</f>
        <v/>
      </c>
      <c r="E636" s="93" t="str">
        <f t="shared" si="28"/>
        <v/>
      </c>
      <c r="F636" s="93" t="str">
        <f>IF($I$1&lt;&gt;"y", "", IF(A637="", "", IFERROR(LOOKUP(2,1/(COUNTIF($F$2:F635,get_country)=0),get_country), "")))</f>
        <v/>
      </c>
      <c r="G636" s="93" t="str">
        <f t="shared" si="27"/>
        <v/>
      </c>
      <c r="H636" s="67" t="str">
        <f t="array" aca="1" ref="H636" ca="1">IF($I$1&lt;&gt;"y", "", IFERROR(INDEX(countrylistsize,MATCH(SMALL(NOT(countrylistsize="")*IF(ISNUMBER(countrylistsize),COUNTIF(countrylistsize,"&lt;="&amp;countrylistsize),COUNTIF(countrylistsize,"&lt;="&amp;countrylistsize)+SUM(ISNUMBER(countrylistsize))),ROWS(F$3:F636)+SUM(ISBLANK(countrylistsize))),NOT(countrylistsize="")*IF(ISNUMBER(countrylistsize),COUNTIF(countrylistsize,"&lt;="&amp;countrylistsize),COUNTIF(countrylistsize,"&lt;="&amp;countrylistsize)+SUM(ISNUMBER(countrylistsize))),0)), ""))</f>
        <v/>
      </c>
      <c r="I636" s="70"/>
      <c r="J636" s="67" t="str">
        <f t="array" aca="1" ref="J636" ca="1">IF($I$1&lt;&gt;"y", "", IFERROR(INDEX(admin1listsize,MATCH(SMALL(NOT(admin1listsize="")*IF(ISNUMBER(admin1listsize),COUNTIF(admin1listsize,"&lt;="&amp;admin1listsize),COUNTIF(admin1listsize,"&lt;="&amp;admin1listsize)+SUM(ISNUMBER(admin1listsize))),ROWS(D$3:D636)+SUM(ISBLANK(admin1listsize))),NOT(admin1listsize="")*IF(ISNUMBER(admin1listsize),COUNTIF(admin1listsize,"&lt;="&amp;admin1listsize),COUNTIF(admin1listsize,"&lt;="&amp;admin1listsize)+SUM(ISNUMBER(admin1listsize))),0)), ""))</f>
        <v/>
      </c>
      <c r="K636" s="71"/>
    </row>
    <row r="637" spans="1:11" s="1" customFormat="1" x14ac:dyDescent="0.25">
      <c r="A637" s="93" t="str">
        <f>IF($I$1&lt;&gt;"y", "", IF(ISBLANK(DATA!D638),"",IF(ISBLANK(DATA!K638),"NO DATA",DATA!K638)))</f>
        <v/>
      </c>
      <c r="B637" s="93" t="str">
        <f>IF($I$1&lt;&gt;"y", "",IF(ISBLANK(DATA!D638),"", IF(ISBLANK(DATA!L638),"NO DATA",DATA!L638)))</f>
        <v/>
      </c>
      <c r="C637" s="93" t="str">
        <f t="shared" si="29"/>
        <v/>
      </c>
      <c r="D637" s="93" t="str">
        <f>IF($I$1&lt;&gt;"y", "", IF(C638="", "", IFERROR(LOOKUP(2,1/(COUNTIF($D$2:D636,mergednames)=0),mergednames), "")))</f>
        <v/>
      </c>
      <c r="E637" s="93" t="str">
        <f t="shared" si="28"/>
        <v/>
      </c>
      <c r="F637" s="93" t="str">
        <f>IF($I$1&lt;&gt;"y", "", IF(A638="", "", IFERROR(LOOKUP(2,1/(COUNTIF($F$2:F636,get_country)=0),get_country), "")))</f>
        <v/>
      </c>
      <c r="G637" s="93" t="str">
        <f t="shared" si="27"/>
        <v/>
      </c>
      <c r="H637" s="67" t="str">
        <f t="array" aca="1" ref="H637" ca="1">IF($I$1&lt;&gt;"y", "", IFERROR(INDEX(countrylistsize,MATCH(SMALL(NOT(countrylistsize="")*IF(ISNUMBER(countrylistsize),COUNTIF(countrylistsize,"&lt;="&amp;countrylistsize),COUNTIF(countrylistsize,"&lt;="&amp;countrylistsize)+SUM(ISNUMBER(countrylistsize))),ROWS(F$3:F637)+SUM(ISBLANK(countrylistsize))),NOT(countrylistsize="")*IF(ISNUMBER(countrylistsize),COUNTIF(countrylistsize,"&lt;="&amp;countrylistsize),COUNTIF(countrylistsize,"&lt;="&amp;countrylistsize)+SUM(ISNUMBER(countrylistsize))),0)), ""))</f>
        <v/>
      </c>
      <c r="I637" s="70"/>
      <c r="J637" s="67" t="str">
        <f t="array" aca="1" ref="J637" ca="1">IF($I$1&lt;&gt;"y", "", IFERROR(INDEX(admin1listsize,MATCH(SMALL(NOT(admin1listsize="")*IF(ISNUMBER(admin1listsize),COUNTIF(admin1listsize,"&lt;="&amp;admin1listsize),COUNTIF(admin1listsize,"&lt;="&amp;admin1listsize)+SUM(ISNUMBER(admin1listsize))),ROWS(D$3:D637)+SUM(ISBLANK(admin1listsize))),NOT(admin1listsize="")*IF(ISNUMBER(admin1listsize),COUNTIF(admin1listsize,"&lt;="&amp;admin1listsize),COUNTIF(admin1listsize,"&lt;="&amp;admin1listsize)+SUM(ISNUMBER(admin1listsize))),0)), ""))</f>
        <v/>
      </c>
      <c r="K637" s="71"/>
    </row>
    <row r="638" spans="1:11" s="1" customFormat="1" x14ac:dyDescent="0.25">
      <c r="A638" s="93" t="str">
        <f>IF($I$1&lt;&gt;"y", "", IF(ISBLANK(DATA!D639),"",IF(ISBLANK(DATA!K639),"NO DATA",DATA!K639)))</f>
        <v/>
      </c>
      <c r="B638" s="93" t="str">
        <f>IF($I$1&lt;&gt;"y", "",IF(ISBLANK(DATA!D639),"", IF(ISBLANK(DATA!L639),"NO DATA",DATA!L639)))</f>
        <v/>
      </c>
      <c r="C638" s="93" t="str">
        <f t="shared" si="29"/>
        <v/>
      </c>
      <c r="D638" s="93" t="str">
        <f>IF($I$1&lt;&gt;"y", "", IF(C639="", "", IFERROR(LOOKUP(2,1/(COUNTIF($D$2:D637,mergednames)=0),mergednames), "")))</f>
        <v/>
      </c>
      <c r="E638" s="93" t="str">
        <f t="shared" si="28"/>
        <v/>
      </c>
      <c r="F638" s="93" t="str">
        <f>IF($I$1&lt;&gt;"y", "", IF(A639="", "", IFERROR(LOOKUP(2,1/(COUNTIF($F$2:F637,get_country)=0),get_country), "")))</f>
        <v/>
      </c>
      <c r="G638" s="93" t="str">
        <f t="shared" si="27"/>
        <v/>
      </c>
      <c r="H638" s="67" t="str">
        <f t="array" aca="1" ref="H638" ca="1">IF($I$1&lt;&gt;"y", "", IFERROR(INDEX(countrylistsize,MATCH(SMALL(NOT(countrylistsize="")*IF(ISNUMBER(countrylistsize),COUNTIF(countrylistsize,"&lt;="&amp;countrylistsize),COUNTIF(countrylistsize,"&lt;="&amp;countrylistsize)+SUM(ISNUMBER(countrylistsize))),ROWS(F$3:F638)+SUM(ISBLANK(countrylistsize))),NOT(countrylistsize="")*IF(ISNUMBER(countrylistsize),COUNTIF(countrylistsize,"&lt;="&amp;countrylistsize),COUNTIF(countrylistsize,"&lt;="&amp;countrylistsize)+SUM(ISNUMBER(countrylistsize))),0)), ""))</f>
        <v/>
      </c>
      <c r="I638" s="70"/>
      <c r="J638" s="67" t="str">
        <f t="array" aca="1" ref="J638" ca="1">IF($I$1&lt;&gt;"y", "", IFERROR(INDEX(admin1listsize,MATCH(SMALL(NOT(admin1listsize="")*IF(ISNUMBER(admin1listsize),COUNTIF(admin1listsize,"&lt;="&amp;admin1listsize),COUNTIF(admin1listsize,"&lt;="&amp;admin1listsize)+SUM(ISNUMBER(admin1listsize))),ROWS(D$3:D638)+SUM(ISBLANK(admin1listsize))),NOT(admin1listsize="")*IF(ISNUMBER(admin1listsize),COUNTIF(admin1listsize,"&lt;="&amp;admin1listsize),COUNTIF(admin1listsize,"&lt;="&amp;admin1listsize)+SUM(ISNUMBER(admin1listsize))),0)), ""))</f>
        <v/>
      </c>
      <c r="K638" s="71"/>
    </row>
    <row r="639" spans="1:11" s="1" customFormat="1" x14ac:dyDescent="0.25">
      <c r="A639" s="93" t="str">
        <f>IF($I$1&lt;&gt;"y", "", IF(ISBLANK(DATA!D640),"",IF(ISBLANK(DATA!K640),"NO DATA",DATA!K640)))</f>
        <v/>
      </c>
      <c r="B639" s="93" t="str">
        <f>IF($I$1&lt;&gt;"y", "",IF(ISBLANK(DATA!D640),"", IF(ISBLANK(DATA!L640),"NO DATA",DATA!L640)))</f>
        <v/>
      </c>
      <c r="C639" s="93" t="str">
        <f t="shared" si="29"/>
        <v/>
      </c>
      <c r="D639" s="93" t="str">
        <f>IF($I$1&lt;&gt;"y", "", IF(C640="", "", IFERROR(LOOKUP(2,1/(COUNTIF($D$2:D638,mergednames)=0),mergednames), "")))</f>
        <v/>
      </c>
      <c r="E639" s="93" t="str">
        <f t="shared" si="28"/>
        <v/>
      </c>
      <c r="F639" s="93" t="str">
        <f>IF($I$1&lt;&gt;"y", "", IF(A640="", "", IFERROR(LOOKUP(2,1/(COUNTIF($F$2:F638,get_country)=0),get_country), "")))</f>
        <v/>
      </c>
      <c r="G639" s="93" t="str">
        <f t="shared" si="27"/>
        <v/>
      </c>
      <c r="H639" s="67" t="str">
        <f t="array" aca="1" ref="H639" ca="1">IF($I$1&lt;&gt;"y", "", IFERROR(INDEX(countrylistsize,MATCH(SMALL(NOT(countrylistsize="")*IF(ISNUMBER(countrylistsize),COUNTIF(countrylistsize,"&lt;="&amp;countrylistsize),COUNTIF(countrylistsize,"&lt;="&amp;countrylistsize)+SUM(ISNUMBER(countrylistsize))),ROWS(F$3:F639)+SUM(ISBLANK(countrylistsize))),NOT(countrylistsize="")*IF(ISNUMBER(countrylistsize),COUNTIF(countrylistsize,"&lt;="&amp;countrylistsize),COUNTIF(countrylistsize,"&lt;="&amp;countrylistsize)+SUM(ISNUMBER(countrylistsize))),0)), ""))</f>
        <v/>
      </c>
      <c r="I639" s="70"/>
      <c r="J639" s="67" t="str">
        <f t="array" aca="1" ref="J639" ca="1">IF($I$1&lt;&gt;"y", "", IFERROR(INDEX(admin1listsize,MATCH(SMALL(NOT(admin1listsize="")*IF(ISNUMBER(admin1listsize),COUNTIF(admin1listsize,"&lt;="&amp;admin1listsize),COUNTIF(admin1listsize,"&lt;="&amp;admin1listsize)+SUM(ISNUMBER(admin1listsize))),ROWS(D$3:D639)+SUM(ISBLANK(admin1listsize))),NOT(admin1listsize="")*IF(ISNUMBER(admin1listsize),COUNTIF(admin1listsize,"&lt;="&amp;admin1listsize),COUNTIF(admin1listsize,"&lt;="&amp;admin1listsize)+SUM(ISNUMBER(admin1listsize))),0)), ""))</f>
        <v/>
      </c>
      <c r="K639" s="71"/>
    </row>
    <row r="640" spans="1:11" s="1" customFormat="1" x14ac:dyDescent="0.25">
      <c r="A640" s="93" t="str">
        <f>IF($I$1&lt;&gt;"y", "", IF(ISBLANK(DATA!D641),"",IF(ISBLANK(DATA!K641),"NO DATA",DATA!K641)))</f>
        <v/>
      </c>
      <c r="B640" s="93" t="str">
        <f>IF($I$1&lt;&gt;"y", "",IF(ISBLANK(DATA!D641),"", IF(ISBLANK(DATA!L641),"NO DATA",DATA!L641)))</f>
        <v/>
      </c>
      <c r="C640" s="93" t="str">
        <f t="shared" si="29"/>
        <v/>
      </c>
      <c r="D640" s="93" t="str">
        <f>IF($I$1&lt;&gt;"y", "", IF(C641="", "", IFERROR(LOOKUP(2,1/(COUNTIF($D$2:D639,mergednames)=0),mergednames), "")))</f>
        <v/>
      </c>
      <c r="E640" s="93" t="str">
        <f t="shared" si="28"/>
        <v/>
      </c>
      <c r="F640" s="93" t="str">
        <f>IF($I$1&lt;&gt;"y", "", IF(A641="", "", IFERROR(LOOKUP(2,1/(COUNTIF($F$2:F639,get_country)=0),get_country), "")))</f>
        <v/>
      </c>
      <c r="G640" s="93" t="str">
        <f t="shared" si="27"/>
        <v/>
      </c>
      <c r="H640" s="67" t="str">
        <f t="array" aca="1" ref="H640" ca="1">IF($I$1&lt;&gt;"y", "", IFERROR(INDEX(countrylistsize,MATCH(SMALL(NOT(countrylistsize="")*IF(ISNUMBER(countrylistsize),COUNTIF(countrylistsize,"&lt;="&amp;countrylistsize),COUNTIF(countrylistsize,"&lt;="&amp;countrylistsize)+SUM(ISNUMBER(countrylistsize))),ROWS(F$3:F640)+SUM(ISBLANK(countrylistsize))),NOT(countrylistsize="")*IF(ISNUMBER(countrylistsize),COUNTIF(countrylistsize,"&lt;="&amp;countrylistsize),COUNTIF(countrylistsize,"&lt;="&amp;countrylistsize)+SUM(ISNUMBER(countrylistsize))),0)), ""))</f>
        <v/>
      </c>
      <c r="I640" s="70"/>
      <c r="J640" s="67" t="str">
        <f t="array" aca="1" ref="J640" ca="1">IF($I$1&lt;&gt;"y", "", IFERROR(INDEX(admin1listsize,MATCH(SMALL(NOT(admin1listsize="")*IF(ISNUMBER(admin1listsize),COUNTIF(admin1listsize,"&lt;="&amp;admin1listsize),COUNTIF(admin1listsize,"&lt;="&amp;admin1listsize)+SUM(ISNUMBER(admin1listsize))),ROWS(D$3:D640)+SUM(ISBLANK(admin1listsize))),NOT(admin1listsize="")*IF(ISNUMBER(admin1listsize),COUNTIF(admin1listsize,"&lt;="&amp;admin1listsize),COUNTIF(admin1listsize,"&lt;="&amp;admin1listsize)+SUM(ISNUMBER(admin1listsize))),0)), ""))</f>
        <v/>
      </c>
      <c r="K640" s="71"/>
    </row>
    <row r="641" spans="1:11" s="1" customFormat="1" x14ac:dyDescent="0.25">
      <c r="A641" s="93" t="str">
        <f>IF($I$1&lt;&gt;"y", "", IF(ISBLANK(DATA!D642),"",IF(ISBLANK(DATA!K642),"NO DATA",DATA!K642)))</f>
        <v/>
      </c>
      <c r="B641" s="93" t="str">
        <f>IF($I$1&lt;&gt;"y", "",IF(ISBLANK(DATA!D642),"", IF(ISBLANK(DATA!L642),"NO DATA",DATA!L642)))</f>
        <v/>
      </c>
      <c r="C641" s="93" t="str">
        <f t="shared" si="29"/>
        <v/>
      </c>
      <c r="D641" s="93" t="str">
        <f>IF($I$1&lt;&gt;"y", "", IF(C642="", "", IFERROR(LOOKUP(2,1/(COUNTIF($D$2:D640,mergednames)=0),mergednames), "")))</f>
        <v/>
      </c>
      <c r="E641" s="93" t="str">
        <f t="shared" si="28"/>
        <v/>
      </c>
      <c r="F641" s="93" t="str">
        <f>IF($I$1&lt;&gt;"y", "", IF(A642="", "", IFERROR(LOOKUP(2,1/(COUNTIF($F$2:F640,get_country)=0),get_country), "")))</f>
        <v/>
      </c>
      <c r="G641" s="93" t="str">
        <f t="shared" si="27"/>
        <v/>
      </c>
      <c r="H641" s="67" t="str">
        <f t="array" aca="1" ref="H641" ca="1">IF($I$1&lt;&gt;"y", "", IFERROR(INDEX(countrylistsize,MATCH(SMALL(NOT(countrylistsize="")*IF(ISNUMBER(countrylistsize),COUNTIF(countrylistsize,"&lt;="&amp;countrylistsize),COUNTIF(countrylistsize,"&lt;="&amp;countrylistsize)+SUM(ISNUMBER(countrylistsize))),ROWS(F$3:F641)+SUM(ISBLANK(countrylistsize))),NOT(countrylistsize="")*IF(ISNUMBER(countrylistsize),COUNTIF(countrylistsize,"&lt;="&amp;countrylistsize),COUNTIF(countrylistsize,"&lt;="&amp;countrylistsize)+SUM(ISNUMBER(countrylistsize))),0)), ""))</f>
        <v/>
      </c>
      <c r="I641" s="70"/>
      <c r="J641" s="67" t="str">
        <f t="array" aca="1" ref="J641" ca="1">IF($I$1&lt;&gt;"y", "", IFERROR(INDEX(admin1listsize,MATCH(SMALL(NOT(admin1listsize="")*IF(ISNUMBER(admin1listsize),COUNTIF(admin1listsize,"&lt;="&amp;admin1listsize),COUNTIF(admin1listsize,"&lt;="&amp;admin1listsize)+SUM(ISNUMBER(admin1listsize))),ROWS(D$3:D641)+SUM(ISBLANK(admin1listsize))),NOT(admin1listsize="")*IF(ISNUMBER(admin1listsize),COUNTIF(admin1listsize,"&lt;="&amp;admin1listsize),COUNTIF(admin1listsize,"&lt;="&amp;admin1listsize)+SUM(ISNUMBER(admin1listsize))),0)), ""))</f>
        <v/>
      </c>
      <c r="K641" s="71"/>
    </row>
    <row r="642" spans="1:11" s="1" customFormat="1" x14ac:dyDescent="0.25">
      <c r="A642" s="93" t="str">
        <f>IF($I$1&lt;&gt;"y", "", IF(ISBLANK(DATA!D643),"",IF(ISBLANK(DATA!K643),"NO DATA",DATA!K643)))</f>
        <v/>
      </c>
      <c r="B642" s="93" t="str">
        <f>IF($I$1&lt;&gt;"y", "",IF(ISBLANK(DATA!D643),"", IF(ISBLANK(DATA!L643),"NO DATA",DATA!L643)))</f>
        <v/>
      </c>
      <c r="C642" s="93" t="str">
        <f t="shared" si="29"/>
        <v/>
      </c>
      <c r="D642" s="93" t="str">
        <f>IF($I$1&lt;&gt;"y", "", IF(C643="", "", IFERROR(LOOKUP(2,1/(COUNTIF($D$2:D641,mergednames)=0),mergednames), "")))</f>
        <v/>
      </c>
      <c r="E642" s="93" t="str">
        <f t="shared" si="28"/>
        <v/>
      </c>
      <c r="F642" s="93" t="str">
        <f>IF($I$1&lt;&gt;"y", "", IF(A643="", "", IFERROR(LOOKUP(2,1/(COUNTIF($F$2:F641,get_country)=0),get_country), "")))</f>
        <v/>
      </c>
      <c r="G642" s="93" t="str">
        <f t="shared" si="27"/>
        <v/>
      </c>
      <c r="H642" s="67" t="str">
        <f t="array" aca="1" ref="H642" ca="1">IF($I$1&lt;&gt;"y", "", IFERROR(INDEX(countrylistsize,MATCH(SMALL(NOT(countrylistsize="")*IF(ISNUMBER(countrylistsize),COUNTIF(countrylistsize,"&lt;="&amp;countrylistsize),COUNTIF(countrylistsize,"&lt;="&amp;countrylistsize)+SUM(ISNUMBER(countrylistsize))),ROWS(F$3:F642)+SUM(ISBLANK(countrylistsize))),NOT(countrylistsize="")*IF(ISNUMBER(countrylistsize),COUNTIF(countrylistsize,"&lt;="&amp;countrylistsize),COUNTIF(countrylistsize,"&lt;="&amp;countrylistsize)+SUM(ISNUMBER(countrylistsize))),0)), ""))</f>
        <v/>
      </c>
      <c r="I642" s="70"/>
      <c r="J642" s="67" t="str">
        <f t="array" aca="1" ref="J642" ca="1">IF($I$1&lt;&gt;"y", "", IFERROR(INDEX(admin1listsize,MATCH(SMALL(NOT(admin1listsize="")*IF(ISNUMBER(admin1listsize),COUNTIF(admin1listsize,"&lt;="&amp;admin1listsize),COUNTIF(admin1listsize,"&lt;="&amp;admin1listsize)+SUM(ISNUMBER(admin1listsize))),ROWS(D$3:D642)+SUM(ISBLANK(admin1listsize))),NOT(admin1listsize="")*IF(ISNUMBER(admin1listsize),COUNTIF(admin1listsize,"&lt;="&amp;admin1listsize),COUNTIF(admin1listsize,"&lt;="&amp;admin1listsize)+SUM(ISNUMBER(admin1listsize))),0)), ""))</f>
        <v/>
      </c>
      <c r="K642" s="71"/>
    </row>
    <row r="643" spans="1:11" s="1" customFormat="1" x14ac:dyDescent="0.25">
      <c r="A643" s="93" t="str">
        <f>IF($I$1&lt;&gt;"y", "", IF(ISBLANK(DATA!D644),"",IF(ISBLANK(DATA!K644),"NO DATA",DATA!K644)))</f>
        <v/>
      </c>
      <c r="B643" s="93" t="str">
        <f>IF($I$1&lt;&gt;"y", "",IF(ISBLANK(DATA!D644),"", IF(ISBLANK(DATA!L644),"NO DATA",DATA!L644)))</f>
        <v/>
      </c>
      <c r="C643" s="93" t="str">
        <f t="shared" si="29"/>
        <v/>
      </c>
      <c r="D643" s="93" t="str">
        <f>IF($I$1&lt;&gt;"y", "", IF(C644="", "", IFERROR(LOOKUP(2,1/(COUNTIF($D$2:D642,mergednames)=0),mergednames), "")))</f>
        <v/>
      </c>
      <c r="E643" s="93" t="str">
        <f t="shared" si="28"/>
        <v/>
      </c>
      <c r="F643" s="93" t="str">
        <f>IF($I$1&lt;&gt;"y", "", IF(A644="", "", IFERROR(LOOKUP(2,1/(COUNTIF($F$2:F642,get_country)=0),get_country), "")))</f>
        <v/>
      </c>
      <c r="G643" s="93" t="str">
        <f t="shared" ref="G643:G706" si="30">IF($I$1&lt;&gt;"y", "", IF(F643="", "", G642+1))</f>
        <v/>
      </c>
      <c r="H643" s="67" t="str">
        <f t="array" aca="1" ref="H643" ca="1">IF($I$1&lt;&gt;"y", "", IFERROR(INDEX(countrylistsize,MATCH(SMALL(NOT(countrylistsize="")*IF(ISNUMBER(countrylistsize),COUNTIF(countrylistsize,"&lt;="&amp;countrylistsize),COUNTIF(countrylistsize,"&lt;="&amp;countrylistsize)+SUM(ISNUMBER(countrylistsize))),ROWS(F$3:F643)+SUM(ISBLANK(countrylistsize))),NOT(countrylistsize="")*IF(ISNUMBER(countrylistsize),COUNTIF(countrylistsize,"&lt;="&amp;countrylistsize),COUNTIF(countrylistsize,"&lt;="&amp;countrylistsize)+SUM(ISNUMBER(countrylistsize))),0)), ""))</f>
        <v/>
      </c>
      <c r="I643" s="70"/>
      <c r="J643" s="67" t="str">
        <f t="array" aca="1" ref="J643" ca="1">IF($I$1&lt;&gt;"y", "", IFERROR(INDEX(admin1listsize,MATCH(SMALL(NOT(admin1listsize="")*IF(ISNUMBER(admin1listsize),COUNTIF(admin1listsize,"&lt;="&amp;admin1listsize),COUNTIF(admin1listsize,"&lt;="&amp;admin1listsize)+SUM(ISNUMBER(admin1listsize))),ROWS(D$3:D643)+SUM(ISBLANK(admin1listsize))),NOT(admin1listsize="")*IF(ISNUMBER(admin1listsize),COUNTIF(admin1listsize,"&lt;="&amp;admin1listsize),COUNTIF(admin1listsize,"&lt;="&amp;admin1listsize)+SUM(ISNUMBER(admin1listsize))),0)), ""))</f>
        <v/>
      </c>
      <c r="K643" s="71"/>
    </row>
    <row r="644" spans="1:11" s="1" customFormat="1" x14ac:dyDescent="0.25">
      <c r="A644" s="93" t="str">
        <f>IF($I$1&lt;&gt;"y", "", IF(ISBLANK(DATA!D645),"",IF(ISBLANK(DATA!K645),"NO DATA",DATA!K645)))</f>
        <v/>
      </c>
      <c r="B644" s="93" t="str">
        <f>IF($I$1&lt;&gt;"y", "",IF(ISBLANK(DATA!D645),"", IF(ISBLANK(DATA!L645),"NO DATA",DATA!L645)))</f>
        <v/>
      </c>
      <c r="C644" s="93" t="str">
        <f t="shared" si="29"/>
        <v/>
      </c>
      <c r="D644" s="93" t="str">
        <f>IF($I$1&lt;&gt;"y", "", IF(C645="", "", IFERROR(LOOKUP(2,1/(COUNTIF($D$2:D643,mergednames)=0),mergednames), "")))</f>
        <v/>
      </c>
      <c r="E644" s="93" t="str">
        <f t="shared" ref="E644:E707" si="31">IF($I$1&lt;&gt;"y", "", IF(D644="", "", E643+1))</f>
        <v/>
      </c>
      <c r="F644" s="93" t="str">
        <f>IF($I$1&lt;&gt;"y", "", IF(A645="", "", IFERROR(LOOKUP(2,1/(COUNTIF($F$2:F643,get_country)=0),get_country), "")))</f>
        <v/>
      </c>
      <c r="G644" s="93" t="str">
        <f t="shared" si="30"/>
        <v/>
      </c>
      <c r="H644" s="67" t="str">
        <f t="array" aca="1" ref="H644" ca="1">IF($I$1&lt;&gt;"y", "", IFERROR(INDEX(countrylistsize,MATCH(SMALL(NOT(countrylistsize="")*IF(ISNUMBER(countrylistsize),COUNTIF(countrylistsize,"&lt;="&amp;countrylistsize),COUNTIF(countrylistsize,"&lt;="&amp;countrylistsize)+SUM(ISNUMBER(countrylistsize))),ROWS(F$3:F644)+SUM(ISBLANK(countrylistsize))),NOT(countrylistsize="")*IF(ISNUMBER(countrylistsize),COUNTIF(countrylistsize,"&lt;="&amp;countrylistsize),COUNTIF(countrylistsize,"&lt;="&amp;countrylistsize)+SUM(ISNUMBER(countrylistsize))),0)), ""))</f>
        <v/>
      </c>
      <c r="I644" s="70"/>
      <c r="J644" s="67" t="str">
        <f t="array" aca="1" ref="J644" ca="1">IF($I$1&lt;&gt;"y", "", IFERROR(INDEX(admin1listsize,MATCH(SMALL(NOT(admin1listsize="")*IF(ISNUMBER(admin1listsize),COUNTIF(admin1listsize,"&lt;="&amp;admin1listsize),COUNTIF(admin1listsize,"&lt;="&amp;admin1listsize)+SUM(ISNUMBER(admin1listsize))),ROWS(D$3:D644)+SUM(ISBLANK(admin1listsize))),NOT(admin1listsize="")*IF(ISNUMBER(admin1listsize),COUNTIF(admin1listsize,"&lt;="&amp;admin1listsize),COUNTIF(admin1listsize,"&lt;="&amp;admin1listsize)+SUM(ISNUMBER(admin1listsize))),0)), ""))</f>
        <v/>
      </c>
      <c r="K644" s="71"/>
    </row>
    <row r="645" spans="1:11" s="1" customFormat="1" x14ac:dyDescent="0.25">
      <c r="A645" s="93" t="str">
        <f>IF($I$1&lt;&gt;"y", "", IF(ISBLANK(DATA!D646),"",IF(ISBLANK(DATA!K646),"NO DATA",DATA!K646)))</f>
        <v/>
      </c>
      <c r="B645" s="93" t="str">
        <f>IF($I$1&lt;&gt;"y", "",IF(ISBLANK(DATA!D646),"", IF(ISBLANK(DATA!L646),"NO DATA",DATA!L646)))</f>
        <v/>
      </c>
      <c r="C645" s="93" t="str">
        <f t="shared" ref="C645:C708" si="32">IF($I$1&lt;&gt;"y", "", IF(A645="", "", A645&amp;"@"&amp;B645))</f>
        <v/>
      </c>
      <c r="D645" s="93" t="str">
        <f>IF($I$1&lt;&gt;"y", "", IF(C646="", "", IFERROR(LOOKUP(2,1/(COUNTIF($D$2:D644,mergednames)=0),mergednames), "")))</f>
        <v/>
      </c>
      <c r="E645" s="93" t="str">
        <f t="shared" si="31"/>
        <v/>
      </c>
      <c r="F645" s="93" t="str">
        <f>IF($I$1&lt;&gt;"y", "", IF(A646="", "", IFERROR(LOOKUP(2,1/(COUNTIF($F$2:F644,get_country)=0),get_country), "")))</f>
        <v/>
      </c>
      <c r="G645" s="93" t="str">
        <f t="shared" si="30"/>
        <v/>
      </c>
      <c r="H645" s="67" t="str">
        <f t="array" aca="1" ref="H645" ca="1">IF($I$1&lt;&gt;"y", "", IFERROR(INDEX(countrylistsize,MATCH(SMALL(NOT(countrylistsize="")*IF(ISNUMBER(countrylistsize),COUNTIF(countrylistsize,"&lt;="&amp;countrylistsize),COUNTIF(countrylistsize,"&lt;="&amp;countrylistsize)+SUM(ISNUMBER(countrylistsize))),ROWS(F$3:F645)+SUM(ISBLANK(countrylistsize))),NOT(countrylistsize="")*IF(ISNUMBER(countrylistsize),COUNTIF(countrylistsize,"&lt;="&amp;countrylistsize),COUNTIF(countrylistsize,"&lt;="&amp;countrylistsize)+SUM(ISNUMBER(countrylistsize))),0)), ""))</f>
        <v/>
      </c>
      <c r="I645" s="70"/>
      <c r="J645" s="67" t="str">
        <f t="array" aca="1" ref="J645" ca="1">IF($I$1&lt;&gt;"y", "", IFERROR(INDEX(admin1listsize,MATCH(SMALL(NOT(admin1listsize="")*IF(ISNUMBER(admin1listsize),COUNTIF(admin1listsize,"&lt;="&amp;admin1listsize),COUNTIF(admin1listsize,"&lt;="&amp;admin1listsize)+SUM(ISNUMBER(admin1listsize))),ROWS(D$3:D645)+SUM(ISBLANK(admin1listsize))),NOT(admin1listsize="")*IF(ISNUMBER(admin1listsize),COUNTIF(admin1listsize,"&lt;="&amp;admin1listsize),COUNTIF(admin1listsize,"&lt;="&amp;admin1listsize)+SUM(ISNUMBER(admin1listsize))),0)), ""))</f>
        <v/>
      </c>
      <c r="K645" s="71"/>
    </row>
    <row r="646" spans="1:11" s="1" customFormat="1" x14ac:dyDescent="0.25">
      <c r="A646" s="93" t="str">
        <f>IF($I$1&lt;&gt;"y", "", IF(ISBLANK(DATA!D647),"",IF(ISBLANK(DATA!K647),"NO DATA",DATA!K647)))</f>
        <v/>
      </c>
      <c r="B646" s="93" t="str">
        <f>IF($I$1&lt;&gt;"y", "",IF(ISBLANK(DATA!D647),"", IF(ISBLANK(DATA!L647),"NO DATA",DATA!L647)))</f>
        <v/>
      </c>
      <c r="C646" s="93" t="str">
        <f t="shared" si="32"/>
        <v/>
      </c>
      <c r="D646" s="93" t="str">
        <f>IF($I$1&lt;&gt;"y", "", IF(C647="", "", IFERROR(LOOKUP(2,1/(COUNTIF($D$2:D645,mergednames)=0),mergednames), "")))</f>
        <v/>
      </c>
      <c r="E646" s="93" t="str">
        <f t="shared" si="31"/>
        <v/>
      </c>
      <c r="F646" s="93" t="str">
        <f>IF($I$1&lt;&gt;"y", "", IF(A647="", "", IFERROR(LOOKUP(2,1/(COUNTIF($F$2:F645,get_country)=0),get_country), "")))</f>
        <v/>
      </c>
      <c r="G646" s="93" t="str">
        <f t="shared" si="30"/>
        <v/>
      </c>
      <c r="H646" s="67" t="str">
        <f t="array" aca="1" ref="H646" ca="1">IF($I$1&lt;&gt;"y", "", IFERROR(INDEX(countrylistsize,MATCH(SMALL(NOT(countrylistsize="")*IF(ISNUMBER(countrylistsize),COUNTIF(countrylistsize,"&lt;="&amp;countrylistsize),COUNTIF(countrylistsize,"&lt;="&amp;countrylistsize)+SUM(ISNUMBER(countrylistsize))),ROWS(F$3:F646)+SUM(ISBLANK(countrylistsize))),NOT(countrylistsize="")*IF(ISNUMBER(countrylistsize),COUNTIF(countrylistsize,"&lt;="&amp;countrylistsize),COUNTIF(countrylistsize,"&lt;="&amp;countrylistsize)+SUM(ISNUMBER(countrylistsize))),0)), ""))</f>
        <v/>
      </c>
      <c r="I646" s="70"/>
      <c r="J646" s="67" t="str">
        <f t="array" aca="1" ref="J646" ca="1">IF($I$1&lt;&gt;"y", "", IFERROR(INDEX(admin1listsize,MATCH(SMALL(NOT(admin1listsize="")*IF(ISNUMBER(admin1listsize),COUNTIF(admin1listsize,"&lt;="&amp;admin1listsize),COUNTIF(admin1listsize,"&lt;="&amp;admin1listsize)+SUM(ISNUMBER(admin1listsize))),ROWS(D$3:D646)+SUM(ISBLANK(admin1listsize))),NOT(admin1listsize="")*IF(ISNUMBER(admin1listsize),COUNTIF(admin1listsize,"&lt;="&amp;admin1listsize),COUNTIF(admin1listsize,"&lt;="&amp;admin1listsize)+SUM(ISNUMBER(admin1listsize))),0)), ""))</f>
        <v/>
      </c>
      <c r="K646" s="71"/>
    </row>
    <row r="647" spans="1:11" s="1" customFormat="1" x14ac:dyDescent="0.25">
      <c r="A647" s="93" t="str">
        <f>IF($I$1&lt;&gt;"y", "", IF(ISBLANK(DATA!D648),"",IF(ISBLANK(DATA!K648),"NO DATA",DATA!K648)))</f>
        <v/>
      </c>
      <c r="B647" s="93" t="str">
        <f>IF($I$1&lt;&gt;"y", "",IF(ISBLANK(DATA!D648),"", IF(ISBLANK(DATA!L648),"NO DATA",DATA!L648)))</f>
        <v/>
      </c>
      <c r="C647" s="93" t="str">
        <f t="shared" si="32"/>
        <v/>
      </c>
      <c r="D647" s="93" t="str">
        <f>IF($I$1&lt;&gt;"y", "", IF(C648="", "", IFERROR(LOOKUP(2,1/(COUNTIF($D$2:D646,mergednames)=0),mergednames), "")))</f>
        <v/>
      </c>
      <c r="E647" s="93" t="str">
        <f t="shared" si="31"/>
        <v/>
      </c>
      <c r="F647" s="93" t="str">
        <f>IF($I$1&lt;&gt;"y", "", IF(A648="", "", IFERROR(LOOKUP(2,1/(COUNTIF($F$2:F646,get_country)=0),get_country), "")))</f>
        <v/>
      </c>
      <c r="G647" s="93" t="str">
        <f t="shared" si="30"/>
        <v/>
      </c>
      <c r="H647" s="67" t="str">
        <f t="array" aca="1" ref="H647" ca="1">IF($I$1&lt;&gt;"y", "", IFERROR(INDEX(countrylistsize,MATCH(SMALL(NOT(countrylistsize="")*IF(ISNUMBER(countrylistsize),COUNTIF(countrylistsize,"&lt;="&amp;countrylistsize),COUNTIF(countrylistsize,"&lt;="&amp;countrylistsize)+SUM(ISNUMBER(countrylistsize))),ROWS(F$3:F647)+SUM(ISBLANK(countrylistsize))),NOT(countrylistsize="")*IF(ISNUMBER(countrylistsize),COUNTIF(countrylistsize,"&lt;="&amp;countrylistsize),COUNTIF(countrylistsize,"&lt;="&amp;countrylistsize)+SUM(ISNUMBER(countrylistsize))),0)), ""))</f>
        <v/>
      </c>
      <c r="I647" s="70"/>
      <c r="J647" s="67" t="str">
        <f t="array" aca="1" ref="J647" ca="1">IF($I$1&lt;&gt;"y", "", IFERROR(INDEX(admin1listsize,MATCH(SMALL(NOT(admin1listsize="")*IF(ISNUMBER(admin1listsize),COUNTIF(admin1listsize,"&lt;="&amp;admin1listsize),COUNTIF(admin1listsize,"&lt;="&amp;admin1listsize)+SUM(ISNUMBER(admin1listsize))),ROWS(D$3:D647)+SUM(ISBLANK(admin1listsize))),NOT(admin1listsize="")*IF(ISNUMBER(admin1listsize),COUNTIF(admin1listsize,"&lt;="&amp;admin1listsize),COUNTIF(admin1listsize,"&lt;="&amp;admin1listsize)+SUM(ISNUMBER(admin1listsize))),0)), ""))</f>
        <v/>
      </c>
      <c r="K647" s="71"/>
    </row>
    <row r="648" spans="1:11" s="1" customFormat="1" x14ac:dyDescent="0.25">
      <c r="A648" s="93" t="str">
        <f>IF($I$1&lt;&gt;"y", "", IF(ISBLANK(DATA!D649),"",IF(ISBLANK(DATA!K649),"NO DATA",DATA!K649)))</f>
        <v/>
      </c>
      <c r="B648" s="93" t="str">
        <f>IF($I$1&lt;&gt;"y", "",IF(ISBLANK(DATA!D649),"", IF(ISBLANK(DATA!L649),"NO DATA",DATA!L649)))</f>
        <v/>
      </c>
      <c r="C648" s="93" t="str">
        <f t="shared" si="32"/>
        <v/>
      </c>
      <c r="D648" s="93" t="str">
        <f>IF($I$1&lt;&gt;"y", "", IF(C649="", "", IFERROR(LOOKUP(2,1/(COUNTIF($D$2:D647,mergednames)=0),mergednames), "")))</f>
        <v/>
      </c>
      <c r="E648" s="93" t="str">
        <f t="shared" si="31"/>
        <v/>
      </c>
      <c r="F648" s="93" t="str">
        <f>IF($I$1&lt;&gt;"y", "", IF(A649="", "", IFERROR(LOOKUP(2,1/(COUNTIF($F$2:F647,get_country)=0),get_country), "")))</f>
        <v/>
      </c>
      <c r="G648" s="93" t="str">
        <f t="shared" si="30"/>
        <v/>
      </c>
      <c r="H648" s="67" t="str">
        <f t="array" aca="1" ref="H648" ca="1">IF($I$1&lt;&gt;"y", "", IFERROR(INDEX(countrylistsize,MATCH(SMALL(NOT(countrylistsize="")*IF(ISNUMBER(countrylistsize),COUNTIF(countrylistsize,"&lt;="&amp;countrylistsize),COUNTIF(countrylistsize,"&lt;="&amp;countrylistsize)+SUM(ISNUMBER(countrylistsize))),ROWS(F$3:F648)+SUM(ISBLANK(countrylistsize))),NOT(countrylistsize="")*IF(ISNUMBER(countrylistsize),COUNTIF(countrylistsize,"&lt;="&amp;countrylistsize),COUNTIF(countrylistsize,"&lt;="&amp;countrylistsize)+SUM(ISNUMBER(countrylistsize))),0)), ""))</f>
        <v/>
      </c>
      <c r="I648" s="70"/>
      <c r="J648" s="67" t="str">
        <f t="array" aca="1" ref="J648" ca="1">IF($I$1&lt;&gt;"y", "", IFERROR(INDEX(admin1listsize,MATCH(SMALL(NOT(admin1listsize="")*IF(ISNUMBER(admin1listsize),COUNTIF(admin1listsize,"&lt;="&amp;admin1listsize),COUNTIF(admin1listsize,"&lt;="&amp;admin1listsize)+SUM(ISNUMBER(admin1listsize))),ROWS(D$3:D648)+SUM(ISBLANK(admin1listsize))),NOT(admin1listsize="")*IF(ISNUMBER(admin1listsize),COUNTIF(admin1listsize,"&lt;="&amp;admin1listsize),COUNTIF(admin1listsize,"&lt;="&amp;admin1listsize)+SUM(ISNUMBER(admin1listsize))),0)), ""))</f>
        <v/>
      </c>
      <c r="K648" s="71"/>
    </row>
    <row r="649" spans="1:11" s="1" customFormat="1" x14ac:dyDescent="0.25">
      <c r="A649" s="93" t="str">
        <f>IF($I$1&lt;&gt;"y", "", IF(ISBLANK(DATA!D650),"",IF(ISBLANK(DATA!K650),"NO DATA",DATA!K650)))</f>
        <v/>
      </c>
      <c r="B649" s="93" t="str">
        <f>IF($I$1&lt;&gt;"y", "",IF(ISBLANK(DATA!D650),"", IF(ISBLANK(DATA!L650),"NO DATA",DATA!L650)))</f>
        <v/>
      </c>
      <c r="C649" s="93" t="str">
        <f t="shared" si="32"/>
        <v/>
      </c>
      <c r="D649" s="93" t="str">
        <f>IF($I$1&lt;&gt;"y", "", IF(C650="", "", IFERROR(LOOKUP(2,1/(COUNTIF($D$2:D648,mergednames)=0),mergednames), "")))</f>
        <v/>
      </c>
      <c r="E649" s="93" t="str">
        <f t="shared" si="31"/>
        <v/>
      </c>
      <c r="F649" s="93" t="str">
        <f>IF($I$1&lt;&gt;"y", "", IF(A650="", "", IFERROR(LOOKUP(2,1/(COUNTIF($F$2:F648,get_country)=0),get_country), "")))</f>
        <v/>
      </c>
      <c r="G649" s="93" t="str">
        <f t="shared" si="30"/>
        <v/>
      </c>
      <c r="H649" s="67" t="str">
        <f t="array" aca="1" ref="H649" ca="1">IF($I$1&lt;&gt;"y", "", IFERROR(INDEX(countrylistsize,MATCH(SMALL(NOT(countrylistsize="")*IF(ISNUMBER(countrylistsize),COUNTIF(countrylistsize,"&lt;="&amp;countrylistsize),COUNTIF(countrylistsize,"&lt;="&amp;countrylistsize)+SUM(ISNUMBER(countrylistsize))),ROWS(F$3:F649)+SUM(ISBLANK(countrylistsize))),NOT(countrylistsize="")*IF(ISNUMBER(countrylistsize),COUNTIF(countrylistsize,"&lt;="&amp;countrylistsize),COUNTIF(countrylistsize,"&lt;="&amp;countrylistsize)+SUM(ISNUMBER(countrylistsize))),0)), ""))</f>
        <v/>
      </c>
      <c r="I649" s="70"/>
      <c r="J649" s="67" t="str">
        <f t="array" aca="1" ref="J649" ca="1">IF($I$1&lt;&gt;"y", "", IFERROR(INDEX(admin1listsize,MATCH(SMALL(NOT(admin1listsize="")*IF(ISNUMBER(admin1listsize),COUNTIF(admin1listsize,"&lt;="&amp;admin1listsize),COUNTIF(admin1listsize,"&lt;="&amp;admin1listsize)+SUM(ISNUMBER(admin1listsize))),ROWS(D$3:D649)+SUM(ISBLANK(admin1listsize))),NOT(admin1listsize="")*IF(ISNUMBER(admin1listsize),COUNTIF(admin1listsize,"&lt;="&amp;admin1listsize),COUNTIF(admin1listsize,"&lt;="&amp;admin1listsize)+SUM(ISNUMBER(admin1listsize))),0)), ""))</f>
        <v/>
      </c>
      <c r="K649" s="71"/>
    </row>
    <row r="650" spans="1:11" s="1" customFormat="1" x14ac:dyDescent="0.25">
      <c r="A650" s="93" t="str">
        <f>IF($I$1&lt;&gt;"y", "", IF(ISBLANK(DATA!D651),"",IF(ISBLANK(DATA!K651),"NO DATA",DATA!K651)))</f>
        <v/>
      </c>
      <c r="B650" s="93" t="str">
        <f>IF($I$1&lt;&gt;"y", "",IF(ISBLANK(DATA!D651),"", IF(ISBLANK(DATA!L651),"NO DATA",DATA!L651)))</f>
        <v/>
      </c>
      <c r="C650" s="93" t="str">
        <f t="shared" si="32"/>
        <v/>
      </c>
      <c r="D650" s="93" t="str">
        <f>IF($I$1&lt;&gt;"y", "", IF(C651="", "", IFERROR(LOOKUP(2,1/(COUNTIF($D$2:D649,mergednames)=0),mergednames), "")))</f>
        <v/>
      </c>
      <c r="E650" s="93" t="str">
        <f t="shared" si="31"/>
        <v/>
      </c>
      <c r="F650" s="93" t="str">
        <f>IF($I$1&lt;&gt;"y", "", IF(A651="", "", IFERROR(LOOKUP(2,1/(COUNTIF($F$2:F649,get_country)=0),get_country), "")))</f>
        <v/>
      </c>
      <c r="G650" s="93" t="str">
        <f t="shared" si="30"/>
        <v/>
      </c>
      <c r="H650" s="67" t="str">
        <f t="array" aca="1" ref="H650" ca="1">IF($I$1&lt;&gt;"y", "", IFERROR(INDEX(countrylistsize,MATCH(SMALL(NOT(countrylistsize="")*IF(ISNUMBER(countrylistsize),COUNTIF(countrylistsize,"&lt;="&amp;countrylistsize),COUNTIF(countrylistsize,"&lt;="&amp;countrylistsize)+SUM(ISNUMBER(countrylistsize))),ROWS(F$3:F650)+SUM(ISBLANK(countrylistsize))),NOT(countrylistsize="")*IF(ISNUMBER(countrylistsize),COUNTIF(countrylistsize,"&lt;="&amp;countrylistsize),COUNTIF(countrylistsize,"&lt;="&amp;countrylistsize)+SUM(ISNUMBER(countrylistsize))),0)), ""))</f>
        <v/>
      </c>
      <c r="I650" s="70"/>
      <c r="J650" s="67" t="str">
        <f t="array" aca="1" ref="J650" ca="1">IF($I$1&lt;&gt;"y", "", IFERROR(INDEX(admin1listsize,MATCH(SMALL(NOT(admin1listsize="")*IF(ISNUMBER(admin1listsize),COUNTIF(admin1listsize,"&lt;="&amp;admin1listsize),COUNTIF(admin1listsize,"&lt;="&amp;admin1listsize)+SUM(ISNUMBER(admin1listsize))),ROWS(D$3:D650)+SUM(ISBLANK(admin1listsize))),NOT(admin1listsize="")*IF(ISNUMBER(admin1listsize),COUNTIF(admin1listsize,"&lt;="&amp;admin1listsize),COUNTIF(admin1listsize,"&lt;="&amp;admin1listsize)+SUM(ISNUMBER(admin1listsize))),0)), ""))</f>
        <v/>
      </c>
      <c r="K650" s="71"/>
    </row>
    <row r="651" spans="1:11" s="1" customFormat="1" x14ac:dyDescent="0.25">
      <c r="A651" s="93" t="str">
        <f>IF($I$1&lt;&gt;"y", "", IF(ISBLANK(DATA!D652),"",IF(ISBLANK(DATA!K652),"NO DATA",DATA!K652)))</f>
        <v/>
      </c>
      <c r="B651" s="93" t="str">
        <f>IF($I$1&lt;&gt;"y", "",IF(ISBLANK(DATA!D652),"", IF(ISBLANK(DATA!L652),"NO DATA",DATA!L652)))</f>
        <v/>
      </c>
      <c r="C651" s="93" t="str">
        <f t="shared" si="32"/>
        <v/>
      </c>
      <c r="D651" s="93" t="str">
        <f>IF($I$1&lt;&gt;"y", "", IF(C652="", "", IFERROR(LOOKUP(2,1/(COUNTIF($D$2:D650,mergednames)=0),mergednames), "")))</f>
        <v/>
      </c>
      <c r="E651" s="93" t="str">
        <f t="shared" si="31"/>
        <v/>
      </c>
      <c r="F651" s="93" t="str">
        <f>IF($I$1&lt;&gt;"y", "", IF(A652="", "", IFERROR(LOOKUP(2,1/(COUNTIF($F$2:F650,get_country)=0),get_country), "")))</f>
        <v/>
      </c>
      <c r="G651" s="93" t="str">
        <f t="shared" si="30"/>
        <v/>
      </c>
      <c r="H651" s="67" t="str">
        <f t="array" aca="1" ref="H651" ca="1">IF($I$1&lt;&gt;"y", "", IFERROR(INDEX(countrylistsize,MATCH(SMALL(NOT(countrylistsize="")*IF(ISNUMBER(countrylistsize),COUNTIF(countrylistsize,"&lt;="&amp;countrylistsize),COUNTIF(countrylistsize,"&lt;="&amp;countrylistsize)+SUM(ISNUMBER(countrylistsize))),ROWS(F$3:F651)+SUM(ISBLANK(countrylistsize))),NOT(countrylistsize="")*IF(ISNUMBER(countrylistsize),COUNTIF(countrylistsize,"&lt;="&amp;countrylistsize),COUNTIF(countrylistsize,"&lt;="&amp;countrylistsize)+SUM(ISNUMBER(countrylistsize))),0)), ""))</f>
        <v/>
      </c>
      <c r="I651" s="70"/>
      <c r="J651" s="67" t="str">
        <f t="array" aca="1" ref="J651" ca="1">IF($I$1&lt;&gt;"y", "", IFERROR(INDEX(admin1listsize,MATCH(SMALL(NOT(admin1listsize="")*IF(ISNUMBER(admin1listsize),COUNTIF(admin1listsize,"&lt;="&amp;admin1listsize),COUNTIF(admin1listsize,"&lt;="&amp;admin1listsize)+SUM(ISNUMBER(admin1listsize))),ROWS(D$3:D651)+SUM(ISBLANK(admin1listsize))),NOT(admin1listsize="")*IF(ISNUMBER(admin1listsize),COUNTIF(admin1listsize,"&lt;="&amp;admin1listsize),COUNTIF(admin1listsize,"&lt;="&amp;admin1listsize)+SUM(ISNUMBER(admin1listsize))),0)), ""))</f>
        <v/>
      </c>
      <c r="K651" s="71"/>
    </row>
    <row r="652" spans="1:11" s="1" customFormat="1" x14ac:dyDescent="0.25">
      <c r="A652" s="93" t="str">
        <f>IF($I$1&lt;&gt;"y", "", IF(ISBLANK(DATA!D653),"",IF(ISBLANK(DATA!K653),"NO DATA",DATA!K653)))</f>
        <v/>
      </c>
      <c r="B652" s="93" t="str">
        <f>IF($I$1&lt;&gt;"y", "",IF(ISBLANK(DATA!D653),"", IF(ISBLANK(DATA!L653),"NO DATA",DATA!L653)))</f>
        <v/>
      </c>
      <c r="C652" s="93" t="str">
        <f t="shared" si="32"/>
        <v/>
      </c>
      <c r="D652" s="93" t="str">
        <f>IF($I$1&lt;&gt;"y", "", IF(C653="", "", IFERROR(LOOKUP(2,1/(COUNTIF($D$2:D651,mergednames)=0),mergednames), "")))</f>
        <v/>
      </c>
      <c r="E652" s="93" t="str">
        <f t="shared" si="31"/>
        <v/>
      </c>
      <c r="F652" s="93" t="str">
        <f>IF($I$1&lt;&gt;"y", "", IF(A653="", "", IFERROR(LOOKUP(2,1/(COUNTIF($F$2:F651,get_country)=0),get_country), "")))</f>
        <v/>
      </c>
      <c r="G652" s="93" t="str">
        <f t="shared" si="30"/>
        <v/>
      </c>
      <c r="H652" s="67" t="str">
        <f t="array" aca="1" ref="H652" ca="1">IF($I$1&lt;&gt;"y", "", IFERROR(INDEX(countrylistsize,MATCH(SMALL(NOT(countrylistsize="")*IF(ISNUMBER(countrylistsize),COUNTIF(countrylistsize,"&lt;="&amp;countrylistsize),COUNTIF(countrylistsize,"&lt;="&amp;countrylistsize)+SUM(ISNUMBER(countrylistsize))),ROWS(F$3:F652)+SUM(ISBLANK(countrylistsize))),NOT(countrylistsize="")*IF(ISNUMBER(countrylistsize),COUNTIF(countrylistsize,"&lt;="&amp;countrylistsize),COUNTIF(countrylistsize,"&lt;="&amp;countrylistsize)+SUM(ISNUMBER(countrylistsize))),0)), ""))</f>
        <v/>
      </c>
      <c r="I652" s="70"/>
      <c r="J652" s="67" t="str">
        <f t="array" aca="1" ref="J652" ca="1">IF($I$1&lt;&gt;"y", "", IFERROR(INDEX(admin1listsize,MATCH(SMALL(NOT(admin1listsize="")*IF(ISNUMBER(admin1listsize),COUNTIF(admin1listsize,"&lt;="&amp;admin1listsize),COUNTIF(admin1listsize,"&lt;="&amp;admin1listsize)+SUM(ISNUMBER(admin1listsize))),ROWS(D$3:D652)+SUM(ISBLANK(admin1listsize))),NOT(admin1listsize="")*IF(ISNUMBER(admin1listsize),COUNTIF(admin1listsize,"&lt;="&amp;admin1listsize),COUNTIF(admin1listsize,"&lt;="&amp;admin1listsize)+SUM(ISNUMBER(admin1listsize))),0)), ""))</f>
        <v/>
      </c>
      <c r="K652" s="71"/>
    </row>
    <row r="653" spans="1:11" s="1" customFormat="1" x14ac:dyDescent="0.25">
      <c r="A653" s="93" t="str">
        <f>IF($I$1&lt;&gt;"y", "", IF(ISBLANK(DATA!D654),"",IF(ISBLANK(DATA!K654),"NO DATA",DATA!K654)))</f>
        <v/>
      </c>
      <c r="B653" s="93" t="str">
        <f>IF($I$1&lt;&gt;"y", "",IF(ISBLANK(DATA!D654),"", IF(ISBLANK(DATA!L654),"NO DATA",DATA!L654)))</f>
        <v/>
      </c>
      <c r="C653" s="93" t="str">
        <f t="shared" si="32"/>
        <v/>
      </c>
      <c r="D653" s="93" t="str">
        <f>IF($I$1&lt;&gt;"y", "", IF(C654="", "", IFERROR(LOOKUP(2,1/(COUNTIF($D$2:D652,mergednames)=0),mergednames), "")))</f>
        <v/>
      </c>
      <c r="E653" s="93" t="str">
        <f t="shared" si="31"/>
        <v/>
      </c>
      <c r="F653" s="93" t="str">
        <f>IF($I$1&lt;&gt;"y", "", IF(A654="", "", IFERROR(LOOKUP(2,1/(COUNTIF($F$2:F652,get_country)=0),get_country), "")))</f>
        <v/>
      </c>
      <c r="G653" s="93" t="str">
        <f t="shared" si="30"/>
        <v/>
      </c>
      <c r="H653" s="67" t="str">
        <f t="array" aca="1" ref="H653" ca="1">IF($I$1&lt;&gt;"y", "", IFERROR(INDEX(countrylistsize,MATCH(SMALL(NOT(countrylistsize="")*IF(ISNUMBER(countrylistsize),COUNTIF(countrylistsize,"&lt;="&amp;countrylistsize),COUNTIF(countrylistsize,"&lt;="&amp;countrylistsize)+SUM(ISNUMBER(countrylistsize))),ROWS(F$3:F653)+SUM(ISBLANK(countrylistsize))),NOT(countrylistsize="")*IF(ISNUMBER(countrylistsize),COUNTIF(countrylistsize,"&lt;="&amp;countrylistsize),COUNTIF(countrylistsize,"&lt;="&amp;countrylistsize)+SUM(ISNUMBER(countrylistsize))),0)), ""))</f>
        <v/>
      </c>
      <c r="I653" s="70"/>
      <c r="J653" s="67" t="str">
        <f t="array" aca="1" ref="J653" ca="1">IF($I$1&lt;&gt;"y", "", IFERROR(INDEX(admin1listsize,MATCH(SMALL(NOT(admin1listsize="")*IF(ISNUMBER(admin1listsize),COUNTIF(admin1listsize,"&lt;="&amp;admin1listsize),COUNTIF(admin1listsize,"&lt;="&amp;admin1listsize)+SUM(ISNUMBER(admin1listsize))),ROWS(D$3:D653)+SUM(ISBLANK(admin1listsize))),NOT(admin1listsize="")*IF(ISNUMBER(admin1listsize),COUNTIF(admin1listsize,"&lt;="&amp;admin1listsize),COUNTIF(admin1listsize,"&lt;="&amp;admin1listsize)+SUM(ISNUMBER(admin1listsize))),0)), ""))</f>
        <v/>
      </c>
      <c r="K653" s="71"/>
    </row>
    <row r="654" spans="1:11" s="1" customFormat="1" x14ac:dyDescent="0.25">
      <c r="A654" s="93" t="str">
        <f>IF($I$1&lt;&gt;"y", "", IF(ISBLANK(DATA!D655),"",IF(ISBLANK(DATA!K655),"NO DATA",DATA!K655)))</f>
        <v/>
      </c>
      <c r="B654" s="93" t="str">
        <f>IF($I$1&lt;&gt;"y", "",IF(ISBLANK(DATA!D655),"", IF(ISBLANK(DATA!L655),"NO DATA",DATA!L655)))</f>
        <v/>
      </c>
      <c r="C654" s="93" t="str">
        <f t="shared" si="32"/>
        <v/>
      </c>
      <c r="D654" s="93" t="str">
        <f>IF($I$1&lt;&gt;"y", "", IF(C655="", "", IFERROR(LOOKUP(2,1/(COUNTIF($D$2:D653,mergednames)=0),mergednames), "")))</f>
        <v/>
      </c>
      <c r="E654" s="93" t="str">
        <f t="shared" si="31"/>
        <v/>
      </c>
      <c r="F654" s="93" t="str">
        <f>IF($I$1&lt;&gt;"y", "", IF(A655="", "", IFERROR(LOOKUP(2,1/(COUNTIF($F$2:F653,get_country)=0),get_country), "")))</f>
        <v/>
      </c>
      <c r="G654" s="93" t="str">
        <f t="shared" si="30"/>
        <v/>
      </c>
      <c r="H654" s="67" t="str">
        <f t="array" aca="1" ref="H654" ca="1">IF($I$1&lt;&gt;"y", "", IFERROR(INDEX(countrylistsize,MATCH(SMALL(NOT(countrylistsize="")*IF(ISNUMBER(countrylistsize),COUNTIF(countrylistsize,"&lt;="&amp;countrylistsize),COUNTIF(countrylistsize,"&lt;="&amp;countrylistsize)+SUM(ISNUMBER(countrylistsize))),ROWS(F$3:F654)+SUM(ISBLANK(countrylistsize))),NOT(countrylistsize="")*IF(ISNUMBER(countrylistsize),COUNTIF(countrylistsize,"&lt;="&amp;countrylistsize),COUNTIF(countrylistsize,"&lt;="&amp;countrylistsize)+SUM(ISNUMBER(countrylistsize))),0)), ""))</f>
        <v/>
      </c>
      <c r="I654" s="70"/>
      <c r="J654" s="67" t="str">
        <f t="array" aca="1" ref="J654" ca="1">IF($I$1&lt;&gt;"y", "", IFERROR(INDEX(admin1listsize,MATCH(SMALL(NOT(admin1listsize="")*IF(ISNUMBER(admin1listsize),COUNTIF(admin1listsize,"&lt;="&amp;admin1listsize),COUNTIF(admin1listsize,"&lt;="&amp;admin1listsize)+SUM(ISNUMBER(admin1listsize))),ROWS(D$3:D654)+SUM(ISBLANK(admin1listsize))),NOT(admin1listsize="")*IF(ISNUMBER(admin1listsize),COUNTIF(admin1listsize,"&lt;="&amp;admin1listsize),COUNTIF(admin1listsize,"&lt;="&amp;admin1listsize)+SUM(ISNUMBER(admin1listsize))),0)), ""))</f>
        <v/>
      </c>
      <c r="K654" s="71"/>
    </row>
    <row r="655" spans="1:11" s="1" customFormat="1" x14ac:dyDescent="0.25">
      <c r="A655" s="93" t="str">
        <f>IF($I$1&lt;&gt;"y", "", IF(ISBLANK(DATA!D656),"",IF(ISBLANK(DATA!K656),"NO DATA",DATA!K656)))</f>
        <v/>
      </c>
      <c r="B655" s="93" t="str">
        <f>IF($I$1&lt;&gt;"y", "",IF(ISBLANK(DATA!D656),"", IF(ISBLANK(DATA!L656),"NO DATA",DATA!L656)))</f>
        <v/>
      </c>
      <c r="C655" s="93" t="str">
        <f t="shared" si="32"/>
        <v/>
      </c>
      <c r="D655" s="93" t="str">
        <f>IF($I$1&lt;&gt;"y", "", IF(C656="", "", IFERROR(LOOKUP(2,1/(COUNTIF($D$2:D654,mergednames)=0),mergednames), "")))</f>
        <v/>
      </c>
      <c r="E655" s="93" t="str">
        <f t="shared" si="31"/>
        <v/>
      </c>
      <c r="F655" s="93" t="str">
        <f>IF($I$1&lt;&gt;"y", "", IF(A656="", "", IFERROR(LOOKUP(2,1/(COUNTIF($F$2:F654,get_country)=0),get_country), "")))</f>
        <v/>
      </c>
      <c r="G655" s="93" t="str">
        <f t="shared" si="30"/>
        <v/>
      </c>
      <c r="H655" s="67" t="str">
        <f t="array" aca="1" ref="H655" ca="1">IF($I$1&lt;&gt;"y", "", IFERROR(INDEX(countrylistsize,MATCH(SMALL(NOT(countrylistsize="")*IF(ISNUMBER(countrylistsize),COUNTIF(countrylistsize,"&lt;="&amp;countrylistsize),COUNTIF(countrylistsize,"&lt;="&amp;countrylistsize)+SUM(ISNUMBER(countrylistsize))),ROWS(F$3:F655)+SUM(ISBLANK(countrylistsize))),NOT(countrylistsize="")*IF(ISNUMBER(countrylistsize),COUNTIF(countrylistsize,"&lt;="&amp;countrylistsize),COUNTIF(countrylistsize,"&lt;="&amp;countrylistsize)+SUM(ISNUMBER(countrylistsize))),0)), ""))</f>
        <v/>
      </c>
      <c r="I655" s="70"/>
      <c r="J655" s="67" t="str">
        <f t="array" aca="1" ref="J655" ca="1">IF($I$1&lt;&gt;"y", "", IFERROR(INDEX(admin1listsize,MATCH(SMALL(NOT(admin1listsize="")*IF(ISNUMBER(admin1listsize),COUNTIF(admin1listsize,"&lt;="&amp;admin1listsize),COUNTIF(admin1listsize,"&lt;="&amp;admin1listsize)+SUM(ISNUMBER(admin1listsize))),ROWS(D$3:D655)+SUM(ISBLANK(admin1listsize))),NOT(admin1listsize="")*IF(ISNUMBER(admin1listsize),COUNTIF(admin1listsize,"&lt;="&amp;admin1listsize),COUNTIF(admin1listsize,"&lt;="&amp;admin1listsize)+SUM(ISNUMBER(admin1listsize))),0)), ""))</f>
        <v/>
      </c>
      <c r="K655" s="71"/>
    </row>
    <row r="656" spans="1:11" s="1" customFormat="1" x14ac:dyDescent="0.25">
      <c r="A656" s="93" t="str">
        <f>IF($I$1&lt;&gt;"y", "", IF(ISBLANK(DATA!D657),"",IF(ISBLANK(DATA!K657),"NO DATA",DATA!K657)))</f>
        <v/>
      </c>
      <c r="B656" s="93" t="str">
        <f>IF($I$1&lt;&gt;"y", "",IF(ISBLANK(DATA!D657),"", IF(ISBLANK(DATA!L657),"NO DATA",DATA!L657)))</f>
        <v/>
      </c>
      <c r="C656" s="93" t="str">
        <f t="shared" si="32"/>
        <v/>
      </c>
      <c r="D656" s="93" t="str">
        <f>IF($I$1&lt;&gt;"y", "", IF(C657="", "", IFERROR(LOOKUP(2,1/(COUNTIF($D$2:D655,mergednames)=0),mergednames), "")))</f>
        <v/>
      </c>
      <c r="E656" s="93" t="str">
        <f t="shared" si="31"/>
        <v/>
      </c>
      <c r="F656" s="93" t="str">
        <f>IF($I$1&lt;&gt;"y", "", IF(A657="", "", IFERROR(LOOKUP(2,1/(COUNTIF($F$2:F655,get_country)=0),get_country), "")))</f>
        <v/>
      </c>
      <c r="G656" s="93" t="str">
        <f t="shared" si="30"/>
        <v/>
      </c>
      <c r="H656" s="67" t="str">
        <f t="array" aca="1" ref="H656" ca="1">IF($I$1&lt;&gt;"y", "", IFERROR(INDEX(countrylistsize,MATCH(SMALL(NOT(countrylistsize="")*IF(ISNUMBER(countrylistsize),COUNTIF(countrylistsize,"&lt;="&amp;countrylistsize),COUNTIF(countrylistsize,"&lt;="&amp;countrylistsize)+SUM(ISNUMBER(countrylistsize))),ROWS(F$3:F656)+SUM(ISBLANK(countrylistsize))),NOT(countrylistsize="")*IF(ISNUMBER(countrylistsize),COUNTIF(countrylistsize,"&lt;="&amp;countrylistsize),COUNTIF(countrylistsize,"&lt;="&amp;countrylistsize)+SUM(ISNUMBER(countrylistsize))),0)), ""))</f>
        <v/>
      </c>
      <c r="I656" s="70"/>
      <c r="J656" s="67" t="str">
        <f t="array" aca="1" ref="J656" ca="1">IF($I$1&lt;&gt;"y", "", IFERROR(INDEX(admin1listsize,MATCH(SMALL(NOT(admin1listsize="")*IF(ISNUMBER(admin1listsize),COUNTIF(admin1listsize,"&lt;="&amp;admin1listsize),COUNTIF(admin1listsize,"&lt;="&amp;admin1listsize)+SUM(ISNUMBER(admin1listsize))),ROWS(D$3:D656)+SUM(ISBLANK(admin1listsize))),NOT(admin1listsize="")*IF(ISNUMBER(admin1listsize),COUNTIF(admin1listsize,"&lt;="&amp;admin1listsize),COUNTIF(admin1listsize,"&lt;="&amp;admin1listsize)+SUM(ISNUMBER(admin1listsize))),0)), ""))</f>
        <v/>
      </c>
      <c r="K656" s="71"/>
    </row>
    <row r="657" spans="1:11" s="1" customFormat="1" x14ac:dyDescent="0.25">
      <c r="A657" s="93" t="str">
        <f>IF($I$1&lt;&gt;"y", "", IF(ISBLANK(DATA!D658),"",IF(ISBLANK(DATA!K658),"NO DATA",DATA!K658)))</f>
        <v/>
      </c>
      <c r="B657" s="93" t="str">
        <f>IF($I$1&lt;&gt;"y", "",IF(ISBLANK(DATA!D658),"", IF(ISBLANK(DATA!L658),"NO DATA",DATA!L658)))</f>
        <v/>
      </c>
      <c r="C657" s="93" t="str">
        <f t="shared" si="32"/>
        <v/>
      </c>
      <c r="D657" s="93" t="str">
        <f>IF($I$1&lt;&gt;"y", "", IF(C658="", "", IFERROR(LOOKUP(2,1/(COUNTIF($D$2:D656,mergednames)=0),mergednames), "")))</f>
        <v/>
      </c>
      <c r="E657" s="93" t="str">
        <f t="shared" si="31"/>
        <v/>
      </c>
      <c r="F657" s="93" t="str">
        <f>IF($I$1&lt;&gt;"y", "", IF(A658="", "", IFERROR(LOOKUP(2,1/(COUNTIF($F$2:F656,get_country)=0),get_country), "")))</f>
        <v/>
      </c>
      <c r="G657" s="93" t="str">
        <f t="shared" si="30"/>
        <v/>
      </c>
      <c r="H657" s="67" t="str">
        <f t="array" aca="1" ref="H657" ca="1">IF($I$1&lt;&gt;"y", "", IFERROR(INDEX(countrylistsize,MATCH(SMALL(NOT(countrylistsize="")*IF(ISNUMBER(countrylistsize),COUNTIF(countrylistsize,"&lt;="&amp;countrylistsize),COUNTIF(countrylistsize,"&lt;="&amp;countrylistsize)+SUM(ISNUMBER(countrylistsize))),ROWS(F$3:F657)+SUM(ISBLANK(countrylistsize))),NOT(countrylistsize="")*IF(ISNUMBER(countrylistsize),COUNTIF(countrylistsize,"&lt;="&amp;countrylistsize),COUNTIF(countrylistsize,"&lt;="&amp;countrylistsize)+SUM(ISNUMBER(countrylistsize))),0)), ""))</f>
        <v/>
      </c>
      <c r="I657" s="70"/>
      <c r="J657" s="67" t="str">
        <f t="array" aca="1" ref="J657" ca="1">IF($I$1&lt;&gt;"y", "", IFERROR(INDEX(admin1listsize,MATCH(SMALL(NOT(admin1listsize="")*IF(ISNUMBER(admin1listsize),COUNTIF(admin1listsize,"&lt;="&amp;admin1listsize),COUNTIF(admin1listsize,"&lt;="&amp;admin1listsize)+SUM(ISNUMBER(admin1listsize))),ROWS(D$3:D657)+SUM(ISBLANK(admin1listsize))),NOT(admin1listsize="")*IF(ISNUMBER(admin1listsize),COUNTIF(admin1listsize,"&lt;="&amp;admin1listsize),COUNTIF(admin1listsize,"&lt;="&amp;admin1listsize)+SUM(ISNUMBER(admin1listsize))),0)), ""))</f>
        <v/>
      </c>
      <c r="K657" s="71"/>
    </row>
    <row r="658" spans="1:11" s="1" customFormat="1" x14ac:dyDescent="0.25">
      <c r="A658" s="93" t="str">
        <f>IF($I$1&lt;&gt;"y", "", IF(ISBLANK(DATA!D659),"",IF(ISBLANK(DATA!K659),"NO DATA",DATA!K659)))</f>
        <v/>
      </c>
      <c r="B658" s="93" t="str">
        <f>IF($I$1&lt;&gt;"y", "",IF(ISBLANK(DATA!D659),"", IF(ISBLANK(DATA!L659),"NO DATA",DATA!L659)))</f>
        <v/>
      </c>
      <c r="C658" s="93" t="str">
        <f t="shared" si="32"/>
        <v/>
      </c>
      <c r="D658" s="93" t="str">
        <f>IF($I$1&lt;&gt;"y", "", IF(C659="", "", IFERROR(LOOKUP(2,1/(COUNTIF($D$2:D657,mergednames)=0),mergednames), "")))</f>
        <v/>
      </c>
      <c r="E658" s="93" t="str">
        <f t="shared" si="31"/>
        <v/>
      </c>
      <c r="F658" s="93" t="str">
        <f>IF($I$1&lt;&gt;"y", "", IF(A659="", "", IFERROR(LOOKUP(2,1/(COUNTIF($F$2:F657,get_country)=0),get_country), "")))</f>
        <v/>
      </c>
      <c r="G658" s="93" t="str">
        <f t="shared" si="30"/>
        <v/>
      </c>
      <c r="H658" s="67" t="str">
        <f t="array" aca="1" ref="H658" ca="1">IF($I$1&lt;&gt;"y", "", IFERROR(INDEX(countrylistsize,MATCH(SMALL(NOT(countrylistsize="")*IF(ISNUMBER(countrylistsize),COUNTIF(countrylistsize,"&lt;="&amp;countrylistsize),COUNTIF(countrylistsize,"&lt;="&amp;countrylistsize)+SUM(ISNUMBER(countrylistsize))),ROWS(F$3:F658)+SUM(ISBLANK(countrylistsize))),NOT(countrylistsize="")*IF(ISNUMBER(countrylistsize),COUNTIF(countrylistsize,"&lt;="&amp;countrylistsize),COUNTIF(countrylistsize,"&lt;="&amp;countrylistsize)+SUM(ISNUMBER(countrylistsize))),0)), ""))</f>
        <v/>
      </c>
      <c r="I658" s="70"/>
      <c r="J658" s="67" t="str">
        <f t="array" aca="1" ref="J658" ca="1">IF($I$1&lt;&gt;"y", "", IFERROR(INDEX(admin1listsize,MATCH(SMALL(NOT(admin1listsize="")*IF(ISNUMBER(admin1listsize),COUNTIF(admin1listsize,"&lt;="&amp;admin1listsize),COUNTIF(admin1listsize,"&lt;="&amp;admin1listsize)+SUM(ISNUMBER(admin1listsize))),ROWS(D$3:D658)+SUM(ISBLANK(admin1listsize))),NOT(admin1listsize="")*IF(ISNUMBER(admin1listsize),COUNTIF(admin1listsize,"&lt;="&amp;admin1listsize),COUNTIF(admin1listsize,"&lt;="&amp;admin1listsize)+SUM(ISNUMBER(admin1listsize))),0)), ""))</f>
        <v/>
      </c>
      <c r="K658" s="71"/>
    </row>
    <row r="659" spans="1:11" s="1" customFormat="1" x14ac:dyDescent="0.25">
      <c r="A659" s="93" t="str">
        <f>IF($I$1&lt;&gt;"y", "", IF(ISBLANK(DATA!D660),"",IF(ISBLANK(DATA!K660),"NO DATA",DATA!K660)))</f>
        <v/>
      </c>
      <c r="B659" s="93" t="str">
        <f>IF($I$1&lt;&gt;"y", "",IF(ISBLANK(DATA!D660),"", IF(ISBLANK(DATA!L660),"NO DATA",DATA!L660)))</f>
        <v/>
      </c>
      <c r="C659" s="93" t="str">
        <f t="shared" si="32"/>
        <v/>
      </c>
      <c r="D659" s="93" t="str">
        <f>IF($I$1&lt;&gt;"y", "", IF(C660="", "", IFERROR(LOOKUP(2,1/(COUNTIF($D$2:D658,mergednames)=0),mergednames), "")))</f>
        <v/>
      </c>
      <c r="E659" s="93" t="str">
        <f t="shared" si="31"/>
        <v/>
      </c>
      <c r="F659" s="93" t="str">
        <f>IF($I$1&lt;&gt;"y", "", IF(A660="", "", IFERROR(LOOKUP(2,1/(COUNTIF($F$2:F658,get_country)=0),get_country), "")))</f>
        <v/>
      </c>
      <c r="G659" s="93" t="str">
        <f t="shared" si="30"/>
        <v/>
      </c>
      <c r="H659" s="67" t="str">
        <f t="array" aca="1" ref="H659" ca="1">IF($I$1&lt;&gt;"y", "", IFERROR(INDEX(countrylistsize,MATCH(SMALL(NOT(countrylistsize="")*IF(ISNUMBER(countrylistsize),COUNTIF(countrylistsize,"&lt;="&amp;countrylistsize),COUNTIF(countrylistsize,"&lt;="&amp;countrylistsize)+SUM(ISNUMBER(countrylistsize))),ROWS(F$3:F659)+SUM(ISBLANK(countrylistsize))),NOT(countrylistsize="")*IF(ISNUMBER(countrylistsize),COUNTIF(countrylistsize,"&lt;="&amp;countrylistsize),COUNTIF(countrylistsize,"&lt;="&amp;countrylistsize)+SUM(ISNUMBER(countrylistsize))),0)), ""))</f>
        <v/>
      </c>
      <c r="I659" s="70"/>
      <c r="J659" s="67" t="str">
        <f t="array" aca="1" ref="J659" ca="1">IF($I$1&lt;&gt;"y", "", IFERROR(INDEX(admin1listsize,MATCH(SMALL(NOT(admin1listsize="")*IF(ISNUMBER(admin1listsize),COUNTIF(admin1listsize,"&lt;="&amp;admin1listsize),COUNTIF(admin1listsize,"&lt;="&amp;admin1listsize)+SUM(ISNUMBER(admin1listsize))),ROWS(D$3:D659)+SUM(ISBLANK(admin1listsize))),NOT(admin1listsize="")*IF(ISNUMBER(admin1listsize),COUNTIF(admin1listsize,"&lt;="&amp;admin1listsize),COUNTIF(admin1listsize,"&lt;="&amp;admin1listsize)+SUM(ISNUMBER(admin1listsize))),0)), ""))</f>
        <v/>
      </c>
      <c r="K659" s="71"/>
    </row>
    <row r="660" spans="1:11" s="1" customFormat="1" x14ac:dyDescent="0.25">
      <c r="A660" s="93" t="str">
        <f>IF($I$1&lt;&gt;"y", "", IF(ISBLANK(DATA!D661),"",IF(ISBLANK(DATA!K661),"NO DATA",DATA!K661)))</f>
        <v/>
      </c>
      <c r="B660" s="93" t="str">
        <f>IF($I$1&lt;&gt;"y", "",IF(ISBLANK(DATA!D661),"", IF(ISBLANK(DATA!L661),"NO DATA",DATA!L661)))</f>
        <v/>
      </c>
      <c r="C660" s="93" t="str">
        <f t="shared" si="32"/>
        <v/>
      </c>
      <c r="D660" s="93" t="str">
        <f>IF($I$1&lt;&gt;"y", "", IF(C661="", "", IFERROR(LOOKUP(2,1/(COUNTIF($D$2:D659,mergednames)=0),mergednames), "")))</f>
        <v/>
      </c>
      <c r="E660" s="93" t="str">
        <f t="shared" si="31"/>
        <v/>
      </c>
      <c r="F660" s="93" t="str">
        <f>IF($I$1&lt;&gt;"y", "", IF(A661="", "", IFERROR(LOOKUP(2,1/(COUNTIF($F$2:F659,get_country)=0),get_country), "")))</f>
        <v/>
      </c>
      <c r="G660" s="93" t="str">
        <f t="shared" si="30"/>
        <v/>
      </c>
      <c r="H660" s="67" t="str">
        <f t="array" aca="1" ref="H660" ca="1">IF($I$1&lt;&gt;"y", "", IFERROR(INDEX(countrylistsize,MATCH(SMALL(NOT(countrylistsize="")*IF(ISNUMBER(countrylistsize),COUNTIF(countrylistsize,"&lt;="&amp;countrylistsize),COUNTIF(countrylistsize,"&lt;="&amp;countrylistsize)+SUM(ISNUMBER(countrylistsize))),ROWS(F$3:F660)+SUM(ISBLANK(countrylistsize))),NOT(countrylistsize="")*IF(ISNUMBER(countrylistsize),COUNTIF(countrylistsize,"&lt;="&amp;countrylistsize),COUNTIF(countrylistsize,"&lt;="&amp;countrylistsize)+SUM(ISNUMBER(countrylistsize))),0)), ""))</f>
        <v/>
      </c>
      <c r="I660" s="70"/>
      <c r="J660" s="67" t="str">
        <f t="array" aca="1" ref="J660" ca="1">IF($I$1&lt;&gt;"y", "", IFERROR(INDEX(admin1listsize,MATCH(SMALL(NOT(admin1listsize="")*IF(ISNUMBER(admin1listsize),COUNTIF(admin1listsize,"&lt;="&amp;admin1listsize),COUNTIF(admin1listsize,"&lt;="&amp;admin1listsize)+SUM(ISNUMBER(admin1listsize))),ROWS(D$3:D660)+SUM(ISBLANK(admin1listsize))),NOT(admin1listsize="")*IF(ISNUMBER(admin1listsize),COUNTIF(admin1listsize,"&lt;="&amp;admin1listsize),COUNTIF(admin1listsize,"&lt;="&amp;admin1listsize)+SUM(ISNUMBER(admin1listsize))),0)), ""))</f>
        <v/>
      </c>
      <c r="K660" s="71"/>
    </row>
    <row r="661" spans="1:11" s="1" customFormat="1" x14ac:dyDescent="0.25">
      <c r="A661" s="93" t="str">
        <f>IF($I$1&lt;&gt;"y", "", IF(ISBLANK(DATA!D662),"",IF(ISBLANK(DATA!K662),"NO DATA",DATA!K662)))</f>
        <v/>
      </c>
      <c r="B661" s="93" t="str">
        <f>IF($I$1&lt;&gt;"y", "",IF(ISBLANK(DATA!D662),"", IF(ISBLANK(DATA!L662),"NO DATA",DATA!L662)))</f>
        <v/>
      </c>
      <c r="C661" s="93" t="str">
        <f t="shared" si="32"/>
        <v/>
      </c>
      <c r="D661" s="93" t="str">
        <f>IF($I$1&lt;&gt;"y", "", IF(C662="", "", IFERROR(LOOKUP(2,1/(COUNTIF($D$2:D660,mergednames)=0),mergednames), "")))</f>
        <v/>
      </c>
      <c r="E661" s="93" t="str">
        <f t="shared" si="31"/>
        <v/>
      </c>
      <c r="F661" s="93" t="str">
        <f>IF($I$1&lt;&gt;"y", "", IF(A662="", "", IFERROR(LOOKUP(2,1/(COUNTIF($F$2:F660,get_country)=0),get_country), "")))</f>
        <v/>
      </c>
      <c r="G661" s="93" t="str">
        <f t="shared" si="30"/>
        <v/>
      </c>
      <c r="H661" s="67" t="str">
        <f t="array" aca="1" ref="H661" ca="1">IF($I$1&lt;&gt;"y", "", IFERROR(INDEX(countrylistsize,MATCH(SMALL(NOT(countrylistsize="")*IF(ISNUMBER(countrylistsize),COUNTIF(countrylistsize,"&lt;="&amp;countrylistsize),COUNTIF(countrylistsize,"&lt;="&amp;countrylistsize)+SUM(ISNUMBER(countrylistsize))),ROWS(F$3:F661)+SUM(ISBLANK(countrylistsize))),NOT(countrylistsize="")*IF(ISNUMBER(countrylistsize),COUNTIF(countrylistsize,"&lt;="&amp;countrylistsize),COUNTIF(countrylistsize,"&lt;="&amp;countrylistsize)+SUM(ISNUMBER(countrylistsize))),0)), ""))</f>
        <v/>
      </c>
      <c r="I661" s="70"/>
      <c r="J661" s="67" t="str">
        <f t="array" aca="1" ref="J661" ca="1">IF($I$1&lt;&gt;"y", "", IFERROR(INDEX(admin1listsize,MATCH(SMALL(NOT(admin1listsize="")*IF(ISNUMBER(admin1listsize),COUNTIF(admin1listsize,"&lt;="&amp;admin1listsize),COUNTIF(admin1listsize,"&lt;="&amp;admin1listsize)+SUM(ISNUMBER(admin1listsize))),ROWS(D$3:D661)+SUM(ISBLANK(admin1listsize))),NOT(admin1listsize="")*IF(ISNUMBER(admin1listsize),COUNTIF(admin1listsize,"&lt;="&amp;admin1listsize),COUNTIF(admin1listsize,"&lt;="&amp;admin1listsize)+SUM(ISNUMBER(admin1listsize))),0)), ""))</f>
        <v/>
      </c>
      <c r="K661" s="71"/>
    </row>
    <row r="662" spans="1:11" s="1" customFormat="1" x14ac:dyDescent="0.25">
      <c r="A662" s="93" t="str">
        <f>IF($I$1&lt;&gt;"y", "", IF(ISBLANK(DATA!D663),"",IF(ISBLANK(DATA!K663),"NO DATA",DATA!K663)))</f>
        <v/>
      </c>
      <c r="B662" s="93" t="str">
        <f>IF($I$1&lt;&gt;"y", "",IF(ISBLANK(DATA!D663),"", IF(ISBLANK(DATA!L663),"NO DATA",DATA!L663)))</f>
        <v/>
      </c>
      <c r="C662" s="93" t="str">
        <f t="shared" si="32"/>
        <v/>
      </c>
      <c r="D662" s="93" t="str">
        <f>IF($I$1&lt;&gt;"y", "", IF(C663="", "", IFERROR(LOOKUP(2,1/(COUNTIF($D$2:D661,mergednames)=0),mergednames), "")))</f>
        <v/>
      </c>
      <c r="E662" s="93" t="str">
        <f t="shared" si="31"/>
        <v/>
      </c>
      <c r="F662" s="93" t="str">
        <f>IF($I$1&lt;&gt;"y", "", IF(A663="", "", IFERROR(LOOKUP(2,1/(COUNTIF($F$2:F661,get_country)=0),get_country), "")))</f>
        <v/>
      </c>
      <c r="G662" s="93" t="str">
        <f t="shared" si="30"/>
        <v/>
      </c>
      <c r="H662" s="67" t="str">
        <f t="array" aca="1" ref="H662" ca="1">IF($I$1&lt;&gt;"y", "", IFERROR(INDEX(countrylistsize,MATCH(SMALL(NOT(countrylistsize="")*IF(ISNUMBER(countrylistsize),COUNTIF(countrylistsize,"&lt;="&amp;countrylistsize),COUNTIF(countrylistsize,"&lt;="&amp;countrylistsize)+SUM(ISNUMBER(countrylistsize))),ROWS(F$3:F662)+SUM(ISBLANK(countrylistsize))),NOT(countrylistsize="")*IF(ISNUMBER(countrylistsize),COUNTIF(countrylistsize,"&lt;="&amp;countrylistsize),COUNTIF(countrylistsize,"&lt;="&amp;countrylistsize)+SUM(ISNUMBER(countrylistsize))),0)), ""))</f>
        <v/>
      </c>
      <c r="I662" s="70"/>
      <c r="J662" s="67" t="str">
        <f t="array" aca="1" ref="J662" ca="1">IF($I$1&lt;&gt;"y", "", IFERROR(INDEX(admin1listsize,MATCH(SMALL(NOT(admin1listsize="")*IF(ISNUMBER(admin1listsize),COUNTIF(admin1listsize,"&lt;="&amp;admin1listsize),COUNTIF(admin1listsize,"&lt;="&amp;admin1listsize)+SUM(ISNUMBER(admin1listsize))),ROWS(D$3:D662)+SUM(ISBLANK(admin1listsize))),NOT(admin1listsize="")*IF(ISNUMBER(admin1listsize),COUNTIF(admin1listsize,"&lt;="&amp;admin1listsize),COUNTIF(admin1listsize,"&lt;="&amp;admin1listsize)+SUM(ISNUMBER(admin1listsize))),0)), ""))</f>
        <v/>
      </c>
      <c r="K662" s="71"/>
    </row>
    <row r="663" spans="1:11" s="1" customFormat="1" x14ac:dyDescent="0.25">
      <c r="A663" s="93" t="str">
        <f>IF($I$1&lt;&gt;"y", "", IF(ISBLANK(DATA!D664),"",IF(ISBLANK(DATA!K664),"NO DATA",DATA!K664)))</f>
        <v/>
      </c>
      <c r="B663" s="93" t="str">
        <f>IF($I$1&lt;&gt;"y", "",IF(ISBLANK(DATA!D664),"", IF(ISBLANK(DATA!L664),"NO DATA",DATA!L664)))</f>
        <v/>
      </c>
      <c r="C663" s="93" t="str">
        <f t="shared" si="32"/>
        <v/>
      </c>
      <c r="D663" s="93" t="str">
        <f>IF($I$1&lt;&gt;"y", "", IF(C664="", "", IFERROR(LOOKUP(2,1/(COUNTIF($D$2:D662,mergednames)=0),mergednames), "")))</f>
        <v/>
      </c>
      <c r="E663" s="93" t="str">
        <f t="shared" si="31"/>
        <v/>
      </c>
      <c r="F663" s="93" t="str">
        <f>IF($I$1&lt;&gt;"y", "", IF(A664="", "", IFERROR(LOOKUP(2,1/(COUNTIF($F$2:F662,get_country)=0),get_country), "")))</f>
        <v/>
      </c>
      <c r="G663" s="93" t="str">
        <f t="shared" si="30"/>
        <v/>
      </c>
      <c r="H663" s="67" t="str">
        <f t="array" aca="1" ref="H663" ca="1">IF($I$1&lt;&gt;"y", "", IFERROR(INDEX(countrylistsize,MATCH(SMALL(NOT(countrylistsize="")*IF(ISNUMBER(countrylistsize),COUNTIF(countrylistsize,"&lt;="&amp;countrylistsize),COUNTIF(countrylistsize,"&lt;="&amp;countrylistsize)+SUM(ISNUMBER(countrylistsize))),ROWS(F$3:F663)+SUM(ISBLANK(countrylistsize))),NOT(countrylistsize="")*IF(ISNUMBER(countrylistsize),COUNTIF(countrylistsize,"&lt;="&amp;countrylistsize),COUNTIF(countrylistsize,"&lt;="&amp;countrylistsize)+SUM(ISNUMBER(countrylistsize))),0)), ""))</f>
        <v/>
      </c>
      <c r="I663" s="70"/>
      <c r="J663" s="67" t="str">
        <f t="array" aca="1" ref="J663" ca="1">IF($I$1&lt;&gt;"y", "", IFERROR(INDEX(admin1listsize,MATCH(SMALL(NOT(admin1listsize="")*IF(ISNUMBER(admin1listsize),COUNTIF(admin1listsize,"&lt;="&amp;admin1listsize),COUNTIF(admin1listsize,"&lt;="&amp;admin1listsize)+SUM(ISNUMBER(admin1listsize))),ROWS(D$3:D663)+SUM(ISBLANK(admin1listsize))),NOT(admin1listsize="")*IF(ISNUMBER(admin1listsize),COUNTIF(admin1listsize,"&lt;="&amp;admin1listsize),COUNTIF(admin1listsize,"&lt;="&amp;admin1listsize)+SUM(ISNUMBER(admin1listsize))),0)), ""))</f>
        <v/>
      </c>
      <c r="K663" s="71"/>
    </row>
    <row r="664" spans="1:11" s="1" customFormat="1" x14ac:dyDescent="0.25">
      <c r="A664" s="93" t="str">
        <f>IF($I$1&lt;&gt;"y", "", IF(ISBLANK(DATA!D665),"",IF(ISBLANK(DATA!K665),"NO DATA",DATA!K665)))</f>
        <v/>
      </c>
      <c r="B664" s="93" t="str">
        <f>IF($I$1&lt;&gt;"y", "",IF(ISBLANK(DATA!D665),"", IF(ISBLANK(DATA!L665),"NO DATA",DATA!L665)))</f>
        <v/>
      </c>
      <c r="C664" s="93" t="str">
        <f t="shared" si="32"/>
        <v/>
      </c>
      <c r="D664" s="93" t="str">
        <f>IF($I$1&lt;&gt;"y", "", IF(C665="", "", IFERROR(LOOKUP(2,1/(COUNTIF($D$2:D663,mergednames)=0),mergednames), "")))</f>
        <v/>
      </c>
      <c r="E664" s="93" t="str">
        <f t="shared" si="31"/>
        <v/>
      </c>
      <c r="F664" s="93" t="str">
        <f>IF($I$1&lt;&gt;"y", "", IF(A665="", "", IFERROR(LOOKUP(2,1/(COUNTIF($F$2:F663,get_country)=0),get_country), "")))</f>
        <v/>
      </c>
      <c r="G664" s="93" t="str">
        <f t="shared" si="30"/>
        <v/>
      </c>
      <c r="H664" s="67" t="str">
        <f t="array" aca="1" ref="H664" ca="1">IF($I$1&lt;&gt;"y", "", IFERROR(INDEX(countrylistsize,MATCH(SMALL(NOT(countrylistsize="")*IF(ISNUMBER(countrylistsize),COUNTIF(countrylistsize,"&lt;="&amp;countrylistsize),COUNTIF(countrylistsize,"&lt;="&amp;countrylistsize)+SUM(ISNUMBER(countrylistsize))),ROWS(F$3:F664)+SUM(ISBLANK(countrylistsize))),NOT(countrylistsize="")*IF(ISNUMBER(countrylistsize),COUNTIF(countrylistsize,"&lt;="&amp;countrylistsize),COUNTIF(countrylistsize,"&lt;="&amp;countrylistsize)+SUM(ISNUMBER(countrylistsize))),0)), ""))</f>
        <v/>
      </c>
      <c r="I664" s="70"/>
      <c r="J664" s="67" t="str">
        <f t="array" aca="1" ref="J664" ca="1">IF($I$1&lt;&gt;"y", "", IFERROR(INDEX(admin1listsize,MATCH(SMALL(NOT(admin1listsize="")*IF(ISNUMBER(admin1listsize),COUNTIF(admin1listsize,"&lt;="&amp;admin1listsize),COUNTIF(admin1listsize,"&lt;="&amp;admin1listsize)+SUM(ISNUMBER(admin1listsize))),ROWS(D$3:D664)+SUM(ISBLANK(admin1listsize))),NOT(admin1listsize="")*IF(ISNUMBER(admin1listsize),COUNTIF(admin1listsize,"&lt;="&amp;admin1listsize),COUNTIF(admin1listsize,"&lt;="&amp;admin1listsize)+SUM(ISNUMBER(admin1listsize))),0)), ""))</f>
        <v/>
      </c>
      <c r="K664" s="71"/>
    </row>
    <row r="665" spans="1:11" s="1" customFormat="1" x14ac:dyDescent="0.25">
      <c r="A665" s="93" t="str">
        <f>IF($I$1&lt;&gt;"y", "", IF(ISBLANK(DATA!D666),"",IF(ISBLANK(DATA!K666),"NO DATA",DATA!K666)))</f>
        <v/>
      </c>
      <c r="B665" s="93" t="str">
        <f>IF($I$1&lt;&gt;"y", "",IF(ISBLANK(DATA!D666),"", IF(ISBLANK(DATA!L666),"NO DATA",DATA!L666)))</f>
        <v/>
      </c>
      <c r="C665" s="93" t="str">
        <f t="shared" si="32"/>
        <v/>
      </c>
      <c r="D665" s="93" t="str">
        <f>IF($I$1&lt;&gt;"y", "", IF(C666="", "", IFERROR(LOOKUP(2,1/(COUNTIF($D$2:D664,mergednames)=0),mergednames), "")))</f>
        <v/>
      </c>
      <c r="E665" s="93" t="str">
        <f t="shared" si="31"/>
        <v/>
      </c>
      <c r="F665" s="93" t="str">
        <f>IF($I$1&lt;&gt;"y", "", IF(A666="", "", IFERROR(LOOKUP(2,1/(COUNTIF($F$2:F664,get_country)=0),get_country), "")))</f>
        <v/>
      </c>
      <c r="G665" s="93" t="str">
        <f t="shared" si="30"/>
        <v/>
      </c>
      <c r="H665" s="67" t="str">
        <f t="array" aca="1" ref="H665" ca="1">IF($I$1&lt;&gt;"y", "", IFERROR(INDEX(countrylistsize,MATCH(SMALL(NOT(countrylistsize="")*IF(ISNUMBER(countrylistsize),COUNTIF(countrylistsize,"&lt;="&amp;countrylistsize),COUNTIF(countrylistsize,"&lt;="&amp;countrylistsize)+SUM(ISNUMBER(countrylistsize))),ROWS(F$3:F665)+SUM(ISBLANK(countrylistsize))),NOT(countrylistsize="")*IF(ISNUMBER(countrylistsize),COUNTIF(countrylistsize,"&lt;="&amp;countrylistsize),COUNTIF(countrylistsize,"&lt;="&amp;countrylistsize)+SUM(ISNUMBER(countrylistsize))),0)), ""))</f>
        <v/>
      </c>
      <c r="I665" s="70"/>
      <c r="J665" s="67" t="str">
        <f t="array" aca="1" ref="J665" ca="1">IF($I$1&lt;&gt;"y", "", IFERROR(INDEX(admin1listsize,MATCH(SMALL(NOT(admin1listsize="")*IF(ISNUMBER(admin1listsize),COUNTIF(admin1listsize,"&lt;="&amp;admin1listsize),COUNTIF(admin1listsize,"&lt;="&amp;admin1listsize)+SUM(ISNUMBER(admin1listsize))),ROWS(D$3:D665)+SUM(ISBLANK(admin1listsize))),NOT(admin1listsize="")*IF(ISNUMBER(admin1listsize),COUNTIF(admin1listsize,"&lt;="&amp;admin1listsize),COUNTIF(admin1listsize,"&lt;="&amp;admin1listsize)+SUM(ISNUMBER(admin1listsize))),0)), ""))</f>
        <v/>
      </c>
      <c r="K665" s="71"/>
    </row>
    <row r="666" spans="1:11" s="1" customFormat="1" x14ac:dyDescent="0.25">
      <c r="A666" s="93" t="str">
        <f>IF($I$1&lt;&gt;"y", "", IF(ISBLANK(DATA!D667),"",IF(ISBLANK(DATA!K667),"NO DATA",DATA!K667)))</f>
        <v/>
      </c>
      <c r="B666" s="93" t="str">
        <f>IF($I$1&lt;&gt;"y", "",IF(ISBLANK(DATA!D667),"", IF(ISBLANK(DATA!L667),"NO DATA",DATA!L667)))</f>
        <v/>
      </c>
      <c r="C666" s="93" t="str">
        <f t="shared" si="32"/>
        <v/>
      </c>
      <c r="D666" s="93" t="str">
        <f>IF($I$1&lt;&gt;"y", "", IF(C667="", "", IFERROR(LOOKUP(2,1/(COUNTIF($D$2:D665,mergednames)=0),mergednames), "")))</f>
        <v/>
      </c>
      <c r="E666" s="93" t="str">
        <f t="shared" si="31"/>
        <v/>
      </c>
      <c r="F666" s="93" t="str">
        <f>IF($I$1&lt;&gt;"y", "", IF(A667="", "", IFERROR(LOOKUP(2,1/(COUNTIF($F$2:F665,get_country)=0),get_country), "")))</f>
        <v/>
      </c>
      <c r="G666" s="93" t="str">
        <f t="shared" si="30"/>
        <v/>
      </c>
      <c r="H666" s="67" t="str">
        <f t="array" aca="1" ref="H666" ca="1">IF($I$1&lt;&gt;"y", "", IFERROR(INDEX(countrylistsize,MATCH(SMALL(NOT(countrylistsize="")*IF(ISNUMBER(countrylistsize),COUNTIF(countrylistsize,"&lt;="&amp;countrylistsize),COUNTIF(countrylistsize,"&lt;="&amp;countrylistsize)+SUM(ISNUMBER(countrylistsize))),ROWS(F$3:F666)+SUM(ISBLANK(countrylistsize))),NOT(countrylistsize="")*IF(ISNUMBER(countrylistsize),COUNTIF(countrylistsize,"&lt;="&amp;countrylistsize),COUNTIF(countrylistsize,"&lt;="&amp;countrylistsize)+SUM(ISNUMBER(countrylistsize))),0)), ""))</f>
        <v/>
      </c>
      <c r="I666" s="70"/>
      <c r="J666" s="67" t="str">
        <f t="array" aca="1" ref="J666" ca="1">IF($I$1&lt;&gt;"y", "", IFERROR(INDEX(admin1listsize,MATCH(SMALL(NOT(admin1listsize="")*IF(ISNUMBER(admin1listsize),COUNTIF(admin1listsize,"&lt;="&amp;admin1listsize),COUNTIF(admin1listsize,"&lt;="&amp;admin1listsize)+SUM(ISNUMBER(admin1listsize))),ROWS(D$3:D666)+SUM(ISBLANK(admin1listsize))),NOT(admin1listsize="")*IF(ISNUMBER(admin1listsize),COUNTIF(admin1listsize,"&lt;="&amp;admin1listsize),COUNTIF(admin1listsize,"&lt;="&amp;admin1listsize)+SUM(ISNUMBER(admin1listsize))),0)), ""))</f>
        <v/>
      </c>
      <c r="K666" s="71"/>
    </row>
    <row r="667" spans="1:11" s="1" customFormat="1" x14ac:dyDescent="0.25">
      <c r="A667" s="93" t="str">
        <f>IF($I$1&lt;&gt;"y", "", IF(ISBLANK(DATA!D668),"",IF(ISBLANK(DATA!K668),"NO DATA",DATA!K668)))</f>
        <v/>
      </c>
      <c r="B667" s="93" t="str">
        <f>IF($I$1&lt;&gt;"y", "",IF(ISBLANK(DATA!D668),"", IF(ISBLANK(DATA!L668),"NO DATA",DATA!L668)))</f>
        <v/>
      </c>
      <c r="C667" s="93" t="str">
        <f t="shared" si="32"/>
        <v/>
      </c>
      <c r="D667" s="93" t="str">
        <f>IF($I$1&lt;&gt;"y", "", IF(C668="", "", IFERROR(LOOKUP(2,1/(COUNTIF($D$2:D666,mergednames)=0),mergednames), "")))</f>
        <v/>
      </c>
      <c r="E667" s="93" t="str">
        <f t="shared" si="31"/>
        <v/>
      </c>
      <c r="F667" s="93" t="str">
        <f>IF($I$1&lt;&gt;"y", "", IF(A668="", "", IFERROR(LOOKUP(2,1/(COUNTIF($F$2:F666,get_country)=0),get_country), "")))</f>
        <v/>
      </c>
      <c r="G667" s="93" t="str">
        <f t="shared" si="30"/>
        <v/>
      </c>
      <c r="H667" s="67" t="str">
        <f t="array" aca="1" ref="H667" ca="1">IF($I$1&lt;&gt;"y", "", IFERROR(INDEX(countrylistsize,MATCH(SMALL(NOT(countrylistsize="")*IF(ISNUMBER(countrylistsize),COUNTIF(countrylistsize,"&lt;="&amp;countrylistsize),COUNTIF(countrylistsize,"&lt;="&amp;countrylistsize)+SUM(ISNUMBER(countrylistsize))),ROWS(F$3:F667)+SUM(ISBLANK(countrylistsize))),NOT(countrylistsize="")*IF(ISNUMBER(countrylistsize),COUNTIF(countrylistsize,"&lt;="&amp;countrylistsize),COUNTIF(countrylistsize,"&lt;="&amp;countrylistsize)+SUM(ISNUMBER(countrylistsize))),0)), ""))</f>
        <v/>
      </c>
      <c r="I667" s="70"/>
      <c r="J667" s="67" t="str">
        <f t="array" aca="1" ref="J667" ca="1">IF($I$1&lt;&gt;"y", "", IFERROR(INDEX(admin1listsize,MATCH(SMALL(NOT(admin1listsize="")*IF(ISNUMBER(admin1listsize),COUNTIF(admin1listsize,"&lt;="&amp;admin1listsize),COUNTIF(admin1listsize,"&lt;="&amp;admin1listsize)+SUM(ISNUMBER(admin1listsize))),ROWS(D$3:D667)+SUM(ISBLANK(admin1listsize))),NOT(admin1listsize="")*IF(ISNUMBER(admin1listsize),COUNTIF(admin1listsize,"&lt;="&amp;admin1listsize),COUNTIF(admin1listsize,"&lt;="&amp;admin1listsize)+SUM(ISNUMBER(admin1listsize))),0)), ""))</f>
        <v/>
      </c>
      <c r="K667" s="71"/>
    </row>
    <row r="668" spans="1:11" s="1" customFormat="1" x14ac:dyDescent="0.25">
      <c r="A668" s="93" t="str">
        <f>IF($I$1&lt;&gt;"y", "", IF(ISBLANK(DATA!D669),"",IF(ISBLANK(DATA!K669),"NO DATA",DATA!K669)))</f>
        <v/>
      </c>
      <c r="B668" s="93" t="str">
        <f>IF($I$1&lt;&gt;"y", "",IF(ISBLANK(DATA!D669),"", IF(ISBLANK(DATA!L669),"NO DATA",DATA!L669)))</f>
        <v/>
      </c>
      <c r="C668" s="93" t="str">
        <f t="shared" si="32"/>
        <v/>
      </c>
      <c r="D668" s="93" t="str">
        <f>IF($I$1&lt;&gt;"y", "", IF(C669="", "", IFERROR(LOOKUP(2,1/(COUNTIF($D$2:D667,mergednames)=0),mergednames), "")))</f>
        <v/>
      </c>
      <c r="E668" s="93" t="str">
        <f t="shared" si="31"/>
        <v/>
      </c>
      <c r="F668" s="93" t="str">
        <f>IF($I$1&lt;&gt;"y", "", IF(A669="", "", IFERROR(LOOKUP(2,1/(COUNTIF($F$2:F667,get_country)=0),get_country), "")))</f>
        <v/>
      </c>
      <c r="G668" s="93" t="str">
        <f t="shared" si="30"/>
        <v/>
      </c>
      <c r="H668" s="67" t="str">
        <f t="array" aca="1" ref="H668" ca="1">IF($I$1&lt;&gt;"y", "", IFERROR(INDEX(countrylistsize,MATCH(SMALL(NOT(countrylistsize="")*IF(ISNUMBER(countrylistsize),COUNTIF(countrylistsize,"&lt;="&amp;countrylistsize),COUNTIF(countrylistsize,"&lt;="&amp;countrylistsize)+SUM(ISNUMBER(countrylistsize))),ROWS(F$3:F668)+SUM(ISBLANK(countrylistsize))),NOT(countrylistsize="")*IF(ISNUMBER(countrylistsize),COUNTIF(countrylistsize,"&lt;="&amp;countrylistsize),COUNTIF(countrylistsize,"&lt;="&amp;countrylistsize)+SUM(ISNUMBER(countrylistsize))),0)), ""))</f>
        <v/>
      </c>
      <c r="I668" s="70"/>
      <c r="J668" s="67" t="str">
        <f t="array" aca="1" ref="J668" ca="1">IF($I$1&lt;&gt;"y", "", IFERROR(INDEX(admin1listsize,MATCH(SMALL(NOT(admin1listsize="")*IF(ISNUMBER(admin1listsize),COUNTIF(admin1listsize,"&lt;="&amp;admin1listsize),COUNTIF(admin1listsize,"&lt;="&amp;admin1listsize)+SUM(ISNUMBER(admin1listsize))),ROWS(D$3:D668)+SUM(ISBLANK(admin1listsize))),NOT(admin1listsize="")*IF(ISNUMBER(admin1listsize),COUNTIF(admin1listsize,"&lt;="&amp;admin1listsize),COUNTIF(admin1listsize,"&lt;="&amp;admin1listsize)+SUM(ISNUMBER(admin1listsize))),0)), ""))</f>
        <v/>
      </c>
      <c r="K668" s="71"/>
    </row>
    <row r="669" spans="1:11" s="1" customFormat="1" x14ac:dyDescent="0.25">
      <c r="A669" s="93" t="str">
        <f>IF($I$1&lt;&gt;"y", "", IF(ISBLANK(DATA!D670),"",IF(ISBLANK(DATA!K670),"NO DATA",DATA!K670)))</f>
        <v/>
      </c>
      <c r="B669" s="93" t="str">
        <f>IF($I$1&lt;&gt;"y", "",IF(ISBLANK(DATA!D670),"", IF(ISBLANK(DATA!L670),"NO DATA",DATA!L670)))</f>
        <v/>
      </c>
      <c r="C669" s="93" t="str">
        <f t="shared" si="32"/>
        <v/>
      </c>
      <c r="D669" s="93" t="str">
        <f>IF($I$1&lt;&gt;"y", "", IF(C670="", "", IFERROR(LOOKUP(2,1/(COUNTIF($D$2:D668,mergednames)=0),mergednames), "")))</f>
        <v/>
      </c>
      <c r="E669" s="93" t="str">
        <f t="shared" si="31"/>
        <v/>
      </c>
      <c r="F669" s="93" t="str">
        <f>IF($I$1&lt;&gt;"y", "", IF(A670="", "", IFERROR(LOOKUP(2,1/(COUNTIF($F$2:F668,get_country)=0),get_country), "")))</f>
        <v/>
      </c>
      <c r="G669" s="93" t="str">
        <f t="shared" si="30"/>
        <v/>
      </c>
      <c r="H669" s="67" t="str">
        <f t="array" aca="1" ref="H669" ca="1">IF($I$1&lt;&gt;"y", "", IFERROR(INDEX(countrylistsize,MATCH(SMALL(NOT(countrylistsize="")*IF(ISNUMBER(countrylistsize),COUNTIF(countrylistsize,"&lt;="&amp;countrylistsize),COUNTIF(countrylistsize,"&lt;="&amp;countrylistsize)+SUM(ISNUMBER(countrylistsize))),ROWS(F$3:F669)+SUM(ISBLANK(countrylistsize))),NOT(countrylistsize="")*IF(ISNUMBER(countrylistsize),COUNTIF(countrylistsize,"&lt;="&amp;countrylistsize),COUNTIF(countrylistsize,"&lt;="&amp;countrylistsize)+SUM(ISNUMBER(countrylistsize))),0)), ""))</f>
        <v/>
      </c>
      <c r="I669" s="70"/>
      <c r="J669" s="67" t="str">
        <f t="array" aca="1" ref="J669" ca="1">IF($I$1&lt;&gt;"y", "", IFERROR(INDEX(admin1listsize,MATCH(SMALL(NOT(admin1listsize="")*IF(ISNUMBER(admin1listsize),COUNTIF(admin1listsize,"&lt;="&amp;admin1listsize),COUNTIF(admin1listsize,"&lt;="&amp;admin1listsize)+SUM(ISNUMBER(admin1listsize))),ROWS(D$3:D669)+SUM(ISBLANK(admin1listsize))),NOT(admin1listsize="")*IF(ISNUMBER(admin1listsize),COUNTIF(admin1listsize,"&lt;="&amp;admin1listsize),COUNTIF(admin1listsize,"&lt;="&amp;admin1listsize)+SUM(ISNUMBER(admin1listsize))),0)), ""))</f>
        <v/>
      </c>
      <c r="K669" s="71"/>
    </row>
    <row r="670" spans="1:11" s="1" customFormat="1" x14ac:dyDescent="0.25">
      <c r="A670" s="93" t="str">
        <f>IF($I$1&lt;&gt;"y", "", IF(ISBLANK(DATA!D671),"",IF(ISBLANK(DATA!K671),"NO DATA",DATA!K671)))</f>
        <v/>
      </c>
      <c r="B670" s="93" t="str">
        <f>IF($I$1&lt;&gt;"y", "",IF(ISBLANK(DATA!D671),"", IF(ISBLANK(DATA!L671),"NO DATA",DATA!L671)))</f>
        <v/>
      </c>
      <c r="C670" s="93" t="str">
        <f t="shared" si="32"/>
        <v/>
      </c>
      <c r="D670" s="93" t="str">
        <f>IF($I$1&lt;&gt;"y", "", IF(C671="", "", IFERROR(LOOKUP(2,1/(COUNTIF($D$2:D669,mergednames)=0),mergednames), "")))</f>
        <v/>
      </c>
      <c r="E670" s="93" t="str">
        <f t="shared" si="31"/>
        <v/>
      </c>
      <c r="F670" s="93" t="str">
        <f>IF($I$1&lt;&gt;"y", "", IF(A671="", "", IFERROR(LOOKUP(2,1/(COUNTIF($F$2:F669,get_country)=0),get_country), "")))</f>
        <v/>
      </c>
      <c r="G670" s="93" t="str">
        <f t="shared" si="30"/>
        <v/>
      </c>
      <c r="H670" s="67" t="str">
        <f t="array" aca="1" ref="H670" ca="1">IF($I$1&lt;&gt;"y", "", IFERROR(INDEX(countrylistsize,MATCH(SMALL(NOT(countrylistsize="")*IF(ISNUMBER(countrylistsize),COUNTIF(countrylistsize,"&lt;="&amp;countrylistsize),COUNTIF(countrylistsize,"&lt;="&amp;countrylistsize)+SUM(ISNUMBER(countrylistsize))),ROWS(F$3:F670)+SUM(ISBLANK(countrylistsize))),NOT(countrylistsize="")*IF(ISNUMBER(countrylistsize),COUNTIF(countrylistsize,"&lt;="&amp;countrylistsize),COUNTIF(countrylistsize,"&lt;="&amp;countrylistsize)+SUM(ISNUMBER(countrylistsize))),0)), ""))</f>
        <v/>
      </c>
      <c r="I670" s="70"/>
      <c r="J670" s="67" t="str">
        <f t="array" aca="1" ref="J670" ca="1">IF($I$1&lt;&gt;"y", "", IFERROR(INDEX(admin1listsize,MATCH(SMALL(NOT(admin1listsize="")*IF(ISNUMBER(admin1listsize),COUNTIF(admin1listsize,"&lt;="&amp;admin1listsize),COUNTIF(admin1listsize,"&lt;="&amp;admin1listsize)+SUM(ISNUMBER(admin1listsize))),ROWS(D$3:D670)+SUM(ISBLANK(admin1listsize))),NOT(admin1listsize="")*IF(ISNUMBER(admin1listsize),COUNTIF(admin1listsize,"&lt;="&amp;admin1listsize),COUNTIF(admin1listsize,"&lt;="&amp;admin1listsize)+SUM(ISNUMBER(admin1listsize))),0)), ""))</f>
        <v/>
      </c>
      <c r="K670" s="71"/>
    </row>
    <row r="671" spans="1:11" s="1" customFormat="1" x14ac:dyDescent="0.25">
      <c r="A671" s="93" t="str">
        <f>IF($I$1&lt;&gt;"y", "", IF(ISBLANK(DATA!D672),"",IF(ISBLANK(DATA!K672),"NO DATA",DATA!K672)))</f>
        <v/>
      </c>
      <c r="B671" s="93" t="str">
        <f>IF($I$1&lt;&gt;"y", "",IF(ISBLANK(DATA!D672),"", IF(ISBLANK(DATA!L672),"NO DATA",DATA!L672)))</f>
        <v/>
      </c>
      <c r="C671" s="93" t="str">
        <f t="shared" si="32"/>
        <v/>
      </c>
      <c r="D671" s="93" t="str">
        <f>IF($I$1&lt;&gt;"y", "", IF(C672="", "", IFERROR(LOOKUP(2,1/(COUNTIF($D$2:D670,mergednames)=0),mergednames), "")))</f>
        <v/>
      </c>
      <c r="E671" s="93" t="str">
        <f t="shared" si="31"/>
        <v/>
      </c>
      <c r="F671" s="93" t="str">
        <f>IF($I$1&lt;&gt;"y", "", IF(A672="", "", IFERROR(LOOKUP(2,1/(COUNTIF($F$2:F670,get_country)=0),get_country), "")))</f>
        <v/>
      </c>
      <c r="G671" s="93" t="str">
        <f t="shared" si="30"/>
        <v/>
      </c>
      <c r="H671" s="67" t="str">
        <f t="array" aca="1" ref="H671" ca="1">IF($I$1&lt;&gt;"y", "", IFERROR(INDEX(countrylistsize,MATCH(SMALL(NOT(countrylistsize="")*IF(ISNUMBER(countrylistsize),COUNTIF(countrylistsize,"&lt;="&amp;countrylistsize),COUNTIF(countrylistsize,"&lt;="&amp;countrylistsize)+SUM(ISNUMBER(countrylistsize))),ROWS(F$3:F671)+SUM(ISBLANK(countrylistsize))),NOT(countrylistsize="")*IF(ISNUMBER(countrylistsize),COUNTIF(countrylistsize,"&lt;="&amp;countrylistsize),COUNTIF(countrylistsize,"&lt;="&amp;countrylistsize)+SUM(ISNUMBER(countrylistsize))),0)), ""))</f>
        <v/>
      </c>
      <c r="I671" s="70"/>
      <c r="J671" s="67" t="str">
        <f t="array" aca="1" ref="J671" ca="1">IF($I$1&lt;&gt;"y", "", IFERROR(INDEX(admin1listsize,MATCH(SMALL(NOT(admin1listsize="")*IF(ISNUMBER(admin1listsize),COUNTIF(admin1listsize,"&lt;="&amp;admin1listsize),COUNTIF(admin1listsize,"&lt;="&amp;admin1listsize)+SUM(ISNUMBER(admin1listsize))),ROWS(D$3:D671)+SUM(ISBLANK(admin1listsize))),NOT(admin1listsize="")*IF(ISNUMBER(admin1listsize),COUNTIF(admin1listsize,"&lt;="&amp;admin1listsize),COUNTIF(admin1listsize,"&lt;="&amp;admin1listsize)+SUM(ISNUMBER(admin1listsize))),0)), ""))</f>
        <v/>
      </c>
      <c r="K671" s="71"/>
    </row>
    <row r="672" spans="1:11" s="1" customFormat="1" x14ac:dyDescent="0.25">
      <c r="A672" s="93" t="str">
        <f>IF($I$1&lt;&gt;"y", "", IF(ISBLANK(DATA!D673),"",IF(ISBLANK(DATA!K673),"NO DATA",DATA!K673)))</f>
        <v/>
      </c>
      <c r="B672" s="93" t="str">
        <f>IF($I$1&lt;&gt;"y", "",IF(ISBLANK(DATA!D673),"", IF(ISBLANK(DATA!L673),"NO DATA",DATA!L673)))</f>
        <v/>
      </c>
      <c r="C672" s="93" t="str">
        <f t="shared" si="32"/>
        <v/>
      </c>
      <c r="D672" s="93" t="str">
        <f>IF($I$1&lt;&gt;"y", "", IF(C673="", "", IFERROR(LOOKUP(2,1/(COUNTIF($D$2:D671,mergednames)=0),mergednames), "")))</f>
        <v/>
      </c>
      <c r="E672" s="93" t="str">
        <f t="shared" si="31"/>
        <v/>
      </c>
      <c r="F672" s="93" t="str">
        <f>IF($I$1&lt;&gt;"y", "", IF(A673="", "", IFERROR(LOOKUP(2,1/(COUNTIF($F$2:F671,get_country)=0),get_country), "")))</f>
        <v/>
      </c>
      <c r="G672" s="93" t="str">
        <f t="shared" si="30"/>
        <v/>
      </c>
      <c r="H672" s="67" t="str">
        <f t="array" aca="1" ref="H672" ca="1">IF($I$1&lt;&gt;"y", "", IFERROR(INDEX(countrylistsize,MATCH(SMALL(NOT(countrylistsize="")*IF(ISNUMBER(countrylistsize),COUNTIF(countrylistsize,"&lt;="&amp;countrylistsize),COUNTIF(countrylistsize,"&lt;="&amp;countrylistsize)+SUM(ISNUMBER(countrylistsize))),ROWS(F$3:F672)+SUM(ISBLANK(countrylistsize))),NOT(countrylistsize="")*IF(ISNUMBER(countrylistsize),COUNTIF(countrylistsize,"&lt;="&amp;countrylistsize),COUNTIF(countrylistsize,"&lt;="&amp;countrylistsize)+SUM(ISNUMBER(countrylistsize))),0)), ""))</f>
        <v/>
      </c>
      <c r="I672" s="70"/>
      <c r="J672" s="67" t="str">
        <f t="array" aca="1" ref="J672" ca="1">IF($I$1&lt;&gt;"y", "", IFERROR(INDEX(admin1listsize,MATCH(SMALL(NOT(admin1listsize="")*IF(ISNUMBER(admin1listsize),COUNTIF(admin1listsize,"&lt;="&amp;admin1listsize),COUNTIF(admin1listsize,"&lt;="&amp;admin1listsize)+SUM(ISNUMBER(admin1listsize))),ROWS(D$3:D672)+SUM(ISBLANK(admin1listsize))),NOT(admin1listsize="")*IF(ISNUMBER(admin1listsize),COUNTIF(admin1listsize,"&lt;="&amp;admin1listsize),COUNTIF(admin1listsize,"&lt;="&amp;admin1listsize)+SUM(ISNUMBER(admin1listsize))),0)), ""))</f>
        <v/>
      </c>
      <c r="K672" s="71"/>
    </row>
    <row r="673" spans="1:11" s="1" customFormat="1" x14ac:dyDescent="0.25">
      <c r="A673" s="93" t="str">
        <f>IF($I$1&lt;&gt;"y", "", IF(ISBLANK(DATA!D674),"",IF(ISBLANK(DATA!K674),"NO DATA",DATA!K674)))</f>
        <v/>
      </c>
      <c r="B673" s="93" t="str">
        <f>IF($I$1&lt;&gt;"y", "",IF(ISBLANK(DATA!D674),"", IF(ISBLANK(DATA!L674),"NO DATA",DATA!L674)))</f>
        <v/>
      </c>
      <c r="C673" s="93" t="str">
        <f t="shared" si="32"/>
        <v/>
      </c>
      <c r="D673" s="93" t="str">
        <f>IF($I$1&lt;&gt;"y", "", IF(C674="", "", IFERROR(LOOKUP(2,1/(COUNTIF($D$2:D672,mergednames)=0),mergednames), "")))</f>
        <v/>
      </c>
      <c r="E673" s="93" t="str">
        <f t="shared" si="31"/>
        <v/>
      </c>
      <c r="F673" s="93" t="str">
        <f>IF($I$1&lt;&gt;"y", "", IF(A674="", "", IFERROR(LOOKUP(2,1/(COUNTIF($F$2:F672,get_country)=0),get_country), "")))</f>
        <v/>
      </c>
      <c r="G673" s="93" t="str">
        <f t="shared" si="30"/>
        <v/>
      </c>
      <c r="H673" s="67" t="str">
        <f t="array" aca="1" ref="H673" ca="1">IF($I$1&lt;&gt;"y", "", IFERROR(INDEX(countrylistsize,MATCH(SMALL(NOT(countrylistsize="")*IF(ISNUMBER(countrylistsize),COUNTIF(countrylistsize,"&lt;="&amp;countrylistsize),COUNTIF(countrylistsize,"&lt;="&amp;countrylistsize)+SUM(ISNUMBER(countrylistsize))),ROWS(F$3:F673)+SUM(ISBLANK(countrylistsize))),NOT(countrylistsize="")*IF(ISNUMBER(countrylistsize),COUNTIF(countrylistsize,"&lt;="&amp;countrylistsize),COUNTIF(countrylistsize,"&lt;="&amp;countrylistsize)+SUM(ISNUMBER(countrylistsize))),0)), ""))</f>
        <v/>
      </c>
      <c r="I673" s="70"/>
      <c r="J673" s="67" t="str">
        <f t="array" aca="1" ref="J673" ca="1">IF($I$1&lt;&gt;"y", "", IFERROR(INDEX(admin1listsize,MATCH(SMALL(NOT(admin1listsize="")*IF(ISNUMBER(admin1listsize),COUNTIF(admin1listsize,"&lt;="&amp;admin1listsize),COUNTIF(admin1listsize,"&lt;="&amp;admin1listsize)+SUM(ISNUMBER(admin1listsize))),ROWS(D$3:D673)+SUM(ISBLANK(admin1listsize))),NOT(admin1listsize="")*IF(ISNUMBER(admin1listsize),COUNTIF(admin1listsize,"&lt;="&amp;admin1listsize),COUNTIF(admin1listsize,"&lt;="&amp;admin1listsize)+SUM(ISNUMBER(admin1listsize))),0)), ""))</f>
        <v/>
      </c>
      <c r="K673" s="71"/>
    </row>
    <row r="674" spans="1:11" s="1" customFormat="1" x14ac:dyDescent="0.25">
      <c r="A674" s="93" t="str">
        <f>IF($I$1&lt;&gt;"y", "", IF(ISBLANK(DATA!D675),"",IF(ISBLANK(DATA!K675),"NO DATA",DATA!K675)))</f>
        <v/>
      </c>
      <c r="B674" s="93" t="str">
        <f>IF($I$1&lt;&gt;"y", "",IF(ISBLANK(DATA!D675),"", IF(ISBLANK(DATA!L675),"NO DATA",DATA!L675)))</f>
        <v/>
      </c>
      <c r="C674" s="93" t="str">
        <f t="shared" si="32"/>
        <v/>
      </c>
      <c r="D674" s="93" t="str">
        <f>IF($I$1&lt;&gt;"y", "", IF(C675="", "", IFERROR(LOOKUP(2,1/(COUNTIF($D$2:D673,mergednames)=0),mergednames), "")))</f>
        <v/>
      </c>
      <c r="E674" s="93" t="str">
        <f t="shared" si="31"/>
        <v/>
      </c>
      <c r="F674" s="93" t="str">
        <f>IF($I$1&lt;&gt;"y", "", IF(A675="", "", IFERROR(LOOKUP(2,1/(COUNTIF($F$2:F673,get_country)=0),get_country), "")))</f>
        <v/>
      </c>
      <c r="G674" s="93" t="str">
        <f t="shared" si="30"/>
        <v/>
      </c>
      <c r="H674" s="67" t="str">
        <f t="array" aca="1" ref="H674" ca="1">IF($I$1&lt;&gt;"y", "", IFERROR(INDEX(countrylistsize,MATCH(SMALL(NOT(countrylistsize="")*IF(ISNUMBER(countrylistsize),COUNTIF(countrylistsize,"&lt;="&amp;countrylistsize),COUNTIF(countrylistsize,"&lt;="&amp;countrylistsize)+SUM(ISNUMBER(countrylistsize))),ROWS(F$3:F674)+SUM(ISBLANK(countrylistsize))),NOT(countrylistsize="")*IF(ISNUMBER(countrylistsize),COUNTIF(countrylistsize,"&lt;="&amp;countrylistsize),COUNTIF(countrylistsize,"&lt;="&amp;countrylistsize)+SUM(ISNUMBER(countrylistsize))),0)), ""))</f>
        <v/>
      </c>
      <c r="I674" s="70"/>
      <c r="J674" s="67" t="str">
        <f t="array" aca="1" ref="J674" ca="1">IF($I$1&lt;&gt;"y", "", IFERROR(INDEX(admin1listsize,MATCH(SMALL(NOT(admin1listsize="")*IF(ISNUMBER(admin1listsize),COUNTIF(admin1listsize,"&lt;="&amp;admin1listsize),COUNTIF(admin1listsize,"&lt;="&amp;admin1listsize)+SUM(ISNUMBER(admin1listsize))),ROWS(D$3:D674)+SUM(ISBLANK(admin1listsize))),NOT(admin1listsize="")*IF(ISNUMBER(admin1listsize),COUNTIF(admin1listsize,"&lt;="&amp;admin1listsize),COUNTIF(admin1listsize,"&lt;="&amp;admin1listsize)+SUM(ISNUMBER(admin1listsize))),0)), ""))</f>
        <v/>
      </c>
      <c r="K674" s="71"/>
    </row>
    <row r="675" spans="1:11" s="1" customFormat="1" x14ac:dyDescent="0.25">
      <c r="A675" s="93" t="str">
        <f>IF($I$1&lt;&gt;"y", "", IF(ISBLANK(DATA!D676),"",IF(ISBLANK(DATA!K676),"NO DATA",DATA!K676)))</f>
        <v/>
      </c>
      <c r="B675" s="93" t="str">
        <f>IF($I$1&lt;&gt;"y", "",IF(ISBLANK(DATA!D676),"", IF(ISBLANK(DATA!L676),"NO DATA",DATA!L676)))</f>
        <v/>
      </c>
      <c r="C675" s="93" t="str">
        <f t="shared" si="32"/>
        <v/>
      </c>
      <c r="D675" s="93" t="str">
        <f>IF($I$1&lt;&gt;"y", "", IF(C676="", "", IFERROR(LOOKUP(2,1/(COUNTIF($D$2:D674,mergednames)=0),mergednames), "")))</f>
        <v/>
      </c>
      <c r="E675" s="93" t="str">
        <f t="shared" si="31"/>
        <v/>
      </c>
      <c r="F675" s="93" t="str">
        <f>IF($I$1&lt;&gt;"y", "", IF(A676="", "", IFERROR(LOOKUP(2,1/(COUNTIF($F$2:F674,get_country)=0),get_country), "")))</f>
        <v/>
      </c>
      <c r="G675" s="93" t="str">
        <f t="shared" si="30"/>
        <v/>
      </c>
      <c r="H675" s="67" t="str">
        <f t="array" aca="1" ref="H675" ca="1">IF($I$1&lt;&gt;"y", "", IFERROR(INDEX(countrylistsize,MATCH(SMALL(NOT(countrylistsize="")*IF(ISNUMBER(countrylistsize),COUNTIF(countrylistsize,"&lt;="&amp;countrylistsize),COUNTIF(countrylistsize,"&lt;="&amp;countrylistsize)+SUM(ISNUMBER(countrylistsize))),ROWS(F$3:F675)+SUM(ISBLANK(countrylistsize))),NOT(countrylistsize="")*IF(ISNUMBER(countrylistsize),COUNTIF(countrylistsize,"&lt;="&amp;countrylistsize),COUNTIF(countrylistsize,"&lt;="&amp;countrylistsize)+SUM(ISNUMBER(countrylistsize))),0)), ""))</f>
        <v/>
      </c>
      <c r="I675" s="70"/>
      <c r="J675" s="67" t="str">
        <f t="array" aca="1" ref="J675" ca="1">IF($I$1&lt;&gt;"y", "", IFERROR(INDEX(admin1listsize,MATCH(SMALL(NOT(admin1listsize="")*IF(ISNUMBER(admin1listsize),COUNTIF(admin1listsize,"&lt;="&amp;admin1listsize),COUNTIF(admin1listsize,"&lt;="&amp;admin1listsize)+SUM(ISNUMBER(admin1listsize))),ROWS(D$3:D675)+SUM(ISBLANK(admin1listsize))),NOT(admin1listsize="")*IF(ISNUMBER(admin1listsize),COUNTIF(admin1listsize,"&lt;="&amp;admin1listsize),COUNTIF(admin1listsize,"&lt;="&amp;admin1listsize)+SUM(ISNUMBER(admin1listsize))),0)), ""))</f>
        <v/>
      </c>
      <c r="K675" s="71"/>
    </row>
    <row r="676" spans="1:11" s="1" customFormat="1" x14ac:dyDescent="0.25">
      <c r="A676" s="93" t="str">
        <f>IF($I$1&lt;&gt;"y", "", IF(ISBLANK(DATA!D677),"",IF(ISBLANK(DATA!K677),"NO DATA",DATA!K677)))</f>
        <v/>
      </c>
      <c r="B676" s="93" t="str">
        <f>IF($I$1&lt;&gt;"y", "",IF(ISBLANK(DATA!D677),"", IF(ISBLANK(DATA!L677),"NO DATA",DATA!L677)))</f>
        <v/>
      </c>
      <c r="C676" s="93" t="str">
        <f t="shared" si="32"/>
        <v/>
      </c>
      <c r="D676" s="93" t="str">
        <f>IF($I$1&lt;&gt;"y", "", IF(C677="", "", IFERROR(LOOKUP(2,1/(COUNTIF($D$2:D675,mergednames)=0),mergednames), "")))</f>
        <v/>
      </c>
      <c r="E676" s="93" t="str">
        <f t="shared" si="31"/>
        <v/>
      </c>
      <c r="F676" s="93" t="str">
        <f>IF($I$1&lt;&gt;"y", "", IF(A677="", "", IFERROR(LOOKUP(2,1/(COUNTIF($F$2:F675,get_country)=0),get_country), "")))</f>
        <v/>
      </c>
      <c r="G676" s="93" t="str">
        <f t="shared" si="30"/>
        <v/>
      </c>
      <c r="H676" s="67" t="str">
        <f t="array" aca="1" ref="H676" ca="1">IF($I$1&lt;&gt;"y", "", IFERROR(INDEX(countrylistsize,MATCH(SMALL(NOT(countrylistsize="")*IF(ISNUMBER(countrylistsize),COUNTIF(countrylistsize,"&lt;="&amp;countrylistsize),COUNTIF(countrylistsize,"&lt;="&amp;countrylistsize)+SUM(ISNUMBER(countrylistsize))),ROWS(F$3:F676)+SUM(ISBLANK(countrylistsize))),NOT(countrylistsize="")*IF(ISNUMBER(countrylistsize),COUNTIF(countrylistsize,"&lt;="&amp;countrylistsize),COUNTIF(countrylistsize,"&lt;="&amp;countrylistsize)+SUM(ISNUMBER(countrylistsize))),0)), ""))</f>
        <v/>
      </c>
      <c r="I676" s="70"/>
      <c r="J676" s="67" t="str">
        <f t="array" aca="1" ref="J676" ca="1">IF($I$1&lt;&gt;"y", "", IFERROR(INDEX(admin1listsize,MATCH(SMALL(NOT(admin1listsize="")*IF(ISNUMBER(admin1listsize),COUNTIF(admin1listsize,"&lt;="&amp;admin1listsize),COUNTIF(admin1listsize,"&lt;="&amp;admin1listsize)+SUM(ISNUMBER(admin1listsize))),ROWS(D$3:D676)+SUM(ISBLANK(admin1listsize))),NOT(admin1listsize="")*IF(ISNUMBER(admin1listsize),COUNTIF(admin1listsize,"&lt;="&amp;admin1listsize),COUNTIF(admin1listsize,"&lt;="&amp;admin1listsize)+SUM(ISNUMBER(admin1listsize))),0)), ""))</f>
        <v/>
      </c>
      <c r="K676" s="71"/>
    </row>
    <row r="677" spans="1:11" s="1" customFormat="1" x14ac:dyDescent="0.25">
      <c r="A677" s="93" t="str">
        <f>IF($I$1&lt;&gt;"y", "", IF(ISBLANK(DATA!D678),"",IF(ISBLANK(DATA!K678),"NO DATA",DATA!K678)))</f>
        <v/>
      </c>
      <c r="B677" s="93" t="str">
        <f>IF($I$1&lt;&gt;"y", "",IF(ISBLANK(DATA!D678),"", IF(ISBLANK(DATA!L678),"NO DATA",DATA!L678)))</f>
        <v/>
      </c>
      <c r="C677" s="93" t="str">
        <f t="shared" si="32"/>
        <v/>
      </c>
      <c r="D677" s="93" t="str">
        <f>IF($I$1&lt;&gt;"y", "", IF(C678="", "", IFERROR(LOOKUP(2,1/(COUNTIF($D$2:D676,mergednames)=0),mergednames), "")))</f>
        <v/>
      </c>
      <c r="E677" s="93" t="str">
        <f t="shared" si="31"/>
        <v/>
      </c>
      <c r="F677" s="93" t="str">
        <f>IF($I$1&lt;&gt;"y", "", IF(A678="", "", IFERROR(LOOKUP(2,1/(COUNTIF($F$2:F676,get_country)=0),get_country), "")))</f>
        <v/>
      </c>
      <c r="G677" s="93" t="str">
        <f t="shared" si="30"/>
        <v/>
      </c>
      <c r="H677" s="67" t="str">
        <f t="array" aca="1" ref="H677" ca="1">IF($I$1&lt;&gt;"y", "", IFERROR(INDEX(countrylistsize,MATCH(SMALL(NOT(countrylistsize="")*IF(ISNUMBER(countrylistsize),COUNTIF(countrylistsize,"&lt;="&amp;countrylistsize),COUNTIF(countrylistsize,"&lt;="&amp;countrylistsize)+SUM(ISNUMBER(countrylistsize))),ROWS(F$3:F677)+SUM(ISBLANK(countrylistsize))),NOT(countrylistsize="")*IF(ISNUMBER(countrylistsize),COUNTIF(countrylistsize,"&lt;="&amp;countrylistsize),COUNTIF(countrylistsize,"&lt;="&amp;countrylistsize)+SUM(ISNUMBER(countrylistsize))),0)), ""))</f>
        <v/>
      </c>
      <c r="I677" s="70"/>
      <c r="J677" s="67" t="str">
        <f t="array" aca="1" ref="J677" ca="1">IF($I$1&lt;&gt;"y", "", IFERROR(INDEX(admin1listsize,MATCH(SMALL(NOT(admin1listsize="")*IF(ISNUMBER(admin1listsize),COUNTIF(admin1listsize,"&lt;="&amp;admin1listsize),COUNTIF(admin1listsize,"&lt;="&amp;admin1listsize)+SUM(ISNUMBER(admin1listsize))),ROWS(D$3:D677)+SUM(ISBLANK(admin1listsize))),NOT(admin1listsize="")*IF(ISNUMBER(admin1listsize),COUNTIF(admin1listsize,"&lt;="&amp;admin1listsize),COUNTIF(admin1listsize,"&lt;="&amp;admin1listsize)+SUM(ISNUMBER(admin1listsize))),0)), ""))</f>
        <v/>
      </c>
      <c r="K677" s="71"/>
    </row>
    <row r="678" spans="1:11" s="1" customFormat="1" x14ac:dyDescent="0.25">
      <c r="A678" s="93" t="str">
        <f>IF($I$1&lt;&gt;"y", "", IF(ISBLANK(DATA!D679),"",IF(ISBLANK(DATA!K679),"NO DATA",DATA!K679)))</f>
        <v/>
      </c>
      <c r="B678" s="93" t="str">
        <f>IF($I$1&lt;&gt;"y", "",IF(ISBLANK(DATA!D679),"", IF(ISBLANK(DATA!L679),"NO DATA",DATA!L679)))</f>
        <v/>
      </c>
      <c r="C678" s="93" t="str">
        <f t="shared" si="32"/>
        <v/>
      </c>
      <c r="D678" s="93" t="str">
        <f>IF($I$1&lt;&gt;"y", "", IF(C679="", "", IFERROR(LOOKUP(2,1/(COUNTIF($D$2:D677,mergednames)=0),mergednames), "")))</f>
        <v/>
      </c>
      <c r="E678" s="93" t="str">
        <f t="shared" si="31"/>
        <v/>
      </c>
      <c r="F678" s="93" t="str">
        <f>IF($I$1&lt;&gt;"y", "", IF(A679="", "", IFERROR(LOOKUP(2,1/(COUNTIF($F$2:F677,get_country)=0),get_country), "")))</f>
        <v/>
      </c>
      <c r="G678" s="93" t="str">
        <f t="shared" si="30"/>
        <v/>
      </c>
      <c r="H678" s="67" t="str">
        <f t="array" aca="1" ref="H678" ca="1">IF($I$1&lt;&gt;"y", "", IFERROR(INDEX(countrylistsize,MATCH(SMALL(NOT(countrylistsize="")*IF(ISNUMBER(countrylistsize),COUNTIF(countrylistsize,"&lt;="&amp;countrylistsize),COUNTIF(countrylistsize,"&lt;="&amp;countrylistsize)+SUM(ISNUMBER(countrylistsize))),ROWS(F$3:F678)+SUM(ISBLANK(countrylistsize))),NOT(countrylistsize="")*IF(ISNUMBER(countrylistsize),COUNTIF(countrylistsize,"&lt;="&amp;countrylistsize),COUNTIF(countrylistsize,"&lt;="&amp;countrylistsize)+SUM(ISNUMBER(countrylistsize))),0)), ""))</f>
        <v/>
      </c>
      <c r="I678" s="70"/>
      <c r="J678" s="67" t="str">
        <f t="array" aca="1" ref="J678" ca="1">IF($I$1&lt;&gt;"y", "", IFERROR(INDEX(admin1listsize,MATCH(SMALL(NOT(admin1listsize="")*IF(ISNUMBER(admin1listsize),COUNTIF(admin1listsize,"&lt;="&amp;admin1listsize),COUNTIF(admin1listsize,"&lt;="&amp;admin1listsize)+SUM(ISNUMBER(admin1listsize))),ROWS(D$3:D678)+SUM(ISBLANK(admin1listsize))),NOT(admin1listsize="")*IF(ISNUMBER(admin1listsize),COUNTIF(admin1listsize,"&lt;="&amp;admin1listsize),COUNTIF(admin1listsize,"&lt;="&amp;admin1listsize)+SUM(ISNUMBER(admin1listsize))),0)), ""))</f>
        <v/>
      </c>
      <c r="K678" s="71"/>
    </row>
    <row r="679" spans="1:11" s="1" customFormat="1" x14ac:dyDescent="0.25">
      <c r="A679" s="93" t="str">
        <f>IF($I$1&lt;&gt;"y", "", IF(ISBLANK(DATA!D680),"",IF(ISBLANK(DATA!K680),"NO DATA",DATA!K680)))</f>
        <v/>
      </c>
      <c r="B679" s="93" t="str">
        <f>IF($I$1&lt;&gt;"y", "",IF(ISBLANK(DATA!D680),"", IF(ISBLANK(DATA!L680),"NO DATA",DATA!L680)))</f>
        <v/>
      </c>
      <c r="C679" s="93" t="str">
        <f t="shared" si="32"/>
        <v/>
      </c>
      <c r="D679" s="93" t="str">
        <f>IF($I$1&lt;&gt;"y", "", IF(C680="", "", IFERROR(LOOKUP(2,1/(COUNTIF($D$2:D678,mergednames)=0),mergednames), "")))</f>
        <v/>
      </c>
      <c r="E679" s="93" t="str">
        <f t="shared" si="31"/>
        <v/>
      </c>
      <c r="F679" s="93" t="str">
        <f>IF($I$1&lt;&gt;"y", "", IF(A680="", "", IFERROR(LOOKUP(2,1/(COUNTIF($F$2:F678,get_country)=0),get_country), "")))</f>
        <v/>
      </c>
      <c r="G679" s="93" t="str">
        <f t="shared" si="30"/>
        <v/>
      </c>
      <c r="H679" s="67" t="str">
        <f t="array" aca="1" ref="H679" ca="1">IF($I$1&lt;&gt;"y", "", IFERROR(INDEX(countrylistsize,MATCH(SMALL(NOT(countrylistsize="")*IF(ISNUMBER(countrylistsize),COUNTIF(countrylistsize,"&lt;="&amp;countrylistsize),COUNTIF(countrylistsize,"&lt;="&amp;countrylistsize)+SUM(ISNUMBER(countrylistsize))),ROWS(F$3:F679)+SUM(ISBLANK(countrylistsize))),NOT(countrylistsize="")*IF(ISNUMBER(countrylistsize),COUNTIF(countrylistsize,"&lt;="&amp;countrylistsize),COUNTIF(countrylistsize,"&lt;="&amp;countrylistsize)+SUM(ISNUMBER(countrylistsize))),0)), ""))</f>
        <v/>
      </c>
      <c r="I679" s="70"/>
      <c r="J679" s="67" t="str">
        <f t="array" aca="1" ref="J679" ca="1">IF($I$1&lt;&gt;"y", "", IFERROR(INDEX(admin1listsize,MATCH(SMALL(NOT(admin1listsize="")*IF(ISNUMBER(admin1listsize),COUNTIF(admin1listsize,"&lt;="&amp;admin1listsize),COUNTIF(admin1listsize,"&lt;="&amp;admin1listsize)+SUM(ISNUMBER(admin1listsize))),ROWS(D$3:D679)+SUM(ISBLANK(admin1listsize))),NOT(admin1listsize="")*IF(ISNUMBER(admin1listsize),COUNTIF(admin1listsize,"&lt;="&amp;admin1listsize),COUNTIF(admin1listsize,"&lt;="&amp;admin1listsize)+SUM(ISNUMBER(admin1listsize))),0)), ""))</f>
        <v/>
      </c>
      <c r="K679" s="71"/>
    </row>
    <row r="680" spans="1:11" s="1" customFormat="1" x14ac:dyDescent="0.25">
      <c r="A680" s="93" t="str">
        <f>IF($I$1&lt;&gt;"y", "", IF(ISBLANK(DATA!D681),"",IF(ISBLANK(DATA!K681),"NO DATA",DATA!K681)))</f>
        <v/>
      </c>
      <c r="B680" s="93" t="str">
        <f>IF($I$1&lt;&gt;"y", "",IF(ISBLANK(DATA!D681),"", IF(ISBLANK(DATA!L681),"NO DATA",DATA!L681)))</f>
        <v/>
      </c>
      <c r="C680" s="93" t="str">
        <f t="shared" si="32"/>
        <v/>
      </c>
      <c r="D680" s="93" t="str">
        <f>IF($I$1&lt;&gt;"y", "", IF(C681="", "", IFERROR(LOOKUP(2,1/(COUNTIF($D$2:D679,mergednames)=0),mergednames), "")))</f>
        <v/>
      </c>
      <c r="E680" s="93" t="str">
        <f t="shared" si="31"/>
        <v/>
      </c>
      <c r="F680" s="93" t="str">
        <f>IF($I$1&lt;&gt;"y", "", IF(A681="", "", IFERROR(LOOKUP(2,1/(COUNTIF($F$2:F679,get_country)=0),get_country), "")))</f>
        <v/>
      </c>
      <c r="G680" s="93" t="str">
        <f t="shared" si="30"/>
        <v/>
      </c>
      <c r="H680" s="67" t="str">
        <f t="array" aca="1" ref="H680" ca="1">IF($I$1&lt;&gt;"y", "", IFERROR(INDEX(countrylistsize,MATCH(SMALL(NOT(countrylistsize="")*IF(ISNUMBER(countrylistsize),COUNTIF(countrylistsize,"&lt;="&amp;countrylistsize),COUNTIF(countrylistsize,"&lt;="&amp;countrylistsize)+SUM(ISNUMBER(countrylistsize))),ROWS(F$3:F680)+SUM(ISBLANK(countrylistsize))),NOT(countrylistsize="")*IF(ISNUMBER(countrylistsize),COUNTIF(countrylistsize,"&lt;="&amp;countrylistsize),COUNTIF(countrylistsize,"&lt;="&amp;countrylistsize)+SUM(ISNUMBER(countrylistsize))),0)), ""))</f>
        <v/>
      </c>
      <c r="I680" s="70"/>
      <c r="J680" s="67" t="str">
        <f t="array" aca="1" ref="J680" ca="1">IF($I$1&lt;&gt;"y", "", IFERROR(INDEX(admin1listsize,MATCH(SMALL(NOT(admin1listsize="")*IF(ISNUMBER(admin1listsize),COUNTIF(admin1listsize,"&lt;="&amp;admin1listsize),COUNTIF(admin1listsize,"&lt;="&amp;admin1listsize)+SUM(ISNUMBER(admin1listsize))),ROWS(D$3:D680)+SUM(ISBLANK(admin1listsize))),NOT(admin1listsize="")*IF(ISNUMBER(admin1listsize),COUNTIF(admin1listsize,"&lt;="&amp;admin1listsize),COUNTIF(admin1listsize,"&lt;="&amp;admin1listsize)+SUM(ISNUMBER(admin1listsize))),0)), ""))</f>
        <v/>
      </c>
      <c r="K680" s="71"/>
    </row>
    <row r="681" spans="1:11" s="1" customFormat="1" x14ac:dyDescent="0.25">
      <c r="A681" s="93" t="str">
        <f>IF($I$1&lt;&gt;"y", "", IF(ISBLANK(DATA!D682),"",IF(ISBLANK(DATA!K682),"NO DATA",DATA!K682)))</f>
        <v/>
      </c>
      <c r="B681" s="93" t="str">
        <f>IF($I$1&lt;&gt;"y", "",IF(ISBLANK(DATA!D682),"", IF(ISBLANK(DATA!L682),"NO DATA",DATA!L682)))</f>
        <v/>
      </c>
      <c r="C681" s="93" t="str">
        <f t="shared" si="32"/>
        <v/>
      </c>
      <c r="D681" s="93" t="str">
        <f>IF($I$1&lt;&gt;"y", "", IF(C682="", "", IFERROR(LOOKUP(2,1/(COUNTIF($D$2:D680,mergednames)=0),mergednames), "")))</f>
        <v/>
      </c>
      <c r="E681" s="93" t="str">
        <f t="shared" si="31"/>
        <v/>
      </c>
      <c r="F681" s="93" t="str">
        <f>IF($I$1&lt;&gt;"y", "", IF(A682="", "", IFERROR(LOOKUP(2,1/(COUNTIF($F$2:F680,get_country)=0),get_country), "")))</f>
        <v/>
      </c>
      <c r="G681" s="93" t="str">
        <f t="shared" si="30"/>
        <v/>
      </c>
      <c r="H681" s="67" t="str">
        <f t="array" aca="1" ref="H681" ca="1">IF($I$1&lt;&gt;"y", "", IFERROR(INDEX(countrylistsize,MATCH(SMALL(NOT(countrylistsize="")*IF(ISNUMBER(countrylistsize),COUNTIF(countrylistsize,"&lt;="&amp;countrylistsize),COUNTIF(countrylistsize,"&lt;="&amp;countrylistsize)+SUM(ISNUMBER(countrylistsize))),ROWS(F$3:F681)+SUM(ISBLANK(countrylistsize))),NOT(countrylistsize="")*IF(ISNUMBER(countrylistsize),COUNTIF(countrylistsize,"&lt;="&amp;countrylistsize),COUNTIF(countrylistsize,"&lt;="&amp;countrylistsize)+SUM(ISNUMBER(countrylistsize))),0)), ""))</f>
        <v/>
      </c>
      <c r="I681" s="70"/>
      <c r="J681" s="67" t="str">
        <f t="array" aca="1" ref="J681" ca="1">IF($I$1&lt;&gt;"y", "", IFERROR(INDEX(admin1listsize,MATCH(SMALL(NOT(admin1listsize="")*IF(ISNUMBER(admin1listsize),COUNTIF(admin1listsize,"&lt;="&amp;admin1listsize),COUNTIF(admin1listsize,"&lt;="&amp;admin1listsize)+SUM(ISNUMBER(admin1listsize))),ROWS(D$3:D681)+SUM(ISBLANK(admin1listsize))),NOT(admin1listsize="")*IF(ISNUMBER(admin1listsize),COUNTIF(admin1listsize,"&lt;="&amp;admin1listsize),COUNTIF(admin1listsize,"&lt;="&amp;admin1listsize)+SUM(ISNUMBER(admin1listsize))),0)), ""))</f>
        <v/>
      </c>
      <c r="K681" s="71"/>
    </row>
    <row r="682" spans="1:11" s="1" customFormat="1" x14ac:dyDescent="0.25">
      <c r="A682" s="93" t="str">
        <f>IF($I$1&lt;&gt;"y", "", IF(ISBLANK(DATA!D683),"",IF(ISBLANK(DATA!K683),"NO DATA",DATA!K683)))</f>
        <v/>
      </c>
      <c r="B682" s="93" t="str">
        <f>IF($I$1&lt;&gt;"y", "",IF(ISBLANK(DATA!D683),"", IF(ISBLANK(DATA!L683),"NO DATA",DATA!L683)))</f>
        <v/>
      </c>
      <c r="C682" s="93" t="str">
        <f t="shared" si="32"/>
        <v/>
      </c>
      <c r="D682" s="93" t="str">
        <f>IF($I$1&lt;&gt;"y", "", IF(C683="", "", IFERROR(LOOKUP(2,1/(COUNTIF($D$2:D681,mergednames)=0),mergednames), "")))</f>
        <v/>
      </c>
      <c r="E682" s="93" t="str">
        <f t="shared" si="31"/>
        <v/>
      </c>
      <c r="F682" s="93" t="str">
        <f>IF($I$1&lt;&gt;"y", "", IF(A683="", "", IFERROR(LOOKUP(2,1/(COUNTIF($F$2:F681,get_country)=0),get_country), "")))</f>
        <v/>
      </c>
      <c r="G682" s="93" t="str">
        <f t="shared" si="30"/>
        <v/>
      </c>
      <c r="H682" s="67" t="str">
        <f t="array" aca="1" ref="H682" ca="1">IF($I$1&lt;&gt;"y", "", IFERROR(INDEX(countrylistsize,MATCH(SMALL(NOT(countrylistsize="")*IF(ISNUMBER(countrylistsize),COUNTIF(countrylistsize,"&lt;="&amp;countrylistsize),COUNTIF(countrylistsize,"&lt;="&amp;countrylistsize)+SUM(ISNUMBER(countrylistsize))),ROWS(F$3:F682)+SUM(ISBLANK(countrylistsize))),NOT(countrylistsize="")*IF(ISNUMBER(countrylistsize),COUNTIF(countrylistsize,"&lt;="&amp;countrylistsize),COUNTIF(countrylistsize,"&lt;="&amp;countrylistsize)+SUM(ISNUMBER(countrylistsize))),0)), ""))</f>
        <v/>
      </c>
      <c r="I682" s="70"/>
      <c r="J682" s="67" t="str">
        <f t="array" aca="1" ref="J682" ca="1">IF($I$1&lt;&gt;"y", "", IFERROR(INDEX(admin1listsize,MATCH(SMALL(NOT(admin1listsize="")*IF(ISNUMBER(admin1listsize),COUNTIF(admin1listsize,"&lt;="&amp;admin1listsize),COUNTIF(admin1listsize,"&lt;="&amp;admin1listsize)+SUM(ISNUMBER(admin1listsize))),ROWS(D$3:D682)+SUM(ISBLANK(admin1listsize))),NOT(admin1listsize="")*IF(ISNUMBER(admin1listsize),COUNTIF(admin1listsize,"&lt;="&amp;admin1listsize),COUNTIF(admin1listsize,"&lt;="&amp;admin1listsize)+SUM(ISNUMBER(admin1listsize))),0)), ""))</f>
        <v/>
      </c>
      <c r="K682" s="71"/>
    </row>
    <row r="683" spans="1:11" s="1" customFormat="1" x14ac:dyDescent="0.25">
      <c r="A683" s="93" t="str">
        <f>IF($I$1&lt;&gt;"y", "", IF(ISBLANK(DATA!D684),"",IF(ISBLANK(DATA!K684),"NO DATA",DATA!K684)))</f>
        <v/>
      </c>
      <c r="B683" s="93" t="str">
        <f>IF($I$1&lt;&gt;"y", "",IF(ISBLANK(DATA!D684),"", IF(ISBLANK(DATA!L684),"NO DATA",DATA!L684)))</f>
        <v/>
      </c>
      <c r="C683" s="93" t="str">
        <f t="shared" si="32"/>
        <v/>
      </c>
      <c r="D683" s="93" t="str">
        <f>IF($I$1&lt;&gt;"y", "", IF(C684="", "", IFERROR(LOOKUP(2,1/(COUNTIF($D$2:D682,mergednames)=0),mergednames), "")))</f>
        <v/>
      </c>
      <c r="E683" s="93" t="str">
        <f t="shared" si="31"/>
        <v/>
      </c>
      <c r="F683" s="93" t="str">
        <f>IF($I$1&lt;&gt;"y", "", IF(A684="", "", IFERROR(LOOKUP(2,1/(COUNTIF($F$2:F682,get_country)=0),get_country), "")))</f>
        <v/>
      </c>
      <c r="G683" s="93" t="str">
        <f t="shared" si="30"/>
        <v/>
      </c>
      <c r="H683" s="67" t="str">
        <f t="array" aca="1" ref="H683" ca="1">IF($I$1&lt;&gt;"y", "", IFERROR(INDEX(countrylistsize,MATCH(SMALL(NOT(countrylistsize="")*IF(ISNUMBER(countrylistsize),COUNTIF(countrylistsize,"&lt;="&amp;countrylistsize),COUNTIF(countrylistsize,"&lt;="&amp;countrylistsize)+SUM(ISNUMBER(countrylistsize))),ROWS(F$3:F683)+SUM(ISBLANK(countrylistsize))),NOT(countrylistsize="")*IF(ISNUMBER(countrylistsize),COUNTIF(countrylistsize,"&lt;="&amp;countrylistsize),COUNTIF(countrylistsize,"&lt;="&amp;countrylistsize)+SUM(ISNUMBER(countrylistsize))),0)), ""))</f>
        <v/>
      </c>
      <c r="I683" s="70"/>
      <c r="J683" s="67" t="str">
        <f t="array" aca="1" ref="J683" ca="1">IF($I$1&lt;&gt;"y", "", IFERROR(INDEX(admin1listsize,MATCH(SMALL(NOT(admin1listsize="")*IF(ISNUMBER(admin1listsize),COUNTIF(admin1listsize,"&lt;="&amp;admin1listsize),COUNTIF(admin1listsize,"&lt;="&amp;admin1listsize)+SUM(ISNUMBER(admin1listsize))),ROWS(D$3:D683)+SUM(ISBLANK(admin1listsize))),NOT(admin1listsize="")*IF(ISNUMBER(admin1listsize),COUNTIF(admin1listsize,"&lt;="&amp;admin1listsize),COUNTIF(admin1listsize,"&lt;="&amp;admin1listsize)+SUM(ISNUMBER(admin1listsize))),0)), ""))</f>
        <v/>
      </c>
      <c r="K683" s="71"/>
    </row>
    <row r="684" spans="1:11" s="1" customFormat="1" x14ac:dyDescent="0.25">
      <c r="A684" s="93" t="str">
        <f>IF($I$1&lt;&gt;"y", "", IF(ISBLANK(DATA!D685),"",IF(ISBLANK(DATA!K685),"NO DATA",DATA!K685)))</f>
        <v/>
      </c>
      <c r="B684" s="93" t="str">
        <f>IF($I$1&lt;&gt;"y", "",IF(ISBLANK(DATA!D685),"", IF(ISBLANK(DATA!L685),"NO DATA",DATA!L685)))</f>
        <v/>
      </c>
      <c r="C684" s="93" t="str">
        <f t="shared" si="32"/>
        <v/>
      </c>
      <c r="D684" s="93" t="str">
        <f>IF($I$1&lt;&gt;"y", "", IF(C685="", "", IFERROR(LOOKUP(2,1/(COUNTIF($D$2:D683,mergednames)=0),mergednames), "")))</f>
        <v/>
      </c>
      <c r="E684" s="93" t="str">
        <f t="shared" si="31"/>
        <v/>
      </c>
      <c r="F684" s="93" t="str">
        <f>IF($I$1&lt;&gt;"y", "", IF(A685="", "", IFERROR(LOOKUP(2,1/(COUNTIF($F$2:F683,get_country)=0),get_country), "")))</f>
        <v/>
      </c>
      <c r="G684" s="93" t="str">
        <f t="shared" si="30"/>
        <v/>
      </c>
      <c r="H684" s="67" t="str">
        <f t="array" aca="1" ref="H684" ca="1">IF($I$1&lt;&gt;"y", "", IFERROR(INDEX(countrylistsize,MATCH(SMALL(NOT(countrylistsize="")*IF(ISNUMBER(countrylistsize),COUNTIF(countrylistsize,"&lt;="&amp;countrylistsize),COUNTIF(countrylistsize,"&lt;="&amp;countrylistsize)+SUM(ISNUMBER(countrylistsize))),ROWS(F$3:F684)+SUM(ISBLANK(countrylistsize))),NOT(countrylistsize="")*IF(ISNUMBER(countrylistsize),COUNTIF(countrylistsize,"&lt;="&amp;countrylistsize),COUNTIF(countrylistsize,"&lt;="&amp;countrylistsize)+SUM(ISNUMBER(countrylistsize))),0)), ""))</f>
        <v/>
      </c>
      <c r="I684" s="70"/>
      <c r="J684" s="67" t="str">
        <f t="array" aca="1" ref="J684" ca="1">IF($I$1&lt;&gt;"y", "", IFERROR(INDEX(admin1listsize,MATCH(SMALL(NOT(admin1listsize="")*IF(ISNUMBER(admin1listsize),COUNTIF(admin1listsize,"&lt;="&amp;admin1listsize),COUNTIF(admin1listsize,"&lt;="&amp;admin1listsize)+SUM(ISNUMBER(admin1listsize))),ROWS(D$3:D684)+SUM(ISBLANK(admin1listsize))),NOT(admin1listsize="")*IF(ISNUMBER(admin1listsize),COUNTIF(admin1listsize,"&lt;="&amp;admin1listsize),COUNTIF(admin1listsize,"&lt;="&amp;admin1listsize)+SUM(ISNUMBER(admin1listsize))),0)), ""))</f>
        <v/>
      </c>
      <c r="K684" s="71"/>
    </row>
    <row r="685" spans="1:11" s="1" customFormat="1" x14ac:dyDescent="0.25">
      <c r="A685" s="93" t="str">
        <f>IF($I$1&lt;&gt;"y", "", IF(ISBLANK(DATA!D686),"",IF(ISBLANK(DATA!K686),"NO DATA",DATA!K686)))</f>
        <v/>
      </c>
      <c r="B685" s="93" t="str">
        <f>IF($I$1&lt;&gt;"y", "",IF(ISBLANK(DATA!D686),"", IF(ISBLANK(DATA!L686),"NO DATA",DATA!L686)))</f>
        <v/>
      </c>
      <c r="C685" s="93" t="str">
        <f t="shared" si="32"/>
        <v/>
      </c>
      <c r="D685" s="93" t="str">
        <f>IF($I$1&lt;&gt;"y", "", IF(C686="", "", IFERROR(LOOKUP(2,1/(COUNTIF($D$2:D684,mergednames)=0),mergednames), "")))</f>
        <v/>
      </c>
      <c r="E685" s="93" t="str">
        <f t="shared" si="31"/>
        <v/>
      </c>
      <c r="F685" s="93" t="str">
        <f>IF($I$1&lt;&gt;"y", "", IF(A686="", "", IFERROR(LOOKUP(2,1/(COUNTIF($F$2:F684,get_country)=0),get_country), "")))</f>
        <v/>
      </c>
      <c r="G685" s="93" t="str">
        <f t="shared" si="30"/>
        <v/>
      </c>
      <c r="H685" s="67" t="str">
        <f t="array" aca="1" ref="H685" ca="1">IF($I$1&lt;&gt;"y", "", IFERROR(INDEX(countrylistsize,MATCH(SMALL(NOT(countrylistsize="")*IF(ISNUMBER(countrylistsize),COUNTIF(countrylistsize,"&lt;="&amp;countrylistsize),COUNTIF(countrylistsize,"&lt;="&amp;countrylistsize)+SUM(ISNUMBER(countrylistsize))),ROWS(F$3:F685)+SUM(ISBLANK(countrylistsize))),NOT(countrylistsize="")*IF(ISNUMBER(countrylistsize),COUNTIF(countrylistsize,"&lt;="&amp;countrylistsize),COUNTIF(countrylistsize,"&lt;="&amp;countrylistsize)+SUM(ISNUMBER(countrylistsize))),0)), ""))</f>
        <v/>
      </c>
      <c r="I685" s="70"/>
      <c r="J685" s="67" t="str">
        <f t="array" aca="1" ref="J685" ca="1">IF($I$1&lt;&gt;"y", "", IFERROR(INDEX(admin1listsize,MATCH(SMALL(NOT(admin1listsize="")*IF(ISNUMBER(admin1listsize),COUNTIF(admin1listsize,"&lt;="&amp;admin1listsize),COUNTIF(admin1listsize,"&lt;="&amp;admin1listsize)+SUM(ISNUMBER(admin1listsize))),ROWS(D$3:D685)+SUM(ISBLANK(admin1listsize))),NOT(admin1listsize="")*IF(ISNUMBER(admin1listsize),COUNTIF(admin1listsize,"&lt;="&amp;admin1listsize),COUNTIF(admin1listsize,"&lt;="&amp;admin1listsize)+SUM(ISNUMBER(admin1listsize))),0)), ""))</f>
        <v/>
      </c>
      <c r="K685" s="71"/>
    </row>
    <row r="686" spans="1:11" s="1" customFormat="1" x14ac:dyDescent="0.25">
      <c r="A686" s="93" t="str">
        <f>IF($I$1&lt;&gt;"y", "", IF(ISBLANK(DATA!D687),"",IF(ISBLANK(DATA!K687),"NO DATA",DATA!K687)))</f>
        <v/>
      </c>
      <c r="B686" s="93" t="str">
        <f>IF($I$1&lt;&gt;"y", "",IF(ISBLANK(DATA!D687),"", IF(ISBLANK(DATA!L687),"NO DATA",DATA!L687)))</f>
        <v/>
      </c>
      <c r="C686" s="93" t="str">
        <f t="shared" si="32"/>
        <v/>
      </c>
      <c r="D686" s="93" t="str">
        <f>IF($I$1&lt;&gt;"y", "", IF(C687="", "", IFERROR(LOOKUP(2,1/(COUNTIF($D$2:D685,mergednames)=0),mergednames), "")))</f>
        <v/>
      </c>
      <c r="E686" s="93" t="str">
        <f t="shared" si="31"/>
        <v/>
      </c>
      <c r="F686" s="93" t="str">
        <f>IF($I$1&lt;&gt;"y", "", IF(A687="", "", IFERROR(LOOKUP(2,1/(COUNTIF($F$2:F685,get_country)=0),get_country), "")))</f>
        <v/>
      </c>
      <c r="G686" s="93" t="str">
        <f t="shared" si="30"/>
        <v/>
      </c>
      <c r="H686" s="67" t="str">
        <f t="array" aca="1" ref="H686" ca="1">IF($I$1&lt;&gt;"y", "", IFERROR(INDEX(countrylistsize,MATCH(SMALL(NOT(countrylistsize="")*IF(ISNUMBER(countrylistsize),COUNTIF(countrylistsize,"&lt;="&amp;countrylistsize),COUNTIF(countrylistsize,"&lt;="&amp;countrylistsize)+SUM(ISNUMBER(countrylistsize))),ROWS(F$3:F686)+SUM(ISBLANK(countrylistsize))),NOT(countrylistsize="")*IF(ISNUMBER(countrylistsize),COUNTIF(countrylistsize,"&lt;="&amp;countrylistsize),COUNTIF(countrylistsize,"&lt;="&amp;countrylistsize)+SUM(ISNUMBER(countrylistsize))),0)), ""))</f>
        <v/>
      </c>
      <c r="I686" s="70"/>
      <c r="J686" s="67" t="str">
        <f t="array" aca="1" ref="J686" ca="1">IF($I$1&lt;&gt;"y", "", IFERROR(INDEX(admin1listsize,MATCH(SMALL(NOT(admin1listsize="")*IF(ISNUMBER(admin1listsize),COUNTIF(admin1listsize,"&lt;="&amp;admin1listsize),COUNTIF(admin1listsize,"&lt;="&amp;admin1listsize)+SUM(ISNUMBER(admin1listsize))),ROWS(D$3:D686)+SUM(ISBLANK(admin1listsize))),NOT(admin1listsize="")*IF(ISNUMBER(admin1listsize),COUNTIF(admin1listsize,"&lt;="&amp;admin1listsize),COUNTIF(admin1listsize,"&lt;="&amp;admin1listsize)+SUM(ISNUMBER(admin1listsize))),0)), ""))</f>
        <v/>
      </c>
      <c r="K686" s="71"/>
    </row>
    <row r="687" spans="1:11" s="1" customFormat="1" x14ac:dyDescent="0.25">
      <c r="A687" s="93" t="str">
        <f>IF($I$1&lt;&gt;"y", "", IF(ISBLANK(DATA!D688),"",IF(ISBLANK(DATA!K688),"NO DATA",DATA!K688)))</f>
        <v/>
      </c>
      <c r="B687" s="93" t="str">
        <f>IF($I$1&lt;&gt;"y", "",IF(ISBLANK(DATA!D688),"", IF(ISBLANK(DATA!L688),"NO DATA",DATA!L688)))</f>
        <v/>
      </c>
      <c r="C687" s="93" t="str">
        <f t="shared" si="32"/>
        <v/>
      </c>
      <c r="D687" s="93" t="str">
        <f>IF($I$1&lt;&gt;"y", "", IF(C688="", "", IFERROR(LOOKUP(2,1/(COUNTIF($D$2:D686,mergednames)=0),mergednames), "")))</f>
        <v/>
      </c>
      <c r="E687" s="93" t="str">
        <f t="shared" si="31"/>
        <v/>
      </c>
      <c r="F687" s="93" t="str">
        <f>IF($I$1&lt;&gt;"y", "", IF(A688="", "", IFERROR(LOOKUP(2,1/(COUNTIF($F$2:F686,get_country)=0),get_country), "")))</f>
        <v/>
      </c>
      <c r="G687" s="93" t="str">
        <f t="shared" si="30"/>
        <v/>
      </c>
      <c r="H687" s="67" t="str">
        <f t="array" aca="1" ref="H687" ca="1">IF($I$1&lt;&gt;"y", "", IFERROR(INDEX(countrylistsize,MATCH(SMALL(NOT(countrylistsize="")*IF(ISNUMBER(countrylistsize),COUNTIF(countrylistsize,"&lt;="&amp;countrylistsize),COUNTIF(countrylistsize,"&lt;="&amp;countrylistsize)+SUM(ISNUMBER(countrylistsize))),ROWS(F$3:F687)+SUM(ISBLANK(countrylistsize))),NOT(countrylistsize="")*IF(ISNUMBER(countrylistsize),COUNTIF(countrylistsize,"&lt;="&amp;countrylistsize),COUNTIF(countrylistsize,"&lt;="&amp;countrylistsize)+SUM(ISNUMBER(countrylistsize))),0)), ""))</f>
        <v/>
      </c>
      <c r="I687" s="70"/>
      <c r="J687" s="67" t="str">
        <f t="array" aca="1" ref="J687" ca="1">IF($I$1&lt;&gt;"y", "", IFERROR(INDEX(admin1listsize,MATCH(SMALL(NOT(admin1listsize="")*IF(ISNUMBER(admin1listsize),COUNTIF(admin1listsize,"&lt;="&amp;admin1listsize),COUNTIF(admin1listsize,"&lt;="&amp;admin1listsize)+SUM(ISNUMBER(admin1listsize))),ROWS(D$3:D687)+SUM(ISBLANK(admin1listsize))),NOT(admin1listsize="")*IF(ISNUMBER(admin1listsize),COUNTIF(admin1listsize,"&lt;="&amp;admin1listsize),COUNTIF(admin1listsize,"&lt;="&amp;admin1listsize)+SUM(ISNUMBER(admin1listsize))),0)), ""))</f>
        <v/>
      </c>
      <c r="K687" s="71"/>
    </row>
    <row r="688" spans="1:11" s="1" customFormat="1" x14ac:dyDescent="0.25">
      <c r="A688" s="93" t="str">
        <f>IF($I$1&lt;&gt;"y", "", IF(ISBLANK(DATA!D689),"",IF(ISBLANK(DATA!K689),"NO DATA",DATA!K689)))</f>
        <v/>
      </c>
      <c r="B688" s="93" t="str">
        <f>IF($I$1&lt;&gt;"y", "",IF(ISBLANK(DATA!D689),"", IF(ISBLANK(DATA!L689),"NO DATA",DATA!L689)))</f>
        <v/>
      </c>
      <c r="C688" s="93" t="str">
        <f t="shared" si="32"/>
        <v/>
      </c>
      <c r="D688" s="93" t="str">
        <f>IF($I$1&lt;&gt;"y", "", IF(C689="", "", IFERROR(LOOKUP(2,1/(COUNTIF($D$2:D687,mergednames)=0),mergednames), "")))</f>
        <v/>
      </c>
      <c r="E688" s="93" t="str">
        <f t="shared" si="31"/>
        <v/>
      </c>
      <c r="F688" s="93" t="str">
        <f>IF($I$1&lt;&gt;"y", "", IF(A689="", "", IFERROR(LOOKUP(2,1/(COUNTIF($F$2:F687,get_country)=0),get_country), "")))</f>
        <v/>
      </c>
      <c r="G688" s="93" t="str">
        <f t="shared" si="30"/>
        <v/>
      </c>
      <c r="H688" s="67" t="str">
        <f t="array" aca="1" ref="H688" ca="1">IF($I$1&lt;&gt;"y", "", IFERROR(INDEX(countrylistsize,MATCH(SMALL(NOT(countrylistsize="")*IF(ISNUMBER(countrylistsize),COUNTIF(countrylistsize,"&lt;="&amp;countrylistsize),COUNTIF(countrylistsize,"&lt;="&amp;countrylistsize)+SUM(ISNUMBER(countrylistsize))),ROWS(F$3:F688)+SUM(ISBLANK(countrylistsize))),NOT(countrylistsize="")*IF(ISNUMBER(countrylistsize),COUNTIF(countrylistsize,"&lt;="&amp;countrylistsize),COUNTIF(countrylistsize,"&lt;="&amp;countrylistsize)+SUM(ISNUMBER(countrylistsize))),0)), ""))</f>
        <v/>
      </c>
      <c r="I688" s="70"/>
      <c r="J688" s="67" t="str">
        <f t="array" aca="1" ref="J688" ca="1">IF($I$1&lt;&gt;"y", "", IFERROR(INDEX(admin1listsize,MATCH(SMALL(NOT(admin1listsize="")*IF(ISNUMBER(admin1listsize),COUNTIF(admin1listsize,"&lt;="&amp;admin1listsize),COUNTIF(admin1listsize,"&lt;="&amp;admin1listsize)+SUM(ISNUMBER(admin1listsize))),ROWS(D$3:D688)+SUM(ISBLANK(admin1listsize))),NOT(admin1listsize="")*IF(ISNUMBER(admin1listsize),COUNTIF(admin1listsize,"&lt;="&amp;admin1listsize),COUNTIF(admin1listsize,"&lt;="&amp;admin1listsize)+SUM(ISNUMBER(admin1listsize))),0)), ""))</f>
        <v/>
      </c>
      <c r="K688" s="71"/>
    </row>
    <row r="689" spans="1:11" s="1" customFormat="1" x14ac:dyDescent="0.25">
      <c r="A689" s="93" t="str">
        <f>IF($I$1&lt;&gt;"y", "", IF(ISBLANK(DATA!D690),"",IF(ISBLANK(DATA!K690),"NO DATA",DATA!K690)))</f>
        <v/>
      </c>
      <c r="B689" s="93" t="str">
        <f>IF($I$1&lt;&gt;"y", "",IF(ISBLANK(DATA!D690),"", IF(ISBLANK(DATA!L690),"NO DATA",DATA!L690)))</f>
        <v/>
      </c>
      <c r="C689" s="93" t="str">
        <f t="shared" si="32"/>
        <v/>
      </c>
      <c r="D689" s="93" t="str">
        <f>IF($I$1&lt;&gt;"y", "", IF(C690="", "", IFERROR(LOOKUP(2,1/(COUNTIF($D$2:D688,mergednames)=0),mergednames), "")))</f>
        <v/>
      </c>
      <c r="E689" s="93" t="str">
        <f t="shared" si="31"/>
        <v/>
      </c>
      <c r="F689" s="93" t="str">
        <f>IF($I$1&lt;&gt;"y", "", IF(A690="", "", IFERROR(LOOKUP(2,1/(COUNTIF($F$2:F688,get_country)=0),get_country), "")))</f>
        <v/>
      </c>
      <c r="G689" s="93" t="str">
        <f t="shared" si="30"/>
        <v/>
      </c>
      <c r="H689" s="67" t="str">
        <f t="array" aca="1" ref="H689" ca="1">IF($I$1&lt;&gt;"y", "", IFERROR(INDEX(countrylistsize,MATCH(SMALL(NOT(countrylistsize="")*IF(ISNUMBER(countrylistsize),COUNTIF(countrylistsize,"&lt;="&amp;countrylistsize),COUNTIF(countrylistsize,"&lt;="&amp;countrylistsize)+SUM(ISNUMBER(countrylistsize))),ROWS(F$3:F689)+SUM(ISBLANK(countrylistsize))),NOT(countrylistsize="")*IF(ISNUMBER(countrylistsize),COUNTIF(countrylistsize,"&lt;="&amp;countrylistsize),COUNTIF(countrylistsize,"&lt;="&amp;countrylistsize)+SUM(ISNUMBER(countrylistsize))),0)), ""))</f>
        <v/>
      </c>
      <c r="I689" s="70"/>
      <c r="J689" s="67" t="str">
        <f t="array" aca="1" ref="J689" ca="1">IF($I$1&lt;&gt;"y", "", IFERROR(INDEX(admin1listsize,MATCH(SMALL(NOT(admin1listsize="")*IF(ISNUMBER(admin1listsize),COUNTIF(admin1listsize,"&lt;="&amp;admin1listsize),COUNTIF(admin1listsize,"&lt;="&amp;admin1listsize)+SUM(ISNUMBER(admin1listsize))),ROWS(D$3:D689)+SUM(ISBLANK(admin1listsize))),NOT(admin1listsize="")*IF(ISNUMBER(admin1listsize),COUNTIF(admin1listsize,"&lt;="&amp;admin1listsize),COUNTIF(admin1listsize,"&lt;="&amp;admin1listsize)+SUM(ISNUMBER(admin1listsize))),0)), ""))</f>
        <v/>
      </c>
      <c r="K689" s="71"/>
    </row>
    <row r="690" spans="1:11" s="1" customFormat="1" x14ac:dyDescent="0.25">
      <c r="A690" s="93" t="str">
        <f>IF($I$1&lt;&gt;"y", "", IF(ISBLANK(DATA!D691),"",IF(ISBLANK(DATA!K691),"NO DATA",DATA!K691)))</f>
        <v/>
      </c>
      <c r="B690" s="93" t="str">
        <f>IF($I$1&lt;&gt;"y", "",IF(ISBLANK(DATA!D691),"", IF(ISBLANK(DATA!L691),"NO DATA",DATA!L691)))</f>
        <v/>
      </c>
      <c r="C690" s="93" t="str">
        <f t="shared" si="32"/>
        <v/>
      </c>
      <c r="D690" s="93" t="str">
        <f>IF($I$1&lt;&gt;"y", "", IF(C691="", "", IFERROR(LOOKUP(2,1/(COUNTIF($D$2:D689,mergednames)=0),mergednames), "")))</f>
        <v/>
      </c>
      <c r="E690" s="93" t="str">
        <f t="shared" si="31"/>
        <v/>
      </c>
      <c r="F690" s="93" t="str">
        <f>IF($I$1&lt;&gt;"y", "", IF(A691="", "", IFERROR(LOOKUP(2,1/(COUNTIF($F$2:F689,get_country)=0),get_country), "")))</f>
        <v/>
      </c>
      <c r="G690" s="93" t="str">
        <f t="shared" si="30"/>
        <v/>
      </c>
      <c r="H690" s="67" t="str">
        <f t="array" aca="1" ref="H690" ca="1">IF($I$1&lt;&gt;"y", "", IFERROR(INDEX(countrylistsize,MATCH(SMALL(NOT(countrylistsize="")*IF(ISNUMBER(countrylistsize),COUNTIF(countrylistsize,"&lt;="&amp;countrylistsize),COUNTIF(countrylistsize,"&lt;="&amp;countrylistsize)+SUM(ISNUMBER(countrylistsize))),ROWS(F$3:F690)+SUM(ISBLANK(countrylistsize))),NOT(countrylistsize="")*IF(ISNUMBER(countrylistsize),COUNTIF(countrylistsize,"&lt;="&amp;countrylistsize),COUNTIF(countrylistsize,"&lt;="&amp;countrylistsize)+SUM(ISNUMBER(countrylistsize))),0)), ""))</f>
        <v/>
      </c>
      <c r="I690" s="70"/>
      <c r="J690" s="67" t="str">
        <f t="array" aca="1" ref="J690" ca="1">IF($I$1&lt;&gt;"y", "", IFERROR(INDEX(admin1listsize,MATCH(SMALL(NOT(admin1listsize="")*IF(ISNUMBER(admin1listsize),COUNTIF(admin1listsize,"&lt;="&amp;admin1listsize),COUNTIF(admin1listsize,"&lt;="&amp;admin1listsize)+SUM(ISNUMBER(admin1listsize))),ROWS(D$3:D690)+SUM(ISBLANK(admin1listsize))),NOT(admin1listsize="")*IF(ISNUMBER(admin1listsize),COUNTIF(admin1listsize,"&lt;="&amp;admin1listsize),COUNTIF(admin1listsize,"&lt;="&amp;admin1listsize)+SUM(ISNUMBER(admin1listsize))),0)), ""))</f>
        <v/>
      </c>
      <c r="K690" s="71"/>
    </row>
    <row r="691" spans="1:11" s="1" customFormat="1" x14ac:dyDescent="0.25">
      <c r="A691" s="93" t="str">
        <f>IF($I$1&lt;&gt;"y", "", IF(ISBLANK(DATA!D692),"",IF(ISBLANK(DATA!K692),"NO DATA",DATA!K692)))</f>
        <v/>
      </c>
      <c r="B691" s="93" t="str">
        <f>IF($I$1&lt;&gt;"y", "",IF(ISBLANK(DATA!D692),"", IF(ISBLANK(DATA!L692),"NO DATA",DATA!L692)))</f>
        <v/>
      </c>
      <c r="C691" s="93" t="str">
        <f t="shared" si="32"/>
        <v/>
      </c>
      <c r="D691" s="93" t="str">
        <f>IF($I$1&lt;&gt;"y", "", IF(C692="", "", IFERROR(LOOKUP(2,1/(COUNTIF($D$2:D690,mergednames)=0),mergednames), "")))</f>
        <v/>
      </c>
      <c r="E691" s="93" t="str">
        <f t="shared" si="31"/>
        <v/>
      </c>
      <c r="F691" s="93" t="str">
        <f>IF($I$1&lt;&gt;"y", "", IF(A692="", "", IFERROR(LOOKUP(2,1/(COUNTIF($F$2:F690,get_country)=0),get_country), "")))</f>
        <v/>
      </c>
      <c r="G691" s="93" t="str">
        <f t="shared" si="30"/>
        <v/>
      </c>
      <c r="H691" s="67" t="str">
        <f t="array" aca="1" ref="H691" ca="1">IF($I$1&lt;&gt;"y", "", IFERROR(INDEX(countrylistsize,MATCH(SMALL(NOT(countrylistsize="")*IF(ISNUMBER(countrylistsize),COUNTIF(countrylistsize,"&lt;="&amp;countrylistsize),COUNTIF(countrylistsize,"&lt;="&amp;countrylistsize)+SUM(ISNUMBER(countrylistsize))),ROWS(F$3:F691)+SUM(ISBLANK(countrylistsize))),NOT(countrylistsize="")*IF(ISNUMBER(countrylistsize),COUNTIF(countrylistsize,"&lt;="&amp;countrylistsize),COUNTIF(countrylistsize,"&lt;="&amp;countrylistsize)+SUM(ISNUMBER(countrylistsize))),0)), ""))</f>
        <v/>
      </c>
      <c r="I691" s="70"/>
      <c r="J691" s="67" t="str">
        <f t="array" aca="1" ref="J691" ca="1">IF($I$1&lt;&gt;"y", "", IFERROR(INDEX(admin1listsize,MATCH(SMALL(NOT(admin1listsize="")*IF(ISNUMBER(admin1listsize),COUNTIF(admin1listsize,"&lt;="&amp;admin1listsize),COUNTIF(admin1listsize,"&lt;="&amp;admin1listsize)+SUM(ISNUMBER(admin1listsize))),ROWS(D$3:D691)+SUM(ISBLANK(admin1listsize))),NOT(admin1listsize="")*IF(ISNUMBER(admin1listsize),COUNTIF(admin1listsize,"&lt;="&amp;admin1listsize),COUNTIF(admin1listsize,"&lt;="&amp;admin1listsize)+SUM(ISNUMBER(admin1listsize))),0)), ""))</f>
        <v/>
      </c>
      <c r="K691" s="71"/>
    </row>
    <row r="692" spans="1:11" s="1" customFormat="1" x14ac:dyDescent="0.25">
      <c r="A692" s="93" t="str">
        <f>IF($I$1&lt;&gt;"y", "", IF(ISBLANK(DATA!D693),"",IF(ISBLANK(DATA!K693),"NO DATA",DATA!K693)))</f>
        <v/>
      </c>
      <c r="B692" s="93" t="str">
        <f>IF($I$1&lt;&gt;"y", "",IF(ISBLANK(DATA!D693),"", IF(ISBLANK(DATA!L693),"NO DATA",DATA!L693)))</f>
        <v/>
      </c>
      <c r="C692" s="93" t="str">
        <f t="shared" si="32"/>
        <v/>
      </c>
      <c r="D692" s="93" t="str">
        <f>IF($I$1&lt;&gt;"y", "", IF(C693="", "", IFERROR(LOOKUP(2,1/(COUNTIF($D$2:D691,mergednames)=0),mergednames), "")))</f>
        <v/>
      </c>
      <c r="E692" s="93" t="str">
        <f t="shared" si="31"/>
        <v/>
      </c>
      <c r="F692" s="93" t="str">
        <f>IF($I$1&lt;&gt;"y", "", IF(A693="", "", IFERROR(LOOKUP(2,1/(COUNTIF($F$2:F691,get_country)=0),get_country), "")))</f>
        <v/>
      </c>
      <c r="G692" s="93" t="str">
        <f t="shared" si="30"/>
        <v/>
      </c>
      <c r="H692" s="67" t="str">
        <f t="array" aca="1" ref="H692" ca="1">IF($I$1&lt;&gt;"y", "", IFERROR(INDEX(countrylistsize,MATCH(SMALL(NOT(countrylistsize="")*IF(ISNUMBER(countrylistsize),COUNTIF(countrylistsize,"&lt;="&amp;countrylistsize),COUNTIF(countrylistsize,"&lt;="&amp;countrylistsize)+SUM(ISNUMBER(countrylistsize))),ROWS(F$3:F692)+SUM(ISBLANK(countrylistsize))),NOT(countrylistsize="")*IF(ISNUMBER(countrylistsize),COUNTIF(countrylistsize,"&lt;="&amp;countrylistsize),COUNTIF(countrylistsize,"&lt;="&amp;countrylistsize)+SUM(ISNUMBER(countrylistsize))),0)), ""))</f>
        <v/>
      </c>
      <c r="I692" s="70"/>
      <c r="J692" s="67" t="str">
        <f t="array" aca="1" ref="J692" ca="1">IF($I$1&lt;&gt;"y", "", IFERROR(INDEX(admin1listsize,MATCH(SMALL(NOT(admin1listsize="")*IF(ISNUMBER(admin1listsize),COUNTIF(admin1listsize,"&lt;="&amp;admin1listsize),COUNTIF(admin1listsize,"&lt;="&amp;admin1listsize)+SUM(ISNUMBER(admin1listsize))),ROWS(D$3:D692)+SUM(ISBLANK(admin1listsize))),NOT(admin1listsize="")*IF(ISNUMBER(admin1listsize),COUNTIF(admin1listsize,"&lt;="&amp;admin1listsize),COUNTIF(admin1listsize,"&lt;="&amp;admin1listsize)+SUM(ISNUMBER(admin1listsize))),0)), ""))</f>
        <v/>
      </c>
      <c r="K692" s="71"/>
    </row>
    <row r="693" spans="1:11" s="1" customFormat="1" x14ac:dyDescent="0.25">
      <c r="A693" s="93" t="str">
        <f>IF($I$1&lt;&gt;"y", "", IF(ISBLANK(DATA!D694),"",IF(ISBLANK(DATA!K694),"NO DATA",DATA!K694)))</f>
        <v/>
      </c>
      <c r="B693" s="93" t="str">
        <f>IF($I$1&lt;&gt;"y", "",IF(ISBLANK(DATA!D694),"", IF(ISBLANK(DATA!L694),"NO DATA",DATA!L694)))</f>
        <v/>
      </c>
      <c r="C693" s="93" t="str">
        <f t="shared" si="32"/>
        <v/>
      </c>
      <c r="D693" s="93" t="str">
        <f>IF($I$1&lt;&gt;"y", "", IF(C694="", "", IFERROR(LOOKUP(2,1/(COUNTIF($D$2:D692,mergednames)=0),mergednames), "")))</f>
        <v/>
      </c>
      <c r="E693" s="93" t="str">
        <f t="shared" si="31"/>
        <v/>
      </c>
      <c r="F693" s="93" t="str">
        <f>IF($I$1&lt;&gt;"y", "", IF(A694="", "", IFERROR(LOOKUP(2,1/(COUNTIF($F$2:F692,get_country)=0),get_country), "")))</f>
        <v/>
      </c>
      <c r="G693" s="93" t="str">
        <f t="shared" si="30"/>
        <v/>
      </c>
      <c r="H693" s="67" t="str">
        <f t="array" aca="1" ref="H693" ca="1">IF($I$1&lt;&gt;"y", "", IFERROR(INDEX(countrylistsize,MATCH(SMALL(NOT(countrylistsize="")*IF(ISNUMBER(countrylistsize),COUNTIF(countrylistsize,"&lt;="&amp;countrylistsize),COUNTIF(countrylistsize,"&lt;="&amp;countrylistsize)+SUM(ISNUMBER(countrylistsize))),ROWS(F$3:F693)+SUM(ISBLANK(countrylistsize))),NOT(countrylistsize="")*IF(ISNUMBER(countrylistsize),COUNTIF(countrylistsize,"&lt;="&amp;countrylistsize),COUNTIF(countrylistsize,"&lt;="&amp;countrylistsize)+SUM(ISNUMBER(countrylistsize))),0)), ""))</f>
        <v/>
      </c>
      <c r="I693" s="70"/>
      <c r="J693" s="67" t="str">
        <f t="array" aca="1" ref="J693" ca="1">IF($I$1&lt;&gt;"y", "", IFERROR(INDEX(admin1listsize,MATCH(SMALL(NOT(admin1listsize="")*IF(ISNUMBER(admin1listsize),COUNTIF(admin1listsize,"&lt;="&amp;admin1listsize),COUNTIF(admin1listsize,"&lt;="&amp;admin1listsize)+SUM(ISNUMBER(admin1listsize))),ROWS(D$3:D693)+SUM(ISBLANK(admin1listsize))),NOT(admin1listsize="")*IF(ISNUMBER(admin1listsize),COUNTIF(admin1listsize,"&lt;="&amp;admin1listsize),COUNTIF(admin1listsize,"&lt;="&amp;admin1listsize)+SUM(ISNUMBER(admin1listsize))),0)), ""))</f>
        <v/>
      </c>
      <c r="K693" s="71"/>
    </row>
    <row r="694" spans="1:11" s="1" customFormat="1" x14ac:dyDescent="0.25">
      <c r="A694" s="93" t="str">
        <f>IF($I$1&lt;&gt;"y", "", IF(ISBLANK(DATA!D695),"",IF(ISBLANK(DATA!K695),"NO DATA",DATA!K695)))</f>
        <v/>
      </c>
      <c r="B694" s="93" t="str">
        <f>IF($I$1&lt;&gt;"y", "",IF(ISBLANK(DATA!D695),"", IF(ISBLANK(DATA!L695),"NO DATA",DATA!L695)))</f>
        <v/>
      </c>
      <c r="C694" s="93" t="str">
        <f t="shared" si="32"/>
        <v/>
      </c>
      <c r="D694" s="93" t="str">
        <f>IF($I$1&lt;&gt;"y", "", IF(C695="", "", IFERROR(LOOKUP(2,1/(COUNTIF($D$2:D693,mergednames)=0),mergednames), "")))</f>
        <v/>
      </c>
      <c r="E694" s="93" t="str">
        <f t="shared" si="31"/>
        <v/>
      </c>
      <c r="F694" s="93" t="str">
        <f>IF($I$1&lt;&gt;"y", "", IF(A695="", "", IFERROR(LOOKUP(2,1/(COUNTIF($F$2:F693,get_country)=0),get_country), "")))</f>
        <v/>
      </c>
      <c r="G694" s="93" t="str">
        <f t="shared" si="30"/>
        <v/>
      </c>
      <c r="H694" s="67" t="str">
        <f t="array" aca="1" ref="H694" ca="1">IF($I$1&lt;&gt;"y", "", IFERROR(INDEX(countrylistsize,MATCH(SMALL(NOT(countrylistsize="")*IF(ISNUMBER(countrylistsize),COUNTIF(countrylistsize,"&lt;="&amp;countrylistsize),COUNTIF(countrylistsize,"&lt;="&amp;countrylistsize)+SUM(ISNUMBER(countrylistsize))),ROWS(F$3:F694)+SUM(ISBLANK(countrylistsize))),NOT(countrylistsize="")*IF(ISNUMBER(countrylistsize),COUNTIF(countrylistsize,"&lt;="&amp;countrylistsize),COUNTIF(countrylistsize,"&lt;="&amp;countrylistsize)+SUM(ISNUMBER(countrylistsize))),0)), ""))</f>
        <v/>
      </c>
      <c r="I694" s="70"/>
      <c r="J694" s="67" t="str">
        <f t="array" aca="1" ref="J694" ca="1">IF($I$1&lt;&gt;"y", "", IFERROR(INDEX(admin1listsize,MATCH(SMALL(NOT(admin1listsize="")*IF(ISNUMBER(admin1listsize),COUNTIF(admin1listsize,"&lt;="&amp;admin1listsize),COUNTIF(admin1listsize,"&lt;="&amp;admin1listsize)+SUM(ISNUMBER(admin1listsize))),ROWS(D$3:D694)+SUM(ISBLANK(admin1listsize))),NOT(admin1listsize="")*IF(ISNUMBER(admin1listsize),COUNTIF(admin1listsize,"&lt;="&amp;admin1listsize),COUNTIF(admin1listsize,"&lt;="&amp;admin1listsize)+SUM(ISNUMBER(admin1listsize))),0)), ""))</f>
        <v/>
      </c>
      <c r="K694" s="71"/>
    </row>
    <row r="695" spans="1:11" s="1" customFormat="1" x14ac:dyDescent="0.25">
      <c r="A695" s="93" t="str">
        <f>IF($I$1&lt;&gt;"y", "", IF(ISBLANK(DATA!D696),"",IF(ISBLANK(DATA!K696),"NO DATA",DATA!K696)))</f>
        <v/>
      </c>
      <c r="B695" s="93" t="str">
        <f>IF($I$1&lt;&gt;"y", "",IF(ISBLANK(DATA!D696),"", IF(ISBLANK(DATA!L696),"NO DATA",DATA!L696)))</f>
        <v/>
      </c>
      <c r="C695" s="93" t="str">
        <f t="shared" si="32"/>
        <v/>
      </c>
      <c r="D695" s="93" t="str">
        <f>IF($I$1&lt;&gt;"y", "", IF(C696="", "", IFERROR(LOOKUP(2,1/(COUNTIF($D$2:D694,mergednames)=0),mergednames), "")))</f>
        <v/>
      </c>
      <c r="E695" s="93" t="str">
        <f t="shared" si="31"/>
        <v/>
      </c>
      <c r="F695" s="93" t="str">
        <f>IF($I$1&lt;&gt;"y", "", IF(A696="", "", IFERROR(LOOKUP(2,1/(COUNTIF($F$2:F694,get_country)=0),get_country), "")))</f>
        <v/>
      </c>
      <c r="G695" s="93" t="str">
        <f t="shared" si="30"/>
        <v/>
      </c>
      <c r="H695" s="67" t="str">
        <f t="array" aca="1" ref="H695" ca="1">IF($I$1&lt;&gt;"y", "", IFERROR(INDEX(countrylistsize,MATCH(SMALL(NOT(countrylistsize="")*IF(ISNUMBER(countrylistsize),COUNTIF(countrylistsize,"&lt;="&amp;countrylistsize),COUNTIF(countrylistsize,"&lt;="&amp;countrylistsize)+SUM(ISNUMBER(countrylistsize))),ROWS(F$3:F695)+SUM(ISBLANK(countrylistsize))),NOT(countrylistsize="")*IF(ISNUMBER(countrylistsize),COUNTIF(countrylistsize,"&lt;="&amp;countrylistsize),COUNTIF(countrylistsize,"&lt;="&amp;countrylistsize)+SUM(ISNUMBER(countrylistsize))),0)), ""))</f>
        <v/>
      </c>
      <c r="I695" s="70"/>
      <c r="J695" s="67" t="str">
        <f t="array" aca="1" ref="J695" ca="1">IF($I$1&lt;&gt;"y", "", IFERROR(INDEX(admin1listsize,MATCH(SMALL(NOT(admin1listsize="")*IF(ISNUMBER(admin1listsize),COUNTIF(admin1listsize,"&lt;="&amp;admin1listsize),COUNTIF(admin1listsize,"&lt;="&amp;admin1listsize)+SUM(ISNUMBER(admin1listsize))),ROWS(D$3:D695)+SUM(ISBLANK(admin1listsize))),NOT(admin1listsize="")*IF(ISNUMBER(admin1listsize),COUNTIF(admin1listsize,"&lt;="&amp;admin1listsize),COUNTIF(admin1listsize,"&lt;="&amp;admin1listsize)+SUM(ISNUMBER(admin1listsize))),0)), ""))</f>
        <v/>
      </c>
      <c r="K695" s="71"/>
    </row>
    <row r="696" spans="1:11" s="1" customFormat="1" x14ac:dyDescent="0.25">
      <c r="A696" s="93" t="str">
        <f>IF($I$1&lt;&gt;"y", "", IF(ISBLANK(DATA!D697),"",IF(ISBLANK(DATA!K697),"NO DATA",DATA!K697)))</f>
        <v/>
      </c>
      <c r="B696" s="93" t="str">
        <f>IF($I$1&lt;&gt;"y", "",IF(ISBLANK(DATA!D697),"", IF(ISBLANK(DATA!L697),"NO DATA",DATA!L697)))</f>
        <v/>
      </c>
      <c r="C696" s="93" t="str">
        <f t="shared" si="32"/>
        <v/>
      </c>
      <c r="D696" s="93" t="str">
        <f>IF($I$1&lt;&gt;"y", "", IF(C697="", "", IFERROR(LOOKUP(2,1/(COUNTIF($D$2:D695,mergednames)=0),mergednames), "")))</f>
        <v/>
      </c>
      <c r="E696" s="93" t="str">
        <f t="shared" si="31"/>
        <v/>
      </c>
      <c r="F696" s="93" t="str">
        <f>IF($I$1&lt;&gt;"y", "", IF(A697="", "", IFERROR(LOOKUP(2,1/(COUNTIF($F$2:F695,get_country)=0),get_country), "")))</f>
        <v/>
      </c>
      <c r="G696" s="93" t="str">
        <f t="shared" si="30"/>
        <v/>
      </c>
      <c r="H696" s="67" t="str">
        <f t="array" aca="1" ref="H696" ca="1">IF($I$1&lt;&gt;"y", "", IFERROR(INDEX(countrylistsize,MATCH(SMALL(NOT(countrylistsize="")*IF(ISNUMBER(countrylistsize),COUNTIF(countrylistsize,"&lt;="&amp;countrylistsize),COUNTIF(countrylistsize,"&lt;="&amp;countrylistsize)+SUM(ISNUMBER(countrylistsize))),ROWS(F$3:F696)+SUM(ISBLANK(countrylistsize))),NOT(countrylistsize="")*IF(ISNUMBER(countrylistsize),COUNTIF(countrylistsize,"&lt;="&amp;countrylistsize),COUNTIF(countrylistsize,"&lt;="&amp;countrylistsize)+SUM(ISNUMBER(countrylistsize))),0)), ""))</f>
        <v/>
      </c>
      <c r="I696" s="70"/>
      <c r="J696" s="67" t="str">
        <f t="array" aca="1" ref="J696" ca="1">IF($I$1&lt;&gt;"y", "", IFERROR(INDEX(admin1listsize,MATCH(SMALL(NOT(admin1listsize="")*IF(ISNUMBER(admin1listsize),COUNTIF(admin1listsize,"&lt;="&amp;admin1listsize),COUNTIF(admin1listsize,"&lt;="&amp;admin1listsize)+SUM(ISNUMBER(admin1listsize))),ROWS(D$3:D696)+SUM(ISBLANK(admin1listsize))),NOT(admin1listsize="")*IF(ISNUMBER(admin1listsize),COUNTIF(admin1listsize,"&lt;="&amp;admin1listsize),COUNTIF(admin1listsize,"&lt;="&amp;admin1listsize)+SUM(ISNUMBER(admin1listsize))),0)), ""))</f>
        <v/>
      </c>
      <c r="K696" s="71"/>
    </row>
    <row r="697" spans="1:11" s="1" customFormat="1" x14ac:dyDescent="0.25">
      <c r="A697" s="93" t="str">
        <f>IF($I$1&lt;&gt;"y", "", IF(ISBLANK(DATA!D698),"",IF(ISBLANK(DATA!K698),"NO DATA",DATA!K698)))</f>
        <v/>
      </c>
      <c r="B697" s="93" t="str">
        <f>IF($I$1&lt;&gt;"y", "",IF(ISBLANK(DATA!D698),"", IF(ISBLANK(DATA!L698),"NO DATA",DATA!L698)))</f>
        <v/>
      </c>
      <c r="C697" s="93" t="str">
        <f t="shared" si="32"/>
        <v/>
      </c>
      <c r="D697" s="93" t="str">
        <f>IF($I$1&lt;&gt;"y", "", IF(C698="", "", IFERROR(LOOKUP(2,1/(COUNTIF($D$2:D696,mergednames)=0),mergednames), "")))</f>
        <v/>
      </c>
      <c r="E697" s="93" t="str">
        <f t="shared" si="31"/>
        <v/>
      </c>
      <c r="F697" s="93" t="str">
        <f>IF($I$1&lt;&gt;"y", "", IF(A698="", "", IFERROR(LOOKUP(2,1/(COUNTIF($F$2:F696,get_country)=0),get_country), "")))</f>
        <v/>
      </c>
      <c r="G697" s="93" t="str">
        <f t="shared" si="30"/>
        <v/>
      </c>
      <c r="H697" s="67" t="str">
        <f t="array" aca="1" ref="H697" ca="1">IF($I$1&lt;&gt;"y", "", IFERROR(INDEX(countrylistsize,MATCH(SMALL(NOT(countrylistsize="")*IF(ISNUMBER(countrylistsize),COUNTIF(countrylistsize,"&lt;="&amp;countrylistsize),COUNTIF(countrylistsize,"&lt;="&amp;countrylistsize)+SUM(ISNUMBER(countrylistsize))),ROWS(F$3:F697)+SUM(ISBLANK(countrylistsize))),NOT(countrylistsize="")*IF(ISNUMBER(countrylistsize),COUNTIF(countrylistsize,"&lt;="&amp;countrylistsize),COUNTIF(countrylistsize,"&lt;="&amp;countrylistsize)+SUM(ISNUMBER(countrylistsize))),0)), ""))</f>
        <v/>
      </c>
      <c r="I697" s="70"/>
      <c r="J697" s="67" t="str">
        <f t="array" aca="1" ref="J697" ca="1">IF($I$1&lt;&gt;"y", "", IFERROR(INDEX(admin1listsize,MATCH(SMALL(NOT(admin1listsize="")*IF(ISNUMBER(admin1listsize),COUNTIF(admin1listsize,"&lt;="&amp;admin1listsize),COUNTIF(admin1listsize,"&lt;="&amp;admin1listsize)+SUM(ISNUMBER(admin1listsize))),ROWS(D$3:D697)+SUM(ISBLANK(admin1listsize))),NOT(admin1listsize="")*IF(ISNUMBER(admin1listsize),COUNTIF(admin1listsize,"&lt;="&amp;admin1listsize),COUNTIF(admin1listsize,"&lt;="&amp;admin1listsize)+SUM(ISNUMBER(admin1listsize))),0)), ""))</f>
        <v/>
      </c>
      <c r="K697" s="71"/>
    </row>
    <row r="698" spans="1:11" s="1" customFormat="1" x14ac:dyDescent="0.25">
      <c r="A698" s="93" t="str">
        <f>IF($I$1&lt;&gt;"y", "", IF(ISBLANK(DATA!D699),"",IF(ISBLANK(DATA!K699),"NO DATA",DATA!K699)))</f>
        <v/>
      </c>
      <c r="B698" s="93" t="str">
        <f>IF($I$1&lt;&gt;"y", "",IF(ISBLANK(DATA!D699),"", IF(ISBLANK(DATA!L699),"NO DATA",DATA!L699)))</f>
        <v/>
      </c>
      <c r="C698" s="93" t="str">
        <f t="shared" si="32"/>
        <v/>
      </c>
      <c r="D698" s="93" t="str">
        <f>IF($I$1&lt;&gt;"y", "", IF(C699="", "", IFERROR(LOOKUP(2,1/(COUNTIF($D$2:D697,mergednames)=0),mergednames), "")))</f>
        <v/>
      </c>
      <c r="E698" s="93" t="str">
        <f t="shared" si="31"/>
        <v/>
      </c>
      <c r="F698" s="93" t="str">
        <f>IF($I$1&lt;&gt;"y", "", IF(A699="", "", IFERROR(LOOKUP(2,1/(COUNTIF($F$2:F697,get_country)=0),get_country), "")))</f>
        <v/>
      </c>
      <c r="G698" s="93" t="str">
        <f t="shared" si="30"/>
        <v/>
      </c>
      <c r="H698" s="67" t="str">
        <f t="array" aca="1" ref="H698" ca="1">IF($I$1&lt;&gt;"y", "", IFERROR(INDEX(countrylistsize,MATCH(SMALL(NOT(countrylistsize="")*IF(ISNUMBER(countrylistsize),COUNTIF(countrylistsize,"&lt;="&amp;countrylistsize),COUNTIF(countrylistsize,"&lt;="&amp;countrylistsize)+SUM(ISNUMBER(countrylistsize))),ROWS(F$3:F698)+SUM(ISBLANK(countrylistsize))),NOT(countrylistsize="")*IF(ISNUMBER(countrylistsize),COUNTIF(countrylistsize,"&lt;="&amp;countrylistsize),COUNTIF(countrylistsize,"&lt;="&amp;countrylistsize)+SUM(ISNUMBER(countrylistsize))),0)), ""))</f>
        <v/>
      </c>
      <c r="I698" s="70"/>
      <c r="J698" s="67" t="str">
        <f t="array" aca="1" ref="J698" ca="1">IF($I$1&lt;&gt;"y", "", IFERROR(INDEX(admin1listsize,MATCH(SMALL(NOT(admin1listsize="")*IF(ISNUMBER(admin1listsize),COUNTIF(admin1listsize,"&lt;="&amp;admin1listsize),COUNTIF(admin1listsize,"&lt;="&amp;admin1listsize)+SUM(ISNUMBER(admin1listsize))),ROWS(D$3:D698)+SUM(ISBLANK(admin1listsize))),NOT(admin1listsize="")*IF(ISNUMBER(admin1listsize),COUNTIF(admin1listsize,"&lt;="&amp;admin1listsize),COUNTIF(admin1listsize,"&lt;="&amp;admin1listsize)+SUM(ISNUMBER(admin1listsize))),0)), ""))</f>
        <v/>
      </c>
      <c r="K698" s="71"/>
    </row>
    <row r="699" spans="1:11" s="1" customFormat="1" x14ac:dyDescent="0.25">
      <c r="A699" s="93" t="str">
        <f>IF($I$1&lt;&gt;"y", "", IF(ISBLANK(DATA!D700),"",IF(ISBLANK(DATA!K700),"NO DATA",DATA!K700)))</f>
        <v/>
      </c>
      <c r="B699" s="93" t="str">
        <f>IF($I$1&lt;&gt;"y", "",IF(ISBLANK(DATA!D700),"", IF(ISBLANK(DATA!L700),"NO DATA",DATA!L700)))</f>
        <v/>
      </c>
      <c r="C699" s="93" t="str">
        <f t="shared" si="32"/>
        <v/>
      </c>
      <c r="D699" s="93" t="str">
        <f>IF($I$1&lt;&gt;"y", "", IF(C700="", "", IFERROR(LOOKUP(2,1/(COUNTIF($D$2:D698,mergednames)=0),mergednames), "")))</f>
        <v/>
      </c>
      <c r="E699" s="93" t="str">
        <f t="shared" si="31"/>
        <v/>
      </c>
      <c r="F699" s="93" t="str">
        <f>IF($I$1&lt;&gt;"y", "", IF(A700="", "", IFERROR(LOOKUP(2,1/(COUNTIF($F$2:F698,get_country)=0),get_country), "")))</f>
        <v/>
      </c>
      <c r="G699" s="93" t="str">
        <f t="shared" si="30"/>
        <v/>
      </c>
      <c r="H699" s="67" t="str">
        <f t="array" aca="1" ref="H699" ca="1">IF($I$1&lt;&gt;"y", "", IFERROR(INDEX(countrylistsize,MATCH(SMALL(NOT(countrylistsize="")*IF(ISNUMBER(countrylistsize),COUNTIF(countrylistsize,"&lt;="&amp;countrylistsize),COUNTIF(countrylistsize,"&lt;="&amp;countrylistsize)+SUM(ISNUMBER(countrylistsize))),ROWS(F$3:F699)+SUM(ISBLANK(countrylistsize))),NOT(countrylistsize="")*IF(ISNUMBER(countrylistsize),COUNTIF(countrylistsize,"&lt;="&amp;countrylistsize),COUNTIF(countrylistsize,"&lt;="&amp;countrylistsize)+SUM(ISNUMBER(countrylistsize))),0)), ""))</f>
        <v/>
      </c>
      <c r="I699" s="70"/>
      <c r="J699" s="67" t="str">
        <f t="array" aca="1" ref="J699" ca="1">IF($I$1&lt;&gt;"y", "", IFERROR(INDEX(admin1listsize,MATCH(SMALL(NOT(admin1listsize="")*IF(ISNUMBER(admin1listsize),COUNTIF(admin1listsize,"&lt;="&amp;admin1listsize),COUNTIF(admin1listsize,"&lt;="&amp;admin1listsize)+SUM(ISNUMBER(admin1listsize))),ROWS(D$3:D699)+SUM(ISBLANK(admin1listsize))),NOT(admin1listsize="")*IF(ISNUMBER(admin1listsize),COUNTIF(admin1listsize,"&lt;="&amp;admin1listsize),COUNTIF(admin1listsize,"&lt;="&amp;admin1listsize)+SUM(ISNUMBER(admin1listsize))),0)), ""))</f>
        <v/>
      </c>
      <c r="K699" s="71"/>
    </row>
    <row r="700" spans="1:11" s="1" customFormat="1" x14ac:dyDescent="0.25">
      <c r="A700" s="93" t="str">
        <f>IF($I$1&lt;&gt;"y", "", IF(ISBLANK(DATA!D701),"",IF(ISBLANK(DATA!K701),"NO DATA",DATA!K701)))</f>
        <v/>
      </c>
      <c r="B700" s="93" t="str">
        <f>IF($I$1&lt;&gt;"y", "",IF(ISBLANK(DATA!D701),"", IF(ISBLANK(DATA!L701),"NO DATA",DATA!L701)))</f>
        <v/>
      </c>
      <c r="C700" s="93" t="str">
        <f t="shared" si="32"/>
        <v/>
      </c>
      <c r="D700" s="93" t="str">
        <f>IF($I$1&lt;&gt;"y", "", IF(C701="", "", IFERROR(LOOKUP(2,1/(COUNTIF($D$2:D699,mergednames)=0),mergednames), "")))</f>
        <v/>
      </c>
      <c r="E700" s="93" t="str">
        <f t="shared" si="31"/>
        <v/>
      </c>
      <c r="F700" s="93" t="str">
        <f>IF($I$1&lt;&gt;"y", "", IF(A701="", "", IFERROR(LOOKUP(2,1/(COUNTIF($F$2:F699,get_country)=0),get_country), "")))</f>
        <v/>
      </c>
      <c r="G700" s="93" t="str">
        <f t="shared" si="30"/>
        <v/>
      </c>
      <c r="H700" s="67" t="str">
        <f t="array" aca="1" ref="H700" ca="1">IF($I$1&lt;&gt;"y", "", IFERROR(INDEX(countrylistsize,MATCH(SMALL(NOT(countrylistsize="")*IF(ISNUMBER(countrylistsize),COUNTIF(countrylistsize,"&lt;="&amp;countrylistsize),COUNTIF(countrylistsize,"&lt;="&amp;countrylistsize)+SUM(ISNUMBER(countrylistsize))),ROWS(F$3:F700)+SUM(ISBLANK(countrylistsize))),NOT(countrylistsize="")*IF(ISNUMBER(countrylistsize),COUNTIF(countrylistsize,"&lt;="&amp;countrylistsize),COUNTIF(countrylistsize,"&lt;="&amp;countrylistsize)+SUM(ISNUMBER(countrylistsize))),0)), ""))</f>
        <v/>
      </c>
      <c r="I700" s="70"/>
      <c r="J700" s="67" t="str">
        <f t="array" aca="1" ref="J700" ca="1">IF($I$1&lt;&gt;"y", "", IFERROR(INDEX(admin1listsize,MATCH(SMALL(NOT(admin1listsize="")*IF(ISNUMBER(admin1listsize),COUNTIF(admin1listsize,"&lt;="&amp;admin1listsize),COUNTIF(admin1listsize,"&lt;="&amp;admin1listsize)+SUM(ISNUMBER(admin1listsize))),ROWS(D$3:D700)+SUM(ISBLANK(admin1listsize))),NOT(admin1listsize="")*IF(ISNUMBER(admin1listsize),COUNTIF(admin1listsize,"&lt;="&amp;admin1listsize),COUNTIF(admin1listsize,"&lt;="&amp;admin1listsize)+SUM(ISNUMBER(admin1listsize))),0)), ""))</f>
        <v/>
      </c>
      <c r="K700" s="71"/>
    </row>
    <row r="701" spans="1:11" s="1" customFormat="1" x14ac:dyDescent="0.25">
      <c r="A701" s="93" t="str">
        <f>IF($I$1&lt;&gt;"y", "", IF(ISBLANK(DATA!D702),"",IF(ISBLANK(DATA!K702),"NO DATA",DATA!K702)))</f>
        <v/>
      </c>
      <c r="B701" s="93" t="str">
        <f>IF($I$1&lt;&gt;"y", "",IF(ISBLANK(DATA!D702),"", IF(ISBLANK(DATA!L702),"NO DATA",DATA!L702)))</f>
        <v/>
      </c>
      <c r="C701" s="93" t="str">
        <f t="shared" si="32"/>
        <v/>
      </c>
      <c r="D701" s="93" t="str">
        <f>IF($I$1&lt;&gt;"y", "", IF(C702="", "", IFERROR(LOOKUP(2,1/(COUNTIF($D$2:D700,mergednames)=0),mergednames), "")))</f>
        <v/>
      </c>
      <c r="E701" s="93" t="str">
        <f t="shared" si="31"/>
        <v/>
      </c>
      <c r="F701" s="93" t="str">
        <f>IF($I$1&lt;&gt;"y", "", IF(A702="", "", IFERROR(LOOKUP(2,1/(COUNTIF($F$2:F700,get_country)=0),get_country), "")))</f>
        <v/>
      </c>
      <c r="G701" s="93" t="str">
        <f t="shared" si="30"/>
        <v/>
      </c>
      <c r="H701" s="67" t="str">
        <f t="array" aca="1" ref="H701" ca="1">IF($I$1&lt;&gt;"y", "", IFERROR(INDEX(countrylistsize,MATCH(SMALL(NOT(countrylistsize="")*IF(ISNUMBER(countrylistsize),COUNTIF(countrylistsize,"&lt;="&amp;countrylistsize),COUNTIF(countrylistsize,"&lt;="&amp;countrylistsize)+SUM(ISNUMBER(countrylistsize))),ROWS(F$3:F701)+SUM(ISBLANK(countrylistsize))),NOT(countrylistsize="")*IF(ISNUMBER(countrylistsize),COUNTIF(countrylistsize,"&lt;="&amp;countrylistsize),COUNTIF(countrylistsize,"&lt;="&amp;countrylistsize)+SUM(ISNUMBER(countrylistsize))),0)), ""))</f>
        <v/>
      </c>
      <c r="I701" s="70"/>
      <c r="J701" s="67" t="str">
        <f t="array" aca="1" ref="J701" ca="1">IF($I$1&lt;&gt;"y", "", IFERROR(INDEX(admin1listsize,MATCH(SMALL(NOT(admin1listsize="")*IF(ISNUMBER(admin1listsize),COUNTIF(admin1listsize,"&lt;="&amp;admin1listsize),COUNTIF(admin1listsize,"&lt;="&amp;admin1listsize)+SUM(ISNUMBER(admin1listsize))),ROWS(D$3:D701)+SUM(ISBLANK(admin1listsize))),NOT(admin1listsize="")*IF(ISNUMBER(admin1listsize),COUNTIF(admin1listsize,"&lt;="&amp;admin1listsize),COUNTIF(admin1listsize,"&lt;="&amp;admin1listsize)+SUM(ISNUMBER(admin1listsize))),0)), ""))</f>
        <v/>
      </c>
      <c r="K701" s="71"/>
    </row>
    <row r="702" spans="1:11" s="1" customFormat="1" x14ac:dyDescent="0.25">
      <c r="A702" s="93" t="str">
        <f>IF($I$1&lt;&gt;"y", "", IF(ISBLANK(DATA!D703),"",IF(ISBLANK(DATA!K703),"NO DATA",DATA!K703)))</f>
        <v/>
      </c>
      <c r="B702" s="93" t="str">
        <f>IF($I$1&lt;&gt;"y", "",IF(ISBLANK(DATA!D703),"", IF(ISBLANK(DATA!L703),"NO DATA",DATA!L703)))</f>
        <v/>
      </c>
      <c r="C702" s="93" t="str">
        <f t="shared" si="32"/>
        <v/>
      </c>
      <c r="D702" s="93" t="str">
        <f>IF($I$1&lt;&gt;"y", "", IF(C703="", "", IFERROR(LOOKUP(2,1/(COUNTIF($D$2:D701,mergednames)=0),mergednames), "")))</f>
        <v/>
      </c>
      <c r="E702" s="93" t="str">
        <f t="shared" si="31"/>
        <v/>
      </c>
      <c r="F702" s="93" t="str">
        <f>IF($I$1&lt;&gt;"y", "", IF(A703="", "", IFERROR(LOOKUP(2,1/(COUNTIF($F$2:F701,get_country)=0),get_country), "")))</f>
        <v/>
      </c>
      <c r="G702" s="93" t="str">
        <f t="shared" si="30"/>
        <v/>
      </c>
      <c r="H702" s="67" t="str">
        <f t="array" aca="1" ref="H702" ca="1">IF($I$1&lt;&gt;"y", "", IFERROR(INDEX(countrylistsize,MATCH(SMALL(NOT(countrylistsize="")*IF(ISNUMBER(countrylistsize),COUNTIF(countrylistsize,"&lt;="&amp;countrylistsize),COUNTIF(countrylistsize,"&lt;="&amp;countrylistsize)+SUM(ISNUMBER(countrylistsize))),ROWS(F$3:F702)+SUM(ISBLANK(countrylistsize))),NOT(countrylistsize="")*IF(ISNUMBER(countrylistsize),COUNTIF(countrylistsize,"&lt;="&amp;countrylistsize),COUNTIF(countrylistsize,"&lt;="&amp;countrylistsize)+SUM(ISNUMBER(countrylistsize))),0)), ""))</f>
        <v/>
      </c>
      <c r="I702" s="70"/>
      <c r="J702" s="67" t="str">
        <f t="array" aca="1" ref="J702" ca="1">IF($I$1&lt;&gt;"y", "", IFERROR(INDEX(admin1listsize,MATCH(SMALL(NOT(admin1listsize="")*IF(ISNUMBER(admin1listsize),COUNTIF(admin1listsize,"&lt;="&amp;admin1listsize),COUNTIF(admin1listsize,"&lt;="&amp;admin1listsize)+SUM(ISNUMBER(admin1listsize))),ROWS(D$3:D702)+SUM(ISBLANK(admin1listsize))),NOT(admin1listsize="")*IF(ISNUMBER(admin1listsize),COUNTIF(admin1listsize,"&lt;="&amp;admin1listsize),COUNTIF(admin1listsize,"&lt;="&amp;admin1listsize)+SUM(ISNUMBER(admin1listsize))),0)), ""))</f>
        <v/>
      </c>
      <c r="K702" s="71"/>
    </row>
    <row r="703" spans="1:11" s="1" customFormat="1" x14ac:dyDescent="0.25">
      <c r="A703" s="93" t="str">
        <f>IF($I$1&lt;&gt;"y", "", IF(ISBLANK(DATA!D704),"",IF(ISBLANK(DATA!K704),"NO DATA",DATA!K704)))</f>
        <v/>
      </c>
      <c r="B703" s="93" t="str">
        <f>IF($I$1&lt;&gt;"y", "",IF(ISBLANK(DATA!D704),"", IF(ISBLANK(DATA!L704),"NO DATA",DATA!L704)))</f>
        <v/>
      </c>
      <c r="C703" s="93" t="str">
        <f t="shared" si="32"/>
        <v/>
      </c>
      <c r="D703" s="93" t="str">
        <f>IF($I$1&lt;&gt;"y", "", IF(C704="", "", IFERROR(LOOKUP(2,1/(COUNTIF($D$2:D702,mergednames)=0),mergednames), "")))</f>
        <v/>
      </c>
      <c r="E703" s="93" t="str">
        <f t="shared" si="31"/>
        <v/>
      </c>
      <c r="F703" s="93" t="str">
        <f>IF($I$1&lt;&gt;"y", "", IF(A704="", "", IFERROR(LOOKUP(2,1/(COUNTIF($F$2:F702,get_country)=0),get_country), "")))</f>
        <v/>
      </c>
      <c r="G703" s="93" t="str">
        <f t="shared" si="30"/>
        <v/>
      </c>
      <c r="H703" s="67" t="str">
        <f t="array" aca="1" ref="H703" ca="1">IF($I$1&lt;&gt;"y", "", IFERROR(INDEX(countrylistsize,MATCH(SMALL(NOT(countrylistsize="")*IF(ISNUMBER(countrylistsize),COUNTIF(countrylistsize,"&lt;="&amp;countrylistsize),COUNTIF(countrylistsize,"&lt;="&amp;countrylistsize)+SUM(ISNUMBER(countrylistsize))),ROWS(F$3:F703)+SUM(ISBLANK(countrylistsize))),NOT(countrylistsize="")*IF(ISNUMBER(countrylistsize),COUNTIF(countrylistsize,"&lt;="&amp;countrylistsize),COUNTIF(countrylistsize,"&lt;="&amp;countrylistsize)+SUM(ISNUMBER(countrylistsize))),0)), ""))</f>
        <v/>
      </c>
      <c r="I703" s="70"/>
      <c r="J703" s="67" t="str">
        <f t="array" aca="1" ref="J703" ca="1">IF($I$1&lt;&gt;"y", "", IFERROR(INDEX(admin1listsize,MATCH(SMALL(NOT(admin1listsize="")*IF(ISNUMBER(admin1listsize),COUNTIF(admin1listsize,"&lt;="&amp;admin1listsize),COUNTIF(admin1listsize,"&lt;="&amp;admin1listsize)+SUM(ISNUMBER(admin1listsize))),ROWS(D$3:D703)+SUM(ISBLANK(admin1listsize))),NOT(admin1listsize="")*IF(ISNUMBER(admin1listsize),COUNTIF(admin1listsize,"&lt;="&amp;admin1listsize),COUNTIF(admin1listsize,"&lt;="&amp;admin1listsize)+SUM(ISNUMBER(admin1listsize))),0)), ""))</f>
        <v/>
      </c>
      <c r="K703" s="71"/>
    </row>
    <row r="704" spans="1:11" s="1" customFormat="1" x14ac:dyDescent="0.25">
      <c r="A704" s="93" t="str">
        <f>IF($I$1&lt;&gt;"y", "", IF(ISBLANK(DATA!D705),"",IF(ISBLANK(DATA!K705),"NO DATA",DATA!K705)))</f>
        <v/>
      </c>
      <c r="B704" s="93" t="str">
        <f>IF($I$1&lt;&gt;"y", "",IF(ISBLANK(DATA!D705),"", IF(ISBLANK(DATA!L705),"NO DATA",DATA!L705)))</f>
        <v/>
      </c>
      <c r="C704" s="93" t="str">
        <f t="shared" si="32"/>
        <v/>
      </c>
      <c r="D704" s="93" t="str">
        <f>IF($I$1&lt;&gt;"y", "", IF(C705="", "", IFERROR(LOOKUP(2,1/(COUNTIF($D$2:D703,mergednames)=0),mergednames), "")))</f>
        <v/>
      </c>
      <c r="E704" s="93" t="str">
        <f t="shared" si="31"/>
        <v/>
      </c>
      <c r="F704" s="93" t="str">
        <f>IF($I$1&lt;&gt;"y", "", IF(A705="", "", IFERROR(LOOKUP(2,1/(COUNTIF($F$2:F703,get_country)=0),get_country), "")))</f>
        <v/>
      </c>
      <c r="G704" s="93" t="str">
        <f t="shared" si="30"/>
        <v/>
      </c>
      <c r="H704" s="67" t="str">
        <f t="array" aca="1" ref="H704" ca="1">IF($I$1&lt;&gt;"y", "", IFERROR(INDEX(countrylistsize,MATCH(SMALL(NOT(countrylistsize="")*IF(ISNUMBER(countrylistsize),COUNTIF(countrylistsize,"&lt;="&amp;countrylistsize),COUNTIF(countrylistsize,"&lt;="&amp;countrylistsize)+SUM(ISNUMBER(countrylistsize))),ROWS(F$3:F704)+SUM(ISBLANK(countrylistsize))),NOT(countrylistsize="")*IF(ISNUMBER(countrylistsize),COUNTIF(countrylistsize,"&lt;="&amp;countrylistsize),COUNTIF(countrylistsize,"&lt;="&amp;countrylistsize)+SUM(ISNUMBER(countrylistsize))),0)), ""))</f>
        <v/>
      </c>
      <c r="I704" s="70"/>
      <c r="J704" s="67" t="str">
        <f t="array" aca="1" ref="J704" ca="1">IF($I$1&lt;&gt;"y", "", IFERROR(INDEX(admin1listsize,MATCH(SMALL(NOT(admin1listsize="")*IF(ISNUMBER(admin1listsize),COUNTIF(admin1listsize,"&lt;="&amp;admin1listsize),COUNTIF(admin1listsize,"&lt;="&amp;admin1listsize)+SUM(ISNUMBER(admin1listsize))),ROWS(D$3:D704)+SUM(ISBLANK(admin1listsize))),NOT(admin1listsize="")*IF(ISNUMBER(admin1listsize),COUNTIF(admin1listsize,"&lt;="&amp;admin1listsize),COUNTIF(admin1listsize,"&lt;="&amp;admin1listsize)+SUM(ISNUMBER(admin1listsize))),0)), ""))</f>
        <v/>
      </c>
      <c r="K704" s="71"/>
    </row>
    <row r="705" spans="1:11" s="1" customFormat="1" x14ac:dyDescent="0.25">
      <c r="A705" s="93" t="str">
        <f>IF($I$1&lt;&gt;"y", "", IF(ISBLANK(DATA!D706),"",IF(ISBLANK(DATA!K706),"NO DATA",DATA!K706)))</f>
        <v/>
      </c>
      <c r="B705" s="93" t="str">
        <f>IF($I$1&lt;&gt;"y", "",IF(ISBLANK(DATA!D706),"", IF(ISBLANK(DATA!L706),"NO DATA",DATA!L706)))</f>
        <v/>
      </c>
      <c r="C705" s="93" t="str">
        <f t="shared" si="32"/>
        <v/>
      </c>
      <c r="D705" s="93" t="str">
        <f>IF($I$1&lt;&gt;"y", "", IF(C706="", "", IFERROR(LOOKUP(2,1/(COUNTIF($D$2:D704,mergednames)=0),mergednames), "")))</f>
        <v/>
      </c>
      <c r="E705" s="93" t="str">
        <f t="shared" si="31"/>
        <v/>
      </c>
      <c r="F705" s="93" t="str">
        <f>IF($I$1&lt;&gt;"y", "", IF(A706="", "", IFERROR(LOOKUP(2,1/(COUNTIF($F$2:F704,get_country)=0),get_country), "")))</f>
        <v/>
      </c>
      <c r="G705" s="93" t="str">
        <f t="shared" si="30"/>
        <v/>
      </c>
      <c r="H705" s="67" t="str">
        <f t="array" aca="1" ref="H705" ca="1">IF($I$1&lt;&gt;"y", "", IFERROR(INDEX(countrylistsize,MATCH(SMALL(NOT(countrylistsize="")*IF(ISNUMBER(countrylistsize),COUNTIF(countrylistsize,"&lt;="&amp;countrylistsize),COUNTIF(countrylistsize,"&lt;="&amp;countrylistsize)+SUM(ISNUMBER(countrylistsize))),ROWS(F$3:F705)+SUM(ISBLANK(countrylistsize))),NOT(countrylistsize="")*IF(ISNUMBER(countrylistsize),COUNTIF(countrylistsize,"&lt;="&amp;countrylistsize),COUNTIF(countrylistsize,"&lt;="&amp;countrylistsize)+SUM(ISNUMBER(countrylistsize))),0)), ""))</f>
        <v/>
      </c>
      <c r="I705" s="70"/>
      <c r="J705" s="67" t="str">
        <f t="array" aca="1" ref="J705" ca="1">IF($I$1&lt;&gt;"y", "", IFERROR(INDEX(admin1listsize,MATCH(SMALL(NOT(admin1listsize="")*IF(ISNUMBER(admin1listsize),COUNTIF(admin1listsize,"&lt;="&amp;admin1listsize),COUNTIF(admin1listsize,"&lt;="&amp;admin1listsize)+SUM(ISNUMBER(admin1listsize))),ROWS(D$3:D705)+SUM(ISBLANK(admin1listsize))),NOT(admin1listsize="")*IF(ISNUMBER(admin1listsize),COUNTIF(admin1listsize,"&lt;="&amp;admin1listsize),COUNTIF(admin1listsize,"&lt;="&amp;admin1listsize)+SUM(ISNUMBER(admin1listsize))),0)), ""))</f>
        <v/>
      </c>
      <c r="K705" s="71"/>
    </row>
    <row r="706" spans="1:11" s="1" customFormat="1" x14ac:dyDescent="0.25">
      <c r="A706" s="93" t="str">
        <f>IF($I$1&lt;&gt;"y", "", IF(ISBLANK(DATA!D707),"",IF(ISBLANK(DATA!K707),"NO DATA",DATA!K707)))</f>
        <v/>
      </c>
      <c r="B706" s="93" t="str">
        <f>IF($I$1&lt;&gt;"y", "",IF(ISBLANK(DATA!D707),"", IF(ISBLANK(DATA!L707),"NO DATA",DATA!L707)))</f>
        <v/>
      </c>
      <c r="C706" s="93" t="str">
        <f t="shared" si="32"/>
        <v/>
      </c>
      <c r="D706" s="93" t="str">
        <f>IF($I$1&lt;&gt;"y", "", IF(C707="", "", IFERROR(LOOKUP(2,1/(COUNTIF($D$2:D705,mergednames)=0),mergednames), "")))</f>
        <v/>
      </c>
      <c r="E706" s="93" t="str">
        <f t="shared" si="31"/>
        <v/>
      </c>
      <c r="F706" s="93" t="str">
        <f>IF($I$1&lt;&gt;"y", "", IF(A707="", "", IFERROR(LOOKUP(2,1/(COUNTIF($F$2:F705,get_country)=0),get_country), "")))</f>
        <v/>
      </c>
      <c r="G706" s="93" t="str">
        <f t="shared" si="30"/>
        <v/>
      </c>
      <c r="H706" s="67" t="str">
        <f t="array" aca="1" ref="H706" ca="1">IF($I$1&lt;&gt;"y", "", IFERROR(INDEX(countrylistsize,MATCH(SMALL(NOT(countrylistsize="")*IF(ISNUMBER(countrylistsize),COUNTIF(countrylistsize,"&lt;="&amp;countrylistsize),COUNTIF(countrylistsize,"&lt;="&amp;countrylistsize)+SUM(ISNUMBER(countrylistsize))),ROWS(F$3:F706)+SUM(ISBLANK(countrylistsize))),NOT(countrylistsize="")*IF(ISNUMBER(countrylistsize),COUNTIF(countrylistsize,"&lt;="&amp;countrylistsize),COUNTIF(countrylistsize,"&lt;="&amp;countrylistsize)+SUM(ISNUMBER(countrylistsize))),0)), ""))</f>
        <v/>
      </c>
      <c r="I706" s="70"/>
      <c r="J706" s="67" t="str">
        <f t="array" aca="1" ref="J706" ca="1">IF($I$1&lt;&gt;"y", "", IFERROR(INDEX(admin1listsize,MATCH(SMALL(NOT(admin1listsize="")*IF(ISNUMBER(admin1listsize),COUNTIF(admin1listsize,"&lt;="&amp;admin1listsize),COUNTIF(admin1listsize,"&lt;="&amp;admin1listsize)+SUM(ISNUMBER(admin1listsize))),ROWS(D$3:D706)+SUM(ISBLANK(admin1listsize))),NOT(admin1listsize="")*IF(ISNUMBER(admin1listsize),COUNTIF(admin1listsize,"&lt;="&amp;admin1listsize),COUNTIF(admin1listsize,"&lt;="&amp;admin1listsize)+SUM(ISNUMBER(admin1listsize))),0)), ""))</f>
        <v/>
      </c>
      <c r="K706" s="71"/>
    </row>
    <row r="707" spans="1:11" s="1" customFormat="1" x14ac:dyDescent="0.25">
      <c r="A707" s="93" t="str">
        <f>IF($I$1&lt;&gt;"y", "", IF(ISBLANK(DATA!D708),"",IF(ISBLANK(DATA!K708),"NO DATA",DATA!K708)))</f>
        <v/>
      </c>
      <c r="B707" s="93" t="str">
        <f>IF($I$1&lt;&gt;"y", "",IF(ISBLANK(DATA!D708),"", IF(ISBLANK(DATA!L708),"NO DATA",DATA!L708)))</f>
        <v/>
      </c>
      <c r="C707" s="93" t="str">
        <f t="shared" si="32"/>
        <v/>
      </c>
      <c r="D707" s="93" t="str">
        <f>IF($I$1&lt;&gt;"y", "", IF(C708="", "", IFERROR(LOOKUP(2,1/(COUNTIF($D$2:D706,mergednames)=0),mergednames), "")))</f>
        <v/>
      </c>
      <c r="E707" s="93" t="str">
        <f t="shared" si="31"/>
        <v/>
      </c>
      <c r="F707" s="93" t="str">
        <f>IF($I$1&lt;&gt;"y", "", IF(A708="", "", IFERROR(LOOKUP(2,1/(COUNTIF($F$2:F706,get_country)=0),get_country), "")))</f>
        <v/>
      </c>
      <c r="G707" s="93" t="str">
        <f t="shared" ref="G707:G770" si="33">IF($I$1&lt;&gt;"y", "", IF(F707="", "", G706+1))</f>
        <v/>
      </c>
      <c r="H707" s="67" t="str">
        <f t="array" aca="1" ref="H707" ca="1">IF($I$1&lt;&gt;"y", "", IFERROR(INDEX(countrylistsize,MATCH(SMALL(NOT(countrylistsize="")*IF(ISNUMBER(countrylistsize),COUNTIF(countrylistsize,"&lt;="&amp;countrylistsize),COUNTIF(countrylistsize,"&lt;="&amp;countrylistsize)+SUM(ISNUMBER(countrylistsize))),ROWS(F$3:F707)+SUM(ISBLANK(countrylistsize))),NOT(countrylistsize="")*IF(ISNUMBER(countrylistsize),COUNTIF(countrylistsize,"&lt;="&amp;countrylistsize),COUNTIF(countrylistsize,"&lt;="&amp;countrylistsize)+SUM(ISNUMBER(countrylistsize))),0)), ""))</f>
        <v/>
      </c>
      <c r="I707" s="70"/>
      <c r="J707" s="67" t="str">
        <f t="array" aca="1" ref="J707" ca="1">IF($I$1&lt;&gt;"y", "", IFERROR(INDEX(admin1listsize,MATCH(SMALL(NOT(admin1listsize="")*IF(ISNUMBER(admin1listsize),COUNTIF(admin1listsize,"&lt;="&amp;admin1listsize),COUNTIF(admin1listsize,"&lt;="&amp;admin1listsize)+SUM(ISNUMBER(admin1listsize))),ROWS(D$3:D707)+SUM(ISBLANK(admin1listsize))),NOT(admin1listsize="")*IF(ISNUMBER(admin1listsize),COUNTIF(admin1listsize,"&lt;="&amp;admin1listsize),COUNTIF(admin1listsize,"&lt;="&amp;admin1listsize)+SUM(ISNUMBER(admin1listsize))),0)), ""))</f>
        <v/>
      </c>
      <c r="K707" s="71"/>
    </row>
    <row r="708" spans="1:11" s="1" customFormat="1" x14ac:dyDescent="0.25">
      <c r="A708" s="93" t="str">
        <f>IF($I$1&lt;&gt;"y", "", IF(ISBLANK(DATA!D709),"",IF(ISBLANK(DATA!K709),"NO DATA",DATA!K709)))</f>
        <v/>
      </c>
      <c r="B708" s="93" t="str">
        <f>IF($I$1&lt;&gt;"y", "",IF(ISBLANK(DATA!D709),"", IF(ISBLANK(DATA!L709),"NO DATA",DATA!L709)))</f>
        <v/>
      </c>
      <c r="C708" s="93" t="str">
        <f t="shared" si="32"/>
        <v/>
      </c>
      <c r="D708" s="93" t="str">
        <f>IF($I$1&lt;&gt;"y", "", IF(C709="", "", IFERROR(LOOKUP(2,1/(COUNTIF($D$2:D707,mergednames)=0),mergednames), "")))</f>
        <v/>
      </c>
      <c r="E708" s="93" t="str">
        <f t="shared" ref="E708:E771" si="34">IF($I$1&lt;&gt;"y", "", IF(D708="", "", E707+1))</f>
        <v/>
      </c>
      <c r="F708" s="93" t="str">
        <f>IF($I$1&lt;&gt;"y", "", IF(A709="", "", IFERROR(LOOKUP(2,1/(COUNTIF($F$2:F707,get_country)=0),get_country), "")))</f>
        <v/>
      </c>
      <c r="G708" s="93" t="str">
        <f t="shared" si="33"/>
        <v/>
      </c>
      <c r="H708" s="67" t="str">
        <f t="array" aca="1" ref="H708" ca="1">IF($I$1&lt;&gt;"y", "", IFERROR(INDEX(countrylistsize,MATCH(SMALL(NOT(countrylistsize="")*IF(ISNUMBER(countrylistsize),COUNTIF(countrylistsize,"&lt;="&amp;countrylistsize),COUNTIF(countrylistsize,"&lt;="&amp;countrylistsize)+SUM(ISNUMBER(countrylistsize))),ROWS(F$3:F708)+SUM(ISBLANK(countrylistsize))),NOT(countrylistsize="")*IF(ISNUMBER(countrylistsize),COUNTIF(countrylistsize,"&lt;="&amp;countrylistsize),COUNTIF(countrylistsize,"&lt;="&amp;countrylistsize)+SUM(ISNUMBER(countrylistsize))),0)), ""))</f>
        <v/>
      </c>
      <c r="I708" s="70"/>
      <c r="J708" s="67" t="str">
        <f t="array" aca="1" ref="J708" ca="1">IF($I$1&lt;&gt;"y", "", IFERROR(INDEX(admin1listsize,MATCH(SMALL(NOT(admin1listsize="")*IF(ISNUMBER(admin1listsize),COUNTIF(admin1listsize,"&lt;="&amp;admin1listsize),COUNTIF(admin1listsize,"&lt;="&amp;admin1listsize)+SUM(ISNUMBER(admin1listsize))),ROWS(D$3:D708)+SUM(ISBLANK(admin1listsize))),NOT(admin1listsize="")*IF(ISNUMBER(admin1listsize),COUNTIF(admin1listsize,"&lt;="&amp;admin1listsize),COUNTIF(admin1listsize,"&lt;="&amp;admin1listsize)+SUM(ISNUMBER(admin1listsize))),0)), ""))</f>
        <v/>
      </c>
      <c r="K708" s="71"/>
    </row>
    <row r="709" spans="1:11" s="1" customFormat="1" x14ac:dyDescent="0.25">
      <c r="A709" s="93" t="str">
        <f>IF($I$1&lt;&gt;"y", "", IF(ISBLANK(DATA!D710),"",IF(ISBLANK(DATA!K710),"NO DATA",DATA!K710)))</f>
        <v/>
      </c>
      <c r="B709" s="93" t="str">
        <f>IF($I$1&lt;&gt;"y", "",IF(ISBLANK(DATA!D710),"", IF(ISBLANK(DATA!L710),"NO DATA",DATA!L710)))</f>
        <v/>
      </c>
      <c r="C709" s="93" t="str">
        <f t="shared" ref="C709:C772" si="35">IF($I$1&lt;&gt;"y", "", IF(A709="", "", A709&amp;"@"&amp;B709))</f>
        <v/>
      </c>
      <c r="D709" s="93" t="str">
        <f>IF($I$1&lt;&gt;"y", "", IF(C710="", "", IFERROR(LOOKUP(2,1/(COUNTIF($D$2:D708,mergednames)=0),mergednames), "")))</f>
        <v/>
      </c>
      <c r="E709" s="93" t="str">
        <f t="shared" si="34"/>
        <v/>
      </c>
      <c r="F709" s="93" t="str">
        <f>IF($I$1&lt;&gt;"y", "", IF(A710="", "", IFERROR(LOOKUP(2,1/(COUNTIF($F$2:F708,get_country)=0),get_country), "")))</f>
        <v/>
      </c>
      <c r="G709" s="93" t="str">
        <f t="shared" si="33"/>
        <v/>
      </c>
      <c r="H709" s="67" t="str">
        <f t="array" aca="1" ref="H709" ca="1">IF($I$1&lt;&gt;"y", "", IFERROR(INDEX(countrylistsize,MATCH(SMALL(NOT(countrylistsize="")*IF(ISNUMBER(countrylistsize),COUNTIF(countrylistsize,"&lt;="&amp;countrylistsize),COUNTIF(countrylistsize,"&lt;="&amp;countrylistsize)+SUM(ISNUMBER(countrylistsize))),ROWS(F$3:F709)+SUM(ISBLANK(countrylistsize))),NOT(countrylistsize="")*IF(ISNUMBER(countrylistsize),COUNTIF(countrylistsize,"&lt;="&amp;countrylistsize),COUNTIF(countrylistsize,"&lt;="&amp;countrylistsize)+SUM(ISNUMBER(countrylistsize))),0)), ""))</f>
        <v/>
      </c>
      <c r="I709" s="70"/>
      <c r="J709" s="67" t="str">
        <f t="array" aca="1" ref="J709" ca="1">IF($I$1&lt;&gt;"y", "", IFERROR(INDEX(admin1listsize,MATCH(SMALL(NOT(admin1listsize="")*IF(ISNUMBER(admin1listsize),COUNTIF(admin1listsize,"&lt;="&amp;admin1listsize),COUNTIF(admin1listsize,"&lt;="&amp;admin1listsize)+SUM(ISNUMBER(admin1listsize))),ROWS(D$3:D709)+SUM(ISBLANK(admin1listsize))),NOT(admin1listsize="")*IF(ISNUMBER(admin1listsize),COUNTIF(admin1listsize,"&lt;="&amp;admin1listsize),COUNTIF(admin1listsize,"&lt;="&amp;admin1listsize)+SUM(ISNUMBER(admin1listsize))),0)), ""))</f>
        <v/>
      </c>
      <c r="K709" s="71"/>
    </row>
    <row r="710" spans="1:11" s="1" customFormat="1" x14ac:dyDescent="0.25">
      <c r="A710" s="93" t="str">
        <f>IF($I$1&lt;&gt;"y", "", IF(ISBLANK(DATA!D711),"",IF(ISBLANK(DATA!K711),"NO DATA",DATA!K711)))</f>
        <v/>
      </c>
      <c r="B710" s="93" t="str">
        <f>IF($I$1&lt;&gt;"y", "",IF(ISBLANK(DATA!D711),"", IF(ISBLANK(DATA!L711),"NO DATA",DATA!L711)))</f>
        <v/>
      </c>
      <c r="C710" s="93" t="str">
        <f t="shared" si="35"/>
        <v/>
      </c>
      <c r="D710" s="93" t="str">
        <f>IF($I$1&lt;&gt;"y", "", IF(C711="", "", IFERROR(LOOKUP(2,1/(COUNTIF($D$2:D709,mergednames)=0),mergednames), "")))</f>
        <v/>
      </c>
      <c r="E710" s="93" t="str">
        <f t="shared" si="34"/>
        <v/>
      </c>
      <c r="F710" s="93" t="str">
        <f>IF($I$1&lt;&gt;"y", "", IF(A711="", "", IFERROR(LOOKUP(2,1/(COUNTIF($F$2:F709,get_country)=0),get_country), "")))</f>
        <v/>
      </c>
      <c r="G710" s="93" t="str">
        <f t="shared" si="33"/>
        <v/>
      </c>
      <c r="H710" s="67" t="str">
        <f t="array" aca="1" ref="H710" ca="1">IF($I$1&lt;&gt;"y", "", IFERROR(INDEX(countrylistsize,MATCH(SMALL(NOT(countrylistsize="")*IF(ISNUMBER(countrylistsize),COUNTIF(countrylistsize,"&lt;="&amp;countrylistsize),COUNTIF(countrylistsize,"&lt;="&amp;countrylistsize)+SUM(ISNUMBER(countrylistsize))),ROWS(F$3:F710)+SUM(ISBLANK(countrylistsize))),NOT(countrylistsize="")*IF(ISNUMBER(countrylistsize),COUNTIF(countrylistsize,"&lt;="&amp;countrylistsize),COUNTIF(countrylistsize,"&lt;="&amp;countrylistsize)+SUM(ISNUMBER(countrylistsize))),0)), ""))</f>
        <v/>
      </c>
      <c r="I710" s="70"/>
      <c r="J710" s="67" t="str">
        <f t="array" aca="1" ref="J710" ca="1">IF($I$1&lt;&gt;"y", "", IFERROR(INDEX(admin1listsize,MATCH(SMALL(NOT(admin1listsize="")*IF(ISNUMBER(admin1listsize),COUNTIF(admin1listsize,"&lt;="&amp;admin1listsize),COUNTIF(admin1listsize,"&lt;="&amp;admin1listsize)+SUM(ISNUMBER(admin1listsize))),ROWS(D$3:D710)+SUM(ISBLANK(admin1listsize))),NOT(admin1listsize="")*IF(ISNUMBER(admin1listsize),COUNTIF(admin1listsize,"&lt;="&amp;admin1listsize),COUNTIF(admin1listsize,"&lt;="&amp;admin1listsize)+SUM(ISNUMBER(admin1listsize))),0)), ""))</f>
        <v/>
      </c>
      <c r="K710" s="71"/>
    </row>
    <row r="711" spans="1:11" s="1" customFormat="1" x14ac:dyDescent="0.25">
      <c r="A711" s="93" t="str">
        <f>IF($I$1&lt;&gt;"y", "", IF(ISBLANK(DATA!D712),"",IF(ISBLANK(DATA!K712),"NO DATA",DATA!K712)))</f>
        <v/>
      </c>
      <c r="B711" s="93" t="str">
        <f>IF($I$1&lt;&gt;"y", "",IF(ISBLANK(DATA!D712),"", IF(ISBLANK(DATA!L712),"NO DATA",DATA!L712)))</f>
        <v/>
      </c>
      <c r="C711" s="93" t="str">
        <f t="shared" si="35"/>
        <v/>
      </c>
      <c r="D711" s="93" t="str">
        <f>IF($I$1&lt;&gt;"y", "", IF(C712="", "", IFERROR(LOOKUP(2,1/(COUNTIF($D$2:D710,mergednames)=0),mergednames), "")))</f>
        <v/>
      </c>
      <c r="E711" s="93" t="str">
        <f t="shared" si="34"/>
        <v/>
      </c>
      <c r="F711" s="93" t="str">
        <f>IF($I$1&lt;&gt;"y", "", IF(A712="", "", IFERROR(LOOKUP(2,1/(COUNTIF($F$2:F710,get_country)=0),get_country), "")))</f>
        <v/>
      </c>
      <c r="G711" s="93" t="str">
        <f t="shared" si="33"/>
        <v/>
      </c>
      <c r="H711" s="67" t="str">
        <f t="array" aca="1" ref="H711" ca="1">IF($I$1&lt;&gt;"y", "", IFERROR(INDEX(countrylistsize,MATCH(SMALL(NOT(countrylistsize="")*IF(ISNUMBER(countrylistsize),COUNTIF(countrylistsize,"&lt;="&amp;countrylistsize),COUNTIF(countrylistsize,"&lt;="&amp;countrylistsize)+SUM(ISNUMBER(countrylistsize))),ROWS(F$3:F711)+SUM(ISBLANK(countrylistsize))),NOT(countrylistsize="")*IF(ISNUMBER(countrylistsize),COUNTIF(countrylistsize,"&lt;="&amp;countrylistsize),COUNTIF(countrylistsize,"&lt;="&amp;countrylistsize)+SUM(ISNUMBER(countrylistsize))),0)), ""))</f>
        <v/>
      </c>
      <c r="I711" s="70"/>
      <c r="J711" s="67" t="str">
        <f t="array" aca="1" ref="J711" ca="1">IF($I$1&lt;&gt;"y", "", IFERROR(INDEX(admin1listsize,MATCH(SMALL(NOT(admin1listsize="")*IF(ISNUMBER(admin1listsize),COUNTIF(admin1listsize,"&lt;="&amp;admin1listsize),COUNTIF(admin1listsize,"&lt;="&amp;admin1listsize)+SUM(ISNUMBER(admin1listsize))),ROWS(D$3:D711)+SUM(ISBLANK(admin1listsize))),NOT(admin1listsize="")*IF(ISNUMBER(admin1listsize),COUNTIF(admin1listsize,"&lt;="&amp;admin1listsize),COUNTIF(admin1listsize,"&lt;="&amp;admin1listsize)+SUM(ISNUMBER(admin1listsize))),0)), ""))</f>
        <v/>
      </c>
      <c r="K711" s="71"/>
    </row>
    <row r="712" spans="1:11" s="1" customFormat="1" x14ac:dyDescent="0.25">
      <c r="A712" s="93" t="str">
        <f>IF($I$1&lt;&gt;"y", "", IF(ISBLANK(DATA!D713),"",IF(ISBLANK(DATA!K713),"NO DATA",DATA!K713)))</f>
        <v/>
      </c>
      <c r="B712" s="93" t="str">
        <f>IF($I$1&lt;&gt;"y", "",IF(ISBLANK(DATA!D713),"", IF(ISBLANK(DATA!L713),"NO DATA",DATA!L713)))</f>
        <v/>
      </c>
      <c r="C712" s="93" t="str">
        <f t="shared" si="35"/>
        <v/>
      </c>
      <c r="D712" s="93" t="str">
        <f>IF($I$1&lt;&gt;"y", "", IF(C713="", "", IFERROR(LOOKUP(2,1/(COUNTIF($D$2:D711,mergednames)=0),mergednames), "")))</f>
        <v/>
      </c>
      <c r="E712" s="93" t="str">
        <f t="shared" si="34"/>
        <v/>
      </c>
      <c r="F712" s="93" t="str">
        <f>IF($I$1&lt;&gt;"y", "", IF(A713="", "", IFERROR(LOOKUP(2,1/(COUNTIF($F$2:F711,get_country)=0),get_country), "")))</f>
        <v/>
      </c>
      <c r="G712" s="93" t="str">
        <f t="shared" si="33"/>
        <v/>
      </c>
      <c r="H712" s="67" t="str">
        <f t="array" aca="1" ref="H712" ca="1">IF($I$1&lt;&gt;"y", "", IFERROR(INDEX(countrylistsize,MATCH(SMALL(NOT(countrylistsize="")*IF(ISNUMBER(countrylistsize),COUNTIF(countrylistsize,"&lt;="&amp;countrylistsize),COUNTIF(countrylistsize,"&lt;="&amp;countrylistsize)+SUM(ISNUMBER(countrylistsize))),ROWS(F$3:F712)+SUM(ISBLANK(countrylistsize))),NOT(countrylistsize="")*IF(ISNUMBER(countrylistsize),COUNTIF(countrylistsize,"&lt;="&amp;countrylistsize),COUNTIF(countrylistsize,"&lt;="&amp;countrylistsize)+SUM(ISNUMBER(countrylistsize))),0)), ""))</f>
        <v/>
      </c>
      <c r="I712" s="70"/>
      <c r="J712" s="67" t="str">
        <f t="array" aca="1" ref="J712" ca="1">IF($I$1&lt;&gt;"y", "", IFERROR(INDEX(admin1listsize,MATCH(SMALL(NOT(admin1listsize="")*IF(ISNUMBER(admin1listsize),COUNTIF(admin1listsize,"&lt;="&amp;admin1listsize),COUNTIF(admin1listsize,"&lt;="&amp;admin1listsize)+SUM(ISNUMBER(admin1listsize))),ROWS(D$3:D712)+SUM(ISBLANK(admin1listsize))),NOT(admin1listsize="")*IF(ISNUMBER(admin1listsize),COUNTIF(admin1listsize,"&lt;="&amp;admin1listsize),COUNTIF(admin1listsize,"&lt;="&amp;admin1listsize)+SUM(ISNUMBER(admin1listsize))),0)), ""))</f>
        <v/>
      </c>
      <c r="K712" s="71"/>
    </row>
    <row r="713" spans="1:11" s="1" customFormat="1" x14ac:dyDescent="0.25">
      <c r="A713" s="93" t="str">
        <f>IF($I$1&lt;&gt;"y", "", IF(ISBLANK(DATA!D714),"",IF(ISBLANK(DATA!K714),"NO DATA",DATA!K714)))</f>
        <v/>
      </c>
      <c r="B713" s="93" t="str">
        <f>IF($I$1&lt;&gt;"y", "",IF(ISBLANK(DATA!D714),"", IF(ISBLANK(DATA!L714),"NO DATA",DATA!L714)))</f>
        <v/>
      </c>
      <c r="C713" s="93" t="str">
        <f t="shared" si="35"/>
        <v/>
      </c>
      <c r="D713" s="93" t="str">
        <f>IF($I$1&lt;&gt;"y", "", IF(C714="", "", IFERROR(LOOKUP(2,1/(COUNTIF($D$2:D712,mergednames)=0),mergednames), "")))</f>
        <v/>
      </c>
      <c r="E713" s="93" t="str">
        <f t="shared" si="34"/>
        <v/>
      </c>
      <c r="F713" s="93" t="str">
        <f>IF($I$1&lt;&gt;"y", "", IF(A714="", "", IFERROR(LOOKUP(2,1/(COUNTIF($F$2:F712,get_country)=0),get_country), "")))</f>
        <v/>
      </c>
      <c r="G713" s="93" t="str">
        <f t="shared" si="33"/>
        <v/>
      </c>
      <c r="H713" s="67" t="str">
        <f t="array" aca="1" ref="H713" ca="1">IF($I$1&lt;&gt;"y", "", IFERROR(INDEX(countrylistsize,MATCH(SMALL(NOT(countrylistsize="")*IF(ISNUMBER(countrylistsize),COUNTIF(countrylistsize,"&lt;="&amp;countrylistsize),COUNTIF(countrylistsize,"&lt;="&amp;countrylistsize)+SUM(ISNUMBER(countrylistsize))),ROWS(F$3:F713)+SUM(ISBLANK(countrylistsize))),NOT(countrylistsize="")*IF(ISNUMBER(countrylistsize),COUNTIF(countrylistsize,"&lt;="&amp;countrylistsize),COUNTIF(countrylistsize,"&lt;="&amp;countrylistsize)+SUM(ISNUMBER(countrylistsize))),0)), ""))</f>
        <v/>
      </c>
      <c r="I713" s="70"/>
      <c r="J713" s="67" t="str">
        <f t="array" aca="1" ref="J713" ca="1">IF($I$1&lt;&gt;"y", "", IFERROR(INDEX(admin1listsize,MATCH(SMALL(NOT(admin1listsize="")*IF(ISNUMBER(admin1listsize),COUNTIF(admin1listsize,"&lt;="&amp;admin1listsize),COUNTIF(admin1listsize,"&lt;="&amp;admin1listsize)+SUM(ISNUMBER(admin1listsize))),ROWS(D$3:D713)+SUM(ISBLANK(admin1listsize))),NOT(admin1listsize="")*IF(ISNUMBER(admin1listsize),COUNTIF(admin1listsize,"&lt;="&amp;admin1listsize),COUNTIF(admin1listsize,"&lt;="&amp;admin1listsize)+SUM(ISNUMBER(admin1listsize))),0)), ""))</f>
        <v/>
      </c>
      <c r="K713" s="71"/>
    </row>
    <row r="714" spans="1:11" s="1" customFormat="1" x14ac:dyDescent="0.25">
      <c r="A714" s="93" t="str">
        <f>IF($I$1&lt;&gt;"y", "", IF(ISBLANK(DATA!D715),"",IF(ISBLANK(DATA!K715),"NO DATA",DATA!K715)))</f>
        <v/>
      </c>
      <c r="B714" s="93" t="str">
        <f>IF($I$1&lt;&gt;"y", "",IF(ISBLANK(DATA!D715),"", IF(ISBLANK(DATA!L715),"NO DATA",DATA!L715)))</f>
        <v/>
      </c>
      <c r="C714" s="93" t="str">
        <f t="shared" si="35"/>
        <v/>
      </c>
      <c r="D714" s="93" t="str">
        <f>IF($I$1&lt;&gt;"y", "", IF(C715="", "", IFERROR(LOOKUP(2,1/(COUNTIF($D$2:D713,mergednames)=0),mergednames), "")))</f>
        <v/>
      </c>
      <c r="E714" s="93" t="str">
        <f t="shared" si="34"/>
        <v/>
      </c>
      <c r="F714" s="93" t="str">
        <f>IF($I$1&lt;&gt;"y", "", IF(A715="", "", IFERROR(LOOKUP(2,1/(COUNTIF($F$2:F713,get_country)=0),get_country), "")))</f>
        <v/>
      </c>
      <c r="G714" s="93" t="str">
        <f t="shared" si="33"/>
        <v/>
      </c>
      <c r="H714" s="67" t="str">
        <f t="array" aca="1" ref="H714" ca="1">IF($I$1&lt;&gt;"y", "", IFERROR(INDEX(countrylistsize,MATCH(SMALL(NOT(countrylistsize="")*IF(ISNUMBER(countrylistsize),COUNTIF(countrylistsize,"&lt;="&amp;countrylistsize),COUNTIF(countrylistsize,"&lt;="&amp;countrylistsize)+SUM(ISNUMBER(countrylistsize))),ROWS(F$3:F714)+SUM(ISBLANK(countrylistsize))),NOT(countrylistsize="")*IF(ISNUMBER(countrylistsize),COUNTIF(countrylistsize,"&lt;="&amp;countrylistsize),COUNTIF(countrylistsize,"&lt;="&amp;countrylistsize)+SUM(ISNUMBER(countrylistsize))),0)), ""))</f>
        <v/>
      </c>
      <c r="I714" s="70"/>
      <c r="J714" s="67" t="str">
        <f t="array" aca="1" ref="J714" ca="1">IF($I$1&lt;&gt;"y", "", IFERROR(INDEX(admin1listsize,MATCH(SMALL(NOT(admin1listsize="")*IF(ISNUMBER(admin1listsize),COUNTIF(admin1listsize,"&lt;="&amp;admin1listsize),COUNTIF(admin1listsize,"&lt;="&amp;admin1listsize)+SUM(ISNUMBER(admin1listsize))),ROWS(D$3:D714)+SUM(ISBLANK(admin1listsize))),NOT(admin1listsize="")*IF(ISNUMBER(admin1listsize),COUNTIF(admin1listsize,"&lt;="&amp;admin1listsize),COUNTIF(admin1listsize,"&lt;="&amp;admin1listsize)+SUM(ISNUMBER(admin1listsize))),0)), ""))</f>
        <v/>
      </c>
      <c r="K714" s="71"/>
    </row>
    <row r="715" spans="1:11" s="1" customFormat="1" x14ac:dyDescent="0.25">
      <c r="A715" s="93" t="str">
        <f>IF($I$1&lt;&gt;"y", "", IF(ISBLANK(DATA!D716),"",IF(ISBLANK(DATA!K716),"NO DATA",DATA!K716)))</f>
        <v/>
      </c>
      <c r="B715" s="93" t="str">
        <f>IF($I$1&lt;&gt;"y", "",IF(ISBLANK(DATA!D716),"", IF(ISBLANK(DATA!L716),"NO DATA",DATA!L716)))</f>
        <v/>
      </c>
      <c r="C715" s="93" t="str">
        <f t="shared" si="35"/>
        <v/>
      </c>
      <c r="D715" s="93" t="str">
        <f>IF($I$1&lt;&gt;"y", "", IF(C716="", "", IFERROR(LOOKUP(2,1/(COUNTIF($D$2:D714,mergednames)=0),mergednames), "")))</f>
        <v/>
      </c>
      <c r="E715" s="93" t="str">
        <f t="shared" si="34"/>
        <v/>
      </c>
      <c r="F715" s="93" t="str">
        <f>IF($I$1&lt;&gt;"y", "", IF(A716="", "", IFERROR(LOOKUP(2,1/(COUNTIF($F$2:F714,get_country)=0),get_country), "")))</f>
        <v/>
      </c>
      <c r="G715" s="93" t="str">
        <f t="shared" si="33"/>
        <v/>
      </c>
      <c r="H715" s="67" t="str">
        <f t="array" aca="1" ref="H715" ca="1">IF($I$1&lt;&gt;"y", "", IFERROR(INDEX(countrylistsize,MATCH(SMALL(NOT(countrylistsize="")*IF(ISNUMBER(countrylistsize),COUNTIF(countrylistsize,"&lt;="&amp;countrylistsize),COUNTIF(countrylistsize,"&lt;="&amp;countrylistsize)+SUM(ISNUMBER(countrylistsize))),ROWS(F$3:F715)+SUM(ISBLANK(countrylistsize))),NOT(countrylistsize="")*IF(ISNUMBER(countrylistsize),COUNTIF(countrylistsize,"&lt;="&amp;countrylistsize),COUNTIF(countrylistsize,"&lt;="&amp;countrylistsize)+SUM(ISNUMBER(countrylistsize))),0)), ""))</f>
        <v/>
      </c>
      <c r="I715" s="70"/>
      <c r="J715" s="67" t="str">
        <f t="array" aca="1" ref="J715" ca="1">IF($I$1&lt;&gt;"y", "", IFERROR(INDEX(admin1listsize,MATCH(SMALL(NOT(admin1listsize="")*IF(ISNUMBER(admin1listsize),COUNTIF(admin1listsize,"&lt;="&amp;admin1listsize),COUNTIF(admin1listsize,"&lt;="&amp;admin1listsize)+SUM(ISNUMBER(admin1listsize))),ROWS(D$3:D715)+SUM(ISBLANK(admin1listsize))),NOT(admin1listsize="")*IF(ISNUMBER(admin1listsize),COUNTIF(admin1listsize,"&lt;="&amp;admin1listsize),COUNTIF(admin1listsize,"&lt;="&amp;admin1listsize)+SUM(ISNUMBER(admin1listsize))),0)), ""))</f>
        <v/>
      </c>
      <c r="K715" s="71"/>
    </row>
    <row r="716" spans="1:11" s="1" customFormat="1" x14ac:dyDescent="0.25">
      <c r="A716" s="93" t="str">
        <f>IF($I$1&lt;&gt;"y", "", IF(ISBLANK(DATA!D717),"",IF(ISBLANK(DATA!K717),"NO DATA",DATA!K717)))</f>
        <v/>
      </c>
      <c r="B716" s="93" t="str">
        <f>IF($I$1&lt;&gt;"y", "",IF(ISBLANK(DATA!D717),"", IF(ISBLANK(DATA!L717),"NO DATA",DATA!L717)))</f>
        <v/>
      </c>
      <c r="C716" s="93" t="str">
        <f t="shared" si="35"/>
        <v/>
      </c>
      <c r="D716" s="93" t="str">
        <f>IF($I$1&lt;&gt;"y", "", IF(C717="", "", IFERROR(LOOKUP(2,1/(COUNTIF($D$2:D715,mergednames)=0),mergednames), "")))</f>
        <v/>
      </c>
      <c r="E716" s="93" t="str">
        <f t="shared" si="34"/>
        <v/>
      </c>
      <c r="F716" s="93" t="str">
        <f>IF($I$1&lt;&gt;"y", "", IF(A717="", "", IFERROR(LOOKUP(2,1/(COUNTIF($F$2:F715,get_country)=0),get_country), "")))</f>
        <v/>
      </c>
      <c r="G716" s="93" t="str">
        <f t="shared" si="33"/>
        <v/>
      </c>
      <c r="H716" s="67" t="str">
        <f t="array" aca="1" ref="H716" ca="1">IF($I$1&lt;&gt;"y", "", IFERROR(INDEX(countrylistsize,MATCH(SMALL(NOT(countrylistsize="")*IF(ISNUMBER(countrylistsize),COUNTIF(countrylistsize,"&lt;="&amp;countrylistsize),COUNTIF(countrylistsize,"&lt;="&amp;countrylistsize)+SUM(ISNUMBER(countrylistsize))),ROWS(F$3:F716)+SUM(ISBLANK(countrylistsize))),NOT(countrylistsize="")*IF(ISNUMBER(countrylistsize),COUNTIF(countrylistsize,"&lt;="&amp;countrylistsize),COUNTIF(countrylistsize,"&lt;="&amp;countrylistsize)+SUM(ISNUMBER(countrylistsize))),0)), ""))</f>
        <v/>
      </c>
      <c r="I716" s="70"/>
      <c r="J716" s="67" t="str">
        <f t="array" aca="1" ref="J716" ca="1">IF($I$1&lt;&gt;"y", "", IFERROR(INDEX(admin1listsize,MATCH(SMALL(NOT(admin1listsize="")*IF(ISNUMBER(admin1listsize),COUNTIF(admin1listsize,"&lt;="&amp;admin1listsize),COUNTIF(admin1listsize,"&lt;="&amp;admin1listsize)+SUM(ISNUMBER(admin1listsize))),ROWS(D$3:D716)+SUM(ISBLANK(admin1listsize))),NOT(admin1listsize="")*IF(ISNUMBER(admin1listsize),COUNTIF(admin1listsize,"&lt;="&amp;admin1listsize),COUNTIF(admin1listsize,"&lt;="&amp;admin1listsize)+SUM(ISNUMBER(admin1listsize))),0)), ""))</f>
        <v/>
      </c>
      <c r="K716" s="71"/>
    </row>
    <row r="717" spans="1:11" s="1" customFormat="1" x14ac:dyDescent="0.25">
      <c r="A717" s="93" t="str">
        <f>IF($I$1&lt;&gt;"y", "", IF(ISBLANK(DATA!D718),"",IF(ISBLANK(DATA!K718),"NO DATA",DATA!K718)))</f>
        <v/>
      </c>
      <c r="B717" s="93" t="str">
        <f>IF($I$1&lt;&gt;"y", "",IF(ISBLANK(DATA!D718),"", IF(ISBLANK(DATA!L718),"NO DATA",DATA!L718)))</f>
        <v/>
      </c>
      <c r="C717" s="93" t="str">
        <f t="shared" si="35"/>
        <v/>
      </c>
      <c r="D717" s="93" t="str">
        <f>IF($I$1&lt;&gt;"y", "", IF(C718="", "", IFERROR(LOOKUP(2,1/(COUNTIF($D$2:D716,mergednames)=0),mergednames), "")))</f>
        <v/>
      </c>
      <c r="E717" s="93" t="str">
        <f t="shared" si="34"/>
        <v/>
      </c>
      <c r="F717" s="93" t="str">
        <f>IF($I$1&lt;&gt;"y", "", IF(A718="", "", IFERROR(LOOKUP(2,1/(COUNTIF($F$2:F716,get_country)=0),get_country), "")))</f>
        <v/>
      </c>
      <c r="G717" s="93" t="str">
        <f t="shared" si="33"/>
        <v/>
      </c>
      <c r="H717" s="67" t="str">
        <f t="array" aca="1" ref="H717" ca="1">IF($I$1&lt;&gt;"y", "", IFERROR(INDEX(countrylistsize,MATCH(SMALL(NOT(countrylistsize="")*IF(ISNUMBER(countrylistsize),COUNTIF(countrylistsize,"&lt;="&amp;countrylistsize),COUNTIF(countrylistsize,"&lt;="&amp;countrylistsize)+SUM(ISNUMBER(countrylistsize))),ROWS(F$3:F717)+SUM(ISBLANK(countrylistsize))),NOT(countrylistsize="")*IF(ISNUMBER(countrylistsize),COUNTIF(countrylistsize,"&lt;="&amp;countrylistsize),COUNTIF(countrylistsize,"&lt;="&amp;countrylistsize)+SUM(ISNUMBER(countrylistsize))),0)), ""))</f>
        <v/>
      </c>
      <c r="I717" s="70"/>
      <c r="J717" s="67" t="str">
        <f t="array" aca="1" ref="J717" ca="1">IF($I$1&lt;&gt;"y", "", IFERROR(INDEX(admin1listsize,MATCH(SMALL(NOT(admin1listsize="")*IF(ISNUMBER(admin1listsize),COUNTIF(admin1listsize,"&lt;="&amp;admin1listsize),COUNTIF(admin1listsize,"&lt;="&amp;admin1listsize)+SUM(ISNUMBER(admin1listsize))),ROWS(D$3:D717)+SUM(ISBLANK(admin1listsize))),NOT(admin1listsize="")*IF(ISNUMBER(admin1listsize),COUNTIF(admin1listsize,"&lt;="&amp;admin1listsize),COUNTIF(admin1listsize,"&lt;="&amp;admin1listsize)+SUM(ISNUMBER(admin1listsize))),0)), ""))</f>
        <v/>
      </c>
      <c r="K717" s="71"/>
    </row>
    <row r="718" spans="1:11" s="1" customFormat="1" x14ac:dyDescent="0.25">
      <c r="A718" s="93" t="str">
        <f>IF($I$1&lt;&gt;"y", "", IF(ISBLANK(DATA!D719),"",IF(ISBLANK(DATA!K719),"NO DATA",DATA!K719)))</f>
        <v/>
      </c>
      <c r="B718" s="93" t="str">
        <f>IF($I$1&lt;&gt;"y", "",IF(ISBLANK(DATA!D719),"", IF(ISBLANK(DATA!L719),"NO DATA",DATA!L719)))</f>
        <v/>
      </c>
      <c r="C718" s="93" t="str">
        <f t="shared" si="35"/>
        <v/>
      </c>
      <c r="D718" s="93" t="str">
        <f>IF($I$1&lt;&gt;"y", "", IF(C719="", "", IFERROR(LOOKUP(2,1/(COUNTIF($D$2:D717,mergednames)=0),mergednames), "")))</f>
        <v/>
      </c>
      <c r="E718" s="93" t="str">
        <f t="shared" si="34"/>
        <v/>
      </c>
      <c r="F718" s="93" t="str">
        <f>IF($I$1&lt;&gt;"y", "", IF(A719="", "", IFERROR(LOOKUP(2,1/(COUNTIF($F$2:F717,get_country)=0),get_country), "")))</f>
        <v/>
      </c>
      <c r="G718" s="93" t="str">
        <f t="shared" si="33"/>
        <v/>
      </c>
      <c r="H718" s="67" t="str">
        <f t="array" aca="1" ref="H718" ca="1">IF($I$1&lt;&gt;"y", "", IFERROR(INDEX(countrylistsize,MATCH(SMALL(NOT(countrylistsize="")*IF(ISNUMBER(countrylistsize),COUNTIF(countrylistsize,"&lt;="&amp;countrylistsize),COUNTIF(countrylistsize,"&lt;="&amp;countrylistsize)+SUM(ISNUMBER(countrylistsize))),ROWS(F$3:F718)+SUM(ISBLANK(countrylistsize))),NOT(countrylistsize="")*IF(ISNUMBER(countrylistsize),COUNTIF(countrylistsize,"&lt;="&amp;countrylistsize),COUNTIF(countrylistsize,"&lt;="&amp;countrylistsize)+SUM(ISNUMBER(countrylistsize))),0)), ""))</f>
        <v/>
      </c>
      <c r="I718" s="70"/>
      <c r="J718" s="67" t="str">
        <f t="array" aca="1" ref="J718" ca="1">IF($I$1&lt;&gt;"y", "", IFERROR(INDEX(admin1listsize,MATCH(SMALL(NOT(admin1listsize="")*IF(ISNUMBER(admin1listsize),COUNTIF(admin1listsize,"&lt;="&amp;admin1listsize),COUNTIF(admin1listsize,"&lt;="&amp;admin1listsize)+SUM(ISNUMBER(admin1listsize))),ROWS(D$3:D718)+SUM(ISBLANK(admin1listsize))),NOT(admin1listsize="")*IF(ISNUMBER(admin1listsize),COUNTIF(admin1listsize,"&lt;="&amp;admin1listsize),COUNTIF(admin1listsize,"&lt;="&amp;admin1listsize)+SUM(ISNUMBER(admin1listsize))),0)), ""))</f>
        <v/>
      </c>
      <c r="K718" s="71"/>
    </row>
    <row r="719" spans="1:11" s="1" customFormat="1" x14ac:dyDescent="0.25">
      <c r="A719" s="93" t="str">
        <f>IF($I$1&lt;&gt;"y", "", IF(ISBLANK(DATA!D720),"",IF(ISBLANK(DATA!K720),"NO DATA",DATA!K720)))</f>
        <v/>
      </c>
      <c r="B719" s="93" t="str">
        <f>IF($I$1&lt;&gt;"y", "",IF(ISBLANK(DATA!D720),"", IF(ISBLANK(DATA!L720),"NO DATA",DATA!L720)))</f>
        <v/>
      </c>
      <c r="C719" s="93" t="str">
        <f t="shared" si="35"/>
        <v/>
      </c>
      <c r="D719" s="93" t="str">
        <f>IF($I$1&lt;&gt;"y", "", IF(C720="", "", IFERROR(LOOKUP(2,1/(COUNTIF($D$2:D718,mergednames)=0),mergednames), "")))</f>
        <v/>
      </c>
      <c r="E719" s="93" t="str">
        <f t="shared" si="34"/>
        <v/>
      </c>
      <c r="F719" s="93" t="str">
        <f>IF($I$1&lt;&gt;"y", "", IF(A720="", "", IFERROR(LOOKUP(2,1/(COUNTIF($F$2:F718,get_country)=0),get_country), "")))</f>
        <v/>
      </c>
      <c r="G719" s="93" t="str">
        <f t="shared" si="33"/>
        <v/>
      </c>
      <c r="H719" s="67" t="str">
        <f t="array" aca="1" ref="H719" ca="1">IF($I$1&lt;&gt;"y", "", IFERROR(INDEX(countrylistsize,MATCH(SMALL(NOT(countrylistsize="")*IF(ISNUMBER(countrylistsize),COUNTIF(countrylistsize,"&lt;="&amp;countrylistsize),COUNTIF(countrylistsize,"&lt;="&amp;countrylistsize)+SUM(ISNUMBER(countrylistsize))),ROWS(F$3:F719)+SUM(ISBLANK(countrylistsize))),NOT(countrylistsize="")*IF(ISNUMBER(countrylistsize),COUNTIF(countrylistsize,"&lt;="&amp;countrylistsize),COUNTIF(countrylistsize,"&lt;="&amp;countrylistsize)+SUM(ISNUMBER(countrylistsize))),0)), ""))</f>
        <v/>
      </c>
      <c r="I719" s="70"/>
      <c r="J719" s="67" t="str">
        <f t="array" aca="1" ref="J719" ca="1">IF($I$1&lt;&gt;"y", "", IFERROR(INDEX(admin1listsize,MATCH(SMALL(NOT(admin1listsize="")*IF(ISNUMBER(admin1listsize),COUNTIF(admin1listsize,"&lt;="&amp;admin1listsize),COUNTIF(admin1listsize,"&lt;="&amp;admin1listsize)+SUM(ISNUMBER(admin1listsize))),ROWS(D$3:D719)+SUM(ISBLANK(admin1listsize))),NOT(admin1listsize="")*IF(ISNUMBER(admin1listsize),COUNTIF(admin1listsize,"&lt;="&amp;admin1listsize),COUNTIF(admin1listsize,"&lt;="&amp;admin1listsize)+SUM(ISNUMBER(admin1listsize))),0)), ""))</f>
        <v/>
      </c>
      <c r="K719" s="71"/>
    </row>
    <row r="720" spans="1:11" s="1" customFormat="1" x14ac:dyDescent="0.25">
      <c r="A720" s="93" t="str">
        <f>IF($I$1&lt;&gt;"y", "", IF(ISBLANK(DATA!D721),"",IF(ISBLANK(DATA!K721),"NO DATA",DATA!K721)))</f>
        <v/>
      </c>
      <c r="B720" s="93" t="str">
        <f>IF($I$1&lt;&gt;"y", "",IF(ISBLANK(DATA!D721),"", IF(ISBLANK(DATA!L721),"NO DATA",DATA!L721)))</f>
        <v/>
      </c>
      <c r="C720" s="93" t="str">
        <f t="shared" si="35"/>
        <v/>
      </c>
      <c r="D720" s="93" t="str">
        <f>IF($I$1&lt;&gt;"y", "", IF(C721="", "", IFERROR(LOOKUP(2,1/(COUNTIF($D$2:D719,mergednames)=0),mergednames), "")))</f>
        <v/>
      </c>
      <c r="E720" s="93" t="str">
        <f t="shared" si="34"/>
        <v/>
      </c>
      <c r="F720" s="93" t="str">
        <f>IF($I$1&lt;&gt;"y", "", IF(A721="", "", IFERROR(LOOKUP(2,1/(COUNTIF($F$2:F719,get_country)=0),get_country), "")))</f>
        <v/>
      </c>
      <c r="G720" s="93" t="str">
        <f t="shared" si="33"/>
        <v/>
      </c>
      <c r="H720" s="67" t="str">
        <f t="array" aca="1" ref="H720" ca="1">IF($I$1&lt;&gt;"y", "", IFERROR(INDEX(countrylistsize,MATCH(SMALL(NOT(countrylistsize="")*IF(ISNUMBER(countrylistsize),COUNTIF(countrylistsize,"&lt;="&amp;countrylistsize),COUNTIF(countrylistsize,"&lt;="&amp;countrylistsize)+SUM(ISNUMBER(countrylistsize))),ROWS(F$3:F720)+SUM(ISBLANK(countrylistsize))),NOT(countrylistsize="")*IF(ISNUMBER(countrylistsize),COUNTIF(countrylistsize,"&lt;="&amp;countrylistsize),COUNTIF(countrylistsize,"&lt;="&amp;countrylistsize)+SUM(ISNUMBER(countrylistsize))),0)), ""))</f>
        <v/>
      </c>
      <c r="I720" s="70"/>
      <c r="J720" s="67" t="str">
        <f t="array" aca="1" ref="J720" ca="1">IF($I$1&lt;&gt;"y", "", IFERROR(INDEX(admin1listsize,MATCH(SMALL(NOT(admin1listsize="")*IF(ISNUMBER(admin1listsize),COUNTIF(admin1listsize,"&lt;="&amp;admin1listsize),COUNTIF(admin1listsize,"&lt;="&amp;admin1listsize)+SUM(ISNUMBER(admin1listsize))),ROWS(D$3:D720)+SUM(ISBLANK(admin1listsize))),NOT(admin1listsize="")*IF(ISNUMBER(admin1listsize),COUNTIF(admin1listsize,"&lt;="&amp;admin1listsize),COUNTIF(admin1listsize,"&lt;="&amp;admin1listsize)+SUM(ISNUMBER(admin1listsize))),0)), ""))</f>
        <v/>
      </c>
      <c r="K720" s="71"/>
    </row>
    <row r="721" spans="1:11" s="1" customFormat="1" x14ac:dyDescent="0.25">
      <c r="A721" s="93" t="str">
        <f>IF($I$1&lt;&gt;"y", "", IF(ISBLANK(DATA!D722),"",IF(ISBLANK(DATA!K722),"NO DATA",DATA!K722)))</f>
        <v/>
      </c>
      <c r="B721" s="93" t="str">
        <f>IF($I$1&lt;&gt;"y", "",IF(ISBLANK(DATA!D722),"", IF(ISBLANK(DATA!L722),"NO DATA",DATA!L722)))</f>
        <v/>
      </c>
      <c r="C721" s="93" t="str">
        <f t="shared" si="35"/>
        <v/>
      </c>
      <c r="D721" s="93" t="str">
        <f>IF($I$1&lt;&gt;"y", "", IF(C722="", "", IFERROR(LOOKUP(2,1/(COUNTIF($D$2:D720,mergednames)=0),mergednames), "")))</f>
        <v/>
      </c>
      <c r="E721" s="93" t="str">
        <f t="shared" si="34"/>
        <v/>
      </c>
      <c r="F721" s="93" t="str">
        <f>IF($I$1&lt;&gt;"y", "", IF(A722="", "", IFERROR(LOOKUP(2,1/(COUNTIF($F$2:F720,get_country)=0),get_country), "")))</f>
        <v/>
      </c>
      <c r="G721" s="93" t="str">
        <f t="shared" si="33"/>
        <v/>
      </c>
      <c r="H721" s="67" t="str">
        <f t="array" aca="1" ref="H721" ca="1">IF($I$1&lt;&gt;"y", "", IFERROR(INDEX(countrylistsize,MATCH(SMALL(NOT(countrylistsize="")*IF(ISNUMBER(countrylistsize),COUNTIF(countrylistsize,"&lt;="&amp;countrylistsize),COUNTIF(countrylistsize,"&lt;="&amp;countrylistsize)+SUM(ISNUMBER(countrylistsize))),ROWS(F$3:F721)+SUM(ISBLANK(countrylistsize))),NOT(countrylistsize="")*IF(ISNUMBER(countrylistsize),COUNTIF(countrylistsize,"&lt;="&amp;countrylistsize),COUNTIF(countrylistsize,"&lt;="&amp;countrylistsize)+SUM(ISNUMBER(countrylistsize))),0)), ""))</f>
        <v/>
      </c>
      <c r="I721" s="70"/>
      <c r="J721" s="67" t="str">
        <f t="array" aca="1" ref="J721" ca="1">IF($I$1&lt;&gt;"y", "", IFERROR(INDEX(admin1listsize,MATCH(SMALL(NOT(admin1listsize="")*IF(ISNUMBER(admin1listsize),COUNTIF(admin1listsize,"&lt;="&amp;admin1listsize),COUNTIF(admin1listsize,"&lt;="&amp;admin1listsize)+SUM(ISNUMBER(admin1listsize))),ROWS(D$3:D721)+SUM(ISBLANK(admin1listsize))),NOT(admin1listsize="")*IF(ISNUMBER(admin1listsize),COUNTIF(admin1listsize,"&lt;="&amp;admin1listsize),COUNTIF(admin1listsize,"&lt;="&amp;admin1listsize)+SUM(ISNUMBER(admin1listsize))),0)), ""))</f>
        <v/>
      </c>
      <c r="K721" s="71"/>
    </row>
    <row r="722" spans="1:11" s="1" customFormat="1" x14ac:dyDescent="0.25">
      <c r="A722" s="93" t="str">
        <f>IF($I$1&lt;&gt;"y", "", IF(ISBLANK(DATA!D723),"",IF(ISBLANK(DATA!K723),"NO DATA",DATA!K723)))</f>
        <v/>
      </c>
      <c r="B722" s="93" t="str">
        <f>IF($I$1&lt;&gt;"y", "",IF(ISBLANK(DATA!D723),"", IF(ISBLANK(DATA!L723),"NO DATA",DATA!L723)))</f>
        <v/>
      </c>
      <c r="C722" s="93" t="str">
        <f t="shared" si="35"/>
        <v/>
      </c>
      <c r="D722" s="93" t="str">
        <f>IF($I$1&lt;&gt;"y", "", IF(C723="", "", IFERROR(LOOKUP(2,1/(COUNTIF($D$2:D721,mergednames)=0),mergednames), "")))</f>
        <v/>
      </c>
      <c r="E722" s="93" t="str">
        <f t="shared" si="34"/>
        <v/>
      </c>
      <c r="F722" s="93" t="str">
        <f>IF($I$1&lt;&gt;"y", "", IF(A723="", "", IFERROR(LOOKUP(2,1/(COUNTIF($F$2:F721,get_country)=0),get_country), "")))</f>
        <v/>
      </c>
      <c r="G722" s="93" t="str">
        <f t="shared" si="33"/>
        <v/>
      </c>
      <c r="H722" s="67" t="str">
        <f t="array" aca="1" ref="H722" ca="1">IF($I$1&lt;&gt;"y", "", IFERROR(INDEX(countrylistsize,MATCH(SMALL(NOT(countrylistsize="")*IF(ISNUMBER(countrylistsize),COUNTIF(countrylistsize,"&lt;="&amp;countrylistsize),COUNTIF(countrylistsize,"&lt;="&amp;countrylistsize)+SUM(ISNUMBER(countrylistsize))),ROWS(F$3:F722)+SUM(ISBLANK(countrylistsize))),NOT(countrylistsize="")*IF(ISNUMBER(countrylistsize),COUNTIF(countrylistsize,"&lt;="&amp;countrylistsize),COUNTIF(countrylistsize,"&lt;="&amp;countrylistsize)+SUM(ISNUMBER(countrylistsize))),0)), ""))</f>
        <v/>
      </c>
      <c r="I722" s="70"/>
      <c r="J722" s="67" t="str">
        <f t="array" aca="1" ref="J722" ca="1">IF($I$1&lt;&gt;"y", "", IFERROR(INDEX(admin1listsize,MATCH(SMALL(NOT(admin1listsize="")*IF(ISNUMBER(admin1listsize),COUNTIF(admin1listsize,"&lt;="&amp;admin1listsize),COUNTIF(admin1listsize,"&lt;="&amp;admin1listsize)+SUM(ISNUMBER(admin1listsize))),ROWS(D$3:D722)+SUM(ISBLANK(admin1listsize))),NOT(admin1listsize="")*IF(ISNUMBER(admin1listsize),COUNTIF(admin1listsize,"&lt;="&amp;admin1listsize),COUNTIF(admin1listsize,"&lt;="&amp;admin1listsize)+SUM(ISNUMBER(admin1listsize))),0)), ""))</f>
        <v/>
      </c>
      <c r="K722" s="71"/>
    </row>
    <row r="723" spans="1:11" s="1" customFormat="1" x14ac:dyDescent="0.25">
      <c r="A723" s="93" t="str">
        <f>IF($I$1&lt;&gt;"y", "", IF(ISBLANK(DATA!D724),"",IF(ISBLANK(DATA!K724),"NO DATA",DATA!K724)))</f>
        <v/>
      </c>
      <c r="B723" s="93" t="str">
        <f>IF($I$1&lt;&gt;"y", "",IF(ISBLANK(DATA!D724),"", IF(ISBLANK(DATA!L724),"NO DATA",DATA!L724)))</f>
        <v/>
      </c>
      <c r="C723" s="93" t="str">
        <f t="shared" si="35"/>
        <v/>
      </c>
      <c r="D723" s="93" t="str">
        <f>IF($I$1&lt;&gt;"y", "", IF(C724="", "", IFERROR(LOOKUP(2,1/(COUNTIF($D$2:D722,mergednames)=0),mergednames), "")))</f>
        <v/>
      </c>
      <c r="E723" s="93" t="str">
        <f t="shared" si="34"/>
        <v/>
      </c>
      <c r="F723" s="93" t="str">
        <f>IF($I$1&lt;&gt;"y", "", IF(A724="", "", IFERROR(LOOKUP(2,1/(COUNTIF($F$2:F722,get_country)=0),get_country), "")))</f>
        <v/>
      </c>
      <c r="G723" s="93" t="str">
        <f t="shared" si="33"/>
        <v/>
      </c>
      <c r="H723" s="67" t="str">
        <f t="array" aca="1" ref="H723" ca="1">IF($I$1&lt;&gt;"y", "", IFERROR(INDEX(countrylistsize,MATCH(SMALL(NOT(countrylistsize="")*IF(ISNUMBER(countrylistsize),COUNTIF(countrylistsize,"&lt;="&amp;countrylistsize),COUNTIF(countrylistsize,"&lt;="&amp;countrylistsize)+SUM(ISNUMBER(countrylistsize))),ROWS(F$3:F723)+SUM(ISBLANK(countrylistsize))),NOT(countrylistsize="")*IF(ISNUMBER(countrylistsize),COUNTIF(countrylistsize,"&lt;="&amp;countrylistsize),COUNTIF(countrylistsize,"&lt;="&amp;countrylistsize)+SUM(ISNUMBER(countrylistsize))),0)), ""))</f>
        <v/>
      </c>
      <c r="I723" s="70"/>
      <c r="J723" s="67" t="str">
        <f t="array" aca="1" ref="J723" ca="1">IF($I$1&lt;&gt;"y", "", IFERROR(INDEX(admin1listsize,MATCH(SMALL(NOT(admin1listsize="")*IF(ISNUMBER(admin1listsize),COUNTIF(admin1listsize,"&lt;="&amp;admin1listsize),COUNTIF(admin1listsize,"&lt;="&amp;admin1listsize)+SUM(ISNUMBER(admin1listsize))),ROWS(D$3:D723)+SUM(ISBLANK(admin1listsize))),NOT(admin1listsize="")*IF(ISNUMBER(admin1listsize),COUNTIF(admin1listsize,"&lt;="&amp;admin1listsize),COUNTIF(admin1listsize,"&lt;="&amp;admin1listsize)+SUM(ISNUMBER(admin1listsize))),0)), ""))</f>
        <v/>
      </c>
      <c r="K723" s="71"/>
    </row>
    <row r="724" spans="1:11" s="1" customFormat="1" x14ac:dyDescent="0.25">
      <c r="A724" s="93" t="str">
        <f>IF($I$1&lt;&gt;"y", "", IF(ISBLANK(DATA!D725),"",IF(ISBLANK(DATA!K725),"NO DATA",DATA!K725)))</f>
        <v/>
      </c>
      <c r="B724" s="93" t="str">
        <f>IF($I$1&lt;&gt;"y", "",IF(ISBLANK(DATA!D725),"", IF(ISBLANK(DATA!L725),"NO DATA",DATA!L725)))</f>
        <v/>
      </c>
      <c r="C724" s="93" t="str">
        <f t="shared" si="35"/>
        <v/>
      </c>
      <c r="D724" s="93" t="str">
        <f>IF($I$1&lt;&gt;"y", "", IF(C725="", "", IFERROR(LOOKUP(2,1/(COUNTIF($D$2:D723,mergednames)=0),mergednames), "")))</f>
        <v/>
      </c>
      <c r="E724" s="93" t="str">
        <f t="shared" si="34"/>
        <v/>
      </c>
      <c r="F724" s="93" t="str">
        <f>IF($I$1&lt;&gt;"y", "", IF(A725="", "", IFERROR(LOOKUP(2,1/(COUNTIF($F$2:F723,get_country)=0),get_country), "")))</f>
        <v/>
      </c>
      <c r="G724" s="93" t="str">
        <f t="shared" si="33"/>
        <v/>
      </c>
      <c r="H724" s="67" t="str">
        <f t="array" aca="1" ref="H724" ca="1">IF($I$1&lt;&gt;"y", "", IFERROR(INDEX(countrylistsize,MATCH(SMALL(NOT(countrylistsize="")*IF(ISNUMBER(countrylistsize),COUNTIF(countrylistsize,"&lt;="&amp;countrylistsize),COUNTIF(countrylistsize,"&lt;="&amp;countrylistsize)+SUM(ISNUMBER(countrylistsize))),ROWS(F$3:F724)+SUM(ISBLANK(countrylistsize))),NOT(countrylistsize="")*IF(ISNUMBER(countrylistsize),COUNTIF(countrylistsize,"&lt;="&amp;countrylistsize),COUNTIF(countrylistsize,"&lt;="&amp;countrylistsize)+SUM(ISNUMBER(countrylistsize))),0)), ""))</f>
        <v/>
      </c>
      <c r="I724" s="70"/>
      <c r="J724" s="67" t="str">
        <f t="array" aca="1" ref="J724" ca="1">IF($I$1&lt;&gt;"y", "", IFERROR(INDEX(admin1listsize,MATCH(SMALL(NOT(admin1listsize="")*IF(ISNUMBER(admin1listsize),COUNTIF(admin1listsize,"&lt;="&amp;admin1listsize),COUNTIF(admin1listsize,"&lt;="&amp;admin1listsize)+SUM(ISNUMBER(admin1listsize))),ROWS(D$3:D724)+SUM(ISBLANK(admin1listsize))),NOT(admin1listsize="")*IF(ISNUMBER(admin1listsize),COUNTIF(admin1listsize,"&lt;="&amp;admin1listsize),COUNTIF(admin1listsize,"&lt;="&amp;admin1listsize)+SUM(ISNUMBER(admin1listsize))),0)), ""))</f>
        <v/>
      </c>
      <c r="K724" s="71"/>
    </row>
    <row r="725" spans="1:11" s="1" customFormat="1" x14ac:dyDescent="0.25">
      <c r="A725" s="93" t="str">
        <f>IF($I$1&lt;&gt;"y", "", IF(ISBLANK(DATA!D726),"",IF(ISBLANK(DATA!K726),"NO DATA",DATA!K726)))</f>
        <v/>
      </c>
      <c r="B725" s="93" t="str">
        <f>IF($I$1&lt;&gt;"y", "",IF(ISBLANK(DATA!D726),"", IF(ISBLANK(DATA!L726),"NO DATA",DATA!L726)))</f>
        <v/>
      </c>
      <c r="C725" s="93" t="str">
        <f t="shared" si="35"/>
        <v/>
      </c>
      <c r="D725" s="93" t="str">
        <f>IF($I$1&lt;&gt;"y", "", IF(C726="", "", IFERROR(LOOKUP(2,1/(COUNTIF($D$2:D724,mergednames)=0),mergednames), "")))</f>
        <v/>
      </c>
      <c r="E725" s="93" t="str">
        <f t="shared" si="34"/>
        <v/>
      </c>
      <c r="F725" s="93" t="str">
        <f>IF($I$1&lt;&gt;"y", "", IF(A726="", "", IFERROR(LOOKUP(2,1/(COUNTIF($F$2:F724,get_country)=0),get_country), "")))</f>
        <v/>
      </c>
      <c r="G725" s="93" t="str">
        <f t="shared" si="33"/>
        <v/>
      </c>
      <c r="H725" s="67" t="str">
        <f t="array" aca="1" ref="H725" ca="1">IF($I$1&lt;&gt;"y", "", IFERROR(INDEX(countrylistsize,MATCH(SMALL(NOT(countrylistsize="")*IF(ISNUMBER(countrylistsize),COUNTIF(countrylistsize,"&lt;="&amp;countrylistsize),COUNTIF(countrylistsize,"&lt;="&amp;countrylistsize)+SUM(ISNUMBER(countrylistsize))),ROWS(F$3:F725)+SUM(ISBLANK(countrylistsize))),NOT(countrylistsize="")*IF(ISNUMBER(countrylistsize),COUNTIF(countrylistsize,"&lt;="&amp;countrylistsize),COUNTIF(countrylistsize,"&lt;="&amp;countrylistsize)+SUM(ISNUMBER(countrylistsize))),0)), ""))</f>
        <v/>
      </c>
      <c r="I725" s="70"/>
      <c r="J725" s="67" t="str">
        <f t="array" aca="1" ref="J725" ca="1">IF($I$1&lt;&gt;"y", "", IFERROR(INDEX(admin1listsize,MATCH(SMALL(NOT(admin1listsize="")*IF(ISNUMBER(admin1listsize),COUNTIF(admin1listsize,"&lt;="&amp;admin1listsize),COUNTIF(admin1listsize,"&lt;="&amp;admin1listsize)+SUM(ISNUMBER(admin1listsize))),ROWS(D$3:D725)+SUM(ISBLANK(admin1listsize))),NOT(admin1listsize="")*IF(ISNUMBER(admin1listsize),COUNTIF(admin1listsize,"&lt;="&amp;admin1listsize),COUNTIF(admin1listsize,"&lt;="&amp;admin1listsize)+SUM(ISNUMBER(admin1listsize))),0)), ""))</f>
        <v/>
      </c>
      <c r="K725" s="71"/>
    </row>
    <row r="726" spans="1:11" s="1" customFormat="1" x14ac:dyDescent="0.25">
      <c r="A726" s="93" t="str">
        <f>IF($I$1&lt;&gt;"y", "", IF(ISBLANK(DATA!D727),"",IF(ISBLANK(DATA!K727),"NO DATA",DATA!K727)))</f>
        <v/>
      </c>
      <c r="B726" s="93" t="str">
        <f>IF($I$1&lt;&gt;"y", "",IF(ISBLANK(DATA!D727),"", IF(ISBLANK(DATA!L727),"NO DATA",DATA!L727)))</f>
        <v/>
      </c>
      <c r="C726" s="93" t="str">
        <f t="shared" si="35"/>
        <v/>
      </c>
      <c r="D726" s="93" t="str">
        <f>IF($I$1&lt;&gt;"y", "", IF(C727="", "", IFERROR(LOOKUP(2,1/(COUNTIF($D$2:D725,mergednames)=0),mergednames), "")))</f>
        <v/>
      </c>
      <c r="E726" s="93" t="str">
        <f t="shared" si="34"/>
        <v/>
      </c>
      <c r="F726" s="93" t="str">
        <f>IF($I$1&lt;&gt;"y", "", IF(A727="", "", IFERROR(LOOKUP(2,1/(COUNTIF($F$2:F725,get_country)=0),get_country), "")))</f>
        <v/>
      </c>
      <c r="G726" s="93" t="str">
        <f t="shared" si="33"/>
        <v/>
      </c>
      <c r="H726" s="67" t="str">
        <f t="array" aca="1" ref="H726" ca="1">IF($I$1&lt;&gt;"y", "", IFERROR(INDEX(countrylistsize,MATCH(SMALL(NOT(countrylistsize="")*IF(ISNUMBER(countrylistsize),COUNTIF(countrylistsize,"&lt;="&amp;countrylistsize),COUNTIF(countrylistsize,"&lt;="&amp;countrylistsize)+SUM(ISNUMBER(countrylistsize))),ROWS(F$3:F726)+SUM(ISBLANK(countrylistsize))),NOT(countrylistsize="")*IF(ISNUMBER(countrylistsize),COUNTIF(countrylistsize,"&lt;="&amp;countrylistsize),COUNTIF(countrylistsize,"&lt;="&amp;countrylistsize)+SUM(ISNUMBER(countrylistsize))),0)), ""))</f>
        <v/>
      </c>
      <c r="I726" s="70"/>
      <c r="J726" s="67" t="str">
        <f t="array" aca="1" ref="J726" ca="1">IF($I$1&lt;&gt;"y", "", IFERROR(INDEX(admin1listsize,MATCH(SMALL(NOT(admin1listsize="")*IF(ISNUMBER(admin1listsize),COUNTIF(admin1listsize,"&lt;="&amp;admin1listsize),COUNTIF(admin1listsize,"&lt;="&amp;admin1listsize)+SUM(ISNUMBER(admin1listsize))),ROWS(D$3:D726)+SUM(ISBLANK(admin1listsize))),NOT(admin1listsize="")*IF(ISNUMBER(admin1listsize),COUNTIF(admin1listsize,"&lt;="&amp;admin1listsize),COUNTIF(admin1listsize,"&lt;="&amp;admin1listsize)+SUM(ISNUMBER(admin1listsize))),0)), ""))</f>
        <v/>
      </c>
      <c r="K726" s="71"/>
    </row>
    <row r="727" spans="1:11" s="1" customFormat="1" x14ac:dyDescent="0.25">
      <c r="A727" s="93" t="str">
        <f>IF($I$1&lt;&gt;"y", "", IF(ISBLANK(DATA!D728),"",IF(ISBLANK(DATA!K728),"NO DATA",DATA!K728)))</f>
        <v/>
      </c>
      <c r="B727" s="93" t="str">
        <f>IF($I$1&lt;&gt;"y", "",IF(ISBLANK(DATA!D728),"", IF(ISBLANK(DATA!L728),"NO DATA",DATA!L728)))</f>
        <v/>
      </c>
      <c r="C727" s="93" t="str">
        <f t="shared" si="35"/>
        <v/>
      </c>
      <c r="D727" s="93" t="str">
        <f>IF($I$1&lt;&gt;"y", "", IF(C728="", "", IFERROR(LOOKUP(2,1/(COUNTIF($D$2:D726,mergednames)=0),mergednames), "")))</f>
        <v/>
      </c>
      <c r="E727" s="93" t="str">
        <f t="shared" si="34"/>
        <v/>
      </c>
      <c r="F727" s="93" t="str">
        <f>IF($I$1&lt;&gt;"y", "", IF(A728="", "", IFERROR(LOOKUP(2,1/(COUNTIF($F$2:F726,get_country)=0),get_country), "")))</f>
        <v/>
      </c>
      <c r="G727" s="93" t="str">
        <f t="shared" si="33"/>
        <v/>
      </c>
      <c r="H727" s="67" t="str">
        <f t="array" aca="1" ref="H727" ca="1">IF($I$1&lt;&gt;"y", "", IFERROR(INDEX(countrylistsize,MATCH(SMALL(NOT(countrylistsize="")*IF(ISNUMBER(countrylistsize),COUNTIF(countrylistsize,"&lt;="&amp;countrylistsize),COUNTIF(countrylistsize,"&lt;="&amp;countrylistsize)+SUM(ISNUMBER(countrylistsize))),ROWS(F$3:F727)+SUM(ISBLANK(countrylistsize))),NOT(countrylistsize="")*IF(ISNUMBER(countrylistsize),COUNTIF(countrylistsize,"&lt;="&amp;countrylistsize),COUNTIF(countrylistsize,"&lt;="&amp;countrylistsize)+SUM(ISNUMBER(countrylistsize))),0)), ""))</f>
        <v/>
      </c>
      <c r="I727" s="70"/>
      <c r="J727" s="67" t="str">
        <f t="array" aca="1" ref="J727" ca="1">IF($I$1&lt;&gt;"y", "", IFERROR(INDEX(admin1listsize,MATCH(SMALL(NOT(admin1listsize="")*IF(ISNUMBER(admin1listsize),COUNTIF(admin1listsize,"&lt;="&amp;admin1listsize),COUNTIF(admin1listsize,"&lt;="&amp;admin1listsize)+SUM(ISNUMBER(admin1listsize))),ROWS(D$3:D727)+SUM(ISBLANK(admin1listsize))),NOT(admin1listsize="")*IF(ISNUMBER(admin1listsize),COUNTIF(admin1listsize,"&lt;="&amp;admin1listsize),COUNTIF(admin1listsize,"&lt;="&amp;admin1listsize)+SUM(ISNUMBER(admin1listsize))),0)), ""))</f>
        <v/>
      </c>
      <c r="K727" s="71"/>
    </row>
    <row r="728" spans="1:11" s="1" customFormat="1" x14ac:dyDescent="0.25">
      <c r="A728" s="93" t="str">
        <f>IF($I$1&lt;&gt;"y", "", IF(ISBLANK(DATA!D729),"",IF(ISBLANK(DATA!K729),"NO DATA",DATA!K729)))</f>
        <v/>
      </c>
      <c r="B728" s="93" t="str">
        <f>IF($I$1&lt;&gt;"y", "",IF(ISBLANK(DATA!D729),"", IF(ISBLANK(DATA!L729),"NO DATA",DATA!L729)))</f>
        <v/>
      </c>
      <c r="C728" s="93" t="str">
        <f t="shared" si="35"/>
        <v/>
      </c>
      <c r="D728" s="93" t="str">
        <f>IF($I$1&lt;&gt;"y", "", IF(C729="", "", IFERROR(LOOKUP(2,1/(COUNTIF($D$2:D727,mergednames)=0),mergednames), "")))</f>
        <v/>
      </c>
      <c r="E728" s="93" t="str">
        <f t="shared" si="34"/>
        <v/>
      </c>
      <c r="F728" s="93" t="str">
        <f>IF($I$1&lt;&gt;"y", "", IF(A729="", "", IFERROR(LOOKUP(2,1/(COUNTIF($F$2:F727,get_country)=0),get_country), "")))</f>
        <v/>
      </c>
      <c r="G728" s="93" t="str">
        <f t="shared" si="33"/>
        <v/>
      </c>
      <c r="H728" s="67" t="str">
        <f t="array" aca="1" ref="H728" ca="1">IF($I$1&lt;&gt;"y", "", IFERROR(INDEX(countrylistsize,MATCH(SMALL(NOT(countrylistsize="")*IF(ISNUMBER(countrylistsize),COUNTIF(countrylistsize,"&lt;="&amp;countrylistsize),COUNTIF(countrylistsize,"&lt;="&amp;countrylistsize)+SUM(ISNUMBER(countrylistsize))),ROWS(F$3:F728)+SUM(ISBLANK(countrylistsize))),NOT(countrylistsize="")*IF(ISNUMBER(countrylistsize),COUNTIF(countrylistsize,"&lt;="&amp;countrylistsize),COUNTIF(countrylistsize,"&lt;="&amp;countrylistsize)+SUM(ISNUMBER(countrylistsize))),0)), ""))</f>
        <v/>
      </c>
      <c r="I728" s="70"/>
      <c r="J728" s="67" t="str">
        <f t="array" aca="1" ref="J728" ca="1">IF($I$1&lt;&gt;"y", "", IFERROR(INDEX(admin1listsize,MATCH(SMALL(NOT(admin1listsize="")*IF(ISNUMBER(admin1listsize),COUNTIF(admin1listsize,"&lt;="&amp;admin1listsize),COUNTIF(admin1listsize,"&lt;="&amp;admin1listsize)+SUM(ISNUMBER(admin1listsize))),ROWS(D$3:D728)+SUM(ISBLANK(admin1listsize))),NOT(admin1listsize="")*IF(ISNUMBER(admin1listsize),COUNTIF(admin1listsize,"&lt;="&amp;admin1listsize),COUNTIF(admin1listsize,"&lt;="&amp;admin1listsize)+SUM(ISNUMBER(admin1listsize))),0)), ""))</f>
        <v/>
      </c>
      <c r="K728" s="71"/>
    </row>
    <row r="729" spans="1:11" s="1" customFormat="1" x14ac:dyDescent="0.25">
      <c r="A729" s="93" t="str">
        <f>IF($I$1&lt;&gt;"y", "", IF(ISBLANK(DATA!D730),"",IF(ISBLANK(DATA!K730),"NO DATA",DATA!K730)))</f>
        <v/>
      </c>
      <c r="B729" s="93" t="str">
        <f>IF($I$1&lt;&gt;"y", "",IF(ISBLANK(DATA!D730),"", IF(ISBLANK(DATA!L730),"NO DATA",DATA!L730)))</f>
        <v/>
      </c>
      <c r="C729" s="93" t="str">
        <f t="shared" si="35"/>
        <v/>
      </c>
      <c r="D729" s="93" t="str">
        <f>IF($I$1&lt;&gt;"y", "", IF(C730="", "", IFERROR(LOOKUP(2,1/(COUNTIF($D$2:D728,mergednames)=0),mergednames), "")))</f>
        <v/>
      </c>
      <c r="E729" s="93" t="str">
        <f t="shared" si="34"/>
        <v/>
      </c>
      <c r="F729" s="93" t="str">
        <f>IF($I$1&lt;&gt;"y", "", IF(A730="", "", IFERROR(LOOKUP(2,1/(COUNTIF($F$2:F728,get_country)=0),get_country), "")))</f>
        <v/>
      </c>
      <c r="G729" s="93" t="str">
        <f t="shared" si="33"/>
        <v/>
      </c>
      <c r="H729" s="67" t="str">
        <f t="array" aca="1" ref="H729" ca="1">IF($I$1&lt;&gt;"y", "", IFERROR(INDEX(countrylistsize,MATCH(SMALL(NOT(countrylistsize="")*IF(ISNUMBER(countrylistsize),COUNTIF(countrylistsize,"&lt;="&amp;countrylistsize),COUNTIF(countrylistsize,"&lt;="&amp;countrylistsize)+SUM(ISNUMBER(countrylistsize))),ROWS(F$3:F729)+SUM(ISBLANK(countrylistsize))),NOT(countrylistsize="")*IF(ISNUMBER(countrylistsize),COUNTIF(countrylistsize,"&lt;="&amp;countrylistsize),COUNTIF(countrylistsize,"&lt;="&amp;countrylistsize)+SUM(ISNUMBER(countrylistsize))),0)), ""))</f>
        <v/>
      </c>
      <c r="I729" s="70"/>
      <c r="J729" s="67" t="str">
        <f t="array" aca="1" ref="J729" ca="1">IF($I$1&lt;&gt;"y", "", IFERROR(INDEX(admin1listsize,MATCH(SMALL(NOT(admin1listsize="")*IF(ISNUMBER(admin1listsize),COUNTIF(admin1listsize,"&lt;="&amp;admin1listsize),COUNTIF(admin1listsize,"&lt;="&amp;admin1listsize)+SUM(ISNUMBER(admin1listsize))),ROWS(D$3:D729)+SUM(ISBLANK(admin1listsize))),NOT(admin1listsize="")*IF(ISNUMBER(admin1listsize),COUNTIF(admin1listsize,"&lt;="&amp;admin1listsize),COUNTIF(admin1listsize,"&lt;="&amp;admin1listsize)+SUM(ISNUMBER(admin1listsize))),0)), ""))</f>
        <v/>
      </c>
      <c r="K729" s="71"/>
    </row>
    <row r="730" spans="1:11" s="1" customFormat="1" x14ac:dyDescent="0.25">
      <c r="A730" s="93" t="str">
        <f>IF($I$1&lt;&gt;"y", "", IF(ISBLANK(DATA!D731),"",IF(ISBLANK(DATA!K731),"NO DATA",DATA!K731)))</f>
        <v/>
      </c>
      <c r="B730" s="93" t="str">
        <f>IF($I$1&lt;&gt;"y", "",IF(ISBLANK(DATA!D731),"", IF(ISBLANK(DATA!L731),"NO DATA",DATA!L731)))</f>
        <v/>
      </c>
      <c r="C730" s="93" t="str">
        <f t="shared" si="35"/>
        <v/>
      </c>
      <c r="D730" s="93" t="str">
        <f>IF($I$1&lt;&gt;"y", "", IF(C731="", "", IFERROR(LOOKUP(2,1/(COUNTIF($D$2:D729,mergednames)=0),mergednames), "")))</f>
        <v/>
      </c>
      <c r="E730" s="93" t="str">
        <f t="shared" si="34"/>
        <v/>
      </c>
      <c r="F730" s="93" t="str">
        <f>IF($I$1&lt;&gt;"y", "", IF(A731="", "", IFERROR(LOOKUP(2,1/(COUNTIF($F$2:F729,get_country)=0),get_country), "")))</f>
        <v/>
      </c>
      <c r="G730" s="93" t="str">
        <f t="shared" si="33"/>
        <v/>
      </c>
      <c r="H730" s="67" t="str">
        <f t="array" aca="1" ref="H730" ca="1">IF($I$1&lt;&gt;"y", "", IFERROR(INDEX(countrylistsize,MATCH(SMALL(NOT(countrylistsize="")*IF(ISNUMBER(countrylistsize),COUNTIF(countrylistsize,"&lt;="&amp;countrylistsize),COUNTIF(countrylistsize,"&lt;="&amp;countrylistsize)+SUM(ISNUMBER(countrylistsize))),ROWS(F$3:F730)+SUM(ISBLANK(countrylistsize))),NOT(countrylistsize="")*IF(ISNUMBER(countrylistsize),COUNTIF(countrylistsize,"&lt;="&amp;countrylistsize),COUNTIF(countrylistsize,"&lt;="&amp;countrylistsize)+SUM(ISNUMBER(countrylistsize))),0)), ""))</f>
        <v/>
      </c>
      <c r="I730" s="70"/>
      <c r="J730" s="67" t="str">
        <f t="array" aca="1" ref="J730" ca="1">IF($I$1&lt;&gt;"y", "", IFERROR(INDEX(admin1listsize,MATCH(SMALL(NOT(admin1listsize="")*IF(ISNUMBER(admin1listsize),COUNTIF(admin1listsize,"&lt;="&amp;admin1listsize),COUNTIF(admin1listsize,"&lt;="&amp;admin1listsize)+SUM(ISNUMBER(admin1listsize))),ROWS(D$3:D730)+SUM(ISBLANK(admin1listsize))),NOT(admin1listsize="")*IF(ISNUMBER(admin1listsize),COUNTIF(admin1listsize,"&lt;="&amp;admin1listsize),COUNTIF(admin1listsize,"&lt;="&amp;admin1listsize)+SUM(ISNUMBER(admin1listsize))),0)), ""))</f>
        <v/>
      </c>
      <c r="K730" s="71"/>
    </row>
    <row r="731" spans="1:11" s="1" customFormat="1" x14ac:dyDescent="0.25">
      <c r="A731" s="93" t="str">
        <f>IF($I$1&lt;&gt;"y", "", IF(ISBLANK(DATA!D732),"",IF(ISBLANK(DATA!K732),"NO DATA",DATA!K732)))</f>
        <v/>
      </c>
      <c r="B731" s="93" t="str">
        <f>IF($I$1&lt;&gt;"y", "",IF(ISBLANK(DATA!D732),"", IF(ISBLANK(DATA!L732),"NO DATA",DATA!L732)))</f>
        <v/>
      </c>
      <c r="C731" s="93" t="str">
        <f t="shared" si="35"/>
        <v/>
      </c>
      <c r="D731" s="93" t="str">
        <f>IF($I$1&lt;&gt;"y", "", IF(C732="", "", IFERROR(LOOKUP(2,1/(COUNTIF($D$2:D730,mergednames)=0),mergednames), "")))</f>
        <v/>
      </c>
      <c r="E731" s="93" t="str">
        <f t="shared" si="34"/>
        <v/>
      </c>
      <c r="F731" s="93" t="str">
        <f>IF($I$1&lt;&gt;"y", "", IF(A732="", "", IFERROR(LOOKUP(2,1/(COUNTIF($F$2:F730,get_country)=0),get_country), "")))</f>
        <v/>
      </c>
      <c r="G731" s="93" t="str">
        <f t="shared" si="33"/>
        <v/>
      </c>
      <c r="H731" s="67" t="str">
        <f t="array" aca="1" ref="H731" ca="1">IF($I$1&lt;&gt;"y", "", IFERROR(INDEX(countrylistsize,MATCH(SMALL(NOT(countrylistsize="")*IF(ISNUMBER(countrylistsize),COUNTIF(countrylistsize,"&lt;="&amp;countrylistsize),COUNTIF(countrylistsize,"&lt;="&amp;countrylistsize)+SUM(ISNUMBER(countrylistsize))),ROWS(F$3:F731)+SUM(ISBLANK(countrylistsize))),NOT(countrylistsize="")*IF(ISNUMBER(countrylistsize),COUNTIF(countrylistsize,"&lt;="&amp;countrylistsize),COUNTIF(countrylistsize,"&lt;="&amp;countrylistsize)+SUM(ISNUMBER(countrylistsize))),0)), ""))</f>
        <v/>
      </c>
      <c r="I731" s="70"/>
      <c r="J731" s="67" t="str">
        <f t="array" aca="1" ref="J731" ca="1">IF($I$1&lt;&gt;"y", "", IFERROR(INDEX(admin1listsize,MATCH(SMALL(NOT(admin1listsize="")*IF(ISNUMBER(admin1listsize),COUNTIF(admin1listsize,"&lt;="&amp;admin1listsize),COUNTIF(admin1listsize,"&lt;="&amp;admin1listsize)+SUM(ISNUMBER(admin1listsize))),ROWS(D$3:D731)+SUM(ISBLANK(admin1listsize))),NOT(admin1listsize="")*IF(ISNUMBER(admin1listsize),COUNTIF(admin1listsize,"&lt;="&amp;admin1listsize),COUNTIF(admin1listsize,"&lt;="&amp;admin1listsize)+SUM(ISNUMBER(admin1listsize))),0)), ""))</f>
        <v/>
      </c>
      <c r="K731" s="71"/>
    </row>
    <row r="732" spans="1:11" s="1" customFormat="1" x14ac:dyDescent="0.25">
      <c r="A732" s="93" t="str">
        <f>IF($I$1&lt;&gt;"y", "", IF(ISBLANK(DATA!D733),"",IF(ISBLANK(DATA!K733),"NO DATA",DATA!K733)))</f>
        <v/>
      </c>
      <c r="B732" s="93" t="str">
        <f>IF($I$1&lt;&gt;"y", "",IF(ISBLANK(DATA!D733),"", IF(ISBLANK(DATA!L733),"NO DATA",DATA!L733)))</f>
        <v/>
      </c>
      <c r="C732" s="93" t="str">
        <f t="shared" si="35"/>
        <v/>
      </c>
      <c r="D732" s="93" t="str">
        <f>IF($I$1&lt;&gt;"y", "", IF(C733="", "", IFERROR(LOOKUP(2,1/(COUNTIF($D$2:D731,mergednames)=0),mergednames), "")))</f>
        <v/>
      </c>
      <c r="E732" s="93" t="str">
        <f t="shared" si="34"/>
        <v/>
      </c>
      <c r="F732" s="93" t="str">
        <f>IF($I$1&lt;&gt;"y", "", IF(A733="", "", IFERROR(LOOKUP(2,1/(COUNTIF($F$2:F731,get_country)=0),get_country), "")))</f>
        <v/>
      </c>
      <c r="G732" s="93" t="str">
        <f t="shared" si="33"/>
        <v/>
      </c>
      <c r="H732" s="67" t="str">
        <f t="array" aca="1" ref="H732" ca="1">IF($I$1&lt;&gt;"y", "", IFERROR(INDEX(countrylistsize,MATCH(SMALL(NOT(countrylistsize="")*IF(ISNUMBER(countrylistsize),COUNTIF(countrylistsize,"&lt;="&amp;countrylistsize),COUNTIF(countrylistsize,"&lt;="&amp;countrylistsize)+SUM(ISNUMBER(countrylistsize))),ROWS(F$3:F732)+SUM(ISBLANK(countrylistsize))),NOT(countrylistsize="")*IF(ISNUMBER(countrylistsize),COUNTIF(countrylistsize,"&lt;="&amp;countrylistsize),COUNTIF(countrylistsize,"&lt;="&amp;countrylistsize)+SUM(ISNUMBER(countrylistsize))),0)), ""))</f>
        <v/>
      </c>
      <c r="I732" s="70"/>
      <c r="J732" s="67" t="str">
        <f t="array" aca="1" ref="J732" ca="1">IF($I$1&lt;&gt;"y", "", IFERROR(INDEX(admin1listsize,MATCH(SMALL(NOT(admin1listsize="")*IF(ISNUMBER(admin1listsize),COUNTIF(admin1listsize,"&lt;="&amp;admin1listsize),COUNTIF(admin1listsize,"&lt;="&amp;admin1listsize)+SUM(ISNUMBER(admin1listsize))),ROWS(D$3:D732)+SUM(ISBLANK(admin1listsize))),NOT(admin1listsize="")*IF(ISNUMBER(admin1listsize),COUNTIF(admin1listsize,"&lt;="&amp;admin1listsize),COUNTIF(admin1listsize,"&lt;="&amp;admin1listsize)+SUM(ISNUMBER(admin1listsize))),0)), ""))</f>
        <v/>
      </c>
      <c r="K732" s="71"/>
    </row>
    <row r="733" spans="1:11" s="1" customFormat="1" x14ac:dyDescent="0.25">
      <c r="A733" s="93" t="str">
        <f>IF($I$1&lt;&gt;"y", "", IF(ISBLANK(DATA!D734),"",IF(ISBLANK(DATA!K734),"NO DATA",DATA!K734)))</f>
        <v/>
      </c>
      <c r="B733" s="93" t="str">
        <f>IF($I$1&lt;&gt;"y", "",IF(ISBLANK(DATA!D734),"", IF(ISBLANK(DATA!L734),"NO DATA",DATA!L734)))</f>
        <v/>
      </c>
      <c r="C733" s="93" t="str">
        <f t="shared" si="35"/>
        <v/>
      </c>
      <c r="D733" s="93" t="str">
        <f>IF($I$1&lt;&gt;"y", "", IF(C734="", "", IFERROR(LOOKUP(2,1/(COUNTIF($D$2:D732,mergednames)=0),mergednames), "")))</f>
        <v/>
      </c>
      <c r="E733" s="93" t="str">
        <f t="shared" si="34"/>
        <v/>
      </c>
      <c r="F733" s="93" t="str">
        <f>IF($I$1&lt;&gt;"y", "", IF(A734="", "", IFERROR(LOOKUP(2,1/(COUNTIF($F$2:F732,get_country)=0),get_country), "")))</f>
        <v/>
      </c>
      <c r="G733" s="93" t="str">
        <f t="shared" si="33"/>
        <v/>
      </c>
      <c r="H733" s="67" t="str">
        <f t="array" aca="1" ref="H733" ca="1">IF($I$1&lt;&gt;"y", "", IFERROR(INDEX(countrylistsize,MATCH(SMALL(NOT(countrylistsize="")*IF(ISNUMBER(countrylistsize),COUNTIF(countrylistsize,"&lt;="&amp;countrylistsize),COUNTIF(countrylistsize,"&lt;="&amp;countrylistsize)+SUM(ISNUMBER(countrylistsize))),ROWS(F$3:F733)+SUM(ISBLANK(countrylistsize))),NOT(countrylistsize="")*IF(ISNUMBER(countrylistsize),COUNTIF(countrylistsize,"&lt;="&amp;countrylistsize),COUNTIF(countrylistsize,"&lt;="&amp;countrylistsize)+SUM(ISNUMBER(countrylistsize))),0)), ""))</f>
        <v/>
      </c>
      <c r="I733" s="70"/>
      <c r="J733" s="67" t="str">
        <f t="array" aca="1" ref="J733" ca="1">IF($I$1&lt;&gt;"y", "", IFERROR(INDEX(admin1listsize,MATCH(SMALL(NOT(admin1listsize="")*IF(ISNUMBER(admin1listsize),COUNTIF(admin1listsize,"&lt;="&amp;admin1listsize),COUNTIF(admin1listsize,"&lt;="&amp;admin1listsize)+SUM(ISNUMBER(admin1listsize))),ROWS(D$3:D733)+SUM(ISBLANK(admin1listsize))),NOT(admin1listsize="")*IF(ISNUMBER(admin1listsize),COUNTIF(admin1listsize,"&lt;="&amp;admin1listsize),COUNTIF(admin1listsize,"&lt;="&amp;admin1listsize)+SUM(ISNUMBER(admin1listsize))),0)), ""))</f>
        <v/>
      </c>
      <c r="K733" s="71"/>
    </row>
    <row r="734" spans="1:11" s="1" customFormat="1" x14ac:dyDescent="0.25">
      <c r="A734" s="93" t="str">
        <f>IF($I$1&lt;&gt;"y", "", IF(ISBLANK(DATA!D735),"",IF(ISBLANK(DATA!K735),"NO DATA",DATA!K735)))</f>
        <v/>
      </c>
      <c r="B734" s="93" t="str">
        <f>IF($I$1&lt;&gt;"y", "",IF(ISBLANK(DATA!D735),"", IF(ISBLANK(DATA!L735),"NO DATA",DATA!L735)))</f>
        <v/>
      </c>
      <c r="C734" s="93" t="str">
        <f t="shared" si="35"/>
        <v/>
      </c>
      <c r="D734" s="93" t="str">
        <f>IF($I$1&lt;&gt;"y", "", IF(C735="", "", IFERROR(LOOKUP(2,1/(COUNTIF($D$2:D733,mergednames)=0),mergednames), "")))</f>
        <v/>
      </c>
      <c r="E734" s="93" t="str">
        <f t="shared" si="34"/>
        <v/>
      </c>
      <c r="F734" s="93" t="str">
        <f>IF($I$1&lt;&gt;"y", "", IF(A735="", "", IFERROR(LOOKUP(2,1/(COUNTIF($F$2:F733,get_country)=0),get_country), "")))</f>
        <v/>
      </c>
      <c r="G734" s="93" t="str">
        <f t="shared" si="33"/>
        <v/>
      </c>
      <c r="H734" s="67" t="str">
        <f t="array" aca="1" ref="H734" ca="1">IF($I$1&lt;&gt;"y", "", IFERROR(INDEX(countrylistsize,MATCH(SMALL(NOT(countrylistsize="")*IF(ISNUMBER(countrylistsize),COUNTIF(countrylistsize,"&lt;="&amp;countrylistsize),COUNTIF(countrylistsize,"&lt;="&amp;countrylistsize)+SUM(ISNUMBER(countrylistsize))),ROWS(F$3:F734)+SUM(ISBLANK(countrylistsize))),NOT(countrylistsize="")*IF(ISNUMBER(countrylistsize),COUNTIF(countrylistsize,"&lt;="&amp;countrylistsize),COUNTIF(countrylistsize,"&lt;="&amp;countrylistsize)+SUM(ISNUMBER(countrylistsize))),0)), ""))</f>
        <v/>
      </c>
      <c r="I734" s="70"/>
      <c r="J734" s="67" t="str">
        <f t="array" aca="1" ref="J734" ca="1">IF($I$1&lt;&gt;"y", "", IFERROR(INDEX(admin1listsize,MATCH(SMALL(NOT(admin1listsize="")*IF(ISNUMBER(admin1listsize),COUNTIF(admin1listsize,"&lt;="&amp;admin1listsize),COUNTIF(admin1listsize,"&lt;="&amp;admin1listsize)+SUM(ISNUMBER(admin1listsize))),ROWS(D$3:D734)+SUM(ISBLANK(admin1listsize))),NOT(admin1listsize="")*IF(ISNUMBER(admin1listsize),COUNTIF(admin1listsize,"&lt;="&amp;admin1listsize),COUNTIF(admin1listsize,"&lt;="&amp;admin1listsize)+SUM(ISNUMBER(admin1listsize))),0)), ""))</f>
        <v/>
      </c>
      <c r="K734" s="71"/>
    </row>
    <row r="735" spans="1:11" s="1" customFormat="1" x14ac:dyDescent="0.25">
      <c r="A735" s="93" t="str">
        <f>IF($I$1&lt;&gt;"y", "", IF(ISBLANK(DATA!D736),"",IF(ISBLANK(DATA!K736),"NO DATA",DATA!K736)))</f>
        <v/>
      </c>
      <c r="B735" s="93" t="str">
        <f>IF($I$1&lt;&gt;"y", "",IF(ISBLANK(DATA!D736),"", IF(ISBLANK(DATA!L736),"NO DATA",DATA!L736)))</f>
        <v/>
      </c>
      <c r="C735" s="93" t="str">
        <f t="shared" si="35"/>
        <v/>
      </c>
      <c r="D735" s="93" t="str">
        <f>IF($I$1&lt;&gt;"y", "", IF(C736="", "", IFERROR(LOOKUP(2,1/(COUNTIF($D$2:D734,mergednames)=0),mergednames), "")))</f>
        <v/>
      </c>
      <c r="E735" s="93" t="str">
        <f t="shared" si="34"/>
        <v/>
      </c>
      <c r="F735" s="93" t="str">
        <f>IF($I$1&lt;&gt;"y", "", IF(A736="", "", IFERROR(LOOKUP(2,1/(COUNTIF($F$2:F734,get_country)=0),get_country), "")))</f>
        <v/>
      </c>
      <c r="G735" s="93" t="str">
        <f t="shared" si="33"/>
        <v/>
      </c>
      <c r="H735" s="67" t="str">
        <f t="array" aca="1" ref="H735" ca="1">IF($I$1&lt;&gt;"y", "", IFERROR(INDEX(countrylistsize,MATCH(SMALL(NOT(countrylistsize="")*IF(ISNUMBER(countrylistsize),COUNTIF(countrylistsize,"&lt;="&amp;countrylistsize),COUNTIF(countrylistsize,"&lt;="&amp;countrylistsize)+SUM(ISNUMBER(countrylistsize))),ROWS(F$3:F735)+SUM(ISBLANK(countrylistsize))),NOT(countrylistsize="")*IF(ISNUMBER(countrylistsize),COUNTIF(countrylistsize,"&lt;="&amp;countrylistsize),COUNTIF(countrylistsize,"&lt;="&amp;countrylistsize)+SUM(ISNUMBER(countrylistsize))),0)), ""))</f>
        <v/>
      </c>
      <c r="I735" s="70"/>
      <c r="J735" s="67" t="str">
        <f t="array" aca="1" ref="J735" ca="1">IF($I$1&lt;&gt;"y", "", IFERROR(INDEX(admin1listsize,MATCH(SMALL(NOT(admin1listsize="")*IF(ISNUMBER(admin1listsize),COUNTIF(admin1listsize,"&lt;="&amp;admin1listsize),COUNTIF(admin1listsize,"&lt;="&amp;admin1listsize)+SUM(ISNUMBER(admin1listsize))),ROWS(D$3:D735)+SUM(ISBLANK(admin1listsize))),NOT(admin1listsize="")*IF(ISNUMBER(admin1listsize),COUNTIF(admin1listsize,"&lt;="&amp;admin1listsize),COUNTIF(admin1listsize,"&lt;="&amp;admin1listsize)+SUM(ISNUMBER(admin1listsize))),0)), ""))</f>
        <v/>
      </c>
      <c r="K735" s="71"/>
    </row>
    <row r="736" spans="1:11" s="1" customFormat="1" x14ac:dyDescent="0.25">
      <c r="A736" s="93" t="str">
        <f>IF($I$1&lt;&gt;"y", "", IF(ISBLANK(DATA!D737),"",IF(ISBLANK(DATA!K737),"NO DATA",DATA!K737)))</f>
        <v/>
      </c>
      <c r="B736" s="93" t="str">
        <f>IF($I$1&lt;&gt;"y", "",IF(ISBLANK(DATA!D737),"", IF(ISBLANK(DATA!L737),"NO DATA",DATA!L737)))</f>
        <v/>
      </c>
      <c r="C736" s="93" t="str">
        <f t="shared" si="35"/>
        <v/>
      </c>
      <c r="D736" s="93" t="str">
        <f>IF($I$1&lt;&gt;"y", "", IF(C737="", "", IFERROR(LOOKUP(2,1/(COUNTIF($D$2:D735,mergednames)=0),mergednames), "")))</f>
        <v/>
      </c>
      <c r="E736" s="93" t="str">
        <f t="shared" si="34"/>
        <v/>
      </c>
      <c r="F736" s="93" t="str">
        <f>IF($I$1&lt;&gt;"y", "", IF(A737="", "", IFERROR(LOOKUP(2,1/(COUNTIF($F$2:F735,get_country)=0),get_country), "")))</f>
        <v/>
      </c>
      <c r="G736" s="93" t="str">
        <f t="shared" si="33"/>
        <v/>
      </c>
      <c r="H736" s="67" t="str">
        <f t="array" aca="1" ref="H736" ca="1">IF($I$1&lt;&gt;"y", "", IFERROR(INDEX(countrylistsize,MATCH(SMALL(NOT(countrylistsize="")*IF(ISNUMBER(countrylistsize),COUNTIF(countrylistsize,"&lt;="&amp;countrylistsize),COUNTIF(countrylistsize,"&lt;="&amp;countrylistsize)+SUM(ISNUMBER(countrylistsize))),ROWS(F$3:F736)+SUM(ISBLANK(countrylistsize))),NOT(countrylistsize="")*IF(ISNUMBER(countrylistsize),COUNTIF(countrylistsize,"&lt;="&amp;countrylistsize),COUNTIF(countrylistsize,"&lt;="&amp;countrylistsize)+SUM(ISNUMBER(countrylistsize))),0)), ""))</f>
        <v/>
      </c>
      <c r="I736" s="70"/>
      <c r="J736" s="67" t="str">
        <f t="array" aca="1" ref="J736" ca="1">IF($I$1&lt;&gt;"y", "", IFERROR(INDEX(admin1listsize,MATCH(SMALL(NOT(admin1listsize="")*IF(ISNUMBER(admin1listsize),COUNTIF(admin1listsize,"&lt;="&amp;admin1listsize),COUNTIF(admin1listsize,"&lt;="&amp;admin1listsize)+SUM(ISNUMBER(admin1listsize))),ROWS(D$3:D736)+SUM(ISBLANK(admin1listsize))),NOT(admin1listsize="")*IF(ISNUMBER(admin1listsize),COUNTIF(admin1listsize,"&lt;="&amp;admin1listsize),COUNTIF(admin1listsize,"&lt;="&amp;admin1listsize)+SUM(ISNUMBER(admin1listsize))),0)), ""))</f>
        <v/>
      </c>
      <c r="K736" s="71"/>
    </row>
    <row r="737" spans="1:11" s="1" customFormat="1" x14ac:dyDescent="0.25">
      <c r="A737" s="93" t="str">
        <f>IF($I$1&lt;&gt;"y", "", IF(ISBLANK(DATA!D738),"",IF(ISBLANK(DATA!K738),"NO DATA",DATA!K738)))</f>
        <v/>
      </c>
      <c r="B737" s="93" t="str">
        <f>IF($I$1&lt;&gt;"y", "",IF(ISBLANK(DATA!D738),"", IF(ISBLANK(DATA!L738),"NO DATA",DATA!L738)))</f>
        <v/>
      </c>
      <c r="C737" s="93" t="str">
        <f t="shared" si="35"/>
        <v/>
      </c>
      <c r="D737" s="93" t="str">
        <f>IF($I$1&lt;&gt;"y", "", IF(C738="", "", IFERROR(LOOKUP(2,1/(COUNTIF($D$2:D736,mergednames)=0),mergednames), "")))</f>
        <v/>
      </c>
      <c r="E737" s="93" t="str">
        <f t="shared" si="34"/>
        <v/>
      </c>
      <c r="F737" s="93" t="str">
        <f>IF($I$1&lt;&gt;"y", "", IF(A738="", "", IFERROR(LOOKUP(2,1/(COUNTIF($F$2:F736,get_country)=0),get_country), "")))</f>
        <v/>
      </c>
      <c r="G737" s="93" t="str">
        <f t="shared" si="33"/>
        <v/>
      </c>
      <c r="H737" s="67" t="str">
        <f t="array" aca="1" ref="H737" ca="1">IF($I$1&lt;&gt;"y", "", IFERROR(INDEX(countrylistsize,MATCH(SMALL(NOT(countrylistsize="")*IF(ISNUMBER(countrylistsize),COUNTIF(countrylistsize,"&lt;="&amp;countrylistsize),COUNTIF(countrylistsize,"&lt;="&amp;countrylistsize)+SUM(ISNUMBER(countrylistsize))),ROWS(F$3:F737)+SUM(ISBLANK(countrylistsize))),NOT(countrylistsize="")*IF(ISNUMBER(countrylistsize),COUNTIF(countrylistsize,"&lt;="&amp;countrylistsize),COUNTIF(countrylistsize,"&lt;="&amp;countrylistsize)+SUM(ISNUMBER(countrylistsize))),0)), ""))</f>
        <v/>
      </c>
      <c r="I737" s="70"/>
      <c r="J737" s="67" t="str">
        <f t="array" aca="1" ref="J737" ca="1">IF($I$1&lt;&gt;"y", "", IFERROR(INDEX(admin1listsize,MATCH(SMALL(NOT(admin1listsize="")*IF(ISNUMBER(admin1listsize),COUNTIF(admin1listsize,"&lt;="&amp;admin1listsize),COUNTIF(admin1listsize,"&lt;="&amp;admin1listsize)+SUM(ISNUMBER(admin1listsize))),ROWS(D$3:D737)+SUM(ISBLANK(admin1listsize))),NOT(admin1listsize="")*IF(ISNUMBER(admin1listsize),COUNTIF(admin1listsize,"&lt;="&amp;admin1listsize),COUNTIF(admin1listsize,"&lt;="&amp;admin1listsize)+SUM(ISNUMBER(admin1listsize))),0)), ""))</f>
        <v/>
      </c>
      <c r="K737" s="71"/>
    </row>
    <row r="738" spans="1:11" s="1" customFormat="1" x14ac:dyDescent="0.25">
      <c r="A738" s="93" t="str">
        <f>IF($I$1&lt;&gt;"y", "", IF(ISBLANK(DATA!D739),"",IF(ISBLANK(DATA!K739),"NO DATA",DATA!K739)))</f>
        <v/>
      </c>
      <c r="B738" s="93" t="str">
        <f>IF($I$1&lt;&gt;"y", "",IF(ISBLANK(DATA!D739),"", IF(ISBLANK(DATA!L739),"NO DATA",DATA!L739)))</f>
        <v/>
      </c>
      <c r="C738" s="93" t="str">
        <f t="shared" si="35"/>
        <v/>
      </c>
      <c r="D738" s="93" t="str">
        <f>IF($I$1&lt;&gt;"y", "", IF(C739="", "", IFERROR(LOOKUP(2,1/(COUNTIF($D$2:D737,mergednames)=0),mergednames), "")))</f>
        <v/>
      </c>
      <c r="E738" s="93" t="str">
        <f t="shared" si="34"/>
        <v/>
      </c>
      <c r="F738" s="93" t="str">
        <f>IF($I$1&lt;&gt;"y", "", IF(A739="", "", IFERROR(LOOKUP(2,1/(COUNTIF($F$2:F737,get_country)=0),get_country), "")))</f>
        <v/>
      </c>
      <c r="G738" s="93" t="str">
        <f t="shared" si="33"/>
        <v/>
      </c>
      <c r="H738" s="67" t="str">
        <f t="array" aca="1" ref="H738" ca="1">IF($I$1&lt;&gt;"y", "", IFERROR(INDEX(countrylistsize,MATCH(SMALL(NOT(countrylistsize="")*IF(ISNUMBER(countrylistsize),COUNTIF(countrylistsize,"&lt;="&amp;countrylistsize),COUNTIF(countrylistsize,"&lt;="&amp;countrylistsize)+SUM(ISNUMBER(countrylistsize))),ROWS(F$3:F738)+SUM(ISBLANK(countrylistsize))),NOT(countrylistsize="")*IF(ISNUMBER(countrylistsize),COUNTIF(countrylistsize,"&lt;="&amp;countrylistsize),COUNTIF(countrylistsize,"&lt;="&amp;countrylistsize)+SUM(ISNUMBER(countrylistsize))),0)), ""))</f>
        <v/>
      </c>
      <c r="I738" s="70"/>
      <c r="J738" s="67" t="str">
        <f t="array" aca="1" ref="J738" ca="1">IF($I$1&lt;&gt;"y", "", IFERROR(INDEX(admin1listsize,MATCH(SMALL(NOT(admin1listsize="")*IF(ISNUMBER(admin1listsize),COUNTIF(admin1listsize,"&lt;="&amp;admin1listsize),COUNTIF(admin1listsize,"&lt;="&amp;admin1listsize)+SUM(ISNUMBER(admin1listsize))),ROWS(D$3:D738)+SUM(ISBLANK(admin1listsize))),NOT(admin1listsize="")*IF(ISNUMBER(admin1listsize),COUNTIF(admin1listsize,"&lt;="&amp;admin1listsize),COUNTIF(admin1listsize,"&lt;="&amp;admin1listsize)+SUM(ISNUMBER(admin1listsize))),0)), ""))</f>
        <v/>
      </c>
      <c r="K738" s="71"/>
    </row>
    <row r="739" spans="1:11" s="1" customFormat="1" x14ac:dyDescent="0.25">
      <c r="A739" s="93" t="str">
        <f>IF($I$1&lt;&gt;"y", "", IF(ISBLANK(DATA!D740),"",IF(ISBLANK(DATA!K740),"NO DATA",DATA!K740)))</f>
        <v/>
      </c>
      <c r="B739" s="93" t="str">
        <f>IF($I$1&lt;&gt;"y", "",IF(ISBLANK(DATA!D740),"", IF(ISBLANK(DATA!L740),"NO DATA",DATA!L740)))</f>
        <v/>
      </c>
      <c r="C739" s="93" t="str">
        <f t="shared" si="35"/>
        <v/>
      </c>
      <c r="D739" s="93" t="str">
        <f>IF($I$1&lt;&gt;"y", "", IF(C740="", "", IFERROR(LOOKUP(2,1/(COUNTIF($D$2:D738,mergednames)=0),mergednames), "")))</f>
        <v/>
      </c>
      <c r="E739" s="93" t="str">
        <f t="shared" si="34"/>
        <v/>
      </c>
      <c r="F739" s="93" t="str">
        <f>IF($I$1&lt;&gt;"y", "", IF(A740="", "", IFERROR(LOOKUP(2,1/(COUNTIF($F$2:F738,get_country)=0),get_country), "")))</f>
        <v/>
      </c>
      <c r="G739" s="93" t="str">
        <f t="shared" si="33"/>
        <v/>
      </c>
      <c r="H739" s="67" t="str">
        <f t="array" aca="1" ref="H739" ca="1">IF($I$1&lt;&gt;"y", "", IFERROR(INDEX(countrylistsize,MATCH(SMALL(NOT(countrylistsize="")*IF(ISNUMBER(countrylistsize),COUNTIF(countrylistsize,"&lt;="&amp;countrylistsize),COUNTIF(countrylistsize,"&lt;="&amp;countrylistsize)+SUM(ISNUMBER(countrylistsize))),ROWS(F$3:F739)+SUM(ISBLANK(countrylistsize))),NOT(countrylistsize="")*IF(ISNUMBER(countrylistsize),COUNTIF(countrylistsize,"&lt;="&amp;countrylistsize),COUNTIF(countrylistsize,"&lt;="&amp;countrylistsize)+SUM(ISNUMBER(countrylistsize))),0)), ""))</f>
        <v/>
      </c>
      <c r="I739" s="70"/>
      <c r="J739" s="67" t="str">
        <f t="array" aca="1" ref="J739" ca="1">IF($I$1&lt;&gt;"y", "", IFERROR(INDEX(admin1listsize,MATCH(SMALL(NOT(admin1listsize="")*IF(ISNUMBER(admin1listsize),COUNTIF(admin1listsize,"&lt;="&amp;admin1listsize),COUNTIF(admin1listsize,"&lt;="&amp;admin1listsize)+SUM(ISNUMBER(admin1listsize))),ROWS(D$3:D739)+SUM(ISBLANK(admin1listsize))),NOT(admin1listsize="")*IF(ISNUMBER(admin1listsize),COUNTIF(admin1listsize,"&lt;="&amp;admin1listsize),COUNTIF(admin1listsize,"&lt;="&amp;admin1listsize)+SUM(ISNUMBER(admin1listsize))),0)), ""))</f>
        <v/>
      </c>
      <c r="K739" s="71"/>
    </row>
    <row r="740" spans="1:11" s="1" customFormat="1" x14ac:dyDescent="0.25">
      <c r="A740" s="93" t="str">
        <f>IF($I$1&lt;&gt;"y", "", IF(ISBLANK(DATA!D741),"",IF(ISBLANK(DATA!K741),"NO DATA",DATA!K741)))</f>
        <v/>
      </c>
      <c r="B740" s="93" t="str">
        <f>IF($I$1&lt;&gt;"y", "",IF(ISBLANK(DATA!D741),"", IF(ISBLANK(DATA!L741),"NO DATA",DATA!L741)))</f>
        <v/>
      </c>
      <c r="C740" s="93" t="str">
        <f t="shared" si="35"/>
        <v/>
      </c>
      <c r="D740" s="93" t="str">
        <f>IF($I$1&lt;&gt;"y", "", IF(C741="", "", IFERROR(LOOKUP(2,1/(COUNTIF($D$2:D739,mergednames)=0),mergednames), "")))</f>
        <v/>
      </c>
      <c r="E740" s="93" t="str">
        <f t="shared" si="34"/>
        <v/>
      </c>
      <c r="F740" s="93" t="str">
        <f>IF($I$1&lt;&gt;"y", "", IF(A741="", "", IFERROR(LOOKUP(2,1/(COUNTIF($F$2:F739,get_country)=0),get_country), "")))</f>
        <v/>
      </c>
      <c r="G740" s="93" t="str">
        <f t="shared" si="33"/>
        <v/>
      </c>
      <c r="H740" s="67" t="str">
        <f t="array" aca="1" ref="H740" ca="1">IF($I$1&lt;&gt;"y", "", IFERROR(INDEX(countrylistsize,MATCH(SMALL(NOT(countrylistsize="")*IF(ISNUMBER(countrylistsize),COUNTIF(countrylistsize,"&lt;="&amp;countrylistsize),COUNTIF(countrylistsize,"&lt;="&amp;countrylistsize)+SUM(ISNUMBER(countrylistsize))),ROWS(F$3:F740)+SUM(ISBLANK(countrylistsize))),NOT(countrylistsize="")*IF(ISNUMBER(countrylistsize),COUNTIF(countrylistsize,"&lt;="&amp;countrylistsize),COUNTIF(countrylistsize,"&lt;="&amp;countrylistsize)+SUM(ISNUMBER(countrylistsize))),0)), ""))</f>
        <v/>
      </c>
      <c r="I740" s="70"/>
      <c r="J740" s="67" t="str">
        <f t="array" aca="1" ref="J740" ca="1">IF($I$1&lt;&gt;"y", "", IFERROR(INDEX(admin1listsize,MATCH(SMALL(NOT(admin1listsize="")*IF(ISNUMBER(admin1listsize),COUNTIF(admin1listsize,"&lt;="&amp;admin1listsize),COUNTIF(admin1listsize,"&lt;="&amp;admin1listsize)+SUM(ISNUMBER(admin1listsize))),ROWS(D$3:D740)+SUM(ISBLANK(admin1listsize))),NOT(admin1listsize="")*IF(ISNUMBER(admin1listsize),COUNTIF(admin1listsize,"&lt;="&amp;admin1listsize),COUNTIF(admin1listsize,"&lt;="&amp;admin1listsize)+SUM(ISNUMBER(admin1listsize))),0)), ""))</f>
        <v/>
      </c>
      <c r="K740" s="71"/>
    </row>
    <row r="741" spans="1:11" s="1" customFormat="1" x14ac:dyDescent="0.25">
      <c r="A741" s="93" t="str">
        <f>IF($I$1&lt;&gt;"y", "", IF(ISBLANK(DATA!D742),"",IF(ISBLANK(DATA!K742),"NO DATA",DATA!K742)))</f>
        <v/>
      </c>
      <c r="B741" s="93" t="str">
        <f>IF($I$1&lt;&gt;"y", "",IF(ISBLANK(DATA!D742),"", IF(ISBLANK(DATA!L742),"NO DATA",DATA!L742)))</f>
        <v/>
      </c>
      <c r="C741" s="93" t="str">
        <f t="shared" si="35"/>
        <v/>
      </c>
      <c r="D741" s="93" t="str">
        <f>IF($I$1&lt;&gt;"y", "", IF(C742="", "", IFERROR(LOOKUP(2,1/(COUNTIF($D$2:D740,mergednames)=0),mergednames), "")))</f>
        <v/>
      </c>
      <c r="E741" s="93" t="str">
        <f t="shared" si="34"/>
        <v/>
      </c>
      <c r="F741" s="93" t="str">
        <f>IF($I$1&lt;&gt;"y", "", IF(A742="", "", IFERROR(LOOKUP(2,1/(COUNTIF($F$2:F740,get_country)=0),get_country), "")))</f>
        <v/>
      </c>
      <c r="G741" s="93" t="str">
        <f t="shared" si="33"/>
        <v/>
      </c>
      <c r="H741" s="67" t="str">
        <f t="array" aca="1" ref="H741" ca="1">IF($I$1&lt;&gt;"y", "", IFERROR(INDEX(countrylistsize,MATCH(SMALL(NOT(countrylistsize="")*IF(ISNUMBER(countrylistsize),COUNTIF(countrylistsize,"&lt;="&amp;countrylistsize),COUNTIF(countrylistsize,"&lt;="&amp;countrylistsize)+SUM(ISNUMBER(countrylistsize))),ROWS(F$3:F741)+SUM(ISBLANK(countrylistsize))),NOT(countrylistsize="")*IF(ISNUMBER(countrylistsize),COUNTIF(countrylistsize,"&lt;="&amp;countrylistsize),COUNTIF(countrylistsize,"&lt;="&amp;countrylistsize)+SUM(ISNUMBER(countrylistsize))),0)), ""))</f>
        <v/>
      </c>
      <c r="I741" s="70"/>
      <c r="J741" s="67" t="str">
        <f t="array" aca="1" ref="J741" ca="1">IF($I$1&lt;&gt;"y", "", IFERROR(INDEX(admin1listsize,MATCH(SMALL(NOT(admin1listsize="")*IF(ISNUMBER(admin1listsize),COUNTIF(admin1listsize,"&lt;="&amp;admin1listsize),COUNTIF(admin1listsize,"&lt;="&amp;admin1listsize)+SUM(ISNUMBER(admin1listsize))),ROWS(D$3:D741)+SUM(ISBLANK(admin1listsize))),NOT(admin1listsize="")*IF(ISNUMBER(admin1listsize),COUNTIF(admin1listsize,"&lt;="&amp;admin1listsize),COUNTIF(admin1listsize,"&lt;="&amp;admin1listsize)+SUM(ISNUMBER(admin1listsize))),0)), ""))</f>
        <v/>
      </c>
      <c r="K741" s="71"/>
    </row>
    <row r="742" spans="1:11" s="1" customFormat="1" x14ac:dyDescent="0.25">
      <c r="A742" s="93" t="str">
        <f>IF($I$1&lt;&gt;"y", "", IF(ISBLANK(DATA!D743),"",IF(ISBLANK(DATA!K743),"NO DATA",DATA!K743)))</f>
        <v/>
      </c>
      <c r="B742" s="93" t="str">
        <f>IF($I$1&lt;&gt;"y", "",IF(ISBLANK(DATA!D743),"", IF(ISBLANK(DATA!L743),"NO DATA",DATA!L743)))</f>
        <v/>
      </c>
      <c r="C742" s="93" t="str">
        <f t="shared" si="35"/>
        <v/>
      </c>
      <c r="D742" s="93" t="str">
        <f>IF($I$1&lt;&gt;"y", "", IF(C743="", "", IFERROR(LOOKUP(2,1/(COUNTIF($D$2:D741,mergednames)=0),mergednames), "")))</f>
        <v/>
      </c>
      <c r="E742" s="93" t="str">
        <f t="shared" si="34"/>
        <v/>
      </c>
      <c r="F742" s="93" t="str">
        <f>IF($I$1&lt;&gt;"y", "", IF(A743="", "", IFERROR(LOOKUP(2,1/(COUNTIF($F$2:F741,get_country)=0),get_country), "")))</f>
        <v/>
      </c>
      <c r="G742" s="93" t="str">
        <f t="shared" si="33"/>
        <v/>
      </c>
      <c r="H742" s="67" t="str">
        <f t="array" aca="1" ref="H742" ca="1">IF($I$1&lt;&gt;"y", "", IFERROR(INDEX(countrylistsize,MATCH(SMALL(NOT(countrylistsize="")*IF(ISNUMBER(countrylistsize),COUNTIF(countrylistsize,"&lt;="&amp;countrylistsize),COUNTIF(countrylistsize,"&lt;="&amp;countrylistsize)+SUM(ISNUMBER(countrylistsize))),ROWS(F$3:F742)+SUM(ISBLANK(countrylistsize))),NOT(countrylistsize="")*IF(ISNUMBER(countrylistsize),COUNTIF(countrylistsize,"&lt;="&amp;countrylistsize),COUNTIF(countrylistsize,"&lt;="&amp;countrylistsize)+SUM(ISNUMBER(countrylistsize))),0)), ""))</f>
        <v/>
      </c>
      <c r="I742" s="70"/>
      <c r="J742" s="67" t="str">
        <f t="array" aca="1" ref="J742" ca="1">IF($I$1&lt;&gt;"y", "", IFERROR(INDEX(admin1listsize,MATCH(SMALL(NOT(admin1listsize="")*IF(ISNUMBER(admin1listsize),COUNTIF(admin1listsize,"&lt;="&amp;admin1listsize),COUNTIF(admin1listsize,"&lt;="&amp;admin1listsize)+SUM(ISNUMBER(admin1listsize))),ROWS(D$3:D742)+SUM(ISBLANK(admin1listsize))),NOT(admin1listsize="")*IF(ISNUMBER(admin1listsize),COUNTIF(admin1listsize,"&lt;="&amp;admin1listsize),COUNTIF(admin1listsize,"&lt;="&amp;admin1listsize)+SUM(ISNUMBER(admin1listsize))),0)), ""))</f>
        <v/>
      </c>
      <c r="K742" s="71"/>
    </row>
    <row r="743" spans="1:11" s="1" customFormat="1" x14ac:dyDescent="0.25">
      <c r="A743" s="93" t="str">
        <f>IF($I$1&lt;&gt;"y", "", IF(ISBLANK(DATA!D744),"",IF(ISBLANK(DATA!K744),"NO DATA",DATA!K744)))</f>
        <v/>
      </c>
      <c r="B743" s="93" t="str">
        <f>IF($I$1&lt;&gt;"y", "",IF(ISBLANK(DATA!D744),"", IF(ISBLANK(DATA!L744),"NO DATA",DATA!L744)))</f>
        <v/>
      </c>
      <c r="C743" s="93" t="str">
        <f t="shared" si="35"/>
        <v/>
      </c>
      <c r="D743" s="93" t="str">
        <f>IF($I$1&lt;&gt;"y", "", IF(C744="", "", IFERROR(LOOKUP(2,1/(COUNTIF($D$2:D742,mergednames)=0),mergednames), "")))</f>
        <v/>
      </c>
      <c r="E743" s="93" t="str">
        <f t="shared" si="34"/>
        <v/>
      </c>
      <c r="F743" s="93" t="str">
        <f>IF($I$1&lt;&gt;"y", "", IF(A744="", "", IFERROR(LOOKUP(2,1/(COUNTIF($F$2:F742,get_country)=0),get_country), "")))</f>
        <v/>
      </c>
      <c r="G743" s="93" t="str">
        <f t="shared" si="33"/>
        <v/>
      </c>
      <c r="H743" s="67" t="str">
        <f t="array" aca="1" ref="H743" ca="1">IF($I$1&lt;&gt;"y", "", IFERROR(INDEX(countrylistsize,MATCH(SMALL(NOT(countrylistsize="")*IF(ISNUMBER(countrylistsize),COUNTIF(countrylistsize,"&lt;="&amp;countrylistsize),COUNTIF(countrylistsize,"&lt;="&amp;countrylistsize)+SUM(ISNUMBER(countrylistsize))),ROWS(F$3:F743)+SUM(ISBLANK(countrylistsize))),NOT(countrylistsize="")*IF(ISNUMBER(countrylistsize),COUNTIF(countrylistsize,"&lt;="&amp;countrylistsize),COUNTIF(countrylistsize,"&lt;="&amp;countrylistsize)+SUM(ISNUMBER(countrylistsize))),0)), ""))</f>
        <v/>
      </c>
      <c r="I743" s="70"/>
      <c r="J743" s="67" t="str">
        <f t="array" aca="1" ref="J743" ca="1">IF($I$1&lt;&gt;"y", "", IFERROR(INDEX(admin1listsize,MATCH(SMALL(NOT(admin1listsize="")*IF(ISNUMBER(admin1listsize),COUNTIF(admin1listsize,"&lt;="&amp;admin1listsize),COUNTIF(admin1listsize,"&lt;="&amp;admin1listsize)+SUM(ISNUMBER(admin1listsize))),ROWS(D$3:D743)+SUM(ISBLANK(admin1listsize))),NOT(admin1listsize="")*IF(ISNUMBER(admin1listsize),COUNTIF(admin1listsize,"&lt;="&amp;admin1listsize),COUNTIF(admin1listsize,"&lt;="&amp;admin1listsize)+SUM(ISNUMBER(admin1listsize))),0)), ""))</f>
        <v/>
      </c>
      <c r="K743" s="71"/>
    </row>
    <row r="744" spans="1:11" s="1" customFormat="1" x14ac:dyDescent="0.25">
      <c r="A744" s="93" t="str">
        <f>IF($I$1&lt;&gt;"y", "", IF(ISBLANK(DATA!D745),"",IF(ISBLANK(DATA!K745),"NO DATA",DATA!K745)))</f>
        <v/>
      </c>
      <c r="B744" s="93" t="str">
        <f>IF($I$1&lt;&gt;"y", "",IF(ISBLANK(DATA!D745),"", IF(ISBLANK(DATA!L745),"NO DATA",DATA!L745)))</f>
        <v/>
      </c>
      <c r="C744" s="93" t="str">
        <f t="shared" si="35"/>
        <v/>
      </c>
      <c r="D744" s="93" t="str">
        <f>IF($I$1&lt;&gt;"y", "", IF(C745="", "", IFERROR(LOOKUP(2,1/(COUNTIF($D$2:D743,mergednames)=0),mergednames), "")))</f>
        <v/>
      </c>
      <c r="E744" s="93" t="str">
        <f t="shared" si="34"/>
        <v/>
      </c>
      <c r="F744" s="93" t="str">
        <f>IF($I$1&lt;&gt;"y", "", IF(A745="", "", IFERROR(LOOKUP(2,1/(COUNTIF($F$2:F743,get_country)=0),get_country), "")))</f>
        <v/>
      </c>
      <c r="G744" s="93" t="str">
        <f t="shared" si="33"/>
        <v/>
      </c>
      <c r="H744" s="67" t="str">
        <f t="array" aca="1" ref="H744" ca="1">IF($I$1&lt;&gt;"y", "", IFERROR(INDEX(countrylistsize,MATCH(SMALL(NOT(countrylistsize="")*IF(ISNUMBER(countrylistsize),COUNTIF(countrylistsize,"&lt;="&amp;countrylistsize),COUNTIF(countrylistsize,"&lt;="&amp;countrylistsize)+SUM(ISNUMBER(countrylistsize))),ROWS(F$3:F744)+SUM(ISBLANK(countrylistsize))),NOT(countrylistsize="")*IF(ISNUMBER(countrylistsize),COUNTIF(countrylistsize,"&lt;="&amp;countrylistsize),COUNTIF(countrylistsize,"&lt;="&amp;countrylistsize)+SUM(ISNUMBER(countrylistsize))),0)), ""))</f>
        <v/>
      </c>
      <c r="I744" s="70"/>
      <c r="J744" s="67" t="str">
        <f t="array" aca="1" ref="J744" ca="1">IF($I$1&lt;&gt;"y", "", IFERROR(INDEX(admin1listsize,MATCH(SMALL(NOT(admin1listsize="")*IF(ISNUMBER(admin1listsize),COUNTIF(admin1listsize,"&lt;="&amp;admin1listsize),COUNTIF(admin1listsize,"&lt;="&amp;admin1listsize)+SUM(ISNUMBER(admin1listsize))),ROWS(D$3:D744)+SUM(ISBLANK(admin1listsize))),NOT(admin1listsize="")*IF(ISNUMBER(admin1listsize),COUNTIF(admin1listsize,"&lt;="&amp;admin1listsize),COUNTIF(admin1listsize,"&lt;="&amp;admin1listsize)+SUM(ISNUMBER(admin1listsize))),0)), ""))</f>
        <v/>
      </c>
      <c r="K744" s="71"/>
    </row>
    <row r="745" spans="1:11" s="1" customFormat="1" x14ac:dyDescent="0.25">
      <c r="A745" s="93" t="str">
        <f>IF($I$1&lt;&gt;"y", "", IF(ISBLANK(DATA!D746),"",IF(ISBLANK(DATA!K746),"NO DATA",DATA!K746)))</f>
        <v/>
      </c>
      <c r="B745" s="93" t="str">
        <f>IF($I$1&lt;&gt;"y", "",IF(ISBLANK(DATA!D746),"", IF(ISBLANK(DATA!L746),"NO DATA",DATA!L746)))</f>
        <v/>
      </c>
      <c r="C745" s="93" t="str">
        <f t="shared" si="35"/>
        <v/>
      </c>
      <c r="D745" s="93" t="str">
        <f>IF($I$1&lt;&gt;"y", "", IF(C746="", "", IFERROR(LOOKUP(2,1/(COUNTIF($D$2:D744,mergednames)=0),mergednames), "")))</f>
        <v/>
      </c>
      <c r="E745" s="93" t="str">
        <f t="shared" si="34"/>
        <v/>
      </c>
      <c r="F745" s="93" t="str">
        <f>IF($I$1&lt;&gt;"y", "", IF(A746="", "", IFERROR(LOOKUP(2,1/(COUNTIF($F$2:F744,get_country)=0),get_country), "")))</f>
        <v/>
      </c>
      <c r="G745" s="93" t="str">
        <f t="shared" si="33"/>
        <v/>
      </c>
      <c r="H745" s="67" t="str">
        <f t="array" aca="1" ref="H745" ca="1">IF($I$1&lt;&gt;"y", "", IFERROR(INDEX(countrylistsize,MATCH(SMALL(NOT(countrylistsize="")*IF(ISNUMBER(countrylistsize),COUNTIF(countrylistsize,"&lt;="&amp;countrylistsize),COUNTIF(countrylistsize,"&lt;="&amp;countrylistsize)+SUM(ISNUMBER(countrylistsize))),ROWS(F$3:F745)+SUM(ISBLANK(countrylistsize))),NOT(countrylistsize="")*IF(ISNUMBER(countrylistsize),COUNTIF(countrylistsize,"&lt;="&amp;countrylistsize),COUNTIF(countrylistsize,"&lt;="&amp;countrylistsize)+SUM(ISNUMBER(countrylistsize))),0)), ""))</f>
        <v/>
      </c>
      <c r="I745" s="70"/>
      <c r="J745" s="67" t="str">
        <f t="array" aca="1" ref="J745" ca="1">IF($I$1&lt;&gt;"y", "", IFERROR(INDEX(admin1listsize,MATCH(SMALL(NOT(admin1listsize="")*IF(ISNUMBER(admin1listsize),COUNTIF(admin1listsize,"&lt;="&amp;admin1listsize),COUNTIF(admin1listsize,"&lt;="&amp;admin1listsize)+SUM(ISNUMBER(admin1listsize))),ROWS(D$3:D745)+SUM(ISBLANK(admin1listsize))),NOT(admin1listsize="")*IF(ISNUMBER(admin1listsize),COUNTIF(admin1listsize,"&lt;="&amp;admin1listsize),COUNTIF(admin1listsize,"&lt;="&amp;admin1listsize)+SUM(ISNUMBER(admin1listsize))),0)), ""))</f>
        <v/>
      </c>
      <c r="K745" s="71"/>
    </row>
    <row r="746" spans="1:11" s="1" customFormat="1" x14ac:dyDescent="0.25">
      <c r="A746" s="93" t="str">
        <f>IF($I$1&lt;&gt;"y", "", IF(ISBLANK(DATA!D747),"",IF(ISBLANK(DATA!K747),"NO DATA",DATA!K747)))</f>
        <v/>
      </c>
      <c r="B746" s="93" t="str">
        <f>IF($I$1&lt;&gt;"y", "",IF(ISBLANK(DATA!D747),"", IF(ISBLANK(DATA!L747),"NO DATA",DATA!L747)))</f>
        <v/>
      </c>
      <c r="C746" s="93" t="str">
        <f t="shared" si="35"/>
        <v/>
      </c>
      <c r="D746" s="93" t="str">
        <f>IF($I$1&lt;&gt;"y", "", IF(C747="", "", IFERROR(LOOKUP(2,1/(COUNTIF($D$2:D745,mergednames)=0),mergednames), "")))</f>
        <v/>
      </c>
      <c r="E746" s="93" t="str">
        <f t="shared" si="34"/>
        <v/>
      </c>
      <c r="F746" s="93" t="str">
        <f>IF($I$1&lt;&gt;"y", "", IF(A747="", "", IFERROR(LOOKUP(2,1/(COUNTIF($F$2:F745,get_country)=0),get_country), "")))</f>
        <v/>
      </c>
      <c r="G746" s="93" t="str">
        <f t="shared" si="33"/>
        <v/>
      </c>
      <c r="H746" s="67" t="str">
        <f t="array" aca="1" ref="H746" ca="1">IF($I$1&lt;&gt;"y", "", IFERROR(INDEX(countrylistsize,MATCH(SMALL(NOT(countrylistsize="")*IF(ISNUMBER(countrylistsize),COUNTIF(countrylistsize,"&lt;="&amp;countrylistsize),COUNTIF(countrylistsize,"&lt;="&amp;countrylistsize)+SUM(ISNUMBER(countrylistsize))),ROWS(F$3:F746)+SUM(ISBLANK(countrylistsize))),NOT(countrylistsize="")*IF(ISNUMBER(countrylistsize),COUNTIF(countrylistsize,"&lt;="&amp;countrylistsize),COUNTIF(countrylistsize,"&lt;="&amp;countrylistsize)+SUM(ISNUMBER(countrylistsize))),0)), ""))</f>
        <v/>
      </c>
      <c r="I746" s="70"/>
      <c r="J746" s="67" t="str">
        <f t="array" aca="1" ref="J746" ca="1">IF($I$1&lt;&gt;"y", "", IFERROR(INDEX(admin1listsize,MATCH(SMALL(NOT(admin1listsize="")*IF(ISNUMBER(admin1listsize),COUNTIF(admin1listsize,"&lt;="&amp;admin1listsize),COUNTIF(admin1listsize,"&lt;="&amp;admin1listsize)+SUM(ISNUMBER(admin1listsize))),ROWS(D$3:D746)+SUM(ISBLANK(admin1listsize))),NOT(admin1listsize="")*IF(ISNUMBER(admin1listsize),COUNTIF(admin1listsize,"&lt;="&amp;admin1listsize),COUNTIF(admin1listsize,"&lt;="&amp;admin1listsize)+SUM(ISNUMBER(admin1listsize))),0)), ""))</f>
        <v/>
      </c>
      <c r="K746" s="71"/>
    </row>
    <row r="747" spans="1:11" s="1" customFormat="1" x14ac:dyDescent="0.25">
      <c r="A747" s="93" t="str">
        <f>IF($I$1&lt;&gt;"y", "", IF(ISBLANK(DATA!D748),"",IF(ISBLANK(DATA!K748),"NO DATA",DATA!K748)))</f>
        <v/>
      </c>
      <c r="B747" s="93" t="str">
        <f>IF($I$1&lt;&gt;"y", "",IF(ISBLANK(DATA!D748),"", IF(ISBLANK(DATA!L748),"NO DATA",DATA!L748)))</f>
        <v/>
      </c>
      <c r="C747" s="93" t="str">
        <f t="shared" si="35"/>
        <v/>
      </c>
      <c r="D747" s="93" t="str">
        <f>IF($I$1&lt;&gt;"y", "", IF(C748="", "", IFERROR(LOOKUP(2,1/(COUNTIF($D$2:D746,mergednames)=0),mergednames), "")))</f>
        <v/>
      </c>
      <c r="E747" s="93" t="str">
        <f t="shared" si="34"/>
        <v/>
      </c>
      <c r="F747" s="93" t="str">
        <f>IF($I$1&lt;&gt;"y", "", IF(A748="", "", IFERROR(LOOKUP(2,1/(COUNTIF($F$2:F746,get_country)=0),get_country), "")))</f>
        <v/>
      </c>
      <c r="G747" s="93" t="str">
        <f t="shared" si="33"/>
        <v/>
      </c>
      <c r="H747" s="67" t="str">
        <f t="array" aca="1" ref="H747" ca="1">IF($I$1&lt;&gt;"y", "", IFERROR(INDEX(countrylistsize,MATCH(SMALL(NOT(countrylistsize="")*IF(ISNUMBER(countrylistsize),COUNTIF(countrylistsize,"&lt;="&amp;countrylistsize),COUNTIF(countrylistsize,"&lt;="&amp;countrylistsize)+SUM(ISNUMBER(countrylistsize))),ROWS(F$3:F747)+SUM(ISBLANK(countrylistsize))),NOT(countrylistsize="")*IF(ISNUMBER(countrylistsize),COUNTIF(countrylistsize,"&lt;="&amp;countrylistsize),COUNTIF(countrylistsize,"&lt;="&amp;countrylistsize)+SUM(ISNUMBER(countrylistsize))),0)), ""))</f>
        <v/>
      </c>
      <c r="I747" s="70"/>
      <c r="J747" s="67" t="str">
        <f t="array" aca="1" ref="J747" ca="1">IF($I$1&lt;&gt;"y", "", IFERROR(INDEX(admin1listsize,MATCH(SMALL(NOT(admin1listsize="")*IF(ISNUMBER(admin1listsize),COUNTIF(admin1listsize,"&lt;="&amp;admin1listsize),COUNTIF(admin1listsize,"&lt;="&amp;admin1listsize)+SUM(ISNUMBER(admin1listsize))),ROWS(D$3:D747)+SUM(ISBLANK(admin1listsize))),NOT(admin1listsize="")*IF(ISNUMBER(admin1listsize),COUNTIF(admin1listsize,"&lt;="&amp;admin1listsize),COUNTIF(admin1listsize,"&lt;="&amp;admin1listsize)+SUM(ISNUMBER(admin1listsize))),0)), ""))</f>
        <v/>
      </c>
      <c r="K747" s="71"/>
    </row>
    <row r="748" spans="1:11" s="1" customFormat="1" x14ac:dyDescent="0.25">
      <c r="A748" s="93" t="str">
        <f>IF($I$1&lt;&gt;"y", "", IF(ISBLANK(DATA!D749),"",IF(ISBLANK(DATA!K749),"NO DATA",DATA!K749)))</f>
        <v/>
      </c>
      <c r="B748" s="93" t="str">
        <f>IF($I$1&lt;&gt;"y", "",IF(ISBLANK(DATA!D749),"", IF(ISBLANK(DATA!L749),"NO DATA",DATA!L749)))</f>
        <v/>
      </c>
      <c r="C748" s="93" t="str">
        <f t="shared" si="35"/>
        <v/>
      </c>
      <c r="D748" s="93" t="str">
        <f>IF($I$1&lt;&gt;"y", "", IF(C749="", "", IFERROR(LOOKUP(2,1/(COUNTIF($D$2:D747,mergednames)=0),mergednames), "")))</f>
        <v/>
      </c>
      <c r="E748" s="93" t="str">
        <f t="shared" si="34"/>
        <v/>
      </c>
      <c r="F748" s="93" t="str">
        <f>IF($I$1&lt;&gt;"y", "", IF(A749="", "", IFERROR(LOOKUP(2,1/(COUNTIF($F$2:F747,get_country)=0),get_country), "")))</f>
        <v/>
      </c>
      <c r="G748" s="93" t="str">
        <f t="shared" si="33"/>
        <v/>
      </c>
      <c r="H748" s="67" t="str">
        <f t="array" aca="1" ref="H748" ca="1">IF($I$1&lt;&gt;"y", "", IFERROR(INDEX(countrylistsize,MATCH(SMALL(NOT(countrylistsize="")*IF(ISNUMBER(countrylistsize),COUNTIF(countrylistsize,"&lt;="&amp;countrylistsize),COUNTIF(countrylistsize,"&lt;="&amp;countrylistsize)+SUM(ISNUMBER(countrylistsize))),ROWS(F$3:F748)+SUM(ISBLANK(countrylistsize))),NOT(countrylistsize="")*IF(ISNUMBER(countrylistsize),COUNTIF(countrylistsize,"&lt;="&amp;countrylistsize),COUNTIF(countrylistsize,"&lt;="&amp;countrylistsize)+SUM(ISNUMBER(countrylistsize))),0)), ""))</f>
        <v/>
      </c>
      <c r="I748" s="70"/>
      <c r="J748" s="67" t="str">
        <f t="array" aca="1" ref="J748" ca="1">IF($I$1&lt;&gt;"y", "", IFERROR(INDEX(admin1listsize,MATCH(SMALL(NOT(admin1listsize="")*IF(ISNUMBER(admin1listsize),COUNTIF(admin1listsize,"&lt;="&amp;admin1listsize),COUNTIF(admin1listsize,"&lt;="&amp;admin1listsize)+SUM(ISNUMBER(admin1listsize))),ROWS(D$3:D748)+SUM(ISBLANK(admin1listsize))),NOT(admin1listsize="")*IF(ISNUMBER(admin1listsize),COUNTIF(admin1listsize,"&lt;="&amp;admin1listsize),COUNTIF(admin1listsize,"&lt;="&amp;admin1listsize)+SUM(ISNUMBER(admin1listsize))),0)), ""))</f>
        <v/>
      </c>
      <c r="K748" s="71"/>
    </row>
    <row r="749" spans="1:11" s="1" customFormat="1" x14ac:dyDescent="0.25">
      <c r="A749" s="93" t="str">
        <f>IF($I$1&lt;&gt;"y", "", IF(ISBLANK(DATA!D750),"",IF(ISBLANK(DATA!K750),"NO DATA",DATA!K750)))</f>
        <v/>
      </c>
      <c r="B749" s="93" t="str">
        <f>IF($I$1&lt;&gt;"y", "",IF(ISBLANK(DATA!D750),"", IF(ISBLANK(DATA!L750),"NO DATA",DATA!L750)))</f>
        <v/>
      </c>
      <c r="C749" s="93" t="str">
        <f t="shared" si="35"/>
        <v/>
      </c>
      <c r="D749" s="93" t="str">
        <f>IF($I$1&lt;&gt;"y", "", IF(C750="", "", IFERROR(LOOKUP(2,1/(COUNTIF($D$2:D748,mergednames)=0),mergednames), "")))</f>
        <v/>
      </c>
      <c r="E749" s="93" t="str">
        <f t="shared" si="34"/>
        <v/>
      </c>
      <c r="F749" s="93" t="str">
        <f>IF($I$1&lt;&gt;"y", "", IF(A750="", "", IFERROR(LOOKUP(2,1/(COUNTIF($F$2:F748,get_country)=0),get_country), "")))</f>
        <v/>
      </c>
      <c r="G749" s="93" t="str">
        <f t="shared" si="33"/>
        <v/>
      </c>
      <c r="H749" s="67" t="str">
        <f t="array" aca="1" ref="H749" ca="1">IF($I$1&lt;&gt;"y", "", IFERROR(INDEX(countrylistsize,MATCH(SMALL(NOT(countrylistsize="")*IF(ISNUMBER(countrylistsize),COUNTIF(countrylistsize,"&lt;="&amp;countrylistsize),COUNTIF(countrylistsize,"&lt;="&amp;countrylistsize)+SUM(ISNUMBER(countrylistsize))),ROWS(F$3:F749)+SUM(ISBLANK(countrylistsize))),NOT(countrylistsize="")*IF(ISNUMBER(countrylistsize),COUNTIF(countrylistsize,"&lt;="&amp;countrylistsize),COUNTIF(countrylistsize,"&lt;="&amp;countrylistsize)+SUM(ISNUMBER(countrylistsize))),0)), ""))</f>
        <v/>
      </c>
      <c r="I749" s="70"/>
      <c r="J749" s="67" t="str">
        <f t="array" aca="1" ref="J749" ca="1">IF($I$1&lt;&gt;"y", "", IFERROR(INDEX(admin1listsize,MATCH(SMALL(NOT(admin1listsize="")*IF(ISNUMBER(admin1listsize),COUNTIF(admin1listsize,"&lt;="&amp;admin1listsize),COUNTIF(admin1listsize,"&lt;="&amp;admin1listsize)+SUM(ISNUMBER(admin1listsize))),ROWS(D$3:D749)+SUM(ISBLANK(admin1listsize))),NOT(admin1listsize="")*IF(ISNUMBER(admin1listsize),COUNTIF(admin1listsize,"&lt;="&amp;admin1listsize),COUNTIF(admin1listsize,"&lt;="&amp;admin1listsize)+SUM(ISNUMBER(admin1listsize))),0)), ""))</f>
        <v/>
      </c>
      <c r="K749" s="71"/>
    </row>
    <row r="750" spans="1:11" s="1" customFormat="1" x14ac:dyDescent="0.25">
      <c r="A750" s="93" t="str">
        <f>IF($I$1&lt;&gt;"y", "", IF(ISBLANK(DATA!D751),"",IF(ISBLANK(DATA!K751),"NO DATA",DATA!K751)))</f>
        <v/>
      </c>
      <c r="B750" s="93" t="str">
        <f>IF($I$1&lt;&gt;"y", "",IF(ISBLANK(DATA!D751),"", IF(ISBLANK(DATA!L751),"NO DATA",DATA!L751)))</f>
        <v/>
      </c>
      <c r="C750" s="93" t="str">
        <f t="shared" si="35"/>
        <v/>
      </c>
      <c r="D750" s="93" t="str">
        <f>IF($I$1&lt;&gt;"y", "", IF(C751="", "", IFERROR(LOOKUP(2,1/(COUNTIF($D$2:D749,mergednames)=0),mergednames), "")))</f>
        <v/>
      </c>
      <c r="E750" s="93" t="str">
        <f t="shared" si="34"/>
        <v/>
      </c>
      <c r="F750" s="93" t="str">
        <f>IF($I$1&lt;&gt;"y", "", IF(A751="", "", IFERROR(LOOKUP(2,1/(COUNTIF($F$2:F749,get_country)=0),get_country), "")))</f>
        <v/>
      </c>
      <c r="G750" s="93" t="str">
        <f t="shared" si="33"/>
        <v/>
      </c>
      <c r="H750" s="67" t="str">
        <f t="array" aca="1" ref="H750" ca="1">IF($I$1&lt;&gt;"y", "", IFERROR(INDEX(countrylistsize,MATCH(SMALL(NOT(countrylistsize="")*IF(ISNUMBER(countrylistsize),COUNTIF(countrylistsize,"&lt;="&amp;countrylistsize),COUNTIF(countrylistsize,"&lt;="&amp;countrylistsize)+SUM(ISNUMBER(countrylistsize))),ROWS(F$3:F750)+SUM(ISBLANK(countrylistsize))),NOT(countrylistsize="")*IF(ISNUMBER(countrylistsize),COUNTIF(countrylistsize,"&lt;="&amp;countrylistsize),COUNTIF(countrylistsize,"&lt;="&amp;countrylistsize)+SUM(ISNUMBER(countrylistsize))),0)), ""))</f>
        <v/>
      </c>
      <c r="I750" s="70"/>
      <c r="J750" s="67" t="str">
        <f t="array" aca="1" ref="J750" ca="1">IF($I$1&lt;&gt;"y", "", IFERROR(INDEX(admin1listsize,MATCH(SMALL(NOT(admin1listsize="")*IF(ISNUMBER(admin1listsize),COUNTIF(admin1listsize,"&lt;="&amp;admin1listsize),COUNTIF(admin1listsize,"&lt;="&amp;admin1listsize)+SUM(ISNUMBER(admin1listsize))),ROWS(D$3:D750)+SUM(ISBLANK(admin1listsize))),NOT(admin1listsize="")*IF(ISNUMBER(admin1listsize),COUNTIF(admin1listsize,"&lt;="&amp;admin1listsize),COUNTIF(admin1listsize,"&lt;="&amp;admin1listsize)+SUM(ISNUMBER(admin1listsize))),0)), ""))</f>
        <v/>
      </c>
      <c r="K750" s="71"/>
    </row>
    <row r="751" spans="1:11" s="1" customFormat="1" x14ac:dyDescent="0.25">
      <c r="A751" s="93" t="str">
        <f>IF($I$1&lt;&gt;"y", "", IF(ISBLANK(DATA!D752),"",IF(ISBLANK(DATA!K752),"NO DATA",DATA!K752)))</f>
        <v/>
      </c>
      <c r="B751" s="93" t="str">
        <f>IF($I$1&lt;&gt;"y", "",IF(ISBLANK(DATA!D752),"", IF(ISBLANK(DATA!L752),"NO DATA",DATA!L752)))</f>
        <v/>
      </c>
      <c r="C751" s="93" t="str">
        <f t="shared" si="35"/>
        <v/>
      </c>
      <c r="D751" s="93" t="str">
        <f>IF($I$1&lt;&gt;"y", "", IF(C752="", "", IFERROR(LOOKUP(2,1/(COUNTIF($D$2:D750,mergednames)=0),mergednames), "")))</f>
        <v/>
      </c>
      <c r="E751" s="93" t="str">
        <f t="shared" si="34"/>
        <v/>
      </c>
      <c r="F751" s="93" t="str">
        <f>IF($I$1&lt;&gt;"y", "", IF(A752="", "", IFERROR(LOOKUP(2,1/(COUNTIF($F$2:F750,get_country)=0),get_country), "")))</f>
        <v/>
      </c>
      <c r="G751" s="93" t="str">
        <f t="shared" si="33"/>
        <v/>
      </c>
      <c r="H751" s="67" t="str">
        <f t="array" aca="1" ref="H751" ca="1">IF($I$1&lt;&gt;"y", "", IFERROR(INDEX(countrylistsize,MATCH(SMALL(NOT(countrylistsize="")*IF(ISNUMBER(countrylistsize),COUNTIF(countrylistsize,"&lt;="&amp;countrylistsize),COUNTIF(countrylistsize,"&lt;="&amp;countrylistsize)+SUM(ISNUMBER(countrylistsize))),ROWS(F$3:F751)+SUM(ISBLANK(countrylistsize))),NOT(countrylistsize="")*IF(ISNUMBER(countrylistsize),COUNTIF(countrylistsize,"&lt;="&amp;countrylistsize),COUNTIF(countrylistsize,"&lt;="&amp;countrylistsize)+SUM(ISNUMBER(countrylistsize))),0)), ""))</f>
        <v/>
      </c>
      <c r="I751" s="70"/>
      <c r="J751" s="67" t="str">
        <f t="array" aca="1" ref="J751" ca="1">IF($I$1&lt;&gt;"y", "", IFERROR(INDEX(admin1listsize,MATCH(SMALL(NOT(admin1listsize="")*IF(ISNUMBER(admin1listsize),COUNTIF(admin1listsize,"&lt;="&amp;admin1listsize),COUNTIF(admin1listsize,"&lt;="&amp;admin1listsize)+SUM(ISNUMBER(admin1listsize))),ROWS(D$3:D751)+SUM(ISBLANK(admin1listsize))),NOT(admin1listsize="")*IF(ISNUMBER(admin1listsize),COUNTIF(admin1listsize,"&lt;="&amp;admin1listsize),COUNTIF(admin1listsize,"&lt;="&amp;admin1listsize)+SUM(ISNUMBER(admin1listsize))),0)), ""))</f>
        <v/>
      </c>
      <c r="K751" s="71"/>
    </row>
    <row r="752" spans="1:11" s="1" customFormat="1" x14ac:dyDescent="0.25">
      <c r="A752" s="93" t="str">
        <f>IF($I$1&lt;&gt;"y", "", IF(ISBLANK(DATA!D753),"",IF(ISBLANK(DATA!K753),"NO DATA",DATA!K753)))</f>
        <v/>
      </c>
      <c r="B752" s="93" t="str">
        <f>IF($I$1&lt;&gt;"y", "",IF(ISBLANK(DATA!D753),"", IF(ISBLANK(DATA!L753),"NO DATA",DATA!L753)))</f>
        <v/>
      </c>
      <c r="C752" s="93" t="str">
        <f t="shared" si="35"/>
        <v/>
      </c>
      <c r="D752" s="93" t="str">
        <f>IF($I$1&lt;&gt;"y", "", IF(C753="", "", IFERROR(LOOKUP(2,1/(COUNTIF($D$2:D751,mergednames)=0),mergednames), "")))</f>
        <v/>
      </c>
      <c r="E752" s="93" t="str">
        <f t="shared" si="34"/>
        <v/>
      </c>
      <c r="F752" s="93" t="str">
        <f>IF($I$1&lt;&gt;"y", "", IF(A753="", "", IFERROR(LOOKUP(2,1/(COUNTIF($F$2:F751,get_country)=0),get_country), "")))</f>
        <v/>
      </c>
      <c r="G752" s="93" t="str">
        <f t="shared" si="33"/>
        <v/>
      </c>
      <c r="H752" s="67" t="str">
        <f t="array" aca="1" ref="H752" ca="1">IF($I$1&lt;&gt;"y", "", IFERROR(INDEX(countrylistsize,MATCH(SMALL(NOT(countrylistsize="")*IF(ISNUMBER(countrylistsize),COUNTIF(countrylistsize,"&lt;="&amp;countrylistsize),COUNTIF(countrylistsize,"&lt;="&amp;countrylistsize)+SUM(ISNUMBER(countrylistsize))),ROWS(F$3:F752)+SUM(ISBLANK(countrylistsize))),NOT(countrylistsize="")*IF(ISNUMBER(countrylistsize),COUNTIF(countrylistsize,"&lt;="&amp;countrylistsize),COUNTIF(countrylistsize,"&lt;="&amp;countrylistsize)+SUM(ISNUMBER(countrylistsize))),0)), ""))</f>
        <v/>
      </c>
      <c r="I752" s="70"/>
      <c r="J752" s="67" t="str">
        <f t="array" aca="1" ref="J752" ca="1">IF($I$1&lt;&gt;"y", "", IFERROR(INDEX(admin1listsize,MATCH(SMALL(NOT(admin1listsize="")*IF(ISNUMBER(admin1listsize),COUNTIF(admin1listsize,"&lt;="&amp;admin1listsize),COUNTIF(admin1listsize,"&lt;="&amp;admin1listsize)+SUM(ISNUMBER(admin1listsize))),ROWS(D$3:D752)+SUM(ISBLANK(admin1listsize))),NOT(admin1listsize="")*IF(ISNUMBER(admin1listsize),COUNTIF(admin1listsize,"&lt;="&amp;admin1listsize),COUNTIF(admin1listsize,"&lt;="&amp;admin1listsize)+SUM(ISNUMBER(admin1listsize))),0)), ""))</f>
        <v/>
      </c>
      <c r="K752" s="71"/>
    </row>
    <row r="753" spans="1:11" s="1" customFormat="1" x14ac:dyDescent="0.25">
      <c r="A753" s="93" t="str">
        <f>IF($I$1&lt;&gt;"y", "", IF(ISBLANK(DATA!D754),"",IF(ISBLANK(DATA!K754),"NO DATA",DATA!K754)))</f>
        <v/>
      </c>
      <c r="B753" s="93" t="str">
        <f>IF($I$1&lt;&gt;"y", "",IF(ISBLANK(DATA!D754),"", IF(ISBLANK(DATA!L754),"NO DATA",DATA!L754)))</f>
        <v/>
      </c>
      <c r="C753" s="93" t="str">
        <f t="shared" si="35"/>
        <v/>
      </c>
      <c r="D753" s="93" t="str">
        <f>IF($I$1&lt;&gt;"y", "", IF(C754="", "", IFERROR(LOOKUP(2,1/(COUNTIF($D$2:D752,mergednames)=0),mergednames), "")))</f>
        <v/>
      </c>
      <c r="E753" s="93" t="str">
        <f t="shared" si="34"/>
        <v/>
      </c>
      <c r="F753" s="93" t="str">
        <f>IF($I$1&lt;&gt;"y", "", IF(A754="", "", IFERROR(LOOKUP(2,1/(COUNTIF($F$2:F752,get_country)=0),get_country), "")))</f>
        <v/>
      </c>
      <c r="G753" s="93" t="str">
        <f t="shared" si="33"/>
        <v/>
      </c>
      <c r="H753" s="67" t="str">
        <f t="array" aca="1" ref="H753" ca="1">IF($I$1&lt;&gt;"y", "", IFERROR(INDEX(countrylistsize,MATCH(SMALL(NOT(countrylistsize="")*IF(ISNUMBER(countrylistsize),COUNTIF(countrylistsize,"&lt;="&amp;countrylistsize),COUNTIF(countrylistsize,"&lt;="&amp;countrylistsize)+SUM(ISNUMBER(countrylistsize))),ROWS(F$3:F753)+SUM(ISBLANK(countrylistsize))),NOT(countrylistsize="")*IF(ISNUMBER(countrylistsize),COUNTIF(countrylistsize,"&lt;="&amp;countrylistsize),COUNTIF(countrylistsize,"&lt;="&amp;countrylistsize)+SUM(ISNUMBER(countrylistsize))),0)), ""))</f>
        <v/>
      </c>
      <c r="I753" s="70"/>
      <c r="J753" s="67" t="str">
        <f t="array" aca="1" ref="J753" ca="1">IF($I$1&lt;&gt;"y", "", IFERROR(INDEX(admin1listsize,MATCH(SMALL(NOT(admin1listsize="")*IF(ISNUMBER(admin1listsize),COUNTIF(admin1listsize,"&lt;="&amp;admin1listsize),COUNTIF(admin1listsize,"&lt;="&amp;admin1listsize)+SUM(ISNUMBER(admin1listsize))),ROWS(D$3:D753)+SUM(ISBLANK(admin1listsize))),NOT(admin1listsize="")*IF(ISNUMBER(admin1listsize),COUNTIF(admin1listsize,"&lt;="&amp;admin1listsize),COUNTIF(admin1listsize,"&lt;="&amp;admin1listsize)+SUM(ISNUMBER(admin1listsize))),0)), ""))</f>
        <v/>
      </c>
      <c r="K753" s="71"/>
    </row>
    <row r="754" spans="1:11" s="1" customFormat="1" x14ac:dyDescent="0.25">
      <c r="A754" s="93" t="str">
        <f>IF($I$1&lt;&gt;"y", "", IF(ISBLANK(DATA!D755),"",IF(ISBLANK(DATA!K755),"NO DATA",DATA!K755)))</f>
        <v/>
      </c>
      <c r="B754" s="93" t="str">
        <f>IF($I$1&lt;&gt;"y", "",IF(ISBLANK(DATA!D755),"", IF(ISBLANK(DATA!L755),"NO DATA",DATA!L755)))</f>
        <v/>
      </c>
      <c r="C754" s="93" t="str">
        <f t="shared" si="35"/>
        <v/>
      </c>
      <c r="D754" s="93" t="str">
        <f>IF($I$1&lt;&gt;"y", "", IF(C755="", "", IFERROR(LOOKUP(2,1/(COUNTIF($D$2:D753,mergednames)=0),mergednames), "")))</f>
        <v/>
      </c>
      <c r="E754" s="93" t="str">
        <f t="shared" si="34"/>
        <v/>
      </c>
      <c r="F754" s="93" t="str">
        <f>IF($I$1&lt;&gt;"y", "", IF(A755="", "", IFERROR(LOOKUP(2,1/(COUNTIF($F$2:F753,get_country)=0),get_country), "")))</f>
        <v/>
      </c>
      <c r="G754" s="93" t="str">
        <f t="shared" si="33"/>
        <v/>
      </c>
      <c r="H754" s="67" t="str">
        <f t="array" aca="1" ref="H754" ca="1">IF($I$1&lt;&gt;"y", "", IFERROR(INDEX(countrylistsize,MATCH(SMALL(NOT(countrylistsize="")*IF(ISNUMBER(countrylistsize),COUNTIF(countrylistsize,"&lt;="&amp;countrylistsize),COUNTIF(countrylistsize,"&lt;="&amp;countrylistsize)+SUM(ISNUMBER(countrylistsize))),ROWS(F$3:F754)+SUM(ISBLANK(countrylistsize))),NOT(countrylistsize="")*IF(ISNUMBER(countrylistsize),COUNTIF(countrylistsize,"&lt;="&amp;countrylistsize),COUNTIF(countrylistsize,"&lt;="&amp;countrylistsize)+SUM(ISNUMBER(countrylistsize))),0)), ""))</f>
        <v/>
      </c>
      <c r="I754" s="70"/>
      <c r="J754" s="67" t="str">
        <f t="array" aca="1" ref="J754" ca="1">IF($I$1&lt;&gt;"y", "", IFERROR(INDEX(admin1listsize,MATCH(SMALL(NOT(admin1listsize="")*IF(ISNUMBER(admin1listsize),COUNTIF(admin1listsize,"&lt;="&amp;admin1listsize),COUNTIF(admin1listsize,"&lt;="&amp;admin1listsize)+SUM(ISNUMBER(admin1listsize))),ROWS(D$3:D754)+SUM(ISBLANK(admin1listsize))),NOT(admin1listsize="")*IF(ISNUMBER(admin1listsize),COUNTIF(admin1listsize,"&lt;="&amp;admin1listsize),COUNTIF(admin1listsize,"&lt;="&amp;admin1listsize)+SUM(ISNUMBER(admin1listsize))),0)), ""))</f>
        <v/>
      </c>
      <c r="K754" s="71"/>
    </row>
    <row r="755" spans="1:11" s="1" customFormat="1" x14ac:dyDescent="0.25">
      <c r="A755" s="93" t="str">
        <f>IF($I$1&lt;&gt;"y", "", IF(ISBLANK(DATA!D756),"",IF(ISBLANK(DATA!K756),"NO DATA",DATA!K756)))</f>
        <v/>
      </c>
      <c r="B755" s="93" t="str">
        <f>IF($I$1&lt;&gt;"y", "",IF(ISBLANK(DATA!D756),"", IF(ISBLANK(DATA!L756),"NO DATA",DATA!L756)))</f>
        <v/>
      </c>
      <c r="C755" s="93" t="str">
        <f t="shared" si="35"/>
        <v/>
      </c>
      <c r="D755" s="93" t="str">
        <f>IF($I$1&lt;&gt;"y", "", IF(C756="", "", IFERROR(LOOKUP(2,1/(COUNTIF($D$2:D754,mergednames)=0),mergednames), "")))</f>
        <v/>
      </c>
      <c r="E755" s="93" t="str">
        <f t="shared" si="34"/>
        <v/>
      </c>
      <c r="F755" s="93" t="str">
        <f>IF($I$1&lt;&gt;"y", "", IF(A756="", "", IFERROR(LOOKUP(2,1/(COUNTIF($F$2:F754,get_country)=0),get_country), "")))</f>
        <v/>
      </c>
      <c r="G755" s="93" t="str">
        <f t="shared" si="33"/>
        <v/>
      </c>
      <c r="H755" s="67" t="str">
        <f t="array" aca="1" ref="H755" ca="1">IF($I$1&lt;&gt;"y", "", IFERROR(INDEX(countrylistsize,MATCH(SMALL(NOT(countrylistsize="")*IF(ISNUMBER(countrylistsize),COUNTIF(countrylistsize,"&lt;="&amp;countrylistsize),COUNTIF(countrylistsize,"&lt;="&amp;countrylistsize)+SUM(ISNUMBER(countrylistsize))),ROWS(F$3:F755)+SUM(ISBLANK(countrylistsize))),NOT(countrylistsize="")*IF(ISNUMBER(countrylistsize),COUNTIF(countrylistsize,"&lt;="&amp;countrylistsize),COUNTIF(countrylistsize,"&lt;="&amp;countrylistsize)+SUM(ISNUMBER(countrylistsize))),0)), ""))</f>
        <v/>
      </c>
      <c r="I755" s="70"/>
      <c r="J755" s="67" t="str">
        <f t="array" aca="1" ref="J755" ca="1">IF($I$1&lt;&gt;"y", "", IFERROR(INDEX(admin1listsize,MATCH(SMALL(NOT(admin1listsize="")*IF(ISNUMBER(admin1listsize),COUNTIF(admin1listsize,"&lt;="&amp;admin1listsize),COUNTIF(admin1listsize,"&lt;="&amp;admin1listsize)+SUM(ISNUMBER(admin1listsize))),ROWS(D$3:D755)+SUM(ISBLANK(admin1listsize))),NOT(admin1listsize="")*IF(ISNUMBER(admin1listsize),COUNTIF(admin1listsize,"&lt;="&amp;admin1listsize),COUNTIF(admin1listsize,"&lt;="&amp;admin1listsize)+SUM(ISNUMBER(admin1listsize))),0)), ""))</f>
        <v/>
      </c>
      <c r="K755" s="71"/>
    </row>
    <row r="756" spans="1:11" s="1" customFormat="1" x14ac:dyDescent="0.25">
      <c r="A756" s="93" t="str">
        <f>IF($I$1&lt;&gt;"y", "", IF(ISBLANK(DATA!D757),"",IF(ISBLANK(DATA!K757),"NO DATA",DATA!K757)))</f>
        <v/>
      </c>
      <c r="B756" s="93" t="str">
        <f>IF($I$1&lt;&gt;"y", "",IF(ISBLANK(DATA!D757),"", IF(ISBLANK(DATA!L757),"NO DATA",DATA!L757)))</f>
        <v/>
      </c>
      <c r="C756" s="93" t="str">
        <f t="shared" si="35"/>
        <v/>
      </c>
      <c r="D756" s="93" t="str">
        <f>IF($I$1&lt;&gt;"y", "", IF(C757="", "", IFERROR(LOOKUP(2,1/(COUNTIF($D$2:D755,mergednames)=0),mergednames), "")))</f>
        <v/>
      </c>
      <c r="E756" s="93" t="str">
        <f t="shared" si="34"/>
        <v/>
      </c>
      <c r="F756" s="93" t="str">
        <f>IF($I$1&lt;&gt;"y", "", IF(A757="", "", IFERROR(LOOKUP(2,1/(COUNTIF($F$2:F755,get_country)=0),get_country), "")))</f>
        <v/>
      </c>
      <c r="G756" s="93" t="str">
        <f t="shared" si="33"/>
        <v/>
      </c>
      <c r="H756" s="67" t="str">
        <f t="array" aca="1" ref="H756" ca="1">IF($I$1&lt;&gt;"y", "", IFERROR(INDEX(countrylistsize,MATCH(SMALL(NOT(countrylistsize="")*IF(ISNUMBER(countrylistsize),COUNTIF(countrylistsize,"&lt;="&amp;countrylistsize),COUNTIF(countrylistsize,"&lt;="&amp;countrylistsize)+SUM(ISNUMBER(countrylistsize))),ROWS(F$3:F756)+SUM(ISBLANK(countrylistsize))),NOT(countrylistsize="")*IF(ISNUMBER(countrylistsize),COUNTIF(countrylistsize,"&lt;="&amp;countrylistsize),COUNTIF(countrylistsize,"&lt;="&amp;countrylistsize)+SUM(ISNUMBER(countrylistsize))),0)), ""))</f>
        <v/>
      </c>
      <c r="I756" s="70"/>
      <c r="J756" s="67" t="str">
        <f t="array" aca="1" ref="J756" ca="1">IF($I$1&lt;&gt;"y", "", IFERROR(INDEX(admin1listsize,MATCH(SMALL(NOT(admin1listsize="")*IF(ISNUMBER(admin1listsize),COUNTIF(admin1listsize,"&lt;="&amp;admin1listsize),COUNTIF(admin1listsize,"&lt;="&amp;admin1listsize)+SUM(ISNUMBER(admin1listsize))),ROWS(D$3:D756)+SUM(ISBLANK(admin1listsize))),NOT(admin1listsize="")*IF(ISNUMBER(admin1listsize),COUNTIF(admin1listsize,"&lt;="&amp;admin1listsize),COUNTIF(admin1listsize,"&lt;="&amp;admin1listsize)+SUM(ISNUMBER(admin1listsize))),0)), ""))</f>
        <v/>
      </c>
      <c r="K756" s="71"/>
    </row>
    <row r="757" spans="1:11" s="1" customFormat="1" x14ac:dyDescent="0.25">
      <c r="A757" s="93" t="str">
        <f>IF($I$1&lt;&gt;"y", "", IF(ISBLANK(DATA!D758),"",IF(ISBLANK(DATA!K758),"NO DATA",DATA!K758)))</f>
        <v/>
      </c>
      <c r="B757" s="93" t="str">
        <f>IF($I$1&lt;&gt;"y", "",IF(ISBLANK(DATA!D758),"", IF(ISBLANK(DATA!L758),"NO DATA",DATA!L758)))</f>
        <v/>
      </c>
      <c r="C757" s="93" t="str">
        <f t="shared" si="35"/>
        <v/>
      </c>
      <c r="D757" s="93" t="str">
        <f>IF($I$1&lt;&gt;"y", "", IF(C758="", "", IFERROR(LOOKUP(2,1/(COUNTIF($D$2:D756,mergednames)=0),mergednames), "")))</f>
        <v/>
      </c>
      <c r="E757" s="93" t="str">
        <f t="shared" si="34"/>
        <v/>
      </c>
      <c r="F757" s="93" t="str">
        <f>IF($I$1&lt;&gt;"y", "", IF(A758="", "", IFERROR(LOOKUP(2,1/(COUNTIF($F$2:F756,get_country)=0),get_country), "")))</f>
        <v/>
      </c>
      <c r="G757" s="93" t="str">
        <f t="shared" si="33"/>
        <v/>
      </c>
      <c r="H757" s="67" t="str">
        <f t="array" aca="1" ref="H757" ca="1">IF($I$1&lt;&gt;"y", "", IFERROR(INDEX(countrylistsize,MATCH(SMALL(NOT(countrylistsize="")*IF(ISNUMBER(countrylistsize),COUNTIF(countrylistsize,"&lt;="&amp;countrylistsize),COUNTIF(countrylistsize,"&lt;="&amp;countrylistsize)+SUM(ISNUMBER(countrylistsize))),ROWS(F$3:F757)+SUM(ISBLANK(countrylistsize))),NOT(countrylistsize="")*IF(ISNUMBER(countrylistsize),COUNTIF(countrylistsize,"&lt;="&amp;countrylistsize),COUNTIF(countrylistsize,"&lt;="&amp;countrylistsize)+SUM(ISNUMBER(countrylistsize))),0)), ""))</f>
        <v/>
      </c>
      <c r="I757" s="70"/>
      <c r="J757" s="67" t="str">
        <f t="array" aca="1" ref="J757" ca="1">IF($I$1&lt;&gt;"y", "", IFERROR(INDEX(admin1listsize,MATCH(SMALL(NOT(admin1listsize="")*IF(ISNUMBER(admin1listsize),COUNTIF(admin1listsize,"&lt;="&amp;admin1listsize),COUNTIF(admin1listsize,"&lt;="&amp;admin1listsize)+SUM(ISNUMBER(admin1listsize))),ROWS(D$3:D757)+SUM(ISBLANK(admin1listsize))),NOT(admin1listsize="")*IF(ISNUMBER(admin1listsize),COUNTIF(admin1listsize,"&lt;="&amp;admin1listsize),COUNTIF(admin1listsize,"&lt;="&amp;admin1listsize)+SUM(ISNUMBER(admin1listsize))),0)), ""))</f>
        <v/>
      </c>
      <c r="K757" s="71"/>
    </row>
    <row r="758" spans="1:11" s="1" customFormat="1" x14ac:dyDescent="0.25">
      <c r="A758" s="93" t="str">
        <f>IF($I$1&lt;&gt;"y", "", IF(ISBLANK(DATA!D759),"",IF(ISBLANK(DATA!K759),"NO DATA",DATA!K759)))</f>
        <v/>
      </c>
      <c r="B758" s="93" t="str">
        <f>IF($I$1&lt;&gt;"y", "",IF(ISBLANK(DATA!D759),"", IF(ISBLANK(DATA!L759),"NO DATA",DATA!L759)))</f>
        <v/>
      </c>
      <c r="C758" s="93" t="str">
        <f t="shared" si="35"/>
        <v/>
      </c>
      <c r="D758" s="93" t="str">
        <f>IF($I$1&lt;&gt;"y", "", IF(C759="", "", IFERROR(LOOKUP(2,1/(COUNTIF($D$2:D757,mergednames)=0),mergednames), "")))</f>
        <v/>
      </c>
      <c r="E758" s="93" t="str">
        <f t="shared" si="34"/>
        <v/>
      </c>
      <c r="F758" s="93" t="str">
        <f>IF($I$1&lt;&gt;"y", "", IF(A759="", "", IFERROR(LOOKUP(2,1/(COUNTIF($F$2:F757,get_country)=0),get_country), "")))</f>
        <v/>
      </c>
      <c r="G758" s="93" t="str">
        <f t="shared" si="33"/>
        <v/>
      </c>
      <c r="H758" s="67" t="str">
        <f t="array" aca="1" ref="H758" ca="1">IF($I$1&lt;&gt;"y", "", IFERROR(INDEX(countrylistsize,MATCH(SMALL(NOT(countrylistsize="")*IF(ISNUMBER(countrylistsize),COUNTIF(countrylistsize,"&lt;="&amp;countrylistsize),COUNTIF(countrylistsize,"&lt;="&amp;countrylistsize)+SUM(ISNUMBER(countrylistsize))),ROWS(F$3:F758)+SUM(ISBLANK(countrylistsize))),NOT(countrylistsize="")*IF(ISNUMBER(countrylistsize),COUNTIF(countrylistsize,"&lt;="&amp;countrylistsize),COUNTIF(countrylistsize,"&lt;="&amp;countrylistsize)+SUM(ISNUMBER(countrylistsize))),0)), ""))</f>
        <v/>
      </c>
      <c r="I758" s="70"/>
      <c r="J758" s="67" t="str">
        <f t="array" aca="1" ref="J758" ca="1">IF($I$1&lt;&gt;"y", "", IFERROR(INDEX(admin1listsize,MATCH(SMALL(NOT(admin1listsize="")*IF(ISNUMBER(admin1listsize),COUNTIF(admin1listsize,"&lt;="&amp;admin1listsize),COUNTIF(admin1listsize,"&lt;="&amp;admin1listsize)+SUM(ISNUMBER(admin1listsize))),ROWS(D$3:D758)+SUM(ISBLANK(admin1listsize))),NOT(admin1listsize="")*IF(ISNUMBER(admin1listsize),COUNTIF(admin1listsize,"&lt;="&amp;admin1listsize),COUNTIF(admin1listsize,"&lt;="&amp;admin1listsize)+SUM(ISNUMBER(admin1listsize))),0)), ""))</f>
        <v/>
      </c>
      <c r="K758" s="71"/>
    </row>
    <row r="759" spans="1:11" s="1" customFormat="1" x14ac:dyDescent="0.25">
      <c r="A759" s="93" t="str">
        <f>IF($I$1&lt;&gt;"y", "", IF(ISBLANK(DATA!D760),"",IF(ISBLANK(DATA!K760),"NO DATA",DATA!K760)))</f>
        <v/>
      </c>
      <c r="B759" s="93" t="str">
        <f>IF($I$1&lt;&gt;"y", "",IF(ISBLANK(DATA!D760),"", IF(ISBLANK(DATA!L760),"NO DATA",DATA!L760)))</f>
        <v/>
      </c>
      <c r="C759" s="93" t="str">
        <f t="shared" si="35"/>
        <v/>
      </c>
      <c r="D759" s="93" t="str">
        <f>IF($I$1&lt;&gt;"y", "", IF(C760="", "", IFERROR(LOOKUP(2,1/(COUNTIF($D$2:D758,mergednames)=0),mergednames), "")))</f>
        <v/>
      </c>
      <c r="E759" s="93" t="str">
        <f t="shared" si="34"/>
        <v/>
      </c>
      <c r="F759" s="93" t="str">
        <f>IF($I$1&lt;&gt;"y", "", IF(A760="", "", IFERROR(LOOKUP(2,1/(COUNTIF($F$2:F758,get_country)=0),get_country), "")))</f>
        <v/>
      </c>
      <c r="G759" s="93" t="str">
        <f t="shared" si="33"/>
        <v/>
      </c>
      <c r="H759" s="67" t="str">
        <f t="array" aca="1" ref="H759" ca="1">IF($I$1&lt;&gt;"y", "", IFERROR(INDEX(countrylistsize,MATCH(SMALL(NOT(countrylistsize="")*IF(ISNUMBER(countrylistsize),COUNTIF(countrylistsize,"&lt;="&amp;countrylistsize),COUNTIF(countrylistsize,"&lt;="&amp;countrylistsize)+SUM(ISNUMBER(countrylistsize))),ROWS(F$3:F759)+SUM(ISBLANK(countrylistsize))),NOT(countrylistsize="")*IF(ISNUMBER(countrylistsize),COUNTIF(countrylistsize,"&lt;="&amp;countrylistsize),COUNTIF(countrylistsize,"&lt;="&amp;countrylistsize)+SUM(ISNUMBER(countrylistsize))),0)), ""))</f>
        <v/>
      </c>
      <c r="I759" s="70"/>
      <c r="J759" s="67" t="str">
        <f t="array" aca="1" ref="J759" ca="1">IF($I$1&lt;&gt;"y", "", IFERROR(INDEX(admin1listsize,MATCH(SMALL(NOT(admin1listsize="")*IF(ISNUMBER(admin1listsize),COUNTIF(admin1listsize,"&lt;="&amp;admin1listsize),COUNTIF(admin1listsize,"&lt;="&amp;admin1listsize)+SUM(ISNUMBER(admin1listsize))),ROWS(D$3:D759)+SUM(ISBLANK(admin1listsize))),NOT(admin1listsize="")*IF(ISNUMBER(admin1listsize),COUNTIF(admin1listsize,"&lt;="&amp;admin1listsize),COUNTIF(admin1listsize,"&lt;="&amp;admin1listsize)+SUM(ISNUMBER(admin1listsize))),0)), ""))</f>
        <v/>
      </c>
      <c r="K759" s="71"/>
    </row>
    <row r="760" spans="1:11" s="1" customFormat="1" x14ac:dyDescent="0.25">
      <c r="A760" s="93" t="str">
        <f>IF($I$1&lt;&gt;"y", "", IF(ISBLANK(DATA!D761),"",IF(ISBLANK(DATA!K761),"NO DATA",DATA!K761)))</f>
        <v/>
      </c>
      <c r="B760" s="93" t="str">
        <f>IF($I$1&lt;&gt;"y", "",IF(ISBLANK(DATA!D761),"", IF(ISBLANK(DATA!L761),"NO DATA",DATA!L761)))</f>
        <v/>
      </c>
      <c r="C760" s="93" t="str">
        <f t="shared" si="35"/>
        <v/>
      </c>
      <c r="D760" s="93" t="str">
        <f>IF($I$1&lt;&gt;"y", "", IF(C761="", "", IFERROR(LOOKUP(2,1/(COUNTIF($D$2:D759,mergednames)=0),mergednames), "")))</f>
        <v/>
      </c>
      <c r="E760" s="93" t="str">
        <f t="shared" si="34"/>
        <v/>
      </c>
      <c r="F760" s="93" t="str">
        <f>IF($I$1&lt;&gt;"y", "", IF(A761="", "", IFERROR(LOOKUP(2,1/(COUNTIF($F$2:F759,get_country)=0),get_country), "")))</f>
        <v/>
      </c>
      <c r="G760" s="93" t="str">
        <f t="shared" si="33"/>
        <v/>
      </c>
      <c r="H760" s="67" t="str">
        <f t="array" aca="1" ref="H760" ca="1">IF($I$1&lt;&gt;"y", "", IFERROR(INDEX(countrylistsize,MATCH(SMALL(NOT(countrylistsize="")*IF(ISNUMBER(countrylistsize),COUNTIF(countrylistsize,"&lt;="&amp;countrylistsize),COUNTIF(countrylistsize,"&lt;="&amp;countrylistsize)+SUM(ISNUMBER(countrylistsize))),ROWS(F$3:F760)+SUM(ISBLANK(countrylistsize))),NOT(countrylistsize="")*IF(ISNUMBER(countrylistsize),COUNTIF(countrylistsize,"&lt;="&amp;countrylistsize),COUNTIF(countrylistsize,"&lt;="&amp;countrylistsize)+SUM(ISNUMBER(countrylistsize))),0)), ""))</f>
        <v/>
      </c>
      <c r="I760" s="70"/>
      <c r="J760" s="67" t="str">
        <f t="array" aca="1" ref="J760" ca="1">IF($I$1&lt;&gt;"y", "", IFERROR(INDEX(admin1listsize,MATCH(SMALL(NOT(admin1listsize="")*IF(ISNUMBER(admin1listsize),COUNTIF(admin1listsize,"&lt;="&amp;admin1listsize),COUNTIF(admin1listsize,"&lt;="&amp;admin1listsize)+SUM(ISNUMBER(admin1listsize))),ROWS(D$3:D760)+SUM(ISBLANK(admin1listsize))),NOT(admin1listsize="")*IF(ISNUMBER(admin1listsize),COUNTIF(admin1listsize,"&lt;="&amp;admin1listsize),COUNTIF(admin1listsize,"&lt;="&amp;admin1listsize)+SUM(ISNUMBER(admin1listsize))),0)), ""))</f>
        <v/>
      </c>
      <c r="K760" s="71"/>
    </row>
    <row r="761" spans="1:11" s="1" customFormat="1" x14ac:dyDescent="0.25">
      <c r="A761" s="93" t="str">
        <f>IF($I$1&lt;&gt;"y", "", IF(ISBLANK(DATA!D762),"",IF(ISBLANK(DATA!K762),"NO DATA",DATA!K762)))</f>
        <v/>
      </c>
      <c r="B761" s="93" t="str">
        <f>IF($I$1&lt;&gt;"y", "",IF(ISBLANK(DATA!D762),"", IF(ISBLANK(DATA!L762),"NO DATA",DATA!L762)))</f>
        <v/>
      </c>
      <c r="C761" s="93" t="str">
        <f t="shared" si="35"/>
        <v/>
      </c>
      <c r="D761" s="93" t="str">
        <f>IF($I$1&lt;&gt;"y", "", IF(C762="", "", IFERROR(LOOKUP(2,1/(COUNTIF($D$2:D760,mergednames)=0),mergednames), "")))</f>
        <v/>
      </c>
      <c r="E761" s="93" t="str">
        <f t="shared" si="34"/>
        <v/>
      </c>
      <c r="F761" s="93" t="str">
        <f>IF($I$1&lt;&gt;"y", "", IF(A762="", "", IFERROR(LOOKUP(2,1/(COUNTIF($F$2:F760,get_country)=0),get_country), "")))</f>
        <v/>
      </c>
      <c r="G761" s="93" t="str">
        <f t="shared" si="33"/>
        <v/>
      </c>
      <c r="H761" s="67" t="str">
        <f t="array" aca="1" ref="H761" ca="1">IF($I$1&lt;&gt;"y", "", IFERROR(INDEX(countrylistsize,MATCH(SMALL(NOT(countrylistsize="")*IF(ISNUMBER(countrylistsize),COUNTIF(countrylistsize,"&lt;="&amp;countrylistsize),COUNTIF(countrylistsize,"&lt;="&amp;countrylistsize)+SUM(ISNUMBER(countrylistsize))),ROWS(F$3:F761)+SUM(ISBLANK(countrylistsize))),NOT(countrylistsize="")*IF(ISNUMBER(countrylistsize),COUNTIF(countrylistsize,"&lt;="&amp;countrylistsize),COUNTIF(countrylistsize,"&lt;="&amp;countrylistsize)+SUM(ISNUMBER(countrylistsize))),0)), ""))</f>
        <v/>
      </c>
      <c r="I761" s="70"/>
      <c r="J761" s="67" t="str">
        <f t="array" aca="1" ref="J761" ca="1">IF($I$1&lt;&gt;"y", "", IFERROR(INDEX(admin1listsize,MATCH(SMALL(NOT(admin1listsize="")*IF(ISNUMBER(admin1listsize),COUNTIF(admin1listsize,"&lt;="&amp;admin1listsize),COUNTIF(admin1listsize,"&lt;="&amp;admin1listsize)+SUM(ISNUMBER(admin1listsize))),ROWS(D$3:D761)+SUM(ISBLANK(admin1listsize))),NOT(admin1listsize="")*IF(ISNUMBER(admin1listsize),COUNTIF(admin1listsize,"&lt;="&amp;admin1listsize),COUNTIF(admin1listsize,"&lt;="&amp;admin1listsize)+SUM(ISNUMBER(admin1listsize))),0)), ""))</f>
        <v/>
      </c>
      <c r="K761" s="71"/>
    </row>
    <row r="762" spans="1:11" s="1" customFormat="1" x14ac:dyDescent="0.25">
      <c r="A762" s="93" t="str">
        <f>IF($I$1&lt;&gt;"y", "", IF(ISBLANK(DATA!D763),"",IF(ISBLANK(DATA!K763),"NO DATA",DATA!K763)))</f>
        <v/>
      </c>
      <c r="B762" s="93" t="str">
        <f>IF($I$1&lt;&gt;"y", "",IF(ISBLANK(DATA!D763),"", IF(ISBLANK(DATA!L763),"NO DATA",DATA!L763)))</f>
        <v/>
      </c>
      <c r="C762" s="93" t="str">
        <f t="shared" si="35"/>
        <v/>
      </c>
      <c r="D762" s="93" t="str">
        <f>IF($I$1&lt;&gt;"y", "", IF(C763="", "", IFERROR(LOOKUP(2,1/(COUNTIF($D$2:D761,mergednames)=0),mergednames), "")))</f>
        <v/>
      </c>
      <c r="E762" s="93" t="str">
        <f t="shared" si="34"/>
        <v/>
      </c>
      <c r="F762" s="93" t="str">
        <f>IF($I$1&lt;&gt;"y", "", IF(A763="", "", IFERROR(LOOKUP(2,1/(COUNTIF($F$2:F761,get_country)=0),get_country), "")))</f>
        <v/>
      </c>
      <c r="G762" s="93" t="str">
        <f t="shared" si="33"/>
        <v/>
      </c>
      <c r="H762" s="67" t="str">
        <f t="array" aca="1" ref="H762" ca="1">IF($I$1&lt;&gt;"y", "", IFERROR(INDEX(countrylistsize,MATCH(SMALL(NOT(countrylistsize="")*IF(ISNUMBER(countrylistsize),COUNTIF(countrylistsize,"&lt;="&amp;countrylistsize),COUNTIF(countrylistsize,"&lt;="&amp;countrylistsize)+SUM(ISNUMBER(countrylistsize))),ROWS(F$3:F762)+SUM(ISBLANK(countrylistsize))),NOT(countrylistsize="")*IF(ISNUMBER(countrylistsize),COUNTIF(countrylistsize,"&lt;="&amp;countrylistsize),COUNTIF(countrylistsize,"&lt;="&amp;countrylistsize)+SUM(ISNUMBER(countrylistsize))),0)), ""))</f>
        <v/>
      </c>
      <c r="I762" s="70"/>
      <c r="J762" s="67" t="str">
        <f t="array" aca="1" ref="J762" ca="1">IF($I$1&lt;&gt;"y", "", IFERROR(INDEX(admin1listsize,MATCH(SMALL(NOT(admin1listsize="")*IF(ISNUMBER(admin1listsize),COUNTIF(admin1listsize,"&lt;="&amp;admin1listsize),COUNTIF(admin1listsize,"&lt;="&amp;admin1listsize)+SUM(ISNUMBER(admin1listsize))),ROWS(D$3:D762)+SUM(ISBLANK(admin1listsize))),NOT(admin1listsize="")*IF(ISNUMBER(admin1listsize),COUNTIF(admin1listsize,"&lt;="&amp;admin1listsize),COUNTIF(admin1listsize,"&lt;="&amp;admin1listsize)+SUM(ISNUMBER(admin1listsize))),0)), ""))</f>
        <v/>
      </c>
      <c r="K762" s="71"/>
    </row>
    <row r="763" spans="1:11" s="1" customFormat="1" x14ac:dyDescent="0.25">
      <c r="A763" s="93" t="str">
        <f>IF($I$1&lt;&gt;"y", "", IF(ISBLANK(DATA!D764),"",IF(ISBLANK(DATA!K764),"NO DATA",DATA!K764)))</f>
        <v/>
      </c>
      <c r="B763" s="93" t="str">
        <f>IF($I$1&lt;&gt;"y", "",IF(ISBLANK(DATA!D764),"", IF(ISBLANK(DATA!L764),"NO DATA",DATA!L764)))</f>
        <v/>
      </c>
      <c r="C763" s="93" t="str">
        <f t="shared" si="35"/>
        <v/>
      </c>
      <c r="D763" s="93" t="str">
        <f>IF($I$1&lt;&gt;"y", "", IF(C764="", "", IFERROR(LOOKUP(2,1/(COUNTIF($D$2:D762,mergednames)=0),mergednames), "")))</f>
        <v/>
      </c>
      <c r="E763" s="93" t="str">
        <f t="shared" si="34"/>
        <v/>
      </c>
      <c r="F763" s="93" t="str">
        <f>IF($I$1&lt;&gt;"y", "", IF(A764="", "", IFERROR(LOOKUP(2,1/(COUNTIF($F$2:F762,get_country)=0),get_country), "")))</f>
        <v/>
      </c>
      <c r="G763" s="93" t="str">
        <f t="shared" si="33"/>
        <v/>
      </c>
      <c r="H763" s="67" t="str">
        <f t="array" aca="1" ref="H763" ca="1">IF($I$1&lt;&gt;"y", "", IFERROR(INDEX(countrylistsize,MATCH(SMALL(NOT(countrylistsize="")*IF(ISNUMBER(countrylistsize),COUNTIF(countrylistsize,"&lt;="&amp;countrylistsize),COUNTIF(countrylistsize,"&lt;="&amp;countrylistsize)+SUM(ISNUMBER(countrylistsize))),ROWS(F$3:F763)+SUM(ISBLANK(countrylistsize))),NOT(countrylistsize="")*IF(ISNUMBER(countrylistsize),COUNTIF(countrylistsize,"&lt;="&amp;countrylistsize),COUNTIF(countrylistsize,"&lt;="&amp;countrylistsize)+SUM(ISNUMBER(countrylistsize))),0)), ""))</f>
        <v/>
      </c>
      <c r="I763" s="70"/>
      <c r="J763" s="67" t="str">
        <f t="array" aca="1" ref="J763" ca="1">IF($I$1&lt;&gt;"y", "", IFERROR(INDEX(admin1listsize,MATCH(SMALL(NOT(admin1listsize="")*IF(ISNUMBER(admin1listsize),COUNTIF(admin1listsize,"&lt;="&amp;admin1listsize),COUNTIF(admin1listsize,"&lt;="&amp;admin1listsize)+SUM(ISNUMBER(admin1listsize))),ROWS(D$3:D763)+SUM(ISBLANK(admin1listsize))),NOT(admin1listsize="")*IF(ISNUMBER(admin1listsize),COUNTIF(admin1listsize,"&lt;="&amp;admin1listsize),COUNTIF(admin1listsize,"&lt;="&amp;admin1listsize)+SUM(ISNUMBER(admin1listsize))),0)), ""))</f>
        <v/>
      </c>
      <c r="K763" s="71"/>
    </row>
    <row r="764" spans="1:11" s="1" customFormat="1" x14ac:dyDescent="0.25">
      <c r="A764" s="93" t="str">
        <f>IF($I$1&lt;&gt;"y", "", IF(ISBLANK(DATA!D765),"",IF(ISBLANK(DATA!K765),"NO DATA",DATA!K765)))</f>
        <v/>
      </c>
      <c r="B764" s="93" t="str">
        <f>IF($I$1&lt;&gt;"y", "",IF(ISBLANK(DATA!D765),"", IF(ISBLANK(DATA!L765),"NO DATA",DATA!L765)))</f>
        <v/>
      </c>
      <c r="C764" s="93" t="str">
        <f t="shared" si="35"/>
        <v/>
      </c>
      <c r="D764" s="93" t="str">
        <f>IF($I$1&lt;&gt;"y", "", IF(C765="", "", IFERROR(LOOKUP(2,1/(COUNTIF($D$2:D763,mergednames)=0),mergednames), "")))</f>
        <v/>
      </c>
      <c r="E764" s="93" t="str">
        <f t="shared" si="34"/>
        <v/>
      </c>
      <c r="F764" s="93" t="str">
        <f>IF($I$1&lt;&gt;"y", "", IF(A765="", "", IFERROR(LOOKUP(2,1/(COUNTIF($F$2:F763,get_country)=0),get_country), "")))</f>
        <v/>
      </c>
      <c r="G764" s="93" t="str">
        <f t="shared" si="33"/>
        <v/>
      </c>
      <c r="H764" s="67" t="str">
        <f t="array" aca="1" ref="H764" ca="1">IF($I$1&lt;&gt;"y", "", IFERROR(INDEX(countrylistsize,MATCH(SMALL(NOT(countrylistsize="")*IF(ISNUMBER(countrylistsize),COUNTIF(countrylistsize,"&lt;="&amp;countrylistsize),COUNTIF(countrylistsize,"&lt;="&amp;countrylistsize)+SUM(ISNUMBER(countrylistsize))),ROWS(F$3:F764)+SUM(ISBLANK(countrylistsize))),NOT(countrylistsize="")*IF(ISNUMBER(countrylistsize),COUNTIF(countrylistsize,"&lt;="&amp;countrylistsize),COUNTIF(countrylistsize,"&lt;="&amp;countrylistsize)+SUM(ISNUMBER(countrylistsize))),0)), ""))</f>
        <v/>
      </c>
      <c r="I764" s="70"/>
      <c r="J764" s="67" t="str">
        <f t="array" aca="1" ref="J764" ca="1">IF($I$1&lt;&gt;"y", "", IFERROR(INDEX(admin1listsize,MATCH(SMALL(NOT(admin1listsize="")*IF(ISNUMBER(admin1listsize),COUNTIF(admin1listsize,"&lt;="&amp;admin1listsize),COUNTIF(admin1listsize,"&lt;="&amp;admin1listsize)+SUM(ISNUMBER(admin1listsize))),ROWS(D$3:D764)+SUM(ISBLANK(admin1listsize))),NOT(admin1listsize="")*IF(ISNUMBER(admin1listsize),COUNTIF(admin1listsize,"&lt;="&amp;admin1listsize),COUNTIF(admin1listsize,"&lt;="&amp;admin1listsize)+SUM(ISNUMBER(admin1listsize))),0)), ""))</f>
        <v/>
      </c>
      <c r="K764" s="71"/>
    </row>
    <row r="765" spans="1:11" s="1" customFormat="1" x14ac:dyDescent="0.25">
      <c r="A765" s="93" t="str">
        <f>IF($I$1&lt;&gt;"y", "", IF(ISBLANK(DATA!D766),"",IF(ISBLANK(DATA!K766),"NO DATA",DATA!K766)))</f>
        <v/>
      </c>
      <c r="B765" s="93" t="str">
        <f>IF($I$1&lt;&gt;"y", "",IF(ISBLANK(DATA!D766),"", IF(ISBLANK(DATA!L766),"NO DATA",DATA!L766)))</f>
        <v/>
      </c>
      <c r="C765" s="93" t="str">
        <f t="shared" si="35"/>
        <v/>
      </c>
      <c r="D765" s="93" t="str">
        <f>IF($I$1&lt;&gt;"y", "", IF(C766="", "", IFERROR(LOOKUP(2,1/(COUNTIF($D$2:D764,mergednames)=0),mergednames), "")))</f>
        <v/>
      </c>
      <c r="E765" s="93" t="str">
        <f t="shared" si="34"/>
        <v/>
      </c>
      <c r="F765" s="93" t="str">
        <f>IF($I$1&lt;&gt;"y", "", IF(A766="", "", IFERROR(LOOKUP(2,1/(COUNTIF($F$2:F764,get_country)=0),get_country), "")))</f>
        <v/>
      </c>
      <c r="G765" s="93" t="str">
        <f t="shared" si="33"/>
        <v/>
      </c>
      <c r="H765" s="67" t="str">
        <f t="array" aca="1" ref="H765" ca="1">IF($I$1&lt;&gt;"y", "", IFERROR(INDEX(countrylistsize,MATCH(SMALL(NOT(countrylistsize="")*IF(ISNUMBER(countrylistsize),COUNTIF(countrylistsize,"&lt;="&amp;countrylistsize),COUNTIF(countrylistsize,"&lt;="&amp;countrylistsize)+SUM(ISNUMBER(countrylistsize))),ROWS(F$3:F765)+SUM(ISBLANK(countrylistsize))),NOT(countrylistsize="")*IF(ISNUMBER(countrylistsize),COUNTIF(countrylistsize,"&lt;="&amp;countrylistsize),COUNTIF(countrylistsize,"&lt;="&amp;countrylistsize)+SUM(ISNUMBER(countrylistsize))),0)), ""))</f>
        <v/>
      </c>
      <c r="I765" s="70"/>
      <c r="J765" s="67" t="str">
        <f t="array" aca="1" ref="J765" ca="1">IF($I$1&lt;&gt;"y", "", IFERROR(INDEX(admin1listsize,MATCH(SMALL(NOT(admin1listsize="")*IF(ISNUMBER(admin1listsize),COUNTIF(admin1listsize,"&lt;="&amp;admin1listsize),COUNTIF(admin1listsize,"&lt;="&amp;admin1listsize)+SUM(ISNUMBER(admin1listsize))),ROWS(D$3:D765)+SUM(ISBLANK(admin1listsize))),NOT(admin1listsize="")*IF(ISNUMBER(admin1listsize),COUNTIF(admin1listsize,"&lt;="&amp;admin1listsize),COUNTIF(admin1listsize,"&lt;="&amp;admin1listsize)+SUM(ISNUMBER(admin1listsize))),0)), ""))</f>
        <v/>
      </c>
      <c r="K765" s="71"/>
    </row>
    <row r="766" spans="1:11" s="1" customFormat="1" x14ac:dyDescent="0.25">
      <c r="A766" s="93" t="str">
        <f>IF($I$1&lt;&gt;"y", "", IF(ISBLANK(DATA!D767),"",IF(ISBLANK(DATA!K767),"NO DATA",DATA!K767)))</f>
        <v/>
      </c>
      <c r="B766" s="93" t="str">
        <f>IF($I$1&lt;&gt;"y", "",IF(ISBLANK(DATA!D767),"", IF(ISBLANK(DATA!L767),"NO DATA",DATA!L767)))</f>
        <v/>
      </c>
      <c r="C766" s="93" t="str">
        <f t="shared" si="35"/>
        <v/>
      </c>
      <c r="D766" s="93" t="str">
        <f>IF($I$1&lt;&gt;"y", "", IF(C767="", "", IFERROR(LOOKUP(2,1/(COUNTIF($D$2:D765,mergednames)=0),mergednames), "")))</f>
        <v/>
      </c>
      <c r="E766" s="93" t="str">
        <f t="shared" si="34"/>
        <v/>
      </c>
      <c r="F766" s="93" t="str">
        <f>IF($I$1&lt;&gt;"y", "", IF(A767="", "", IFERROR(LOOKUP(2,1/(COUNTIF($F$2:F765,get_country)=0),get_country), "")))</f>
        <v/>
      </c>
      <c r="G766" s="93" t="str">
        <f t="shared" si="33"/>
        <v/>
      </c>
      <c r="H766" s="67" t="str">
        <f t="array" aca="1" ref="H766" ca="1">IF($I$1&lt;&gt;"y", "", IFERROR(INDEX(countrylistsize,MATCH(SMALL(NOT(countrylistsize="")*IF(ISNUMBER(countrylistsize),COUNTIF(countrylistsize,"&lt;="&amp;countrylistsize),COUNTIF(countrylistsize,"&lt;="&amp;countrylistsize)+SUM(ISNUMBER(countrylistsize))),ROWS(F$3:F766)+SUM(ISBLANK(countrylistsize))),NOT(countrylistsize="")*IF(ISNUMBER(countrylistsize),COUNTIF(countrylistsize,"&lt;="&amp;countrylistsize),COUNTIF(countrylistsize,"&lt;="&amp;countrylistsize)+SUM(ISNUMBER(countrylistsize))),0)), ""))</f>
        <v/>
      </c>
      <c r="I766" s="70"/>
      <c r="J766" s="67" t="str">
        <f t="array" aca="1" ref="J766" ca="1">IF($I$1&lt;&gt;"y", "", IFERROR(INDEX(admin1listsize,MATCH(SMALL(NOT(admin1listsize="")*IF(ISNUMBER(admin1listsize),COUNTIF(admin1listsize,"&lt;="&amp;admin1listsize),COUNTIF(admin1listsize,"&lt;="&amp;admin1listsize)+SUM(ISNUMBER(admin1listsize))),ROWS(D$3:D766)+SUM(ISBLANK(admin1listsize))),NOT(admin1listsize="")*IF(ISNUMBER(admin1listsize),COUNTIF(admin1listsize,"&lt;="&amp;admin1listsize),COUNTIF(admin1listsize,"&lt;="&amp;admin1listsize)+SUM(ISNUMBER(admin1listsize))),0)), ""))</f>
        <v/>
      </c>
      <c r="K766" s="71"/>
    </row>
    <row r="767" spans="1:11" s="1" customFormat="1" x14ac:dyDescent="0.25">
      <c r="A767" s="93" t="str">
        <f>IF($I$1&lt;&gt;"y", "", IF(ISBLANK(DATA!D768),"",IF(ISBLANK(DATA!K768),"NO DATA",DATA!K768)))</f>
        <v/>
      </c>
      <c r="B767" s="93" t="str">
        <f>IF($I$1&lt;&gt;"y", "",IF(ISBLANK(DATA!D768),"", IF(ISBLANK(DATA!L768),"NO DATA",DATA!L768)))</f>
        <v/>
      </c>
      <c r="C767" s="93" t="str">
        <f t="shared" si="35"/>
        <v/>
      </c>
      <c r="D767" s="93" t="str">
        <f>IF($I$1&lt;&gt;"y", "", IF(C768="", "", IFERROR(LOOKUP(2,1/(COUNTIF($D$2:D766,mergednames)=0),mergednames), "")))</f>
        <v/>
      </c>
      <c r="E767" s="93" t="str">
        <f t="shared" si="34"/>
        <v/>
      </c>
      <c r="F767" s="93" t="str">
        <f>IF($I$1&lt;&gt;"y", "", IF(A768="", "", IFERROR(LOOKUP(2,1/(COUNTIF($F$2:F766,get_country)=0),get_country), "")))</f>
        <v/>
      </c>
      <c r="G767" s="93" t="str">
        <f t="shared" si="33"/>
        <v/>
      </c>
      <c r="H767" s="67" t="str">
        <f t="array" aca="1" ref="H767" ca="1">IF($I$1&lt;&gt;"y", "", IFERROR(INDEX(countrylistsize,MATCH(SMALL(NOT(countrylistsize="")*IF(ISNUMBER(countrylistsize),COUNTIF(countrylistsize,"&lt;="&amp;countrylistsize),COUNTIF(countrylistsize,"&lt;="&amp;countrylistsize)+SUM(ISNUMBER(countrylistsize))),ROWS(F$3:F767)+SUM(ISBLANK(countrylistsize))),NOT(countrylistsize="")*IF(ISNUMBER(countrylistsize),COUNTIF(countrylistsize,"&lt;="&amp;countrylistsize),COUNTIF(countrylistsize,"&lt;="&amp;countrylistsize)+SUM(ISNUMBER(countrylistsize))),0)), ""))</f>
        <v/>
      </c>
      <c r="I767" s="70"/>
      <c r="J767" s="67" t="str">
        <f t="array" aca="1" ref="J767" ca="1">IF($I$1&lt;&gt;"y", "", IFERROR(INDEX(admin1listsize,MATCH(SMALL(NOT(admin1listsize="")*IF(ISNUMBER(admin1listsize),COUNTIF(admin1listsize,"&lt;="&amp;admin1listsize),COUNTIF(admin1listsize,"&lt;="&amp;admin1listsize)+SUM(ISNUMBER(admin1listsize))),ROWS(D$3:D767)+SUM(ISBLANK(admin1listsize))),NOT(admin1listsize="")*IF(ISNUMBER(admin1listsize),COUNTIF(admin1listsize,"&lt;="&amp;admin1listsize),COUNTIF(admin1listsize,"&lt;="&amp;admin1listsize)+SUM(ISNUMBER(admin1listsize))),0)), ""))</f>
        <v/>
      </c>
      <c r="K767" s="71"/>
    </row>
    <row r="768" spans="1:11" s="1" customFormat="1" x14ac:dyDescent="0.25">
      <c r="A768" s="93" t="str">
        <f>IF($I$1&lt;&gt;"y", "", IF(ISBLANK(DATA!D769),"",IF(ISBLANK(DATA!K769),"NO DATA",DATA!K769)))</f>
        <v/>
      </c>
      <c r="B768" s="93" t="str">
        <f>IF($I$1&lt;&gt;"y", "",IF(ISBLANK(DATA!D769),"", IF(ISBLANK(DATA!L769),"NO DATA",DATA!L769)))</f>
        <v/>
      </c>
      <c r="C768" s="93" t="str">
        <f t="shared" si="35"/>
        <v/>
      </c>
      <c r="D768" s="93" t="str">
        <f>IF($I$1&lt;&gt;"y", "", IF(C769="", "", IFERROR(LOOKUP(2,1/(COUNTIF($D$2:D767,mergednames)=0),mergednames), "")))</f>
        <v/>
      </c>
      <c r="E768" s="93" t="str">
        <f t="shared" si="34"/>
        <v/>
      </c>
      <c r="F768" s="93" t="str">
        <f>IF($I$1&lt;&gt;"y", "", IF(A769="", "", IFERROR(LOOKUP(2,1/(COUNTIF($F$2:F767,get_country)=0),get_country), "")))</f>
        <v/>
      </c>
      <c r="G768" s="93" t="str">
        <f t="shared" si="33"/>
        <v/>
      </c>
      <c r="H768" s="67" t="str">
        <f t="array" aca="1" ref="H768" ca="1">IF($I$1&lt;&gt;"y", "", IFERROR(INDEX(countrylistsize,MATCH(SMALL(NOT(countrylistsize="")*IF(ISNUMBER(countrylistsize),COUNTIF(countrylistsize,"&lt;="&amp;countrylistsize),COUNTIF(countrylistsize,"&lt;="&amp;countrylistsize)+SUM(ISNUMBER(countrylistsize))),ROWS(F$3:F768)+SUM(ISBLANK(countrylistsize))),NOT(countrylistsize="")*IF(ISNUMBER(countrylistsize),COUNTIF(countrylistsize,"&lt;="&amp;countrylistsize),COUNTIF(countrylistsize,"&lt;="&amp;countrylistsize)+SUM(ISNUMBER(countrylistsize))),0)), ""))</f>
        <v/>
      </c>
      <c r="I768" s="70"/>
      <c r="J768" s="67" t="str">
        <f t="array" aca="1" ref="J768" ca="1">IF($I$1&lt;&gt;"y", "", IFERROR(INDEX(admin1listsize,MATCH(SMALL(NOT(admin1listsize="")*IF(ISNUMBER(admin1listsize),COUNTIF(admin1listsize,"&lt;="&amp;admin1listsize),COUNTIF(admin1listsize,"&lt;="&amp;admin1listsize)+SUM(ISNUMBER(admin1listsize))),ROWS(D$3:D768)+SUM(ISBLANK(admin1listsize))),NOT(admin1listsize="")*IF(ISNUMBER(admin1listsize),COUNTIF(admin1listsize,"&lt;="&amp;admin1listsize),COUNTIF(admin1listsize,"&lt;="&amp;admin1listsize)+SUM(ISNUMBER(admin1listsize))),0)), ""))</f>
        <v/>
      </c>
      <c r="K768" s="71"/>
    </row>
    <row r="769" spans="1:11" s="1" customFormat="1" x14ac:dyDescent="0.25">
      <c r="A769" s="93" t="str">
        <f>IF($I$1&lt;&gt;"y", "", IF(ISBLANK(DATA!D770),"",IF(ISBLANK(DATA!K770),"NO DATA",DATA!K770)))</f>
        <v/>
      </c>
      <c r="B769" s="93" t="str">
        <f>IF($I$1&lt;&gt;"y", "",IF(ISBLANK(DATA!D770),"", IF(ISBLANK(DATA!L770),"NO DATA",DATA!L770)))</f>
        <v/>
      </c>
      <c r="C769" s="93" t="str">
        <f t="shared" si="35"/>
        <v/>
      </c>
      <c r="D769" s="93" t="str">
        <f>IF($I$1&lt;&gt;"y", "", IF(C770="", "", IFERROR(LOOKUP(2,1/(COUNTIF($D$2:D768,mergednames)=0),mergednames), "")))</f>
        <v/>
      </c>
      <c r="E769" s="93" t="str">
        <f t="shared" si="34"/>
        <v/>
      </c>
      <c r="F769" s="93" t="str">
        <f>IF($I$1&lt;&gt;"y", "", IF(A770="", "", IFERROR(LOOKUP(2,1/(COUNTIF($F$2:F768,get_country)=0),get_country), "")))</f>
        <v/>
      </c>
      <c r="G769" s="93" t="str">
        <f t="shared" si="33"/>
        <v/>
      </c>
      <c r="H769" s="67" t="str">
        <f t="array" aca="1" ref="H769" ca="1">IF($I$1&lt;&gt;"y", "", IFERROR(INDEX(countrylistsize,MATCH(SMALL(NOT(countrylistsize="")*IF(ISNUMBER(countrylistsize),COUNTIF(countrylistsize,"&lt;="&amp;countrylistsize),COUNTIF(countrylistsize,"&lt;="&amp;countrylistsize)+SUM(ISNUMBER(countrylistsize))),ROWS(F$3:F769)+SUM(ISBLANK(countrylistsize))),NOT(countrylistsize="")*IF(ISNUMBER(countrylistsize),COUNTIF(countrylistsize,"&lt;="&amp;countrylistsize),COUNTIF(countrylistsize,"&lt;="&amp;countrylistsize)+SUM(ISNUMBER(countrylistsize))),0)), ""))</f>
        <v/>
      </c>
      <c r="I769" s="70"/>
      <c r="J769" s="67" t="str">
        <f t="array" aca="1" ref="J769" ca="1">IF($I$1&lt;&gt;"y", "", IFERROR(INDEX(admin1listsize,MATCH(SMALL(NOT(admin1listsize="")*IF(ISNUMBER(admin1listsize),COUNTIF(admin1listsize,"&lt;="&amp;admin1listsize),COUNTIF(admin1listsize,"&lt;="&amp;admin1listsize)+SUM(ISNUMBER(admin1listsize))),ROWS(D$3:D769)+SUM(ISBLANK(admin1listsize))),NOT(admin1listsize="")*IF(ISNUMBER(admin1listsize),COUNTIF(admin1listsize,"&lt;="&amp;admin1listsize),COUNTIF(admin1listsize,"&lt;="&amp;admin1listsize)+SUM(ISNUMBER(admin1listsize))),0)), ""))</f>
        <v/>
      </c>
      <c r="K769" s="71"/>
    </row>
    <row r="770" spans="1:11" s="1" customFormat="1" x14ac:dyDescent="0.25">
      <c r="A770" s="93" t="str">
        <f>IF($I$1&lt;&gt;"y", "", IF(ISBLANK(DATA!D771),"",IF(ISBLANK(DATA!K771),"NO DATA",DATA!K771)))</f>
        <v/>
      </c>
      <c r="B770" s="93" t="str">
        <f>IF($I$1&lt;&gt;"y", "",IF(ISBLANK(DATA!D771),"", IF(ISBLANK(DATA!L771),"NO DATA",DATA!L771)))</f>
        <v/>
      </c>
      <c r="C770" s="93" t="str">
        <f t="shared" si="35"/>
        <v/>
      </c>
      <c r="D770" s="93" t="str">
        <f>IF($I$1&lt;&gt;"y", "", IF(C771="", "", IFERROR(LOOKUP(2,1/(COUNTIF($D$2:D769,mergednames)=0),mergednames), "")))</f>
        <v/>
      </c>
      <c r="E770" s="93" t="str">
        <f t="shared" si="34"/>
        <v/>
      </c>
      <c r="F770" s="93" t="str">
        <f>IF($I$1&lt;&gt;"y", "", IF(A771="", "", IFERROR(LOOKUP(2,1/(COUNTIF($F$2:F769,get_country)=0),get_country), "")))</f>
        <v/>
      </c>
      <c r="G770" s="93" t="str">
        <f t="shared" si="33"/>
        <v/>
      </c>
      <c r="H770" s="67" t="str">
        <f t="array" aca="1" ref="H770" ca="1">IF($I$1&lt;&gt;"y", "", IFERROR(INDEX(countrylistsize,MATCH(SMALL(NOT(countrylistsize="")*IF(ISNUMBER(countrylistsize),COUNTIF(countrylistsize,"&lt;="&amp;countrylistsize),COUNTIF(countrylistsize,"&lt;="&amp;countrylistsize)+SUM(ISNUMBER(countrylistsize))),ROWS(F$3:F770)+SUM(ISBLANK(countrylistsize))),NOT(countrylistsize="")*IF(ISNUMBER(countrylistsize),COUNTIF(countrylistsize,"&lt;="&amp;countrylistsize),COUNTIF(countrylistsize,"&lt;="&amp;countrylistsize)+SUM(ISNUMBER(countrylistsize))),0)), ""))</f>
        <v/>
      </c>
      <c r="I770" s="70"/>
      <c r="J770" s="67" t="str">
        <f t="array" aca="1" ref="J770" ca="1">IF($I$1&lt;&gt;"y", "", IFERROR(INDEX(admin1listsize,MATCH(SMALL(NOT(admin1listsize="")*IF(ISNUMBER(admin1listsize),COUNTIF(admin1listsize,"&lt;="&amp;admin1listsize),COUNTIF(admin1listsize,"&lt;="&amp;admin1listsize)+SUM(ISNUMBER(admin1listsize))),ROWS(D$3:D770)+SUM(ISBLANK(admin1listsize))),NOT(admin1listsize="")*IF(ISNUMBER(admin1listsize),COUNTIF(admin1listsize,"&lt;="&amp;admin1listsize),COUNTIF(admin1listsize,"&lt;="&amp;admin1listsize)+SUM(ISNUMBER(admin1listsize))),0)), ""))</f>
        <v/>
      </c>
      <c r="K770" s="71"/>
    </row>
    <row r="771" spans="1:11" s="1" customFormat="1" x14ac:dyDescent="0.25">
      <c r="A771" s="93" t="str">
        <f>IF($I$1&lt;&gt;"y", "", IF(ISBLANK(DATA!D772),"",IF(ISBLANK(DATA!K772),"NO DATA",DATA!K772)))</f>
        <v/>
      </c>
      <c r="B771" s="93" t="str">
        <f>IF($I$1&lt;&gt;"y", "",IF(ISBLANK(DATA!D772),"", IF(ISBLANK(DATA!L772),"NO DATA",DATA!L772)))</f>
        <v/>
      </c>
      <c r="C771" s="93" t="str">
        <f t="shared" si="35"/>
        <v/>
      </c>
      <c r="D771" s="93" t="str">
        <f>IF($I$1&lt;&gt;"y", "", IF(C772="", "", IFERROR(LOOKUP(2,1/(COUNTIF($D$2:D770,mergednames)=0),mergednames), "")))</f>
        <v/>
      </c>
      <c r="E771" s="93" t="str">
        <f t="shared" si="34"/>
        <v/>
      </c>
      <c r="F771" s="93" t="str">
        <f>IF($I$1&lt;&gt;"y", "", IF(A772="", "", IFERROR(LOOKUP(2,1/(COUNTIF($F$2:F770,get_country)=0),get_country), "")))</f>
        <v/>
      </c>
      <c r="G771" s="93" t="str">
        <f t="shared" ref="G771:G834" si="36">IF($I$1&lt;&gt;"y", "", IF(F771="", "", G770+1))</f>
        <v/>
      </c>
      <c r="H771" s="67" t="str">
        <f t="array" aca="1" ref="H771" ca="1">IF($I$1&lt;&gt;"y", "", IFERROR(INDEX(countrylistsize,MATCH(SMALL(NOT(countrylistsize="")*IF(ISNUMBER(countrylistsize),COUNTIF(countrylistsize,"&lt;="&amp;countrylistsize),COUNTIF(countrylistsize,"&lt;="&amp;countrylistsize)+SUM(ISNUMBER(countrylistsize))),ROWS(F$3:F771)+SUM(ISBLANK(countrylistsize))),NOT(countrylistsize="")*IF(ISNUMBER(countrylistsize),COUNTIF(countrylistsize,"&lt;="&amp;countrylistsize),COUNTIF(countrylistsize,"&lt;="&amp;countrylistsize)+SUM(ISNUMBER(countrylistsize))),0)), ""))</f>
        <v/>
      </c>
      <c r="I771" s="70"/>
      <c r="J771" s="67" t="str">
        <f t="array" aca="1" ref="J771" ca="1">IF($I$1&lt;&gt;"y", "", IFERROR(INDEX(admin1listsize,MATCH(SMALL(NOT(admin1listsize="")*IF(ISNUMBER(admin1listsize),COUNTIF(admin1listsize,"&lt;="&amp;admin1listsize),COUNTIF(admin1listsize,"&lt;="&amp;admin1listsize)+SUM(ISNUMBER(admin1listsize))),ROWS(D$3:D771)+SUM(ISBLANK(admin1listsize))),NOT(admin1listsize="")*IF(ISNUMBER(admin1listsize),COUNTIF(admin1listsize,"&lt;="&amp;admin1listsize),COUNTIF(admin1listsize,"&lt;="&amp;admin1listsize)+SUM(ISNUMBER(admin1listsize))),0)), ""))</f>
        <v/>
      </c>
      <c r="K771" s="71"/>
    </row>
    <row r="772" spans="1:11" s="1" customFormat="1" x14ac:dyDescent="0.25">
      <c r="A772" s="93" t="str">
        <f>IF($I$1&lt;&gt;"y", "", IF(ISBLANK(DATA!D773),"",IF(ISBLANK(DATA!K773),"NO DATA",DATA!K773)))</f>
        <v/>
      </c>
      <c r="B772" s="93" t="str">
        <f>IF($I$1&lt;&gt;"y", "",IF(ISBLANK(DATA!D773),"", IF(ISBLANK(DATA!L773),"NO DATA",DATA!L773)))</f>
        <v/>
      </c>
      <c r="C772" s="93" t="str">
        <f t="shared" si="35"/>
        <v/>
      </c>
      <c r="D772" s="93" t="str">
        <f>IF($I$1&lt;&gt;"y", "", IF(C773="", "", IFERROR(LOOKUP(2,1/(COUNTIF($D$2:D771,mergednames)=0),mergednames), "")))</f>
        <v/>
      </c>
      <c r="E772" s="93" t="str">
        <f t="shared" ref="E772:E835" si="37">IF($I$1&lt;&gt;"y", "", IF(D772="", "", E771+1))</f>
        <v/>
      </c>
      <c r="F772" s="93" t="str">
        <f>IF($I$1&lt;&gt;"y", "", IF(A773="", "", IFERROR(LOOKUP(2,1/(COUNTIF($F$2:F771,get_country)=0),get_country), "")))</f>
        <v/>
      </c>
      <c r="G772" s="93" t="str">
        <f t="shared" si="36"/>
        <v/>
      </c>
      <c r="H772" s="67" t="str">
        <f t="array" aca="1" ref="H772" ca="1">IF($I$1&lt;&gt;"y", "", IFERROR(INDEX(countrylistsize,MATCH(SMALL(NOT(countrylistsize="")*IF(ISNUMBER(countrylistsize),COUNTIF(countrylistsize,"&lt;="&amp;countrylistsize),COUNTIF(countrylistsize,"&lt;="&amp;countrylistsize)+SUM(ISNUMBER(countrylistsize))),ROWS(F$3:F772)+SUM(ISBLANK(countrylistsize))),NOT(countrylistsize="")*IF(ISNUMBER(countrylistsize),COUNTIF(countrylistsize,"&lt;="&amp;countrylistsize),COUNTIF(countrylistsize,"&lt;="&amp;countrylistsize)+SUM(ISNUMBER(countrylistsize))),0)), ""))</f>
        <v/>
      </c>
      <c r="I772" s="70"/>
      <c r="J772" s="67" t="str">
        <f t="array" aca="1" ref="J772" ca="1">IF($I$1&lt;&gt;"y", "", IFERROR(INDEX(admin1listsize,MATCH(SMALL(NOT(admin1listsize="")*IF(ISNUMBER(admin1listsize),COUNTIF(admin1listsize,"&lt;="&amp;admin1listsize),COUNTIF(admin1listsize,"&lt;="&amp;admin1listsize)+SUM(ISNUMBER(admin1listsize))),ROWS(D$3:D772)+SUM(ISBLANK(admin1listsize))),NOT(admin1listsize="")*IF(ISNUMBER(admin1listsize),COUNTIF(admin1listsize,"&lt;="&amp;admin1listsize),COUNTIF(admin1listsize,"&lt;="&amp;admin1listsize)+SUM(ISNUMBER(admin1listsize))),0)), ""))</f>
        <v/>
      </c>
      <c r="K772" s="71"/>
    </row>
    <row r="773" spans="1:11" s="1" customFormat="1" x14ac:dyDescent="0.25">
      <c r="A773" s="93" t="str">
        <f>IF($I$1&lt;&gt;"y", "", IF(ISBLANK(DATA!D774),"",IF(ISBLANK(DATA!K774),"NO DATA",DATA!K774)))</f>
        <v/>
      </c>
      <c r="B773" s="93" t="str">
        <f>IF($I$1&lt;&gt;"y", "",IF(ISBLANK(DATA!D774),"", IF(ISBLANK(DATA!L774),"NO DATA",DATA!L774)))</f>
        <v/>
      </c>
      <c r="C773" s="93" t="str">
        <f t="shared" ref="C773:C836" si="38">IF($I$1&lt;&gt;"y", "", IF(A773="", "", A773&amp;"@"&amp;B773))</f>
        <v/>
      </c>
      <c r="D773" s="93" t="str">
        <f>IF($I$1&lt;&gt;"y", "", IF(C774="", "", IFERROR(LOOKUP(2,1/(COUNTIF($D$2:D772,mergednames)=0),mergednames), "")))</f>
        <v/>
      </c>
      <c r="E773" s="93" t="str">
        <f t="shared" si="37"/>
        <v/>
      </c>
      <c r="F773" s="93" t="str">
        <f>IF($I$1&lt;&gt;"y", "", IF(A774="", "", IFERROR(LOOKUP(2,1/(COUNTIF($F$2:F772,get_country)=0),get_country), "")))</f>
        <v/>
      </c>
      <c r="G773" s="93" t="str">
        <f t="shared" si="36"/>
        <v/>
      </c>
      <c r="H773" s="67" t="str">
        <f t="array" aca="1" ref="H773" ca="1">IF($I$1&lt;&gt;"y", "", IFERROR(INDEX(countrylistsize,MATCH(SMALL(NOT(countrylistsize="")*IF(ISNUMBER(countrylistsize),COUNTIF(countrylistsize,"&lt;="&amp;countrylistsize),COUNTIF(countrylistsize,"&lt;="&amp;countrylistsize)+SUM(ISNUMBER(countrylistsize))),ROWS(F$3:F773)+SUM(ISBLANK(countrylistsize))),NOT(countrylistsize="")*IF(ISNUMBER(countrylistsize),COUNTIF(countrylistsize,"&lt;="&amp;countrylistsize),COUNTIF(countrylistsize,"&lt;="&amp;countrylistsize)+SUM(ISNUMBER(countrylistsize))),0)), ""))</f>
        <v/>
      </c>
      <c r="I773" s="70"/>
      <c r="J773" s="67" t="str">
        <f t="array" aca="1" ref="J773" ca="1">IF($I$1&lt;&gt;"y", "", IFERROR(INDEX(admin1listsize,MATCH(SMALL(NOT(admin1listsize="")*IF(ISNUMBER(admin1listsize),COUNTIF(admin1listsize,"&lt;="&amp;admin1listsize),COUNTIF(admin1listsize,"&lt;="&amp;admin1listsize)+SUM(ISNUMBER(admin1listsize))),ROWS(D$3:D773)+SUM(ISBLANK(admin1listsize))),NOT(admin1listsize="")*IF(ISNUMBER(admin1listsize),COUNTIF(admin1listsize,"&lt;="&amp;admin1listsize),COUNTIF(admin1listsize,"&lt;="&amp;admin1listsize)+SUM(ISNUMBER(admin1listsize))),0)), ""))</f>
        <v/>
      </c>
      <c r="K773" s="71"/>
    </row>
    <row r="774" spans="1:11" s="1" customFormat="1" x14ac:dyDescent="0.25">
      <c r="A774" s="93" t="str">
        <f>IF($I$1&lt;&gt;"y", "", IF(ISBLANK(DATA!D775),"",IF(ISBLANK(DATA!K775),"NO DATA",DATA!K775)))</f>
        <v/>
      </c>
      <c r="B774" s="93" t="str">
        <f>IF($I$1&lt;&gt;"y", "",IF(ISBLANK(DATA!D775),"", IF(ISBLANK(DATA!L775),"NO DATA",DATA!L775)))</f>
        <v/>
      </c>
      <c r="C774" s="93" t="str">
        <f t="shared" si="38"/>
        <v/>
      </c>
      <c r="D774" s="93" t="str">
        <f>IF($I$1&lt;&gt;"y", "", IF(C775="", "", IFERROR(LOOKUP(2,1/(COUNTIF($D$2:D773,mergednames)=0),mergednames), "")))</f>
        <v/>
      </c>
      <c r="E774" s="93" t="str">
        <f t="shared" si="37"/>
        <v/>
      </c>
      <c r="F774" s="93" t="str">
        <f>IF($I$1&lt;&gt;"y", "", IF(A775="", "", IFERROR(LOOKUP(2,1/(COUNTIF($F$2:F773,get_country)=0),get_country), "")))</f>
        <v/>
      </c>
      <c r="G774" s="93" t="str">
        <f t="shared" si="36"/>
        <v/>
      </c>
      <c r="H774" s="67" t="str">
        <f t="array" aca="1" ref="H774" ca="1">IF($I$1&lt;&gt;"y", "", IFERROR(INDEX(countrylistsize,MATCH(SMALL(NOT(countrylistsize="")*IF(ISNUMBER(countrylistsize),COUNTIF(countrylistsize,"&lt;="&amp;countrylistsize),COUNTIF(countrylistsize,"&lt;="&amp;countrylistsize)+SUM(ISNUMBER(countrylistsize))),ROWS(F$3:F774)+SUM(ISBLANK(countrylistsize))),NOT(countrylistsize="")*IF(ISNUMBER(countrylistsize),COUNTIF(countrylistsize,"&lt;="&amp;countrylistsize),COUNTIF(countrylistsize,"&lt;="&amp;countrylistsize)+SUM(ISNUMBER(countrylistsize))),0)), ""))</f>
        <v/>
      </c>
      <c r="I774" s="70"/>
      <c r="J774" s="67" t="str">
        <f t="array" aca="1" ref="J774" ca="1">IF($I$1&lt;&gt;"y", "", IFERROR(INDEX(admin1listsize,MATCH(SMALL(NOT(admin1listsize="")*IF(ISNUMBER(admin1listsize),COUNTIF(admin1listsize,"&lt;="&amp;admin1listsize),COUNTIF(admin1listsize,"&lt;="&amp;admin1listsize)+SUM(ISNUMBER(admin1listsize))),ROWS(D$3:D774)+SUM(ISBLANK(admin1listsize))),NOT(admin1listsize="")*IF(ISNUMBER(admin1listsize),COUNTIF(admin1listsize,"&lt;="&amp;admin1listsize),COUNTIF(admin1listsize,"&lt;="&amp;admin1listsize)+SUM(ISNUMBER(admin1listsize))),0)), ""))</f>
        <v/>
      </c>
      <c r="K774" s="71"/>
    </row>
    <row r="775" spans="1:11" s="1" customFormat="1" x14ac:dyDescent="0.25">
      <c r="A775" s="93" t="str">
        <f>IF($I$1&lt;&gt;"y", "", IF(ISBLANK(DATA!D776),"",IF(ISBLANK(DATA!K776),"NO DATA",DATA!K776)))</f>
        <v/>
      </c>
      <c r="B775" s="93" t="str">
        <f>IF($I$1&lt;&gt;"y", "",IF(ISBLANK(DATA!D776),"", IF(ISBLANK(DATA!L776),"NO DATA",DATA!L776)))</f>
        <v/>
      </c>
      <c r="C775" s="93" t="str">
        <f t="shared" si="38"/>
        <v/>
      </c>
      <c r="D775" s="93" t="str">
        <f>IF($I$1&lt;&gt;"y", "", IF(C776="", "", IFERROR(LOOKUP(2,1/(COUNTIF($D$2:D774,mergednames)=0),mergednames), "")))</f>
        <v/>
      </c>
      <c r="E775" s="93" t="str">
        <f t="shared" si="37"/>
        <v/>
      </c>
      <c r="F775" s="93" t="str">
        <f>IF($I$1&lt;&gt;"y", "", IF(A776="", "", IFERROR(LOOKUP(2,1/(COUNTIF($F$2:F774,get_country)=0),get_country), "")))</f>
        <v/>
      </c>
      <c r="G775" s="93" t="str">
        <f t="shared" si="36"/>
        <v/>
      </c>
      <c r="H775" s="67" t="str">
        <f t="array" aca="1" ref="H775" ca="1">IF($I$1&lt;&gt;"y", "", IFERROR(INDEX(countrylistsize,MATCH(SMALL(NOT(countrylistsize="")*IF(ISNUMBER(countrylistsize),COUNTIF(countrylistsize,"&lt;="&amp;countrylistsize),COUNTIF(countrylistsize,"&lt;="&amp;countrylistsize)+SUM(ISNUMBER(countrylistsize))),ROWS(F$3:F775)+SUM(ISBLANK(countrylistsize))),NOT(countrylistsize="")*IF(ISNUMBER(countrylistsize),COUNTIF(countrylistsize,"&lt;="&amp;countrylistsize),COUNTIF(countrylistsize,"&lt;="&amp;countrylistsize)+SUM(ISNUMBER(countrylistsize))),0)), ""))</f>
        <v/>
      </c>
      <c r="I775" s="70"/>
      <c r="J775" s="67" t="str">
        <f t="array" aca="1" ref="J775" ca="1">IF($I$1&lt;&gt;"y", "", IFERROR(INDEX(admin1listsize,MATCH(SMALL(NOT(admin1listsize="")*IF(ISNUMBER(admin1listsize),COUNTIF(admin1listsize,"&lt;="&amp;admin1listsize),COUNTIF(admin1listsize,"&lt;="&amp;admin1listsize)+SUM(ISNUMBER(admin1listsize))),ROWS(D$3:D775)+SUM(ISBLANK(admin1listsize))),NOT(admin1listsize="")*IF(ISNUMBER(admin1listsize),COUNTIF(admin1listsize,"&lt;="&amp;admin1listsize),COUNTIF(admin1listsize,"&lt;="&amp;admin1listsize)+SUM(ISNUMBER(admin1listsize))),0)), ""))</f>
        <v/>
      </c>
      <c r="K775" s="71"/>
    </row>
    <row r="776" spans="1:11" s="1" customFormat="1" x14ac:dyDescent="0.25">
      <c r="A776" s="93" t="str">
        <f>IF($I$1&lt;&gt;"y", "", IF(ISBLANK(DATA!D777),"",IF(ISBLANK(DATA!K777),"NO DATA",DATA!K777)))</f>
        <v/>
      </c>
      <c r="B776" s="93" t="str">
        <f>IF($I$1&lt;&gt;"y", "",IF(ISBLANK(DATA!D777),"", IF(ISBLANK(DATA!L777),"NO DATA",DATA!L777)))</f>
        <v/>
      </c>
      <c r="C776" s="93" t="str">
        <f t="shared" si="38"/>
        <v/>
      </c>
      <c r="D776" s="93" t="str">
        <f>IF($I$1&lt;&gt;"y", "", IF(C777="", "", IFERROR(LOOKUP(2,1/(COUNTIF($D$2:D775,mergednames)=0),mergednames), "")))</f>
        <v/>
      </c>
      <c r="E776" s="93" t="str">
        <f t="shared" si="37"/>
        <v/>
      </c>
      <c r="F776" s="93" t="str">
        <f>IF($I$1&lt;&gt;"y", "", IF(A777="", "", IFERROR(LOOKUP(2,1/(COUNTIF($F$2:F775,get_country)=0),get_country), "")))</f>
        <v/>
      </c>
      <c r="G776" s="93" t="str">
        <f t="shared" si="36"/>
        <v/>
      </c>
      <c r="H776" s="67" t="str">
        <f t="array" aca="1" ref="H776" ca="1">IF($I$1&lt;&gt;"y", "", IFERROR(INDEX(countrylistsize,MATCH(SMALL(NOT(countrylistsize="")*IF(ISNUMBER(countrylistsize),COUNTIF(countrylistsize,"&lt;="&amp;countrylistsize),COUNTIF(countrylistsize,"&lt;="&amp;countrylistsize)+SUM(ISNUMBER(countrylistsize))),ROWS(F$3:F776)+SUM(ISBLANK(countrylistsize))),NOT(countrylistsize="")*IF(ISNUMBER(countrylistsize),COUNTIF(countrylistsize,"&lt;="&amp;countrylistsize),COUNTIF(countrylistsize,"&lt;="&amp;countrylistsize)+SUM(ISNUMBER(countrylistsize))),0)), ""))</f>
        <v/>
      </c>
      <c r="I776" s="70"/>
      <c r="J776" s="67" t="str">
        <f t="array" aca="1" ref="J776" ca="1">IF($I$1&lt;&gt;"y", "", IFERROR(INDEX(admin1listsize,MATCH(SMALL(NOT(admin1listsize="")*IF(ISNUMBER(admin1listsize),COUNTIF(admin1listsize,"&lt;="&amp;admin1listsize),COUNTIF(admin1listsize,"&lt;="&amp;admin1listsize)+SUM(ISNUMBER(admin1listsize))),ROWS(D$3:D776)+SUM(ISBLANK(admin1listsize))),NOT(admin1listsize="")*IF(ISNUMBER(admin1listsize),COUNTIF(admin1listsize,"&lt;="&amp;admin1listsize),COUNTIF(admin1listsize,"&lt;="&amp;admin1listsize)+SUM(ISNUMBER(admin1listsize))),0)), ""))</f>
        <v/>
      </c>
      <c r="K776" s="71"/>
    </row>
    <row r="777" spans="1:11" s="1" customFormat="1" x14ac:dyDescent="0.25">
      <c r="A777" s="93" t="str">
        <f>IF($I$1&lt;&gt;"y", "", IF(ISBLANK(DATA!D778),"",IF(ISBLANK(DATA!K778),"NO DATA",DATA!K778)))</f>
        <v/>
      </c>
      <c r="B777" s="93" t="str">
        <f>IF($I$1&lt;&gt;"y", "",IF(ISBLANK(DATA!D778),"", IF(ISBLANK(DATA!L778),"NO DATA",DATA!L778)))</f>
        <v/>
      </c>
      <c r="C777" s="93" t="str">
        <f t="shared" si="38"/>
        <v/>
      </c>
      <c r="D777" s="93" t="str">
        <f>IF($I$1&lt;&gt;"y", "", IF(C778="", "", IFERROR(LOOKUP(2,1/(COUNTIF($D$2:D776,mergednames)=0),mergednames), "")))</f>
        <v/>
      </c>
      <c r="E777" s="93" t="str">
        <f t="shared" si="37"/>
        <v/>
      </c>
      <c r="F777" s="93" t="str">
        <f>IF($I$1&lt;&gt;"y", "", IF(A778="", "", IFERROR(LOOKUP(2,1/(COUNTIF($F$2:F776,get_country)=0),get_country), "")))</f>
        <v/>
      </c>
      <c r="G777" s="93" t="str">
        <f t="shared" si="36"/>
        <v/>
      </c>
      <c r="H777" s="67" t="str">
        <f t="array" aca="1" ref="H777" ca="1">IF($I$1&lt;&gt;"y", "", IFERROR(INDEX(countrylistsize,MATCH(SMALL(NOT(countrylistsize="")*IF(ISNUMBER(countrylistsize),COUNTIF(countrylistsize,"&lt;="&amp;countrylistsize),COUNTIF(countrylistsize,"&lt;="&amp;countrylistsize)+SUM(ISNUMBER(countrylistsize))),ROWS(F$3:F777)+SUM(ISBLANK(countrylistsize))),NOT(countrylistsize="")*IF(ISNUMBER(countrylistsize),COUNTIF(countrylistsize,"&lt;="&amp;countrylistsize),COUNTIF(countrylistsize,"&lt;="&amp;countrylistsize)+SUM(ISNUMBER(countrylistsize))),0)), ""))</f>
        <v/>
      </c>
      <c r="I777" s="70"/>
      <c r="J777" s="67" t="str">
        <f t="array" aca="1" ref="J777" ca="1">IF($I$1&lt;&gt;"y", "", IFERROR(INDEX(admin1listsize,MATCH(SMALL(NOT(admin1listsize="")*IF(ISNUMBER(admin1listsize),COUNTIF(admin1listsize,"&lt;="&amp;admin1listsize),COUNTIF(admin1listsize,"&lt;="&amp;admin1listsize)+SUM(ISNUMBER(admin1listsize))),ROWS(D$3:D777)+SUM(ISBLANK(admin1listsize))),NOT(admin1listsize="")*IF(ISNUMBER(admin1listsize),COUNTIF(admin1listsize,"&lt;="&amp;admin1listsize),COUNTIF(admin1listsize,"&lt;="&amp;admin1listsize)+SUM(ISNUMBER(admin1listsize))),0)), ""))</f>
        <v/>
      </c>
      <c r="K777" s="71"/>
    </row>
    <row r="778" spans="1:11" s="1" customFormat="1" x14ac:dyDescent="0.25">
      <c r="A778" s="93" t="str">
        <f>IF($I$1&lt;&gt;"y", "", IF(ISBLANK(DATA!D779),"",IF(ISBLANK(DATA!K779),"NO DATA",DATA!K779)))</f>
        <v/>
      </c>
      <c r="B778" s="93" t="str">
        <f>IF($I$1&lt;&gt;"y", "",IF(ISBLANK(DATA!D779),"", IF(ISBLANK(DATA!L779),"NO DATA",DATA!L779)))</f>
        <v/>
      </c>
      <c r="C778" s="93" t="str">
        <f t="shared" si="38"/>
        <v/>
      </c>
      <c r="D778" s="93" t="str">
        <f>IF($I$1&lt;&gt;"y", "", IF(C779="", "", IFERROR(LOOKUP(2,1/(COUNTIF($D$2:D777,mergednames)=0),mergednames), "")))</f>
        <v/>
      </c>
      <c r="E778" s="93" t="str">
        <f t="shared" si="37"/>
        <v/>
      </c>
      <c r="F778" s="93" t="str">
        <f>IF($I$1&lt;&gt;"y", "", IF(A779="", "", IFERROR(LOOKUP(2,1/(COUNTIF($F$2:F777,get_country)=0),get_country), "")))</f>
        <v/>
      </c>
      <c r="G778" s="93" t="str">
        <f t="shared" si="36"/>
        <v/>
      </c>
      <c r="H778" s="67" t="str">
        <f t="array" aca="1" ref="H778" ca="1">IF($I$1&lt;&gt;"y", "", IFERROR(INDEX(countrylistsize,MATCH(SMALL(NOT(countrylistsize="")*IF(ISNUMBER(countrylistsize),COUNTIF(countrylistsize,"&lt;="&amp;countrylistsize),COUNTIF(countrylistsize,"&lt;="&amp;countrylistsize)+SUM(ISNUMBER(countrylistsize))),ROWS(F$3:F778)+SUM(ISBLANK(countrylistsize))),NOT(countrylistsize="")*IF(ISNUMBER(countrylistsize),COUNTIF(countrylistsize,"&lt;="&amp;countrylistsize),COUNTIF(countrylistsize,"&lt;="&amp;countrylistsize)+SUM(ISNUMBER(countrylistsize))),0)), ""))</f>
        <v/>
      </c>
      <c r="I778" s="70"/>
      <c r="J778" s="67" t="str">
        <f t="array" aca="1" ref="J778" ca="1">IF($I$1&lt;&gt;"y", "", IFERROR(INDEX(admin1listsize,MATCH(SMALL(NOT(admin1listsize="")*IF(ISNUMBER(admin1listsize),COUNTIF(admin1listsize,"&lt;="&amp;admin1listsize),COUNTIF(admin1listsize,"&lt;="&amp;admin1listsize)+SUM(ISNUMBER(admin1listsize))),ROWS(D$3:D778)+SUM(ISBLANK(admin1listsize))),NOT(admin1listsize="")*IF(ISNUMBER(admin1listsize),COUNTIF(admin1listsize,"&lt;="&amp;admin1listsize),COUNTIF(admin1listsize,"&lt;="&amp;admin1listsize)+SUM(ISNUMBER(admin1listsize))),0)), ""))</f>
        <v/>
      </c>
      <c r="K778" s="71"/>
    </row>
    <row r="779" spans="1:11" s="1" customFormat="1" x14ac:dyDescent="0.25">
      <c r="A779" s="93" t="str">
        <f>IF($I$1&lt;&gt;"y", "", IF(ISBLANK(DATA!D780),"",IF(ISBLANK(DATA!K780),"NO DATA",DATA!K780)))</f>
        <v/>
      </c>
      <c r="B779" s="93" t="str">
        <f>IF($I$1&lt;&gt;"y", "",IF(ISBLANK(DATA!D780),"", IF(ISBLANK(DATA!L780),"NO DATA",DATA!L780)))</f>
        <v/>
      </c>
      <c r="C779" s="93" t="str">
        <f t="shared" si="38"/>
        <v/>
      </c>
      <c r="D779" s="93" t="str">
        <f>IF($I$1&lt;&gt;"y", "", IF(C780="", "", IFERROR(LOOKUP(2,1/(COUNTIF($D$2:D778,mergednames)=0),mergednames), "")))</f>
        <v/>
      </c>
      <c r="E779" s="93" t="str">
        <f t="shared" si="37"/>
        <v/>
      </c>
      <c r="F779" s="93" t="str">
        <f>IF($I$1&lt;&gt;"y", "", IF(A780="", "", IFERROR(LOOKUP(2,1/(COUNTIF($F$2:F778,get_country)=0),get_country), "")))</f>
        <v/>
      </c>
      <c r="G779" s="93" t="str">
        <f t="shared" si="36"/>
        <v/>
      </c>
      <c r="H779" s="67" t="str">
        <f t="array" aca="1" ref="H779" ca="1">IF($I$1&lt;&gt;"y", "", IFERROR(INDEX(countrylistsize,MATCH(SMALL(NOT(countrylistsize="")*IF(ISNUMBER(countrylistsize),COUNTIF(countrylistsize,"&lt;="&amp;countrylistsize),COUNTIF(countrylistsize,"&lt;="&amp;countrylistsize)+SUM(ISNUMBER(countrylistsize))),ROWS(F$3:F779)+SUM(ISBLANK(countrylistsize))),NOT(countrylistsize="")*IF(ISNUMBER(countrylistsize),COUNTIF(countrylistsize,"&lt;="&amp;countrylistsize),COUNTIF(countrylistsize,"&lt;="&amp;countrylistsize)+SUM(ISNUMBER(countrylistsize))),0)), ""))</f>
        <v/>
      </c>
      <c r="I779" s="70"/>
      <c r="J779" s="67" t="str">
        <f t="array" aca="1" ref="J779" ca="1">IF($I$1&lt;&gt;"y", "", IFERROR(INDEX(admin1listsize,MATCH(SMALL(NOT(admin1listsize="")*IF(ISNUMBER(admin1listsize),COUNTIF(admin1listsize,"&lt;="&amp;admin1listsize),COUNTIF(admin1listsize,"&lt;="&amp;admin1listsize)+SUM(ISNUMBER(admin1listsize))),ROWS(D$3:D779)+SUM(ISBLANK(admin1listsize))),NOT(admin1listsize="")*IF(ISNUMBER(admin1listsize),COUNTIF(admin1listsize,"&lt;="&amp;admin1listsize),COUNTIF(admin1listsize,"&lt;="&amp;admin1listsize)+SUM(ISNUMBER(admin1listsize))),0)), ""))</f>
        <v/>
      </c>
      <c r="K779" s="71"/>
    </row>
    <row r="780" spans="1:11" s="1" customFormat="1" x14ac:dyDescent="0.25">
      <c r="A780" s="93" t="str">
        <f>IF($I$1&lt;&gt;"y", "", IF(ISBLANK(DATA!D781),"",IF(ISBLANK(DATA!K781),"NO DATA",DATA!K781)))</f>
        <v/>
      </c>
      <c r="B780" s="93" t="str">
        <f>IF($I$1&lt;&gt;"y", "",IF(ISBLANK(DATA!D781),"", IF(ISBLANK(DATA!L781),"NO DATA",DATA!L781)))</f>
        <v/>
      </c>
      <c r="C780" s="93" t="str">
        <f t="shared" si="38"/>
        <v/>
      </c>
      <c r="D780" s="93" t="str">
        <f>IF($I$1&lt;&gt;"y", "", IF(C781="", "", IFERROR(LOOKUP(2,1/(COUNTIF($D$2:D779,mergednames)=0),mergednames), "")))</f>
        <v/>
      </c>
      <c r="E780" s="93" t="str">
        <f t="shared" si="37"/>
        <v/>
      </c>
      <c r="F780" s="93" t="str">
        <f>IF($I$1&lt;&gt;"y", "", IF(A781="", "", IFERROR(LOOKUP(2,1/(COUNTIF($F$2:F779,get_country)=0),get_country), "")))</f>
        <v/>
      </c>
      <c r="G780" s="93" t="str">
        <f t="shared" si="36"/>
        <v/>
      </c>
      <c r="H780" s="67" t="str">
        <f t="array" aca="1" ref="H780" ca="1">IF($I$1&lt;&gt;"y", "", IFERROR(INDEX(countrylistsize,MATCH(SMALL(NOT(countrylistsize="")*IF(ISNUMBER(countrylistsize),COUNTIF(countrylistsize,"&lt;="&amp;countrylistsize),COUNTIF(countrylistsize,"&lt;="&amp;countrylistsize)+SUM(ISNUMBER(countrylistsize))),ROWS(F$3:F780)+SUM(ISBLANK(countrylistsize))),NOT(countrylistsize="")*IF(ISNUMBER(countrylistsize),COUNTIF(countrylistsize,"&lt;="&amp;countrylistsize),COUNTIF(countrylistsize,"&lt;="&amp;countrylistsize)+SUM(ISNUMBER(countrylistsize))),0)), ""))</f>
        <v/>
      </c>
      <c r="I780" s="70"/>
      <c r="J780" s="67" t="str">
        <f t="array" aca="1" ref="J780" ca="1">IF($I$1&lt;&gt;"y", "", IFERROR(INDEX(admin1listsize,MATCH(SMALL(NOT(admin1listsize="")*IF(ISNUMBER(admin1listsize),COUNTIF(admin1listsize,"&lt;="&amp;admin1listsize),COUNTIF(admin1listsize,"&lt;="&amp;admin1listsize)+SUM(ISNUMBER(admin1listsize))),ROWS(D$3:D780)+SUM(ISBLANK(admin1listsize))),NOT(admin1listsize="")*IF(ISNUMBER(admin1listsize),COUNTIF(admin1listsize,"&lt;="&amp;admin1listsize),COUNTIF(admin1listsize,"&lt;="&amp;admin1listsize)+SUM(ISNUMBER(admin1listsize))),0)), ""))</f>
        <v/>
      </c>
      <c r="K780" s="71"/>
    </row>
    <row r="781" spans="1:11" s="1" customFormat="1" x14ac:dyDescent="0.25">
      <c r="A781" s="93" t="str">
        <f>IF($I$1&lt;&gt;"y", "", IF(ISBLANK(DATA!D782),"",IF(ISBLANK(DATA!K782),"NO DATA",DATA!K782)))</f>
        <v/>
      </c>
      <c r="B781" s="93" t="str">
        <f>IF($I$1&lt;&gt;"y", "",IF(ISBLANK(DATA!D782),"", IF(ISBLANK(DATA!L782),"NO DATA",DATA!L782)))</f>
        <v/>
      </c>
      <c r="C781" s="93" t="str">
        <f t="shared" si="38"/>
        <v/>
      </c>
      <c r="D781" s="93" t="str">
        <f>IF($I$1&lt;&gt;"y", "", IF(C782="", "", IFERROR(LOOKUP(2,1/(COUNTIF($D$2:D780,mergednames)=0),mergednames), "")))</f>
        <v/>
      </c>
      <c r="E781" s="93" t="str">
        <f t="shared" si="37"/>
        <v/>
      </c>
      <c r="F781" s="93" t="str">
        <f>IF($I$1&lt;&gt;"y", "", IF(A782="", "", IFERROR(LOOKUP(2,1/(COUNTIF($F$2:F780,get_country)=0),get_country), "")))</f>
        <v/>
      </c>
      <c r="G781" s="93" t="str">
        <f t="shared" si="36"/>
        <v/>
      </c>
      <c r="H781" s="67" t="str">
        <f t="array" aca="1" ref="H781" ca="1">IF($I$1&lt;&gt;"y", "", IFERROR(INDEX(countrylistsize,MATCH(SMALL(NOT(countrylistsize="")*IF(ISNUMBER(countrylistsize),COUNTIF(countrylistsize,"&lt;="&amp;countrylistsize),COUNTIF(countrylistsize,"&lt;="&amp;countrylistsize)+SUM(ISNUMBER(countrylistsize))),ROWS(F$3:F781)+SUM(ISBLANK(countrylistsize))),NOT(countrylistsize="")*IF(ISNUMBER(countrylistsize),COUNTIF(countrylistsize,"&lt;="&amp;countrylistsize),COUNTIF(countrylistsize,"&lt;="&amp;countrylistsize)+SUM(ISNUMBER(countrylistsize))),0)), ""))</f>
        <v/>
      </c>
      <c r="I781" s="70"/>
      <c r="J781" s="67" t="str">
        <f t="array" aca="1" ref="J781" ca="1">IF($I$1&lt;&gt;"y", "", IFERROR(INDEX(admin1listsize,MATCH(SMALL(NOT(admin1listsize="")*IF(ISNUMBER(admin1listsize),COUNTIF(admin1listsize,"&lt;="&amp;admin1listsize),COUNTIF(admin1listsize,"&lt;="&amp;admin1listsize)+SUM(ISNUMBER(admin1listsize))),ROWS(D$3:D781)+SUM(ISBLANK(admin1listsize))),NOT(admin1listsize="")*IF(ISNUMBER(admin1listsize),COUNTIF(admin1listsize,"&lt;="&amp;admin1listsize),COUNTIF(admin1listsize,"&lt;="&amp;admin1listsize)+SUM(ISNUMBER(admin1listsize))),0)), ""))</f>
        <v/>
      </c>
      <c r="K781" s="71"/>
    </row>
    <row r="782" spans="1:11" s="1" customFormat="1" x14ac:dyDescent="0.25">
      <c r="A782" s="93" t="str">
        <f>IF($I$1&lt;&gt;"y", "", IF(ISBLANK(DATA!D783),"",IF(ISBLANK(DATA!K783),"NO DATA",DATA!K783)))</f>
        <v/>
      </c>
      <c r="B782" s="93" t="str">
        <f>IF($I$1&lt;&gt;"y", "",IF(ISBLANK(DATA!D783),"", IF(ISBLANK(DATA!L783),"NO DATA",DATA!L783)))</f>
        <v/>
      </c>
      <c r="C782" s="93" t="str">
        <f t="shared" si="38"/>
        <v/>
      </c>
      <c r="D782" s="93" t="str">
        <f>IF($I$1&lt;&gt;"y", "", IF(C783="", "", IFERROR(LOOKUP(2,1/(COUNTIF($D$2:D781,mergednames)=0),mergednames), "")))</f>
        <v/>
      </c>
      <c r="E782" s="93" t="str">
        <f t="shared" si="37"/>
        <v/>
      </c>
      <c r="F782" s="93" t="str">
        <f>IF($I$1&lt;&gt;"y", "", IF(A783="", "", IFERROR(LOOKUP(2,1/(COUNTIF($F$2:F781,get_country)=0),get_country), "")))</f>
        <v/>
      </c>
      <c r="G782" s="93" t="str">
        <f t="shared" si="36"/>
        <v/>
      </c>
      <c r="H782" s="67" t="str">
        <f t="array" aca="1" ref="H782" ca="1">IF($I$1&lt;&gt;"y", "", IFERROR(INDEX(countrylistsize,MATCH(SMALL(NOT(countrylistsize="")*IF(ISNUMBER(countrylistsize),COUNTIF(countrylistsize,"&lt;="&amp;countrylistsize),COUNTIF(countrylistsize,"&lt;="&amp;countrylistsize)+SUM(ISNUMBER(countrylistsize))),ROWS(F$3:F782)+SUM(ISBLANK(countrylistsize))),NOT(countrylistsize="")*IF(ISNUMBER(countrylistsize),COUNTIF(countrylistsize,"&lt;="&amp;countrylistsize),COUNTIF(countrylistsize,"&lt;="&amp;countrylistsize)+SUM(ISNUMBER(countrylistsize))),0)), ""))</f>
        <v/>
      </c>
      <c r="I782" s="70"/>
      <c r="J782" s="67" t="str">
        <f t="array" aca="1" ref="J782" ca="1">IF($I$1&lt;&gt;"y", "", IFERROR(INDEX(admin1listsize,MATCH(SMALL(NOT(admin1listsize="")*IF(ISNUMBER(admin1listsize),COUNTIF(admin1listsize,"&lt;="&amp;admin1listsize),COUNTIF(admin1listsize,"&lt;="&amp;admin1listsize)+SUM(ISNUMBER(admin1listsize))),ROWS(D$3:D782)+SUM(ISBLANK(admin1listsize))),NOT(admin1listsize="")*IF(ISNUMBER(admin1listsize),COUNTIF(admin1listsize,"&lt;="&amp;admin1listsize),COUNTIF(admin1listsize,"&lt;="&amp;admin1listsize)+SUM(ISNUMBER(admin1listsize))),0)), ""))</f>
        <v/>
      </c>
      <c r="K782" s="71"/>
    </row>
    <row r="783" spans="1:11" s="1" customFormat="1" x14ac:dyDescent="0.25">
      <c r="A783" s="93" t="str">
        <f>IF($I$1&lt;&gt;"y", "", IF(ISBLANK(DATA!D784),"",IF(ISBLANK(DATA!K784),"NO DATA",DATA!K784)))</f>
        <v/>
      </c>
      <c r="B783" s="93" t="str">
        <f>IF($I$1&lt;&gt;"y", "",IF(ISBLANK(DATA!D784),"", IF(ISBLANK(DATA!L784),"NO DATA",DATA!L784)))</f>
        <v/>
      </c>
      <c r="C783" s="93" t="str">
        <f t="shared" si="38"/>
        <v/>
      </c>
      <c r="D783" s="93" t="str">
        <f>IF($I$1&lt;&gt;"y", "", IF(C784="", "", IFERROR(LOOKUP(2,1/(COUNTIF($D$2:D782,mergednames)=0),mergednames), "")))</f>
        <v/>
      </c>
      <c r="E783" s="93" t="str">
        <f t="shared" si="37"/>
        <v/>
      </c>
      <c r="F783" s="93" t="str">
        <f>IF($I$1&lt;&gt;"y", "", IF(A784="", "", IFERROR(LOOKUP(2,1/(COUNTIF($F$2:F782,get_country)=0),get_country), "")))</f>
        <v/>
      </c>
      <c r="G783" s="93" t="str">
        <f t="shared" si="36"/>
        <v/>
      </c>
      <c r="H783" s="67" t="str">
        <f t="array" aca="1" ref="H783" ca="1">IF($I$1&lt;&gt;"y", "", IFERROR(INDEX(countrylistsize,MATCH(SMALL(NOT(countrylistsize="")*IF(ISNUMBER(countrylistsize),COUNTIF(countrylistsize,"&lt;="&amp;countrylistsize),COUNTIF(countrylistsize,"&lt;="&amp;countrylistsize)+SUM(ISNUMBER(countrylistsize))),ROWS(F$3:F783)+SUM(ISBLANK(countrylistsize))),NOT(countrylistsize="")*IF(ISNUMBER(countrylistsize),COUNTIF(countrylistsize,"&lt;="&amp;countrylistsize),COUNTIF(countrylistsize,"&lt;="&amp;countrylistsize)+SUM(ISNUMBER(countrylistsize))),0)), ""))</f>
        <v/>
      </c>
      <c r="I783" s="70"/>
      <c r="J783" s="67" t="str">
        <f t="array" aca="1" ref="J783" ca="1">IF($I$1&lt;&gt;"y", "", IFERROR(INDEX(admin1listsize,MATCH(SMALL(NOT(admin1listsize="")*IF(ISNUMBER(admin1listsize),COUNTIF(admin1listsize,"&lt;="&amp;admin1listsize),COUNTIF(admin1listsize,"&lt;="&amp;admin1listsize)+SUM(ISNUMBER(admin1listsize))),ROWS(D$3:D783)+SUM(ISBLANK(admin1listsize))),NOT(admin1listsize="")*IF(ISNUMBER(admin1listsize),COUNTIF(admin1listsize,"&lt;="&amp;admin1listsize),COUNTIF(admin1listsize,"&lt;="&amp;admin1listsize)+SUM(ISNUMBER(admin1listsize))),0)), ""))</f>
        <v/>
      </c>
      <c r="K783" s="71"/>
    </row>
    <row r="784" spans="1:11" s="1" customFormat="1" x14ac:dyDescent="0.25">
      <c r="A784" s="93" t="str">
        <f>IF($I$1&lt;&gt;"y", "", IF(ISBLANK(DATA!D785),"",IF(ISBLANK(DATA!K785),"NO DATA",DATA!K785)))</f>
        <v/>
      </c>
      <c r="B784" s="93" t="str">
        <f>IF($I$1&lt;&gt;"y", "",IF(ISBLANK(DATA!D785),"", IF(ISBLANK(DATA!L785),"NO DATA",DATA!L785)))</f>
        <v/>
      </c>
      <c r="C784" s="93" t="str">
        <f t="shared" si="38"/>
        <v/>
      </c>
      <c r="D784" s="93" t="str">
        <f>IF($I$1&lt;&gt;"y", "", IF(C785="", "", IFERROR(LOOKUP(2,1/(COUNTIF($D$2:D783,mergednames)=0),mergednames), "")))</f>
        <v/>
      </c>
      <c r="E784" s="93" t="str">
        <f t="shared" si="37"/>
        <v/>
      </c>
      <c r="F784" s="93" t="str">
        <f>IF($I$1&lt;&gt;"y", "", IF(A785="", "", IFERROR(LOOKUP(2,1/(COUNTIF($F$2:F783,get_country)=0),get_country), "")))</f>
        <v/>
      </c>
      <c r="G784" s="93" t="str">
        <f t="shared" si="36"/>
        <v/>
      </c>
      <c r="H784" s="67" t="str">
        <f t="array" aca="1" ref="H784" ca="1">IF($I$1&lt;&gt;"y", "", IFERROR(INDEX(countrylistsize,MATCH(SMALL(NOT(countrylistsize="")*IF(ISNUMBER(countrylistsize),COUNTIF(countrylistsize,"&lt;="&amp;countrylistsize),COUNTIF(countrylistsize,"&lt;="&amp;countrylistsize)+SUM(ISNUMBER(countrylistsize))),ROWS(F$3:F784)+SUM(ISBLANK(countrylistsize))),NOT(countrylistsize="")*IF(ISNUMBER(countrylistsize),COUNTIF(countrylistsize,"&lt;="&amp;countrylistsize),COUNTIF(countrylistsize,"&lt;="&amp;countrylistsize)+SUM(ISNUMBER(countrylistsize))),0)), ""))</f>
        <v/>
      </c>
      <c r="I784" s="70"/>
      <c r="J784" s="67" t="str">
        <f t="array" aca="1" ref="J784" ca="1">IF($I$1&lt;&gt;"y", "", IFERROR(INDEX(admin1listsize,MATCH(SMALL(NOT(admin1listsize="")*IF(ISNUMBER(admin1listsize),COUNTIF(admin1listsize,"&lt;="&amp;admin1listsize),COUNTIF(admin1listsize,"&lt;="&amp;admin1listsize)+SUM(ISNUMBER(admin1listsize))),ROWS(D$3:D784)+SUM(ISBLANK(admin1listsize))),NOT(admin1listsize="")*IF(ISNUMBER(admin1listsize),COUNTIF(admin1listsize,"&lt;="&amp;admin1listsize),COUNTIF(admin1listsize,"&lt;="&amp;admin1listsize)+SUM(ISNUMBER(admin1listsize))),0)), ""))</f>
        <v/>
      </c>
      <c r="K784" s="71"/>
    </row>
    <row r="785" spans="1:11" s="1" customFormat="1" x14ac:dyDescent="0.25">
      <c r="A785" s="93" t="str">
        <f>IF($I$1&lt;&gt;"y", "", IF(ISBLANK(DATA!D786),"",IF(ISBLANK(DATA!K786),"NO DATA",DATA!K786)))</f>
        <v/>
      </c>
      <c r="B785" s="93" t="str">
        <f>IF($I$1&lt;&gt;"y", "",IF(ISBLANK(DATA!D786),"", IF(ISBLANK(DATA!L786),"NO DATA",DATA!L786)))</f>
        <v/>
      </c>
      <c r="C785" s="93" t="str">
        <f t="shared" si="38"/>
        <v/>
      </c>
      <c r="D785" s="93" t="str">
        <f>IF($I$1&lt;&gt;"y", "", IF(C786="", "", IFERROR(LOOKUP(2,1/(COUNTIF($D$2:D784,mergednames)=0),mergednames), "")))</f>
        <v/>
      </c>
      <c r="E785" s="93" t="str">
        <f t="shared" si="37"/>
        <v/>
      </c>
      <c r="F785" s="93" t="str">
        <f>IF($I$1&lt;&gt;"y", "", IF(A786="", "", IFERROR(LOOKUP(2,1/(COUNTIF($F$2:F784,get_country)=0),get_country), "")))</f>
        <v/>
      </c>
      <c r="G785" s="93" t="str">
        <f t="shared" si="36"/>
        <v/>
      </c>
      <c r="H785" s="67" t="str">
        <f t="array" aca="1" ref="H785" ca="1">IF($I$1&lt;&gt;"y", "", IFERROR(INDEX(countrylistsize,MATCH(SMALL(NOT(countrylistsize="")*IF(ISNUMBER(countrylistsize),COUNTIF(countrylistsize,"&lt;="&amp;countrylistsize),COUNTIF(countrylistsize,"&lt;="&amp;countrylistsize)+SUM(ISNUMBER(countrylistsize))),ROWS(F$3:F785)+SUM(ISBLANK(countrylistsize))),NOT(countrylistsize="")*IF(ISNUMBER(countrylistsize),COUNTIF(countrylistsize,"&lt;="&amp;countrylistsize),COUNTIF(countrylistsize,"&lt;="&amp;countrylistsize)+SUM(ISNUMBER(countrylistsize))),0)), ""))</f>
        <v/>
      </c>
      <c r="I785" s="70"/>
      <c r="J785" s="67" t="str">
        <f t="array" aca="1" ref="J785" ca="1">IF($I$1&lt;&gt;"y", "", IFERROR(INDEX(admin1listsize,MATCH(SMALL(NOT(admin1listsize="")*IF(ISNUMBER(admin1listsize),COUNTIF(admin1listsize,"&lt;="&amp;admin1listsize),COUNTIF(admin1listsize,"&lt;="&amp;admin1listsize)+SUM(ISNUMBER(admin1listsize))),ROWS(D$3:D785)+SUM(ISBLANK(admin1listsize))),NOT(admin1listsize="")*IF(ISNUMBER(admin1listsize),COUNTIF(admin1listsize,"&lt;="&amp;admin1listsize),COUNTIF(admin1listsize,"&lt;="&amp;admin1listsize)+SUM(ISNUMBER(admin1listsize))),0)), ""))</f>
        <v/>
      </c>
      <c r="K785" s="71"/>
    </row>
    <row r="786" spans="1:11" s="1" customFormat="1" x14ac:dyDescent="0.25">
      <c r="A786" s="93" t="str">
        <f>IF($I$1&lt;&gt;"y", "", IF(ISBLANK(DATA!D787),"",IF(ISBLANK(DATA!K787),"NO DATA",DATA!K787)))</f>
        <v/>
      </c>
      <c r="B786" s="93" t="str">
        <f>IF($I$1&lt;&gt;"y", "",IF(ISBLANK(DATA!D787),"", IF(ISBLANK(DATA!L787),"NO DATA",DATA!L787)))</f>
        <v/>
      </c>
      <c r="C786" s="93" t="str">
        <f t="shared" si="38"/>
        <v/>
      </c>
      <c r="D786" s="93" t="str">
        <f>IF($I$1&lt;&gt;"y", "", IF(C787="", "", IFERROR(LOOKUP(2,1/(COUNTIF($D$2:D785,mergednames)=0),mergednames), "")))</f>
        <v/>
      </c>
      <c r="E786" s="93" t="str">
        <f t="shared" si="37"/>
        <v/>
      </c>
      <c r="F786" s="93" t="str">
        <f>IF($I$1&lt;&gt;"y", "", IF(A787="", "", IFERROR(LOOKUP(2,1/(COUNTIF($F$2:F785,get_country)=0),get_country), "")))</f>
        <v/>
      </c>
      <c r="G786" s="93" t="str">
        <f t="shared" si="36"/>
        <v/>
      </c>
      <c r="H786" s="67" t="str">
        <f t="array" aca="1" ref="H786" ca="1">IF($I$1&lt;&gt;"y", "", IFERROR(INDEX(countrylistsize,MATCH(SMALL(NOT(countrylistsize="")*IF(ISNUMBER(countrylistsize),COUNTIF(countrylistsize,"&lt;="&amp;countrylistsize),COUNTIF(countrylistsize,"&lt;="&amp;countrylistsize)+SUM(ISNUMBER(countrylistsize))),ROWS(F$3:F786)+SUM(ISBLANK(countrylistsize))),NOT(countrylistsize="")*IF(ISNUMBER(countrylistsize),COUNTIF(countrylistsize,"&lt;="&amp;countrylistsize),COUNTIF(countrylistsize,"&lt;="&amp;countrylistsize)+SUM(ISNUMBER(countrylistsize))),0)), ""))</f>
        <v/>
      </c>
      <c r="I786" s="70"/>
      <c r="J786" s="67" t="str">
        <f t="array" aca="1" ref="J786" ca="1">IF($I$1&lt;&gt;"y", "", IFERROR(INDEX(admin1listsize,MATCH(SMALL(NOT(admin1listsize="")*IF(ISNUMBER(admin1listsize),COUNTIF(admin1listsize,"&lt;="&amp;admin1listsize),COUNTIF(admin1listsize,"&lt;="&amp;admin1listsize)+SUM(ISNUMBER(admin1listsize))),ROWS(D$3:D786)+SUM(ISBLANK(admin1listsize))),NOT(admin1listsize="")*IF(ISNUMBER(admin1listsize),COUNTIF(admin1listsize,"&lt;="&amp;admin1listsize),COUNTIF(admin1listsize,"&lt;="&amp;admin1listsize)+SUM(ISNUMBER(admin1listsize))),0)), ""))</f>
        <v/>
      </c>
      <c r="K786" s="71"/>
    </row>
    <row r="787" spans="1:11" s="1" customFormat="1" x14ac:dyDescent="0.25">
      <c r="A787" s="93" t="str">
        <f>IF($I$1&lt;&gt;"y", "", IF(ISBLANK(DATA!D788),"",IF(ISBLANK(DATA!K788),"NO DATA",DATA!K788)))</f>
        <v/>
      </c>
      <c r="B787" s="93" t="str">
        <f>IF($I$1&lt;&gt;"y", "",IF(ISBLANK(DATA!D788),"", IF(ISBLANK(DATA!L788),"NO DATA",DATA!L788)))</f>
        <v/>
      </c>
      <c r="C787" s="93" t="str">
        <f t="shared" si="38"/>
        <v/>
      </c>
      <c r="D787" s="93" t="str">
        <f>IF($I$1&lt;&gt;"y", "", IF(C788="", "", IFERROR(LOOKUP(2,1/(COUNTIF($D$2:D786,mergednames)=0),mergednames), "")))</f>
        <v/>
      </c>
      <c r="E787" s="93" t="str">
        <f t="shared" si="37"/>
        <v/>
      </c>
      <c r="F787" s="93" t="str">
        <f>IF($I$1&lt;&gt;"y", "", IF(A788="", "", IFERROR(LOOKUP(2,1/(COUNTIF($F$2:F786,get_country)=0),get_country), "")))</f>
        <v/>
      </c>
      <c r="G787" s="93" t="str">
        <f t="shared" si="36"/>
        <v/>
      </c>
      <c r="H787" s="67" t="str">
        <f t="array" aca="1" ref="H787" ca="1">IF($I$1&lt;&gt;"y", "", IFERROR(INDEX(countrylistsize,MATCH(SMALL(NOT(countrylistsize="")*IF(ISNUMBER(countrylistsize),COUNTIF(countrylistsize,"&lt;="&amp;countrylistsize),COUNTIF(countrylistsize,"&lt;="&amp;countrylistsize)+SUM(ISNUMBER(countrylistsize))),ROWS(F$3:F787)+SUM(ISBLANK(countrylistsize))),NOT(countrylistsize="")*IF(ISNUMBER(countrylistsize),COUNTIF(countrylistsize,"&lt;="&amp;countrylistsize),COUNTIF(countrylistsize,"&lt;="&amp;countrylistsize)+SUM(ISNUMBER(countrylistsize))),0)), ""))</f>
        <v/>
      </c>
      <c r="I787" s="70"/>
      <c r="J787" s="67" t="str">
        <f t="array" aca="1" ref="J787" ca="1">IF($I$1&lt;&gt;"y", "", IFERROR(INDEX(admin1listsize,MATCH(SMALL(NOT(admin1listsize="")*IF(ISNUMBER(admin1listsize),COUNTIF(admin1listsize,"&lt;="&amp;admin1listsize),COUNTIF(admin1listsize,"&lt;="&amp;admin1listsize)+SUM(ISNUMBER(admin1listsize))),ROWS(D$3:D787)+SUM(ISBLANK(admin1listsize))),NOT(admin1listsize="")*IF(ISNUMBER(admin1listsize),COUNTIF(admin1listsize,"&lt;="&amp;admin1listsize),COUNTIF(admin1listsize,"&lt;="&amp;admin1listsize)+SUM(ISNUMBER(admin1listsize))),0)), ""))</f>
        <v/>
      </c>
      <c r="K787" s="71"/>
    </row>
    <row r="788" spans="1:11" s="1" customFormat="1" x14ac:dyDescent="0.25">
      <c r="A788" s="93" t="str">
        <f>IF($I$1&lt;&gt;"y", "", IF(ISBLANK(DATA!D789),"",IF(ISBLANK(DATA!K789),"NO DATA",DATA!K789)))</f>
        <v/>
      </c>
      <c r="B788" s="93" t="str">
        <f>IF($I$1&lt;&gt;"y", "",IF(ISBLANK(DATA!D789),"", IF(ISBLANK(DATA!L789),"NO DATA",DATA!L789)))</f>
        <v/>
      </c>
      <c r="C788" s="93" t="str">
        <f t="shared" si="38"/>
        <v/>
      </c>
      <c r="D788" s="93" t="str">
        <f>IF($I$1&lt;&gt;"y", "", IF(C789="", "", IFERROR(LOOKUP(2,1/(COUNTIF($D$2:D787,mergednames)=0),mergednames), "")))</f>
        <v/>
      </c>
      <c r="E788" s="93" t="str">
        <f t="shared" si="37"/>
        <v/>
      </c>
      <c r="F788" s="93" t="str">
        <f>IF($I$1&lt;&gt;"y", "", IF(A789="", "", IFERROR(LOOKUP(2,1/(COUNTIF($F$2:F787,get_country)=0),get_country), "")))</f>
        <v/>
      </c>
      <c r="G788" s="93" t="str">
        <f t="shared" si="36"/>
        <v/>
      </c>
      <c r="H788" s="67" t="str">
        <f t="array" aca="1" ref="H788" ca="1">IF($I$1&lt;&gt;"y", "", IFERROR(INDEX(countrylistsize,MATCH(SMALL(NOT(countrylistsize="")*IF(ISNUMBER(countrylistsize),COUNTIF(countrylistsize,"&lt;="&amp;countrylistsize),COUNTIF(countrylistsize,"&lt;="&amp;countrylistsize)+SUM(ISNUMBER(countrylistsize))),ROWS(F$3:F788)+SUM(ISBLANK(countrylistsize))),NOT(countrylistsize="")*IF(ISNUMBER(countrylistsize),COUNTIF(countrylistsize,"&lt;="&amp;countrylistsize),COUNTIF(countrylistsize,"&lt;="&amp;countrylistsize)+SUM(ISNUMBER(countrylistsize))),0)), ""))</f>
        <v/>
      </c>
      <c r="I788" s="70"/>
      <c r="J788" s="67" t="str">
        <f t="array" aca="1" ref="J788" ca="1">IF($I$1&lt;&gt;"y", "", IFERROR(INDEX(admin1listsize,MATCH(SMALL(NOT(admin1listsize="")*IF(ISNUMBER(admin1listsize),COUNTIF(admin1listsize,"&lt;="&amp;admin1listsize),COUNTIF(admin1listsize,"&lt;="&amp;admin1listsize)+SUM(ISNUMBER(admin1listsize))),ROWS(D$3:D788)+SUM(ISBLANK(admin1listsize))),NOT(admin1listsize="")*IF(ISNUMBER(admin1listsize),COUNTIF(admin1listsize,"&lt;="&amp;admin1listsize),COUNTIF(admin1listsize,"&lt;="&amp;admin1listsize)+SUM(ISNUMBER(admin1listsize))),0)), ""))</f>
        <v/>
      </c>
      <c r="K788" s="71"/>
    </row>
    <row r="789" spans="1:11" s="1" customFormat="1" x14ac:dyDescent="0.25">
      <c r="A789" s="93" t="str">
        <f>IF($I$1&lt;&gt;"y", "", IF(ISBLANK(DATA!D790),"",IF(ISBLANK(DATA!K790),"NO DATA",DATA!K790)))</f>
        <v/>
      </c>
      <c r="B789" s="93" t="str">
        <f>IF($I$1&lt;&gt;"y", "",IF(ISBLANK(DATA!D790),"", IF(ISBLANK(DATA!L790),"NO DATA",DATA!L790)))</f>
        <v/>
      </c>
      <c r="C789" s="93" t="str">
        <f t="shared" si="38"/>
        <v/>
      </c>
      <c r="D789" s="93" t="str">
        <f>IF($I$1&lt;&gt;"y", "", IF(C790="", "", IFERROR(LOOKUP(2,1/(COUNTIF($D$2:D788,mergednames)=0),mergednames), "")))</f>
        <v/>
      </c>
      <c r="E789" s="93" t="str">
        <f t="shared" si="37"/>
        <v/>
      </c>
      <c r="F789" s="93" t="str">
        <f>IF($I$1&lt;&gt;"y", "", IF(A790="", "", IFERROR(LOOKUP(2,1/(COUNTIF($F$2:F788,get_country)=0),get_country), "")))</f>
        <v/>
      </c>
      <c r="G789" s="93" t="str">
        <f t="shared" si="36"/>
        <v/>
      </c>
      <c r="H789" s="67" t="str">
        <f t="array" aca="1" ref="H789" ca="1">IF($I$1&lt;&gt;"y", "", IFERROR(INDEX(countrylistsize,MATCH(SMALL(NOT(countrylistsize="")*IF(ISNUMBER(countrylistsize),COUNTIF(countrylistsize,"&lt;="&amp;countrylistsize),COUNTIF(countrylistsize,"&lt;="&amp;countrylistsize)+SUM(ISNUMBER(countrylistsize))),ROWS(F$3:F789)+SUM(ISBLANK(countrylistsize))),NOT(countrylistsize="")*IF(ISNUMBER(countrylistsize),COUNTIF(countrylistsize,"&lt;="&amp;countrylistsize),COUNTIF(countrylistsize,"&lt;="&amp;countrylistsize)+SUM(ISNUMBER(countrylistsize))),0)), ""))</f>
        <v/>
      </c>
      <c r="I789" s="70"/>
      <c r="J789" s="67" t="str">
        <f t="array" aca="1" ref="J789" ca="1">IF($I$1&lt;&gt;"y", "", IFERROR(INDEX(admin1listsize,MATCH(SMALL(NOT(admin1listsize="")*IF(ISNUMBER(admin1listsize),COUNTIF(admin1listsize,"&lt;="&amp;admin1listsize),COUNTIF(admin1listsize,"&lt;="&amp;admin1listsize)+SUM(ISNUMBER(admin1listsize))),ROWS(D$3:D789)+SUM(ISBLANK(admin1listsize))),NOT(admin1listsize="")*IF(ISNUMBER(admin1listsize),COUNTIF(admin1listsize,"&lt;="&amp;admin1listsize),COUNTIF(admin1listsize,"&lt;="&amp;admin1listsize)+SUM(ISNUMBER(admin1listsize))),0)), ""))</f>
        <v/>
      </c>
      <c r="K789" s="71"/>
    </row>
    <row r="790" spans="1:11" s="1" customFormat="1" x14ac:dyDescent="0.25">
      <c r="A790" s="93" t="str">
        <f>IF($I$1&lt;&gt;"y", "", IF(ISBLANK(DATA!D791),"",IF(ISBLANK(DATA!K791),"NO DATA",DATA!K791)))</f>
        <v/>
      </c>
      <c r="B790" s="93" t="str">
        <f>IF($I$1&lt;&gt;"y", "",IF(ISBLANK(DATA!D791),"", IF(ISBLANK(DATA!L791),"NO DATA",DATA!L791)))</f>
        <v/>
      </c>
      <c r="C790" s="93" t="str">
        <f t="shared" si="38"/>
        <v/>
      </c>
      <c r="D790" s="93" t="str">
        <f>IF($I$1&lt;&gt;"y", "", IF(C791="", "", IFERROR(LOOKUP(2,1/(COUNTIF($D$2:D789,mergednames)=0),mergednames), "")))</f>
        <v/>
      </c>
      <c r="E790" s="93" t="str">
        <f t="shared" si="37"/>
        <v/>
      </c>
      <c r="F790" s="93" t="str">
        <f>IF($I$1&lt;&gt;"y", "", IF(A791="", "", IFERROR(LOOKUP(2,1/(COUNTIF($F$2:F789,get_country)=0),get_country), "")))</f>
        <v/>
      </c>
      <c r="G790" s="93" t="str">
        <f t="shared" si="36"/>
        <v/>
      </c>
      <c r="H790" s="67" t="str">
        <f t="array" aca="1" ref="H790" ca="1">IF($I$1&lt;&gt;"y", "", IFERROR(INDEX(countrylistsize,MATCH(SMALL(NOT(countrylistsize="")*IF(ISNUMBER(countrylistsize),COUNTIF(countrylistsize,"&lt;="&amp;countrylistsize),COUNTIF(countrylistsize,"&lt;="&amp;countrylistsize)+SUM(ISNUMBER(countrylistsize))),ROWS(F$3:F790)+SUM(ISBLANK(countrylistsize))),NOT(countrylistsize="")*IF(ISNUMBER(countrylistsize),COUNTIF(countrylistsize,"&lt;="&amp;countrylistsize),COUNTIF(countrylistsize,"&lt;="&amp;countrylistsize)+SUM(ISNUMBER(countrylistsize))),0)), ""))</f>
        <v/>
      </c>
      <c r="I790" s="70"/>
      <c r="J790" s="67" t="str">
        <f t="array" aca="1" ref="J790" ca="1">IF($I$1&lt;&gt;"y", "", IFERROR(INDEX(admin1listsize,MATCH(SMALL(NOT(admin1listsize="")*IF(ISNUMBER(admin1listsize),COUNTIF(admin1listsize,"&lt;="&amp;admin1listsize),COUNTIF(admin1listsize,"&lt;="&amp;admin1listsize)+SUM(ISNUMBER(admin1listsize))),ROWS(D$3:D790)+SUM(ISBLANK(admin1listsize))),NOT(admin1listsize="")*IF(ISNUMBER(admin1listsize),COUNTIF(admin1listsize,"&lt;="&amp;admin1listsize),COUNTIF(admin1listsize,"&lt;="&amp;admin1listsize)+SUM(ISNUMBER(admin1listsize))),0)), ""))</f>
        <v/>
      </c>
      <c r="K790" s="71"/>
    </row>
    <row r="791" spans="1:11" s="1" customFormat="1" x14ac:dyDescent="0.25">
      <c r="A791" s="93" t="str">
        <f>IF($I$1&lt;&gt;"y", "", IF(ISBLANK(DATA!D792),"",IF(ISBLANK(DATA!K792),"NO DATA",DATA!K792)))</f>
        <v/>
      </c>
      <c r="B791" s="93" t="str">
        <f>IF($I$1&lt;&gt;"y", "",IF(ISBLANK(DATA!D792),"", IF(ISBLANK(DATA!L792),"NO DATA",DATA!L792)))</f>
        <v/>
      </c>
      <c r="C791" s="93" t="str">
        <f t="shared" si="38"/>
        <v/>
      </c>
      <c r="D791" s="93" t="str">
        <f>IF($I$1&lt;&gt;"y", "", IF(C792="", "", IFERROR(LOOKUP(2,1/(COUNTIF($D$2:D790,mergednames)=0),mergednames), "")))</f>
        <v/>
      </c>
      <c r="E791" s="93" t="str">
        <f t="shared" si="37"/>
        <v/>
      </c>
      <c r="F791" s="93" t="str">
        <f>IF($I$1&lt;&gt;"y", "", IF(A792="", "", IFERROR(LOOKUP(2,1/(COUNTIF($F$2:F790,get_country)=0),get_country), "")))</f>
        <v/>
      </c>
      <c r="G791" s="93" t="str">
        <f t="shared" si="36"/>
        <v/>
      </c>
      <c r="H791" s="67" t="str">
        <f t="array" aca="1" ref="H791" ca="1">IF($I$1&lt;&gt;"y", "", IFERROR(INDEX(countrylistsize,MATCH(SMALL(NOT(countrylistsize="")*IF(ISNUMBER(countrylistsize),COUNTIF(countrylistsize,"&lt;="&amp;countrylistsize),COUNTIF(countrylistsize,"&lt;="&amp;countrylistsize)+SUM(ISNUMBER(countrylistsize))),ROWS(F$3:F791)+SUM(ISBLANK(countrylistsize))),NOT(countrylistsize="")*IF(ISNUMBER(countrylistsize),COUNTIF(countrylistsize,"&lt;="&amp;countrylistsize),COUNTIF(countrylistsize,"&lt;="&amp;countrylistsize)+SUM(ISNUMBER(countrylistsize))),0)), ""))</f>
        <v/>
      </c>
      <c r="I791" s="70"/>
      <c r="J791" s="67" t="str">
        <f t="array" aca="1" ref="J791" ca="1">IF($I$1&lt;&gt;"y", "", IFERROR(INDEX(admin1listsize,MATCH(SMALL(NOT(admin1listsize="")*IF(ISNUMBER(admin1listsize),COUNTIF(admin1listsize,"&lt;="&amp;admin1listsize),COUNTIF(admin1listsize,"&lt;="&amp;admin1listsize)+SUM(ISNUMBER(admin1listsize))),ROWS(D$3:D791)+SUM(ISBLANK(admin1listsize))),NOT(admin1listsize="")*IF(ISNUMBER(admin1listsize),COUNTIF(admin1listsize,"&lt;="&amp;admin1listsize),COUNTIF(admin1listsize,"&lt;="&amp;admin1listsize)+SUM(ISNUMBER(admin1listsize))),0)), ""))</f>
        <v/>
      </c>
      <c r="K791" s="71"/>
    </row>
    <row r="792" spans="1:11" s="1" customFormat="1" x14ac:dyDescent="0.25">
      <c r="A792" s="93" t="str">
        <f>IF($I$1&lt;&gt;"y", "", IF(ISBLANK(DATA!D793),"",IF(ISBLANK(DATA!K793),"NO DATA",DATA!K793)))</f>
        <v/>
      </c>
      <c r="B792" s="93" t="str">
        <f>IF($I$1&lt;&gt;"y", "",IF(ISBLANK(DATA!D793),"", IF(ISBLANK(DATA!L793),"NO DATA",DATA!L793)))</f>
        <v/>
      </c>
      <c r="C792" s="93" t="str">
        <f t="shared" si="38"/>
        <v/>
      </c>
      <c r="D792" s="93" t="str">
        <f>IF($I$1&lt;&gt;"y", "", IF(C793="", "", IFERROR(LOOKUP(2,1/(COUNTIF($D$2:D791,mergednames)=0),mergednames), "")))</f>
        <v/>
      </c>
      <c r="E792" s="93" t="str">
        <f t="shared" si="37"/>
        <v/>
      </c>
      <c r="F792" s="93" t="str">
        <f>IF($I$1&lt;&gt;"y", "", IF(A793="", "", IFERROR(LOOKUP(2,1/(COUNTIF($F$2:F791,get_country)=0),get_country), "")))</f>
        <v/>
      </c>
      <c r="G792" s="93" t="str">
        <f t="shared" si="36"/>
        <v/>
      </c>
      <c r="H792" s="67" t="str">
        <f t="array" aca="1" ref="H792" ca="1">IF($I$1&lt;&gt;"y", "", IFERROR(INDEX(countrylistsize,MATCH(SMALL(NOT(countrylistsize="")*IF(ISNUMBER(countrylistsize),COUNTIF(countrylistsize,"&lt;="&amp;countrylistsize),COUNTIF(countrylistsize,"&lt;="&amp;countrylistsize)+SUM(ISNUMBER(countrylistsize))),ROWS(F$3:F792)+SUM(ISBLANK(countrylistsize))),NOT(countrylistsize="")*IF(ISNUMBER(countrylistsize),COUNTIF(countrylistsize,"&lt;="&amp;countrylistsize),COUNTIF(countrylistsize,"&lt;="&amp;countrylistsize)+SUM(ISNUMBER(countrylistsize))),0)), ""))</f>
        <v/>
      </c>
      <c r="I792" s="70"/>
      <c r="J792" s="67" t="str">
        <f t="array" aca="1" ref="J792" ca="1">IF($I$1&lt;&gt;"y", "", IFERROR(INDEX(admin1listsize,MATCH(SMALL(NOT(admin1listsize="")*IF(ISNUMBER(admin1listsize),COUNTIF(admin1listsize,"&lt;="&amp;admin1listsize),COUNTIF(admin1listsize,"&lt;="&amp;admin1listsize)+SUM(ISNUMBER(admin1listsize))),ROWS(D$3:D792)+SUM(ISBLANK(admin1listsize))),NOT(admin1listsize="")*IF(ISNUMBER(admin1listsize),COUNTIF(admin1listsize,"&lt;="&amp;admin1listsize),COUNTIF(admin1listsize,"&lt;="&amp;admin1listsize)+SUM(ISNUMBER(admin1listsize))),0)), ""))</f>
        <v/>
      </c>
      <c r="K792" s="71"/>
    </row>
    <row r="793" spans="1:11" s="1" customFormat="1" x14ac:dyDescent="0.25">
      <c r="A793" s="93" t="str">
        <f>IF($I$1&lt;&gt;"y", "", IF(ISBLANK(DATA!D794),"",IF(ISBLANK(DATA!K794),"NO DATA",DATA!K794)))</f>
        <v/>
      </c>
      <c r="B793" s="93" t="str">
        <f>IF($I$1&lt;&gt;"y", "",IF(ISBLANK(DATA!D794),"", IF(ISBLANK(DATA!L794),"NO DATA",DATA!L794)))</f>
        <v/>
      </c>
      <c r="C793" s="93" t="str">
        <f t="shared" si="38"/>
        <v/>
      </c>
      <c r="D793" s="93" t="str">
        <f>IF($I$1&lt;&gt;"y", "", IF(C794="", "", IFERROR(LOOKUP(2,1/(COUNTIF($D$2:D792,mergednames)=0),mergednames), "")))</f>
        <v/>
      </c>
      <c r="E793" s="93" t="str">
        <f t="shared" si="37"/>
        <v/>
      </c>
      <c r="F793" s="93" t="str">
        <f>IF($I$1&lt;&gt;"y", "", IF(A794="", "", IFERROR(LOOKUP(2,1/(COUNTIF($F$2:F792,get_country)=0),get_country), "")))</f>
        <v/>
      </c>
      <c r="G793" s="93" t="str">
        <f t="shared" si="36"/>
        <v/>
      </c>
      <c r="H793" s="67" t="str">
        <f t="array" aca="1" ref="H793" ca="1">IF($I$1&lt;&gt;"y", "", IFERROR(INDEX(countrylistsize,MATCH(SMALL(NOT(countrylistsize="")*IF(ISNUMBER(countrylistsize),COUNTIF(countrylistsize,"&lt;="&amp;countrylistsize),COUNTIF(countrylistsize,"&lt;="&amp;countrylistsize)+SUM(ISNUMBER(countrylistsize))),ROWS(F$3:F793)+SUM(ISBLANK(countrylistsize))),NOT(countrylistsize="")*IF(ISNUMBER(countrylistsize),COUNTIF(countrylistsize,"&lt;="&amp;countrylistsize),COUNTIF(countrylistsize,"&lt;="&amp;countrylistsize)+SUM(ISNUMBER(countrylistsize))),0)), ""))</f>
        <v/>
      </c>
      <c r="I793" s="70"/>
      <c r="J793" s="67" t="str">
        <f t="array" aca="1" ref="J793" ca="1">IF($I$1&lt;&gt;"y", "", IFERROR(INDEX(admin1listsize,MATCH(SMALL(NOT(admin1listsize="")*IF(ISNUMBER(admin1listsize),COUNTIF(admin1listsize,"&lt;="&amp;admin1listsize),COUNTIF(admin1listsize,"&lt;="&amp;admin1listsize)+SUM(ISNUMBER(admin1listsize))),ROWS(D$3:D793)+SUM(ISBLANK(admin1listsize))),NOT(admin1listsize="")*IF(ISNUMBER(admin1listsize),COUNTIF(admin1listsize,"&lt;="&amp;admin1listsize),COUNTIF(admin1listsize,"&lt;="&amp;admin1listsize)+SUM(ISNUMBER(admin1listsize))),0)), ""))</f>
        <v/>
      </c>
      <c r="K793" s="71"/>
    </row>
    <row r="794" spans="1:11" s="1" customFormat="1" x14ac:dyDescent="0.25">
      <c r="A794" s="93" t="str">
        <f>IF($I$1&lt;&gt;"y", "", IF(ISBLANK(DATA!D795),"",IF(ISBLANK(DATA!K795),"NO DATA",DATA!K795)))</f>
        <v/>
      </c>
      <c r="B794" s="93" t="str">
        <f>IF($I$1&lt;&gt;"y", "",IF(ISBLANK(DATA!D795),"", IF(ISBLANK(DATA!L795),"NO DATA",DATA!L795)))</f>
        <v/>
      </c>
      <c r="C794" s="93" t="str">
        <f t="shared" si="38"/>
        <v/>
      </c>
      <c r="D794" s="93" t="str">
        <f>IF($I$1&lt;&gt;"y", "", IF(C795="", "", IFERROR(LOOKUP(2,1/(COUNTIF($D$2:D793,mergednames)=0),mergednames), "")))</f>
        <v/>
      </c>
      <c r="E794" s="93" t="str">
        <f t="shared" si="37"/>
        <v/>
      </c>
      <c r="F794" s="93" t="str">
        <f>IF($I$1&lt;&gt;"y", "", IF(A795="", "", IFERROR(LOOKUP(2,1/(COUNTIF($F$2:F793,get_country)=0),get_country), "")))</f>
        <v/>
      </c>
      <c r="G794" s="93" t="str">
        <f t="shared" si="36"/>
        <v/>
      </c>
      <c r="H794" s="67" t="str">
        <f t="array" aca="1" ref="H794" ca="1">IF($I$1&lt;&gt;"y", "", IFERROR(INDEX(countrylistsize,MATCH(SMALL(NOT(countrylistsize="")*IF(ISNUMBER(countrylistsize),COUNTIF(countrylistsize,"&lt;="&amp;countrylistsize),COUNTIF(countrylistsize,"&lt;="&amp;countrylistsize)+SUM(ISNUMBER(countrylistsize))),ROWS(F$3:F794)+SUM(ISBLANK(countrylistsize))),NOT(countrylistsize="")*IF(ISNUMBER(countrylistsize),COUNTIF(countrylistsize,"&lt;="&amp;countrylistsize),COUNTIF(countrylistsize,"&lt;="&amp;countrylistsize)+SUM(ISNUMBER(countrylistsize))),0)), ""))</f>
        <v/>
      </c>
      <c r="I794" s="70"/>
      <c r="J794" s="67" t="str">
        <f t="array" aca="1" ref="J794" ca="1">IF($I$1&lt;&gt;"y", "", IFERROR(INDEX(admin1listsize,MATCH(SMALL(NOT(admin1listsize="")*IF(ISNUMBER(admin1listsize),COUNTIF(admin1listsize,"&lt;="&amp;admin1listsize),COUNTIF(admin1listsize,"&lt;="&amp;admin1listsize)+SUM(ISNUMBER(admin1listsize))),ROWS(D$3:D794)+SUM(ISBLANK(admin1listsize))),NOT(admin1listsize="")*IF(ISNUMBER(admin1listsize),COUNTIF(admin1listsize,"&lt;="&amp;admin1listsize),COUNTIF(admin1listsize,"&lt;="&amp;admin1listsize)+SUM(ISNUMBER(admin1listsize))),0)), ""))</f>
        <v/>
      </c>
      <c r="K794" s="71"/>
    </row>
    <row r="795" spans="1:11" s="1" customFormat="1" x14ac:dyDescent="0.25">
      <c r="A795" s="93" t="str">
        <f>IF($I$1&lt;&gt;"y", "", IF(ISBLANK(DATA!D796),"",IF(ISBLANK(DATA!K796),"NO DATA",DATA!K796)))</f>
        <v/>
      </c>
      <c r="B795" s="93" t="str">
        <f>IF($I$1&lt;&gt;"y", "",IF(ISBLANK(DATA!D796),"", IF(ISBLANK(DATA!L796),"NO DATA",DATA!L796)))</f>
        <v/>
      </c>
      <c r="C795" s="93" t="str">
        <f t="shared" si="38"/>
        <v/>
      </c>
      <c r="D795" s="93" t="str">
        <f>IF($I$1&lt;&gt;"y", "", IF(C796="", "", IFERROR(LOOKUP(2,1/(COUNTIF($D$2:D794,mergednames)=0),mergednames), "")))</f>
        <v/>
      </c>
      <c r="E795" s="93" t="str">
        <f t="shared" si="37"/>
        <v/>
      </c>
      <c r="F795" s="93" t="str">
        <f>IF($I$1&lt;&gt;"y", "", IF(A796="", "", IFERROR(LOOKUP(2,1/(COUNTIF($F$2:F794,get_country)=0),get_country), "")))</f>
        <v/>
      </c>
      <c r="G795" s="93" t="str">
        <f t="shared" si="36"/>
        <v/>
      </c>
      <c r="H795" s="67" t="str">
        <f t="array" aca="1" ref="H795" ca="1">IF($I$1&lt;&gt;"y", "", IFERROR(INDEX(countrylistsize,MATCH(SMALL(NOT(countrylistsize="")*IF(ISNUMBER(countrylistsize),COUNTIF(countrylistsize,"&lt;="&amp;countrylistsize),COUNTIF(countrylistsize,"&lt;="&amp;countrylistsize)+SUM(ISNUMBER(countrylistsize))),ROWS(F$3:F795)+SUM(ISBLANK(countrylistsize))),NOT(countrylistsize="")*IF(ISNUMBER(countrylistsize),COUNTIF(countrylistsize,"&lt;="&amp;countrylistsize),COUNTIF(countrylistsize,"&lt;="&amp;countrylistsize)+SUM(ISNUMBER(countrylistsize))),0)), ""))</f>
        <v/>
      </c>
      <c r="I795" s="70"/>
      <c r="J795" s="67" t="str">
        <f t="array" aca="1" ref="J795" ca="1">IF($I$1&lt;&gt;"y", "", IFERROR(INDEX(admin1listsize,MATCH(SMALL(NOT(admin1listsize="")*IF(ISNUMBER(admin1listsize),COUNTIF(admin1listsize,"&lt;="&amp;admin1listsize),COUNTIF(admin1listsize,"&lt;="&amp;admin1listsize)+SUM(ISNUMBER(admin1listsize))),ROWS(D$3:D795)+SUM(ISBLANK(admin1listsize))),NOT(admin1listsize="")*IF(ISNUMBER(admin1listsize),COUNTIF(admin1listsize,"&lt;="&amp;admin1listsize),COUNTIF(admin1listsize,"&lt;="&amp;admin1listsize)+SUM(ISNUMBER(admin1listsize))),0)), ""))</f>
        <v/>
      </c>
      <c r="K795" s="71"/>
    </row>
    <row r="796" spans="1:11" s="1" customFormat="1" x14ac:dyDescent="0.25">
      <c r="A796" s="93" t="str">
        <f>IF($I$1&lt;&gt;"y", "", IF(ISBLANK(DATA!D797),"",IF(ISBLANK(DATA!K797),"NO DATA",DATA!K797)))</f>
        <v/>
      </c>
      <c r="B796" s="93" t="str">
        <f>IF($I$1&lt;&gt;"y", "",IF(ISBLANK(DATA!D797),"", IF(ISBLANK(DATA!L797),"NO DATA",DATA!L797)))</f>
        <v/>
      </c>
      <c r="C796" s="93" t="str">
        <f t="shared" si="38"/>
        <v/>
      </c>
      <c r="D796" s="93" t="str">
        <f>IF($I$1&lt;&gt;"y", "", IF(C797="", "", IFERROR(LOOKUP(2,1/(COUNTIF($D$2:D795,mergednames)=0),mergednames), "")))</f>
        <v/>
      </c>
      <c r="E796" s="93" t="str">
        <f t="shared" si="37"/>
        <v/>
      </c>
      <c r="F796" s="93" t="str">
        <f>IF($I$1&lt;&gt;"y", "", IF(A797="", "", IFERROR(LOOKUP(2,1/(COUNTIF($F$2:F795,get_country)=0),get_country), "")))</f>
        <v/>
      </c>
      <c r="G796" s="93" t="str">
        <f t="shared" si="36"/>
        <v/>
      </c>
      <c r="H796" s="67" t="str">
        <f t="array" aca="1" ref="H796" ca="1">IF($I$1&lt;&gt;"y", "", IFERROR(INDEX(countrylistsize,MATCH(SMALL(NOT(countrylistsize="")*IF(ISNUMBER(countrylistsize),COUNTIF(countrylistsize,"&lt;="&amp;countrylistsize),COUNTIF(countrylistsize,"&lt;="&amp;countrylistsize)+SUM(ISNUMBER(countrylistsize))),ROWS(F$3:F796)+SUM(ISBLANK(countrylistsize))),NOT(countrylistsize="")*IF(ISNUMBER(countrylistsize),COUNTIF(countrylistsize,"&lt;="&amp;countrylistsize),COUNTIF(countrylistsize,"&lt;="&amp;countrylistsize)+SUM(ISNUMBER(countrylistsize))),0)), ""))</f>
        <v/>
      </c>
      <c r="I796" s="70"/>
      <c r="J796" s="67" t="str">
        <f t="array" aca="1" ref="J796" ca="1">IF($I$1&lt;&gt;"y", "", IFERROR(INDEX(admin1listsize,MATCH(SMALL(NOT(admin1listsize="")*IF(ISNUMBER(admin1listsize),COUNTIF(admin1listsize,"&lt;="&amp;admin1listsize),COUNTIF(admin1listsize,"&lt;="&amp;admin1listsize)+SUM(ISNUMBER(admin1listsize))),ROWS(D$3:D796)+SUM(ISBLANK(admin1listsize))),NOT(admin1listsize="")*IF(ISNUMBER(admin1listsize),COUNTIF(admin1listsize,"&lt;="&amp;admin1listsize),COUNTIF(admin1listsize,"&lt;="&amp;admin1listsize)+SUM(ISNUMBER(admin1listsize))),0)), ""))</f>
        <v/>
      </c>
      <c r="K796" s="71"/>
    </row>
    <row r="797" spans="1:11" s="1" customFormat="1" x14ac:dyDescent="0.25">
      <c r="A797" s="93" t="str">
        <f>IF($I$1&lt;&gt;"y", "", IF(ISBLANK(DATA!D798),"",IF(ISBLANK(DATA!K798),"NO DATA",DATA!K798)))</f>
        <v/>
      </c>
      <c r="B797" s="93" t="str">
        <f>IF($I$1&lt;&gt;"y", "",IF(ISBLANK(DATA!D798),"", IF(ISBLANK(DATA!L798),"NO DATA",DATA!L798)))</f>
        <v/>
      </c>
      <c r="C797" s="93" t="str">
        <f t="shared" si="38"/>
        <v/>
      </c>
      <c r="D797" s="93" t="str">
        <f>IF($I$1&lt;&gt;"y", "", IF(C798="", "", IFERROR(LOOKUP(2,1/(COUNTIF($D$2:D796,mergednames)=0),mergednames), "")))</f>
        <v/>
      </c>
      <c r="E797" s="93" t="str">
        <f t="shared" si="37"/>
        <v/>
      </c>
      <c r="F797" s="93" t="str">
        <f>IF($I$1&lt;&gt;"y", "", IF(A798="", "", IFERROR(LOOKUP(2,1/(COUNTIF($F$2:F796,get_country)=0),get_country), "")))</f>
        <v/>
      </c>
      <c r="G797" s="93" t="str">
        <f t="shared" si="36"/>
        <v/>
      </c>
      <c r="H797" s="67" t="str">
        <f t="array" aca="1" ref="H797" ca="1">IF($I$1&lt;&gt;"y", "", IFERROR(INDEX(countrylistsize,MATCH(SMALL(NOT(countrylistsize="")*IF(ISNUMBER(countrylistsize),COUNTIF(countrylistsize,"&lt;="&amp;countrylistsize),COUNTIF(countrylistsize,"&lt;="&amp;countrylistsize)+SUM(ISNUMBER(countrylistsize))),ROWS(F$3:F797)+SUM(ISBLANK(countrylistsize))),NOT(countrylistsize="")*IF(ISNUMBER(countrylistsize),COUNTIF(countrylistsize,"&lt;="&amp;countrylistsize),COUNTIF(countrylistsize,"&lt;="&amp;countrylistsize)+SUM(ISNUMBER(countrylistsize))),0)), ""))</f>
        <v/>
      </c>
      <c r="I797" s="70"/>
      <c r="J797" s="67" t="str">
        <f t="array" aca="1" ref="J797" ca="1">IF($I$1&lt;&gt;"y", "", IFERROR(INDEX(admin1listsize,MATCH(SMALL(NOT(admin1listsize="")*IF(ISNUMBER(admin1listsize),COUNTIF(admin1listsize,"&lt;="&amp;admin1listsize),COUNTIF(admin1listsize,"&lt;="&amp;admin1listsize)+SUM(ISNUMBER(admin1listsize))),ROWS(D$3:D797)+SUM(ISBLANK(admin1listsize))),NOT(admin1listsize="")*IF(ISNUMBER(admin1listsize),COUNTIF(admin1listsize,"&lt;="&amp;admin1listsize),COUNTIF(admin1listsize,"&lt;="&amp;admin1listsize)+SUM(ISNUMBER(admin1listsize))),0)), ""))</f>
        <v/>
      </c>
      <c r="K797" s="71"/>
    </row>
    <row r="798" spans="1:11" s="1" customFormat="1" x14ac:dyDescent="0.25">
      <c r="A798" s="93" t="str">
        <f>IF($I$1&lt;&gt;"y", "", IF(ISBLANK(DATA!D799),"",IF(ISBLANK(DATA!K799),"NO DATA",DATA!K799)))</f>
        <v/>
      </c>
      <c r="B798" s="93" t="str">
        <f>IF($I$1&lt;&gt;"y", "",IF(ISBLANK(DATA!D799),"", IF(ISBLANK(DATA!L799),"NO DATA",DATA!L799)))</f>
        <v/>
      </c>
      <c r="C798" s="93" t="str">
        <f t="shared" si="38"/>
        <v/>
      </c>
      <c r="D798" s="93" t="str">
        <f>IF($I$1&lt;&gt;"y", "", IF(C799="", "", IFERROR(LOOKUP(2,1/(COUNTIF($D$2:D797,mergednames)=0),mergednames), "")))</f>
        <v/>
      </c>
      <c r="E798" s="93" t="str">
        <f t="shared" si="37"/>
        <v/>
      </c>
      <c r="F798" s="93" t="str">
        <f>IF($I$1&lt;&gt;"y", "", IF(A799="", "", IFERROR(LOOKUP(2,1/(COUNTIF($F$2:F797,get_country)=0),get_country), "")))</f>
        <v/>
      </c>
      <c r="G798" s="93" t="str">
        <f t="shared" si="36"/>
        <v/>
      </c>
      <c r="H798" s="67" t="str">
        <f t="array" aca="1" ref="H798" ca="1">IF($I$1&lt;&gt;"y", "", IFERROR(INDEX(countrylistsize,MATCH(SMALL(NOT(countrylistsize="")*IF(ISNUMBER(countrylistsize),COUNTIF(countrylistsize,"&lt;="&amp;countrylistsize),COUNTIF(countrylistsize,"&lt;="&amp;countrylistsize)+SUM(ISNUMBER(countrylistsize))),ROWS(F$3:F798)+SUM(ISBLANK(countrylistsize))),NOT(countrylistsize="")*IF(ISNUMBER(countrylistsize),COUNTIF(countrylistsize,"&lt;="&amp;countrylistsize),COUNTIF(countrylistsize,"&lt;="&amp;countrylistsize)+SUM(ISNUMBER(countrylistsize))),0)), ""))</f>
        <v/>
      </c>
      <c r="I798" s="70"/>
      <c r="J798" s="67" t="str">
        <f t="array" aca="1" ref="J798" ca="1">IF($I$1&lt;&gt;"y", "", IFERROR(INDEX(admin1listsize,MATCH(SMALL(NOT(admin1listsize="")*IF(ISNUMBER(admin1listsize),COUNTIF(admin1listsize,"&lt;="&amp;admin1listsize),COUNTIF(admin1listsize,"&lt;="&amp;admin1listsize)+SUM(ISNUMBER(admin1listsize))),ROWS(D$3:D798)+SUM(ISBLANK(admin1listsize))),NOT(admin1listsize="")*IF(ISNUMBER(admin1listsize),COUNTIF(admin1listsize,"&lt;="&amp;admin1listsize),COUNTIF(admin1listsize,"&lt;="&amp;admin1listsize)+SUM(ISNUMBER(admin1listsize))),0)), ""))</f>
        <v/>
      </c>
      <c r="K798" s="71"/>
    </row>
    <row r="799" spans="1:11" s="1" customFormat="1" x14ac:dyDescent="0.25">
      <c r="A799" s="93" t="str">
        <f>IF($I$1&lt;&gt;"y", "", IF(ISBLANK(DATA!D800),"",IF(ISBLANK(DATA!K800),"NO DATA",DATA!K800)))</f>
        <v/>
      </c>
      <c r="B799" s="93" t="str">
        <f>IF($I$1&lt;&gt;"y", "",IF(ISBLANK(DATA!D800),"", IF(ISBLANK(DATA!L800),"NO DATA",DATA!L800)))</f>
        <v/>
      </c>
      <c r="C799" s="93" t="str">
        <f t="shared" si="38"/>
        <v/>
      </c>
      <c r="D799" s="93" t="str">
        <f>IF($I$1&lt;&gt;"y", "", IF(C800="", "", IFERROR(LOOKUP(2,1/(COUNTIF($D$2:D798,mergednames)=0),mergednames), "")))</f>
        <v/>
      </c>
      <c r="E799" s="93" t="str">
        <f t="shared" si="37"/>
        <v/>
      </c>
      <c r="F799" s="93" t="str">
        <f>IF($I$1&lt;&gt;"y", "", IF(A800="", "", IFERROR(LOOKUP(2,1/(COUNTIF($F$2:F798,get_country)=0),get_country), "")))</f>
        <v/>
      </c>
      <c r="G799" s="93" t="str">
        <f t="shared" si="36"/>
        <v/>
      </c>
      <c r="H799" s="67" t="str">
        <f t="array" aca="1" ref="H799" ca="1">IF($I$1&lt;&gt;"y", "", IFERROR(INDEX(countrylistsize,MATCH(SMALL(NOT(countrylistsize="")*IF(ISNUMBER(countrylistsize),COUNTIF(countrylistsize,"&lt;="&amp;countrylistsize),COUNTIF(countrylistsize,"&lt;="&amp;countrylistsize)+SUM(ISNUMBER(countrylistsize))),ROWS(F$3:F799)+SUM(ISBLANK(countrylistsize))),NOT(countrylistsize="")*IF(ISNUMBER(countrylistsize),COUNTIF(countrylistsize,"&lt;="&amp;countrylistsize),COUNTIF(countrylistsize,"&lt;="&amp;countrylistsize)+SUM(ISNUMBER(countrylistsize))),0)), ""))</f>
        <v/>
      </c>
      <c r="I799" s="70"/>
      <c r="J799" s="67" t="str">
        <f t="array" aca="1" ref="J799" ca="1">IF($I$1&lt;&gt;"y", "", IFERROR(INDEX(admin1listsize,MATCH(SMALL(NOT(admin1listsize="")*IF(ISNUMBER(admin1listsize),COUNTIF(admin1listsize,"&lt;="&amp;admin1listsize),COUNTIF(admin1listsize,"&lt;="&amp;admin1listsize)+SUM(ISNUMBER(admin1listsize))),ROWS(D$3:D799)+SUM(ISBLANK(admin1listsize))),NOT(admin1listsize="")*IF(ISNUMBER(admin1listsize),COUNTIF(admin1listsize,"&lt;="&amp;admin1listsize),COUNTIF(admin1listsize,"&lt;="&amp;admin1listsize)+SUM(ISNUMBER(admin1listsize))),0)), ""))</f>
        <v/>
      </c>
      <c r="K799" s="71"/>
    </row>
    <row r="800" spans="1:11" s="1" customFormat="1" x14ac:dyDescent="0.25">
      <c r="A800" s="93" t="str">
        <f>IF($I$1&lt;&gt;"y", "", IF(ISBLANK(DATA!D801),"",IF(ISBLANK(DATA!K801),"NO DATA",DATA!K801)))</f>
        <v/>
      </c>
      <c r="B800" s="93" t="str">
        <f>IF($I$1&lt;&gt;"y", "",IF(ISBLANK(DATA!D801),"", IF(ISBLANK(DATA!L801),"NO DATA",DATA!L801)))</f>
        <v/>
      </c>
      <c r="C800" s="93" t="str">
        <f t="shared" si="38"/>
        <v/>
      </c>
      <c r="D800" s="93" t="str">
        <f>IF($I$1&lt;&gt;"y", "", IF(C801="", "", IFERROR(LOOKUP(2,1/(COUNTIF($D$2:D799,mergednames)=0),mergednames), "")))</f>
        <v/>
      </c>
      <c r="E800" s="93" t="str">
        <f t="shared" si="37"/>
        <v/>
      </c>
      <c r="F800" s="93" t="str">
        <f>IF($I$1&lt;&gt;"y", "", IF(A801="", "", IFERROR(LOOKUP(2,1/(COUNTIF($F$2:F799,get_country)=0),get_country), "")))</f>
        <v/>
      </c>
      <c r="G800" s="93" t="str">
        <f t="shared" si="36"/>
        <v/>
      </c>
      <c r="H800" s="67" t="str">
        <f t="array" aca="1" ref="H800" ca="1">IF($I$1&lt;&gt;"y", "", IFERROR(INDEX(countrylistsize,MATCH(SMALL(NOT(countrylistsize="")*IF(ISNUMBER(countrylistsize),COUNTIF(countrylistsize,"&lt;="&amp;countrylistsize),COUNTIF(countrylistsize,"&lt;="&amp;countrylistsize)+SUM(ISNUMBER(countrylistsize))),ROWS(F$3:F800)+SUM(ISBLANK(countrylistsize))),NOT(countrylistsize="")*IF(ISNUMBER(countrylistsize),COUNTIF(countrylistsize,"&lt;="&amp;countrylistsize),COUNTIF(countrylistsize,"&lt;="&amp;countrylistsize)+SUM(ISNUMBER(countrylistsize))),0)), ""))</f>
        <v/>
      </c>
      <c r="I800" s="70"/>
      <c r="J800" s="67" t="str">
        <f t="array" aca="1" ref="J800" ca="1">IF($I$1&lt;&gt;"y", "", IFERROR(INDEX(admin1listsize,MATCH(SMALL(NOT(admin1listsize="")*IF(ISNUMBER(admin1listsize),COUNTIF(admin1listsize,"&lt;="&amp;admin1listsize),COUNTIF(admin1listsize,"&lt;="&amp;admin1listsize)+SUM(ISNUMBER(admin1listsize))),ROWS(D$3:D800)+SUM(ISBLANK(admin1listsize))),NOT(admin1listsize="")*IF(ISNUMBER(admin1listsize),COUNTIF(admin1listsize,"&lt;="&amp;admin1listsize),COUNTIF(admin1listsize,"&lt;="&amp;admin1listsize)+SUM(ISNUMBER(admin1listsize))),0)), ""))</f>
        <v/>
      </c>
      <c r="K800" s="71"/>
    </row>
    <row r="801" spans="1:11" s="1" customFormat="1" x14ac:dyDescent="0.25">
      <c r="A801" s="93" t="str">
        <f>IF($I$1&lt;&gt;"y", "", IF(ISBLANK(DATA!D802),"",IF(ISBLANK(DATA!K802),"NO DATA",DATA!K802)))</f>
        <v/>
      </c>
      <c r="B801" s="93" t="str">
        <f>IF($I$1&lt;&gt;"y", "",IF(ISBLANK(DATA!D802),"", IF(ISBLANK(DATA!L802),"NO DATA",DATA!L802)))</f>
        <v/>
      </c>
      <c r="C801" s="93" t="str">
        <f t="shared" si="38"/>
        <v/>
      </c>
      <c r="D801" s="93" t="str">
        <f>IF($I$1&lt;&gt;"y", "", IF(C802="", "", IFERROR(LOOKUP(2,1/(COUNTIF($D$2:D800,mergednames)=0),mergednames), "")))</f>
        <v/>
      </c>
      <c r="E801" s="93" t="str">
        <f t="shared" si="37"/>
        <v/>
      </c>
      <c r="F801" s="93" t="str">
        <f>IF($I$1&lt;&gt;"y", "", IF(A802="", "", IFERROR(LOOKUP(2,1/(COUNTIF($F$2:F800,get_country)=0),get_country), "")))</f>
        <v/>
      </c>
      <c r="G801" s="93" t="str">
        <f t="shared" si="36"/>
        <v/>
      </c>
      <c r="H801" s="67" t="str">
        <f t="array" aca="1" ref="H801" ca="1">IF($I$1&lt;&gt;"y", "", IFERROR(INDEX(countrylistsize,MATCH(SMALL(NOT(countrylistsize="")*IF(ISNUMBER(countrylistsize),COUNTIF(countrylistsize,"&lt;="&amp;countrylistsize),COUNTIF(countrylistsize,"&lt;="&amp;countrylistsize)+SUM(ISNUMBER(countrylistsize))),ROWS(F$3:F801)+SUM(ISBLANK(countrylistsize))),NOT(countrylistsize="")*IF(ISNUMBER(countrylistsize),COUNTIF(countrylistsize,"&lt;="&amp;countrylistsize),COUNTIF(countrylistsize,"&lt;="&amp;countrylistsize)+SUM(ISNUMBER(countrylistsize))),0)), ""))</f>
        <v/>
      </c>
      <c r="I801" s="70"/>
      <c r="J801" s="67" t="str">
        <f t="array" aca="1" ref="J801" ca="1">IF($I$1&lt;&gt;"y", "", IFERROR(INDEX(admin1listsize,MATCH(SMALL(NOT(admin1listsize="")*IF(ISNUMBER(admin1listsize),COUNTIF(admin1listsize,"&lt;="&amp;admin1listsize),COUNTIF(admin1listsize,"&lt;="&amp;admin1listsize)+SUM(ISNUMBER(admin1listsize))),ROWS(D$3:D801)+SUM(ISBLANK(admin1listsize))),NOT(admin1listsize="")*IF(ISNUMBER(admin1listsize),COUNTIF(admin1listsize,"&lt;="&amp;admin1listsize),COUNTIF(admin1listsize,"&lt;="&amp;admin1listsize)+SUM(ISNUMBER(admin1listsize))),0)), ""))</f>
        <v/>
      </c>
      <c r="K801" s="71"/>
    </row>
    <row r="802" spans="1:11" s="1" customFormat="1" x14ac:dyDescent="0.25">
      <c r="A802" s="93" t="str">
        <f>IF($I$1&lt;&gt;"y", "", IF(ISBLANK(DATA!D803),"",IF(ISBLANK(DATA!K803),"NO DATA",DATA!K803)))</f>
        <v/>
      </c>
      <c r="B802" s="93" t="str">
        <f>IF($I$1&lt;&gt;"y", "",IF(ISBLANK(DATA!D803),"", IF(ISBLANK(DATA!L803),"NO DATA",DATA!L803)))</f>
        <v/>
      </c>
      <c r="C802" s="93" t="str">
        <f t="shared" si="38"/>
        <v/>
      </c>
      <c r="D802" s="93" t="str">
        <f>IF($I$1&lt;&gt;"y", "", IF(C803="", "", IFERROR(LOOKUP(2,1/(COUNTIF($D$2:D801,mergednames)=0),mergednames), "")))</f>
        <v/>
      </c>
      <c r="E802" s="93" t="str">
        <f t="shared" si="37"/>
        <v/>
      </c>
      <c r="F802" s="93" t="str">
        <f>IF($I$1&lt;&gt;"y", "", IF(A803="", "", IFERROR(LOOKUP(2,1/(COUNTIF($F$2:F801,get_country)=0),get_country), "")))</f>
        <v/>
      </c>
      <c r="G802" s="93" t="str">
        <f t="shared" si="36"/>
        <v/>
      </c>
      <c r="H802" s="67" t="str">
        <f t="array" aca="1" ref="H802" ca="1">IF($I$1&lt;&gt;"y", "", IFERROR(INDEX(countrylistsize,MATCH(SMALL(NOT(countrylistsize="")*IF(ISNUMBER(countrylistsize),COUNTIF(countrylistsize,"&lt;="&amp;countrylistsize),COUNTIF(countrylistsize,"&lt;="&amp;countrylistsize)+SUM(ISNUMBER(countrylistsize))),ROWS(F$3:F802)+SUM(ISBLANK(countrylistsize))),NOT(countrylistsize="")*IF(ISNUMBER(countrylistsize),COUNTIF(countrylistsize,"&lt;="&amp;countrylistsize),COUNTIF(countrylistsize,"&lt;="&amp;countrylistsize)+SUM(ISNUMBER(countrylistsize))),0)), ""))</f>
        <v/>
      </c>
      <c r="I802" s="70"/>
      <c r="J802" s="67" t="str">
        <f t="array" aca="1" ref="J802" ca="1">IF($I$1&lt;&gt;"y", "", IFERROR(INDEX(admin1listsize,MATCH(SMALL(NOT(admin1listsize="")*IF(ISNUMBER(admin1listsize),COUNTIF(admin1listsize,"&lt;="&amp;admin1listsize),COUNTIF(admin1listsize,"&lt;="&amp;admin1listsize)+SUM(ISNUMBER(admin1listsize))),ROWS(D$3:D802)+SUM(ISBLANK(admin1listsize))),NOT(admin1listsize="")*IF(ISNUMBER(admin1listsize),COUNTIF(admin1listsize,"&lt;="&amp;admin1listsize),COUNTIF(admin1listsize,"&lt;="&amp;admin1listsize)+SUM(ISNUMBER(admin1listsize))),0)), ""))</f>
        <v/>
      </c>
      <c r="K802" s="71"/>
    </row>
    <row r="803" spans="1:11" s="1" customFormat="1" x14ac:dyDescent="0.25">
      <c r="A803" s="93" t="str">
        <f>IF($I$1&lt;&gt;"y", "", IF(ISBLANK(DATA!D804),"",IF(ISBLANK(DATA!K804),"NO DATA",DATA!K804)))</f>
        <v/>
      </c>
      <c r="B803" s="93" t="str">
        <f>IF($I$1&lt;&gt;"y", "",IF(ISBLANK(DATA!D804),"", IF(ISBLANK(DATA!L804),"NO DATA",DATA!L804)))</f>
        <v/>
      </c>
      <c r="C803" s="93" t="str">
        <f t="shared" si="38"/>
        <v/>
      </c>
      <c r="D803" s="93" t="str">
        <f>IF($I$1&lt;&gt;"y", "", IF(C804="", "", IFERROR(LOOKUP(2,1/(COUNTIF($D$2:D802,mergednames)=0),mergednames), "")))</f>
        <v/>
      </c>
      <c r="E803" s="93" t="str">
        <f t="shared" si="37"/>
        <v/>
      </c>
      <c r="F803" s="93" t="str">
        <f>IF($I$1&lt;&gt;"y", "", IF(A804="", "", IFERROR(LOOKUP(2,1/(COUNTIF($F$2:F802,get_country)=0),get_country), "")))</f>
        <v/>
      </c>
      <c r="G803" s="93" t="str">
        <f t="shared" si="36"/>
        <v/>
      </c>
      <c r="H803" s="67" t="str">
        <f t="array" aca="1" ref="H803" ca="1">IF($I$1&lt;&gt;"y", "", IFERROR(INDEX(countrylistsize,MATCH(SMALL(NOT(countrylistsize="")*IF(ISNUMBER(countrylistsize),COUNTIF(countrylistsize,"&lt;="&amp;countrylistsize),COUNTIF(countrylistsize,"&lt;="&amp;countrylistsize)+SUM(ISNUMBER(countrylistsize))),ROWS(F$3:F803)+SUM(ISBLANK(countrylistsize))),NOT(countrylistsize="")*IF(ISNUMBER(countrylistsize),COUNTIF(countrylistsize,"&lt;="&amp;countrylistsize),COUNTIF(countrylistsize,"&lt;="&amp;countrylistsize)+SUM(ISNUMBER(countrylistsize))),0)), ""))</f>
        <v/>
      </c>
      <c r="I803" s="70"/>
      <c r="J803" s="67" t="str">
        <f t="array" aca="1" ref="J803" ca="1">IF($I$1&lt;&gt;"y", "", IFERROR(INDEX(admin1listsize,MATCH(SMALL(NOT(admin1listsize="")*IF(ISNUMBER(admin1listsize),COUNTIF(admin1listsize,"&lt;="&amp;admin1listsize),COUNTIF(admin1listsize,"&lt;="&amp;admin1listsize)+SUM(ISNUMBER(admin1listsize))),ROWS(D$3:D803)+SUM(ISBLANK(admin1listsize))),NOT(admin1listsize="")*IF(ISNUMBER(admin1listsize),COUNTIF(admin1listsize,"&lt;="&amp;admin1listsize),COUNTIF(admin1listsize,"&lt;="&amp;admin1listsize)+SUM(ISNUMBER(admin1listsize))),0)), ""))</f>
        <v/>
      </c>
      <c r="K803" s="71"/>
    </row>
    <row r="804" spans="1:11" s="1" customFormat="1" x14ac:dyDescent="0.25">
      <c r="A804" s="93" t="str">
        <f>IF($I$1&lt;&gt;"y", "", IF(ISBLANK(DATA!D805),"",IF(ISBLANK(DATA!K805),"NO DATA",DATA!K805)))</f>
        <v/>
      </c>
      <c r="B804" s="93" t="str">
        <f>IF($I$1&lt;&gt;"y", "",IF(ISBLANK(DATA!D805),"", IF(ISBLANK(DATA!L805),"NO DATA",DATA!L805)))</f>
        <v/>
      </c>
      <c r="C804" s="93" t="str">
        <f t="shared" si="38"/>
        <v/>
      </c>
      <c r="D804" s="93" t="str">
        <f>IF($I$1&lt;&gt;"y", "", IF(C805="", "", IFERROR(LOOKUP(2,1/(COUNTIF($D$2:D803,mergednames)=0),mergednames), "")))</f>
        <v/>
      </c>
      <c r="E804" s="93" t="str">
        <f t="shared" si="37"/>
        <v/>
      </c>
      <c r="F804" s="93" t="str">
        <f>IF($I$1&lt;&gt;"y", "", IF(A805="", "", IFERROR(LOOKUP(2,1/(COUNTIF($F$2:F803,get_country)=0),get_country), "")))</f>
        <v/>
      </c>
      <c r="G804" s="93" t="str">
        <f t="shared" si="36"/>
        <v/>
      </c>
      <c r="H804" s="67" t="str">
        <f t="array" aca="1" ref="H804" ca="1">IF($I$1&lt;&gt;"y", "", IFERROR(INDEX(countrylistsize,MATCH(SMALL(NOT(countrylistsize="")*IF(ISNUMBER(countrylistsize),COUNTIF(countrylistsize,"&lt;="&amp;countrylistsize),COUNTIF(countrylistsize,"&lt;="&amp;countrylistsize)+SUM(ISNUMBER(countrylistsize))),ROWS(F$3:F804)+SUM(ISBLANK(countrylistsize))),NOT(countrylistsize="")*IF(ISNUMBER(countrylistsize),COUNTIF(countrylistsize,"&lt;="&amp;countrylistsize),COUNTIF(countrylistsize,"&lt;="&amp;countrylistsize)+SUM(ISNUMBER(countrylistsize))),0)), ""))</f>
        <v/>
      </c>
      <c r="I804" s="70"/>
      <c r="J804" s="67" t="str">
        <f t="array" aca="1" ref="J804" ca="1">IF($I$1&lt;&gt;"y", "", IFERROR(INDEX(admin1listsize,MATCH(SMALL(NOT(admin1listsize="")*IF(ISNUMBER(admin1listsize),COUNTIF(admin1listsize,"&lt;="&amp;admin1listsize),COUNTIF(admin1listsize,"&lt;="&amp;admin1listsize)+SUM(ISNUMBER(admin1listsize))),ROWS(D$3:D804)+SUM(ISBLANK(admin1listsize))),NOT(admin1listsize="")*IF(ISNUMBER(admin1listsize),COUNTIF(admin1listsize,"&lt;="&amp;admin1listsize),COUNTIF(admin1listsize,"&lt;="&amp;admin1listsize)+SUM(ISNUMBER(admin1listsize))),0)), ""))</f>
        <v/>
      </c>
      <c r="K804" s="71"/>
    </row>
    <row r="805" spans="1:11" s="1" customFormat="1" x14ac:dyDescent="0.25">
      <c r="A805" s="93" t="str">
        <f>IF($I$1&lt;&gt;"y", "", IF(ISBLANK(DATA!D806),"",IF(ISBLANK(DATA!K806),"NO DATA",DATA!K806)))</f>
        <v/>
      </c>
      <c r="B805" s="93" t="str">
        <f>IF($I$1&lt;&gt;"y", "",IF(ISBLANK(DATA!D806),"", IF(ISBLANK(DATA!L806),"NO DATA",DATA!L806)))</f>
        <v/>
      </c>
      <c r="C805" s="93" t="str">
        <f t="shared" si="38"/>
        <v/>
      </c>
      <c r="D805" s="93" t="str">
        <f>IF($I$1&lt;&gt;"y", "", IF(C806="", "", IFERROR(LOOKUP(2,1/(COUNTIF($D$2:D804,mergednames)=0),mergednames), "")))</f>
        <v/>
      </c>
      <c r="E805" s="93" t="str">
        <f t="shared" si="37"/>
        <v/>
      </c>
      <c r="F805" s="93" t="str">
        <f>IF($I$1&lt;&gt;"y", "", IF(A806="", "", IFERROR(LOOKUP(2,1/(COUNTIF($F$2:F804,get_country)=0),get_country), "")))</f>
        <v/>
      </c>
      <c r="G805" s="93" t="str">
        <f t="shared" si="36"/>
        <v/>
      </c>
      <c r="H805" s="67" t="str">
        <f t="array" aca="1" ref="H805" ca="1">IF($I$1&lt;&gt;"y", "", IFERROR(INDEX(countrylistsize,MATCH(SMALL(NOT(countrylistsize="")*IF(ISNUMBER(countrylistsize),COUNTIF(countrylistsize,"&lt;="&amp;countrylistsize),COUNTIF(countrylistsize,"&lt;="&amp;countrylistsize)+SUM(ISNUMBER(countrylistsize))),ROWS(F$3:F805)+SUM(ISBLANK(countrylistsize))),NOT(countrylistsize="")*IF(ISNUMBER(countrylistsize),COUNTIF(countrylistsize,"&lt;="&amp;countrylistsize),COUNTIF(countrylistsize,"&lt;="&amp;countrylistsize)+SUM(ISNUMBER(countrylistsize))),0)), ""))</f>
        <v/>
      </c>
      <c r="I805" s="70"/>
      <c r="J805" s="67" t="str">
        <f t="array" aca="1" ref="J805" ca="1">IF($I$1&lt;&gt;"y", "", IFERROR(INDEX(admin1listsize,MATCH(SMALL(NOT(admin1listsize="")*IF(ISNUMBER(admin1listsize),COUNTIF(admin1listsize,"&lt;="&amp;admin1listsize),COUNTIF(admin1listsize,"&lt;="&amp;admin1listsize)+SUM(ISNUMBER(admin1listsize))),ROWS(D$3:D805)+SUM(ISBLANK(admin1listsize))),NOT(admin1listsize="")*IF(ISNUMBER(admin1listsize),COUNTIF(admin1listsize,"&lt;="&amp;admin1listsize),COUNTIF(admin1listsize,"&lt;="&amp;admin1listsize)+SUM(ISNUMBER(admin1listsize))),0)), ""))</f>
        <v/>
      </c>
      <c r="K805" s="71"/>
    </row>
    <row r="806" spans="1:11" s="1" customFormat="1" x14ac:dyDescent="0.25">
      <c r="A806" s="93" t="str">
        <f>IF($I$1&lt;&gt;"y", "", IF(ISBLANK(DATA!D807),"",IF(ISBLANK(DATA!K807),"NO DATA",DATA!K807)))</f>
        <v/>
      </c>
      <c r="B806" s="93" t="str">
        <f>IF($I$1&lt;&gt;"y", "",IF(ISBLANK(DATA!D807),"", IF(ISBLANK(DATA!L807),"NO DATA",DATA!L807)))</f>
        <v/>
      </c>
      <c r="C806" s="93" t="str">
        <f t="shared" si="38"/>
        <v/>
      </c>
      <c r="D806" s="93" t="str">
        <f>IF($I$1&lt;&gt;"y", "", IF(C807="", "", IFERROR(LOOKUP(2,1/(COUNTIF($D$2:D805,mergednames)=0),mergednames), "")))</f>
        <v/>
      </c>
      <c r="E806" s="93" t="str">
        <f t="shared" si="37"/>
        <v/>
      </c>
      <c r="F806" s="93" t="str">
        <f>IF($I$1&lt;&gt;"y", "", IF(A807="", "", IFERROR(LOOKUP(2,1/(COUNTIF($F$2:F805,get_country)=0),get_country), "")))</f>
        <v/>
      </c>
      <c r="G806" s="93" t="str">
        <f t="shared" si="36"/>
        <v/>
      </c>
      <c r="H806" s="67" t="str">
        <f t="array" aca="1" ref="H806" ca="1">IF($I$1&lt;&gt;"y", "", IFERROR(INDEX(countrylistsize,MATCH(SMALL(NOT(countrylistsize="")*IF(ISNUMBER(countrylistsize),COUNTIF(countrylistsize,"&lt;="&amp;countrylistsize),COUNTIF(countrylistsize,"&lt;="&amp;countrylistsize)+SUM(ISNUMBER(countrylistsize))),ROWS(F$3:F806)+SUM(ISBLANK(countrylistsize))),NOT(countrylistsize="")*IF(ISNUMBER(countrylistsize),COUNTIF(countrylistsize,"&lt;="&amp;countrylistsize),COUNTIF(countrylistsize,"&lt;="&amp;countrylistsize)+SUM(ISNUMBER(countrylistsize))),0)), ""))</f>
        <v/>
      </c>
      <c r="I806" s="70"/>
      <c r="J806" s="67" t="str">
        <f t="array" aca="1" ref="J806" ca="1">IF($I$1&lt;&gt;"y", "", IFERROR(INDEX(admin1listsize,MATCH(SMALL(NOT(admin1listsize="")*IF(ISNUMBER(admin1listsize),COUNTIF(admin1listsize,"&lt;="&amp;admin1listsize),COUNTIF(admin1listsize,"&lt;="&amp;admin1listsize)+SUM(ISNUMBER(admin1listsize))),ROWS(D$3:D806)+SUM(ISBLANK(admin1listsize))),NOT(admin1listsize="")*IF(ISNUMBER(admin1listsize),COUNTIF(admin1listsize,"&lt;="&amp;admin1listsize),COUNTIF(admin1listsize,"&lt;="&amp;admin1listsize)+SUM(ISNUMBER(admin1listsize))),0)), ""))</f>
        <v/>
      </c>
      <c r="K806" s="71"/>
    </row>
    <row r="807" spans="1:11" s="1" customFormat="1" x14ac:dyDescent="0.25">
      <c r="A807" s="93" t="str">
        <f>IF($I$1&lt;&gt;"y", "", IF(ISBLANK(DATA!D808),"",IF(ISBLANK(DATA!K808),"NO DATA",DATA!K808)))</f>
        <v/>
      </c>
      <c r="B807" s="93" t="str">
        <f>IF($I$1&lt;&gt;"y", "",IF(ISBLANK(DATA!D808),"", IF(ISBLANK(DATA!L808),"NO DATA",DATA!L808)))</f>
        <v/>
      </c>
      <c r="C807" s="93" t="str">
        <f t="shared" si="38"/>
        <v/>
      </c>
      <c r="D807" s="93" t="str">
        <f>IF($I$1&lt;&gt;"y", "", IF(C808="", "", IFERROR(LOOKUP(2,1/(COUNTIF($D$2:D806,mergednames)=0),mergednames), "")))</f>
        <v/>
      </c>
      <c r="E807" s="93" t="str">
        <f t="shared" si="37"/>
        <v/>
      </c>
      <c r="F807" s="93" t="str">
        <f>IF($I$1&lt;&gt;"y", "", IF(A808="", "", IFERROR(LOOKUP(2,1/(COUNTIF($F$2:F806,get_country)=0),get_country), "")))</f>
        <v/>
      </c>
      <c r="G807" s="93" t="str">
        <f t="shared" si="36"/>
        <v/>
      </c>
      <c r="H807" s="67" t="str">
        <f t="array" aca="1" ref="H807" ca="1">IF($I$1&lt;&gt;"y", "", IFERROR(INDEX(countrylistsize,MATCH(SMALL(NOT(countrylistsize="")*IF(ISNUMBER(countrylistsize),COUNTIF(countrylistsize,"&lt;="&amp;countrylistsize),COUNTIF(countrylistsize,"&lt;="&amp;countrylistsize)+SUM(ISNUMBER(countrylistsize))),ROWS(F$3:F807)+SUM(ISBLANK(countrylistsize))),NOT(countrylistsize="")*IF(ISNUMBER(countrylistsize),COUNTIF(countrylistsize,"&lt;="&amp;countrylistsize),COUNTIF(countrylistsize,"&lt;="&amp;countrylistsize)+SUM(ISNUMBER(countrylistsize))),0)), ""))</f>
        <v/>
      </c>
      <c r="I807" s="70"/>
      <c r="J807" s="67" t="str">
        <f t="array" aca="1" ref="J807" ca="1">IF($I$1&lt;&gt;"y", "", IFERROR(INDEX(admin1listsize,MATCH(SMALL(NOT(admin1listsize="")*IF(ISNUMBER(admin1listsize),COUNTIF(admin1listsize,"&lt;="&amp;admin1listsize),COUNTIF(admin1listsize,"&lt;="&amp;admin1listsize)+SUM(ISNUMBER(admin1listsize))),ROWS(D$3:D807)+SUM(ISBLANK(admin1listsize))),NOT(admin1listsize="")*IF(ISNUMBER(admin1listsize),COUNTIF(admin1listsize,"&lt;="&amp;admin1listsize),COUNTIF(admin1listsize,"&lt;="&amp;admin1listsize)+SUM(ISNUMBER(admin1listsize))),0)), ""))</f>
        <v/>
      </c>
      <c r="K807" s="71"/>
    </row>
    <row r="808" spans="1:11" s="1" customFormat="1" x14ac:dyDescent="0.25">
      <c r="A808" s="93" t="str">
        <f>IF($I$1&lt;&gt;"y", "", IF(ISBLANK(DATA!D809),"",IF(ISBLANK(DATA!K809),"NO DATA",DATA!K809)))</f>
        <v/>
      </c>
      <c r="B808" s="93" t="str">
        <f>IF($I$1&lt;&gt;"y", "",IF(ISBLANK(DATA!D809),"", IF(ISBLANK(DATA!L809),"NO DATA",DATA!L809)))</f>
        <v/>
      </c>
      <c r="C808" s="93" t="str">
        <f t="shared" si="38"/>
        <v/>
      </c>
      <c r="D808" s="93" t="str">
        <f>IF($I$1&lt;&gt;"y", "", IF(C809="", "", IFERROR(LOOKUP(2,1/(COUNTIF($D$2:D807,mergednames)=0),mergednames), "")))</f>
        <v/>
      </c>
      <c r="E808" s="93" t="str">
        <f t="shared" si="37"/>
        <v/>
      </c>
      <c r="F808" s="93" t="str">
        <f>IF($I$1&lt;&gt;"y", "", IF(A809="", "", IFERROR(LOOKUP(2,1/(COUNTIF($F$2:F807,get_country)=0),get_country), "")))</f>
        <v/>
      </c>
      <c r="G808" s="93" t="str">
        <f t="shared" si="36"/>
        <v/>
      </c>
      <c r="H808" s="67" t="str">
        <f t="array" aca="1" ref="H808" ca="1">IF($I$1&lt;&gt;"y", "", IFERROR(INDEX(countrylistsize,MATCH(SMALL(NOT(countrylistsize="")*IF(ISNUMBER(countrylistsize),COUNTIF(countrylistsize,"&lt;="&amp;countrylistsize),COUNTIF(countrylistsize,"&lt;="&amp;countrylistsize)+SUM(ISNUMBER(countrylistsize))),ROWS(F$3:F808)+SUM(ISBLANK(countrylistsize))),NOT(countrylistsize="")*IF(ISNUMBER(countrylistsize),COUNTIF(countrylistsize,"&lt;="&amp;countrylistsize),COUNTIF(countrylistsize,"&lt;="&amp;countrylistsize)+SUM(ISNUMBER(countrylistsize))),0)), ""))</f>
        <v/>
      </c>
      <c r="I808" s="70"/>
      <c r="J808" s="67" t="str">
        <f t="array" aca="1" ref="J808" ca="1">IF($I$1&lt;&gt;"y", "", IFERROR(INDEX(admin1listsize,MATCH(SMALL(NOT(admin1listsize="")*IF(ISNUMBER(admin1listsize),COUNTIF(admin1listsize,"&lt;="&amp;admin1listsize),COUNTIF(admin1listsize,"&lt;="&amp;admin1listsize)+SUM(ISNUMBER(admin1listsize))),ROWS(D$3:D808)+SUM(ISBLANK(admin1listsize))),NOT(admin1listsize="")*IF(ISNUMBER(admin1listsize),COUNTIF(admin1listsize,"&lt;="&amp;admin1listsize),COUNTIF(admin1listsize,"&lt;="&amp;admin1listsize)+SUM(ISNUMBER(admin1listsize))),0)), ""))</f>
        <v/>
      </c>
      <c r="K808" s="71"/>
    </row>
    <row r="809" spans="1:11" s="1" customFormat="1" x14ac:dyDescent="0.25">
      <c r="A809" s="93" t="str">
        <f>IF($I$1&lt;&gt;"y", "", IF(ISBLANK(DATA!D810),"",IF(ISBLANK(DATA!K810),"NO DATA",DATA!K810)))</f>
        <v/>
      </c>
      <c r="B809" s="93" t="str">
        <f>IF($I$1&lt;&gt;"y", "",IF(ISBLANK(DATA!D810),"", IF(ISBLANK(DATA!L810),"NO DATA",DATA!L810)))</f>
        <v/>
      </c>
      <c r="C809" s="93" t="str">
        <f t="shared" si="38"/>
        <v/>
      </c>
      <c r="D809" s="93" t="str">
        <f>IF($I$1&lt;&gt;"y", "", IF(C810="", "", IFERROR(LOOKUP(2,1/(COUNTIF($D$2:D808,mergednames)=0),mergednames), "")))</f>
        <v/>
      </c>
      <c r="E809" s="93" t="str">
        <f t="shared" si="37"/>
        <v/>
      </c>
      <c r="F809" s="93" t="str">
        <f>IF($I$1&lt;&gt;"y", "", IF(A810="", "", IFERROR(LOOKUP(2,1/(COUNTIF($F$2:F808,get_country)=0),get_country), "")))</f>
        <v/>
      </c>
      <c r="G809" s="93" t="str">
        <f t="shared" si="36"/>
        <v/>
      </c>
      <c r="H809" s="67" t="str">
        <f t="array" aca="1" ref="H809" ca="1">IF($I$1&lt;&gt;"y", "", IFERROR(INDEX(countrylistsize,MATCH(SMALL(NOT(countrylistsize="")*IF(ISNUMBER(countrylistsize),COUNTIF(countrylistsize,"&lt;="&amp;countrylistsize),COUNTIF(countrylistsize,"&lt;="&amp;countrylistsize)+SUM(ISNUMBER(countrylistsize))),ROWS(F$3:F809)+SUM(ISBLANK(countrylistsize))),NOT(countrylistsize="")*IF(ISNUMBER(countrylistsize),COUNTIF(countrylistsize,"&lt;="&amp;countrylistsize),COUNTIF(countrylistsize,"&lt;="&amp;countrylistsize)+SUM(ISNUMBER(countrylistsize))),0)), ""))</f>
        <v/>
      </c>
      <c r="I809" s="70"/>
      <c r="J809" s="67" t="str">
        <f t="array" aca="1" ref="J809" ca="1">IF($I$1&lt;&gt;"y", "", IFERROR(INDEX(admin1listsize,MATCH(SMALL(NOT(admin1listsize="")*IF(ISNUMBER(admin1listsize),COUNTIF(admin1listsize,"&lt;="&amp;admin1listsize),COUNTIF(admin1listsize,"&lt;="&amp;admin1listsize)+SUM(ISNUMBER(admin1listsize))),ROWS(D$3:D809)+SUM(ISBLANK(admin1listsize))),NOT(admin1listsize="")*IF(ISNUMBER(admin1listsize),COUNTIF(admin1listsize,"&lt;="&amp;admin1listsize),COUNTIF(admin1listsize,"&lt;="&amp;admin1listsize)+SUM(ISNUMBER(admin1listsize))),0)), ""))</f>
        <v/>
      </c>
      <c r="K809" s="71"/>
    </row>
    <row r="810" spans="1:11" s="1" customFormat="1" x14ac:dyDescent="0.25">
      <c r="A810" s="93" t="str">
        <f>IF($I$1&lt;&gt;"y", "", IF(ISBLANK(DATA!D811),"",IF(ISBLANK(DATA!K811),"NO DATA",DATA!K811)))</f>
        <v/>
      </c>
      <c r="B810" s="93" t="str">
        <f>IF($I$1&lt;&gt;"y", "",IF(ISBLANK(DATA!D811),"", IF(ISBLANK(DATA!L811),"NO DATA",DATA!L811)))</f>
        <v/>
      </c>
      <c r="C810" s="93" t="str">
        <f t="shared" si="38"/>
        <v/>
      </c>
      <c r="D810" s="93" t="str">
        <f>IF($I$1&lt;&gt;"y", "", IF(C811="", "", IFERROR(LOOKUP(2,1/(COUNTIF($D$2:D809,mergednames)=0),mergednames), "")))</f>
        <v/>
      </c>
      <c r="E810" s="93" t="str">
        <f t="shared" si="37"/>
        <v/>
      </c>
      <c r="F810" s="93" t="str">
        <f>IF($I$1&lt;&gt;"y", "", IF(A811="", "", IFERROR(LOOKUP(2,1/(COUNTIF($F$2:F809,get_country)=0),get_country), "")))</f>
        <v/>
      </c>
      <c r="G810" s="93" t="str">
        <f t="shared" si="36"/>
        <v/>
      </c>
      <c r="H810" s="67" t="str">
        <f t="array" aca="1" ref="H810" ca="1">IF($I$1&lt;&gt;"y", "", IFERROR(INDEX(countrylistsize,MATCH(SMALL(NOT(countrylistsize="")*IF(ISNUMBER(countrylistsize),COUNTIF(countrylistsize,"&lt;="&amp;countrylistsize),COUNTIF(countrylistsize,"&lt;="&amp;countrylistsize)+SUM(ISNUMBER(countrylistsize))),ROWS(F$3:F810)+SUM(ISBLANK(countrylistsize))),NOT(countrylistsize="")*IF(ISNUMBER(countrylistsize),COUNTIF(countrylistsize,"&lt;="&amp;countrylistsize),COUNTIF(countrylistsize,"&lt;="&amp;countrylistsize)+SUM(ISNUMBER(countrylistsize))),0)), ""))</f>
        <v/>
      </c>
      <c r="I810" s="70"/>
      <c r="J810" s="67" t="str">
        <f t="array" aca="1" ref="J810" ca="1">IF($I$1&lt;&gt;"y", "", IFERROR(INDEX(admin1listsize,MATCH(SMALL(NOT(admin1listsize="")*IF(ISNUMBER(admin1listsize),COUNTIF(admin1listsize,"&lt;="&amp;admin1listsize),COUNTIF(admin1listsize,"&lt;="&amp;admin1listsize)+SUM(ISNUMBER(admin1listsize))),ROWS(D$3:D810)+SUM(ISBLANK(admin1listsize))),NOT(admin1listsize="")*IF(ISNUMBER(admin1listsize),COUNTIF(admin1listsize,"&lt;="&amp;admin1listsize),COUNTIF(admin1listsize,"&lt;="&amp;admin1listsize)+SUM(ISNUMBER(admin1listsize))),0)), ""))</f>
        <v/>
      </c>
      <c r="K810" s="71"/>
    </row>
    <row r="811" spans="1:11" s="1" customFormat="1" x14ac:dyDescent="0.25">
      <c r="A811" s="93" t="str">
        <f>IF($I$1&lt;&gt;"y", "", IF(ISBLANK(DATA!D812),"",IF(ISBLANK(DATA!K812),"NO DATA",DATA!K812)))</f>
        <v/>
      </c>
      <c r="B811" s="93" t="str">
        <f>IF($I$1&lt;&gt;"y", "",IF(ISBLANK(DATA!D812),"", IF(ISBLANK(DATA!L812),"NO DATA",DATA!L812)))</f>
        <v/>
      </c>
      <c r="C811" s="93" t="str">
        <f t="shared" si="38"/>
        <v/>
      </c>
      <c r="D811" s="93" t="str">
        <f>IF($I$1&lt;&gt;"y", "", IF(C812="", "", IFERROR(LOOKUP(2,1/(COUNTIF($D$2:D810,mergednames)=0),mergednames), "")))</f>
        <v/>
      </c>
      <c r="E811" s="93" t="str">
        <f t="shared" si="37"/>
        <v/>
      </c>
      <c r="F811" s="93" t="str">
        <f>IF($I$1&lt;&gt;"y", "", IF(A812="", "", IFERROR(LOOKUP(2,1/(COUNTIF($F$2:F810,get_country)=0),get_country), "")))</f>
        <v/>
      </c>
      <c r="G811" s="93" t="str">
        <f t="shared" si="36"/>
        <v/>
      </c>
      <c r="H811" s="67" t="str">
        <f t="array" aca="1" ref="H811" ca="1">IF($I$1&lt;&gt;"y", "", IFERROR(INDEX(countrylistsize,MATCH(SMALL(NOT(countrylistsize="")*IF(ISNUMBER(countrylistsize),COUNTIF(countrylistsize,"&lt;="&amp;countrylistsize),COUNTIF(countrylistsize,"&lt;="&amp;countrylistsize)+SUM(ISNUMBER(countrylistsize))),ROWS(F$3:F811)+SUM(ISBLANK(countrylistsize))),NOT(countrylistsize="")*IF(ISNUMBER(countrylistsize),COUNTIF(countrylistsize,"&lt;="&amp;countrylistsize),COUNTIF(countrylistsize,"&lt;="&amp;countrylistsize)+SUM(ISNUMBER(countrylistsize))),0)), ""))</f>
        <v/>
      </c>
      <c r="I811" s="70"/>
      <c r="J811" s="67" t="str">
        <f t="array" aca="1" ref="J811" ca="1">IF($I$1&lt;&gt;"y", "", IFERROR(INDEX(admin1listsize,MATCH(SMALL(NOT(admin1listsize="")*IF(ISNUMBER(admin1listsize),COUNTIF(admin1listsize,"&lt;="&amp;admin1listsize),COUNTIF(admin1listsize,"&lt;="&amp;admin1listsize)+SUM(ISNUMBER(admin1listsize))),ROWS(D$3:D811)+SUM(ISBLANK(admin1listsize))),NOT(admin1listsize="")*IF(ISNUMBER(admin1listsize),COUNTIF(admin1listsize,"&lt;="&amp;admin1listsize),COUNTIF(admin1listsize,"&lt;="&amp;admin1listsize)+SUM(ISNUMBER(admin1listsize))),0)), ""))</f>
        <v/>
      </c>
      <c r="K811" s="71"/>
    </row>
    <row r="812" spans="1:11" s="1" customFormat="1" x14ac:dyDescent="0.25">
      <c r="A812" s="93" t="str">
        <f>IF($I$1&lt;&gt;"y", "", IF(ISBLANK(DATA!D813),"",IF(ISBLANK(DATA!K813),"NO DATA",DATA!K813)))</f>
        <v/>
      </c>
      <c r="B812" s="93" t="str">
        <f>IF($I$1&lt;&gt;"y", "",IF(ISBLANK(DATA!D813),"", IF(ISBLANK(DATA!L813),"NO DATA",DATA!L813)))</f>
        <v/>
      </c>
      <c r="C812" s="93" t="str">
        <f t="shared" si="38"/>
        <v/>
      </c>
      <c r="D812" s="93" t="str">
        <f>IF($I$1&lt;&gt;"y", "", IF(C813="", "", IFERROR(LOOKUP(2,1/(COUNTIF($D$2:D811,mergednames)=0),mergednames), "")))</f>
        <v/>
      </c>
      <c r="E812" s="93" t="str">
        <f t="shared" si="37"/>
        <v/>
      </c>
      <c r="F812" s="93" t="str">
        <f>IF($I$1&lt;&gt;"y", "", IF(A813="", "", IFERROR(LOOKUP(2,1/(COUNTIF($F$2:F811,get_country)=0),get_country), "")))</f>
        <v/>
      </c>
      <c r="G812" s="93" t="str">
        <f t="shared" si="36"/>
        <v/>
      </c>
      <c r="H812" s="67" t="str">
        <f t="array" aca="1" ref="H812" ca="1">IF($I$1&lt;&gt;"y", "", IFERROR(INDEX(countrylistsize,MATCH(SMALL(NOT(countrylistsize="")*IF(ISNUMBER(countrylistsize),COUNTIF(countrylistsize,"&lt;="&amp;countrylistsize),COUNTIF(countrylistsize,"&lt;="&amp;countrylistsize)+SUM(ISNUMBER(countrylistsize))),ROWS(F$3:F812)+SUM(ISBLANK(countrylistsize))),NOT(countrylistsize="")*IF(ISNUMBER(countrylistsize),COUNTIF(countrylistsize,"&lt;="&amp;countrylistsize),COUNTIF(countrylistsize,"&lt;="&amp;countrylistsize)+SUM(ISNUMBER(countrylistsize))),0)), ""))</f>
        <v/>
      </c>
      <c r="I812" s="70"/>
      <c r="J812" s="67" t="str">
        <f t="array" aca="1" ref="J812" ca="1">IF($I$1&lt;&gt;"y", "", IFERROR(INDEX(admin1listsize,MATCH(SMALL(NOT(admin1listsize="")*IF(ISNUMBER(admin1listsize),COUNTIF(admin1listsize,"&lt;="&amp;admin1listsize),COUNTIF(admin1listsize,"&lt;="&amp;admin1listsize)+SUM(ISNUMBER(admin1listsize))),ROWS(D$3:D812)+SUM(ISBLANK(admin1listsize))),NOT(admin1listsize="")*IF(ISNUMBER(admin1listsize),COUNTIF(admin1listsize,"&lt;="&amp;admin1listsize),COUNTIF(admin1listsize,"&lt;="&amp;admin1listsize)+SUM(ISNUMBER(admin1listsize))),0)), ""))</f>
        <v/>
      </c>
      <c r="K812" s="71"/>
    </row>
    <row r="813" spans="1:11" s="1" customFormat="1" x14ac:dyDescent="0.25">
      <c r="A813" s="93" t="str">
        <f>IF($I$1&lt;&gt;"y", "", IF(ISBLANK(DATA!D814),"",IF(ISBLANK(DATA!K814),"NO DATA",DATA!K814)))</f>
        <v/>
      </c>
      <c r="B813" s="93" t="str">
        <f>IF($I$1&lt;&gt;"y", "",IF(ISBLANK(DATA!D814),"", IF(ISBLANK(DATA!L814),"NO DATA",DATA!L814)))</f>
        <v/>
      </c>
      <c r="C813" s="93" t="str">
        <f t="shared" si="38"/>
        <v/>
      </c>
      <c r="D813" s="93" t="str">
        <f>IF($I$1&lt;&gt;"y", "", IF(C814="", "", IFERROR(LOOKUP(2,1/(COUNTIF($D$2:D812,mergednames)=0),mergednames), "")))</f>
        <v/>
      </c>
      <c r="E813" s="93" t="str">
        <f t="shared" si="37"/>
        <v/>
      </c>
      <c r="F813" s="93" t="str">
        <f>IF($I$1&lt;&gt;"y", "", IF(A814="", "", IFERROR(LOOKUP(2,1/(COUNTIF($F$2:F812,get_country)=0),get_country), "")))</f>
        <v/>
      </c>
      <c r="G813" s="93" t="str">
        <f t="shared" si="36"/>
        <v/>
      </c>
      <c r="H813" s="67" t="str">
        <f t="array" aca="1" ref="H813" ca="1">IF($I$1&lt;&gt;"y", "", IFERROR(INDEX(countrylistsize,MATCH(SMALL(NOT(countrylistsize="")*IF(ISNUMBER(countrylistsize),COUNTIF(countrylistsize,"&lt;="&amp;countrylistsize),COUNTIF(countrylistsize,"&lt;="&amp;countrylistsize)+SUM(ISNUMBER(countrylistsize))),ROWS(F$3:F813)+SUM(ISBLANK(countrylistsize))),NOT(countrylistsize="")*IF(ISNUMBER(countrylistsize),COUNTIF(countrylistsize,"&lt;="&amp;countrylistsize),COUNTIF(countrylistsize,"&lt;="&amp;countrylistsize)+SUM(ISNUMBER(countrylistsize))),0)), ""))</f>
        <v/>
      </c>
      <c r="I813" s="70"/>
      <c r="J813" s="67" t="str">
        <f t="array" aca="1" ref="J813" ca="1">IF($I$1&lt;&gt;"y", "", IFERROR(INDEX(admin1listsize,MATCH(SMALL(NOT(admin1listsize="")*IF(ISNUMBER(admin1listsize),COUNTIF(admin1listsize,"&lt;="&amp;admin1listsize),COUNTIF(admin1listsize,"&lt;="&amp;admin1listsize)+SUM(ISNUMBER(admin1listsize))),ROWS(D$3:D813)+SUM(ISBLANK(admin1listsize))),NOT(admin1listsize="")*IF(ISNUMBER(admin1listsize),COUNTIF(admin1listsize,"&lt;="&amp;admin1listsize),COUNTIF(admin1listsize,"&lt;="&amp;admin1listsize)+SUM(ISNUMBER(admin1listsize))),0)), ""))</f>
        <v/>
      </c>
      <c r="K813" s="71"/>
    </row>
    <row r="814" spans="1:11" s="1" customFormat="1" x14ac:dyDescent="0.25">
      <c r="A814" s="93" t="str">
        <f>IF($I$1&lt;&gt;"y", "", IF(ISBLANK(DATA!D815),"",IF(ISBLANK(DATA!K815),"NO DATA",DATA!K815)))</f>
        <v/>
      </c>
      <c r="B814" s="93" t="str">
        <f>IF($I$1&lt;&gt;"y", "",IF(ISBLANK(DATA!D815),"", IF(ISBLANK(DATA!L815),"NO DATA",DATA!L815)))</f>
        <v/>
      </c>
      <c r="C814" s="93" t="str">
        <f t="shared" si="38"/>
        <v/>
      </c>
      <c r="D814" s="93" t="str">
        <f>IF($I$1&lt;&gt;"y", "", IF(C815="", "", IFERROR(LOOKUP(2,1/(COUNTIF($D$2:D813,mergednames)=0),mergednames), "")))</f>
        <v/>
      </c>
      <c r="E814" s="93" t="str">
        <f t="shared" si="37"/>
        <v/>
      </c>
      <c r="F814" s="93" t="str">
        <f>IF($I$1&lt;&gt;"y", "", IF(A815="", "", IFERROR(LOOKUP(2,1/(COUNTIF($F$2:F813,get_country)=0),get_country), "")))</f>
        <v/>
      </c>
      <c r="G814" s="93" t="str">
        <f t="shared" si="36"/>
        <v/>
      </c>
      <c r="H814" s="67" t="str">
        <f t="array" aca="1" ref="H814" ca="1">IF($I$1&lt;&gt;"y", "", IFERROR(INDEX(countrylistsize,MATCH(SMALL(NOT(countrylistsize="")*IF(ISNUMBER(countrylistsize),COUNTIF(countrylistsize,"&lt;="&amp;countrylistsize),COUNTIF(countrylistsize,"&lt;="&amp;countrylistsize)+SUM(ISNUMBER(countrylistsize))),ROWS(F$3:F814)+SUM(ISBLANK(countrylistsize))),NOT(countrylistsize="")*IF(ISNUMBER(countrylistsize),COUNTIF(countrylistsize,"&lt;="&amp;countrylistsize),COUNTIF(countrylistsize,"&lt;="&amp;countrylistsize)+SUM(ISNUMBER(countrylistsize))),0)), ""))</f>
        <v/>
      </c>
      <c r="I814" s="70"/>
      <c r="J814" s="67" t="str">
        <f t="array" aca="1" ref="J814" ca="1">IF($I$1&lt;&gt;"y", "", IFERROR(INDEX(admin1listsize,MATCH(SMALL(NOT(admin1listsize="")*IF(ISNUMBER(admin1listsize),COUNTIF(admin1listsize,"&lt;="&amp;admin1listsize),COUNTIF(admin1listsize,"&lt;="&amp;admin1listsize)+SUM(ISNUMBER(admin1listsize))),ROWS(D$3:D814)+SUM(ISBLANK(admin1listsize))),NOT(admin1listsize="")*IF(ISNUMBER(admin1listsize),COUNTIF(admin1listsize,"&lt;="&amp;admin1listsize),COUNTIF(admin1listsize,"&lt;="&amp;admin1listsize)+SUM(ISNUMBER(admin1listsize))),0)), ""))</f>
        <v/>
      </c>
      <c r="K814" s="71"/>
    </row>
    <row r="815" spans="1:11" s="1" customFormat="1" x14ac:dyDescent="0.25">
      <c r="A815" s="93" t="str">
        <f>IF($I$1&lt;&gt;"y", "", IF(ISBLANK(DATA!D816),"",IF(ISBLANK(DATA!K816),"NO DATA",DATA!K816)))</f>
        <v/>
      </c>
      <c r="B815" s="93" t="str">
        <f>IF($I$1&lt;&gt;"y", "",IF(ISBLANK(DATA!D816),"", IF(ISBLANK(DATA!L816),"NO DATA",DATA!L816)))</f>
        <v/>
      </c>
      <c r="C815" s="93" t="str">
        <f t="shared" si="38"/>
        <v/>
      </c>
      <c r="D815" s="93" t="str">
        <f>IF($I$1&lt;&gt;"y", "", IF(C816="", "", IFERROR(LOOKUP(2,1/(COUNTIF($D$2:D814,mergednames)=0),mergednames), "")))</f>
        <v/>
      </c>
      <c r="E815" s="93" t="str">
        <f t="shared" si="37"/>
        <v/>
      </c>
      <c r="F815" s="93" t="str">
        <f>IF($I$1&lt;&gt;"y", "", IF(A816="", "", IFERROR(LOOKUP(2,1/(COUNTIF($F$2:F814,get_country)=0),get_country), "")))</f>
        <v/>
      </c>
      <c r="G815" s="93" t="str">
        <f t="shared" si="36"/>
        <v/>
      </c>
      <c r="H815" s="67" t="str">
        <f t="array" aca="1" ref="H815" ca="1">IF($I$1&lt;&gt;"y", "", IFERROR(INDEX(countrylistsize,MATCH(SMALL(NOT(countrylistsize="")*IF(ISNUMBER(countrylistsize),COUNTIF(countrylistsize,"&lt;="&amp;countrylistsize),COUNTIF(countrylistsize,"&lt;="&amp;countrylistsize)+SUM(ISNUMBER(countrylistsize))),ROWS(F$3:F815)+SUM(ISBLANK(countrylistsize))),NOT(countrylistsize="")*IF(ISNUMBER(countrylistsize),COUNTIF(countrylistsize,"&lt;="&amp;countrylistsize),COUNTIF(countrylistsize,"&lt;="&amp;countrylistsize)+SUM(ISNUMBER(countrylistsize))),0)), ""))</f>
        <v/>
      </c>
      <c r="I815" s="70"/>
      <c r="J815" s="67" t="str">
        <f t="array" aca="1" ref="J815" ca="1">IF($I$1&lt;&gt;"y", "", IFERROR(INDEX(admin1listsize,MATCH(SMALL(NOT(admin1listsize="")*IF(ISNUMBER(admin1listsize),COUNTIF(admin1listsize,"&lt;="&amp;admin1listsize),COUNTIF(admin1listsize,"&lt;="&amp;admin1listsize)+SUM(ISNUMBER(admin1listsize))),ROWS(D$3:D815)+SUM(ISBLANK(admin1listsize))),NOT(admin1listsize="")*IF(ISNUMBER(admin1listsize),COUNTIF(admin1listsize,"&lt;="&amp;admin1listsize),COUNTIF(admin1listsize,"&lt;="&amp;admin1listsize)+SUM(ISNUMBER(admin1listsize))),0)), ""))</f>
        <v/>
      </c>
      <c r="K815" s="71"/>
    </row>
    <row r="816" spans="1:11" s="1" customFormat="1" x14ac:dyDescent="0.25">
      <c r="A816" s="93" t="str">
        <f>IF($I$1&lt;&gt;"y", "", IF(ISBLANK(DATA!D817),"",IF(ISBLANK(DATA!K817),"NO DATA",DATA!K817)))</f>
        <v/>
      </c>
      <c r="B816" s="93" t="str">
        <f>IF($I$1&lt;&gt;"y", "",IF(ISBLANK(DATA!D817),"", IF(ISBLANK(DATA!L817),"NO DATA",DATA!L817)))</f>
        <v/>
      </c>
      <c r="C816" s="93" t="str">
        <f t="shared" si="38"/>
        <v/>
      </c>
      <c r="D816" s="93" t="str">
        <f>IF($I$1&lt;&gt;"y", "", IF(C817="", "", IFERROR(LOOKUP(2,1/(COUNTIF($D$2:D815,mergednames)=0),mergednames), "")))</f>
        <v/>
      </c>
      <c r="E816" s="93" t="str">
        <f t="shared" si="37"/>
        <v/>
      </c>
      <c r="F816" s="93" t="str">
        <f>IF($I$1&lt;&gt;"y", "", IF(A817="", "", IFERROR(LOOKUP(2,1/(COUNTIF($F$2:F815,get_country)=0),get_country), "")))</f>
        <v/>
      </c>
      <c r="G816" s="93" t="str">
        <f t="shared" si="36"/>
        <v/>
      </c>
      <c r="H816" s="67" t="str">
        <f t="array" aca="1" ref="H816" ca="1">IF($I$1&lt;&gt;"y", "", IFERROR(INDEX(countrylistsize,MATCH(SMALL(NOT(countrylistsize="")*IF(ISNUMBER(countrylistsize),COUNTIF(countrylistsize,"&lt;="&amp;countrylistsize),COUNTIF(countrylistsize,"&lt;="&amp;countrylistsize)+SUM(ISNUMBER(countrylistsize))),ROWS(F$3:F816)+SUM(ISBLANK(countrylistsize))),NOT(countrylistsize="")*IF(ISNUMBER(countrylistsize),COUNTIF(countrylistsize,"&lt;="&amp;countrylistsize),COUNTIF(countrylistsize,"&lt;="&amp;countrylistsize)+SUM(ISNUMBER(countrylistsize))),0)), ""))</f>
        <v/>
      </c>
      <c r="I816" s="70"/>
      <c r="J816" s="67" t="str">
        <f t="array" aca="1" ref="J816" ca="1">IF($I$1&lt;&gt;"y", "", IFERROR(INDEX(admin1listsize,MATCH(SMALL(NOT(admin1listsize="")*IF(ISNUMBER(admin1listsize),COUNTIF(admin1listsize,"&lt;="&amp;admin1listsize),COUNTIF(admin1listsize,"&lt;="&amp;admin1listsize)+SUM(ISNUMBER(admin1listsize))),ROWS(D$3:D816)+SUM(ISBLANK(admin1listsize))),NOT(admin1listsize="")*IF(ISNUMBER(admin1listsize),COUNTIF(admin1listsize,"&lt;="&amp;admin1listsize),COUNTIF(admin1listsize,"&lt;="&amp;admin1listsize)+SUM(ISNUMBER(admin1listsize))),0)), ""))</f>
        <v/>
      </c>
      <c r="K816" s="71"/>
    </row>
    <row r="817" spans="1:11" s="1" customFormat="1" x14ac:dyDescent="0.25">
      <c r="A817" s="93" t="str">
        <f>IF($I$1&lt;&gt;"y", "", IF(ISBLANK(DATA!D818),"",IF(ISBLANK(DATA!K818),"NO DATA",DATA!K818)))</f>
        <v/>
      </c>
      <c r="B817" s="93" t="str">
        <f>IF($I$1&lt;&gt;"y", "",IF(ISBLANK(DATA!D818),"", IF(ISBLANK(DATA!L818),"NO DATA",DATA!L818)))</f>
        <v/>
      </c>
      <c r="C817" s="93" t="str">
        <f t="shared" si="38"/>
        <v/>
      </c>
      <c r="D817" s="93" t="str">
        <f>IF($I$1&lt;&gt;"y", "", IF(C818="", "", IFERROR(LOOKUP(2,1/(COUNTIF($D$2:D816,mergednames)=0),mergednames), "")))</f>
        <v/>
      </c>
      <c r="E817" s="93" t="str">
        <f t="shared" si="37"/>
        <v/>
      </c>
      <c r="F817" s="93" t="str">
        <f>IF($I$1&lt;&gt;"y", "", IF(A818="", "", IFERROR(LOOKUP(2,1/(COUNTIF($F$2:F816,get_country)=0),get_country), "")))</f>
        <v/>
      </c>
      <c r="G817" s="93" t="str">
        <f t="shared" si="36"/>
        <v/>
      </c>
      <c r="H817" s="67" t="str">
        <f t="array" aca="1" ref="H817" ca="1">IF($I$1&lt;&gt;"y", "", IFERROR(INDEX(countrylistsize,MATCH(SMALL(NOT(countrylistsize="")*IF(ISNUMBER(countrylistsize),COUNTIF(countrylistsize,"&lt;="&amp;countrylistsize),COUNTIF(countrylistsize,"&lt;="&amp;countrylistsize)+SUM(ISNUMBER(countrylistsize))),ROWS(F$3:F817)+SUM(ISBLANK(countrylistsize))),NOT(countrylistsize="")*IF(ISNUMBER(countrylistsize),COUNTIF(countrylistsize,"&lt;="&amp;countrylistsize),COUNTIF(countrylistsize,"&lt;="&amp;countrylistsize)+SUM(ISNUMBER(countrylistsize))),0)), ""))</f>
        <v/>
      </c>
      <c r="I817" s="70"/>
      <c r="J817" s="67" t="str">
        <f t="array" aca="1" ref="J817" ca="1">IF($I$1&lt;&gt;"y", "", IFERROR(INDEX(admin1listsize,MATCH(SMALL(NOT(admin1listsize="")*IF(ISNUMBER(admin1listsize),COUNTIF(admin1listsize,"&lt;="&amp;admin1listsize),COUNTIF(admin1listsize,"&lt;="&amp;admin1listsize)+SUM(ISNUMBER(admin1listsize))),ROWS(D$3:D817)+SUM(ISBLANK(admin1listsize))),NOT(admin1listsize="")*IF(ISNUMBER(admin1listsize),COUNTIF(admin1listsize,"&lt;="&amp;admin1listsize),COUNTIF(admin1listsize,"&lt;="&amp;admin1listsize)+SUM(ISNUMBER(admin1listsize))),0)), ""))</f>
        <v/>
      </c>
      <c r="K817" s="71"/>
    </row>
    <row r="818" spans="1:11" s="1" customFormat="1" x14ac:dyDescent="0.25">
      <c r="A818" s="93" t="str">
        <f>IF($I$1&lt;&gt;"y", "", IF(ISBLANK(DATA!D819),"",IF(ISBLANK(DATA!K819),"NO DATA",DATA!K819)))</f>
        <v/>
      </c>
      <c r="B818" s="93" t="str">
        <f>IF($I$1&lt;&gt;"y", "",IF(ISBLANK(DATA!D819),"", IF(ISBLANK(DATA!L819),"NO DATA",DATA!L819)))</f>
        <v/>
      </c>
      <c r="C818" s="93" t="str">
        <f t="shared" si="38"/>
        <v/>
      </c>
      <c r="D818" s="93" t="str">
        <f>IF($I$1&lt;&gt;"y", "", IF(C819="", "", IFERROR(LOOKUP(2,1/(COUNTIF($D$2:D817,mergednames)=0),mergednames), "")))</f>
        <v/>
      </c>
      <c r="E818" s="93" t="str">
        <f t="shared" si="37"/>
        <v/>
      </c>
      <c r="F818" s="93" t="str">
        <f>IF($I$1&lt;&gt;"y", "", IF(A819="", "", IFERROR(LOOKUP(2,1/(COUNTIF($F$2:F817,get_country)=0),get_country), "")))</f>
        <v/>
      </c>
      <c r="G818" s="93" t="str">
        <f t="shared" si="36"/>
        <v/>
      </c>
      <c r="H818" s="67" t="str">
        <f t="array" aca="1" ref="H818" ca="1">IF($I$1&lt;&gt;"y", "", IFERROR(INDEX(countrylistsize,MATCH(SMALL(NOT(countrylistsize="")*IF(ISNUMBER(countrylistsize),COUNTIF(countrylistsize,"&lt;="&amp;countrylistsize),COUNTIF(countrylistsize,"&lt;="&amp;countrylistsize)+SUM(ISNUMBER(countrylistsize))),ROWS(F$3:F818)+SUM(ISBLANK(countrylistsize))),NOT(countrylistsize="")*IF(ISNUMBER(countrylistsize),COUNTIF(countrylistsize,"&lt;="&amp;countrylistsize),COUNTIF(countrylistsize,"&lt;="&amp;countrylistsize)+SUM(ISNUMBER(countrylistsize))),0)), ""))</f>
        <v/>
      </c>
      <c r="I818" s="70"/>
      <c r="J818" s="67" t="str">
        <f t="array" aca="1" ref="J818" ca="1">IF($I$1&lt;&gt;"y", "", IFERROR(INDEX(admin1listsize,MATCH(SMALL(NOT(admin1listsize="")*IF(ISNUMBER(admin1listsize),COUNTIF(admin1listsize,"&lt;="&amp;admin1listsize),COUNTIF(admin1listsize,"&lt;="&amp;admin1listsize)+SUM(ISNUMBER(admin1listsize))),ROWS(D$3:D818)+SUM(ISBLANK(admin1listsize))),NOT(admin1listsize="")*IF(ISNUMBER(admin1listsize),COUNTIF(admin1listsize,"&lt;="&amp;admin1listsize),COUNTIF(admin1listsize,"&lt;="&amp;admin1listsize)+SUM(ISNUMBER(admin1listsize))),0)), ""))</f>
        <v/>
      </c>
      <c r="K818" s="71"/>
    </row>
    <row r="819" spans="1:11" s="1" customFormat="1" x14ac:dyDescent="0.25">
      <c r="A819" s="93" t="str">
        <f>IF($I$1&lt;&gt;"y", "", IF(ISBLANK(DATA!D820),"",IF(ISBLANK(DATA!K820),"NO DATA",DATA!K820)))</f>
        <v/>
      </c>
      <c r="B819" s="93" t="str">
        <f>IF($I$1&lt;&gt;"y", "",IF(ISBLANK(DATA!D820),"", IF(ISBLANK(DATA!L820),"NO DATA",DATA!L820)))</f>
        <v/>
      </c>
      <c r="C819" s="93" t="str">
        <f t="shared" si="38"/>
        <v/>
      </c>
      <c r="D819" s="93" t="str">
        <f>IF($I$1&lt;&gt;"y", "", IF(C820="", "", IFERROR(LOOKUP(2,1/(COUNTIF($D$2:D818,mergednames)=0),mergednames), "")))</f>
        <v/>
      </c>
      <c r="E819" s="93" t="str">
        <f t="shared" si="37"/>
        <v/>
      </c>
      <c r="F819" s="93" t="str">
        <f>IF($I$1&lt;&gt;"y", "", IF(A820="", "", IFERROR(LOOKUP(2,1/(COUNTIF($F$2:F818,get_country)=0),get_country), "")))</f>
        <v/>
      </c>
      <c r="G819" s="93" t="str">
        <f t="shared" si="36"/>
        <v/>
      </c>
      <c r="H819" s="67" t="str">
        <f t="array" aca="1" ref="H819" ca="1">IF($I$1&lt;&gt;"y", "", IFERROR(INDEX(countrylistsize,MATCH(SMALL(NOT(countrylistsize="")*IF(ISNUMBER(countrylistsize),COUNTIF(countrylistsize,"&lt;="&amp;countrylistsize),COUNTIF(countrylistsize,"&lt;="&amp;countrylistsize)+SUM(ISNUMBER(countrylistsize))),ROWS(F$3:F819)+SUM(ISBLANK(countrylistsize))),NOT(countrylistsize="")*IF(ISNUMBER(countrylistsize),COUNTIF(countrylistsize,"&lt;="&amp;countrylistsize),COUNTIF(countrylistsize,"&lt;="&amp;countrylistsize)+SUM(ISNUMBER(countrylistsize))),0)), ""))</f>
        <v/>
      </c>
      <c r="I819" s="70"/>
      <c r="J819" s="67" t="str">
        <f t="array" aca="1" ref="J819" ca="1">IF($I$1&lt;&gt;"y", "", IFERROR(INDEX(admin1listsize,MATCH(SMALL(NOT(admin1listsize="")*IF(ISNUMBER(admin1listsize),COUNTIF(admin1listsize,"&lt;="&amp;admin1listsize),COUNTIF(admin1listsize,"&lt;="&amp;admin1listsize)+SUM(ISNUMBER(admin1listsize))),ROWS(D$3:D819)+SUM(ISBLANK(admin1listsize))),NOT(admin1listsize="")*IF(ISNUMBER(admin1listsize),COUNTIF(admin1listsize,"&lt;="&amp;admin1listsize),COUNTIF(admin1listsize,"&lt;="&amp;admin1listsize)+SUM(ISNUMBER(admin1listsize))),0)), ""))</f>
        <v/>
      </c>
      <c r="K819" s="71"/>
    </row>
    <row r="820" spans="1:11" s="1" customFormat="1" x14ac:dyDescent="0.25">
      <c r="A820" s="93" t="str">
        <f>IF($I$1&lt;&gt;"y", "", IF(ISBLANK(DATA!D821),"",IF(ISBLANK(DATA!K821),"NO DATA",DATA!K821)))</f>
        <v/>
      </c>
      <c r="B820" s="93" t="str">
        <f>IF($I$1&lt;&gt;"y", "",IF(ISBLANK(DATA!D821),"", IF(ISBLANK(DATA!L821),"NO DATA",DATA!L821)))</f>
        <v/>
      </c>
      <c r="C820" s="93" t="str">
        <f t="shared" si="38"/>
        <v/>
      </c>
      <c r="D820" s="93" t="str">
        <f>IF($I$1&lt;&gt;"y", "", IF(C821="", "", IFERROR(LOOKUP(2,1/(COUNTIF($D$2:D819,mergednames)=0),mergednames), "")))</f>
        <v/>
      </c>
      <c r="E820" s="93" t="str">
        <f t="shared" si="37"/>
        <v/>
      </c>
      <c r="F820" s="93" t="str">
        <f>IF($I$1&lt;&gt;"y", "", IF(A821="", "", IFERROR(LOOKUP(2,1/(COUNTIF($F$2:F819,get_country)=0),get_country), "")))</f>
        <v/>
      </c>
      <c r="G820" s="93" t="str">
        <f t="shared" si="36"/>
        <v/>
      </c>
      <c r="H820" s="67" t="str">
        <f t="array" aca="1" ref="H820" ca="1">IF($I$1&lt;&gt;"y", "", IFERROR(INDEX(countrylistsize,MATCH(SMALL(NOT(countrylistsize="")*IF(ISNUMBER(countrylistsize),COUNTIF(countrylistsize,"&lt;="&amp;countrylistsize),COUNTIF(countrylistsize,"&lt;="&amp;countrylistsize)+SUM(ISNUMBER(countrylistsize))),ROWS(F$3:F820)+SUM(ISBLANK(countrylistsize))),NOT(countrylistsize="")*IF(ISNUMBER(countrylistsize),COUNTIF(countrylistsize,"&lt;="&amp;countrylistsize),COUNTIF(countrylistsize,"&lt;="&amp;countrylistsize)+SUM(ISNUMBER(countrylistsize))),0)), ""))</f>
        <v/>
      </c>
      <c r="I820" s="70"/>
      <c r="J820" s="67" t="str">
        <f t="array" aca="1" ref="J820" ca="1">IF($I$1&lt;&gt;"y", "", IFERROR(INDEX(admin1listsize,MATCH(SMALL(NOT(admin1listsize="")*IF(ISNUMBER(admin1listsize),COUNTIF(admin1listsize,"&lt;="&amp;admin1listsize),COUNTIF(admin1listsize,"&lt;="&amp;admin1listsize)+SUM(ISNUMBER(admin1listsize))),ROWS(D$3:D820)+SUM(ISBLANK(admin1listsize))),NOT(admin1listsize="")*IF(ISNUMBER(admin1listsize),COUNTIF(admin1listsize,"&lt;="&amp;admin1listsize),COUNTIF(admin1listsize,"&lt;="&amp;admin1listsize)+SUM(ISNUMBER(admin1listsize))),0)), ""))</f>
        <v/>
      </c>
      <c r="K820" s="71"/>
    </row>
    <row r="821" spans="1:11" s="1" customFormat="1" x14ac:dyDescent="0.25">
      <c r="A821" s="93" t="str">
        <f>IF($I$1&lt;&gt;"y", "", IF(ISBLANK(DATA!D822),"",IF(ISBLANK(DATA!K822),"NO DATA",DATA!K822)))</f>
        <v/>
      </c>
      <c r="B821" s="93" t="str">
        <f>IF($I$1&lt;&gt;"y", "",IF(ISBLANK(DATA!D822),"", IF(ISBLANK(DATA!L822),"NO DATA",DATA!L822)))</f>
        <v/>
      </c>
      <c r="C821" s="93" t="str">
        <f t="shared" si="38"/>
        <v/>
      </c>
      <c r="D821" s="93" t="str">
        <f>IF($I$1&lt;&gt;"y", "", IF(C822="", "", IFERROR(LOOKUP(2,1/(COUNTIF($D$2:D820,mergednames)=0),mergednames), "")))</f>
        <v/>
      </c>
      <c r="E821" s="93" t="str">
        <f t="shared" si="37"/>
        <v/>
      </c>
      <c r="F821" s="93" t="str">
        <f>IF($I$1&lt;&gt;"y", "", IF(A822="", "", IFERROR(LOOKUP(2,1/(COUNTIF($F$2:F820,get_country)=0),get_country), "")))</f>
        <v/>
      </c>
      <c r="G821" s="93" t="str">
        <f t="shared" si="36"/>
        <v/>
      </c>
      <c r="H821" s="67" t="str">
        <f t="array" aca="1" ref="H821" ca="1">IF($I$1&lt;&gt;"y", "", IFERROR(INDEX(countrylistsize,MATCH(SMALL(NOT(countrylistsize="")*IF(ISNUMBER(countrylistsize),COUNTIF(countrylistsize,"&lt;="&amp;countrylistsize),COUNTIF(countrylistsize,"&lt;="&amp;countrylistsize)+SUM(ISNUMBER(countrylistsize))),ROWS(F$3:F821)+SUM(ISBLANK(countrylistsize))),NOT(countrylistsize="")*IF(ISNUMBER(countrylistsize),COUNTIF(countrylistsize,"&lt;="&amp;countrylistsize),COUNTIF(countrylistsize,"&lt;="&amp;countrylistsize)+SUM(ISNUMBER(countrylistsize))),0)), ""))</f>
        <v/>
      </c>
      <c r="I821" s="70"/>
      <c r="J821" s="67" t="str">
        <f t="array" aca="1" ref="J821" ca="1">IF($I$1&lt;&gt;"y", "", IFERROR(INDEX(admin1listsize,MATCH(SMALL(NOT(admin1listsize="")*IF(ISNUMBER(admin1listsize),COUNTIF(admin1listsize,"&lt;="&amp;admin1listsize),COUNTIF(admin1listsize,"&lt;="&amp;admin1listsize)+SUM(ISNUMBER(admin1listsize))),ROWS(D$3:D821)+SUM(ISBLANK(admin1listsize))),NOT(admin1listsize="")*IF(ISNUMBER(admin1listsize),COUNTIF(admin1listsize,"&lt;="&amp;admin1listsize),COUNTIF(admin1listsize,"&lt;="&amp;admin1listsize)+SUM(ISNUMBER(admin1listsize))),0)), ""))</f>
        <v/>
      </c>
      <c r="K821" s="71"/>
    </row>
    <row r="822" spans="1:11" s="1" customFormat="1" x14ac:dyDescent="0.25">
      <c r="A822" s="93" t="str">
        <f>IF($I$1&lt;&gt;"y", "", IF(ISBLANK(DATA!D823),"",IF(ISBLANK(DATA!K823),"NO DATA",DATA!K823)))</f>
        <v/>
      </c>
      <c r="B822" s="93" t="str">
        <f>IF($I$1&lt;&gt;"y", "",IF(ISBLANK(DATA!D823),"", IF(ISBLANK(DATA!L823),"NO DATA",DATA!L823)))</f>
        <v/>
      </c>
      <c r="C822" s="93" t="str">
        <f t="shared" si="38"/>
        <v/>
      </c>
      <c r="D822" s="93" t="str">
        <f>IF($I$1&lt;&gt;"y", "", IF(C823="", "", IFERROR(LOOKUP(2,1/(COUNTIF($D$2:D821,mergednames)=0),mergednames), "")))</f>
        <v/>
      </c>
      <c r="E822" s="93" t="str">
        <f t="shared" si="37"/>
        <v/>
      </c>
      <c r="F822" s="93" t="str">
        <f>IF($I$1&lt;&gt;"y", "", IF(A823="", "", IFERROR(LOOKUP(2,1/(COUNTIF($F$2:F821,get_country)=0),get_country), "")))</f>
        <v/>
      </c>
      <c r="G822" s="93" t="str">
        <f t="shared" si="36"/>
        <v/>
      </c>
      <c r="H822" s="67" t="str">
        <f t="array" aca="1" ref="H822" ca="1">IF($I$1&lt;&gt;"y", "", IFERROR(INDEX(countrylistsize,MATCH(SMALL(NOT(countrylistsize="")*IF(ISNUMBER(countrylistsize),COUNTIF(countrylistsize,"&lt;="&amp;countrylistsize),COUNTIF(countrylistsize,"&lt;="&amp;countrylistsize)+SUM(ISNUMBER(countrylistsize))),ROWS(F$3:F822)+SUM(ISBLANK(countrylistsize))),NOT(countrylistsize="")*IF(ISNUMBER(countrylistsize),COUNTIF(countrylistsize,"&lt;="&amp;countrylistsize),COUNTIF(countrylistsize,"&lt;="&amp;countrylistsize)+SUM(ISNUMBER(countrylistsize))),0)), ""))</f>
        <v/>
      </c>
      <c r="I822" s="70"/>
      <c r="J822" s="67" t="str">
        <f t="array" aca="1" ref="J822" ca="1">IF($I$1&lt;&gt;"y", "", IFERROR(INDEX(admin1listsize,MATCH(SMALL(NOT(admin1listsize="")*IF(ISNUMBER(admin1listsize),COUNTIF(admin1listsize,"&lt;="&amp;admin1listsize),COUNTIF(admin1listsize,"&lt;="&amp;admin1listsize)+SUM(ISNUMBER(admin1listsize))),ROWS(D$3:D822)+SUM(ISBLANK(admin1listsize))),NOT(admin1listsize="")*IF(ISNUMBER(admin1listsize),COUNTIF(admin1listsize,"&lt;="&amp;admin1listsize),COUNTIF(admin1listsize,"&lt;="&amp;admin1listsize)+SUM(ISNUMBER(admin1listsize))),0)), ""))</f>
        <v/>
      </c>
      <c r="K822" s="71"/>
    </row>
    <row r="823" spans="1:11" s="1" customFormat="1" x14ac:dyDescent="0.25">
      <c r="A823" s="93" t="str">
        <f>IF($I$1&lt;&gt;"y", "", IF(ISBLANK(DATA!D824),"",IF(ISBLANK(DATA!K824),"NO DATA",DATA!K824)))</f>
        <v/>
      </c>
      <c r="B823" s="93" t="str">
        <f>IF($I$1&lt;&gt;"y", "",IF(ISBLANK(DATA!D824),"", IF(ISBLANK(DATA!L824),"NO DATA",DATA!L824)))</f>
        <v/>
      </c>
      <c r="C823" s="93" t="str">
        <f t="shared" si="38"/>
        <v/>
      </c>
      <c r="D823" s="93" t="str">
        <f>IF($I$1&lt;&gt;"y", "", IF(C824="", "", IFERROR(LOOKUP(2,1/(COUNTIF($D$2:D822,mergednames)=0),mergednames), "")))</f>
        <v/>
      </c>
      <c r="E823" s="93" t="str">
        <f t="shared" si="37"/>
        <v/>
      </c>
      <c r="F823" s="93" t="str">
        <f>IF($I$1&lt;&gt;"y", "", IF(A824="", "", IFERROR(LOOKUP(2,1/(COUNTIF($F$2:F822,get_country)=0),get_country), "")))</f>
        <v/>
      </c>
      <c r="G823" s="93" t="str">
        <f t="shared" si="36"/>
        <v/>
      </c>
      <c r="H823" s="67" t="str">
        <f t="array" aca="1" ref="H823" ca="1">IF($I$1&lt;&gt;"y", "", IFERROR(INDEX(countrylistsize,MATCH(SMALL(NOT(countrylistsize="")*IF(ISNUMBER(countrylistsize),COUNTIF(countrylistsize,"&lt;="&amp;countrylistsize),COUNTIF(countrylistsize,"&lt;="&amp;countrylistsize)+SUM(ISNUMBER(countrylistsize))),ROWS(F$3:F823)+SUM(ISBLANK(countrylistsize))),NOT(countrylistsize="")*IF(ISNUMBER(countrylistsize),COUNTIF(countrylistsize,"&lt;="&amp;countrylistsize),COUNTIF(countrylistsize,"&lt;="&amp;countrylistsize)+SUM(ISNUMBER(countrylistsize))),0)), ""))</f>
        <v/>
      </c>
      <c r="I823" s="70"/>
      <c r="J823" s="67" t="str">
        <f t="array" aca="1" ref="J823" ca="1">IF($I$1&lt;&gt;"y", "", IFERROR(INDEX(admin1listsize,MATCH(SMALL(NOT(admin1listsize="")*IF(ISNUMBER(admin1listsize),COUNTIF(admin1listsize,"&lt;="&amp;admin1listsize),COUNTIF(admin1listsize,"&lt;="&amp;admin1listsize)+SUM(ISNUMBER(admin1listsize))),ROWS(D$3:D823)+SUM(ISBLANK(admin1listsize))),NOT(admin1listsize="")*IF(ISNUMBER(admin1listsize),COUNTIF(admin1listsize,"&lt;="&amp;admin1listsize),COUNTIF(admin1listsize,"&lt;="&amp;admin1listsize)+SUM(ISNUMBER(admin1listsize))),0)), ""))</f>
        <v/>
      </c>
      <c r="K823" s="71"/>
    </row>
    <row r="824" spans="1:11" s="1" customFormat="1" x14ac:dyDescent="0.25">
      <c r="A824" s="93" t="str">
        <f>IF($I$1&lt;&gt;"y", "", IF(ISBLANK(DATA!D825),"",IF(ISBLANK(DATA!K825),"NO DATA",DATA!K825)))</f>
        <v/>
      </c>
      <c r="B824" s="93" t="str">
        <f>IF($I$1&lt;&gt;"y", "",IF(ISBLANK(DATA!D825),"", IF(ISBLANK(DATA!L825),"NO DATA",DATA!L825)))</f>
        <v/>
      </c>
      <c r="C824" s="93" t="str">
        <f t="shared" si="38"/>
        <v/>
      </c>
      <c r="D824" s="93" t="str">
        <f>IF($I$1&lt;&gt;"y", "", IF(C825="", "", IFERROR(LOOKUP(2,1/(COUNTIF($D$2:D823,mergednames)=0),mergednames), "")))</f>
        <v/>
      </c>
      <c r="E824" s="93" t="str">
        <f t="shared" si="37"/>
        <v/>
      </c>
      <c r="F824" s="93" t="str">
        <f>IF($I$1&lt;&gt;"y", "", IF(A825="", "", IFERROR(LOOKUP(2,1/(COUNTIF($F$2:F823,get_country)=0),get_country), "")))</f>
        <v/>
      </c>
      <c r="G824" s="93" t="str">
        <f t="shared" si="36"/>
        <v/>
      </c>
      <c r="H824" s="67" t="str">
        <f t="array" aca="1" ref="H824" ca="1">IF($I$1&lt;&gt;"y", "", IFERROR(INDEX(countrylistsize,MATCH(SMALL(NOT(countrylistsize="")*IF(ISNUMBER(countrylistsize),COUNTIF(countrylistsize,"&lt;="&amp;countrylistsize),COUNTIF(countrylistsize,"&lt;="&amp;countrylistsize)+SUM(ISNUMBER(countrylistsize))),ROWS(F$3:F824)+SUM(ISBLANK(countrylistsize))),NOT(countrylistsize="")*IF(ISNUMBER(countrylistsize),COUNTIF(countrylistsize,"&lt;="&amp;countrylistsize),COUNTIF(countrylistsize,"&lt;="&amp;countrylistsize)+SUM(ISNUMBER(countrylistsize))),0)), ""))</f>
        <v/>
      </c>
      <c r="I824" s="70"/>
      <c r="J824" s="67" t="str">
        <f t="array" aca="1" ref="J824" ca="1">IF($I$1&lt;&gt;"y", "", IFERROR(INDEX(admin1listsize,MATCH(SMALL(NOT(admin1listsize="")*IF(ISNUMBER(admin1listsize),COUNTIF(admin1listsize,"&lt;="&amp;admin1listsize),COUNTIF(admin1listsize,"&lt;="&amp;admin1listsize)+SUM(ISNUMBER(admin1listsize))),ROWS(D$3:D824)+SUM(ISBLANK(admin1listsize))),NOT(admin1listsize="")*IF(ISNUMBER(admin1listsize),COUNTIF(admin1listsize,"&lt;="&amp;admin1listsize),COUNTIF(admin1listsize,"&lt;="&amp;admin1listsize)+SUM(ISNUMBER(admin1listsize))),0)), ""))</f>
        <v/>
      </c>
      <c r="K824" s="71"/>
    </row>
    <row r="825" spans="1:11" s="1" customFormat="1" x14ac:dyDescent="0.25">
      <c r="A825" s="93" t="str">
        <f>IF($I$1&lt;&gt;"y", "", IF(ISBLANK(DATA!D826),"",IF(ISBLANK(DATA!K826),"NO DATA",DATA!K826)))</f>
        <v/>
      </c>
      <c r="B825" s="93" t="str">
        <f>IF($I$1&lt;&gt;"y", "",IF(ISBLANK(DATA!D826),"", IF(ISBLANK(DATA!L826),"NO DATA",DATA!L826)))</f>
        <v/>
      </c>
      <c r="C825" s="93" t="str">
        <f t="shared" si="38"/>
        <v/>
      </c>
      <c r="D825" s="93" t="str">
        <f>IF($I$1&lt;&gt;"y", "", IF(C826="", "", IFERROR(LOOKUP(2,1/(COUNTIF($D$2:D824,mergednames)=0),mergednames), "")))</f>
        <v/>
      </c>
      <c r="E825" s="93" t="str">
        <f t="shared" si="37"/>
        <v/>
      </c>
      <c r="F825" s="93" t="str">
        <f>IF($I$1&lt;&gt;"y", "", IF(A826="", "", IFERROR(LOOKUP(2,1/(COUNTIF($F$2:F824,get_country)=0),get_country), "")))</f>
        <v/>
      </c>
      <c r="G825" s="93" t="str">
        <f t="shared" si="36"/>
        <v/>
      </c>
      <c r="H825" s="67" t="str">
        <f t="array" aca="1" ref="H825" ca="1">IF($I$1&lt;&gt;"y", "", IFERROR(INDEX(countrylistsize,MATCH(SMALL(NOT(countrylistsize="")*IF(ISNUMBER(countrylistsize),COUNTIF(countrylistsize,"&lt;="&amp;countrylistsize),COUNTIF(countrylistsize,"&lt;="&amp;countrylistsize)+SUM(ISNUMBER(countrylistsize))),ROWS(F$3:F825)+SUM(ISBLANK(countrylistsize))),NOT(countrylistsize="")*IF(ISNUMBER(countrylistsize),COUNTIF(countrylistsize,"&lt;="&amp;countrylistsize),COUNTIF(countrylistsize,"&lt;="&amp;countrylistsize)+SUM(ISNUMBER(countrylistsize))),0)), ""))</f>
        <v/>
      </c>
      <c r="I825" s="70"/>
      <c r="J825" s="67" t="str">
        <f t="array" aca="1" ref="J825" ca="1">IF($I$1&lt;&gt;"y", "", IFERROR(INDEX(admin1listsize,MATCH(SMALL(NOT(admin1listsize="")*IF(ISNUMBER(admin1listsize),COUNTIF(admin1listsize,"&lt;="&amp;admin1listsize),COUNTIF(admin1listsize,"&lt;="&amp;admin1listsize)+SUM(ISNUMBER(admin1listsize))),ROWS(D$3:D825)+SUM(ISBLANK(admin1listsize))),NOT(admin1listsize="")*IF(ISNUMBER(admin1listsize),COUNTIF(admin1listsize,"&lt;="&amp;admin1listsize),COUNTIF(admin1listsize,"&lt;="&amp;admin1listsize)+SUM(ISNUMBER(admin1listsize))),0)), ""))</f>
        <v/>
      </c>
      <c r="K825" s="71"/>
    </row>
    <row r="826" spans="1:11" s="1" customFormat="1" x14ac:dyDescent="0.25">
      <c r="A826" s="93" t="str">
        <f>IF($I$1&lt;&gt;"y", "", IF(ISBLANK(DATA!D827),"",IF(ISBLANK(DATA!K827),"NO DATA",DATA!K827)))</f>
        <v/>
      </c>
      <c r="B826" s="93" t="str">
        <f>IF($I$1&lt;&gt;"y", "",IF(ISBLANK(DATA!D827),"", IF(ISBLANK(DATA!L827),"NO DATA",DATA!L827)))</f>
        <v/>
      </c>
      <c r="C826" s="93" t="str">
        <f t="shared" si="38"/>
        <v/>
      </c>
      <c r="D826" s="93" t="str">
        <f>IF($I$1&lt;&gt;"y", "", IF(C827="", "", IFERROR(LOOKUP(2,1/(COUNTIF($D$2:D825,mergednames)=0),mergednames), "")))</f>
        <v/>
      </c>
      <c r="E826" s="93" t="str">
        <f t="shared" si="37"/>
        <v/>
      </c>
      <c r="F826" s="93" t="str">
        <f>IF($I$1&lt;&gt;"y", "", IF(A827="", "", IFERROR(LOOKUP(2,1/(COUNTIF($F$2:F825,get_country)=0),get_country), "")))</f>
        <v/>
      </c>
      <c r="G826" s="93" t="str">
        <f t="shared" si="36"/>
        <v/>
      </c>
      <c r="H826" s="67" t="str">
        <f t="array" aca="1" ref="H826" ca="1">IF($I$1&lt;&gt;"y", "", IFERROR(INDEX(countrylistsize,MATCH(SMALL(NOT(countrylistsize="")*IF(ISNUMBER(countrylistsize),COUNTIF(countrylistsize,"&lt;="&amp;countrylistsize),COUNTIF(countrylistsize,"&lt;="&amp;countrylistsize)+SUM(ISNUMBER(countrylistsize))),ROWS(F$3:F826)+SUM(ISBLANK(countrylistsize))),NOT(countrylistsize="")*IF(ISNUMBER(countrylistsize),COUNTIF(countrylistsize,"&lt;="&amp;countrylistsize),COUNTIF(countrylistsize,"&lt;="&amp;countrylistsize)+SUM(ISNUMBER(countrylistsize))),0)), ""))</f>
        <v/>
      </c>
      <c r="I826" s="70"/>
      <c r="J826" s="67" t="str">
        <f t="array" aca="1" ref="J826" ca="1">IF($I$1&lt;&gt;"y", "", IFERROR(INDEX(admin1listsize,MATCH(SMALL(NOT(admin1listsize="")*IF(ISNUMBER(admin1listsize),COUNTIF(admin1listsize,"&lt;="&amp;admin1listsize),COUNTIF(admin1listsize,"&lt;="&amp;admin1listsize)+SUM(ISNUMBER(admin1listsize))),ROWS(D$3:D826)+SUM(ISBLANK(admin1listsize))),NOT(admin1listsize="")*IF(ISNUMBER(admin1listsize),COUNTIF(admin1listsize,"&lt;="&amp;admin1listsize),COUNTIF(admin1listsize,"&lt;="&amp;admin1listsize)+SUM(ISNUMBER(admin1listsize))),0)), ""))</f>
        <v/>
      </c>
      <c r="K826" s="71"/>
    </row>
    <row r="827" spans="1:11" s="1" customFormat="1" x14ac:dyDescent="0.25">
      <c r="A827" s="93" t="str">
        <f>IF($I$1&lt;&gt;"y", "", IF(ISBLANK(DATA!D828),"",IF(ISBLANK(DATA!K828),"NO DATA",DATA!K828)))</f>
        <v/>
      </c>
      <c r="B827" s="93" t="str">
        <f>IF($I$1&lt;&gt;"y", "",IF(ISBLANK(DATA!D828),"", IF(ISBLANK(DATA!L828),"NO DATA",DATA!L828)))</f>
        <v/>
      </c>
      <c r="C827" s="93" t="str">
        <f t="shared" si="38"/>
        <v/>
      </c>
      <c r="D827" s="93" t="str">
        <f>IF($I$1&lt;&gt;"y", "", IF(C828="", "", IFERROR(LOOKUP(2,1/(COUNTIF($D$2:D826,mergednames)=0),mergednames), "")))</f>
        <v/>
      </c>
      <c r="E827" s="93" t="str">
        <f t="shared" si="37"/>
        <v/>
      </c>
      <c r="F827" s="93" t="str">
        <f>IF($I$1&lt;&gt;"y", "", IF(A828="", "", IFERROR(LOOKUP(2,1/(COUNTIF($F$2:F826,get_country)=0),get_country), "")))</f>
        <v/>
      </c>
      <c r="G827" s="93" t="str">
        <f t="shared" si="36"/>
        <v/>
      </c>
      <c r="H827" s="67" t="str">
        <f t="array" aca="1" ref="H827" ca="1">IF($I$1&lt;&gt;"y", "", IFERROR(INDEX(countrylistsize,MATCH(SMALL(NOT(countrylistsize="")*IF(ISNUMBER(countrylistsize),COUNTIF(countrylistsize,"&lt;="&amp;countrylistsize),COUNTIF(countrylistsize,"&lt;="&amp;countrylistsize)+SUM(ISNUMBER(countrylistsize))),ROWS(F$3:F827)+SUM(ISBLANK(countrylistsize))),NOT(countrylistsize="")*IF(ISNUMBER(countrylistsize),COUNTIF(countrylistsize,"&lt;="&amp;countrylistsize),COUNTIF(countrylistsize,"&lt;="&amp;countrylistsize)+SUM(ISNUMBER(countrylistsize))),0)), ""))</f>
        <v/>
      </c>
      <c r="I827" s="70"/>
      <c r="J827" s="67" t="str">
        <f t="array" aca="1" ref="J827" ca="1">IF($I$1&lt;&gt;"y", "", IFERROR(INDEX(admin1listsize,MATCH(SMALL(NOT(admin1listsize="")*IF(ISNUMBER(admin1listsize),COUNTIF(admin1listsize,"&lt;="&amp;admin1listsize),COUNTIF(admin1listsize,"&lt;="&amp;admin1listsize)+SUM(ISNUMBER(admin1listsize))),ROWS(D$3:D827)+SUM(ISBLANK(admin1listsize))),NOT(admin1listsize="")*IF(ISNUMBER(admin1listsize),COUNTIF(admin1listsize,"&lt;="&amp;admin1listsize),COUNTIF(admin1listsize,"&lt;="&amp;admin1listsize)+SUM(ISNUMBER(admin1listsize))),0)), ""))</f>
        <v/>
      </c>
      <c r="K827" s="71"/>
    </row>
    <row r="828" spans="1:11" s="1" customFormat="1" x14ac:dyDescent="0.25">
      <c r="A828" s="93" t="str">
        <f>IF($I$1&lt;&gt;"y", "", IF(ISBLANK(DATA!D829),"",IF(ISBLANK(DATA!K829),"NO DATA",DATA!K829)))</f>
        <v/>
      </c>
      <c r="B828" s="93" t="str">
        <f>IF($I$1&lt;&gt;"y", "",IF(ISBLANK(DATA!D829),"", IF(ISBLANK(DATA!L829),"NO DATA",DATA!L829)))</f>
        <v/>
      </c>
      <c r="C828" s="93" t="str">
        <f t="shared" si="38"/>
        <v/>
      </c>
      <c r="D828" s="93" t="str">
        <f>IF($I$1&lt;&gt;"y", "", IF(C829="", "", IFERROR(LOOKUP(2,1/(COUNTIF($D$2:D827,mergednames)=0),mergednames), "")))</f>
        <v/>
      </c>
      <c r="E828" s="93" t="str">
        <f t="shared" si="37"/>
        <v/>
      </c>
      <c r="F828" s="93" t="str">
        <f>IF($I$1&lt;&gt;"y", "", IF(A829="", "", IFERROR(LOOKUP(2,1/(COUNTIF($F$2:F827,get_country)=0),get_country), "")))</f>
        <v/>
      </c>
      <c r="G828" s="93" t="str">
        <f t="shared" si="36"/>
        <v/>
      </c>
      <c r="H828" s="67" t="str">
        <f t="array" aca="1" ref="H828" ca="1">IF($I$1&lt;&gt;"y", "", IFERROR(INDEX(countrylistsize,MATCH(SMALL(NOT(countrylistsize="")*IF(ISNUMBER(countrylistsize),COUNTIF(countrylistsize,"&lt;="&amp;countrylistsize),COUNTIF(countrylistsize,"&lt;="&amp;countrylistsize)+SUM(ISNUMBER(countrylistsize))),ROWS(F$3:F828)+SUM(ISBLANK(countrylistsize))),NOT(countrylistsize="")*IF(ISNUMBER(countrylistsize),COUNTIF(countrylistsize,"&lt;="&amp;countrylistsize),COUNTIF(countrylistsize,"&lt;="&amp;countrylistsize)+SUM(ISNUMBER(countrylistsize))),0)), ""))</f>
        <v/>
      </c>
      <c r="I828" s="70"/>
      <c r="J828" s="67" t="str">
        <f t="array" aca="1" ref="J828" ca="1">IF($I$1&lt;&gt;"y", "", IFERROR(INDEX(admin1listsize,MATCH(SMALL(NOT(admin1listsize="")*IF(ISNUMBER(admin1listsize),COUNTIF(admin1listsize,"&lt;="&amp;admin1listsize),COUNTIF(admin1listsize,"&lt;="&amp;admin1listsize)+SUM(ISNUMBER(admin1listsize))),ROWS(D$3:D828)+SUM(ISBLANK(admin1listsize))),NOT(admin1listsize="")*IF(ISNUMBER(admin1listsize),COUNTIF(admin1listsize,"&lt;="&amp;admin1listsize),COUNTIF(admin1listsize,"&lt;="&amp;admin1listsize)+SUM(ISNUMBER(admin1listsize))),0)), ""))</f>
        <v/>
      </c>
      <c r="K828" s="71"/>
    </row>
    <row r="829" spans="1:11" s="1" customFormat="1" x14ac:dyDescent="0.25">
      <c r="A829" s="93" t="str">
        <f>IF($I$1&lt;&gt;"y", "", IF(ISBLANK(DATA!D830),"",IF(ISBLANK(DATA!K830),"NO DATA",DATA!K830)))</f>
        <v/>
      </c>
      <c r="B829" s="93" t="str">
        <f>IF($I$1&lt;&gt;"y", "",IF(ISBLANK(DATA!D830),"", IF(ISBLANK(DATA!L830),"NO DATA",DATA!L830)))</f>
        <v/>
      </c>
      <c r="C829" s="93" t="str">
        <f t="shared" si="38"/>
        <v/>
      </c>
      <c r="D829" s="93" t="str">
        <f>IF($I$1&lt;&gt;"y", "", IF(C830="", "", IFERROR(LOOKUP(2,1/(COUNTIF($D$2:D828,mergednames)=0),mergednames), "")))</f>
        <v/>
      </c>
      <c r="E829" s="93" t="str">
        <f t="shared" si="37"/>
        <v/>
      </c>
      <c r="F829" s="93" t="str">
        <f>IF($I$1&lt;&gt;"y", "", IF(A830="", "", IFERROR(LOOKUP(2,1/(COUNTIF($F$2:F828,get_country)=0),get_country), "")))</f>
        <v/>
      </c>
      <c r="G829" s="93" t="str">
        <f t="shared" si="36"/>
        <v/>
      </c>
      <c r="H829" s="67" t="str">
        <f t="array" aca="1" ref="H829" ca="1">IF($I$1&lt;&gt;"y", "", IFERROR(INDEX(countrylistsize,MATCH(SMALL(NOT(countrylistsize="")*IF(ISNUMBER(countrylistsize),COUNTIF(countrylistsize,"&lt;="&amp;countrylistsize),COUNTIF(countrylistsize,"&lt;="&amp;countrylistsize)+SUM(ISNUMBER(countrylistsize))),ROWS(F$3:F829)+SUM(ISBLANK(countrylistsize))),NOT(countrylistsize="")*IF(ISNUMBER(countrylistsize),COUNTIF(countrylistsize,"&lt;="&amp;countrylistsize),COUNTIF(countrylistsize,"&lt;="&amp;countrylistsize)+SUM(ISNUMBER(countrylistsize))),0)), ""))</f>
        <v/>
      </c>
      <c r="I829" s="70"/>
      <c r="J829" s="67" t="str">
        <f t="array" aca="1" ref="J829" ca="1">IF($I$1&lt;&gt;"y", "", IFERROR(INDEX(admin1listsize,MATCH(SMALL(NOT(admin1listsize="")*IF(ISNUMBER(admin1listsize),COUNTIF(admin1listsize,"&lt;="&amp;admin1listsize),COUNTIF(admin1listsize,"&lt;="&amp;admin1listsize)+SUM(ISNUMBER(admin1listsize))),ROWS(D$3:D829)+SUM(ISBLANK(admin1listsize))),NOT(admin1listsize="")*IF(ISNUMBER(admin1listsize),COUNTIF(admin1listsize,"&lt;="&amp;admin1listsize),COUNTIF(admin1listsize,"&lt;="&amp;admin1listsize)+SUM(ISNUMBER(admin1listsize))),0)), ""))</f>
        <v/>
      </c>
      <c r="K829" s="71"/>
    </row>
    <row r="830" spans="1:11" s="1" customFormat="1" x14ac:dyDescent="0.25">
      <c r="A830" s="93" t="str">
        <f>IF($I$1&lt;&gt;"y", "", IF(ISBLANK(DATA!D831),"",IF(ISBLANK(DATA!K831),"NO DATA",DATA!K831)))</f>
        <v/>
      </c>
      <c r="B830" s="93" t="str">
        <f>IF($I$1&lt;&gt;"y", "",IF(ISBLANK(DATA!D831),"", IF(ISBLANK(DATA!L831),"NO DATA",DATA!L831)))</f>
        <v/>
      </c>
      <c r="C830" s="93" t="str">
        <f t="shared" si="38"/>
        <v/>
      </c>
      <c r="D830" s="93" t="str">
        <f>IF($I$1&lt;&gt;"y", "", IF(C831="", "", IFERROR(LOOKUP(2,1/(COUNTIF($D$2:D829,mergednames)=0),mergednames), "")))</f>
        <v/>
      </c>
      <c r="E830" s="93" t="str">
        <f t="shared" si="37"/>
        <v/>
      </c>
      <c r="F830" s="93" t="str">
        <f>IF($I$1&lt;&gt;"y", "", IF(A831="", "", IFERROR(LOOKUP(2,1/(COUNTIF($F$2:F829,get_country)=0),get_country), "")))</f>
        <v/>
      </c>
      <c r="G830" s="93" t="str">
        <f t="shared" si="36"/>
        <v/>
      </c>
      <c r="H830" s="67" t="str">
        <f t="array" aca="1" ref="H830" ca="1">IF($I$1&lt;&gt;"y", "", IFERROR(INDEX(countrylistsize,MATCH(SMALL(NOT(countrylistsize="")*IF(ISNUMBER(countrylistsize),COUNTIF(countrylistsize,"&lt;="&amp;countrylistsize),COUNTIF(countrylistsize,"&lt;="&amp;countrylistsize)+SUM(ISNUMBER(countrylistsize))),ROWS(F$3:F830)+SUM(ISBLANK(countrylistsize))),NOT(countrylistsize="")*IF(ISNUMBER(countrylistsize),COUNTIF(countrylistsize,"&lt;="&amp;countrylistsize),COUNTIF(countrylistsize,"&lt;="&amp;countrylistsize)+SUM(ISNUMBER(countrylistsize))),0)), ""))</f>
        <v/>
      </c>
      <c r="I830" s="70"/>
      <c r="J830" s="67" t="str">
        <f t="array" aca="1" ref="J830" ca="1">IF($I$1&lt;&gt;"y", "", IFERROR(INDEX(admin1listsize,MATCH(SMALL(NOT(admin1listsize="")*IF(ISNUMBER(admin1listsize),COUNTIF(admin1listsize,"&lt;="&amp;admin1listsize),COUNTIF(admin1listsize,"&lt;="&amp;admin1listsize)+SUM(ISNUMBER(admin1listsize))),ROWS(D$3:D830)+SUM(ISBLANK(admin1listsize))),NOT(admin1listsize="")*IF(ISNUMBER(admin1listsize),COUNTIF(admin1listsize,"&lt;="&amp;admin1listsize),COUNTIF(admin1listsize,"&lt;="&amp;admin1listsize)+SUM(ISNUMBER(admin1listsize))),0)), ""))</f>
        <v/>
      </c>
      <c r="K830" s="71"/>
    </row>
    <row r="831" spans="1:11" s="1" customFormat="1" x14ac:dyDescent="0.25">
      <c r="A831" s="93" t="str">
        <f>IF($I$1&lt;&gt;"y", "", IF(ISBLANK(DATA!D832),"",IF(ISBLANK(DATA!K832),"NO DATA",DATA!K832)))</f>
        <v/>
      </c>
      <c r="B831" s="93" t="str">
        <f>IF($I$1&lt;&gt;"y", "",IF(ISBLANK(DATA!D832),"", IF(ISBLANK(DATA!L832),"NO DATA",DATA!L832)))</f>
        <v/>
      </c>
      <c r="C831" s="93" t="str">
        <f t="shared" si="38"/>
        <v/>
      </c>
      <c r="D831" s="93" t="str">
        <f>IF($I$1&lt;&gt;"y", "", IF(C832="", "", IFERROR(LOOKUP(2,1/(COUNTIF($D$2:D830,mergednames)=0),mergednames), "")))</f>
        <v/>
      </c>
      <c r="E831" s="93" t="str">
        <f t="shared" si="37"/>
        <v/>
      </c>
      <c r="F831" s="93" t="str">
        <f>IF($I$1&lt;&gt;"y", "", IF(A832="", "", IFERROR(LOOKUP(2,1/(COUNTIF($F$2:F830,get_country)=0),get_country), "")))</f>
        <v/>
      </c>
      <c r="G831" s="93" t="str">
        <f t="shared" si="36"/>
        <v/>
      </c>
      <c r="H831" s="67" t="str">
        <f t="array" aca="1" ref="H831" ca="1">IF($I$1&lt;&gt;"y", "", IFERROR(INDEX(countrylistsize,MATCH(SMALL(NOT(countrylistsize="")*IF(ISNUMBER(countrylistsize),COUNTIF(countrylistsize,"&lt;="&amp;countrylistsize),COUNTIF(countrylistsize,"&lt;="&amp;countrylistsize)+SUM(ISNUMBER(countrylistsize))),ROWS(F$3:F831)+SUM(ISBLANK(countrylistsize))),NOT(countrylistsize="")*IF(ISNUMBER(countrylistsize),COUNTIF(countrylistsize,"&lt;="&amp;countrylistsize),COUNTIF(countrylistsize,"&lt;="&amp;countrylistsize)+SUM(ISNUMBER(countrylistsize))),0)), ""))</f>
        <v/>
      </c>
      <c r="I831" s="70"/>
      <c r="J831" s="67" t="str">
        <f t="array" aca="1" ref="J831" ca="1">IF($I$1&lt;&gt;"y", "", IFERROR(INDEX(admin1listsize,MATCH(SMALL(NOT(admin1listsize="")*IF(ISNUMBER(admin1listsize),COUNTIF(admin1listsize,"&lt;="&amp;admin1listsize),COUNTIF(admin1listsize,"&lt;="&amp;admin1listsize)+SUM(ISNUMBER(admin1listsize))),ROWS(D$3:D831)+SUM(ISBLANK(admin1listsize))),NOT(admin1listsize="")*IF(ISNUMBER(admin1listsize),COUNTIF(admin1listsize,"&lt;="&amp;admin1listsize),COUNTIF(admin1listsize,"&lt;="&amp;admin1listsize)+SUM(ISNUMBER(admin1listsize))),0)), ""))</f>
        <v/>
      </c>
      <c r="K831" s="71"/>
    </row>
    <row r="832" spans="1:11" s="1" customFormat="1" x14ac:dyDescent="0.25">
      <c r="A832" s="93" t="str">
        <f>IF($I$1&lt;&gt;"y", "", IF(ISBLANK(DATA!D833),"",IF(ISBLANK(DATA!K833),"NO DATA",DATA!K833)))</f>
        <v/>
      </c>
      <c r="B832" s="93" t="str">
        <f>IF($I$1&lt;&gt;"y", "",IF(ISBLANK(DATA!D833),"", IF(ISBLANK(DATA!L833),"NO DATA",DATA!L833)))</f>
        <v/>
      </c>
      <c r="C832" s="93" t="str">
        <f t="shared" si="38"/>
        <v/>
      </c>
      <c r="D832" s="93" t="str">
        <f>IF($I$1&lt;&gt;"y", "", IF(C833="", "", IFERROR(LOOKUP(2,1/(COUNTIF($D$2:D831,mergednames)=0),mergednames), "")))</f>
        <v/>
      </c>
      <c r="E832" s="93" t="str">
        <f t="shared" si="37"/>
        <v/>
      </c>
      <c r="F832" s="93" t="str">
        <f>IF($I$1&lt;&gt;"y", "", IF(A833="", "", IFERROR(LOOKUP(2,1/(COUNTIF($F$2:F831,get_country)=0),get_country), "")))</f>
        <v/>
      </c>
      <c r="G832" s="93" t="str">
        <f t="shared" si="36"/>
        <v/>
      </c>
      <c r="H832" s="67" t="str">
        <f t="array" aca="1" ref="H832" ca="1">IF($I$1&lt;&gt;"y", "", IFERROR(INDEX(countrylistsize,MATCH(SMALL(NOT(countrylistsize="")*IF(ISNUMBER(countrylistsize),COUNTIF(countrylistsize,"&lt;="&amp;countrylistsize),COUNTIF(countrylistsize,"&lt;="&amp;countrylistsize)+SUM(ISNUMBER(countrylistsize))),ROWS(F$3:F832)+SUM(ISBLANK(countrylistsize))),NOT(countrylistsize="")*IF(ISNUMBER(countrylistsize),COUNTIF(countrylistsize,"&lt;="&amp;countrylistsize),COUNTIF(countrylistsize,"&lt;="&amp;countrylistsize)+SUM(ISNUMBER(countrylistsize))),0)), ""))</f>
        <v/>
      </c>
      <c r="I832" s="70"/>
      <c r="J832" s="67" t="str">
        <f t="array" aca="1" ref="J832" ca="1">IF($I$1&lt;&gt;"y", "", IFERROR(INDEX(admin1listsize,MATCH(SMALL(NOT(admin1listsize="")*IF(ISNUMBER(admin1listsize),COUNTIF(admin1listsize,"&lt;="&amp;admin1listsize),COUNTIF(admin1listsize,"&lt;="&amp;admin1listsize)+SUM(ISNUMBER(admin1listsize))),ROWS(D$3:D832)+SUM(ISBLANK(admin1listsize))),NOT(admin1listsize="")*IF(ISNUMBER(admin1listsize),COUNTIF(admin1listsize,"&lt;="&amp;admin1listsize),COUNTIF(admin1listsize,"&lt;="&amp;admin1listsize)+SUM(ISNUMBER(admin1listsize))),0)), ""))</f>
        <v/>
      </c>
      <c r="K832" s="71"/>
    </row>
    <row r="833" spans="1:11" s="1" customFormat="1" x14ac:dyDescent="0.25">
      <c r="A833" s="93" t="str">
        <f>IF($I$1&lt;&gt;"y", "", IF(ISBLANK(DATA!D834),"",IF(ISBLANK(DATA!K834),"NO DATA",DATA!K834)))</f>
        <v/>
      </c>
      <c r="B833" s="93" t="str">
        <f>IF($I$1&lt;&gt;"y", "",IF(ISBLANK(DATA!D834),"", IF(ISBLANK(DATA!L834),"NO DATA",DATA!L834)))</f>
        <v/>
      </c>
      <c r="C833" s="93" t="str">
        <f t="shared" si="38"/>
        <v/>
      </c>
      <c r="D833" s="93" t="str">
        <f>IF($I$1&lt;&gt;"y", "", IF(C834="", "", IFERROR(LOOKUP(2,1/(COUNTIF($D$2:D832,mergednames)=0),mergednames), "")))</f>
        <v/>
      </c>
      <c r="E833" s="93" t="str">
        <f t="shared" si="37"/>
        <v/>
      </c>
      <c r="F833" s="93" t="str">
        <f>IF($I$1&lt;&gt;"y", "", IF(A834="", "", IFERROR(LOOKUP(2,1/(COUNTIF($F$2:F832,get_country)=0),get_country), "")))</f>
        <v/>
      </c>
      <c r="G833" s="93" t="str">
        <f t="shared" si="36"/>
        <v/>
      </c>
      <c r="H833" s="67" t="str">
        <f t="array" aca="1" ref="H833" ca="1">IF($I$1&lt;&gt;"y", "", IFERROR(INDEX(countrylistsize,MATCH(SMALL(NOT(countrylistsize="")*IF(ISNUMBER(countrylistsize),COUNTIF(countrylistsize,"&lt;="&amp;countrylistsize),COUNTIF(countrylistsize,"&lt;="&amp;countrylistsize)+SUM(ISNUMBER(countrylistsize))),ROWS(F$3:F833)+SUM(ISBLANK(countrylistsize))),NOT(countrylistsize="")*IF(ISNUMBER(countrylistsize),COUNTIF(countrylistsize,"&lt;="&amp;countrylistsize),COUNTIF(countrylistsize,"&lt;="&amp;countrylistsize)+SUM(ISNUMBER(countrylistsize))),0)), ""))</f>
        <v/>
      </c>
      <c r="I833" s="70"/>
      <c r="J833" s="67" t="str">
        <f t="array" aca="1" ref="J833" ca="1">IF($I$1&lt;&gt;"y", "", IFERROR(INDEX(admin1listsize,MATCH(SMALL(NOT(admin1listsize="")*IF(ISNUMBER(admin1listsize),COUNTIF(admin1listsize,"&lt;="&amp;admin1listsize),COUNTIF(admin1listsize,"&lt;="&amp;admin1listsize)+SUM(ISNUMBER(admin1listsize))),ROWS(D$3:D833)+SUM(ISBLANK(admin1listsize))),NOT(admin1listsize="")*IF(ISNUMBER(admin1listsize),COUNTIF(admin1listsize,"&lt;="&amp;admin1listsize),COUNTIF(admin1listsize,"&lt;="&amp;admin1listsize)+SUM(ISNUMBER(admin1listsize))),0)), ""))</f>
        <v/>
      </c>
      <c r="K833" s="71"/>
    </row>
    <row r="834" spans="1:11" s="1" customFormat="1" x14ac:dyDescent="0.25">
      <c r="A834" s="93" t="str">
        <f>IF($I$1&lt;&gt;"y", "", IF(ISBLANK(DATA!D835),"",IF(ISBLANK(DATA!K835),"NO DATA",DATA!K835)))</f>
        <v/>
      </c>
      <c r="B834" s="93" t="str">
        <f>IF($I$1&lt;&gt;"y", "",IF(ISBLANK(DATA!D835),"", IF(ISBLANK(DATA!L835),"NO DATA",DATA!L835)))</f>
        <v/>
      </c>
      <c r="C834" s="93" t="str">
        <f t="shared" si="38"/>
        <v/>
      </c>
      <c r="D834" s="93" t="str">
        <f>IF($I$1&lt;&gt;"y", "", IF(C835="", "", IFERROR(LOOKUP(2,1/(COUNTIF($D$2:D833,mergednames)=0),mergednames), "")))</f>
        <v/>
      </c>
      <c r="E834" s="93" t="str">
        <f t="shared" si="37"/>
        <v/>
      </c>
      <c r="F834" s="93" t="str">
        <f>IF($I$1&lt;&gt;"y", "", IF(A835="", "", IFERROR(LOOKUP(2,1/(COUNTIF($F$2:F833,get_country)=0),get_country), "")))</f>
        <v/>
      </c>
      <c r="G834" s="93" t="str">
        <f t="shared" si="36"/>
        <v/>
      </c>
      <c r="H834" s="67" t="str">
        <f t="array" aca="1" ref="H834" ca="1">IF($I$1&lt;&gt;"y", "", IFERROR(INDEX(countrylistsize,MATCH(SMALL(NOT(countrylistsize="")*IF(ISNUMBER(countrylistsize),COUNTIF(countrylistsize,"&lt;="&amp;countrylistsize),COUNTIF(countrylistsize,"&lt;="&amp;countrylistsize)+SUM(ISNUMBER(countrylistsize))),ROWS(F$3:F834)+SUM(ISBLANK(countrylistsize))),NOT(countrylistsize="")*IF(ISNUMBER(countrylistsize),COUNTIF(countrylistsize,"&lt;="&amp;countrylistsize),COUNTIF(countrylistsize,"&lt;="&amp;countrylistsize)+SUM(ISNUMBER(countrylistsize))),0)), ""))</f>
        <v/>
      </c>
      <c r="I834" s="70"/>
      <c r="J834" s="67" t="str">
        <f t="array" aca="1" ref="J834" ca="1">IF($I$1&lt;&gt;"y", "", IFERROR(INDEX(admin1listsize,MATCH(SMALL(NOT(admin1listsize="")*IF(ISNUMBER(admin1listsize),COUNTIF(admin1listsize,"&lt;="&amp;admin1listsize),COUNTIF(admin1listsize,"&lt;="&amp;admin1listsize)+SUM(ISNUMBER(admin1listsize))),ROWS(D$3:D834)+SUM(ISBLANK(admin1listsize))),NOT(admin1listsize="")*IF(ISNUMBER(admin1listsize),COUNTIF(admin1listsize,"&lt;="&amp;admin1listsize),COUNTIF(admin1listsize,"&lt;="&amp;admin1listsize)+SUM(ISNUMBER(admin1listsize))),0)), ""))</f>
        <v/>
      </c>
      <c r="K834" s="71"/>
    </row>
    <row r="835" spans="1:11" s="1" customFormat="1" x14ac:dyDescent="0.25">
      <c r="A835" s="93" t="str">
        <f>IF($I$1&lt;&gt;"y", "", IF(ISBLANK(DATA!D836),"",IF(ISBLANK(DATA!K836),"NO DATA",DATA!K836)))</f>
        <v/>
      </c>
      <c r="B835" s="93" t="str">
        <f>IF($I$1&lt;&gt;"y", "",IF(ISBLANK(DATA!D836),"", IF(ISBLANK(DATA!L836),"NO DATA",DATA!L836)))</f>
        <v/>
      </c>
      <c r="C835" s="93" t="str">
        <f t="shared" si="38"/>
        <v/>
      </c>
      <c r="D835" s="93" t="str">
        <f>IF($I$1&lt;&gt;"y", "", IF(C836="", "", IFERROR(LOOKUP(2,1/(COUNTIF($D$2:D834,mergednames)=0),mergednames), "")))</f>
        <v/>
      </c>
      <c r="E835" s="93" t="str">
        <f t="shared" si="37"/>
        <v/>
      </c>
      <c r="F835" s="93" t="str">
        <f>IF($I$1&lt;&gt;"y", "", IF(A836="", "", IFERROR(LOOKUP(2,1/(COUNTIF($F$2:F834,get_country)=0),get_country), "")))</f>
        <v/>
      </c>
      <c r="G835" s="93" t="str">
        <f t="shared" ref="G835:G898" si="39">IF($I$1&lt;&gt;"y", "", IF(F835="", "", G834+1))</f>
        <v/>
      </c>
      <c r="H835" s="67" t="str">
        <f t="array" aca="1" ref="H835" ca="1">IF($I$1&lt;&gt;"y", "", IFERROR(INDEX(countrylistsize,MATCH(SMALL(NOT(countrylistsize="")*IF(ISNUMBER(countrylistsize),COUNTIF(countrylistsize,"&lt;="&amp;countrylistsize),COUNTIF(countrylistsize,"&lt;="&amp;countrylistsize)+SUM(ISNUMBER(countrylistsize))),ROWS(F$3:F835)+SUM(ISBLANK(countrylistsize))),NOT(countrylistsize="")*IF(ISNUMBER(countrylistsize),COUNTIF(countrylistsize,"&lt;="&amp;countrylistsize),COUNTIF(countrylistsize,"&lt;="&amp;countrylistsize)+SUM(ISNUMBER(countrylistsize))),0)), ""))</f>
        <v/>
      </c>
      <c r="I835" s="70"/>
      <c r="J835" s="67" t="str">
        <f t="array" aca="1" ref="J835" ca="1">IF($I$1&lt;&gt;"y", "", IFERROR(INDEX(admin1listsize,MATCH(SMALL(NOT(admin1listsize="")*IF(ISNUMBER(admin1listsize),COUNTIF(admin1listsize,"&lt;="&amp;admin1listsize),COUNTIF(admin1listsize,"&lt;="&amp;admin1listsize)+SUM(ISNUMBER(admin1listsize))),ROWS(D$3:D835)+SUM(ISBLANK(admin1listsize))),NOT(admin1listsize="")*IF(ISNUMBER(admin1listsize),COUNTIF(admin1listsize,"&lt;="&amp;admin1listsize),COUNTIF(admin1listsize,"&lt;="&amp;admin1listsize)+SUM(ISNUMBER(admin1listsize))),0)), ""))</f>
        <v/>
      </c>
      <c r="K835" s="71"/>
    </row>
    <row r="836" spans="1:11" s="1" customFormat="1" x14ac:dyDescent="0.25">
      <c r="A836" s="93" t="str">
        <f>IF($I$1&lt;&gt;"y", "", IF(ISBLANK(DATA!D837),"",IF(ISBLANK(DATA!K837),"NO DATA",DATA!K837)))</f>
        <v/>
      </c>
      <c r="B836" s="93" t="str">
        <f>IF($I$1&lt;&gt;"y", "",IF(ISBLANK(DATA!D837),"", IF(ISBLANK(DATA!L837),"NO DATA",DATA!L837)))</f>
        <v/>
      </c>
      <c r="C836" s="93" t="str">
        <f t="shared" si="38"/>
        <v/>
      </c>
      <c r="D836" s="93" t="str">
        <f>IF($I$1&lt;&gt;"y", "", IF(C837="", "", IFERROR(LOOKUP(2,1/(COUNTIF($D$2:D835,mergednames)=0),mergednames), "")))</f>
        <v/>
      </c>
      <c r="E836" s="93" t="str">
        <f t="shared" ref="E836:E899" si="40">IF($I$1&lt;&gt;"y", "", IF(D836="", "", E835+1))</f>
        <v/>
      </c>
      <c r="F836" s="93" t="str">
        <f>IF($I$1&lt;&gt;"y", "", IF(A837="", "", IFERROR(LOOKUP(2,1/(COUNTIF($F$2:F835,get_country)=0),get_country), "")))</f>
        <v/>
      </c>
      <c r="G836" s="93" t="str">
        <f t="shared" si="39"/>
        <v/>
      </c>
      <c r="H836" s="67" t="str">
        <f t="array" aca="1" ref="H836" ca="1">IF($I$1&lt;&gt;"y", "", IFERROR(INDEX(countrylistsize,MATCH(SMALL(NOT(countrylistsize="")*IF(ISNUMBER(countrylistsize),COUNTIF(countrylistsize,"&lt;="&amp;countrylistsize),COUNTIF(countrylistsize,"&lt;="&amp;countrylistsize)+SUM(ISNUMBER(countrylistsize))),ROWS(F$3:F836)+SUM(ISBLANK(countrylistsize))),NOT(countrylistsize="")*IF(ISNUMBER(countrylistsize),COUNTIF(countrylistsize,"&lt;="&amp;countrylistsize),COUNTIF(countrylistsize,"&lt;="&amp;countrylistsize)+SUM(ISNUMBER(countrylistsize))),0)), ""))</f>
        <v/>
      </c>
      <c r="I836" s="70"/>
      <c r="J836" s="67" t="str">
        <f t="array" aca="1" ref="J836" ca="1">IF($I$1&lt;&gt;"y", "", IFERROR(INDEX(admin1listsize,MATCH(SMALL(NOT(admin1listsize="")*IF(ISNUMBER(admin1listsize),COUNTIF(admin1listsize,"&lt;="&amp;admin1listsize),COUNTIF(admin1listsize,"&lt;="&amp;admin1listsize)+SUM(ISNUMBER(admin1listsize))),ROWS(D$3:D836)+SUM(ISBLANK(admin1listsize))),NOT(admin1listsize="")*IF(ISNUMBER(admin1listsize),COUNTIF(admin1listsize,"&lt;="&amp;admin1listsize),COUNTIF(admin1listsize,"&lt;="&amp;admin1listsize)+SUM(ISNUMBER(admin1listsize))),0)), ""))</f>
        <v/>
      </c>
      <c r="K836" s="71"/>
    </row>
    <row r="837" spans="1:11" s="1" customFormat="1" x14ac:dyDescent="0.25">
      <c r="A837" s="93" t="str">
        <f>IF($I$1&lt;&gt;"y", "", IF(ISBLANK(DATA!D838),"",IF(ISBLANK(DATA!K838),"NO DATA",DATA!K838)))</f>
        <v/>
      </c>
      <c r="B837" s="93" t="str">
        <f>IF($I$1&lt;&gt;"y", "",IF(ISBLANK(DATA!D838),"", IF(ISBLANK(DATA!L838),"NO DATA",DATA!L838)))</f>
        <v/>
      </c>
      <c r="C837" s="93" t="str">
        <f t="shared" ref="C837:C900" si="41">IF($I$1&lt;&gt;"y", "", IF(A837="", "", A837&amp;"@"&amp;B837))</f>
        <v/>
      </c>
      <c r="D837" s="93" t="str">
        <f>IF($I$1&lt;&gt;"y", "", IF(C838="", "", IFERROR(LOOKUP(2,1/(COUNTIF($D$2:D836,mergednames)=0),mergednames), "")))</f>
        <v/>
      </c>
      <c r="E837" s="93" t="str">
        <f t="shared" si="40"/>
        <v/>
      </c>
      <c r="F837" s="93" t="str">
        <f>IF($I$1&lt;&gt;"y", "", IF(A838="", "", IFERROR(LOOKUP(2,1/(COUNTIF($F$2:F836,get_country)=0),get_country), "")))</f>
        <v/>
      </c>
      <c r="G837" s="93" t="str">
        <f t="shared" si="39"/>
        <v/>
      </c>
      <c r="H837" s="67" t="str">
        <f t="array" aca="1" ref="H837" ca="1">IF($I$1&lt;&gt;"y", "", IFERROR(INDEX(countrylistsize,MATCH(SMALL(NOT(countrylistsize="")*IF(ISNUMBER(countrylistsize),COUNTIF(countrylistsize,"&lt;="&amp;countrylistsize),COUNTIF(countrylistsize,"&lt;="&amp;countrylistsize)+SUM(ISNUMBER(countrylistsize))),ROWS(F$3:F837)+SUM(ISBLANK(countrylistsize))),NOT(countrylistsize="")*IF(ISNUMBER(countrylistsize),COUNTIF(countrylistsize,"&lt;="&amp;countrylistsize),COUNTIF(countrylistsize,"&lt;="&amp;countrylistsize)+SUM(ISNUMBER(countrylistsize))),0)), ""))</f>
        <v/>
      </c>
      <c r="I837" s="70"/>
      <c r="J837" s="67" t="str">
        <f t="array" aca="1" ref="J837" ca="1">IF($I$1&lt;&gt;"y", "", IFERROR(INDEX(admin1listsize,MATCH(SMALL(NOT(admin1listsize="")*IF(ISNUMBER(admin1listsize),COUNTIF(admin1listsize,"&lt;="&amp;admin1listsize),COUNTIF(admin1listsize,"&lt;="&amp;admin1listsize)+SUM(ISNUMBER(admin1listsize))),ROWS(D$3:D837)+SUM(ISBLANK(admin1listsize))),NOT(admin1listsize="")*IF(ISNUMBER(admin1listsize),COUNTIF(admin1listsize,"&lt;="&amp;admin1listsize),COUNTIF(admin1listsize,"&lt;="&amp;admin1listsize)+SUM(ISNUMBER(admin1listsize))),0)), ""))</f>
        <v/>
      </c>
      <c r="K837" s="71"/>
    </row>
    <row r="838" spans="1:11" s="1" customFormat="1" x14ac:dyDescent="0.25">
      <c r="A838" s="93" t="str">
        <f>IF($I$1&lt;&gt;"y", "", IF(ISBLANK(DATA!D839),"",IF(ISBLANK(DATA!K839),"NO DATA",DATA!K839)))</f>
        <v/>
      </c>
      <c r="B838" s="93" t="str">
        <f>IF($I$1&lt;&gt;"y", "",IF(ISBLANK(DATA!D839),"", IF(ISBLANK(DATA!L839),"NO DATA",DATA!L839)))</f>
        <v/>
      </c>
      <c r="C838" s="93" t="str">
        <f t="shared" si="41"/>
        <v/>
      </c>
      <c r="D838" s="93" t="str">
        <f>IF($I$1&lt;&gt;"y", "", IF(C839="", "", IFERROR(LOOKUP(2,1/(COUNTIF($D$2:D837,mergednames)=0),mergednames), "")))</f>
        <v/>
      </c>
      <c r="E838" s="93" t="str">
        <f t="shared" si="40"/>
        <v/>
      </c>
      <c r="F838" s="93" t="str">
        <f>IF($I$1&lt;&gt;"y", "", IF(A839="", "", IFERROR(LOOKUP(2,1/(COUNTIF($F$2:F837,get_country)=0),get_country), "")))</f>
        <v/>
      </c>
      <c r="G838" s="93" t="str">
        <f t="shared" si="39"/>
        <v/>
      </c>
      <c r="H838" s="67" t="str">
        <f t="array" aca="1" ref="H838" ca="1">IF($I$1&lt;&gt;"y", "", IFERROR(INDEX(countrylistsize,MATCH(SMALL(NOT(countrylistsize="")*IF(ISNUMBER(countrylistsize),COUNTIF(countrylistsize,"&lt;="&amp;countrylistsize),COUNTIF(countrylistsize,"&lt;="&amp;countrylistsize)+SUM(ISNUMBER(countrylistsize))),ROWS(F$3:F838)+SUM(ISBLANK(countrylistsize))),NOT(countrylistsize="")*IF(ISNUMBER(countrylistsize),COUNTIF(countrylistsize,"&lt;="&amp;countrylistsize),COUNTIF(countrylistsize,"&lt;="&amp;countrylistsize)+SUM(ISNUMBER(countrylistsize))),0)), ""))</f>
        <v/>
      </c>
      <c r="I838" s="70"/>
      <c r="J838" s="67" t="str">
        <f t="array" aca="1" ref="J838" ca="1">IF($I$1&lt;&gt;"y", "", IFERROR(INDEX(admin1listsize,MATCH(SMALL(NOT(admin1listsize="")*IF(ISNUMBER(admin1listsize),COUNTIF(admin1listsize,"&lt;="&amp;admin1listsize),COUNTIF(admin1listsize,"&lt;="&amp;admin1listsize)+SUM(ISNUMBER(admin1listsize))),ROWS(D$3:D838)+SUM(ISBLANK(admin1listsize))),NOT(admin1listsize="")*IF(ISNUMBER(admin1listsize),COUNTIF(admin1listsize,"&lt;="&amp;admin1listsize),COUNTIF(admin1listsize,"&lt;="&amp;admin1listsize)+SUM(ISNUMBER(admin1listsize))),0)), ""))</f>
        <v/>
      </c>
      <c r="K838" s="71"/>
    </row>
    <row r="839" spans="1:11" s="1" customFormat="1" x14ac:dyDescent="0.25">
      <c r="A839" s="93" t="str">
        <f>IF($I$1&lt;&gt;"y", "", IF(ISBLANK(DATA!D840),"",IF(ISBLANK(DATA!K840),"NO DATA",DATA!K840)))</f>
        <v/>
      </c>
      <c r="B839" s="93" t="str">
        <f>IF($I$1&lt;&gt;"y", "",IF(ISBLANK(DATA!D840),"", IF(ISBLANK(DATA!L840),"NO DATA",DATA!L840)))</f>
        <v/>
      </c>
      <c r="C839" s="93" t="str">
        <f t="shared" si="41"/>
        <v/>
      </c>
      <c r="D839" s="93" t="str">
        <f>IF($I$1&lt;&gt;"y", "", IF(C840="", "", IFERROR(LOOKUP(2,1/(COUNTIF($D$2:D838,mergednames)=0),mergednames), "")))</f>
        <v/>
      </c>
      <c r="E839" s="93" t="str">
        <f t="shared" si="40"/>
        <v/>
      </c>
      <c r="F839" s="93" t="str">
        <f>IF($I$1&lt;&gt;"y", "", IF(A840="", "", IFERROR(LOOKUP(2,1/(COUNTIF($F$2:F838,get_country)=0),get_country), "")))</f>
        <v/>
      </c>
      <c r="G839" s="93" t="str">
        <f t="shared" si="39"/>
        <v/>
      </c>
      <c r="H839" s="67" t="str">
        <f t="array" aca="1" ref="H839" ca="1">IF($I$1&lt;&gt;"y", "", IFERROR(INDEX(countrylistsize,MATCH(SMALL(NOT(countrylistsize="")*IF(ISNUMBER(countrylistsize),COUNTIF(countrylistsize,"&lt;="&amp;countrylistsize),COUNTIF(countrylistsize,"&lt;="&amp;countrylistsize)+SUM(ISNUMBER(countrylistsize))),ROWS(F$3:F839)+SUM(ISBLANK(countrylistsize))),NOT(countrylistsize="")*IF(ISNUMBER(countrylistsize),COUNTIF(countrylistsize,"&lt;="&amp;countrylistsize),COUNTIF(countrylistsize,"&lt;="&amp;countrylistsize)+SUM(ISNUMBER(countrylistsize))),0)), ""))</f>
        <v/>
      </c>
      <c r="I839" s="70"/>
      <c r="J839" s="67" t="str">
        <f t="array" aca="1" ref="J839" ca="1">IF($I$1&lt;&gt;"y", "", IFERROR(INDEX(admin1listsize,MATCH(SMALL(NOT(admin1listsize="")*IF(ISNUMBER(admin1listsize),COUNTIF(admin1listsize,"&lt;="&amp;admin1listsize),COUNTIF(admin1listsize,"&lt;="&amp;admin1listsize)+SUM(ISNUMBER(admin1listsize))),ROWS(D$3:D839)+SUM(ISBLANK(admin1listsize))),NOT(admin1listsize="")*IF(ISNUMBER(admin1listsize),COUNTIF(admin1listsize,"&lt;="&amp;admin1listsize),COUNTIF(admin1listsize,"&lt;="&amp;admin1listsize)+SUM(ISNUMBER(admin1listsize))),0)), ""))</f>
        <v/>
      </c>
      <c r="K839" s="71"/>
    </row>
    <row r="840" spans="1:11" s="1" customFormat="1" x14ac:dyDescent="0.25">
      <c r="A840" s="93" t="str">
        <f>IF($I$1&lt;&gt;"y", "", IF(ISBLANK(DATA!D841),"",IF(ISBLANK(DATA!K841),"NO DATA",DATA!K841)))</f>
        <v/>
      </c>
      <c r="B840" s="93" t="str">
        <f>IF($I$1&lt;&gt;"y", "",IF(ISBLANK(DATA!D841),"", IF(ISBLANK(DATA!L841),"NO DATA",DATA!L841)))</f>
        <v/>
      </c>
      <c r="C840" s="93" t="str">
        <f t="shared" si="41"/>
        <v/>
      </c>
      <c r="D840" s="93" t="str">
        <f>IF($I$1&lt;&gt;"y", "", IF(C841="", "", IFERROR(LOOKUP(2,1/(COUNTIF($D$2:D839,mergednames)=0),mergednames), "")))</f>
        <v/>
      </c>
      <c r="E840" s="93" t="str">
        <f t="shared" si="40"/>
        <v/>
      </c>
      <c r="F840" s="93" t="str">
        <f>IF($I$1&lt;&gt;"y", "", IF(A841="", "", IFERROR(LOOKUP(2,1/(COUNTIF($F$2:F839,get_country)=0),get_country), "")))</f>
        <v/>
      </c>
      <c r="G840" s="93" t="str">
        <f t="shared" si="39"/>
        <v/>
      </c>
      <c r="H840" s="67" t="str">
        <f t="array" aca="1" ref="H840" ca="1">IF($I$1&lt;&gt;"y", "", IFERROR(INDEX(countrylistsize,MATCH(SMALL(NOT(countrylistsize="")*IF(ISNUMBER(countrylistsize),COUNTIF(countrylistsize,"&lt;="&amp;countrylistsize),COUNTIF(countrylistsize,"&lt;="&amp;countrylistsize)+SUM(ISNUMBER(countrylistsize))),ROWS(F$3:F840)+SUM(ISBLANK(countrylistsize))),NOT(countrylistsize="")*IF(ISNUMBER(countrylistsize),COUNTIF(countrylistsize,"&lt;="&amp;countrylistsize),COUNTIF(countrylistsize,"&lt;="&amp;countrylistsize)+SUM(ISNUMBER(countrylistsize))),0)), ""))</f>
        <v/>
      </c>
      <c r="I840" s="70"/>
      <c r="J840" s="67" t="str">
        <f t="array" aca="1" ref="J840" ca="1">IF($I$1&lt;&gt;"y", "", IFERROR(INDEX(admin1listsize,MATCH(SMALL(NOT(admin1listsize="")*IF(ISNUMBER(admin1listsize),COUNTIF(admin1listsize,"&lt;="&amp;admin1listsize),COUNTIF(admin1listsize,"&lt;="&amp;admin1listsize)+SUM(ISNUMBER(admin1listsize))),ROWS(D$3:D840)+SUM(ISBLANK(admin1listsize))),NOT(admin1listsize="")*IF(ISNUMBER(admin1listsize),COUNTIF(admin1listsize,"&lt;="&amp;admin1listsize),COUNTIF(admin1listsize,"&lt;="&amp;admin1listsize)+SUM(ISNUMBER(admin1listsize))),0)), ""))</f>
        <v/>
      </c>
      <c r="K840" s="71"/>
    </row>
    <row r="841" spans="1:11" s="1" customFormat="1" x14ac:dyDescent="0.25">
      <c r="A841" s="93" t="str">
        <f>IF($I$1&lt;&gt;"y", "", IF(ISBLANK(DATA!D842),"",IF(ISBLANK(DATA!K842),"NO DATA",DATA!K842)))</f>
        <v/>
      </c>
      <c r="B841" s="93" t="str">
        <f>IF($I$1&lt;&gt;"y", "",IF(ISBLANK(DATA!D842),"", IF(ISBLANK(DATA!L842),"NO DATA",DATA!L842)))</f>
        <v/>
      </c>
      <c r="C841" s="93" t="str">
        <f t="shared" si="41"/>
        <v/>
      </c>
      <c r="D841" s="93" t="str">
        <f>IF($I$1&lt;&gt;"y", "", IF(C842="", "", IFERROR(LOOKUP(2,1/(COUNTIF($D$2:D840,mergednames)=0),mergednames), "")))</f>
        <v/>
      </c>
      <c r="E841" s="93" t="str">
        <f t="shared" si="40"/>
        <v/>
      </c>
      <c r="F841" s="93" t="str">
        <f>IF($I$1&lt;&gt;"y", "", IF(A842="", "", IFERROR(LOOKUP(2,1/(COUNTIF($F$2:F840,get_country)=0),get_country), "")))</f>
        <v/>
      </c>
      <c r="G841" s="93" t="str">
        <f t="shared" si="39"/>
        <v/>
      </c>
      <c r="H841" s="67" t="str">
        <f t="array" aca="1" ref="H841" ca="1">IF($I$1&lt;&gt;"y", "", IFERROR(INDEX(countrylistsize,MATCH(SMALL(NOT(countrylistsize="")*IF(ISNUMBER(countrylistsize),COUNTIF(countrylistsize,"&lt;="&amp;countrylistsize),COUNTIF(countrylistsize,"&lt;="&amp;countrylistsize)+SUM(ISNUMBER(countrylistsize))),ROWS(F$3:F841)+SUM(ISBLANK(countrylistsize))),NOT(countrylistsize="")*IF(ISNUMBER(countrylistsize),COUNTIF(countrylistsize,"&lt;="&amp;countrylistsize),COUNTIF(countrylistsize,"&lt;="&amp;countrylistsize)+SUM(ISNUMBER(countrylistsize))),0)), ""))</f>
        <v/>
      </c>
      <c r="I841" s="70"/>
      <c r="J841" s="67" t="str">
        <f t="array" aca="1" ref="J841" ca="1">IF($I$1&lt;&gt;"y", "", IFERROR(INDEX(admin1listsize,MATCH(SMALL(NOT(admin1listsize="")*IF(ISNUMBER(admin1listsize),COUNTIF(admin1listsize,"&lt;="&amp;admin1listsize),COUNTIF(admin1listsize,"&lt;="&amp;admin1listsize)+SUM(ISNUMBER(admin1listsize))),ROWS(D$3:D841)+SUM(ISBLANK(admin1listsize))),NOT(admin1listsize="")*IF(ISNUMBER(admin1listsize),COUNTIF(admin1listsize,"&lt;="&amp;admin1listsize),COUNTIF(admin1listsize,"&lt;="&amp;admin1listsize)+SUM(ISNUMBER(admin1listsize))),0)), ""))</f>
        <v/>
      </c>
      <c r="K841" s="71"/>
    </row>
    <row r="842" spans="1:11" s="1" customFormat="1" x14ac:dyDescent="0.25">
      <c r="A842" s="93" t="str">
        <f>IF($I$1&lt;&gt;"y", "", IF(ISBLANK(DATA!D843),"",IF(ISBLANK(DATA!K843),"NO DATA",DATA!K843)))</f>
        <v/>
      </c>
      <c r="B842" s="93" t="str">
        <f>IF($I$1&lt;&gt;"y", "",IF(ISBLANK(DATA!D843),"", IF(ISBLANK(DATA!L843),"NO DATA",DATA!L843)))</f>
        <v/>
      </c>
      <c r="C842" s="93" t="str">
        <f t="shared" si="41"/>
        <v/>
      </c>
      <c r="D842" s="93" t="str">
        <f>IF($I$1&lt;&gt;"y", "", IF(C843="", "", IFERROR(LOOKUP(2,1/(COUNTIF($D$2:D841,mergednames)=0),mergednames), "")))</f>
        <v/>
      </c>
      <c r="E842" s="93" t="str">
        <f t="shared" si="40"/>
        <v/>
      </c>
      <c r="F842" s="93" t="str">
        <f>IF($I$1&lt;&gt;"y", "", IF(A843="", "", IFERROR(LOOKUP(2,1/(COUNTIF($F$2:F841,get_country)=0),get_country), "")))</f>
        <v/>
      </c>
      <c r="G842" s="93" t="str">
        <f t="shared" si="39"/>
        <v/>
      </c>
      <c r="H842" s="67" t="str">
        <f t="array" aca="1" ref="H842" ca="1">IF($I$1&lt;&gt;"y", "", IFERROR(INDEX(countrylistsize,MATCH(SMALL(NOT(countrylistsize="")*IF(ISNUMBER(countrylistsize),COUNTIF(countrylistsize,"&lt;="&amp;countrylistsize),COUNTIF(countrylistsize,"&lt;="&amp;countrylistsize)+SUM(ISNUMBER(countrylistsize))),ROWS(F$3:F842)+SUM(ISBLANK(countrylistsize))),NOT(countrylistsize="")*IF(ISNUMBER(countrylistsize),COUNTIF(countrylistsize,"&lt;="&amp;countrylistsize),COUNTIF(countrylistsize,"&lt;="&amp;countrylistsize)+SUM(ISNUMBER(countrylistsize))),0)), ""))</f>
        <v/>
      </c>
      <c r="I842" s="70"/>
      <c r="J842" s="67" t="str">
        <f t="array" aca="1" ref="J842" ca="1">IF($I$1&lt;&gt;"y", "", IFERROR(INDEX(admin1listsize,MATCH(SMALL(NOT(admin1listsize="")*IF(ISNUMBER(admin1listsize),COUNTIF(admin1listsize,"&lt;="&amp;admin1listsize),COUNTIF(admin1listsize,"&lt;="&amp;admin1listsize)+SUM(ISNUMBER(admin1listsize))),ROWS(D$3:D842)+SUM(ISBLANK(admin1listsize))),NOT(admin1listsize="")*IF(ISNUMBER(admin1listsize),COUNTIF(admin1listsize,"&lt;="&amp;admin1listsize),COUNTIF(admin1listsize,"&lt;="&amp;admin1listsize)+SUM(ISNUMBER(admin1listsize))),0)), ""))</f>
        <v/>
      </c>
      <c r="K842" s="71"/>
    </row>
    <row r="843" spans="1:11" s="1" customFormat="1" x14ac:dyDescent="0.25">
      <c r="A843" s="93" t="str">
        <f>IF($I$1&lt;&gt;"y", "", IF(ISBLANK(DATA!D844),"",IF(ISBLANK(DATA!K844),"NO DATA",DATA!K844)))</f>
        <v/>
      </c>
      <c r="B843" s="93" t="str">
        <f>IF($I$1&lt;&gt;"y", "",IF(ISBLANK(DATA!D844),"", IF(ISBLANK(DATA!L844),"NO DATA",DATA!L844)))</f>
        <v/>
      </c>
      <c r="C843" s="93" t="str">
        <f t="shared" si="41"/>
        <v/>
      </c>
      <c r="D843" s="93" t="str">
        <f>IF($I$1&lt;&gt;"y", "", IF(C844="", "", IFERROR(LOOKUP(2,1/(COUNTIF($D$2:D842,mergednames)=0),mergednames), "")))</f>
        <v/>
      </c>
      <c r="E843" s="93" t="str">
        <f t="shared" si="40"/>
        <v/>
      </c>
      <c r="F843" s="93" t="str">
        <f>IF($I$1&lt;&gt;"y", "", IF(A844="", "", IFERROR(LOOKUP(2,1/(COUNTIF($F$2:F842,get_country)=0),get_country), "")))</f>
        <v/>
      </c>
      <c r="G843" s="93" t="str">
        <f t="shared" si="39"/>
        <v/>
      </c>
      <c r="H843" s="67" t="str">
        <f t="array" aca="1" ref="H843" ca="1">IF($I$1&lt;&gt;"y", "", IFERROR(INDEX(countrylistsize,MATCH(SMALL(NOT(countrylistsize="")*IF(ISNUMBER(countrylistsize),COUNTIF(countrylistsize,"&lt;="&amp;countrylistsize),COUNTIF(countrylistsize,"&lt;="&amp;countrylistsize)+SUM(ISNUMBER(countrylistsize))),ROWS(F$3:F843)+SUM(ISBLANK(countrylistsize))),NOT(countrylistsize="")*IF(ISNUMBER(countrylistsize),COUNTIF(countrylistsize,"&lt;="&amp;countrylistsize),COUNTIF(countrylistsize,"&lt;="&amp;countrylistsize)+SUM(ISNUMBER(countrylistsize))),0)), ""))</f>
        <v/>
      </c>
      <c r="I843" s="70"/>
      <c r="J843" s="67" t="str">
        <f t="array" aca="1" ref="J843" ca="1">IF($I$1&lt;&gt;"y", "", IFERROR(INDEX(admin1listsize,MATCH(SMALL(NOT(admin1listsize="")*IF(ISNUMBER(admin1listsize),COUNTIF(admin1listsize,"&lt;="&amp;admin1listsize),COUNTIF(admin1listsize,"&lt;="&amp;admin1listsize)+SUM(ISNUMBER(admin1listsize))),ROWS(D$3:D843)+SUM(ISBLANK(admin1listsize))),NOT(admin1listsize="")*IF(ISNUMBER(admin1listsize),COUNTIF(admin1listsize,"&lt;="&amp;admin1listsize),COUNTIF(admin1listsize,"&lt;="&amp;admin1listsize)+SUM(ISNUMBER(admin1listsize))),0)), ""))</f>
        <v/>
      </c>
      <c r="K843" s="71"/>
    </row>
    <row r="844" spans="1:11" s="1" customFormat="1" x14ac:dyDescent="0.25">
      <c r="A844" s="93" t="str">
        <f>IF($I$1&lt;&gt;"y", "", IF(ISBLANK(DATA!D845),"",IF(ISBLANK(DATA!K845),"NO DATA",DATA!K845)))</f>
        <v/>
      </c>
      <c r="B844" s="93" t="str">
        <f>IF($I$1&lt;&gt;"y", "",IF(ISBLANK(DATA!D845),"", IF(ISBLANK(DATA!L845),"NO DATA",DATA!L845)))</f>
        <v/>
      </c>
      <c r="C844" s="93" t="str">
        <f t="shared" si="41"/>
        <v/>
      </c>
      <c r="D844" s="93" t="str">
        <f>IF($I$1&lt;&gt;"y", "", IF(C845="", "", IFERROR(LOOKUP(2,1/(COUNTIF($D$2:D843,mergednames)=0),mergednames), "")))</f>
        <v/>
      </c>
      <c r="E844" s="93" t="str">
        <f t="shared" si="40"/>
        <v/>
      </c>
      <c r="F844" s="93" t="str">
        <f>IF($I$1&lt;&gt;"y", "", IF(A845="", "", IFERROR(LOOKUP(2,1/(COUNTIF($F$2:F843,get_country)=0),get_country), "")))</f>
        <v/>
      </c>
      <c r="G844" s="93" t="str">
        <f t="shared" si="39"/>
        <v/>
      </c>
      <c r="H844" s="67" t="str">
        <f t="array" aca="1" ref="H844" ca="1">IF($I$1&lt;&gt;"y", "", IFERROR(INDEX(countrylistsize,MATCH(SMALL(NOT(countrylistsize="")*IF(ISNUMBER(countrylistsize),COUNTIF(countrylistsize,"&lt;="&amp;countrylistsize),COUNTIF(countrylistsize,"&lt;="&amp;countrylistsize)+SUM(ISNUMBER(countrylistsize))),ROWS(F$3:F844)+SUM(ISBLANK(countrylistsize))),NOT(countrylistsize="")*IF(ISNUMBER(countrylistsize),COUNTIF(countrylistsize,"&lt;="&amp;countrylistsize),COUNTIF(countrylistsize,"&lt;="&amp;countrylistsize)+SUM(ISNUMBER(countrylistsize))),0)), ""))</f>
        <v/>
      </c>
      <c r="I844" s="70"/>
      <c r="J844" s="67" t="str">
        <f t="array" aca="1" ref="J844" ca="1">IF($I$1&lt;&gt;"y", "", IFERROR(INDEX(admin1listsize,MATCH(SMALL(NOT(admin1listsize="")*IF(ISNUMBER(admin1listsize),COUNTIF(admin1listsize,"&lt;="&amp;admin1listsize),COUNTIF(admin1listsize,"&lt;="&amp;admin1listsize)+SUM(ISNUMBER(admin1listsize))),ROWS(D$3:D844)+SUM(ISBLANK(admin1listsize))),NOT(admin1listsize="")*IF(ISNUMBER(admin1listsize),COUNTIF(admin1listsize,"&lt;="&amp;admin1listsize),COUNTIF(admin1listsize,"&lt;="&amp;admin1listsize)+SUM(ISNUMBER(admin1listsize))),0)), ""))</f>
        <v/>
      </c>
      <c r="K844" s="71"/>
    </row>
    <row r="845" spans="1:11" s="1" customFormat="1" x14ac:dyDescent="0.25">
      <c r="A845" s="93" t="str">
        <f>IF($I$1&lt;&gt;"y", "", IF(ISBLANK(DATA!D846),"",IF(ISBLANK(DATA!K846),"NO DATA",DATA!K846)))</f>
        <v/>
      </c>
      <c r="B845" s="93" t="str">
        <f>IF($I$1&lt;&gt;"y", "",IF(ISBLANK(DATA!D846),"", IF(ISBLANK(DATA!L846),"NO DATA",DATA!L846)))</f>
        <v/>
      </c>
      <c r="C845" s="93" t="str">
        <f t="shared" si="41"/>
        <v/>
      </c>
      <c r="D845" s="93" t="str">
        <f>IF($I$1&lt;&gt;"y", "", IF(C846="", "", IFERROR(LOOKUP(2,1/(COUNTIF($D$2:D844,mergednames)=0),mergednames), "")))</f>
        <v/>
      </c>
      <c r="E845" s="93" t="str">
        <f t="shared" si="40"/>
        <v/>
      </c>
      <c r="F845" s="93" t="str">
        <f>IF($I$1&lt;&gt;"y", "", IF(A846="", "", IFERROR(LOOKUP(2,1/(COUNTIF($F$2:F844,get_country)=0),get_country), "")))</f>
        <v/>
      </c>
      <c r="G845" s="93" t="str">
        <f t="shared" si="39"/>
        <v/>
      </c>
      <c r="H845" s="67" t="str">
        <f t="array" aca="1" ref="H845" ca="1">IF($I$1&lt;&gt;"y", "", IFERROR(INDEX(countrylistsize,MATCH(SMALL(NOT(countrylistsize="")*IF(ISNUMBER(countrylistsize),COUNTIF(countrylistsize,"&lt;="&amp;countrylistsize),COUNTIF(countrylistsize,"&lt;="&amp;countrylistsize)+SUM(ISNUMBER(countrylistsize))),ROWS(F$3:F845)+SUM(ISBLANK(countrylistsize))),NOT(countrylistsize="")*IF(ISNUMBER(countrylistsize),COUNTIF(countrylistsize,"&lt;="&amp;countrylistsize),COUNTIF(countrylistsize,"&lt;="&amp;countrylistsize)+SUM(ISNUMBER(countrylistsize))),0)), ""))</f>
        <v/>
      </c>
      <c r="I845" s="70"/>
      <c r="J845" s="67" t="str">
        <f t="array" aca="1" ref="J845" ca="1">IF($I$1&lt;&gt;"y", "", IFERROR(INDEX(admin1listsize,MATCH(SMALL(NOT(admin1listsize="")*IF(ISNUMBER(admin1listsize),COUNTIF(admin1listsize,"&lt;="&amp;admin1listsize),COUNTIF(admin1listsize,"&lt;="&amp;admin1listsize)+SUM(ISNUMBER(admin1listsize))),ROWS(D$3:D845)+SUM(ISBLANK(admin1listsize))),NOT(admin1listsize="")*IF(ISNUMBER(admin1listsize),COUNTIF(admin1listsize,"&lt;="&amp;admin1listsize),COUNTIF(admin1listsize,"&lt;="&amp;admin1listsize)+SUM(ISNUMBER(admin1listsize))),0)), ""))</f>
        <v/>
      </c>
      <c r="K845" s="71"/>
    </row>
    <row r="846" spans="1:11" s="1" customFormat="1" x14ac:dyDescent="0.25">
      <c r="A846" s="93" t="str">
        <f>IF($I$1&lt;&gt;"y", "", IF(ISBLANK(DATA!D847),"",IF(ISBLANK(DATA!K847),"NO DATA",DATA!K847)))</f>
        <v/>
      </c>
      <c r="B846" s="93" t="str">
        <f>IF($I$1&lt;&gt;"y", "",IF(ISBLANK(DATA!D847),"", IF(ISBLANK(DATA!L847),"NO DATA",DATA!L847)))</f>
        <v/>
      </c>
      <c r="C846" s="93" t="str">
        <f t="shared" si="41"/>
        <v/>
      </c>
      <c r="D846" s="93" t="str">
        <f>IF($I$1&lt;&gt;"y", "", IF(C847="", "", IFERROR(LOOKUP(2,1/(COUNTIF($D$2:D845,mergednames)=0),mergednames), "")))</f>
        <v/>
      </c>
      <c r="E846" s="93" t="str">
        <f t="shared" si="40"/>
        <v/>
      </c>
      <c r="F846" s="93" t="str">
        <f>IF($I$1&lt;&gt;"y", "", IF(A847="", "", IFERROR(LOOKUP(2,1/(COUNTIF($F$2:F845,get_country)=0),get_country), "")))</f>
        <v/>
      </c>
      <c r="G846" s="93" t="str">
        <f t="shared" si="39"/>
        <v/>
      </c>
      <c r="H846" s="67" t="str">
        <f t="array" aca="1" ref="H846" ca="1">IF($I$1&lt;&gt;"y", "", IFERROR(INDEX(countrylistsize,MATCH(SMALL(NOT(countrylistsize="")*IF(ISNUMBER(countrylistsize),COUNTIF(countrylistsize,"&lt;="&amp;countrylistsize),COUNTIF(countrylistsize,"&lt;="&amp;countrylistsize)+SUM(ISNUMBER(countrylistsize))),ROWS(F$3:F846)+SUM(ISBLANK(countrylistsize))),NOT(countrylistsize="")*IF(ISNUMBER(countrylistsize),COUNTIF(countrylistsize,"&lt;="&amp;countrylistsize),COUNTIF(countrylistsize,"&lt;="&amp;countrylistsize)+SUM(ISNUMBER(countrylistsize))),0)), ""))</f>
        <v/>
      </c>
      <c r="I846" s="70"/>
      <c r="J846" s="67" t="str">
        <f t="array" aca="1" ref="J846" ca="1">IF($I$1&lt;&gt;"y", "", IFERROR(INDEX(admin1listsize,MATCH(SMALL(NOT(admin1listsize="")*IF(ISNUMBER(admin1listsize),COUNTIF(admin1listsize,"&lt;="&amp;admin1listsize),COUNTIF(admin1listsize,"&lt;="&amp;admin1listsize)+SUM(ISNUMBER(admin1listsize))),ROWS(D$3:D846)+SUM(ISBLANK(admin1listsize))),NOT(admin1listsize="")*IF(ISNUMBER(admin1listsize),COUNTIF(admin1listsize,"&lt;="&amp;admin1listsize),COUNTIF(admin1listsize,"&lt;="&amp;admin1listsize)+SUM(ISNUMBER(admin1listsize))),0)), ""))</f>
        <v/>
      </c>
      <c r="K846" s="71"/>
    </row>
    <row r="847" spans="1:11" s="1" customFormat="1" x14ac:dyDescent="0.25">
      <c r="A847" s="93" t="str">
        <f>IF($I$1&lt;&gt;"y", "", IF(ISBLANK(DATA!D848),"",IF(ISBLANK(DATA!K848),"NO DATA",DATA!K848)))</f>
        <v/>
      </c>
      <c r="B847" s="93" t="str">
        <f>IF($I$1&lt;&gt;"y", "",IF(ISBLANK(DATA!D848),"", IF(ISBLANK(DATA!L848),"NO DATA",DATA!L848)))</f>
        <v/>
      </c>
      <c r="C847" s="93" t="str">
        <f t="shared" si="41"/>
        <v/>
      </c>
      <c r="D847" s="93" t="str">
        <f>IF($I$1&lt;&gt;"y", "", IF(C848="", "", IFERROR(LOOKUP(2,1/(COUNTIF($D$2:D846,mergednames)=0),mergednames), "")))</f>
        <v/>
      </c>
      <c r="E847" s="93" t="str">
        <f t="shared" si="40"/>
        <v/>
      </c>
      <c r="F847" s="93" t="str">
        <f>IF($I$1&lt;&gt;"y", "", IF(A848="", "", IFERROR(LOOKUP(2,1/(COUNTIF($F$2:F846,get_country)=0),get_country), "")))</f>
        <v/>
      </c>
      <c r="G847" s="93" t="str">
        <f t="shared" si="39"/>
        <v/>
      </c>
      <c r="H847" s="67" t="str">
        <f t="array" aca="1" ref="H847" ca="1">IF($I$1&lt;&gt;"y", "", IFERROR(INDEX(countrylistsize,MATCH(SMALL(NOT(countrylistsize="")*IF(ISNUMBER(countrylistsize),COUNTIF(countrylistsize,"&lt;="&amp;countrylistsize),COUNTIF(countrylistsize,"&lt;="&amp;countrylistsize)+SUM(ISNUMBER(countrylistsize))),ROWS(F$3:F847)+SUM(ISBLANK(countrylistsize))),NOT(countrylistsize="")*IF(ISNUMBER(countrylistsize),COUNTIF(countrylistsize,"&lt;="&amp;countrylistsize),COUNTIF(countrylistsize,"&lt;="&amp;countrylistsize)+SUM(ISNUMBER(countrylistsize))),0)), ""))</f>
        <v/>
      </c>
      <c r="I847" s="70"/>
      <c r="J847" s="67" t="str">
        <f t="array" aca="1" ref="J847" ca="1">IF($I$1&lt;&gt;"y", "", IFERROR(INDEX(admin1listsize,MATCH(SMALL(NOT(admin1listsize="")*IF(ISNUMBER(admin1listsize),COUNTIF(admin1listsize,"&lt;="&amp;admin1listsize),COUNTIF(admin1listsize,"&lt;="&amp;admin1listsize)+SUM(ISNUMBER(admin1listsize))),ROWS(D$3:D847)+SUM(ISBLANK(admin1listsize))),NOT(admin1listsize="")*IF(ISNUMBER(admin1listsize),COUNTIF(admin1listsize,"&lt;="&amp;admin1listsize),COUNTIF(admin1listsize,"&lt;="&amp;admin1listsize)+SUM(ISNUMBER(admin1listsize))),0)), ""))</f>
        <v/>
      </c>
      <c r="K847" s="71"/>
    </row>
    <row r="848" spans="1:11" s="1" customFormat="1" x14ac:dyDescent="0.25">
      <c r="A848" s="93" t="str">
        <f>IF($I$1&lt;&gt;"y", "", IF(ISBLANK(DATA!D849),"",IF(ISBLANK(DATA!K849),"NO DATA",DATA!K849)))</f>
        <v/>
      </c>
      <c r="B848" s="93" t="str">
        <f>IF($I$1&lt;&gt;"y", "",IF(ISBLANK(DATA!D849),"", IF(ISBLANK(DATA!L849),"NO DATA",DATA!L849)))</f>
        <v/>
      </c>
      <c r="C848" s="93" t="str">
        <f t="shared" si="41"/>
        <v/>
      </c>
      <c r="D848" s="93" t="str">
        <f>IF($I$1&lt;&gt;"y", "", IF(C849="", "", IFERROR(LOOKUP(2,1/(COUNTIF($D$2:D847,mergednames)=0),mergednames), "")))</f>
        <v/>
      </c>
      <c r="E848" s="93" t="str">
        <f t="shared" si="40"/>
        <v/>
      </c>
      <c r="F848" s="93" t="str">
        <f>IF($I$1&lt;&gt;"y", "", IF(A849="", "", IFERROR(LOOKUP(2,1/(COUNTIF($F$2:F847,get_country)=0),get_country), "")))</f>
        <v/>
      </c>
      <c r="G848" s="93" t="str">
        <f t="shared" si="39"/>
        <v/>
      </c>
      <c r="H848" s="67" t="str">
        <f t="array" aca="1" ref="H848" ca="1">IF($I$1&lt;&gt;"y", "", IFERROR(INDEX(countrylistsize,MATCH(SMALL(NOT(countrylistsize="")*IF(ISNUMBER(countrylistsize),COUNTIF(countrylistsize,"&lt;="&amp;countrylistsize),COUNTIF(countrylistsize,"&lt;="&amp;countrylistsize)+SUM(ISNUMBER(countrylistsize))),ROWS(F$3:F848)+SUM(ISBLANK(countrylistsize))),NOT(countrylistsize="")*IF(ISNUMBER(countrylistsize),COUNTIF(countrylistsize,"&lt;="&amp;countrylistsize),COUNTIF(countrylistsize,"&lt;="&amp;countrylistsize)+SUM(ISNUMBER(countrylistsize))),0)), ""))</f>
        <v/>
      </c>
      <c r="I848" s="70"/>
      <c r="J848" s="67" t="str">
        <f t="array" aca="1" ref="J848" ca="1">IF($I$1&lt;&gt;"y", "", IFERROR(INDEX(admin1listsize,MATCH(SMALL(NOT(admin1listsize="")*IF(ISNUMBER(admin1listsize),COUNTIF(admin1listsize,"&lt;="&amp;admin1listsize),COUNTIF(admin1listsize,"&lt;="&amp;admin1listsize)+SUM(ISNUMBER(admin1listsize))),ROWS(D$3:D848)+SUM(ISBLANK(admin1listsize))),NOT(admin1listsize="")*IF(ISNUMBER(admin1listsize),COUNTIF(admin1listsize,"&lt;="&amp;admin1listsize),COUNTIF(admin1listsize,"&lt;="&amp;admin1listsize)+SUM(ISNUMBER(admin1listsize))),0)), ""))</f>
        <v/>
      </c>
      <c r="K848" s="71"/>
    </row>
    <row r="849" spans="1:11" s="1" customFormat="1" x14ac:dyDescent="0.25">
      <c r="A849" s="93" t="str">
        <f>IF($I$1&lt;&gt;"y", "", IF(ISBLANK(DATA!D850),"",IF(ISBLANK(DATA!K850),"NO DATA",DATA!K850)))</f>
        <v/>
      </c>
      <c r="B849" s="93" t="str">
        <f>IF($I$1&lt;&gt;"y", "",IF(ISBLANK(DATA!D850),"", IF(ISBLANK(DATA!L850),"NO DATA",DATA!L850)))</f>
        <v/>
      </c>
      <c r="C849" s="93" t="str">
        <f t="shared" si="41"/>
        <v/>
      </c>
      <c r="D849" s="93" t="str">
        <f>IF($I$1&lt;&gt;"y", "", IF(C850="", "", IFERROR(LOOKUP(2,1/(COUNTIF($D$2:D848,mergednames)=0),mergednames), "")))</f>
        <v/>
      </c>
      <c r="E849" s="93" t="str">
        <f t="shared" si="40"/>
        <v/>
      </c>
      <c r="F849" s="93" t="str">
        <f>IF($I$1&lt;&gt;"y", "", IF(A850="", "", IFERROR(LOOKUP(2,1/(COUNTIF($F$2:F848,get_country)=0),get_country), "")))</f>
        <v/>
      </c>
      <c r="G849" s="93" t="str">
        <f t="shared" si="39"/>
        <v/>
      </c>
      <c r="H849" s="67" t="str">
        <f t="array" aca="1" ref="H849" ca="1">IF($I$1&lt;&gt;"y", "", IFERROR(INDEX(countrylistsize,MATCH(SMALL(NOT(countrylistsize="")*IF(ISNUMBER(countrylistsize),COUNTIF(countrylistsize,"&lt;="&amp;countrylistsize),COUNTIF(countrylistsize,"&lt;="&amp;countrylistsize)+SUM(ISNUMBER(countrylistsize))),ROWS(F$3:F849)+SUM(ISBLANK(countrylistsize))),NOT(countrylistsize="")*IF(ISNUMBER(countrylistsize),COUNTIF(countrylistsize,"&lt;="&amp;countrylistsize),COUNTIF(countrylistsize,"&lt;="&amp;countrylistsize)+SUM(ISNUMBER(countrylistsize))),0)), ""))</f>
        <v/>
      </c>
      <c r="I849" s="70"/>
      <c r="J849" s="67" t="str">
        <f t="array" aca="1" ref="J849" ca="1">IF($I$1&lt;&gt;"y", "", IFERROR(INDEX(admin1listsize,MATCH(SMALL(NOT(admin1listsize="")*IF(ISNUMBER(admin1listsize),COUNTIF(admin1listsize,"&lt;="&amp;admin1listsize),COUNTIF(admin1listsize,"&lt;="&amp;admin1listsize)+SUM(ISNUMBER(admin1listsize))),ROWS(D$3:D849)+SUM(ISBLANK(admin1listsize))),NOT(admin1listsize="")*IF(ISNUMBER(admin1listsize),COUNTIF(admin1listsize,"&lt;="&amp;admin1listsize),COUNTIF(admin1listsize,"&lt;="&amp;admin1listsize)+SUM(ISNUMBER(admin1listsize))),0)), ""))</f>
        <v/>
      </c>
      <c r="K849" s="71"/>
    </row>
    <row r="850" spans="1:11" s="1" customFormat="1" x14ac:dyDescent="0.25">
      <c r="A850" s="93" t="str">
        <f>IF($I$1&lt;&gt;"y", "", IF(ISBLANK(DATA!D851),"",IF(ISBLANK(DATA!K851),"NO DATA",DATA!K851)))</f>
        <v/>
      </c>
      <c r="B850" s="93" t="str">
        <f>IF($I$1&lt;&gt;"y", "",IF(ISBLANK(DATA!D851),"", IF(ISBLANK(DATA!L851),"NO DATA",DATA!L851)))</f>
        <v/>
      </c>
      <c r="C850" s="93" t="str">
        <f t="shared" si="41"/>
        <v/>
      </c>
      <c r="D850" s="93" t="str">
        <f>IF($I$1&lt;&gt;"y", "", IF(C851="", "", IFERROR(LOOKUP(2,1/(COUNTIF($D$2:D849,mergednames)=0),mergednames), "")))</f>
        <v/>
      </c>
      <c r="E850" s="93" t="str">
        <f t="shared" si="40"/>
        <v/>
      </c>
      <c r="F850" s="93" t="str">
        <f>IF($I$1&lt;&gt;"y", "", IF(A851="", "", IFERROR(LOOKUP(2,1/(COUNTIF($F$2:F849,get_country)=0),get_country), "")))</f>
        <v/>
      </c>
      <c r="G850" s="93" t="str">
        <f t="shared" si="39"/>
        <v/>
      </c>
      <c r="H850" s="67" t="str">
        <f t="array" aca="1" ref="H850" ca="1">IF($I$1&lt;&gt;"y", "", IFERROR(INDEX(countrylistsize,MATCH(SMALL(NOT(countrylistsize="")*IF(ISNUMBER(countrylistsize),COUNTIF(countrylistsize,"&lt;="&amp;countrylistsize),COUNTIF(countrylistsize,"&lt;="&amp;countrylistsize)+SUM(ISNUMBER(countrylistsize))),ROWS(F$3:F850)+SUM(ISBLANK(countrylistsize))),NOT(countrylistsize="")*IF(ISNUMBER(countrylistsize),COUNTIF(countrylistsize,"&lt;="&amp;countrylistsize),COUNTIF(countrylistsize,"&lt;="&amp;countrylistsize)+SUM(ISNUMBER(countrylistsize))),0)), ""))</f>
        <v/>
      </c>
      <c r="I850" s="70"/>
      <c r="J850" s="67" t="str">
        <f t="array" aca="1" ref="J850" ca="1">IF($I$1&lt;&gt;"y", "", IFERROR(INDEX(admin1listsize,MATCH(SMALL(NOT(admin1listsize="")*IF(ISNUMBER(admin1listsize),COUNTIF(admin1listsize,"&lt;="&amp;admin1listsize),COUNTIF(admin1listsize,"&lt;="&amp;admin1listsize)+SUM(ISNUMBER(admin1listsize))),ROWS(D$3:D850)+SUM(ISBLANK(admin1listsize))),NOT(admin1listsize="")*IF(ISNUMBER(admin1listsize),COUNTIF(admin1listsize,"&lt;="&amp;admin1listsize),COUNTIF(admin1listsize,"&lt;="&amp;admin1listsize)+SUM(ISNUMBER(admin1listsize))),0)), ""))</f>
        <v/>
      </c>
      <c r="K850" s="71"/>
    </row>
    <row r="851" spans="1:11" s="1" customFormat="1" x14ac:dyDescent="0.25">
      <c r="A851" s="93" t="str">
        <f>IF($I$1&lt;&gt;"y", "", IF(ISBLANK(DATA!D852),"",IF(ISBLANK(DATA!K852),"NO DATA",DATA!K852)))</f>
        <v/>
      </c>
      <c r="B851" s="93" t="str">
        <f>IF($I$1&lt;&gt;"y", "",IF(ISBLANK(DATA!D852),"", IF(ISBLANK(DATA!L852),"NO DATA",DATA!L852)))</f>
        <v/>
      </c>
      <c r="C851" s="93" t="str">
        <f t="shared" si="41"/>
        <v/>
      </c>
      <c r="D851" s="93" t="str">
        <f>IF($I$1&lt;&gt;"y", "", IF(C852="", "", IFERROR(LOOKUP(2,1/(COUNTIF($D$2:D850,mergednames)=0),mergednames), "")))</f>
        <v/>
      </c>
      <c r="E851" s="93" t="str">
        <f t="shared" si="40"/>
        <v/>
      </c>
      <c r="F851" s="93" t="str">
        <f>IF($I$1&lt;&gt;"y", "", IF(A852="", "", IFERROR(LOOKUP(2,1/(COUNTIF($F$2:F850,get_country)=0),get_country), "")))</f>
        <v/>
      </c>
      <c r="G851" s="93" t="str">
        <f t="shared" si="39"/>
        <v/>
      </c>
      <c r="H851" s="67" t="str">
        <f t="array" aca="1" ref="H851" ca="1">IF($I$1&lt;&gt;"y", "", IFERROR(INDEX(countrylistsize,MATCH(SMALL(NOT(countrylistsize="")*IF(ISNUMBER(countrylistsize),COUNTIF(countrylistsize,"&lt;="&amp;countrylistsize),COUNTIF(countrylistsize,"&lt;="&amp;countrylistsize)+SUM(ISNUMBER(countrylistsize))),ROWS(F$3:F851)+SUM(ISBLANK(countrylistsize))),NOT(countrylistsize="")*IF(ISNUMBER(countrylistsize),COUNTIF(countrylistsize,"&lt;="&amp;countrylistsize),COUNTIF(countrylistsize,"&lt;="&amp;countrylistsize)+SUM(ISNUMBER(countrylistsize))),0)), ""))</f>
        <v/>
      </c>
      <c r="I851" s="70"/>
      <c r="J851" s="67" t="str">
        <f t="array" aca="1" ref="J851" ca="1">IF($I$1&lt;&gt;"y", "", IFERROR(INDEX(admin1listsize,MATCH(SMALL(NOT(admin1listsize="")*IF(ISNUMBER(admin1listsize),COUNTIF(admin1listsize,"&lt;="&amp;admin1listsize),COUNTIF(admin1listsize,"&lt;="&amp;admin1listsize)+SUM(ISNUMBER(admin1listsize))),ROWS(D$3:D851)+SUM(ISBLANK(admin1listsize))),NOT(admin1listsize="")*IF(ISNUMBER(admin1listsize),COUNTIF(admin1listsize,"&lt;="&amp;admin1listsize),COUNTIF(admin1listsize,"&lt;="&amp;admin1listsize)+SUM(ISNUMBER(admin1listsize))),0)), ""))</f>
        <v/>
      </c>
      <c r="K851" s="71"/>
    </row>
    <row r="852" spans="1:11" s="1" customFormat="1" x14ac:dyDescent="0.25">
      <c r="A852" s="93" t="str">
        <f>IF($I$1&lt;&gt;"y", "", IF(ISBLANK(DATA!D853),"",IF(ISBLANK(DATA!K853),"NO DATA",DATA!K853)))</f>
        <v/>
      </c>
      <c r="B852" s="93" t="str">
        <f>IF($I$1&lt;&gt;"y", "",IF(ISBLANK(DATA!D853),"", IF(ISBLANK(DATA!L853),"NO DATA",DATA!L853)))</f>
        <v/>
      </c>
      <c r="C852" s="93" t="str">
        <f t="shared" si="41"/>
        <v/>
      </c>
      <c r="D852" s="93" t="str">
        <f>IF($I$1&lt;&gt;"y", "", IF(C853="", "", IFERROR(LOOKUP(2,1/(COUNTIF($D$2:D851,mergednames)=0),mergednames), "")))</f>
        <v/>
      </c>
      <c r="E852" s="93" t="str">
        <f t="shared" si="40"/>
        <v/>
      </c>
      <c r="F852" s="93" t="str">
        <f>IF($I$1&lt;&gt;"y", "", IF(A853="", "", IFERROR(LOOKUP(2,1/(COUNTIF($F$2:F851,get_country)=0),get_country), "")))</f>
        <v/>
      </c>
      <c r="G852" s="93" t="str">
        <f t="shared" si="39"/>
        <v/>
      </c>
      <c r="H852" s="67" t="str">
        <f t="array" aca="1" ref="H852" ca="1">IF($I$1&lt;&gt;"y", "", IFERROR(INDEX(countrylistsize,MATCH(SMALL(NOT(countrylistsize="")*IF(ISNUMBER(countrylistsize),COUNTIF(countrylistsize,"&lt;="&amp;countrylistsize),COUNTIF(countrylistsize,"&lt;="&amp;countrylistsize)+SUM(ISNUMBER(countrylistsize))),ROWS(F$3:F852)+SUM(ISBLANK(countrylistsize))),NOT(countrylistsize="")*IF(ISNUMBER(countrylistsize),COUNTIF(countrylistsize,"&lt;="&amp;countrylistsize),COUNTIF(countrylistsize,"&lt;="&amp;countrylistsize)+SUM(ISNUMBER(countrylistsize))),0)), ""))</f>
        <v/>
      </c>
      <c r="I852" s="70"/>
      <c r="J852" s="67" t="str">
        <f t="array" aca="1" ref="J852" ca="1">IF($I$1&lt;&gt;"y", "", IFERROR(INDEX(admin1listsize,MATCH(SMALL(NOT(admin1listsize="")*IF(ISNUMBER(admin1listsize),COUNTIF(admin1listsize,"&lt;="&amp;admin1listsize),COUNTIF(admin1listsize,"&lt;="&amp;admin1listsize)+SUM(ISNUMBER(admin1listsize))),ROWS(D$3:D852)+SUM(ISBLANK(admin1listsize))),NOT(admin1listsize="")*IF(ISNUMBER(admin1listsize),COUNTIF(admin1listsize,"&lt;="&amp;admin1listsize),COUNTIF(admin1listsize,"&lt;="&amp;admin1listsize)+SUM(ISNUMBER(admin1listsize))),0)), ""))</f>
        <v/>
      </c>
      <c r="K852" s="71"/>
    </row>
    <row r="853" spans="1:11" s="1" customFormat="1" x14ac:dyDescent="0.25">
      <c r="A853" s="93" t="str">
        <f>IF($I$1&lt;&gt;"y", "", IF(ISBLANK(DATA!D854),"",IF(ISBLANK(DATA!K854),"NO DATA",DATA!K854)))</f>
        <v/>
      </c>
      <c r="B853" s="93" t="str">
        <f>IF($I$1&lt;&gt;"y", "",IF(ISBLANK(DATA!D854),"", IF(ISBLANK(DATA!L854),"NO DATA",DATA!L854)))</f>
        <v/>
      </c>
      <c r="C853" s="93" t="str">
        <f t="shared" si="41"/>
        <v/>
      </c>
      <c r="D853" s="93" t="str">
        <f>IF($I$1&lt;&gt;"y", "", IF(C854="", "", IFERROR(LOOKUP(2,1/(COUNTIF($D$2:D852,mergednames)=0),mergednames), "")))</f>
        <v/>
      </c>
      <c r="E853" s="93" t="str">
        <f t="shared" si="40"/>
        <v/>
      </c>
      <c r="F853" s="93" t="str">
        <f>IF($I$1&lt;&gt;"y", "", IF(A854="", "", IFERROR(LOOKUP(2,1/(COUNTIF($F$2:F852,get_country)=0),get_country), "")))</f>
        <v/>
      </c>
      <c r="G853" s="93" t="str">
        <f t="shared" si="39"/>
        <v/>
      </c>
      <c r="H853" s="67" t="str">
        <f t="array" aca="1" ref="H853" ca="1">IF($I$1&lt;&gt;"y", "", IFERROR(INDEX(countrylistsize,MATCH(SMALL(NOT(countrylistsize="")*IF(ISNUMBER(countrylistsize),COUNTIF(countrylistsize,"&lt;="&amp;countrylistsize),COUNTIF(countrylistsize,"&lt;="&amp;countrylistsize)+SUM(ISNUMBER(countrylistsize))),ROWS(F$3:F853)+SUM(ISBLANK(countrylistsize))),NOT(countrylistsize="")*IF(ISNUMBER(countrylistsize),COUNTIF(countrylistsize,"&lt;="&amp;countrylistsize),COUNTIF(countrylistsize,"&lt;="&amp;countrylistsize)+SUM(ISNUMBER(countrylistsize))),0)), ""))</f>
        <v/>
      </c>
      <c r="I853" s="70"/>
      <c r="J853" s="67" t="str">
        <f t="array" aca="1" ref="J853" ca="1">IF($I$1&lt;&gt;"y", "", IFERROR(INDEX(admin1listsize,MATCH(SMALL(NOT(admin1listsize="")*IF(ISNUMBER(admin1listsize),COUNTIF(admin1listsize,"&lt;="&amp;admin1listsize),COUNTIF(admin1listsize,"&lt;="&amp;admin1listsize)+SUM(ISNUMBER(admin1listsize))),ROWS(D$3:D853)+SUM(ISBLANK(admin1listsize))),NOT(admin1listsize="")*IF(ISNUMBER(admin1listsize),COUNTIF(admin1listsize,"&lt;="&amp;admin1listsize),COUNTIF(admin1listsize,"&lt;="&amp;admin1listsize)+SUM(ISNUMBER(admin1listsize))),0)), ""))</f>
        <v/>
      </c>
      <c r="K853" s="71"/>
    </row>
    <row r="854" spans="1:11" s="1" customFormat="1" x14ac:dyDescent="0.25">
      <c r="A854" s="93" t="str">
        <f>IF($I$1&lt;&gt;"y", "", IF(ISBLANK(DATA!D855),"",IF(ISBLANK(DATA!K855),"NO DATA",DATA!K855)))</f>
        <v/>
      </c>
      <c r="B854" s="93" t="str">
        <f>IF($I$1&lt;&gt;"y", "",IF(ISBLANK(DATA!D855),"", IF(ISBLANK(DATA!L855),"NO DATA",DATA!L855)))</f>
        <v/>
      </c>
      <c r="C854" s="93" t="str">
        <f t="shared" si="41"/>
        <v/>
      </c>
      <c r="D854" s="93" t="str">
        <f>IF($I$1&lt;&gt;"y", "", IF(C855="", "", IFERROR(LOOKUP(2,1/(COUNTIF($D$2:D853,mergednames)=0),mergednames), "")))</f>
        <v/>
      </c>
      <c r="E854" s="93" t="str">
        <f t="shared" si="40"/>
        <v/>
      </c>
      <c r="F854" s="93" t="str">
        <f>IF($I$1&lt;&gt;"y", "", IF(A855="", "", IFERROR(LOOKUP(2,1/(COUNTIF($F$2:F853,get_country)=0),get_country), "")))</f>
        <v/>
      </c>
      <c r="G854" s="93" t="str">
        <f t="shared" si="39"/>
        <v/>
      </c>
      <c r="H854" s="67" t="str">
        <f t="array" aca="1" ref="H854" ca="1">IF($I$1&lt;&gt;"y", "", IFERROR(INDEX(countrylistsize,MATCH(SMALL(NOT(countrylistsize="")*IF(ISNUMBER(countrylistsize),COUNTIF(countrylistsize,"&lt;="&amp;countrylistsize),COUNTIF(countrylistsize,"&lt;="&amp;countrylistsize)+SUM(ISNUMBER(countrylistsize))),ROWS(F$3:F854)+SUM(ISBLANK(countrylistsize))),NOT(countrylistsize="")*IF(ISNUMBER(countrylistsize),COUNTIF(countrylistsize,"&lt;="&amp;countrylistsize),COUNTIF(countrylistsize,"&lt;="&amp;countrylistsize)+SUM(ISNUMBER(countrylistsize))),0)), ""))</f>
        <v/>
      </c>
      <c r="I854" s="70"/>
      <c r="J854" s="67" t="str">
        <f t="array" aca="1" ref="J854" ca="1">IF($I$1&lt;&gt;"y", "", IFERROR(INDEX(admin1listsize,MATCH(SMALL(NOT(admin1listsize="")*IF(ISNUMBER(admin1listsize),COUNTIF(admin1listsize,"&lt;="&amp;admin1listsize),COUNTIF(admin1listsize,"&lt;="&amp;admin1listsize)+SUM(ISNUMBER(admin1listsize))),ROWS(D$3:D854)+SUM(ISBLANK(admin1listsize))),NOT(admin1listsize="")*IF(ISNUMBER(admin1listsize),COUNTIF(admin1listsize,"&lt;="&amp;admin1listsize),COUNTIF(admin1listsize,"&lt;="&amp;admin1listsize)+SUM(ISNUMBER(admin1listsize))),0)), ""))</f>
        <v/>
      </c>
      <c r="K854" s="71"/>
    </row>
    <row r="855" spans="1:11" s="1" customFormat="1" x14ac:dyDescent="0.25">
      <c r="A855" s="93" t="str">
        <f>IF($I$1&lt;&gt;"y", "", IF(ISBLANK(DATA!D856),"",IF(ISBLANK(DATA!K856),"NO DATA",DATA!K856)))</f>
        <v/>
      </c>
      <c r="B855" s="93" t="str">
        <f>IF($I$1&lt;&gt;"y", "",IF(ISBLANK(DATA!D856),"", IF(ISBLANK(DATA!L856),"NO DATA",DATA!L856)))</f>
        <v/>
      </c>
      <c r="C855" s="93" t="str">
        <f t="shared" si="41"/>
        <v/>
      </c>
      <c r="D855" s="93" t="str">
        <f>IF($I$1&lt;&gt;"y", "", IF(C856="", "", IFERROR(LOOKUP(2,1/(COUNTIF($D$2:D854,mergednames)=0),mergednames), "")))</f>
        <v/>
      </c>
      <c r="E855" s="93" t="str">
        <f t="shared" si="40"/>
        <v/>
      </c>
      <c r="F855" s="93" t="str">
        <f>IF($I$1&lt;&gt;"y", "", IF(A856="", "", IFERROR(LOOKUP(2,1/(COUNTIF($F$2:F854,get_country)=0),get_country), "")))</f>
        <v/>
      </c>
      <c r="G855" s="93" t="str">
        <f t="shared" si="39"/>
        <v/>
      </c>
      <c r="H855" s="67" t="str">
        <f t="array" aca="1" ref="H855" ca="1">IF($I$1&lt;&gt;"y", "", IFERROR(INDEX(countrylistsize,MATCH(SMALL(NOT(countrylistsize="")*IF(ISNUMBER(countrylistsize),COUNTIF(countrylistsize,"&lt;="&amp;countrylistsize),COUNTIF(countrylistsize,"&lt;="&amp;countrylistsize)+SUM(ISNUMBER(countrylistsize))),ROWS(F$3:F855)+SUM(ISBLANK(countrylistsize))),NOT(countrylistsize="")*IF(ISNUMBER(countrylistsize),COUNTIF(countrylistsize,"&lt;="&amp;countrylistsize),COUNTIF(countrylistsize,"&lt;="&amp;countrylistsize)+SUM(ISNUMBER(countrylistsize))),0)), ""))</f>
        <v/>
      </c>
      <c r="I855" s="70"/>
      <c r="J855" s="67" t="str">
        <f t="array" aca="1" ref="J855" ca="1">IF($I$1&lt;&gt;"y", "", IFERROR(INDEX(admin1listsize,MATCH(SMALL(NOT(admin1listsize="")*IF(ISNUMBER(admin1listsize),COUNTIF(admin1listsize,"&lt;="&amp;admin1listsize),COUNTIF(admin1listsize,"&lt;="&amp;admin1listsize)+SUM(ISNUMBER(admin1listsize))),ROWS(D$3:D855)+SUM(ISBLANK(admin1listsize))),NOT(admin1listsize="")*IF(ISNUMBER(admin1listsize),COUNTIF(admin1listsize,"&lt;="&amp;admin1listsize),COUNTIF(admin1listsize,"&lt;="&amp;admin1listsize)+SUM(ISNUMBER(admin1listsize))),0)), ""))</f>
        <v/>
      </c>
      <c r="K855" s="71"/>
    </row>
    <row r="856" spans="1:11" s="1" customFormat="1" x14ac:dyDescent="0.25">
      <c r="A856" s="93" t="str">
        <f>IF($I$1&lt;&gt;"y", "", IF(ISBLANK(DATA!D857),"",IF(ISBLANK(DATA!K857),"NO DATA",DATA!K857)))</f>
        <v/>
      </c>
      <c r="B856" s="93" t="str">
        <f>IF($I$1&lt;&gt;"y", "",IF(ISBLANK(DATA!D857),"", IF(ISBLANK(DATA!L857),"NO DATA",DATA!L857)))</f>
        <v/>
      </c>
      <c r="C856" s="93" t="str">
        <f t="shared" si="41"/>
        <v/>
      </c>
      <c r="D856" s="93" t="str">
        <f>IF($I$1&lt;&gt;"y", "", IF(C857="", "", IFERROR(LOOKUP(2,1/(COUNTIF($D$2:D855,mergednames)=0),mergednames), "")))</f>
        <v/>
      </c>
      <c r="E856" s="93" t="str">
        <f t="shared" si="40"/>
        <v/>
      </c>
      <c r="F856" s="93" t="str">
        <f>IF($I$1&lt;&gt;"y", "", IF(A857="", "", IFERROR(LOOKUP(2,1/(COUNTIF($F$2:F855,get_country)=0),get_country), "")))</f>
        <v/>
      </c>
      <c r="G856" s="93" t="str">
        <f t="shared" si="39"/>
        <v/>
      </c>
      <c r="H856" s="67" t="str">
        <f t="array" aca="1" ref="H856" ca="1">IF($I$1&lt;&gt;"y", "", IFERROR(INDEX(countrylistsize,MATCH(SMALL(NOT(countrylistsize="")*IF(ISNUMBER(countrylistsize),COUNTIF(countrylistsize,"&lt;="&amp;countrylistsize),COUNTIF(countrylistsize,"&lt;="&amp;countrylistsize)+SUM(ISNUMBER(countrylistsize))),ROWS(F$3:F856)+SUM(ISBLANK(countrylistsize))),NOT(countrylistsize="")*IF(ISNUMBER(countrylistsize),COUNTIF(countrylistsize,"&lt;="&amp;countrylistsize),COUNTIF(countrylistsize,"&lt;="&amp;countrylistsize)+SUM(ISNUMBER(countrylistsize))),0)), ""))</f>
        <v/>
      </c>
      <c r="I856" s="70"/>
      <c r="J856" s="67" t="str">
        <f t="array" aca="1" ref="J856" ca="1">IF($I$1&lt;&gt;"y", "", IFERROR(INDEX(admin1listsize,MATCH(SMALL(NOT(admin1listsize="")*IF(ISNUMBER(admin1listsize),COUNTIF(admin1listsize,"&lt;="&amp;admin1listsize),COUNTIF(admin1listsize,"&lt;="&amp;admin1listsize)+SUM(ISNUMBER(admin1listsize))),ROWS(D$3:D856)+SUM(ISBLANK(admin1listsize))),NOT(admin1listsize="")*IF(ISNUMBER(admin1listsize),COUNTIF(admin1listsize,"&lt;="&amp;admin1listsize),COUNTIF(admin1listsize,"&lt;="&amp;admin1listsize)+SUM(ISNUMBER(admin1listsize))),0)), ""))</f>
        <v/>
      </c>
      <c r="K856" s="71"/>
    </row>
    <row r="857" spans="1:11" s="1" customFormat="1" x14ac:dyDescent="0.25">
      <c r="A857" s="93" t="str">
        <f>IF($I$1&lt;&gt;"y", "", IF(ISBLANK(DATA!D858),"",IF(ISBLANK(DATA!K858),"NO DATA",DATA!K858)))</f>
        <v/>
      </c>
      <c r="B857" s="93" t="str">
        <f>IF($I$1&lt;&gt;"y", "",IF(ISBLANK(DATA!D858),"", IF(ISBLANK(DATA!L858),"NO DATA",DATA!L858)))</f>
        <v/>
      </c>
      <c r="C857" s="93" t="str">
        <f t="shared" si="41"/>
        <v/>
      </c>
      <c r="D857" s="93" t="str">
        <f>IF($I$1&lt;&gt;"y", "", IF(C858="", "", IFERROR(LOOKUP(2,1/(COUNTIF($D$2:D856,mergednames)=0),mergednames), "")))</f>
        <v/>
      </c>
      <c r="E857" s="93" t="str">
        <f t="shared" si="40"/>
        <v/>
      </c>
      <c r="F857" s="93" t="str">
        <f>IF($I$1&lt;&gt;"y", "", IF(A858="", "", IFERROR(LOOKUP(2,1/(COUNTIF($F$2:F856,get_country)=0),get_country), "")))</f>
        <v/>
      </c>
      <c r="G857" s="93" t="str">
        <f t="shared" si="39"/>
        <v/>
      </c>
      <c r="H857" s="67" t="str">
        <f t="array" aca="1" ref="H857" ca="1">IF($I$1&lt;&gt;"y", "", IFERROR(INDEX(countrylistsize,MATCH(SMALL(NOT(countrylistsize="")*IF(ISNUMBER(countrylistsize),COUNTIF(countrylistsize,"&lt;="&amp;countrylistsize),COUNTIF(countrylistsize,"&lt;="&amp;countrylistsize)+SUM(ISNUMBER(countrylistsize))),ROWS(F$3:F857)+SUM(ISBLANK(countrylistsize))),NOT(countrylistsize="")*IF(ISNUMBER(countrylistsize),COUNTIF(countrylistsize,"&lt;="&amp;countrylistsize),COUNTIF(countrylistsize,"&lt;="&amp;countrylistsize)+SUM(ISNUMBER(countrylistsize))),0)), ""))</f>
        <v/>
      </c>
      <c r="I857" s="70"/>
      <c r="J857" s="67" t="str">
        <f t="array" aca="1" ref="J857" ca="1">IF($I$1&lt;&gt;"y", "", IFERROR(INDEX(admin1listsize,MATCH(SMALL(NOT(admin1listsize="")*IF(ISNUMBER(admin1listsize),COUNTIF(admin1listsize,"&lt;="&amp;admin1listsize),COUNTIF(admin1listsize,"&lt;="&amp;admin1listsize)+SUM(ISNUMBER(admin1listsize))),ROWS(D$3:D857)+SUM(ISBLANK(admin1listsize))),NOT(admin1listsize="")*IF(ISNUMBER(admin1listsize),COUNTIF(admin1listsize,"&lt;="&amp;admin1listsize),COUNTIF(admin1listsize,"&lt;="&amp;admin1listsize)+SUM(ISNUMBER(admin1listsize))),0)), ""))</f>
        <v/>
      </c>
      <c r="K857" s="71"/>
    </row>
    <row r="858" spans="1:11" s="1" customFormat="1" x14ac:dyDescent="0.25">
      <c r="A858" s="93" t="str">
        <f>IF($I$1&lt;&gt;"y", "", IF(ISBLANK(DATA!D859),"",IF(ISBLANK(DATA!K859),"NO DATA",DATA!K859)))</f>
        <v/>
      </c>
      <c r="B858" s="93" t="str">
        <f>IF($I$1&lt;&gt;"y", "",IF(ISBLANK(DATA!D859),"", IF(ISBLANK(DATA!L859),"NO DATA",DATA!L859)))</f>
        <v/>
      </c>
      <c r="C858" s="93" t="str">
        <f t="shared" si="41"/>
        <v/>
      </c>
      <c r="D858" s="93" t="str">
        <f>IF($I$1&lt;&gt;"y", "", IF(C859="", "", IFERROR(LOOKUP(2,1/(COUNTIF($D$2:D857,mergednames)=0),mergednames), "")))</f>
        <v/>
      </c>
      <c r="E858" s="93" t="str">
        <f t="shared" si="40"/>
        <v/>
      </c>
      <c r="F858" s="93" t="str">
        <f>IF($I$1&lt;&gt;"y", "", IF(A859="", "", IFERROR(LOOKUP(2,1/(COUNTIF($F$2:F857,get_country)=0),get_country), "")))</f>
        <v/>
      </c>
      <c r="G858" s="93" t="str">
        <f t="shared" si="39"/>
        <v/>
      </c>
      <c r="H858" s="67" t="str">
        <f t="array" aca="1" ref="H858" ca="1">IF($I$1&lt;&gt;"y", "", IFERROR(INDEX(countrylistsize,MATCH(SMALL(NOT(countrylistsize="")*IF(ISNUMBER(countrylistsize),COUNTIF(countrylistsize,"&lt;="&amp;countrylistsize),COUNTIF(countrylistsize,"&lt;="&amp;countrylistsize)+SUM(ISNUMBER(countrylistsize))),ROWS(F$3:F858)+SUM(ISBLANK(countrylistsize))),NOT(countrylistsize="")*IF(ISNUMBER(countrylistsize),COUNTIF(countrylistsize,"&lt;="&amp;countrylistsize),COUNTIF(countrylistsize,"&lt;="&amp;countrylistsize)+SUM(ISNUMBER(countrylistsize))),0)), ""))</f>
        <v/>
      </c>
      <c r="I858" s="70"/>
      <c r="J858" s="67" t="str">
        <f t="array" aca="1" ref="J858" ca="1">IF($I$1&lt;&gt;"y", "", IFERROR(INDEX(admin1listsize,MATCH(SMALL(NOT(admin1listsize="")*IF(ISNUMBER(admin1listsize),COUNTIF(admin1listsize,"&lt;="&amp;admin1listsize),COUNTIF(admin1listsize,"&lt;="&amp;admin1listsize)+SUM(ISNUMBER(admin1listsize))),ROWS(D$3:D858)+SUM(ISBLANK(admin1listsize))),NOT(admin1listsize="")*IF(ISNUMBER(admin1listsize),COUNTIF(admin1listsize,"&lt;="&amp;admin1listsize),COUNTIF(admin1listsize,"&lt;="&amp;admin1listsize)+SUM(ISNUMBER(admin1listsize))),0)), ""))</f>
        <v/>
      </c>
      <c r="K858" s="71"/>
    </row>
    <row r="859" spans="1:11" s="1" customFormat="1" x14ac:dyDescent="0.25">
      <c r="A859" s="93" t="str">
        <f>IF($I$1&lt;&gt;"y", "", IF(ISBLANK(DATA!D860),"",IF(ISBLANK(DATA!K860),"NO DATA",DATA!K860)))</f>
        <v/>
      </c>
      <c r="B859" s="93" t="str">
        <f>IF($I$1&lt;&gt;"y", "",IF(ISBLANK(DATA!D860),"", IF(ISBLANK(DATA!L860),"NO DATA",DATA!L860)))</f>
        <v/>
      </c>
      <c r="C859" s="93" t="str">
        <f t="shared" si="41"/>
        <v/>
      </c>
      <c r="D859" s="93" t="str">
        <f>IF($I$1&lt;&gt;"y", "", IF(C860="", "", IFERROR(LOOKUP(2,1/(COUNTIF($D$2:D858,mergednames)=0),mergednames), "")))</f>
        <v/>
      </c>
      <c r="E859" s="93" t="str">
        <f t="shared" si="40"/>
        <v/>
      </c>
      <c r="F859" s="93" t="str">
        <f>IF($I$1&lt;&gt;"y", "", IF(A860="", "", IFERROR(LOOKUP(2,1/(COUNTIF($F$2:F858,get_country)=0),get_country), "")))</f>
        <v/>
      </c>
      <c r="G859" s="93" t="str">
        <f t="shared" si="39"/>
        <v/>
      </c>
      <c r="H859" s="67" t="str">
        <f t="array" aca="1" ref="H859" ca="1">IF($I$1&lt;&gt;"y", "", IFERROR(INDEX(countrylistsize,MATCH(SMALL(NOT(countrylistsize="")*IF(ISNUMBER(countrylistsize),COUNTIF(countrylistsize,"&lt;="&amp;countrylistsize),COUNTIF(countrylistsize,"&lt;="&amp;countrylistsize)+SUM(ISNUMBER(countrylistsize))),ROWS(F$3:F859)+SUM(ISBLANK(countrylistsize))),NOT(countrylistsize="")*IF(ISNUMBER(countrylistsize),COUNTIF(countrylistsize,"&lt;="&amp;countrylistsize),COUNTIF(countrylistsize,"&lt;="&amp;countrylistsize)+SUM(ISNUMBER(countrylistsize))),0)), ""))</f>
        <v/>
      </c>
      <c r="I859" s="70"/>
      <c r="J859" s="67" t="str">
        <f t="array" aca="1" ref="J859" ca="1">IF($I$1&lt;&gt;"y", "", IFERROR(INDEX(admin1listsize,MATCH(SMALL(NOT(admin1listsize="")*IF(ISNUMBER(admin1listsize),COUNTIF(admin1listsize,"&lt;="&amp;admin1listsize),COUNTIF(admin1listsize,"&lt;="&amp;admin1listsize)+SUM(ISNUMBER(admin1listsize))),ROWS(D$3:D859)+SUM(ISBLANK(admin1listsize))),NOT(admin1listsize="")*IF(ISNUMBER(admin1listsize),COUNTIF(admin1listsize,"&lt;="&amp;admin1listsize),COUNTIF(admin1listsize,"&lt;="&amp;admin1listsize)+SUM(ISNUMBER(admin1listsize))),0)), ""))</f>
        <v/>
      </c>
      <c r="K859" s="71"/>
    </row>
    <row r="860" spans="1:11" s="1" customFormat="1" x14ac:dyDescent="0.25">
      <c r="A860" s="93" t="str">
        <f>IF($I$1&lt;&gt;"y", "", IF(ISBLANK(DATA!D861),"",IF(ISBLANK(DATA!K861),"NO DATA",DATA!K861)))</f>
        <v/>
      </c>
      <c r="B860" s="93" t="str">
        <f>IF($I$1&lt;&gt;"y", "",IF(ISBLANK(DATA!D861),"", IF(ISBLANK(DATA!L861),"NO DATA",DATA!L861)))</f>
        <v/>
      </c>
      <c r="C860" s="93" t="str">
        <f t="shared" si="41"/>
        <v/>
      </c>
      <c r="D860" s="93" t="str">
        <f>IF($I$1&lt;&gt;"y", "", IF(C861="", "", IFERROR(LOOKUP(2,1/(COUNTIF($D$2:D859,mergednames)=0),mergednames), "")))</f>
        <v/>
      </c>
      <c r="E860" s="93" t="str">
        <f t="shared" si="40"/>
        <v/>
      </c>
      <c r="F860" s="93" t="str">
        <f>IF($I$1&lt;&gt;"y", "", IF(A861="", "", IFERROR(LOOKUP(2,1/(COUNTIF($F$2:F859,get_country)=0),get_country), "")))</f>
        <v/>
      </c>
      <c r="G860" s="93" t="str">
        <f t="shared" si="39"/>
        <v/>
      </c>
      <c r="H860" s="67" t="str">
        <f t="array" aca="1" ref="H860" ca="1">IF($I$1&lt;&gt;"y", "", IFERROR(INDEX(countrylistsize,MATCH(SMALL(NOT(countrylistsize="")*IF(ISNUMBER(countrylistsize),COUNTIF(countrylistsize,"&lt;="&amp;countrylistsize),COUNTIF(countrylistsize,"&lt;="&amp;countrylistsize)+SUM(ISNUMBER(countrylistsize))),ROWS(F$3:F860)+SUM(ISBLANK(countrylistsize))),NOT(countrylistsize="")*IF(ISNUMBER(countrylistsize),COUNTIF(countrylistsize,"&lt;="&amp;countrylistsize),COUNTIF(countrylistsize,"&lt;="&amp;countrylistsize)+SUM(ISNUMBER(countrylistsize))),0)), ""))</f>
        <v/>
      </c>
      <c r="I860" s="70"/>
      <c r="J860" s="67" t="str">
        <f t="array" aca="1" ref="J860" ca="1">IF($I$1&lt;&gt;"y", "", IFERROR(INDEX(admin1listsize,MATCH(SMALL(NOT(admin1listsize="")*IF(ISNUMBER(admin1listsize),COUNTIF(admin1listsize,"&lt;="&amp;admin1listsize),COUNTIF(admin1listsize,"&lt;="&amp;admin1listsize)+SUM(ISNUMBER(admin1listsize))),ROWS(D$3:D860)+SUM(ISBLANK(admin1listsize))),NOT(admin1listsize="")*IF(ISNUMBER(admin1listsize),COUNTIF(admin1listsize,"&lt;="&amp;admin1listsize),COUNTIF(admin1listsize,"&lt;="&amp;admin1listsize)+SUM(ISNUMBER(admin1listsize))),0)), ""))</f>
        <v/>
      </c>
      <c r="K860" s="71"/>
    </row>
    <row r="861" spans="1:11" s="1" customFormat="1" x14ac:dyDescent="0.25">
      <c r="A861" s="93" t="str">
        <f>IF($I$1&lt;&gt;"y", "", IF(ISBLANK(DATA!D862),"",IF(ISBLANK(DATA!K862),"NO DATA",DATA!K862)))</f>
        <v/>
      </c>
      <c r="B861" s="93" t="str">
        <f>IF($I$1&lt;&gt;"y", "",IF(ISBLANK(DATA!D862),"", IF(ISBLANK(DATA!L862),"NO DATA",DATA!L862)))</f>
        <v/>
      </c>
      <c r="C861" s="93" t="str">
        <f t="shared" si="41"/>
        <v/>
      </c>
      <c r="D861" s="93" t="str">
        <f>IF($I$1&lt;&gt;"y", "", IF(C862="", "", IFERROR(LOOKUP(2,1/(COUNTIF($D$2:D860,mergednames)=0),mergednames), "")))</f>
        <v/>
      </c>
      <c r="E861" s="93" t="str">
        <f t="shared" si="40"/>
        <v/>
      </c>
      <c r="F861" s="93" t="str">
        <f>IF($I$1&lt;&gt;"y", "", IF(A862="", "", IFERROR(LOOKUP(2,1/(COUNTIF($F$2:F860,get_country)=0),get_country), "")))</f>
        <v/>
      </c>
      <c r="G861" s="93" t="str">
        <f t="shared" si="39"/>
        <v/>
      </c>
      <c r="H861" s="67" t="str">
        <f t="array" aca="1" ref="H861" ca="1">IF($I$1&lt;&gt;"y", "", IFERROR(INDEX(countrylistsize,MATCH(SMALL(NOT(countrylistsize="")*IF(ISNUMBER(countrylistsize),COUNTIF(countrylistsize,"&lt;="&amp;countrylistsize),COUNTIF(countrylistsize,"&lt;="&amp;countrylistsize)+SUM(ISNUMBER(countrylistsize))),ROWS(F$3:F861)+SUM(ISBLANK(countrylistsize))),NOT(countrylistsize="")*IF(ISNUMBER(countrylistsize),COUNTIF(countrylistsize,"&lt;="&amp;countrylistsize),COUNTIF(countrylistsize,"&lt;="&amp;countrylistsize)+SUM(ISNUMBER(countrylistsize))),0)), ""))</f>
        <v/>
      </c>
      <c r="I861" s="70"/>
      <c r="J861" s="67" t="str">
        <f t="array" aca="1" ref="J861" ca="1">IF($I$1&lt;&gt;"y", "", IFERROR(INDEX(admin1listsize,MATCH(SMALL(NOT(admin1listsize="")*IF(ISNUMBER(admin1listsize),COUNTIF(admin1listsize,"&lt;="&amp;admin1listsize),COUNTIF(admin1listsize,"&lt;="&amp;admin1listsize)+SUM(ISNUMBER(admin1listsize))),ROWS(D$3:D861)+SUM(ISBLANK(admin1listsize))),NOT(admin1listsize="")*IF(ISNUMBER(admin1listsize),COUNTIF(admin1listsize,"&lt;="&amp;admin1listsize),COUNTIF(admin1listsize,"&lt;="&amp;admin1listsize)+SUM(ISNUMBER(admin1listsize))),0)), ""))</f>
        <v/>
      </c>
      <c r="K861" s="71"/>
    </row>
    <row r="862" spans="1:11" s="1" customFormat="1" x14ac:dyDescent="0.25">
      <c r="A862" s="93" t="str">
        <f>IF($I$1&lt;&gt;"y", "", IF(ISBLANK(DATA!D863),"",IF(ISBLANK(DATA!K863),"NO DATA",DATA!K863)))</f>
        <v/>
      </c>
      <c r="B862" s="93" t="str">
        <f>IF($I$1&lt;&gt;"y", "",IF(ISBLANK(DATA!D863),"", IF(ISBLANK(DATA!L863),"NO DATA",DATA!L863)))</f>
        <v/>
      </c>
      <c r="C862" s="93" t="str">
        <f t="shared" si="41"/>
        <v/>
      </c>
      <c r="D862" s="93" t="str">
        <f>IF($I$1&lt;&gt;"y", "", IF(C863="", "", IFERROR(LOOKUP(2,1/(COUNTIF($D$2:D861,mergednames)=0),mergednames), "")))</f>
        <v/>
      </c>
      <c r="E862" s="93" t="str">
        <f t="shared" si="40"/>
        <v/>
      </c>
      <c r="F862" s="93" t="str">
        <f>IF($I$1&lt;&gt;"y", "", IF(A863="", "", IFERROR(LOOKUP(2,1/(COUNTIF($F$2:F861,get_country)=0),get_country), "")))</f>
        <v/>
      </c>
      <c r="G862" s="93" t="str">
        <f t="shared" si="39"/>
        <v/>
      </c>
      <c r="H862" s="67" t="str">
        <f t="array" aca="1" ref="H862" ca="1">IF($I$1&lt;&gt;"y", "", IFERROR(INDEX(countrylistsize,MATCH(SMALL(NOT(countrylistsize="")*IF(ISNUMBER(countrylistsize),COUNTIF(countrylistsize,"&lt;="&amp;countrylistsize),COUNTIF(countrylistsize,"&lt;="&amp;countrylistsize)+SUM(ISNUMBER(countrylistsize))),ROWS(F$3:F862)+SUM(ISBLANK(countrylistsize))),NOT(countrylistsize="")*IF(ISNUMBER(countrylistsize),COUNTIF(countrylistsize,"&lt;="&amp;countrylistsize),COUNTIF(countrylistsize,"&lt;="&amp;countrylistsize)+SUM(ISNUMBER(countrylistsize))),0)), ""))</f>
        <v/>
      </c>
      <c r="I862" s="70"/>
      <c r="J862" s="67" t="str">
        <f t="array" aca="1" ref="J862" ca="1">IF($I$1&lt;&gt;"y", "", IFERROR(INDEX(admin1listsize,MATCH(SMALL(NOT(admin1listsize="")*IF(ISNUMBER(admin1listsize),COUNTIF(admin1listsize,"&lt;="&amp;admin1listsize),COUNTIF(admin1listsize,"&lt;="&amp;admin1listsize)+SUM(ISNUMBER(admin1listsize))),ROWS(D$3:D862)+SUM(ISBLANK(admin1listsize))),NOT(admin1listsize="")*IF(ISNUMBER(admin1listsize),COUNTIF(admin1listsize,"&lt;="&amp;admin1listsize),COUNTIF(admin1listsize,"&lt;="&amp;admin1listsize)+SUM(ISNUMBER(admin1listsize))),0)), ""))</f>
        <v/>
      </c>
      <c r="K862" s="71"/>
    </row>
    <row r="863" spans="1:11" s="1" customFormat="1" x14ac:dyDescent="0.25">
      <c r="A863" s="93" t="str">
        <f>IF($I$1&lt;&gt;"y", "", IF(ISBLANK(DATA!D864),"",IF(ISBLANK(DATA!K864),"NO DATA",DATA!K864)))</f>
        <v/>
      </c>
      <c r="B863" s="93" t="str">
        <f>IF($I$1&lt;&gt;"y", "",IF(ISBLANK(DATA!D864),"", IF(ISBLANK(DATA!L864),"NO DATA",DATA!L864)))</f>
        <v/>
      </c>
      <c r="C863" s="93" t="str">
        <f t="shared" si="41"/>
        <v/>
      </c>
      <c r="D863" s="93" t="str">
        <f>IF($I$1&lt;&gt;"y", "", IF(C864="", "", IFERROR(LOOKUP(2,1/(COUNTIF($D$2:D862,mergednames)=0),mergednames), "")))</f>
        <v/>
      </c>
      <c r="E863" s="93" t="str">
        <f t="shared" si="40"/>
        <v/>
      </c>
      <c r="F863" s="93" t="str">
        <f>IF($I$1&lt;&gt;"y", "", IF(A864="", "", IFERROR(LOOKUP(2,1/(COUNTIF($F$2:F862,get_country)=0),get_country), "")))</f>
        <v/>
      </c>
      <c r="G863" s="93" t="str">
        <f t="shared" si="39"/>
        <v/>
      </c>
      <c r="H863" s="67" t="str">
        <f t="array" aca="1" ref="H863" ca="1">IF($I$1&lt;&gt;"y", "", IFERROR(INDEX(countrylistsize,MATCH(SMALL(NOT(countrylistsize="")*IF(ISNUMBER(countrylistsize),COUNTIF(countrylistsize,"&lt;="&amp;countrylistsize),COUNTIF(countrylistsize,"&lt;="&amp;countrylistsize)+SUM(ISNUMBER(countrylistsize))),ROWS(F$3:F863)+SUM(ISBLANK(countrylistsize))),NOT(countrylistsize="")*IF(ISNUMBER(countrylistsize),COUNTIF(countrylistsize,"&lt;="&amp;countrylistsize),COUNTIF(countrylistsize,"&lt;="&amp;countrylistsize)+SUM(ISNUMBER(countrylistsize))),0)), ""))</f>
        <v/>
      </c>
      <c r="I863" s="70"/>
      <c r="J863" s="67" t="str">
        <f t="array" aca="1" ref="J863" ca="1">IF($I$1&lt;&gt;"y", "", IFERROR(INDEX(admin1listsize,MATCH(SMALL(NOT(admin1listsize="")*IF(ISNUMBER(admin1listsize),COUNTIF(admin1listsize,"&lt;="&amp;admin1listsize),COUNTIF(admin1listsize,"&lt;="&amp;admin1listsize)+SUM(ISNUMBER(admin1listsize))),ROWS(D$3:D863)+SUM(ISBLANK(admin1listsize))),NOT(admin1listsize="")*IF(ISNUMBER(admin1listsize),COUNTIF(admin1listsize,"&lt;="&amp;admin1listsize),COUNTIF(admin1listsize,"&lt;="&amp;admin1listsize)+SUM(ISNUMBER(admin1listsize))),0)), ""))</f>
        <v/>
      </c>
      <c r="K863" s="71"/>
    </row>
    <row r="864" spans="1:11" s="1" customFormat="1" x14ac:dyDescent="0.25">
      <c r="A864" s="93" t="str">
        <f>IF($I$1&lt;&gt;"y", "", IF(ISBLANK(DATA!D865),"",IF(ISBLANK(DATA!K865),"NO DATA",DATA!K865)))</f>
        <v/>
      </c>
      <c r="B864" s="93" t="str">
        <f>IF($I$1&lt;&gt;"y", "",IF(ISBLANK(DATA!D865),"", IF(ISBLANK(DATA!L865),"NO DATA",DATA!L865)))</f>
        <v/>
      </c>
      <c r="C864" s="93" t="str">
        <f t="shared" si="41"/>
        <v/>
      </c>
      <c r="D864" s="93" t="str">
        <f>IF($I$1&lt;&gt;"y", "", IF(C865="", "", IFERROR(LOOKUP(2,1/(COUNTIF($D$2:D863,mergednames)=0),mergednames), "")))</f>
        <v/>
      </c>
      <c r="E864" s="93" t="str">
        <f t="shared" si="40"/>
        <v/>
      </c>
      <c r="F864" s="93" t="str">
        <f>IF($I$1&lt;&gt;"y", "", IF(A865="", "", IFERROR(LOOKUP(2,1/(COUNTIF($F$2:F863,get_country)=0),get_country), "")))</f>
        <v/>
      </c>
      <c r="G864" s="93" t="str">
        <f t="shared" si="39"/>
        <v/>
      </c>
      <c r="H864" s="67" t="str">
        <f t="array" aca="1" ref="H864" ca="1">IF($I$1&lt;&gt;"y", "", IFERROR(INDEX(countrylistsize,MATCH(SMALL(NOT(countrylistsize="")*IF(ISNUMBER(countrylistsize),COUNTIF(countrylistsize,"&lt;="&amp;countrylistsize),COUNTIF(countrylistsize,"&lt;="&amp;countrylistsize)+SUM(ISNUMBER(countrylistsize))),ROWS(F$3:F864)+SUM(ISBLANK(countrylistsize))),NOT(countrylistsize="")*IF(ISNUMBER(countrylistsize),COUNTIF(countrylistsize,"&lt;="&amp;countrylistsize),COUNTIF(countrylistsize,"&lt;="&amp;countrylistsize)+SUM(ISNUMBER(countrylistsize))),0)), ""))</f>
        <v/>
      </c>
      <c r="I864" s="70"/>
      <c r="J864" s="67" t="str">
        <f t="array" aca="1" ref="J864" ca="1">IF($I$1&lt;&gt;"y", "", IFERROR(INDEX(admin1listsize,MATCH(SMALL(NOT(admin1listsize="")*IF(ISNUMBER(admin1listsize),COUNTIF(admin1listsize,"&lt;="&amp;admin1listsize),COUNTIF(admin1listsize,"&lt;="&amp;admin1listsize)+SUM(ISNUMBER(admin1listsize))),ROWS(D$3:D864)+SUM(ISBLANK(admin1listsize))),NOT(admin1listsize="")*IF(ISNUMBER(admin1listsize),COUNTIF(admin1listsize,"&lt;="&amp;admin1listsize),COUNTIF(admin1listsize,"&lt;="&amp;admin1listsize)+SUM(ISNUMBER(admin1listsize))),0)), ""))</f>
        <v/>
      </c>
      <c r="K864" s="71"/>
    </row>
    <row r="865" spans="1:11" s="1" customFormat="1" x14ac:dyDescent="0.25">
      <c r="A865" s="93" t="str">
        <f>IF($I$1&lt;&gt;"y", "", IF(ISBLANK(DATA!D866),"",IF(ISBLANK(DATA!K866),"NO DATA",DATA!K866)))</f>
        <v/>
      </c>
      <c r="B865" s="93" t="str">
        <f>IF($I$1&lt;&gt;"y", "",IF(ISBLANK(DATA!D866),"", IF(ISBLANK(DATA!L866),"NO DATA",DATA!L866)))</f>
        <v/>
      </c>
      <c r="C865" s="93" t="str">
        <f t="shared" si="41"/>
        <v/>
      </c>
      <c r="D865" s="93" t="str">
        <f>IF($I$1&lt;&gt;"y", "", IF(C866="", "", IFERROR(LOOKUP(2,1/(COUNTIF($D$2:D864,mergednames)=0),mergednames), "")))</f>
        <v/>
      </c>
      <c r="E865" s="93" t="str">
        <f t="shared" si="40"/>
        <v/>
      </c>
      <c r="F865" s="93" t="str">
        <f>IF($I$1&lt;&gt;"y", "", IF(A866="", "", IFERROR(LOOKUP(2,1/(COUNTIF($F$2:F864,get_country)=0),get_country), "")))</f>
        <v/>
      </c>
      <c r="G865" s="93" t="str">
        <f t="shared" si="39"/>
        <v/>
      </c>
      <c r="H865" s="67" t="str">
        <f t="array" aca="1" ref="H865" ca="1">IF($I$1&lt;&gt;"y", "", IFERROR(INDEX(countrylistsize,MATCH(SMALL(NOT(countrylistsize="")*IF(ISNUMBER(countrylistsize),COUNTIF(countrylistsize,"&lt;="&amp;countrylistsize),COUNTIF(countrylistsize,"&lt;="&amp;countrylistsize)+SUM(ISNUMBER(countrylistsize))),ROWS(F$3:F865)+SUM(ISBLANK(countrylistsize))),NOT(countrylistsize="")*IF(ISNUMBER(countrylistsize),COUNTIF(countrylistsize,"&lt;="&amp;countrylistsize),COUNTIF(countrylistsize,"&lt;="&amp;countrylistsize)+SUM(ISNUMBER(countrylistsize))),0)), ""))</f>
        <v/>
      </c>
      <c r="I865" s="70"/>
      <c r="J865" s="67" t="str">
        <f t="array" aca="1" ref="J865" ca="1">IF($I$1&lt;&gt;"y", "", IFERROR(INDEX(admin1listsize,MATCH(SMALL(NOT(admin1listsize="")*IF(ISNUMBER(admin1listsize),COUNTIF(admin1listsize,"&lt;="&amp;admin1listsize),COUNTIF(admin1listsize,"&lt;="&amp;admin1listsize)+SUM(ISNUMBER(admin1listsize))),ROWS(D$3:D865)+SUM(ISBLANK(admin1listsize))),NOT(admin1listsize="")*IF(ISNUMBER(admin1listsize),COUNTIF(admin1listsize,"&lt;="&amp;admin1listsize),COUNTIF(admin1listsize,"&lt;="&amp;admin1listsize)+SUM(ISNUMBER(admin1listsize))),0)), ""))</f>
        <v/>
      </c>
      <c r="K865" s="71"/>
    </row>
    <row r="866" spans="1:11" s="1" customFormat="1" x14ac:dyDescent="0.25">
      <c r="A866" s="93" t="str">
        <f>IF($I$1&lt;&gt;"y", "", IF(ISBLANK(DATA!D867),"",IF(ISBLANK(DATA!K867),"NO DATA",DATA!K867)))</f>
        <v/>
      </c>
      <c r="B866" s="93" t="str">
        <f>IF($I$1&lt;&gt;"y", "",IF(ISBLANK(DATA!D867),"", IF(ISBLANK(DATA!L867),"NO DATA",DATA!L867)))</f>
        <v/>
      </c>
      <c r="C866" s="93" t="str">
        <f t="shared" si="41"/>
        <v/>
      </c>
      <c r="D866" s="93" t="str">
        <f>IF($I$1&lt;&gt;"y", "", IF(C867="", "", IFERROR(LOOKUP(2,1/(COUNTIF($D$2:D865,mergednames)=0),mergednames), "")))</f>
        <v/>
      </c>
      <c r="E866" s="93" t="str">
        <f t="shared" si="40"/>
        <v/>
      </c>
      <c r="F866" s="93" t="str">
        <f>IF($I$1&lt;&gt;"y", "", IF(A867="", "", IFERROR(LOOKUP(2,1/(COUNTIF($F$2:F865,get_country)=0),get_country), "")))</f>
        <v/>
      </c>
      <c r="G866" s="93" t="str">
        <f t="shared" si="39"/>
        <v/>
      </c>
      <c r="H866" s="67" t="str">
        <f t="array" aca="1" ref="H866" ca="1">IF($I$1&lt;&gt;"y", "", IFERROR(INDEX(countrylistsize,MATCH(SMALL(NOT(countrylistsize="")*IF(ISNUMBER(countrylistsize),COUNTIF(countrylistsize,"&lt;="&amp;countrylistsize),COUNTIF(countrylistsize,"&lt;="&amp;countrylistsize)+SUM(ISNUMBER(countrylistsize))),ROWS(F$3:F866)+SUM(ISBLANK(countrylistsize))),NOT(countrylistsize="")*IF(ISNUMBER(countrylistsize),COUNTIF(countrylistsize,"&lt;="&amp;countrylistsize),COUNTIF(countrylistsize,"&lt;="&amp;countrylistsize)+SUM(ISNUMBER(countrylistsize))),0)), ""))</f>
        <v/>
      </c>
      <c r="I866" s="70"/>
      <c r="J866" s="67" t="str">
        <f t="array" aca="1" ref="J866" ca="1">IF($I$1&lt;&gt;"y", "", IFERROR(INDEX(admin1listsize,MATCH(SMALL(NOT(admin1listsize="")*IF(ISNUMBER(admin1listsize),COUNTIF(admin1listsize,"&lt;="&amp;admin1listsize),COUNTIF(admin1listsize,"&lt;="&amp;admin1listsize)+SUM(ISNUMBER(admin1listsize))),ROWS(D$3:D866)+SUM(ISBLANK(admin1listsize))),NOT(admin1listsize="")*IF(ISNUMBER(admin1listsize),COUNTIF(admin1listsize,"&lt;="&amp;admin1listsize),COUNTIF(admin1listsize,"&lt;="&amp;admin1listsize)+SUM(ISNUMBER(admin1listsize))),0)), ""))</f>
        <v/>
      </c>
      <c r="K866" s="71"/>
    </row>
    <row r="867" spans="1:11" s="1" customFormat="1" x14ac:dyDescent="0.25">
      <c r="A867" s="93" t="str">
        <f>IF($I$1&lt;&gt;"y", "", IF(ISBLANK(DATA!D868),"",IF(ISBLANK(DATA!K868),"NO DATA",DATA!K868)))</f>
        <v/>
      </c>
      <c r="B867" s="93" t="str">
        <f>IF($I$1&lt;&gt;"y", "",IF(ISBLANK(DATA!D868),"", IF(ISBLANK(DATA!L868),"NO DATA",DATA!L868)))</f>
        <v/>
      </c>
      <c r="C867" s="93" t="str">
        <f t="shared" si="41"/>
        <v/>
      </c>
      <c r="D867" s="93" t="str">
        <f>IF($I$1&lt;&gt;"y", "", IF(C868="", "", IFERROR(LOOKUP(2,1/(COUNTIF($D$2:D866,mergednames)=0),mergednames), "")))</f>
        <v/>
      </c>
      <c r="E867" s="93" t="str">
        <f t="shared" si="40"/>
        <v/>
      </c>
      <c r="F867" s="93" t="str">
        <f>IF($I$1&lt;&gt;"y", "", IF(A868="", "", IFERROR(LOOKUP(2,1/(COUNTIF($F$2:F866,get_country)=0),get_country), "")))</f>
        <v/>
      </c>
      <c r="G867" s="93" t="str">
        <f t="shared" si="39"/>
        <v/>
      </c>
      <c r="H867" s="67" t="str">
        <f t="array" aca="1" ref="H867" ca="1">IF($I$1&lt;&gt;"y", "", IFERROR(INDEX(countrylistsize,MATCH(SMALL(NOT(countrylistsize="")*IF(ISNUMBER(countrylistsize),COUNTIF(countrylistsize,"&lt;="&amp;countrylistsize),COUNTIF(countrylistsize,"&lt;="&amp;countrylistsize)+SUM(ISNUMBER(countrylistsize))),ROWS(F$3:F867)+SUM(ISBLANK(countrylistsize))),NOT(countrylistsize="")*IF(ISNUMBER(countrylistsize),COUNTIF(countrylistsize,"&lt;="&amp;countrylistsize),COUNTIF(countrylistsize,"&lt;="&amp;countrylistsize)+SUM(ISNUMBER(countrylistsize))),0)), ""))</f>
        <v/>
      </c>
      <c r="I867" s="70"/>
      <c r="J867" s="67" t="str">
        <f t="array" aca="1" ref="J867" ca="1">IF($I$1&lt;&gt;"y", "", IFERROR(INDEX(admin1listsize,MATCH(SMALL(NOT(admin1listsize="")*IF(ISNUMBER(admin1listsize),COUNTIF(admin1listsize,"&lt;="&amp;admin1listsize),COUNTIF(admin1listsize,"&lt;="&amp;admin1listsize)+SUM(ISNUMBER(admin1listsize))),ROWS(D$3:D867)+SUM(ISBLANK(admin1listsize))),NOT(admin1listsize="")*IF(ISNUMBER(admin1listsize),COUNTIF(admin1listsize,"&lt;="&amp;admin1listsize),COUNTIF(admin1listsize,"&lt;="&amp;admin1listsize)+SUM(ISNUMBER(admin1listsize))),0)), ""))</f>
        <v/>
      </c>
      <c r="K867" s="71"/>
    </row>
    <row r="868" spans="1:11" s="1" customFormat="1" x14ac:dyDescent="0.25">
      <c r="A868" s="93" t="str">
        <f>IF($I$1&lt;&gt;"y", "", IF(ISBLANK(DATA!D869),"",IF(ISBLANK(DATA!K869),"NO DATA",DATA!K869)))</f>
        <v/>
      </c>
      <c r="B868" s="93" t="str">
        <f>IF($I$1&lt;&gt;"y", "",IF(ISBLANK(DATA!D869),"", IF(ISBLANK(DATA!L869),"NO DATA",DATA!L869)))</f>
        <v/>
      </c>
      <c r="C868" s="93" t="str">
        <f t="shared" si="41"/>
        <v/>
      </c>
      <c r="D868" s="93" t="str">
        <f>IF($I$1&lt;&gt;"y", "", IF(C869="", "", IFERROR(LOOKUP(2,1/(COUNTIF($D$2:D867,mergednames)=0),mergednames), "")))</f>
        <v/>
      </c>
      <c r="E868" s="93" t="str">
        <f t="shared" si="40"/>
        <v/>
      </c>
      <c r="F868" s="93" t="str">
        <f>IF($I$1&lt;&gt;"y", "", IF(A869="", "", IFERROR(LOOKUP(2,1/(COUNTIF($F$2:F867,get_country)=0),get_country), "")))</f>
        <v/>
      </c>
      <c r="G868" s="93" t="str">
        <f t="shared" si="39"/>
        <v/>
      </c>
      <c r="H868" s="67" t="str">
        <f t="array" aca="1" ref="H868" ca="1">IF($I$1&lt;&gt;"y", "", IFERROR(INDEX(countrylistsize,MATCH(SMALL(NOT(countrylistsize="")*IF(ISNUMBER(countrylistsize),COUNTIF(countrylistsize,"&lt;="&amp;countrylistsize),COUNTIF(countrylistsize,"&lt;="&amp;countrylistsize)+SUM(ISNUMBER(countrylistsize))),ROWS(F$3:F868)+SUM(ISBLANK(countrylistsize))),NOT(countrylistsize="")*IF(ISNUMBER(countrylistsize),COUNTIF(countrylistsize,"&lt;="&amp;countrylistsize),COUNTIF(countrylistsize,"&lt;="&amp;countrylistsize)+SUM(ISNUMBER(countrylistsize))),0)), ""))</f>
        <v/>
      </c>
      <c r="I868" s="70"/>
      <c r="J868" s="67" t="str">
        <f t="array" aca="1" ref="J868" ca="1">IF($I$1&lt;&gt;"y", "", IFERROR(INDEX(admin1listsize,MATCH(SMALL(NOT(admin1listsize="")*IF(ISNUMBER(admin1listsize),COUNTIF(admin1listsize,"&lt;="&amp;admin1listsize),COUNTIF(admin1listsize,"&lt;="&amp;admin1listsize)+SUM(ISNUMBER(admin1listsize))),ROWS(D$3:D868)+SUM(ISBLANK(admin1listsize))),NOT(admin1listsize="")*IF(ISNUMBER(admin1listsize),COUNTIF(admin1listsize,"&lt;="&amp;admin1listsize),COUNTIF(admin1listsize,"&lt;="&amp;admin1listsize)+SUM(ISNUMBER(admin1listsize))),0)), ""))</f>
        <v/>
      </c>
      <c r="K868" s="71"/>
    </row>
    <row r="869" spans="1:11" s="1" customFormat="1" x14ac:dyDescent="0.25">
      <c r="A869" s="93" t="str">
        <f>IF($I$1&lt;&gt;"y", "", IF(ISBLANK(DATA!D870),"",IF(ISBLANK(DATA!K870),"NO DATA",DATA!K870)))</f>
        <v/>
      </c>
      <c r="B869" s="93" t="str">
        <f>IF($I$1&lt;&gt;"y", "",IF(ISBLANK(DATA!D870),"", IF(ISBLANK(DATA!L870),"NO DATA",DATA!L870)))</f>
        <v/>
      </c>
      <c r="C869" s="93" t="str">
        <f t="shared" si="41"/>
        <v/>
      </c>
      <c r="D869" s="93" t="str">
        <f>IF($I$1&lt;&gt;"y", "", IF(C870="", "", IFERROR(LOOKUP(2,1/(COUNTIF($D$2:D868,mergednames)=0),mergednames), "")))</f>
        <v/>
      </c>
      <c r="E869" s="93" t="str">
        <f t="shared" si="40"/>
        <v/>
      </c>
      <c r="F869" s="93" t="str">
        <f>IF($I$1&lt;&gt;"y", "", IF(A870="", "", IFERROR(LOOKUP(2,1/(COUNTIF($F$2:F868,get_country)=0),get_country), "")))</f>
        <v/>
      </c>
      <c r="G869" s="93" t="str">
        <f t="shared" si="39"/>
        <v/>
      </c>
      <c r="H869" s="67" t="str">
        <f t="array" aca="1" ref="H869" ca="1">IF($I$1&lt;&gt;"y", "", IFERROR(INDEX(countrylistsize,MATCH(SMALL(NOT(countrylistsize="")*IF(ISNUMBER(countrylistsize),COUNTIF(countrylistsize,"&lt;="&amp;countrylistsize),COUNTIF(countrylistsize,"&lt;="&amp;countrylistsize)+SUM(ISNUMBER(countrylistsize))),ROWS(F$3:F869)+SUM(ISBLANK(countrylistsize))),NOT(countrylistsize="")*IF(ISNUMBER(countrylistsize),COUNTIF(countrylistsize,"&lt;="&amp;countrylistsize),COUNTIF(countrylistsize,"&lt;="&amp;countrylistsize)+SUM(ISNUMBER(countrylistsize))),0)), ""))</f>
        <v/>
      </c>
      <c r="I869" s="70"/>
      <c r="J869" s="67" t="str">
        <f t="array" aca="1" ref="J869" ca="1">IF($I$1&lt;&gt;"y", "", IFERROR(INDEX(admin1listsize,MATCH(SMALL(NOT(admin1listsize="")*IF(ISNUMBER(admin1listsize),COUNTIF(admin1listsize,"&lt;="&amp;admin1listsize),COUNTIF(admin1listsize,"&lt;="&amp;admin1listsize)+SUM(ISNUMBER(admin1listsize))),ROWS(D$3:D869)+SUM(ISBLANK(admin1listsize))),NOT(admin1listsize="")*IF(ISNUMBER(admin1listsize),COUNTIF(admin1listsize,"&lt;="&amp;admin1listsize),COUNTIF(admin1listsize,"&lt;="&amp;admin1listsize)+SUM(ISNUMBER(admin1listsize))),0)), ""))</f>
        <v/>
      </c>
      <c r="K869" s="71"/>
    </row>
    <row r="870" spans="1:11" s="1" customFormat="1" x14ac:dyDescent="0.25">
      <c r="A870" s="93" t="str">
        <f>IF($I$1&lt;&gt;"y", "", IF(ISBLANK(DATA!D871),"",IF(ISBLANK(DATA!K871),"NO DATA",DATA!K871)))</f>
        <v/>
      </c>
      <c r="B870" s="93" t="str">
        <f>IF($I$1&lt;&gt;"y", "",IF(ISBLANK(DATA!D871),"", IF(ISBLANK(DATA!L871),"NO DATA",DATA!L871)))</f>
        <v/>
      </c>
      <c r="C870" s="93" t="str">
        <f t="shared" si="41"/>
        <v/>
      </c>
      <c r="D870" s="93" t="str">
        <f>IF($I$1&lt;&gt;"y", "", IF(C871="", "", IFERROR(LOOKUP(2,1/(COUNTIF($D$2:D869,mergednames)=0),mergednames), "")))</f>
        <v/>
      </c>
      <c r="E870" s="93" t="str">
        <f t="shared" si="40"/>
        <v/>
      </c>
      <c r="F870" s="93" t="str">
        <f>IF($I$1&lt;&gt;"y", "", IF(A871="", "", IFERROR(LOOKUP(2,1/(COUNTIF($F$2:F869,get_country)=0),get_country), "")))</f>
        <v/>
      </c>
      <c r="G870" s="93" t="str">
        <f t="shared" si="39"/>
        <v/>
      </c>
      <c r="H870" s="67" t="str">
        <f t="array" aca="1" ref="H870" ca="1">IF($I$1&lt;&gt;"y", "", IFERROR(INDEX(countrylistsize,MATCH(SMALL(NOT(countrylistsize="")*IF(ISNUMBER(countrylistsize),COUNTIF(countrylistsize,"&lt;="&amp;countrylistsize),COUNTIF(countrylistsize,"&lt;="&amp;countrylistsize)+SUM(ISNUMBER(countrylistsize))),ROWS(F$3:F870)+SUM(ISBLANK(countrylistsize))),NOT(countrylistsize="")*IF(ISNUMBER(countrylistsize),COUNTIF(countrylistsize,"&lt;="&amp;countrylistsize),COUNTIF(countrylistsize,"&lt;="&amp;countrylistsize)+SUM(ISNUMBER(countrylistsize))),0)), ""))</f>
        <v/>
      </c>
      <c r="I870" s="70"/>
      <c r="J870" s="67" t="str">
        <f t="array" aca="1" ref="J870" ca="1">IF($I$1&lt;&gt;"y", "", IFERROR(INDEX(admin1listsize,MATCH(SMALL(NOT(admin1listsize="")*IF(ISNUMBER(admin1listsize),COUNTIF(admin1listsize,"&lt;="&amp;admin1listsize),COUNTIF(admin1listsize,"&lt;="&amp;admin1listsize)+SUM(ISNUMBER(admin1listsize))),ROWS(D$3:D870)+SUM(ISBLANK(admin1listsize))),NOT(admin1listsize="")*IF(ISNUMBER(admin1listsize),COUNTIF(admin1listsize,"&lt;="&amp;admin1listsize),COUNTIF(admin1listsize,"&lt;="&amp;admin1listsize)+SUM(ISNUMBER(admin1listsize))),0)), ""))</f>
        <v/>
      </c>
      <c r="K870" s="71"/>
    </row>
    <row r="871" spans="1:11" s="1" customFormat="1" x14ac:dyDescent="0.25">
      <c r="A871" s="93" t="str">
        <f>IF($I$1&lt;&gt;"y", "", IF(ISBLANK(DATA!D872),"",IF(ISBLANK(DATA!K872),"NO DATA",DATA!K872)))</f>
        <v/>
      </c>
      <c r="B871" s="93" t="str">
        <f>IF($I$1&lt;&gt;"y", "",IF(ISBLANK(DATA!D872),"", IF(ISBLANK(DATA!L872),"NO DATA",DATA!L872)))</f>
        <v/>
      </c>
      <c r="C871" s="93" t="str">
        <f t="shared" si="41"/>
        <v/>
      </c>
      <c r="D871" s="93" t="str">
        <f>IF($I$1&lt;&gt;"y", "", IF(C872="", "", IFERROR(LOOKUP(2,1/(COUNTIF($D$2:D870,mergednames)=0),mergednames), "")))</f>
        <v/>
      </c>
      <c r="E871" s="93" t="str">
        <f t="shared" si="40"/>
        <v/>
      </c>
      <c r="F871" s="93" t="str">
        <f>IF($I$1&lt;&gt;"y", "", IF(A872="", "", IFERROR(LOOKUP(2,1/(COUNTIF($F$2:F870,get_country)=0),get_country), "")))</f>
        <v/>
      </c>
      <c r="G871" s="93" t="str">
        <f t="shared" si="39"/>
        <v/>
      </c>
      <c r="H871" s="67" t="str">
        <f t="array" aca="1" ref="H871" ca="1">IF($I$1&lt;&gt;"y", "", IFERROR(INDEX(countrylistsize,MATCH(SMALL(NOT(countrylistsize="")*IF(ISNUMBER(countrylistsize),COUNTIF(countrylistsize,"&lt;="&amp;countrylistsize),COUNTIF(countrylistsize,"&lt;="&amp;countrylistsize)+SUM(ISNUMBER(countrylistsize))),ROWS(F$3:F871)+SUM(ISBLANK(countrylistsize))),NOT(countrylistsize="")*IF(ISNUMBER(countrylistsize),COUNTIF(countrylistsize,"&lt;="&amp;countrylistsize),COUNTIF(countrylistsize,"&lt;="&amp;countrylistsize)+SUM(ISNUMBER(countrylistsize))),0)), ""))</f>
        <v/>
      </c>
      <c r="I871" s="70"/>
      <c r="J871" s="67" t="str">
        <f t="array" aca="1" ref="J871" ca="1">IF($I$1&lt;&gt;"y", "", IFERROR(INDEX(admin1listsize,MATCH(SMALL(NOT(admin1listsize="")*IF(ISNUMBER(admin1listsize),COUNTIF(admin1listsize,"&lt;="&amp;admin1listsize),COUNTIF(admin1listsize,"&lt;="&amp;admin1listsize)+SUM(ISNUMBER(admin1listsize))),ROWS(D$3:D871)+SUM(ISBLANK(admin1listsize))),NOT(admin1listsize="")*IF(ISNUMBER(admin1listsize),COUNTIF(admin1listsize,"&lt;="&amp;admin1listsize),COUNTIF(admin1listsize,"&lt;="&amp;admin1listsize)+SUM(ISNUMBER(admin1listsize))),0)), ""))</f>
        <v/>
      </c>
      <c r="K871" s="71"/>
    </row>
    <row r="872" spans="1:11" s="1" customFormat="1" x14ac:dyDescent="0.25">
      <c r="A872" s="93" t="str">
        <f>IF($I$1&lt;&gt;"y", "", IF(ISBLANK(DATA!D873),"",IF(ISBLANK(DATA!K873),"NO DATA",DATA!K873)))</f>
        <v/>
      </c>
      <c r="B872" s="93" t="str">
        <f>IF($I$1&lt;&gt;"y", "",IF(ISBLANK(DATA!D873),"", IF(ISBLANK(DATA!L873),"NO DATA",DATA!L873)))</f>
        <v/>
      </c>
      <c r="C872" s="93" t="str">
        <f t="shared" si="41"/>
        <v/>
      </c>
      <c r="D872" s="93" t="str">
        <f>IF($I$1&lt;&gt;"y", "", IF(C873="", "", IFERROR(LOOKUP(2,1/(COUNTIF($D$2:D871,mergednames)=0),mergednames), "")))</f>
        <v/>
      </c>
      <c r="E872" s="93" t="str">
        <f t="shared" si="40"/>
        <v/>
      </c>
      <c r="F872" s="93" t="str">
        <f>IF($I$1&lt;&gt;"y", "", IF(A873="", "", IFERROR(LOOKUP(2,1/(COUNTIF($F$2:F871,get_country)=0),get_country), "")))</f>
        <v/>
      </c>
      <c r="G872" s="93" t="str">
        <f t="shared" si="39"/>
        <v/>
      </c>
      <c r="H872" s="67" t="str">
        <f t="array" aca="1" ref="H872" ca="1">IF($I$1&lt;&gt;"y", "", IFERROR(INDEX(countrylistsize,MATCH(SMALL(NOT(countrylistsize="")*IF(ISNUMBER(countrylistsize),COUNTIF(countrylistsize,"&lt;="&amp;countrylistsize),COUNTIF(countrylistsize,"&lt;="&amp;countrylistsize)+SUM(ISNUMBER(countrylistsize))),ROWS(F$3:F872)+SUM(ISBLANK(countrylistsize))),NOT(countrylistsize="")*IF(ISNUMBER(countrylistsize),COUNTIF(countrylistsize,"&lt;="&amp;countrylistsize),COUNTIF(countrylistsize,"&lt;="&amp;countrylistsize)+SUM(ISNUMBER(countrylistsize))),0)), ""))</f>
        <v/>
      </c>
      <c r="I872" s="70"/>
      <c r="J872" s="67" t="str">
        <f t="array" aca="1" ref="J872" ca="1">IF($I$1&lt;&gt;"y", "", IFERROR(INDEX(admin1listsize,MATCH(SMALL(NOT(admin1listsize="")*IF(ISNUMBER(admin1listsize),COUNTIF(admin1listsize,"&lt;="&amp;admin1listsize),COUNTIF(admin1listsize,"&lt;="&amp;admin1listsize)+SUM(ISNUMBER(admin1listsize))),ROWS(D$3:D872)+SUM(ISBLANK(admin1listsize))),NOT(admin1listsize="")*IF(ISNUMBER(admin1listsize),COUNTIF(admin1listsize,"&lt;="&amp;admin1listsize),COUNTIF(admin1listsize,"&lt;="&amp;admin1listsize)+SUM(ISNUMBER(admin1listsize))),0)), ""))</f>
        <v/>
      </c>
      <c r="K872" s="71"/>
    </row>
    <row r="873" spans="1:11" s="1" customFormat="1" x14ac:dyDescent="0.25">
      <c r="A873" s="93" t="str">
        <f>IF($I$1&lt;&gt;"y", "", IF(ISBLANK(DATA!D874),"",IF(ISBLANK(DATA!K874),"NO DATA",DATA!K874)))</f>
        <v/>
      </c>
      <c r="B873" s="93" t="str">
        <f>IF($I$1&lt;&gt;"y", "",IF(ISBLANK(DATA!D874),"", IF(ISBLANK(DATA!L874),"NO DATA",DATA!L874)))</f>
        <v/>
      </c>
      <c r="C873" s="93" t="str">
        <f t="shared" si="41"/>
        <v/>
      </c>
      <c r="D873" s="93" t="str">
        <f>IF($I$1&lt;&gt;"y", "", IF(C874="", "", IFERROR(LOOKUP(2,1/(COUNTIF($D$2:D872,mergednames)=0),mergednames), "")))</f>
        <v/>
      </c>
      <c r="E873" s="93" t="str">
        <f t="shared" si="40"/>
        <v/>
      </c>
      <c r="F873" s="93" t="str">
        <f>IF($I$1&lt;&gt;"y", "", IF(A874="", "", IFERROR(LOOKUP(2,1/(COUNTIF($F$2:F872,get_country)=0),get_country), "")))</f>
        <v/>
      </c>
      <c r="G873" s="93" t="str">
        <f t="shared" si="39"/>
        <v/>
      </c>
      <c r="H873" s="67" t="str">
        <f t="array" aca="1" ref="H873" ca="1">IF($I$1&lt;&gt;"y", "", IFERROR(INDEX(countrylistsize,MATCH(SMALL(NOT(countrylistsize="")*IF(ISNUMBER(countrylistsize),COUNTIF(countrylistsize,"&lt;="&amp;countrylistsize),COUNTIF(countrylistsize,"&lt;="&amp;countrylistsize)+SUM(ISNUMBER(countrylistsize))),ROWS(F$3:F873)+SUM(ISBLANK(countrylistsize))),NOT(countrylistsize="")*IF(ISNUMBER(countrylistsize),COUNTIF(countrylistsize,"&lt;="&amp;countrylistsize),COUNTIF(countrylistsize,"&lt;="&amp;countrylistsize)+SUM(ISNUMBER(countrylistsize))),0)), ""))</f>
        <v/>
      </c>
      <c r="I873" s="70"/>
      <c r="J873" s="67" t="str">
        <f t="array" aca="1" ref="J873" ca="1">IF($I$1&lt;&gt;"y", "", IFERROR(INDEX(admin1listsize,MATCH(SMALL(NOT(admin1listsize="")*IF(ISNUMBER(admin1listsize),COUNTIF(admin1listsize,"&lt;="&amp;admin1listsize),COUNTIF(admin1listsize,"&lt;="&amp;admin1listsize)+SUM(ISNUMBER(admin1listsize))),ROWS(D$3:D873)+SUM(ISBLANK(admin1listsize))),NOT(admin1listsize="")*IF(ISNUMBER(admin1listsize),COUNTIF(admin1listsize,"&lt;="&amp;admin1listsize),COUNTIF(admin1listsize,"&lt;="&amp;admin1listsize)+SUM(ISNUMBER(admin1listsize))),0)), ""))</f>
        <v/>
      </c>
      <c r="K873" s="71"/>
    </row>
    <row r="874" spans="1:11" s="1" customFormat="1" x14ac:dyDescent="0.25">
      <c r="A874" s="93" t="str">
        <f>IF($I$1&lt;&gt;"y", "", IF(ISBLANK(DATA!D875),"",IF(ISBLANK(DATA!K875),"NO DATA",DATA!K875)))</f>
        <v/>
      </c>
      <c r="B874" s="93" t="str">
        <f>IF($I$1&lt;&gt;"y", "",IF(ISBLANK(DATA!D875),"", IF(ISBLANK(DATA!L875),"NO DATA",DATA!L875)))</f>
        <v/>
      </c>
      <c r="C874" s="93" t="str">
        <f t="shared" si="41"/>
        <v/>
      </c>
      <c r="D874" s="93" t="str">
        <f>IF($I$1&lt;&gt;"y", "", IF(C875="", "", IFERROR(LOOKUP(2,1/(COUNTIF($D$2:D873,mergednames)=0),mergednames), "")))</f>
        <v/>
      </c>
      <c r="E874" s="93" t="str">
        <f t="shared" si="40"/>
        <v/>
      </c>
      <c r="F874" s="93" t="str">
        <f>IF($I$1&lt;&gt;"y", "", IF(A875="", "", IFERROR(LOOKUP(2,1/(COUNTIF($F$2:F873,get_country)=0),get_country), "")))</f>
        <v/>
      </c>
      <c r="G874" s="93" t="str">
        <f t="shared" si="39"/>
        <v/>
      </c>
      <c r="H874" s="67" t="str">
        <f t="array" aca="1" ref="H874" ca="1">IF($I$1&lt;&gt;"y", "", IFERROR(INDEX(countrylistsize,MATCH(SMALL(NOT(countrylistsize="")*IF(ISNUMBER(countrylistsize),COUNTIF(countrylistsize,"&lt;="&amp;countrylistsize),COUNTIF(countrylistsize,"&lt;="&amp;countrylistsize)+SUM(ISNUMBER(countrylistsize))),ROWS(F$3:F874)+SUM(ISBLANK(countrylistsize))),NOT(countrylistsize="")*IF(ISNUMBER(countrylistsize),COUNTIF(countrylistsize,"&lt;="&amp;countrylistsize),COUNTIF(countrylistsize,"&lt;="&amp;countrylistsize)+SUM(ISNUMBER(countrylistsize))),0)), ""))</f>
        <v/>
      </c>
      <c r="I874" s="70"/>
      <c r="J874" s="67" t="str">
        <f t="array" aca="1" ref="J874" ca="1">IF($I$1&lt;&gt;"y", "", IFERROR(INDEX(admin1listsize,MATCH(SMALL(NOT(admin1listsize="")*IF(ISNUMBER(admin1listsize),COUNTIF(admin1listsize,"&lt;="&amp;admin1listsize),COUNTIF(admin1listsize,"&lt;="&amp;admin1listsize)+SUM(ISNUMBER(admin1listsize))),ROWS(D$3:D874)+SUM(ISBLANK(admin1listsize))),NOT(admin1listsize="")*IF(ISNUMBER(admin1listsize),COUNTIF(admin1listsize,"&lt;="&amp;admin1listsize),COUNTIF(admin1listsize,"&lt;="&amp;admin1listsize)+SUM(ISNUMBER(admin1listsize))),0)), ""))</f>
        <v/>
      </c>
      <c r="K874" s="71"/>
    </row>
    <row r="875" spans="1:11" s="1" customFormat="1" x14ac:dyDescent="0.25">
      <c r="A875" s="93" t="str">
        <f>IF($I$1&lt;&gt;"y", "", IF(ISBLANK(DATA!D876),"",IF(ISBLANK(DATA!K876),"NO DATA",DATA!K876)))</f>
        <v/>
      </c>
      <c r="B875" s="93" t="str">
        <f>IF($I$1&lt;&gt;"y", "",IF(ISBLANK(DATA!D876),"", IF(ISBLANK(DATA!L876),"NO DATA",DATA!L876)))</f>
        <v/>
      </c>
      <c r="C875" s="93" t="str">
        <f t="shared" si="41"/>
        <v/>
      </c>
      <c r="D875" s="93" t="str">
        <f>IF($I$1&lt;&gt;"y", "", IF(C876="", "", IFERROR(LOOKUP(2,1/(COUNTIF($D$2:D874,mergednames)=0),mergednames), "")))</f>
        <v/>
      </c>
      <c r="E875" s="93" t="str">
        <f t="shared" si="40"/>
        <v/>
      </c>
      <c r="F875" s="93" t="str">
        <f>IF($I$1&lt;&gt;"y", "", IF(A876="", "", IFERROR(LOOKUP(2,1/(COUNTIF($F$2:F874,get_country)=0),get_country), "")))</f>
        <v/>
      </c>
      <c r="G875" s="93" t="str">
        <f t="shared" si="39"/>
        <v/>
      </c>
      <c r="H875" s="67" t="str">
        <f t="array" aca="1" ref="H875" ca="1">IF($I$1&lt;&gt;"y", "", IFERROR(INDEX(countrylistsize,MATCH(SMALL(NOT(countrylistsize="")*IF(ISNUMBER(countrylistsize),COUNTIF(countrylistsize,"&lt;="&amp;countrylistsize),COUNTIF(countrylistsize,"&lt;="&amp;countrylistsize)+SUM(ISNUMBER(countrylistsize))),ROWS(F$3:F875)+SUM(ISBLANK(countrylistsize))),NOT(countrylistsize="")*IF(ISNUMBER(countrylistsize),COUNTIF(countrylistsize,"&lt;="&amp;countrylistsize),COUNTIF(countrylistsize,"&lt;="&amp;countrylistsize)+SUM(ISNUMBER(countrylistsize))),0)), ""))</f>
        <v/>
      </c>
      <c r="I875" s="70"/>
      <c r="J875" s="67" t="str">
        <f t="array" aca="1" ref="J875" ca="1">IF($I$1&lt;&gt;"y", "", IFERROR(INDEX(admin1listsize,MATCH(SMALL(NOT(admin1listsize="")*IF(ISNUMBER(admin1listsize),COUNTIF(admin1listsize,"&lt;="&amp;admin1listsize),COUNTIF(admin1listsize,"&lt;="&amp;admin1listsize)+SUM(ISNUMBER(admin1listsize))),ROWS(D$3:D875)+SUM(ISBLANK(admin1listsize))),NOT(admin1listsize="")*IF(ISNUMBER(admin1listsize),COUNTIF(admin1listsize,"&lt;="&amp;admin1listsize),COUNTIF(admin1listsize,"&lt;="&amp;admin1listsize)+SUM(ISNUMBER(admin1listsize))),0)), ""))</f>
        <v/>
      </c>
      <c r="K875" s="71"/>
    </row>
    <row r="876" spans="1:11" s="1" customFormat="1" x14ac:dyDescent="0.25">
      <c r="A876" s="93" t="str">
        <f>IF($I$1&lt;&gt;"y", "", IF(ISBLANK(DATA!D877),"",IF(ISBLANK(DATA!K877),"NO DATA",DATA!K877)))</f>
        <v/>
      </c>
      <c r="B876" s="93" t="str">
        <f>IF($I$1&lt;&gt;"y", "",IF(ISBLANK(DATA!D877),"", IF(ISBLANK(DATA!L877),"NO DATA",DATA!L877)))</f>
        <v/>
      </c>
      <c r="C876" s="93" t="str">
        <f t="shared" si="41"/>
        <v/>
      </c>
      <c r="D876" s="93" t="str">
        <f>IF($I$1&lt;&gt;"y", "", IF(C877="", "", IFERROR(LOOKUP(2,1/(COUNTIF($D$2:D875,mergednames)=0),mergednames), "")))</f>
        <v/>
      </c>
      <c r="E876" s="93" t="str">
        <f t="shared" si="40"/>
        <v/>
      </c>
      <c r="F876" s="93" t="str">
        <f>IF($I$1&lt;&gt;"y", "", IF(A877="", "", IFERROR(LOOKUP(2,1/(COUNTIF($F$2:F875,get_country)=0),get_country), "")))</f>
        <v/>
      </c>
      <c r="G876" s="93" t="str">
        <f t="shared" si="39"/>
        <v/>
      </c>
      <c r="H876" s="67" t="str">
        <f t="array" aca="1" ref="H876" ca="1">IF($I$1&lt;&gt;"y", "", IFERROR(INDEX(countrylistsize,MATCH(SMALL(NOT(countrylistsize="")*IF(ISNUMBER(countrylistsize),COUNTIF(countrylistsize,"&lt;="&amp;countrylistsize),COUNTIF(countrylistsize,"&lt;="&amp;countrylistsize)+SUM(ISNUMBER(countrylistsize))),ROWS(F$3:F876)+SUM(ISBLANK(countrylistsize))),NOT(countrylistsize="")*IF(ISNUMBER(countrylistsize),COUNTIF(countrylistsize,"&lt;="&amp;countrylistsize),COUNTIF(countrylistsize,"&lt;="&amp;countrylistsize)+SUM(ISNUMBER(countrylistsize))),0)), ""))</f>
        <v/>
      </c>
      <c r="I876" s="70"/>
      <c r="J876" s="67" t="str">
        <f t="array" aca="1" ref="J876" ca="1">IF($I$1&lt;&gt;"y", "", IFERROR(INDEX(admin1listsize,MATCH(SMALL(NOT(admin1listsize="")*IF(ISNUMBER(admin1listsize),COUNTIF(admin1listsize,"&lt;="&amp;admin1listsize),COUNTIF(admin1listsize,"&lt;="&amp;admin1listsize)+SUM(ISNUMBER(admin1listsize))),ROWS(D$3:D876)+SUM(ISBLANK(admin1listsize))),NOT(admin1listsize="")*IF(ISNUMBER(admin1listsize),COUNTIF(admin1listsize,"&lt;="&amp;admin1listsize),COUNTIF(admin1listsize,"&lt;="&amp;admin1listsize)+SUM(ISNUMBER(admin1listsize))),0)), ""))</f>
        <v/>
      </c>
      <c r="K876" s="71"/>
    </row>
    <row r="877" spans="1:11" s="1" customFormat="1" x14ac:dyDescent="0.25">
      <c r="A877" s="93" t="str">
        <f>IF($I$1&lt;&gt;"y", "", IF(ISBLANK(DATA!D878),"",IF(ISBLANK(DATA!K878),"NO DATA",DATA!K878)))</f>
        <v/>
      </c>
      <c r="B877" s="93" t="str">
        <f>IF($I$1&lt;&gt;"y", "",IF(ISBLANK(DATA!D878),"", IF(ISBLANK(DATA!L878),"NO DATA",DATA!L878)))</f>
        <v/>
      </c>
      <c r="C877" s="93" t="str">
        <f t="shared" si="41"/>
        <v/>
      </c>
      <c r="D877" s="93" t="str">
        <f>IF($I$1&lt;&gt;"y", "", IF(C878="", "", IFERROR(LOOKUP(2,1/(COUNTIF($D$2:D876,mergednames)=0),mergednames), "")))</f>
        <v/>
      </c>
      <c r="E877" s="93" t="str">
        <f t="shared" si="40"/>
        <v/>
      </c>
      <c r="F877" s="93" t="str">
        <f>IF($I$1&lt;&gt;"y", "", IF(A878="", "", IFERROR(LOOKUP(2,1/(COUNTIF($F$2:F876,get_country)=0),get_country), "")))</f>
        <v/>
      </c>
      <c r="G877" s="93" t="str">
        <f t="shared" si="39"/>
        <v/>
      </c>
      <c r="H877" s="67" t="str">
        <f t="array" aca="1" ref="H877" ca="1">IF($I$1&lt;&gt;"y", "", IFERROR(INDEX(countrylistsize,MATCH(SMALL(NOT(countrylistsize="")*IF(ISNUMBER(countrylistsize),COUNTIF(countrylistsize,"&lt;="&amp;countrylistsize),COUNTIF(countrylistsize,"&lt;="&amp;countrylistsize)+SUM(ISNUMBER(countrylistsize))),ROWS(F$3:F877)+SUM(ISBLANK(countrylistsize))),NOT(countrylistsize="")*IF(ISNUMBER(countrylistsize),COUNTIF(countrylistsize,"&lt;="&amp;countrylistsize),COUNTIF(countrylistsize,"&lt;="&amp;countrylistsize)+SUM(ISNUMBER(countrylistsize))),0)), ""))</f>
        <v/>
      </c>
      <c r="I877" s="70"/>
      <c r="J877" s="67" t="str">
        <f t="array" aca="1" ref="J877" ca="1">IF($I$1&lt;&gt;"y", "", IFERROR(INDEX(admin1listsize,MATCH(SMALL(NOT(admin1listsize="")*IF(ISNUMBER(admin1listsize),COUNTIF(admin1listsize,"&lt;="&amp;admin1listsize),COUNTIF(admin1listsize,"&lt;="&amp;admin1listsize)+SUM(ISNUMBER(admin1listsize))),ROWS(D$3:D877)+SUM(ISBLANK(admin1listsize))),NOT(admin1listsize="")*IF(ISNUMBER(admin1listsize),COUNTIF(admin1listsize,"&lt;="&amp;admin1listsize),COUNTIF(admin1listsize,"&lt;="&amp;admin1listsize)+SUM(ISNUMBER(admin1listsize))),0)), ""))</f>
        <v/>
      </c>
      <c r="K877" s="71"/>
    </row>
    <row r="878" spans="1:11" s="1" customFormat="1" x14ac:dyDescent="0.25">
      <c r="A878" s="93" t="str">
        <f>IF($I$1&lt;&gt;"y", "", IF(ISBLANK(DATA!D879),"",IF(ISBLANK(DATA!K879),"NO DATA",DATA!K879)))</f>
        <v/>
      </c>
      <c r="B878" s="93" t="str">
        <f>IF($I$1&lt;&gt;"y", "",IF(ISBLANK(DATA!D879),"", IF(ISBLANK(DATA!L879),"NO DATA",DATA!L879)))</f>
        <v/>
      </c>
      <c r="C878" s="93" t="str">
        <f t="shared" si="41"/>
        <v/>
      </c>
      <c r="D878" s="93" t="str">
        <f>IF($I$1&lt;&gt;"y", "", IF(C879="", "", IFERROR(LOOKUP(2,1/(COUNTIF($D$2:D877,mergednames)=0),mergednames), "")))</f>
        <v/>
      </c>
      <c r="E878" s="93" t="str">
        <f t="shared" si="40"/>
        <v/>
      </c>
      <c r="F878" s="93" t="str">
        <f>IF($I$1&lt;&gt;"y", "", IF(A879="", "", IFERROR(LOOKUP(2,1/(COUNTIF($F$2:F877,get_country)=0),get_country), "")))</f>
        <v/>
      </c>
      <c r="G878" s="93" t="str">
        <f t="shared" si="39"/>
        <v/>
      </c>
      <c r="H878" s="67" t="str">
        <f t="array" aca="1" ref="H878" ca="1">IF($I$1&lt;&gt;"y", "", IFERROR(INDEX(countrylistsize,MATCH(SMALL(NOT(countrylistsize="")*IF(ISNUMBER(countrylistsize),COUNTIF(countrylistsize,"&lt;="&amp;countrylistsize),COUNTIF(countrylistsize,"&lt;="&amp;countrylistsize)+SUM(ISNUMBER(countrylistsize))),ROWS(F$3:F878)+SUM(ISBLANK(countrylistsize))),NOT(countrylistsize="")*IF(ISNUMBER(countrylistsize),COUNTIF(countrylistsize,"&lt;="&amp;countrylistsize),COUNTIF(countrylistsize,"&lt;="&amp;countrylistsize)+SUM(ISNUMBER(countrylistsize))),0)), ""))</f>
        <v/>
      </c>
      <c r="I878" s="70"/>
      <c r="J878" s="67" t="str">
        <f t="array" aca="1" ref="J878" ca="1">IF($I$1&lt;&gt;"y", "", IFERROR(INDEX(admin1listsize,MATCH(SMALL(NOT(admin1listsize="")*IF(ISNUMBER(admin1listsize),COUNTIF(admin1listsize,"&lt;="&amp;admin1listsize),COUNTIF(admin1listsize,"&lt;="&amp;admin1listsize)+SUM(ISNUMBER(admin1listsize))),ROWS(D$3:D878)+SUM(ISBLANK(admin1listsize))),NOT(admin1listsize="")*IF(ISNUMBER(admin1listsize),COUNTIF(admin1listsize,"&lt;="&amp;admin1listsize),COUNTIF(admin1listsize,"&lt;="&amp;admin1listsize)+SUM(ISNUMBER(admin1listsize))),0)), ""))</f>
        <v/>
      </c>
      <c r="K878" s="71"/>
    </row>
    <row r="879" spans="1:11" s="1" customFormat="1" x14ac:dyDescent="0.25">
      <c r="A879" s="93" t="str">
        <f>IF($I$1&lt;&gt;"y", "", IF(ISBLANK(DATA!D880),"",IF(ISBLANK(DATA!K880),"NO DATA",DATA!K880)))</f>
        <v/>
      </c>
      <c r="B879" s="93" t="str">
        <f>IF($I$1&lt;&gt;"y", "",IF(ISBLANK(DATA!D880),"", IF(ISBLANK(DATA!L880),"NO DATA",DATA!L880)))</f>
        <v/>
      </c>
      <c r="C879" s="93" t="str">
        <f t="shared" si="41"/>
        <v/>
      </c>
      <c r="D879" s="93" t="str">
        <f>IF($I$1&lt;&gt;"y", "", IF(C880="", "", IFERROR(LOOKUP(2,1/(COUNTIF($D$2:D878,mergednames)=0),mergednames), "")))</f>
        <v/>
      </c>
      <c r="E879" s="93" t="str">
        <f t="shared" si="40"/>
        <v/>
      </c>
      <c r="F879" s="93" t="str">
        <f>IF($I$1&lt;&gt;"y", "", IF(A880="", "", IFERROR(LOOKUP(2,1/(COUNTIF($F$2:F878,get_country)=0),get_country), "")))</f>
        <v/>
      </c>
      <c r="G879" s="93" t="str">
        <f t="shared" si="39"/>
        <v/>
      </c>
      <c r="H879" s="67" t="str">
        <f t="array" aca="1" ref="H879" ca="1">IF($I$1&lt;&gt;"y", "", IFERROR(INDEX(countrylistsize,MATCH(SMALL(NOT(countrylistsize="")*IF(ISNUMBER(countrylistsize),COUNTIF(countrylistsize,"&lt;="&amp;countrylistsize),COUNTIF(countrylistsize,"&lt;="&amp;countrylistsize)+SUM(ISNUMBER(countrylistsize))),ROWS(F$3:F879)+SUM(ISBLANK(countrylistsize))),NOT(countrylistsize="")*IF(ISNUMBER(countrylistsize),COUNTIF(countrylistsize,"&lt;="&amp;countrylistsize),COUNTIF(countrylistsize,"&lt;="&amp;countrylistsize)+SUM(ISNUMBER(countrylistsize))),0)), ""))</f>
        <v/>
      </c>
      <c r="I879" s="70"/>
      <c r="J879" s="67" t="str">
        <f t="array" aca="1" ref="J879" ca="1">IF($I$1&lt;&gt;"y", "", IFERROR(INDEX(admin1listsize,MATCH(SMALL(NOT(admin1listsize="")*IF(ISNUMBER(admin1listsize),COUNTIF(admin1listsize,"&lt;="&amp;admin1listsize),COUNTIF(admin1listsize,"&lt;="&amp;admin1listsize)+SUM(ISNUMBER(admin1listsize))),ROWS(D$3:D879)+SUM(ISBLANK(admin1listsize))),NOT(admin1listsize="")*IF(ISNUMBER(admin1listsize),COUNTIF(admin1listsize,"&lt;="&amp;admin1listsize),COUNTIF(admin1listsize,"&lt;="&amp;admin1listsize)+SUM(ISNUMBER(admin1listsize))),0)), ""))</f>
        <v/>
      </c>
      <c r="K879" s="71"/>
    </row>
    <row r="880" spans="1:11" s="1" customFormat="1" x14ac:dyDescent="0.25">
      <c r="A880" s="93" t="str">
        <f>IF($I$1&lt;&gt;"y", "", IF(ISBLANK(DATA!D881),"",IF(ISBLANK(DATA!K881),"NO DATA",DATA!K881)))</f>
        <v/>
      </c>
      <c r="B880" s="93" t="str">
        <f>IF($I$1&lt;&gt;"y", "",IF(ISBLANK(DATA!D881),"", IF(ISBLANK(DATA!L881),"NO DATA",DATA!L881)))</f>
        <v/>
      </c>
      <c r="C880" s="93" t="str">
        <f t="shared" si="41"/>
        <v/>
      </c>
      <c r="D880" s="93" t="str">
        <f>IF($I$1&lt;&gt;"y", "", IF(C881="", "", IFERROR(LOOKUP(2,1/(COUNTIF($D$2:D879,mergednames)=0),mergednames), "")))</f>
        <v/>
      </c>
      <c r="E880" s="93" t="str">
        <f t="shared" si="40"/>
        <v/>
      </c>
      <c r="F880" s="93" t="str">
        <f>IF($I$1&lt;&gt;"y", "", IF(A881="", "", IFERROR(LOOKUP(2,1/(COUNTIF($F$2:F879,get_country)=0),get_country), "")))</f>
        <v/>
      </c>
      <c r="G880" s="93" t="str">
        <f t="shared" si="39"/>
        <v/>
      </c>
      <c r="H880" s="67" t="str">
        <f t="array" aca="1" ref="H880" ca="1">IF($I$1&lt;&gt;"y", "", IFERROR(INDEX(countrylistsize,MATCH(SMALL(NOT(countrylistsize="")*IF(ISNUMBER(countrylistsize),COUNTIF(countrylistsize,"&lt;="&amp;countrylistsize),COUNTIF(countrylistsize,"&lt;="&amp;countrylistsize)+SUM(ISNUMBER(countrylistsize))),ROWS(F$3:F880)+SUM(ISBLANK(countrylistsize))),NOT(countrylistsize="")*IF(ISNUMBER(countrylistsize),COUNTIF(countrylistsize,"&lt;="&amp;countrylistsize),COUNTIF(countrylistsize,"&lt;="&amp;countrylistsize)+SUM(ISNUMBER(countrylistsize))),0)), ""))</f>
        <v/>
      </c>
      <c r="I880" s="70"/>
      <c r="J880" s="67" t="str">
        <f t="array" aca="1" ref="J880" ca="1">IF($I$1&lt;&gt;"y", "", IFERROR(INDEX(admin1listsize,MATCH(SMALL(NOT(admin1listsize="")*IF(ISNUMBER(admin1listsize),COUNTIF(admin1listsize,"&lt;="&amp;admin1listsize),COUNTIF(admin1listsize,"&lt;="&amp;admin1listsize)+SUM(ISNUMBER(admin1listsize))),ROWS(D$3:D880)+SUM(ISBLANK(admin1listsize))),NOT(admin1listsize="")*IF(ISNUMBER(admin1listsize),COUNTIF(admin1listsize,"&lt;="&amp;admin1listsize),COUNTIF(admin1listsize,"&lt;="&amp;admin1listsize)+SUM(ISNUMBER(admin1listsize))),0)), ""))</f>
        <v/>
      </c>
      <c r="K880" s="71"/>
    </row>
    <row r="881" spans="1:11" s="1" customFormat="1" x14ac:dyDescent="0.25">
      <c r="A881" s="93" t="str">
        <f>IF($I$1&lt;&gt;"y", "", IF(ISBLANK(DATA!D882),"",IF(ISBLANK(DATA!K882),"NO DATA",DATA!K882)))</f>
        <v/>
      </c>
      <c r="B881" s="93" t="str">
        <f>IF($I$1&lt;&gt;"y", "",IF(ISBLANK(DATA!D882),"", IF(ISBLANK(DATA!L882),"NO DATA",DATA!L882)))</f>
        <v/>
      </c>
      <c r="C881" s="93" t="str">
        <f t="shared" si="41"/>
        <v/>
      </c>
      <c r="D881" s="93" t="str">
        <f>IF($I$1&lt;&gt;"y", "", IF(C882="", "", IFERROR(LOOKUP(2,1/(COUNTIF($D$2:D880,mergednames)=0),mergednames), "")))</f>
        <v/>
      </c>
      <c r="E881" s="93" t="str">
        <f t="shared" si="40"/>
        <v/>
      </c>
      <c r="F881" s="93" t="str">
        <f>IF($I$1&lt;&gt;"y", "", IF(A882="", "", IFERROR(LOOKUP(2,1/(COUNTIF($F$2:F880,get_country)=0),get_country), "")))</f>
        <v/>
      </c>
      <c r="G881" s="93" t="str">
        <f t="shared" si="39"/>
        <v/>
      </c>
      <c r="H881" s="67" t="str">
        <f t="array" aca="1" ref="H881" ca="1">IF($I$1&lt;&gt;"y", "", IFERROR(INDEX(countrylistsize,MATCH(SMALL(NOT(countrylistsize="")*IF(ISNUMBER(countrylistsize),COUNTIF(countrylistsize,"&lt;="&amp;countrylistsize),COUNTIF(countrylistsize,"&lt;="&amp;countrylistsize)+SUM(ISNUMBER(countrylistsize))),ROWS(F$3:F881)+SUM(ISBLANK(countrylistsize))),NOT(countrylistsize="")*IF(ISNUMBER(countrylistsize),COUNTIF(countrylistsize,"&lt;="&amp;countrylistsize),COUNTIF(countrylistsize,"&lt;="&amp;countrylistsize)+SUM(ISNUMBER(countrylistsize))),0)), ""))</f>
        <v/>
      </c>
      <c r="I881" s="70"/>
      <c r="J881" s="67" t="str">
        <f t="array" aca="1" ref="J881" ca="1">IF($I$1&lt;&gt;"y", "", IFERROR(INDEX(admin1listsize,MATCH(SMALL(NOT(admin1listsize="")*IF(ISNUMBER(admin1listsize),COUNTIF(admin1listsize,"&lt;="&amp;admin1listsize),COUNTIF(admin1listsize,"&lt;="&amp;admin1listsize)+SUM(ISNUMBER(admin1listsize))),ROWS(D$3:D881)+SUM(ISBLANK(admin1listsize))),NOT(admin1listsize="")*IF(ISNUMBER(admin1listsize),COUNTIF(admin1listsize,"&lt;="&amp;admin1listsize),COUNTIF(admin1listsize,"&lt;="&amp;admin1listsize)+SUM(ISNUMBER(admin1listsize))),0)), ""))</f>
        <v/>
      </c>
      <c r="K881" s="71"/>
    </row>
    <row r="882" spans="1:11" s="1" customFormat="1" x14ac:dyDescent="0.25">
      <c r="A882" s="93" t="str">
        <f>IF($I$1&lt;&gt;"y", "", IF(ISBLANK(DATA!D883),"",IF(ISBLANK(DATA!K883),"NO DATA",DATA!K883)))</f>
        <v/>
      </c>
      <c r="B882" s="93" t="str">
        <f>IF($I$1&lt;&gt;"y", "",IF(ISBLANK(DATA!D883),"", IF(ISBLANK(DATA!L883),"NO DATA",DATA!L883)))</f>
        <v/>
      </c>
      <c r="C882" s="93" t="str">
        <f t="shared" si="41"/>
        <v/>
      </c>
      <c r="D882" s="93" t="str">
        <f>IF($I$1&lt;&gt;"y", "", IF(C883="", "", IFERROR(LOOKUP(2,1/(COUNTIF($D$2:D881,mergednames)=0),mergednames), "")))</f>
        <v/>
      </c>
      <c r="E882" s="93" t="str">
        <f t="shared" si="40"/>
        <v/>
      </c>
      <c r="F882" s="93" t="str">
        <f>IF($I$1&lt;&gt;"y", "", IF(A883="", "", IFERROR(LOOKUP(2,1/(COUNTIF($F$2:F881,get_country)=0),get_country), "")))</f>
        <v/>
      </c>
      <c r="G882" s="93" t="str">
        <f t="shared" si="39"/>
        <v/>
      </c>
      <c r="H882" s="67" t="str">
        <f t="array" aca="1" ref="H882" ca="1">IF($I$1&lt;&gt;"y", "", IFERROR(INDEX(countrylistsize,MATCH(SMALL(NOT(countrylistsize="")*IF(ISNUMBER(countrylistsize),COUNTIF(countrylistsize,"&lt;="&amp;countrylistsize),COUNTIF(countrylistsize,"&lt;="&amp;countrylistsize)+SUM(ISNUMBER(countrylistsize))),ROWS(F$3:F882)+SUM(ISBLANK(countrylistsize))),NOT(countrylistsize="")*IF(ISNUMBER(countrylistsize),COUNTIF(countrylistsize,"&lt;="&amp;countrylistsize),COUNTIF(countrylistsize,"&lt;="&amp;countrylistsize)+SUM(ISNUMBER(countrylistsize))),0)), ""))</f>
        <v/>
      </c>
      <c r="I882" s="70"/>
      <c r="J882" s="67" t="str">
        <f t="array" aca="1" ref="J882" ca="1">IF($I$1&lt;&gt;"y", "", IFERROR(INDEX(admin1listsize,MATCH(SMALL(NOT(admin1listsize="")*IF(ISNUMBER(admin1listsize),COUNTIF(admin1listsize,"&lt;="&amp;admin1listsize),COUNTIF(admin1listsize,"&lt;="&amp;admin1listsize)+SUM(ISNUMBER(admin1listsize))),ROWS(D$3:D882)+SUM(ISBLANK(admin1listsize))),NOT(admin1listsize="")*IF(ISNUMBER(admin1listsize),COUNTIF(admin1listsize,"&lt;="&amp;admin1listsize),COUNTIF(admin1listsize,"&lt;="&amp;admin1listsize)+SUM(ISNUMBER(admin1listsize))),0)), ""))</f>
        <v/>
      </c>
      <c r="K882" s="71"/>
    </row>
    <row r="883" spans="1:11" s="1" customFormat="1" x14ac:dyDescent="0.25">
      <c r="A883" s="93" t="str">
        <f>IF($I$1&lt;&gt;"y", "", IF(ISBLANK(DATA!D884),"",IF(ISBLANK(DATA!K884),"NO DATA",DATA!K884)))</f>
        <v/>
      </c>
      <c r="B883" s="93" t="str">
        <f>IF($I$1&lt;&gt;"y", "",IF(ISBLANK(DATA!D884),"", IF(ISBLANK(DATA!L884),"NO DATA",DATA!L884)))</f>
        <v/>
      </c>
      <c r="C883" s="93" t="str">
        <f t="shared" si="41"/>
        <v/>
      </c>
      <c r="D883" s="93" t="str">
        <f>IF($I$1&lt;&gt;"y", "", IF(C884="", "", IFERROR(LOOKUP(2,1/(COUNTIF($D$2:D882,mergednames)=0),mergednames), "")))</f>
        <v/>
      </c>
      <c r="E883" s="93" t="str">
        <f t="shared" si="40"/>
        <v/>
      </c>
      <c r="F883" s="93" t="str">
        <f>IF($I$1&lt;&gt;"y", "", IF(A884="", "", IFERROR(LOOKUP(2,1/(COUNTIF($F$2:F882,get_country)=0),get_country), "")))</f>
        <v/>
      </c>
      <c r="G883" s="93" t="str">
        <f t="shared" si="39"/>
        <v/>
      </c>
      <c r="H883" s="67" t="str">
        <f t="array" aca="1" ref="H883" ca="1">IF($I$1&lt;&gt;"y", "", IFERROR(INDEX(countrylistsize,MATCH(SMALL(NOT(countrylistsize="")*IF(ISNUMBER(countrylistsize),COUNTIF(countrylistsize,"&lt;="&amp;countrylistsize),COUNTIF(countrylistsize,"&lt;="&amp;countrylistsize)+SUM(ISNUMBER(countrylistsize))),ROWS(F$3:F883)+SUM(ISBLANK(countrylistsize))),NOT(countrylistsize="")*IF(ISNUMBER(countrylistsize),COUNTIF(countrylistsize,"&lt;="&amp;countrylistsize),COUNTIF(countrylistsize,"&lt;="&amp;countrylistsize)+SUM(ISNUMBER(countrylistsize))),0)), ""))</f>
        <v/>
      </c>
      <c r="I883" s="70"/>
      <c r="J883" s="67" t="str">
        <f t="array" aca="1" ref="J883" ca="1">IF($I$1&lt;&gt;"y", "", IFERROR(INDEX(admin1listsize,MATCH(SMALL(NOT(admin1listsize="")*IF(ISNUMBER(admin1listsize),COUNTIF(admin1listsize,"&lt;="&amp;admin1listsize),COUNTIF(admin1listsize,"&lt;="&amp;admin1listsize)+SUM(ISNUMBER(admin1listsize))),ROWS(D$3:D883)+SUM(ISBLANK(admin1listsize))),NOT(admin1listsize="")*IF(ISNUMBER(admin1listsize),COUNTIF(admin1listsize,"&lt;="&amp;admin1listsize),COUNTIF(admin1listsize,"&lt;="&amp;admin1listsize)+SUM(ISNUMBER(admin1listsize))),0)), ""))</f>
        <v/>
      </c>
      <c r="K883" s="71"/>
    </row>
    <row r="884" spans="1:11" s="1" customFormat="1" x14ac:dyDescent="0.25">
      <c r="A884" s="93" t="str">
        <f>IF($I$1&lt;&gt;"y", "", IF(ISBLANK(DATA!D885),"",IF(ISBLANK(DATA!K885),"NO DATA",DATA!K885)))</f>
        <v/>
      </c>
      <c r="B884" s="93" t="str">
        <f>IF($I$1&lt;&gt;"y", "",IF(ISBLANK(DATA!D885),"", IF(ISBLANK(DATA!L885),"NO DATA",DATA!L885)))</f>
        <v/>
      </c>
      <c r="C884" s="93" t="str">
        <f t="shared" si="41"/>
        <v/>
      </c>
      <c r="D884" s="93" t="str">
        <f>IF($I$1&lt;&gt;"y", "", IF(C885="", "", IFERROR(LOOKUP(2,1/(COUNTIF($D$2:D883,mergednames)=0),mergednames), "")))</f>
        <v/>
      </c>
      <c r="E884" s="93" t="str">
        <f t="shared" si="40"/>
        <v/>
      </c>
      <c r="F884" s="93" t="str">
        <f>IF($I$1&lt;&gt;"y", "", IF(A885="", "", IFERROR(LOOKUP(2,1/(COUNTIF($F$2:F883,get_country)=0),get_country), "")))</f>
        <v/>
      </c>
      <c r="G884" s="93" t="str">
        <f t="shared" si="39"/>
        <v/>
      </c>
      <c r="H884" s="67" t="str">
        <f t="array" aca="1" ref="H884" ca="1">IF($I$1&lt;&gt;"y", "", IFERROR(INDEX(countrylistsize,MATCH(SMALL(NOT(countrylistsize="")*IF(ISNUMBER(countrylistsize),COUNTIF(countrylistsize,"&lt;="&amp;countrylistsize),COUNTIF(countrylistsize,"&lt;="&amp;countrylistsize)+SUM(ISNUMBER(countrylistsize))),ROWS(F$3:F884)+SUM(ISBLANK(countrylistsize))),NOT(countrylistsize="")*IF(ISNUMBER(countrylistsize),COUNTIF(countrylistsize,"&lt;="&amp;countrylistsize),COUNTIF(countrylistsize,"&lt;="&amp;countrylistsize)+SUM(ISNUMBER(countrylistsize))),0)), ""))</f>
        <v/>
      </c>
      <c r="I884" s="70"/>
      <c r="J884" s="67" t="str">
        <f t="array" aca="1" ref="J884" ca="1">IF($I$1&lt;&gt;"y", "", IFERROR(INDEX(admin1listsize,MATCH(SMALL(NOT(admin1listsize="")*IF(ISNUMBER(admin1listsize),COUNTIF(admin1listsize,"&lt;="&amp;admin1listsize),COUNTIF(admin1listsize,"&lt;="&amp;admin1listsize)+SUM(ISNUMBER(admin1listsize))),ROWS(D$3:D884)+SUM(ISBLANK(admin1listsize))),NOT(admin1listsize="")*IF(ISNUMBER(admin1listsize),COUNTIF(admin1listsize,"&lt;="&amp;admin1listsize),COUNTIF(admin1listsize,"&lt;="&amp;admin1listsize)+SUM(ISNUMBER(admin1listsize))),0)), ""))</f>
        <v/>
      </c>
      <c r="K884" s="71"/>
    </row>
    <row r="885" spans="1:11" s="1" customFormat="1" x14ac:dyDescent="0.25">
      <c r="A885" s="93" t="str">
        <f>IF($I$1&lt;&gt;"y", "", IF(ISBLANK(DATA!D886),"",IF(ISBLANK(DATA!K886),"NO DATA",DATA!K886)))</f>
        <v/>
      </c>
      <c r="B885" s="93" t="str">
        <f>IF($I$1&lt;&gt;"y", "",IF(ISBLANK(DATA!D886),"", IF(ISBLANK(DATA!L886),"NO DATA",DATA!L886)))</f>
        <v/>
      </c>
      <c r="C885" s="93" t="str">
        <f t="shared" si="41"/>
        <v/>
      </c>
      <c r="D885" s="93" t="str">
        <f>IF($I$1&lt;&gt;"y", "", IF(C886="", "", IFERROR(LOOKUP(2,1/(COUNTIF($D$2:D884,mergednames)=0),mergednames), "")))</f>
        <v/>
      </c>
      <c r="E885" s="93" t="str">
        <f t="shared" si="40"/>
        <v/>
      </c>
      <c r="F885" s="93" t="str">
        <f>IF($I$1&lt;&gt;"y", "", IF(A886="", "", IFERROR(LOOKUP(2,1/(COUNTIF($F$2:F884,get_country)=0),get_country), "")))</f>
        <v/>
      </c>
      <c r="G885" s="93" t="str">
        <f t="shared" si="39"/>
        <v/>
      </c>
      <c r="H885" s="67" t="str">
        <f t="array" aca="1" ref="H885" ca="1">IF($I$1&lt;&gt;"y", "", IFERROR(INDEX(countrylistsize,MATCH(SMALL(NOT(countrylistsize="")*IF(ISNUMBER(countrylistsize),COUNTIF(countrylistsize,"&lt;="&amp;countrylistsize),COUNTIF(countrylistsize,"&lt;="&amp;countrylistsize)+SUM(ISNUMBER(countrylistsize))),ROWS(F$3:F885)+SUM(ISBLANK(countrylistsize))),NOT(countrylistsize="")*IF(ISNUMBER(countrylistsize),COUNTIF(countrylistsize,"&lt;="&amp;countrylistsize),COUNTIF(countrylistsize,"&lt;="&amp;countrylistsize)+SUM(ISNUMBER(countrylistsize))),0)), ""))</f>
        <v/>
      </c>
      <c r="I885" s="70"/>
      <c r="J885" s="67" t="str">
        <f t="array" aca="1" ref="J885" ca="1">IF($I$1&lt;&gt;"y", "", IFERROR(INDEX(admin1listsize,MATCH(SMALL(NOT(admin1listsize="")*IF(ISNUMBER(admin1listsize),COUNTIF(admin1listsize,"&lt;="&amp;admin1listsize),COUNTIF(admin1listsize,"&lt;="&amp;admin1listsize)+SUM(ISNUMBER(admin1listsize))),ROWS(D$3:D885)+SUM(ISBLANK(admin1listsize))),NOT(admin1listsize="")*IF(ISNUMBER(admin1listsize),COUNTIF(admin1listsize,"&lt;="&amp;admin1listsize),COUNTIF(admin1listsize,"&lt;="&amp;admin1listsize)+SUM(ISNUMBER(admin1listsize))),0)), ""))</f>
        <v/>
      </c>
      <c r="K885" s="71"/>
    </row>
    <row r="886" spans="1:11" s="1" customFormat="1" x14ac:dyDescent="0.25">
      <c r="A886" s="93" t="str">
        <f>IF($I$1&lt;&gt;"y", "", IF(ISBLANK(DATA!D887),"",IF(ISBLANK(DATA!K887),"NO DATA",DATA!K887)))</f>
        <v/>
      </c>
      <c r="B886" s="93" t="str">
        <f>IF($I$1&lt;&gt;"y", "",IF(ISBLANK(DATA!D887),"", IF(ISBLANK(DATA!L887),"NO DATA",DATA!L887)))</f>
        <v/>
      </c>
      <c r="C886" s="93" t="str">
        <f t="shared" si="41"/>
        <v/>
      </c>
      <c r="D886" s="93" t="str">
        <f>IF($I$1&lt;&gt;"y", "", IF(C887="", "", IFERROR(LOOKUP(2,1/(COUNTIF($D$2:D885,mergednames)=0),mergednames), "")))</f>
        <v/>
      </c>
      <c r="E886" s="93" t="str">
        <f t="shared" si="40"/>
        <v/>
      </c>
      <c r="F886" s="93" t="str">
        <f>IF($I$1&lt;&gt;"y", "", IF(A887="", "", IFERROR(LOOKUP(2,1/(COUNTIF($F$2:F885,get_country)=0),get_country), "")))</f>
        <v/>
      </c>
      <c r="G886" s="93" t="str">
        <f t="shared" si="39"/>
        <v/>
      </c>
      <c r="H886" s="67" t="str">
        <f t="array" aca="1" ref="H886" ca="1">IF($I$1&lt;&gt;"y", "", IFERROR(INDEX(countrylistsize,MATCH(SMALL(NOT(countrylistsize="")*IF(ISNUMBER(countrylistsize),COUNTIF(countrylistsize,"&lt;="&amp;countrylistsize),COUNTIF(countrylistsize,"&lt;="&amp;countrylistsize)+SUM(ISNUMBER(countrylistsize))),ROWS(F$3:F886)+SUM(ISBLANK(countrylistsize))),NOT(countrylistsize="")*IF(ISNUMBER(countrylistsize),COUNTIF(countrylistsize,"&lt;="&amp;countrylistsize),COUNTIF(countrylistsize,"&lt;="&amp;countrylistsize)+SUM(ISNUMBER(countrylistsize))),0)), ""))</f>
        <v/>
      </c>
      <c r="I886" s="70"/>
      <c r="J886" s="67" t="str">
        <f t="array" aca="1" ref="J886" ca="1">IF($I$1&lt;&gt;"y", "", IFERROR(INDEX(admin1listsize,MATCH(SMALL(NOT(admin1listsize="")*IF(ISNUMBER(admin1listsize),COUNTIF(admin1listsize,"&lt;="&amp;admin1listsize),COUNTIF(admin1listsize,"&lt;="&amp;admin1listsize)+SUM(ISNUMBER(admin1listsize))),ROWS(D$3:D886)+SUM(ISBLANK(admin1listsize))),NOT(admin1listsize="")*IF(ISNUMBER(admin1listsize),COUNTIF(admin1listsize,"&lt;="&amp;admin1listsize),COUNTIF(admin1listsize,"&lt;="&amp;admin1listsize)+SUM(ISNUMBER(admin1listsize))),0)), ""))</f>
        <v/>
      </c>
      <c r="K886" s="71"/>
    </row>
    <row r="887" spans="1:11" s="1" customFormat="1" x14ac:dyDescent="0.25">
      <c r="A887" s="93" t="str">
        <f>IF($I$1&lt;&gt;"y", "", IF(ISBLANK(DATA!D888),"",IF(ISBLANK(DATA!K888),"NO DATA",DATA!K888)))</f>
        <v/>
      </c>
      <c r="B887" s="93" t="str">
        <f>IF($I$1&lt;&gt;"y", "",IF(ISBLANK(DATA!D888),"", IF(ISBLANK(DATA!L888),"NO DATA",DATA!L888)))</f>
        <v/>
      </c>
      <c r="C887" s="93" t="str">
        <f t="shared" si="41"/>
        <v/>
      </c>
      <c r="D887" s="93" t="str">
        <f>IF($I$1&lt;&gt;"y", "", IF(C888="", "", IFERROR(LOOKUP(2,1/(COUNTIF($D$2:D886,mergednames)=0),mergednames), "")))</f>
        <v/>
      </c>
      <c r="E887" s="93" t="str">
        <f t="shared" si="40"/>
        <v/>
      </c>
      <c r="F887" s="93" t="str">
        <f>IF($I$1&lt;&gt;"y", "", IF(A888="", "", IFERROR(LOOKUP(2,1/(COUNTIF($F$2:F886,get_country)=0),get_country), "")))</f>
        <v/>
      </c>
      <c r="G887" s="93" t="str">
        <f t="shared" si="39"/>
        <v/>
      </c>
      <c r="H887" s="67" t="str">
        <f t="array" aca="1" ref="H887" ca="1">IF($I$1&lt;&gt;"y", "", IFERROR(INDEX(countrylistsize,MATCH(SMALL(NOT(countrylistsize="")*IF(ISNUMBER(countrylistsize),COUNTIF(countrylistsize,"&lt;="&amp;countrylistsize),COUNTIF(countrylistsize,"&lt;="&amp;countrylistsize)+SUM(ISNUMBER(countrylistsize))),ROWS(F$3:F887)+SUM(ISBLANK(countrylistsize))),NOT(countrylistsize="")*IF(ISNUMBER(countrylistsize),COUNTIF(countrylistsize,"&lt;="&amp;countrylistsize),COUNTIF(countrylistsize,"&lt;="&amp;countrylistsize)+SUM(ISNUMBER(countrylistsize))),0)), ""))</f>
        <v/>
      </c>
      <c r="I887" s="70"/>
      <c r="J887" s="67" t="str">
        <f t="array" aca="1" ref="J887" ca="1">IF($I$1&lt;&gt;"y", "", IFERROR(INDEX(admin1listsize,MATCH(SMALL(NOT(admin1listsize="")*IF(ISNUMBER(admin1listsize),COUNTIF(admin1listsize,"&lt;="&amp;admin1listsize),COUNTIF(admin1listsize,"&lt;="&amp;admin1listsize)+SUM(ISNUMBER(admin1listsize))),ROWS(D$3:D887)+SUM(ISBLANK(admin1listsize))),NOT(admin1listsize="")*IF(ISNUMBER(admin1listsize),COUNTIF(admin1listsize,"&lt;="&amp;admin1listsize),COUNTIF(admin1listsize,"&lt;="&amp;admin1listsize)+SUM(ISNUMBER(admin1listsize))),0)), ""))</f>
        <v/>
      </c>
      <c r="K887" s="71"/>
    </row>
    <row r="888" spans="1:11" s="1" customFormat="1" x14ac:dyDescent="0.25">
      <c r="A888" s="93" t="str">
        <f>IF($I$1&lt;&gt;"y", "", IF(ISBLANK(DATA!D889),"",IF(ISBLANK(DATA!K889),"NO DATA",DATA!K889)))</f>
        <v/>
      </c>
      <c r="B888" s="93" t="str">
        <f>IF($I$1&lt;&gt;"y", "",IF(ISBLANK(DATA!D889),"", IF(ISBLANK(DATA!L889),"NO DATA",DATA!L889)))</f>
        <v/>
      </c>
      <c r="C888" s="93" t="str">
        <f t="shared" si="41"/>
        <v/>
      </c>
      <c r="D888" s="93" t="str">
        <f>IF($I$1&lt;&gt;"y", "", IF(C889="", "", IFERROR(LOOKUP(2,1/(COUNTIF($D$2:D887,mergednames)=0),mergednames), "")))</f>
        <v/>
      </c>
      <c r="E888" s="93" t="str">
        <f t="shared" si="40"/>
        <v/>
      </c>
      <c r="F888" s="93" t="str">
        <f>IF($I$1&lt;&gt;"y", "", IF(A889="", "", IFERROR(LOOKUP(2,1/(COUNTIF($F$2:F887,get_country)=0),get_country), "")))</f>
        <v/>
      </c>
      <c r="G888" s="93" t="str">
        <f t="shared" si="39"/>
        <v/>
      </c>
      <c r="H888" s="67" t="str">
        <f t="array" aca="1" ref="H888" ca="1">IF($I$1&lt;&gt;"y", "", IFERROR(INDEX(countrylistsize,MATCH(SMALL(NOT(countrylistsize="")*IF(ISNUMBER(countrylistsize),COUNTIF(countrylistsize,"&lt;="&amp;countrylistsize),COUNTIF(countrylistsize,"&lt;="&amp;countrylistsize)+SUM(ISNUMBER(countrylistsize))),ROWS(F$3:F888)+SUM(ISBLANK(countrylistsize))),NOT(countrylistsize="")*IF(ISNUMBER(countrylistsize),COUNTIF(countrylistsize,"&lt;="&amp;countrylistsize),COUNTIF(countrylistsize,"&lt;="&amp;countrylistsize)+SUM(ISNUMBER(countrylistsize))),0)), ""))</f>
        <v/>
      </c>
      <c r="I888" s="70"/>
      <c r="J888" s="67" t="str">
        <f t="array" aca="1" ref="J888" ca="1">IF($I$1&lt;&gt;"y", "", IFERROR(INDEX(admin1listsize,MATCH(SMALL(NOT(admin1listsize="")*IF(ISNUMBER(admin1listsize),COUNTIF(admin1listsize,"&lt;="&amp;admin1listsize),COUNTIF(admin1listsize,"&lt;="&amp;admin1listsize)+SUM(ISNUMBER(admin1listsize))),ROWS(D$3:D888)+SUM(ISBLANK(admin1listsize))),NOT(admin1listsize="")*IF(ISNUMBER(admin1listsize),COUNTIF(admin1listsize,"&lt;="&amp;admin1listsize),COUNTIF(admin1listsize,"&lt;="&amp;admin1listsize)+SUM(ISNUMBER(admin1listsize))),0)), ""))</f>
        <v/>
      </c>
      <c r="K888" s="71"/>
    </row>
    <row r="889" spans="1:11" s="1" customFormat="1" x14ac:dyDescent="0.25">
      <c r="A889" s="93" t="str">
        <f>IF($I$1&lt;&gt;"y", "", IF(ISBLANK(DATA!D890),"",IF(ISBLANK(DATA!K890),"NO DATA",DATA!K890)))</f>
        <v/>
      </c>
      <c r="B889" s="93" t="str">
        <f>IF($I$1&lt;&gt;"y", "",IF(ISBLANK(DATA!D890),"", IF(ISBLANK(DATA!L890),"NO DATA",DATA!L890)))</f>
        <v/>
      </c>
      <c r="C889" s="93" t="str">
        <f t="shared" si="41"/>
        <v/>
      </c>
      <c r="D889" s="93" t="str">
        <f>IF($I$1&lt;&gt;"y", "", IF(C890="", "", IFERROR(LOOKUP(2,1/(COUNTIF($D$2:D888,mergednames)=0),mergednames), "")))</f>
        <v/>
      </c>
      <c r="E889" s="93" t="str">
        <f t="shared" si="40"/>
        <v/>
      </c>
      <c r="F889" s="93" t="str">
        <f>IF($I$1&lt;&gt;"y", "", IF(A890="", "", IFERROR(LOOKUP(2,1/(COUNTIF($F$2:F888,get_country)=0),get_country), "")))</f>
        <v/>
      </c>
      <c r="G889" s="93" t="str">
        <f t="shared" si="39"/>
        <v/>
      </c>
      <c r="H889" s="67" t="str">
        <f t="array" aca="1" ref="H889" ca="1">IF($I$1&lt;&gt;"y", "", IFERROR(INDEX(countrylistsize,MATCH(SMALL(NOT(countrylistsize="")*IF(ISNUMBER(countrylistsize),COUNTIF(countrylistsize,"&lt;="&amp;countrylistsize),COUNTIF(countrylistsize,"&lt;="&amp;countrylistsize)+SUM(ISNUMBER(countrylistsize))),ROWS(F$3:F889)+SUM(ISBLANK(countrylistsize))),NOT(countrylistsize="")*IF(ISNUMBER(countrylistsize),COUNTIF(countrylistsize,"&lt;="&amp;countrylistsize),COUNTIF(countrylistsize,"&lt;="&amp;countrylistsize)+SUM(ISNUMBER(countrylistsize))),0)), ""))</f>
        <v/>
      </c>
      <c r="I889" s="70"/>
      <c r="J889" s="67" t="str">
        <f t="array" aca="1" ref="J889" ca="1">IF($I$1&lt;&gt;"y", "", IFERROR(INDEX(admin1listsize,MATCH(SMALL(NOT(admin1listsize="")*IF(ISNUMBER(admin1listsize),COUNTIF(admin1listsize,"&lt;="&amp;admin1listsize),COUNTIF(admin1listsize,"&lt;="&amp;admin1listsize)+SUM(ISNUMBER(admin1listsize))),ROWS(D$3:D889)+SUM(ISBLANK(admin1listsize))),NOT(admin1listsize="")*IF(ISNUMBER(admin1listsize),COUNTIF(admin1listsize,"&lt;="&amp;admin1listsize),COUNTIF(admin1listsize,"&lt;="&amp;admin1listsize)+SUM(ISNUMBER(admin1listsize))),0)), ""))</f>
        <v/>
      </c>
      <c r="K889" s="71"/>
    </row>
    <row r="890" spans="1:11" s="1" customFormat="1" x14ac:dyDescent="0.25">
      <c r="A890" s="93" t="str">
        <f>IF($I$1&lt;&gt;"y", "", IF(ISBLANK(DATA!D891),"",IF(ISBLANK(DATA!K891),"NO DATA",DATA!K891)))</f>
        <v/>
      </c>
      <c r="B890" s="93" t="str">
        <f>IF($I$1&lt;&gt;"y", "",IF(ISBLANK(DATA!D891),"", IF(ISBLANK(DATA!L891),"NO DATA",DATA!L891)))</f>
        <v/>
      </c>
      <c r="C890" s="93" t="str">
        <f t="shared" si="41"/>
        <v/>
      </c>
      <c r="D890" s="93" t="str">
        <f>IF($I$1&lt;&gt;"y", "", IF(C891="", "", IFERROR(LOOKUP(2,1/(COUNTIF($D$2:D889,mergednames)=0),mergednames), "")))</f>
        <v/>
      </c>
      <c r="E890" s="93" t="str">
        <f t="shared" si="40"/>
        <v/>
      </c>
      <c r="F890" s="93" t="str">
        <f>IF($I$1&lt;&gt;"y", "", IF(A891="", "", IFERROR(LOOKUP(2,1/(COUNTIF($F$2:F889,get_country)=0),get_country), "")))</f>
        <v/>
      </c>
      <c r="G890" s="93" t="str">
        <f t="shared" si="39"/>
        <v/>
      </c>
      <c r="H890" s="67" t="str">
        <f t="array" aca="1" ref="H890" ca="1">IF($I$1&lt;&gt;"y", "", IFERROR(INDEX(countrylistsize,MATCH(SMALL(NOT(countrylistsize="")*IF(ISNUMBER(countrylistsize),COUNTIF(countrylistsize,"&lt;="&amp;countrylistsize),COUNTIF(countrylistsize,"&lt;="&amp;countrylistsize)+SUM(ISNUMBER(countrylistsize))),ROWS(F$3:F890)+SUM(ISBLANK(countrylistsize))),NOT(countrylistsize="")*IF(ISNUMBER(countrylistsize),COUNTIF(countrylistsize,"&lt;="&amp;countrylistsize),COUNTIF(countrylistsize,"&lt;="&amp;countrylistsize)+SUM(ISNUMBER(countrylistsize))),0)), ""))</f>
        <v/>
      </c>
      <c r="I890" s="70"/>
      <c r="J890" s="67" t="str">
        <f t="array" aca="1" ref="J890" ca="1">IF($I$1&lt;&gt;"y", "", IFERROR(INDEX(admin1listsize,MATCH(SMALL(NOT(admin1listsize="")*IF(ISNUMBER(admin1listsize),COUNTIF(admin1listsize,"&lt;="&amp;admin1listsize),COUNTIF(admin1listsize,"&lt;="&amp;admin1listsize)+SUM(ISNUMBER(admin1listsize))),ROWS(D$3:D890)+SUM(ISBLANK(admin1listsize))),NOT(admin1listsize="")*IF(ISNUMBER(admin1listsize),COUNTIF(admin1listsize,"&lt;="&amp;admin1listsize),COUNTIF(admin1listsize,"&lt;="&amp;admin1listsize)+SUM(ISNUMBER(admin1listsize))),0)), ""))</f>
        <v/>
      </c>
      <c r="K890" s="71"/>
    </row>
    <row r="891" spans="1:11" s="1" customFormat="1" x14ac:dyDescent="0.25">
      <c r="A891" s="93" t="str">
        <f>IF($I$1&lt;&gt;"y", "", IF(ISBLANK(DATA!D892),"",IF(ISBLANK(DATA!K892),"NO DATA",DATA!K892)))</f>
        <v/>
      </c>
      <c r="B891" s="93" t="str">
        <f>IF($I$1&lt;&gt;"y", "",IF(ISBLANK(DATA!D892),"", IF(ISBLANK(DATA!L892),"NO DATA",DATA!L892)))</f>
        <v/>
      </c>
      <c r="C891" s="93" t="str">
        <f t="shared" si="41"/>
        <v/>
      </c>
      <c r="D891" s="93" t="str">
        <f>IF($I$1&lt;&gt;"y", "", IF(C892="", "", IFERROR(LOOKUP(2,1/(COUNTIF($D$2:D890,mergednames)=0),mergednames), "")))</f>
        <v/>
      </c>
      <c r="E891" s="93" t="str">
        <f t="shared" si="40"/>
        <v/>
      </c>
      <c r="F891" s="93" t="str">
        <f>IF($I$1&lt;&gt;"y", "", IF(A892="", "", IFERROR(LOOKUP(2,1/(COUNTIF($F$2:F890,get_country)=0),get_country), "")))</f>
        <v/>
      </c>
      <c r="G891" s="93" t="str">
        <f t="shared" si="39"/>
        <v/>
      </c>
      <c r="H891" s="67" t="str">
        <f t="array" aca="1" ref="H891" ca="1">IF($I$1&lt;&gt;"y", "", IFERROR(INDEX(countrylistsize,MATCH(SMALL(NOT(countrylistsize="")*IF(ISNUMBER(countrylistsize),COUNTIF(countrylistsize,"&lt;="&amp;countrylistsize),COUNTIF(countrylistsize,"&lt;="&amp;countrylistsize)+SUM(ISNUMBER(countrylistsize))),ROWS(F$3:F891)+SUM(ISBLANK(countrylistsize))),NOT(countrylistsize="")*IF(ISNUMBER(countrylistsize),COUNTIF(countrylistsize,"&lt;="&amp;countrylistsize),COUNTIF(countrylistsize,"&lt;="&amp;countrylistsize)+SUM(ISNUMBER(countrylistsize))),0)), ""))</f>
        <v/>
      </c>
      <c r="I891" s="70"/>
      <c r="J891" s="67" t="str">
        <f t="array" aca="1" ref="J891" ca="1">IF($I$1&lt;&gt;"y", "", IFERROR(INDEX(admin1listsize,MATCH(SMALL(NOT(admin1listsize="")*IF(ISNUMBER(admin1listsize),COUNTIF(admin1listsize,"&lt;="&amp;admin1listsize),COUNTIF(admin1listsize,"&lt;="&amp;admin1listsize)+SUM(ISNUMBER(admin1listsize))),ROWS(D$3:D891)+SUM(ISBLANK(admin1listsize))),NOT(admin1listsize="")*IF(ISNUMBER(admin1listsize),COUNTIF(admin1listsize,"&lt;="&amp;admin1listsize),COUNTIF(admin1listsize,"&lt;="&amp;admin1listsize)+SUM(ISNUMBER(admin1listsize))),0)), ""))</f>
        <v/>
      </c>
      <c r="K891" s="71"/>
    </row>
    <row r="892" spans="1:11" s="1" customFormat="1" x14ac:dyDescent="0.25">
      <c r="A892" s="93" t="str">
        <f>IF($I$1&lt;&gt;"y", "", IF(ISBLANK(DATA!D893),"",IF(ISBLANK(DATA!K893),"NO DATA",DATA!K893)))</f>
        <v/>
      </c>
      <c r="B892" s="93" t="str">
        <f>IF($I$1&lt;&gt;"y", "",IF(ISBLANK(DATA!D893),"", IF(ISBLANK(DATA!L893),"NO DATA",DATA!L893)))</f>
        <v/>
      </c>
      <c r="C892" s="93" t="str">
        <f t="shared" si="41"/>
        <v/>
      </c>
      <c r="D892" s="93" t="str">
        <f>IF($I$1&lt;&gt;"y", "", IF(C893="", "", IFERROR(LOOKUP(2,1/(COUNTIF($D$2:D891,mergednames)=0),mergednames), "")))</f>
        <v/>
      </c>
      <c r="E892" s="93" t="str">
        <f t="shared" si="40"/>
        <v/>
      </c>
      <c r="F892" s="93" t="str">
        <f>IF($I$1&lt;&gt;"y", "", IF(A893="", "", IFERROR(LOOKUP(2,1/(COUNTIF($F$2:F891,get_country)=0),get_country), "")))</f>
        <v/>
      </c>
      <c r="G892" s="93" t="str">
        <f t="shared" si="39"/>
        <v/>
      </c>
      <c r="H892" s="67" t="str">
        <f t="array" aca="1" ref="H892" ca="1">IF($I$1&lt;&gt;"y", "", IFERROR(INDEX(countrylistsize,MATCH(SMALL(NOT(countrylistsize="")*IF(ISNUMBER(countrylistsize),COUNTIF(countrylistsize,"&lt;="&amp;countrylistsize),COUNTIF(countrylistsize,"&lt;="&amp;countrylistsize)+SUM(ISNUMBER(countrylistsize))),ROWS(F$3:F892)+SUM(ISBLANK(countrylistsize))),NOT(countrylistsize="")*IF(ISNUMBER(countrylistsize),COUNTIF(countrylistsize,"&lt;="&amp;countrylistsize),COUNTIF(countrylistsize,"&lt;="&amp;countrylistsize)+SUM(ISNUMBER(countrylistsize))),0)), ""))</f>
        <v/>
      </c>
      <c r="I892" s="70"/>
      <c r="J892" s="67" t="str">
        <f t="array" aca="1" ref="J892" ca="1">IF($I$1&lt;&gt;"y", "", IFERROR(INDEX(admin1listsize,MATCH(SMALL(NOT(admin1listsize="")*IF(ISNUMBER(admin1listsize),COUNTIF(admin1listsize,"&lt;="&amp;admin1listsize),COUNTIF(admin1listsize,"&lt;="&amp;admin1listsize)+SUM(ISNUMBER(admin1listsize))),ROWS(D$3:D892)+SUM(ISBLANK(admin1listsize))),NOT(admin1listsize="")*IF(ISNUMBER(admin1listsize),COUNTIF(admin1listsize,"&lt;="&amp;admin1listsize),COUNTIF(admin1listsize,"&lt;="&amp;admin1listsize)+SUM(ISNUMBER(admin1listsize))),0)), ""))</f>
        <v/>
      </c>
      <c r="K892" s="71"/>
    </row>
    <row r="893" spans="1:11" s="1" customFormat="1" x14ac:dyDescent="0.25">
      <c r="A893" s="93" t="str">
        <f>IF($I$1&lt;&gt;"y", "", IF(ISBLANK(DATA!D894),"",IF(ISBLANK(DATA!K894),"NO DATA",DATA!K894)))</f>
        <v/>
      </c>
      <c r="B893" s="93" t="str">
        <f>IF($I$1&lt;&gt;"y", "",IF(ISBLANK(DATA!D894),"", IF(ISBLANK(DATA!L894),"NO DATA",DATA!L894)))</f>
        <v/>
      </c>
      <c r="C893" s="93" t="str">
        <f t="shared" si="41"/>
        <v/>
      </c>
      <c r="D893" s="93" t="str">
        <f>IF($I$1&lt;&gt;"y", "", IF(C894="", "", IFERROR(LOOKUP(2,1/(COUNTIF($D$2:D892,mergednames)=0),mergednames), "")))</f>
        <v/>
      </c>
      <c r="E893" s="93" t="str">
        <f t="shared" si="40"/>
        <v/>
      </c>
      <c r="F893" s="93" t="str">
        <f>IF($I$1&lt;&gt;"y", "", IF(A894="", "", IFERROR(LOOKUP(2,1/(COUNTIF($F$2:F892,get_country)=0),get_country), "")))</f>
        <v/>
      </c>
      <c r="G893" s="93" t="str">
        <f t="shared" si="39"/>
        <v/>
      </c>
      <c r="H893" s="67" t="str">
        <f t="array" aca="1" ref="H893" ca="1">IF($I$1&lt;&gt;"y", "", IFERROR(INDEX(countrylistsize,MATCH(SMALL(NOT(countrylistsize="")*IF(ISNUMBER(countrylistsize),COUNTIF(countrylistsize,"&lt;="&amp;countrylistsize),COUNTIF(countrylistsize,"&lt;="&amp;countrylistsize)+SUM(ISNUMBER(countrylistsize))),ROWS(F$3:F893)+SUM(ISBLANK(countrylistsize))),NOT(countrylistsize="")*IF(ISNUMBER(countrylistsize),COUNTIF(countrylistsize,"&lt;="&amp;countrylistsize),COUNTIF(countrylistsize,"&lt;="&amp;countrylistsize)+SUM(ISNUMBER(countrylistsize))),0)), ""))</f>
        <v/>
      </c>
      <c r="I893" s="70"/>
      <c r="J893" s="67" t="str">
        <f t="array" aca="1" ref="J893" ca="1">IF($I$1&lt;&gt;"y", "", IFERROR(INDEX(admin1listsize,MATCH(SMALL(NOT(admin1listsize="")*IF(ISNUMBER(admin1listsize),COUNTIF(admin1listsize,"&lt;="&amp;admin1listsize),COUNTIF(admin1listsize,"&lt;="&amp;admin1listsize)+SUM(ISNUMBER(admin1listsize))),ROWS(D$3:D893)+SUM(ISBLANK(admin1listsize))),NOT(admin1listsize="")*IF(ISNUMBER(admin1listsize),COUNTIF(admin1listsize,"&lt;="&amp;admin1listsize),COUNTIF(admin1listsize,"&lt;="&amp;admin1listsize)+SUM(ISNUMBER(admin1listsize))),0)), ""))</f>
        <v/>
      </c>
      <c r="K893" s="71"/>
    </row>
    <row r="894" spans="1:11" s="1" customFormat="1" x14ac:dyDescent="0.25">
      <c r="A894" s="93" t="str">
        <f>IF($I$1&lt;&gt;"y", "", IF(ISBLANK(DATA!D895),"",IF(ISBLANK(DATA!K895),"NO DATA",DATA!K895)))</f>
        <v/>
      </c>
      <c r="B894" s="93" t="str">
        <f>IF($I$1&lt;&gt;"y", "",IF(ISBLANK(DATA!D895),"", IF(ISBLANK(DATA!L895),"NO DATA",DATA!L895)))</f>
        <v/>
      </c>
      <c r="C894" s="93" t="str">
        <f t="shared" si="41"/>
        <v/>
      </c>
      <c r="D894" s="93" t="str">
        <f>IF($I$1&lt;&gt;"y", "", IF(C895="", "", IFERROR(LOOKUP(2,1/(COUNTIF($D$2:D893,mergednames)=0),mergednames), "")))</f>
        <v/>
      </c>
      <c r="E894" s="93" t="str">
        <f t="shared" si="40"/>
        <v/>
      </c>
      <c r="F894" s="93" t="str">
        <f>IF($I$1&lt;&gt;"y", "", IF(A895="", "", IFERROR(LOOKUP(2,1/(COUNTIF($F$2:F893,get_country)=0),get_country), "")))</f>
        <v/>
      </c>
      <c r="G894" s="93" t="str">
        <f t="shared" si="39"/>
        <v/>
      </c>
      <c r="H894" s="67" t="str">
        <f t="array" aca="1" ref="H894" ca="1">IF($I$1&lt;&gt;"y", "", IFERROR(INDEX(countrylistsize,MATCH(SMALL(NOT(countrylistsize="")*IF(ISNUMBER(countrylistsize),COUNTIF(countrylistsize,"&lt;="&amp;countrylistsize),COUNTIF(countrylistsize,"&lt;="&amp;countrylistsize)+SUM(ISNUMBER(countrylistsize))),ROWS(F$3:F894)+SUM(ISBLANK(countrylistsize))),NOT(countrylistsize="")*IF(ISNUMBER(countrylistsize),COUNTIF(countrylistsize,"&lt;="&amp;countrylistsize),COUNTIF(countrylistsize,"&lt;="&amp;countrylistsize)+SUM(ISNUMBER(countrylistsize))),0)), ""))</f>
        <v/>
      </c>
      <c r="I894" s="70"/>
      <c r="J894" s="67" t="str">
        <f t="array" aca="1" ref="J894" ca="1">IF($I$1&lt;&gt;"y", "", IFERROR(INDEX(admin1listsize,MATCH(SMALL(NOT(admin1listsize="")*IF(ISNUMBER(admin1listsize),COUNTIF(admin1listsize,"&lt;="&amp;admin1listsize),COUNTIF(admin1listsize,"&lt;="&amp;admin1listsize)+SUM(ISNUMBER(admin1listsize))),ROWS(D$3:D894)+SUM(ISBLANK(admin1listsize))),NOT(admin1listsize="")*IF(ISNUMBER(admin1listsize),COUNTIF(admin1listsize,"&lt;="&amp;admin1listsize),COUNTIF(admin1listsize,"&lt;="&amp;admin1listsize)+SUM(ISNUMBER(admin1listsize))),0)), ""))</f>
        <v/>
      </c>
      <c r="K894" s="71"/>
    </row>
    <row r="895" spans="1:11" s="1" customFormat="1" x14ac:dyDescent="0.25">
      <c r="A895" s="93" t="str">
        <f>IF($I$1&lt;&gt;"y", "", IF(ISBLANK(DATA!D896),"",IF(ISBLANK(DATA!K896),"NO DATA",DATA!K896)))</f>
        <v/>
      </c>
      <c r="B895" s="93" t="str">
        <f>IF($I$1&lt;&gt;"y", "",IF(ISBLANK(DATA!D896),"", IF(ISBLANK(DATA!L896),"NO DATA",DATA!L896)))</f>
        <v/>
      </c>
      <c r="C895" s="93" t="str">
        <f t="shared" si="41"/>
        <v/>
      </c>
      <c r="D895" s="93" t="str">
        <f>IF($I$1&lt;&gt;"y", "", IF(C896="", "", IFERROR(LOOKUP(2,1/(COUNTIF($D$2:D894,mergednames)=0),mergednames), "")))</f>
        <v/>
      </c>
      <c r="E895" s="93" t="str">
        <f t="shared" si="40"/>
        <v/>
      </c>
      <c r="F895" s="93" t="str">
        <f>IF($I$1&lt;&gt;"y", "", IF(A896="", "", IFERROR(LOOKUP(2,1/(COUNTIF($F$2:F894,get_country)=0),get_country), "")))</f>
        <v/>
      </c>
      <c r="G895" s="93" t="str">
        <f t="shared" si="39"/>
        <v/>
      </c>
      <c r="H895" s="67" t="str">
        <f t="array" aca="1" ref="H895" ca="1">IF($I$1&lt;&gt;"y", "", IFERROR(INDEX(countrylistsize,MATCH(SMALL(NOT(countrylistsize="")*IF(ISNUMBER(countrylistsize),COUNTIF(countrylistsize,"&lt;="&amp;countrylistsize),COUNTIF(countrylistsize,"&lt;="&amp;countrylistsize)+SUM(ISNUMBER(countrylistsize))),ROWS(F$3:F895)+SUM(ISBLANK(countrylistsize))),NOT(countrylistsize="")*IF(ISNUMBER(countrylistsize),COUNTIF(countrylistsize,"&lt;="&amp;countrylistsize),COUNTIF(countrylistsize,"&lt;="&amp;countrylistsize)+SUM(ISNUMBER(countrylistsize))),0)), ""))</f>
        <v/>
      </c>
      <c r="I895" s="70"/>
      <c r="J895" s="67" t="str">
        <f t="array" aca="1" ref="J895" ca="1">IF($I$1&lt;&gt;"y", "", IFERROR(INDEX(admin1listsize,MATCH(SMALL(NOT(admin1listsize="")*IF(ISNUMBER(admin1listsize),COUNTIF(admin1listsize,"&lt;="&amp;admin1listsize),COUNTIF(admin1listsize,"&lt;="&amp;admin1listsize)+SUM(ISNUMBER(admin1listsize))),ROWS(D$3:D895)+SUM(ISBLANK(admin1listsize))),NOT(admin1listsize="")*IF(ISNUMBER(admin1listsize),COUNTIF(admin1listsize,"&lt;="&amp;admin1listsize),COUNTIF(admin1listsize,"&lt;="&amp;admin1listsize)+SUM(ISNUMBER(admin1listsize))),0)), ""))</f>
        <v/>
      </c>
      <c r="K895" s="71"/>
    </row>
    <row r="896" spans="1:11" s="1" customFormat="1" x14ac:dyDescent="0.25">
      <c r="A896" s="93" t="str">
        <f>IF($I$1&lt;&gt;"y", "", IF(ISBLANK(DATA!D897),"",IF(ISBLANK(DATA!K897),"NO DATA",DATA!K897)))</f>
        <v/>
      </c>
      <c r="B896" s="93" t="str">
        <f>IF($I$1&lt;&gt;"y", "",IF(ISBLANK(DATA!D897),"", IF(ISBLANK(DATA!L897),"NO DATA",DATA!L897)))</f>
        <v/>
      </c>
      <c r="C896" s="93" t="str">
        <f t="shared" si="41"/>
        <v/>
      </c>
      <c r="D896" s="93" t="str">
        <f>IF($I$1&lt;&gt;"y", "", IF(C897="", "", IFERROR(LOOKUP(2,1/(COUNTIF($D$2:D895,mergednames)=0),mergednames), "")))</f>
        <v/>
      </c>
      <c r="E896" s="93" t="str">
        <f t="shared" si="40"/>
        <v/>
      </c>
      <c r="F896" s="93" t="str">
        <f>IF($I$1&lt;&gt;"y", "", IF(A897="", "", IFERROR(LOOKUP(2,1/(COUNTIF($F$2:F895,get_country)=0),get_country), "")))</f>
        <v/>
      </c>
      <c r="G896" s="93" t="str">
        <f t="shared" si="39"/>
        <v/>
      </c>
      <c r="H896" s="67" t="str">
        <f t="array" aca="1" ref="H896" ca="1">IF($I$1&lt;&gt;"y", "", IFERROR(INDEX(countrylistsize,MATCH(SMALL(NOT(countrylistsize="")*IF(ISNUMBER(countrylistsize),COUNTIF(countrylistsize,"&lt;="&amp;countrylistsize),COUNTIF(countrylistsize,"&lt;="&amp;countrylistsize)+SUM(ISNUMBER(countrylistsize))),ROWS(F$3:F896)+SUM(ISBLANK(countrylistsize))),NOT(countrylistsize="")*IF(ISNUMBER(countrylistsize),COUNTIF(countrylistsize,"&lt;="&amp;countrylistsize),COUNTIF(countrylistsize,"&lt;="&amp;countrylistsize)+SUM(ISNUMBER(countrylistsize))),0)), ""))</f>
        <v/>
      </c>
      <c r="I896" s="70"/>
      <c r="J896" s="67" t="str">
        <f t="array" aca="1" ref="J896" ca="1">IF($I$1&lt;&gt;"y", "", IFERROR(INDEX(admin1listsize,MATCH(SMALL(NOT(admin1listsize="")*IF(ISNUMBER(admin1listsize),COUNTIF(admin1listsize,"&lt;="&amp;admin1listsize),COUNTIF(admin1listsize,"&lt;="&amp;admin1listsize)+SUM(ISNUMBER(admin1listsize))),ROWS(D$3:D896)+SUM(ISBLANK(admin1listsize))),NOT(admin1listsize="")*IF(ISNUMBER(admin1listsize),COUNTIF(admin1listsize,"&lt;="&amp;admin1listsize),COUNTIF(admin1listsize,"&lt;="&amp;admin1listsize)+SUM(ISNUMBER(admin1listsize))),0)), ""))</f>
        <v/>
      </c>
      <c r="K896" s="71"/>
    </row>
    <row r="897" spans="1:11" s="1" customFormat="1" x14ac:dyDescent="0.25">
      <c r="A897" s="93" t="str">
        <f>IF($I$1&lt;&gt;"y", "", IF(ISBLANK(DATA!D898),"",IF(ISBLANK(DATA!K898),"NO DATA",DATA!K898)))</f>
        <v/>
      </c>
      <c r="B897" s="93" t="str">
        <f>IF($I$1&lt;&gt;"y", "",IF(ISBLANK(DATA!D898),"", IF(ISBLANK(DATA!L898),"NO DATA",DATA!L898)))</f>
        <v/>
      </c>
      <c r="C897" s="93" t="str">
        <f t="shared" si="41"/>
        <v/>
      </c>
      <c r="D897" s="93" t="str">
        <f>IF($I$1&lt;&gt;"y", "", IF(C898="", "", IFERROR(LOOKUP(2,1/(COUNTIF($D$2:D896,mergednames)=0),mergednames), "")))</f>
        <v/>
      </c>
      <c r="E897" s="93" t="str">
        <f t="shared" si="40"/>
        <v/>
      </c>
      <c r="F897" s="93" t="str">
        <f>IF($I$1&lt;&gt;"y", "", IF(A898="", "", IFERROR(LOOKUP(2,1/(COUNTIF($F$2:F896,get_country)=0),get_country), "")))</f>
        <v/>
      </c>
      <c r="G897" s="93" t="str">
        <f t="shared" si="39"/>
        <v/>
      </c>
      <c r="H897" s="67" t="str">
        <f t="array" aca="1" ref="H897" ca="1">IF($I$1&lt;&gt;"y", "", IFERROR(INDEX(countrylistsize,MATCH(SMALL(NOT(countrylistsize="")*IF(ISNUMBER(countrylistsize),COUNTIF(countrylistsize,"&lt;="&amp;countrylistsize),COUNTIF(countrylistsize,"&lt;="&amp;countrylistsize)+SUM(ISNUMBER(countrylistsize))),ROWS(F$3:F897)+SUM(ISBLANK(countrylistsize))),NOT(countrylistsize="")*IF(ISNUMBER(countrylistsize),COUNTIF(countrylistsize,"&lt;="&amp;countrylistsize),COUNTIF(countrylistsize,"&lt;="&amp;countrylistsize)+SUM(ISNUMBER(countrylistsize))),0)), ""))</f>
        <v/>
      </c>
      <c r="I897" s="70"/>
      <c r="J897" s="67" t="str">
        <f t="array" aca="1" ref="J897" ca="1">IF($I$1&lt;&gt;"y", "", IFERROR(INDEX(admin1listsize,MATCH(SMALL(NOT(admin1listsize="")*IF(ISNUMBER(admin1listsize),COUNTIF(admin1listsize,"&lt;="&amp;admin1listsize),COUNTIF(admin1listsize,"&lt;="&amp;admin1listsize)+SUM(ISNUMBER(admin1listsize))),ROWS(D$3:D897)+SUM(ISBLANK(admin1listsize))),NOT(admin1listsize="")*IF(ISNUMBER(admin1listsize),COUNTIF(admin1listsize,"&lt;="&amp;admin1listsize),COUNTIF(admin1listsize,"&lt;="&amp;admin1listsize)+SUM(ISNUMBER(admin1listsize))),0)), ""))</f>
        <v/>
      </c>
      <c r="K897" s="71"/>
    </row>
    <row r="898" spans="1:11" s="1" customFormat="1" x14ac:dyDescent="0.25">
      <c r="A898" s="93" t="str">
        <f>IF($I$1&lt;&gt;"y", "", IF(ISBLANK(DATA!D899),"",IF(ISBLANK(DATA!K899),"NO DATA",DATA!K899)))</f>
        <v/>
      </c>
      <c r="B898" s="93" t="str">
        <f>IF($I$1&lt;&gt;"y", "",IF(ISBLANK(DATA!D899),"", IF(ISBLANK(DATA!L899),"NO DATA",DATA!L899)))</f>
        <v/>
      </c>
      <c r="C898" s="93" t="str">
        <f t="shared" si="41"/>
        <v/>
      </c>
      <c r="D898" s="93" t="str">
        <f>IF($I$1&lt;&gt;"y", "", IF(C899="", "", IFERROR(LOOKUP(2,1/(COUNTIF($D$2:D897,mergednames)=0),mergednames), "")))</f>
        <v/>
      </c>
      <c r="E898" s="93" t="str">
        <f t="shared" si="40"/>
        <v/>
      </c>
      <c r="F898" s="93" t="str">
        <f>IF($I$1&lt;&gt;"y", "", IF(A899="", "", IFERROR(LOOKUP(2,1/(COUNTIF($F$2:F897,get_country)=0),get_country), "")))</f>
        <v/>
      </c>
      <c r="G898" s="93" t="str">
        <f t="shared" si="39"/>
        <v/>
      </c>
      <c r="H898" s="67" t="str">
        <f t="array" aca="1" ref="H898" ca="1">IF($I$1&lt;&gt;"y", "", IFERROR(INDEX(countrylistsize,MATCH(SMALL(NOT(countrylistsize="")*IF(ISNUMBER(countrylistsize),COUNTIF(countrylistsize,"&lt;="&amp;countrylistsize),COUNTIF(countrylistsize,"&lt;="&amp;countrylistsize)+SUM(ISNUMBER(countrylistsize))),ROWS(F$3:F898)+SUM(ISBLANK(countrylistsize))),NOT(countrylistsize="")*IF(ISNUMBER(countrylistsize),COUNTIF(countrylistsize,"&lt;="&amp;countrylistsize),COUNTIF(countrylistsize,"&lt;="&amp;countrylistsize)+SUM(ISNUMBER(countrylistsize))),0)), ""))</f>
        <v/>
      </c>
      <c r="I898" s="70"/>
      <c r="J898" s="67" t="str">
        <f t="array" aca="1" ref="J898" ca="1">IF($I$1&lt;&gt;"y", "", IFERROR(INDEX(admin1listsize,MATCH(SMALL(NOT(admin1listsize="")*IF(ISNUMBER(admin1listsize),COUNTIF(admin1listsize,"&lt;="&amp;admin1listsize),COUNTIF(admin1listsize,"&lt;="&amp;admin1listsize)+SUM(ISNUMBER(admin1listsize))),ROWS(D$3:D898)+SUM(ISBLANK(admin1listsize))),NOT(admin1listsize="")*IF(ISNUMBER(admin1listsize),COUNTIF(admin1listsize,"&lt;="&amp;admin1listsize),COUNTIF(admin1listsize,"&lt;="&amp;admin1listsize)+SUM(ISNUMBER(admin1listsize))),0)), ""))</f>
        <v/>
      </c>
      <c r="K898" s="71"/>
    </row>
    <row r="899" spans="1:11" s="1" customFormat="1" x14ac:dyDescent="0.25">
      <c r="A899" s="93" t="str">
        <f>IF($I$1&lt;&gt;"y", "", IF(ISBLANK(DATA!D900),"",IF(ISBLANK(DATA!K900),"NO DATA",DATA!K900)))</f>
        <v/>
      </c>
      <c r="B899" s="93" t="str">
        <f>IF($I$1&lt;&gt;"y", "",IF(ISBLANK(DATA!D900),"", IF(ISBLANK(DATA!L900),"NO DATA",DATA!L900)))</f>
        <v/>
      </c>
      <c r="C899" s="93" t="str">
        <f t="shared" si="41"/>
        <v/>
      </c>
      <c r="D899" s="93" t="str">
        <f>IF($I$1&lt;&gt;"y", "", IF(C900="", "", IFERROR(LOOKUP(2,1/(COUNTIF($D$2:D898,mergednames)=0),mergednames), "")))</f>
        <v/>
      </c>
      <c r="E899" s="93" t="str">
        <f t="shared" si="40"/>
        <v/>
      </c>
      <c r="F899" s="93" t="str">
        <f>IF($I$1&lt;&gt;"y", "", IF(A900="", "", IFERROR(LOOKUP(2,1/(COUNTIF($F$2:F898,get_country)=0),get_country), "")))</f>
        <v/>
      </c>
      <c r="G899" s="93" t="str">
        <f t="shared" ref="G899:G962" si="42">IF($I$1&lt;&gt;"y", "", IF(F899="", "", G898+1))</f>
        <v/>
      </c>
      <c r="H899" s="67" t="str">
        <f t="array" aca="1" ref="H899" ca="1">IF($I$1&lt;&gt;"y", "", IFERROR(INDEX(countrylistsize,MATCH(SMALL(NOT(countrylistsize="")*IF(ISNUMBER(countrylistsize),COUNTIF(countrylistsize,"&lt;="&amp;countrylistsize),COUNTIF(countrylistsize,"&lt;="&amp;countrylistsize)+SUM(ISNUMBER(countrylistsize))),ROWS(F$3:F899)+SUM(ISBLANK(countrylistsize))),NOT(countrylistsize="")*IF(ISNUMBER(countrylistsize),COUNTIF(countrylistsize,"&lt;="&amp;countrylistsize),COUNTIF(countrylistsize,"&lt;="&amp;countrylistsize)+SUM(ISNUMBER(countrylistsize))),0)), ""))</f>
        <v/>
      </c>
      <c r="I899" s="70"/>
      <c r="J899" s="67" t="str">
        <f t="array" aca="1" ref="J899" ca="1">IF($I$1&lt;&gt;"y", "", IFERROR(INDEX(admin1listsize,MATCH(SMALL(NOT(admin1listsize="")*IF(ISNUMBER(admin1listsize),COUNTIF(admin1listsize,"&lt;="&amp;admin1listsize),COUNTIF(admin1listsize,"&lt;="&amp;admin1listsize)+SUM(ISNUMBER(admin1listsize))),ROWS(D$3:D899)+SUM(ISBLANK(admin1listsize))),NOT(admin1listsize="")*IF(ISNUMBER(admin1listsize),COUNTIF(admin1listsize,"&lt;="&amp;admin1listsize),COUNTIF(admin1listsize,"&lt;="&amp;admin1listsize)+SUM(ISNUMBER(admin1listsize))),0)), ""))</f>
        <v/>
      </c>
      <c r="K899" s="71"/>
    </row>
    <row r="900" spans="1:11" s="1" customFormat="1" x14ac:dyDescent="0.25">
      <c r="A900" s="93" t="str">
        <f>IF($I$1&lt;&gt;"y", "", IF(ISBLANK(DATA!D901),"",IF(ISBLANK(DATA!K901),"NO DATA",DATA!K901)))</f>
        <v/>
      </c>
      <c r="B900" s="93" t="str">
        <f>IF($I$1&lt;&gt;"y", "",IF(ISBLANK(DATA!D901),"", IF(ISBLANK(DATA!L901),"NO DATA",DATA!L901)))</f>
        <v/>
      </c>
      <c r="C900" s="93" t="str">
        <f t="shared" si="41"/>
        <v/>
      </c>
      <c r="D900" s="93" t="str">
        <f>IF($I$1&lt;&gt;"y", "", IF(C901="", "", IFERROR(LOOKUP(2,1/(COUNTIF($D$2:D899,mergednames)=0),mergednames), "")))</f>
        <v/>
      </c>
      <c r="E900" s="93" t="str">
        <f t="shared" ref="E900:E963" si="43">IF($I$1&lt;&gt;"y", "", IF(D900="", "", E899+1))</f>
        <v/>
      </c>
      <c r="F900" s="93" t="str">
        <f>IF($I$1&lt;&gt;"y", "", IF(A901="", "", IFERROR(LOOKUP(2,1/(COUNTIF($F$2:F899,get_country)=0),get_country), "")))</f>
        <v/>
      </c>
      <c r="G900" s="93" t="str">
        <f t="shared" si="42"/>
        <v/>
      </c>
      <c r="H900" s="67" t="str">
        <f t="array" aca="1" ref="H900" ca="1">IF($I$1&lt;&gt;"y", "", IFERROR(INDEX(countrylistsize,MATCH(SMALL(NOT(countrylistsize="")*IF(ISNUMBER(countrylistsize),COUNTIF(countrylistsize,"&lt;="&amp;countrylistsize),COUNTIF(countrylistsize,"&lt;="&amp;countrylistsize)+SUM(ISNUMBER(countrylistsize))),ROWS(F$3:F900)+SUM(ISBLANK(countrylistsize))),NOT(countrylistsize="")*IF(ISNUMBER(countrylistsize),COUNTIF(countrylistsize,"&lt;="&amp;countrylistsize),COUNTIF(countrylistsize,"&lt;="&amp;countrylistsize)+SUM(ISNUMBER(countrylistsize))),0)), ""))</f>
        <v/>
      </c>
      <c r="I900" s="70"/>
      <c r="J900" s="67" t="str">
        <f t="array" aca="1" ref="J900" ca="1">IF($I$1&lt;&gt;"y", "", IFERROR(INDEX(admin1listsize,MATCH(SMALL(NOT(admin1listsize="")*IF(ISNUMBER(admin1listsize),COUNTIF(admin1listsize,"&lt;="&amp;admin1listsize),COUNTIF(admin1listsize,"&lt;="&amp;admin1listsize)+SUM(ISNUMBER(admin1listsize))),ROWS(D$3:D900)+SUM(ISBLANK(admin1listsize))),NOT(admin1listsize="")*IF(ISNUMBER(admin1listsize),COUNTIF(admin1listsize,"&lt;="&amp;admin1listsize),COUNTIF(admin1listsize,"&lt;="&amp;admin1listsize)+SUM(ISNUMBER(admin1listsize))),0)), ""))</f>
        <v/>
      </c>
      <c r="K900" s="71"/>
    </row>
    <row r="901" spans="1:11" s="1" customFormat="1" x14ac:dyDescent="0.25">
      <c r="A901" s="93" t="str">
        <f>IF($I$1&lt;&gt;"y", "", IF(ISBLANK(DATA!D902),"",IF(ISBLANK(DATA!K902),"NO DATA",DATA!K902)))</f>
        <v/>
      </c>
      <c r="B901" s="93" t="str">
        <f>IF($I$1&lt;&gt;"y", "",IF(ISBLANK(DATA!D902),"", IF(ISBLANK(DATA!L902),"NO DATA",DATA!L902)))</f>
        <v/>
      </c>
      <c r="C901" s="93" t="str">
        <f t="shared" ref="C901:C964" si="44">IF($I$1&lt;&gt;"y", "", IF(A901="", "", A901&amp;"@"&amp;B901))</f>
        <v/>
      </c>
      <c r="D901" s="93" t="str">
        <f>IF($I$1&lt;&gt;"y", "", IF(C902="", "", IFERROR(LOOKUP(2,1/(COUNTIF($D$2:D900,mergednames)=0),mergednames), "")))</f>
        <v/>
      </c>
      <c r="E901" s="93" t="str">
        <f t="shared" si="43"/>
        <v/>
      </c>
      <c r="F901" s="93" t="str">
        <f>IF($I$1&lt;&gt;"y", "", IF(A902="", "", IFERROR(LOOKUP(2,1/(COUNTIF($F$2:F900,get_country)=0),get_country), "")))</f>
        <v/>
      </c>
      <c r="G901" s="93" t="str">
        <f t="shared" si="42"/>
        <v/>
      </c>
      <c r="H901" s="67" t="str">
        <f t="array" aca="1" ref="H901" ca="1">IF($I$1&lt;&gt;"y", "", IFERROR(INDEX(countrylistsize,MATCH(SMALL(NOT(countrylistsize="")*IF(ISNUMBER(countrylistsize),COUNTIF(countrylistsize,"&lt;="&amp;countrylistsize),COUNTIF(countrylistsize,"&lt;="&amp;countrylistsize)+SUM(ISNUMBER(countrylistsize))),ROWS(F$3:F901)+SUM(ISBLANK(countrylistsize))),NOT(countrylistsize="")*IF(ISNUMBER(countrylistsize),COUNTIF(countrylistsize,"&lt;="&amp;countrylistsize),COUNTIF(countrylistsize,"&lt;="&amp;countrylistsize)+SUM(ISNUMBER(countrylistsize))),0)), ""))</f>
        <v/>
      </c>
      <c r="I901" s="70"/>
      <c r="J901" s="67" t="str">
        <f t="array" aca="1" ref="J901" ca="1">IF($I$1&lt;&gt;"y", "", IFERROR(INDEX(admin1listsize,MATCH(SMALL(NOT(admin1listsize="")*IF(ISNUMBER(admin1listsize),COUNTIF(admin1listsize,"&lt;="&amp;admin1listsize),COUNTIF(admin1listsize,"&lt;="&amp;admin1listsize)+SUM(ISNUMBER(admin1listsize))),ROWS(D$3:D901)+SUM(ISBLANK(admin1listsize))),NOT(admin1listsize="")*IF(ISNUMBER(admin1listsize),COUNTIF(admin1listsize,"&lt;="&amp;admin1listsize),COUNTIF(admin1listsize,"&lt;="&amp;admin1listsize)+SUM(ISNUMBER(admin1listsize))),0)), ""))</f>
        <v/>
      </c>
      <c r="K901" s="71"/>
    </row>
    <row r="902" spans="1:11" s="1" customFormat="1" x14ac:dyDescent="0.25">
      <c r="A902" s="93" t="str">
        <f>IF($I$1&lt;&gt;"y", "", IF(ISBLANK(DATA!D903),"",IF(ISBLANK(DATA!K903),"NO DATA",DATA!K903)))</f>
        <v/>
      </c>
      <c r="B902" s="93" t="str">
        <f>IF($I$1&lt;&gt;"y", "",IF(ISBLANK(DATA!D903),"", IF(ISBLANK(DATA!L903),"NO DATA",DATA!L903)))</f>
        <v/>
      </c>
      <c r="C902" s="93" t="str">
        <f t="shared" si="44"/>
        <v/>
      </c>
      <c r="D902" s="93" t="str">
        <f>IF($I$1&lt;&gt;"y", "", IF(C903="", "", IFERROR(LOOKUP(2,1/(COUNTIF($D$2:D901,mergednames)=0),mergednames), "")))</f>
        <v/>
      </c>
      <c r="E902" s="93" t="str">
        <f t="shared" si="43"/>
        <v/>
      </c>
      <c r="F902" s="93" t="str">
        <f>IF($I$1&lt;&gt;"y", "", IF(A903="", "", IFERROR(LOOKUP(2,1/(COUNTIF($F$2:F901,get_country)=0),get_country), "")))</f>
        <v/>
      </c>
      <c r="G902" s="93" t="str">
        <f t="shared" si="42"/>
        <v/>
      </c>
      <c r="H902" s="67" t="str">
        <f t="array" aca="1" ref="H902" ca="1">IF($I$1&lt;&gt;"y", "", IFERROR(INDEX(countrylistsize,MATCH(SMALL(NOT(countrylistsize="")*IF(ISNUMBER(countrylistsize),COUNTIF(countrylistsize,"&lt;="&amp;countrylistsize),COUNTIF(countrylistsize,"&lt;="&amp;countrylistsize)+SUM(ISNUMBER(countrylistsize))),ROWS(F$3:F902)+SUM(ISBLANK(countrylistsize))),NOT(countrylistsize="")*IF(ISNUMBER(countrylistsize),COUNTIF(countrylistsize,"&lt;="&amp;countrylistsize),COUNTIF(countrylistsize,"&lt;="&amp;countrylistsize)+SUM(ISNUMBER(countrylistsize))),0)), ""))</f>
        <v/>
      </c>
      <c r="I902" s="70"/>
      <c r="J902" s="67" t="str">
        <f t="array" aca="1" ref="J902" ca="1">IF($I$1&lt;&gt;"y", "", IFERROR(INDEX(admin1listsize,MATCH(SMALL(NOT(admin1listsize="")*IF(ISNUMBER(admin1listsize),COUNTIF(admin1listsize,"&lt;="&amp;admin1listsize),COUNTIF(admin1listsize,"&lt;="&amp;admin1listsize)+SUM(ISNUMBER(admin1listsize))),ROWS(D$3:D902)+SUM(ISBLANK(admin1listsize))),NOT(admin1listsize="")*IF(ISNUMBER(admin1listsize),COUNTIF(admin1listsize,"&lt;="&amp;admin1listsize),COUNTIF(admin1listsize,"&lt;="&amp;admin1listsize)+SUM(ISNUMBER(admin1listsize))),0)), ""))</f>
        <v/>
      </c>
      <c r="K902" s="71"/>
    </row>
    <row r="903" spans="1:11" s="1" customFormat="1" x14ac:dyDescent="0.25">
      <c r="A903" s="93" t="str">
        <f>IF($I$1&lt;&gt;"y", "", IF(ISBLANK(DATA!D904),"",IF(ISBLANK(DATA!K904),"NO DATA",DATA!K904)))</f>
        <v/>
      </c>
      <c r="B903" s="93" t="str">
        <f>IF($I$1&lt;&gt;"y", "",IF(ISBLANK(DATA!D904),"", IF(ISBLANK(DATA!L904),"NO DATA",DATA!L904)))</f>
        <v/>
      </c>
      <c r="C903" s="93" t="str">
        <f t="shared" si="44"/>
        <v/>
      </c>
      <c r="D903" s="93" t="str">
        <f>IF($I$1&lt;&gt;"y", "", IF(C904="", "", IFERROR(LOOKUP(2,1/(COUNTIF($D$2:D902,mergednames)=0),mergednames), "")))</f>
        <v/>
      </c>
      <c r="E903" s="93" t="str">
        <f t="shared" si="43"/>
        <v/>
      </c>
      <c r="F903" s="93" t="str">
        <f>IF($I$1&lt;&gt;"y", "", IF(A904="", "", IFERROR(LOOKUP(2,1/(COUNTIF($F$2:F902,get_country)=0),get_country), "")))</f>
        <v/>
      </c>
      <c r="G903" s="93" t="str">
        <f t="shared" si="42"/>
        <v/>
      </c>
      <c r="H903" s="67" t="str">
        <f t="array" aca="1" ref="H903" ca="1">IF($I$1&lt;&gt;"y", "", IFERROR(INDEX(countrylistsize,MATCH(SMALL(NOT(countrylistsize="")*IF(ISNUMBER(countrylistsize),COUNTIF(countrylistsize,"&lt;="&amp;countrylistsize),COUNTIF(countrylistsize,"&lt;="&amp;countrylistsize)+SUM(ISNUMBER(countrylistsize))),ROWS(F$3:F903)+SUM(ISBLANK(countrylistsize))),NOT(countrylistsize="")*IF(ISNUMBER(countrylistsize),COUNTIF(countrylistsize,"&lt;="&amp;countrylistsize),COUNTIF(countrylistsize,"&lt;="&amp;countrylistsize)+SUM(ISNUMBER(countrylistsize))),0)), ""))</f>
        <v/>
      </c>
      <c r="I903" s="70"/>
      <c r="J903" s="67" t="str">
        <f t="array" aca="1" ref="J903" ca="1">IF($I$1&lt;&gt;"y", "", IFERROR(INDEX(admin1listsize,MATCH(SMALL(NOT(admin1listsize="")*IF(ISNUMBER(admin1listsize),COUNTIF(admin1listsize,"&lt;="&amp;admin1listsize),COUNTIF(admin1listsize,"&lt;="&amp;admin1listsize)+SUM(ISNUMBER(admin1listsize))),ROWS(D$3:D903)+SUM(ISBLANK(admin1listsize))),NOT(admin1listsize="")*IF(ISNUMBER(admin1listsize),COUNTIF(admin1listsize,"&lt;="&amp;admin1listsize),COUNTIF(admin1listsize,"&lt;="&amp;admin1listsize)+SUM(ISNUMBER(admin1listsize))),0)), ""))</f>
        <v/>
      </c>
      <c r="K903" s="71"/>
    </row>
    <row r="904" spans="1:11" s="1" customFormat="1" x14ac:dyDescent="0.25">
      <c r="A904" s="93" t="str">
        <f>IF($I$1&lt;&gt;"y", "", IF(ISBLANK(DATA!D905),"",IF(ISBLANK(DATA!K905),"NO DATA",DATA!K905)))</f>
        <v/>
      </c>
      <c r="B904" s="93" t="str">
        <f>IF($I$1&lt;&gt;"y", "",IF(ISBLANK(DATA!D905),"", IF(ISBLANK(DATA!L905),"NO DATA",DATA!L905)))</f>
        <v/>
      </c>
      <c r="C904" s="93" t="str">
        <f t="shared" si="44"/>
        <v/>
      </c>
      <c r="D904" s="93" t="str">
        <f>IF($I$1&lt;&gt;"y", "", IF(C905="", "", IFERROR(LOOKUP(2,1/(COUNTIF($D$2:D903,mergednames)=0),mergednames), "")))</f>
        <v/>
      </c>
      <c r="E904" s="93" t="str">
        <f t="shared" si="43"/>
        <v/>
      </c>
      <c r="F904" s="93" t="str">
        <f>IF($I$1&lt;&gt;"y", "", IF(A905="", "", IFERROR(LOOKUP(2,1/(COUNTIF($F$2:F903,get_country)=0),get_country), "")))</f>
        <v/>
      </c>
      <c r="G904" s="93" t="str">
        <f t="shared" si="42"/>
        <v/>
      </c>
      <c r="H904" s="67" t="str">
        <f t="array" aca="1" ref="H904" ca="1">IF($I$1&lt;&gt;"y", "", IFERROR(INDEX(countrylistsize,MATCH(SMALL(NOT(countrylistsize="")*IF(ISNUMBER(countrylistsize),COUNTIF(countrylistsize,"&lt;="&amp;countrylistsize),COUNTIF(countrylistsize,"&lt;="&amp;countrylistsize)+SUM(ISNUMBER(countrylistsize))),ROWS(F$3:F904)+SUM(ISBLANK(countrylistsize))),NOT(countrylistsize="")*IF(ISNUMBER(countrylistsize),COUNTIF(countrylistsize,"&lt;="&amp;countrylistsize),COUNTIF(countrylistsize,"&lt;="&amp;countrylistsize)+SUM(ISNUMBER(countrylistsize))),0)), ""))</f>
        <v/>
      </c>
      <c r="I904" s="70"/>
      <c r="J904" s="67" t="str">
        <f t="array" aca="1" ref="J904" ca="1">IF($I$1&lt;&gt;"y", "", IFERROR(INDEX(admin1listsize,MATCH(SMALL(NOT(admin1listsize="")*IF(ISNUMBER(admin1listsize),COUNTIF(admin1listsize,"&lt;="&amp;admin1listsize),COUNTIF(admin1listsize,"&lt;="&amp;admin1listsize)+SUM(ISNUMBER(admin1listsize))),ROWS(D$3:D904)+SUM(ISBLANK(admin1listsize))),NOT(admin1listsize="")*IF(ISNUMBER(admin1listsize),COUNTIF(admin1listsize,"&lt;="&amp;admin1listsize),COUNTIF(admin1listsize,"&lt;="&amp;admin1listsize)+SUM(ISNUMBER(admin1listsize))),0)), ""))</f>
        <v/>
      </c>
      <c r="K904" s="71"/>
    </row>
    <row r="905" spans="1:11" s="1" customFormat="1" x14ac:dyDescent="0.25">
      <c r="A905" s="93" t="str">
        <f>IF($I$1&lt;&gt;"y", "", IF(ISBLANK(DATA!D906),"",IF(ISBLANK(DATA!K906),"NO DATA",DATA!K906)))</f>
        <v/>
      </c>
      <c r="B905" s="93" t="str">
        <f>IF($I$1&lt;&gt;"y", "",IF(ISBLANK(DATA!D906),"", IF(ISBLANK(DATA!L906),"NO DATA",DATA!L906)))</f>
        <v/>
      </c>
      <c r="C905" s="93" t="str">
        <f t="shared" si="44"/>
        <v/>
      </c>
      <c r="D905" s="93" t="str">
        <f>IF($I$1&lt;&gt;"y", "", IF(C906="", "", IFERROR(LOOKUP(2,1/(COUNTIF($D$2:D904,mergednames)=0),mergednames), "")))</f>
        <v/>
      </c>
      <c r="E905" s="93" t="str">
        <f t="shared" si="43"/>
        <v/>
      </c>
      <c r="F905" s="93" t="str">
        <f>IF($I$1&lt;&gt;"y", "", IF(A906="", "", IFERROR(LOOKUP(2,1/(COUNTIF($F$2:F904,get_country)=0),get_country), "")))</f>
        <v/>
      </c>
      <c r="G905" s="93" t="str">
        <f t="shared" si="42"/>
        <v/>
      </c>
      <c r="H905" s="67" t="str">
        <f t="array" aca="1" ref="H905" ca="1">IF($I$1&lt;&gt;"y", "", IFERROR(INDEX(countrylistsize,MATCH(SMALL(NOT(countrylistsize="")*IF(ISNUMBER(countrylistsize),COUNTIF(countrylistsize,"&lt;="&amp;countrylistsize),COUNTIF(countrylistsize,"&lt;="&amp;countrylistsize)+SUM(ISNUMBER(countrylistsize))),ROWS(F$3:F905)+SUM(ISBLANK(countrylistsize))),NOT(countrylistsize="")*IF(ISNUMBER(countrylistsize),COUNTIF(countrylistsize,"&lt;="&amp;countrylistsize),COUNTIF(countrylistsize,"&lt;="&amp;countrylistsize)+SUM(ISNUMBER(countrylistsize))),0)), ""))</f>
        <v/>
      </c>
      <c r="I905" s="70"/>
      <c r="J905" s="67" t="str">
        <f t="array" aca="1" ref="J905" ca="1">IF($I$1&lt;&gt;"y", "", IFERROR(INDEX(admin1listsize,MATCH(SMALL(NOT(admin1listsize="")*IF(ISNUMBER(admin1listsize),COUNTIF(admin1listsize,"&lt;="&amp;admin1listsize),COUNTIF(admin1listsize,"&lt;="&amp;admin1listsize)+SUM(ISNUMBER(admin1listsize))),ROWS(D$3:D905)+SUM(ISBLANK(admin1listsize))),NOT(admin1listsize="")*IF(ISNUMBER(admin1listsize),COUNTIF(admin1listsize,"&lt;="&amp;admin1listsize),COUNTIF(admin1listsize,"&lt;="&amp;admin1listsize)+SUM(ISNUMBER(admin1listsize))),0)), ""))</f>
        <v/>
      </c>
      <c r="K905" s="71"/>
    </row>
    <row r="906" spans="1:11" s="1" customFormat="1" x14ac:dyDescent="0.25">
      <c r="A906" s="93" t="str">
        <f>IF($I$1&lt;&gt;"y", "", IF(ISBLANK(DATA!D907),"",IF(ISBLANK(DATA!K907),"NO DATA",DATA!K907)))</f>
        <v/>
      </c>
      <c r="B906" s="93" t="str">
        <f>IF($I$1&lt;&gt;"y", "",IF(ISBLANK(DATA!D907),"", IF(ISBLANK(DATA!L907),"NO DATA",DATA!L907)))</f>
        <v/>
      </c>
      <c r="C906" s="93" t="str">
        <f t="shared" si="44"/>
        <v/>
      </c>
      <c r="D906" s="93" t="str">
        <f>IF($I$1&lt;&gt;"y", "", IF(C907="", "", IFERROR(LOOKUP(2,1/(COUNTIF($D$2:D905,mergednames)=0),mergednames), "")))</f>
        <v/>
      </c>
      <c r="E906" s="93" t="str">
        <f t="shared" si="43"/>
        <v/>
      </c>
      <c r="F906" s="93" t="str">
        <f>IF($I$1&lt;&gt;"y", "", IF(A907="", "", IFERROR(LOOKUP(2,1/(COUNTIF($F$2:F905,get_country)=0),get_country), "")))</f>
        <v/>
      </c>
      <c r="G906" s="93" t="str">
        <f t="shared" si="42"/>
        <v/>
      </c>
      <c r="H906" s="67" t="str">
        <f t="array" aca="1" ref="H906" ca="1">IF($I$1&lt;&gt;"y", "", IFERROR(INDEX(countrylistsize,MATCH(SMALL(NOT(countrylistsize="")*IF(ISNUMBER(countrylistsize),COUNTIF(countrylistsize,"&lt;="&amp;countrylistsize),COUNTIF(countrylistsize,"&lt;="&amp;countrylistsize)+SUM(ISNUMBER(countrylistsize))),ROWS(F$3:F906)+SUM(ISBLANK(countrylistsize))),NOT(countrylistsize="")*IF(ISNUMBER(countrylistsize),COUNTIF(countrylistsize,"&lt;="&amp;countrylistsize),COUNTIF(countrylistsize,"&lt;="&amp;countrylistsize)+SUM(ISNUMBER(countrylistsize))),0)), ""))</f>
        <v/>
      </c>
      <c r="I906" s="70"/>
      <c r="J906" s="67" t="str">
        <f t="array" aca="1" ref="J906" ca="1">IF($I$1&lt;&gt;"y", "", IFERROR(INDEX(admin1listsize,MATCH(SMALL(NOT(admin1listsize="")*IF(ISNUMBER(admin1listsize),COUNTIF(admin1listsize,"&lt;="&amp;admin1listsize),COUNTIF(admin1listsize,"&lt;="&amp;admin1listsize)+SUM(ISNUMBER(admin1listsize))),ROWS(D$3:D906)+SUM(ISBLANK(admin1listsize))),NOT(admin1listsize="")*IF(ISNUMBER(admin1listsize),COUNTIF(admin1listsize,"&lt;="&amp;admin1listsize),COUNTIF(admin1listsize,"&lt;="&amp;admin1listsize)+SUM(ISNUMBER(admin1listsize))),0)), ""))</f>
        <v/>
      </c>
      <c r="K906" s="71"/>
    </row>
    <row r="907" spans="1:11" s="1" customFormat="1" x14ac:dyDescent="0.25">
      <c r="A907" s="93" t="str">
        <f>IF($I$1&lt;&gt;"y", "", IF(ISBLANK(DATA!D908),"",IF(ISBLANK(DATA!K908),"NO DATA",DATA!K908)))</f>
        <v/>
      </c>
      <c r="B907" s="93" t="str">
        <f>IF($I$1&lt;&gt;"y", "",IF(ISBLANK(DATA!D908),"", IF(ISBLANK(DATA!L908),"NO DATA",DATA!L908)))</f>
        <v/>
      </c>
      <c r="C907" s="93" t="str">
        <f t="shared" si="44"/>
        <v/>
      </c>
      <c r="D907" s="93" t="str">
        <f>IF($I$1&lt;&gt;"y", "", IF(C908="", "", IFERROR(LOOKUP(2,1/(COUNTIF($D$2:D906,mergednames)=0),mergednames), "")))</f>
        <v/>
      </c>
      <c r="E907" s="93" t="str">
        <f t="shared" si="43"/>
        <v/>
      </c>
      <c r="F907" s="93" t="str">
        <f>IF($I$1&lt;&gt;"y", "", IF(A908="", "", IFERROR(LOOKUP(2,1/(COUNTIF($F$2:F906,get_country)=0),get_country), "")))</f>
        <v/>
      </c>
      <c r="G907" s="93" t="str">
        <f t="shared" si="42"/>
        <v/>
      </c>
      <c r="H907" s="67" t="str">
        <f t="array" aca="1" ref="H907" ca="1">IF($I$1&lt;&gt;"y", "", IFERROR(INDEX(countrylistsize,MATCH(SMALL(NOT(countrylistsize="")*IF(ISNUMBER(countrylistsize),COUNTIF(countrylistsize,"&lt;="&amp;countrylistsize),COUNTIF(countrylistsize,"&lt;="&amp;countrylistsize)+SUM(ISNUMBER(countrylistsize))),ROWS(F$3:F907)+SUM(ISBLANK(countrylistsize))),NOT(countrylistsize="")*IF(ISNUMBER(countrylistsize),COUNTIF(countrylistsize,"&lt;="&amp;countrylistsize),COUNTIF(countrylistsize,"&lt;="&amp;countrylistsize)+SUM(ISNUMBER(countrylistsize))),0)), ""))</f>
        <v/>
      </c>
      <c r="I907" s="70"/>
      <c r="J907" s="67" t="str">
        <f t="array" aca="1" ref="J907" ca="1">IF($I$1&lt;&gt;"y", "", IFERROR(INDEX(admin1listsize,MATCH(SMALL(NOT(admin1listsize="")*IF(ISNUMBER(admin1listsize),COUNTIF(admin1listsize,"&lt;="&amp;admin1listsize),COUNTIF(admin1listsize,"&lt;="&amp;admin1listsize)+SUM(ISNUMBER(admin1listsize))),ROWS(D$3:D907)+SUM(ISBLANK(admin1listsize))),NOT(admin1listsize="")*IF(ISNUMBER(admin1listsize),COUNTIF(admin1listsize,"&lt;="&amp;admin1listsize),COUNTIF(admin1listsize,"&lt;="&amp;admin1listsize)+SUM(ISNUMBER(admin1listsize))),0)), ""))</f>
        <v/>
      </c>
      <c r="K907" s="71"/>
    </row>
    <row r="908" spans="1:11" s="1" customFormat="1" x14ac:dyDescent="0.25">
      <c r="A908" s="93" t="str">
        <f>IF($I$1&lt;&gt;"y", "", IF(ISBLANK(DATA!D909),"",IF(ISBLANK(DATA!K909),"NO DATA",DATA!K909)))</f>
        <v/>
      </c>
      <c r="B908" s="93" t="str">
        <f>IF($I$1&lt;&gt;"y", "",IF(ISBLANK(DATA!D909),"", IF(ISBLANK(DATA!L909),"NO DATA",DATA!L909)))</f>
        <v/>
      </c>
      <c r="C908" s="93" t="str">
        <f t="shared" si="44"/>
        <v/>
      </c>
      <c r="D908" s="93" t="str">
        <f>IF($I$1&lt;&gt;"y", "", IF(C909="", "", IFERROR(LOOKUP(2,1/(COUNTIF($D$2:D907,mergednames)=0),mergednames), "")))</f>
        <v/>
      </c>
      <c r="E908" s="93" t="str">
        <f t="shared" si="43"/>
        <v/>
      </c>
      <c r="F908" s="93" t="str">
        <f>IF($I$1&lt;&gt;"y", "", IF(A909="", "", IFERROR(LOOKUP(2,1/(COUNTIF($F$2:F907,get_country)=0),get_country), "")))</f>
        <v/>
      </c>
      <c r="G908" s="93" t="str">
        <f t="shared" si="42"/>
        <v/>
      </c>
      <c r="H908" s="67" t="str">
        <f t="array" aca="1" ref="H908" ca="1">IF($I$1&lt;&gt;"y", "", IFERROR(INDEX(countrylistsize,MATCH(SMALL(NOT(countrylistsize="")*IF(ISNUMBER(countrylistsize),COUNTIF(countrylistsize,"&lt;="&amp;countrylistsize),COUNTIF(countrylistsize,"&lt;="&amp;countrylistsize)+SUM(ISNUMBER(countrylistsize))),ROWS(F$3:F908)+SUM(ISBLANK(countrylistsize))),NOT(countrylistsize="")*IF(ISNUMBER(countrylistsize),COUNTIF(countrylistsize,"&lt;="&amp;countrylistsize),COUNTIF(countrylistsize,"&lt;="&amp;countrylistsize)+SUM(ISNUMBER(countrylistsize))),0)), ""))</f>
        <v/>
      </c>
      <c r="I908" s="70"/>
      <c r="J908" s="67" t="str">
        <f t="array" aca="1" ref="J908" ca="1">IF($I$1&lt;&gt;"y", "", IFERROR(INDEX(admin1listsize,MATCH(SMALL(NOT(admin1listsize="")*IF(ISNUMBER(admin1listsize),COUNTIF(admin1listsize,"&lt;="&amp;admin1listsize),COUNTIF(admin1listsize,"&lt;="&amp;admin1listsize)+SUM(ISNUMBER(admin1listsize))),ROWS(D$3:D908)+SUM(ISBLANK(admin1listsize))),NOT(admin1listsize="")*IF(ISNUMBER(admin1listsize),COUNTIF(admin1listsize,"&lt;="&amp;admin1listsize),COUNTIF(admin1listsize,"&lt;="&amp;admin1listsize)+SUM(ISNUMBER(admin1listsize))),0)), ""))</f>
        <v/>
      </c>
      <c r="K908" s="71"/>
    </row>
    <row r="909" spans="1:11" s="1" customFormat="1" x14ac:dyDescent="0.25">
      <c r="A909" s="93" t="str">
        <f>IF($I$1&lt;&gt;"y", "", IF(ISBLANK(DATA!D910),"",IF(ISBLANK(DATA!K910),"NO DATA",DATA!K910)))</f>
        <v/>
      </c>
      <c r="B909" s="93" t="str">
        <f>IF($I$1&lt;&gt;"y", "",IF(ISBLANK(DATA!D910),"", IF(ISBLANK(DATA!L910),"NO DATA",DATA!L910)))</f>
        <v/>
      </c>
      <c r="C909" s="93" t="str">
        <f t="shared" si="44"/>
        <v/>
      </c>
      <c r="D909" s="93" t="str">
        <f>IF($I$1&lt;&gt;"y", "", IF(C910="", "", IFERROR(LOOKUP(2,1/(COUNTIF($D$2:D908,mergednames)=0),mergednames), "")))</f>
        <v/>
      </c>
      <c r="E909" s="93" t="str">
        <f t="shared" si="43"/>
        <v/>
      </c>
      <c r="F909" s="93" t="str">
        <f>IF($I$1&lt;&gt;"y", "", IF(A910="", "", IFERROR(LOOKUP(2,1/(COUNTIF($F$2:F908,get_country)=0),get_country), "")))</f>
        <v/>
      </c>
      <c r="G909" s="93" t="str">
        <f t="shared" si="42"/>
        <v/>
      </c>
      <c r="H909" s="67" t="str">
        <f t="array" aca="1" ref="H909" ca="1">IF($I$1&lt;&gt;"y", "", IFERROR(INDEX(countrylistsize,MATCH(SMALL(NOT(countrylistsize="")*IF(ISNUMBER(countrylistsize),COUNTIF(countrylistsize,"&lt;="&amp;countrylistsize),COUNTIF(countrylistsize,"&lt;="&amp;countrylistsize)+SUM(ISNUMBER(countrylistsize))),ROWS(F$3:F909)+SUM(ISBLANK(countrylistsize))),NOT(countrylistsize="")*IF(ISNUMBER(countrylistsize),COUNTIF(countrylistsize,"&lt;="&amp;countrylistsize),COUNTIF(countrylistsize,"&lt;="&amp;countrylistsize)+SUM(ISNUMBER(countrylistsize))),0)), ""))</f>
        <v/>
      </c>
      <c r="I909" s="70"/>
      <c r="J909" s="67" t="str">
        <f t="array" aca="1" ref="J909" ca="1">IF($I$1&lt;&gt;"y", "", IFERROR(INDEX(admin1listsize,MATCH(SMALL(NOT(admin1listsize="")*IF(ISNUMBER(admin1listsize),COUNTIF(admin1listsize,"&lt;="&amp;admin1listsize),COUNTIF(admin1listsize,"&lt;="&amp;admin1listsize)+SUM(ISNUMBER(admin1listsize))),ROWS(D$3:D909)+SUM(ISBLANK(admin1listsize))),NOT(admin1listsize="")*IF(ISNUMBER(admin1listsize),COUNTIF(admin1listsize,"&lt;="&amp;admin1listsize),COUNTIF(admin1listsize,"&lt;="&amp;admin1listsize)+SUM(ISNUMBER(admin1listsize))),0)), ""))</f>
        <v/>
      </c>
      <c r="K909" s="71"/>
    </row>
    <row r="910" spans="1:11" s="1" customFormat="1" x14ac:dyDescent="0.25">
      <c r="A910" s="93" t="str">
        <f>IF($I$1&lt;&gt;"y", "", IF(ISBLANK(DATA!D911),"",IF(ISBLANK(DATA!K911),"NO DATA",DATA!K911)))</f>
        <v/>
      </c>
      <c r="B910" s="93" t="str">
        <f>IF($I$1&lt;&gt;"y", "",IF(ISBLANK(DATA!D911),"", IF(ISBLANK(DATA!L911),"NO DATA",DATA!L911)))</f>
        <v/>
      </c>
      <c r="C910" s="93" t="str">
        <f t="shared" si="44"/>
        <v/>
      </c>
      <c r="D910" s="93" t="str">
        <f>IF($I$1&lt;&gt;"y", "", IF(C911="", "", IFERROR(LOOKUP(2,1/(COUNTIF($D$2:D909,mergednames)=0),mergednames), "")))</f>
        <v/>
      </c>
      <c r="E910" s="93" t="str">
        <f t="shared" si="43"/>
        <v/>
      </c>
      <c r="F910" s="93" t="str">
        <f>IF($I$1&lt;&gt;"y", "", IF(A911="", "", IFERROR(LOOKUP(2,1/(COUNTIF($F$2:F909,get_country)=0),get_country), "")))</f>
        <v/>
      </c>
      <c r="G910" s="93" t="str">
        <f t="shared" si="42"/>
        <v/>
      </c>
      <c r="H910" s="67" t="str">
        <f t="array" aca="1" ref="H910" ca="1">IF($I$1&lt;&gt;"y", "", IFERROR(INDEX(countrylistsize,MATCH(SMALL(NOT(countrylistsize="")*IF(ISNUMBER(countrylistsize),COUNTIF(countrylistsize,"&lt;="&amp;countrylistsize),COUNTIF(countrylistsize,"&lt;="&amp;countrylistsize)+SUM(ISNUMBER(countrylistsize))),ROWS(F$3:F910)+SUM(ISBLANK(countrylistsize))),NOT(countrylistsize="")*IF(ISNUMBER(countrylistsize),COUNTIF(countrylistsize,"&lt;="&amp;countrylistsize),COUNTIF(countrylistsize,"&lt;="&amp;countrylistsize)+SUM(ISNUMBER(countrylistsize))),0)), ""))</f>
        <v/>
      </c>
      <c r="I910" s="70"/>
      <c r="J910" s="67" t="str">
        <f t="array" aca="1" ref="J910" ca="1">IF($I$1&lt;&gt;"y", "", IFERROR(INDEX(admin1listsize,MATCH(SMALL(NOT(admin1listsize="")*IF(ISNUMBER(admin1listsize),COUNTIF(admin1listsize,"&lt;="&amp;admin1listsize),COUNTIF(admin1listsize,"&lt;="&amp;admin1listsize)+SUM(ISNUMBER(admin1listsize))),ROWS(D$3:D910)+SUM(ISBLANK(admin1listsize))),NOT(admin1listsize="")*IF(ISNUMBER(admin1listsize),COUNTIF(admin1listsize,"&lt;="&amp;admin1listsize),COUNTIF(admin1listsize,"&lt;="&amp;admin1listsize)+SUM(ISNUMBER(admin1listsize))),0)), ""))</f>
        <v/>
      </c>
      <c r="K910" s="71"/>
    </row>
    <row r="911" spans="1:11" s="1" customFormat="1" x14ac:dyDescent="0.25">
      <c r="A911" s="93" t="str">
        <f>IF($I$1&lt;&gt;"y", "", IF(ISBLANK(DATA!D912),"",IF(ISBLANK(DATA!K912),"NO DATA",DATA!K912)))</f>
        <v/>
      </c>
      <c r="B911" s="93" t="str">
        <f>IF($I$1&lt;&gt;"y", "",IF(ISBLANK(DATA!D912),"", IF(ISBLANK(DATA!L912),"NO DATA",DATA!L912)))</f>
        <v/>
      </c>
      <c r="C911" s="93" t="str">
        <f t="shared" si="44"/>
        <v/>
      </c>
      <c r="D911" s="93" t="str">
        <f>IF($I$1&lt;&gt;"y", "", IF(C912="", "", IFERROR(LOOKUP(2,1/(COUNTIF($D$2:D910,mergednames)=0),mergednames), "")))</f>
        <v/>
      </c>
      <c r="E911" s="93" t="str">
        <f t="shared" si="43"/>
        <v/>
      </c>
      <c r="F911" s="93" t="str">
        <f>IF($I$1&lt;&gt;"y", "", IF(A912="", "", IFERROR(LOOKUP(2,1/(COUNTIF($F$2:F910,get_country)=0),get_country), "")))</f>
        <v/>
      </c>
      <c r="G911" s="93" t="str">
        <f t="shared" si="42"/>
        <v/>
      </c>
      <c r="H911" s="67" t="str">
        <f t="array" aca="1" ref="H911" ca="1">IF($I$1&lt;&gt;"y", "", IFERROR(INDEX(countrylistsize,MATCH(SMALL(NOT(countrylistsize="")*IF(ISNUMBER(countrylistsize),COUNTIF(countrylistsize,"&lt;="&amp;countrylistsize),COUNTIF(countrylistsize,"&lt;="&amp;countrylistsize)+SUM(ISNUMBER(countrylistsize))),ROWS(F$3:F911)+SUM(ISBLANK(countrylistsize))),NOT(countrylistsize="")*IF(ISNUMBER(countrylistsize),COUNTIF(countrylistsize,"&lt;="&amp;countrylistsize),COUNTIF(countrylistsize,"&lt;="&amp;countrylistsize)+SUM(ISNUMBER(countrylistsize))),0)), ""))</f>
        <v/>
      </c>
      <c r="I911" s="70"/>
      <c r="J911" s="67" t="str">
        <f t="array" aca="1" ref="J911" ca="1">IF($I$1&lt;&gt;"y", "", IFERROR(INDEX(admin1listsize,MATCH(SMALL(NOT(admin1listsize="")*IF(ISNUMBER(admin1listsize),COUNTIF(admin1listsize,"&lt;="&amp;admin1listsize),COUNTIF(admin1listsize,"&lt;="&amp;admin1listsize)+SUM(ISNUMBER(admin1listsize))),ROWS(D$3:D911)+SUM(ISBLANK(admin1listsize))),NOT(admin1listsize="")*IF(ISNUMBER(admin1listsize),COUNTIF(admin1listsize,"&lt;="&amp;admin1listsize),COUNTIF(admin1listsize,"&lt;="&amp;admin1listsize)+SUM(ISNUMBER(admin1listsize))),0)), ""))</f>
        <v/>
      </c>
      <c r="K911" s="71"/>
    </row>
    <row r="912" spans="1:11" s="1" customFormat="1" x14ac:dyDescent="0.25">
      <c r="A912" s="93" t="str">
        <f>IF($I$1&lt;&gt;"y", "", IF(ISBLANK(DATA!D913),"",IF(ISBLANK(DATA!K913),"NO DATA",DATA!K913)))</f>
        <v/>
      </c>
      <c r="B912" s="93" t="str">
        <f>IF($I$1&lt;&gt;"y", "",IF(ISBLANK(DATA!D913),"", IF(ISBLANK(DATA!L913),"NO DATA",DATA!L913)))</f>
        <v/>
      </c>
      <c r="C912" s="93" t="str">
        <f t="shared" si="44"/>
        <v/>
      </c>
      <c r="D912" s="93" t="str">
        <f>IF($I$1&lt;&gt;"y", "", IF(C913="", "", IFERROR(LOOKUP(2,1/(COUNTIF($D$2:D911,mergednames)=0),mergednames), "")))</f>
        <v/>
      </c>
      <c r="E912" s="93" t="str">
        <f t="shared" si="43"/>
        <v/>
      </c>
      <c r="F912" s="93" t="str">
        <f>IF($I$1&lt;&gt;"y", "", IF(A913="", "", IFERROR(LOOKUP(2,1/(COUNTIF($F$2:F911,get_country)=0),get_country), "")))</f>
        <v/>
      </c>
      <c r="G912" s="93" t="str">
        <f t="shared" si="42"/>
        <v/>
      </c>
      <c r="H912" s="67" t="str">
        <f t="array" aca="1" ref="H912" ca="1">IF($I$1&lt;&gt;"y", "", IFERROR(INDEX(countrylistsize,MATCH(SMALL(NOT(countrylistsize="")*IF(ISNUMBER(countrylistsize),COUNTIF(countrylistsize,"&lt;="&amp;countrylistsize),COUNTIF(countrylistsize,"&lt;="&amp;countrylistsize)+SUM(ISNUMBER(countrylistsize))),ROWS(F$3:F912)+SUM(ISBLANK(countrylistsize))),NOT(countrylistsize="")*IF(ISNUMBER(countrylistsize),COUNTIF(countrylistsize,"&lt;="&amp;countrylistsize),COUNTIF(countrylistsize,"&lt;="&amp;countrylistsize)+SUM(ISNUMBER(countrylistsize))),0)), ""))</f>
        <v/>
      </c>
      <c r="I912" s="70"/>
      <c r="J912" s="67" t="str">
        <f t="array" aca="1" ref="J912" ca="1">IF($I$1&lt;&gt;"y", "", IFERROR(INDEX(admin1listsize,MATCH(SMALL(NOT(admin1listsize="")*IF(ISNUMBER(admin1listsize),COUNTIF(admin1listsize,"&lt;="&amp;admin1listsize),COUNTIF(admin1listsize,"&lt;="&amp;admin1listsize)+SUM(ISNUMBER(admin1listsize))),ROWS(D$3:D912)+SUM(ISBLANK(admin1listsize))),NOT(admin1listsize="")*IF(ISNUMBER(admin1listsize),COUNTIF(admin1listsize,"&lt;="&amp;admin1listsize),COUNTIF(admin1listsize,"&lt;="&amp;admin1listsize)+SUM(ISNUMBER(admin1listsize))),0)), ""))</f>
        <v/>
      </c>
      <c r="K912" s="71"/>
    </row>
    <row r="913" spans="1:11" s="1" customFormat="1" x14ac:dyDescent="0.25">
      <c r="A913" s="93" t="str">
        <f>IF($I$1&lt;&gt;"y", "", IF(ISBLANK(DATA!D914),"",IF(ISBLANK(DATA!K914),"NO DATA",DATA!K914)))</f>
        <v/>
      </c>
      <c r="B913" s="93" t="str">
        <f>IF($I$1&lt;&gt;"y", "",IF(ISBLANK(DATA!D914),"", IF(ISBLANK(DATA!L914),"NO DATA",DATA!L914)))</f>
        <v/>
      </c>
      <c r="C913" s="93" t="str">
        <f t="shared" si="44"/>
        <v/>
      </c>
      <c r="D913" s="93" t="str">
        <f>IF($I$1&lt;&gt;"y", "", IF(C914="", "", IFERROR(LOOKUP(2,1/(COUNTIF($D$2:D912,mergednames)=0),mergednames), "")))</f>
        <v/>
      </c>
      <c r="E913" s="93" t="str">
        <f t="shared" si="43"/>
        <v/>
      </c>
      <c r="F913" s="93" t="str">
        <f>IF($I$1&lt;&gt;"y", "", IF(A914="", "", IFERROR(LOOKUP(2,1/(COUNTIF($F$2:F912,get_country)=0),get_country), "")))</f>
        <v/>
      </c>
      <c r="G913" s="93" t="str">
        <f t="shared" si="42"/>
        <v/>
      </c>
      <c r="H913" s="67" t="str">
        <f t="array" aca="1" ref="H913" ca="1">IF($I$1&lt;&gt;"y", "", IFERROR(INDEX(countrylistsize,MATCH(SMALL(NOT(countrylistsize="")*IF(ISNUMBER(countrylistsize),COUNTIF(countrylistsize,"&lt;="&amp;countrylistsize),COUNTIF(countrylistsize,"&lt;="&amp;countrylistsize)+SUM(ISNUMBER(countrylistsize))),ROWS(F$3:F913)+SUM(ISBLANK(countrylistsize))),NOT(countrylistsize="")*IF(ISNUMBER(countrylistsize),COUNTIF(countrylistsize,"&lt;="&amp;countrylistsize),COUNTIF(countrylistsize,"&lt;="&amp;countrylistsize)+SUM(ISNUMBER(countrylistsize))),0)), ""))</f>
        <v/>
      </c>
      <c r="I913" s="70"/>
      <c r="J913" s="67" t="str">
        <f t="array" aca="1" ref="J913" ca="1">IF($I$1&lt;&gt;"y", "", IFERROR(INDEX(admin1listsize,MATCH(SMALL(NOT(admin1listsize="")*IF(ISNUMBER(admin1listsize),COUNTIF(admin1listsize,"&lt;="&amp;admin1listsize),COUNTIF(admin1listsize,"&lt;="&amp;admin1listsize)+SUM(ISNUMBER(admin1listsize))),ROWS(D$3:D913)+SUM(ISBLANK(admin1listsize))),NOT(admin1listsize="")*IF(ISNUMBER(admin1listsize),COUNTIF(admin1listsize,"&lt;="&amp;admin1listsize),COUNTIF(admin1listsize,"&lt;="&amp;admin1listsize)+SUM(ISNUMBER(admin1listsize))),0)), ""))</f>
        <v/>
      </c>
      <c r="K913" s="71"/>
    </row>
    <row r="914" spans="1:11" s="1" customFormat="1" x14ac:dyDescent="0.25">
      <c r="A914" s="93" t="str">
        <f>IF($I$1&lt;&gt;"y", "", IF(ISBLANK(DATA!D915),"",IF(ISBLANK(DATA!K915),"NO DATA",DATA!K915)))</f>
        <v/>
      </c>
      <c r="B914" s="93" t="str">
        <f>IF($I$1&lt;&gt;"y", "",IF(ISBLANK(DATA!D915),"", IF(ISBLANK(DATA!L915),"NO DATA",DATA!L915)))</f>
        <v/>
      </c>
      <c r="C914" s="93" t="str">
        <f t="shared" si="44"/>
        <v/>
      </c>
      <c r="D914" s="93" t="str">
        <f>IF($I$1&lt;&gt;"y", "", IF(C915="", "", IFERROR(LOOKUP(2,1/(COUNTIF($D$2:D913,mergednames)=0),mergednames), "")))</f>
        <v/>
      </c>
      <c r="E914" s="93" t="str">
        <f t="shared" si="43"/>
        <v/>
      </c>
      <c r="F914" s="93" t="str">
        <f>IF($I$1&lt;&gt;"y", "", IF(A915="", "", IFERROR(LOOKUP(2,1/(COUNTIF($F$2:F913,get_country)=0),get_country), "")))</f>
        <v/>
      </c>
      <c r="G914" s="93" t="str">
        <f t="shared" si="42"/>
        <v/>
      </c>
      <c r="H914" s="67" t="str">
        <f t="array" aca="1" ref="H914" ca="1">IF($I$1&lt;&gt;"y", "", IFERROR(INDEX(countrylistsize,MATCH(SMALL(NOT(countrylistsize="")*IF(ISNUMBER(countrylistsize),COUNTIF(countrylistsize,"&lt;="&amp;countrylistsize),COUNTIF(countrylistsize,"&lt;="&amp;countrylistsize)+SUM(ISNUMBER(countrylistsize))),ROWS(F$3:F914)+SUM(ISBLANK(countrylistsize))),NOT(countrylistsize="")*IF(ISNUMBER(countrylistsize),COUNTIF(countrylistsize,"&lt;="&amp;countrylistsize),COUNTIF(countrylistsize,"&lt;="&amp;countrylistsize)+SUM(ISNUMBER(countrylistsize))),0)), ""))</f>
        <v/>
      </c>
      <c r="I914" s="70"/>
      <c r="J914" s="67" t="str">
        <f t="array" aca="1" ref="J914" ca="1">IF($I$1&lt;&gt;"y", "", IFERROR(INDEX(admin1listsize,MATCH(SMALL(NOT(admin1listsize="")*IF(ISNUMBER(admin1listsize),COUNTIF(admin1listsize,"&lt;="&amp;admin1listsize),COUNTIF(admin1listsize,"&lt;="&amp;admin1listsize)+SUM(ISNUMBER(admin1listsize))),ROWS(D$3:D914)+SUM(ISBLANK(admin1listsize))),NOT(admin1listsize="")*IF(ISNUMBER(admin1listsize),COUNTIF(admin1listsize,"&lt;="&amp;admin1listsize),COUNTIF(admin1listsize,"&lt;="&amp;admin1listsize)+SUM(ISNUMBER(admin1listsize))),0)), ""))</f>
        <v/>
      </c>
      <c r="K914" s="71"/>
    </row>
    <row r="915" spans="1:11" s="1" customFormat="1" x14ac:dyDescent="0.25">
      <c r="A915" s="93" t="str">
        <f>IF($I$1&lt;&gt;"y", "", IF(ISBLANK(DATA!D916),"",IF(ISBLANK(DATA!K916),"NO DATA",DATA!K916)))</f>
        <v/>
      </c>
      <c r="B915" s="93" t="str">
        <f>IF($I$1&lt;&gt;"y", "",IF(ISBLANK(DATA!D916),"", IF(ISBLANK(DATA!L916),"NO DATA",DATA!L916)))</f>
        <v/>
      </c>
      <c r="C915" s="93" t="str">
        <f t="shared" si="44"/>
        <v/>
      </c>
      <c r="D915" s="93" t="str">
        <f>IF($I$1&lt;&gt;"y", "", IF(C916="", "", IFERROR(LOOKUP(2,1/(COUNTIF($D$2:D914,mergednames)=0),mergednames), "")))</f>
        <v/>
      </c>
      <c r="E915" s="93" t="str">
        <f t="shared" si="43"/>
        <v/>
      </c>
      <c r="F915" s="93" t="str">
        <f>IF($I$1&lt;&gt;"y", "", IF(A916="", "", IFERROR(LOOKUP(2,1/(COUNTIF($F$2:F914,get_country)=0),get_country), "")))</f>
        <v/>
      </c>
      <c r="G915" s="93" t="str">
        <f t="shared" si="42"/>
        <v/>
      </c>
      <c r="H915" s="67" t="str">
        <f t="array" aca="1" ref="H915" ca="1">IF($I$1&lt;&gt;"y", "", IFERROR(INDEX(countrylistsize,MATCH(SMALL(NOT(countrylistsize="")*IF(ISNUMBER(countrylistsize),COUNTIF(countrylistsize,"&lt;="&amp;countrylistsize),COUNTIF(countrylistsize,"&lt;="&amp;countrylistsize)+SUM(ISNUMBER(countrylistsize))),ROWS(F$3:F915)+SUM(ISBLANK(countrylistsize))),NOT(countrylistsize="")*IF(ISNUMBER(countrylistsize),COUNTIF(countrylistsize,"&lt;="&amp;countrylistsize),COUNTIF(countrylistsize,"&lt;="&amp;countrylistsize)+SUM(ISNUMBER(countrylistsize))),0)), ""))</f>
        <v/>
      </c>
      <c r="I915" s="70"/>
      <c r="J915" s="67" t="str">
        <f t="array" aca="1" ref="J915" ca="1">IF($I$1&lt;&gt;"y", "", IFERROR(INDEX(admin1listsize,MATCH(SMALL(NOT(admin1listsize="")*IF(ISNUMBER(admin1listsize),COUNTIF(admin1listsize,"&lt;="&amp;admin1listsize),COUNTIF(admin1listsize,"&lt;="&amp;admin1listsize)+SUM(ISNUMBER(admin1listsize))),ROWS(D$3:D915)+SUM(ISBLANK(admin1listsize))),NOT(admin1listsize="")*IF(ISNUMBER(admin1listsize),COUNTIF(admin1listsize,"&lt;="&amp;admin1listsize),COUNTIF(admin1listsize,"&lt;="&amp;admin1listsize)+SUM(ISNUMBER(admin1listsize))),0)), ""))</f>
        <v/>
      </c>
      <c r="K915" s="71"/>
    </row>
    <row r="916" spans="1:11" s="1" customFormat="1" x14ac:dyDescent="0.25">
      <c r="A916" s="93" t="str">
        <f>IF($I$1&lt;&gt;"y", "", IF(ISBLANK(DATA!D917),"",IF(ISBLANK(DATA!K917),"NO DATA",DATA!K917)))</f>
        <v/>
      </c>
      <c r="B916" s="93" t="str">
        <f>IF($I$1&lt;&gt;"y", "",IF(ISBLANK(DATA!D917),"", IF(ISBLANK(DATA!L917),"NO DATA",DATA!L917)))</f>
        <v/>
      </c>
      <c r="C916" s="93" t="str">
        <f t="shared" si="44"/>
        <v/>
      </c>
      <c r="D916" s="93" t="str">
        <f>IF($I$1&lt;&gt;"y", "", IF(C917="", "", IFERROR(LOOKUP(2,1/(COUNTIF($D$2:D915,mergednames)=0),mergednames), "")))</f>
        <v/>
      </c>
      <c r="E916" s="93" t="str">
        <f t="shared" si="43"/>
        <v/>
      </c>
      <c r="F916" s="93" t="str">
        <f>IF($I$1&lt;&gt;"y", "", IF(A917="", "", IFERROR(LOOKUP(2,1/(COUNTIF($F$2:F915,get_country)=0),get_country), "")))</f>
        <v/>
      </c>
      <c r="G916" s="93" t="str">
        <f t="shared" si="42"/>
        <v/>
      </c>
      <c r="H916" s="67" t="str">
        <f t="array" aca="1" ref="H916" ca="1">IF($I$1&lt;&gt;"y", "", IFERROR(INDEX(countrylistsize,MATCH(SMALL(NOT(countrylistsize="")*IF(ISNUMBER(countrylistsize),COUNTIF(countrylistsize,"&lt;="&amp;countrylistsize),COUNTIF(countrylistsize,"&lt;="&amp;countrylistsize)+SUM(ISNUMBER(countrylistsize))),ROWS(F$3:F916)+SUM(ISBLANK(countrylistsize))),NOT(countrylistsize="")*IF(ISNUMBER(countrylistsize),COUNTIF(countrylistsize,"&lt;="&amp;countrylistsize),COUNTIF(countrylistsize,"&lt;="&amp;countrylistsize)+SUM(ISNUMBER(countrylistsize))),0)), ""))</f>
        <v/>
      </c>
      <c r="I916" s="70"/>
      <c r="J916" s="67" t="str">
        <f t="array" aca="1" ref="J916" ca="1">IF($I$1&lt;&gt;"y", "", IFERROR(INDEX(admin1listsize,MATCH(SMALL(NOT(admin1listsize="")*IF(ISNUMBER(admin1listsize),COUNTIF(admin1listsize,"&lt;="&amp;admin1listsize),COUNTIF(admin1listsize,"&lt;="&amp;admin1listsize)+SUM(ISNUMBER(admin1listsize))),ROWS(D$3:D916)+SUM(ISBLANK(admin1listsize))),NOT(admin1listsize="")*IF(ISNUMBER(admin1listsize),COUNTIF(admin1listsize,"&lt;="&amp;admin1listsize),COUNTIF(admin1listsize,"&lt;="&amp;admin1listsize)+SUM(ISNUMBER(admin1listsize))),0)), ""))</f>
        <v/>
      </c>
      <c r="K916" s="71"/>
    </row>
    <row r="917" spans="1:11" s="1" customFormat="1" x14ac:dyDescent="0.25">
      <c r="A917" s="93" t="str">
        <f>IF($I$1&lt;&gt;"y", "", IF(ISBLANK(DATA!D918),"",IF(ISBLANK(DATA!K918),"NO DATA",DATA!K918)))</f>
        <v/>
      </c>
      <c r="B917" s="93" t="str">
        <f>IF($I$1&lt;&gt;"y", "",IF(ISBLANK(DATA!D918),"", IF(ISBLANK(DATA!L918),"NO DATA",DATA!L918)))</f>
        <v/>
      </c>
      <c r="C917" s="93" t="str">
        <f t="shared" si="44"/>
        <v/>
      </c>
      <c r="D917" s="93" t="str">
        <f>IF($I$1&lt;&gt;"y", "", IF(C918="", "", IFERROR(LOOKUP(2,1/(COUNTIF($D$2:D916,mergednames)=0),mergednames), "")))</f>
        <v/>
      </c>
      <c r="E917" s="93" t="str">
        <f t="shared" si="43"/>
        <v/>
      </c>
      <c r="F917" s="93" t="str">
        <f>IF($I$1&lt;&gt;"y", "", IF(A918="", "", IFERROR(LOOKUP(2,1/(COUNTIF($F$2:F916,get_country)=0),get_country), "")))</f>
        <v/>
      </c>
      <c r="G917" s="93" t="str">
        <f t="shared" si="42"/>
        <v/>
      </c>
      <c r="H917" s="67" t="str">
        <f t="array" aca="1" ref="H917" ca="1">IF($I$1&lt;&gt;"y", "", IFERROR(INDEX(countrylistsize,MATCH(SMALL(NOT(countrylistsize="")*IF(ISNUMBER(countrylistsize),COUNTIF(countrylistsize,"&lt;="&amp;countrylistsize),COUNTIF(countrylistsize,"&lt;="&amp;countrylistsize)+SUM(ISNUMBER(countrylistsize))),ROWS(F$3:F917)+SUM(ISBLANK(countrylistsize))),NOT(countrylistsize="")*IF(ISNUMBER(countrylistsize),COUNTIF(countrylistsize,"&lt;="&amp;countrylistsize),COUNTIF(countrylistsize,"&lt;="&amp;countrylistsize)+SUM(ISNUMBER(countrylistsize))),0)), ""))</f>
        <v/>
      </c>
      <c r="I917" s="70"/>
      <c r="J917" s="67" t="str">
        <f t="array" aca="1" ref="J917" ca="1">IF($I$1&lt;&gt;"y", "", IFERROR(INDEX(admin1listsize,MATCH(SMALL(NOT(admin1listsize="")*IF(ISNUMBER(admin1listsize),COUNTIF(admin1listsize,"&lt;="&amp;admin1listsize),COUNTIF(admin1listsize,"&lt;="&amp;admin1listsize)+SUM(ISNUMBER(admin1listsize))),ROWS(D$3:D917)+SUM(ISBLANK(admin1listsize))),NOT(admin1listsize="")*IF(ISNUMBER(admin1listsize),COUNTIF(admin1listsize,"&lt;="&amp;admin1listsize),COUNTIF(admin1listsize,"&lt;="&amp;admin1listsize)+SUM(ISNUMBER(admin1listsize))),0)), ""))</f>
        <v/>
      </c>
      <c r="K917" s="71"/>
    </row>
    <row r="918" spans="1:11" s="1" customFormat="1" x14ac:dyDescent="0.25">
      <c r="A918" s="93" t="str">
        <f>IF($I$1&lt;&gt;"y", "", IF(ISBLANK(DATA!D919),"",IF(ISBLANK(DATA!K919),"NO DATA",DATA!K919)))</f>
        <v/>
      </c>
      <c r="B918" s="93" t="str">
        <f>IF($I$1&lt;&gt;"y", "",IF(ISBLANK(DATA!D919),"", IF(ISBLANK(DATA!L919),"NO DATA",DATA!L919)))</f>
        <v/>
      </c>
      <c r="C918" s="93" t="str">
        <f t="shared" si="44"/>
        <v/>
      </c>
      <c r="D918" s="93" t="str">
        <f>IF($I$1&lt;&gt;"y", "", IF(C919="", "", IFERROR(LOOKUP(2,1/(COUNTIF($D$2:D917,mergednames)=0),mergednames), "")))</f>
        <v/>
      </c>
      <c r="E918" s="93" t="str">
        <f t="shared" si="43"/>
        <v/>
      </c>
      <c r="F918" s="93" t="str">
        <f>IF($I$1&lt;&gt;"y", "", IF(A919="", "", IFERROR(LOOKUP(2,1/(COUNTIF($F$2:F917,get_country)=0),get_country), "")))</f>
        <v/>
      </c>
      <c r="G918" s="93" t="str">
        <f t="shared" si="42"/>
        <v/>
      </c>
      <c r="H918" s="67" t="str">
        <f t="array" aca="1" ref="H918" ca="1">IF($I$1&lt;&gt;"y", "", IFERROR(INDEX(countrylistsize,MATCH(SMALL(NOT(countrylistsize="")*IF(ISNUMBER(countrylistsize),COUNTIF(countrylistsize,"&lt;="&amp;countrylistsize),COUNTIF(countrylistsize,"&lt;="&amp;countrylistsize)+SUM(ISNUMBER(countrylistsize))),ROWS(F$3:F918)+SUM(ISBLANK(countrylistsize))),NOT(countrylistsize="")*IF(ISNUMBER(countrylistsize),COUNTIF(countrylistsize,"&lt;="&amp;countrylistsize),COUNTIF(countrylistsize,"&lt;="&amp;countrylistsize)+SUM(ISNUMBER(countrylistsize))),0)), ""))</f>
        <v/>
      </c>
      <c r="I918" s="70"/>
      <c r="J918" s="67" t="str">
        <f t="array" aca="1" ref="J918" ca="1">IF($I$1&lt;&gt;"y", "", IFERROR(INDEX(admin1listsize,MATCH(SMALL(NOT(admin1listsize="")*IF(ISNUMBER(admin1listsize),COUNTIF(admin1listsize,"&lt;="&amp;admin1listsize),COUNTIF(admin1listsize,"&lt;="&amp;admin1listsize)+SUM(ISNUMBER(admin1listsize))),ROWS(D$3:D918)+SUM(ISBLANK(admin1listsize))),NOT(admin1listsize="")*IF(ISNUMBER(admin1listsize),COUNTIF(admin1listsize,"&lt;="&amp;admin1listsize),COUNTIF(admin1listsize,"&lt;="&amp;admin1listsize)+SUM(ISNUMBER(admin1listsize))),0)), ""))</f>
        <v/>
      </c>
      <c r="K918" s="71"/>
    </row>
    <row r="919" spans="1:11" s="1" customFormat="1" x14ac:dyDescent="0.25">
      <c r="A919" s="93" t="str">
        <f>IF($I$1&lt;&gt;"y", "", IF(ISBLANK(DATA!D920),"",IF(ISBLANK(DATA!K920),"NO DATA",DATA!K920)))</f>
        <v/>
      </c>
      <c r="B919" s="93" t="str">
        <f>IF($I$1&lt;&gt;"y", "",IF(ISBLANK(DATA!D920),"", IF(ISBLANK(DATA!L920),"NO DATA",DATA!L920)))</f>
        <v/>
      </c>
      <c r="C919" s="93" t="str">
        <f t="shared" si="44"/>
        <v/>
      </c>
      <c r="D919" s="93" t="str">
        <f>IF($I$1&lt;&gt;"y", "", IF(C920="", "", IFERROR(LOOKUP(2,1/(COUNTIF($D$2:D918,mergednames)=0),mergednames), "")))</f>
        <v/>
      </c>
      <c r="E919" s="93" t="str">
        <f t="shared" si="43"/>
        <v/>
      </c>
      <c r="F919" s="93" t="str">
        <f>IF($I$1&lt;&gt;"y", "", IF(A920="", "", IFERROR(LOOKUP(2,1/(COUNTIF($F$2:F918,get_country)=0),get_country), "")))</f>
        <v/>
      </c>
      <c r="G919" s="93" t="str">
        <f t="shared" si="42"/>
        <v/>
      </c>
      <c r="H919" s="67" t="str">
        <f t="array" aca="1" ref="H919" ca="1">IF($I$1&lt;&gt;"y", "", IFERROR(INDEX(countrylistsize,MATCH(SMALL(NOT(countrylistsize="")*IF(ISNUMBER(countrylistsize),COUNTIF(countrylistsize,"&lt;="&amp;countrylistsize),COUNTIF(countrylistsize,"&lt;="&amp;countrylistsize)+SUM(ISNUMBER(countrylistsize))),ROWS(F$3:F919)+SUM(ISBLANK(countrylistsize))),NOT(countrylistsize="")*IF(ISNUMBER(countrylistsize),COUNTIF(countrylistsize,"&lt;="&amp;countrylistsize),COUNTIF(countrylistsize,"&lt;="&amp;countrylistsize)+SUM(ISNUMBER(countrylistsize))),0)), ""))</f>
        <v/>
      </c>
      <c r="I919" s="70"/>
      <c r="J919" s="67" t="str">
        <f t="array" aca="1" ref="J919" ca="1">IF($I$1&lt;&gt;"y", "", IFERROR(INDEX(admin1listsize,MATCH(SMALL(NOT(admin1listsize="")*IF(ISNUMBER(admin1listsize),COUNTIF(admin1listsize,"&lt;="&amp;admin1listsize),COUNTIF(admin1listsize,"&lt;="&amp;admin1listsize)+SUM(ISNUMBER(admin1listsize))),ROWS(D$3:D919)+SUM(ISBLANK(admin1listsize))),NOT(admin1listsize="")*IF(ISNUMBER(admin1listsize),COUNTIF(admin1listsize,"&lt;="&amp;admin1listsize),COUNTIF(admin1listsize,"&lt;="&amp;admin1listsize)+SUM(ISNUMBER(admin1listsize))),0)), ""))</f>
        <v/>
      </c>
      <c r="K919" s="71"/>
    </row>
    <row r="920" spans="1:11" s="1" customFormat="1" x14ac:dyDescent="0.25">
      <c r="A920" s="93" t="str">
        <f>IF($I$1&lt;&gt;"y", "", IF(ISBLANK(DATA!D921),"",IF(ISBLANK(DATA!K921),"NO DATA",DATA!K921)))</f>
        <v/>
      </c>
      <c r="B920" s="93" t="str">
        <f>IF($I$1&lt;&gt;"y", "",IF(ISBLANK(DATA!D921),"", IF(ISBLANK(DATA!L921),"NO DATA",DATA!L921)))</f>
        <v/>
      </c>
      <c r="C920" s="93" t="str">
        <f t="shared" si="44"/>
        <v/>
      </c>
      <c r="D920" s="93" t="str">
        <f>IF($I$1&lt;&gt;"y", "", IF(C921="", "", IFERROR(LOOKUP(2,1/(COUNTIF($D$2:D919,mergednames)=0),mergednames), "")))</f>
        <v/>
      </c>
      <c r="E920" s="93" t="str">
        <f t="shared" si="43"/>
        <v/>
      </c>
      <c r="F920" s="93" t="str">
        <f>IF($I$1&lt;&gt;"y", "", IF(A921="", "", IFERROR(LOOKUP(2,1/(COUNTIF($F$2:F919,get_country)=0),get_country), "")))</f>
        <v/>
      </c>
      <c r="G920" s="93" t="str">
        <f t="shared" si="42"/>
        <v/>
      </c>
      <c r="H920" s="67" t="str">
        <f t="array" aca="1" ref="H920" ca="1">IF($I$1&lt;&gt;"y", "", IFERROR(INDEX(countrylistsize,MATCH(SMALL(NOT(countrylistsize="")*IF(ISNUMBER(countrylistsize),COUNTIF(countrylistsize,"&lt;="&amp;countrylistsize),COUNTIF(countrylistsize,"&lt;="&amp;countrylistsize)+SUM(ISNUMBER(countrylistsize))),ROWS(F$3:F920)+SUM(ISBLANK(countrylistsize))),NOT(countrylistsize="")*IF(ISNUMBER(countrylistsize),COUNTIF(countrylistsize,"&lt;="&amp;countrylistsize),COUNTIF(countrylistsize,"&lt;="&amp;countrylistsize)+SUM(ISNUMBER(countrylistsize))),0)), ""))</f>
        <v/>
      </c>
      <c r="I920" s="70"/>
      <c r="J920" s="67" t="str">
        <f t="array" aca="1" ref="J920" ca="1">IF($I$1&lt;&gt;"y", "", IFERROR(INDEX(admin1listsize,MATCH(SMALL(NOT(admin1listsize="")*IF(ISNUMBER(admin1listsize),COUNTIF(admin1listsize,"&lt;="&amp;admin1listsize),COUNTIF(admin1listsize,"&lt;="&amp;admin1listsize)+SUM(ISNUMBER(admin1listsize))),ROWS(D$3:D920)+SUM(ISBLANK(admin1listsize))),NOT(admin1listsize="")*IF(ISNUMBER(admin1listsize),COUNTIF(admin1listsize,"&lt;="&amp;admin1listsize),COUNTIF(admin1listsize,"&lt;="&amp;admin1listsize)+SUM(ISNUMBER(admin1listsize))),0)), ""))</f>
        <v/>
      </c>
      <c r="K920" s="71"/>
    </row>
    <row r="921" spans="1:11" s="1" customFormat="1" x14ac:dyDescent="0.25">
      <c r="A921" s="93" t="str">
        <f>IF($I$1&lt;&gt;"y", "", IF(ISBLANK(DATA!D922),"",IF(ISBLANK(DATA!K922),"NO DATA",DATA!K922)))</f>
        <v/>
      </c>
      <c r="B921" s="93" t="str">
        <f>IF($I$1&lt;&gt;"y", "",IF(ISBLANK(DATA!D922),"", IF(ISBLANK(DATA!L922),"NO DATA",DATA!L922)))</f>
        <v/>
      </c>
      <c r="C921" s="93" t="str">
        <f t="shared" si="44"/>
        <v/>
      </c>
      <c r="D921" s="93" t="str">
        <f>IF($I$1&lt;&gt;"y", "", IF(C922="", "", IFERROR(LOOKUP(2,1/(COUNTIF($D$2:D920,mergednames)=0),mergednames), "")))</f>
        <v/>
      </c>
      <c r="E921" s="93" t="str">
        <f t="shared" si="43"/>
        <v/>
      </c>
      <c r="F921" s="93" t="str">
        <f>IF($I$1&lt;&gt;"y", "", IF(A922="", "", IFERROR(LOOKUP(2,1/(COUNTIF($F$2:F920,get_country)=0),get_country), "")))</f>
        <v/>
      </c>
      <c r="G921" s="93" t="str">
        <f t="shared" si="42"/>
        <v/>
      </c>
      <c r="H921" s="67" t="str">
        <f t="array" aca="1" ref="H921" ca="1">IF($I$1&lt;&gt;"y", "", IFERROR(INDEX(countrylistsize,MATCH(SMALL(NOT(countrylistsize="")*IF(ISNUMBER(countrylistsize),COUNTIF(countrylistsize,"&lt;="&amp;countrylistsize),COUNTIF(countrylistsize,"&lt;="&amp;countrylistsize)+SUM(ISNUMBER(countrylistsize))),ROWS(F$3:F921)+SUM(ISBLANK(countrylistsize))),NOT(countrylistsize="")*IF(ISNUMBER(countrylistsize),COUNTIF(countrylistsize,"&lt;="&amp;countrylistsize),COUNTIF(countrylistsize,"&lt;="&amp;countrylistsize)+SUM(ISNUMBER(countrylistsize))),0)), ""))</f>
        <v/>
      </c>
      <c r="I921" s="70"/>
      <c r="J921" s="67" t="str">
        <f t="array" aca="1" ref="J921" ca="1">IF($I$1&lt;&gt;"y", "", IFERROR(INDEX(admin1listsize,MATCH(SMALL(NOT(admin1listsize="")*IF(ISNUMBER(admin1listsize),COUNTIF(admin1listsize,"&lt;="&amp;admin1listsize),COUNTIF(admin1listsize,"&lt;="&amp;admin1listsize)+SUM(ISNUMBER(admin1listsize))),ROWS(D$3:D921)+SUM(ISBLANK(admin1listsize))),NOT(admin1listsize="")*IF(ISNUMBER(admin1listsize),COUNTIF(admin1listsize,"&lt;="&amp;admin1listsize),COUNTIF(admin1listsize,"&lt;="&amp;admin1listsize)+SUM(ISNUMBER(admin1listsize))),0)), ""))</f>
        <v/>
      </c>
      <c r="K921" s="71"/>
    </row>
    <row r="922" spans="1:11" s="1" customFormat="1" x14ac:dyDescent="0.25">
      <c r="A922" s="93" t="str">
        <f>IF($I$1&lt;&gt;"y", "", IF(ISBLANK(DATA!D923),"",IF(ISBLANK(DATA!K923),"NO DATA",DATA!K923)))</f>
        <v/>
      </c>
      <c r="B922" s="93" t="str">
        <f>IF($I$1&lt;&gt;"y", "",IF(ISBLANK(DATA!D923),"", IF(ISBLANK(DATA!L923),"NO DATA",DATA!L923)))</f>
        <v/>
      </c>
      <c r="C922" s="93" t="str">
        <f t="shared" si="44"/>
        <v/>
      </c>
      <c r="D922" s="93" t="str">
        <f>IF($I$1&lt;&gt;"y", "", IF(C923="", "", IFERROR(LOOKUP(2,1/(COUNTIF($D$2:D921,mergednames)=0),mergednames), "")))</f>
        <v/>
      </c>
      <c r="E922" s="93" t="str">
        <f t="shared" si="43"/>
        <v/>
      </c>
      <c r="F922" s="93" t="str">
        <f>IF($I$1&lt;&gt;"y", "", IF(A923="", "", IFERROR(LOOKUP(2,1/(COUNTIF($F$2:F921,get_country)=0),get_country), "")))</f>
        <v/>
      </c>
      <c r="G922" s="93" t="str">
        <f t="shared" si="42"/>
        <v/>
      </c>
      <c r="H922" s="67" t="str">
        <f t="array" aca="1" ref="H922" ca="1">IF($I$1&lt;&gt;"y", "", IFERROR(INDEX(countrylistsize,MATCH(SMALL(NOT(countrylistsize="")*IF(ISNUMBER(countrylistsize),COUNTIF(countrylistsize,"&lt;="&amp;countrylistsize),COUNTIF(countrylistsize,"&lt;="&amp;countrylistsize)+SUM(ISNUMBER(countrylistsize))),ROWS(F$3:F922)+SUM(ISBLANK(countrylistsize))),NOT(countrylistsize="")*IF(ISNUMBER(countrylistsize),COUNTIF(countrylistsize,"&lt;="&amp;countrylistsize),COUNTIF(countrylistsize,"&lt;="&amp;countrylistsize)+SUM(ISNUMBER(countrylistsize))),0)), ""))</f>
        <v/>
      </c>
      <c r="I922" s="70"/>
      <c r="J922" s="67" t="str">
        <f t="array" aca="1" ref="J922" ca="1">IF($I$1&lt;&gt;"y", "", IFERROR(INDEX(admin1listsize,MATCH(SMALL(NOT(admin1listsize="")*IF(ISNUMBER(admin1listsize),COUNTIF(admin1listsize,"&lt;="&amp;admin1listsize),COUNTIF(admin1listsize,"&lt;="&amp;admin1listsize)+SUM(ISNUMBER(admin1listsize))),ROWS(D$3:D922)+SUM(ISBLANK(admin1listsize))),NOT(admin1listsize="")*IF(ISNUMBER(admin1listsize),COUNTIF(admin1listsize,"&lt;="&amp;admin1listsize),COUNTIF(admin1listsize,"&lt;="&amp;admin1listsize)+SUM(ISNUMBER(admin1listsize))),0)), ""))</f>
        <v/>
      </c>
      <c r="K922" s="71"/>
    </row>
    <row r="923" spans="1:11" s="1" customFormat="1" x14ac:dyDescent="0.25">
      <c r="A923" s="93" t="str">
        <f>IF($I$1&lt;&gt;"y", "", IF(ISBLANK(DATA!D924),"",IF(ISBLANK(DATA!K924),"NO DATA",DATA!K924)))</f>
        <v/>
      </c>
      <c r="B923" s="93" t="str">
        <f>IF($I$1&lt;&gt;"y", "",IF(ISBLANK(DATA!D924),"", IF(ISBLANK(DATA!L924),"NO DATA",DATA!L924)))</f>
        <v/>
      </c>
      <c r="C923" s="93" t="str">
        <f t="shared" si="44"/>
        <v/>
      </c>
      <c r="D923" s="93" t="str">
        <f>IF($I$1&lt;&gt;"y", "", IF(C924="", "", IFERROR(LOOKUP(2,1/(COUNTIF($D$2:D922,mergednames)=0),mergednames), "")))</f>
        <v/>
      </c>
      <c r="E923" s="93" t="str">
        <f t="shared" si="43"/>
        <v/>
      </c>
      <c r="F923" s="93" t="str">
        <f>IF($I$1&lt;&gt;"y", "", IF(A924="", "", IFERROR(LOOKUP(2,1/(COUNTIF($F$2:F922,get_country)=0),get_country), "")))</f>
        <v/>
      </c>
      <c r="G923" s="93" t="str">
        <f t="shared" si="42"/>
        <v/>
      </c>
      <c r="H923" s="67" t="str">
        <f t="array" aca="1" ref="H923" ca="1">IF($I$1&lt;&gt;"y", "", IFERROR(INDEX(countrylistsize,MATCH(SMALL(NOT(countrylistsize="")*IF(ISNUMBER(countrylistsize),COUNTIF(countrylistsize,"&lt;="&amp;countrylistsize),COUNTIF(countrylistsize,"&lt;="&amp;countrylistsize)+SUM(ISNUMBER(countrylistsize))),ROWS(F$3:F923)+SUM(ISBLANK(countrylistsize))),NOT(countrylistsize="")*IF(ISNUMBER(countrylistsize),COUNTIF(countrylistsize,"&lt;="&amp;countrylistsize),COUNTIF(countrylistsize,"&lt;="&amp;countrylistsize)+SUM(ISNUMBER(countrylistsize))),0)), ""))</f>
        <v/>
      </c>
      <c r="I923" s="70"/>
      <c r="J923" s="67" t="str">
        <f t="array" aca="1" ref="J923" ca="1">IF($I$1&lt;&gt;"y", "", IFERROR(INDEX(admin1listsize,MATCH(SMALL(NOT(admin1listsize="")*IF(ISNUMBER(admin1listsize),COUNTIF(admin1listsize,"&lt;="&amp;admin1listsize),COUNTIF(admin1listsize,"&lt;="&amp;admin1listsize)+SUM(ISNUMBER(admin1listsize))),ROWS(D$3:D923)+SUM(ISBLANK(admin1listsize))),NOT(admin1listsize="")*IF(ISNUMBER(admin1listsize),COUNTIF(admin1listsize,"&lt;="&amp;admin1listsize),COUNTIF(admin1listsize,"&lt;="&amp;admin1listsize)+SUM(ISNUMBER(admin1listsize))),0)), ""))</f>
        <v/>
      </c>
      <c r="K923" s="71"/>
    </row>
    <row r="924" spans="1:11" s="1" customFormat="1" x14ac:dyDescent="0.25">
      <c r="A924" s="93" t="str">
        <f>IF($I$1&lt;&gt;"y", "", IF(ISBLANK(DATA!D925),"",IF(ISBLANK(DATA!K925),"NO DATA",DATA!K925)))</f>
        <v/>
      </c>
      <c r="B924" s="93" t="str">
        <f>IF($I$1&lt;&gt;"y", "",IF(ISBLANK(DATA!D925),"", IF(ISBLANK(DATA!L925),"NO DATA",DATA!L925)))</f>
        <v/>
      </c>
      <c r="C924" s="93" t="str">
        <f t="shared" si="44"/>
        <v/>
      </c>
      <c r="D924" s="93" t="str">
        <f>IF($I$1&lt;&gt;"y", "", IF(C925="", "", IFERROR(LOOKUP(2,1/(COUNTIF($D$2:D923,mergednames)=0),mergednames), "")))</f>
        <v/>
      </c>
      <c r="E924" s="93" t="str">
        <f t="shared" si="43"/>
        <v/>
      </c>
      <c r="F924" s="93" t="str">
        <f>IF($I$1&lt;&gt;"y", "", IF(A925="", "", IFERROR(LOOKUP(2,1/(COUNTIF($F$2:F923,get_country)=0),get_country), "")))</f>
        <v/>
      </c>
      <c r="G924" s="93" t="str">
        <f t="shared" si="42"/>
        <v/>
      </c>
      <c r="H924" s="67" t="str">
        <f t="array" aca="1" ref="H924" ca="1">IF($I$1&lt;&gt;"y", "", IFERROR(INDEX(countrylistsize,MATCH(SMALL(NOT(countrylistsize="")*IF(ISNUMBER(countrylistsize),COUNTIF(countrylistsize,"&lt;="&amp;countrylistsize),COUNTIF(countrylistsize,"&lt;="&amp;countrylistsize)+SUM(ISNUMBER(countrylistsize))),ROWS(F$3:F924)+SUM(ISBLANK(countrylistsize))),NOT(countrylistsize="")*IF(ISNUMBER(countrylistsize),COUNTIF(countrylistsize,"&lt;="&amp;countrylistsize),COUNTIF(countrylistsize,"&lt;="&amp;countrylistsize)+SUM(ISNUMBER(countrylistsize))),0)), ""))</f>
        <v/>
      </c>
      <c r="I924" s="70"/>
      <c r="J924" s="67" t="str">
        <f t="array" aca="1" ref="J924" ca="1">IF($I$1&lt;&gt;"y", "", IFERROR(INDEX(admin1listsize,MATCH(SMALL(NOT(admin1listsize="")*IF(ISNUMBER(admin1listsize),COUNTIF(admin1listsize,"&lt;="&amp;admin1listsize),COUNTIF(admin1listsize,"&lt;="&amp;admin1listsize)+SUM(ISNUMBER(admin1listsize))),ROWS(D$3:D924)+SUM(ISBLANK(admin1listsize))),NOT(admin1listsize="")*IF(ISNUMBER(admin1listsize),COUNTIF(admin1listsize,"&lt;="&amp;admin1listsize),COUNTIF(admin1listsize,"&lt;="&amp;admin1listsize)+SUM(ISNUMBER(admin1listsize))),0)), ""))</f>
        <v/>
      </c>
      <c r="K924" s="71"/>
    </row>
    <row r="925" spans="1:11" s="1" customFormat="1" x14ac:dyDescent="0.25">
      <c r="A925" s="93" t="str">
        <f>IF($I$1&lt;&gt;"y", "", IF(ISBLANK(DATA!D926),"",IF(ISBLANK(DATA!K926),"NO DATA",DATA!K926)))</f>
        <v/>
      </c>
      <c r="B925" s="93" t="str">
        <f>IF($I$1&lt;&gt;"y", "",IF(ISBLANK(DATA!D926),"", IF(ISBLANK(DATA!L926),"NO DATA",DATA!L926)))</f>
        <v/>
      </c>
      <c r="C925" s="93" t="str">
        <f t="shared" si="44"/>
        <v/>
      </c>
      <c r="D925" s="93" t="str">
        <f>IF($I$1&lt;&gt;"y", "", IF(C926="", "", IFERROR(LOOKUP(2,1/(COUNTIF($D$2:D924,mergednames)=0),mergednames), "")))</f>
        <v/>
      </c>
      <c r="E925" s="93" t="str">
        <f t="shared" si="43"/>
        <v/>
      </c>
      <c r="F925" s="93" t="str">
        <f>IF($I$1&lt;&gt;"y", "", IF(A926="", "", IFERROR(LOOKUP(2,1/(COUNTIF($F$2:F924,get_country)=0),get_country), "")))</f>
        <v/>
      </c>
      <c r="G925" s="93" t="str">
        <f t="shared" si="42"/>
        <v/>
      </c>
      <c r="H925" s="67" t="str">
        <f t="array" aca="1" ref="H925" ca="1">IF($I$1&lt;&gt;"y", "", IFERROR(INDEX(countrylistsize,MATCH(SMALL(NOT(countrylistsize="")*IF(ISNUMBER(countrylistsize),COUNTIF(countrylistsize,"&lt;="&amp;countrylistsize),COUNTIF(countrylistsize,"&lt;="&amp;countrylistsize)+SUM(ISNUMBER(countrylistsize))),ROWS(F$3:F925)+SUM(ISBLANK(countrylistsize))),NOT(countrylistsize="")*IF(ISNUMBER(countrylistsize),COUNTIF(countrylistsize,"&lt;="&amp;countrylistsize),COUNTIF(countrylistsize,"&lt;="&amp;countrylistsize)+SUM(ISNUMBER(countrylistsize))),0)), ""))</f>
        <v/>
      </c>
      <c r="I925" s="70"/>
      <c r="J925" s="67" t="str">
        <f t="array" aca="1" ref="J925" ca="1">IF($I$1&lt;&gt;"y", "", IFERROR(INDEX(admin1listsize,MATCH(SMALL(NOT(admin1listsize="")*IF(ISNUMBER(admin1listsize),COUNTIF(admin1listsize,"&lt;="&amp;admin1listsize),COUNTIF(admin1listsize,"&lt;="&amp;admin1listsize)+SUM(ISNUMBER(admin1listsize))),ROWS(D$3:D925)+SUM(ISBLANK(admin1listsize))),NOT(admin1listsize="")*IF(ISNUMBER(admin1listsize),COUNTIF(admin1listsize,"&lt;="&amp;admin1listsize),COUNTIF(admin1listsize,"&lt;="&amp;admin1listsize)+SUM(ISNUMBER(admin1listsize))),0)), ""))</f>
        <v/>
      </c>
      <c r="K925" s="71"/>
    </row>
    <row r="926" spans="1:11" s="1" customFormat="1" x14ac:dyDescent="0.25">
      <c r="A926" s="93" t="str">
        <f>IF($I$1&lt;&gt;"y", "", IF(ISBLANK(DATA!D927),"",IF(ISBLANK(DATA!K927),"NO DATA",DATA!K927)))</f>
        <v/>
      </c>
      <c r="B926" s="93" t="str">
        <f>IF($I$1&lt;&gt;"y", "",IF(ISBLANK(DATA!D927),"", IF(ISBLANK(DATA!L927),"NO DATA",DATA!L927)))</f>
        <v/>
      </c>
      <c r="C926" s="93" t="str">
        <f t="shared" si="44"/>
        <v/>
      </c>
      <c r="D926" s="93" t="str">
        <f>IF($I$1&lt;&gt;"y", "", IF(C927="", "", IFERROR(LOOKUP(2,1/(COUNTIF($D$2:D925,mergednames)=0),mergednames), "")))</f>
        <v/>
      </c>
      <c r="E926" s="93" t="str">
        <f t="shared" si="43"/>
        <v/>
      </c>
      <c r="F926" s="93" t="str">
        <f>IF($I$1&lt;&gt;"y", "", IF(A927="", "", IFERROR(LOOKUP(2,1/(COUNTIF($F$2:F925,get_country)=0),get_country), "")))</f>
        <v/>
      </c>
      <c r="G926" s="93" t="str">
        <f t="shared" si="42"/>
        <v/>
      </c>
      <c r="H926" s="67" t="str">
        <f t="array" aca="1" ref="H926" ca="1">IF($I$1&lt;&gt;"y", "", IFERROR(INDEX(countrylistsize,MATCH(SMALL(NOT(countrylistsize="")*IF(ISNUMBER(countrylistsize),COUNTIF(countrylistsize,"&lt;="&amp;countrylistsize),COUNTIF(countrylistsize,"&lt;="&amp;countrylistsize)+SUM(ISNUMBER(countrylistsize))),ROWS(F$3:F926)+SUM(ISBLANK(countrylistsize))),NOT(countrylistsize="")*IF(ISNUMBER(countrylistsize),COUNTIF(countrylistsize,"&lt;="&amp;countrylistsize),COUNTIF(countrylistsize,"&lt;="&amp;countrylistsize)+SUM(ISNUMBER(countrylistsize))),0)), ""))</f>
        <v/>
      </c>
      <c r="I926" s="70"/>
      <c r="J926" s="67" t="str">
        <f t="array" aca="1" ref="J926" ca="1">IF($I$1&lt;&gt;"y", "", IFERROR(INDEX(admin1listsize,MATCH(SMALL(NOT(admin1listsize="")*IF(ISNUMBER(admin1listsize),COUNTIF(admin1listsize,"&lt;="&amp;admin1listsize),COUNTIF(admin1listsize,"&lt;="&amp;admin1listsize)+SUM(ISNUMBER(admin1listsize))),ROWS(D$3:D926)+SUM(ISBLANK(admin1listsize))),NOT(admin1listsize="")*IF(ISNUMBER(admin1listsize),COUNTIF(admin1listsize,"&lt;="&amp;admin1listsize),COUNTIF(admin1listsize,"&lt;="&amp;admin1listsize)+SUM(ISNUMBER(admin1listsize))),0)), ""))</f>
        <v/>
      </c>
      <c r="K926" s="71"/>
    </row>
    <row r="927" spans="1:11" s="1" customFormat="1" x14ac:dyDescent="0.25">
      <c r="A927" s="93" t="str">
        <f>IF($I$1&lt;&gt;"y", "", IF(ISBLANK(DATA!D928),"",IF(ISBLANK(DATA!K928),"NO DATA",DATA!K928)))</f>
        <v/>
      </c>
      <c r="B927" s="93" t="str">
        <f>IF($I$1&lt;&gt;"y", "",IF(ISBLANK(DATA!D928),"", IF(ISBLANK(DATA!L928),"NO DATA",DATA!L928)))</f>
        <v/>
      </c>
      <c r="C927" s="93" t="str">
        <f t="shared" si="44"/>
        <v/>
      </c>
      <c r="D927" s="93" t="str">
        <f>IF($I$1&lt;&gt;"y", "", IF(C928="", "", IFERROR(LOOKUP(2,1/(COUNTIF($D$2:D926,mergednames)=0),mergednames), "")))</f>
        <v/>
      </c>
      <c r="E927" s="93" t="str">
        <f t="shared" si="43"/>
        <v/>
      </c>
      <c r="F927" s="93" t="str">
        <f>IF($I$1&lt;&gt;"y", "", IF(A928="", "", IFERROR(LOOKUP(2,1/(COUNTIF($F$2:F926,get_country)=0),get_country), "")))</f>
        <v/>
      </c>
      <c r="G927" s="93" t="str">
        <f t="shared" si="42"/>
        <v/>
      </c>
      <c r="H927" s="67" t="str">
        <f t="array" aca="1" ref="H927" ca="1">IF($I$1&lt;&gt;"y", "", IFERROR(INDEX(countrylistsize,MATCH(SMALL(NOT(countrylistsize="")*IF(ISNUMBER(countrylistsize),COUNTIF(countrylistsize,"&lt;="&amp;countrylistsize),COUNTIF(countrylistsize,"&lt;="&amp;countrylistsize)+SUM(ISNUMBER(countrylistsize))),ROWS(F$3:F927)+SUM(ISBLANK(countrylistsize))),NOT(countrylistsize="")*IF(ISNUMBER(countrylistsize),COUNTIF(countrylistsize,"&lt;="&amp;countrylistsize),COUNTIF(countrylistsize,"&lt;="&amp;countrylistsize)+SUM(ISNUMBER(countrylistsize))),0)), ""))</f>
        <v/>
      </c>
      <c r="I927" s="70"/>
      <c r="J927" s="67" t="str">
        <f t="array" aca="1" ref="J927" ca="1">IF($I$1&lt;&gt;"y", "", IFERROR(INDEX(admin1listsize,MATCH(SMALL(NOT(admin1listsize="")*IF(ISNUMBER(admin1listsize),COUNTIF(admin1listsize,"&lt;="&amp;admin1listsize),COUNTIF(admin1listsize,"&lt;="&amp;admin1listsize)+SUM(ISNUMBER(admin1listsize))),ROWS(D$3:D927)+SUM(ISBLANK(admin1listsize))),NOT(admin1listsize="")*IF(ISNUMBER(admin1listsize),COUNTIF(admin1listsize,"&lt;="&amp;admin1listsize),COUNTIF(admin1listsize,"&lt;="&amp;admin1listsize)+SUM(ISNUMBER(admin1listsize))),0)), ""))</f>
        <v/>
      </c>
      <c r="K927" s="71"/>
    </row>
    <row r="928" spans="1:11" s="1" customFormat="1" x14ac:dyDescent="0.25">
      <c r="A928" s="93" t="str">
        <f>IF($I$1&lt;&gt;"y", "", IF(ISBLANK(DATA!D929),"",IF(ISBLANK(DATA!K929),"NO DATA",DATA!K929)))</f>
        <v/>
      </c>
      <c r="B928" s="93" t="str">
        <f>IF($I$1&lt;&gt;"y", "",IF(ISBLANK(DATA!D929),"", IF(ISBLANK(DATA!L929),"NO DATA",DATA!L929)))</f>
        <v/>
      </c>
      <c r="C928" s="93" t="str">
        <f t="shared" si="44"/>
        <v/>
      </c>
      <c r="D928" s="93" t="str">
        <f>IF($I$1&lt;&gt;"y", "", IF(C929="", "", IFERROR(LOOKUP(2,1/(COUNTIF($D$2:D927,mergednames)=0),mergednames), "")))</f>
        <v/>
      </c>
      <c r="E928" s="93" t="str">
        <f t="shared" si="43"/>
        <v/>
      </c>
      <c r="F928" s="93" t="str">
        <f>IF($I$1&lt;&gt;"y", "", IF(A929="", "", IFERROR(LOOKUP(2,1/(COUNTIF($F$2:F927,get_country)=0),get_country), "")))</f>
        <v/>
      </c>
      <c r="G928" s="93" t="str">
        <f t="shared" si="42"/>
        <v/>
      </c>
      <c r="H928" s="67" t="str">
        <f t="array" aca="1" ref="H928" ca="1">IF($I$1&lt;&gt;"y", "", IFERROR(INDEX(countrylistsize,MATCH(SMALL(NOT(countrylistsize="")*IF(ISNUMBER(countrylistsize),COUNTIF(countrylistsize,"&lt;="&amp;countrylistsize),COUNTIF(countrylistsize,"&lt;="&amp;countrylistsize)+SUM(ISNUMBER(countrylistsize))),ROWS(F$3:F928)+SUM(ISBLANK(countrylistsize))),NOT(countrylistsize="")*IF(ISNUMBER(countrylistsize),COUNTIF(countrylistsize,"&lt;="&amp;countrylistsize),COUNTIF(countrylistsize,"&lt;="&amp;countrylistsize)+SUM(ISNUMBER(countrylistsize))),0)), ""))</f>
        <v/>
      </c>
      <c r="I928" s="70"/>
      <c r="J928" s="67" t="str">
        <f t="array" aca="1" ref="J928" ca="1">IF($I$1&lt;&gt;"y", "", IFERROR(INDEX(admin1listsize,MATCH(SMALL(NOT(admin1listsize="")*IF(ISNUMBER(admin1listsize),COUNTIF(admin1listsize,"&lt;="&amp;admin1listsize),COUNTIF(admin1listsize,"&lt;="&amp;admin1listsize)+SUM(ISNUMBER(admin1listsize))),ROWS(D$3:D928)+SUM(ISBLANK(admin1listsize))),NOT(admin1listsize="")*IF(ISNUMBER(admin1listsize),COUNTIF(admin1listsize,"&lt;="&amp;admin1listsize),COUNTIF(admin1listsize,"&lt;="&amp;admin1listsize)+SUM(ISNUMBER(admin1listsize))),0)), ""))</f>
        <v/>
      </c>
      <c r="K928" s="71"/>
    </row>
    <row r="929" spans="1:11" s="1" customFormat="1" x14ac:dyDescent="0.25">
      <c r="A929" s="93" t="str">
        <f>IF($I$1&lt;&gt;"y", "", IF(ISBLANK(DATA!D930),"",IF(ISBLANK(DATA!K930),"NO DATA",DATA!K930)))</f>
        <v/>
      </c>
      <c r="B929" s="93" t="str">
        <f>IF($I$1&lt;&gt;"y", "",IF(ISBLANK(DATA!D930),"", IF(ISBLANK(DATA!L930),"NO DATA",DATA!L930)))</f>
        <v/>
      </c>
      <c r="C929" s="93" t="str">
        <f t="shared" si="44"/>
        <v/>
      </c>
      <c r="D929" s="93" t="str">
        <f>IF($I$1&lt;&gt;"y", "", IF(C930="", "", IFERROR(LOOKUP(2,1/(COUNTIF($D$2:D928,mergednames)=0),mergednames), "")))</f>
        <v/>
      </c>
      <c r="E929" s="93" t="str">
        <f t="shared" si="43"/>
        <v/>
      </c>
      <c r="F929" s="93" t="str">
        <f>IF($I$1&lt;&gt;"y", "", IF(A930="", "", IFERROR(LOOKUP(2,1/(COUNTIF($F$2:F928,get_country)=0),get_country), "")))</f>
        <v/>
      </c>
      <c r="G929" s="93" t="str">
        <f t="shared" si="42"/>
        <v/>
      </c>
      <c r="H929" s="67" t="str">
        <f t="array" aca="1" ref="H929" ca="1">IF($I$1&lt;&gt;"y", "", IFERROR(INDEX(countrylistsize,MATCH(SMALL(NOT(countrylistsize="")*IF(ISNUMBER(countrylistsize),COUNTIF(countrylistsize,"&lt;="&amp;countrylistsize),COUNTIF(countrylistsize,"&lt;="&amp;countrylistsize)+SUM(ISNUMBER(countrylistsize))),ROWS(F$3:F929)+SUM(ISBLANK(countrylistsize))),NOT(countrylistsize="")*IF(ISNUMBER(countrylistsize),COUNTIF(countrylistsize,"&lt;="&amp;countrylistsize),COUNTIF(countrylistsize,"&lt;="&amp;countrylistsize)+SUM(ISNUMBER(countrylistsize))),0)), ""))</f>
        <v/>
      </c>
      <c r="I929" s="70"/>
      <c r="J929" s="67" t="str">
        <f t="array" aca="1" ref="J929" ca="1">IF($I$1&lt;&gt;"y", "", IFERROR(INDEX(admin1listsize,MATCH(SMALL(NOT(admin1listsize="")*IF(ISNUMBER(admin1listsize),COUNTIF(admin1listsize,"&lt;="&amp;admin1listsize),COUNTIF(admin1listsize,"&lt;="&amp;admin1listsize)+SUM(ISNUMBER(admin1listsize))),ROWS(D$3:D929)+SUM(ISBLANK(admin1listsize))),NOT(admin1listsize="")*IF(ISNUMBER(admin1listsize),COUNTIF(admin1listsize,"&lt;="&amp;admin1listsize),COUNTIF(admin1listsize,"&lt;="&amp;admin1listsize)+SUM(ISNUMBER(admin1listsize))),0)), ""))</f>
        <v/>
      </c>
      <c r="K929" s="71"/>
    </row>
    <row r="930" spans="1:11" s="1" customFormat="1" x14ac:dyDescent="0.25">
      <c r="A930" s="93" t="str">
        <f>IF($I$1&lt;&gt;"y", "", IF(ISBLANK(DATA!D931),"",IF(ISBLANK(DATA!K931),"NO DATA",DATA!K931)))</f>
        <v/>
      </c>
      <c r="B930" s="93" t="str">
        <f>IF($I$1&lt;&gt;"y", "",IF(ISBLANK(DATA!D931),"", IF(ISBLANK(DATA!L931),"NO DATA",DATA!L931)))</f>
        <v/>
      </c>
      <c r="C930" s="93" t="str">
        <f t="shared" si="44"/>
        <v/>
      </c>
      <c r="D930" s="93" t="str">
        <f>IF($I$1&lt;&gt;"y", "", IF(C931="", "", IFERROR(LOOKUP(2,1/(COUNTIF($D$2:D929,mergednames)=0),mergednames), "")))</f>
        <v/>
      </c>
      <c r="E930" s="93" t="str">
        <f t="shared" si="43"/>
        <v/>
      </c>
      <c r="F930" s="93" t="str">
        <f>IF($I$1&lt;&gt;"y", "", IF(A931="", "", IFERROR(LOOKUP(2,1/(COUNTIF($F$2:F929,get_country)=0),get_country), "")))</f>
        <v/>
      </c>
      <c r="G930" s="93" t="str">
        <f t="shared" si="42"/>
        <v/>
      </c>
      <c r="H930" s="67" t="str">
        <f t="array" aca="1" ref="H930" ca="1">IF($I$1&lt;&gt;"y", "", IFERROR(INDEX(countrylistsize,MATCH(SMALL(NOT(countrylistsize="")*IF(ISNUMBER(countrylistsize),COUNTIF(countrylistsize,"&lt;="&amp;countrylistsize),COUNTIF(countrylistsize,"&lt;="&amp;countrylistsize)+SUM(ISNUMBER(countrylistsize))),ROWS(F$3:F930)+SUM(ISBLANK(countrylistsize))),NOT(countrylistsize="")*IF(ISNUMBER(countrylistsize),COUNTIF(countrylistsize,"&lt;="&amp;countrylistsize),COUNTIF(countrylistsize,"&lt;="&amp;countrylistsize)+SUM(ISNUMBER(countrylistsize))),0)), ""))</f>
        <v/>
      </c>
      <c r="I930" s="70"/>
      <c r="J930" s="67" t="str">
        <f t="array" aca="1" ref="J930" ca="1">IF($I$1&lt;&gt;"y", "", IFERROR(INDEX(admin1listsize,MATCH(SMALL(NOT(admin1listsize="")*IF(ISNUMBER(admin1listsize),COUNTIF(admin1listsize,"&lt;="&amp;admin1listsize),COUNTIF(admin1listsize,"&lt;="&amp;admin1listsize)+SUM(ISNUMBER(admin1listsize))),ROWS(D$3:D930)+SUM(ISBLANK(admin1listsize))),NOT(admin1listsize="")*IF(ISNUMBER(admin1listsize),COUNTIF(admin1listsize,"&lt;="&amp;admin1listsize),COUNTIF(admin1listsize,"&lt;="&amp;admin1listsize)+SUM(ISNUMBER(admin1listsize))),0)), ""))</f>
        <v/>
      </c>
      <c r="K930" s="71"/>
    </row>
    <row r="931" spans="1:11" s="1" customFormat="1" x14ac:dyDescent="0.25">
      <c r="A931" s="93" t="str">
        <f>IF($I$1&lt;&gt;"y", "", IF(ISBLANK(DATA!D932),"",IF(ISBLANK(DATA!K932),"NO DATA",DATA!K932)))</f>
        <v/>
      </c>
      <c r="B931" s="93" t="str">
        <f>IF($I$1&lt;&gt;"y", "",IF(ISBLANK(DATA!D932),"", IF(ISBLANK(DATA!L932),"NO DATA",DATA!L932)))</f>
        <v/>
      </c>
      <c r="C931" s="93" t="str">
        <f t="shared" si="44"/>
        <v/>
      </c>
      <c r="D931" s="93" t="str">
        <f>IF($I$1&lt;&gt;"y", "", IF(C932="", "", IFERROR(LOOKUP(2,1/(COUNTIF($D$2:D930,mergednames)=0),mergednames), "")))</f>
        <v/>
      </c>
      <c r="E931" s="93" t="str">
        <f t="shared" si="43"/>
        <v/>
      </c>
      <c r="F931" s="93" t="str">
        <f>IF($I$1&lt;&gt;"y", "", IF(A932="", "", IFERROR(LOOKUP(2,1/(COUNTIF($F$2:F930,get_country)=0),get_country), "")))</f>
        <v/>
      </c>
      <c r="G931" s="93" t="str">
        <f t="shared" si="42"/>
        <v/>
      </c>
      <c r="H931" s="67" t="str">
        <f t="array" aca="1" ref="H931" ca="1">IF($I$1&lt;&gt;"y", "", IFERROR(INDEX(countrylistsize,MATCH(SMALL(NOT(countrylistsize="")*IF(ISNUMBER(countrylistsize),COUNTIF(countrylistsize,"&lt;="&amp;countrylistsize),COUNTIF(countrylistsize,"&lt;="&amp;countrylistsize)+SUM(ISNUMBER(countrylistsize))),ROWS(F$3:F931)+SUM(ISBLANK(countrylistsize))),NOT(countrylistsize="")*IF(ISNUMBER(countrylistsize),COUNTIF(countrylistsize,"&lt;="&amp;countrylistsize),COUNTIF(countrylistsize,"&lt;="&amp;countrylistsize)+SUM(ISNUMBER(countrylistsize))),0)), ""))</f>
        <v/>
      </c>
      <c r="I931" s="70"/>
      <c r="J931" s="67" t="str">
        <f t="array" aca="1" ref="J931" ca="1">IF($I$1&lt;&gt;"y", "", IFERROR(INDEX(admin1listsize,MATCH(SMALL(NOT(admin1listsize="")*IF(ISNUMBER(admin1listsize),COUNTIF(admin1listsize,"&lt;="&amp;admin1listsize),COUNTIF(admin1listsize,"&lt;="&amp;admin1listsize)+SUM(ISNUMBER(admin1listsize))),ROWS(D$3:D931)+SUM(ISBLANK(admin1listsize))),NOT(admin1listsize="")*IF(ISNUMBER(admin1listsize),COUNTIF(admin1listsize,"&lt;="&amp;admin1listsize),COUNTIF(admin1listsize,"&lt;="&amp;admin1listsize)+SUM(ISNUMBER(admin1listsize))),0)), ""))</f>
        <v/>
      </c>
      <c r="K931" s="71"/>
    </row>
    <row r="932" spans="1:11" s="1" customFormat="1" x14ac:dyDescent="0.25">
      <c r="A932" s="93" t="str">
        <f>IF($I$1&lt;&gt;"y", "", IF(ISBLANK(DATA!D933),"",IF(ISBLANK(DATA!K933),"NO DATA",DATA!K933)))</f>
        <v/>
      </c>
      <c r="B932" s="93" t="str">
        <f>IF($I$1&lt;&gt;"y", "",IF(ISBLANK(DATA!D933),"", IF(ISBLANK(DATA!L933),"NO DATA",DATA!L933)))</f>
        <v/>
      </c>
      <c r="C932" s="93" t="str">
        <f t="shared" si="44"/>
        <v/>
      </c>
      <c r="D932" s="93" t="str">
        <f>IF($I$1&lt;&gt;"y", "", IF(C933="", "", IFERROR(LOOKUP(2,1/(COUNTIF($D$2:D931,mergednames)=0),mergednames), "")))</f>
        <v/>
      </c>
      <c r="E932" s="93" t="str">
        <f t="shared" si="43"/>
        <v/>
      </c>
      <c r="F932" s="93" t="str">
        <f>IF($I$1&lt;&gt;"y", "", IF(A933="", "", IFERROR(LOOKUP(2,1/(COUNTIF($F$2:F931,get_country)=0),get_country), "")))</f>
        <v/>
      </c>
      <c r="G932" s="93" t="str">
        <f t="shared" si="42"/>
        <v/>
      </c>
      <c r="H932" s="67" t="str">
        <f t="array" aca="1" ref="H932" ca="1">IF($I$1&lt;&gt;"y", "", IFERROR(INDEX(countrylistsize,MATCH(SMALL(NOT(countrylistsize="")*IF(ISNUMBER(countrylistsize),COUNTIF(countrylistsize,"&lt;="&amp;countrylistsize),COUNTIF(countrylistsize,"&lt;="&amp;countrylistsize)+SUM(ISNUMBER(countrylistsize))),ROWS(F$3:F932)+SUM(ISBLANK(countrylistsize))),NOT(countrylistsize="")*IF(ISNUMBER(countrylistsize),COUNTIF(countrylistsize,"&lt;="&amp;countrylistsize),COUNTIF(countrylistsize,"&lt;="&amp;countrylistsize)+SUM(ISNUMBER(countrylistsize))),0)), ""))</f>
        <v/>
      </c>
      <c r="I932" s="70"/>
      <c r="J932" s="67" t="str">
        <f t="array" aca="1" ref="J932" ca="1">IF($I$1&lt;&gt;"y", "", IFERROR(INDEX(admin1listsize,MATCH(SMALL(NOT(admin1listsize="")*IF(ISNUMBER(admin1listsize),COUNTIF(admin1listsize,"&lt;="&amp;admin1listsize),COUNTIF(admin1listsize,"&lt;="&amp;admin1listsize)+SUM(ISNUMBER(admin1listsize))),ROWS(D$3:D932)+SUM(ISBLANK(admin1listsize))),NOT(admin1listsize="")*IF(ISNUMBER(admin1listsize),COUNTIF(admin1listsize,"&lt;="&amp;admin1listsize),COUNTIF(admin1listsize,"&lt;="&amp;admin1listsize)+SUM(ISNUMBER(admin1listsize))),0)), ""))</f>
        <v/>
      </c>
      <c r="K932" s="71"/>
    </row>
    <row r="933" spans="1:11" s="1" customFormat="1" x14ac:dyDescent="0.25">
      <c r="A933" s="93" t="str">
        <f>IF($I$1&lt;&gt;"y", "", IF(ISBLANK(DATA!D934),"",IF(ISBLANK(DATA!K934),"NO DATA",DATA!K934)))</f>
        <v/>
      </c>
      <c r="B933" s="93" t="str">
        <f>IF($I$1&lt;&gt;"y", "",IF(ISBLANK(DATA!D934),"", IF(ISBLANK(DATA!L934),"NO DATA",DATA!L934)))</f>
        <v/>
      </c>
      <c r="C933" s="93" t="str">
        <f t="shared" si="44"/>
        <v/>
      </c>
      <c r="D933" s="93" t="str">
        <f>IF($I$1&lt;&gt;"y", "", IF(C934="", "", IFERROR(LOOKUP(2,1/(COUNTIF($D$2:D932,mergednames)=0),mergednames), "")))</f>
        <v/>
      </c>
      <c r="E933" s="93" t="str">
        <f t="shared" si="43"/>
        <v/>
      </c>
      <c r="F933" s="93" t="str">
        <f>IF($I$1&lt;&gt;"y", "", IF(A934="", "", IFERROR(LOOKUP(2,1/(COUNTIF($F$2:F932,get_country)=0),get_country), "")))</f>
        <v/>
      </c>
      <c r="G933" s="93" t="str">
        <f t="shared" si="42"/>
        <v/>
      </c>
      <c r="H933" s="67" t="str">
        <f t="array" aca="1" ref="H933" ca="1">IF($I$1&lt;&gt;"y", "", IFERROR(INDEX(countrylistsize,MATCH(SMALL(NOT(countrylistsize="")*IF(ISNUMBER(countrylistsize),COUNTIF(countrylistsize,"&lt;="&amp;countrylistsize),COUNTIF(countrylistsize,"&lt;="&amp;countrylistsize)+SUM(ISNUMBER(countrylistsize))),ROWS(F$3:F933)+SUM(ISBLANK(countrylistsize))),NOT(countrylistsize="")*IF(ISNUMBER(countrylistsize),COUNTIF(countrylistsize,"&lt;="&amp;countrylistsize),COUNTIF(countrylistsize,"&lt;="&amp;countrylistsize)+SUM(ISNUMBER(countrylistsize))),0)), ""))</f>
        <v/>
      </c>
      <c r="I933" s="70"/>
      <c r="J933" s="67" t="str">
        <f t="array" aca="1" ref="J933" ca="1">IF($I$1&lt;&gt;"y", "", IFERROR(INDEX(admin1listsize,MATCH(SMALL(NOT(admin1listsize="")*IF(ISNUMBER(admin1listsize),COUNTIF(admin1listsize,"&lt;="&amp;admin1listsize),COUNTIF(admin1listsize,"&lt;="&amp;admin1listsize)+SUM(ISNUMBER(admin1listsize))),ROWS(D$3:D933)+SUM(ISBLANK(admin1listsize))),NOT(admin1listsize="")*IF(ISNUMBER(admin1listsize),COUNTIF(admin1listsize,"&lt;="&amp;admin1listsize),COUNTIF(admin1listsize,"&lt;="&amp;admin1listsize)+SUM(ISNUMBER(admin1listsize))),0)), ""))</f>
        <v/>
      </c>
      <c r="K933" s="71"/>
    </row>
    <row r="934" spans="1:11" s="1" customFormat="1" x14ac:dyDescent="0.25">
      <c r="A934" s="93" t="str">
        <f>IF($I$1&lt;&gt;"y", "", IF(ISBLANK(DATA!D935),"",IF(ISBLANK(DATA!K935),"NO DATA",DATA!K935)))</f>
        <v/>
      </c>
      <c r="B934" s="93" t="str">
        <f>IF($I$1&lt;&gt;"y", "",IF(ISBLANK(DATA!D935),"", IF(ISBLANK(DATA!L935),"NO DATA",DATA!L935)))</f>
        <v/>
      </c>
      <c r="C934" s="93" t="str">
        <f t="shared" si="44"/>
        <v/>
      </c>
      <c r="D934" s="93" t="str">
        <f>IF($I$1&lt;&gt;"y", "", IF(C935="", "", IFERROR(LOOKUP(2,1/(COUNTIF($D$2:D933,mergednames)=0),mergednames), "")))</f>
        <v/>
      </c>
      <c r="E934" s="93" t="str">
        <f t="shared" si="43"/>
        <v/>
      </c>
      <c r="F934" s="93" t="str">
        <f>IF($I$1&lt;&gt;"y", "", IF(A935="", "", IFERROR(LOOKUP(2,1/(COUNTIF($F$2:F933,get_country)=0),get_country), "")))</f>
        <v/>
      </c>
      <c r="G934" s="93" t="str">
        <f t="shared" si="42"/>
        <v/>
      </c>
      <c r="H934" s="67" t="str">
        <f t="array" aca="1" ref="H934" ca="1">IF($I$1&lt;&gt;"y", "", IFERROR(INDEX(countrylistsize,MATCH(SMALL(NOT(countrylistsize="")*IF(ISNUMBER(countrylistsize),COUNTIF(countrylistsize,"&lt;="&amp;countrylistsize),COUNTIF(countrylistsize,"&lt;="&amp;countrylistsize)+SUM(ISNUMBER(countrylistsize))),ROWS(F$3:F934)+SUM(ISBLANK(countrylistsize))),NOT(countrylistsize="")*IF(ISNUMBER(countrylistsize),COUNTIF(countrylistsize,"&lt;="&amp;countrylistsize),COUNTIF(countrylistsize,"&lt;="&amp;countrylistsize)+SUM(ISNUMBER(countrylistsize))),0)), ""))</f>
        <v/>
      </c>
      <c r="I934" s="70"/>
      <c r="J934" s="67" t="str">
        <f t="array" aca="1" ref="J934" ca="1">IF($I$1&lt;&gt;"y", "", IFERROR(INDEX(admin1listsize,MATCH(SMALL(NOT(admin1listsize="")*IF(ISNUMBER(admin1listsize),COUNTIF(admin1listsize,"&lt;="&amp;admin1listsize),COUNTIF(admin1listsize,"&lt;="&amp;admin1listsize)+SUM(ISNUMBER(admin1listsize))),ROWS(D$3:D934)+SUM(ISBLANK(admin1listsize))),NOT(admin1listsize="")*IF(ISNUMBER(admin1listsize),COUNTIF(admin1listsize,"&lt;="&amp;admin1listsize),COUNTIF(admin1listsize,"&lt;="&amp;admin1listsize)+SUM(ISNUMBER(admin1listsize))),0)), ""))</f>
        <v/>
      </c>
      <c r="K934" s="71"/>
    </row>
    <row r="935" spans="1:11" s="1" customFormat="1" x14ac:dyDescent="0.25">
      <c r="A935" s="93" t="str">
        <f>IF($I$1&lt;&gt;"y", "", IF(ISBLANK(DATA!D936),"",IF(ISBLANK(DATA!K936),"NO DATA",DATA!K936)))</f>
        <v/>
      </c>
      <c r="B935" s="93" t="str">
        <f>IF($I$1&lt;&gt;"y", "",IF(ISBLANK(DATA!D936),"", IF(ISBLANK(DATA!L936),"NO DATA",DATA!L936)))</f>
        <v/>
      </c>
      <c r="C935" s="93" t="str">
        <f t="shared" si="44"/>
        <v/>
      </c>
      <c r="D935" s="93" t="str">
        <f>IF($I$1&lt;&gt;"y", "", IF(C936="", "", IFERROR(LOOKUP(2,1/(COUNTIF($D$2:D934,mergednames)=0),mergednames), "")))</f>
        <v/>
      </c>
      <c r="E935" s="93" t="str">
        <f t="shared" si="43"/>
        <v/>
      </c>
      <c r="F935" s="93" t="str">
        <f>IF($I$1&lt;&gt;"y", "", IF(A936="", "", IFERROR(LOOKUP(2,1/(COUNTIF($F$2:F934,get_country)=0),get_country), "")))</f>
        <v/>
      </c>
      <c r="G935" s="93" t="str">
        <f t="shared" si="42"/>
        <v/>
      </c>
      <c r="H935" s="67" t="str">
        <f t="array" aca="1" ref="H935" ca="1">IF($I$1&lt;&gt;"y", "", IFERROR(INDEX(countrylistsize,MATCH(SMALL(NOT(countrylistsize="")*IF(ISNUMBER(countrylistsize),COUNTIF(countrylistsize,"&lt;="&amp;countrylistsize),COUNTIF(countrylistsize,"&lt;="&amp;countrylistsize)+SUM(ISNUMBER(countrylistsize))),ROWS(F$3:F935)+SUM(ISBLANK(countrylistsize))),NOT(countrylistsize="")*IF(ISNUMBER(countrylistsize),COUNTIF(countrylistsize,"&lt;="&amp;countrylistsize),COUNTIF(countrylistsize,"&lt;="&amp;countrylistsize)+SUM(ISNUMBER(countrylistsize))),0)), ""))</f>
        <v/>
      </c>
      <c r="I935" s="70"/>
      <c r="J935" s="67" t="str">
        <f t="array" aca="1" ref="J935" ca="1">IF($I$1&lt;&gt;"y", "", IFERROR(INDEX(admin1listsize,MATCH(SMALL(NOT(admin1listsize="")*IF(ISNUMBER(admin1listsize),COUNTIF(admin1listsize,"&lt;="&amp;admin1listsize),COUNTIF(admin1listsize,"&lt;="&amp;admin1listsize)+SUM(ISNUMBER(admin1listsize))),ROWS(D$3:D935)+SUM(ISBLANK(admin1listsize))),NOT(admin1listsize="")*IF(ISNUMBER(admin1listsize),COUNTIF(admin1listsize,"&lt;="&amp;admin1listsize),COUNTIF(admin1listsize,"&lt;="&amp;admin1listsize)+SUM(ISNUMBER(admin1listsize))),0)), ""))</f>
        <v/>
      </c>
      <c r="K935" s="71"/>
    </row>
    <row r="936" spans="1:11" s="1" customFormat="1" x14ac:dyDescent="0.25">
      <c r="A936" s="93" t="str">
        <f>IF($I$1&lt;&gt;"y", "", IF(ISBLANK(DATA!D937),"",IF(ISBLANK(DATA!K937),"NO DATA",DATA!K937)))</f>
        <v/>
      </c>
      <c r="B936" s="93" t="str">
        <f>IF($I$1&lt;&gt;"y", "",IF(ISBLANK(DATA!D937),"", IF(ISBLANK(DATA!L937),"NO DATA",DATA!L937)))</f>
        <v/>
      </c>
      <c r="C936" s="93" t="str">
        <f t="shared" si="44"/>
        <v/>
      </c>
      <c r="D936" s="93" t="str">
        <f>IF($I$1&lt;&gt;"y", "", IF(C937="", "", IFERROR(LOOKUP(2,1/(COUNTIF($D$2:D935,mergednames)=0),mergednames), "")))</f>
        <v/>
      </c>
      <c r="E936" s="93" t="str">
        <f t="shared" si="43"/>
        <v/>
      </c>
      <c r="F936" s="93" t="str">
        <f>IF($I$1&lt;&gt;"y", "", IF(A937="", "", IFERROR(LOOKUP(2,1/(COUNTIF($F$2:F935,get_country)=0),get_country), "")))</f>
        <v/>
      </c>
      <c r="G936" s="93" t="str">
        <f t="shared" si="42"/>
        <v/>
      </c>
      <c r="H936" s="67" t="str">
        <f t="array" aca="1" ref="H936" ca="1">IF($I$1&lt;&gt;"y", "", IFERROR(INDEX(countrylistsize,MATCH(SMALL(NOT(countrylistsize="")*IF(ISNUMBER(countrylistsize),COUNTIF(countrylistsize,"&lt;="&amp;countrylistsize),COUNTIF(countrylistsize,"&lt;="&amp;countrylistsize)+SUM(ISNUMBER(countrylistsize))),ROWS(F$3:F936)+SUM(ISBLANK(countrylistsize))),NOT(countrylistsize="")*IF(ISNUMBER(countrylistsize),COUNTIF(countrylistsize,"&lt;="&amp;countrylistsize),COUNTIF(countrylistsize,"&lt;="&amp;countrylistsize)+SUM(ISNUMBER(countrylistsize))),0)), ""))</f>
        <v/>
      </c>
      <c r="I936" s="70"/>
      <c r="J936" s="67" t="str">
        <f t="array" aca="1" ref="J936" ca="1">IF($I$1&lt;&gt;"y", "", IFERROR(INDEX(admin1listsize,MATCH(SMALL(NOT(admin1listsize="")*IF(ISNUMBER(admin1listsize),COUNTIF(admin1listsize,"&lt;="&amp;admin1listsize),COUNTIF(admin1listsize,"&lt;="&amp;admin1listsize)+SUM(ISNUMBER(admin1listsize))),ROWS(D$3:D936)+SUM(ISBLANK(admin1listsize))),NOT(admin1listsize="")*IF(ISNUMBER(admin1listsize),COUNTIF(admin1listsize,"&lt;="&amp;admin1listsize),COUNTIF(admin1listsize,"&lt;="&amp;admin1listsize)+SUM(ISNUMBER(admin1listsize))),0)), ""))</f>
        <v/>
      </c>
      <c r="K936" s="71"/>
    </row>
    <row r="937" spans="1:11" s="1" customFormat="1" x14ac:dyDescent="0.25">
      <c r="A937" s="93" t="str">
        <f>IF($I$1&lt;&gt;"y", "", IF(ISBLANK(DATA!D938),"",IF(ISBLANK(DATA!K938),"NO DATA",DATA!K938)))</f>
        <v/>
      </c>
      <c r="B937" s="93" t="str">
        <f>IF($I$1&lt;&gt;"y", "",IF(ISBLANK(DATA!D938),"", IF(ISBLANK(DATA!L938),"NO DATA",DATA!L938)))</f>
        <v/>
      </c>
      <c r="C937" s="93" t="str">
        <f t="shared" si="44"/>
        <v/>
      </c>
      <c r="D937" s="93" t="str">
        <f>IF($I$1&lt;&gt;"y", "", IF(C938="", "", IFERROR(LOOKUP(2,1/(COUNTIF($D$2:D936,mergednames)=0),mergednames), "")))</f>
        <v/>
      </c>
      <c r="E937" s="93" t="str">
        <f t="shared" si="43"/>
        <v/>
      </c>
      <c r="F937" s="93" t="str">
        <f>IF($I$1&lt;&gt;"y", "", IF(A938="", "", IFERROR(LOOKUP(2,1/(COUNTIF($F$2:F936,get_country)=0),get_country), "")))</f>
        <v/>
      </c>
      <c r="G937" s="93" t="str">
        <f t="shared" si="42"/>
        <v/>
      </c>
      <c r="H937" s="67" t="str">
        <f t="array" aca="1" ref="H937" ca="1">IF($I$1&lt;&gt;"y", "", IFERROR(INDEX(countrylistsize,MATCH(SMALL(NOT(countrylistsize="")*IF(ISNUMBER(countrylistsize),COUNTIF(countrylistsize,"&lt;="&amp;countrylistsize),COUNTIF(countrylistsize,"&lt;="&amp;countrylistsize)+SUM(ISNUMBER(countrylistsize))),ROWS(F$3:F937)+SUM(ISBLANK(countrylistsize))),NOT(countrylistsize="")*IF(ISNUMBER(countrylistsize),COUNTIF(countrylistsize,"&lt;="&amp;countrylistsize),COUNTIF(countrylistsize,"&lt;="&amp;countrylistsize)+SUM(ISNUMBER(countrylistsize))),0)), ""))</f>
        <v/>
      </c>
      <c r="I937" s="70"/>
      <c r="J937" s="67" t="str">
        <f t="array" aca="1" ref="J937" ca="1">IF($I$1&lt;&gt;"y", "", IFERROR(INDEX(admin1listsize,MATCH(SMALL(NOT(admin1listsize="")*IF(ISNUMBER(admin1listsize),COUNTIF(admin1listsize,"&lt;="&amp;admin1listsize),COUNTIF(admin1listsize,"&lt;="&amp;admin1listsize)+SUM(ISNUMBER(admin1listsize))),ROWS(D$3:D937)+SUM(ISBLANK(admin1listsize))),NOT(admin1listsize="")*IF(ISNUMBER(admin1listsize),COUNTIF(admin1listsize,"&lt;="&amp;admin1listsize),COUNTIF(admin1listsize,"&lt;="&amp;admin1listsize)+SUM(ISNUMBER(admin1listsize))),0)), ""))</f>
        <v/>
      </c>
      <c r="K937" s="71"/>
    </row>
    <row r="938" spans="1:11" s="1" customFormat="1" x14ac:dyDescent="0.25">
      <c r="A938" s="93" t="str">
        <f>IF($I$1&lt;&gt;"y", "", IF(ISBLANK(DATA!D939),"",IF(ISBLANK(DATA!K939),"NO DATA",DATA!K939)))</f>
        <v/>
      </c>
      <c r="B938" s="93" t="str">
        <f>IF($I$1&lt;&gt;"y", "",IF(ISBLANK(DATA!D939),"", IF(ISBLANK(DATA!L939),"NO DATA",DATA!L939)))</f>
        <v/>
      </c>
      <c r="C938" s="93" t="str">
        <f t="shared" si="44"/>
        <v/>
      </c>
      <c r="D938" s="93" t="str">
        <f>IF($I$1&lt;&gt;"y", "", IF(C939="", "", IFERROR(LOOKUP(2,1/(COUNTIF($D$2:D937,mergednames)=0),mergednames), "")))</f>
        <v/>
      </c>
      <c r="E938" s="93" t="str">
        <f t="shared" si="43"/>
        <v/>
      </c>
      <c r="F938" s="93" t="str">
        <f>IF($I$1&lt;&gt;"y", "", IF(A939="", "", IFERROR(LOOKUP(2,1/(COUNTIF($F$2:F937,get_country)=0),get_country), "")))</f>
        <v/>
      </c>
      <c r="G938" s="93" t="str">
        <f t="shared" si="42"/>
        <v/>
      </c>
      <c r="H938" s="67" t="str">
        <f t="array" aca="1" ref="H938" ca="1">IF($I$1&lt;&gt;"y", "", IFERROR(INDEX(countrylistsize,MATCH(SMALL(NOT(countrylistsize="")*IF(ISNUMBER(countrylistsize),COUNTIF(countrylistsize,"&lt;="&amp;countrylistsize),COUNTIF(countrylistsize,"&lt;="&amp;countrylistsize)+SUM(ISNUMBER(countrylistsize))),ROWS(F$3:F938)+SUM(ISBLANK(countrylistsize))),NOT(countrylistsize="")*IF(ISNUMBER(countrylistsize),COUNTIF(countrylistsize,"&lt;="&amp;countrylistsize),COUNTIF(countrylistsize,"&lt;="&amp;countrylistsize)+SUM(ISNUMBER(countrylistsize))),0)), ""))</f>
        <v/>
      </c>
      <c r="I938" s="70"/>
      <c r="J938" s="67" t="str">
        <f t="array" aca="1" ref="J938" ca="1">IF($I$1&lt;&gt;"y", "", IFERROR(INDEX(admin1listsize,MATCH(SMALL(NOT(admin1listsize="")*IF(ISNUMBER(admin1listsize),COUNTIF(admin1listsize,"&lt;="&amp;admin1listsize),COUNTIF(admin1listsize,"&lt;="&amp;admin1listsize)+SUM(ISNUMBER(admin1listsize))),ROWS(D$3:D938)+SUM(ISBLANK(admin1listsize))),NOT(admin1listsize="")*IF(ISNUMBER(admin1listsize),COUNTIF(admin1listsize,"&lt;="&amp;admin1listsize),COUNTIF(admin1listsize,"&lt;="&amp;admin1listsize)+SUM(ISNUMBER(admin1listsize))),0)), ""))</f>
        <v/>
      </c>
      <c r="K938" s="71"/>
    </row>
    <row r="939" spans="1:11" s="1" customFormat="1" x14ac:dyDescent="0.25">
      <c r="A939" s="93" t="str">
        <f>IF($I$1&lt;&gt;"y", "", IF(ISBLANK(DATA!D940),"",IF(ISBLANK(DATA!K940),"NO DATA",DATA!K940)))</f>
        <v/>
      </c>
      <c r="B939" s="93" t="str">
        <f>IF($I$1&lt;&gt;"y", "",IF(ISBLANK(DATA!D940),"", IF(ISBLANK(DATA!L940),"NO DATA",DATA!L940)))</f>
        <v/>
      </c>
      <c r="C939" s="93" t="str">
        <f t="shared" si="44"/>
        <v/>
      </c>
      <c r="D939" s="93" t="str">
        <f>IF($I$1&lt;&gt;"y", "", IF(C940="", "", IFERROR(LOOKUP(2,1/(COUNTIF($D$2:D938,mergednames)=0),mergednames), "")))</f>
        <v/>
      </c>
      <c r="E939" s="93" t="str">
        <f t="shared" si="43"/>
        <v/>
      </c>
      <c r="F939" s="93" t="str">
        <f>IF($I$1&lt;&gt;"y", "", IF(A940="", "", IFERROR(LOOKUP(2,1/(COUNTIF($F$2:F938,get_country)=0),get_country), "")))</f>
        <v/>
      </c>
      <c r="G939" s="93" t="str">
        <f t="shared" si="42"/>
        <v/>
      </c>
      <c r="H939" s="67" t="str">
        <f t="array" aca="1" ref="H939" ca="1">IF($I$1&lt;&gt;"y", "", IFERROR(INDEX(countrylistsize,MATCH(SMALL(NOT(countrylistsize="")*IF(ISNUMBER(countrylistsize),COUNTIF(countrylistsize,"&lt;="&amp;countrylistsize),COUNTIF(countrylistsize,"&lt;="&amp;countrylistsize)+SUM(ISNUMBER(countrylistsize))),ROWS(F$3:F939)+SUM(ISBLANK(countrylistsize))),NOT(countrylistsize="")*IF(ISNUMBER(countrylistsize),COUNTIF(countrylistsize,"&lt;="&amp;countrylistsize),COUNTIF(countrylistsize,"&lt;="&amp;countrylistsize)+SUM(ISNUMBER(countrylistsize))),0)), ""))</f>
        <v/>
      </c>
      <c r="I939" s="70"/>
      <c r="J939" s="67" t="str">
        <f t="array" aca="1" ref="J939" ca="1">IF($I$1&lt;&gt;"y", "", IFERROR(INDEX(admin1listsize,MATCH(SMALL(NOT(admin1listsize="")*IF(ISNUMBER(admin1listsize),COUNTIF(admin1listsize,"&lt;="&amp;admin1listsize),COUNTIF(admin1listsize,"&lt;="&amp;admin1listsize)+SUM(ISNUMBER(admin1listsize))),ROWS(D$3:D939)+SUM(ISBLANK(admin1listsize))),NOT(admin1listsize="")*IF(ISNUMBER(admin1listsize),COUNTIF(admin1listsize,"&lt;="&amp;admin1listsize),COUNTIF(admin1listsize,"&lt;="&amp;admin1listsize)+SUM(ISNUMBER(admin1listsize))),0)), ""))</f>
        <v/>
      </c>
      <c r="K939" s="71"/>
    </row>
    <row r="940" spans="1:11" s="1" customFormat="1" x14ac:dyDescent="0.25">
      <c r="A940" s="93" t="str">
        <f>IF($I$1&lt;&gt;"y", "", IF(ISBLANK(DATA!D941),"",IF(ISBLANK(DATA!K941),"NO DATA",DATA!K941)))</f>
        <v/>
      </c>
      <c r="B940" s="93" t="str">
        <f>IF($I$1&lt;&gt;"y", "",IF(ISBLANK(DATA!D941),"", IF(ISBLANK(DATA!L941),"NO DATA",DATA!L941)))</f>
        <v/>
      </c>
      <c r="C940" s="93" t="str">
        <f t="shared" si="44"/>
        <v/>
      </c>
      <c r="D940" s="93" t="str">
        <f>IF($I$1&lt;&gt;"y", "", IF(C941="", "", IFERROR(LOOKUP(2,1/(COUNTIF($D$2:D939,mergednames)=0),mergednames), "")))</f>
        <v/>
      </c>
      <c r="E940" s="93" t="str">
        <f t="shared" si="43"/>
        <v/>
      </c>
      <c r="F940" s="93" t="str">
        <f>IF($I$1&lt;&gt;"y", "", IF(A941="", "", IFERROR(LOOKUP(2,1/(COUNTIF($F$2:F939,get_country)=0),get_country), "")))</f>
        <v/>
      </c>
      <c r="G940" s="93" t="str">
        <f t="shared" si="42"/>
        <v/>
      </c>
      <c r="H940" s="67" t="str">
        <f t="array" aca="1" ref="H940" ca="1">IF($I$1&lt;&gt;"y", "", IFERROR(INDEX(countrylistsize,MATCH(SMALL(NOT(countrylistsize="")*IF(ISNUMBER(countrylistsize),COUNTIF(countrylistsize,"&lt;="&amp;countrylistsize),COUNTIF(countrylistsize,"&lt;="&amp;countrylistsize)+SUM(ISNUMBER(countrylistsize))),ROWS(F$3:F940)+SUM(ISBLANK(countrylistsize))),NOT(countrylistsize="")*IF(ISNUMBER(countrylistsize),COUNTIF(countrylistsize,"&lt;="&amp;countrylistsize),COUNTIF(countrylistsize,"&lt;="&amp;countrylistsize)+SUM(ISNUMBER(countrylistsize))),0)), ""))</f>
        <v/>
      </c>
      <c r="I940" s="70"/>
      <c r="J940" s="67" t="str">
        <f t="array" aca="1" ref="J940" ca="1">IF($I$1&lt;&gt;"y", "", IFERROR(INDEX(admin1listsize,MATCH(SMALL(NOT(admin1listsize="")*IF(ISNUMBER(admin1listsize),COUNTIF(admin1listsize,"&lt;="&amp;admin1listsize),COUNTIF(admin1listsize,"&lt;="&amp;admin1listsize)+SUM(ISNUMBER(admin1listsize))),ROWS(D$3:D940)+SUM(ISBLANK(admin1listsize))),NOT(admin1listsize="")*IF(ISNUMBER(admin1listsize),COUNTIF(admin1listsize,"&lt;="&amp;admin1listsize),COUNTIF(admin1listsize,"&lt;="&amp;admin1listsize)+SUM(ISNUMBER(admin1listsize))),0)), ""))</f>
        <v/>
      </c>
      <c r="K940" s="71"/>
    </row>
    <row r="941" spans="1:11" s="1" customFormat="1" x14ac:dyDescent="0.25">
      <c r="A941" s="93" t="str">
        <f>IF($I$1&lt;&gt;"y", "", IF(ISBLANK(DATA!D942),"",IF(ISBLANK(DATA!K942),"NO DATA",DATA!K942)))</f>
        <v/>
      </c>
      <c r="B941" s="93" t="str">
        <f>IF($I$1&lt;&gt;"y", "",IF(ISBLANK(DATA!D942),"", IF(ISBLANK(DATA!L942),"NO DATA",DATA!L942)))</f>
        <v/>
      </c>
      <c r="C941" s="93" t="str">
        <f t="shared" si="44"/>
        <v/>
      </c>
      <c r="D941" s="93" t="str">
        <f>IF($I$1&lt;&gt;"y", "", IF(C942="", "", IFERROR(LOOKUP(2,1/(COUNTIF($D$2:D940,mergednames)=0),mergednames), "")))</f>
        <v/>
      </c>
      <c r="E941" s="93" t="str">
        <f t="shared" si="43"/>
        <v/>
      </c>
      <c r="F941" s="93" t="str">
        <f>IF($I$1&lt;&gt;"y", "", IF(A942="", "", IFERROR(LOOKUP(2,1/(COUNTIF($F$2:F940,get_country)=0),get_country), "")))</f>
        <v/>
      </c>
      <c r="G941" s="93" t="str">
        <f t="shared" si="42"/>
        <v/>
      </c>
      <c r="H941" s="67" t="str">
        <f t="array" aca="1" ref="H941" ca="1">IF($I$1&lt;&gt;"y", "", IFERROR(INDEX(countrylistsize,MATCH(SMALL(NOT(countrylistsize="")*IF(ISNUMBER(countrylistsize),COUNTIF(countrylistsize,"&lt;="&amp;countrylistsize),COUNTIF(countrylistsize,"&lt;="&amp;countrylistsize)+SUM(ISNUMBER(countrylistsize))),ROWS(F$3:F941)+SUM(ISBLANK(countrylistsize))),NOT(countrylistsize="")*IF(ISNUMBER(countrylistsize),COUNTIF(countrylistsize,"&lt;="&amp;countrylistsize),COUNTIF(countrylistsize,"&lt;="&amp;countrylistsize)+SUM(ISNUMBER(countrylistsize))),0)), ""))</f>
        <v/>
      </c>
      <c r="I941" s="70"/>
      <c r="J941" s="67" t="str">
        <f t="array" aca="1" ref="J941" ca="1">IF($I$1&lt;&gt;"y", "", IFERROR(INDEX(admin1listsize,MATCH(SMALL(NOT(admin1listsize="")*IF(ISNUMBER(admin1listsize),COUNTIF(admin1listsize,"&lt;="&amp;admin1listsize),COUNTIF(admin1listsize,"&lt;="&amp;admin1listsize)+SUM(ISNUMBER(admin1listsize))),ROWS(D$3:D941)+SUM(ISBLANK(admin1listsize))),NOT(admin1listsize="")*IF(ISNUMBER(admin1listsize),COUNTIF(admin1listsize,"&lt;="&amp;admin1listsize),COUNTIF(admin1listsize,"&lt;="&amp;admin1listsize)+SUM(ISNUMBER(admin1listsize))),0)), ""))</f>
        <v/>
      </c>
      <c r="K941" s="71"/>
    </row>
    <row r="942" spans="1:11" s="1" customFormat="1" x14ac:dyDescent="0.25">
      <c r="A942" s="93" t="str">
        <f>IF($I$1&lt;&gt;"y", "", IF(ISBLANK(DATA!D943),"",IF(ISBLANK(DATA!K943),"NO DATA",DATA!K943)))</f>
        <v/>
      </c>
      <c r="B942" s="93" t="str">
        <f>IF($I$1&lt;&gt;"y", "",IF(ISBLANK(DATA!D943),"", IF(ISBLANK(DATA!L943),"NO DATA",DATA!L943)))</f>
        <v/>
      </c>
      <c r="C942" s="93" t="str">
        <f t="shared" si="44"/>
        <v/>
      </c>
      <c r="D942" s="93" t="str">
        <f>IF($I$1&lt;&gt;"y", "", IF(C943="", "", IFERROR(LOOKUP(2,1/(COUNTIF($D$2:D941,mergednames)=0),mergednames), "")))</f>
        <v/>
      </c>
      <c r="E942" s="93" t="str">
        <f t="shared" si="43"/>
        <v/>
      </c>
      <c r="F942" s="93" t="str">
        <f>IF($I$1&lt;&gt;"y", "", IF(A943="", "", IFERROR(LOOKUP(2,1/(COUNTIF($F$2:F941,get_country)=0),get_country), "")))</f>
        <v/>
      </c>
      <c r="G942" s="93" t="str">
        <f t="shared" si="42"/>
        <v/>
      </c>
      <c r="H942" s="67" t="str">
        <f t="array" aca="1" ref="H942" ca="1">IF($I$1&lt;&gt;"y", "", IFERROR(INDEX(countrylistsize,MATCH(SMALL(NOT(countrylistsize="")*IF(ISNUMBER(countrylistsize),COUNTIF(countrylistsize,"&lt;="&amp;countrylistsize),COUNTIF(countrylistsize,"&lt;="&amp;countrylistsize)+SUM(ISNUMBER(countrylistsize))),ROWS(F$3:F942)+SUM(ISBLANK(countrylistsize))),NOT(countrylistsize="")*IF(ISNUMBER(countrylistsize),COUNTIF(countrylistsize,"&lt;="&amp;countrylistsize),COUNTIF(countrylistsize,"&lt;="&amp;countrylistsize)+SUM(ISNUMBER(countrylistsize))),0)), ""))</f>
        <v/>
      </c>
      <c r="I942" s="70"/>
      <c r="J942" s="67" t="str">
        <f t="array" aca="1" ref="J942" ca="1">IF($I$1&lt;&gt;"y", "", IFERROR(INDEX(admin1listsize,MATCH(SMALL(NOT(admin1listsize="")*IF(ISNUMBER(admin1listsize),COUNTIF(admin1listsize,"&lt;="&amp;admin1listsize),COUNTIF(admin1listsize,"&lt;="&amp;admin1listsize)+SUM(ISNUMBER(admin1listsize))),ROWS(D$3:D942)+SUM(ISBLANK(admin1listsize))),NOT(admin1listsize="")*IF(ISNUMBER(admin1listsize),COUNTIF(admin1listsize,"&lt;="&amp;admin1listsize),COUNTIF(admin1listsize,"&lt;="&amp;admin1listsize)+SUM(ISNUMBER(admin1listsize))),0)), ""))</f>
        <v/>
      </c>
      <c r="K942" s="71"/>
    </row>
    <row r="943" spans="1:11" s="1" customFormat="1" x14ac:dyDescent="0.25">
      <c r="A943" s="93" t="str">
        <f>IF($I$1&lt;&gt;"y", "", IF(ISBLANK(DATA!D944),"",IF(ISBLANK(DATA!K944),"NO DATA",DATA!K944)))</f>
        <v/>
      </c>
      <c r="B943" s="93" t="str">
        <f>IF($I$1&lt;&gt;"y", "",IF(ISBLANK(DATA!D944),"", IF(ISBLANK(DATA!L944),"NO DATA",DATA!L944)))</f>
        <v/>
      </c>
      <c r="C943" s="93" t="str">
        <f t="shared" si="44"/>
        <v/>
      </c>
      <c r="D943" s="93" t="str">
        <f>IF($I$1&lt;&gt;"y", "", IF(C944="", "", IFERROR(LOOKUP(2,1/(COUNTIF($D$2:D942,mergednames)=0),mergednames), "")))</f>
        <v/>
      </c>
      <c r="E943" s="93" t="str">
        <f t="shared" si="43"/>
        <v/>
      </c>
      <c r="F943" s="93" t="str">
        <f>IF($I$1&lt;&gt;"y", "", IF(A944="", "", IFERROR(LOOKUP(2,1/(COUNTIF($F$2:F942,get_country)=0),get_country), "")))</f>
        <v/>
      </c>
      <c r="G943" s="93" t="str">
        <f t="shared" si="42"/>
        <v/>
      </c>
      <c r="H943" s="67" t="str">
        <f t="array" aca="1" ref="H943" ca="1">IF($I$1&lt;&gt;"y", "", IFERROR(INDEX(countrylistsize,MATCH(SMALL(NOT(countrylistsize="")*IF(ISNUMBER(countrylistsize),COUNTIF(countrylistsize,"&lt;="&amp;countrylistsize),COUNTIF(countrylistsize,"&lt;="&amp;countrylistsize)+SUM(ISNUMBER(countrylistsize))),ROWS(F$3:F943)+SUM(ISBLANK(countrylistsize))),NOT(countrylistsize="")*IF(ISNUMBER(countrylistsize),COUNTIF(countrylistsize,"&lt;="&amp;countrylistsize),COUNTIF(countrylistsize,"&lt;="&amp;countrylistsize)+SUM(ISNUMBER(countrylistsize))),0)), ""))</f>
        <v/>
      </c>
      <c r="I943" s="70"/>
      <c r="J943" s="67" t="str">
        <f t="array" aca="1" ref="J943" ca="1">IF($I$1&lt;&gt;"y", "", IFERROR(INDEX(admin1listsize,MATCH(SMALL(NOT(admin1listsize="")*IF(ISNUMBER(admin1listsize),COUNTIF(admin1listsize,"&lt;="&amp;admin1listsize),COUNTIF(admin1listsize,"&lt;="&amp;admin1listsize)+SUM(ISNUMBER(admin1listsize))),ROWS(D$3:D943)+SUM(ISBLANK(admin1listsize))),NOT(admin1listsize="")*IF(ISNUMBER(admin1listsize),COUNTIF(admin1listsize,"&lt;="&amp;admin1listsize),COUNTIF(admin1listsize,"&lt;="&amp;admin1listsize)+SUM(ISNUMBER(admin1listsize))),0)), ""))</f>
        <v/>
      </c>
      <c r="K943" s="71"/>
    </row>
    <row r="944" spans="1:11" s="1" customFormat="1" x14ac:dyDescent="0.25">
      <c r="A944" s="93" t="str">
        <f>IF($I$1&lt;&gt;"y", "", IF(ISBLANK(DATA!D945),"",IF(ISBLANK(DATA!K945),"NO DATA",DATA!K945)))</f>
        <v/>
      </c>
      <c r="B944" s="93" t="str">
        <f>IF($I$1&lt;&gt;"y", "",IF(ISBLANK(DATA!D945),"", IF(ISBLANK(DATA!L945),"NO DATA",DATA!L945)))</f>
        <v/>
      </c>
      <c r="C944" s="93" t="str">
        <f t="shared" si="44"/>
        <v/>
      </c>
      <c r="D944" s="93" t="str">
        <f>IF($I$1&lt;&gt;"y", "", IF(C945="", "", IFERROR(LOOKUP(2,1/(COUNTIF($D$2:D943,mergednames)=0),mergednames), "")))</f>
        <v/>
      </c>
      <c r="E944" s="93" t="str">
        <f t="shared" si="43"/>
        <v/>
      </c>
      <c r="F944" s="93" t="str">
        <f>IF($I$1&lt;&gt;"y", "", IF(A945="", "", IFERROR(LOOKUP(2,1/(COUNTIF($F$2:F943,get_country)=0),get_country), "")))</f>
        <v/>
      </c>
      <c r="G944" s="93" t="str">
        <f t="shared" si="42"/>
        <v/>
      </c>
      <c r="H944" s="67" t="str">
        <f t="array" aca="1" ref="H944" ca="1">IF($I$1&lt;&gt;"y", "", IFERROR(INDEX(countrylistsize,MATCH(SMALL(NOT(countrylistsize="")*IF(ISNUMBER(countrylistsize),COUNTIF(countrylistsize,"&lt;="&amp;countrylistsize),COUNTIF(countrylistsize,"&lt;="&amp;countrylistsize)+SUM(ISNUMBER(countrylistsize))),ROWS(F$3:F944)+SUM(ISBLANK(countrylistsize))),NOT(countrylistsize="")*IF(ISNUMBER(countrylistsize),COUNTIF(countrylistsize,"&lt;="&amp;countrylistsize),COUNTIF(countrylistsize,"&lt;="&amp;countrylistsize)+SUM(ISNUMBER(countrylistsize))),0)), ""))</f>
        <v/>
      </c>
      <c r="I944" s="70"/>
      <c r="J944" s="67" t="str">
        <f t="array" aca="1" ref="J944" ca="1">IF($I$1&lt;&gt;"y", "", IFERROR(INDEX(admin1listsize,MATCH(SMALL(NOT(admin1listsize="")*IF(ISNUMBER(admin1listsize),COUNTIF(admin1listsize,"&lt;="&amp;admin1listsize),COUNTIF(admin1listsize,"&lt;="&amp;admin1listsize)+SUM(ISNUMBER(admin1listsize))),ROWS(D$3:D944)+SUM(ISBLANK(admin1listsize))),NOT(admin1listsize="")*IF(ISNUMBER(admin1listsize),COUNTIF(admin1listsize,"&lt;="&amp;admin1listsize),COUNTIF(admin1listsize,"&lt;="&amp;admin1listsize)+SUM(ISNUMBER(admin1listsize))),0)), ""))</f>
        <v/>
      </c>
      <c r="K944" s="71"/>
    </row>
    <row r="945" spans="1:11" s="1" customFormat="1" x14ac:dyDescent="0.25">
      <c r="A945" s="93" t="str">
        <f>IF($I$1&lt;&gt;"y", "", IF(ISBLANK(DATA!D946),"",IF(ISBLANK(DATA!K946),"NO DATA",DATA!K946)))</f>
        <v/>
      </c>
      <c r="B945" s="93" t="str">
        <f>IF($I$1&lt;&gt;"y", "",IF(ISBLANK(DATA!D946),"", IF(ISBLANK(DATA!L946),"NO DATA",DATA!L946)))</f>
        <v/>
      </c>
      <c r="C945" s="93" t="str">
        <f t="shared" si="44"/>
        <v/>
      </c>
      <c r="D945" s="93" t="str">
        <f>IF($I$1&lt;&gt;"y", "", IF(C946="", "", IFERROR(LOOKUP(2,1/(COUNTIF($D$2:D944,mergednames)=0),mergednames), "")))</f>
        <v/>
      </c>
      <c r="E945" s="93" t="str">
        <f t="shared" si="43"/>
        <v/>
      </c>
      <c r="F945" s="93" t="str">
        <f>IF($I$1&lt;&gt;"y", "", IF(A946="", "", IFERROR(LOOKUP(2,1/(COUNTIF($F$2:F944,get_country)=0),get_country), "")))</f>
        <v/>
      </c>
      <c r="G945" s="93" t="str">
        <f t="shared" si="42"/>
        <v/>
      </c>
      <c r="H945" s="67" t="str">
        <f t="array" aca="1" ref="H945" ca="1">IF($I$1&lt;&gt;"y", "", IFERROR(INDEX(countrylistsize,MATCH(SMALL(NOT(countrylistsize="")*IF(ISNUMBER(countrylistsize),COUNTIF(countrylistsize,"&lt;="&amp;countrylistsize),COUNTIF(countrylistsize,"&lt;="&amp;countrylistsize)+SUM(ISNUMBER(countrylistsize))),ROWS(F$3:F945)+SUM(ISBLANK(countrylistsize))),NOT(countrylistsize="")*IF(ISNUMBER(countrylistsize),COUNTIF(countrylistsize,"&lt;="&amp;countrylistsize),COUNTIF(countrylistsize,"&lt;="&amp;countrylistsize)+SUM(ISNUMBER(countrylistsize))),0)), ""))</f>
        <v/>
      </c>
      <c r="I945" s="70"/>
      <c r="J945" s="67" t="str">
        <f t="array" aca="1" ref="J945" ca="1">IF($I$1&lt;&gt;"y", "", IFERROR(INDEX(admin1listsize,MATCH(SMALL(NOT(admin1listsize="")*IF(ISNUMBER(admin1listsize),COUNTIF(admin1listsize,"&lt;="&amp;admin1listsize),COUNTIF(admin1listsize,"&lt;="&amp;admin1listsize)+SUM(ISNUMBER(admin1listsize))),ROWS(D$3:D945)+SUM(ISBLANK(admin1listsize))),NOT(admin1listsize="")*IF(ISNUMBER(admin1listsize),COUNTIF(admin1listsize,"&lt;="&amp;admin1listsize),COUNTIF(admin1listsize,"&lt;="&amp;admin1listsize)+SUM(ISNUMBER(admin1listsize))),0)), ""))</f>
        <v/>
      </c>
      <c r="K945" s="71"/>
    </row>
    <row r="946" spans="1:11" s="1" customFormat="1" x14ac:dyDescent="0.25">
      <c r="A946" s="93" t="str">
        <f>IF($I$1&lt;&gt;"y", "", IF(ISBLANK(DATA!D947),"",IF(ISBLANK(DATA!K947),"NO DATA",DATA!K947)))</f>
        <v/>
      </c>
      <c r="B946" s="93" t="str">
        <f>IF($I$1&lt;&gt;"y", "",IF(ISBLANK(DATA!D947),"", IF(ISBLANK(DATA!L947),"NO DATA",DATA!L947)))</f>
        <v/>
      </c>
      <c r="C946" s="93" t="str">
        <f t="shared" si="44"/>
        <v/>
      </c>
      <c r="D946" s="93" t="str">
        <f>IF($I$1&lt;&gt;"y", "", IF(C947="", "", IFERROR(LOOKUP(2,1/(COUNTIF($D$2:D945,mergednames)=0),mergednames), "")))</f>
        <v/>
      </c>
      <c r="E946" s="93" t="str">
        <f t="shared" si="43"/>
        <v/>
      </c>
      <c r="F946" s="93" t="str">
        <f>IF($I$1&lt;&gt;"y", "", IF(A947="", "", IFERROR(LOOKUP(2,1/(COUNTIF($F$2:F945,get_country)=0),get_country), "")))</f>
        <v/>
      </c>
      <c r="G946" s="93" t="str">
        <f t="shared" si="42"/>
        <v/>
      </c>
      <c r="H946" s="67" t="str">
        <f t="array" aca="1" ref="H946" ca="1">IF($I$1&lt;&gt;"y", "", IFERROR(INDEX(countrylistsize,MATCH(SMALL(NOT(countrylistsize="")*IF(ISNUMBER(countrylistsize),COUNTIF(countrylistsize,"&lt;="&amp;countrylistsize),COUNTIF(countrylistsize,"&lt;="&amp;countrylistsize)+SUM(ISNUMBER(countrylistsize))),ROWS(F$3:F946)+SUM(ISBLANK(countrylistsize))),NOT(countrylistsize="")*IF(ISNUMBER(countrylistsize),COUNTIF(countrylistsize,"&lt;="&amp;countrylistsize),COUNTIF(countrylistsize,"&lt;="&amp;countrylistsize)+SUM(ISNUMBER(countrylistsize))),0)), ""))</f>
        <v/>
      </c>
      <c r="I946" s="70"/>
      <c r="J946" s="67" t="str">
        <f t="array" aca="1" ref="J946" ca="1">IF($I$1&lt;&gt;"y", "", IFERROR(INDEX(admin1listsize,MATCH(SMALL(NOT(admin1listsize="")*IF(ISNUMBER(admin1listsize),COUNTIF(admin1listsize,"&lt;="&amp;admin1listsize),COUNTIF(admin1listsize,"&lt;="&amp;admin1listsize)+SUM(ISNUMBER(admin1listsize))),ROWS(D$3:D946)+SUM(ISBLANK(admin1listsize))),NOT(admin1listsize="")*IF(ISNUMBER(admin1listsize),COUNTIF(admin1listsize,"&lt;="&amp;admin1listsize),COUNTIF(admin1listsize,"&lt;="&amp;admin1listsize)+SUM(ISNUMBER(admin1listsize))),0)), ""))</f>
        <v/>
      </c>
      <c r="K946" s="71"/>
    </row>
    <row r="947" spans="1:11" s="1" customFormat="1" x14ac:dyDescent="0.25">
      <c r="A947" s="93" t="str">
        <f>IF($I$1&lt;&gt;"y", "", IF(ISBLANK(DATA!D948),"",IF(ISBLANK(DATA!K948),"NO DATA",DATA!K948)))</f>
        <v/>
      </c>
      <c r="B947" s="93" t="str">
        <f>IF($I$1&lt;&gt;"y", "",IF(ISBLANK(DATA!D948),"", IF(ISBLANK(DATA!L948),"NO DATA",DATA!L948)))</f>
        <v/>
      </c>
      <c r="C947" s="93" t="str">
        <f t="shared" si="44"/>
        <v/>
      </c>
      <c r="D947" s="93" t="str">
        <f>IF($I$1&lt;&gt;"y", "", IF(C948="", "", IFERROR(LOOKUP(2,1/(COUNTIF($D$2:D946,mergednames)=0),mergednames), "")))</f>
        <v/>
      </c>
      <c r="E947" s="93" t="str">
        <f t="shared" si="43"/>
        <v/>
      </c>
      <c r="F947" s="93" t="str">
        <f>IF($I$1&lt;&gt;"y", "", IF(A948="", "", IFERROR(LOOKUP(2,1/(COUNTIF($F$2:F946,get_country)=0),get_country), "")))</f>
        <v/>
      </c>
      <c r="G947" s="93" t="str">
        <f t="shared" si="42"/>
        <v/>
      </c>
      <c r="H947" s="67" t="str">
        <f t="array" aca="1" ref="H947" ca="1">IF($I$1&lt;&gt;"y", "", IFERROR(INDEX(countrylistsize,MATCH(SMALL(NOT(countrylistsize="")*IF(ISNUMBER(countrylistsize),COUNTIF(countrylistsize,"&lt;="&amp;countrylistsize),COUNTIF(countrylistsize,"&lt;="&amp;countrylistsize)+SUM(ISNUMBER(countrylistsize))),ROWS(F$3:F947)+SUM(ISBLANK(countrylistsize))),NOT(countrylistsize="")*IF(ISNUMBER(countrylistsize),COUNTIF(countrylistsize,"&lt;="&amp;countrylistsize),COUNTIF(countrylistsize,"&lt;="&amp;countrylistsize)+SUM(ISNUMBER(countrylistsize))),0)), ""))</f>
        <v/>
      </c>
      <c r="I947" s="70"/>
      <c r="J947" s="67" t="str">
        <f t="array" aca="1" ref="J947" ca="1">IF($I$1&lt;&gt;"y", "", IFERROR(INDEX(admin1listsize,MATCH(SMALL(NOT(admin1listsize="")*IF(ISNUMBER(admin1listsize),COUNTIF(admin1listsize,"&lt;="&amp;admin1listsize),COUNTIF(admin1listsize,"&lt;="&amp;admin1listsize)+SUM(ISNUMBER(admin1listsize))),ROWS(D$3:D947)+SUM(ISBLANK(admin1listsize))),NOT(admin1listsize="")*IF(ISNUMBER(admin1listsize),COUNTIF(admin1listsize,"&lt;="&amp;admin1listsize),COUNTIF(admin1listsize,"&lt;="&amp;admin1listsize)+SUM(ISNUMBER(admin1listsize))),0)), ""))</f>
        <v/>
      </c>
      <c r="K947" s="71"/>
    </row>
    <row r="948" spans="1:11" s="1" customFormat="1" x14ac:dyDescent="0.25">
      <c r="A948" s="93" t="str">
        <f>IF($I$1&lt;&gt;"y", "", IF(ISBLANK(DATA!D949),"",IF(ISBLANK(DATA!K949),"NO DATA",DATA!K949)))</f>
        <v/>
      </c>
      <c r="B948" s="93" t="str">
        <f>IF($I$1&lt;&gt;"y", "",IF(ISBLANK(DATA!D949),"", IF(ISBLANK(DATA!L949),"NO DATA",DATA!L949)))</f>
        <v/>
      </c>
      <c r="C948" s="93" t="str">
        <f t="shared" si="44"/>
        <v/>
      </c>
      <c r="D948" s="93" t="str">
        <f>IF($I$1&lt;&gt;"y", "", IF(C949="", "", IFERROR(LOOKUP(2,1/(COUNTIF($D$2:D947,mergednames)=0),mergednames), "")))</f>
        <v/>
      </c>
      <c r="E948" s="93" t="str">
        <f t="shared" si="43"/>
        <v/>
      </c>
      <c r="F948" s="93" t="str">
        <f>IF($I$1&lt;&gt;"y", "", IF(A949="", "", IFERROR(LOOKUP(2,1/(COUNTIF($F$2:F947,get_country)=0),get_country), "")))</f>
        <v/>
      </c>
      <c r="G948" s="93" t="str">
        <f t="shared" si="42"/>
        <v/>
      </c>
      <c r="H948" s="67" t="str">
        <f t="array" aca="1" ref="H948" ca="1">IF($I$1&lt;&gt;"y", "", IFERROR(INDEX(countrylistsize,MATCH(SMALL(NOT(countrylistsize="")*IF(ISNUMBER(countrylistsize),COUNTIF(countrylistsize,"&lt;="&amp;countrylistsize),COUNTIF(countrylistsize,"&lt;="&amp;countrylistsize)+SUM(ISNUMBER(countrylistsize))),ROWS(F$3:F948)+SUM(ISBLANK(countrylistsize))),NOT(countrylistsize="")*IF(ISNUMBER(countrylistsize),COUNTIF(countrylistsize,"&lt;="&amp;countrylistsize),COUNTIF(countrylistsize,"&lt;="&amp;countrylistsize)+SUM(ISNUMBER(countrylistsize))),0)), ""))</f>
        <v/>
      </c>
      <c r="I948" s="70"/>
      <c r="J948" s="67" t="str">
        <f t="array" aca="1" ref="J948" ca="1">IF($I$1&lt;&gt;"y", "", IFERROR(INDEX(admin1listsize,MATCH(SMALL(NOT(admin1listsize="")*IF(ISNUMBER(admin1listsize),COUNTIF(admin1listsize,"&lt;="&amp;admin1listsize),COUNTIF(admin1listsize,"&lt;="&amp;admin1listsize)+SUM(ISNUMBER(admin1listsize))),ROWS(D$3:D948)+SUM(ISBLANK(admin1listsize))),NOT(admin1listsize="")*IF(ISNUMBER(admin1listsize),COUNTIF(admin1listsize,"&lt;="&amp;admin1listsize),COUNTIF(admin1listsize,"&lt;="&amp;admin1listsize)+SUM(ISNUMBER(admin1listsize))),0)), ""))</f>
        <v/>
      </c>
      <c r="K948" s="71"/>
    </row>
    <row r="949" spans="1:11" s="1" customFormat="1" x14ac:dyDescent="0.25">
      <c r="A949" s="93" t="str">
        <f>IF($I$1&lt;&gt;"y", "", IF(ISBLANK(DATA!D950),"",IF(ISBLANK(DATA!K950),"NO DATA",DATA!K950)))</f>
        <v/>
      </c>
      <c r="B949" s="93" t="str">
        <f>IF($I$1&lt;&gt;"y", "",IF(ISBLANK(DATA!D950),"", IF(ISBLANK(DATA!L950),"NO DATA",DATA!L950)))</f>
        <v/>
      </c>
      <c r="C949" s="93" t="str">
        <f t="shared" si="44"/>
        <v/>
      </c>
      <c r="D949" s="93" t="str">
        <f>IF($I$1&lt;&gt;"y", "", IF(C950="", "", IFERROR(LOOKUP(2,1/(COUNTIF($D$2:D948,mergednames)=0),mergednames), "")))</f>
        <v/>
      </c>
      <c r="E949" s="93" t="str">
        <f t="shared" si="43"/>
        <v/>
      </c>
      <c r="F949" s="93" t="str">
        <f>IF($I$1&lt;&gt;"y", "", IF(A950="", "", IFERROR(LOOKUP(2,1/(COUNTIF($F$2:F948,get_country)=0),get_country), "")))</f>
        <v/>
      </c>
      <c r="G949" s="93" t="str">
        <f t="shared" si="42"/>
        <v/>
      </c>
      <c r="H949" s="67" t="str">
        <f t="array" aca="1" ref="H949" ca="1">IF($I$1&lt;&gt;"y", "", IFERROR(INDEX(countrylistsize,MATCH(SMALL(NOT(countrylistsize="")*IF(ISNUMBER(countrylistsize),COUNTIF(countrylistsize,"&lt;="&amp;countrylistsize),COUNTIF(countrylistsize,"&lt;="&amp;countrylistsize)+SUM(ISNUMBER(countrylistsize))),ROWS(F$3:F949)+SUM(ISBLANK(countrylistsize))),NOT(countrylistsize="")*IF(ISNUMBER(countrylistsize),COUNTIF(countrylistsize,"&lt;="&amp;countrylistsize),COUNTIF(countrylistsize,"&lt;="&amp;countrylistsize)+SUM(ISNUMBER(countrylistsize))),0)), ""))</f>
        <v/>
      </c>
      <c r="I949" s="70"/>
      <c r="J949" s="67" t="str">
        <f t="array" aca="1" ref="J949" ca="1">IF($I$1&lt;&gt;"y", "", IFERROR(INDEX(admin1listsize,MATCH(SMALL(NOT(admin1listsize="")*IF(ISNUMBER(admin1listsize),COUNTIF(admin1listsize,"&lt;="&amp;admin1listsize),COUNTIF(admin1listsize,"&lt;="&amp;admin1listsize)+SUM(ISNUMBER(admin1listsize))),ROWS(D$3:D949)+SUM(ISBLANK(admin1listsize))),NOT(admin1listsize="")*IF(ISNUMBER(admin1listsize),COUNTIF(admin1listsize,"&lt;="&amp;admin1listsize),COUNTIF(admin1listsize,"&lt;="&amp;admin1listsize)+SUM(ISNUMBER(admin1listsize))),0)), ""))</f>
        <v/>
      </c>
      <c r="K949" s="71"/>
    </row>
    <row r="950" spans="1:11" s="1" customFormat="1" x14ac:dyDescent="0.25">
      <c r="A950" s="93" t="str">
        <f>IF($I$1&lt;&gt;"y", "", IF(ISBLANK(DATA!D951),"",IF(ISBLANK(DATA!K951),"NO DATA",DATA!K951)))</f>
        <v/>
      </c>
      <c r="B950" s="93" t="str">
        <f>IF($I$1&lt;&gt;"y", "",IF(ISBLANK(DATA!D951),"", IF(ISBLANK(DATA!L951),"NO DATA",DATA!L951)))</f>
        <v/>
      </c>
      <c r="C950" s="93" t="str">
        <f t="shared" si="44"/>
        <v/>
      </c>
      <c r="D950" s="93" t="str">
        <f>IF($I$1&lt;&gt;"y", "", IF(C951="", "", IFERROR(LOOKUP(2,1/(COUNTIF($D$2:D949,mergednames)=0),mergednames), "")))</f>
        <v/>
      </c>
      <c r="E950" s="93" t="str">
        <f t="shared" si="43"/>
        <v/>
      </c>
      <c r="F950" s="93" t="str">
        <f>IF($I$1&lt;&gt;"y", "", IF(A951="", "", IFERROR(LOOKUP(2,1/(COUNTIF($F$2:F949,get_country)=0),get_country), "")))</f>
        <v/>
      </c>
      <c r="G950" s="93" t="str">
        <f t="shared" si="42"/>
        <v/>
      </c>
      <c r="H950" s="67" t="str">
        <f t="array" aca="1" ref="H950" ca="1">IF($I$1&lt;&gt;"y", "", IFERROR(INDEX(countrylistsize,MATCH(SMALL(NOT(countrylistsize="")*IF(ISNUMBER(countrylistsize),COUNTIF(countrylistsize,"&lt;="&amp;countrylistsize),COUNTIF(countrylistsize,"&lt;="&amp;countrylistsize)+SUM(ISNUMBER(countrylistsize))),ROWS(F$3:F950)+SUM(ISBLANK(countrylistsize))),NOT(countrylistsize="")*IF(ISNUMBER(countrylistsize),COUNTIF(countrylistsize,"&lt;="&amp;countrylistsize),COUNTIF(countrylistsize,"&lt;="&amp;countrylistsize)+SUM(ISNUMBER(countrylistsize))),0)), ""))</f>
        <v/>
      </c>
      <c r="I950" s="70"/>
      <c r="J950" s="67" t="str">
        <f t="array" aca="1" ref="J950" ca="1">IF($I$1&lt;&gt;"y", "", IFERROR(INDEX(admin1listsize,MATCH(SMALL(NOT(admin1listsize="")*IF(ISNUMBER(admin1listsize),COUNTIF(admin1listsize,"&lt;="&amp;admin1listsize),COUNTIF(admin1listsize,"&lt;="&amp;admin1listsize)+SUM(ISNUMBER(admin1listsize))),ROWS(D$3:D950)+SUM(ISBLANK(admin1listsize))),NOT(admin1listsize="")*IF(ISNUMBER(admin1listsize),COUNTIF(admin1listsize,"&lt;="&amp;admin1listsize),COUNTIF(admin1listsize,"&lt;="&amp;admin1listsize)+SUM(ISNUMBER(admin1listsize))),0)), ""))</f>
        <v/>
      </c>
      <c r="K950" s="71"/>
    </row>
    <row r="951" spans="1:11" s="1" customFormat="1" x14ac:dyDescent="0.25">
      <c r="A951" s="93" t="str">
        <f>IF($I$1&lt;&gt;"y", "", IF(ISBLANK(DATA!D952),"",IF(ISBLANK(DATA!K952),"NO DATA",DATA!K952)))</f>
        <v/>
      </c>
      <c r="B951" s="93" t="str">
        <f>IF($I$1&lt;&gt;"y", "",IF(ISBLANK(DATA!D952),"", IF(ISBLANK(DATA!L952),"NO DATA",DATA!L952)))</f>
        <v/>
      </c>
      <c r="C951" s="93" t="str">
        <f t="shared" si="44"/>
        <v/>
      </c>
      <c r="D951" s="93" t="str">
        <f>IF($I$1&lt;&gt;"y", "", IF(C952="", "", IFERROR(LOOKUP(2,1/(COUNTIF($D$2:D950,mergednames)=0),mergednames), "")))</f>
        <v/>
      </c>
      <c r="E951" s="93" t="str">
        <f t="shared" si="43"/>
        <v/>
      </c>
      <c r="F951" s="93" t="str">
        <f>IF($I$1&lt;&gt;"y", "", IF(A952="", "", IFERROR(LOOKUP(2,1/(COUNTIF($F$2:F950,get_country)=0),get_country), "")))</f>
        <v/>
      </c>
      <c r="G951" s="93" t="str">
        <f t="shared" si="42"/>
        <v/>
      </c>
      <c r="H951" s="67" t="str">
        <f t="array" aca="1" ref="H951" ca="1">IF($I$1&lt;&gt;"y", "", IFERROR(INDEX(countrylistsize,MATCH(SMALL(NOT(countrylistsize="")*IF(ISNUMBER(countrylistsize),COUNTIF(countrylistsize,"&lt;="&amp;countrylistsize),COUNTIF(countrylistsize,"&lt;="&amp;countrylistsize)+SUM(ISNUMBER(countrylistsize))),ROWS(F$3:F951)+SUM(ISBLANK(countrylistsize))),NOT(countrylistsize="")*IF(ISNUMBER(countrylistsize),COUNTIF(countrylistsize,"&lt;="&amp;countrylistsize),COUNTIF(countrylistsize,"&lt;="&amp;countrylistsize)+SUM(ISNUMBER(countrylistsize))),0)), ""))</f>
        <v/>
      </c>
      <c r="I951" s="70"/>
      <c r="J951" s="67" t="str">
        <f t="array" aca="1" ref="J951" ca="1">IF($I$1&lt;&gt;"y", "", IFERROR(INDEX(admin1listsize,MATCH(SMALL(NOT(admin1listsize="")*IF(ISNUMBER(admin1listsize),COUNTIF(admin1listsize,"&lt;="&amp;admin1listsize),COUNTIF(admin1listsize,"&lt;="&amp;admin1listsize)+SUM(ISNUMBER(admin1listsize))),ROWS(D$3:D951)+SUM(ISBLANK(admin1listsize))),NOT(admin1listsize="")*IF(ISNUMBER(admin1listsize),COUNTIF(admin1listsize,"&lt;="&amp;admin1listsize),COUNTIF(admin1listsize,"&lt;="&amp;admin1listsize)+SUM(ISNUMBER(admin1listsize))),0)), ""))</f>
        <v/>
      </c>
      <c r="K951" s="71"/>
    </row>
    <row r="952" spans="1:11" s="1" customFormat="1" x14ac:dyDescent="0.25">
      <c r="A952" s="93" t="str">
        <f>IF($I$1&lt;&gt;"y", "", IF(ISBLANK(DATA!D953),"",IF(ISBLANK(DATA!K953),"NO DATA",DATA!K953)))</f>
        <v/>
      </c>
      <c r="B952" s="93" t="str">
        <f>IF($I$1&lt;&gt;"y", "",IF(ISBLANK(DATA!D953),"", IF(ISBLANK(DATA!L953),"NO DATA",DATA!L953)))</f>
        <v/>
      </c>
      <c r="C952" s="93" t="str">
        <f t="shared" si="44"/>
        <v/>
      </c>
      <c r="D952" s="93" t="str">
        <f>IF($I$1&lt;&gt;"y", "", IF(C953="", "", IFERROR(LOOKUP(2,1/(COUNTIF($D$2:D951,mergednames)=0),mergednames), "")))</f>
        <v/>
      </c>
      <c r="E952" s="93" t="str">
        <f t="shared" si="43"/>
        <v/>
      </c>
      <c r="F952" s="93" t="str">
        <f>IF($I$1&lt;&gt;"y", "", IF(A953="", "", IFERROR(LOOKUP(2,1/(COUNTIF($F$2:F951,get_country)=0),get_country), "")))</f>
        <v/>
      </c>
      <c r="G952" s="93" t="str">
        <f t="shared" si="42"/>
        <v/>
      </c>
      <c r="H952" s="67" t="str">
        <f t="array" aca="1" ref="H952" ca="1">IF($I$1&lt;&gt;"y", "", IFERROR(INDEX(countrylistsize,MATCH(SMALL(NOT(countrylistsize="")*IF(ISNUMBER(countrylistsize),COUNTIF(countrylistsize,"&lt;="&amp;countrylistsize),COUNTIF(countrylistsize,"&lt;="&amp;countrylistsize)+SUM(ISNUMBER(countrylistsize))),ROWS(F$3:F952)+SUM(ISBLANK(countrylistsize))),NOT(countrylistsize="")*IF(ISNUMBER(countrylistsize),COUNTIF(countrylistsize,"&lt;="&amp;countrylistsize),COUNTIF(countrylistsize,"&lt;="&amp;countrylistsize)+SUM(ISNUMBER(countrylistsize))),0)), ""))</f>
        <v/>
      </c>
      <c r="I952" s="70"/>
      <c r="J952" s="67" t="str">
        <f t="array" aca="1" ref="J952" ca="1">IF($I$1&lt;&gt;"y", "", IFERROR(INDEX(admin1listsize,MATCH(SMALL(NOT(admin1listsize="")*IF(ISNUMBER(admin1listsize),COUNTIF(admin1listsize,"&lt;="&amp;admin1listsize),COUNTIF(admin1listsize,"&lt;="&amp;admin1listsize)+SUM(ISNUMBER(admin1listsize))),ROWS(D$3:D952)+SUM(ISBLANK(admin1listsize))),NOT(admin1listsize="")*IF(ISNUMBER(admin1listsize),COUNTIF(admin1listsize,"&lt;="&amp;admin1listsize),COUNTIF(admin1listsize,"&lt;="&amp;admin1listsize)+SUM(ISNUMBER(admin1listsize))),0)), ""))</f>
        <v/>
      </c>
      <c r="K952" s="71"/>
    </row>
    <row r="953" spans="1:11" s="1" customFormat="1" x14ac:dyDescent="0.25">
      <c r="A953" s="93" t="str">
        <f>IF($I$1&lt;&gt;"y", "", IF(ISBLANK(DATA!D954),"",IF(ISBLANK(DATA!K954),"NO DATA",DATA!K954)))</f>
        <v/>
      </c>
      <c r="B953" s="93" t="str">
        <f>IF($I$1&lt;&gt;"y", "",IF(ISBLANK(DATA!D954),"", IF(ISBLANK(DATA!L954),"NO DATA",DATA!L954)))</f>
        <v/>
      </c>
      <c r="C953" s="93" t="str">
        <f t="shared" si="44"/>
        <v/>
      </c>
      <c r="D953" s="93" t="str">
        <f>IF($I$1&lt;&gt;"y", "", IF(C954="", "", IFERROR(LOOKUP(2,1/(COUNTIF($D$2:D952,mergednames)=0),mergednames), "")))</f>
        <v/>
      </c>
      <c r="E953" s="93" t="str">
        <f t="shared" si="43"/>
        <v/>
      </c>
      <c r="F953" s="93" t="str">
        <f>IF($I$1&lt;&gt;"y", "", IF(A954="", "", IFERROR(LOOKUP(2,1/(COUNTIF($F$2:F952,get_country)=0),get_country), "")))</f>
        <v/>
      </c>
      <c r="G953" s="93" t="str">
        <f t="shared" si="42"/>
        <v/>
      </c>
      <c r="H953" s="67" t="str">
        <f t="array" aca="1" ref="H953" ca="1">IF($I$1&lt;&gt;"y", "", IFERROR(INDEX(countrylistsize,MATCH(SMALL(NOT(countrylistsize="")*IF(ISNUMBER(countrylistsize),COUNTIF(countrylistsize,"&lt;="&amp;countrylistsize),COUNTIF(countrylistsize,"&lt;="&amp;countrylistsize)+SUM(ISNUMBER(countrylistsize))),ROWS(F$3:F953)+SUM(ISBLANK(countrylistsize))),NOT(countrylistsize="")*IF(ISNUMBER(countrylistsize),COUNTIF(countrylistsize,"&lt;="&amp;countrylistsize),COUNTIF(countrylistsize,"&lt;="&amp;countrylistsize)+SUM(ISNUMBER(countrylistsize))),0)), ""))</f>
        <v/>
      </c>
      <c r="I953" s="70"/>
      <c r="J953" s="67" t="str">
        <f t="array" aca="1" ref="J953" ca="1">IF($I$1&lt;&gt;"y", "", IFERROR(INDEX(admin1listsize,MATCH(SMALL(NOT(admin1listsize="")*IF(ISNUMBER(admin1listsize),COUNTIF(admin1listsize,"&lt;="&amp;admin1listsize),COUNTIF(admin1listsize,"&lt;="&amp;admin1listsize)+SUM(ISNUMBER(admin1listsize))),ROWS(D$3:D953)+SUM(ISBLANK(admin1listsize))),NOT(admin1listsize="")*IF(ISNUMBER(admin1listsize),COUNTIF(admin1listsize,"&lt;="&amp;admin1listsize),COUNTIF(admin1listsize,"&lt;="&amp;admin1listsize)+SUM(ISNUMBER(admin1listsize))),0)), ""))</f>
        <v/>
      </c>
      <c r="K953" s="71"/>
    </row>
    <row r="954" spans="1:11" s="1" customFormat="1" x14ac:dyDescent="0.25">
      <c r="A954" s="93" t="str">
        <f>IF($I$1&lt;&gt;"y", "", IF(ISBLANK(DATA!D955),"",IF(ISBLANK(DATA!K955),"NO DATA",DATA!K955)))</f>
        <v/>
      </c>
      <c r="B954" s="93" t="str">
        <f>IF($I$1&lt;&gt;"y", "",IF(ISBLANK(DATA!D955),"", IF(ISBLANK(DATA!L955),"NO DATA",DATA!L955)))</f>
        <v/>
      </c>
      <c r="C954" s="93" t="str">
        <f t="shared" si="44"/>
        <v/>
      </c>
      <c r="D954" s="93" t="str">
        <f>IF($I$1&lt;&gt;"y", "", IF(C955="", "", IFERROR(LOOKUP(2,1/(COUNTIF($D$2:D953,mergednames)=0),mergednames), "")))</f>
        <v/>
      </c>
      <c r="E954" s="93" t="str">
        <f t="shared" si="43"/>
        <v/>
      </c>
      <c r="F954" s="93" t="str">
        <f>IF($I$1&lt;&gt;"y", "", IF(A955="", "", IFERROR(LOOKUP(2,1/(COUNTIF($F$2:F953,get_country)=0),get_country), "")))</f>
        <v/>
      </c>
      <c r="G954" s="93" t="str">
        <f t="shared" si="42"/>
        <v/>
      </c>
      <c r="H954" s="67" t="str">
        <f t="array" aca="1" ref="H954" ca="1">IF($I$1&lt;&gt;"y", "", IFERROR(INDEX(countrylistsize,MATCH(SMALL(NOT(countrylistsize="")*IF(ISNUMBER(countrylistsize),COUNTIF(countrylistsize,"&lt;="&amp;countrylistsize),COUNTIF(countrylistsize,"&lt;="&amp;countrylistsize)+SUM(ISNUMBER(countrylistsize))),ROWS(F$3:F954)+SUM(ISBLANK(countrylistsize))),NOT(countrylistsize="")*IF(ISNUMBER(countrylistsize),COUNTIF(countrylistsize,"&lt;="&amp;countrylistsize),COUNTIF(countrylistsize,"&lt;="&amp;countrylistsize)+SUM(ISNUMBER(countrylistsize))),0)), ""))</f>
        <v/>
      </c>
      <c r="I954" s="70"/>
      <c r="J954" s="67" t="str">
        <f t="array" aca="1" ref="J954" ca="1">IF($I$1&lt;&gt;"y", "", IFERROR(INDEX(admin1listsize,MATCH(SMALL(NOT(admin1listsize="")*IF(ISNUMBER(admin1listsize),COUNTIF(admin1listsize,"&lt;="&amp;admin1listsize),COUNTIF(admin1listsize,"&lt;="&amp;admin1listsize)+SUM(ISNUMBER(admin1listsize))),ROWS(D$3:D954)+SUM(ISBLANK(admin1listsize))),NOT(admin1listsize="")*IF(ISNUMBER(admin1listsize),COUNTIF(admin1listsize,"&lt;="&amp;admin1listsize),COUNTIF(admin1listsize,"&lt;="&amp;admin1listsize)+SUM(ISNUMBER(admin1listsize))),0)), ""))</f>
        <v/>
      </c>
      <c r="K954" s="71"/>
    </row>
    <row r="955" spans="1:11" s="1" customFormat="1" x14ac:dyDescent="0.25">
      <c r="A955" s="93" t="str">
        <f>IF($I$1&lt;&gt;"y", "", IF(ISBLANK(DATA!D956),"",IF(ISBLANK(DATA!K956),"NO DATA",DATA!K956)))</f>
        <v/>
      </c>
      <c r="B955" s="93" t="str">
        <f>IF($I$1&lt;&gt;"y", "",IF(ISBLANK(DATA!D956),"", IF(ISBLANK(DATA!L956),"NO DATA",DATA!L956)))</f>
        <v/>
      </c>
      <c r="C955" s="93" t="str">
        <f t="shared" si="44"/>
        <v/>
      </c>
      <c r="D955" s="93" t="str">
        <f>IF($I$1&lt;&gt;"y", "", IF(C956="", "", IFERROR(LOOKUP(2,1/(COUNTIF($D$2:D954,mergednames)=0),mergednames), "")))</f>
        <v/>
      </c>
      <c r="E955" s="93" t="str">
        <f t="shared" si="43"/>
        <v/>
      </c>
      <c r="F955" s="93" t="str">
        <f>IF($I$1&lt;&gt;"y", "", IF(A956="", "", IFERROR(LOOKUP(2,1/(COUNTIF($F$2:F954,get_country)=0),get_country), "")))</f>
        <v/>
      </c>
      <c r="G955" s="93" t="str">
        <f t="shared" si="42"/>
        <v/>
      </c>
      <c r="H955" s="67" t="str">
        <f t="array" aca="1" ref="H955" ca="1">IF($I$1&lt;&gt;"y", "", IFERROR(INDEX(countrylistsize,MATCH(SMALL(NOT(countrylistsize="")*IF(ISNUMBER(countrylistsize),COUNTIF(countrylistsize,"&lt;="&amp;countrylistsize),COUNTIF(countrylistsize,"&lt;="&amp;countrylistsize)+SUM(ISNUMBER(countrylistsize))),ROWS(F$3:F955)+SUM(ISBLANK(countrylistsize))),NOT(countrylistsize="")*IF(ISNUMBER(countrylistsize),COUNTIF(countrylistsize,"&lt;="&amp;countrylistsize),COUNTIF(countrylistsize,"&lt;="&amp;countrylistsize)+SUM(ISNUMBER(countrylistsize))),0)), ""))</f>
        <v/>
      </c>
      <c r="I955" s="70"/>
      <c r="J955" s="67" t="str">
        <f t="array" aca="1" ref="J955" ca="1">IF($I$1&lt;&gt;"y", "", IFERROR(INDEX(admin1listsize,MATCH(SMALL(NOT(admin1listsize="")*IF(ISNUMBER(admin1listsize),COUNTIF(admin1listsize,"&lt;="&amp;admin1listsize),COUNTIF(admin1listsize,"&lt;="&amp;admin1listsize)+SUM(ISNUMBER(admin1listsize))),ROWS(D$3:D955)+SUM(ISBLANK(admin1listsize))),NOT(admin1listsize="")*IF(ISNUMBER(admin1listsize),COUNTIF(admin1listsize,"&lt;="&amp;admin1listsize),COUNTIF(admin1listsize,"&lt;="&amp;admin1listsize)+SUM(ISNUMBER(admin1listsize))),0)), ""))</f>
        <v/>
      </c>
      <c r="K955" s="71"/>
    </row>
    <row r="956" spans="1:11" s="1" customFormat="1" x14ac:dyDescent="0.25">
      <c r="A956" s="93" t="str">
        <f>IF($I$1&lt;&gt;"y", "", IF(ISBLANK(DATA!D957),"",IF(ISBLANK(DATA!K957),"NO DATA",DATA!K957)))</f>
        <v/>
      </c>
      <c r="B956" s="93" t="str">
        <f>IF($I$1&lt;&gt;"y", "",IF(ISBLANK(DATA!D957),"", IF(ISBLANK(DATA!L957),"NO DATA",DATA!L957)))</f>
        <v/>
      </c>
      <c r="C956" s="93" t="str">
        <f t="shared" si="44"/>
        <v/>
      </c>
      <c r="D956" s="93" t="str">
        <f>IF($I$1&lt;&gt;"y", "", IF(C957="", "", IFERROR(LOOKUP(2,1/(COUNTIF($D$2:D955,mergednames)=0),mergednames), "")))</f>
        <v/>
      </c>
      <c r="E956" s="93" t="str">
        <f t="shared" si="43"/>
        <v/>
      </c>
      <c r="F956" s="93" t="str">
        <f>IF($I$1&lt;&gt;"y", "", IF(A957="", "", IFERROR(LOOKUP(2,1/(COUNTIF($F$2:F955,get_country)=0),get_country), "")))</f>
        <v/>
      </c>
      <c r="G956" s="93" t="str">
        <f t="shared" si="42"/>
        <v/>
      </c>
      <c r="H956" s="67" t="str">
        <f t="array" aca="1" ref="H956" ca="1">IF($I$1&lt;&gt;"y", "", IFERROR(INDEX(countrylistsize,MATCH(SMALL(NOT(countrylistsize="")*IF(ISNUMBER(countrylistsize),COUNTIF(countrylistsize,"&lt;="&amp;countrylistsize),COUNTIF(countrylistsize,"&lt;="&amp;countrylistsize)+SUM(ISNUMBER(countrylistsize))),ROWS(F$3:F956)+SUM(ISBLANK(countrylistsize))),NOT(countrylistsize="")*IF(ISNUMBER(countrylistsize),COUNTIF(countrylistsize,"&lt;="&amp;countrylistsize),COUNTIF(countrylistsize,"&lt;="&amp;countrylistsize)+SUM(ISNUMBER(countrylistsize))),0)), ""))</f>
        <v/>
      </c>
      <c r="I956" s="70"/>
      <c r="J956" s="67" t="str">
        <f t="array" aca="1" ref="J956" ca="1">IF($I$1&lt;&gt;"y", "", IFERROR(INDEX(admin1listsize,MATCH(SMALL(NOT(admin1listsize="")*IF(ISNUMBER(admin1listsize),COUNTIF(admin1listsize,"&lt;="&amp;admin1listsize),COUNTIF(admin1listsize,"&lt;="&amp;admin1listsize)+SUM(ISNUMBER(admin1listsize))),ROWS(D$3:D956)+SUM(ISBLANK(admin1listsize))),NOT(admin1listsize="")*IF(ISNUMBER(admin1listsize),COUNTIF(admin1listsize,"&lt;="&amp;admin1listsize),COUNTIF(admin1listsize,"&lt;="&amp;admin1listsize)+SUM(ISNUMBER(admin1listsize))),0)), ""))</f>
        <v/>
      </c>
      <c r="K956" s="71"/>
    </row>
    <row r="957" spans="1:11" s="1" customFormat="1" x14ac:dyDescent="0.25">
      <c r="A957" s="93" t="str">
        <f>IF($I$1&lt;&gt;"y", "", IF(ISBLANK(DATA!D958),"",IF(ISBLANK(DATA!K958),"NO DATA",DATA!K958)))</f>
        <v/>
      </c>
      <c r="B957" s="93" t="str">
        <f>IF($I$1&lt;&gt;"y", "",IF(ISBLANK(DATA!D958),"", IF(ISBLANK(DATA!L958),"NO DATA",DATA!L958)))</f>
        <v/>
      </c>
      <c r="C957" s="93" t="str">
        <f t="shared" si="44"/>
        <v/>
      </c>
      <c r="D957" s="93" t="str">
        <f>IF($I$1&lt;&gt;"y", "", IF(C958="", "", IFERROR(LOOKUP(2,1/(COUNTIF($D$2:D956,mergednames)=0),mergednames), "")))</f>
        <v/>
      </c>
      <c r="E957" s="93" t="str">
        <f t="shared" si="43"/>
        <v/>
      </c>
      <c r="F957" s="93" t="str">
        <f>IF($I$1&lt;&gt;"y", "", IF(A958="", "", IFERROR(LOOKUP(2,1/(COUNTIF($F$2:F956,get_country)=0),get_country), "")))</f>
        <v/>
      </c>
      <c r="G957" s="93" t="str">
        <f t="shared" si="42"/>
        <v/>
      </c>
      <c r="H957" s="67" t="str">
        <f t="array" aca="1" ref="H957" ca="1">IF($I$1&lt;&gt;"y", "", IFERROR(INDEX(countrylistsize,MATCH(SMALL(NOT(countrylistsize="")*IF(ISNUMBER(countrylistsize),COUNTIF(countrylistsize,"&lt;="&amp;countrylistsize),COUNTIF(countrylistsize,"&lt;="&amp;countrylistsize)+SUM(ISNUMBER(countrylistsize))),ROWS(F$3:F957)+SUM(ISBLANK(countrylistsize))),NOT(countrylistsize="")*IF(ISNUMBER(countrylistsize),COUNTIF(countrylistsize,"&lt;="&amp;countrylistsize),COUNTIF(countrylistsize,"&lt;="&amp;countrylistsize)+SUM(ISNUMBER(countrylistsize))),0)), ""))</f>
        <v/>
      </c>
      <c r="I957" s="70"/>
      <c r="J957" s="67" t="str">
        <f t="array" aca="1" ref="J957" ca="1">IF($I$1&lt;&gt;"y", "", IFERROR(INDEX(admin1listsize,MATCH(SMALL(NOT(admin1listsize="")*IF(ISNUMBER(admin1listsize),COUNTIF(admin1listsize,"&lt;="&amp;admin1listsize),COUNTIF(admin1listsize,"&lt;="&amp;admin1listsize)+SUM(ISNUMBER(admin1listsize))),ROWS(D$3:D957)+SUM(ISBLANK(admin1listsize))),NOT(admin1listsize="")*IF(ISNUMBER(admin1listsize),COUNTIF(admin1listsize,"&lt;="&amp;admin1listsize),COUNTIF(admin1listsize,"&lt;="&amp;admin1listsize)+SUM(ISNUMBER(admin1listsize))),0)), ""))</f>
        <v/>
      </c>
      <c r="K957" s="71"/>
    </row>
    <row r="958" spans="1:11" s="1" customFormat="1" x14ac:dyDescent="0.25">
      <c r="A958" s="93" t="str">
        <f>IF($I$1&lt;&gt;"y", "", IF(ISBLANK(DATA!D959),"",IF(ISBLANK(DATA!K959),"NO DATA",DATA!K959)))</f>
        <v/>
      </c>
      <c r="B958" s="93" t="str">
        <f>IF($I$1&lt;&gt;"y", "",IF(ISBLANK(DATA!D959),"", IF(ISBLANK(DATA!L959),"NO DATA",DATA!L959)))</f>
        <v/>
      </c>
      <c r="C958" s="93" t="str">
        <f t="shared" si="44"/>
        <v/>
      </c>
      <c r="D958" s="93" t="str">
        <f>IF($I$1&lt;&gt;"y", "", IF(C959="", "", IFERROR(LOOKUP(2,1/(COUNTIF($D$2:D957,mergednames)=0),mergednames), "")))</f>
        <v/>
      </c>
      <c r="E958" s="93" t="str">
        <f t="shared" si="43"/>
        <v/>
      </c>
      <c r="F958" s="93" t="str">
        <f>IF($I$1&lt;&gt;"y", "", IF(A959="", "", IFERROR(LOOKUP(2,1/(COUNTIF($F$2:F957,get_country)=0),get_country), "")))</f>
        <v/>
      </c>
      <c r="G958" s="93" t="str">
        <f t="shared" si="42"/>
        <v/>
      </c>
      <c r="H958" s="67" t="str">
        <f t="array" aca="1" ref="H958" ca="1">IF($I$1&lt;&gt;"y", "", IFERROR(INDEX(countrylistsize,MATCH(SMALL(NOT(countrylistsize="")*IF(ISNUMBER(countrylistsize),COUNTIF(countrylistsize,"&lt;="&amp;countrylistsize),COUNTIF(countrylistsize,"&lt;="&amp;countrylistsize)+SUM(ISNUMBER(countrylistsize))),ROWS(F$3:F958)+SUM(ISBLANK(countrylistsize))),NOT(countrylistsize="")*IF(ISNUMBER(countrylistsize),COUNTIF(countrylistsize,"&lt;="&amp;countrylistsize),COUNTIF(countrylistsize,"&lt;="&amp;countrylistsize)+SUM(ISNUMBER(countrylistsize))),0)), ""))</f>
        <v/>
      </c>
      <c r="I958" s="70"/>
      <c r="J958" s="67" t="str">
        <f t="array" aca="1" ref="J958" ca="1">IF($I$1&lt;&gt;"y", "", IFERROR(INDEX(admin1listsize,MATCH(SMALL(NOT(admin1listsize="")*IF(ISNUMBER(admin1listsize),COUNTIF(admin1listsize,"&lt;="&amp;admin1listsize),COUNTIF(admin1listsize,"&lt;="&amp;admin1listsize)+SUM(ISNUMBER(admin1listsize))),ROWS(D$3:D958)+SUM(ISBLANK(admin1listsize))),NOT(admin1listsize="")*IF(ISNUMBER(admin1listsize),COUNTIF(admin1listsize,"&lt;="&amp;admin1listsize),COUNTIF(admin1listsize,"&lt;="&amp;admin1listsize)+SUM(ISNUMBER(admin1listsize))),0)), ""))</f>
        <v/>
      </c>
      <c r="K958" s="71"/>
    </row>
    <row r="959" spans="1:11" s="1" customFormat="1" x14ac:dyDescent="0.25">
      <c r="A959" s="93" t="str">
        <f>IF($I$1&lt;&gt;"y", "", IF(ISBLANK(DATA!D960),"",IF(ISBLANK(DATA!K960),"NO DATA",DATA!K960)))</f>
        <v/>
      </c>
      <c r="B959" s="93" t="str">
        <f>IF($I$1&lt;&gt;"y", "",IF(ISBLANK(DATA!D960),"", IF(ISBLANK(DATA!L960),"NO DATA",DATA!L960)))</f>
        <v/>
      </c>
      <c r="C959" s="93" t="str">
        <f t="shared" si="44"/>
        <v/>
      </c>
      <c r="D959" s="93" t="str">
        <f>IF($I$1&lt;&gt;"y", "", IF(C960="", "", IFERROR(LOOKUP(2,1/(COUNTIF($D$2:D958,mergednames)=0),mergednames), "")))</f>
        <v/>
      </c>
      <c r="E959" s="93" t="str">
        <f t="shared" si="43"/>
        <v/>
      </c>
      <c r="F959" s="93" t="str">
        <f>IF($I$1&lt;&gt;"y", "", IF(A960="", "", IFERROR(LOOKUP(2,1/(COUNTIF($F$2:F958,get_country)=0),get_country), "")))</f>
        <v/>
      </c>
      <c r="G959" s="93" t="str">
        <f t="shared" si="42"/>
        <v/>
      </c>
      <c r="H959" s="67" t="str">
        <f t="array" aca="1" ref="H959" ca="1">IF($I$1&lt;&gt;"y", "", IFERROR(INDEX(countrylistsize,MATCH(SMALL(NOT(countrylistsize="")*IF(ISNUMBER(countrylistsize),COUNTIF(countrylistsize,"&lt;="&amp;countrylistsize),COUNTIF(countrylistsize,"&lt;="&amp;countrylistsize)+SUM(ISNUMBER(countrylistsize))),ROWS(F$3:F959)+SUM(ISBLANK(countrylistsize))),NOT(countrylistsize="")*IF(ISNUMBER(countrylistsize),COUNTIF(countrylistsize,"&lt;="&amp;countrylistsize),COUNTIF(countrylistsize,"&lt;="&amp;countrylistsize)+SUM(ISNUMBER(countrylistsize))),0)), ""))</f>
        <v/>
      </c>
      <c r="I959" s="70"/>
      <c r="J959" s="67" t="str">
        <f t="array" aca="1" ref="J959" ca="1">IF($I$1&lt;&gt;"y", "", IFERROR(INDEX(admin1listsize,MATCH(SMALL(NOT(admin1listsize="")*IF(ISNUMBER(admin1listsize),COUNTIF(admin1listsize,"&lt;="&amp;admin1listsize),COUNTIF(admin1listsize,"&lt;="&amp;admin1listsize)+SUM(ISNUMBER(admin1listsize))),ROWS(D$3:D959)+SUM(ISBLANK(admin1listsize))),NOT(admin1listsize="")*IF(ISNUMBER(admin1listsize),COUNTIF(admin1listsize,"&lt;="&amp;admin1listsize),COUNTIF(admin1listsize,"&lt;="&amp;admin1listsize)+SUM(ISNUMBER(admin1listsize))),0)), ""))</f>
        <v/>
      </c>
      <c r="K959" s="71"/>
    </row>
    <row r="960" spans="1:11" s="1" customFormat="1" x14ac:dyDescent="0.25">
      <c r="A960" s="93" t="str">
        <f>IF($I$1&lt;&gt;"y", "", IF(ISBLANK(DATA!D961),"",IF(ISBLANK(DATA!K961),"NO DATA",DATA!K961)))</f>
        <v/>
      </c>
      <c r="B960" s="93" t="str">
        <f>IF($I$1&lt;&gt;"y", "",IF(ISBLANK(DATA!D961),"", IF(ISBLANK(DATA!L961),"NO DATA",DATA!L961)))</f>
        <v/>
      </c>
      <c r="C960" s="93" t="str">
        <f t="shared" si="44"/>
        <v/>
      </c>
      <c r="D960" s="93" t="str">
        <f>IF($I$1&lt;&gt;"y", "", IF(C961="", "", IFERROR(LOOKUP(2,1/(COUNTIF($D$2:D959,mergednames)=0),mergednames), "")))</f>
        <v/>
      </c>
      <c r="E960" s="93" t="str">
        <f t="shared" si="43"/>
        <v/>
      </c>
      <c r="F960" s="93" t="str">
        <f>IF($I$1&lt;&gt;"y", "", IF(A961="", "", IFERROR(LOOKUP(2,1/(COUNTIF($F$2:F959,get_country)=0),get_country), "")))</f>
        <v/>
      </c>
      <c r="G960" s="93" t="str">
        <f t="shared" si="42"/>
        <v/>
      </c>
      <c r="H960" s="67" t="str">
        <f t="array" aca="1" ref="H960" ca="1">IF($I$1&lt;&gt;"y", "", IFERROR(INDEX(countrylistsize,MATCH(SMALL(NOT(countrylistsize="")*IF(ISNUMBER(countrylistsize),COUNTIF(countrylistsize,"&lt;="&amp;countrylistsize),COUNTIF(countrylistsize,"&lt;="&amp;countrylistsize)+SUM(ISNUMBER(countrylistsize))),ROWS(F$3:F960)+SUM(ISBLANK(countrylistsize))),NOT(countrylistsize="")*IF(ISNUMBER(countrylistsize),COUNTIF(countrylistsize,"&lt;="&amp;countrylistsize),COUNTIF(countrylistsize,"&lt;="&amp;countrylistsize)+SUM(ISNUMBER(countrylistsize))),0)), ""))</f>
        <v/>
      </c>
      <c r="I960" s="70"/>
      <c r="J960" s="67" t="str">
        <f t="array" aca="1" ref="J960" ca="1">IF($I$1&lt;&gt;"y", "", IFERROR(INDEX(admin1listsize,MATCH(SMALL(NOT(admin1listsize="")*IF(ISNUMBER(admin1listsize),COUNTIF(admin1listsize,"&lt;="&amp;admin1listsize),COUNTIF(admin1listsize,"&lt;="&amp;admin1listsize)+SUM(ISNUMBER(admin1listsize))),ROWS(D$3:D960)+SUM(ISBLANK(admin1listsize))),NOT(admin1listsize="")*IF(ISNUMBER(admin1listsize),COUNTIF(admin1listsize,"&lt;="&amp;admin1listsize),COUNTIF(admin1listsize,"&lt;="&amp;admin1listsize)+SUM(ISNUMBER(admin1listsize))),0)), ""))</f>
        <v/>
      </c>
      <c r="K960" s="71"/>
    </row>
    <row r="961" spans="1:11" s="1" customFormat="1" x14ac:dyDescent="0.25">
      <c r="A961" s="93" t="str">
        <f>IF($I$1&lt;&gt;"y", "", IF(ISBLANK(DATA!D962),"",IF(ISBLANK(DATA!K962),"NO DATA",DATA!K962)))</f>
        <v/>
      </c>
      <c r="B961" s="93" t="str">
        <f>IF($I$1&lt;&gt;"y", "",IF(ISBLANK(DATA!D962),"", IF(ISBLANK(DATA!L962),"NO DATA",DATA!L962)))</f>
        <v/>
      </c>
      <c r="C961" s="93" t="str">
        <f t="shared" si="44"/>
        <v/>
      </c>
      <c r="D961" s="93" t="str">
        <f>IF($I$1&lt;&gt;"y", "", IF(C962="", "", IFERROR(LOOKUP(2,1/(COUNTIF($D$2:D960,mergednames)=0),mergednames), "")))</f>
        <v/>
      </c>
      <c r="E961" s="93" t="str">
        <f t="shared" si="43"/>
        <v/>
      </c>
      <c r="F961" s="93" t="str">
        <f>IF($I$1&lt;&gt;"y", "", IF(A962="", "", IFERROR(LOOKUP(2,1/(COUNTIF($F$2:F960,get_country)=0),get_country), "")))</f>
        <v/>
      </c>
      <c r="G961" s="93" t="str">
        <f t="shared" si="42"/>
        <v/>
      </c>
      <c r="H961" s="67" t="str">
        <f t="array" aca="1" ref="H961" ca="1">IF($I$1&lt;&gt;"y", "", IFERROR(INDEX(countrylistsize,MATCH(SMALL(NOT(countrylistsize="")*IF(ISNUMBER(countrylistsize),COUNTIF(countrylistsize,"&lt;="&amp;countrylistsize),COUNTIF(countrylistsize,"&lt;="&amp;countrylistsize)+SUM(ISNUMBER(countrylistsize))),ROWS(F$3:F961)+SUM(ISBLANK(countrylistsize))),NOT(countrylistsize="")*IF(ISNUMBER(countrylistsize),COUNTIF(countrylistsize,"&lt;="&amp;countrylistsize),COUNTIF(countrylistsize,"&lt;="&amp;countrylistsize)+SUM(ISNUMBER(countrylistsize))),0)), ""))</f>
        <v/>
      </c>
      <c r="I961" s="70"/>
      <c r="J961" s="67" t="str">
        <f t="array" aca="1" ref="J961" ca="1">IF($I$1&lt;&gt;"y", "", IFERROR(INDEX(admin1listsize,MATCH(SMALL(NOT(admin1listsize="")*IF(ISNUMBER(admin1listsize),COUNTIF(admin1listsize,"&lt;="&amp;admin1listsize),COUNTIF(admin1listsize,"&lt;="&amp;admin1listsize)+SUM(ISNUMBER(admin1listsize))),ROWS(D$3:D961)+SUM(ISBLANK(admin1listsize))),NOT(admin1listsize="")*IF(ISNUMBER(admin1listsize),COUNTIF(admin1listsize,"&lt;="&amp;admin1listsize),COUNTIF(admin1listsize,"&lt;="&amp;admin1listsize)+SUM(ISNUMBER(admin1listsize))),0)), ""))</f>
        <v/>
      </c>
      <c r="K961" s="71"/>
    </row>
    <row r="962" spans="1:11" s="1" customFormat="1" x14ac:dyDescent="0.25">
      <c r="A962" s="93" t="str">
        <f>IF($I$1&lt;&gt;"y", "", IF(ISBLANK(DATA!D963),"",IF(ISBLANK(DATA!K963),"NO DATA",DATA!K963)))</f>
        <v/>
      </c>
      <c r="B962" s="93" t="str">
        <f>IF($I$1&lt;&gt;"y", "",IF(ISBLANK(DATA!D963),"", IF(ISBLANK(DATA!L963),"NO DATA",DATA!L963)))</f>
        <v/>
      </c>
      <c r="C962" s="93" t="str">
        <f t="shared" si="44"/>
        <v/>
      </c>
      <c r="D962" s="93" t="str">
        <f>IF($I$1&lt;&gt;"y", "", IF(C963="", "", IFERROR(LOOKUP(2,1/(COUNTIF($D$2:D961,mergednames)=0),mergednames), "")))</f>
        <v/>
      </c>
      <c r="E962" s="93" t="str">
        <f t="shared" si="43"/>
        <v/>
      </c>
      <c r="F962" s="93" t="str">
        <f>IF($I$1&lt;&gt;"y", "", IF(A963="", "", IFERROR(LOOKUP(2,1/(COUNTIF($F$2:F961,get_country)=0),get_country), "")))</f>
        <v/>
      </c>
      <c r="G962" s="93" t="str">
        <f t="shared" si="42"/>
        <v/>
      </c>
      <c r="H962" s="67" t="str">
        <f t="array" aca="1" ref="H962" ca="1">IF($I$1&lt;&gt;"y", "", IFERROR(INDEX(countrylistsize,MATCH(SMALL(NOT(countrylistsize="")*IF(ISNUMBER(countrylistsize),COUNTIF(countrylistsize,"&lt;="&amp;countrylistsize),COUNTIF(countrylistsize,"&lt;="&amp;countrylistsize)+SUM(ISNUMBER(countrylistsize))),ROWS(F$3:F962)+SUM(ISBLANK(countrylistsize))),NOT(countrylistsize="")*IF(ISNUMBER(countrylistsize),COUNTIF(countrylistsize,"&lt;="&amp;countrylistsize),COUNTIF(countrylistsize,"&lt;="&amp;countrylistsize)+SUM(ISNUMBER(countrylistsize))),0)), ""))</f>
        <v/>
      </c>
      <c r="I962" s="70"/>
      <c r="J962" s="67" t="str">
        <f t="array" aca="1" ref="J962" ca="1">IF($I$1&lt;&gt;"y", "", IFERROR(INDEX(admin1listsize,MATCH(SMALL(NOT(admin1listsize="")*IF(ISNUMBER(admin1listsize),COUNTIF(admin1listsize,"&lt;="&amp;admin1listsize),COUNTIF(admin1listsize,"&lt;="&amp;admin1listsize)+SUM(ISNUMBER(admin1listsize))),ROWS(D$3:D962)+SUM(ISBLANK(admin1listsize))),NOT(admin1listsize="")*IF(ISNUMBER(admin1listsize),COUNTIF(admin1listsize,"&lt;="&amp;admin1listsize),COUNTIF(admin1listsize,"&lt;="&amp;admin1listsize)+SUM(ISNUMBER(admin1listsize))),0)), ""))</f>
        <v/>
      </c>
      <c r="K962" s="71"/>
    </row>
    <row r="963" spans="1:11" s="1" customFormat="1" x14ac:dyDescent="0.25">
      <c r="A963" s="93" t="str">
        <f>IF($I$1&lt;&gt;"y", "", IF(ISBLANK(DATA!D964),"",IF(ISBLANK(DATA!K964),"NO DATA",DATA!K964)))</f>
        <v/>
      </c>
      <c r="B963" s="93" t="str">
        <f>IF($I$1&lt;&gt;"y", "",IF(ISBLANK(DATA!D964),"", IF(ISBLANK(DATA!L964),"NO DATA",DATA!L964)))</f>
        <v/>
      </c>
      <c r="C963" s="93" t="str">
        <f t="shared" si="44"/>
        <v/>
      </c>
      <c r="D963" s="93" t="str">
        <f>IF($I$1&lt;&gt;"y", "", IF(C964="", "", IFERROR(LOOKUP(2,1/(COUNTIF($D$2:D962,mergednames)=0),mergednames), "")))</f>
        <v/>
      </c>
      <c r="E963" s="93" t="str">
        <f t="shared" si="43"/>
        <v/>
      </c>
      <c r="F963" s="93" t="str">
        <f>IF($I$1&lt;&gt;"y", "", IF(A964="", "", IFERROR(LOOKUP(2,1/(COUNTIF($F$2:F962,get_country)=0),get_country), "")))</f>
        <v/>
      </c>
      <c r="G963" s="93" t="str">
        <f t="shared" ref="G963:G1026" si="45">IF($I$1&lt;&gt;"y", "", IF(F963="", "", G962+1))</f>
        <v/>
      </c>
      <c r="H963" s="67" t="str">
        <f t="array" aca="1" ref="H963" ca="1">IF($I$1&lt;&gt;"y", "", IFERROR(INDEX(countrylistsize,MATCH(SMALL(NOT(countrylistsize="")*IF(ISNUMBER(countrylistsize),COUNTIF(countrylistsize,"&lt;="&amp;countrylistsize),COUNTIF(countrylistsize,"&lt;="&amp;countrylistsize)+SUM(ISNUMBER(countrylistsize))),ROWS(F$3:F963)+SUM(ISBLANK(countrylistsize))),NOT(countrylistsize="")*IF(ISNUMBER(countrylistsize),COUNTIF(countrylistsize,"&lt;="&amp;countrylistsize),COUNTIF(countrylistsize,"&lt;="&amp;countrylistsize)+SUM(ISNUMBER(countrylistsize))),0)), ""))</f>
        <v/>
      </c>
      <c r="I963" s="70"/>
      <c r="J963" s="67" t="str">
        <f t="array" aca="1" ref="J963" ca="1">IF($I$1&lt;&gt;"y", "", IFERROR(INDEX(admin1listsize,MATCH(SMALL(NOT(admin1listsize="")*IF(ISNUMBER(admin1listsize),COUNTIF(admin1listsize,"&lt;="&amp;admin1listsize),COUNTIF(admin1listsize,"&lt;="&amp;admin1listsize)+SUM(ISNUMBER(admin1listsize))),ROWS(D$3:D963)+SUM(ISBLANK(admin1listsize))),NOT(admin1listsize="")*IF(ISNUMBER(admin1listsize),COUNTIF(admin1listsize,"&lt;="&amp;admin1listsize),COUNTIF(admin1listsize,"&lt;="&amp;admin1listsize)+SUM(ISNUMBER(admin1listsize))),0)), ""))</f>
        <v/>
      </c>
      <c r="K963" s="71"/>
    </row>
    <row r="964" spans="1:11" s="1" customFormat="1" x14ac:dyDescent="0.25">
      <c r="A964" s="93" t="str">
        <f>IF($I$1&lt;&gt;"y", "", IF(ISBLANK(DATA!D965),"",IF(ISBLANK(DATA!K965),"NO DATA",DATA!K965)))</f>
        <v/>
      </c>
      <c r="B964" s="93" t="str">
        <f>IF($I$1&lt;&gt;"y", "",IF(ISBLANK(DATA!D965),"", IF(ISBLANK(DATA!L965),"NO DATA",DATA!L965)))</f>
        <v/>
      </c>
      <c r="C964" s="93" t="str">
        <f t="shared" si="44"/>
        <v/>
      </c>
      <c r="D964" s="93" t="str">
        <f>IF($I$1&lt;&gt;"y", "", IF(C965="", "", IFERROR(LOOKUP(2,1/(COUNTIF($D$2:D963,mergednames)=0),mergednames), "")))</f>
        <v/>
      </c>
      <c r="E964" s="93" t="str">
        <f t="shared" ref="E964:E1027" si="46">IF($I$1&lt;&gt;"y", "", IF(D964="", "", E963+1))</f>
        <v/>
      </c>
      <c r="F964" s="93" t="str">
        <f>IF($I$1&lt;&gt;"y", "", IF(A965="", "", IFERROR(LOOKUP(2,1/(COUNTIF($F$2:F963,get_country)=0),get_country), "")))</f>
        <v/>
      </c>
      <c r="G964" s="93" t="str">
        <f t="shared" si="45"/>
        <v/>
      </c>
      <c r="H964" s="67" t="str">
        <f t="array" aca="1" ref="H964" ca="1">IF($I$1&lt;&gt;"y", "", IFERROR(INDEX(countrylistsize,MATCH(SMALL(NOT(countrylistsize="")*IF(ISNUMBER(countrylistsize),COUNTIF(countrylistsize,"&lt;="&amp;countrylistsize),COUNTIF(countrylistsize,"&lt;="&amp;countrylistsize)+SUM(ISNUMBER(countrylistsize))),ROWS(F$3:F964)+SUM(ISBLANK(countrylistsize))),NOT(countrylistsize="")*IF(ISNUMBER(countrylistsize),COUNTIF(countrylistsize,"&lt;="&amp;countrylistsize),COUNTIF(countrylistsize,"&lt;="&amp;countrylistsize)+SUM(ISNUMBER(countrylistsize))),0)), ""))</f>
        <v/>
      </c>
      <c r="I964" s="70"/>
      <c r="J964" s="67" t="str">
        <f t="array" aca="1" ref="J964" ca="1">IF($I$1&lt;&gt;"y", "", IFERROR(INDEX(admin1listsize,MATCH(SMALL(NOT(admin1listsize="")*IF(ISNUMBER(admin1listsize),COUNTIF(admin1listsize,"&lt;="&amp;admin1listsize),COUNTIF(admin1listsize,"&lt;="&amp;admin1listsize)+SUM(ISNUMBER(admin1listsize))),ROWS(D$3:D964)+SUM(ISBLANK(admin1listsize))),NOT(admin1listsize="")*IF(ISNUMBER(admin1listsize),COUNTIF(admin1listsize,"&lt;="&amp;admin1listsize),COUNTIF(admin1listsize,"&lt;="&amp;admin1listsize)+SUM(ISNUMBER(admin1listsize))),0)), ""))</f>
        <v/>
      </c>
      <c r="K964" s="71"/>
    </row>
    <row r="965" spans="1:11" s="1" customFormat="1" x14ac:dyDescent="0.25">
      <c r="A965" s="93" t="str">
        <f>IF($I$1&lt;&gt;"y", "", IF(ISBLANK(DATA!D966),"",IF(ISBLANK(DATA!K966),"NO DATA",DATA!K966)))</f>
        <v/>
      </c>
      <c r="B965" s="93" t="str">
        <f>IF($I$1&lt;&gt;"y", "",IF(ISBLANK(DATA!D966),"", IF(ISBLANK(DATA!L966),"NO DATA",DATA!L966)))</f>
        <v/>
      </c>
      <c r="C965" s="93" t="str">
        <f t="shared" ref="C965:C1028" si="47">IF($I$1&lt;&gt;"y", "", IF(A965="", "", A965&amp;"@"&amp;B965))</f>
        <v/>
      </c>
      <c r="D965" s="93" t="str">
        <f>IF($I$1&lt;&gt;"y", "", IF(C966="", "", IFERROR(LOOKUP(2,1/(COUNTIF($D$2:D964,mergednames)=0),mergednames), "")))</f>
        <v/>
      </c>
      <c r="E965" s="93" t="str">
        <f t="shared" si="46"/>
        <v/>
      </c>
      <c r="F965" s="93" t="str">
        <f>IF($I$1&lt;&gt;"y", "", IF(A966="", "", IFERROR(LOOKUP(2,1/(COUNTIF($F$2:F964,get_country)=0),get_country), "")))</f>
        <v/>
      </c>
      <c r="G965" s="93" t="str">
        <f t="shared" si="45"/>
        <v/>
      </c>
      <c r="H965" s="67" t="str">
        <f t="array" aca="1" ref="H965" ca="1">IF($I$1&lt;&gt;"y", "", IFERROR(INDEX(countrylistsize,MATCH(SMALL(NOT(countrylistsize="")*IF(ISNUMBER(countrylistsize),COUNTIF(countrylistsize,"&lt;="&amp;countrylistsize),COUNTIF(countrylistsize,"&lt;="&amp;countrylistsize)+SUM(ISNUMBER(countrylistsize))),ROWS(F$3:F965)+SUM(ISBLANK(countrylistsize))),NOT(countrylistsize="")*IF(ISNUMBER(countrylistsize),COUNTIF(countrylistsize,"&lt;="&amp;countrylistsize),COUNTIF(countrylistsize,"&lt;="&amp;countrylistsize)+SUM(ISNUMBER(countrylistsize))),0)), ""))</f>
        <v/>
      </c>
      <c r="I965" s="70"/>
      <c r="J965" s="67" t="str">
        <f t="array" aca="1" ref="J965" ca="1">IF($I$1&lt;&gt;"y", "", IFERROR(INDEX(admin1listsize,MATCH(SMALL(NOT(admin1listsize="")*IF(ISNUMBER(admin1listsize),COUNTIF(admin1listsize,"&lt;="&amp;admin1listsize),COUNTIF(admin1listsize,"&lt;="&amp;admin1listsize)+SUM(ISNUMBER(admin1listsize))),ROWS(D$3:D965)+SUM(ISBLANK(admin1listsize))),NOT(admin1listsize="")*IF(ISNUMBER(admin1listsize),COUNTIF(admin1listsize,"&lt;="&amp;admin1listsize),COUNTIF(admin1listsize,"&lt;="&amp;admin1listsize)+SUM(ISNUMBER(admin1listsize))),0)), ""))</f>
        <v/>
      </c>
      <c r="K965" s="71"/>
    </row>
    <row r="966" spans="1:11" s="1" customFormat="1" x14ac:dyDescent="0.25">
      <c r="A966" s="93" t="str">
        <f>IF($I$1&lt;&gt;"y", "", IF(ISBLANK(DATA!D967),"",IF(ISBLANK(DATA!K967),"NO DATA",DATA!K967)))</f>
        <v/>
      </c>
      <c r="B966" s="93" t="str">
        <f>IF($I$1&lt;&gt;"y", "",IF(ISBLANK(DATA!D967),"", IF(ISBLANK(DATA!L967),"NO DATA",DATA!L967)))</f>
        <v/>
      </c>
      <c r="C966" s="93" t="str">
        <f t="shared" si="47"/>
        <v/>
      </c>
      <c r="D966" s="93" t="str">
        <f>IF($I$1&lt;&gt;"y", "", IF(C967="", "", IFERROR(LOOKUP(2,1/(COUNTIF($D$2:D965,mergednames)=0),mergednames), "")))</f>
        <v/>
      </c>
      <c r="E966" s="93" t="str">
        <f t="shared" si="46"/>
        <v/>
      </c>
      <c r="F966" s="93" t="str">
        <f>IF($I$1&lt;&gt;"y", "", IF(A967="", "", IFERROR(LOOKUP(2,1/(COUNTIF($F$2:F965,get_country)=0),get_country), "")))</f>
        <v/>
      </c>
      <c r="G966" s="93" t="str">
        <f t="shared" si="45"/>
        <v/>
      </c>
      <c r="H966" s="67" t="str">
        <f t="array" aca="1" ref="H966" ca="1">IF($I$1&lt;&gt;"y", "", IFERROR(INDEX(countrylistsize,MATCH(SMALL(NOT(countrylistsize="")*IF(ISNUMBER(countrylistsize),COUNTIF(countrylistsize,"&lt;="&amp;countrylistsize),COUNTIF(countrylistsize,"&lt;="&amp;countrylistsize)+SUM(ISNUMBER(countrylistsize))),ROWS(F$3:F966)+SUM(ISBLANK(countrylistsize))),NOT(countrylistsize="")*IF(ISNUMBER(countrylistsize),COUNTIF(countrylistsize,"&lt;="&amp;countrylistsize),COUNTIF(countrylistsize,"&lt;="&amp;countrylistsize)+SUM(ISNUMBER(countrylistsize))),0)), ""))</f>
        <v/>
      </c>
      <c r="I966" s="70"/>
      <c r="J966" s="67" t="str">
        <f t="array" aca="1" ref="J966" ca="1">IF($I$1&lt;&gt;"y", "", IFERROR(INDEX(admin1listsize,MATCH(SMALL(NOT(admin1listsize="")*IF(ISNUMBER(admin1listsize),COUNTIF(admin1listsize,"&lt;="&amp;admin1listsize),COUNTIF(admin1listsize,"&lt;="&amp;admin1listsize)+SUM(ISNUMBER(admin1listsize))),ROWS(D$3:D966)+SUM(ISBLANK(admin1listsize))),NOT(admin1listsize="")*IF(ISNUMBER(admin1listsize),COUNTIF(admin1listsize,"&lt;="&amp;admin1listsize),COUNTIF(admin1listsize,"&lt;="&amp;admin1listsize)+SUM(ISNUMBER(admin1listsize))),0)), ""))</f>
        <v/>
      </c>
      <c r="K966" s="71"/>
    </row>
    <row r="967" spans="1:11" s="1" customFormat="1" x14ac:dyDescent="0.25">
      <c r="A967" s="93" t="str">
        <f>IF($I$1&lt;&gt;"y", "", IF(ISBLANK(DATA!D968),"",IF(ISBLANK(DATA!K968),"NO DATA",DATA!K968)))</f>
        <v/>
      </c>
      <c r="B967" s="93" t="str">
        <f>IF($I$1&lt;&gt;"y", "",IF(ISBLANK(DATA!D968),"", IF(ISBLANK(DATA!L968),"NO DATA",DATA!L968)))</f>
        <v/>
      </c>
      <c r="C967" s="93" t="str">
        <f t="shared" si="47"/>
        <v/>
      </c>
      <c r="D967" s="93" t="str">
        <f>IF($I$1&lt;&gt;"y", "", IF(C968="", "", IFERROR(LOOKUP(2,1/(COUNTIF($D$2:D966,mergednames)=0),mergednames), "")))</f>
        <v/>
      </c>
      <c r="E967" s="93" t="str">
        <f t="shared" si="46"/>
        <v/>
      </c>
      <c r="F967" s="93" t="str">
        <f>IF($I$1&lt;&gt;"y", "", IF(A968="", "", IFERROR(LOOKUP(2,1/(COUNTIF($F$2:F966,get_country)=0),get_country), "")))</f>
        <v/>
      </c>
      <c r="G967" s="93" t="str">
        <f t="shared" si="45"/>
        <v/>
      </c>
      <c r="H967" s="67" t="str">
        <f t="array" aca="1" ref="H967" ca="1">IF($I$1&lt;&gt;"y", "", IFERROR(INDEX(countrylistsize,MATCH(SMALL(NOT(countrylistsize="")*IF(ISNUMBER(countrylistsize),COUNTIF(countrylistsize,"&lt;="&amp;countrylistsize),COUNTIF(countrylistsize,"&lt;="&amp;countrylistsize)+SUM(ISNUMBER(countrylistsize))),ROWS(F$3:F967)+SUM(ISBLANK(countrylistsize))),NOT(countrylistsize="")*IF(ISNUMBER(countrylistsize),COUNTIF(countrylistsize,"&lt;="&amp;countrylistsize),COUNTIF(countrylistsize,"&lt;="&amp;countrylistsize)+SUM(ISNUMBER(countrylistsize))),0)), ""))</f>
        <v/>
      </c>
      <c r="I967" s="70"/>
      <c r="J967" s="67" t="str">
        <f t="array" aca="1" ref="J967" ca="1">IF($I$1&lt;&gt;"y", "", IFERROR(INDEX(admin1listsize,MATCH(SMALL(NOT(admin1listsize="")*IF(ISNUMBER(admin1listsize),COUNTIF(admin1listsize,"&lt;="&amp;admin1listsize),COUNTIF(admin1listsize,"&lt;="&amp;admin1listsize)+SUM(ISNUMBER(admin1listsize))),ROWS(D$3:D967)+SUM(ISBLANK(admin1listsize))),NOT(admin1listsize="")*IF(ISNUMBER(admin1listsize),COUNTIF(admin1listsize,"&lt;="&amp;admin1listsize),COUNTIF(admin1listsize,"&lt;="&amp;admin1listsize)+SUM(ISNUMBER(admin1listsize))),0)), ""))</f>
        <v/>
      </c>
      <c r="K967" s="71"/>
    </row>
    <row r="968" spans="1:11" s="1" customFormat="1" x14ac:dyDescent="0.25">
      <c r="A968" s="93" t="str">
        <f>IF($I$1&lt;&gt;"y", "", IF(ISBLANK(DATA!D969),"",IF(ISBLANK(DATA!K969),"NO DATA",DATA!K969)))</f>
        <v/>
      </c>
      <c r="B968" s="93" t="str">
        <f>IF($I$1&lt;&gt;"y", "",IF(ISBLANK(DATA!D969),"", IF(ISBLANK(DATA!L969),"NO DATA",DATA!L969)))</f>
        <v/>
      </c>
      <c r="C968" s="93" t="str">
        <f t="shared" si="47"/>
        <v/>
      </c>
      <c r="D968" s="93" t="str">
        <f>IF($I$1&lt;&gt;"y", "", IF(C969="", "", IFERROR(LOOKUP(2,1/(COUNTIF($D$2:D967,mergednames)=0),mergednames), "")))</f>
        <v/>
      </c>
      <c r="E968" s="93" t="str">
        <f t="shared" si="46"/>
        <v/>
      </c>
      <c r="F968" s="93" t="str">
        <f>IF($I$1&lt;&gt;"y", "", IF(A969="", "", IFERROR(LOOKUP(2,1/(COUNTIF($F$2:F967,get_country)=0),get_country), "")))</f>
        <v/>
      </c>
      <c r="G968" s="93" t="str">
        <f t="shared" si="45"/>
        <v/>
      </c>
      <c r="H968" s="67" t="str">
        <f t="array" aca="1" ref="H968" ca="1">IF($I$1&lt;&gt;"y", "", IFERROR(INDEX(countrylistsize,MATCH(SMALL(NOT(countrylistsize="")*IF(ISNUMBER(countrylistsize),COUNTIF(countrylistsize,"&lt;="&amp;countrylistsize),COUNTIF(countrylistsize,"&lt;="&amp;countrylistsize)+SUM(ISNUMBER(countrylistsize))),ROWS(F$3:F968)+SUM(ISBLANK(countrylistsize))),NOT(countrylistsize="")*IF(ISNUMBER(countrylistsize),COUNTIF(countrylistsize,"&lt;="&amp;countrylistsize),COUNTIF(countrylistsize,"&lt;="&amp;countrylistsize)+SUM(ISNUMBER(countrylistsize))),0)), ""))</f>
        <v/>
      </c>
      <c r="I968" s="70"/>
      <c r="J968" s="67" t="str">
        <f t="array" aca="1" ref="J968" ca="1">IF($I$1&lt;&gt;"y", "", IFERROR(INDEX(admin1listsize,MATCH(SMALL(NOT(admin1listsize="")*IF(ISNUMBER(admin1listsize),COUNTIF(admin1listsize,"&lt;="&amp;admin1listsize),COUNTIF(admin1listsize,"&lt;="&amp;admin1listsize)+SUM(ISNUMBER(admin1listsize))),ROWS(D$3:D968)+SUM(ISBLANK(admin1listsize))),NOT(admin1listsize="")*IF(ISNUMBER(admin1listsize),COUNTIF(admin1listsize,"&lt;="&amp;admin1listsize),COUNTIF(admin1listsize,"&lt;="&amp;admin1listsize)+SUM(ISNUMBER(admin1listsize))),0)), ""))</f>
        <v/>
      </c>
      <c r="K968" s="71"/>
    </row>
    <row r="969" spans="1:11" s="1" customFormat="1" x14ac:dyDescent="0.25">
      <c r="A969" s="93" t="str">
        <f>IF($I$1&lt;&gt;"y", "", IF(ISBLANK(DATA!D970),"",IF(ISBLANK(DATA!K970),"NO DATA",DATA!K970)))</f>
        <v/>
      </c>
      <c r="B969" s="93" t="str">
        <f>IF($I$1&lt;&gt;"y", "",IF(ISBLANK(DATA!D970),"", IF(ISBLANK(DATA!L970),"NO DATA",DATA!L970)))</f>
        <v/>
      </c>
      <c r="C969" s="93" t="str">
        <f t="shared" si="47"/>
        <v/>
      </c>
      <c r="D969" s="93" t="str">
        <f>IF($I$1&lt;&gt;"y", "", IF(C970="", "", IFERROR(LOOKUP(2,1/(COUNTIF($D$2:D968,mergednames)=0),mergednames), "")))</f>
        <v/>
      </c>
      <c r="E969" s="93" t="str">
        <f t="shared" si="46"/>
        <v/>
      </c>
      <c r="F969" s="93" t="str">
        <f>IF($I$1&lt;&gt;"y", "", IF(A970="", "", IFERROR(LOOKUP(2,1/(COUNTIF($F$2:F968,get_country)=0),get_country), "")))</f>
        <v/>
      </c>
      <c r="G969" s="93" t="str">
        <f t="shared" si="45"/>
        <v/>
      </c>
      <c r="H969" s="67" t="str">
        <f t="array" aca="1" ref="H969" ca="1">IF($I$1&lt;&gt;"y", "", IFERROR(INDEX(countrylistsize,MATCH(SMALL(NOT(countrylistsize="")*IF(ISNUMBER(countrylistsize),COUNTIF(countrylistsize,"&lt;="&amp;countrylistsize),COUNTIF(countrylistsize,"&lt;="&amp;countrylistsize)+SUM(ISNUMBER(countrylistsize))),ROWS(F$3:F969)+SUM(ISBLANK(countrylistsize))),NOT(countrylistsize="")*IF(ISNUMBER(countrylistsize),COUNTIF(countrylistsize,"&lt;="&amp;countrylistsize),COUNTIF(countrylistsize,"&lt;="&amp;countrylistsize)+SUM(ISNUMBER(countrylistsize))),0)), ""))</f>
        <v/>
      </c>
      <c r="I969" s="70"/>
      <c r="J969" s="67" t="str">
        <f t="array" aca="1" ref="J969" ca="1">IF($I$1&lt;&gt;"y", "", IFERROR(INDEX(admin1listsize,MATCH(SMALL(NOT(admin1listsize="")*IF(ISNUMBER(admin1listsize),COUNTIF(admin1listsize,"&lt;="&amp;admin1listsize),COUNTIF(admin1listsize,"&lt;="&amp;admin1listsize)+SUM(ISNUMBER(admin1listsize))),ROWS(D$3:D969)+SUM(ISBLANK(admin1listsize))),NOT(admin1listsize="")*IF(ISNUMBER(admin1listsize),COUNTIF(admin1listsize,"&lt;="&amp;admin1listsize),COUNTIF(admin1listsize,"&lt;="&amp;admin1listsize)+SUM(ISNUMBER(admin1listsize))),0)), ""))</f>
        <v/>
      </c>
      <c r="K969" s="71"/>
    </row>
    <row r="970" spans="1:11" s="1" customFormat="1" x14ac:dyDescent="0.25">
      <c r="A970" s="93" t="str">
        <f>IF($I$1&lt;&gt;"y", "", IF(ISBLANK(DATA!D971),"",IF(ISBLANK(DATA!K971),"NO DATA",DATA!K971)))</f>
        <v/>
      </c>
      <c r="B970" s="93" t="str">
        <f>IF($I$1&lt;&gt;"y", "",IF(ISBLANK(DATA!D971),"", IF(ISBLANK(DATA!L971),"NO DATA",DATA!L971)))</f>
        <v/>
      </c>
      <c r="C970" s="93" t="str">
        <f t="shared" si="47"/>
        <v/>
      </c>
      <c r="D970" s="93" t="str">
        <f>IF($I$1&lt;&gt;"y", "", IF(C971="", "", IFERROR(LOOKUP(2,1/(COUNTIF($D$2:D969,mergednames)=0),mergednames), "")))</f>
        <v/>
      </c>
      <c r="E970" s="93" t="str">
        <f t="shared" si="46"/>
        <v/>
      </c>
      <c r="F970" s="93" t="str">
        <f>IF($I$1&lt;&gt;"y", "", IF(A971="", "", IFERROR(LOOKUP(2,1/(COUNTIF($F$2:F969,get_country)=0),get_country), "")))</f>
        <v/>
      </c>
      <c r="G970" s="93" t="str">
        <f t="shared" si="45"/>
        <v/>
      </c>
      <c r="H970" s="67" t="str">
        <f t="array" aca="1" ref="H970" ca="1">IF($I$1&lt;&gt;"y", "", IFERROR(INDEX(countrylistsize,MATCH(SMALL(NOT(countrylistsize="")*IF(ISNUMBER(countrylistsize),COUNTIF(countrylistsize,"&lt;="&amp;countrylistsize),COUNTIF(countrylistsize,"&lt;="&amp;countrylistsize)+SUM(ISNUMBER(countrylistsize))),ROWS(F$3:F970)+SUM(ISBLANK(countrylistsize))),NOT(countrylistsize="")*IF(ISNUMBER(countrylistsize),COUNTIF(countrylistsize,"&lt;="&amp;countrylistsize),COUNTIF(countrylistsize,"&lt;="&amp;countrylistsize)+SUM(ISNUMBER(countrylistsize))),0)), ""))</f>
        <v/>
      </c>
      <c r="I970" s="70"/>
      <c r="J970" s="67" t="str">
        <f t="array" aca="1" ref="J970" ca="1">IF($I$1&lt;&gt;"y", "", IFERROR(INDEX(admin1listsize,MATCH(SMALL(NOT(admin1listsize="")*IF(ISNUMBER(admin1listsize),COUNTIF(admin1listsize,"&lt;="&amp;admin1listsize),COUNTIF(admin1listsize,"&lt;="&amp;admin1listsize)+SUM(ISNUMBER(admin1listsize))),ROWS(D$3:D970)+SUM(ISBLANK(admin1listsize))),NOT(admin1listsize="")*IF(ISNUMBER(admin1listsize),COUNTIF(admin1listsize,"&lt;="&amp;admin1listsize),COUNTIF(admin1listsize,"&lt;="&amp;admin1listsize)+SUM(ISNUMBER(admin1listsize))),0)), ""))</f>
        <v/>
      </c>
      <c r="K970" s="71"/>
    </row>
    <row r="971" spans="1:11" s="1" customFormat="1" x14ac:dyDescent="0.25">
      <c r="A971" s="93" t="str">
        <f>IF($I$1&lt;&gt;"y", "", IF(ISBLANK(DATA!D972),"",IF(ISBLANK(DATA!K972),"NO DATA",DATA!K972)))</f>
        <v/>
      </c>
      <c r="B971" s="93" t="str">
        <f>IF($I$1&lt;&gt;"y", "",IF(ISBLANK(DATA!D972),"", IF(ISBLANK(DATA!L972),"NO DATA",DATA!L972)))</f>
        <v/>
      </c>
      <c r="C971" s="93" t="str">
        <f t="shared" si="47"/>
        <v/>
      </c>
      <c r="D971" s="93" t="str">
        <f>IF($I$1&lt;&gt;"y", "", IF(C972="", "", IFERROR(LOOKUP(2,1/(COUNTIF($D$2:D970,mergednames)=0),mergednames), "")))</f>
        <v/>
      </c>
      <c r="E971" s="93" t="str">
        <f t="shared" si="46"/>
        <v/>
      </c>
      <c r="F971" s="93" t="str">
        <f>IF($I$1&lt;&gt;"y", "", IF(A972="", "", IFERROR(LOOKUP(2,1/(COUNTIF($F$2:F970,get_country)=0),get_country), "")))</f>
        <v/>
      </c>
      <c r="G971" s="93" t="str">
        <f t="shared" si="45"/>
        <v/>
      </c>
      <c r="H971" s="67" t="str">
        <f t="array" aca="1" ref="H971" ca="1">IF($I$1&lt;&gt;"y", "", IFERROR(INDEX(countrylistsize,MATCH(SMALL(NOT(countrylistsize="")*IF(ISNUMBER(countrylistsize),COUNTIF(countrylistsize,"&lt;="&amp;countrylistsize),COUNTIF(countrylistsize,"&lt;="&amp;countrylistsize)+SUM(ISNUMBER(countrylistsize))),ROWS(F$3:F971)+SUM(ISBLANK(countrylistsize))),NOT(countrylistsize="")*IF(ISNUMBER(countrylistsize),COUNTIF(countrylistsize,"&lt;="&amp;countrylistsize),COUNTIF(countrylistsize,"&lt;="&amp;countrylistsize)+SUM(ISNUMBER(countrylistsize))),0)), ""))</f>
        <v/>
      </c>
      <c r="I971" s="70"/>
      <c r="J971" s="67" t="str">
        <f t="array" aca="1" ref="J971" ca="1">IF($I$1&lt;&gt;"y", "", IFERROR(INDEX(admin1listsize,MATCH(SMALL(NOT(admin1listsize="")*IF(ISNUMBER(admin1listsize),COUNTIF(admin1listsize,"&lt;="&amp;admin1listsize),COUNTIF(admin1listsize,"&lt;="&amp;admin1listsize)+SUM(ISNUMBER(admin1listsize))),ROWS(D$3:D971)+SUM(ISBLANK(admin1listsize))),NOT(admin1listsize="")*IF(ISNUMBER(admin1listsize),COUNTIF(admin1listsize,"&lt;="&amp;admin1listsize),COUNTIF(admin1listsize,"&lt;="&amp;admin1listsize)+SUM(ISNUMBER(admin1listsize))),0)), ""))</f>
        <v/>
      </c>
      <c r="K971" s="71"/>
    </row>
    <row r="972" spans="1:11" s="1" customFormat="1" x14ac:dyDescent="0.25">
      <c r="A972" s="93" t="str">
        <f>IF($I$1&lt;&gt;"y", "", IF(ISBLANK(DATA!D973),"",IF(ISBLANK(DATA!K973),"NO DATA",DATA!K973)))</f>
        <v/>
      </c>
      <c r="B972" s="93" t="str">
        <f>IF($I$1&lt;&gt;"y", "",IF(ISBLANK(DATA!D973),"", IF(ISBLANK(DATA!L973),"NO DATA",DATA!L973)))</f>
        <v/>
      </c>
      <c r="C972" s="93" t="str">
        <f t="shared" si="47"/>
        <v/>
      </c>
      <c r="D972" s="93" t="str">
        <f>IF($I$1&lt;&gt;"y", "", IF(C973="", "", IFERROR(LOOKUP(2,1/(COUNTIF($D$2:D971,mergednames)=0),mergednames), "")))</f>
        <v/>
      </c>
      <c r="E972" s="93" t="str">
        <f t="shared" si="46"/>
        <v/>
      </c>
      <c r="F972" s="93" t="str">
        <f>IF($I$1&lt;&gt;"y", "", IF(A973="", "", IFERROR(LOOKUP(2,1/(COUNTIF($F$2:F971,get_country)=0),get_country), "")))</f>
        <v/>
      </c>
      <c r="G972" s="93" t="str">
        <f t="shared" si="45"/>
        <v/>
      </c>
      <c r="H972" s="67" t="str">
        <f t="array" aca="1" ref="H972" ca="1">IF($I$1&lt;&gt;"y", "", IFERROR(INDEX(countrylistsize,MATCH(SMALL(NOT(countrylistsize="")*IF(ISNUMBER(countrylistsize),COUNTIF(countrylistsize,"&lt;="&amp;countrylistsize),COUNTIF(countrylistsize,"&lt;="&amp;countrylistsize)+SUM(ISNUMBER(countrylistsize))),ROWS(F$3:F972)+SUM(ISBLANK(countrylistsize))),NOT(countrylistsize="")*IF(ISNUMBER(countrylistsize),COUNTIF(countrylistsize,"&lt;="&amp;countrylistsize),COUNTIF(countrylistsize,"&lt;="&amp;countrylistsize)+SUM(ISNUMBER(countrylistsize))),0)), ""))</f>
        <v/>
      </c>
      <c r="I972" s="70"/>
      <c r="J972" s="67" t="str">
        <f t="array" aca="1" ref="J972" ca="1">IF($I$1&lt;&gt;"y", "", IFERROR(INDEX(admin1listsize,MATCH(SMALL(NOT(admin1listsize="")*IF(ISNUMBER(admin1listsize),COUNTIF(admin1listsize,"&lt;="&amp;admin1listsize),COUNTIF(admin1listsize,"&lt;="&amp;admin1listsize)+SUM(ISNUMBER(admin1listsize))),ROWS(D$3:D972)+SUM(ISBLANK(admin1listsize))),NOT(admin1listsize="")*IF(ISNUMBER(admin1listsize),COUNTIF(admin1listsize,"&lt;="&amp;admin1listsize),COUNTIF(admin1listsize,"&lt;="&amp;admin1listsize)+SUM(ISNUMBER(admin1listsize))),0)), ""))</f>
        <v/>
      </c>
      <c r="K972" s="71"/>
    </row>
    <row r="973" spans="1:11" s="1" customFormat="1" x14ac:dyDescent="0.25">
      <c r="A973" s="93" t="str">
        <f>IF($I$1&lt;&gt;"y", "", IF(ISBLANK(DATA!D974),"",IF(ISBLANK(DATA!K974),"NO DATA",DATA!K974)))</f>
        <v/>
      </c>
      <c r="B973" s="93" t="str">
        <f>IF($I$1&lt;&gt;"y", "",IF(ISBLANK(DATA!D974),"", IF(ISBLANK(DATA!L974),"NO DATA",DATA!L974)))</f>
        <v/>
      </c>
      <c r="C973" s="93" t="str">
        <f t="shared" si="47"/>
        <v/>
      </c>
      <c r="D973" s="93" t="str">
        <f>IF($I$1&lt;&gt;"y", "", IF(C974="", "", IFERROR(LOOKUP(2,1/(COUNTIF($D$2:D972,mergednames)=0),mergednames), "")))</f>
        <v/>
      </c>
      <c r="E973" s="93" t="str">
        <f t="shared" si="46"/>
        <v/>
      </c>
      <c r="F973" s="93" t="str">
        <f>IF($I$1&lt;&gt;"y", "", IF(A974="", "", IFERROR(LOOKUP(2,1/(COUNTIF($F$2:F972,get_country)=0),get_country), "")))</f>
        <v/>
      </c>
      <c r="G973" s="93" t="str">
        <f t="shared" si="45"/>
        <v/>
      </c>
      <c r="H973" s="67" t="str">
        <f t="array" aca="1" ref="H973" ca="1">IF($I$1&lt;&gt;"y", "", IFERROR(INDEX(countrylistsize,MATCH(SMALL(NOT(countrylistsize="")*IF(ISNUMBER(countrylistsize),COUNTIF(countrylistsize,"&lt;="&amp;countrylistsize),COUNTIF(countrylistsize,"&lt;="&amp;countrylistsize)+SUM(ISNUMBER(countrylistsize))),ROWS(F$3:F973)+SUM(ISBLANK(countrylistsize))),NOT(countrylistsize="")*IF(ISNUMBER(countrylistsize),COUNTIF(countrylistsize,"&lt;="&amp;countrylistsize),COUNTIF(countrylistsize,"&lt;="&amp;countrylistsize)+SUM(ISNUMBER(countrylistsize))),0)), ""))</f>
        <v/>
      </c>
      <c r="I973" s="70"/>
      <c r="J973" s="67" t="str">
        <f t="array" aca="1" ref="J973" ca="1">IF($I$1&lt;&gt;"y", "", IFERROR(INDEX(admin1listsize,MATCH(SMALL(NOT(admin1listsize="")*IF(ISNUMBER(admin1listsize),COUNTIF(admin1listsize,"&lt;="&amp;admin1listsize),COUNTIF(admin1listsize,"&lt;="&amp;admin1listsize)+SUM(ISNUMBER(admin1listsize))),ROWS(D$3:D973)+SUM(ISBLANK(admin1listsize))),NOT(admin1listsize="")*IF(ISNUMBER(admin1listsize),COUNTIF(admin1listsize,"&lt;="&amp;admin1listsize),COUNTIF(admin1listsize,"&lt;="&amp;admin1listsize)+SUM(ISNUMBER(admin1listsize))),0)), ""))</f>
        <v/>
      </c>
      <c r="K973" s="71"/>
    </row>
    <row r="974" spans="1:11" s="1" customFormat="1" x14ac:dyDescent="0.25">
      <c r="A974" s="93" t="str">
        <f>IF($I$1&lt;&gt;"y", "", IF(ISBLANK(DATA!D975),"",IF(ISBLANK(DATA!K975),"NO DATA",DATA!K975)))</f>
        <v/>
      </c>
      <c r="B974" s="93" t="str">
        <f>IF($I$1&lt;&gt;"y", "",IF(ISBLANK(DATA!D975),"", IF(ISBLANK(DATA!L975),"NO DATA",DATA!L975)))</f>
        <v/>
      </c>
      <c r="C974" s="93" t="str">
        <f t="shared" si="47"/>
        <v/>
      </c>
      <c r="D974" s="93" t="str">
        <f>IF($I$1&lt;&gt;"y", "", IF(C975="", "", IFERROR(LOOKUP(2,1/(COUNTIF($D$2:D973,mergednames)=0),mergednames), "")))</f>
        <v/>
      </c>
      <c r="E974" s="93" t="str">
        <f t="shared" si="46"/>
        <v/>
      </c>
      <c r="F974" s="93" t="str">
        <f>IF($I$1&lt;&gt;"y", "", IF(A975="", "", IFERROR(LOOKUP(2,1/(COUNTIF($F$2:F973,get_country)=0),get_country), "")))</f>
        <v/>
      </c>
      <c r="G974" s="93" t="str">
        <f t="shared" si="45"/>
        <v/>
      </c>
      <c r="H974" s="67" t="str">
        <f t="array" aca="1" ref="H974" ca="1">IF($I$1&lt;&gt;"y", "", IFERROR(INDEX(countrylistsize,MATCH(SMALL(NOT(countrylistsize="")*IF(ISNUMBER(countrylistsize),COUNTIF(countrylistsize,"&lt;="&amp;countrylistsize),COUNTIF(countrylistsize,"&lt;="&amp;countrylistsize)+SUM(ISNUMBER(countrylistsize))),ROWS(F$3:F974)+SUM(ISBLANK(countrylistsize))),NOT(countrylistsize="")*IF(ISNUMBER(countrylistsize),COUNTIF(countrylistsize,"&lt;="&amp;countrylistsize),COUNTIF(countrylistsize,"&lt;="&amp;countrylistsize)+SUM(ISNUMBER(countrylistsize))),0)), ""))</f>
        <v/>
      </c>
      <c r="I974" s="70"/>
      <c r="J974" s="67" t="str">
        <f t="array" aca="1" ref="J974" ca="1">IF($I$1&lt;&gt;"y", "", IFERROR(INDEX(admin1listsize,MATCH(SMALL(NOT(admin1listsize="")*IF(ISNUMBER(admin1listsize),COUNTIF(admin1listsize,"&lt;="&amp;admin1listsize),COUNTIF(admin1listsize,"&lt;="&amp;admin1listsize)+SUM(ISNUMBER(admin1listsize))),ROWS(D$3:D974)+SUM(ISBLANK(admin1listsize))),NOT(admin1listsize="")*IF(ISNUMBER(admin1listsize),COUNTIF(admin1listsize,"&lt;="&amp;admin1listsize),COUNTIF(admin1listsize,"&lt;="&amp;admin1listsize)+SUM(ISNUMBER(admin1listsize))),0)), ""))</f>
        <v/>
      </c>
      <c r="K974" s="71"/>
    </row>
    <row r="975" spans="1:11" s="1" customFormat="1" x14ac:dyDescent="0.25">
      <c r="A975" s="93" t="str">
        <f>IF($I$1&lt;&gt;"y", "", IF(ISBLANK(DATA!D976),"",IF(ISBLANK(DATA!K976),"NO DATA",DATA!K976)))</f>
        <v/>
      </c>
      <c r="B975" s="93" t="str">
        <f>IF($I$1&lt;&gt;"y", "",IF(ISBLANK(DATA!D976),"", IF(ISBLANK(DATA!L976),"NO DATA",DATA!L976)))</f>
        <v/>
      </c>
      <c r="C975" s="93" t="str">
        <f t="shared" si="47"/>
        <v/>
      </c>
      <c r="D975" s="93" t="str">
        <f>IF($I$1&lt;&gt;"y", "", IF(C976="", "", IFERROR(LOOKUP(2,1/(COUNTIF($D$2:D974,mergednames)=0),mergednames), "")))</f>
        <v/>
      </c>
      <c r="E975" s="93" t="str">
        <f t="shared" si="46"/>
        <v/>
      </c>
      <c r="F975" s="93" t="str">
        <f>IF($I$1&lt;&gt;"y", "", IF(A976="", "", IFERROR(LOOKUP(2,1/(COUNTIF($F$2:F974,get_country)=0),get_country), "")))</f>
        <v/>
      </c>
      <c r="G975" s="93" t="str">
        <f t="shared" si="45"/>
        <v/>
      </c>
      <c r="H975" s="67" t="str">
        <f t="array" aca="1" ref="H975" ca="1">IF($I$1&lt;&gt;"y", "", IFERROR(INDEX(countrylistsize,MATCH(SMALL(NOT(countrylistsize="")*IF(ISNUMBER(countrylistsize),COUNTIF(countrylistsize,"&lt;="&amp;countrylistsize),COUNTIF(countrylistsize,"&lt;="&amp;countrylistsize)+SUM(ISNUMBER(countrylistsize))),ROWS(F$3:F975)+SUM(ISBLANK(countrylistsize))),NOT(countrylistsize="")*IF(ISNUMBER(countrylistsize),COUNTIF(countrylistsize,"&lt;="&amp;countrylistsize),COUNTIF(countrylistsize,"&lt;="&amp;countrylistsize)+SUM(ISNUMBER(countrylistsize))),0)), ""))</f>
        <v/>
      </c>
      <c r="I975" s="70"/>
      <c r="J975" s="67" t="str">
        <f t="array" aca="1" ref="J975" ca="1">IF($I$1&lt;&gt;"y", "", IFERROR(INDEX(admin1listsize,MATCH(SMALL(NOT(admin1listsize="")*IF(ISNUMBER(admin1listsize),COUNTIF(admin1listsize,"&lt;="&amp;admin1listsize),COUNTIF(admin1listsize,"&lt;="&amp;admin1listsize)+SUM(ISNUMBER(admin1listsize))),ROWS(D$3:D975)+SUM(ISBLANK(admin1listsize))),NOT(admin1listsize="")*IF(ISNUMBER(admin1listsize),COUNTIF(admin1listsize,"&lt;="&amp;admin1listsize),COUNTIF(admin1listsize,"&lt;="&amp;admin1listsize)+SUM(ISNUMBER(admin1listsize))),0)), ""))</f>
        <v/>
      </c>
      <c r="K975" s="71"/>
    </row>
    <row r="976" spans="1:11" s="1" customFormat="1" x14ac:dyDescent="0.25">
      <c r="A976" s="93" t="str">
        <f>IF($I$1&lt;&gt;"y", "", IF(ISBLANK(DATA!D977),"",IF(ISBLANK(DATA!K977),"NO DATA",DATA!K977)))</f>
        <v/>
      </c>
      <c r="B976" s="93" t="str">
        <f>IF($I$1&lt;&gt;"y", "",IF(ISBLANK(DATA!D977),"", IF(ISBLANK(DATA!L977),"NO DATA",DATA!L977)))</f>
        <v/>
      </c>
      <c r="C976" s="93" t="str">
        <f t="shared" si="47"/>
        <v/>
      </c>
      <c r="D976" s="93" t="str">
        <f>IF($I$1&lt;&gt;"y", "", IF(C977="", "", IFERROR(LOOKUP(2,1/(COUNTIF($D$2:D975,mergednames)=0),mergednames), "")))</f>
        <v/>
      </c>
      <c r="E976" s="93" t="str">
        <f t="shared" si="46"/>
        <v/>
      </c>
      <c r="F976" s="93" t="str">
        <f>IF($I$1&lt;&gt;"y", "", IF(A977="", "", IFERROR(LOOKUP(2,1/(COUNTIF($F$2:F975,get_country)=0),get_country), "")))</f>
        <v/>
      </c>
      <c r="G976" s="93" t="str">
        <f t="shared" si="45"/>
        <v/>
      </c>
      <c r="H976" s="67" t="str">
        <f t="array" aca="1" ref="H976" ca="1">IF($I$1&lt;&gt;"y", "", IFERROR(INDEX(countrylistsize,MATCH(SMALL(NOT(countrylistsize="")*IF(ISNUMBER(countrylistsize),COUNTIF(countrylistsize,"&lt;="&amp;countrylistsize),COUNTIF(countrylistsize,"&lt;="&amp;countrylistsize)+SUM(ISNUMBER(countrylistsize))),ROWS(F$3:F976)+SUM(ISBLANK(countrylistsize))),NOT(countrylistsize="")*IF(ISNUMBER(countrylistsize),COUNTIF(countrylistsize,"&lt;="&amp;countrylistsize),COUNTIF(countrylistsize,"&lt;="&amp;countrylistsize)+SUM(ISNUMBER(countrylistsize))),0)), ""))</f>
        <v/>
      </c>
      <c r="I976" s="70"/>
      <c r="J976" s="67" t="str">
        <f t="array" aca="1" ref="J976" ca="1">IF($I$1&lt;&gt;"y", "", IFERROR(INDEX(admin1listsize,MATCH(SMALL(NOT(admin1listsize="")*IF(ISNUMBER(admin1listsize),COUNTIF(admin1listsize,"&lt;="&amp;admin1listsize),COUNTIF(admin1listsize,"&lt;="&amp;admin1listsize)+SUM(ISNUMBER(admin1listsize))),ROWS(D$3:D976)+SUM(ISBLANK(admin1listsize))),NOT(admin1listsize="")*IF(ISNUMBER(admin1listsize),COUNTIF(admin1listsize,"&lt;="&amp;admin1listsize),COUNTIF(admin1listsize,"&lt;="&amp;admin1listsize)+SUM(ISNUMBER(admin1listsize))),0)), ""))</f>
        <v/>
      </c>
      <c r="K976" s="71"/>
    </row>
    <row r="977" spans="1:11" s="1" customFormat="1" x14ac:dyDescent="0.25">
      <c r="A977" s="93" t="str">
        <f>IF($I$1&lt;&gt;"y", "", IF(ISBLANK(DATA!D978),"",IF(ISBLANK(DATA!K978),"NO DATA",DATA!K978)))</f>
        <v/>
      </c>
      <c r="B977" s="93" t="str">
        <f>IF($I$1&lt;&gt;"y", "",IF(ISBLANK(DATA!D978),"", IF(ISBLANK(DATA!L978),"NO DATA",DATA!L978)))</f>
        <v/>
      </c>
      <c r="C977" s="93" t="str">
        <f t="shared" si="47"/>
        <v/>
      </c>
      <c r="D977" s="93" t="str">
        <f>IF($I$1&lt;&gt;"y", "", IF(C978="", "", IFERROR(LOOKUP(2,1/(COUNTIF($D$2:D976,mergednames)=0),mergednames), "")))</f>
        <v/>
      </c>
      <c r="E977" s="93" t="str">
        <f t="shared" si="46"/>
        <v/>
      </c>
      <c r="F977" s="93" t="str">
        <f>IF($I$1&lt;&gt;"y", "", IF(A978="", "", IFERROR(LOOKUP(2,1/(COUNTIF($F$2:F976,get_country)=0),get_country), "")))</f>
        <v/>
      </c>
      <c r="G977" s="93" t="str">
        <f t="shared" si="45"/>
        <v/>
      </c>
      <c r="H977" s="67" t="str">
        <f t="array" aca="1" ref="H977" ca="1">IF($I$1&lt;&gt;"y", "", IFERROR(INDEX(countrylistsize,MATCH(SMALL(NOT(countrylistsize="")*IF(ISNUMBER(countrylistsize),COUNTIF(countrylistsize,"&lt;="&amp;countrylistsize),COUNTIF(countrylistsize,"&lt;="&amp;countrylistsize)+SUM(ISNUMBER(countrylistsize))),ROWS(F$3:F977)+SUM(ISBLANK(countrylistsize))),NOT(countrylistsize="")*IF(ISNUMBER(countrylistsize),COUNTIF(countrylistsize,"&lt;="&amp;countrylistsize),COUNTIF(countrylistsize,"&lt;="&amp;countrylistsize)+SUM(ISNUMBER(countrylistsize))),0)), ""))</f>
        <v/>
      </c>
      <c r="I977" s="70"/>
      <c r="J977" s="67" t="str">
        <f t="array" aca="1" ref="J977" ca="1">IF($I$1&lt;&gt;"y", "", IFERROR(INDEX(admin1listsize,MATCH(SMALL(NOT(admin1listsize="")*IF(ISNUMBER(admin1listsize),COUNTIF(admin1listsize,"&lt;="&amp;admin1listsize),COUNTIF(admin1listsize,"&lt;="&amp;admin1listsize)+SUM(ISNUMBER(admin1listsize))),ROWS(D$3:D977)+SUM(ISBLANK(admin1listsize))),NOT(admin1listsize="")*IF(ISNUMBER(admin1listsize),COUNTIF(admin1listsize,"&lt;="&amp;admin1listsize),COUNTIF(admin1listsize,"&lt;="&amp;admin1listsize)+SUM(ISNUMBER(admin1listsize))),0)), ""))</f>
        <v/>
      </c>
      <c r="K977" s="71"/>
    </row>
    <row r="978" spans="1:11" s="1" customFormat="1" x14ac:dyDescent="0.25">
      <c r="A978" s="93" t="str">
        <f>IF($I$1&lt;&gt;"y", "", IF(ISBLANK(DATA!D979),"",IF(ISBLANK(DATA!K979),"NO DATA",DATA!K979)))</f>
        <v/>
      </c>
      <c r="B978" s="93" t="str">
        <f>IF($I$1&lt;&gt;"y", "",IF(ISBLANK(DATA!D979),"", IF(ISBLANK(DATA!L979),"NO DATA",DATA!L979)))</f>
        <v/>
      </c>
      <c r="C978" s="93" t="str">
        <f t="shared" si="47"/>
        <v/>
      </c>
      <c r="D978" s="93" t="str">
        <f>IF($I$1&lt;&gt;"y", "", IF(C979="", "", IFERROR(LOOKUP(2,1/(COUNTIF($D$2:D977,mergednames)=0),mergednames), "")))</f>
        <v/>
      </c>
      <c r="E978" s="93" t="str">
        <f t="shared" si="46"/>
        <v/>
      </c>
      <c r="F978" s="93" t="str">
        <f>IF($I$1&lt;&gt;"y", "", IF(A979="", "", IFERROR(LOOKUP(2,1/(COUNTIF($F$2:F977,get_country)=0),get_country), "")))</f>
        <v/>
      </c>
      <c r="G978" s="93" t="str">
        <f t="shared" si="45"/>
        <v/>
      </c>
      <c r="H978" s="67" t="str">
        <f t="array" aca="1" ref="H978" ca="1">IF($I$1&lt;&gt;"y", "", IFERROR(INDEX(countrylistsize,MATCH(SMALL(NOT(countrylistsize="")*IF(ISNUMBER(countrylistsize),COUNTIF(countrylistsize,"&lt;="&amp;countrylistsize),COUNTIF(countrylistsize,"&lt;="&amp;countrylistsize)+SUM(ISNUMBER(countrylistsize))),ROWS(F$3:F978)+SUM(ISBLANK(countrylistsize))),NOT(countrylistsize="")*IF(ISNUMBER(countrylistsize),COUNTIF(countrylistsize,"&lt;="&amp;countrylistsize),COUNTIF(countrylistsize,"&lt;="&amp;countrylistsize)+SUM(ISNUMBER(countrylistsize))),0)), ""))</f>
        <v/>
      </c>
      <c r="I978" s="70"/>
      <c r="J978" s="67" t="str">
        <f t="array" aca="1" ref="J978" ca="1">IF($I$1&lt;&gt;"y", "", IFERROR(INDEX(admin1listsize,MATCH(SMALL(NOT(admin1listsize="")*IF(ISNUMBER(admin1listsize),COUNTIF(admin1listsize,"&lt;="&amp;admin1listsize),COUNTIF(admin1listsize,"&lt;="&amp;admin1listsize)+SUM(ISNUMBER(admin1listsize))),ROWS(D$3:D978)+SUM(ISBLANK(admin1listsize))),NOT(admin1listsize="")*IF(ISNUMBER(admin1listsize),COUNTIF(admin1listsize,"&lt;="&amp;admin1listsize),COUNTIF(admin1listsize,"&lt;="&amp;admin1listsize)+SUM(ISNUMBER(admin1listsize))),0)), ""))</f>
        <v/>
      </c>
      <c r="K978" s="71"/>
    </row>
    <row r="979" spans="1:11" s="1" customFormat="1" x14ac:dyDescent="0.25">
      <c r="A979" s="93" t="str">
        <f>IF($I$1&lt;&gt;"y", "", IF(ISBLANK(DATA!D980),"",IF(ISBLANK(DATA!K980),"NO DATA",DATA!K980)))</f>
        <v/>
      </c>
      <c r="B979" s="93" t="str">
        <f>IF($I$1&lt;&gt;"y", "",IF(ISBLANK(DATA!D980),"", IF(ISBLANK(DATA!L980),"NO DATA",DATA!L980)))</f>
        <v/>
      </c>
      <c r="C979" s="93" t="str">
        <f t="shared" si="47"/>
        <v/>
      </c>
      <c r="D979" s="93" t="str">
        <f>IF($I$1&lt;&gt;"y", "", IF(C980="", "", IFERROR(LOOKUP(2,1/(COUNTIF($D$2:D978,mergednames)=0),mergednames), "")))</f>
        <v/>
      </c>
      <c r="E979" s="93" t="str">
        <f t="shared" si="46"/>
        <v/>
      </c>
      <c r="F979" s="93" t="str">
        <f>IF($I$1&lt;&gt;"y", "", IF(A980="", "", IFERROR(LOOKUP(2,1/(COUNTIF($F$2:F978,get_country)=0),get_country), "")))</f>
        <v/>
      </c>
      <c r="G979" s="93" t="str">
        <f t="shared" si="45"/>
        <v/>
      </c>
      <c r="H979" s="67" t="str">
        <f t="array" aca="1" ref="H979" ca="1">IF($I$1&lt;&gt;"y", "", IFERROR(INDEX(countrylistsize,MATCH(SMALL(NOT(countrylistsize="")*IF(ISNUMBER(countrylistsize),COUNTIF(countrylistsize,"&lt;="&amp;countrylistsize),COUNTIF(countrylistsize,"&lt;="&amp;countrylistsize)+SUM(ISNUMBER(countrylistsize))),ROWS(F$3:F979)+SUM(ISBLANK(countrylistsize))),NOT(countrylistsize="")*IF(ISNUMBER(countrylistsize),COUNTIF(countrylistsize,"&lt;="&amp;countrylistsize),COUNTIF(countrylistsize,"&lt;="&amp;countrylistsize)+SUM(ISNUMBER(countrylistsize))),0)), ""))</f>
        <v/>
      </c>
      <c r="I979" s="70"/>
      <c r="J979" s="67" t="str">
        <f t="array" aca="1" ref="J979" ca="1">IF($I$1&lt;&gt;"y", "", IFERROR(INDEX(admin1listsize,MATCH(SMALL(NOT(admin1listsize="")*IF(ISNUMBER(admin1listsize),COUNTIF(admin1listsize,"&lt;="&amp;admin1listsize),COUNTIF(admin1listsize,"&lt;="&amp;admin1listsize)+SUM(ISNUMBER(admin1listsize))),ROWS(D$3:D979)+SUM(ISBLANK(admin1listsize))),NOT(admin1listsize="")*IF(ISNUMBER(admin1listsize),COUNTIF(admin1listsize,"&lt;="&amp;admin1listsize),COUNTIF(admin1listsize,"&lt;="&amp;admin1listsize)+SUM(ISNUMBER(admin1listsize))),0)), ""))</f>
        <v/>
      </c>
      <c r="K979" s="71"/>
    </row>
    <row r="980" spans="1:11" s="1" customFormat="1" x14ac:dyDescent="0.25">
      <c r="A980" s="93" t="str">
        <f>IF($I$1&lt;&gt;"y", "", IF(ISBLANK(DATA!D981),"",IF(ISBLANK(DATA!K981),"NO DATA",DATA!K981)))</f>
        <v/>
      </c>
      <c r="B980" s="93" t="str">
        <f>IF($I$1&lt;&gt;"y", "",IF(ISBLANK(DATA!D981),"", IF(ISBLANK(DATA!L981),"NO DATA",DATA!L981)))</f>
        <v/>
      </c>
      <c r="C980" s="93" t="str">
        <f t="shared" si="47"/>
        <v/>
      </c>
      <c r="D980" s="93" t="str">
        <f>IF($I$1&lt;&gt;"y", "", IF(C981="", "", IFERROR(LOOKUP(2,1/(COUNTIF($D$2:D979,mergednames)=0),mergednames), "")))</f>
        <v/>
      </c>
      <c r="E980" s="93" t="str">
        <f t="shared" si="46"/>
        <v/>
      </c>
      <c r="F980" s="93" t="str">
        <f>IF($I$1&lt;&gt;"y", "", IF(A981="", "", IFERROR(LOOKUP(2,1/(COUNTIF($F$2:F979,get_country)=0),get_country), "")))</f>
        <v/>
      </c>
      <c r="G980" s="93" t="str">
        <f t="shared" si="45"/>
        <v/>
      </c>
      <c r="H980" s="67" t="str">
        <f t="array" aca="1" ref="H980" ca="1">IF($I$1&lt;&gt;"y", "", IFERROR(INDEX(countrylistsize,MATCH(SMALL(NOT(countrylistsize="")*IF(ISNUMBER(countrylistsize),COUNTIF(countrylistsize,"&lt;="&amp;countrylistsize),COUNTIF(countrylistsize,"&lt;="&amp;countrylistsize)+SUM(ISNUMBER(countrylistsize))),ROWS(F$3:F980)+SUM(ISBLANK(countrylistsize))),NOT(countrylistsize="")*IF(ISNUMBER(countrylistsize),COUNTIF(countrylistsize,"&lt;="&amp;countrylistsize),COUNTIF(countrylistsize,"&lt;="&amp;countrylistsize)+SUM(ISNUMBER(countrylistsize))),0)), ""))</f>
        <v/>
      </c>
      <c r="I980" s="70"/>
      <c r="J980" s="67" t="str">
        <f t="array" aca="1" ref="J980" ca="1">IF($I$1&lt;&gt;"y", "", IFERROR(INDEX(admin1listsize,MATCH(SMALL(NOT(admin1listsize="")*IF(ISNUMBER(admin1listsize),COUNTIF(admin1listsize,"&lt;="&amp;admin1listsize),COUNTIF(admin1listsize,"&lt;="&amp;admin1listsize)+SUM(ISNUMBER(admin1listsize))),ROWS(D$3:D980)+SUM(ISBLANK(admin1listsize))),NOT(admin1listsize="")*IF(ISNUMBER(admin1listsize),COUNTIF(admin1listsize,"&lt;="&amp;admin1listsize),COUNTIF(admin1listsize,"&lt;="&amp;admin1listsize)+SUM(ISNUMBER(admin1listsize))),0)), ""))</f>
        <v/>
      </c>
      <c r="K980" s="71"/>
    </row>
    <row r="981" spans="1:11" s="1" customFormat="1" x14ac:dyDescent="0.25">
      <c r="A981" s="93" t="str">
        <f>IF($I$1&lt;&gt;"y", "", IF(ISBLANK(DATA!D982),"",IF(ISBLANK(DATA!K982),"NO DATA",DATA!K982)))</f>
        <v/>
      </c>
      <c r="B981" s="93" t="str">
        <f>IF($I$1&lt;&gt;"y", "",IF(ISBLANK(DATA!D982),"", IF(ISBLANK(DATA!L982),"NO DATA",DATA!L982)))</f>
        <v/>
      </c>
      <c r="C981" s="93" t="str">
        <f t="shared" si="47"/>
        <v/>
      </c>
      <c r="D981" s="93" t="str">
        <f>IF($I$1&lt;&gt;"y", "", IF(C982="", "", IFERROR(LOOKUP(2,1/(COUNTIF($D$2:D980,mergednames)=0),mergednames), "")))</f>
        <v/>
      </c>
      <c r="E981" s="93" t="str">
        <f t="shared" si="46"/>
        <v/>
      </c>
      <c r="F981" s="93" t="str">
        <f>IF($I$1&lt;&gt;"y", "", IF(A982="", "", IFERROR(LOOKUP(2,1/(COUNTIF($F$2:F980,get_country)=0),get_country), "")))</f>
        <v/>
      </c>
      <c r="G981" s="93" t="str">
        <f t="shared" si="45"/>
        <v/>
      </c>
      <c r="H981" s="67" t="str">
        <f t="array" aca="1" ref="H981" ca="1">IF($I$1&lt;&gt;"y", "", IFERROR(INDEX(countrylistsize,MATCH(SMALL(NOT(countrylistsize="")*IF(ISNUMBER(countrylistsize),COUNTIF(countrylistsize,"&lt;="&amp;countrylistsize),COUNTIF(countrylistsize,"&lt;="&amp;countrylistsize)+SUM(ISNUMBER(countrylistsize))),ROWS(F$3:F981)+SUM(ISBLANK(countrylistsize))),NOT(countrylistsize="")*IF(ISNUMBER(countrylistsize),COUNTIF(countrylistsize,"&lt;="&amp;countrylistsize),COUNTIF(countrylistsize,"&lt;="&amp;countrylistsize)+SUM(ISNUMBER(countrylistsize))),0)), ""))</f>
        <v/>
      </c>
      <c r="I981" s="70"/>
      <c r="J981" s="67" t="str">
        <f t="array" aca="1" ref="J981" ca="1">IF($I$1&lt;&gt;"y", "", IFERROR(INDEX(admin1listsize,MATCH(SMALL(NOT(admin1listsize="")*IF(ISNUMBER(admin1listsize),COUNTIF(admin1listsize,"&lt;="&amp;admin1listsize),COUNTIF(admin1listsize,"&lt;="&amp;admin1listsize)+SUM(ISNUMBER(admin1listsize))),ROWS(D$3:D981)+SUM(ISBLANK(admin1listsize))),NOT(admin1listsize="")*IF(ISNUMBER(admin1listsize),COUNTIF(admin1listsize,"&lt;="&amp;admin1listsize),COUNTIF(admin1listsize,"&lt;="&amp;admin1listsize)+SUM(ISNUMBER(admin1listsize))),0)), ""))</f>
        <v/>
      </c>
      <c r="K981" s="71"/>
    </row>
    <row r="982" spans="1:11" s="1" customFormat="1" x14ac:dyDescent="0.25">
      <c r="A982" s="93" t="str">
        <f>IF($I$1&lt;&gt;"y", "", IF(ISBLANK(DATA!D983),"",IF(ISBLANK(DATA!K983),"NO DATA",DATA!K983)))</f>
        <v/>
      </c>
      <c r="B982" s="93" t="str">
        <f>IF($I$1&lt;&gt;"y", "",IF(ISBLANK(DATA!D983),"", IF(ISBLANK(DATA!L983),"NO DATA",DATA!L983)))</f>
        <v/>
      </c>
      <c r="C982" s="93" t="str">
        <f t="shared" si="47"/>
        <v/>
      </c>
      <c r="D982" s="93" t="str">
        <f>IF($I$1&lt;&gt;"y", "", IF(C983="", "", IFERROR(LOOKUP(2,1/(COUNTIF($D$2:D981,mergednames)=0),mergednames), "")))</f>
        <v/>
      </c>
      <c r="E982" s="93" t="str">
        <f t="shared" si="46"/>
        <v/>
      </c>
      <c r="F982" s="93" t="str">
        <f>IF($I$1&lt;&gt;"y", "", IF(A983="", "", IFERROR(LOOKUP(2,1/(COUNTIF($F$2:F981,get_country)=0),get_country), "")))</f>
        <v/>
      </c>
      <c r="G982" s="93" t="str">
        <f t="shared" si="45"/>
        <v/>
      </c>
      <c r="H982" s="67" t="str">
        <f t="array" aca="1" ref="H982" ca="1">IF($I$1&lt;&gt;"y", "", IFERROR(INDEX(countrylistsize,MATCH(SMALL(NOT(countrylistsize="")*IF(ISNUMBER(countrylistsize),COUNTIF(countrylistsize,"&lt;="&amp;countrylistsize),COUNTIF(countrylistsize,"&lt;="&amp;countrylistsize)+SUM(ISNUMBER(countrylistsize))),ROWS(F$3:F982)+SUM(ISBLANK(countrylistsize))),NOT(countrylistsize="")*IF(ISNUMBER(countrylistsize),COUNTIF(countrylistsize,"&lt;="&amp;countrylistsize),COUNTIF(countrylistsize,"&lt;="&amp;countrylistsize)+SUM(ISNUMBER(countrylistsize))),0)), ""))</f>
        <v/>
      </c>
      <c r="I982" s="70"/>
      <c r="J982" s="67" t="str">
        <f t="array" aca="1" ref="J982" ca="1">IF($I$1&lt;&gt;"y", "", IFERROR(INDEX(admin1listsize,MATCH(SMALL(NOT(admin1listsize="")*IF(ISNUMBER(admin1listsize),COUNTIF(admin1listsize,"&lt;="&amp;admin1listsize),COUNTIF(admin1listsize,"&lt;="&amp;admin1listsize)+SUM(ISNUMBER(admin1listsize))),ROWS(D$3:D982)+SUM(ISBLANK(admin1listsize))),NOT(admin1listsize="")*IF(ISNUMBER(admin1listsize),COUNTIF(admin1listsize,"&lt;="&amp;admin1listsize),COUNTIF(admin1listsize,"&lt;="&amp;admin1listsize)+SUM(ISNUMBER(admin1listsize))),0)), ""))</f>
        <v/>
      </c>
      <c r="K982" s="71"/>
    </row>
    <row r="983" spans="1:11" s="1" customFormat="1" x14ac:dyDescent="0.25">
      <c r="A983" s="93" t="str">
        <f>IF($I$1&lt;&gt;"y", "", IF(ISBLANK(DATA!D984),"",IF(ISBLANK(DATA!K984),"NO DATA",DATA!K984)))</f>
        <v/>
      </c>
      <c r="B983" s="93" t="str">
        <f>IF($I$1&lt;&gt;"y", "",IF(ISBLANK(DATA!D984),"", IF(ISBLANK(DATA!L984),"NO DATA",DATA!L984)))</f>
        <v/>
      </c>
      <c r="C983" s="93" t="str">
        <f t="shared" si="47"/>
        <v/>
      </c>
      <c r="D983" s="93" t="str">
        <f>IF($I$1&lt;&gt;"y", "", IF(C984="", "", IFERROR(LOOKUP(2,1/(COUNTIF($D$2:D982,mergednames)=0),mergednames), "")))</f>
        <v/>
      </c>
      <c r="E983" s="93" t="str">
        <f t="shared" si="46"/>
        <v/>
      </c>
      <c r="F983" s="93" t="str">
        <f>IF($I$1&lt;&gt;"y", "", IF(A984="", "", IFERROR(LOOKUP(2,1/(COUNTIF($F$2:F982,get_country)=0),get_country), "")))</f>
        <v/>
      </c>
      <c r="G983" s="93" t="str">
        <f t="shared" si="45"/>
        <v/>
      </c>
      <c r="H983" s="67" t="str">
        <f t="array" aca="1" ref="H983" ca="1">IF($I$1&lt;&gt;"y", "", IFERROR(INDEX(countrylistsize,MATCH(SMALL(NOT(countrylistsize="")*IF(ISNUMBER(countrylistsize),COUNTIF(countrylistsize,"&lt;="&amp;countrylistsize),COUNTIF(countrylistsize,"&lt;="&amp;countrylistsize)+SUM(ISNUMBER(countrylistsize))),ROWS(F$3:F983)+SUM(ISBLANK(countrylistsize))),NOT(countrylistsize="")*IF(ISNUMBER(countrylistsize),COUNTIF(countrylistsize,"&lt;="&amp;countrylistsize),COUNTIF(countrylistsize,"&lt;="&amp;countrylistsize)+SUM(ISNUMBER(countrylistsize))),0)), ""))</f>
        <v/>
      </c>
      <c r="I983" s="70"/>
      <c r="J983" s="67" t="str">
        <f t="array" aca="1" ref="J983" ca="1">IF($I$1&lt;&gt;"y", "", IFERROR(INDEX(admin1listsize,MATCH(SMALL(NOT(admin1listsize="")*IF(ISNUMBER(admin1listsize),COUNTIF(admin1listsize,"&lt;="&amp;admin1listsize),COUNTIF(admin1listsize,"&lt;="&amp;admin1listsize)+SUM(ISNUMBER(admin1listsize))),ROWS(D$3:D983)+SUM(ISBLANK(admin1listsize))),NOT(admin1listsize="")*IF(ISNUMBER(admin1listsize),COUNTIF(admin1listsize,"&lt;="&amp;admin1listsize),COUNTIF(admin1listsize,"&lt;="&amp;admin1listsize)+SUM(ISNUMBER(admin1listsize))),0)), ""))</f>
        <v/>
      </c>
      <c r="K983" s="71"/>
    </row>
    <row r="984" spans="1:11" s="1" customFormat="1" x14ac:dyDescent="0.25">
      <c r="A984" s="93" t="str">
        <f>IF($I$1&lt;&gt;"y", "", IF(ISBLANK(DATA!D985),"",IF(ISBLANK(DATA!K985),"NO DATA",DATA!K985)))</f>
        <v/>
      </c>
      <c r="B984" s="93" t="str">
        <f>IF($I$1&lt;&gt;"y", "",IF(ISBLANK(DATA!D985),"", IF(ISBLANK(DATA!L985),"NO DATA",DATA!L985)))</f>
        <v/>
      </c>
      <c r="C984" s="93" t="str">
        <f t="shared" si="47"/>
        <v/>
      </c>
      <c r="D984" s="93" t="str">
        <f>IF($I$1&lt;&gt;"y", "", IF(C985="", "", IFERROR(LOOKUP(2,1/(COUNTIF($D$2:D983,mergednames)=0),mergednames), "")))</f>
        <v/>
      </c>
      <c r="E984" s="93" t="str">
        <f t="shared" si="46"/>
        <v/>
      </c>
      <c r="F984" s="93" t="str">
        <f>IF($I$1&lt;&gt;"y", "", IF(A985="", "", IFERROR(LOOKUP(2,1/(COUNTIF($F$2:F983,get_country)=0),get_country), "")))</f>
        <v/>
      </c>
      <c r="G984" s="93" t="str">
        <f t="shared" si="45"/>
        <v/>
      </c>
      <c r="H984" s="67" t="str">
        <f t="array" aca="1" ref="H984" ca="1">IF($I$1&lt;&gt;"y", "", IFERROR(INDEX(countrylistsize,MATCH(SMALL(NOT(countrylistsize="")*IF(ISNUMBER(countrylistsize),COUNTIF(countrylistsize,"&lt;="&amp;countrylistsize),COUNTIF(countrylistsize,"&lt;="&amp;countrylistsize)+SUM(ISNUMBER(countrylistsize))),ROWS(F$3:F984)+SUM(ISBLANK(countrylistsize))),NOT(countrylistsize="")*IF(ISNUMBER(countrylistsize),COUNTIF(countrylistsize,"&lt;="&amp;countrylistsize),COUNTIF(countrylistsize,"&lt;="&amp;countrylistsize)+SUM(ISNUMBER(countrylistsize))),0)), ""))</f>
        <v/>
      </c>
      <c r="I984" s="70"/>
      <c r="J984" s="67" t="str">
        <f t="array" aca="1" ref="J984" ca="1">IF($I$1&lt;&gt;"y", "", IFERROR(INDEX(admin1listsize,MATCH(SMALL(NOT(admin1listsize="")*IF(ISNUMBER(admin1listsize),COUNTIF(admin1listsize,"&lt;="&amp;admin1listsize),COUNTIF(admin1listsize,"&lt;="&amp;admin1listsize)+SUM(ISNUMBER(admin1listsize))),ROWS(D$3:D984)+SUM(ISBLANK(admin1listsize))),NOT(admin1listsize="")*IF(ISNUMBER(admin1listsize),COUNTIF(admin1listsize,"&lt;="&amp;admin1listsize),COUNTIF(admin1listsize,"&lt;="&amp;admin1listsize)+SUM(ISNUMBER(admin1listsize))),0)), ""))</f>
        <v/>
      </c>
      <c r="K984" s="71"/>
    </row>
    <row r="985" spans="1:11" s="1" customFormat="1" x14ac:dyDescent="0.25">
      <c r="A985" s="93" t="str">
        <f>IF($I$1&lt;&gt;"y", "", IF(ISBLANK(DATA!D986),"",IF(ISBLANK(DATA!K986),"NO DATA",DATA!K986)))</f>
        <v/>
      </c>
      <c r="B985" s="93" t="str">
        <f>IF($I$1&lt;&gt;"y", "",IF(ISBLANK(DATA!D986),"", IF(ISBLANK(DATA!L986),"NO DATA",DATA!L986)))</f>
        <v/>
      </c>
      <c r="C985" s="93" t="str">
        <f t="shared" si="47"/>
        <v/>
      </c>
      <c r="D985" s="93" t="str">
        <f>IF($I$1&lt;&gt;"y", "", IF(C986="", "", IFERROR(LOOKUP(2,1/(COUNTIF($D$2:D984,mergednames)=0),mergednames), "")))</f>
        <v/>
      </c>
      <c r="E985" s="93" t="str">
        <f t="shared" si="46"/>
        <v/>
      </c>
      <c r="F985" s="93" t="str">
        <f>IF($I$1&lt;&gt;"y", "", IF(A986="", "", IFERROR(LOOKUP(2,1/(COUNTIF($F$2:F984,get_country)=0),get_country), "")))</f>
        <v/>
      </c>
      <c r="G985" s="93" t="str">
        <f t="shared" si="45"/>
        <v/>
      </c>
      <c r="H985" s="67" t="str">
        <f t="array" aca="1" ref="H985" ca="1">IF($I$1&lt;&gt;"y", "", IFERROR(INDEX(countrylistsize,MATCH(SMALL(NOT(countrylistsize="")*IF(ISNUMBER(countrylistsize),COUNTIF(countrylistsize,"&lt;="&amp;countrylistsize),COUNTIF(countrylistsize,"&lt;="&amp;countrylistsize)+SUM(ISNUMBER(countrylistsize))),ROWS(F$3:F985)+SUM(ISBLANK(countrylistsize))),NOT(countrylistsize="")*IF(ISNUMBER(countrylistsize),COUNTIF(countrylistsize,"&lt;="&amp;countrylistsize),COUNTIF(countrylistsize,"&lt;="&amp;countrylistsize)+SUM(ISNUMBER(countrylistsize))),0)), ""))</f>
        <v/>
      </c>
      <c r="I985" s="70"/>
      <c r="J985" s="67" t="str">
        <f t="array" aca="1" ref="J985" ca="1">IF($I$1&lt;&gt;"y", "", IFERROR(INDEX(admin1listsize,MATCH(SMALL(NOT(admin1listsize="")*IF(ISNUMBER(admin1listsize),COUNTIF(admin1listsize,"&lt;="&amp;admin1listsize),COUNTIF(admin1listsize,"&lt;="&amp;admin1listsize)+SUM(ISNUMBER(admin1listsize))),ROWS(D$3:D985)+SUM(ISBLANK(admin1listsize))),NOT(admin1listsize="")*IF(ISNUMBER(admin1listsize),COUNTIF(admin1listsize,"&lt;="&amp;admin1listsize),COUNTIF(admin1listsize,"&lt;="&amp;admin1listsize)+SUM(ISNUMBER(admin1listsize))),0)), ""))</f>
        <v/>
      </c>
      <c r="K985" s="71"/>
    </row>
    <row r="986" spans="1:11" s="1" customFormat="1" x14ac:dyDescent="0.25">
      <c r="A986" s="93" t="str">
        <f>IF($I$1&lt;&gt;"y", "", IF(ISBLANK(DATA!D987),"",IF(ISBLANK(DATA!K987),"NO DATA",DATA!K987)))</f>
        <v/>
      </c>
      <c r="B986" s="93" t="str">
        <f>IF($I$1&lt;&gt;"y", "",IF(ISBLANK(DATA!D987),"", IF(ISBLANK(DATA!L987),"NO DATA",DATA!L987)))</f>
        <v/>
      </c>
      <c r="C986" s="93" t="str">
        <f t="shared" si="47"/>
        <v/>
      </c>
      <c r="D986" s="93" t="str">
        <f>IF($I$1&lt;&gt;"y", "", IF(C987="", "", IFERROR(LOOKUP(2,1/(COUNTIF($D$2:D985,mergednames)=0),mergednames), "")))</f>
        <v/>
      </c>
      <c r="E986" s="93" t="str">
        <f t="shared" si="46"/>
        <v/>
      </c>
      <c r="F986" s="93" t="str">
        <f>IF($I$1&lt;&gt;"y", "", IF(A987="", "", IFERROR(LOOKUP(2,1/(COUNTIF($F$2:F985,get_country)=0),get_country), "")))</f>
        <v/>
      </c>
      <c r="G986" s="93" t="str">
        <f t="shared" si="45"/>
        <v/>
      </c>
      <c r="H986" s="67" t="str">
        <f t="array" aca="1" ref="H986" ca="1">IF($I$1&lt;&gt;"y", "", IFERROR(INDEX(countrylistsize,MATCH(SMALL(NOT(countrylistsize="")*IF(ISNUMBER(countrylistsize),COUNTIF(countrylistsize,"&lt;="&amp;countrylistsize),COUNTIF(countrylistsize,"&lt;="&amp;countrylistsize)+SUM(ISNUMBER(countrylistsize))),ROWS(F$3:F986)+SUM(ISBLANK(countrylistsize))),NOT(countrylistsize="")*IF(ISNUMBER(countrylistsize),COUNTIF(countrylistsize,"&lt;="&amp;countrylistsize),COUNTIF(countrylistsize,"&lt;="&amp;countrylistsize)+SUM(ISNUMBER(countrylistsize))),0)), ""))</f>
        <v/>
      </c>
      <c r="I986" s="70"/>
      <c r="J986" s="67" t="str">
        <f t="array" aca="1" ref="J986" ca="1">IF($I$1&lt;&gt;"y", "", IFERROR(INDEX(admin1listsize,MATCH(SMALL(NOT(admin1listsize="")*IF(ISNUMBER(admin1listsize),COUNTIF(admin1listsize,"&lt;="&amp;admin1listsize),COUNTIF(admin1listsize,"&lt;="&amp;admin1listsize)+SUM(ISNUMBER(admin1listsize))),ROWS(D$3:D986)+SUM(ISBLANK(admin1listsize))),NOT(admin1listsize="")*IF(ISNUMBER(admin1listsize),COUNTIF(admin1listsize,"&lt;="&amp;admin1listsize),COUNTIF(admin1listsize,"&lt;="&amp;admin1listsize)+SUM(ISNUMBER(admin1listsize))),0)), ""))</f>
        <v/>
      </c>
      <c r="K986" s="71"/>
    </row>
    <row r="987" spans="1:11" s="1" customFormat="1" x14ac:dyDescent="0.25">
      <c r="A987" s="93" t="str">
        <f>IF($I$1&lt;&gt;"y", "", IF(ISBLANK(DATA!D988),"",IF(ISBLANK(DATA!K988),"NO DATA",DATA!K988)))</f>
        <v/>
      </c>
      <c r="B987" s="93" t="str">
        <f>IF($I$1&lt;&gt;"y", "",IF(ISBLANK(DATA!D988),"", IF(ISBLANK(DATA!L988),"NO DATA",DATA!L988)))</f>
        <v/>
      </c>
      <c r="C987" s="93" t="str">
        <f t="shared" si="47"/>
        <v/>
      </c>
      <c r="D987" s="93" t="str">
        <f>IF($I$1&lt;&gt;"y", "", IF(C988="", "", IFERROR(LOOKUP(2,1/(COUNTIF($D$2:D986,mergednames)=0),mergednames), "")))</f>
        <v/>
      </c>
      <c r="E987" s="93" t="str">
        <f t="shared" si="46"/>
        <v/>
      </c>
      <c r="F987" s="93" t="str">
        <f>IF($I$1&lt;&gt;"y", "", IF(A988="", "", IFERROR(LOOKUP(2,1/(COUNTIF($F$2:F986,get_country)=0),get_country), "")))</f>
        <v/>
      </c>
      <c r="G987" s="93" t="str">
        <f t="shared" si="45"/>
        <v/>
      </c>
      <c r="H987" s="67" t="str">
        <f t="array" aca="1" ref="H987" ca="1">IF($I$1&lt;&gt;"y", "", IFERROR(INDEX(countrylistsize,MATCH(SMALL(NOT(countrylistsize="")*IF(ISNUMBER(countrylistsize),COUNTIF(countrylistsize,"&lt;="&amp;countrylistsize),COUNTIF(countrylistsize,"&lt;="&amp;countrylistsize)+SUM(ISNUMBER(countrylistsize))),ROWS(F$3:F987)+SUM(ISBLANK(countrylistsize))),NOT(countrylistsize="")*IF(ISNUMBER(countrylistsize),COUNTIF(countrylistsize,"&lt;="&amp;countrylistsize),COUNTIF(countrylistsize,"&lt;="&amp;countrylistsize)+SUM(ISNUMBER(countrylistsize))),0)), ""))</f>
        <v/>
      </c>
      <c r="I987" s="70"/>
      <c r="J987" s="67" t="str">
        <f t="array" aca="1" ref="J987" ca="1">IF($I$1&lt;&gt;"y", "", IFERROR(INDEX(admin1listsize,MATCH(SMALL(NOT(admin1listsize="")*IF(ISNUMBER(admin1listsize),COUNTIF(admin1listsize,"&lt;="&amp;admin1listsize),COUNTIF(admin1listsize,"&lt;="&amp;admin1listsize)+SUM(ISNUMBER(admin1listsize))),ROWS(D$3:D987)+SUM(ISBLANK(admin1listsize))),NOT(admin1listsize="")*IF(ISNUMBER(admin1listsize),COUNTIF(admin1listsize,"&lt;="&amp;admin1listsize),COUNTIF(admin1listsize,"&lt;="&amp;admin1listsize)+SUM(ISNUMBER(admin1listsize))),0)), ""))</f>
        <v/>
      </c>
      <c r="K987" s="71"/>
    </row>
    <row r="988" spans="1:11" s="1" customFormat="1" x14ac:dyDescent="0.25">
      <c r="A988" s="93" t="str">
        <f>IF($I$1&lt;&gt;"y", "", IF(ISBLANK(DATA!D989),"",IF(ISBLANK(DATA!K989),"NO DATA",DATA!K989)))</f>
        <v/>
      </c>
      <c r="B988" s="93" t="str">
        <f>IF($I$1&lt;&gt;"y", "",IF(ISBLANK(DATA!D989),"", IF(ISBLANK(DATA!L989),"NO DATA",DATA!L989)))</f>
        <v/>
      </c>
      <c r="C988" s="93" t="str">
        <f t="shared" si="47"/>
        <v/>
      </c>
      <c r="D988" s="93" t="str">
        <f>IF($I$1&lt;&gt;"y", "", IF(C989="", "", IFERROR(LOOKUP(2,1/(COUNTIF($D$2:D987,mergednames)=0),mergednames), "")))</f>
        <v/>
      </c>
      <c r="E988" s="93" t="str">
        <f t="shared" si="46"/>
        <v/>
      </c>
      <c r="F988" s="93" t="str">
        <f>IF($I$1&lt;&gt;"y", "", IF(A989="", "", IFERROR(LOOKUP(2,1/(COUNTIF($F$2:F987,get_country)=0),get_country), "")))</f>
        <v/>
      </c>
      <c r="G988" s="93" t="str">
        <f t="shared" si="45"/>
        <v/>
      </c>
      <c r="H988" s="67" t="str">
        <f t="array" aca="1" ref="H988" ca="1">IF($I$1&lt;&gt;"y", "", IFERROR(INDEX(countrylistsize,MATCH(SMALL(NOT(countrylistsize="")*IF(ISNUMBER(countrylistsize),COUNTIF(countrylistsize,"&lt;="&amp;countrylistsize),COUNTIF(countrylistsize,"&lt;="&amp;countrylistsize)+SUM(ISNUMBER(countrylistsize))),ROWS(F$3:F988)+SUM(ISBLANK(countrylistsize))),NOT(countrylistsize="")*IF(ISNUMBER(countrylistsize),COUNTIF(countrylistsize,"&lt;="&amp;countrylistsize),COUNTIF(countrylistsize,"&lt;="&amp;countrylistsize)+SUM(ISNUMBER(countrylistsize))),0)), ""))</f>
        <v/>
      </c>
      <c r="I988" s="70"/>
      <c r="J988" s="67" t="str">
        <f t="array" aca="1" ref="J988" ca="1">IF($I$1&lt;&gt;"y", "", IFERROR(INDEX(admin1listsize,MATCH(SMALL(NOT(admin1listsize="")*IF(ISNUMBER(admin1listsize),COUNTIF(admin1listsize,"&lt;="&amp;admin1listsize),COUNTIF(admin1listsize,"&lt;="&amp;admin1listsize)+SUM(ISNUMBER(admin1listsize))),ROWS(D$3:D988)+SUM(ISBLANK(admin1listsize))),NOT(admin1listsize="")*IF(ISNUMBER(admin1listsize),COUNTIF(admin1listsize,"&lt;="&amp;admin1listsize),COUNTIF(admin1listsize,"&lt;="&amp;admin1listsize)+SUM(ISNUMBER(admin1listsize))),0)), ""))</f>
        <v/>
      </c>
      <c r="K988" s="71"/>
    </row>
    <row r="989" spans="1:11" s="1" customFormat="1" x14ac:dyDescent="0.25">
      <c r="A989" s="93" t="str">
        <f>IF($I$1&lt;&gt;"y", "", IF(ISBLANK(DATA!D990),"",IF(ISBLANK(DATA!K990),"NO DATA",DATA!K990)))</f>
        <v/>
      </c>
      <c r="B989" s="93" t="str">
        <f>IF($I$1&lt;&gt;"y", "",IF(ISBLANK(DATA!D990),"", IF(ISBLANK(DATA!L990),"NO DATA",DATA!L990)))</f>
        <v/>
      </c>
      <c r="C989" s="93" t="str">
        <f t="shared" si="47"/>
        <v/>
      </c>
      <c r="D989" s="93" t="str">
        <f>IF($I$1&lt;&gt;"y", "", IF(C990="", "", IFERROR(LOOKUP(2,1/(COUNTIF($D$2:D988,mergednames)=0),mergednames), "")))</f>
        <v/>
      </c>
      <c r="E989" s="93" t="str">
        <f t="shared" si="46"/>
        <v/>
      </c>
      <c r="F989" s="93" t="str">
        <f>IF($I$1&lt;&gt;"y", "", IF(A990="", "", IFERROR(LOOKUP(2,1/(COUNTIF($F$2:F988,get_country)=0),get_country), "")))</f>
        <v/>
      </c>
      <c r="G989" s="93" t="str">
        <f t="shared" si="45"/>
        <v/>
      </c>
      <c r="H989" s="67" t="str">
        <f t="array" aca="1" ref="H989" ca="1">IF($I$1&lt;&gt;"y", "", IFERROR(INDEX(countrylistsize,MATCH(SMALL(NOT(countrylistsize="")*IF(ISNUMBER(countrylistsize),COUNTIF(countrylistsize,"&lt;="&amp;countrylistsize),COUNTIF(countrylistsize,"&lt;="&amp;countrylistsize)+SUM(ISNUMBER(countrylistsize))),ROWS(F$3:F989)+SUM(ISBLANK(countrylistsize))),NOT(countrylistsize="")*IF(ISNUMBER(countrylistsize),COUNTIF(countrylistsize,"&lt;="&amp;countrylistsize),COUNTIF(countrylistsize,"&lt;="&amp;countrylistsize)+SUM(ISNUMBER(countrylistsize))),0)), ""))</f>
        <v/>
      </c>
      <c r="I989" s="70"/>
      <c r="J989" s="67" t="str">
        <f t="array" aca="1" ref="J989" ca="1">IF($I$1&lt;&gt;"y", "", IFERROR(INDEX(admin1listsize,MATCH(SMALL(NOT(admin1listsize="")*IF(ISNUMBER(admin1listsize),COUNTIF(admin1listsize,"&lt;="&amp;admin1listsize),COUNTIF(admin1listsize,"&lt;="&amp;admin1listsize)+SUM(ISNUMBER(admin1listsize))),ROWS(D$3:D989)+SUM(ISBLANK(admin1listsize))),NOT(admin1listsize="")*IF(ISNUMBER(admin1listsize),COUNTIF(admin1listsize,"&lt;="&amp;admin1listsize),COUNTIF(admin1listsize,"&lt;="&amp;admin1listsize)+SUM(ISNUMBER(admin1listsize))),0)), ""))</f>
        <v/>
      </c>
      <c r="K989" s="71"/>
    </row>
    <row r="990" spans="1:11" s="1" customFormat="1" x14ac:dyDescent="0.25">
      <c r="A990" s="93" t="str">
        <f>IF($I$1&lt;&gt;"y", "", IF(ISBLANK(DATA!D991),"",IF(ISBLANK(DATA!K991),"NO DATA",DATA!K991)))</f>
        <v/>
      </c>
      <c r="B990" s="93" t="str">
        <f>IF($I$1&lt;&gt;"y", "",IF(ISBLANK(DATA!D991),"", IF(ISBLANK(DATA!L991),"NO DATA",DATA!L991)))</f>
        <v/>
      </c>
      <c r="C990" s="93" t="str">
        <f t="shared" si="47"/>
        <v/>
      </c>
      <c r="D990" s="93" t="str">
        <f>IF($I$1&lt;&gt;"y", "", IF(C991="", "", IFERROR(LOOKUP(2,1/(COUNTIF($D$2:D989,mergednames)=0),mergednames), "")))</f>
        <v/>
      </c>
      <c r="E990" s="93" t="str">
        <f t="shared" si="46"/>
        <v/>
      </c>
      <c r="F990" s="93" t="str">
        <f>IF($I$1&lt;&gt;"y", "", IF(A991="", "", IFERROR(LOOKUP(2,1/(COUNTIF($F$2:F989,get_country)=0),get_country), "")))</f>
        <v/>
      </c>
      <c r="G990" s="93" t="str">
        <f t="shared" si="45"/>
        <v/>
      </c>
      <c r="H990" s="67" t="str">
        <f t="array" aca="1" ref="H990" ca="1">IF($I$1&lt;&gt;"y", "", IFERROR(INDEX(countrylistsize,MATCH(SMALL(NOT(countrylistsize="")*IF(ISNUMBER(countrylistsize),COUNTIF(countrylistsize,"&lt;="&amp;countrylistsize),COUNTIF(countrylistsize,"&lt;="&amp;countrylistsize)+SUM(ISNUMBER(countrylistsize))),ROWS(F$3:F990)+SUM(ISBLANK(countrylistsize))),NOT(countrylistsize="")*IF(ISNUMBER(countrylistsize),COUNTIF(countrylistsize,"&lt;="&amp;countrylistsize),COUNTIF(countrylistsize,"&lt;="&amp;countrylistsize)+SUM(ISNUMBER(countrylistsize))),0)), ""))</f>
        <v/>
      </c>
      <c r="I990" s="70"/>
      <c r="J990" s="67" t="str">
        <f t="array" aca="1" ref="J990" ca="1">IF($I$1&lt;&gt;"y", "", IFERROR(INDEX(admin1listsize,MATCH(SMALL(NOT(admin1listsize="")*IF(ISNUMBER(admin1listsize),COUNTIF(admin1listsize,"&lt;="&amp;admin1listsize),COUNTIF(admin1listsize,"&lt;="&amp;admin1listsize)+SUM(ISNUMBER(admin1listsize))),ROWS(D$3:D990)+SUM(ISBLANK(admin1listsize))),NOT(admin1listsize="")*IF(ISNUMBER(admin1listsize),COUNTIF(admin1listsize,"&lt;="&amp;admin1listsize),COUNTIF(admin1listsize,"&lt;="&amp;admin1listsize)+SUM(ISNUMBER(admin1listsize))),0)), ""))</f>
        <v/>
      </c>
      <c r="K990" s="71"/>
    </row>
    <row r="991" spans="1:11" s="1" customFormat="1" x14ac:dyDescent="0.25">
      <c r="A991" s="93" t="str">
        <f>IF($I$1&lt;&gt;"y", "", IF(ISBLANK(DATA!D992),"",IF(ISBLANK(DATA!K992),"NO DATA",DATA!K992)))</f>
        <v/>
      </c>
      <c r="B991" s="93" t="str">
        <f>IF($I$1&lt;&gt;"y", "",IF(ISBLANK(DATA!D992),"", IF(ISBLANK(DATA!L992),"NO DATA",DATA!L992)))</f>
        <v/>
      </c>
      <c r="C991" s="93" t="str">
        <f t="shared" si="47"/>
        <v/>
      </c>
      <c r="D991" s="93" t="str">
        <f>IF($I$1&lt;&gt;"y", "", IF(C992="", "", IFERROR(LOOKUP(2,1/(COUNTIF($D$2:D990,mergednames)=0),mergednames), "")))</f>
        <v/>
      </c>
      <c r="E991" s="93" t="str">
        <f t="shared" si="46"/>
        <v/>
      </c>
      <c r="F991" s="93" t="str">
        <f>IF($I$1&lt;&gt;"y", "", IF(A992="", "", IFERROR(LOOKUP(2,1/(COUNTIF($F$2:F990,get_country)=0),get_country), "")))</f>
        <v/>
      </c>
      <c r="G991" s="93" t="str">
        <f t="shared" si="45"/>
        <v/>
      </c>
      <c r="H991" s="67" t="str">
        <f t="array" aca="1" ref="H991" ca="1">IF($I$1&lt;&gt;"y", "", IFERROR(INDEX(countrylistsize,MATCH(SMALL(NOT(countrylistsize="")*IF(ISNUMBER(countrylistsize),COUNTIF(countrylistsize,"&lt;="&amp;countrylistsize),COUNTIF(countrylistsize,"&lt;="&amp;countrylistsize)+SUM(ISNUMBER(countrylistsize))),ROWS(F$3:F991)+SUM(ISBLANK(countrylistsize))),NOT(countrylistsize="")*IF(ISNUMBER(countrylistsize),COUNTIF(countrylistsize,"&lt;="&amp;countrylistsize),COUNTIF(countrylistsize,"&lt;="&amp;countrylistsize)+SUM(ISNUMBER(countrylistsize))),0)), ""))</f>
        <v/>
      </c>
      <c r="I991" s="70"/>
      <c r="J991" s="67" t="str">
        <f t="array" aca="1" ref="J991" ca="1">IF($I$1&lt;&gt;"y", "", IFERROR(INDEX(admin1listsize,MATCH(SMALL(NOT(admin1listsize="")*IF(ISNUMBER(admin1listsize),COUNTIF(admin1listsize,"&lt;="&amp;admin1listsize),COUNTIF(admin1listsize,"&lt;="&amp;admin1listsize)+SUM(ISNUMBER(admin1listsize))),ROWS(D$3:D991)+SUM(ISBLANK(admin1listsize))),NOT(admin1listsize="")*IF(ISNUMBER(admin1listsize),COUNTIF(admin1listsize,"&lt;="&amp;admin1listsize),COUNTIF(admin1listsize,"&lt;="&amp;admin1listsize)+SUM(ISNUMBER(admin1listsize))),0)), ""))</f>
        <v/>
      </c>
      <c r="K991" s="71"/>
    </row>
    <row r="992" spans="1:11" s="1" customFormat="1" x14ac:dyDescent="0.25">
      <c r="A992" s="93" t="str">
        <f>IF($I$1&lt;&gt;"y", "", IF(ISBLANK(DATA!D993),"",IF(ISBLANK(DATA!K993),"NO DATA",DATA!K993)))</f>
        <v/>
      </c>
      <c r="B992" s="93" t="str">
        <f>IF($I$1&lt;&gt;"y", "",IF(ISBLANK(DATA!D993),"", IF(ISBLANK(DATA!L993),"NO DATA",DATA!L993)))</f>
        <v/>
      </c>
      <c r="C992" s="93" t="str">
        <f t="shared" si="47"/>
        <v/>
      </c>
      <c r="D992" s="93" t="str">
        <f>IF($I$1&lt;&gt;"y", "", IF(C993="", "", IFERROR(LOOKUP(2,1/(COUNTIF($D$2:D991,mergednames)=0),mergednames), "")))</f>
        <v/>
      </c>
      <c r="E992" s="93" t="str">
        <f t="shared" si="46"/>
        <v/>
      </c>
      <c r="F992" s="93" t="str">
        <f>IF($I$1&lt;&gt;"y", "", IF(A993="", "", IFERROR(LOOKUP(2,1/(COUNTIF($F$2:F991,get_country)=0),get_country), "")))</f>
        <v/>
      </c>
      <c r="G992" s="93" t="str">
        <f t="shared" si="45"/>
        <v/>
      </c>
      <c r="H992" s="67" t="str">
        <f t="array" aca="1" ref="H992" ca="1">IF($I$1&lt;&gt;"y", "", IFERROR(INDEX(countrylistsize,MATCH(SMALL(NOT(countrylistsize="")*IF(ISNUMBER(countrylistsize),COUNTIF(countrylistsize,"&lt;="&amp;countrylistsize),COUNTIF(countrylistsize,"&lt;="&amp;countrylistsize)+SUM(ISNUMBER(countrylistsize))),ROWS(F$3:F992)+SUM(ISBLANK(countrylistsize))),NOT(countrylistsize="")*IF(ISNUMBER(countrylistsize),COUNTIF(countrylistsize,"&lt;="&amp;countrylistsize),COUNTIF(countrylistsize,"&lt;="&amp;countrylistsize)+SUM(ISNUMBER(countrylistsize))),0)), ""))</f>
        <v/>
      </c>
      <c r="I992" s="70"/>
      <c r="J992" s="67" t="str">
        <f t="array" aca="1" ref="J992" ca="1">IF($I$1&lt;&gt;"y", "", IFERROR(INDEX(admin1listsize,MATCH(SMALL(NOT(admin1listsize="")*IF(ISNUMBER(admin1listsize),COUNTIF(admin1listsize,"&lt;="&amp;admin1listsize),COUNTIF(admin1listsize,"&lt;="&amp;admin1listsize)+SUM(ISNUMBER(admin1listsize))),ROWS(D$3:D992)+SUM(ISBLANK(admin1listsize))),NOT(admin1listsize="")*IF(ISNUMBER(admin1listsize),COUNTIF(admin1listsize,"&lt;="&amp;admin1listsize),COUNTIF(admin1listsize,"&lt;="&amp;admin1listsize)+SUM(ISNUMBER(admin1listsize))),0)), ""))</f>
        <v/>
      </c>
      <c r="K992" s="71"/>
    </row>
    <row r="993" spans="1:11" s="1" customFormat="1" x14ac:dyDescent="0.25">
      <c r="A993" s="93" t="str">
        <f>IF($I$1&lt;&gt;"y", "", IF(ISBLANK(DATA!D994),"",IF(ISBLANK(DATA!K994),"NO DATA",DATA!K994)))</f>
        <v/>
      </c>
      <c r="B993" s="93" t="str">
        <f>IF($I$1&lt;&gt;"y", "",IF(ISBLANK(DATA!D994),"", IF(ISBLANK(DATA!L994),"NO DATA",DATA!L994)))</f>
        <v/>
      </c>
      <c r="C993" s="93" t="str">
        <f t="shared" si="47"/>
        <v/>
      </c>
      <c r="D993" s="93" t="str">
        <f>IF($I$1&lt;&gt;"y", "", IF(C994="", "", IFERROR(LOOKUP(2,1/(COUNTIF($D$2:D992,mergednames)=0),mergednames), "")))</f>
        <v/>
      </c>
      <c r="E993" s="93" t="str">
        <f t="shared" si="46"/>
        <v/>
      </c>
      <c r="F993" s="93" t="str">
        <f>IF($I$1&lt;&gt;"y", "", IF(A994="", "", IFERROR(LOOKUP(2,1/(COUNTIF($F$2:F992,get_country)=0),get_country), "")))</f>
        <v/>
      </c>
      <c r="G993" s="93" t="str">
        <f t="shared" si="45"/>
        <v/>
      </c>
      <c r="H993" s="67" t="str">
        <f t="array" aca="1" ref="H993" ca="1">IF($I$1&lt;&gt;"y", "", IFERROR(INDEX(countrylistsize,MATCH(SMALL(NOT(countrylistsize="")*IF(ISNUMBER(countrylistsize),COUNTIF(countrylistsize,"&lt;="&amp;countrylistsize),COUNTIF(countrylistsize,"&lt;="&amp;countrylistsize)+SUM(ISNUMBER(countrylistsize))),ROWS(F$3:F993)+SUM(ISBLANK(countrylistsize))),NOT(countrylistsize="")*IF(ISNUMBER(countrylistsize),COUNTIF(countrylistsize,"&lt;="&amp;countrylistsize),COUNTIF(countrylistsize,"&lt;="&amp;countrylistsize)+SUM(ISNUMBER(countrylistsize))),0)), ""))</f>
        <v/>
      </c>
      <c r="I993" s="70"/>
      <c r="J993" s="67" t="str">
        <f t="array" aca="1" ref="J993" ca="1">IF($I$1&lt;&gt;"y", "", IFERROR(INDEX(admin1listsize,MATCH(SMALL(NOT(admin1listsize="")*IF(ISNUMBER(admin1listsize),COUNTIF(admin1listsize,"&lt;="&amp;admin1listsize),COUNTIF(admin1listsize,"&lt;="&amp;admin1listsize)+SUM(ISNUMBER(admin1listsize))),ROWS(D$3:D993)+SUM(ISBLANK(admin1listsize))),NOT(admin1listsize="")*IF(ISNUMBER(admin1listsize),COUNTIF(admin1listsize,"&lt;="&amp;admin1listsize),COUNTIF(admin1listsize,"&lt;="&amp;admin1listsize)+SUM(ISNUMBER(admin1listsize))),0)), ""))</f>
        <v/>
      </c>
      <c r="K993" s="71"/>
    </row>
    <row r="994" spans="1:11" s="1" customFormat="1" x14ac:dyDescent="0.25">
      <c r="A994" s="93" t="str">
        <f>IF($I$1&lt;&gt;"y", "", IF(ISBLANK(DATA!D995),"",IF(ISBLANK(DATA!K995),"NO DATA",DATA!K995)))</f>
        <v/>
      </c>
      <c r="B994" s="93" t="str">
        <f>IF($I$1&lt;&gt;"y", "",IF(ISBLANK(DATA!D995),"", IF(ISBLANK(DATA!L995),"NO DATA",DATA!L995)))</f>
        <v/>
      </c>
      <c r="C994" s="93" t="str">
        <f t="shared" si="47"/>
        <v/>
      </c>
      <c r="D994" s="93" t="str">
        <f>IF($I$1&lt;&gt;"y", "", IF(C995="", "", IFERROR(LOOKUP(2,1/(COUNTIF($D$2:D993,mergednames)=0),mergednames), "")))</f>
        <v/>
      </c>
      <c r="E994" s="93" t="str">
        <f t="shared" si="46"/>
        <v/>
      </c>
      <c r="F994" s="93" t="str">
        <f>IF($I$1&lt;&gt;"y", "", IF(A995="", "", IFERROR(LOOKUP(2,1/(COUNTIF($F$2:F993,get_country)=0),get_country), "")))</f>
        <v/>
      </c>
      <c r="G994" s="93" t="str">
        <f t="shared" si="45"/>
        <v/>
      </c>
      <c r="H994" s="67" t="str">
        <f t="array" aca="1" ref="H994" ca="1">IF($I$1&lt;&gt;"y", "", IFERROR(INDEX(countrylistsize,MATCH(SMALL(NOT(countrylistsize="")*IF(ISNUMBER(countrylistsize),COUNTIF(countrylistsize,"&lt;="&amp;countrylistsize),COUNTIF(countrylistsize,"&lt;="&amp;countrylistsize)+SUM(ISNUMBER(countrylistsize))),ROWS(F$3:F994)+SUM(ISBLANK(countrylistsize))),NOT(countrylistsize="")*IF(ISNUMBER(countrylistsize),COUNTIF(countrylistsize,"&lt;="&amp;countrylistsize),COUNTIF(countrylistsize,"&lt;="&amp;countrylistsize)+SUM(ISNUMBER(countrylistsize))),0)), ""))</f>
        <v/>
      </c>
      <c r="I994" s="70"/>
      <c r="J994" s="67" t="str">
        <f t="array" aca="1" ref="J994" ca="1">IF($I$1&lt;&gt;"y", "", IFERROR(INDEX(admin1listsize,MATCH(SMALL(NOT(admin1listsize="")*IF(ISNUMBER(admin1listsize),COUNTIF(admin1listsize,"&lt;="&amp;admin1listsize),COUNTIF(admin1listsize,"&lt;="&amp;admin1listsize)+SUM(ISNUMBER(admin1listsize))),ROWS(D$3:D994)+SUM(ISBLANK(admin1listsize))),NOT(admin1listsize="")*IF(ISNUMBER(admin1listsize),COUNTIF(admin1listsize,"&lt;="&amp;admin1listsize),COUNTIF(admin1listsize,"&lt;="&amp;admin1listsize)+SUM(ISNUMBER(admin1listsize))),0)), ""))</f>
        <v/>
      </c>
      <c r="K994" s="71"/>
    </row>
    <row r="995" spans="1:11" s="1" customFormat="1" x14ac:dyDescent="0.25">
      <c r="A995" s="93" t="str">
        <f>IF($I$1&lt;&gt;"y", "", IF(ISBLANK(DATA!D996),"",IF(ISBLANK(DATA!K996),"NO DATA",DATA!K996)))</f>
        <v/>
      </c>
      <c r="B995" s="93" t="str">
        <f>IF($I$1&lt;&gt;"y", "",IF(ISBLANK(DATA!D996),"", IF(ISBLANK(DATA!L996),"NO DATA",DATA!L996)))</f>
        <v/>
      </c>
      <c r="C995" s="93" t="str">
        <f t="shared" si="47"/>
        <v/>
      </c>
      <c r="D995" s="93" t="str">
        <f>IF($I$1&lt;&gt;"y", "", IF(C996="", "", IFERROR(LOOKUP(2,1/(COUNTIF($D$2:D994,mergednames)=0),mergednames), "")))</f>
        <v/>
      </c>
      <c r="E995" s="93" t="str">
        <f t="shared" si="46"/>
        <v/>
      </c>
      <c r="F995" s="93" t="str">
        <f>IF($I$1&lt;&gt;"y", "", IF(A996="", "", IFERROR(LOOKUP(2,1/(COUNTIF($F$2:F994,get_country)=0),get_country), "")))</f>
        <v/>
      </c>
      <c r="G995" s="93" t="str">
        <f t="shared" si="45"/>
        <v/>
      </c>
      <c r="H995" s="67" t="str">
        <f t="array" aca="1" ref="H995" ca="1">IF($I$1&lt;&gt;"y", "", IFERROR(INDEX(countrylistsize,MATCH(SMALL(NOT(countrylistsize="")*IF(ISNUMBER(countrylistsize),COUNTIF(countrylistsize,"&lt;="&amp;countrylistsize),COUNTIF(countrylistsize,"&lt;="&amp;countrylistsize)+SUM(ISNUMBER(countrylistsize))),ROWS(F$3:F995)+SUM(ISBLANK(countrylistsize))),NOT(countrylistsize="")*IF(ISNUMBER(countrylistsize),COUNTIF(countrylistsize,"&lt;="&amp;countrylistsize),COUNTIF(countrylistsize,"&lt;="&amp;countrylistsize)+SUM(ISNUMBER(countrylistsize))),0)), ""))</f>
        <v/>
      </c>
      <c r="I995" s="70"/>
      <c r="J995" s="67" t="str">
        <f t="array" aca="1" ref="J995" ca="1">IF($I$1&lt;&gt;"y", "", IFERROR(INDEX(admin1listsize,MATCH(SMALL(NOT(admin1listsize="")*IF(ISNUMBER(admin1listsize),COUNTIF(admin1listsize,"&lt;="&amp;admin1listsize),COUNTIF(admin1listsize,"&lt;="&amp;admin1listsize)+SUM(ISNUMBER(admin1listsize))),ROWS(D$3:D995)+SUM(ISBLANK(admin1listsize))),NOT(admin1listsize="")*IF(ISNUMBER(admin1listsize),COUNTIF(admin1listsize,"&lt;="&amp;admin1listsize),COUNTIF(admin1listsize,"&lt;="&amp;admin1listsize)+SUM(ISNUMBER(admin1listsize))),0)), ""))</f>
        <v/>
      </c>
      <c r="K995" s="71"/>
    </row>
    <row r="996" spans="1:11" s="1" customFormat="1" x14ac:dyDescent="0.25">
      <c r="A996" s="93" t="str">
        <f>IF($I$1&lt;&gt;"y", "", IF(ISBLANK(DATA!D997),"",IF(ISBLANK(DATA!K997),"NO DATA",DATA!K997)))</f>
        <v/>
      </c>
      <c r="B996" s="93" t="str">
        <f>IF($I$1&lt;&gt;"y", "",IF(ISBLANK(DATA!D997),"", IF(ISBLANK(DATA!L997),"NO DATA",DATA!L997)))</f>
        <v/>
      </c>
      <c r="C996" s="93" t="str">
        <f t="shared" si="47"/>
        <v/>
      </c>
      <c r="D996" s="93" t="str">
        <f>IF($I$1&lt;&gt;"y", "", IF(C997="", "", IFERROR(LOOKUP(2,1/(COUNTIF($D$2:D995,mergednames)=0),mergednames), "")))</f>
        <v/>
      </c>
      <c r="E996" s="93" t="str">
        <f t="shared" si="46"/>
        <v/>
      </c>
      <c r="F996" s="93" t="str">
        <f>IF($I$1&lt;&gt;"y", "", IF(A997="", "", IFERROR(LOOKUP(2,1/(COUNTIF($F$2:F995,get_country)=0),get_country), "")))</f>
        <v/>
      </c>
      <c r="G996" s="93" t="str">
        <f t="shared" si="45"/>
        <v/>
      </c>
      <c r="H996" s="67" t="str">
        <f t="array" aca="1" ref="H996" ca="1">IF($I$1&lt;&gt;"y", "", IFERROR(INDEX(countrylistsize,MATCH(SMALL(NOT(countrylistsize="")*IF(ISNUMBER(countrylistsize),COUNTIF(countrylistsize,"&lt;="&amp;countrylistsize),COUNTIF(countrylistsize,"&lt;="&amp;countrylistsize)+SUM(ISNUMBER(countrylistsize))),ROWS(F$3:F996)+SUM(ISBLANK(countrylistsize))),NOT(countrylistsize="")*IF(ISNUMBER(countrylistsize),COUNTIF(countrylistsize,"&lt;="&amp;countrylistsize),COUNTIF(countrylistsize,"&lt;="&amp;countrylistsize)+SUM(ISNUMBER(countrylistsize))),0)), ""))</f>
        <v/>
      </c>
      <c r="I996" s="70"/>
      <c r="J996" s="67" t="str">
        <f t="array" aca="1" ref="J996" ca="1">IF($I$1&lt;&gt;"y", "", IFERROR(INDEX(admin1listsize,MATCH(SMALL(NOT(admin1listsize="")*IF(ISNUMBER(admin1listsize),COUNTIF(admin1listsize,"&lt;="&amp;admin1listsize),COUNTIF(admin1listsize,"&lt;="&amp;admin1listsize)+SUM(ISNUMBER(admin1listsize))),ROWS(D$3:D996)+SUM(ISBLANK(admin1listsize))),NOT(admin1listsize="")*IF(ISNUMBER(admin1listsize),COUNTIF(admin1listsize,"&lt;="&amp;admin1listsize),COUNTIF(admin1listsize,"&lt;="&amp;admin1listsize)+SUM(ISNUMBER(admin1listsize))),0)), ""))</f>
        <v/>
      </c>
      <c r="K996" s="71"/>
    </row>
    <row r="997" spans="1:11" s="1" customFormat="1" x14ac:dyDescent="0.25">
      <c r="A997" s="93" t="str">
        <f>IF($I$1&lt;&gt;"y", "", IF(ISBLANK(DATA!D998),"",IF(ISBLANK(DATA!K998),"NO DATA",DATA!K998)))</f>
        <v/>
      </c>
      <c r="B997" s="93" t="str">
        <f>IF($I$1&lt;&gt;"y", "",IF(ISBLANK(DATA!D998),"", IF(ISBLANK(DATA!L998),"NO DATA",DATA!L998)))</f>
        <v/>
      </c>
      <c r="C997" s="93" t="str">
        <f t="shared" si="47"/>
        <v/>
      </c>
      <c r="D997" s="93" t="str">
        <f>IF($I$1&lt;&gt;"y", "", IF(C998="", "", IFERROR(LOOKUP(2,1/(COUNTIF($D$2:D996,mergednames)=0),mergednames), "")))</f>
        <v/>
      </c>
      <c r="E997" s="93" t="str">
        <f t="shared" si="46"/>
        <v/>
      </c>
      <c r="F997" s="93" t="str">
        <f>IF($I$1&lt;&gt;"y", "", IF(A998="", "", IFERROR(LOOKUP(2,1/(COUNTIF($F$2:F996,get_country)=0),get_country), "")))</f>
        <v/>
      </c>
      <c r="G997" s="93" t="str">
        <f t="shared" si="45"/>
        <v/>
      </c>
      <c r="H997" s="67" t="str">
        <f t="array" aca="1" ref="H997" ca="1">IF($I$1&lt;&gt;"y", "", IFERROR(INDEX(countrylistsize,MATCH(SMALL(NOT(countrylistsize="")*IF(ISNUMBER(countrylistsize),COUNTIF(countrylistsize,"&lt;="&amp;countrylistsize),COUNTIF(countrylistsize,"&lt;="&amp;countrylistsize)+SUM(ISNUMBER(countrylistsize))),ROWS(F$3:F997)+SUM(ISBLANK(countrylistsize))),NOT(countrylistsize="")*IF(ISNUMBER(countrylistsize),COUNTIF(countrylistsize,"&lt;="&amp;countrylistsize),COUNTIF(countrylistsize,"&lt;="&amp;countrylistsize)+SUM(ISNUMBER(countrylistsize))),0)), ""))</f>
        <v/>
      </c>
      <c r="I997" s="70"/>
      <c r="J997" s="67" t="str">
        <f t="array" aca="1" ref="J997" ca="1">IF($I$1&lt;&gt;"y", "", IFERROR(INDEX(admin1listsize,MATCH(SMALL(NOT(admin1listsize="")*IF(ISNUMBER(admin1listsize),COUNTIF(admin1listsize,"&lt;="&amp;admin1listsize),COUNTIF(admin1listsize,"&lt;="&amp;admin1listsize)+SUM(ISNUMBER(admin1listsize))),ROWS(D$3:D997)+SUM(ISBLANK(admin1listsize))),NOT(admin1listsize="")*IF(ISNUMBER(admin1listsize),COUNTIF(admin1listsize,"&lt;="&amp;admin1listsize),COUNTIF(admin1listsize,"&lt;="&amp;admin1listsize)+SUM(ISNUMBER(admin1listsize))),0)), ""))</f>
        <v/>
      </c>
      <c r="K997" s="71"/>
    </row>
    <row r="998" spans="1:11" s="1" customFormat="1" x14ac:dyDescent="0.25">
      <c r="A998" s="93" t="str">
        <f>IF($I$1&lt;&gt;"y", "", IF(ISBLANK(DATA!D999),"",IF(ISBLANK(DATA!K999),"NO DATA",DATA!K999)))</f>
        <v/>
      </c>
      <c r="B998" s="93" t="str">
        <f>IF($I$1&lt;&gt;"y", "",IF(ISBLANK(DATA!D999),"", IF(ISBLANK(DATA!L999),"NO DATA",DATA!L999)))</f>
        <v/>
      </c>
      <c r="C998" s="93" t="str">
        <f t="shared" si="47"/>
        <v/>
      </c>
      <c r="D998" s="93" t="str">
        <f>IF($I$1&lt;&gt;"y", "", IF(C999="", "", IFERROR(LOOKUP(2,1/(COUNTIF($D$2:D997,mergednames)=0),mergednames), "")))</f>
        <v/>
      </c>
      <c r="E998" s="93" t="str">
        <f t="shared" si="46"/>
        <v/>
      </c>
      <c r="F998" s="93" t="str">
        <f>IF($I$1&lt;&gt;"y", "", IF(A999="", "", IFERROR(LOOKUP(2,1/(COUNTIF($F$2:F997,get_country)=0),get_country), "")))</f>
        <v/>
      </c>
      <c r="G998" s="93" t="str">
        <f t="shared" si="45"/>
        <v/>
      </c>
      <c r="H998" s="67" t="str">
        <f t="array" aca="1" ref="H998" ca="1">IF($I$1&lt;&gt;"y", "", IFERROR(INDEX(countrylistsize,MATCH(SMALL(NOT(countrylistsize="")*IF(ISNUMBER(countrylistsize),COUNTIF(countrylistsize,"&lt;="&amp;countrylistsize),COUNTIF(countrylistsize,"&lt;="&amp;countrylistsize)+SUM(ISNUMBER(countrylistsize))),ROWS(F$3:F998)+SUM(ISBLANK(countrylistsize))),NOT(countrylistsize="")*IF(ISNUMBER(countrylistsize),COUNTIF(countrylistsize,"&lt;="&amp;countrylistsize),COUNTIF(countrylistsize,"&lt;="&amp;countrylistsize)+SUM(ISNUMBER(countrylistsize))),0)), ""))</f>
        <v/>
      </c>
      <c r="I998" s="70"/>
      <c r="J998" s="67" t="str">
        <f t="array" aca="1" ref="J998" ca="1">IF($I$1&lt;&gt;"y", "", IFERROR(INDEX(admin1listsize,MATCH(SMALL(NOT(admin1listsize="")*IF(ISNUMBER(admin1listsize),COUNTIF(admin1listsize,"&lt;="&amp;admin1listsize),COUNTIF(admin1listsize,"&lt;="&amp;admin1listsize)+SUM(ISNUMBER(admin1listsize))),ROWS(D$3:D998)+SUM(ISBLANK(admin1listsize))),NOT(admin1listsize="")*IF(ISNUMBER(admin1listsize),COUNTIF(admin1listsize,"&lt;="&amp;admin1listsize),COUNTIF(admin1listsize,"&lt;="&amp;admin1listsize)+SUM(ISNUMBER(admin1listsize))),0)), ""))</f>
        <v/>
      </c>
      <c r="K998" s="71"/>
    </row>
    <row r="999" spans="1:11" s="1" customFormat="1" x14ac:dyDescent="0.25">
      <c r="A999" s="93" t="str">
        <f>IF($I$1&lt;&gt;"y", "", IF(ISBLANK(DATA!D1000),"",IF(ISBLANK(DATA!K1000),"NO DATA",DATA!K1000)))</f>
        <v/>
      </c>
      <c r="B999" s="93" t="str">
        <f>IF($I$1&lt;&gt;"y", "",IF(ISBLANK(DATA!D1000),"", IF(ISBLANK(DATA!L1000),"NO DATA",DATA!L1000)))</f>
        <v/>
      </c>
      <c r="C999" s="93" t="str">
        <f t="shared" si="47"/>
        <v/>
      </c>
      <c r="D999" s="93" t="str">
        <f>IF($I$1&lt;&gt;"y", "", IF(C1000="", "", IFERROR(LOOKUP(2,1/(COUNTIF($D$2:D998,mergednames)=0),mergednames), "")))</f>
        <v/>
      </c>
      <c r="E999" s="93" t="str">
        <f t="shared" si="46"/>
        <v/>
      </c>
      <c r="F999" s="93" t="str">
        <f>IF($I$1&lt;&gt;"y", "", IF(A1000="", "", IFERROR(LOOKUP(2,1/(COUNTIF($F$2:F998,get_country)=0),get_country), "")))</f>
        <v/>
      </c>
      <c r="G999" s="93" t="str">
        <f t="shared" si="45"/>
        <v/>
      </c>
      <c r="H999" s="67" t="str">
        <f t="array" aca="1" ref="H999" ca="1">IF($I$1&lt;&gt;"y", "", IFERROR(INDEX(countrylistsize,MATCH(SMALL(NOT(countrylistsize="")*IF(ISNUMBER(countrylistsize),COUNTIF(countrylistsize,"&lt;="&amp;countrylistsize),COUNTIF(countrylistsize,"&lt;="&amp;countrylistsize)+SUM(ISNUMBER(countrylistsize))),ROWS(F$3:F999)+SUM(ISBLANK(countrylistsize))),NOT(countrylistsize="")*IF(ISNUMBER(countrylistsize),COUNTIF(countrylistsize,"&lt;="&amp;countrylistsize),COUNTIF(countrylistsize,"&lt;="&amp;countrylistsize)+SUM(ISNUMBER(countrylistsize))),0)), ""))</f>
        <v/>
      </c>
      <c r="I999" s="70"/>
      <c r="J999" s="67" t="str">
        <f t="array" aca="1" ref="J999" ca="1">IF($I$1&lt;&gt;"y", "", IFERROR(INDEX(admin1listsize,MATCH(SMALL(NOT(admin1listsize="")*IF(ISNUMBER(admin1listsize),COUNTIF(admin1listsize,"&lt;="&amp;admin1listsize),COUNTIF(admin1listsize,"&lt;="&amp;admin1listsize)+SUM(ISNUMBER(admin1listsize))),ROWS(D$3:D999)+SUM(ISBLANK(admin1listsize))),NOT(admin1listsize="")*IF(ISNUMBER(admin1listsize),COUNTIF(admin1listsize,"&lt;="&amp;admin1listsize),COUNTIF(admin1listsize,"&lt;="&amp;admin1listsize)+SUM(ISNUMBER(admin1listsize))),0)), ""))</f>
        <v/>
      </c>
      <c r="K999" s="71"/>
    </row>
    <row r="1000" spans="1:11" s="1" customFormat="1" x14ac:dyDescent="0.25">
      <c r="A1000" s="93" t="str">
        <f>IF($I$1&lt;&gt;"y", "", IF(ISBLANK(DATA!D1001),"",IF(ISBLANK(DATA!K1001),"NO DATA",DATA!K1001)))</f>
        <v/>
      </c>
      <c r="B1000" s="93" t="str">
        <f>IF($I$1&lt;&gt;"y", "",IF(ISBLANK(DATA!D1001),"", IF(ISBLANK(DATA!L1001),"NO DATA",DATA!L1001)))</f>
        <v/>
      </c>
      <c r="C1000" s="93" t="str">
        <f t="shared" si="47"/>
        <v/>
      </c>
      <c r="D1000" s="93" t="str">
        <f>IF($I$1&lt;&gt;"y", "", IF(C1001="", "", IFERROR(LOOKUP(2,1/(COUNTIF($D$2:D999,mergednames)=0),mergednames), "")))</f>
        <v/>
      </c>
      <c r="E1000" s="93" t="str">
        <f t="shared" si="46"/>
        <v/>
      </c>
      <c r="F1000" s="93" t="str">
        <f>IF($I$1&lt;&gt;"y", "", IF(A1001="", "", IFERROR(LOOKUP(2,1/(COUNTIF($F$2:F999,get_country)=0),get_country), "")))</f>
        <v/>
      </c>
      <c r="G1000" s="93" t="str">
        <f t="shared" si="45"/>
        <v/>
      </c>
      <c r="H1000" s="67" t="str">
        <f t="array" aca="1" ref="H1000" ca="1">IF($I$1&lt;&gt;"y", "", IFERROR(INDEX(countrylistsize,MATCH(SMALL(NOT(countrylistsize="")*IF(ISNUMBER(countrylistsize),COUNTIF(countrylistsize,"&lt;="&amp;countrylistsize),COUNTIF(countrylistsize,"&lt;="&amp;countrylistsize)+SUM(ISNUMBER(countrylistsize))),ROWS(F$3:F1000)+SUM(ISBLANK(countrylistsize))),NOT(countrylistsize="")*IF(ISNUMBER(countrylistsize),COUNTIF(countrylistsize,"&lt;="&amp;countrylistsize),COUNTIF(countrylistsize,"&lt;="&amp;countrylistsize)+SUM(ISNUMBER(countrylistsize))),0)), ""))</f>
        <v/>
      </c>
      <c r="I1000" s="70"/>
      <c r="J1000" s="67" t="str">
        <f t="array" aca="1" ref="J1000" ca="1">IF($I$1&lt;&gt;"y", "", IFERROR(INDEX(admin1listsize,MATCH(SMALL(NOT(admin1listsize="")*IF(ISNUMBER(admin1listsize),COUNTIF(admin1listsize,"&lt;="&amp;admin1listsize),COUNTIF(admin1listsize,"&lt;="&amp;admin1listsize)+SUM(ISNUMBER(admin1listsize))),ROWS(D$3:D1000)+SUM(ISBLANK(admin1listsize))),NOT(admin1listsize="")*IF(ISNUMBER(admin1listsize),COUNTIF(admin1listsize,"&lt;="&amp;admin1listsize),COUNTIF(admin1listsize,"&lt;="&amp;admin1listsize)+SUM(ISNUMBER(admin1listsize))),0)), ""))</f>
        <v/>
      </c>
      <c r="K1000" s="71"/>
    </row>
    <row r="1001" spans="1:11" s="1" customFormat="1" x14ac:dyDescent="0.25">
      <c r="A1001" s="93" t="str">
        <f>IF($I$1&lt;&gt;"y", "", IF(ISBLANK(DATA!D1002),"",IF(ISBLANK(DATA!K1002),"NO DATA",DATA!K1002)))</f>
        <v/>
      </c>
      <c r="B1001" s="93" t="str">
        <f>IF($I$1&lt;&gt;"y", "",IF(ISBLANK(DATA!D1002),"", IF(ISBLANK(DATA!L1002),"NO DATA",DATA!L1002)))</f>
        <v/>
      </c>
      <c r="C1001" s="93" t="str">
        <f t="shared" si="47"/>
        <v/>
      </c>
      <c r="D1001" s="93" t="str">
        <f>IF($I$1&lt;&gt;"y", "", IF(C1002="", "", IFERROR(LOOKUP(2,1/(COUNTIF($D$2:D1000,mergednames)=0),mergednames), "")))</f>
        <v/>
      </c>
      <c r="E1001" s="93" t="str">
        <f t="shared" si="46"/>
        <v/>
      </c>
      <c r="F1001" s="93" t="str">
        <f>IF($I$1&lt;&gt;"y", "", IF(A1002="", "", IFERROR(LOOKUP(2,1/(COUNTIF($F$2:F1000,get_country)=0),get_country), "")))</f>
        <v/>
      </c>
      <c r="G1001" s="93" t="str">
        <f t="shared" si="45"/>
        <v/>
      </c>
      <c r="H1001" s="67" t="str">
        <f t="array" aca="1" ref="H1001" ca="1">IF($I$1&lt;&gt;"y", "", IFERROR(INDEX(countrylistsize,MATCH(SMALL(NOT(countrylistsize="")*IF(ISNUMBER(countrylistsize),COUNTIF(countrylistsize,"&lt;="&amp;countrylistsize),COUNTIF(countrylistsize,"&lt;="&amp;countrylistsize)+SUM(ISNUMBER(countrylistsize))),ROWS(F$3:F1001)+SUM(ISBLANK(countrylistsize))),NOT(countrylistsize="")*IF(ISNUMBER(countrylistsize),COUNTIF(countrylistsize,"&lt;="&amp;countrylistsize),COUNTIF(countrylistsize,"&lt;="&amp;countrylistsize)+SUM(ISNUMBER(countrylistsize))),0)), ""))</f>
        <v/>
      </c>
      <c r="I1001" s="70"/>
      <c r="J1001" s="67" t="str">
        <f t="array" aca="1" ref="J1001" ca="1">IF($I$1&lt;&gt;"y", "", IFERROR(INDEX(admin1listsize,MATCH(SMALL(NOT(admin1listsize="")*IF(ISNUMBER(admin1listsize),COUNTIF(admin1listsize,"&lt;="&amp;admin1listsize),COUNTIF(admin1listsize,"&lt;="&amp;admin1listsize)+SUM(ISNUMBER(admin1listsize))),ROWS(D$3:D1001)+SUM(ISBLANK(admin1listsize))),NOT(admin1listsize="")*IF(ISNUMBER(admin1listsize),COUNTIF(admin1listsize,"&lt;="&amp;admin1listsize),COUNTIF(admin1listsize,"&lt;="&amp;admin1listsize)+SUM(ISNUMBER(admin1listsize))),0)), ""))</f>
        <v/>
      </c>
      <c r="K1001" s="71"/>
    </row>
    <row r="1002" spans="1:11" s="1" customFormat="1" x14ac:dyDescent="0.25">
      <c r="A1002" s="93" t="str">
        <f>IF($I$1&lt;&gt;"y", "", IF(ISBLANK(DATA!D1003),"",IF(ISBLANK(DATA!K1003),"NO DATA",DATA!K1003)))</f>
        <v/>
      </c>
      <c r="B1002" s="93" t="str">
        <f>IF($I$1&lt;&gt;"y", "",IF(ISBLANK(DATA!D1003),"", IF(ISBLANK(DATA!L1003),"NO DATA",DATA!L1003)))</f>
        <v/>
      </c>
      <c r="C1002" s="93" t="str">
        <f t="shared" si="47"/>
        <v/>
      </c>
      <c r="D1002" s="93" t="str">
        <f>IF($I$1&lt;&gt;"y", "", IF(C1003="", "", IFERROR(LOOKUP(2,1/(COUNTIF($D$2:D1001,mergednames)=0),mergednames), "")))</f>
        <v/>
      </c>
      <c r="E1002" s="93" t="str">
        <f t="shared" si="46"/>
        <v/>
      </c>
      <c r="F1002" s="93" t="str">
        <f>IF($I$1&lt;&gt;"y", "", IF(A1003="", "", IFERROR(LOOKUP(2,1/(COUNTIF($F$2:F1001,get_country)=0),get_country), "")))</f>
        <v/>
      </c>
      <c r="G1002" s="93" t="str">
        <f t="shared" si="45"/>
        <v/>
      </c>
      <c r="H1002" s="67" t="str">
        <f t="array" aca="1" ref="H1002" ca="1">IF($I$1&lt;&gt;"y", "", IFERROR(INDEX(countrylistsize,MATCH(SMALL(NOT(countrylistsize="")*IF(ISNUMBER(countrylistsize),COUNTIF(countrylistsize,"&lt;="&amp;countrylistsize),COUNTIF(countrylistsize,"&lt;="&amp;countrylistsize)+SUM(ISNUMBER(countrylistsize))),ROWS(F$3:F1002)+SUM(ISBLANK(countrylistsize))),NOT(countrylistsize="")*IF(ISNUMBER(countrylistsize),COUNTIF(countrylistsize,"&lt;="&amp;countrylistsize),COUNTIF(countrylistsize,"&lt;="&amp;countrylistsize)+SUM(ISNUMBER(countrylistsize))),0)), ""))</f>
        <v/>
      </c>
      <c r="I1002" s="70"/>
      <c r="J1002" s="67" t="str">
        <f t="array" aca="1" ref="J1002" ca="1">IF($I$1&lt;&gt;"y", "", IFERROR(INDEX(admin1listsize,MATCH(SMALL(NOT(admin1listsize="")*IF(ISNUMBER(admin1listsize),COUNTIF(admin1listsize,"&lt;="&amp;admin1listsize),COUNTIF(admin1listsize,"&lt;="&amp;admin1listsize)+SUM(ISNUMBER(admin1listsize))),ROWS(D$3:D1002)+SUM(ISBLANK(admin1listsize))),NOT(admin1listsize="")*IF(ISNUMBER(admin1listsize),COUNTIF(admin1listsize,"&lt;="&amp;admin1listsize),COUNTIF(admin1listsize,"&lt;="&amp;admin1listsize)+SUM(ISNUMBER(admin1listsize))),0)), ""))</f>
        <v/>
      </c>
      <c r="K1002" s="71"/>
    </row>
    <row r="1003" spans="1:11" s="1" customFormat="1" x14ac:dyDescent="0.25">
      <c r="A1003" s="93" t="str">
        <f>IF($I$1&lt;&gt;"y", "", IF(ISBLANK(DATA!D1004),"",IF(ISBLANK(DATA!K1004),"NO DATA",DATA!K1004)))</f>
        <v/>
      </c>
      <c r="B1003" s="93" t="str">
        <f>IF($I$1&lt;&gt;"y", "",IF(ISBLANK(DATA!D1004),"", IF(ISBLANK(DATA!L1004),"NO DATA",DATA!L1004)))</f>
        <v/>
      </c>
      <c r="C1003" s="93" t="str">
        <f t="shared" si="47"/>
        <v/>
      </c>
      <c r="D1003" s="93" t="str">
        <f>IF($I$1&lt;&gt;"y", "", IF(C1004="", "", IFERROR(LOOKUP(2,1/(COUNTIF($D$2:D1002,mergednames)=0),mergednames), "")))</f>
        <v/>
      </c>
      <c r="E1003" s="93" t="str">
        <f t="shared" si="46"/>
        <v/>
      </c>
      <c r="F1003" s="93" t="str">
        <f>IF($I$1&lt;&gt;"y", "", IF(A1004="", "", IFERROR(LOOKUP(2,1/(COUNTIF($F$2:F1002,get_country)=0),get_country), "")))</f>
        <v/>
      </c>
      <c r="G1003" s="93" t="str">
        <f t="shared" si="45"/>
        <v/>
      </c>
      <c r="H1003" s="67" t="str">
        <f t="array" aca="1" ref="H1003" ca="1">IF($I$1&lt;&gt;"y", "", IFERROR(INDEX(countrylistsize,MATCH(SMALL(NOT(countrylistsize="")*IF(ISNUMBER(countrylistsize),COUNTIF(countrylistsize,"&lt;="&amp;countrylistsize),COUNTIF(countrylistsize,"&lt;="&amp;countrylistsize)+SUM(ISNUMBER(countrylistsize))),ROWS(F$3:F1003)+SUM(ISBLANK(countrylistsize))),NOT(countrylistsize="")*IF(ISNUMBER(countrylistsize),COUNTIF(countrylistsize,"&lt;="&amp;countrylistsize),COUNTIF(countrylistsize,"&lt;="&amp;countrylistsize)+SUM(ISNUMBER(countrylistsize))),0)), ""))</f>
        <v/>
      </c>
      <c r="I1003" s="70"/>
      <c r="J1003" s="67" t="str">
        <f t="array" aca="1" ref="J1003" ca="1">IF($I$1&lt;&gt;"y", "", IFERROR(INDEX(admin1listsize,MATCH(SMALL(NOT(admin1listsize="")*IF(ISNUMBER(admin1listsize),COUNTIF(admin1listsize,"&lt;="&amp;admin1listsize),COUNTIF(admin1listsize,"&lt;="&amp;admin1listsize)+SUM(ISNUMBER(admin1listsize))),ROWS(D$3:D1003)+SUM(ISBLANK(admin1listsize))),NOT(admin1listsize="")*IF(ISNUMBER(admin1listsize),COUNTIF(admin1listsize,"&lt;="&amp;admin1listsize),COUNTIF(admin1listsize,"&lt;="&amp;admin1listsize)+SUM(ISNUMBER(admin1listsize))),0)), ""))</f>
        <v/>
      </c>
      <c r="K1003" s="71"/>
    </row>
    <row r="1004" spans="1:11" s="1" customFormat="1" x14ac:dyDescent="0.25">
      <c r="A1004" s="93" t="str">
        <f>IF($I$1&lt;&gt;"y", "", IF(ISBLANK(DATA!D1005),"",IF(ISBLANK(DATA!K1005),"NO DATA",DATA!K1005)))</f>
        <v/>
      </c>
      <c r="B1004" s="93" t="str">
        <f>IF($I$1&lt;&gt;"y", "",IF(ISBLANK(DATA!D1005),"", IF(ISBLANK(DATA!L1005),"NO DATA",DATA!L1005)))</f>
        <v/>
      </c>
      <c r="C1004" s="93" t="str">
        <f t="shared" si="47"/>
        <v/>
      </c>
      <c r="D1004" s="93" t="str">
        <f>IF($I$1&lt;&gt;"y", "", IF(C1005="", "", IFERROR(LOOKUP(2,1/(COUNTIF($D$2:D1003,mergednames)=0),mergednames), "")))</f>
        <v/>
      </c>
      <c r="E1004" s="93" t="str">
        <f t="shared" si="46"/>
        <v/>
      </c>
      <c r="F1004" s="93" t="str">
        <f>IF($I$1&lt;&gt;"y", "", IF(A1005="", "", IFERROR(LOOKUP(2,1/(COUNTIF($F$2:F1003,get_country)=0),get_country), "")))</f>
        <v/>
      </c>
      <c r="G1004" s="93" t="str">
        <f t="shared" si="45"/>
        <v/>
      </c>
      <c r="H1004" s="67" t="str">
        <f t="array" aca="1" ref="H1004" ca="1">IF($I$1&lt;&gt;"y", "", IFERROR(INDEX(countrylistsize,MATCH(SMALL(NOT(countrylistsize="")*IF(ISNUMBER(countrylistsize),COUNTIF(countrylistsize,"&lt;="&amp;countrylistsize),COUNTIF(countrylistsize,"&lt;="&amp;countrylistsize)+SUM(ISNUMBER(countrylistsize))),ROWS(F$3:F1004)+SUM(ISBLANK(countrylistsize))),NOT(countrylistsize="")*IF(ISNUMBER(countrylistsize),COUNTIF(countrylistsize,"&lt;="&amp;countrylistsize),COUNTIF(countrylistsize,"&lt;="&amp;countrylistsize)+SUM(ISNUMBER(countrylistsize))),0)), ""))</f>
        <v/>
      </c>
      <c r="I1004" s="70"/>
      <c r="J1004" s="67" t="str">
        <f t="array" aca="1" ref="J1004" ca="1">IF($I$1&lt;&gt;"y", "", IFERROR(INDEX(admin1listsize,MATCH(SMALL(NOT(admin1listsize="")*IF(ISNUMBER(admin1listsize),COUNTIF(admin1listsize,"&lt;="&amp;admin1listsize),COUNTIF(admin1listsize,"&lt;="&amp;admin1listsize)+SUM(ISNUMBER(admin1listsize))),ROWS(D$3:D1004)+SUM(ISBLANK(admin1listsize))),NOT(admin1listsize="")*IF(ISNUMBER(admin1listsize),COUNTIF(admin1listsize,"&lt;="&amp;admin1listsize),COUNTIF(admin1listsize,"&lt;="&amp;admin1listsize)+SUM(ISNUMBER(admin1listsize))),0)), ""))</f>
        <v/>
      </c>
      <c r="K1004" s="71"/>
    </row>
    <row r="1005" spans="1:11" s="1" customFormat="1" x14ac:dyDescent="0.25">
      <c r="A1005" s="93" t="str">
        <f>IF($I$1&lt;&gt;"y", "", IF(ISBLANK(DATA!D1006),"",IF(ISBLANK(DATA!K1006),"NO DATA",DATA!K1006)))</f>
        <v/>
      </c>
      <c r="B1005" s="93" t="str">
        <f>IF($I$1&lt;&gt;"y", "",IF(ISBLANK(DATA!D1006),"", IF(ISBLANK(DATA!L1006),"NO DATA",DATA!L1006)))</f>
        <v/>
      </c>
      <c r="C1005" s="93" t="str">
        <f t="shared" si="47"/>
        <v/>
      </c>
      <c r="D1005" s="93" t="str">
        <f>IF($I$1&lt;&gt;"y", "", IF(C1006="", "", IFERROR(LOOKUP(2,1/(COUNTIF($D$2:D1004,mergednames)=0),mergednames), "")))</f>
        <v/>
      </c>
      <c r="E1005" s="93" t="str">
        <f t="shared" si="46"/>
        <v/>
      </c>
      <c r="F1005" s="93" t="str">
        <f>IF($I$1&lt;&gt;"y", "", IF(A1006="", "", IFERROR(LOOKUP(2,1/(COUNTIF($F$2:F1004,get_country)=0),get_country), "")))</f>
        <v/>
      </c>
      <c r="G1005" s="93" t="str">
        <f t="shared" si="45"/>
        <v/>
      </c>
      <c r="H1005" s="67" t="str">
        <f t="array" aca="1" ref="H1005" ca="1">IF($I$1&lt;&gt;"y", "", IFERROR(INDEX(countrylistsize,MATCH(SMALL(NOT(countrylistsize="")*IF(ISNUMBER(countrylistsize),COUNTIF(countrylistsize,"&lt;="&amp;countrylistsize),COUNTIF(countrylistsize,"&lt;="&amp;countrylistsize)+SUM(ISNUMBER(countrylistsize))),ROWS(F$3:F1005)+SUM(ISBLANK(countrylistsize))),NOT(countrylistsize="")*IF(ISNUMBER(countrylistsize),COUNTIF(countrylistsize,"&lt;="&amp;countrylistsize),COUNTIF(countrylistsize,"&lt;="&amp;countrylistsize)+SUM(ISNUMBER(countrylistsize))),0)), ""))</f>
        <v/>
      </c>
      <c r="I1005" s="70"/>
      <c r="J1005" s="67" t="str">
        <f t="array" aca="1" ref="J1005" ca="1">IF($I$1&lt;&gt;"y", "", IFERROR(INDEX(admin1listsize,MATCH(SMALL(NOT(admin1listsize="")*IF(ISNUMBER(admin1listsize),COUNTIF(admin1listsize,"&lt;="&amp;admin1listsize),COUNTIF(admin1listsize,"&lt;="&amp;admin1listsize)+SUM(ISNUMBER(admin1listsize))),ROWS(D$3:D1005)+SUM(ISBLANK(admin1listsize))),NOT(admin1listsize="")*IF(ISNUMBER(admin1listsize),COUNTIF(admin1listsize,"&lt;="&amp;admin1listsize),COUNTIF(admin1listsize,"&lt;="&amp;admin1listsize)+SUM(ISNUMBER(admin1listsize))),0)), ""))</f>
        <v/>
      </c>
      <c r="K1005" s="71"/>
    </row>
    <row r="1006" spans="1:11" s="1" customFormat="1" x14ac:dyDescent="0.25">
      <c r="A1006" s="93" t="str">
        <f>IF($I$1&lt;&gt;"y", "", IF(ISBLANK(DATA!D1007),"",IF(ISBLANK(DATA!K1007),"NO DATA",DATA!K1007)))</f>
        <v/>
      </c>
      <c r="B1006" s="93" t="str">
        <f>IF($I$1&lt;&gt;"y", "",IF(ISBLANK(DATA!D1007),"", IF(ISBLANK(DATA!L1007),"NO DATA",DATA!L1007)))</f>
        <v/>
      </c>
      <c r="C1006" s="93" t="str">
        <f t="shared" si="47"/>
        <v/>
      </c>
      <c r="D1006" s="93" t="str">
        <f>IF($I$1&lt;&gt;"y", "", IF(C1007="", "", IFERROR(LOOKUP(2,1/(COUNTIF($D$2:D1005,mergednames)=0),mergednames), "")))</f>
        <v/>
      </c>
      <c r="E1006" s="93" t="str">
        <f t="shared" si="46"/>
        <v/>
      </c>
      <c r="F1006" s="93" t="str">
        <f>IF($I$1&lt;&gt;"y", "", IF(A1007="", "", IFERROR(LOOKUP(2,1/(COUNTIF($F$2:F1005,get_country)=0),get_country), "")))</f>
        <v/>
      </c>
      <c r="G1006" s="93" t="str">
        <f t="shared" si="45"/>
        <v/>
      </c>
      <c r="H1006" s="67" t="str">
        <f t="array" aca="1" ref="H1006" ca="1">IF($I$1&lt;&gt;"y", "", IFERROR(INDEX(countrylistsize,MATCH(SMALL(NOT(countrylistsize="")*IF(ISNUMBER(countrylistsize),COUNTIF(countrylistsize,"&lt;="&amp;countrylistsize),COUNTIF(countrylistsize,"&lt;="&amp;countrylistsize)+SUM(ISNUMBER(countrylistsize))),ROWS(F$3:F1006)+SUM(ISBLANK(countrylistsize))),NOT(countrylistsize="")*IF(ISNUMBER(countrylistsize),COUNTIF(countrylistsize,"&lt;="&amp;countrylistsize),COUNTIF(countrylistsize,"&lt;="&amp;countrylistsize)+SUM(ISNUMBER(countrylistsize))),0)), ""))</f>
        <v/>
      </c>
      <c r="I1006" s="70"/>
      <c r="J1006" s="67" t="str">
        <f t="array" aca="1" ref="J1006" ca="1">IF($I$1&lt;&gt;"y", "", IFERROR(INDEX(admin1listsize,MATCH(SMALL(NOT(admin1listsize="")*IF(ISNUMBER(admin1listsize),COUNTIF(admin1listsize,"&lt;="&amp;admin1listsize),COUNTIF(admin1listsize,"&lt;="&amp;admin1listsize)+SUM(ISNUMBER(admin1listsize))),ROWS(D$3:D1006)+SUM(ISBLANK(admin1listsize))),NOT(admin1listsize="")*IF(ISNUMBER(admin1listsize),COUNTIF(admin1listsize,"&lt;="&amp;admin1listsize),COUNTIF(admin1listsize,"&lt;="&amp;admin1listsize)+SUM(ISNUMBER(admin1listsize))),0)), ""))</f>
        <v/>
      </c>
      <c r="K1006" s="71"/>
    </row>
    <row r="1007" spans="1:11" s="1" customFormat="1" x14ac:dyDescent="0.25">
      <c r="A1007" s="93" t="str">
        <f>IF($I$1&lt;&gt;"y", "", IF(ISBLANK(DATA!D1008),"",IF(ISBLANK(DATA!K1008),"NO DATA",DATA!K1008)))</f>
        <v/>
      </c>
      <c r="B1007" s="93" t="str">
        <f>IF($I$1&lt;&gt;"y", "",IF(ISBLANK(DATA!D1008),"", IF(ISBLANK(DATA!L1008),"NO DATA",DATA!L1008)))</f>
        <v/>
      </c>
      <c r="C1007" s="93" t="str">
        <f t="shared" si="47"/>
        <v/>
      </c>
      <c r="D1007" s="93" t="str">
        <f>IF($I$1&lt;&gt;"y", "", IF(C1008="", "", IFERROR(LOOKUP(2,1/(COUNTIF($D$2:D1006,mergednames)=0),mergednames), "")))</f>
        <v/>
      </c>
      <c r="E1007" s="93" t="str">
        <f t="shared" si="46"/>
        <v/>
      </c>
      <c r="F1007" s="93" t="str">
        <f>IF($I$1&lt;&gt;"y", "", IF(A1008="", "", IFERROR(LOOKUP(2,1/(COUNTIF($F$2:F1006,get_country)=0),get_country), "")))</f>
        <v/>
      </c>
      <c r="G1007" s="93" t="str">
        <f t="shared" si="45"/>
        <v/>
      </c>
      <c r="H1007" s="67" t="str">
        <f t="array" aca="1" ref="H1007" ca="1">IF($I$1&lt;&gt;"y", "", IFERROR(INDEX(countrylistsize,MATCH(SMALL(NOT(countrylistsize="")*IF(ISNUMBER(countrylistsize),COUNTIF(countrylistsize,"&lt;="&amp;countrylistsize),COUNTIF(countrylistsize,"&lt;="&amp;countrylistsize)+SUM(ISNUMBER(countrylistsize))),ROWS(F$3:F1007)+SUM(ISBLANK(countrylistsize))),NOT(countrylistsize="")*IF(ISNUMBER(countrylistsize),COUNTIF(countrylistsize,"&lt;="&amp;countrylistsize),COUNTIF(countrylistsize,"&lt;="&amp;countrylistsize)+SUM(ISNUMBER(countrylistsize))),0)), ""))</f>
        <v/>
      </c>
      <c r="I1007" s="70"/>
      <c r="J1007" s="67" t="str">
        <f t="array" aca="1" ref="J1007" ca="1">IF($I$1&lt;&gt;"y", "", IFERROR(INDEX(admin1listsize,MATCH(SMALL(NOT(admin1listsize="")*IF(ISNUMBER(admin1listsize),COUNTIF(admin1listsize,"&lt;="&amp;admin1listsize),COUNTIF(admin1listsize,"&lt;="&amp;admin1listsize)+SUM(ISNUMBER(admin1listsize))),ROWS(D$3:D1007)+SUM(ISBLANK(admin1listsize))),NOT(admin1listsize="")*IF(ISNUMBER(admin1listsize),COUNTIF(admin1listsize,"&lt;="&amp;admin1listsize),COUNTIF(admin1listsize,"&lt;="&amp;admin1listsize)+SUM(ISNUMBER(admin1listsize))),0)), ""))</f>
        <v/>
      </c>
      <c r="K1007" s="71"/>
    </row>
    <row r="1008" spans="1:11" s="1" customFormat="1" x14ac:dyDescent="0.25">
      <c r="A1008" s="93" t="str">
        <f>IF($I$1&lt;&gt;"y", "", IF(ISBLANK(DATA!D1009),"",IF(ISBLANK(DATA!K1009),"NO DATA",DATA!K1009)))</f>
        <v/>
      </c>
      <c r="B1008" s="93" t="str">
        <f>IF($I$1&lt;&gt;"y", "",IF(ISBLANK(DATA!D1009),"", IF(ISBLANK(DATA!L1009),"NO DATA",DATA!L1009)))</f>
        <v/>
      </c>
      <c r="C1008" s="93" t="str">
        <f t="shared" si="47"/>
        <v/>
      </c>
      <c r="D1008" s="93" t="str">
        <f>IF($I$1&lt;&gt;"y", "", IF(C1009="", "", IFERROR(LOOKUP(2,1/(COUNTIF($D$2:D1007,mergednames)=0),mergednames), "")))</f>
        <v/>
      </c>
      <c r="E1008" s="93" t="str">
        <f t="shared" si="46"/>
        <v/>
      </c>
      <c r="F1008" s="93" t="str">
        <f>IF($I$1&lt;&gt;"y", "", IF(A1009="", "", IFERROR(LOOKUP(2,1/(COUNTIF($F$2:F1007,get_country)=0),get_country), "")))</f>
        <v/>
      </c>
      <c r="G1008" s="93" t="str">
        <f t="shared" si="45"/>
        <v/>
      </c>
      <c r="H1008" s="67" t="str">
        <f t="array" aca="1" ref="H1008" ca="1">IF($I$1&lt;&gt;"y", "", IFERROR(INDEX(countrylistsize,MATCH(SMALL(NOT(countrylistsize="")*IF(ISNUMBER(countrylistsize),COUNTIF(countrylistsize,"&lt;="&amp;countrylistsize),COUNTIF(countrylistsize,"&lt;="&amp;countrylistsize)+SUM(ISNUMBER(countrylistsize))),ROWS(F$3:F1008)+SUM(ISBLANK(countrylistsize))),NOT(countrylistsize="")*IF(ISNUMBER(countrylistsize),COUNTIF(countrylistsize,"&lt;="&amp;countrylistsize),COUNTIF(countrylistsize,"&lt;="&amp;countrylistsize)+SUM(ISNUMBER(countrylistsize))),0)), ""))</f>
        <v/>
      </c>
      <c r="I1008" s="70"/>
      <c r="J1008" s="67" t="str">
        <f t="array" aca="1" ref="J1008" ca="1">IF($I$1&lt;&gt;"y", "", IFERROR(INDEX(admin1listsize,MATCH(SMALL(NOT(admin1listsize="")*IF(ISNUMBER(admin1listsize),COUNTIF(admin1listsize,"&lt;="&amp;admin1listsize),COUNTIF(admin1listsize,"&lt;="&amp;admin1listsize)+SUM(ISNUMBER(admin1listsize))),ROWS(D$3:D1008)+SUM(ISBLANK(admin1listsize))),NOT(admin1listsize="")*IF(ISNUMBER(admin1listsize),COUNTIF(admin1listsize,"&lt;="&amp;admin1listsize),COUNTIF(admin1listsize,"&lt;="&amp;admin1listsize)+SUM(ISNUMBER(admin1listsize))),0)), ""))</f>
        <v/>
      </c>
      <c r="K1008" s="71"/>
    </row>
    <row r="1009" spans="1:11" s="1" customFormat="1" x14ac:dyDescent="0.25">
      <c r="A1009" s="93" t="str">
        <f>IF($I$1&lt;&gt;"y", "", IF(ISBLANK(DATA!D1010),"",IF(ISBLANK(DATA!K1010),"NO DATA",DATA!K1010)))</f>
        <v/>
      </c>
      <c r="B1009" s="93" t="str">
        <f>IF($I$1&lt;&gt;"y", "",IF(ISBLANK(DATA!D1010),"", IF(ISBLANK(DATA!L1010),"NO DATA",DATA!L1010)))</f>
        <v/>
      </c>
      <c r="C1009" s="93" t="str">
        <f t="shared" si="47"/>
        <v/>
      </c>
      <c r="D1009" s="93" t="str">
        <f>IF($I$1&lt;&gt;"y", "", IF(C1010="", "", IFERROR(LOOKUP(2,1/(COUNTIF($D$2:D1008,mergednames)=0),mergednames), "")))</f>
        <v/>
      </c>
      <c r="E1009" s="93" t="str">
        <f t="shared" si="46"/>
        <v/>
      </c>
      <c r="F1009" s="93" t="str">
        <f>IF($I$1&lt;&gt;"y", "", IF(A1010="", "", IFERROR(LOOKUP(2,1/(COUNTIF($F$2:F1008,get_country)=0),get_country), "")))</f>
        <v/>
      </c>
      <c r="G1009" s="93" t="str">
        <f t="shared" si="45"/>
        <v/>
      </c>
      <c r="H1009" s="67" t="str">
        <f t="array" aca="1" ref="H1009" ca="1">IF($I$1&lt;&gt;"y", "", IFERROR(INDEX(countrylistsize,MATCH(SMALL(NOT(countrylistsize="")*IF(ISNUMBER(countrylistsize),COUNTIF(countrylistsize,"&lt;="&amp;countrylistsize),COUNTIF(countrylistsize,"&lt;="&amp;countrylistsize)+SUM(ISNUMBER(countrylistsize))),ROWS(F$3:F1009)+SUM(ISBLANK(countrylistsize))),NOT(countrylistsize="")*IF(ISNUMBER(countrylistsize),COUNTIF(countrylistsize,"&lt;="&amp;countrylistsize),COUNTIF(countrylistsize,"&lt;="&amp;countrylistsize)+SUM(ISNUMBER(countrylistsize))),0)), ""))</f>
        <v/>
      </c>
      <c r="I1009" s="70"/>
      <c r="J1009" s="67" t="str">
        <f t="array" aca="1" ref="J1009" ca="1">IF($I$1&lt;&gt;"y", "", IFERROR(INDEX(admin1listsize,MATCH(SMALL(NOT(admin1listsize="")*IF(ISNUMBER(admin1listsize),COUNTIF(admin1listsize,"&lt;="&amp;admin1listsize),COUNTIF(admin1listsize,"&lt;="&amp;admin1listsize)+SUM(ISNUMBER(admin1listsize))),ROWS(D$3:D1009)+SUM(ISBLANK(admin1listsize))),NOT(admin1listsize="")*IF(ISNUMBER(admin1listsize),COUNTIF(admin1listsize,"&lt;="&amp;admin1listsize),COUNTIF(admin1listsize,"&lt;="&amp;admin1listsize)+SUM(ISNUMBER(admin1listsize))),0)), ""))</f>
        <v/>
      </c>
      <c r="K1009" s="71"/>
    </row>
    <row r="1010" spans="1:11" s="1" customFormat="1" x14ac:dyDescent="0.25">
      <c r="A1010" s="93" t="str">
        <f>IF($I$1&lt;&gt;"y", "", IF(ISBLANK(DATA!D1011),"",IF(ISBLANK(DATA!K1011),"NO DATA",DATA!K1011)))</f>
        <v/>
      </c>
      <c r="B1010" s="93" t="str">
        <f>IF($I$1&lt;&gt;"y", "",IF(ISBLANK(DATA!D1011),"", IF(ISBLANK(DATA!L1011),"NO DATA",DATA!L1011)))</f>
        <v/>
      </c>
      <c r="C1010" s="93" t="str">
        <f t="shared" si="47"/>
        <v/>
      </c>
      <c r="D1010" s="93" t="str">
        <f>IF($I$1&lt;&gt;"y", "", IF(C1011="", "", IFERROR(LOOKUP(2,1/(COUNTIF($D$2:D1009,mergednames)=0),mergednames), "")))</f>
        <v/>
      </c>
      <c r="E1010" s="93" t="str">
        <f t="shared" si="46"/>
        <v/>
      </c>
      <c r="F1010" s="93" t="str">
        <f>IF($I$1&lt;&gt;"y", "", IF(A1011="", "", IFERROR(LOOKUP(2,1/(COUNTIF($F$2:F1009,get_country)=0),get_country), "")))</f>
        <v/>
      </c>
      <c r="G1010" s="93" t="str">
        <f t="shared" si="45"/>
        <v/>
      </c>
      <c r="H1010" s="67" t="str">
        <f t="array" aca="1" ref="H1010" ca="1">IF($I$1&lt;&gt;"y", "", IFERROR(INDEX(countrylistsize,MATCH(SMALL(NOT(countrylistsize="")*IF(ISNUMBER(countrylistsize),COUNTIF(countrylistsize,"&lt;="&amp;countrylistsize),COUNTIF(countrylistsize,"&lt;="&amp;countrylistsize)+SUM(ISNUMBER(countrylistsize))),ROWS(F$3:F1010)+SUM(ISBLANK(countrylistsize))),NOT(countrylistsize="")*IF(ISNUMBER(countrylistsize),COUNTIF(countrylistsize,"&lt;="&amp;countrylistsize),COUNTIF(countrylistsize,"&lt;="&amp;countrylistsize)+SUM(ISNUMBER(countrylistsize))),0)), ""))</f>
        <v/>
      </c>
      <c r="I1010" s="70"/>
      <c r="J1010" s="67" t="str">
        <f t="array" aca="1" ref="J1010" ca="1">IF($I$1&lt;&gt;"y", "", IFERROR(INDEX(admin1listsize,MATCH(SMALL(NOT(admin1listsize="")*IF(ISNUMBER(admin1listsize),COUNTIF(admin1listsize,"&lt;="&amp;admin1listsize),COUNTIF(admin1listsize,"&lt;="&amp;admin1listsize)+SUM(ISNUMBER(admin1listsize))),ROWS(D$3:D1010)+SUM(ISBLANK(admin1listsize))),NOT(admin1listsize="")*IF(ISNUMBER(admin1listsize),COUNTIF(admin1listsize,"&lt;="&amp;admin1listsize),COUNTIF(admin1listsize,"&lt;="&amp;admin1listsize)+SUM(ISNUMBER(admin1listsize))),0)), ""))</f>
        <v/>
      </c>
      <c r="K1010" s="71"/>
    </row>
    <row r="1011" spans="1:11" s="1" customFormat="1" x14ac:dyDescent="0.25">
      <c r="A1011" s="93" t="str">
        <f>IF($I$1&lt;&gt;"y", "", IF(ISBLANK(DATA!D1012),"",IF(ISBLANK(DATA!K1012),"NO DATA",DATA!K1012)))</f>
        <v/>
      </c>
      <c r="B1011" s="93" t="str">
        <f>IF($I$1&lt;&gt;"y", "",IF(ISBLANK(DATA!D1012),"", IF(ISBLANK(DATA!L1012),"NO DATA",DATA!L1012)))</f>
        <v/>
      </c>
      <c r="C1011" s="93" t="str">
        <f t="shared" si="47"/>
        <v/>
      </c>
      <c r="D1011" s="93" t="str">
        <f>IF($I$1&lt;&gt;"y", "", IF(C1012="", "", IFERROR(LOOKUP(2,1/(COUNTIF($D$2:D1010,mergednames)=0),mergednames), "")))</f>
        <v/>
      </c>
      <c r="E1011" s="93" t="str">
        <f t="shared" si="46"/>
        <v/>
      </c>
      <c r="F1011" s="93" t="str">
        <f>IF($I$1&lt;&gt;"y", "", IF(A1012="", "", IFERROR(LOOKUP(2,1/(COUNTIF($F$2:F1010,get_country)=0),get_country), "")))</f>
        <v/>
      </c>
      <c r="G1011" s="93" t="str">
        <f t="shared" si="45"/>
        <v/>
      </c>
      <c r="H1011" s="67" t="str">
        <f t="array" aca="1" ref="H1011" ca="1">IF($I$1&lt;&gt;"y", "", IFERROR(INDEX(countrylistsize,MATCH(SMALL(NOT(countrylistsize="")*IF(ISNUMBER(countrylistsize),COUNTIF(countrylistsize,"&lt;="&amp;countrylistsize),COUNTIF(countrylistsize,"&lt;="&amp;countrylistsize)+SUM(ISNUMBER(countrylistsize))),ROWS(F$3:F1011)+SUM(ISBLANK(countrylistsize))),NOT(countrylistsize="")*IF(ISNUMBER(countrylistsize),COUNTIF(countrylistsize,"&lt;="&amp;countrylistsize),COUNTIF(countrylistsize,"&lt;="&amp;countrylistsize)+SUM(ISNUMBER(countrylistsize))),0)), ""))</f>
        <v/>
      </c>
      <c r="I1011" s="70"/>
      <c r="J1011" s="67" t="str">
        <f t="array" aca="1" ref="J1011" ca="1">IF($I$1&lt;&gt;"y", "", IFERROR(INDEX(admin1listsize,MATCH(SMALL(NOT(admin1listsize="")*IF(ISNUMBER(admin1listsize),COUNTIF(admin1listsize,"&lt;="&amp;admin1listsize),COUNTIF(admin1listsize,"&lt;="&amp;admin1listsize)+SUM(ISNUMBER(admin1listsize))),ROWS(D$3:D1011)+SUM(ISBLANK(admin1listsize))),NOT(admin1listsize="")*IF(ISNUMBER(admin1listsize),COUNTIF(admin1listsize,"&lt;="&amp;admin1listsize),COUNTIF(admin1listsize,"&lt;="&amp;admin1listsize)+SUM(ISNUMBER(admin1listsize))),0)), ""))</f>
        <v/>
      </c>
      <c r="K1011" s="71"/>
    </row>
    <row r="1012" spans="1:11" s="1" customFormat="1" x14ac:dyDescent="0.25">
      <c r="A1012" s="93" t="str">
        <f>IF($I$1&lt;&gt;"y", "", IF(ISBLANK(DATA!D1013),"",IF(ISBLANK(DATA!K1013),"NO DATA",DATA!K1013)))</f>
        <v/>
      </c>
      <c r="B1012" s="93" t="str">
        <f>IF($I$1&lt;&gt;"y", "",IF(ISBLANK(DATA!D1013),"", IF(ISBLANK(DATA!L1013),"NO DATA",DATA!L1013)))</f>
        <v/>
      </c>
      <c r="C1012" s="93" t="str">
        <f t="shared" si="47"/>
        <v/>
      </c>
      <c r="D1012" s="93" t="str">
        <f>IF($I$1&lt;&gt;"y", "", IF(C1013="", "", IFERROR(LOOKUP(2,1/(COUNTIF($D$2:D1011,mergednames)=0),mergednames), "")))</f>
        <v/>
      </c>
      <c r="E1012" s="93" t="str">
        <f t="shared" si="46"/>
        <v/>
      </c>
      <c r="F1012" s="93" t="str">
        <f>IF($I$1&lt;&gt;"y", "", IF(A1013="", "", IFERROR(LOOKUP(2,1/(COUNTIF($F$2:F1011,get_country)=0),get_country), "")))</f>
        <v/>
      </c>
      <c r="G1012" s="93" t="str">
        <f t="shared" si="45"/>
        <v/>
      </c>
      <c r="H1012" s="67" t="str">
        <f t="array" aca="1" ref="H1012" ca="1">IF($I$1&lt;&gt;"y", "", IFERROR(INDEX(countrylistsize,MATCH(SMALL(NOT(countrylistsize="")*IF(ISNUMBER(countrylistsize),COUNTIF(countrylistsize,"&lt;="&amp;countrylistsize),COUNTIF(countrylistsize,"&lt;="&amp;countrylistsize)+SUM(ISNUMBER(countrylistsize))),ROWS(F$3:F1012)+SUM(ISBLANK(countrylistsize))),NOT(countrylistsize="")*IF(ISNUMBER(countrylistsize),COUNTIF(countrylistsize,"&lt;="&amp;countrylistsize),COUNTIF(countrylistsize,"&lt;="&amp;countrylistsize)+SUM(ISNUMBER(countrylistsize))),0)), ""))</f>
        <v/>
      </c>
      <c r="I1012" s="70"/>
      <c r="J1012" s="67" t="str">
        <f t="array" aca="1" ref="J1012" ca="1">IF($I$1&lt;&gt;"y", "", IFERROR(INDEX(admin1listsize,MATCH(SMALL(NOT(admin1listsize="")*IF(ISNUMBER(admin1listsize),COUNTIF(admin1listsize,"&lt;="&amp;admin1listsize),COUNTIF(admin1listsize,"&lt;="&amp;admin1listsize)+SUM(ISNUMBER(admin1listsize))),ROWS(D$3:D1012)+SUM(ISBLANK(admin1listsize))),NOT(admin1listsize="")*IF(ISNUMBER(admin1listsize),COUNTIF(admin1listsize,"&lt;="&amp;admin1listsize),COUNTIF(admin1listsize,"&lt;="&amp;admin1listsize)+SUM(ISNUMBER(admin1listsize))),0)), ""))</f>
        <v/>
      </c>
      <c r="K1012" s="71"/>
    </row>
    <row r="1013" spans="1:11" s="1" customFormat="1" x14ac:dyDescent="0.25">
      <c r="A1013" s="93" t="str">
        <f>IF($I$1&lt;&gt;"y", "", IF(ISBLANK(DATA!D1014),"",IF(ISBLANK(DATA!K1014),"NO DATA",DATA!K1014)))</f>
        <v/>
      </c>
      <c r="B1013" s="93" t="str">
        <f>IF($I$1&lt;&gt;"y", "",IF(ISBLANK(DATA!D1014),"", IF(ISBLANK(DATA!L1014),"NO DATA",DATA!L1014)))</f>
        <v/>
      </c>
      <c r="C1013" s="93" t="str">
        <f t="shared" si="47"/>
        <v/>
      </c>
      <c r="D1013" s="93" t="str">
        <f>IF($I$1&lt;&gt;"y", "", IF(C1014="", "", IFERROR(LOOKUP(2,1/(COUNTIF($D$2:D1012,mergednames)=0),mergednames), "")))</f>
        <v/>
      </c>
      <c r="E1013" s="93" t="str">
        <f t="shared" si="46"/>
        <v/>
      </c>
      <c r="F1013" s="93" t="str">
        <f>IF($I$1&lt;&gt;"y", "", IF(A1014="", "", IFERROR(LOOKUP(2,1/(COUNTIF($F$2:F1012,get_country)=0),get_country), "")))</f>
        <v/>
      </c>
      <c r="G1013" s="93" t="str">
        <f t="shared" si="45"/>
        <v/>
      </c>
      <c r="H1013" s="67" t="str">
        <f t="array" aca="1" ref="H1013" ca="1">IF($I$1&lt;&gt;"y", "", IFERROR(INDEX(countrylistsize,MATCH(SMALL(NOT(countrylistsize="")*IF(ISNUMBER(countrylistsize),COUNTIF(countrylistsize,"&lt;="&amp;countrylistsize),COUNTIF(countrylistsize,"&lt;="&amp;countrylistsize)+SUM(ISNUMBER(countrylistsize))),ROWS(F$3:F1013)+SUM(ISBLANK(countrylistsize))),NOT(countrylistsize="")*IF(ISNUMBER(countrylistsize),COUNTIF(countrylistsize,"&lt;="&amp;countrylistsize),COUNTIF(countrylistsize,"&lt;="&amp;countrylistsize)+SUM(ISNUMBER(countrylistsize))),0)), ""))</f>
        <v/>
      </c>
      <c r="I1013" s="70"/>
      <c r="J1013" s="67" t="str">
        <f t="array" aca="1" ref="J1013" ca="1">IF($I$1&lt;&gt;"y", "", IFERROR(INDEX(admin1listsize,MATCH(SMALL(NOT(admin1listsize="")*IF(ISNUMBER(admin1listsize),COUNTIF(admin1listsize,"&lt;="&amp;admin1listsize),COUNTIF(admin1listsize,"&lt;="&amp;admin1listsize)+SUM(ISNUMBER(admin1listsize))),ROWS(D$3:D1013)+SUM(ISBLANK(admin1listsize))),NOT(admin1listsize="")*IF(ISNUMBER(admin1listsize),COUNTIF(admin1listsize,"&lt;="&amp;admin1listsize),COUNTIF(admin1listsize,"&lt;="&amp;admin1listsize)+SUM(ISNUMBER(admin1listsize))),0)), ""))</f>
        <v/>
      </c>
      <c r="K1013" s="71"/>
    </row>
    <row r="1014" spans="1:11" s="1" customFormat="1" x14ac:dyDescent="0.25">
      <c r="A1014" s="93" t="str">
        <f>IF($I$1&lt;&gt;"y", "", IF(ISBLANK(DATA!D1015),"",IF(ISBLANK(DATA!K1015),"NO DATA",DATA!K1015)))</f>
        <v/>
      </c>
      <c r="B1014" s="93" t="str">
        <f>IF($I$1&lt;&gt;"y", "",IF(ISBLANK(DATA!D1015),"", IF(ISBLANK(DATA!L1015),"NO DATA",DATA!L1015)))</f>
        <v/>
      </c>
      <c r="C1014" s="93" t="str">
        <f t="shared" si="47"/>
        <v/>
      </c>
      <c r="D1014" s="93" t="str">
        <f>IF($I$1&lt;&gt;"y", "", IF(C1015="", "", IFERROR(LOOKUP(2,1/(COUNTIF($D$2:D1013,mergednames)=0),mergednames), "")))</f>
        <v/>
      </c>
      <c r="E1014" s="93" t="str">
        <f t="shared" si="46"/>
        <v/>
      </c>
      <c r="F1014" s="93" t="str">
        <f>IF($I$1&lt;&gt;"y", "", IF(A1015="", "", IFERROR(LOOKUP(2,1/(COUNTIF($F$2:F1013,get_country)=0),get_country), "")))</f>
        <v/>
      </c>
      <c r="G1014" s="93" t="str">
        <f t="shared" si="45"/>
        <v/>
      </c>
      <c r="H1014" s="67" t="str">
        <f t="array" aca="1" ref="H1014" ca="1">IF($I$1&lt;&gt;"y", "", IFERROR(INDEX(countrylistsize,MATCH(SMALL(NOT(countrylistsize="")*IF(ISNUMBER(countrylistsize),COUNTIF(countrylistsize,"&lt;="&amp;countrylistsize),COUNTIF(countrylistsize,"&lt;="&amp;countrylistsize)+SUM(ISNUMBER(countrylistsize))),ROWS(F$3:F1014)+SUM(ISBLANK(countrylistsize))),NOT(countrylistsize="")*IF(ISNUMBER(countrylistsize),COUNTIF(countrylistsize,"&lt;="&amp;countrylistsize),COUNTIF(countrylistsize,"&lt;="&amp;countrylistsize)+SUM(ISNUMBER(countrylistsize))),0)), ""))</f>
        <v/>
      </c>
      <c r="I1014" s="70"/>
      <c r="J1014" s="67" t="str">
        <f t="array" aca="1" ref="J1014" ca="1">IF($I$1&lt;&gt;"y", "", IFERROR(INDEX(admin1listsize,MATCH(SMALL(NOT(admin1listsize="")*IF(ISNUMBER(admin1listsize),COUNTIF(admin1listsize,"&lt;="&amp;admin1listsize),COUNTIF(admin1listsize,"&lt;="&amp;admin1listsize)+SUM(ISNUMBER(admin1listsize))),ROWS(D$3:D1014)+SUM(ISBLANK(admin1listsize))),NOT(admin1listsize="")*IF(ISNUMBER(admin1listsize),COUNTIF(admin1listsize,"&lt;="&amp;admin1listsize),COUNTIF(admin1listsize,"&lt;="&amp;admin1listsize)+SUM(ISNUMBER(admin1listsize))),0)), ""))</f>
        <v/>
      </c>
      <c r="K1014" s="71"/>
    </row>
    <row r="1015" spans="1:11" s="1" customFormat="1" x14ac:dyDescent="0.25">
      <c r="A1015" s="93" t="str">
        <f>IF($I$1&lt;&gt;"y", "", IF(ISBLANK(DATA!D1016),"",IF(ISBLANK(DATA!K1016),"NO DATA",DATA!K1016)))</f>
        <v/>
      </c>
      <c r="B1015" s="93" t="str">
        <f>IF($I$1&lt;&gt;"y", "",IF(ISBLANK(DATA!D1016),"", IF(ISBLANK(DATA!L1016),"NO DATA",DATA!L1016)))</f>
        <v/>
      </c>
      <c r="C1015" s="93" t="str">
        <f t="shared" si="47"/>
        <v/>
      </c>
      <c r="D1015" s="93" t="str">
        <f>IF($I$1&lt;&gt;"y", "", IF(C1016="", "", IFERROR(LOOKUP(2,1/(COUNTIF($D$2:D1014,mergednames)=0),mergednames), "")))</f>
        <v/>
      </c>
      <c r="E1015" s="93" t="str">
        <f t="shared" si="46"/>
        <v/>
      </c>
      <c r="F1015" s="93" t="str">
        <f>IF($I$1&lt;&gt;"y", "", IF(A1016="", "", IFERROR(LOOKUP(2,1/(COUNTIF($F$2:F1014,get_country)=0),get_country), "")))</f>
        <v/>
      </c>
      <c r="G1015" s="93" t="str">
        <f t="shared" si="45"/>
        <v/>
      </c>
      <c r="H1015" s="67" t="str">
        <f t="array" aca="1" ref="H1015" ca="1">IF($I$1&lt;&gt;"y", "", IFERROR(INDEX(countrylistsize,MATCH(SMALL(NOT(countrylistsize="")*IF(ISNUMBER(countrylistsize),COUNTIF(countrylistsize,"&lt;="&amp;countrylistsize),COUNTIF(countrylistsize,"&lt;="&amp;countrylistsize)+SUM(ISNUMBER(countrylistsize))),ROWS(F$3:F1015)+SUM(ISBLANK(countrylistsize))),NOT(countrylistsize="")*IF(ISNUMBER(countrylistsize),COUNTIF(countrylistsize,"&lt;="&amp;countrylistsize),COUNTIF(countrylistsize,"&lt;="&amp;countrylistsize)+SUM(ISNUMBER(countrylistsize))),0)), ""))</f>
        <v/>
      </c>
      <c r="I1015" s="70"/>
      <c r="J1015" s="67" t="str">
        <f t="array" aca="1" ref="J1015" ca="1">IF($I$1&lt;&gt;"y", "", IFERROR(INDEX(admin1listsize,MATCH(SMALL(NOT(admin1listsize="")*IF(ISNUMBER(admin1listsize),COUNTIF(admin1listsize,"&lt;="&amp;admin1listsize),COUNTIF(admin1listsize,"&lt;="&amp;admin1listsize)+SUM(ISNUMBER(admin1listsize))),ROWS(D$3:D1015)+SUM(ISBLANK(admin1listsize))),NOT(admin1listsize="")*IF(ISNUMBER(admin1listsize),COUNTIF(admin1listsize,"&lt;="&amp;admin1listsize),COUNTIF(admin1listsize,"&lt;="&amp;admin1listsize)+SUM(ISNUMBER(admin1listsize))),0)), ""))</f>
        <v/>
      </c>
      <c r="K1015" s="71"/>
    </row>
    <row r="1016" spans="1:11" s="1" customFormat="1" x14ac:dyDescent="0.25">
      <c r="A1016" s="93" t="str">
        <f>IF($I$1&lt;&gt;"y", "", IF(ISBLANK(DATA!D1017),"",IF(ISBLANK(DATA!K1017),"NO DATA",DATA!K1017)))</f>
        <v/>
      </c>
      <c r="B1016" s="93" t="str">
        <f>IF($I$1&lt;&gt;"y", "",IF(ISBLANK(DATA!D1017),"", IF(ISBLANK(DATA!L1017),"NO DATA",DATA!L1017)))</f>
        <v/>
      </c>
      <c r="C1016" s="93" t="str">
        <f t="shared" si="47"/>
        <v/>
      </c>
      <c r="D1016" s="93" t="str">
        <f>IF($I$1&lt;&gt;"y", "", IF(C1017="", "", IFERROR(LOOKUP(2,1/(COUNTIF($D$2:D1015,mergednames)=0),mergednames), "")))</f>
        <v/>
      </c>
      <c r="E1016" s="93" t="str">
        <f t="shared" si="46"/>
        <v/>
      </c>
      <c r="F1016" s="93" t="str">
        <f>IF($I$1&lt;&gt;"y", "", IF(A1017="", "", IFERROR(LOOKUP(2,1/(COUNTIF($F$2:F1015,get_country)=0),get_country), "")))</f>
        <v/>
      </c>
      <c r="G1016" s="93" t="str">
        <f t="shared" si="45"/>
        <v/>
      </c>
      <c r="H1016" s="67" t="str">
        <f t="array" aca="1" ref="H1016" ca="1">IF($I$1&lt;&gt;"y", "", IFERROR(INDEX(countrylistsize,MATCH(SMALL(NOT(countrylistsize="")*IF(ISNUMBER(countrylistsize),COUNTIF(countrylistsize,"&lt;="&amp;countrylistsize),COUNTIF(countrylistsize,"&lt;="&amp;countrylistsize)+SUM(ISNUMBER(countrylistsize))),ROWS(F$3:F1016)+SUM(ISBLANK(countrylistsize))),NOT(countrylistsize="")*IF(ISNUMBER(countrylistsize),COUNTIF(countrylistsize,"&lt;="&amp;countrylistsize),COUNTIF(countrylistsize,"&lt;="&amp;countrylistsize)+SUM(ISNUMBER(countrylistsize))),0)), ""))</f>
        <v/>
      </c>
      <c r="I1016" s="70"/>
      <c r="J1016" s="67" t="str">
        <f t="array" aca="1" ref="J1016" ca="1">IF($I$1&lt;&gt;"y", "", IFERROR(INDEX(admin1listsize,MATCH(SMALL(NOT(admin1listsize="")*IF(ISNUMBER(admin1listsize),COUNTIF(admin1listsize,"&lt;="&amp;admin1listsize),COUNTIF(admin1listsize,"&lt;="&amp;admin1listsize)+SUM(ISNUMBER(admin1listsize))),ROWS(D$3:D1016)+SUM(ISBLANK(admin1listsize))),NOT(admin1listsize="")*IF(ISNUMBER(admin1listsize),COUNTIF(admin1listsize,"&lt;="&amp;admin1listsize),COUNTIF(admin1listsize,"&lt;="&amp;admin1listsize)+SUM(ISNUMBER(admin1listsize))),0)), ""))</f>
        <v/>
      </c>
      <c r="K1016" s="71"/>
    </row>
    <row r="1017" spans="1:11" s="1" customFormat="1" x14ac:dyDescent="0.25">
      <c r="A1017" s="93" t="str">
        <f>IF($I$1&lt;&gt;"y", "", IF(ISBLANK(DATA!D1018),"",IF(ISBLANK(DATA!K1018),"NO DATA",DATA!K1018)))</f>
        <v/>
      </c>
      <c r="B1017" s="93" t="str">
        <f>IF($I$1&lt;&gt;"y", "",IF(ISBLANK(DATA!D1018),"", IF(ISBLANK(DATA!L1018),"NO DATA",DATA!L1018)))</f>
        <v/>
      </c>
      <c r="C1017" s="93" t="str">
        <f t="shared" si="47"/>
        <v/>
      </c>
      <c r="D1017" s="93" t="str">
        <f>IF($I$1&lt;&gt;"y", "", IF(C1018="", "", IFERROR(LOOKUP(2,1/(COUNTIF($D$2:D1016,mergednames)=0),mergednames), "")))</f>
        <v/>
      </c>
      <c r="E1017" s="93" t="str">
        <f t="shared" si="46"/>
        <v/>
      </c>
      <c r="F1017" s="93" t="str">
        <f>IF($I$1&lt;&gt;"y", "", IF(A1018="", "", IFERROR(LOOKUP(2,1/(COUNTIF($F$2:F1016,get_country)=0),get_country), "")))</f>
        <v/>
      </c>
      <c r="G1017" s="93" t="str">
        <f t="shared" si="45"/>
        <v/>
      </c>
      <c r="H1017" s="67" t="str">
        <f t="array" aca="1" ref="H1017" ca="1">IF($I$1&lt;&gt;"y", "", IFERROR(INDEX(countrylistsize,MATCH(SMALL(NOT(countrylistsize="")*IF(ISNUMBER(countrylistsize),COUNTIF(countrylistsize,"&lt;="&amp;countrylistsize),COUNTIF(countrylistsize,"&lt;="&amp;countrylistsize)+SUM(ISNUMBER(countrylistsize))),ROWS(F$3:F1017)+SUM(ISBLANK(countrylistsize))),NOT(countrylistsize="")*IF(ISNUMBER(countrylistsize),COUNTIF(countrylistsize,"&lt;="&amp;countrylistsize),COUNTIF(countrylistsize,"&lt;="&amp;countrylistsize)+SUM(ISNUMBER(countrylistsize))),0)), ""))</f>
        <v/>
      </c>
      <c r="I1017" s="70"/>
      <c r="J1017" s="67" t="str">
        <f t="array" aca="1" ref="J1017" ca="1">IF($I$1&lt;&gt;"y", "", IFERROR(INDEX(admin1listsize,MATCH(SMALL(NOT(admin1listsize="")*IF(ISNUMBER(admin1listsize),COUNTIF(admin1listsize,"&lt;="&amp;admin1listsize),COUNTIF(admin1listsize,"&lt;="&amp;admin1listsize)+SUM(ISNUMBER(admin1listsize))),ROWS(D$3:D1017)+SUM(ISBLANK(admin1listsize))),NOT(admin1listsize="")*IF(ISNUMBER(admin1listsize),COUNTIF(admin1listsize,"&lt;="&amp;admin1listsize),COUNTIF(admin1listsize,"&lt;="&amp;admin1listsize)+SUM(ISNUMBER(admin1listsize))),0)), ""))</f>
        <v/>
      </c>
      <c r="K1017" s="71"/>
    </row>
    <row r="1018" spans="1:11" s="1" customFormat="1" x14ac:dyDescent="0.25">
      <c r="A1018" s="93" t="str">
        <f>IF($I$1&lt;&gt;"y", "", IF(ISBLANK(DATA!D1019),"",IF(ISBLANK(DATA!K1019),"NO DATA",DATA!K1019)))</f>
        <v/>
      </c>
      <c r="B1018" s="93" t="str">
        <f>IF($I$1&lt;&gt;"y", "",IF(ISBLANK(DATA!D1019),"", IF(ISBLANK(DATA!L1019),"NO DATA",DATA!L1019)))</f>
        <v/>
      </c>
      <c r="C1018" s="93" t="str">
        <f t="shared" si="47"/>
        <v/>
      </c>
      <c r="D1018" s="93" t="str">
        <f>IF($I$1&lt;&gt;"y", "", IF(C1019="", "", IFERROR(LOOKUP(2,1/(COUNTIF($D$2:D1017,mergednames)=0),mergednames), "")))</f>
        <v/>
      </c>
      <c r="E1018" s="93" t="str">
        <f t="shared" si="46"/>
        <v/>
      </c>
      <c r="F1018" s="93" t="str">
        <f>IF($I$1&lt;&gt;"y", "", IF(A1019="", "", IFERROR(LOOKUP(2,1/(COUNTIF($F$2:F1017,get_country)=0),get_country), "")))</f>
        <v/>
      </c>
      <c r="G1018" s="93" t="str">
        <f t="shared" si="45"/>
        <v/>
      </c>
      <c r="H1018" s="67" t="str">
        <f t="array" aca="1" ref="H1018" ca="1">IF($I$1&lt;&gt;"y", "", IFERROR(INDEX(countrylistsize,MATCH(SMALL(NOT(countrylistsize="")*IF(ISNUMBER(countrylistsize),COUNTIF(countrylistsize,"&lt;="&amp;countrylistsize),COUNTIF(countrylistsize,"&lt;="&amp;countrylistsize)+SUM(ISNUMBER(countrylistsize))),ROWS(F$3:F1018)+SUM(ISBLANK(countrylistsize))),NOT(countrylistsize="")*IF(ISNUMBER(countrylistsize),COUNTIF(countrylistsize,"&lt;="&amp;countrylistsize),COUNTIF(countrylistsize,"&lt;="&amp;countrylistsize)+SUM(ISNUMBER(countrylistsize))),0)), ""))</f>
        <v/>
      </c>
      <c r="I1018" s="70"/>
      <c r="J1018" s="67" t="str">
        <f t="array" aca="1" ref="J1018" ca="1">IF($I$1&lt;&gt;"y", "", IFERROR(INDEX(admin1listsize,MATCH(SMALL(NOT(admin1listsize="")*IF(ISNUMBER(admin1listsize),COUNTIF(admin1listsize,"&lt;="&amp;admin1listsize),COUNTIF(admin1listsize,"&lt;="&amp;admin1listsize)+SUM(ISNUMBER(admin1listsize))),ROWS(D$3:D1018)+SUM(ISBLANK(admin1listsize))),NOT(admin1listsize="")*IF(ISNUMBER(admin1listsize),COUNTIF(admin1listsize,"&lt;="&amp;admin1listsize),COUNTIF(admin1listsize,"&lt;="&amp;admin1listsize)+SUM(ISNUMBER(admin1listsize))),0)), ""))</f>
        <v/>
      </c>
      <c r="K1018" s="71"/>
    </row>
    <row r="1019" spans="1:11" s="1" customFormat="1" x14ac:dyDescent="0.25">
      <c r="A1019" s="93" t="str">
        <f>IF($I$1&lt;&gt;"y", "", IF(ISBLANK(DATA!D1020),"",IF(ISBLANK(DATA!K1020),"NO DATA",DATA!K1020)))</f>
        <v/>
      </c>
      <c r="B1019" s="93" t="str">
        <f>IF($I$1&lt;&gt;"y", "",IF(ISBLANK(DATA!D1020),"", IF(ISBLANK(DATA!L1020),"NO DATA",DATA!L1020)))</f>
        <v/>
      </c>
      <c r="C1019" s="93" t="str">
        <f t="shared" si="47"/>
        <v/>
      </c>
      <c r="D1019" s="93" t="str">
        <f>IF($I$1&lt;&gt;"y", "", IF(C1020="", "", IFERROR(LOOKUP(2,1/(COUNTIF($D$2:D1018,mergednames)=0),mergednames), "")))</f>
        <v/>
      </c>
      <c r="E1019" s="93" t="str">
        <f t="shared" si="46"/>
        <v/>
      </c>
      <c r="F1019" s="93" t="str">
        <f>IF($I$1&lt;&gt;"y", "", IF(A1020="", "", IFERROR(LOOKUP(2,1/(COUNTIF($F$2:F1018,get_country)=0),get_country), "")))</f>
        <v/>
      </c>
      <c r="G1019" s="93" t="str">
        <f t="shared" si="45"/>
        <v/>
      </c>
      <c r="H1019" s="67" t="str">
        <f t="array" aca="1" ref="H1019" ca="1">IF($I$1&lt;&gt;"y", "", IFERROR(INDEX(countrylistsize,MATCH(SMALL(NOT(countrylistsize="")*IF(ISNUMBER(countrylistsize),COUNTIF(countrylistsize,"&lt;="&amp;countrylistsize),COUNTIF(countrylistsize,"&lt;="&amp;countrylistsize)+SUM(ISNUMBER(countrylistsize))),ROWS(F$3:F1019)+SUM(ISBLANK(countrylistsize))),NOT(countrylistsize="")*IF(ISNUMBER(countrylistsize),COUNTIF(countrylistsize,"&lt;="&amp;countrylistsize),COUNTIF(countrylistsize,"&lt;="&amp;countrylistsize)+SUM(ISNUMBER(countrylistsize))),0)), ""))</f>
        <v/>
      </c>
      <c r="I1019" s="70"/>
      <c r="J1019" s="67" t="str">
        <f t="array" aca="1" ref="J1019" ca="1">IF($I$1&lt;&gt;"y", "", IFERROR(INDEX(admin1listsize,MATCH(SMALL(NOT(admin1listsize="")*IF(ISNUMBER(admin1listsize),COUNTIF(admin1listsize,"&lt;="&amp;admin1listsize),COUNTIF(admin1listsize,"&lt;="&amp;admin1listsize)+SUM(ISNUMBER(admin1listsize))),ROWS(D$3:D1019)+SUM(ISBLANK(admin1listsize))),NOT(admin1listsize="")*IF(ISNUMBER(admin1listsize),COUNTIF(admin1listsize,"&lt;="&amp;admin1listsize),COUNTIF(admin1listsize,"&lt;="&amp;admin1listsize)+SUM(ISNUMBER(admin1listsize))),0)), ""))</f>
        <v/>
      </c>
      <c r="K1019" s="71"/>
    </row>
    <row r="1020" spans="1:11" s="1" customFormat="1" x14ac:dyDescent="0.25">
      <c r="A1020" s="93" t="str">
        <f>IF($I$1&lt;&gt;"y", "", IF(ISBLANK(DATA!D1021),"",IF(ISBLANK(DATA!K1021),"NO DATA",DATA!K1021)))</f>
        <v/>
      </c>
      <c r="B1020" s="93" t="str">
        <f>IF($I$1&lt;&gt;"y", "",IF(ISBLANK(DATA!D1021),"", IF(ISBLANK(DATA!L1021),"NO DATA",DATA!L1021)))</f>
        <v/>
      </c>
      <c r="C1020" s="93" t="str">
        <f t="shared" si="47"/>
        <v/>
      </c>
      <c r="D1020" s="93" t="str">
        <f>IF($I$1&lt;&gt;"y", "", IF(C1021="", "", IFERROR(LOOKUP(2,1/(COUNTIF($D$2:D1019,mergednames)=0),mergednames), "")))</f>
        <v/>
      </c>
      <c r="E1020" s="93" t="str">
        <f t="shared" si="46"/>
        <v/>
      </c>
      <c r="F1020" s="93" t="str">
        <f>IF($I$1&lt;&gt;"y", "", IF(A1021="", "", IFERROR(LOOKUP(2,1/(COUNTIF($F$2:F1019,get_country)=0),get_country), "")))</f>
        <v/>
      </c>
      <c r="G1020" s="93" t="str">
        <f t="shared" si="45"/>
        <v/>
      </c>
      <c r="H1020" s="67" t="str">
        <f t="array" aca="1" ref="H1020" ca="1">IF($I$1&lt;&gt;"y", "", IFERROR(INDEX(countrylistsize,MATCH(SMALL(NOT(countrylistsize="")*IF(ISNUMBER(countrylistsize),COUNTIF(countrylistsize,"&lt;="&amp;countrylistsize),COUNTIF(countrylistsize,"&lt;="&amp;countrylistsize)+SUM(ISNUMBER(countrylistsize))),ROWS(F$3:F1020)+SUM(ISBLANK(countrylistsize))),NOT(countrylistsize="")*IF(ISNUMBER(countrylistsize),COUNTIF(countrylistsize,"&lt;="&amp;countrylistsize),COUNTIF(countrylistsize,"&lt;="&amp;countrylistsize)+SUM(ISNUMBER(countrylistsize))),0)), ""))</f>
        <v/>
      </c>
      <c r="I1020" s="70"/>
      <c r="J1020" s="67" t="str">
        <f t="array" aca="1" ref="J1020" ca="1">IF($I$1&lt;&gt;"y", "", IFERROR(INDEX(admin1listsize,MATCH(SMALL(NOT(admin1listsize="")*IF(ISNUMBER(admin1listsize),COUNTIF(admin1listsize,"&lt;="&amp;admin1listsize),COUNTIF(admin1listsize,"&lt;="&amp;admin1listsize)+SUM(ISNUMBER(admin1listsize))),ROWS(D$3:D1020)+SUM(ISBLANK(admin1listsize))),NOT(admin1listsize="")*IF(ISNUMBER(admin1listsize),COUNTIF(admin1listsize,"&lt;="&amp;admin1listsize),COUNTIF(admin1listsize,"&lt;="&amp;admin1listsize)+SUM(ISNUMBER(admin1listsize))),0)), ""))</f>
        <v/>
      </c>
      <c r="K1020" s="71"/>
    </row>
    <row r="1021" spans="1:11" s="1" customFormat="1" x14ac:dyDescent="0.25">
      <c r="A1021" s="93" t="str">
        <f>IF($I$1&lt;&gt;"y", "", IF(ISBLANK(DATA!D1022),"",IF(ISBLANK(DATA!K1022),"NO DATA",DATA!K1022)))</f>
        <v/>
      </c>
      <c r="B1021" s="93" t="str">
        <f>IF($I$1&lt;&gt;"y", "",IF(ISBLANK(DATA!D1022),"", IF(ISBLANK(DATA!L1022),"NO DATA",DATA!L1022)))</f>
        <v/>
      </c>
      <c r="C1021" s="93" t="str">
        <f t="shared" si="47"/>
        <v/>
      </c>
      <c r="D1021" s="93" t="str">
        <f>IF($I$1&lt;&gt;"y", "", IF(C1022="", "", IFERROR(LOOKUP(2,1/(COUNTIF($D$2:D1020,mergednames)=0),mergednames), "")))</f>
        <v/>
      </c>
      <c r="E1021" s="93" t="str">
        <f t="shared" si="46"/>
        <v/>
      </c>
      <c r="F1021" s="93" t="str">
        <f>IF($I$1&lt;&gt;"y", "", IF(A1022="", "", IFERROR(LOOKUP(2,1/(COUNTIF($F$2:F1020,get_country)=0),get_country), "")))</f>
        <v/>
      </c>
      <c r="G1021" s="93" t="str">
        <f t="shared" si="45"/>
        <v/>
      </c>
      <c r="H1021" s="67" t="str">
        <f t="array" aca="1" ref="H1021" ca="1">IF($I$1&lt;&gt;"y", "", IFERROR(INDEX(countrylistsize,MATCH(SMALL(NOT(countrylistsize="")*IF(ISNUMBER(countrylistsize),COUNTIF(countrylistsize,"&lt;="&amp;countrylistsize),COUNTIF(countrylistsize,"&lt;="&amp;countrylistsize)+SUM(ISNUMBER(countrylistsize))),ROWS(F$3:F1021)+SUM(ISBLANK(countrylistsize))),NOT(countrylistsize="")*IF(ISNUMBER(countrylistsize),COUNTIF(countrylistsize,"&lt;="&amp;countrylistsize),COUNTIF(countrylistsize,"&lt;="&amp;countrylistsize)+SUM(ISNUMBER(countrylistsize))),0)), ""))</f>
        <v/>
      </c>
      <c r="I1021" s="70"/>
      <c r="J1021" s="67" t="str">
        <f t="array" aca="1" ref="J1021" ca="1">IF($I$1&lt;&gt;"y", "", IFERROR(INDEX(admin1listsize,MATCH(SMALL(NOT(admin1listsize="")*IF(ISNUMBER(admin1listsize),COUNTIF(admin1listsize,"&lt;="&amp;admin1listsize),COUNTIF(admin1listsize,"&lt;="&amp;admin1listsize)+SUM(ISNUMBER(admin1listsize))),ROWS(D$3:D1021)+SUM(ISBLANK(admin1listsize))),NOT(admin1listsize="")*IF(ISNUMBER(admin1listsize),COUNTIF(admin1listsize,"&lt;="&amp;admin1listsize),COUNTIF(admin1listsize,"&lt;="&amp;admin1listsize)+SUM(ISNUMBER(admin1listsize))),0)), ""))</f>
        <v/>
      </c>
      <c r="K1021" s="71"/>
    </row>
    <row r="1022" spans="1:11" s="1" customFormat="1" x14ac:dyDescent="0.25">
      <c r="A1022" s="93" t="str">
        <f>IF($I$1&lt;&gt;"y", "", IF(ISBLANK(DATA!D1023),"",IF(ISBLANK(DATA!K1023),"NO DATA",DATA!K1023)))</f>
        <v/>
      </c>
      <c r="B1022" s="93" t="str">
        <f>IF($I$1&lt;&gt;"y", "",IF(ISBLANK(DATA!D1023),"", IF(ISBLANK(DATA!L1023),"NO DATA",DATA!L1023)))</f>
        <v/>
      </c>
      <c r="C1022" s="93" t="str">
        <f t="shared" si="47"/>
        <v/>
      </c>
      <c r="D1022" s="93" t="str">
        <f>IF($I$1&lt;&gt;"y", "", IF(C1023="", "", IFERROR(LOOKUP(2,1/(COUNTIF($D$2:D1021,mergednames)=0),mergednames), "")))</f>
        <v/>
      </c>
      <c r="E1022" s="93" t="str">
        <f t="shared" si="46"/>
        <v/>
      </c>
      <c r="F1022" s="93" t="str">
        <f>IF($I$1&lt;&gt;"y", "", IF(A1023="", "", IFERROR(LOOKUP(2,1/(COUNTIF($F$2:F1021,get_country)=0),get_country), "")))</f>
        <v/>
      </c>
      <c r="G1022" s="93" t="str">
        <f t="shared" si="45"/>
        <v/>
      </c>
      <c r="H1022" s="67" t="str">
        <f t="array" aca="1" ref="H1022" ca="1">IF($I$1&lt;&gt;"y", "", IFERROR(INDEX(countrylistsize,MATCH(SMALL(NOT(countrylistsize="")*IF(ISNUMBER(countrylistsize),COUNTIF(countrylistsize,"&lt;="&amp;countrylistsize),COUNTIF(countrylistsize,"&lt;="&amp;countrylistsize)+SUM(ISNUMBER(countrylistsize))),ROWS(F$3:F1022)+SUM(ISBLANK(countrylistsize))),NOT(countrylistsize="")*IF(ISNUMBER(countrylistsize),COUNTIF(countrylistsize,"&lt;="&amp;countrylistsize),COUNTIF(countrylistsize,"&lt;="&amp;countrylistsize)+SUM(ISNUMBER(countrylistsize))),0)), ""))</f>
        <v/>
      </c>
      <c r="I1022" s="70"/>
      <c r="J1022" s="67" t="str">
        <f t="array" aca="1" ref="J1022" ca="1">IF($I$1&lt;&gt;"y", "", IFERROR(INDEX(admin1listsize,MATCH(SMALL(NOT(admin1listsize="")*IF(ISNUMBER(admin1listsize),COUNTIF(admin1listsize,"&lt;="&amp;admin1listsize),COUNTIF(admin1listsize,"&lt;="&amp;admin1listsize)+SUM(ISNUMBER(admin1listsize))),ROWS(D$3:D1022)+SUM(ISBLANK(admin1listsize))),NOT(admin1listsize="")*IF(ISNUMBER(admin1listsize),COUNTIF(admin1listsize,"&lt;="&amp;admin1listsize),COUNTIF(admin1listsize,"&lt;="&amp;admin1listsize)+SUM(ISNUMBER(admin1listsize))),0)), ""))</f>
        <v/>
      </c>
      <c r="K1022" s="71"/>
    </row>
    <row r="1023" spans="1:11" s="1" customFormat="1" x14ac:dyDescent="0.25">
      <c r="A1023" s="93" t="str">
        <f>IF($I$1&lt;&gt;"y", "", IF(ISBLANK(DATA!D1024),"",IF(ISBLANK(DATA!K1024),"NO DATA",DATA!K1024)))</f>
        <v/>
      </c>
      <c r="B1023" s="93" t="str">
        <f>IF($I$1&lt;&gt;"y", "",IF(ISBLANK(DATA!D1024),"", IF(ISBLANK(DATA!L1024),"NO DATA",DATA!L1024)))</f>
        <v/>
      </c>
      <c r="C1023" s="93" t="str">
        <f t="shared" si="47"/>
        <v/>
      </c>
      <c r="D1023" s="93" t="str">
        <f>IF($I$1&lt;&gt;"y", "", IF(C1024="", "", IFERROR(LOOKUP(2,1/(COUNTIF($D$2:D1022,mergednames)=0),mergednames), "")))</f>
        <v/>
      </c>
      <c r="E1023" s="93" t="str">
        <f t="shared" si="46"/>
        <v/>
      </c>
      <c r="F1023" s="93" t="str">
        <f>IF($I$1&lt;&gt;"y", "", IF(A1024="", "", IFERROR(LOOKUP(2,1/(COUNTIF($F$2:F1022,get_country)=0),get_country), "")))</f>
        <v/>
      </c>
      <c r="G1023" s="93" t="str">
        <f t="shared" si="45"/>
        <v/>
      </c>
      <c r="H1023" s="67" t="str">
        <f t="array" aca="1" ref="H1023" ca="1">IF($I$1&lt;&gt;"y", "", IFERROR(INDEX(countrylistsize,MATCH(SMALL(NOT(countrylistsize="")*IF(ISNUMBER(countrylistsize),COUNTIF(countrylistsize,"&lt;="&amp;countrylistsize),COUNTIF(countrylistsize,"&lt;="&amp;countrylistsize)+SUM(ISNUMBER(countrylistsize))),ROWS(F$3:F1023)+SUM(ISBLANK(countrylistsize))),NOT(countrylistsize="")*IF(ISNUMBER(countrylistsize),COUNTIF(countrylistsize,"&lt;="&amp;countrylistsize),COUNTIF(countrylistsize,"&lt;="&amp;countrylistsize)+SUM(ISNUMBER(countrylistsize))),0)), ""))</f>
        <v/>
      </c>
      <c r="I1023" s="70"/>
      <c r="J1023" s="67" t="str">
        <f t="array" aca="1" ref="J1023" ca="1">IF($I$1&lt;&gt;"y", "", IFERROR(INDEX(admin1listsize,MATCH(SMALL(NOT(admin1listsize="")*IF(ISNUMBER(admin1listsize),COUNTIF(admin1listsize,"&lt;="&amp;admin1listsize),COUNTIF(admin1listsize,"&lt;="&amp;admin1listsize)+SUM(ISNUMBER(admin1listsize))),ROWS(D$3:D1023)+SUM(ISBLANK(admin1listsize))),NOT(admin1listsize="")*IF(ISNUMBER(admin1listsize),COUNTIF(admin1listsize,"&lt;="&amp;admin1listsize),COUNTIF(admin1listsize,"&lt;="&amp;admin1listsize)+SUM(ISNUMBER(admin1listsize))),0)), ""))</f>
        <v/>
      </c>
      <c r="K1023" s="71"/>
    </row>
    <row r="1024" spans="1:11" s="1" customFormat="1" x14ac:dyDescent="0.25">
      <c r="A1024" s="93" t="str">
        <f>IF($I$1&lt;&gt;"y", "", IF(ISBLANK(DATA!D1025),"",IF(ISBLANK(DATA!K1025),"NO DATA",DATA!K1025)))</f>
        <v/>
      </c>
      <c r="B1024" s="93" t="str">
        <f>IF($I$1&lt;&gt;"y", "",IF(ISBLANK(DATA!D1025),"", IF(ISBLANK(DATA!L1025),"NO DATA",DATA!L1025)))</f>
        <v/>
      </c>
      <c r="C1024" s="93" t="str">
        <f t="shared" si="47"/>
        <v/>
      </c>
      <c r="D1024" s="93" t="str">
        <f>IF($I$1&lt;&gt;"y", "", IF(C1025="", "", IFERROR(LOOKUP(2,1/(COUNTIF($D$2:D1023,mergednames)=0),mergednames), "")))</f>
        <v/>
      </c>
      <c r="E1024" s="93" t="str">
        <f t="shared" si="46"/>
        <v/>
      </c>
      <c r="F1024" s="93" t="str">
        <f>IF($I$1&lt;&gt;"y", "", IF(A1025="", "", IFERROR(LOOKUP(2,1/(COUNTIF($F$2:F1023,get_country)=0),get_country), "")))</f>
        <v/>
      </c>
      <c r="G1024" s="93" t="str">
        <f t="shared" si="45"/>
        <v/>
      </c>
      <c r="H1024" s="67" t="str">
        <f t="array" aca="1" ref="H1024" ca="1">IF($I$1&lt;&gt;"y", "", IFERROR(INDEX(countrylistsize,MATCH(SMALL(NOT(countrylistsize="")*IF(ISNUMBER(countrylistsize),COUNTIF(countrylistsize,"&lt;="&amp;countrylistsize),COUNTIF(countrylistsize,"&lt;="&amp;countrylistsize)+SUM(ISNUMBER(countrylistsize))),ROWS(F$3:F1024)+SUM(ISBLANK(countrylistsize))),NOT(countrylistsize="")*IF(ISNUMBER(countrylistsize),COUNTIF(countrylistsize,"&lt;="&amp;countrylistsize),COUNTIF(countrylistsize,"&lt;="&amp;countrylistsize)+SUM(ISNUMBER(countrylistsize))),0)), ""))</f>
        <v/>
      </c>
      <c r="I1024" s="70"/>
      <c r="J1024" s="67" t="str">
        <f t="array" aca="1" ref="J1024" ca="1">IF($I$1&lt;&gt;"y", "", IFERROR(INDEX(admin1listsize,MATCH(SMALL(NOT(admin1listsize="")*IF(ISNUMBER(admin1listsize),COUNTIF(admin1listsize,"&lt;="&amp;admin1listsize),COUNTIF(admin1listsize,"&lt;="&amp;admin1listsize)+SUM(ISNUMBER(admin1listsize))),ROWS(D$3:D1024)+SUM(ISBLANK(admin1listsize))),NOT(admin1listsize="")*IF(ISNUMBER(admin1listsize),COUNTIF(admin1listsize,"&lt;="&amp;admin1listsize),COUNTIF(admin1listsize,"&lt;="&amp;admin1listsize)+SUM(ISNUMBER(admin1listsize))),0)), ""))</f>
        <v/>
      </c>
      <c r="K1024" s="71"/>
    </row>
    <row r="1025" spans="1:11" s="1" customFormat="1" x14ac:dyDescent="0.25">
      <c r="A1025" s="93" t="str">
        <f>IF($I$1&lt;&gt;"y", "", IF(ISBLANK(DATA!D1026),"",IF(ISBLANK(DATA!K1026),"NO DATA",DATA!K1026)))</f>
        <v/>
      </c>
      <c r="B1025" s="93" t="str">
        <f>IF($I$1&lt;&gt;"y", "",IF(ISBLANK(DATA!D1026),"", IF(ISBLANK(DATA!L1026),"NO DATA",DATA!L1026)))</f>
        <v/>
      </c>
      <c r="C1025" s="93" t="str">
        <f t="shared" si="47"/>
        <v/>
      </c>
      <c r="D1025" s="93" t="str">
        <f>IF($I$1&lt;&gt;"y", "", IF(C1026="", "", IFERROR(LOOKUP(2,1/(COUNTIF($D$2:D1024,mergednames)=0),mergednames), "")))</f>
        <v/>
      </c>
      <c r="E1025" s="93" t="str">
        <f t="shared" si="46"/>
        <v/>
      </c>
      <c r="F1025" s="93" t="str">
        <f>IF($I$1&lt;&gt;"y", "", IF(A1026="", "", IFERROR(LOOKUP(2,1/(COUNTIF($F$2:F1024,get_country)=0),get_country), "")))</f>
        <v/>
      </c>
      <c r="G1025" s="93" t="str">
        <f t="shared" si="45"/>
        <v/>
      </c>
      <c r="H1025" s="67" t="str">
        <f t="array" aca="1" ref="H1025" ca="1">IF($I$1&lt;&gt;"y", "", IFERROR(INDEX(countrylistsize,MATCH(SMALL(NOT(countrylistsize="")*IF(ISNUMBER(countrylistsize),COUNTIF(countrylistsize,"&lt;="&amp;countrylistsize),COUNTIF(countrylistsize,"&lt;="&amp;countrylistsize)+SUM(ISNUMBER(countrylistsize))),ROWS(F$3:F1025)+SUM(ISBLANK(countrylistsize))),NOT(countrylistsize="")*IF(ISNUMBER(countrylistsize),COUNTIF(countrylistsize,"&lt;="&amp;countrylistsize),COUNTIF(countrylistsize,"&lt;="&amp;countrylistsize)+SUM(ISNUMBER(countrylistsize))),0)), ""))</f>
        <v/>
      </c>
      <c r="I1025" s="70"/>
      <c r="J1025" s="67" t="str">
        <f t="array" aca="1" ref="J1025" ca="1">IF($I$1&lt;&gt;"y", "", IFERROR(INDEX(admin1listsize,MATCH(SMALL(NOT(admin1listsize="")*IF(ISNUMBER(admin1listsize),COUNTIF(admin1listsize,"&lt;="&amp;admin1listsize),COUNTIF(admin1listsize,"&lt;="&amp;admin1listsize)+SUM(ISNUMBER(admin1listsize))),ROWS(D$3:D1025)+SUM(ISBLANK(admin1listsize))),NOT(admin1listsize="")*IF(ISNUMBER(admin1listsize),COUNTIF(admin1listsize,"&lt;="&amp;admin1listsize),COUNTIF(admin1listsize,"&lt;="&amp;admin1listsize)+SUM(ISNUMBER(admin1listsize))),0)), ""))</f>
        <v/>
      </c>
      <c r="K1025" s="71"/>
    </row>
    <row r="1026" spans="1:11" s="1" customFormat="1" x14ac:dyDescent="0.25">
      <c r="A1026" s="93" t="str">
        <f>IF($I$1&lt;&gt;"y", "", IF(ISBLANK(DATA!D1027),"",IF(ISBLANK(DATA!K1027),"NO DATA",DATA!K1027)))</f>
        <v/>
      </c>
      <c r="B1026" s="93" t="str">
        <f>IF($I$1&lt;&gt;"y", "",IF(ISBLANK(DATA!D1027),"", IF(ISBLANK(DATA!L1027),"NO DATA",DATA!L1027)))</f>
        <v/>
      </c>
      <c r="C1026" s="93" t="str">
        <f t="shared" si="47"/>
        <v/>
      </c>
      <c r="D1026" s="93" t="str">
        <f>IF($I$1&lt;&gt;"y", "", IF(C1027="", "", IFERROR(LOOKUP(2,1/(COUNTIF($D$2:D1025,mergednames)=0),mergednames), "")))</f>
        <v/>
      </c>
      <c r="E1026" s="93" t="str">
        <f t="shared" si="46"/>
        <v/>
      </c>
      <c r="F1026" s="93" t="str">
        <f>IF($I$1&lt;&gt;"y", "", IF(A1027="", "", IFERROR(LOOKUP(2,1/(COUNTIF($F$2:F1025,get_country)=0),get_country), "")))</f>
        <v/>
      </c>
      <c r="G1026" s="93" t="str">
        <f t="shared" si="45"/>
        <v/>
      </c>
      <c r="H1026" s="67" t="str">
        <f t="array" aca="1" ref="H1026" ca="1">IF($I$1&lt;&gt;"y", "", IFERROR(INDEX(countrylistsize,MATCH(SMALL(NOT(countrylistsize="")*IF(ISNUMBER(countrylistsize),COUNTIF(countrylistsize,"&lt;="&amp;countrylistsize),COUNTIF(countrylistsize,"&lt;="&amp;countrylistsize)+SUM(ISNUMBER(countrylistsize))),ROWS(F$3:F1026)+SUM(ISBLANK(countrylistsize))),NOT(countrylistsize="")*IF(ISNUMBER(countrylistsize),COUNTIF(countrylistsize,"&lt;="&amp;countrylistsize),COUNTIF(countrylistsize,"&lt;="&amp;countrylistsize)+SUM(ISNUMBER(countrylistsize))),0)), ""))</f>
        <v/>
      </c>
      <c r="I1026" s="70"/>
      <c r="J1026" s="67" t="str">
        <f t="array" aca="1" ref="J1026" ca="1">IF($I$1&lt;&gt;"y", "", IFERROR(INDEX(admin1listsize,MATCH(SMALL(NOT(admin1listsize="")*IF(ISNUMBER(admin1listsize),COUNTIF(admin1listsize,"&lt;="&amp;admin1listsize),COUNTIF(admin1listsize,"&lt;="&amp;admin1listsize)+SUM(ISNUMBER(admin1listsize))),ROWS(D$3:D1026)+SUM(ISBLANK(admin1listsize))),NOT(admin1listsize="")*IF(ISNUMBER(admin1listsize),COUNTIF(admin1listsize,"&lt;="&amp;admin1listsize),COUNTIF(admin1listsize,"&lt;="&amp;admin1listsize)+SUM(ISNUMBER(admin1listsize))),0)), ""))</f>
        <v/>
      </c>
      <c r="K1026" s="71"/>
    </row>
    <row r="1027" spans="1:11" s="1" customFormat="1" x14ac:dyDescent="0.25">
      <c r="A1027" s="93" t="str">
        <f>IF($I$1&lt;&gt;"y", "", IF(ISBLANK(DATA!D1028),"",IF(ISBLANK(DATA!K1028),"NO DATA",DATA!K1028)))</f>
        <v/>
      </c>
      <c r="B1027" s="93" t="str">
        <f>IF($I$1&lt;&gt;"y", "",IF(ISBLANK(DATA!D1028),"", IF(ISBLANK(DATA!L1028),"NO DATA",DATA!L1028)))</f>
        <v/>
      </c>
      <c r="C1027" s="93" t="str">
        <f t="shared" si="47"/>
        <v/>
      </c>
      <c r="D1027" s="93" t="str">
        <f>IF($I$1&lt;&gt;"y", "", IF(C1028="", "", IFERROR(LOOKUP(2,1/(COUNTIF($D$2:D1026,mergednames)=0),mergednames), "")))</f>
        <v/>
      </c>
      <c r="E1027" s="93" t="str">
        <f t="shared" si="46"/>
        <v/>
      </c>
      <c r="F1027" s="93" t="str">
        <f>IF($I$1&lt;&gt;"y", "", IF(A1028="", "", IFERROR(LOOKUP(2,1/(COUNTIF($F$2:F1026,get_country)=0),get_country), "")))</f>
        <v/>
      </c>
      <c r="G1027" s="93" t="str">
        <f t="shared" ref="G1027:G1090" si="48">IF($I$1&lt;&gt;"y", "", IF(F1027="", "", G1026+1))</f>
        <v/>
      </c>
      <c r="H1027" s="67" t="str">
        <f t="array" aca="1" ref="H1027" ca="1">IF($I$1&lt;&gt;"y", "", IFERROR(INDEX(countrylistsize,MATCH(SMALL(NOT(countrylistsize="")*IF(ISNUMBER(countrylistsize),COUNTIF(countrylistsize,"&lt;="&amp;countrylistsize),COUNTIF(countrylistsize,"&lt;="&amp;countrylistsize)+SUM(ISNUMBER(countrylistsize))),ROWS(F$3:F1027)+SUM(ISBLANK(countrylistsize))),NOT(countrylistsize="")*IF(ISNUMBER(countrylistsize),COUNTIF(countrylistsize,"&lt;="&amp;countrylistsize),COUNTIF(countrylistsize,"&lt;="&amp;countrylistsize)+SUM(ISNUMBER(countrylistsize))),0)), ""))</f>
        <v/>
      </c>
      <c r="I1027" s="70"/>
      <c r="J1027" s="67" t="str">
        <f t="array" aca="1" ref="J1027" ca="1">IF($I$1&lt;&gt;"y", "", IFERROR(INDEX(admin1listsize,MATCH(SMALL(NOT(admin1listsize="")*IF(ISNUMBER(admin1listsize),COUNTIF(admin1listsize,"&lt;="&amp;admin1listsize),COUNTIF(admin1listsize,"&lt;="&amp;admin1listsize)+SUM(ISNUMBER(admin1listsize))),ROWS(D$3:D1027)+SUM(ISBLANK(admin1listsize))),NOT(admin1listsize="")*IF(ISNUMBER(admin1listsize),COUNTIF(admin1listsize,"&lt;="&amp;admin1listsize),COUNTIF(admin1listsize,"&lt;="&amp;admin1listsize)+SUM(ISNUMBER(admin1listsize))),0)), ""))</f>
        <v/>
      </c>
      <c r="K1027" s="71"/>
    </row>
    <row r="1028" spans="1:11" s="1" customFormat="1" x14ac:dyDescent="0.25">
      <c r="A1028" s="93" t="str">
        <f>IF($I$1&lt;&gt;"y", "", IF(ISBLANK(DATA!D1029),"",IF(ISBLANK(DATA!K1029),"NO DATA",DATA!K1029)))</f>
        <v/>
      </c>
      <c r="B1028" s="93" t="str">
        <f>IF($I$1&lt;&gt;"y", "",IF(ISBLANK(DATA!D1029),"", IF(ISBLANK(DATA!L1029),"NO DATA",DATA!L1029)))</f>
        <v/>
      </c>
      <c r="C1028" s="93" t="str">
        <f t="shared" si="47"/>
        <v/>
      </c>
      <c r="D1028" s="93" t="str">
        <f>IF($I$1&lt;&gt;"y", "", IF(C1029="", "", IFERROR(LOOKUP(2,1/(COUNTIF($D$2:D1027,mergednames)=0),mergednames), "")))</f>
        <v/>
      </c>
      <c r="E1028" s="93" t="str">
        <f t="shared" ref="E1028:E1091" si="49">IF($I$1&lt;&gt;"y", "", IF(D1028="", "", E1027+1))</f>
        <v/>
      </c>
      <c r="F1028" s="93" t="str">
        <f>IF($I$1&lt;&gt;"y", "", IF(A1029="", "", IFERROR(LOOKUP(2,1/(COUNTIF($F$2:F1027,get_country)=0),get_country), "")))</f>
        <v/>
      </c>
      <c r="G1028" s="93" t="str">
        <f t="shared" si="48"/>
        <v/>
      </c>
      <c r="H1028" s="67" t="str">
        <f t="array" aca="1" ref="H1028" ca="1">IF($I$1&lt;&gt;"y", "", IFERROR(INDEX(countrylistsize,MATCH(SMALL(NOT(countrylistsize="")*IF(ISNUMBER(countrylistsize),COUNTIF(countrylistsize,"&lt;="&amp;countrylistsize),COUNTIF(countrylistsize,"&lt;="&amp;countrylistsize)+SUM(ISNUMBER(countrylistsize))),ROWS(F$3:F1028)+SUM(ISBLANK(countrylistsize))),NOT(countrylistsize="")*IF(ISNUMBER(countrylistsize),COUNTIF(countrylistsize,"&lt;="&amp;countrylistsize),COUNTIF(countrylistsize,"&lt;="&amp;countrylistsize)+SUM(ISNUMBER(countrylistsize))),0)), ""))</f>
        <v/>
      </c>
      <c r="I1028" s="70"/>
      <c r="J1028" s="67" t="str">
        <f t="array" aca="1" ref="J1028" ca="1">IF($I$1&lt;&gt;"y", "", IFERROR(INDEX(admin1listsize,MATCH(SMALL(NOT(admin1listsize="")*IF(ISNUMBER(admin1listsize),COUNTIF(admin1listsize,"&lt;="&amp;admin1listsize),COUNTIF(admin1listsize,"&lt;="&amp;admin1listsize)+SUM(ISNUMBER(admin1listsize))),ROWS(D$3:D1028)+SUM(ISBLANK(admin1listsize))),NOT(admin1listsize="")*IF(ISNUMBER(admin1listsize),COUNTIF(admin1listsize,"&lt;="&amp;admin1listsize),COUNTIF(admin1listsize,"&lt;="&amp;admin1listsize)+SUM(ISNUMBER(admin1listsize))),0)), ""))</f>
        <v/>
      </c>
      <c r="K1028" s="71"/>
    </row>
    <row r="1029" spans="1:11" s="1" customFormat="1" x14ac:dyDescent="0.25">
      <c r="A1029" s="93" t="str">
        <f>IF($I$1&lt;&gt;"y", "", IF(ISBLANK(DATA!D1030),"",IF(ISBLANK(DATA!K1030),"NO DATA",DATA!K1030)))</f>
        <v/>
      </c>
      <c r="B1029" s="93" t="str">
        <f>IF($I$1&lt;&gt;"y", "",IF(ISBLANK(DATA!D1030),"", IF(ISBLANK(DATA!L1030),"NO DATA",DATA!L1030)))</f>
        <v/>
      </c>
      <c r="C1029" s="93" t="str">
        <f t="shared" ref="C1029:C1092" si="50">IF($I$1&lt;&gt;"y", "", IF(A1029="", "", A1029&amp;"@"&amp;B1029))</f>
        <v/>
      </c>
      <c r="D1029" s="93" t="str">
        <f>IF($I$1&lt;&gt;"y", "", IF(C1030="", "", IFERROR(LOOKUP(2,1/(COUNTIF($D$2:D1028,mergednames)=0),mergednames), "")))</f>
        <v/>
      </c>
      <c r="E1029" s="93" t="str">
        <f t="shared" si="49"/>
        <v/>
      </c>
      <c r="F1029" s="93" t="str">
        <f>IF($I$1&lt;&gt;"y", "", IF(A1030="", "", IFERROR(LOOKUP(2,1/(COUNTIF($F$2:F1028,get_country)=0),get_country), "")))</f>
        <v/>
      </c>
      <c r="G1029" s="93" t="str">
        <f t="shared" si="48"/>
        <v/>
      </c>
      <c r="H1029" s="67" t="str">
        <f t="array" aca="1" ref="H1029" ca="1">IF($I$1&lt;&gt;"y", "", IFERROR(INDEX(countrylistsize,MATCH(SMALL(NOT(countrylistsize="")*IF(ISNUMBER(countrylistsize),COUNTIF(countrylistsize,"&lt;="&amp;countrylistsize),COUNTIF(countrylistsize,"&lt;="&amp;countrylistsize)+SUM(ISNUMBER(countrylistsize))),ROWS(F$3:F1029)+SUM(ISBLANK(countrylistsize))),NOT(countrylistsize="")*IF(ISNUMBER(countrylistsize),COUNTIF(countrylistsize,"&lt;="&amp;countrylistsize),COUNTIF(countrylistsize,"&lt;="&amp;countrylistsize)+SUM(ISNUMBER(countrylistsize))),0)), ""))</f>
        <v/>
      </c>
      <c r="I1029" s="70"/>
      <c r="J1029" s="67" t="str">
        <f t="array" aca="1" ref="J1029" ca="1">IF($I$1&lt;&gt;"y", "", IFERROR(INDEX(admin1listsize,MATCH(SMALL(NOT(admin1listsize="")*IF(ISNUMBER(admin1listsize),COUNTIF(admin1listsize,"&lt;="&amp;admin1listsize),COUNTIF(admin1listsize,"&lt;="&amp;admin1listsize)+SUM(ISNUMBER(admin1listsize))),ROWS(D$3:D1029)+SUM(ISBLANK(admin1listsize))),NOT(admin1listsize="")*IF(ISNUMBER(admin1listsize),COUNTIF(admin1listsize,"&lt;="&amp;admin1listsize),COUNTIF(admin1listsize,"&lt;="&amp;admin1listsize)+SUM(ISNUMBER(admin1listsize))),0)), ""))</f>
        <v/>
      </c>
      <c r="K1029" s="71"/>
    </row>
    <row r="1030" spans="1:11" s="1" customFormat="1" x14ac:dyDescent="0.25">
      <c r="A1030" s="93" t="str">
        <f>IF($I$1&lt;&gt;"y", "", IF(ISBLANK(DATA!D1031),"",IF(ISBLANK(DATA!K1031),"NO DATA",DATA!K1031)))</f>
        <v/>
      </c>
      <c r="B1030" s="93" t="str">
        <f>IF($I$1&lt;&gt;"y", "",IF(ISBLANK(DATA!D1031),"", IF(ISBLANK(DATA!L1031),"NO DATA",DATA!L1031)))</f>
        <v/>
      </c>
      <c r="C1030" s="93" t="str">
        <f t="shared" si="50"/>
        <v/>
      </c>
      <c r="D1030" s="93" t="str">
        <f>IF($I$1&lt;&gt;"y", "", IF(C1031="", "", IFERROR(LOOKUP(2,1/(COUNTIF($D$2:D1029,mergednames)=0),mergednames), "")))</f>
        <v/>
      </c>
      <c r="E1030" s="93" t="str">
        <f t="shared" si="49"/>
        <v/>
      </c>
      <c r="F1030" s="93" t="str">
        <f>IF($I$1&lt;&gt;"y", "", IF(A1031="", "", IFERROR(LOOKUP(2,1/(COUNTIF($F$2:F1029,get_country)=0),get_country), "")))</f>
        <v/>
      </c>
      <c r="G1030" s="93" t="str">
        <f t="shared" si="48"/>
        <v/>
      </c>
      <c r="H1030" s="67" t="str">
        <f t="array" aca="1" ref="H1030" ca="1">IF($I$1&lt;&gt;"y", "", IFERROR(INDEX(countrylistsize,MATCH(SMALL(NOT(countrylistsize="")*IF(ISNUMBER(countrylistsize),COUNTIF(countrylistsize,"&lt;="&amp;countrylistsize),COUNTIF(countrylistsize,"&lt;="&amp;countrylistsize)+SUM(ISNUMBER(countrylistsize))),ROWS(F$3:F1030)+SUM(ISBLANK(countrylistsize))),NOT(countrylistsize="")*IF(ISNUMBER(countrylistsize),COUNTIF(countrylistsize,"&lt;="&amp;countrylistsize),COUNTIF(countrylistsize,"&lt;="&amp;countrylistsize)+SUM(ISNUMBER(countrylistsize))),0)), ""))</f>
        <v/>
      </c>
      <c r="I1030" s="70"/>
      <c r="J1030" s="67" t="str">
        <f t="array" aca="1" ref="J1030" ca="1">IF($I$1&lt;&gt;"y", "", IFERROR(INDEX(admin1listsize,MATCH(SMALL(NOT(admin1listsize="")*IF(ISNUMBER(admin1listsize),COUNTIF(admin1listsize,"&lt;="&amp;admin1listsize),COUNTIF(admin1listsize,"&lt;="&amp;admin1listsize)+SUM(ISNUMBER(admin1listsize))),ROWS(D$3:D1030)+SUM(ISBLANK(admin1listsize))),NOT(admin1listsize="")*IF(ISNUMBER(admin1listsize),COUNTIF(admin1listsize,"&lt;="&amp;admin1listsize),COUNTIF(admin1listsize,"&lt;="&amp;admin1listsize)+SUM(ISNUMBER(admin1listsize))),0)), ""))</f>
        <v/>
      </c>
      <c r="K1030" s="71"/>
    </row>
    <row r="1031" spans="1:11" s="1" customFormat="1" x14ac:dyDescent="0.25">
      <c r="A1031" s="93" t="str">
        <f>IF($I$1&lt;&gt;"y", "", IF(ISBLANK(DATA!D1032),"",IF(ISBLANK(DATA!K1032),"NO DATA",DATA!K1032)))</f>
        <v/>
      </c>
      <c r="B1031" s="93" t="str">
        <f>IF($I$1&lt;&gt;"y", "",IF(ISBLANK(DATA!D1032),"", IF(ISBLANK(DATA!L1032),"NO DATA",DATA!L1032)))</f>
        <v/>
      </c>
      <c r="C1031" s="93" t="str">
        <f t="shared" si="50"/>
        <v/>
      </c>
      <c r="D1031" s="93" t="str">
        <f>IF($I$1&lt;&gt;"y", "", IF(C1032="", "", IFERROR(LOOKUP(2,1/(COUNTIF($D$2:D1030,mergednames)=0),mergednames), "")))</f>
        <v/>
      </c>
      <c r="E1031" s="93" t="str">
        <f t="shared" si="49"/>
        <v/>
      </c>
      <c r="F1031" s="93" t="str">
        <f>IF($I$1&lt;&gt;"y", "", IF(A1032="", "", IFERROR(LOOKUP(2,1/(COUNTIF($F$2:F1030,get_country)=0),get_country), "")))</f>
        <v/>
      </c>
      <c r="G1031" s="93" t="str">
        <f t="shared" si="48"/>
        <v/>
      </c>
      <c r="H1031" s="67" t="str">
        <f t="array" aca="1" ref="H1031" ca="1">IF($I$1&lt;&gt;"y", "", IFERROR(INDEX(countrylistsize,MATCH(SMALL(NOT(countrylistsize="")*IF(ISNUMBER(countrylistsize),COUNTIF(countrylistsize,"&lt;="&amp;countrylistsize),COUNTIF(countrylistsize,"&lt;="&amp;countrylistsize)+SUM(ISNUMBER(countrylistsize))),ROWS(F$3:F1031)+SUM(ISBLANK(countrylistsize))),NOT(countrylistsize="")*IF(ISNUMBER(countrylistsize),COUNTIF(countrylistsize,"&lt;="&amp;countrylistsize),COUNTIF(countrylistsize,"&lt;="&amp;countrylistsize)+SUM(ISNUMBER(countrylistsize))),0)), ""))</f>
        <v/>
      </c>
      <c r="I1031" s="70"/>
      <c r="J1031" s="67" t="str">
        <f t="array" aca="1" ref="J1031" ca="1">IF($I$1&lt;&gt;"y", "", IFERROR(INDEX(admin1listsize,MATCH(SMALL(NOT(admin1listsize="")*IF(ISNUMBER(admin1listsize),COUNTIF(admin1listsize,"&lt;="&amp;admin1listsize),COUNTIF(admin1listsize,"&lt;="&amp;admin1listsize)+SUM(ISNUMBER(admin1listsize))),ROWS(D$3:D1031)+SUM(ISBLANK(admin1listsize))),NOT(admin1listsize="")*IF(ISNUMBER(admin1listsize),COUNTIF(admin1listsize,"&lt;="&amp;admin1listsize),COUNTIF(admin1listsize,"&lt;="&amp;admin1listsize)+SUM(ISNUMBER(admin1listsize))),0)), ""))</f>
        <v/>
      </c>
      <c r="K1031" s="71"/>
    </row>
    <row r="1032" spans="1:11" s="1" customFormat="1" x14ac:dyDescent="0.25">
      <c r="A1032" s="93" t="str">
        <f>IF($I$1&lt;&gt;"y", "", IF(ISBLANK(DATA!D1033),"",IF(ISBLANK(DATA!K1033),"NO DATA",DATA!K1033)))</f>
        <v/>
      </c>
      <c r="B1032" s="93" t="str">
        <f>IF($I$1&lt;&gt;"y", "",IF(ISBLANK(DATA!D1033),"", IF(ISBLANK(DATA!L1033),"NO DATA",DATA!L1033)))</f>
        <v/>
      </c>
      <c r="C1032" s="93" t="str">
        <f t="shared" si="50"/>
        <v/>
      </c>
      <c r="D1032" s="93" t="str">
        <f>IF($I$1&lt;&gt;"y", "", IF(C1033="", "", IFERROR(LOOKUP(2,1/(COUNTIF($D$2:D1031,mergednames)=0),mergednames), "")))</f>
        <v/>
      </c>
      <c r="E1032" s="93" t="str">
        <f t="shared" si="49"/>
        <v/>
      </c>
      <c r="F1032" s="93" t="str">
        <f>IF($I$1&lt;&gt;"y", "", IF(A1033="", "", IFERROR(LOOKUP(2,1/(COUNTIF($F$2:F1031,get_country)=0),get_country), "")))</f>
        <v/>
      </c>
      <c r="G1032" s="93" t="str">
        <f t="shared" si="48"/>
        <v/>
      </c>
      <c r="H1032" s="67" t="str">
        <f t="array" aca="1" ref="H1032" ca="1">IF($I$1&lt;&gt;"y", "", IFERROR(INDEX(countrylistsize,MATCH(SMALL(NOT(countrylistsize="")*IF(ISNUMBER(countrylistsize),COUNTIF(countrylistsize,"&lt;="&amp;countrylistsize),COUNTIF(countrylistsize,"&lt;="&amp;countrylistsize)+SUM(ISNUMBER(countrylistsize))),ROWS(F$3:F1032)+SUM(ISBLANK(countrylistsize))),NOT(countrylistsize="")*IF(ISNUMBER(countrylistsize),COUNTIF(countrylistsize,"&lt;="&amp;countrylistsize),COUNTIF(countrylistsize,"&lt;="&amp;countrylistsize)+SUM(ISNUMBER(countrylistsize))),0)), ""))</f>
        <v/>
      </c>
      <c r="I1032" s="70"/>
      <c r="J1032" s="67" t="str">
        <f t="array" aca="1" ref="J1032" ca="1">IF($I$1&lt;&gt;"y", "", IFERROR(INDEX(admin1listsize,MATCH(SMALL(NOT(admin1listsize="")*IF(ISNUMBER(admin1listsize),COUNTIF(admin1listsize,"&lt;="&amp;admin1listsize),COUNTIF(admin1listsize,"&lt;="&amp;admin1listsize)+SUM(ISNUMBER(admin1listsize))),ROWS(D$3:D1032)+SUM(ISBLANK(admin1listsize))),NOT(admin1listsize="")*IF(ISNUMBER(admin1listsize),COUNTIF(admin1listsize,"&lt;="&amp;admin1listsize),COUNTIF(admin1listsize,"&lt;="&amp;admin1listsize)+SUM(ISNUMBER(admin1listsize))),0)), ""))</f>
        <v/>
      </c>
      <c r="K1032" s="71"/>
    </row>
    <row r="1033" spans="1:11" s="1" customFormat="1" x14ac:dyDescent="0.25">
      <c r="A1033" s="93" t="str">
        <f>IF($I$1&lt;&gt;"y", "", IF(ISBLANK(DATA!D1034),"",IF(ISBLANK(DATA!K1034),"NO DATA",DATA!K1034)))</f>
        <v/>
      </c>
      <c r="B1033" s="93" t="str">
        <f>IF($I$1&lt;&gt;"y", "",IF(ISBLANK(DATA!D1034),"", IF(ISBLANK(DATA!L1034),"NO DATA",DATA!L1034)))</f>
        <v/>
      </c>
      <c r="C1033" s="93" t="str">
        <f t="shared" si="50"/>
        <v/>
      </c>
      <c r="D1033" s="93" t="str">
        <f>IF($I$1&lt;&gt;"y", "", IF(C1034="", "", IFERROR(LOOKUP(2,1/(COUNTIF($D$2:D1032,mergednames)=0),mergednames), "")))</f>
        <v/>
      </c>
      <c r="E1033" s="93" t="str">
        <f t="shared" si="49"/>
        <v/>
      </c>
      <c r="F1033" s="93" t="str">
        <f>IF($I$1&lt;&gt;"y", "", IF(A1034="", "", IFERROR(LOOKUP(2,1/(COUNTIF($F$2:F1032,get_country)=0),get_country), "")))</f>
        <v/>
      </c>
      <c r="G1033" s="93" t="str">
        <f t="shared" si="48"/>
        <v/>
      </c>
      <c r="H1033" s="67" t="str">
        <f t="array" aca="1" ref="H1033" ca="1">IF($I$1&lt;&gt;"y", "", IFERROR(INDEX(countrylistsize,MATCH(SMALL(NOT(countrylistsize="")*IF(ISNUMBER(countrylistsize),COUNTIF(countrylistsize,"&lt;="&amp;countrylistsize),COUNTIF(countrylistsize,"&lt;="&amp;countrylistsize)+SUM(ISNUMBER(countrylistsize))),ROWS(F$3:F1033)+SUM(ISBLANK(countrylistsize))),NOT(countrylistsize="")*IF(ISNUMBER(countrylistsize),COUNTIF(countrylistsize,"&lt;="&amp;countrylistsize),COUNTIF(countrylistsize,"&lt;="&amp;countrylistsize)+SUM(ISNUMBER(countrylistsize))),0)), ""))</f>
        <v/>
      </c>
      <c r="I1033" s="70"/>
      <c r="J1033" s="67" t="str">
        <f t="array" aca="1" ref="J1033" ca="1">IF($I$1&lt;&gt;"y", "", IFERROR(INDEX(admin1listsize,MATCH(SMALL(NOT(admin1listsize="")*IF(ISNUMBER(admin1listsize),COUNTIF(admin1listsize,"&lt;="&amp;admin1listsize),COUNTIF(admin1listsize,"&lt;="&amp;admin1listsize)+SUM(ISNUMBER(admin1listsize))),ROWS(D$3:D1033)+SUM(ISBLANK(admin1listsize))),NOT(admin1listsize="")*IF(ISNUMBER(admin1listsize),COUNTIF(admin1listsize,"&lt;="&amp;admin1listsize),COUNTIF(admin1listsize,"&lt;="&amp;admin1listsize)+SUM(ISNUMBER(admin1listsize))),0)), ""))</f>
        <v/>
      </c>
      <c r="K1033" s="71"/>
    </row>
    <row r="1034" spans="1:11" s="1" customFormat="1" x14ac:dyDescent="0.25">
      <c r="A1034" s="93" t="str">
        <f>IF($I$1&lt;&gt;"y", "", IF(ISBLANK(DATA!D1035),"",IF(ISBLANK(DATA!K1035),"NO DATA",DATA!K1035)))</f>
        <v/>
      </c>
      <c r="B1034" s="93" t="str">
        <f>IF($I$1&lt;&gt;"y", "",IF(ISBLANK(DATA!D1035),"", IF(ISBLANK(DATA!L1035),"NO DATA",DATA!L1035)))</f>
        <v/>
      </c>
      <c r="C1034" s="93" t="str">
        <f t="shared" si="50"/>
        <v/>
      </c>
      <c r="D1034" s="93" t="str">
        <f>IF($I$1&lt;&gt;"y", "", IF(C1035="", "", IFERROR(LOOKUP(2,1/(COUNTIF($D$2:D1033,mergednames)=0),mergednames), "")))</f>
        <v/>
      </c>
      <c r="E1034" s="93" t="str">
        <f t="shared" si="49"/>
        <v/>
      </c>
      <c r="F1034" s="93" t="str">
        <f>IF($I$1&lt;&gt;"y", "", IF(A1035="", "", IFERROR(LOOKUP(2,1/(COUNTIF($F$2:F1033,get_country)=0),get_country), "")))</f>
        <v/>
      </c>
      <c r="G1034" s="93" t="str">
        <f t="shared" si="48"/>
        <v/>
      </c>
      <c r="H1034" s="67" t="str">
        <f t="array" aca="1" ref="H1034" ca="1">IF($I$1&lt;&gt;"y", "", IFERROR(INDEX(countrylistsize,MATCH(SMALL(NOT(countrylistsize="")*IF(ISNUMBER(countrylistsize),COUNTIF(countrylistsize,"&lt;="&amp;countrylistsize),COUNTIF(countrylistsize,"&lt;="&amp;countrylistsize)+SUM(ISNUMBER(countrylistsize))),ROWS(F$3:F1034)+SUM(ISBLANK(countrylistsize))),NOT(countrylistsize="")*IF(ISNUMBER(countrylistsize),COUNTIF(countrylistsize,"&lt;="&amp;countrylistsize),COUNTIF(countrylistsize,"&lt;="&amp;countrylistsize)+SUM(ISNUMBER(countrylistsize))),0)), ""))</f>
        <v/>
      </c>
      <c r="I1034" s="70"/>
      <c r="J1034" s="67" t="str">
        <f t="array" aca="1" ref="J1034" ca="1">IF($I$1&lt;&gt;"y", "", IFERROR(INDEX(admin1listsize,MATCH(SMALL(NOT(admin1listsize="")*IF(ISNUMBER(admin1listsize),COUNTIF(admin1listsize,"&lt;="&amp;admin1listsize),COUNTIF(admin1listsize,"&lt;="&amp;admin1listsize)+SUM(ISNUMBER(admin1listsize))),ROWS(D$3:D1034)+SUM(ISBLANK(admin1listsize))),NOT(admin1listsize="")*IF(ISNUMBER(admin1listsize),COUNTIF(admin1listsize,"&lt;="&amp;admin1listsize),COUNTIF(admin1listsize,"&lt;="&amp;admin1listsize)+SUM(ISNUMBER(admin1listsize))),0)), ""))</f>
        <v/>
      </c>
      <c r="K1034" s="71"/>
    </row>
    <row r="1035" spans="1:11" s="1" customFormat="1" x14ac:dyDescent="0.25">
      <c r="A1035" s="93" t="str">
        <f>IF($I$1&lt;&gt;"y", "", IF(ISBLANK(DATA!D1036),"",IF(ISBLANK(DATA!K1036),"NO DATA",DATA!K1036)))</f>
        <v/>
      </c>
      <c r="B1035" s="93" t="str">
        <f>IF($I$1&lt;&gt;"y", "",IF(ISBLANK(DATA!D1036),"", IF(ISBLANK(DATA!L1036),"NO DATA",DATA!L1036)))</f>
        <v/>
      </c>
      <c r="C1035" s="93" t="str">
        <f t="shared" si="50"/>
        <v/>
      </c>
      <c r="D1035" s="93" t="str">
        <f>IF($I$1&lt;&gt;"y", "", IF(C1036="", "", IFERROR(LOOKUP(2,1/(COUNTIF($D$2:D1034,mergednames)=0),mergednames), "")))</f>
        <v/>
      </c>
      <c r="E1035" s="93" t="str">
        <f t="shared" si="49"/>
        <v/>
      </c>
      <c r="F1035" s="93" t="str">
        <f>IF($I$1&lt;&gt;"y", "", IF(A1036="", "", IFERROR(LOOKUP(2,1/(COUNTIF($F$2:F1034,get_country)=0),get_country), "")))</f>
        <v/>
      </c>
      <c r="G1035" s="93" t="str">
        <f t="shared" si="48"/>
        <v/>
      </c>
      <c r="H1035" s="67" t="str">
        <f t="array" aca="1" ref="H1035" ca="1">IF($I$1&lt;&gt;"y", "", IFERROR(INDEX(countrylistsize,MATCH(SMALL(NOT(countrylistsize="")*IF(ISNUMBER(countrylistsize),COUNTIF(countrylistsize,"&lt;="&amp;countrylistsize),COUNTIF(countrylistsize,"&lt;="&amp;countrylistsize)+SUM(ISNUMBER(countrylistsize))),ROWS(F$3:F1035)+SUM(ISBLANK(countrylistsize))),NOT(countrylistsize="")*IF(ISNUMBER(countrylistsize),COUNTIF(countrylistsize,"&lt;="&amp;countrylistsize),COUNTIF(countrylistsize,"&lt;="&amp;countrylistsize)+SUM(ISNUMBER(countrylistsize))),0)), ""))</f>
        <v/>
      </c>
      <c r="I1035" s="70"/>
      <c r="J1035" s="67" t="str">
        <f t="array" aca="1" ref="J1035" ca="1">IF($I$1&lt;&gt;"y", "", IFERROR(INDEX(admin1listsize,MATCH(SMALL(NOT(admin1listsize="")*IF(ISNUMBER(admin1listsize),COUNTIF(admin1listsize,"&lt;="&amp;admin1listsize),COUNTIF(admin1listsize,"&lt;="&amp;admin1listsize)+SUM(ISNUMBER(admin1listsize))),ROWS(D$3:D1035)+SUM(ISBLANK(admin1listsize))),NOT(admin1listsize="")*IF(ISNUMBER(admin1listsize),COUNTIF(admin1listsize,"&lt;="&amp;admin1listsize),COUNTIF(admin1listsize,"&lt;="&amp;admin1listsize)+SUM(ISNUMBER(admin1listsize))),0)), ""))</f>
        <v/>
      </c>
      <c r="K1035" s="71"/>
    </row>
    <row r="1036" spans="1:11" s="1" customFormat="1" x14ac:dyDescent="0.25">
      <c r="A1036" s="93" t="str">
        <f>IF($I$1&lt;&gt;"y", "", IF(ISBLANK(DATA!D1037),"",IF(ISBLANK(DATA!K1037),"NO DATA",DATA!K1037)))</f>
        <v/>
      </c>
      <c r="B1036" s="93" t="str">
        <f>IF($I$1&lt;&gt;"y", "",IF(ISBLANK(DATA!D1037),"", IF(ISBLANK(DATA!L1037),"NO DATA",DATA!L1037)))</f>
        <v/>
      </c>
      <c r="C1036" s="93" t="str">
        <f t="shared" si="50"/>
        <v/>
      </c>
      <c r="D1036" s="93" t="str">
        <f>IF($I$1&lt;&gt;"y", "", IF(C1037="", "", IFERROR(LOOKUP(2,1/(COUNTIF($D$2:D1035,mergednames)=0),mergednames), "")))</f>
        <v/>
      </c>
      <c r="E1036" s="93" t="str">
        <f t="shared" si="49"/>
        <v/>
      </c>
      <c r="F1036" s="93" t="str">
        <f>IF($I$1&lt;&gt;"y", "", IF(A1037="", "", IFERROR(LOOKUP(2,1/(COUNTIF($F$2:F1035,get_country)=0),get_country), "")))</f>
        <v/>
      </c>
      <c r="G1036" s="93" t="str">
        <f t="shared" si="48"/>
        <v/>
      </c>
      <c r="H1036" s="67" t="str">
        <f t="array" aca="1" ref="H1036" ca="1">IF($I$1&lt;&gt;"y", "", IFERROR(INDEX(countrylistsize,MATCH(SMALL(NOT(countrylistsize="")*IF(ISNUMBER(countrylistsize),COUNTIF(countrylistsize,"&lt;="&amp;countrylistsize),COUNTIF(countrylistsize,"&lt;="&amp;countrylistsize)+SUM(ISNUMBER(countrylistsize))),ROWS(F$3:F1036)+SUM(ISBLANK(countrylistsize))),NOT(countrylistsize="")*IF(ISNUMBER(countrylistsize),COUNTIF(countrylistsize,"&lt;="&amp;countrylistsize),COUNTIF(countrylistsize,"&lt;="&amp;countrylistsize)+SUM(ISNUMBER(countrylistsize))),0)), ""))</f>
        <v/>
      </c>
      <c r="I1036" s="70"/>
      <c r="J1036" s="67" t="str">
        <f t="array" aca="1" ref="J1036" ca="1">IF($I$1&lt;&gt;"y", "", IFERROR(INDEX(admin1listsize,MATCH(SMALL(NOT(admin1listsize="")*IF(ISNUMBER(admin1listsize),COUNTIF(admin1listsize,"&lt;="&amp;admin1listsize),COUNTIF(admin1listsize,"&lt;="&amp;admin1listsize)+SUM(ISNUMBER(admin1listsize))),ROWS(D$3:D1036)+SUM(ISBLANK(admin1listsize))),NOT(admin1listsize="")*IF(ISNUMBER(admin1listsize),COUNTIF(admin1listsize,"&lt;="&amp;admin1listsize),COUNTIF(admin1listsize,"&lt;="&amp;admin1listsize)+SUM(ISNUMBER(admin1listsize))),0)), ""))</f>
        <v/>
      </c>
      <c r="K1036" s="71"/>
    </row>
    <row r="1037" spans="1:11" s="1" customFormat="1" x14ac:dyDescent="0.25">
      <c r="A1037" s="93" t="str">
        <f>IF($I$1&lt;&gt;"y", "", IF(ISBLANK(DATA!D1038),"",IF(ISBLANK(DATA!K1038),"NO DATA",DATA!K1038)))</f>
        <v/>
      </c>
      <c r="B1037" s="93" t="str">
        <f>IF($I$1&lt;&gt;"y", "",IF(ISBLANK(DATA!D1038),"", IF(ISBLANK(DATA!L1038),"NO DATA",DATA!L1038)))</f>
        <v/>
      </c>
      <c r="C1037" s="93" t="str">
        <f t="shared" si="50"/>
        <v/>
      </c>
      <c r="D1037" s="93" t="str">
        <f>IF($I$1&lt;&gt;"y", "", IF(C1038="", "", IFERROR(LOOKUP(2,1/(COUNTIF($D$2:D1036,mergednames)=0),mergednames), "")))</f>
        <v/>
      </c>
      <c r="E1037" s="93" t="str">
        <f t="shared" si="49"/>
        <v/>
      </c>
      <c r="F1037" s="93" t="str">
        <f>IF($I$1&lt;&gt;"y", "", IF(A1038="", "", IFERROR(LOOKUP(2,1/(COUNTIF($F$2:F1036,get_country)=0),get_country), "")))</f>
        <v/>
      </c>
      <c r="G1037" s="93" t="str">
        <f t="shared" si="48"/>
        <v/>
      </c>
      <c r="H1037" s="67" t="str">
        <f t="array" aca="1" ref="H1037" ca="1">IF($I$1&lt;&gt;"y", "", IFERROR(INDEX(countrylistsize,MATCH(SMALL(NOT(countrylistsize="")*IF(ISNUMBER(countrylistsize),COUNTIF(countrylistsize,"&lt;="&amp;countrylistsize),COUNTIF(countrylistsize,"&lt;="&amp;countrylistsize)+SUM(ISNUMBER(countrylistsize))),ROWS(F$3:F1037)+SUM(ISBLANK(countrylistsize))),NOT(countrylistsize="")*IF(ISNUMBER(countrylistsize),COUNTIF(countrylistsize,"&lt;="&amp;countrylistsize),COUNTIF(countrylistsize,"&lt;="&amp;countrylistsize)+SUM(ISNUMBER(countrylistsize))),0)), ""))</f>
        <v/>
      </c>
      <c r="I1037" s="70"/>
      <c r="J1037" s="67" t="str">
        <f t="array" aca="1" ref="J1037" ca="1">IF($I$1&lt;&gt;"y", "", IFERROR(INDEX(admin1listsize,MATCH(SMALL(NOT(admin1listsize="")*IF(ISNUMBER(admin1listsize),COUNTIF(admin1listsize,"&lt;="&amp;admin1listsize),COUNTIF(admin1listsize,"&lt;="&amp;admin1listsize)+SUM(ISNUMBER(admin1listsize))),ROWS(D$3:D1037)+SUM(ISBLANK(admin1listsize))),NOT(admin1listsize="")*IF(ISNUMBER(admin1listsize),COUNTIF(admin1listsize,"&lt;="&amp;admin1listsize),COUNTIF(admin1listsize,"&lt;="&amp;admin1listsize)+SUM(ISNUMBER(admin1listsize))),0)), ""))</f>
        <v/>
      </c>
      <c r="K1037" s="71"/>
    </row>
    <row r="1038" spans="1:11" s="1" customFormat="1" x14ac:dyDescent="0.25">
      <c r="A1038" s="93" t="str">
        <f>IF($I$1&lt;&gt;"y", "", IF(ISBLANK(DATA!D1039),"",IF(ISBLANK(DATA!K1039),"NO DATA",DATA!K1039)))</f>
        <v/>
      </c>
      <c r="B1038" s="93" t="str">
        <f>IF($I$1&lt;&gt;"y", "",IF(ISBLANK(DATA!D1039),"", IF(ISBLANK(DATA!L1039),"NO DATA",DATA!L1039)))</f>
        <v/>
      </c>
      <c r="C1038" s="93" t="str">
        <f t="shared" si="50"/>
        <v/>
      </c>
      <c r="D1038" s="93" t="str">
        <f>IF($I$1&lt;&gt;"y", "", IF(C1039="", "", IFERROR(LOOKUP(2,1/(COUNTIF($D$2:D1037,mergednames)=0),mergednames), "")))</f>
        <v/>
      </c>
      <c r="E1038" s="93" t="str">
        <f t="shared" si="49"/>
        <v/>
      </c>
      <c r="F1038" s="93" t="str">
        <f>IF($I$1&lt;&gt;"y", "", IF(A1039="", "", IFERROR(LOOKUP(2,1/(COUNTIF($F$2:F1037,get_country)=0),get_country), "")))</f>
        <v/>
      </c>
      <c r="G1038" s="93" t="str">
        <f t="shared" si="48"/>
        <v/>
      </c>
      <c r="H1038" s="67" t="str">
        <f t="array" aca="1" ref="H1038" ca="1">IF($I$1&lt;&gt;"y", "", IFERROR(INDEX(countrylistsize,MATCH(SMALL(NOT(countrylistsize="")*IF(ISNUMBER(countrylistsize),COUNTIF(countrylistsize,"&lt;="&amp;countrylistsize),COUNTIF(countrylistsize,"&lt;="&amp;countrylistsize)+SUM(ISNUMBER(countrylistsize))),ROWS(F$3:F1038)+SUM(ISBLANK(countrylistsize))),NOT(countrylistsize="")*IF(ISNUMBER(countrylistsize),COUNTIF(countrylistsize,"&lt;="&amp;countrylistsize),COUNTIF(countrylistsize,"&lt;="&amp;countrylistsize)+SUM(ISNUMBER(countrylistsize))),0)), ""))</f>
        <v/>
      </c>
      <c r="I1038" s="70"/>
      <c r="J1038" s="67" t="str">
        <f t="array" aca="1" ref="J1038" ca="1">IF($I$1&lt;&gt;"y", "", IFERROR(INDEX(admin1listsize,MATCH(SMALL(NOT(admin1listsize="")*IF(ISNUMBER(admin1listsize),COUNTIF(admin1listsize,"&lt;="&amp;admin1listsize),COUNTIF(admin1listsize,"&lt;="&amp;admin1listsize)+SUM(ISNUMBER(admin1listsize))),ROWS(D$3:D1038)+SUM(ISBLANK(admin1listsize))),NOT(admin1listsize="")*IF(ISNUMBER(admin1listsize),COUNTIF(admin1listsize,"&lt;="&amp;admin1listsize),COUNTIF(admin1listsize,"&lt;="&amp;admin1listsize)+SUM(ISNUMBER(admin1listsize))),0)), ""))</f>
        <v/>
      </c>
      <c r="K1038" s="71"/>
    </row>
    <row r="1039" spans="1:11" s="1" customFormat="1" x14ac:dyDescent="0.25">
      <c r="A1039" s="93" t="str">
        <f>IF($I$1&lt;&gt;"y", "", IF(ISBLANK(DATA!D1040),"",IF(ISBLANK(DATA!K1040),"NO DATA",DATA!K1040)))</f>
        <v/>
      </c>
      <c r="B1039" s="93" t="str">
        <f>IF($I$1&lt;&gt;"y", "",IF(ISBLANK(DATA!D1040),"", IF(ISBLANK(DATA!L1040),"NO DATA",DATA!L1040)))</f>
        <v/>
      </c>
      <c r="C1039" s="93" t="str">
        <f t="shared" si="50"/>
        <v/>
      </c>
      <c r="D1039" s="93" t="str">
        <f>IF($I$1&lt;&gt;"y", "", IF(C1040="", "", IFERROR(LOOKUP(2,1/(COUNTIF($D$2:D1038,mergednames)=0),mergednames), "")))</f>
        <v/>
      </c>
      <c r="E1039" s="93" t="str">
        <f t="shared" si="49"/>
        <v/>
      </c>
      <c r="F1039" s="93" t="str">
        <f>IF($I$1&lt;&gt;"y", "", IF(A1040="", "", IFERROR(LOOKUP(2,1/(COUNTIF($F$2:F1038,get_country)=0),get_country), "")))</f>
        <v/>
      </c>
      <c r="G1039" s="93" t="str">
        <f t="shared" si="48"/>
        <v/>
      </c>
      <c r="H1039" s="67" t="str">
        <f t="array" aca="1" ref="H1039" ca="1">IF($I$1&lt;&gt;"y", "", IFERROR(INDEX(countrylistsize,MATCH(SMALL(NOT(countrylistsize="")*IF(ISNUMBER(countrylistsize),COUNTIF(countrylistsize,"&lt;="&amp;countrylistsize),COUNTIF(countrylistsize,"&lt;="&amp;countrylistsize)+SUM(ISNUMBER(countrylistsize))),ROWS(F$3:F1039)+SUM(ISBLANK(countrylistsize))),NOT(countrylistsize="")*IF(ISNUMBER(countrylistsize),COUNTIF(countrylistsize,"&lt;="&amp;countrylistsize),COUNTIF(countrylistsize,"&lt;="&amp;countrylistsize)+SUM(ISNUMBER(countrylistsize))),0)), ""))</f>
        <v/>
      </c>
      <c r="I1039" s="70"/>
      <c r="J1039" s="67" t="str">
        <f t="array" aca="1" ref="J1039" ca="1">IF($I$1&lt;&gt;"y", "", IFERROR(INDEX(admin1listsize,MATCH(SMALL(NOT(admin1listsize="")*IF(ISNUMBER(admin1listsize),COUNTIF(admin1listsize,"&lt;="&amp;admin1listsize),COUNTIF(admin1listsize,"&lt;="&amp;admin1listsize)+SUM(ISNUMBER(admin1listsize))),ROWS(D$3:D1039)+SUM(ISBLANK(admin1listsize))),NOT(admin1listsize="")*IF(ISNUMBER(admin1listsize),COUNTIF(admin1listsize,"&lt;="&amp;admin1listsize),COUNTIF(admin1listsize,"&lt;="&amp;admin1listsize)+SUM(ISNUMBER(admin1listsize))),0)), ""))</f>
        <v/>
      </c>
      <c r="K1039" s="71"/>
    </row>
    <row r="1040" spans="1:11" s="1" customFormat="1" x14ac:dyDescent="0.25">
      <c r="A1040" s="93" t="str">
        <f>IF($I$1&lt;&gt;"y", "", IF(ISBLANK(DATA!D1041),"",IF(ISBLANK(DATA!K1041),"NO DATA",DATA!K1041)))</f>
        <v/>
      </c>
      <c r="B1040" s="93" t="str">
        <f>IF($I$1&lt;&gt;"y", "",IF(ISBLANK(DATA!D1041),"", IF(ISBLANK(DATA!L1041),"NO DATA",DATA!L1041)))</f>
        <v/>
      </c>
      <c r="C1040" s="93" t="str">
        <f t="shared" si="50"/>
        <v/>
      </c>
      <c r="D1040" s="93" t="str">
        <f>IF($I$1&lt;&gt;"y", "", IF(C1041="", "", IFERROR(LOOKUP(2,1/(COUNTIF($D$2:D1039,mergednames)=0),mergednames), "")))</f>
        <v/>
      </c>
      <c r="E1040" s="93" t="str">
        <f t="shared" si="49"/>
        <v/>
      </c>
      <c r="F1040" s="93" t="str">
        <f>IF($I$1&lt;&gt;"y", "", IF(A1041="", "", IFERROR(LOOKUP(2,1/(COUNTIF($F$2:F1039,get_country)=0),get_country), "")))</f>
        <v/>
      </c>
      <c r="G1040" s="93" t="str">
        <f t="shared" si="48"/>
        <v/>
      </c>
      <c r="H1040" s="67" t="str">
        <f t="array" aca="1" ref="H1040" ca="1">IF($I$1&lt;&gt;"y", "", IFERROR(INDEX(countrylistsize,MATCH(SMALL(NOT(countrylistsize="")*IF(ISNUMBER(countrylistsize),COUNTIF(countrylistsize,"&lt;="&amp;countrylistsize),COUNTIF(countrylistsize,"&lt;="&amp;countrylistsize)+SUM(ISNUMBER(countrylistsize))),ROWS(F$3:F1040)+SUM(ISBLANK(countrylistsize))),NOT(countrylistsize="")*IF(ISNUMBER(countrylistsize),COUNTIF(countrylistsize,"&lt;="&amp;countrylistsize),COUNTIF(countrylistsize,"&lt;="&amp;countrylistsize)+SUM(ISNUMBER(countrylistsize))),0)), ""))</f>
        <v/>
      </c>
      <c r="I1040" s="70"/>
      <c r="J1040" s="67" t="str">
        <f t="array" aca="1" ref="J1040" ca="1">IF($I$1&lt;&gt;"y", "", IFERROR(INDEX(admin1listsize,MATCH(SMALL(NOT(admin1listsize="")*IF(ISNUMBER(admin1listsize),COUNTIF(admin1listsize,"&lt;="&amp;admin1listsize),COUNTIF(admin1listsize,"&lt;="&amp;admin1listsize)+SUM(ISNUMBER(admin1listsize))),ROWS(D$3:D1040)+SUM(ISBLANK(admin1listsize))),NOT(admin1listsize="")*IF(ISNUMBER(admin1listsize),COUNTIF(admin1listsize,"&lt;="&amp;admin1listsize),COUNTIF(admin1listsize,"&lt;="&amp;admin1listsize)+SUM(ISNUMBER(admin1listsize))),0)), ""))</f>
        <v/>
      </c>
      <c r="K1040" s="71"/>
    </row>
    <row r="1041" spans="1:11" s="1" customFormat="1" x14ac:dyDescent="0.25">
      <c r="A1041" s="93" t="str">
        <f>IF($I$1&lt;&gt;"y", "", IF(ISBLANK(DATA!D1042),"",IF(ISBLANK(DATA!K1042),"NO DATA",DATA!K1042)))</f>
        <v/>
      </c>
      <c r="B1041" s="93" t="str">
        <f>IF($I$1&lt;&gt;"y", "",IF(ISBLANK(DATA!D1042),"", IF(ISBLANK(DATA!L1042),"NO DATA",DATA!L1042)))</f>
        <v/>
      </c>
      <c r="C1041" s="93" t="str">
        <f t="shared" si="50"/>
        <v/>
      </c>
      <c r="D1041" s="93" t="str">
        <f>IF($I$1&lt;&gt;"y", "", IF(C1042="", "", IFERROR(LOOKUP(2,1/(COUNTIF($D$2:D1040,mergednames)=0),mergednames), "")))</f>
        <v/>
      </c>
      <c r="E1041" s="93" t="str">
        <f t="shared" si="49"/>
        <v/>
      </c>
      <c r="F1041" s="93" t="str">
        <f>IF($I$1&lt;&gt;"y", "", IF(A1042="", "", IFERROR(LOOKUP(2,1/(COUNTIF($F$2:F1040,get_country)=0),get_country), "")))</f>
        <v/>
      </c>
      <c r="G1041" s="93" t="str">
        <f t="shared" si="48"/>
        <v/>
      </c>
      <c r="H1041" s="67" t="str">
        <f t="array" aca="1" ref="H1041" ca="1">IF($I$1&lt;&gt;"y", "", IFERROR(INDEX(countrylistsize,MATCH(SMALL(NOT(countrylistsize="")*IF(ISNUMBER(countrylistsize),COUNTIF(countrylistsize,"&lt;="&amp;countrylistsize),COUNTIF(countrylistsize,"&lt;="&amp;countrylistsize)+SUM(ISNUMBER(countrylistsize))),ROWS(F$3:F1041)+SUM(ISBLANK(countrylistsize))),NOT(countrylistsize="")*IF(ISNUMBER(countrylistsize),COUNTIF(countrylistsize,"&lt;="&amp;countrylistsize),COUNTIF(countrylistsize,"&lt;="&amp;countrylistsize)+SUM(ISNUMBER(countrylistsize))),0)), ""))</f>
        <v/>
      </c>
      <c r="I1041" s="70"/>
      <c r="J1041" s="67" t="str">
        <f t="array" aca="1" ref="J1041" ca="1">IF($I$1&lt;&gt;"y", "", IFERROR(INDEX(admin1listsize,MATCH(SMALL(NOT(admin1listsize="")*IF(ISNUMBER(admin1listsize),COUNTIF(admin1listsize,"&lt;="&amp;admin1listsize),COUNTIF(admin1listsize,"&lt;="&amp;admin1listsize)+SUM(ISNUMBER(admin1listsize))),ROWS(D$3:D1041)+SUM(ISBLANK(admin1listsize))),NOT(admin1listsize="")*IF(ISNUMBER(admin1listsize),COUNTIF(admin1listsize,"&lt;="&amp;admin1listsize),COUNTIF(admin1listsize,"&lt;="&amp;admin1listsize)+SUM(ISNUMBER(admin1listsize))),0)), ""))</f>
        <v/>
      </c>
      <c r="K1041" s="71"/>
    </row>
    <row r="1042" spans="1:11" s="1" customFormat="1" x14ac:dyDescent="0.25">
      <c r="A1042" s="93" t="str">
        <f>IF($I$1&lt;&gt;"y", "", IF(ISBLANK(DATA!D1043),"",IF(ISBLANK(DATA!K1043),"NO DATA",DATA!K1043)))</f>
        <v/>
      </c>
      <c r="B1042" s="93" t="str">
        <f>IF($I$1&lt;&gt;"y", "",IF(ISBLANK(DATA!D1043),"", IF(ISBLANK(DATA!L1043),"NO DATA",DATA!L1043)))</f>
        <v/>
      </c>
      <c r="C1042" s="93" t="str">
        <f t="shared" si="50"/>
        <v/>
      </c>
      <c r="D1042" s="93" t="str">
        <f>IF($I$1&lt;&gt;"y", "", IF(C1043="", "", IFERROR(LOOKUP(2,1/(COUNTIF($D$2:D1041,mergednames)=0),mergednames), "")))</f>
        <v/>
      </c>
      <c r="E1042" s="93" t="str">
        <f t="shared" si="49"/>
        <v/>
      </c>
      <c r="F1042" s="93" t="str">
        <f>IF($I$1&lt;&gt;"y", "", IF(A1043="", "", IFERROR(LOOKUP(2,1/(COUNTIF($F$2:F1041,get_country)=0),get_country), "")))</f>
        <v/>
      </c>
      <c r="G1042" s="93" t="str">
        <f t="shared" si="48"/>
        <v/>
      </c>
      <c r="H1042" s="67" t="str">
        <f t="array" aca="1" ref="H1042" ca="1">IF($I$1&lt;&gt;"y", "", IFERROR(INDEX(countrylistsize,MATCH(SMALL(NOT(countrylistsize="")*IF(ISNUMBER(countrylistsize),COUNTIF(countrylistsize,"&lt;="&amp;countrylistsize),COUNTIF(countrylistsize,"&lt;="&amp;countrylistsize)+SUM(ISNUMBER(countrylistsize))),ROWS(F$3:F1042)+SUM(ISBLANK(countrylistsize))),NOT(countrylistsize="")*IF(ISNUMBER(countrylistsize),COUNTIF(countrylistsize,"&lt;="&amp;countrylistsize),COUNTIF(countrylistsize,"&lt;="&amp;countrylistsize)+SUM(ISNUMBER(countrylistsize))),0)), ""))</f>
        <v/>
      </c>
      <c r="I1042" s="70"/>
      <c r="J1042" s="67" t="str">
        <f t="array" aca="1" ref="J1042" ca="1">IF($I$1&lt;&gt;"y", "", IFERROR(INDEX(admin1listsize,MATCH(SMALL(NOT(admin1listsize="")*IF(ISNUMBER(admin1listsize),COUNTIF(admin1listsize,"&lt;="&amp;admin1listsize),COUNTIF(admin1listsize,"&lt;="&amp;admin1listsize)+SUM(ISNUMBER(admin1listsize))),ROWS(D$3:D1042)+SUM(ISBLANK(admin1listsize))),NOT(admin1listsize="")*IF(ISNUMBER(admin1listsize),COUNTIF(admin1listsize,"&lt;="&amp;admin1listsize),COUNTIF(admin1listsize,"&lt;="&amp;admin1listsize)+SUM(ISNUMBER(admin1listsize))),0)), ""))</f>
        <v/>
      </c>
      <c r="K1042" s="71"/>
    </row>
    <row r="1043" spans="1:11" s="1" customFormat="1" x14ac:dyDescent="0.25">
      <c r="A1043" s="93" t="str">
        <f>IF($I$1&lt;&gt;"y", "", IF(ISBLANK(DATA!D1044),"",IF(ISBLANK(DATA!K1044),"NO DATA",DATA!K1044)))</f>
        <v/>
      </c>
      <c r="B1043" s="93" t="str">
        <f>IF($I$1&lt;&gt;"y", "",IF(ISBLANK(DATA!D1044),"", IF(ISBLANK(DATA!L1044),"NO DATA",DATA!L1044)))</f>
        <v/>
      </c>
      <c r="C1043" s="93" t="str">
        <f t="shared" si="50"/>
        <v/>
      </c>
      <c r="D1043" s="93" t="str">
        <f>IF($I$1&lt;&gt;"y", "", IF(C1044="", "", IFERROR(LOOKUP(2,1/(COUNTIF($D$2:D1042,mergednames)=0),mergednames), "")))</f>
        <v/>
      </c>
      <c r="E1043" s="93" t="str">
        <f t="shared" si="49"/>
        <v/>
      </c>
      <c r="F1043" s="93" t="str">
        <f>IF($I$1&lt;&gt;"y", "", IF(A1044="", "", IFERROR(LOOKUP(2,1/(COUNTIF($F$2:F1042,get_country)=0),get_country), "")))</f>
        <v/>
      </c>
      <c r="G1043" s="93" t="str">
        <f t="shared" si="48"/>
        <v/>
      </c>
      <c r="H1043" s="67" t="str">
        <f t="array" aca="1" ref="H1043" ca="1">IF($I$1&lt;&gt;"y", "", IFERROR(INDEX(countrylistsize,MATCH(SMALL(NOT(countrylistsize="")*IF(ISNUMBER(countrylistsize),COUNTIF(countrylistsize,"&lt;="&amp;countrylistsize),COUNTIF(countrylistsize,"&lt;="&amp;countrylistsize)+SUM(ISNUMBER(countrylistsize))),ROWS(F$3:F1043)+SUM(ISBLANK(countrylistsize))),NOT(countrylistsize="")*IF(ISNUMBER(countrylistsize),COUNTIF(countrylistsize,"&lt;="&amp;countrylistsize),COUNTIF(countrylistsize,"&lt;="&amp;countrylistsize)+SUM(ISNUMBER(countrylistsize))),0)), ""))</f>
        <v/>
      </c>
      <c r="I1043" s="70"/>
      <c r="J1043" s="67" t="str">
        <f t="array" aca="1" ref="J1043" ca="1">IF($I$1&lt;&gt;"y", "", IFERROR(INDEX(admin1listsize,MATCH(SMALL(NOT(admin1listsize="")*IF(ISNUMBER(admin1listsize),COUNTIF(admin1listsize,"&lt;="&amp;admin1listsize),COUNTIF(admin1listsize,"&lt;="&amp;admin1listsize)+SUM(ISNUMBER(admin1listsize))),ROWS(D$3:D1043)+SUM(ISBLANK(admin1listsize))),NOT(admin1listsize="")*IF(ISNUMBER(admin1listsize),COUNTIF(admin1listsize,"&lt;="&amp;admin1listsize),COUNTIF(admin1listsize,"&lt;="&amp;admin1listsize)+SUM(ISNUMBER(admin1listsize))),0)), ""))</f>
        <v/>
      </c>
      <c r="K1043" s="71"/>
    </row>
    <row r="1044" spans="1:11" s="1" customFormat="1" x14ac:dyDescent="0.25">
      <c r="A1044" s="93" t="str">
        <f>IF($I$1&lt;&gt;"y", "", IF(ISBLANK(DATA!D1045),"",IF(ISBLANK(DATA!K1045),"NO DATA",DATA!K1045)))</f>
        <v/>
      </c>
      <c r="B1044" s="93" t="str">
        <f>IF($I$1&lt;&gt;"y", "",IF(ISBLANK(DATA!D1045),"", IF(ISBLANK(DATA!L1045),"NO DATA",DATA!L1045)))</f>
        <v/>
      </c>
      <c r="C1044" s="93" t="str">
        <f t="shared" si="50"/>
        <v/>
      </c>
      <c r="D1044" s="93" t="str">
        <f>IF($I$1&lt;&gt;"y", "", IF(C1045="", "", IFERROR(LOOKUP(2,1/(COUNTIF($D$2:D1043,mergednames)=0),mergednames), "")))</f>
        <v/>
      </c>
      <c r="E1044" s="93" t="str">
        <f t="shared" si="49"/>
        <v/>
      </c>
      <c r="F1044" s="93" t="str">
        <f>IF($I$1&lt;&gt;"y", "", IF(A1045="", "", IFERROR(LOOKUP(2,1/(COUNTIF($F$2:F1043,get_country)=0),get_country), "")))</f>
        <v/>
      </c>
      <c r="G1044" s="93" t="str">
        <f t="shared" si="48"/>
        <v/>
      </c>
      <c r="H1044" s="67" t="str">
        <f t="array" aca="1" ref="H1044" ca="1">IF($I$1&lt;&gt;"y", "", IFERROR(INDEX(countrylistsize,MATCH(SMALL(NOT(countrylistsize="")*IF(ISNUMBER(countrylistsize),COUNTIF(countrylistsize,"&lt;="&amp;countrylistsize),COUNTIF(countrylistsize,"&lt;="&amp;countrylistsize)+SUM(ISNUMBER(countrylistsize))),ROWS(F$3:F1044)+SUM(ISBLANK(countrylistsize))),NOT(countrylistsize="")*IF(ISNUMBER(countrylistsize),COUNTIF(countrylistsize,"&lt;="&amp;countrylistsize),COUNTIF(countrylistsize,"&lt;="&amp;countrylistsize)+SUM(ISNUMBER(countrylistsize))),0)), ""))</f>
        <v/>
      </c>
      <c r="I1044" s="70"/>
      <c r="J1044" s="67" t="str">
        <f t="array" aca="1" ref="J1044" ca="1">IF($I$1&lt;&gt;"y", "", IFERROR(INDEX(admin1listsize,MATCH(SMALL(NOT(admin1listsize="")*IF(ISNUMBER(admin1listsize),COUNTIF(admin1listsize,"&lt;="&amp;admin1listsize),COUNTIF(admin1listsize,"&lt;="&amp;admin1listsize)+SUM(ISNUMBER(admin1listsize))),ROWS(D$3:D1044)+SUM(ISBLANK(admin1listsize))),NOT(admin1listsize="")*IF(ISNUMBER(admin1listsize),COUNTIF(admin1listsize,"&lt;="&amp;admin1listsize),COUNTIF(admin1listsize,"&lt;="&amp;admin1listsize)+SUM(ISNUMBER(admin1listsize))),0)), ""))</f>
        <v/>
      </c>
      <c r="K1044" s="71"/>
    </row>
    <row r="1045" spans="1:11" s="1" customFormat="1" x14ac:dyDescent="0.25">
      <c r="A1045" s="93" t="str">
        <f>IF($I$1&lt;&gt;"y", "", IF(ISBLANK(DATA!D1046),"",IF(ISBLANK(DATA!K1046),"NO DATA",DATA!K1046)))</f>
        <v/>
      </c>
      <c r="B1045" s="93" t="str">
        <f>IF($I$1&lt;&gt;"y", "",IF(ISBLANK(DATA!D1046),"", IF(ISBLANK(DATA!L1046),"NO DATA",DATA!L1046)))</f>
        <v/>
      </c>
      <c r="C1045" s="93" t="str">
        <f t="shared" si="50"/>
        <v/>
      </c>
      <c r="D1045" s="93" t="str">
        <f>IF($I$1&lt;&gt;"y", "", IF(C1046="", "", IFERROR(LOOKUP(2,1/(COUNTIF($D$2:D1044,mergednames)=0),mergednames), "")))</f>
        <v/>
      </c>
      <c r="E1045" s="93" t="str">
        <f t="shared" si="49"/>
        <v/>
      </c>
      <c r="F1045" s="93" t="str">
        <f>IF($I$1&lt;&gt;"y", "", IF(A1046="", "", IFERROR(LOOKUP(2,1/(COUNTIF($F$2:F1044,get_country)=0),get_country), "")))</f>
        <v/>
      </c>
      <c r="G1045" s="93" t="str">
        <f t="shared" si="48"/>
        <v/>
      </c>
      <c r="H1045" s="67" t="str">
        <f t="array" aca="1" ref="H1045" ca="1">IF($I$1&lt;&gt;"y", "", IFERROR(INDEX(countrylistsize,MATCH(SMALL(NOT(countrylistsize="")*IF(ISNUMBER(countrylistsize),COUNTIF(countrylistsize,"&lt;="&amp;countrylistsize),COUNTIF(countrylistsize,"&lt;="&amp;countrylistsize)+SUM(ISNUMBER(countrylistsize))),ROWS(F$3:F1045)+SUM(ISBLANK(countrylistsize))),NOT(countrylistsize="")*IF(ISNUMBER(countrylistsize),COUNTIF(countrylistsize,"&lt;="&amp;countrylistsize),COUNTIF(countrylistsize,"&lt;="&amp;countrylistsize)+SUM(ISNUMBER(countrylistsize))),0)), ""))</f>
        <v/>
      </c>
      <c r="I1045" s="70"/>
      <c r="J1045" s="67" t="str">
        <f t="array" aca="1" ref="J1045" ca="1">IF($I$1&lt;&gt;"y", "", IFERROR(INDEX(admin1listsize,MATCH(SMALL(NOT(admin1listsize="")*IF(ISNUMBER(admin1listsize),COUNTIF(admin1listsize,"&lt;="&amp;admin1listsize),COUNTIF(admin1listsize,"&lt;="&amp;admin1listsize)+SUM(ISNUMBER(admin1listsize))),ROWS(D$3:D1045)+SUM(ISBLANK(admin1listsize))),NOT(admin1listsize="")*IF(ISNUMBER(admin1listsize),COUNTIF(admin1listsize,"&lt;="&amp;admin1listsize),COUNTIF(admin1listsize,"&lt;="&amp;admin1listsize)+SUM(ISNUMBER(admin1listsize))),0)), ""))</f>
        <v/>
      </c>
      <c r="K1045" s="71"/>
    </row>
    <row r="1046" spans="1:11" s="1" customFormat="1" x14ac:dyDescent="0.25">
      <c r="A1046" s="93" t="str">
        <f>IF($I$1&lt;&gt;"y", "", IF(ISBLANK(DATA!D1047),"",IF(ISBLANK(DATA!K1047),"NO DATA",DATA!K1047)))</f>
        <v/>
      </c>
      <c r="B1046" s="93" t="str">
        <f>IF($I$1&lt;&gt;"y", "",IF(ISBLANK(DATA!D1047),"", IF(ISBLANK(DATA!L1047),"NO DATA",DATA!L1047)))</f>
        <v/>
      </c>
      <c r="C1046" s="93" t="str">
        <f t="shared" si="50"/>
        <v/>
      </c>
      <c r="D1046" s="93" t="str">
        <f>IF($I$1&lt;&gt;"y", "", IF(C1047="", "", IFERROR(LOOKUP(2,1/(COUNTIF($D$2:D1045,mergednames)=0),mergednames), "")))</f>
        <v/>
      </c>
      <c r="E1046" s="93" t="str">
        <f t="shared" si="49"/>
        <v/>
      </c>
      <c r="F1046" s="93" t="str">
        <f>IF($I$1&lt;&gt;"y", "", IF(A1047="", "", IFERROR(LOOKUP(2,1/(COUNTIF($F$2:F1045,get_country)=0),get_country), "")))</f>
        <v/>
      </c>
      <c r="G1046" s="93" t="str">
        <f t="shared" si="48"/>
        <v/>
      </c>
      <c r="H1046" s="67" t="str">
        <f t="array" aca="1" ref="H1046" ca="1">IF($I$1&lt;&gt;"y", "", IFERROR(INDEX(countrylistsize,MATCH(SMALL(NOT(countrylistsize="")*IF(ISNUMBER(countrylistsize),COUNTIF(countrylistsize,"&lt;="&amp;countrylistsize),COUNTIF(countrylistsize,"&lt;="&amp;countrylistsize)+SUM(ISNUMBER(countrylistsize))),ROWS(F$3:F1046)+SUM(ISBLANK(countrylistsize))),NOT(countrylistsize="")*IF(ISNUMBER(countrylistsize),COUNTIF(countrylistsize,"&lt;="&amp;countrylistsize),COUNTIF(countrylistsize,"&lt;="&amp;countrylistsize)+SUM(ISNUMBER(countrylistsize))),0)), ""))</f>
        <v/>
      </c>
      <c r="I1046" s="70"/>
      <c r="J1046" s="67" t="str">
        <f t="array" aca="1" ref="J1046" ca="1">IF($I$1&lt;&gt;"y", "", IFERROR(INDEX(admin1listsize,MATCH(SMALL(NOT(admin1listsize="")*IF(ISNUMBER(admin1listsize),COUNTIF(admin1listsize,"&lt;="&amp;admin1listsize),COUNTIF(admin1listsize,"&lt;="&amp;admin1listsize)+SUM(ISNUMBER(admin1listsize))),ROWS(D$3:D1046)+SUM(ISBLANK(admin1listsize))),NOT(admin1listsize="")*IF(ISNUMBER(admin1listsize),COUNTIF(admin1listsize,"&lt;="&amp;admin1listsize),COUNTIF(admin1listsize,"&lt;="&amp;admin1listsize)+SUM(ISNUMBER(admin1listsize))),0)), ""))</f>
        <v/>
      </c>
      <c r="K1046" s="71"/>
    </row>
    <row r="1047" spans="1:11" s="1" customFormat="1" x14ac:dyDescent="0.25">
      <c r="A1047" s="93" t="str">
        <f>IF($I$1&lt;&gt;"y", "", IF(ISBLANK(DATA!D1048),"",IF(ISBLANK(DATA!K1048),"NO DATA",DATA!K1048)))</f>
        <v/>
      </c>
      <c r="B1047" s="93" t="str">
        <f>IF($I$1&lt;&gt;"y", "",IF(ISBLANK(DATA!D1048),"", IF(ISBLANK(DATA!L1048),"NO DATA",DATA!L1048)))</f>
        <v/>
      </c>
      <c r="C1047" s="93" t="str">
        <f t="shared" si="50"/>
        <v/>
      </c>
      <c r="D1047" s="93" t="str">
        <f>IF($I$1&lt;&gt;"y", "", IF(C1048="", "", IFERROR(LOOKUP(2,1/(COUNTIF($D$2:D1046,mergednames)=0),mergednames), "")))</f>
        <v/>
      </c>
      <c r="E1047" s="93" t="str">
        <f t="shared" si="49"/>
        <v/>
      </c>
      <c r="F1047" s="93" t="str">
        <f>IF($I$1&lt;&gt;"y", "", IF(A1048="", "", IFERROR(LOOKUP(2,1/(COUNTIF($F$2:F1046,get_country)=0),get_country), "")))</f>
        <v/>
      </c>
      <c r="G1047" s="93" t="str">
        <f t="shared" si="48"/>
        <v/>
      </c>
      <c r="H1047" s="67" t="str">
        <f t="array" aca="1" ref="H1047" ca="1">IF($I$1&lt;&gt;"y", "", IFERROR(INDEX(countrylistsize,MATCH(SMALL(NOT(countrylistsize="")*IF(ISNUMBER(countrylistsize),COUNTIF(countrylistsize,"&lt;="&amp;countrylistsize),COUNTIF(countrylistsize,"&lt;="&amp;countrylistsize)+SUM(ISNUMBER(countrylistsize))),ROWS(F$3:F1047)+SUM(ISBLANK(countrylistsize))),NOT(countrylistsize="")*IF(ISNUMBER(countrylistsize),COUNTIF(countrylistsize,"&lt;="&amp;countrylistsize),COUNTIF(countrylistsize,"&lt;="&amp;countrylistsize)+SUM(ISNUMBER(countrylistsize))),0)), ""))</f>
        <v/>
      </c>
      <c r="I1047" s="70"/>
      <c r="J1047" s="67" t="str">
        <f t="array" aca="1" ref="J1047" ca="1">IF($I$1&lt;&gt;"y", "", IFERROR(INDEX(admin1listsize,MATCH(SMALL(NOT(admin1listsize="")*IF(ISNUMBER(admin1listsize),COUNTIF(admin1listsize,"&lt;="&amp;admin1listsize),COUNTIF(admin1listsize,"&lt;="&amp;admin1listsize)+SUM(ISNUMBER(admin1listsize))),ROWS(D$3:D1047)+SUM(ISBLANK(admin1listsize))),NOT(admin1listsize="")*IF(ISNUMBER(admin1listsize),COUNTIF(admin1listsize,"&lt;="&amp;admin1listsize),COUNTIF(admin1listsize,"&lt;="&amp;admin1listsize)+SUM(ISNUMBER(admin1listsize))),0)), ""))</f>
        <v/>
      </c>
      <c r="K1047" s="71"/>
    </row>
    <row r="1048" spans="1:11" s="1" customFormat="1" x14ac:dyDescent="0.25">
      <c r="A1048" s="93" t="str">
        <f>IF($I$1&lt;&gt;"y", "", IF(ISBLANK(DATA!D1049),"",IF(ISBLANK(DATA!K1049),"NO DATA",DATA!K1049)))</f>
        <v/>
      </c>
      <c r="B1048" s="93" t="str">
        <f>IF($I$1&lt;&gt;"y", "",IF(ISBLANK(DATA!D1049),"", IF(ISBLANK(DATA!L1049),"NO DATA",DATA!L1049)))</f>
        <v/>
      </c>
      <c r="C1048" s="93" t="str">
        <f t="shared" si="50"/>
        <v/>
      </c>
      <c r="D1048" s="93" t="str">
        <f>IF($I$1&lt;&gt;"y", "", IF(C1049="", "", IFERROR(LOOKUP(2,1/(COUNTIF($D$2:D1047,mergednames)=0),mergednames), "")))</f>
        <v/>
      </c>
      <c r="E1048" s="93" t="str">
        <f t="shared" si="49"/>
        <v/>
      </c>
      <c r="F1048" s="93" t="str">
        <f>IF($I$1&lt;&gt;"y", "", IF(A1049="", "", IFERROR(LOOKUP(2,1/(COUNTIF($F$2:F1047,get_country)=0),get_country), "")))</f>
        <v/>
      </c>
      <c r="G1048" s="93" t="str">
        <f t="shared" si="48"/>
        <v/>
      </c>
      <c r="H1048" s="67" t="str">
        <f t="array" aca="1" ref="H1048" ca="1">IF($I$1&lt;&gt;"y", "", IFERROR(INDEX(countrylistsize,MATCH(SMALL(NOT(countrylistsize="")*IF(ISNUMBER(countrylistsize),COUNTIF(countrylistsize,"&lt;="&amp;countrylistsize),COUNTIF(countrylistsize,"&lt;="&amp;countrylistsize)+SUM(ISNUMBER(countrylistsize))),ROWS(F$3:F1048)+SUM(ISBLANK(countrylistsize))),NOT(countrylistsize="")*IF(ISNUMBER(countrylistsize),COUNTIF(countrylistsize,"&lt;="&amp;countrylistsize),COUNTIF(countrylistsize,"&lt;="&amp;countrylistsize)+SUM(ISNUMBER(countrylistsize))),0)), ""))</f>
        <v/>
      </c>
      <c r="I1048" s="70"/>
      <c r="J1048" s="67" t="str">
        <f t="array" aca="1" ref="J1048" ca="1">IF($I$1&lt;&gt;"y", "", IFERROR(INDEX(admin1listsize,MATCH(SMALL(NOT(admin1listsize="")*IF(ISNUMBER(admin1listsize),COUNTIF(admin1listsize,"&lt;="&amp;admin1listsize),COUNTIF(admin1listsize,"&lt;="&amp;admin1listsize)+SUM(ISNUMBER(admin1listsize))),ROWS(D$3:D1048)+SUM(ISBLANK(admin1listsize))),NOT(admin1listsize="")*IF(ISNUMBER(admin1listsize),COUNTIF(admin1listsize,"&lt;="&amp;admin1listsize),COUNTIF(admin1listsize,"&lt;="&amp;admin1listsize)+SUM(ISNUMBER(admin1listsize))),0)), ""))</f>
        <v/>
      </c>
      <c r="K1048" s="71"/>
    </row>
    <row r="1049" spans="1:11" s="1" customFormat="1" x14ac:dyDescent="0.25">
      <c r="A1049" s="93" t="str">
        <f>IF($I$1&lt;&gt;"y", "", IF(ISBLANK(DATA!D1050),"",IF(ISBLANK(DATA!K1050),"NO DATA",DATA!K1050)))</f>
        <v/>
      </c>
      <c r="B1049" s="93" t="str">
        <f>IF($I$1&lt;&gt;"y", "",IF(ISBLANK(DATA!D1050),"", IF(ISBLANK(DATA!L1050),"NO DATA",DATA!L1050)))</f>
        <v/>
      </c>
      <c r="C1049" s="93" t="str">
        <f t="shared" si="50"/>
        <v/>
      </c>
      <c r="D1049" s="93" t="str">
        <f>IF($I$1&lt;&gt;"y", "", IF(C1050="", "", IFERROR(LOOKUP(2,1/(COUNTIF($D$2:D1048,mergednames)=0),mergednames), "")))</f>
        <v/>
      </c>
      <c r="E1049" s="93" t="str">
        <f t="shared" si="49"/>
        <v/>
      </c>
      <c r="F1049" s="93" t="str">
        <f>IF($I$1&lt;&gt;"y", "", IF(A1050="", "", IFERROR(LOOKUP(2,1/(COUNTIF($F$2:F1048,get_country)=0),get_country), "")))</f>
        <v/>
      </c>
      <c r="G1049" s="93" t="str">
        <f t="shared" si="48"/>
        <v/>
      </c>
      <c r="H1049" s="67" t="str">
        <f t="array" aca="1" ref="H1049" ca="1">IF($I$1&lt;&gt;"y", "", IFERROR(INDEX(countrylistsize,MATCH(SMALL(NOT(countrylistsize="")*IF(ISNUMBER(countrylistsize),COUNTIF(countrylistsize,"&lt;="&amp;countrylistsize),COUNTIF(countrylistsize,"&lt;="&amp;countrylistsize)+SUM(ISNUMBER(countrylistsize))),ROWS(F$3:F1049)+SUM(ISBLANK(countrylistsize))),NOT(countrylistsize="")*IF(ISNUMBER(countrylistsize),COUNTIF(countrylistsize,"&lt;="&amp;countrylistsize),COUNTIF(countrylistsize,"&lt;="&amp;countrylistsize)+SUM(ISNUMBER(countrylistsize))),0)), ""))</f>
        <v/>
      </c>
      <c r="I1049" s="70"/>
      <c r="J1049" s="67" t="str">
        <f t="array" aca="1" ref="J1049" ca="1">IF($I$1&lt;&gt;"y", "", IFERROR(INDEX(admin1listsize,MATCH(SMALL(NOT(admin1listsize="")*IF(ISNUMBER(admin1listsize),COUNTIF(admin1listsize,"&lt;="&amp;admin1listsize),COUNTIF(admin1listsize,"&lt;="&amp;admin1listsize)+SUM(ISNUMBER(admin1listsize))),ROWS(D$3:D1049)+SUM(ISBLANK(admin1listsize))),NOT(admin1listsize="")*IF(ISNUMBER(admin1listsize),COUNTIF(admin1listsize,"&lt;="&amp;admin1listsize),COUNTIF(admin1listsize,"&lt;="&amp;admin1listsize)+SUM(ISNUMBER(admin1listsize))),0)), ""))</f>
        <v/>
      </c>
      <c r="K1049" s="71"/>
    </row>
    <row r="1050" spans="1:11" s="1" customFormat="1" x14ac:dyDescent="0.25">
      <c r="A1050" s="93" t="str">
        <f>IF($I$1&lt;&gt;"y", "", IF(ISBLANK(DATA!D1051),"",IF(ISBLANK(DATA!K1051),"NO DATA",DATA!K1051)))</f>
        <v/>
      </c>
      <c r="B1050" s="93" t="str">
        <f>IF($I$1&lt;&gt;"y", "",IF(ISBLANK(DATA!D1051),"", IF(ISBLANK(DATA!L1051),"NO DATA",DATA!L1051)))</f>
        <v/>
      </c>
      <c r="C1050" s="93" t="str">
        <f t="shared" si="50"/>
        <v/>
      </c>
      <c r="D1050" s="93" t="str">
        <f>IF($I$1&lt;&gt;"y", "", IF(C1051="", "", IFERROR(LOOKUP(2,1/(COUNTIF($D$2:D1049,mergednames)=0),mergednames), "")))</f>
        <v/>
      </c>
      <c r="E1050" s="93" t="str">
        <f t="shared" si="49"/>
        <v/>
      </c>
      <c r="F1050" s="93" t="str">
        <f>IF($I$1&lt;&gt;"y", "", IF(A1051="", "", IFERROR(LOOKUP(2,1/(COUNTIF($F$2:F1049,get_country)=0),get_country), "")))</f>
        <v/>
      </c>
      <c r="G1050" s="93" t="str">
        <f t="shared" si="48"/>
        <v/>
      </c>
      <c r="H1050" s="67" t="str">
        <f t="array" aca="1" ref="H1050" ca="1">IF($I$1&lt;&gt;"y", "", IFERROR(INDEX(countrylistsize,MATCH(SMALL(NOT(countrylistsize="")*IF(ISNUMBER(countrylistsize),COUNTIF(countrylistsize,"&lt;="&amp;countrylistsize),COUNTIF(countrylistsize,"&lt;="&amp;countrylistsize)+SUM(ISNUMBER(countrylistsize))),ROWS(F$3:F1050)+SUM(ISBLANK(countrylistsize))),NOT(countrylistsize="")*IF(ISNUMBER(countrylistsize),COUNTIF(countrylistsize,"&lt;="&amp;countrylistsize),COUNTIF(countrylistsize,"&lt;="&amp;countrylistsize)+SUM(ISNUMBER(countrylistsize))),0)), ""))</f>
        <v/>
      </c>
      <c r="I1050" s="70"/>
      <c r="J1050" s="67" t="str">
        <f t="array" aca="1" ref="J1050" ca="1">IF($I$1&lt;&gt;"y", "", IFERROR(INDEX(admin1listsize,MATCH(SMALL(NOT(admin1listsize="")*IF(ISNUMBER(admin1listsize),COUNTIF(admin1listsize,"&lt;="&amp;admin1listsize),COUNTIF(admin1listsize,"&lt;="&amp;admin1listsize)+SUM(ISNUMBER(admin1listsize))),ROWS(D$3:D1050)+SUM(ISBLANK(admin1listsize))),NOT(admin1listsize="")*IF(ISNUMBER(admin1listsize),COUNTIF(admin1listsize,"&lt;="&amp;admin1listsize),COUNTIF(admin1listsize,"&lt;="&amp;admin1listsize)+SUM(ISNUMBER(admin1listsize))),0)), ""))</f>
        <v/>
      </c>
      <c r="K1050" s="71"/>
    </row>
    <row r="1051" spans="1:11" s="1" customFormat="1" x14ac:dyDescent="0.25">
      <c r="A1051" s="93" t="str">
        <f>IF($I$1&lt;&gt;"y", "", IF(ISBLANK(DATA!D1052),"",IF(ISBLANK(DATA!K1052),"NO DATA",DATA!K1052)))</f>
        <v/>
      </c>
      <c r="B1051" s="93" t="str">
        <f>IF($I$1&lt;&gt;"y", "",IF(ISBLANK(DATA!D1052),"", IF(ISBLANK(DATA!L1052),"NO DATA",DATA!L1052)))</f>
        <v/>
      </c>
      <c r="C1051" s="93" t="str">
        <f t="shared" si="50"/>
        <v/>
      </c>
      <c r="D1051" s="93" t="str">
        <f>IF($I$1&lt;&gt;"y", "", IF(C1052="", "", IFERROR(LOOKUP(2,1/(COUNTIF($D$2:D1050,mergednames)=0),mergednames), "")))</f>
        <v/>
      </c>
      <c r="E1051" s="93" t="str">
        <f t="shared" si="49"/>
        <v/>
      </c>
      <c r="F1051" s="93" t="str">
        <f>IF($I$1&lt;&gt;"y", "", IF(A1052="", "", IFERROR(LOOKUP(2,1/(COUNTIF($F$2:F1050,get_country)=0),get_country), "")))</f>
        <v/>
      </c>
      <c r="G1051" s="93" t="str">
        <f t="shared" si="48"/>
        <v/>
      </c>
      <c r="H1051" s="67" t="str">
        <f t="array" aca="1" ref="H1051" ca="1">IF($I$1&lt;&gt;"y", "", IFERROR(INDEX(countrylistsize,MATCH(SMALL(NOT(countrylistsize="")*IF(ISNUMBER(countrylistsize),COUNTIF(countrylistsize,"&lt;="&amp;countrylistsize),COUNTIF(countrylistsize,"&lt;="&amp;countrylistsize)+SUM(ISNUMBER(countrylistsize))),ROWS(F$3:F1051)+SUM(ISBLANK(countrylistsize))),NOT(countrylistsize="")*IF(ISNUMBER(countrylistsize),COUNTIF(countrylistsize,"&lt;="&amp;countrylistsize),COUNTIF(countrylistsize,"&lt;="&amp;countrylistsize)+SUM(ISNUMBER(countrylistsize))),0)), ""))</f>
        <v/>
      </c>
      <c r="I1051" s="70"/>
      <c r="J1051" s="67" t="str">
        <f t="array" aca="1" ref="J1051" ca="1">IF($I$1&lt;&gt;"y", "", IFERROR(INDEX(admin1listsize,MATCH(SMALL(NOT(admin1listsize="")*IF(ISNUMBER(admin1listsize),COUNTIF(admin1listsize,"&lt;="&amp;admin1listsize),COUNTIF(admin1listsize,"&lt;="&amp;admin1listsize)+SUM(ISNUMBER(admin1listsize))),ROWS(D$3:D1051)+SUM(ISBLANK(admin1listsize))),NOT(admin1listsize="")*IF(ISNUMBER(admin1listsize),COUNTIF(admin1listsize,"&lt;="&amp;admin1listsize),COUNTIF(admin1listsize,"&lt;="&amp;admin1listsize)+SUM(ISNUMBER(admin1listsize))),0)), ""))</f>
        <v/>
      </c>
      <c r="K1051" s="71"/>
    </row>
    <row r="1052" spans="1:11" s="1" customFormat="1" x14ac:dyDescent="0.25">
      <c r="A1052" s="93" t="str">
        <f>IF($I$1&lt;&gt;"y", "", IF(ISBLANK(DATA!D1053),"",IF(ISBLANK(DATA!K1053),"NO DATA",DATA!K1053)))</f>
        <v/>
      </c>
      <c r="B1052" s="93" t="str">
        <f>IF($I$1&lt;&gt;"y", "",IF(ISBLANK(DATA!D1053),"", IF(ISBLANK(DATA!L1053),"NO DATA",DATA!L1053)))</f>
        <v/>
      </c>
      <c r="C1052" s="93" t="str">
        <f t="shared" si="50"/>
        <v/>
      </c>
      <c r="D1052" s="93" t="str">
        <f>IF($I$1&lt;&gt;"y", "", IF(C1053="", "", IFERROR(LOOKUP(2,1/(COUNTIF($D$2:D1051,mergednames)=0),mergednames), "")))</f>
        <v/>
      </c>
      <c r="E1052" s="93" t="str">
        <f t="shared" si="49"/>
        <v/>
      </c>
      <c r="F1052" s="93" t="str">
        <f>IF($I$1&lt;&gt;"y", "", IF(A1053="", "", IFERROR(LOOKUP(2,1/(COUNTIF($F$2:F1051,get_country)=0),get_country), "")))</f>
        <v/>
      </c>
      <c r="G1052" s="93" t="str">
        <f t="shared" si="48"/>
        <v/>
      </c>
      <c r="H1052" s="67" t="str">
        <f t="array" aca="1" ref="H1052" ca="1">IF($I$1&lt;&gt;"y", "", IFERROR(INDEX(countrylistsize,MATCH(SMALL(NOT(countrylistsize="")*IF(ISNUMBER(countrylistsize),COUNTIF(countrylistsize,"&lt;="&amp;countrylistsize),COUNTIF(countrylistsize,"&lt;="&amp;countrylistsize)+SUM(ISNUMBER(countrylistsize))),ROWS(F$3:F1052)+SUM(ISBLANK(countrylistsize))),NOT(countrylistsize="")*IF(ISNUMBER(countrylistsize),COUNTIF(countrylistsize,"&lt;="&amp;countrylistsize),COUNTIF(countrylistsize,"&lt;="&amp;countrylistsize)+SUM(ISNUMBER(countrylistsize))),0)), ""))</f>
        <v/>
      </c>
      <c r="I1052" s="70"/>
      <c r="J1052" s="67" t="str">
        <f t="array" aca="1" ref="J1052" ca="1">IF($I$1&lt;&gt;"y", "", IFERROR(INDEX(admin1listsize,MATCH(SMALL(NOT(admin1listsize="")*IF(ISNUMBER(admin1listsize),COUNTIF(admin1listsize,"&lt;="&amp;admin1listsize),COUNTIF(admin1listsize,"&lt;="&amp;admin1listsize)+SUM(ISNUMBER(admin1listsize))),ROWS(D$3:D1052)+SUM(ISBLANK(admin1listsize))),NOT(admin1listsize="")*IF(ISNUMBER(admin1listsize),COUNTIF(admin1listsize,"&lt;="&amp;admin1listsize),COUNTIF(admin1listsize,"&lt;="&amp;admin1listsize)+SUM(ISNUMBER(admin1listsize))),0)), ""))</f>
        <v/>
      </c>
      <c r="K1052" s="71"/>
    </row>
    <row r="1053" spans="1:11" s="1" customFormat="1" x14ac:dyDescent="0.25">
      <c r="A1053" s="93" t="str">
        <f>IF($I$1&lt;&gt;"y", "", IF(ISBLANK(DATA!D1054),"",IF(ISBLANK(DATA!K1054),"NO DATA",DATA!K1054)))</f>
        <v/>
      </c>
      <c r="B1053" s="93" t="str">
        <f>IF($I$1&lt;&gt;"y", "",IF(ISBLANK(DATA!D1054),"", IF(ISBLANK(DATA!L1054),"NO DATA",DATA!L1054)))</f>
        <v/>
      </c>
      <c r="C1053" s="93" t="str">
        <f t="shared" si="50"/>
        <v/>
      </c>
      <c r="D1053" s="93" t="str">
        <f>IF($I$1&lt;&gt;"y", "", IF(C1054="", "", IFERROR(LOOKUP(2,1/(COUNTIF($D$2:D1052,mergednames)=0),mergednames), "")))</f>
        <v/>
      </c>
      <c r="E1053" s="93" t="str">
        <f t="shared" si="49"/>
        <v/>
      </c>
      <c r="F1053" s="93" t="str">
        <f>IF($I$1&lt;&gt;"y", "", IF(A1054="", "", IFERROR(LOOKUP(2,1/(COUNTIF($F$2:F1052,get_country)=0),get_country), "")))</f>
        <v/>
      </c>
      <c r="G1053" s="93" t="str">
        <f t="shared" si="48"/>
        <v/>
      </c>
      <c r="H1053" s="67" t="str">
        <f t="array" aca="1" ref="H1053" ca="1">IF($I$1&lt;&gt;"y", "", IFERROR(INDEX(countrylistsize,MATCH(SMALL(NOT(countrylistsize="")*IF(ISNUMBER(countrylistsize),COUNTIF(countrylistsize,"&lt;="&amp;countrylistsize),COUNTIF(countrylistsize,"&lt;="&amp;countrylistsize)+SUM(ISNUMBER(countrylistsize))),ROWS(F$3:F1053)+SUM(ISBLANK(countrylistsize))),NOT(countrylistsize="")*IF(ISNUMBER(countrylistsize),COUNTIF(countrylistsize,"&lt;="&amp;countrylistsize),COUNTIF(countrylistsize,"&lt;="&amp;countrylistsize)+SUM(ISNUMBER(countrylistsize))),0)), ""))</f>
        <v/>
      </c>
      <c r="I1053" s="70"/>
      <c r="J1053" s="67" t="str">
        <f t="array" aca="1" ref="J1053" ca="1">IF($I$1&lt;&gt;"y", "", IFERROR(INDEX(admin1listsize,MATCH(SMALL(NOT(admin1listsize="")*IF(ISNUMBER(admin1listsize),COUNTIF(admin1listsize,"&lt;="&amp;admin1listsize),COUNTIF(admin1listsize,"&lt;="&amp;admin1listsize)+SUM(ISNUMBER(admin1listsize))),ROWS(D$3:D1053)+SUM(ISBLANK(admin1listsize))),NOT(admin1listsize="")*IF(ISNUMBER(admin1listsize),COUNTIF(admin1listsize,"&lt;="&amp;admin1listsize),COUNTIF(admin1listsize,"&lt;="&amp;admin1listsize)+SUM(ISNUMBER(admin1listsize))),0)), ""))</f>
        <v/>
      </c>
      <c r="K1053" s="71"/>
    </row>
    <row r="1054" spans="1:11" s="1" customFormat="1" x14ac:dyDescent="0.25">
      <c r="A1054" s="93" t="str">
        <f>IF($I$1&lt;&gt;"y", "", IF(ISBLANK(DATA!D1055),"",IF(ISBLANK(DATA!K1055),"NO DATA",DATA!K1055)))</f>
        <v/>
      </c>
      <c r="B1054" s="93" t="str">
        <f>IF($I$1&lt;&gt;"y", "",IF(ISBLANK(DATA!D1055),"", IF(ISBLANK(DATA!L1055),"NO DATA",DATA!L1055)))</f>
        <v/>
      </c>
      <c r="C1054" s="93" t="str">
        <f t="shared" si="50"/>
        <v/>
      </c>
      <c r="D1054" s="93" t="str">
        <f>IF($I$1&lt;&gt;"y", "", IF(C1055="", "", IFERROR(LOOKUP(2,1/(COUNTIF($D$2:D1053,mergednames)=0),mergednames), "")))</f>
        <v/>
      </c>
      <c r="E1054" s="93" t="str">
        <f t="shared" si="49"/>
        <v/>
      </c>
      <c r="F1054" s="93" t="str">
        <f>IF($I$1&lt;&gt;"y", "", IF(A1055="", "", IFERROR(LOOKUP(2,1/(COUNTIF($F$2:F1053,get_country)=0),get_country), "")))</f>
        <v/>
      </c>
      <c r="G1054" s="93" t="str">
        <f t="shared" si="48"/>
        <v/>
      </c>
      <c r="H1054" s="67" t="str">
        <f t="array" aca="1" ref="H1054" ca="1">IF($I$1&lt;&gt;"y", "", IFERROR(INDEX(countrylistsize,MATCH(SMALL(NOT(countrylistsize="")*IF(ISNUMBER(countrylistsize),COUNTIF(countrylistsize,"&lt;="&amp;countrylistsize),COUNTIF(countrylistsize,"&lt;="&amp;countrylistsize)+SUM(ISNUMBER(countrylistsize))),ROWS(F$3:F1054)+SUM(ISBLANK(countrylistsize))),NOT(countrylistsize="")*IF(ISNUMBER(countrylistsize),COUNTIF(countrylistsize,"&lt;="&amp;countrylistsize),COUNTIF(countrylistsize,"&lt;="&amp;countrylistsize)+SUM(ISNUMBER(countrylistsize))),0)), ""))</f>
        <v/>
      </c>
      <c r="I1054" s="70"/>
      <c r="J1054" s="67" t="str">
        <f t="array" aca="1" ref="J1054" ca="1">IF($I$1&lt;&gt;"y", "", IFERROR(INDEX(admin1listsize,MATCH(SMALL(NOT(admin1listsize="")*IF(ISNUMBER(admin1listsize),COUNTIF(admin1listsize,"&lt;="&amp;admin1listsize),COUNTIF(admin1listsize,"&lt;="&amp;admin1listsize)+SUM(ISNUMBER(admin1listsize))),ROWS(D$3:D1054)+SUM(ISBLANK(admin1listsize))),NOT(admin1listsize="")*IF(ISNUMBER(admin1listsize),COUNTIF(admin1listsize,"&lt;="&amp;admin1listsize),COUNTIF(admin1listsize,"&lt;="&amp;admin1listsize)+SUM(ISNUMBER(admin1listsize))),0)), ""))</f>
        <v/>
      </c>
      <c r="K1054" s="71"/>
    </row>
    <row r="1055" spans="1:11" s="1" customFormat="1" x14ac:dyDescent="0.25">
      <c r="A1055" s="93" t="str">
        <f>IF($I$1&lt;&gt;"y", "", IF(ISBLANK(DATA!D1056),"",IF(ISBLANK(DATA!K1056),"NO DATA",DATA!K1056)))</f>
        <v/>
      </c>
      <c r="B1055" s="93" t="str">
        <f>IF($I$1&lt;&gt;"y", "",IF(ISBLANK(DATA!D1056),"", IF(ISBLANK(DATA!L1056),"NO DATA",DATA!L1056)))</f>
        <v/>
      </c>
      <c r="C1055" s="93" t="str">
        <f t="shared" si="50"/>
        <v/>
      </c>
      <c r="D1055" s="93" t="str">
        <f>IF($I$1&lt;&gt;"y", "", IF(C1056="", "", IFERROR(LOOKUP(2,1/(COUNTIF($D$2:D1054,mergednames)=0),mergednames), "")))</f>
        <v/>
      </c>
      <c r="E1055" s="93" t="str">
        <f t="shared" si="49"/>
        <v/>
      </c>
      <c r="F1055" s="93" t="str">
        <f>IF($I$1&lt;&gt;"y", "", IF(A1056="", "", IFERROR(LOOKUP(2,1/(COUNTIF($F$2:F1054,get_country)=0),get_country), "")))</f>
        <v/>
      </c>
      <c r="G1055" s="93" t="str">
        <f t="shared" si="48"/>
        <v/>
      </c>
      <c r="H1055" s="67" t="str">
        <f t="array" aca="1" ref="H1055" ca="1">IF($I$1&lt;&gt;"y", "", IFERROR(INDEX(countrylistsize,MATCH(SMALL(NOT(countrylistsize="")*IF(ISNUMBER(countrylistsize),COUNTIF(countrylistsize,"&lt;="&amp;countrylistsize),COUNTIF(countrylistsize,"&lt;="&amp;countrylistsize)+SUM(ISNUMBER(countrylistsize))),ROWS(F$3:F1055)+SUM(ISBLANK(countrylistsize))),NOT(countrylistsize="")*IF(ISNUMBER(countrylistsize),COUNTIF(countrylistsize,"&lt;="&amp;countrylistsize),COUNTIF(countrylistsize,"&lt;="&amp;countrylistsize)+SUM(ISNUMBER(countrylistsize))),0)), ""))</f>
        <v/>
      </c>
      <c r="I1055" s="70"/>
      <c r="J1055" s="67" t="str">
        <f t="array" aca="1" ref="J1055" ca="1">IF($I$1&lt;&gt;"y", "", IFERROR(INDEX(admin1listsize,MATCH(SMALL(NOT(admin1listsize="")*IF(ISNUMBER(admin1listsize),COUNTIF(admin1listsize,"&lt;="&amp;admin1listsize),COUNTIF(admin1listsize,"&lt;="&amp;admin1listsize)+SUM(ISNUMBER(admin1listsize))),ROWS(D$3:D1055)+SUM(ISBLANK(admin1listsize))),NOT(admin1listsize="")*IF(ISNUMBER(admin1listsize),COUNTIF(admin1listsize,"&lt;="&amp;admin1listsize),COUNTIF(admin1listsize,"&lt;="&amp;admin1listsize)+SUM(ISNUMBER(admin1listsize))),0)), ""))</f>
        <v/>
      </c>
      <c r="K1055" s="71"/>
    </row>
    <row r="1056" spans="1:11" s="1" customFormat="1" x14ac:dyDescent="0.25">
      <c r="A1056" s="93" t="str">
        <f>IF($I$1&lt;&gt;"y", "", IF(ISBLANK(DATA!D1057),"",IF(ISBLANK(DATA!K1057),"NO DATA",DATA!K1057)))</f>
        <v/>
      </c>
      <c r="B1056" s="93" t="str">
        <f>IF($I$1&lt;&gt;"y", "",IF(ISBLANK(DATA!D1057),"", IF(ISBLANK(DATA!L1057),"NO DATA",DATA!L1057)))</f>
        <v/>
      </c>
      <c r="C1056" s="93" t="str">
        <f t="shared" si="50"/>
        <v/>
      </c>
      <c r="D1056" s="93" t="str">
        <f>IF($I$1&lt;&gt;"y", "", IF(C1057="", "", IFERROR(LOOKUP(2,1/(COUNTIF($D$2:D1055,mergednames)=0),mergednames), "")))</f>
        <v/>
      </c>
      <c r="E1056" s="93" t="str">
        <f t="shared" si="49"/>
        <v/>
      </c>
      <c r="F1056" s="93" t="str">
        <f>IF($I$1&lt;&gt;"y", "", IF(A1057="", "", IFERROR(LOOKUP(2,1/(COUNTIF($F$2:F1055,get_country)=0),get_country), "")))</f>
        <v/>
      </c>
      <c r="G1056" s="93" t="str">
        <f t="shared" si="48"/>
        <v/>
      </c>
      <c r="H1056" s="67" t="str">
        <f t="array" aca="1" ref="H1056" ca="1">IF($I$1&lt;&gt;"y", "", IFERROR(INDEX(countrylistsize,MATCH(SMALL(NOT(countrylistsize="")*IF(ISNUMBER(countrylistsize),COUNTIF(countrylistsize,"&lt;="&amp;countrylistsize),COUNTIF(countrylistsize,"&lt;="&amp;countrylistsize)+SUM(ISNUMBER(countrylistsize))),ROWS(F$3:F1056)+SUM(ISBLANK(countrylistsize))),NOT(countrylistsize="")*IF(ISNUMBER(countrylistsize),COUNTIF(countrylistsize,"&lt;="&amp;countrylistsize),COUNTIF(countrylistsize,"&lt;="&amp;countrylistsize)+SUM(ISNUMBER(countrylistsize))),0)), ""))</f>
        <v/>
      </c>
      <c r="I1056" s="70"/>
      <c r="J1056" s="67" t="str">
        <f t="array" aca="1" ref="J1056" ca="1">IF($I$1&lt;&gt;"y", "", IFERROR(INDEX(admin1listsize,MATCH(SMALL(NOT(admin1listsize="")*IF(ISNUMBER(admin1listsize),COUNTIF(admin1listsize,"&lt;="&amp;admin1listsize),COUNTIF(admin1listsize,"&lt;="&amp;admin1listsize)+SUM(ISNUMBER(admin1listsize))),ROWS(D$3:D1056)+SUM(ISBLANK(admin1listsize))),NOT(admin1listsize="")*IF(ISNUMBER(admin1listsize),COUNTIF(admin1listsize,"&lt;="&amp;admin1listsize),COUNTIF(admin1listsize,"&lt;="&amp;admin1listsize)+SUM(ISNUMBER(admin1listsize))),0)), ""))</f>
        <v/>
      </c>
      <c r="K1056" s="71"/>
    </row>
    <row r="1057" spans="1:11" s="1" customFormat="1" x14ac:dyDescent="0.25">
      <c r="A1057" s="93" t="str">
        <f>IF($I$1&lt;&gt;"y", "", IF(ISBLANK(DATA!D1058),"",IF(ISBLANK(DATA!K1058),"NO DATA",DATA!K1058)))</f>
        <v/>
      </c>
      <c r="B1057" s="93" t="str">
        <f>IF($I$1&lt;&gt;"y", "",IF(ISBLANK(DATA!D1058),"", IF(ISBLANK(DATA!L1058),"NO DATA",DATA!L1058)))</f>
        <v/>
      </c>
      <c r="C1057" s="93" t="str">
        <f t="shared" si="50"/>
        <v/>
      </c>
      <c r="D1057" s="93" t="str">
        <f>IF($I$1&lt;&gt;"y", "", IF(C1058="", "", IFERROR(LOOKUP(2,1/(COUNTIF($D$2:D1056,mergednames)=0),mergednames), "")))</f>
        <v/>
      </c>
      <c r="E1057" s="93" t="str">
        <f t="shared" si="49"/>
        <v/>
      </c>
      <c r="F1057" s="93" t="str">
        <f>IF($I$1&lt;&gt;"y", "", IF(A1058="", "", IFERROR(LOOKUP(2,1/(COUNTIF($F$2:F1056,get_country)=0),get_country), "")))</f>
        <v/>
      </c>
      <c r="G1057" s="93" t="str">
        <f t="shared" si="48"/>
        <v/>
      </c>
      <c r="H1057" s="67" t="str">
        <f t="array" aca="1" ref="H1057" ca="1">IF($I$1&lt;&gt;"y", "", IFERROR(INDEX(countrylistsize,MATCH(SMALL(NOT(countrylistsize="")*IF(ISNUMBER(countrylistsize),COUNTIF(countrylistsize,"&lt;="&amp;countrylistsize),COUNTIF(countrylistsize,"&lt;="&amp;countrylistsize)+SUM(ISNUMBER(countrylistsize))),ROWS(F$3:F1057)+SUM(ISBLANK(countrylistsize))),NOT(countrylistsize="")*IF(ISNUMBER(countrylistsize),COUNTIF(countrylistsize,"&lt;="&amp;countrylistsize),COUNTIF(countrylistsize,"&lt;="&amp;countrylistsize)+SUM(ISNUMBER(countrylistsize))),0)), ""))</f>
        <v/>
      </c>
      <c r="I1057" s="70"/>
      <c r="J1057" s="67" t="str">
        <f t="array" aca="1" ref="J1057" ca="1">IF($I$1&lt;&gt;"y", "", IFERROR(INDEX(admin1listsize,MATCH(SMALL(NOT(admin1listsize="")*IF(ISNUMBER(admin1listsize),COUNTIF(admin1listsize,"&lt;="&amp;admin1listsize),COUNTIF(admin1listsize,"&lt;="&amp;admin1listsize)+SUM(ISNUMBER(admin1listsize))),ROWS(D$3:D1057)+SUM(ISBLANK(admin1listsize))),NOT(admin1listsize="")*IF(ISNUMBER(admin1listsize),COUNTIF(admin1listsize,"&lt;="&amp;admin1listsize),COUNTIF(admin1listsize,"&lt;="&amp;admin1listsize)+SUM(ISNUMBER(admin1listsize))),0)), ""))</f>
        <v/>
      </c>
      <c r="K1057" s="71"/>
    </row>
    <row r="1058" spans="1:11" s="1" customFormat="1" x14ac:dyDescent="0.25">
      <c r="A1058" s="93" t="str">
        <f>IF($I$1&lt;&gt;"y", "", IF(ISBLANK(DATA!D1059),"",IF(ISBLANK(DATA!K1059),"NO DATA",DATA!K1059)))</f>
        <v/>
      </c>
      <c r="B1058" s="93" t="str">
        <f>IF($I$1&lt;&gt;"y", "",IF(ISBLANK(DATA!D1059),"", IF(ISBLANK(DATA!L1059),"NO DATA",DATA!L1059)))</f>
        <v/>
      </c>
      <c r="C1058" s="93" t="str">
        <f t="shared" si="50"/>
        <v/>
      </c>
      <c r="D1058" s="93" t="str">
        <f>IF($I$1&lt;&gt;"y", "", IF(C1059="", "", IFERROR(LOOKUP(2,1/(COUNTIF($D$2:D1057,mergednames)=0),mergednames), "")))</f>
        <v/>
      </c>
      <c r="E1058" s="93" t="str">
        <f t="shared" si="49"/>
        <v/>
      </c>
      <c r="F1058" s="93" t="str">
        <f>IF($I$1&lt;&gt;"y", "", IF(A1059="", "", IFERROR(LOOKUP(2,1/(COUNTIF($F$2:F1057,get_country)=0),get_country), "")))</f>
        <v/>
      </c>
      <c r="G1058" s="93" t="str">
        <f t="shared" si="48"/>
        <v/>
      </c>
      <c r="H1058" s="67" t="str">
        <f t="array" aca="1" ref="H1058" ca="1">IF($I$1&lt;&gt;"y", "", IFERROR(INDEX(countrylistsize,MATCH(SMALL(NOT(countrylistsize="")*IF(ISNUMBER(countrylistsize),COUNTIF(countrylistsize,"&lt;="&amp;countrylistsize),COUNTIF(countrylistsize,"&lt;="&amp;countrylistsize)+SUM(ISNUMBER(countrylistsize))),ROWS(F$3:F1058)+SUM(ISBLANK(countrylistsize))),NOT(countrylistsize="")*IF(ISNUMBER(countrylistsize),COUNTIF(countrylistsize,"&lt;="&amp;countrylistsize),COUNTIF(countrylistsize,"&lt;="&amp;countrylistsize)+SUM(ISNUMBER(countrylistsize))),0)), ""))</f>
        <v/>
      </c>
      <c r="I1058" s="70"/>
      <c r="J1058" s="67" t="str">
        <f t="array" aca="1" ref="J1058" ca="1">IF($I$1&lt;&gt;"y", "", IFERROR(INDEX(admin1listsize,MATCH(SMALL(NOT(admin1listsize="")*IF(ISNUMBER(admin1listsize),COUNTIF(admin1listsize,"&lt;="&amp;admin1listsize),COUNTIF(admin1listsize,"&lt;="&amp;admin1listsize)+SUM(ISNUMBER(admin1listsize))),ROWS(D$3:D1058)+SUM(ISBLANK(admin1listsize))),NOT(admin1listsize="")*IF(ISNUMBER(admin1listsize),COUNTIF(admin1listsize,"&lt;="&amp;admin1listsize),COUNTIF(admin1listsize,"&lt;="&amp;admin1listsize)+SUM(ISNUMBER(admin1listsize))),0)), ""))</f>
        <v/>
      </c>
      <c r="K1058" s="71"/>
    </row>
    <row r="1059" spans="1:11" s="1" customFormat="1" x14ac:dyDescent="0.25">
      <c r="A1059" s="93" t="str">
        <f>IF($I$1&lt;&gt;"y", "", IF(ISBLANK(DATA!D1060),"",IF(ISBLANK(DATA!K1060),"NO DATA",DATA!K1060)))</f>
        <v/>
      </c>
      <c r="B1059" s="93" t="str">
        <f>IF($I$1&lt;&gt;"y", "",IF(ISBLANK(DATA!D1060),"", IF(ISBLANK(DATA!L1060),"NO DATA",DATA!L1060)))</f>
        <v/>
      </c>
      <c r="C1059" s="93" t="str">
        <f t="shared" si="50"/>
        <v/>
      </c>
      <c r="D1059" s="93" t="str">
        <f>IF($I$1&lt;&gt;"y", "", IF(C1060="", "", IFERROR(LOOKUP(2,1/(COUNTIF($D$2:D1058,mergednames)=0),mergednames), "")))</f>
        <v/>
      </c>
      <c r="E1059" s="93" t="str">
        <f t="shared" si="49"/>
        <v/>
      </c>
      <c r="F1059" s="93" t="str">
        <f>IF($I$1&lt;&gt;"y", "", IF(A1060="", "", IFERROR(LOOKUP(2,1/(COUNTIF($F$2:F1058,get_country)=0),get_country), "")))</f>
        <v/>
      </c>
      <c r="G1059" s="93" t="str">
        <f t="shared" si="48"/>
        <v/>
      </c>
      <c r="H1059" s="67" t="str">
        <f t="array" aca="1" ref="H1059" ca="1">IF($I$1&lt;&gt;"y", "", IFERROR(INDEX(countrylistsize,MATCH(SMALL(NOT(countrylistsize="")*IF(ISNUMBER(countrylistsize),COUNTIF(countrylistsize,"&lt;="&amp;countrylistsize),COUNTIF(countrylistsize,"&lt;="&amp;countrylistsize)+SUM(ISNUMBER(countrylistsize))),ROWS(F$3:F1059)+SUM(ISBLANK(countrylistsize))),NOT(countrylistsize="")*IF(ISNUMBER(countrylistsize),COUNTIF(countrylistsize,"&lt;="&amp;countrylistsize),COUNTIF(countrylistsize,"&lt;="&amp;countrylistsize)+SUM(ISNUMBER(countrylistsize))),0)), ""))</f>
        <v/>
      </c>
      <c r="I1059" s="70"/>
      <c r="J1059" s="67" t="str">
        <f t="array" aca="1" ref="J1059" ca="1">IF($I$1&lt;&gt;"y", "", IFERROR(INDEX(admin1listsize,MATCH(SMALL(NOT(admin1listsize="")*IF(ISNUMBER(admin1listsize),COUNTIF(admin1listsize,"&lt;="&amp;admin1listsize),COUNTIF(admin1listsize,"&lt;="&amp;admin1listsize)+SUM(ISNUMBER(admin1listsize))),ROWS(D$3:D1059)+SUM(ISBLANK(admin1listsize))),NOT(admin1listsize="")*IF(ISNUMBER(admin1listsize),COUNTIF(admin1listsize,"&lt;="&amp;admin1listsize),COUNTIF(admin1listsize,"&lt;="&amp;admin1listsize)+SUM(ISNUMBER(admin1listsize))),0)), ""))</f>
        <v/>
      </c>
      <c r="K1059" s="71"/>
    </row>
    <row r="1060" spans="1:11" s="1" customFormat="1" x14ac:dyDescent="0.25">
      <c r="A1060" s="93" t="str">
        <f>IF($I$1&lt;&gt;"y", "", IF(ISBLANK(DATA!D1061),"",IF(ISBLANK(DATA!K1061),"NO DATA",DATA!K1061)))</f>
        <v/>
      </c>
      <c r="B1060" s="93" t="str">
        <f>IF($I$1&lt;&gt;"y", "",IF(ISBLANK(DATA!D1061),"", IF(ISBLANK(DATA!L1061),"NO DATA",DATA!L1061)))</f>
        <v/>
      </c>
      <c r="C1060" s="93" t="str">
        <f t="shared" si="50"/>
        <v/>
      </c>
      <c r="D1060" s="93" t="str">
        <f>IF($I$1&lt;&gt;"y", "", IF(C1061="", "", IFERROR(LOOKUP(2,1/(COUNTIF($D$2:D1059,mergednames)=0),mergednames), "")))</f>
        <v/>
      </c>
      <c r="E1060" s="93" t="str">
        <f t="shared" si="49"/>
        <v/>
      </c>
      <c r="F1060" s="93" t="str">
        <f>IF($I$1&lt;&gt;"y", "", IF(A1061="", "", IFERROR(LOOKUP(2,1/(COUNTIF($F$2:F1059,get_country)=0),get_country), "")))</f>
        <v/>
      </c>
      <c r="G1060" s="93" t="str">
        <f t="shared" si="48"/>
        <v/>
      </c>
      <c r="H1060" s="67" t="str">
        <f t="array" aca="1" ref="H1060" ca="1">IF($I$1&lt;&gt;"y", "", IFERROR(INDEX(countrylistsize,MATCH(SMALL(NOT(countrylistsize="")*IF(ISNUMBER(countrylistsize),COUNTIF(countrylistsize,"&lt;="&amp;countrylistsize),COUNTIF(countrylistsize,"&lt;="&amp;countrylistsize)+SUM(ISNUMBER(countrylistsize))),ROWS(F$3:F1060)+SUM(ISBLANK(countrylistsize))),NOT(countrylistsize="")*IF(ISNUMBER(countrylistsize),COUNTIF(countrylistsize,"&lt;="&amp;countrylistsize),COUNTIF(countrylistsize,"&lt;="&amp;countrylistsize)+SUM(ISNUMBER(countrylistsize))),0)), ""))</f>
        <v/>
      </c>
      <c r="I1060" s="70"/>
      <c r="J1060" s="67" t="str">
        <f t="array" aca="1" ref="J1060" ca="1">IF($I$1&lt;&gt;"y", "", IFERROR(INDEX(admin1listsize,MATCH(SMALL(NOT(admin1listsize="")*IF(ISNUMBER(admin1listsize),COUNTIF(admin1listsize,"&lt;="&amp;admin1listsize),COUNTIF(admin1listsize,"&lt;="&amp;admin1listsize)+SUM(ISNUMBER(admin1listsize))),ROWS(D$3:D1060)+SUM(ISBLANK(admin1listsize))),NOT(admin1listsize="")*IF(ISNUMBER(admin1listsize),COUNTIF(admin1listsize,"&lt;="&amp;admin1listsize),COUNTIF(admin1listsize,"&lt;="&amp;admin1listsize)+SUM(ISNUMBER(admin1listsize))),0)), ""))</f>
        <v/>
      </c>
      <c r="K1060" s="71"/>
    </row>
    <row r="1061" spans="1:11" s="1" customFormat="1" x14ac:dyDescent="0.25">
      <c r="A1061" s="93" t="str">
        <f>IF($I$1&lt;&gt;"y", "", IF(ISBLANK(DATA!D1062),"",IF(ISBLANK(DATA!K1062),"NO DATA",DATA!K1062)))</f>
        <v/>
      </c>
      <c r="B1061" s="93" t="str">
        <f>IF($I$1&lt;&gt;"y", "",IF(ISBLANK(DATA!D1062),"", IF(ISBLANK(DATA!L1062),"NO DATA",DATA!L1062)))</f>
        <v/>
      </c>
      <c r="C1061" s="93" t="str">
        <f t="shared" si="50"/>
        <v/>
      </c>
      <c r="D1061" s="93" t="str">
        <f>IF($I$1&lt;&gt;"y", "", IF(C1062="", "", IFERROR(LOOKUP(2,1/(COUNTIF($D$2:D1060,mergednames)=0),mergednames), "")))</f>
        <v/>
      </c>
      <c r="E1061" s="93" t="str">
        <f t="shared" si="49"/>
        <v/>
      </c>
      <c r="F1061" s="93" t="str">
        <f>IF($I$1&lt;&gt;"y", "", IF(A1062="", "", IFERROR(LOOKUP(2,1/(COUNTIF($F$2:F1060,get_country)=0),get_country), "")))</f>
        <v/>
      </c>
      <c r="G1061" s="93" t="str">
        <f t="shared" si="48"/>
        <v/>
      </c>
      <c r="H1061" s="67" t="str">
        <f t="array" aca="1" ref="H1061" ca="1">IF($I$1&lt;&gt;"y", "", IFERROR(INDEX(countrylistsize,MATCH(SMALL(NOT(countrylistsize="")*IF(ISNUMBER(countrylistsize),COUNTIF(countrylistsize,"&lt;="&amp;countrylistsize),COUNTIF(countrylistsize,"&lt;="&amp;countrylistsize)+SUM(ISNUMBER(countrylistsize))),ROWS(F$3:F1061)+SUM(ISBLANK(countrylistsize))),NOT(countrylistsize="")*IF(ISNUMBER(countrylistsize),COUNTIF(countrylistsize,"&lt;="&amp;countrylistsize),COUNTIF(countrylistsize,"&lt;="&amp;countrylistsize)+SUM(ISNUMBER(countrylistsize))),0)), ""))</f>
        <v/>
      </c>
      <c r="I1061" s="70"/>
      <c r="J1061" s="67" t="str">
        <f t="array" aca="1" ref="J1061" ca="1">IF($I$1&lt;&gt;"y", "", IFERROR(INDEX(admin1listsize,MATCH(SMALL(NOT(admin1listsize="")*IF(ISNUMBER(admin1listsize),COUNTIF(admin1listsize,"&lt;="&amp;admin1listsize),COUNTIF(admin1listsize,"&lt;="&amp;admin1listsize)+SUM(ISNUMBER(admin1listsize))),ROWS(D$3:D1061)+SUM(ISBLANK(admin1listsize))),NOT(admin1listsize="")*IF(ISNUMBER(admin1listsize),COUNTIF(admin1listsize,"&lt;="&amp;admin1listsize),COUNTIF(admin1listsize,"&lt;="&amp;admin1listsize)+SUM(ISNUMBER(admin1listsize))),0)), ""))</f>
        <v/>
      </c>
      <c r="K1061" s="71"/>
    </row>
    <row r="1062" spans="1:11" s="1" customFormat="1" x14ac:dyDescent="0.25">
      <c r="A1062" s="93" t="str">
        <f>IF($I$1&lt;&gt;"y", "", IF(ISBLANK(DATA!D1063),"",IF(ISBLANK(DATA!K1063),"NO DATA",DATA!K1063)))</f>
        <v/>
      </c>
      <c r="B1062" s="93" t="str">
        <f>IF($I$1&lt;&gt;"y", "",IF(ISBLANK(DATA!D1063),"", IF(ISBLANK(DATA!L1063),"NO DATA",DATA!L1063)))</f>
        <v/>
      </c>
      <c r="C1062" s="93" t="str">
        <f t="shared" si="50"/>
        <v/>
      </c>
      <c r="D1062" s="93" t="str">
        <f>IF($I$1&lt;&gt;"y", "", IF(C1063="", "", IFERROR(LOOKUP(2,1/(COUNTIF($D$2:D1061,mergednames)=0),mergednames), "")))</f>
        <v/>
      </c>
      <c r="E1062" s="93" t="str">
        <f t="shared" si="49"/>
        <v/>
      </c>
      <c r="F1062" s="93" t="str">
        <f>IF($I$1&lt;&gt;"y", "", IF(A1063="", "", IFERROR(LOOKUP(2,1/(COUNTIF($F$2:F1061,get_country)=0),get_country), "")))</f>
        <v/>
      </c>
      <c r="G1062" s="93" t="str">
        <f t="shared" si="48"/>
        <v/>
      </c>
      <c r="H1062" s="67" t="str">
        <f t="array" aca="1" ref="H1062" ca="1">IF($I$1&lt;&gt;"y", "", IFERROR(INDEX(countrylistsize,MATCH(SMALL(NOT(countrylistsize="")*IF(ISNUMBER(countrylistsize),COUNTIF(countrylistsize,"&lt;="&amp;countrylistsize),COUNTIF(countrylistsize,"&lt;="&amp;countrylistsize)+SUM(ISNUMBER(countrylistsize))),ROWS(F$3:F1062)+SUM(ISBLANK(countrylistsize))),NOT(countrylistsize="")*IF(ISNUMBER(countrylistsize),COUNTIF(countrylistsize,"&lt;="&amp;countrylistsize),COUNTIF(countrylistsize,"&lt;="&amp;countrylistsize)+SUM(ISNUMBER(countrylistsize))),0)), ""))</f>
        <v/>
      </c>
      <c r="I1062" s="70"/>
      <c r="J1062" s="67" t="str">
        <f t="array" aca="1" ref="J1062" ca="1">IF($I$1&lt;&gt;"y", "", IFERROR(INDEX(admin1listsize,MATCH(SMALL(NOT(admin1listsize="")*IF(ISNUMBER(admin1listsize),COUNTIF(admin1listsize,"&lt;="&amp;admin1listsize),COUNTIF(admin1listsize,"&lt;="&amp;admin1listsize)+SUM(ISNUMBER(admin1listsize))),ROWS(D$3:D1062)+SUM(ISBLANK(admin1listsize))),NOT(admin1listsize="")*IF(ISNUMBER(admin1listsize),COUNTIF(admin1listsize,"&lt;="&amp;admin1listsize),COUNTIF(admin1listsize,"&lt;="&amp;admin1listsize)+SUM(ISNUMBER(admin1listsize))),0)), ""))</f>
        <v/>
      </c>
      <c r="K1062" s="71"/>
    </row>
    <row r="1063" spans="1:11" s="1" customFormat="1" x14ac:dyDescent="0.25">
      <c r="A1063" s="93" t="str">
        <f>IF($I$1&lt;&gt;"y", "", IF(ISBLANK(DATA!D1064),"",IF(ISBLANK(DATA!K1064),"NO DATA",DATA!K1064)))</f>
        <v/>
      </c>
      <c r="B1063" s="93" t="str">
        <f>IF($I$1&lt;&gt;"y", "",IF(ISBLANK(DATA!D1064),"", IF(ISBLANK(DATA!L1064),"NO DATA",DATA!L1064)))</f>
        <v/>
      </c>
      <c r="C1063" s="93" t="str">
        <f t="shared" si="50"/>
        <v/>
      </c>
      <c r="D1063" s="93" t="str">
        <f>IF($I$1&lt;&gt;"y", "", IF(C1064="", "", IFERROR(LOOKUP(2,1/(COUNTIF($D$2:D1062,mergednames)=0),mergednames), "")))</f>
        <v/>
      </c>
      <c r="E1063" s="93" t="str">
        <f t="shared" si="49"/>
        <v/>
      </c>
      <c r="F1063" s="93" t="str">
        <f>IF($I$1&lt;&gt;"y", "", IF(A1064="", "", IFERROR(LOOKUP(2,1/(COUNTIF($F$2:F1062,get_country)=0),get_country), "")))</f>
        <v/>
      </c>
      <c r="G1063" s="93" t="str">
        <f t="shared" si="48"/>
        <v/>
      </c>
      <c r="H1063" s="67" t="str">
        <f t="array" aca="1" ref="H1063" ca="1">IF($I$1&lt;&gt;"y", "", IFERROR(INDEX(countrylistsize,MATCH(SMALL(NOT(countrylistsize="")*IF(ISNUMBER(countrylistsize),COUNTIF(countrylistsize,"&lt;="&amp;countrylistsize),COUNTIF(countrylistsize,"&lt;="&amp;countrylistsize)+SUM(ISNUMBER(countrylistsize))),ROWS(F$3:F1063)+SUM(ISBLANK(countrylistsize))),NOT(countrylistsize="")*IF(ISNUMBER(countrylistsize),COUNTIF(countrylistsize,"&lt;="&amp;countrylistsize),COUNTIF(countrylistsize,"&lt;="&amp;countrylistsize)+SUM(ISNUMBER(countrylistsize))),0)), ""))</f>
        <v/>
      </c>
      <c r="I1063" s="70"/>
      <c r="J1063" s="67" t="str">
        <f t="array" aca="1" ref="J1063" ca="1">IF($I$1&lt;&gt;"y", "", IFERROR(INDEX(admin1listsize,MATCH(SMALL(NOT(admin1listsize="")*IF(ISNUMBER(admin1listsize),COUNTIF(admin1listsize,"&lt;="&amp;admin1listsize),COUNTIF(admin1listsize,"&lt;="&amp;admin1listsize)+SUM(ISNUMBER(admin1listsize))),ROWS(D$3:D1063)+SUM(ISBLANK(admin1listsize))),NOT(admin1listsize="")*IF(ISNUMBER(admin1listsize),COUNTIF(admin1listsize,"&lt;="&amp;admin1listsize),COUNTIF(admin1listsize,"&lt;="&amp;admin1listsize)+SUM(ISNUMBER(admin1listsize))),0)), ""))</f>
        <v/>
      </c>
      <c r="K1063" s="71"/>
    </row>
    <row r="1064" spans="1:11" s="1" customFormat="1" x14ac:dyDescent="0.25">
      <c r="A1064" s="93" t="str">
        <f>IF($I$1&lt;&gt;"y", "", IF(ISBLANK(DATA!D1065),"",IF(ISBLANK(DATA!K1065),"NO DATA",DATA!K1065)))</f>
        <v/>
      </c>
      <c r="B1064" s="93" t="str">
        <f>IF($I$1&lt;&gt;"y", "",IF(ISBLANK(DATA!D1065),"", IF(ISBLANK(DATA!L1065),"NO DATA",DATA!L1065)))</f>
        <v/>
      </c>
      <c r="C1064" s="93" t="str">
        <f t="shared" si="50"/>
        <v/>
      </c>
      <c r="D1064" s="93" t="str">
        <f>IF($I$1&lt;&gt;"y", "", IF(C1065="", "", IFERROR(LOOKUP(2,1/(COUNTIF($D$2:D1063,mergednames)=0),mergednames), "")))</f>
        <v/>
      </c>
      <c r="E1064" s="93" t="str">
        <f t="shared" si="49"/>
        <v/>
      </c>
      <c r="F1064" s="93" t="str">
        <f>IF($I$1&lt;&gt;"y", "", IF(A1065="", "", IFERROR(LOOKUP(2,1/(COUNTIF($F$2:F1063,get_country)=0),get_country), "")))</f>
        <v/>
      </c>
      <c r="G1064" s="93" t="str">
        <f t="shared" si="48"/>
        <v/>
      </c>
      <c r="H1064" s="67" t="str">
        <f t="array" aca="1" ref="H1064" ca="1">IF($I$1&lt;&gt;"y", "", IFERROR(INDEX(countrylistsize,MATCH(SMALL(NOT(countrylistsize="")*IF(ISNUMBER(countrylistsize),COUNTIF(countrylistsize,"&lt;="&amp;countrylistsize),COUNTIF(countrylistsize,"&lt;="&amp;countrylistsize)+SUM(ISNUMBER(countrylistsize))),ROWS(F$3:F1064)+SUM(ISBLANK(countrylistsize))),NOT(countrylistsize="")*IF(ISNUMBER(countrylistsize),COUNTIF(countrylistsize,"&lt;="&amp;countrylistsize),COUNTIF(countrylistsize,"&lt;="&amp;countrylistsize)+SUM(ISNUMBER(countrylistsize))),0)), ""))</f>
        <v/>
      </c>
      <c r="I1064" s="70"/>
      <c r="J1064" s="67" t="str">
        <f t="array" aca="1" ref="J1064" ca="1">IF($I$1&lt;&gt;"y", "", IFERROR(INDEX(admin1listsize,MATCH(SMALL(NOT(admin1listsize="")*IF(ISNUMBER(admin1listsize),COUNTIF(admin1listsize,"&lt;="&amp;admin1listsize),COUNTIF(admin1listsize,"&lt;="&amp;admin1listsize)+SUM(ISNUMBER(admin1listsize))),ROWS(D$3:D1064)+SUM(ISBLANK(admin1listsize))),NOT(admin1listsize="")*IF(ISNUMBER(admin1listsize),COUNTIF(admin1listsize,"&lt;="&amp;admin1listsize),COUNTIF(admin1listsize,"&lt;="&amp;admin1listsize)+SUM(ISNUMBER(admin1listsize))),0)), ""))</f>
        <v/>
      </c>
      <c r="K1064" s="71"/>
    </row>
    <row r="1065" spans="1:11" s="1" customFormat="1" x14ac:dyDescent="0.25">
      <c r="A1065" s="93" t="str">
        <f>IF($I$1&lt;&gt;"y", "", IF(ISBLANK(DATA!D1066),"",IF(ISBLANK(DATA!K1066),"NO DATA",DATA!K1066)))</f>
        <v/>
      </c>
      <c r="B1065" s="93" t="str">
        <f>IF($I$1&lt;&gt;"y", "",IF(ISBLANK(DATA!D1066),"", IF(ISBLANK(DATA!L1066),"NO DATA",DATA!L1066)))</f>
        <v/>
      </c>
      <c r="C1065" s="93" t="str">
        <f t="shared" si="50"/>
        <v/>
      </c>
      <c r="D1065" s="93" t="str">
        <f>IF($I$1&lt;&gt;"y", "", IF(C1066="", "", IFERROR(LOOKUP(2,1/(COUNTIF($D$2:D1064,mergednames)=0),mergednames), "")))</f>
        <v/>
      </c>
      <c r="E1065" s="93" t="str">
        <f t="shared" si="49"/>
        <v/>
      </c>
      <c r="F1065" s="93" t="str">
        <f>IF($I$1&lt;&gt;"y", "", IF(A1066="", "", IFERROR(LOOKUP(2,1/(COUNTIF($F$2:F1064,get_country)=0),get_country), "")))</f>
        <v/>
      </c>
      <c r="G1065" s="93" t="str">
        <f t="shared" si="48"/>
        <v/>
      </c>
      <c r="H1065" s="67" t="str">
        <f t="array" aca="1" ref="H1065" ca="1">IF($I$1&lt;&gt;"y", "", IFERROR(INDEX(countrylistsize,MATCH(SMALL(NOT(countrylistsize="")*IF(ISNUMBER(countrylistsize),COUNTIF(countrylistsize,"&lt;="&amp;countrylistsize),COUNTIF(countrylistsize,"&lt;="&amp;countrylistsize)+SUM(ISNUMBER(countrylistsize))),ROWS(F$3:F1065)+SUM(ISBLANK(countrylistsize))),NOT(countrylistsize="")*IF(ISNUMBER(countrylistsize),COUNTIF(countrylistsize,"&lt;="&amp;countrylistsize),COUNTIF(countrylistsize,"&lt;="&amp;countrylistsize)+SUM(ISNUMBER(countrylistsize))),0)), ""))</f>
        <v/>
      </c>
      <c r="I1065" s="70"/>
      <c r="J1065" s="67" t="str">
        <f t="array" aca="1" ref="J1065" ca="1">IF($I$1&lt;&gt;"y", "", IFERROR(INDEX(admin1listsize,MATCH(SMALL(NOT(admin1listsize="")*IF(ISNUMBER(admin1listsize),COUNTIF(admin1listsize,"&lt;="&amp;admin1listsize),COUNTIF(admin1listsize,"&lt;="&amp;admin1listsize)+SUM(ISNUMBER(admin1listsize))),ROWS(D$3:D1065)+SUM(ISBLANK(admin1listsize))),NOT(admin1listsize="")*IF(ISNUMBER(admin1listsize),COUNTIF(admin1listsize,"&lt;="&amp;admin1listsize),COUNTIF(admin1listsize,"&lt;="&amp;admin1listsize)+SUM(ISNUMBER(admin1listsize))),0)), ""))</f>
        <v/>
      </c>
      <c r="K1065" s="71"/>
    </row>
    <row r="1066" spans="1:11" s="1" customFormat="1" x14ac:dyDescent="0.25">
      <c r="A1066" s="93" t="str">
        <f>IF($I$1&lt;&gt;"y", "", IF(ISBLANK(DATA!D1067),"",IF(ISBLANK(DATA!K1067),"NO DATA",DATA!K1067)))</f>
        <v/>
      </c>
      <c r="B1066" s="93" t="str">
        <f>IF($I$1&lt;&gt;"y", "",IF(ISBLANK(DATA!D1067),"", IF(ISBLANK(DATA!L1067),"NO DATA",DATA!L1067)))</f>
        <v/>
      </c>
      <c r="C1066" s="93" t="str">
        <f t="shared" si="50"/>
        <v/>
      </c>
      <c r="D1066" s="93" t="str">
        <f>IF($I$1&lt;&gt;"y", "", IF(C1067="", "", IFERROR(LOOKUP(2,1/(COUNTIF($D$2:D1065,mergednames)=0),mergednames), "")))</f>
        <v/>
      </c>
      <c r="E1066" s="93" t="str">
        <f t="shared" si="49"/>
        <v/>
      </c>
      <c r="F1066" s="93" t="str">
        <f>IF($I$1&lt;&gt;"y", "", IF(A1067="", "", IFERROR(LOOKUP(2,1/(COUNTIF($F$2:F1065,get_country)=0),get_country), "")))</f>
        <v/>
      </c>
      <c r="G1066" s="93" t="str">
        <f t="shared" si="48"/>
        <v/>
      </c>
      <c r="H1066" s="67" t="str">
        <f t="array" aca="1" ref="H1066" ca="1">IF($I$1&lt;&gt;"y", "", IFERROR(INDEX(countrylistsize,MATCH(SMALL(NOT(countrylistsize="")*IF(ISNUMBER(countrylistsize),COUNTIF(countrylistsize,"&lt;="&amp;countrylistsize),COUNTIF(countrylistsize,"&lt;="&amp;countrylistsize)+SUM(ISNUMBER(countrylistsize))),ROWS(F$3:F1066)+SUM(ISBLANK(countrylistsize))),NOT(countrylistsize="")*IF(ISNUMBER(countrylistsize),COUNTIF(countrylistsize,"&lt;="&amp;countrylistsize),COUNTIF(countrylistsize,"&lt;="&amp;countrylistsize)+SUM(ISNUMBER(countrylistsize))),0)), ""))</f>
        <v/>
      </c>
      <c r="I1066" s="70"/>
      <c r="J1066" s="67" t="str">
        <f t="array" aca="1" ref="J1066" ca="1">IF($I$1&lt;&gt;"y", "", IFERROR(INDEX(admin1listsize,MATCH(SMALL(NOT(admin1listsize="")*IF(ISNUMBER(admin1listsize),COUNTIF(admin1listsize,"&lt;="&amp;admin1listsize),COUNTIF(admin1listsize,"&lt;="&amp;admin1listsize)+SUM(ISNUMBER(admin1listsize))),ROWS(D$3:D1066)+SUM(ISBLANK(admin1listsize))),NOT(admin1listsize="")*IF(ISNUMBER(admin1listsize),COUNTIF(admin1listsize,"&lt;="&amp;admin1listsize),COUNTIF(admin1listsize,"&lt;="&amp;admin1listsize)+SUM(ISNUMBER(admin1listsize))),0)), ""))</f>
        <v/>
      </c>
      <c r="K1066" s="71"/>
    </row>
    <row r="1067" spans="1:11" s="1" customFormat="1" x14ac:dyDescent="0.25">
      <c r="A1067" s="93" t="str">
        <f>IF($I$1&lt;&gt;"y", "", IF(ISBLANK(DATA!D1068),"",IF(ISBLANK(DATA!K1068),"NO DATA",DATA!K1068)))</f>
        <v/>
      </c>
      <c r="B1067" s="93" t="str">
        <f>IF($I$1&lt;&gt;"y", "",IF(ISBLANK(DATA!D1068),"", IF(ISBLANK(DATA!L1068),"NO DATA",DATA!L1068)))</f>
        <v/>
      </c>
      <c r="C1067" s="93" t="str">
        <f t="shared" si="50"/>
        <v/>
      </c>
      <c r="D1067" s="93" t="str">
        <f>IF($I$1&lt;&gt;"y", "", IF(C1068="", "", IFERROR(LOOKUP(2,1/(COUNTIF($D$2:D1066,mergednames)=0),mergednames), "")))</f>
        <v/>
      </c>
      <c r="E1067" s="93" t="str">
        <f t="shared" si="49"/>
        <v/>
      </c>
      <c r="F1067" s="93" t="str">
        <f>IF($I$1&lt;&gt;"y", "", IF(A1068="", "", IFERROR(LOOKUP(2,1/(COUNTIF($F$2:F1066,get_country)=0),get_country), "")))</f>
        <v/>
      </c>
      <c r="G1067" s="93" t="str">
        <f t="shared" si="48"/>
        <v/>
      </c>
      <c r="H1067" s="67" t="str">
        <f t="array" aca="1" ref="H1067" ca="1">IF($I$1&lt;&gt;"y", "", IFERROR(INDEX(countrylistsize,MATCH(SMALL(NOT(countrylistsize="")*IF(ISNUMBER(countrylistsize),COUNTIF(countrylistsize,"&lt;="&amp;countrylistsize),COUNTIF(countrylistsize,"&lt;="&amp;countrylistsize)+SUM(ISNUMBER(countrylistsize))),ROWS(F$3:F1067)+SUM(ISBLANK(countrylistsize))),NOT(countrylistsize="")*IF(ISNUMBER(countrylistsize),COUNTIF(countrylistsize,"&lt;="&amp;countrylistsize),COUNTIF(countrylistsize,"&lt;="&amp;countrylistsize)+SUM(ISNUMBER(countrylistsize))),0)), ""))</f>
        <v/>
      </c>
      <c r="I1067" s="70"/>
      <c r="J1067" s="67" t="str">
        <f t="array" aca="1" ref="J1067" ca="1">IF($I$1&lt;&gt;"y", "", IFERROR(INDEX(admin1listsize,MATCH(SMALL(NOT(admin1listsize="")*IF(ISNUMBER(admin1listsize),COUNTIF(admin1listsize,"&lt;="&amp;admin1listsize),COUNTIF(admin1listsize,"&lt;="&amp;admin1listsize)+SUM(ISNUMBER(admin1listsize))),ROWS(D$3:D1067)+SUM(ISBLANK(admin1listsize))),NOT(admin1listsize="")*IF(ISNUMBER(admin1listsize),COUNTIF(admin1listsize,"&lt;="&amp;admin1listsize),COUNTIF(admin1listsize,"&lt;="&amp;admin1listsize)+SUM(ISNUMBER(admin1listsize))),0)), ""))</f>
        <v/>
      </c>
      <c r="K1067" s="71"/>
    </row>
    <row r="1068" spans="1:11" s="1" customFormat="1" x14ac:dyDescent="0.25">
      <c r="A1068" s="93" t="str">
        <f>IF($I$1&lt;&gt;"y", "", IF(ISBLANK(DATA!D1069),"",IF(ISBLANK(DATA!K1069),"NO DATA",DATA!K1069)))</f>
        <v/>
      </c>
      <c r="B1068" s="93" t="str">
        <f>IF($I$1&lt;&gt;"y", "",IF(ISBLANK(DATA!D1069),"", IF(ISBLANK(DATA!L1069),"NO DATA",DATA!L1069)))</f>
        <v/>
      </c>
      <c r="C1068" s="93" t="str">
        <f t="shared" si="50"/>
        <v/>
      </c>
      <c r="D1068" s="93" t="str">
        <f>IF($I$1&lt;&gt;"y", "", IF(C1069="", "", IFERROR(LOOKUP(2,1/(COUNTIF($D$2:D1067,mergednames)=0),mergednames), "")))</f>
        <v/>
      </c>
      <c r="E1068" s="93" t="str">
        <f t="shared" si="49"/>
        <v/>
      </c>
      <c r="F1068" s="93" t="str">
        <f>IF($I$1&lt;&gt;"y", "", IF(A1069="", "", IFERROR(LOOKUP(2,1/(COUNTIF($F$2:F1067,get_country)=0),get_country), "")))</f>
        <v/>
      </c>
      <c r="G1068" s="93" t="str">
        <f t="shared" si="48"/>
        <v/>
      </c>
      <c r="H1068" s="67" t="str">
        <f t="array" aca="1" ref="H1068" ca="1">IF($I$1&lt;&gt;"y", "", IFERROR(INDEX(countrylistsize,MATCH(SMALL(NOT(countrylistsize="")*IF(ISNUMBER(countrylistsize),COUNTIF(countrylistsize,"&lt;="&amp;countrylistsize),COUNTIF(countrylistsize,"&lt;="&amp;countrylistsize)+SUM(ISNUMBER(countrylistsize))),ROWS(F$3:F1068)+SUM(ISBLANK(countrylistsize))),NOT(countrylistsize="")*IF(ISNUMBER(countrylistsize),COUNTIF(countrylistsize,"&lt;="&amp;countrylistsize),COUNTIF(countrylistsize,"&lt;="&amp;countrylistsize)+SUM(ISNUMBER(countrylistsize))),0)), ""))</f>
        <v/>
      </c>
      <c r="I1068" s="70"/>
      <c r="J1068" s="67" t="str">
        <f t="array" aca="1" ref="J1068" ca="1">IF($I$1&lt;&gt;"y", "", IFERROR(INDEX(admin1listsize,MATCH(SMALL(NOT(admin1listsize="")*IF(ISNUMBER(admin1listsize),COUNTIF(admin1listsize,"&lt;="&amp;admin1listsize),COUNTIF(admin1listsize,"&lt;="&amp;admin1listsize)+SUM(ISNUMBER(admin1listsize))),ROWS(D$3:D1068)+SUM(ISBLANK(admin1listsize))),NOT(admin1listsize="")*IF(ISNUMBER(admin1listsize),COUNTIF(admin1listsize,"&lt;="&amp;admin1listsize),COUNTIF(admin1listsize,"&lt;="&amp;admin1listsize)+SUM(ISNUMBER(admin1listsize))),0)), ""))</f>
        <v/>
      </c>
      <c r="K1068" s="71"/>
    </row>
    <row r="1069" spans="1:11" s="1" customFormat="1" x14ac:dyDescent="0.25">
      <c r="A1069" s="93" t="str">
        <f>IF($I$1&lt;&gt;"y", "", IF(ISBLANK(DATA!D1070),"",IF(ISBLANK(DATA!K1070),"NO DATA",DATA!K1070)))</f>
        <v/>
      </c>
      <c r="B1069" s="93" t="str">
        <f>IF($I$1&lt;&gt;"y", "",IF(ISBLANK(DATA!D1070),"", IF(ISBLANK(DATA!L1070),"NO DATA",DATA!L1070)))</f>
        <v/>
      </c>
      <c r="C1069" s="93" t="str">
        <f t="shared" si="50"/>
        <v/>
      </c>
      <c r="D1069" s="93" t="str">
        <f>IF($I$1&lt;&gt;"y", "", IF(C1070="", "", IFERROR(LOOKUP(2,1/(COUNTIF($D$2:D1068,mergednames)=0),mergednames), "")))</f>
        <v/>
      </c>
      <c r="E1069" s="93" t="str">
        <f t="shared" si="49"/>
        <v/>
      </c>
      <c r="F1069" s="93" t="str">
        <f>IF($I$1&lt;&gt;"y", "", IF(A1070="", "", IFERROR(LOOKUP(2,1/(COUNTIF($F$2:F1068,get_country)=0),get_country), "")))</f>
        <v/>
      </c>
      <c r="G1069" s="93" t="str">
        <f t="shared" si="48"/>
        <v/>
      </c>
      <c r="H1069" s="67" t="str">
        <f t="array" aca="1" ref="H1069" ca="1">IF($I$1&lt;&gt;"y", "", IFERROR(INDEX(countrylistsize,MATCH(SMALL(NOT(countrylistsize="")*IF(ISNUMBER(countrylistsize),COUNTIF(countrylistsize,"&lt;="&amp;countrylistsize),COUNTIF(countrylistsize,"&lt;="&amp;countrylistsize)+SUM(ISNUMBER(countrylistsize))),ROWS(F$3:F1069)+SUM(ISBLANK(countrylistsize))),NOT(countrylistsize="")*IF(ISNUMBER(countrylistsize),COUNTIF(countrylistsize,"&lt;="&amp;countrylistsize),COUNTIF(countrylistsize,"&lt;="&amp;countrylistsize)+SUM(ISNUMBER(countrylistsize))),0)), ""))</f>
        <v/>
      </c>
      <c r="I1069" s="70"/>
      <c r="J1069" s="67" t="str">
        <f t="array" aca="1" ref="J1069" ca="1">IF($I$1&lt;&gt;"y", "", IFERROR(INDEX(admin1listsize,MATCH(SMALL(NOT(admin1listsize="")*IF(ISNUMBER(admin1listsize),COUNTIF(admin1listsize,"&lt;="&amp;admin1listsize),COUNTIF(admin1listsize,"&lt;="&amp;admin1listsize)+SUM(ISNUMBER(admin1listsize))),ROWS(D$3:D1069)+SUM(ISBLANK(admin1listsize))),NOT(admin1listsize="")*IF(ISNUMBER(admin1listsize),COUNTIF(admin1listsize,"&lt;="&amp;admin1listsize),COUNTIF(admin1listsize,"&lt;="&amp;admin1listsize)+SUM(ISNUMBER(admin1listsize))),0)), ""))</f>
        <v/>
      </c>
      <c r="K1069" s="71"/>
    </row>
    <row r="1070" spans="1:11" s="1" customFormat="1" x14ac:dyDescent="0.25">
      <c r="A1070" s="93" t="str">
        <f>IF($I$1&lt;&gt;"y", "", IF(ISBLANK(DATA!D1071),"",IF(ISBLANK(DATA!K1071),"NO DATA",DATA!K1071)))</f>
        <v/>
      </c>
      <c r="B1070" s="93" t="str">
        <f>IF($I$1&lt;&gt;"y", "",IF(ISBLANK(DATA!D1071),"", IF(ISBLANK(DATA!L1071),"NO DATA",DATA!L1071)))</f>
        <v/>
      </c>
      <c r="C1070" s="93" t="str">
        <f t="shared" si="50"/>
        <v/>
      </c>
      <c r="D1070" s="93" t="str">
        <f>IF($I$1&lt;&gt;"y", "", IF(C1071="", "", IFERROR(LOOKUP(2,1/(COUNTIF($D$2:D1069,mergednames)=0),mergednames), "")))</f>
        <v/>
      </c>
      <c r="E1070" s="93" t="str">
        <f t="shared" si="49"/>
        <v/>
      </c>
      <c r="F1070" s="93" t="str">
        <f>IF($I$1&lt;&gt;"y", "", IF(A1071="", "", IFERROR(LOOKUP(2,1/(COUNTIF($F$2:F1069,get_country)=0),get_country), "")))</f>
        <v/>
      </c>
      <c r="G1070" s="93" t="str">
        <f t="shared" si="48"/>
        <v/>
      </c>
      <c r="H1070" s="67" t="str">
        <f t="array" aca="1" ref="H1070" ca="1">IF($I$1&lt;&gt;"y", "", IFERROR(INDEX(countrylistsize,MATCH(SMALL(NOT(countrylistsize="")*IF(ISNUMBER(countrylistsize),COUNTIF(countrylistsize,"&lt;="&amp;countrylistsize),COUNTIF(countrylistsize,"&lt;="&amp;countrylistsize)+SUM(ISNUMBER(countrylistsize))),ROWS(F$3:F1070)+SUM(ISBLANK(countrylistsize))),NOT(countrylistsize="")*IF(ISNUMBER(countrylistsize),COUNTIF(countrylistsize,"&lt;="&amp;countrylistsize),COUNTIF(countrylistsize,"&lt;="&amp;countrylistsize)+SUM(ISNUMBER(countrylistsize))),0)), ""))</f>
        <v/>
      </c>
      <c r="I1070" s="70"/>
      <c r="J1070" s="67" t="str">
        <f t="array" aca="1" ref="J1070" ca="1">IF($I$1&lt;&gt;"y", "", IFERROR(INDEX(admin1listsize,MATCH(SMALL(NOT(admin1listsize="")*IF(ISNUMBER(admin1listsize),COUNTIF(admin1listsize,"&lt;="&amp;admin1listsize),COUNTIF(admin1listsize,"&lt;="&amp;admin1listsize)+SUM(ISNUMBER(admin1listsize))),ROWS(D$3:D1070)+SUM(ISBLANK(admin1listsize))),NOT(admin1listsize="")*IF(ISNUMBER(admin1listsize),COUNTIF(admin1listsize,"&lt;="&amp;admin1listsize),COUNTIF(admin1listsize,"&lt;="&amp;admin1listsize)+SUM(ISNUMBER(admin1listsize))),0)), ""))</f>
        <v/>
      </c>
      <c r="K1070" s="71"/>
    </row>
    <row r="1071" spans="1:11" s="1" customFormat="1" x14ac:dyDescent="0.25">
      <c r="A1071" s="93" t="str">
        <f>IF($I$1&lt;&gt;"y", "", IF(ISBLANK(DATA!D1072),"",IF(ISBLANK(DATA!K1072),"NO DATA",DATA!K1072)))</f>
        <v/>
      </c>
      <c r="B1071" s="93" t="str">
        <f>IF($I$1&lt;&gt;"y", "",IF(ISBLANK(DATA!D1072),"", IF(ISBLANK(DATA!L1072),"NO DATA",DATA!L1072)))</f>
        <v/>
      </c>
      <c r="C1071" s="93" t="str">
        <f t="shared" si="50"/>
        <v/>
      </c>
      <c r="D1071" s="93" t="str">
        <f>IF($I$1&lt;&gt;"y", "", IF(C1072="", "", IFERROR(LOOKUP(2,1/(COUNTIF($D$2:D1070,mergednames)=0),mergednames), "")))</f>
        <v/>
      </c>
      <c r="E1071" s="93" t="str">
        <f t="shared" si="49"/>
        <v/>
      </c>
      <c r="F1071" s="93" t="str">
        <f>IF($I$1&lt;&gt;"y", "", IF(A1072="", "", IFERROR(LOOKUP(2,1/(COUNTIF($F$2:F1070,get_country)=0),get_country), "")))</f>
        <v/>
      </c>
      <c r="G1071" s="93" t="str">
        <f t="shared" si="48"/>
        <v/>
      </c>
      <c r="H1071" s="67" t="str">
        <f t="array" aca="1" ref="H1071" ca="1">IF($I$1&lt;&gt;"y", "", IFERROR(INDEX(countrylistsize,MATCH(SMALL(NOT(countrylistsize="")*IF(ISNUMBER(countrylistsize),COUNTIF(countrylistsize,"&lt;="&amp;countrylistsize),COUNTIF(countrylistsize,"&lt;="&amp;countrylistsize)+SUM(ISNUMBER(countrylistsize))),ROWS(F$3:F1071)+SUM(ISBLANK(countrylistsize))),NOT(countrylistsize="")*IF(ISNUMBER(countrylistsize),COUNTIF(countrylistsize,"&lt;="&amp;countrylistsize),COUNTIF(countrylistsize,"&lt;="&amp;countrylistsize)+SUM(ISNUMBER(countrylistsize))),0)), ""))</f>
        <v/>
      </c>
      <c r="I1071" s="70"/>
      <c r="J1071" s="67" t="str">
        <f t="array" aca="1" ref="J1071" ca="1">IF($I$1&lt;&gt;"y", "", IFERROR(INDEX(admin1listsize,MATCH(SMALL(NOT(admin1listsize="")*IF(ISNUMBER(admin1listsize),COUNTIF(admin1listsize,"&lt;="&amp;admin1listsize),COUNTIF(admin1listsize,"&lt;="&amp;admin1listsize)+SUM(ISNUMBER(admin1listsize))),ROWS(D$3:D1071)+SUM(ISBLANK(admin1listsize))),NOT(admin1listsize="")*IF(ISNUMBER(admin1listsize),COUNTIF(admin1listsize,"&lt;="&amp;admin1listsize),COUNTIF(admin1listsize,"&lt;="&amp;admin1listsize)+SUM(ISNUMBER(admin1listsize))),0)), ""))</f>
        <v/>
      </c>
      <c r="K1071" s="71"/>
    </row>
    <row r="1072" spans="1:11" s="1" customFormat="1" x14ac:dyDescent="0.25">
      <c r="A1072" s="93" t="str">
        <f>IF($I$1&lt;&gt;"y", "", IF(ISBLANK(DATA!D1073),"",IF(ISBLANK(DATA!K1073),"NO DATA",DATA!K1073)))</f>
        <v/>
      </c>
      <c r="B1072" s="93" t="str">
        <f>IF($I$1&lt;&gt;"y", "",IF(ISBLANK(DATA!D1073),"", IF(ISBLANK(DATA!L1073),"NO DATA",DATA!L1073)))</f>
        <v/>
      </c>
      <c r="C1072" s="93" t="str">
        <f t="shared" si="50"/>
        <v/>
      </c>
      <c r="D1072" s="93" t="str">
        <f>IF($I$1&lt;&gt;"y", "", IF(C1073="", "", IFERROR(LOOKUP(2,1/(COUNTIF($D$2:D1071,mergednames)=0),mergednames), "")))</f>
        <v/>
      </c>
      <c r="E1072" s="93" t="str">
        <f t="shared" si="49"/>
        <v/>
      </c>
      <c r="F1072" s="93" t="str">
        <f>IF($I$1&lt;&gt;"y", "", IF(A1073="", "", IFERROR(LOOKUP(2,1/(COUNTIF($F$2:F1071,get_country)=0),get_country), "")))</f>
        <v/>
      </c>
      <c r="G1072" s="93" t="str">
        <f t="shared" si="48"/>
        <v/>
      </c>
      <c r="H1072" s="67" t="str">
        <f t="array" aca="1" ref="H1072" ca="1">IF($I$1&lt;&gt;"y", "", IFERROR(INDEX(countrylistsize,MATCH(SMALL(NOT(countrylistsize="")*IF(ISNUMBER(countrylistsize),COUNTIF(countrylistsize,"&lt;="&amp;countrylistsize),COUNTIF(countrylistsize,"&lt;="&amp;countrylistsize)+SUM(ISNUMBER(countrylistsize))),ROWS(F$3:F1072)+SUM(ISBLANK(countrylistsize))),NOT(countrylistsize="")*IF(ISNUMBER(countrylistsize),COUNTIF(countrylistsize,"&lt;="&amp;countrylistsize),COUNTIF(countrylistsize,"&lt;="&amp;countrylistsize)+SUM(ISNUMBER(countrylistsize))),0)), ""))</f>
        <v/>
      </c>
      <c r="I1072" s="70"/>
      <c r="J1072" s="67" t="str">
        <f t="array" aca="1" ref="J1072" ca="1">IF($I$1&lt;&gt;"y", "", IFERROR(INDEX(admin1listsize,MATCH(SMALL(NOT(admin1listsize="")*IF(ISNUMBER(admin1listsize),COUNTIF(admin1listsize,"&lt;="&amp;admin1listsize),COUNTIF(admin1listsize,"&lt;="&amp;admin1listsize)+SUM(ISNUMBER(admin1listsize))),ROWS(D$3:D1072)+SUM(ISBLANK(admin1listsize))),NOT(admin1listsize="")*IF(ISNUMBER(admin1listsize),COUNTIF(admin1listsize,"&lt;="&amp;admin1listsize),COUNTIF(admin1listsize,"&lt;="&amp;admin1listsize)+SUM(ISNUMBER(admin1listsize))),0)), ""))</f>
        <v/>
      </c>
      <c r="K1072" s="71"/>
    </row>
    <row r="1073" spans="1:11" s="1" customFormat="1" x14ac:dyDescent="0.25">
      <c r="A1073" s="93" t="str">
        <f>IF($I$1&lt;&gt;"y", "", IF(ISBLANK(DATA!D1074),"",IF(ISBLANK(DATA!K1074),"NO DATA",DATA!K1074)))</f>
        <v/>
      </c>
      <c r="B1073" s="93" t="str">
        <f>IF($I$1&lt;&gt;"y", "",IF(ISBLANK(DATA!D1074),"", IF(ISBLANK(DATA!L1074),"NO DATA",DATA!L1074)))</f>
        <v/>
      </c>
      <c r="C1073" s="93" t="str">
        <f t="shared" si="50"/>
        <v/>
      </c>
      <c r="D1073" s="93" t="str">
        <f>IF($I$1&lt;&gt;"y", "", IF(C1074="", "", IFERROR(LOOKUP(2,1/(COUNTIF($D$2:D1072,mergednames)=0),mergednames), "")))</f>
        <v/>
      </c>
      <c r="E1073" s="93" t="str">
        <f t="shared" si="49"/>
        <v/>
      </c>
      <c r="F1073" s="93" t="str">
        <f>IF($I$1&lt;&gt;"y", "", IF(A1074="", "", IFERROR(LOOKUP(2,1/(COUNTIF($F$2:F1072,get_country)=0),get_country), "")))</f>
        <v/>
      </c>
      <c r="G1073" s="93" t="str">
        <f t="shared" si="48"/>
        <v/>
      </c>
      <c r="H1073" s="67" t="str">
        <f t="array" aca="1" ref="H1073" ca="1">IF($I$1&lt;&gt;"y", "", IFERROR(INDEX(countrylistsize,MATCH(SMALL(NOT(countrylistsize="")*IF(ISNUMBER(countrylistsize),COUNTIF(countrylistsize,"&lt;="&amp;countrylistsize),COUNTIF(countrylistsize,"&lt;="&amp;countrylistsize)+SUM(ISNUMBER(countrylistsize))),ROWS(F$3:F1073)+SUM(ISBLANK(countrylistsize))),NOT(countrylistsize="")*IF(ISNUMBER(countrylistsize),COUNTIF(countrylistsize,"&lt;="&amp;countrylistsize),COUNTIF(countrylistsize,"&lt;="&amp;countrylistsize)+SUM(ISNUMBER(countrylistsize))),0)), ""))</f>
        <v/>
      </c>
      <c r="I1073" s="70"/>
      <c r="J1073" s="67" t="str">
        <f t="array" aca="1" ref="J1073" ca="1">IF($I$1&lt;&gt;"y", "", IFERROR(INDEX(admin1listsize,MATCH(SMALL(NOT(admin1listsize="")*IF(ISNUMBER(admin1listsize),COUNTIF(admin1listsize,"&lt;="&amp;admin1listsize),COUNTIF(admin1listsize,"&lt;="&amp;admin1listsize)+SUM(ISNUMBER(admin1listsize))),ROWS(D$3:D1073)+SUM(ISBLANK(admin1listsize))),NOT(admin1listsize="")*IF(ISNUMBER(admin1listsize),COUNTIF(admin1listsize,"&lt;="&amp;admin1listsize),COUNTIF(admin1listsize,"&lt;="&amp;admin1listsize)+SUM(ISNUMBER(admin1listsize))),0)), ""))</f>
        <v/>
      </c>
      <c r="K1073" s="71"/>
    </row>
    <row r="1074" spans="1:11" s="1" customFormat="1" x14ac:dyDescent="0.25">
      <c r="A1074" s="93" t="str">
        <f>IF($I$1&lt;&gt;"y", "", IF(ISBLANK(DATA!D1075),"",IF(ISBLANK(DATA!K1075),"NO DATA",DATA!K1075)))</f>
        <v/>
      </c>
      <c r="B1074" s="93" t="str">
        <f>IF($I$1&lt;&gt;"y", "",IF(ISBLANK(DATA!D1075),"", IF(ISBLANK(DATA!L1075),"NO DATA",DATA!L1075)))</f>
        <v/>
      </c>
      <c r="C1074" s="93" t="str">
        <f t="shared" si="50"/>
        <v/>
      </c>
      <c r="D1074" s="93" t="str">
        <f>IF($I$1&lt;&gt;"y", "", IF(C1075="", "", IFERROR(LOOKUP(2,1/(COUNTIF($D$2:D1073,mergednames)=0),mergednames), "")))</f>
        <v/>
      </c>
      <c r="E1074" s="93" t="str">
        <f t="shared" si="49"/>
        <v/>
      </c>
      <c r="F1074" s="93" t="str">
        <f>IF($I$1&lt;&gt;"y", "", IF(A1075="", "", IFERROR(LOOKUP(2,1/(COUNTIF($F$2:F1073,get_country)=0),get_country), "")))</f>
        <v/>
      </c>
      <c r="G1074" s="93" t="str">
        <f t="shared" si="48"/>
        <v/>
      </c>
      <c r="H1074" s="67" t="str">
        <f t="array" aca="1" ref="H1074" ca="1">IF($I$1&lt;&gt;"y", "", IFERROR(INDEX(countrylistsize,MATCH(SMALL(NOT(countrylistsize="")*IF(ISNUMBER(countrylistsize),COUNTIF(countrylistsize,"&lt;="&amp;countrylistsize),COUNTIF(countrylistsize,"&lt;="&amp;countrylistsize)+SUM(ISNUMBER(countrylistsize))),ROWS(F$3:F1074)+SUM(ISBLANK(countrylistsize))),NOT(countrylistsize="")*IF(ISNUMBER(countrylistsize),COUNTIF(countrylistsize,"&lt;="&amp;countrylistsize),COUNTIF(countrylistsize,"&lt;="&amp;countrylistsize)+SUM(ISNUMBER(countrylistsize))),0)), ""))</f>
        <v/>
      </c>
      <c r="I1074" s="70"/>
      <c r="J1074" s="67" t="str">
        <f t="array" aca="1" ref="J1074" ca="1">IF($I$1&lt;&gt;"y", "", IFERROR(INDEX(admin1listsize,MATCH(SMALL(NOT(admin1listsize="")*IF(ISNUMBER(admin1listsize),COUNTIF(admin1listsize,"&lt;="&amp;admin1listsize),COUNTIF(admin1listsize,"&lt;="&amp;admin1listsize)+SUM(ISNUMBER(admin1listsize))),ROWS(D$3:D1074)+SUM(ISBLANK(admin1listsize))),NOT(admin1listsize="")*IF(ISNUMBER(admin1listsize),COUNTIF(admin1listsize,"&lt;="&amp;admin1listsize),COUNTIF(admin1listsize,"&lt;="&amp;admin1listsize)+SUM(ISNUMBER(admin1listsize))),0)), ""))</f>
        <v/>
      </c>
      <c r="K1074" s="71"/>
    </row>
    <row r="1075" spans="1:11" s="1" customFormat="1" x14ac:dyDescent="0.25">
      <c r="A1075" s="93" t="str">
        <f>IF($I$1&lt;&gt;"y", "", IF(ISBLANK(DATA!D1076),"",IF(ISBLANK(DATA!K1076),"NO DATA",DATA!K1076)))</f>
        <v/>
      </c>
      <c r="B1075" s="93" t="str">
        <f>IF($I$1&lt;&gt;"y", "",IF(ISBLANK(DATA!D1076),"", IF(ISBLANK(DATA!L1076),"NO DATA",DATA!L1076)))</f>
        <v/>
      </c>
      <c r="C1075" s="93" t="str">
        <f t="shared" si="50"/>
        <v/>
      </c>
      <c r="D1075" s="93" t="str">
        <f>IF($I$1&lt;&gt;"y", "", IF(C1076="", "", IFERROR(LOOKUP(2,1/(COUNTIF($D$2:D1074,mergednames)=0),mergednames), "")))</f>
        <v/>
      </c>
      <c r="E1075" s="93" t="str">
        <f t="shared" si="49"/>
        <v/>
      </c>
      <c r="F1075" s="93" t="str">
        <f>IF($I$1&lt;&gt;"y", "", IF(A1076="", "", IFERROR(LOOKUP(2,1/(COUNTIF($F$2:F1074,get_country)=0),get_country), "")))</f>
        <v/>
      </c>
      <c r="G1075" s="93" t="str">
        <f t="shared" si="48"/>
        <v/>
      </c>
      <c r="H1075" s="67" t="str">
        <f t="array" aca="1" ref="H1075" ca="1">IF($I$1&lt;&gt;"y", "", IFERROR(INDEX(countrylistsize,MATCH(SMALL(NOT(countrylistsize="")*IF(ISNUMBER(countrylistsize),COUNTIF(countrylistsize,"&lt;="&amp;countrylistsize),COUNTIF(countrylistsize,"&lt;="&amp;countrylistsize)+SUM(ISNUMBER(countrylistsize))),ROWS(F$3:F1075)+SUM(ISBLANK(countrylistsize))),NOT(countrylistsize="")*IF(ISNUMBER(countrylistsize),COUNTIF(countrylistsize,"&lt;="&amp;countrylistsize),COUNTIF(countrylistsize,"&lt;="&amp;countrylistsize)+SUM(ISNUMBER(countrylistsize))),0)), ""))</f>
        <v/>
      </c>
      <c r="I1075" s="70"/>
      <c r="J1075" s="67" t="str">
        <f t="array" aca="1" ref="J1075" ca="1">IF($I$1&lt;&gt;"y", "", IFERROR(INDEX(admin1listsize,MATCH(SMALL(NOT(admin1listsize="")*IF(ISNUMBER(admin1listsize),COUNTIF(admin1listsize,"&lt;="&amp;admin1listsize),COUNTIF(admin1listsize,"&lt;="&amp;admin1listsize)+SUM(ISNUMBER(admin1listsize))),ROWS(D$3:D1075)+SUM(ISBLANK(admin1listsize))),NOT(admin1listsize="")*IF(ISNUMBER(admin1listsize),COUNTIF(admin1listsize,"&lt;="&amp;admin1listsize),COUNTIF(admin1listsize,"&lt;="&amp;admin1listsize)+SUM(ISNUMBER(admin1listsize))),0)), ""))</f>
        <v/>
      </c>
      <c r="K1075" s="71"/>
    </row>
    <row r="1076" spans="1:11" s="1" customFormat="1" x14ac:dyDescent="0.25">
      <c r="A1076" s="93" t="str">
        <f>IF($I$1&lt;&gt;"y", "", IF(ISBLANK(DATA!D1077),"",IF(ISBLANK(DATA!K1077),"NO DATA",DATA!K1077)))</f>
        <v/>
      </c>
      <c r="B1076" s="93" t="str">
        <f>IF($I$1&lt;&gt;"y", "",IF(ISBLANK(DATA!D1077),"", IF(ISBLANK(DATA!L1077),"NO DATA",DATA!L1077)))</f>
        <v/>
      </c>
      <c r="C1076" s="93" t="str">
        <f t="shared" si="50"/>
        <v/>
      </c>
      <c r="D1076" s="93" t="str">
        <f>IF($I$1&lt;&gt;"y", "", IF(C1077="", "", IFERROR(LOOKUP(2,1/(COUNTIF($D$2:D1075,mergednames)=0),mergednames), "")))</f>
        <v/>
      </c>
      <c r="E1076" s="93" t="str">
        <f t="shared" si="49"/>
        <v/>
      </c>
      <c r="F1076" s="93" t="str">
        <f>IF($I$1&lt;&gt;"y", "", IF(A1077="", "", IFERROR(LOOKUP(2,1/(COUNTIF($F$2:F1075,get_country)=0),get_country), "")))</f>
        <v/>
      </c>
      <c r="G1076" s="93" t="str">
        <f t="shared" si="48"/>
        <v/>
      </c>
      <c r="H1076" s="67" t="str">
        <f t="array" aca="1" ref="H1076" ca="1">IF($I$1&lt;&gt;"y", "", IFERROR(INDEX(countrylistsize,MATCH(SMALL(NOT(countrylistsize="")*IF(ISNUMBER(countrylistsize),COUNTIF(countrylistsize,"&lt;="&amp;countrylistsize),COUNTIF(countrylistsize,"&lt;="&amp;countrylistsize)+SUM(ISNUMBER(countrylistsize))),ROWS(F$3:F1076)+SUM(ISBLANK(countrylistsize))),NOT(countrylistsize="")*IF(ISNUMBER(countrylistsize),COUNTIF(countrylistsize,"&lt;="&amp;countrylistsize),COUNTIF(countrylistsize,"&lt;="&amp;countrylistsize)+SUM(ISNUMBER(countrylistsize))),0)), ""))</f>
        <v/>
      </c>
      <c r="I1076" s="70"/>
      <c r="J1076" s="67" t="str">
        <f t="array" aca="1" ref="J1076" ca="1">IF($I$1&lt;&gt;"y", "", IFERROR(INDEX(admin1listsize,MATCH(SMALL(NOT(admin1listsize="")*IF(ISNUMBER(admin1listsize),COUNTIF(admin1listsize,"&lt;="&amp;admin1listsize),COUNTIF(admin1listsize,"&lt;="&amp;admin1listsize)+SUM(ISNUMBER(admin1listsize))),ROWS(D$3:D1076)+SUM(ISBLANK(admin1listsize))),NOT(admin1listsize="")*IF(ISNUMBER(admin1listsize),COUNTIF(admin1listsize,"&lt;="&amp;admin1listsize),COUNTIF(admin1listsize,"&lt;="&amp;admin1listsize)+SUM(ISNUMBER(admin1listsize))),0)), ""))</f>
        <v/>
      </c>
      <c r="K1076" s="71"/>
    </row>
    <row r="1077" spans="1:11" s="1" customFormat="1" x14ac:dyDescent="0.25">
      <c r="A1077" s="93" t="str">
        <f>IF($I$1&lt;&gt;"y", "", IF(ISBLANK(DATA!D1078),"",IF(ISBLANK(DATA!K1078),"NO DATA",DATA!K1078)))</f>
        <v/>
      </c>
      <c r="B1077" s="93" t="str">
        <f>IF($I$1&lt;&gt;"y", "",IF(ISBLANK(DATA!D1078),"", IF(ISBLANK(DATA!L1078),"NO DATA",DATA!L1078)))</f>
        <v/>
      </c>
      <c r="C1077" s="93" t="str">
        <f t="shared" si="50"/>
        <v/>
      </c>
      <c r="D1077" s="93" t="str">
        <f>IF($I$1&lt;&gt;"y", "", IF(C1078="", "", IFERROR(LOOKUP(2,1/(COUNTIF($D$2:D1076,mergednames)=0),mergednames), "")))</f>
        <v/>
      </c>
      <c r="E1077" s="93" t="str">
        <f t="shared" si="49"/>
        <v/>
      </c>
      <c r="F1077" s="93" t="str">
        <f>IF($I$1&lt;&gt;"y", "", IF(A1078="", "", IFERROR(LOOKUP(2,1/(COUNTIF($F$2:F1076,get_country)=0),get_country), "")))</f>
        <v/>
      </c>
      <c r="G1077" s="93" t="str">
        <f t="shared" si="48"/>
        <v/>
      </c>
      <c r="H1077" s="67" t="str">
        <f t="array" aca="1" ref="H1077" ca="1">IF($I$1&lt;&gt;"y", "", IFERROR(INDEX(countrylistsize,MATCH(SMALL(NOT(countrylistsize="")*IF(ISNUMBER(countrylistsize),COUNTIF(countrylistsize,"&lt;="&amp;countrylistsize),COUNTIF(countrylistsize,"&lt;="&amp;countrylistsize)+SUM(ISNUMBER(countrylistsize))),ROWS(F$3:F1077)+SUM(ISBLANK(countrylistsize))),NOT(countrylistsize="")*IF(ISNUMBER(countrylistsize),COUNTIF(countrylistsize,"&lt;="&amp;countrylistsize),COUNTIF(countrylistsize,"&lt;="&amp;countrylistsize)+SUM(ISNUMBER(countrylistsize))),0)), ""))</f>
        <v/>
      </c>
      <c r="I1077" s="70"/>
      <c r="J1077" s="67" t="str">
        <f t="array" aca="1" ref="J1077" ca="1">IF($I$1&lt;&gt;"y", "", IFERROR(INDEX(admin1listsize,MATCH(SMALL(NOT(admin1listsize="")*IF(ISNUMBER(admin1listsize),COUNTIF(admin1listsize,"&lt;="&amp;admin1listsize),COUNTIF(admin1listsize,"&lt;="&amp;admin1listsize)+SUM(ISNUMBER(admin1listsize))),ROWS(D$3:D1077)+SUM(ISBLANK(admin1listsize))),NOT(admin1listsize="")*IF(ISNUMBER(admin1listsize),COUNTIF(admin1listsize,"&lt;="&amp;admin1listsize),COUNTIF(admin1listsize,"&lt;="&amp;admin1listsize)+SUM(ISNUMBER(admin1listsize))),0)), ""))</f>
        <v/>
      </c>
      <c r="K1077" s="71"/>
    </row>
    <row r="1078" spans="1:11" s="1" customFormat="1" x14ac:dyDescent="0.25">
      <c r="A1078" s="93" t="str">
        <f>IF($I$1&lt;&gt;"y", "", IF(ISBLANK(DATA!D1079),"",IF(ISBLANK(DATA!K1079),"NO DATA",DATA!K1079)))</f>
        <v/>
      </c>
      <c r="B1078" s="93" t="str">
        <f>IF($I$1&lt;&gt;"y", "",IF(ISBLANK(DATA!D1079),"", IF(ISBLANK(DATA!L1079),"NO DATA",DATA!L1079)))</f>
        <v/>
      </c>
      <c r="C1078" s="93" t="str">
        <f t="shared" si="50"/>
        <v/>
      </c>
      <c r="D1078" s="93" t="str">
        <f>IF($I$1&lt;&gt;"y", "", IF(C1079="", "", IFERROR(LOOKUP(2,1/(COUNTIF($D$2:D1077,mergednames)=0),mergednames), "")))</f>
        <v/>
      </c>
      <c r="E1078" s="93" t="str">
        <f t="shared" si="49"/>
        <v/>
      </c>
      <c r="F1078" s="93" t="str">
        <f>IF($I$1&lt;&gt;"y", "", IF(A1079="", "", IFERROR(LOOKUP(2,1/(COUNTIF($F$2:F1077,get_country)=0),get_country), "")))</f>
        <v/>
      </c>
      <c r="G1078" s="93" t="str">
        <f t="shared" si="48"/>
        <v/>
      </c>
      <c r="H1078" s="67" t="str">
        <f t="array" aca="1" ref="H1078" ca="1">IF($I$1&lt;&gt;"y", "", IFERROR(INDEX(countrylistsize,MATCH(SMALL(NOT(countrylistsize="")*IF(ISNUMBER(countrylistsize),COUNTIF(countrylistsize,"&lt;="&amp;countrylistsize),COUNTIF(countrylistsize,"&lt;="&amp;countrylistsize)+SUM(ISNUMBER(countrylistsize))),ROWS(F$3:F1078)+SUM(ISBLANK(countrylistsize))),NOT(countrylistsize="")*IF(ISNUMBER(countrylistsize),COUNTIF(countrylistsize,"&lt;="&amp;countrylistsize),COUNTIF(countrylistsize,"&lt;="&amp;countrylistsize)+SUM(ISNUMBER(countrylistsize))),0)), ""))</f>
        <v/>
      </c>
      <c r="I1078" s="70"/>
      <c r="J1078" s="67" t="str">
        <f t="array" aca="1" ref="J1078" ca="1">IF($I$1&lt;&gt;"y", "", IFERROR(INDEX(admin1listsize,MATCH(SMALL(NOT(admin1listsize="")*IF(ISNUMBER(admin1listsize),COUNTIF(admin1listsize,"&lt;="&amp;admin1listsize),COUNTIF(admin1listsize,"&lt;="&amp;admin1listsize)+SUM(ISNUMBER(admin1listsize))),ROWS(D$3:D1078)+SUM(ISBLANK(admin1listsize))),NOT(admin1listsize="")*IF(ISNUMBER(admin1listsize),COUNTIF(admin1listsize,"&lt;="&amp;admin1listsize),COUNTIF(admin1listsize,"&lt;="&amp;admin1listsize)+SUM(ISNUMBER(admin1listsize))),0)), ""))</f>
        <v/>
      </c>
      <c r="K1078" s="71"/>
    </row>
    <row r="1079" spans="1:11" s="1" customFormat="1" x14ac:dyDescent="0.25">
      <c r="A1079" s="93" t="str">
        <f>IF($I$1&lt;&gt;"y", "", IF(ISBLANK(DATA!D1080),"",IF(ISBLANK(DATA!K1080),"NO DATA",DATA!K1080)))</f>
        <v/>
      </c>
      <c r="B1079" s="93" t="str">
        <f>IF($I$1&lt;&gt;"y", "",IF(ISBLANK(DATA!D1080),"", IF(ISBLANK(DATA!L1080),"NO DATA",DATA!L1080)))</f>
        <v/>
      </c>
      <c r="C1079" s="93" t="str">
        <f t="shared" si="50"/>
        <v/>
      </c>
      <c r="D1079" s="93" t="str">
        <f>IF($I$1&lt;&gt;"y", "", IF(C1080="", "", IFERROR(LOOKUP(2,1/(COUNTIF($D$2:D1078,mergednames)=0),mergednames), "")))</f>
        <v/>
      </c>
      <c r="E1079" s="93" t="str">
        <f t="shared" si="49"/>
        <v/>
      </c>
      <c r="F1079" s="93" t="str">
        <f>IF($I$1&lt;&gt;"y", "", IF(A1080="", "", IFERROR(LOOKUP(2,1/(COUNTIF($F$2:F1078,get_country)=0),get_country), "")))</f>
        <v/>
      </c>
      <c r="G1079" s="93" t="str">
        <f t="shared" si="48"/>
        <v/>
      </c>
      <c r="H1079" s="67" t="str">
        <f t="array" aca="1" ref="H1079" ca="1">IF($I$1&lt;&gt;"y", "", IFERROR(INDEX(countrylistsize,MATCH(SMALL(NOT(countrylistsize="")*IF(ISNUMBER(countrylistsize),COUNTIF(countrylistsize,"&lt;="&amp;countrylistsize),COUNTIF(countrylistsize,"&lt;="&amp;countrylistsize)+SUM(ISNUMBER(countrylistsize))),ROWS(F$3:F1079)+SUM(ISBLANK(countrylistsize))),NOT(countrylistsize="")*IF(ISNUMBER(countrylistsize),COUNTIF(countrylistsize,"&lt;="&amp;countrylistsize),COUNTIF(countrylistsize,"&lt;="&amp;countrylistsize)+SUM(ISNUMBER(countrylistsize))),0)), ""))</f>
        <v/>
      </c>
      <c r="I1079" s="70"/>
      <c r="J1079" s="67" t="str">
        <f t="array" aca="1" ref="J1079" ca="1">IF($I$1&lt;&gt;"y", "", IFERROR(INDEX(admin1listsize,MATCH(SMALL(NOT(admin1listsize="")*IF(ISNUMBER(admin1listsize),COUNTIF(admin1listsize,"&lt;="&amp;admin1listsize),COUNTIF(admin1listsize,"&lt;="&amp;admin1listsize)+SUM(ISNUMBER(admin1listsize))),ROWS(D$3:D1079)+SUM(ISBLANK(admin1listsize))),NOT(admin1listsize="")*IF(ISNUMBER(admin1listsize),COUNTIF(admin1listsize,"&lt;="&amp;admin1listsize),COUNTIF(admin1listsize,"&lt;="&amp;admin1listsize)+SUM(ISNUMBER(admin1listsize))),0)), ""))</f>
        <v/>
      </c>
      <c r="K1079" s="71"/>
    </row>
    <row r="1080" spans="1:11" s="1" customFormat="1" x14ac:dyDescent="0.25">
      <c r="A1080" s="93" t="str">
        <f>IF($I$1&lt;&gt;"y", "", IF(ISBLANK(DATA!D1081),"",IF(ISBLANK(DATA!K1081),"NO DATA",DATA!K1081)))</f>
        <v/>
      </c>
      <c r="B1080" s="93" t="str">
        <f>IF($I$1&lt;&gt;"y", "",IF(ISBLANK(DATA!D1081),"", IF(ISBLANK(DATA!L1081),"NO DATA",DATA!L1081)))</f>
        <v/>
      </c>
      <c r="C1080" s="93" t="str">
        <f t="shared" si="50"/>
        <v/>
      </c>
      <c r="D1080" s="93" t="str">
        <f>IF($I$1&lt;&gt;"y", "", IF(C1081="", "", IFERROR(LOOKUP(2,1/(COUNTIF($D$2:D1079,mergednames)=0),mergednames), "")))</f>
        <v/>
      </c>
      <c r="E1080" s="93" t="str">
        <f t="shared" si="49"/>
        <v/>
      </c>
      <c r="F1080" s="93" t="str">
        <f>IF($I$1&lt;&gt;"y", "", IF(A1081="", "", IFERROR(LOOKUP(2,1/(COUNTIF($F$2:F1079,get_country)=0),get_country), "")))</f>
        <v/>
      </c>
      <c r="G1080" s="93" t="str">
        <f t="shared" si="48"/>
        <v/>
      </c>
      <c r="H1080" s="67" t="str">
        <f t="array" aca="1" ref="H1080" ca="1">IF($I$1&lt;&gt;"y", "", IFERROR(INDEX(countrylistsize,MATCH(SMALL(NOT(countrylistsize="")*IF(ISNUMBER(countrylistsize),COUNTIF(countrylistsize,"&lt;="&amp;countrylistsize),COUNTIF(countrylistsize,"&lt;="&amp;countrylistsize)+SUM(ISNUMBER(countrylistsize))),ROWS(F$3:F1080)+SUM(ISBLANK(countrylistsize))),NOT(countrylistsize="")*IF(ISNUMBER(countrylistsize),COUNTIF(countrylistsize,"&lt;="&amp;countrylistsize),COUNTIF(countrylistsize,"&lt;="&amp;countrylistsize)+SUM(ISNUMBER(countrylistsize))),0)), ""))</f>
        <v/>
      </c>
      <c r="I1080" s="70"/>
      <c r="J1080" s="67" t="str">
        <f t="array" aca="1" ref="J1080" ca="1">IF($I$1&lt;&gt;"y", "", IFERROR(INDEX(admin1listsize,MATCH(SMALL(NOT(admin1listsize="")*IF(ISNUMBER(admin1listsize),COUNTIF(admin1listsize,"&lt;="&amp;admin1listsize),COUNTIF(admin1listsize,"&lt;="&amp;admin1listsize)+SUM(ISNUMBER(admin1listsize))),ROWS(D$3:D1080)+SUM(ISBLANK(admin1listsize))),NOT(admin1listsize="")*IF(ISNUMBER(admin1listsize),COUNTIF(admin1listsize,"&lt;="&amp;admin1listsize),COUNTIF(admin1listsize,"&lt;="&amp;admin1listsize)+SUM(ISNUMBER(admin1listsize))),0)), ""))</f>
        <v/>
      </c>
      <c r="K1080" s="71"/>
    </row>
    <row r="1081" spans="1:11" s="1" customFormat="1" x14ac:dyDescent="0.25">
      <c r="A1081" s="93" t="str">
        <f>IF($I$1&lt;&gt;"y", "", IF(ISBLANK(DATA!D1082),"",IF(ISBLANK(DATA!K1082),"NO DATA",DATA!K1082)))</f>
        <v/>
      </c>
      <c r="B1081" s="93" t="str">
        <f>IF($I$1&lt;&gt;"y", "",IF(ISBLANK(DATA!D1082),"", IF(ISBLANK(DATA!L1082),"NO DATA",DATA!L1082)))</f>
        <v/>
      </c>
      <c r="C1081" s="93" t="str">
        <f t="shared" si="50"/>
        <v/>
      </c>
      <c r="D1081" s="93" t="str">
        <f>IF($I$1&lt;&gt;"y", "", IF(C1082="", "", IFERROR(LOOKUP(2,1/(COUNTIF($D$2:D1080,mergednames)=0),mergednames), "")))</f>
        <v/>
      </c>
      <c r="E1081" s="93" t="str">
        <f t="shared" si="49"/>
        <v/>
      </c>
      <c r="F1081" s="93" t="str">
        <f>IF($I$1&lt;&gt;"y", "", IF(A1082="", "", IFERROR(LOOKUP(2,1/(COUNTIF($F$2:F1080,get_country)=0),get_country), "")))</f>
        <v/>
      </c>
      <c r="G1081" s="93" t="str">
        <f t="shared" si="48"/>
        <v/>
      </c>
      <c r="H1081" s="67" t="str">
        <f t="array" aca="1" ref="H1081" ca="1">IF($I$1&lt;&gt;"y", "", IFERROR(INDEX(countrylistsize,MATCH(SMALL(NOT(countrylistsize="")*IF(ISNUMBER(countrylistsize),COUNTIF(countrylistsize,"&lt;="&amp;countrylistsize),COUNTIF(countrylistsize,"&lt;="&amp;countrylistsize)+SUM(ISNUMBER(countrylistsize))),ROWS(F$3:F1081)+SUM(ISBLANK(countrylistsize))),NOT(countrylistsize="")*IF(ISNUMBER(countrylistsize),COUNTIF(countrylistsize,"&lt;="&amp;countrylistsize),COUNTIF(countrylistsize,"&lt;="&amp;countrylistsize)+SUM(ISNUMBER(countrylistsize))),0)), ""))</f>
        <v/>
      </c>
      <c r="I1081" s="70"/>
      <c r="J1081" s="67" t="str">
        <f t="array" aca="1" ref="J1081" ca="1">IF($I$1&lt;&gt;"y", "", IFERROR(INDEX(admin1listsize,MATCH(SMALL(NOT(admin1listsize="")*IF(ISNUMBER(admin1listsize),COUNTIF(admin1listsize,"&lt;="&amp;admin1listsize),COUNTIF(admin1listsize,"&lt;="&amp;admin1listsize)+SUM(ISNUMBER(admin1listsize))),ROWS(D$3:D1081)+SUM(ISBLANK(admin1listsize))),NOT(admin1listsize="")*IF(ISNUMBER(admin1listsize),COUNTIF(admin1listsize,"&lt;="&amp;admin1listsize),COUNTIF(admin1listsize,"&lt;="&amp;admin1listsize)+SUM(ISNUMBER(admin1listsize))),0)), ""))</f>
        <v/>
      </c>
      <c r="K1081" s="71"/>
    </row>
    <row r="1082" spans="1:11" s="1" customFormat="1" x14ac:dyDescent="0.25">
      <c r="A1082" s="93" t="str">
        <f>IF($I$1&lt;&gt;"y", "", IF(ISBLANK(DATA!D1083),"",IF(ISBLANK(DATA!K1083),"NO DATA",DATA!K1083)))</f>
        <v/>
      </c>
      <c r="B1082" s="93" t="str">
        <f>IF($I$1&lt;&gt;"y", "",IF(ISBLANK(DATA!D1083),"", IF(ISBLANK(DATA!L1083),"NO DATA",DATA!L1083)))</f>
        <v/>
      </c>
      <c r="C1082" s="93" t="str">
        <f t="shared" si="50"/>
        <v/>
      </c>
      <c r="D1082" s="93" t="str">
        <f>IF($I$1&lt;&gt;"y", "", IF(C1083="", "", IFERROR(LOOKUP(2,1/(COUNTIF($D$2:D1081,mergednames)=0),mergednames), "")))</f>
        <v/>
      </c>
      <c r="E1082" s="93" t="str">
        <f t="shared" si="49"/>
        <v/>
      </c>
      <c r="F1082" s="93" t="str">
        <f>IF($I$1&lt;&gt;"y", "", IF(A1083="", "", IFERROR(LOOKUP(2,1/(COUNTIF($F$2:F1081,get_country)=0),get_country), "")))</f>
        <v/>
      </c>
      <c r="G1082" s="93" t="str">
        <f t="shared" si="48"/>
        <v/>
      </c>
      <c r="H1082" s="67" t="str">
        <f t="array" aca="1" ref="H1082" ca="1">IF($I$1&lt;&gt;"y", "", IFERROR(INDEX(countrylistsize,MATCH(SMALL(NOT(countrylistsize="")*IF(ISNUMBER(countrylistsize),COUNTIF(countrylistsize,"&lt;="&amp;countrylistsize),COUNTIF(countrylistsize,"&lt;="&amp;countrylistsize)+SUM(ISNUMBER(countrylistsize))),ROWS(F$3:F1082)+SUM(ISBLANK(countrylistsize))),NOT(countrylistsize="")*IF(ISNUMBER(countrylistsize),COUNTIF(countrylistsize,"&lt;="&amp;countrylistsize),COUNTIF(countrylistsize,"&lt;="&amp;countrylistsize)+SUM(ISNUMBER(countrylistsize))),0)), ""))</f>
        <v/>
      </c>
      <c r="I1082" s="70"/>
      <c r="J1082" s="67" t="str">
        <f t="array" aca="1" ref="J1082" ca="1">IF($I$1&lt;&gt;"y", "", IFERROR(INDEX(admin1listsize,MATCH(SMALL(NOT(admin1listsize="")*IF(ISNUMBER(admin1listsize),COUNTIF(admin1listsize,"&lt;="&amp;admin1listsize),COUNTIF(admin1listsize,"&lt;="&amp;admin1listsize)+SUM(ISNUMBER(admin1listsize))),ROWS(D$3:D1082)+SUM(ISBLANK(admin1listsize))),NOT(admin1listsize="")*IF(ISNUMBER(admin1listsize),COUNTIF(admin1listsize,"&lt;="&amp;admin1listsize),COUNTIF(admin1listsize,"&lt;="&amp;admin1listsize)+SUM(ISNUMBER(admin1listsize))),0)), ""))</f>
        <v/>
      </c>
      <c r="K1082" s="71"/>
    </row>
    <row r="1083" spans="1:11" s="1" customFormat="1" x14ac:dyDescent="0.25">
      <c r="A1083" s="93" t="str">
        <f>IF($I$1&lt;&gt;"y", "", IF(ISBLANK(DATA!D1084),"",IF(ISBLANK(DATA!K1084),"NO DATA",DATA!K1084)))</f>
        <v/>
      </c>
      <c r="B1083" s="93" t="str">
        <f>IF($I$1&lt;&gt;"y", "",IF(ISBLANK(DATA!D1084),"", IF(ISBLANK(DATA!L1084),"NO DATA",DATA!L1084)))</f>
        <v/>
      </c>
      <c r="C1083" s="93" t="str">
        <f t="shared" si="50"/>
        <v/>
      </c>
      <c r="D1083" s="93" t="str">
        <f>IF($I$1&lt;&gt;"y", "", IF(C1084="", "", IFERROR(LOOKUP(2,1/(COUNTIF($D$2:D1082,mergednames)=0),mergednames), "")))</f>
        <v/>
      </c>
      <c r="E1083" s="93" t="str">
        <f t="shared" si="49"/>
        <v/>
      </c>
      <c r="F1083" s="93" t="str">
        <f>IF($I$1&lt;&gt;"y", "", IF(A1084="", "", IFERROR(LOOKUP(2,1/(COUNTIF($F$2:F1082,get_country)=0),get_country), "")))</f>
        <v/>
      </c>
      <c r="G1083" s="93" t="str">
        <f t="shared" si="48"/>
        <v/>
      </c>
      <c r="H1083" s="67" t="str">
        <f t="array" aca="1" ref="H1083" ca="1">IF($I$1&lt;&gt;"y", "", IFERROR(INDEX(countrylistsize,MATCH(SMALL(NOT(countrylistsize="")*IF(ISNUMBER(countrylistsize),COUNTIF(countrylistsize,"&lt;="&amp;countrylistsize),COUNTIF(countrylistsize,"&lt;="&amp;countrylistsize)+SUM(ISNUMBER(countrylistsize))),ROWS(F$3:F1083)+SUM(ISBLANK(countrylistsize))),NOT(countrylistsize="")*IF(ISNUMBER(countrylistsize),COUNTIF(countrylistsize,"&lt;="&amp;countrylistsize),COUNTIF(countrylistsize,"&lt;="&amp;countrylistsize)+SUM(ISNUMBER(countrylistsize))),0)), ""))</f>
        <v/>
      </c>
      <c r="I1083" s="70"/>
      <c r="J1083" s="67" t="str">
        <f t="array" aca="1" ref="J1083" ca="1">IF($I$1&lt;&gt;"y", "", IFERROR(INDEX(admin1listsize,MATCH(SMALL(NOT(admin1listsize="")*IF(ISNUMBER(admin1listsize),COUNTIF(admin1listsize,"&lt;="&amp;admin1listsize),COUNTIF(admin1listsize,"&lt;="&amp;admin1listsize)+SUM(ISNUMBER(admin1listsize))),ROWS(D$3:D1083)+SUM(ISBLANK(admin1listsize))),NOT(admin1listsize="")*IF(ISNUMBER(admin1listsize),COUNTIF(admin1listsize,"&lt;="&amp;admin1listsize),COUNTIF(admin1listsize,"&lt;="&amp;admin1listsize)+SUM(ISNUMBER(admin1listsize))),0)), ""))</f>
        <v/>
      </c>
      <c r="K1083" s="71"/>
    </row>
    <row r="1084" spans="1:11" s="1" customFormat="1" x14ac:dyDescent="0.25">
      <c r="A1084" s="93" t="str">
        <f>IF($I$1&lt;&gt;"y", "", IF(ISBLANK(DATA!D1085),"",IF(ISBLANK(DATA!K1085),"NO DATA",DATA!K1085)))</f>
        <v/>
      </c>
      <c r="B1084" s="93" t="str">
        <f>IF($I$1&lt;&gt;"y", "",IF(ISBLANK(DATA!D1085),"", IF(ISBLANK(DATA!L1085),"NO DATA",DATA!L1085)))</f>
        <v/>
      </c>
      <c r="C1084" s="93" t="str">
        <f t="shared" si="50"/>
        <v/>
      </c>
      <c r="D1084" s="93" t="str">
        <f>IF($I$1&lt;&gt;"y", "", IF(C1085="", "", IFERROR(LOOKUP(2,1/(COUNTIF($D$2:D1083,mergednames)=0),mergednames), "")))</f>
        <v/>
      </c>
      <c r="E1084" s="93" t="str">
        <f t="shared" si="49"/>
        <v/>
      </c>
      <c r="F1084" s="93" t="str">
        <f>IF($I$1&lt;&gt;"y", "", IF(A1085="", "", IFERROR(LOOKUP(2,1/(COUNTIF($F$2:F1083,get_country)=0),get_country), "")))</f>
        <v/>
      </c>
      <c r="G1084" s="93" t="str">
        <f t="shared" si="48"/>
        <v/>
      </c>
      <c r="H1084" s="67" t="str">
        <f t="array" aca="1" ref="H1084" ca="1">IF($I$1&lt;&gt;"y", "", IFERROR(INDEX(countrylistsize,MATCH(SMALL(NOT(countrylistsize="")*IF(ISNUMBER(countrylistsize),COUNTIF(countrylistsize,"&lt;="&amp;countrylistsize),COUNTIF(countrylistsize,"&lt;="&amp;countrylistsize)+SUM(ISNUMBER(countrylistsize))),ROWS(F$3:F1084)+SUM(ISBLANK(countrylistsize))),NOT(countrylistsize="")*IF(ISNUMBER(countrylistsize),COUNTIF(countrylistsize,"&lt;="&amp;countrylistsize),COUNTIF(countrylistsize,"&lt;="&amp;countrylistsize)+SUM(ISNUMBER(countrylistsize))),0)), ""))</f>
        <v/>
      </c>
      <c r="I1084" s="70"/>
      <c r="J1084" s="67" t="str">
        <f t="array" aca="1" ref="J1084" ca="1">IF($I$1&lt;&gt;"y", "", IFERROR(INDEX(admin1listsize,MATCH(SMALL(NOT(admin1listsize="")*IF(ISNUMBER(admin1listsize),COUNTIF(admin1listsize,"&lt;="&amp;admin1listsize),COUNTIF(admin1listsize,"&lt;="&amp;admin1listsize)+SUM(ISNUMBER(admin1listsize))),ROWS(D$3:D1084)+SUM(ISBLANK(admin1listsize))),NOT(admin1listsize="")*IF(ISNUMBER(admin1listsize),COUNTIF(admin1listsize,"&lt;="&amp;admin1listsize),COUNTIF(admin1listsize,"&lt;="&amp;admin1listsize)+SUM(ISNUMBER(admin1listsize))),0)), ""))</f>
        <v/>
      </c>
      <c r="K1084" s="71"/>
    </row>
    <row r="1085" spans="1:11" s="1" customFormat="1" x14ac:dyDescent="0.25">
      <c r="A1085" s="93" t="str">
        <f>IF($I$1&lt;&gt;"y", "", IF(ISBLANK(DATA!D1086),"",IF(ISBLANK(DATA!K1086),"NO DATA",DATA!K1086)))</f>
        <v/>
      </c>
      <c r="B1085" s="93" t="str">
        <f>IF($I$1&lt;&gt;"y", "",IF(ISBLANK(DATA!D1086),"", IF(ISBLANK(DATA!L1086),"NO DATA",DATA!L1086)))</f>
        <v/>
      </c>
      <c r="C1085" s="93" t="str">
        <f t="shared" si="50"/>
        <v/>
      </c>
      <c r="D1085" s="93" t="str">
        <f>IF($I$1&lt;&gt;"y", "", IF(C1086="", "", IFERROR(LOOKUP(2,1/(COUNTIF($D$2:D1084,mergednames)=0),mergednames), "")))</f>
        <v/>
      </c>
      <c r="E1085" s="93" t="str">
        <f t="shared" si="49"/>
        <v/>
      </c>
      <c r="F1085" s="93" t="str">
        <f>IF($I$1&lt;&gt;"y", "", IF(A1086="", "", IFERROR(LOOKUP(2,1/(COUNTIF($F$2:F1084,get_country)=0),get_country), "")))</f>
        <v/>
      </c>
      <c r="G1085" s="93" t="str">
        <f t="shared" si="48"/>
        <v/>
      </c>
      <c r="H1085" s="67" t="str">
        <f t="array" aca="1" ref="H1085" ca="1">IF($I$1&lt;&gt;"y", "", IFERROR(INDEX(countrylistsize,MATCH(SMALL(NOT(countrylistsize="")*IF(ISNUMBER(countrylistsize),COUNTIF(countrylistsize,"&lt;="&amp;countrylistsize),COUNTIF(countrylistsize,"&lt;="&amp;countrylistsize)+SUM(ISNUMBER(countrylistsize))),ROWS(F$3:F1085)+SUM(ISBLANK(countrylistsize))),NOT(countrylistsize="")*IF(ISNUMBER(countrylistsize),COUNTIF(countrylistsize,"&lt;="&amp;countrylistsize),COUNTIF(countrylistsize,"&lt;="&amp;countrylistsize)+SUM(ISNUMBER(countrylistsize))),0)), ""))</f>
        <v/>
      </c>
      <c r="I1085" s="70"/>
      <c r="J1085" s="67" t="str">
        <f t="array" aca="1" ref="J1085" ca="1">IF($I$1&lt;&gt;"y", "", IFERROR(INDEX(admin1listsize,MATCH(SMALL(NOT(admin1listsize="")*IF(ISNUMBER(admin1listsize),COUNTIF(admin1listsize,"&lt;="&amp;admin1listsize),COUNTIF(admin1listsize,"&lt;="&amp;admin1listsize)+SUM(ISNUMBER(admin1listsize))),ROWS(D$3:D1085)+SUM(ISBLANK(admin1listsize))),NOT(admin1listsize="")*IF(ISNUMBER(admin1listsize),COUNTIF(admin1listsize,"&lt;="&amp;admin1listsize),COUNTIF(admin1listsize,"&lt;="&amp;admin1listsize)+SUM(ISNUMBER(admin1listsize))),0)), ""))</f>
        <v/>
      </c>
      <c r="K1085" s="71"/>
    </row>
    <row r="1086" spans="1:11" s="1" customFormat="1" x14ac:dyDescent="0.25">
      <c r="A1086" s="93" t="str">
        <f>IF($I$1&lt;&gt;"y", "", IF(ISBLANK(DATA!D1087),"",IF(ISBLANK(DATA!K1087),"NO DATA",DATA!K1087)))</f>
        <v/>
      </c>
      <c r="B1086" s="93" t="str">
        <f>IF($I$1&lt;&gt;"y", "",IF(ISBLANK(DATA!D1087),"", IF(ISBLANK(DATA!L1087),"NO DATA",DATA!L1087)))</f>
        <v/>
      </c>
      <c r="C1086" s="93" t="str">
        <f t="shared" si="50"/>
        <v/>
      </c>
      <c r="D1086" s="93" t="str">
        <f>IF($I$1&lt;&gt;"y", "", IF(C1087="", "", IFERROR(LOOKUP(2,1/(COUNTIF($D$2:D1085,mergednames)=0),mergednames), "")))</f>
        <v/>
      </c>
      <c r="E1086" s="93" t="str">
        <f t="shared" si="49"/>
        <v/>
      </c>
      <c r="F1086" s="93" t="str">
        <f>IF($I$1&lt;&gt;"y", "", IF(A1087="", "", IFERROR(LOOKUP(2,1/(COUNTIF($F$2:F1085,get_country)=0),get_country), "")))</f>
        <v/>
      </c>
      <c r="G1086" s="93" t="str">
        <f t="shared" si="48"/>
        <v/>
      </c>
      <c r="H1086" s="67" t="str">
        <f t="array" aca="1" ref="H1086" ca="1">IF($I$1&lt;&gt;"y", "", IFERROR(INDEX(countrylistsize,MATCH(SMALL(NOT(countrylistsize="")*IF(ISNUMBER(countrylistsize),COUNTIF(countrylistsize,"&lt;="&amp;countrylistsize),COUNTIF(countrylistsize,"&lt;="&amp;countrylistsize)+SUM(ISNUMBER(countrylistsize))),ROWS(F$3:F1086)+SUM(ISBLANK(countrylistsize))),NOT(countrylistsize="")*IF(ISNUMBER(countrylistsize),COUNTIF(countrylistsize,"&lt;="&amp;countrylistsize),COUNTIF(countrylistsize,"&lt;="&amp;countrylistsize)+SUM(ISNUMBER(countrylistsize))),0)), ""))</f>
        <v/>
      </c>
      <c r="I1086" s="70"/>
      <c r="J1086" s="67" t="str">
        <f t="array" aca="1" ref="J1086" ca="1">IF($I$1&lt;&gt;"y", "", IFERROR(INDEX(admin1listsize,MATCH(SMALL(NOT(admin1listsize="")*IF(ISNUMBER(admin1listsize),COUNTIF(admin1listsize,"&lt;="&amp;admin1listsize),COUNTIF(admin1listsize,"&lt;="&amp;admin1listsize)+SUM(ISNUMBER(admin1listsize))),ROWS(D$3:D1086)+SUM(ISBLANK(admin1listsize))),NOT(admin1listsize="")*IF(ISNUMBER(admin1listsize),COUNTIF(admin1listsize,"&lt;="&amp;admin1listsize),COUNTIF(admin1listsize,"&lt;="&amp;admin1listsize)+SUM(ISNUMBER(admin1listsize))),0)), ""))</f>
        <v/>
      </c>
      <c r="K1086" s="71"/>
    </row>
    <row r="1087" spans="1:11" s="1" customFormat="1" x14ac:dyDescent="0.25">
      <c r="A1087" s="93" t="str">
        <f>IF($I$1&lt;&gt;"y", "", IF(ISBLANK(DATA!D1088),"",IF(ISBLANK(DATA!K1088),"NO DATA",DATA!K1088)))</f>
        <v/>
      </c>
      <c r="B1087" s="93" t="str">
        <f>IF($I$1&lt;&gt;"y", "",IF(ISBLANK(DATA!D1088),"", IF(ISBLANK(DATA!L1088),"NO DATA",DATA!L1088)))</f>
        <v/>
      </c>
      <c r="C1087" s="93" t="str">
        <f t="shared" si="50"/>
        <v/>
      </c>
      <c r="D1087" s="93" t="str">
        <f>IF($I$1&lt;&gt;"y", "", IF(C1088="", "", IFERROR(LOOKUP(2,1/(COUNTIF($D$2:D1086,mergednames)=0),mergednames), "")))</f>
        <v/>
      </c>
      <c r="E1087" s="93" t="str">
        <f t="shared" si="49"/>
        <v/>
      </c>
      <c r="F1087" s="93" t="str">
        <f>IF($I$1&lt;&gt;"y", "", IF(A1088="", "", IFERROR(LOOKUP(2,1/(COUNTIF($F$2:F1086,get_country)=0),get_country), "")))</f>
        <v/>
      </c>
      <c r="G1087" s="93" t="str">
        <f t="shared" si="48"/>
        <v/>
      </c>
      <c r="H1087" s="67" t="str">
        <f t="array" aca="1" ref="H1087" ca="1">IF($I$1&lt;&gt;"y", "", IFERROR(INDEX(countrylistsize,MATCH(SMALL(NOT(countrylistsize="")*IF(ISNUMBER(countrylistsize),COUNTIF(countrylistsize,"&lt;="&amp;countrylistsize),COUNTIF(countrylistsize,"&lt;="&amp;countrylistsize)+SUM(ISNUMBER(countrylistsize))),ROWS(F$3:F1087)+SUM(ISBLANK(countrylistsize))),NOT(countrylistsize="")*IF(ISNUMBER(countrylistsize),COUNTIF(countrylistsize,"&lt;="&amp;countrylistsize),COUNTIF(countrylistsize,"&lt;="&amp;countrylistsize)+SUM(ISNUMBER(countrylistsize))),0)), ""))</f>
        <v/>
      </c>
      <c r="I1087" s="70"/>
      <c r="J1087" s="67" t="str">
        <f t="array" aca="1" ref="J1087" ca="1">IF($I$1&lt;&gt;"y", "", IFERROR(INDEX(admin1listsize,MATCH(SMALL(NOT(admin1listsize="")*IF(ISNUMBER(admin1listsize),COUNTIF(admin1listsize,"&lt;="&amp;admin1listsize),COUNTIF(admin1listsize,"&lt;="&amp;admin1listsize)+SUM(ISNUMBER(admin1listsize))),ROWS(D$3:D1087)+SUM(ISBLANK(admin1listsize))),NOT(admin1listsize="")*IF(ISNUMBER(admin1listsize),COUNTIF(admin1listsize,"&lt;="&amp;admin1listsize),COUNTIF(admin1listsize,"&lt;="&amp;admin1listsize)+SUM(ISNUMBER(admin1listsize))),0)), ""))</f>
        <v/>
      </c>
      <c r="K1087" s="71"/>
    </row>
    <row r="1088" spans="1:11" s="1" customFormat="1" x14ac:dyDescent="0.25">
      <c r="A1088" s="93" t="str">
        <f>IF($I$1&lt;&gt;"y", "", IF(ISBLANK(DATA!D1089),"",IF(ISBLANK(DATA!K1089),"NO DATA",DATA!K1089)))</f>
        <v/>
      </c>
      <c r="B1088" s="93" t="str">
        <f>IF($I$1&lt;&gt;"y", "",IF(ISBLANK(DATA!D1089),"", IF(ISBLANK(DATA!L1089),"NO DATA",DATA!L1089)))</f>
        <v/>
      </c>
      <c r="C1088" s="93" t="str">
        <f t="shared" si="50"/>
        <v/>
      </c>
      <c r="D1088" s="93" t="str">
        <f>IF($I$1&lt;&gt;"y", "", IF(C1089="", "", IFERROR(LOOKUP(2,1/(COUNTIF($D$2:D1087,mergednames)=0),mergednames), "")))</f>
        <v/>
      </c>
      <c r="E1088" s="93" t="str">
        <f t="shared" si="49"/>
        <v/>
      </c>
      <c r="F1088" s="93" t="str">
        <f>IF($I$1&lt;&gt;"y", "", IF(A1089="", "", IFERROR(LOOKUP(2,1/(COUNTIF($F$2:F1087,get_country)=0),get_country), "")))</f>
        <v/>
      </c>
      <c r="G1088" s="93" t="str">
        <f t="shared" si="48"/>
        <v/>
      </c>
      <c r="H1088" s="67" t="str">
        <f t="array" aca="1" ref="H1088" ca="1">IF($I$1&lt;&gt;"y", "", IFERROR(INDEX(countrylistsize,MATCH(SMALL(NOT(countrylistsize="")*IF(ISNUMBER(countrylistsize),COUNTIF(countrylistsize,"&lt;="&amp;countrylistsize),COUNTIF(countrylistsize,"&lt;="&amp;countrylistsize)+SUM(ISNUMBER(countrylistsize))),ROWS(F$3:F1088)+SUM(ISBLANK(countrylistsize))),NOT(countrylistsize="")*IF(ISNUMBER(countrylistsize),COUNTIF(countrylistsize,"&lt;="&amp;countrylistsize),COUNTIF(countrylistsize,"&lt;="&amp;countrylistsize)+SUM(ISNUMBER(countrylistsize))),0)), ""))</f>
        <v/>
      </c>
      <c r="I1088" s="70"/>
      <c r="J1088" s="67" t="str">
        <f t="array" aca="1" ref="J1088" ca="1">IF($I$1&lt;&gt;"y", "", IFERROR(INDEX(admin1listsize,MATCH(SMALL(NOT(admin1listsize="")*IF(ISNUMBER(admin1listsize),COUNTIF(admin1listsize,"&lt;="&amp;admin1listsize),COUNTIF(admin1listsize,"&lt;="&amp;admin1listsize)+SUM(ISNUMBER(admin1listsize))),ROWS(D$3:D1088)+SUM(ISBLANK(admin1listsize))),NOT(admin1listsize="")*IF(ISNUMBER(admin1listsize),COUNTIF(admin1listsize,"&lt;="&amp;admin1listsize),COUNTIF(admin1listsize,"&lt;="&amp;admin1listsize)+SUM(ISNUMBER(admin1listsize))),0)), ""))</f>
        <v/>
      </c>
      <c r="K1088" s="71"/>
    </row>
    <row r="1089" spans="1:11" s="1" customFormat="1" x14ac:dyDescent="0.25">
      <c r="A1089" s="93" t="str">
        <f>IF($I$1&lt;&gt;"y", "", IF(ISBLANK(DATA!D1090),"",IF(ISBLANK(DATA!K1090),"NO DATA",DATA!K1090)))</f>
        <v/>
      </c>
      <c r="B1089" s="93" t="str">
        <f>IF($I$1&lt;&gt;"y", "",IF(ISBLANK(DATA!D1090),"", IF(ISBLANK(DATA!L1090),"NO DATA",DATA!L1090)))</f>
        <v/>
      </c>
      <c r="C1089" s="93" t="str">
        <f t="shared" si="50"/>
        <v/>
      </c>
      <c r="D1089" s="93" t="str">
        <f>IF($I$1&lt;&gt;"y", "", IF(C1090="", "", IFERROR(LOOKUP(2,1/(COUNTIF($D$2:D1088,mergednames)=0),mergednames), "")))</f>
        <v/>
      </c>
      <c r="E1089" s="93" t="str">
        <f t="shared" si="49"/>
        <v/>
      </c>
      <c r="F1089" s="93" t="str">
        <f>IF($I$1&lt;&gt;"y", "", IF(A1090="", "", IFERROR(LOOKUP(2,1/(COUNTIF($F$2:F1088,get_country)=0),get_country), "")))</f>
        <v/>
      </c>
      <c r="G1089" s="93" t="str">
        <f t="shared" si="48"/>
        <v/>
      </c>
      <c r="H1089" s="67" t="str">
        <f t="array" aca="1" ref="H1089" ca="1">IF($I$1&lt;&gt;"y", "", IFERROR(INDEX(countrylistsize,MATCH(SMALL(NOT(countrylistsize="")*IF(ISNUMBER(countrylistsize),COUNTIF(countrylistsize,"&lt;="&amp;countrylistsize),COUNTIF(countrylistsize,"&lt;="&amp;countrylistsize)+SUM(ISNUMBER(countrylistsize))),ROWS(F$3:F1089)+SUM(ISBLANK(countrylistsize))),NOT(countrylistsize="")*IF(ISNUMBER(countrylistsize),COUNTIF(countrylistsize,"&lt;="&amp;countrylistsize),COUNTIF(countrylistsize,"&lt;="&amp;countrylistsize)+SUM(ISNUMBER(countrylistsize))),0)), ""))</f>
        <v/>
      </c>
      <c r="I1089" s="70"/>
      <c r="J1089" s="67" t="str">
        <f t="array" aca="1" ref="J1089" ca="1">IF($I$1&lt;&gt;"y", "", IFERROR(INDEX(admin1listsize,MATCH(SMALL(NOT(admin1listsize="")*IF(ISNUMBER(admin1listsize),COUNTIF(admin1listsize,"&lt;="&amp;admin1listsize),COUNTIF(admin1listsize,"&lt;="&amp;admin1listsize)+SUM(ISNUMBER(admin1listsize))),ROWS(D$3:D1089)+SUM(ISBLANK(admin1listsize))),NOT(admin1listsize="")*IF(ISNUMBER(admin1listsize),COUNTIF(admin1listsize,"&lt;="&amp;admin1listsize),COUNTIF(admin1listsize,"&lt;="&amp;admin1listsize)+SUM(ISNUMBER(admin1listsize))),0)), ""))</f>
        <v/>
      </c>
      <c r="K1089" s="71"/>
    </row>
    <row r="1090" spans="1:11" s="1" customFormat="1" x14ac:dyDescent="0.25">
      <c r="A1090" s="93" t="str">
        <f>IF($I$1&lt;&gt;"y", "", IF(ISBLANK(DATA!D1091),"",IF(ISBLANK(DATA!K1091),"NO DATA",DATA!K1091)))</f>
        <v/>
      </c>
      <c r="B1090" s="93" t="str">
        <f>IF($I$1&lt;&gt;"y", "",IF(ISBLANK(DATA!D1091),"", IF(ISBLANK(DATA!L1091),"NO DATA",DATA!L1091)))</f>
        <v/>
      </c>
      <c r="C1090" s="93" t="str">
        <f t="shared" si="50"/>
        <v/>
      </c>
      <c r="D1090" s="93" t="str">
        <f>IF($I$1&lt;&gt;"y", "", IF(C1091="", "", IFERROR(LOOKUP(2,1/(COUNTIF($D$2:D1089,mergednames)=0),mergednames), "")))</f>
        <v/>
      </c>
      <c r="E1090" s="93" t="str">
        <f t="shared" si="49"/>
        <v/>
      </c>
      <c r="F1090" s="93" t="str">
        <f>IF($I$1&lt;&gt;"y", "", IF(A1091="", "", IFERROR(LOOKUP(2,1/(COUNTIF($F$2:F1089,get_country)=0),get_country), "")))</f>
        <v/>
      </c>
      <c r="G1090" s="93" t="str">
        <f t="shared" si="48"/>
        <v/>
      </c>
      <c r="H1090" s="67" t="str">
        <f t="array" aca="1" ref="H1090" ca="1">IF($I$1&lt;&gt;"y", "", IFERROR(INDEX(countrylistsize,MATCH(SMALL(NOT(countrylistsize="")*IF(ISNUMBER(countrylistsize),COUNTIF(countrylistsize,"&lt;="&amp;countrylistsize),COUNTIF(countrylistsize,"&lt;="&amp;countrylistsize)+SUM(ISNUMBER(countrylistsize))),ROWS(F$3:F1090)+SUM(ISBLANK(countrylistsize))),NOT(countrylistsize="")*IF(ISNUMBER(countrylistsize),COUNTIF(countrylistsize,"&lt;="&amp;countrylistsize),COUNTIF(countrylistsize,"&lt;="&amp;countrylistsize)+SUM(ISNUMBER(countrylistsize))),0)), ""))</f>
        <v/>
      </c>
      <c r="I1090" s="70"/>
      <c r="J1090" s="67" t="str">
        <f t="array" aca="1" ref="J1090" ca="1">IF($I$1&lt;&gt;"y", "", IFERROR(INDEX(admin1listsize,MATCH(SMALL(NOT(admin1listsize="")*IF(ISNUMBER(admin1listsize),COUNTIF(admin1listsize,"&lt;="&amp;admin1listsize),COUNTIF(admin1listsize,"&lt;="&amp;admin1listsize)+SUM(ISNUMBER(admin1listsize))),ROWS(D$3:D1090)+SUM(ISBLANK(admin1listsize))),NOT(admin1listsize="")*IF(ISNUMBER(admin1listsize),COUNTIF(admin1listsize,"&lt;="&amp;admin1listsize),COUNTIF(admin1listsize,"&lt;="&amp;admin1listsize)+SUM(ISNUMBER(admin1listsize))),0)), ""))</f>
        <v/>
      </c>
      <c r="K1090" s="71"/>
    </row>
    <row r="1091" spans="1:11" s="1" customFormat="1" x14ac:dyDescent="0.25">
      <c r="A1091" s="93" t="str">
        <f>IF($I$1&lt;&gt;"y", "", IF(ISBLANK(DATA!D1092),"",IF(ISBLANK(DATA!K1092),"NO DATA",DATA!K1092)))</f>
        <v/>
      </c>
      <c r="B1091" s="93" t="str">
        <f>IF($I$1&lt;&gt;"y", "",IF(ISBLANK(DATA!D1092),"", IF(ISBLANK(DATA!L1092),"NO DATA",DATA!L1092)))</f>
        <v/>
      </c>
      <c r="C1091" s="93" t="str">
        <f t="shared" si="50"/>
        <v/>
      </c>
      <c r="D1091" s="93" t="str">
        <f>IF($I$1&lt;&gt;"y", "", IF(C1092="", "", IFERROR(LOOKUP(2,1/(COUNTIF($D$2:D1090,mergednames)=0),mergednames), "")))</f>
        <v/>
      </c>
      <c r="E1091" s="93" t="str">
        <f t="shared" si="49"/>
        <v/>
      </c>
      <c r="F1091" s="93" t="str">
        <f>IF($I$1&lt;&gt;"y", "", IF(A1092="", "", IFERROR(LOOKUP(2,1/(COUNTIF($F$2:F1090,get_country)=0),get_country), "")))</f>
        <v/>
      </c>
      <c r="G1091" s="93" t="str">
        <f t="shared" ref="G1091:G1154" si="51">IF($I$1&lt;&gt;"y", "", IF(F1091="", "", G1090+1))</f>
        <v/>
      </c>
      <c r="H1091" s="67" t="str">
        <f t="array" aca="1" ref="H1091" ca="1">IF($I$1&lt;&gt;"y", "", IFERROR(INDEX(countrylistsize,MATCH(SMALL(NOT(countrylistsize="")*IF(ISNUMBER(countrylistsize),COUNTIF(countrylistsize,"&lt;="&amp;countrylistsize),COUNTIF(countrylistsize,"&lt;="&amp;countrylistsize)+SUM(ISNUMBER(countrylistsize))),ROWS(F$3:F1091)+SUM(ISBLANK(countrylistsize))),NOT(countrylistsize="")*IF(ISNUMBER(countrylistsize),COUNTIF(countrylistsize,"&lt;="&amp;countrylistsize),COUNTIF(countrylistsize,"&lt;="&amp;countrylistsize)+SUM(ISNUMBER(countrylistsize))),0)), ""))</f>
        <v/>
      </c>
      <c r="I1091" s="70"/>
      <c r="J1091" s="67" t="str">
        <f t="array" aca="1" ref="J1091" ca="1">IF($I$1&lt;&gt;"y", "", IFERROR(INDEX(admin1listsize,MATCH(SMALL(NOT(admin1listsize="")*IF(ISNUMBER(admin1listsize),COUNTIF(admin1listsize,"&lt;="&amp;admin1listsize),COUNTIF(admin1listsize,"&lt;="&amp;admin1listsize)+SUM(ISNUMBER(admin1listsize))),ROWS(D$3:D1091)+SUM(ISBLANK(admin1listsize))),NOT(admin1listsize="")*IF(ISNUMBER(admin1listsize),COUNTIF(admin1listsize,"&lt;="&amp;admin1listsize),COUNTIF(admin1listsize,"&lt;="&amp;admin1listsize)+SUM(ISNUMBER(admin1listsize))),0)), ""))</f>
        <v/>
      </c>
      <c r="K1091" s="71"/>
    </row>
    <row r="1092" spans="1:11" s="1" customFormat="1" x14ac:dyDescent="0.25">
      <c r="A1092" s="93" t="str">
        <f>IF($I$1&lt;&gt;"y", "", IF(ISBLANK(DATA!D1093),"",IF(ISBLANK(DATA!K1093),"NO DATA",DATA!K1093)))</f>
        <v/>
      </c>
      <c r="B1092" s="93" t="str">
        <f>IF($I$1&lt;&gt;"y", "",IF(ISBLANK(DATA!D1093),"", IF(ISBLANK(DATA!L1093),"NO DATA",DATA!L1093)))</f>
        <v/>
      </c>
      <c r="C1092" s="93" t="str">
        <f t="shared" si="50"/>
        <v/>
      </c>
      <c r="D1092" s="93" t="str">
        <f>IF($I$1&lt;&gt;"y", "", IF(C1093="", "", IFERROR(LOOKUP(2,1/(COUNTIF($D$2:D1091,mergednames)=0),mergednames), "")))</f>
        <v/>
      </c>
      <c r="E1092" s="93" t="str">
        <f t="shared" ref="E1092:E1155" si="52">IF($I$1&lt;&gt;"y", "", IF(D1092="", "", E1091+1))</f>
        <v/>
      </c>
      <c r="F1092" s="93" t="str">
        <f>IF($I$1&lt;&gt;"y", "", IF(A1093="", "", IFERROR(LOOKUP(2,1/(COUNTIF($F$2:F1091,get_country)=0),get_country), "")))</f>
        <v/>
      </c>
      <c r="G1092" s="93" t="str">
        <f t="shared" si="51"/>
        <v/>
      </c>
      <c r="H1092" s="67" t="str">
        <f t="array" aca="1" ref="H1092" ca="1">IF($I$1&lt;&gt;"y", "", IFERROR(INDEX(countrylistsize,MATCH(SMALL(NOT(countrylistsize="")*IF(ISNUMBER(countrylistsize),COUNTIF(countrylistsize,"&lt;="&amp;countrylistsize),COUNTIF(countrylistsize,"&lt;="&amp;countrylistsize)+SUM(ISNUMBER(countrylistsize))),ROWS(F$3:F1092)+SUM(ISBLANK(countrylistsize))),NOT(countrylistsize="")*IF(ISNUMBER(countrylistsize),COUNTIF(countrylistsize,"&lt;="&amp;countrylistsize),COUNTIF(countrylistsize,"&lt;="&amp;countrylistsize)+SUM(ISNUMBER(countrylistsize))),0)), ""))</f>
        <v/>
      </c>
      <c r="I1092" s="70"/>
      <c r="J1092" s="67" t="str">
        <f t="array" aca="1" ref="J1092" ca="1">IF($I$1&lt;&gt;"y", "", IFERROR(INDEX(admin1listsize,MATCH(SMALL(NOT(admin1listsize="")*IF(ISNUMBER(admin1listsize),COUNTIF(admin1listsize,"&lt;="&amp;admin1listsize),COUNTIF(admin1listsize,"&lt;="&amp;admin1listsize)+SUM(ISNUMBER(admin1listsize))),ROWS(D$3:D1092)+SUM(ISBLANK(admin1listsize))),NOT(admin1listsize="")*IF(ISNUMBER(admin1listsize),COUNTIF(admin1listsize,"&lt;="&amp;admin1listsize),COUNTIF(admin1listsize,"&lt;="&amp;admin1listsize)+SUM(ISNUMBER(admin1listsize))),0)), ""))</f>
        <v/>
      </c>
      <c r="K1092" s="71"/>
    </row>
    <row r="1093" spans="1:11" s="1" customFormat="1" x14ac:dyDescent="0.25">
      <c r="A1093" s="93" t="str">
        <f>IF($I$1&lt;&gt;"y", "", IF(ISBLANK(DATA!D1094),"",IF(ISBLANK(DATA!K1094),"NO DATA",DATA!K1094)))</f>
        <v/>
      </c>
      <c r="B1093" s="93" t="str">
        <f>IF($I$1&lt;&gt;"y", "",IF(ISBLANK(DATA!D1094),"", IF(ISBLANK(DATA!L1094),"NO DATA",DATA!L1094)))</f>
        <v/>
      </c>
      <c r="C1093" s="93" t="str">
        <f t="shared" ref="C1093:C1156" si="53">IF($I$1&lt;&gt;"y", "", IF(A1093="", "", A1093&amp;"@"&amp;B1093))</f>
        <v/>
      </c>
      <c r="D1093" s="93" t="str">
        <f>IF($I$1&lt;&gt;"y", "", IF(C1094="", "", IFERROR(LOOKUP(2,1/(COUNTIF($D$2:D1092,mergednames)=0),mergednames), "")))</f>
        <v/>
      </c>
      <c r="E1093" s="93" t="str">
        <f t="shared" si="52"/>
        <v/>
      </c>
      <c r="F1093" s="93" t="str">
        <f>IF($I$1&lt;&gt;"y", "", IF(A1094="", "", IFERROR(LOOKUP(2,1/(COUNTIF($F$2:F1092,get_country)=0),get_country), "")))</f>
        <v/>
      </c>
      <c r="G1093" s="93" t="str">
        <f t="shared" si="51"/>
        <v/>
      </c>
      <c r="H1093" s="67" t="str">
        <f t="array" aca="1" ref="H1093" ca="1">IF($I$1&lt;&gt;"y", "", IFERROR(INDEX(countrylistsize,MATCH(SMALL(NOT(countrylistsize="")*IF(ISNUMBER(countrylistsize),COUNTIF(countrylistsize,"&lt;="&amp;countrylistsize),COUNTIF(countrylistsize,"&lt;="&amp;countrylistsize)+SUM(ISNUMBER(countrylistsize))),ROWS(F$3:F1093)+SUM(ISBLANK(countrylistsize))),NOT(countrylistsize="")*IF(ISNUMBER(countrylistsize),COUNTIF(countrylistsize,"&lt;="&amp;countrylistsize),COUNTIF(countrylistsize,"&lt;="&amp;countrylistsize)+SUM(ISNUMBER(countrylistsize))),0)), ""))</f>
        <v/>
      </c>
      <c r="I1093" s="70"/>
      <c r="J1093" s="67" t="str">
        <f t="array" aca="1" ref="J1093" ca="1">IF($I$1&lt;&gt;"y", "", IFERROR(INDEX(admin1listsize,MATCH(SMALL(NOT(admin1listsize="")*IF(ISNUMBER(admin1listsize),COUNTIF(admin1listsize,"&lt;="&amp;admin1listsize),COUNTIF(admin1listsize,"&lt;="&amp;admin1listsize)+SUM(ISNUMBER(admin1listsize))),ROWS(D$3:D1093)+SUM(ISBLANK(admin1listsize))),NOT(admin1listsize="")*IF(ISNUMBER(admin1listsize),COUNTIF(admin1listsize,"&lt;="&amp;admin1listsize),COUNTIF(admin1listsize,"&lt;="&amp;admin1listsize)+SUM(ISNUMBER(admin1listsize))),0)), ""))</f>
        <v/>
      </c>
      <c r="K1093" s="71"/>
    </row>
    <row r="1094" spans="1:11" s="1" customFormat="1" x14ac:dyDescent="0.25">
      <c r="A1094" s="93" t="str">
        <f>IF($I$1&lt;&gt;"y", "", IF(ISBLANK(DATA!D1095),"",IF(ISBLANK(DATA!K1095),"NO DATA",DATA!K1095)))</f>
        <v/>
      </c>
      <c r="B1094" s="93" t="str">
        <f>IF($I$1&lt;&gt;"y", "",IF(ISBLANK(DATA!D1095),"", IF(ISBLANK(DATA!L1095),"NO DATA",DATA!L1095)))</f>
        <v/>
      </c>
      <c r="C1094" s="93" t="str">
        <f t="shared" si="53"/>
        <v/>
      </c>
      <c r="D1094" s="93" t="str">
        <f>IF($I$1&lt;&gt;"y", "", IF(C1095="", "", IFERROR(LOOKUP(2,1/(COUNTIF($D$2:D1093,mergednames)=0),mergednames), "")))</f>
        <v/>
      </c>
      <c r="E1094" s="93" t="str">
        <f t="shared" si="52"/>
        <v/>
      </c>
      <c r="F1094" s="93" t="str">
        <f>IF($I$1&lt;&gt;"y", "", IF(A1095="", "", IFERROR(LOOKUP(2,1/(COUNTIF($F$2:F1093,get_country)=0),get_country), "")))</f>
        <v/>
      </c>
      <c r="G1094" s="93" t="str">
        <f t="shared" si="51"/>
        <v/>
      </c>
      <c r="H1094" s="67" t="str">
        <f t="array" aca="1" ref="H1094" ca="1">IF($I$1&lt;&gt;"y", "", IFERROR(INDEX(countrylistsize,MATCH(SMALL(NOT(countrylistsize="")*IF(ISNUMBER(countrylistsize),COUNTIF(countrylistsize,"&lt;="&amp;countrylistsize),COUNTIF(countrylistsize,"&lt;="&amp;countrylistsize)+SUM(ISNUMBER(countrylistsize))),ROWS(F$3:F1094)+SUM(ISBLANK(countrylistsize))),NOT(countrylistsize="")*IF(ISNUMBER(countrylistsize),COUNTIF(countrylistsize,"&lt;="&amp;countrylistsize),COUNTIF(countrylistsize,"&lt;="&amp;countrylistsize)+SUM(ISNUMBER(countrylistsize))),0)), ""))</f>
        <v/>
      </c>
      <c r="I1094" s="70"/>
      <c r="J1094" s="67" t="str">
        <f t="array" aca="1" ref="J1094" ca="1">IF($I$1&lt;&gt;"y", "", IFERROR(INDEX(admin1listsize,MATCH(SMALL(NOT(admin1listsize="")*IF(ISNUMBER(admin1listsize),COUNTIF(admin1listsize,"&lt;="&amp;admin1listsize),COUNTIF(admin1listsize,"&lt;="&amp;admin1listsize)+SUM(ISNUMBER(admin1listsize))),ROWS(D$3:D1094)+SUM(ISBLANK(admin1listsize))),NOT(admin1listsize="")*IF(ISNUMBER(admin1listsize),COUNTIF(admin1listsize,"&lt;="&amp;admin1listsize),COUNTIF(admin1listsize,"&lt;="&amp;admin1listsize)+SUM(ISNUMBER(admin1listsize))),0)), ""))</f>
        <v/>
      </c>
      <c r="K1094" s="71"/>
    </row>
    <row r="1095" spans="1:11" s="1" customFormat="1" x14ac:dyDescent="0.25">
      <c r="A1095" s="93" t="str">
        <f>IF($I$1&lt;&gt;"y", "", IF(ISBLANK(DATA!D1096),"",IF(ISBLANK(DATA!K1096),"NO DATA",DATA!K1096)))</f>
        <v/>
      </c>
      <c r="B1095" s="93" t="str">
        <f>IF($I$1&lt;&gt;"y", "",IF(ISBLANK(DATA!D1096),"", IF(ISBLANK(DATA!L1096),"NO DATA",DATA!L1096)))</f>
        <v/>
      </c>
      <c r="C1095" s="93" t="str">
        <f t="shared" si="53"/>
        <v/>
      </c>
      <c r="D1095" s="93" t="str">
        <f>IF($I$1&lt;&gt;"y", "", IF(C1096="", "", IFERROR(LOOKUP(2,1/(COUNTIF($D$2:D1094,mergednames)=0),mergednames), "")))</f>
        <v/>
      </c>
      <c r="E1095" s="93" t="str">
        <f t="shared" si="52"/>
        <v/>
      </c>
      <c r="F1095" s="93" t="str">
        <f>IF($I$1&lt;&gt;"y", "", IF(A1096="", "", IFERROR(LOOKUP(2,1/(COUNTIF($F$2:F1094,get_country)=0),get_country), "")))</f>
        <v/>
      </c>
      <c r="G1095" s="93" t="str">
        <f t="shared" si="51"/>
        <v/>
      </c>
      <c r="H1095" s="67" t="str">
        <f t="array" aca="1" ref="H1095" ca="1">IF($I$1&lt;&gt;"y", "", IFERROR(INDEX(countrylistsize,MATCH(SMALL(NOT(countrylistsize="")*IF(ISNUMBER(countrylistsize),COUNTIF(countrylistsize,"&lt;="&amp;countrylistsize),COUNTIF(countrylistsize,"&lt;="&amp;countrylistsize)+SUM(ISNUMBER(countrylistsize))),ROWS(F$3:F1095)+SUM(ISBLANK(countrylistsize))),NOT(countrylistsize="")*IF(ISNUMBER(countrylistsize),COUNTIF(countrylistsize,"&lt;="&amp;countrylistsize),COUNTIF(countrylistsize,"&lt;="&amp;countrylistsize)+SUM(ISNUMBER(countrylistsize))),0)), ""))</f>
        <v/>
      </c>
      <c r="I1095" s="70"/>
      <c r="J1095" s="67" t="str">
        <f t="array" aca="1" ref="J1095" ca="1">IF($I$1&lt;&gt;"y", "", IFERROR(INDEX(admin1listsize,MATCH(SMALL(NOT(admin1listsize="")*IF(ISNUMBER(admin1listsize),COUNTIF(admin1listsize,"&lt;="&amp;admin1listsize),COUNTIF(admin1listsize,"&lt;="&amp;admin1listsize)+SUM(ISNUMBER(admin1listsize))),ROWS(D$3:D1095)+SUM(ISBLANK(admin1listsize))),NOT(admin1listsize="")*IF(ISNUMBER(admin1listsize),COUNTIF(admin1listsize,"&lt;="&amp;admin1listsize),COUNTIF(admin1listsize,"&lt;="&amp;admin1listsize)+SUM(ISNUMBER(admin1listsize))),0)), ""))</f>
        <v/>
      </c>
      <c r="K1095" s="71"/>
    </row>
    <row r="1096" spans="1:11" s="1" customFormat="1" x14ac:dyDescent="0.25">
      <c r="A1096" s="93" t="str">
        <f>IF($I$1&lt;&gt;"y", "", IF(ISBLANK(DATA!D1097),"",IF(ISBLANK(DATA!K1097),"NO DATA",DATA!K1097)))</f>
        <v/>
      </c>
      <c r="B1096" s="93" t="str">
        <f>IF($I$1&lt;&gt;"y", "",IF(ISBLANK(DATA!D1097),"", IF(ISBLANK(DATA!L1097),"NO DATA",DATA!L1097)))</f>
        <v/>
      </c>
      <c r="C1096" s="93" t="str">
        <f t="shared" si="53"/>
        <v/>
      </c>
      <c r="D1096" s="93" t="str">
        <f>IF($I$1&lt;&gt;"y", "", IF(C1097="", "", IFERROR(LOOKUP(2,1/(COUNTIF($D$2:D1095,mergednames)=0),mergednames), "")))</f>
        <v/>
      </c>
      <c r="E1096" s="93" t="str">
        <f t="shared" si="52"/>
        <v/>
      </c>
      <c r="F1096" s="93" t="str">
        <f>IF($I$1&lt;&gt;"y", "", IF(A1097="", "", IFERROR(LOOKUP(2,1/(COUNTIF($F$2:F1095,get_country)=0),get_country), "")))</f>
        <v/>
      </c>
      <c r="G1096" s="93" t="str">
        <f t="shared" si="51"/>
        <v/>
      </c>
      <c r="H1096" s="67" t="str">
        <f t="array" aca="1" ref="H1096" ca="1">IF($I$1&lt;&gt;"y", "", IFERROR(INDEX(countrylistsize,MATCH(SMALL(NOT(countrylistsize="")*IF(ISNUMBER(countrylistsize),COUNTIF(countrylistsize,"&lt;="&amp;countrylistsize),COUNTIF(countrylistsize,"&lt;="&amp;countrylistsize)+SUM(ISNUMBER(countrylistsize))),ROWS(F$3:F1096)+SUM(ISBLANK(countrylistsize))),NOT(countrylistsize="")*IF(ISNUMBER(countrylistsize),COUNTIF(countrylistsize,"&lt;="&amp;countrylistsize),COUNTIF(countrylistsize,"&lt;="&amp;countrylistsize)+SUM(ISNUMBER(countrylistsize))),0)), ""))</f>
        <v/>
      </c>
      <c r="I1096" s="70"/>
      <c r="J1096" s="67" t="str">
        <f t="array" aca="1" ref="J1096" ca="1">IF($I$1&lt;&gt;"y", "", IFERROR(INDEX(admin1listsize,MATCH(SMALL(NOT(admin1listsize="")*IF(ISNUMBER(admin1listsize),COUNTIF(admin1listsize,"&lt;="&amp;admin1listsize),COUNTIF(admin1listsize,"&lt;="&amp;admin1listsize)+SUM(ISNUMBER(admin1listsize))),ROWS(D$3:D1096)+SUM(ISBLANK(admin1listsize))),NOT(admin1listsize="")*IF(ISNUMBER(admin1listsize),COUNTIF(admin1listsize,"&lt;="&amp;admin1listsize),COUNTIF(admin1listsize,"&lt;="&amp;admin1listsize)+SUM(ISNUMBER(admin1listsize))),0)), ""))</f>
        <v/>
      </c>
      <c r="K1096" s="71"/>
    </row>
    <row r="1097" spans="1:11" s="1" customFormat="1" x14ac:dyDescent="0.25">
      <c r="A1097" s="93" t="str">
        <f>IF($I$1&lt;&gt;"y", "", IF(ISBLANK(DATA!D1098),"",IF(ISBLANK(DATA!K1098),"NO DATA",DATA!K1098)))</f>
        <v/>
      </c>
      <c r="B1097" s="93" t="str">
        <f>IF($I$1&lt;&gt;"y", "",IF(ISBLANK(DATA!D1098),"", IF(ISBLANK(DATA!L1098),"NO DATA",DATA!L1098)))</f>
        <v/>
      </c>
      <c r="C1097" s="93" t="str">
        <f t="shared" si="53"/>
        <v/>
      </c>
      <c r="D1097" s="93" t="str">
        <f>IF($I$1&lt;&gt;"y", "", IF(C1098="", "", IFERROR(LOOKUP(2,1/(COUNTIF($D$2:D1096,mergednames)=0),mergednames), "")))</f>
        <v/>
      </c>
      <c r="E1097" s="93" t="str">
        <f t="shared" si="52"/>
        <v/>
      </c>
      <c r="F1097" s="93" t="str">
        <f>IF($I$1&lt;&gt;"y", "", IF(A1098="", "", IFERROR(LOOKUP(2,1/(COUNTIF($F$2:F1096,get_country)=0),get_country), "")))</f>
        <v/>
      </c>
      <c r="G1097" s="93" t="str">
        <f t="shared" si="51"/>
        <v/>
      </c>
      <c r="H1097" s="67" t="str">
        <f t="array" aca="1" ref="H1097" ca="1">IF($I$1&lt;&gt;"y", "", IFERROR(INDEX(countrylistsize,MATCH(SMALL(NOT(countrylistsize="")*IF(ISNUMBER(countrylistsize),COUNTIF(countrylistsize,"&lt;="&amp;countrylistsize),COUNTIF(countrylistsize,"&lt;="&amp;countrylistsize)+SUM(ISNUMBER(countrylistsize))),ROWS(F$3:F1097)+SUM(ISBLANK(countrylistsize))),NOT(countrylistsize="")*IF(ISNUMBER(countrylistsize),COUNTIF(countrylistsize,"&lt;="&amp;countrylistsize),COUNTIF(countrylistsize,"&lt;="&amp;countrylistsize)+SUM(ISNUMBER(countrylistsize))),0)), ""))</f>
        <v/>
      </c>
      <c r="I1097" s="70"/>
      <c r="J1097" s="67" t="str">
        <f t="array" aca="1" ref="J1097" ca="1">IF($I$1&lt;&gt;"y", "", IFERROR(INDEX(admin1listsize,MATCH(SMALL(NOT(admin1listsize="")*IF(ISNUMBER(admin1listsize),COUNTIF(admin1listsize,"&lt;="&amp;admin1listsize),COUNTIF(admin1listsize,"&lt;="&amp;admin1listsize)+SUM(ISNUMBER(admin1listsize))),ROWS(D$3:D1097)+SUM(ISBLANK(admin1listsize))),NOT(admin1listsize="")*IF(ISNUMBER(admin1listsize),COUNTIF(admin1listsize,"&lt;="&amp;admin1listsize),COUNTIF(admin1listsize,"&lt;="&amp;admin1listsize)+SUM(ISNUMBER(admin1listsize))),0)), ""))</f>
        <v/>
      </c>
      <c r="K1097" s="71"/>
    </row>
    <row r="1098" spans="1:11" s="1" customFormat="1" x14ac:dyDescent="0.25">
      <c r="A1098" s="93" t="str">
        <f>IF($I$1&lt;&gt;"y", "", IF(ISBLANK(DATA!D1099),"",IF(ISBLANK(DATA!K1099),"NO DATA",DATA!K1099)))</f>
        <v/>
      </c>
      <c r="B1098" s="93" t="str">
        <f>IF($I$1&lt;&gt;"y", "",IF(ISBLANK(DATA!D1099),"", IF(ISBLANK(DATA!L1099),"NO DATA",DATA!L1099)))</f>
        <v/>
      </c>
      <c r="C1098" s="93" t="str">
        <f t="shared" si="53"/>
        <v/>
      </c>
      <c r="D1098" s="93" t="str">
        <f>IF($I$1&lt;&gt;"y", "", IF(C1099="", "", IFERROR(LOOKUP(2,1/(COUNTIF($D$2:D1097,mergednames)=0),mergednames), "")))</f>
        <v/>
      </c>
      <c r="E1098" s="93" t="str">
        <f t="shared" si="52"/>
        <v/>
      </c>
      <c r="F1098" s="93" t="str">
        <f>IF($I$1&lt;&gt;"y", "", IF(A1099="", "", IFERROR(LOOKUP(2,1/(COUNTIF($F$2:F1097,get_country)=0),get_country), "")))</f>
        <v/>
      </c>
      <c r="G1098" s="93" t="str">
        <f t="shared" si="51"/>
        <v/>
      </c>
      <c r="H1098" s="67" t="str">
        <f t="array" aca="1" ref="H1098" ca="1">IF($I$1&lt;&gt;"y", "", IFERROR(INDEX(countrylistsize,MATCH(SMALL(NOT(countrylistsize="")*IF(ISNUMBER(countrylistsize),COUNTIF(countrylistsize,"&lt;="&amp;countrylistsize),COUNTIF(countrylistsize,"&lt;="&amp;countrylistsize)+SUM(ISNUMBER(countrylistsize))),ROWS(F$3:F1098)+SUM(ISBLANK(countrylistsize))),NOT(countrylistsize="")*IF(ISNUMBER(countrylistsize),COUNTIF(countrylistsize,"&lt;="&amp;countrylistsize),COUNTIF(countrylistsize,"&lt;="&amp;countrylistsize)+SUM(ISNUMBER(countrylistsize))),0)), ""))</f>
        <v/>
      </c>
      <c r="I1098" s="70"/>
      <c r="J1098" s="67" t="str">
        <f t="array" aca="1" ref="J1098" ca="1">IF($I$1&lt;&gt;"y", "", IFERROR(INDEX(admin1listsize,MATCH(SMALL(NOT(admin1listsize="")*IF(ISNUMBER(admin1listsize),COUNTIF(admin1listsize,"&lt;="&amp;admin1listsize),COUNTIF(admin1listsize,"&lt;="&amp;admin1listsize)+SUM(ISNUMBER(admin1listsize))),ROWS(D$3:D1098)+SUM(ISBLANK(admin1listsize))),NOT(admin1listsize="")*IF(ISNUMBER(admin1listsize),COUNTIF(admin1listsize,"&lt;="&amp;admin1listsize),COUNTIF(admin1listsize,"&lt;="&amp;admin1listsize)+SUM(ISNUMBER(admin1listsize))),0)), ""))</f>
        <v/>
      </c>
      <c r="K1098" s="71"/>
    </row>
    <row r="1099" spans="1:11" s="1" customFormat="1" x14ac:dyDescent="0.25">
      <c r="A1099" s="93" t="str">
        <f>IF($I$1&lt;&gt;"y", "", IF(ISBLANK(DATA!D1100),"",IF(ISBLANK(DATA!K1100),"NO DATA",DATA!K1100)))</f>
        <v/>
      </c>
      <c r="B1099" s="93" t="str">
        <f>IF($I$1&lt;&gt;"y", "",IF(ISBLANK(DATA!D1100),"", IF(ISBLANK(DATA!L1100),"NO DATA",DATA!L1100)))</f>
        <v/>
      </c>
      <c r="C1099" s="93" t="str">
        <f t="shared" si="53"/>
        <v/>
      </c>
      <c r="D1099" s="93" t="str">
        <f>IF($I$1&lt;&gt;"y", "", IF(C1100="", "", IFERROR(LOOKUP(2,1/(COUNTIF($D$2:D1098,mergednames)=0),mergednames), "")))</f>
        <v/>
      </c>
      <c r="E1099" s="93" t="str">
        <f t="shared" si="52"/>
        <v/>
      </c>
      <c r="F1099" s="93" t="str">
        <f>IF($I$1&lt;&gt;"y", "", IF(A1100="", "", IFERROR(LOOKUP(2,1/(COUNTIF($F$2:F1098,get_country)=0),get_country), "")))</f>
        <v/>
      </c>
      <c r="G1099" s="93" t="str">
        <f t="shared" si="51"/>
        <v/>
      </c>
      <c r="H1099" s="67" t="str">
        <f t="array" aca="1" ref="H1099" ca="1">IF($I$1&lt;&gt;"y", "", IFERROR(INDEX(countrylistsize,MATCH(SMALL(NOT(countrylistsize="")*IF(ISNUMBER(countrylistsize),COUNTIF(countrylistsize,"&lt;="&amp;countrylistsize),COUNTIF(countrylistsize,"&lt;="&amp;countrylistsize)+SUM(ISNUMBER(countrylistsize))),ROWS(F$3:F1099)+SUM(ISBLANK(countrylistsize))),NOT(countrylistsize="")*IF(ISNUMBER(countrylistsize),COUNTIF(countrylistsize,"&lt;="&amp;countrylistsize),COUNTIF(countrylistsize,"&lt;="&amp;countrylistsize)+SUM(ISNUMBER(countrylistsize))),0)), ""))</f>
        <v/>
      </c>
      <c r="I1099" s="70"/>
      <c r="J1099" s="67" t="str">
        <f t="array" aca="1" ref="J1099" ca="1">IF($I$1&lt;&gt;"y", "", IFERROR(INDEX(admin1listsize,MATCH(SMALL(NOT(admin1listsize="")*IF(ISNUMBER(admin1listsize),COUNTIF(admin1listsize,"&lt;="&amp;admin1listsize),COUNTIF(admin1listsize,"&lt;="&amp;admin1listsize)+SUM(ISNUMBER(admin1listsize))),ROWS(D$3:D1099)+SUM(ISBLANK(admin1listsize))),NOT(admin1listsize="")*IF(ISNUMBER(admin1listsize),COUNTIF(admin1listsize,"&lt;="&amp;admin1listsize),COUNTIF(admin1listsize,"&lt;="&amp;admin1listsize)+SUM(ISNUMBER(admin1listsize))),0)), ""))</f>
        <v/>
      </c>
      <c r="K1099" s="71"/>
    </row>
    <row r="1100" spans="1:11" s="1" customFormat="1" x14ac:dyDescent="0.25">
      <c r="A1100" s="93" t="str">
        <f>IF($I$1&lt;&gt;"y", "", IF(ISBLANK(DATA!D1101),"",IF(ISBLANK(DATA!K1101),"NO DATA",DATA!K1101)))</f>
        <v/>
      </c>
      <c r="B1100" s="93" t="str">
        <f>IF($I$1&lt;&gt;"y", "",IF(ISBLANK(DATA!D1101),"", IF(ISBLANK(DATA!L1101),"NO DATA",DATA!L1101)))</f>
        <v/>
      </c>
      <c r="C1100" s="93" t="str">
        <f t="shared" si="53"/>
        <v/>
      </c>
      <c r="D1100" s="93" t="str">
        <f>IF($I$1&lt;&gt;"y", "", IF(C1101="", "", IFERROR(LOOKUP(2,1/(COUNTIF($D$2:D1099,mergednames)=0),mergednames), "")))</f>
        <v/>
      </c>
      <c r="E1100" s="93" t="str">
        <f t="shared" si="52"/>
        <v/>
      </c>
      <c r="F1100" s="93" t="str">
        <f>IF($I$1&lt;&gt;"y", "", IF(A1101="", "", IFERROR(LOOKUP(2,1/(COUNTIF($F$2:F1099,get_country)=0),get_country), "")))</f>
        <v/>
      </c>
      <c r="G1100" s="93" t="str">
        <f t="shared" si="51"/>
        <v/>
      </c>
      <c r="H1100" s="67" t="str">
        <f t="array" aca="1" ref="H1100" ca="1">IF($I$1&lt;&gt;"y", "", IFERROR(INDEX(countrylistsize,MATCH(SMALL(NOT(countrylistsize="")*IF(ISNUMBER(countrylistsize),COUNTIF(countrylistsize,"&lt;="&amp;countrylistsize),COUNTIF(countrylistsize,"&lt;="&amp;countrylistsize)+SUM(ISNUMBER(countrylistsize))),ROWS(F$3:F1100)+SUM(ISBLANK(countrylistsize))),NOT(countrylistsize="")*IF(ISNUMBER(countrylistsize),COUNTIF(countrylistsize,"&lt;="&amp;countrylistsize),COUNTIF(countrylistsize,"&lt;="&amp;countrylistsize)+SUM(ISNUMBER(countrylistsize))),0)), ""))</f>
        <v/>
      </c>
      <c r="I1100" s="70"/>
      <c r="J1100" s="67" t="str">
        <f t="array" aca="1" ref="J1100" ca="1">IF($I$1&lt;&gt;"y", "", IFERROR(INDEX(admin1listsize,MATCH(SMALL(NOT(admin1listsize="")*IF(ISNUMBER(admin1listsize),COUNTIF(admin1listsize,"&lt;="&amp;admin1listsize),COUNTIF(admin1listsize,"&lt;="&amp;admin1listsize)+SUM(ISNUMBER(admin1listsize))),ROWS(D$3:D1100)+SUM(ISBLANK(admin1listsize))),NOT(admin1listsize="")*IF(ISNUMBER(admin1listsize),COUNTIF(admin1listsize,"&lt;="&amp;admin1listsize),COUNTIF(admin1listsize,"&lt;="&amp;admin1listsize)+SUM(ISNUMBER(admin1listsize))),0)), ""))</f>
        <v/>
      </c>
      <c r="K1100" s="71"/>
    </row>
    <row r="1101" spans="1:11" s="1" customFormat="1" x14ac:dyDescent="0.25">
      <c r="A1101" s="93" t="str">
        <f>IF($I$1&lt;&gt;"y", "", IF(ISBLANK(DATA!D1102),"",IF(ISBLANK(DATA!K1102),"NO DATA",DATA!K1102)))</f>
        <v/>
      </c>
      <c r="B1101" s="93" t="str">
        <f>IF($I$1&lt;&gt;"y", "",IF(ISBLANK(DATA!D1102),"", IF(ISBLANK(DATA!L1102),"NO DATA",DATA!L1102)))</f>
        <v/>
      </c>
      <c r="C1101" s="93" t="str">
        <f t="shared" si="53"/>
        <v/>
      </c>
      <c r="D1101" s="93" t="str">
        <f>IF($I$1&lt;&gt;"y", "", IF(C1102="", "", IFERROR(LOOKUP(2,1/(COUNTIF($D$2:D1100,mergednames)=0),mergednames), "")))</f>
        <v/>
      </c>
      <c r="E1101" s="93" t="str">
        <f t="shared" si="52"/>
        <v/>
      </c>
      <c r="F1101" s="93" t="str">
        <f>IF($I$1&lt;&gt;"y", "", IF(A1102="", "", IFERROR(LOOKUP(2,1/(COUNTIF($F$2:F1100,get_country)=0),get_country), "")))</f>
        <v/>
      </c>
      <c r="G1101" s="93" t="str">
        <f t="shared" si="51"/>
        <v/>
      </c>
      <c r="H1101" s="67" t="str">
        <f t="array" aca="1" ref="H1101" ca="1">IF($I$1&lt;&gt;"y", "", IFERROR(INDEX(countrylistsize,MATCH(SMALL(NOT(countrylistsize="")*IF(ISNUMBER(countrylistsize),COUNTIF(countrylistsize,"&lt;="&amp;countrylistsize),COUNTIF(countrylistsize,"&lt;="&amp;countrylistsize)+SUM(ISNUMBER(countrylistsize))),ROWS(F$3:F1101)+SUM(ISBLANK(countrylistsize))),NOT(countrylistsize="")*IF(ISNUMBER(countrylistsize),COUNTIF(countrylistsize,"&lt;="&amp;countrylistsize),COUNTIF(countrylistsize,"&lt;="&amp;countrylistsize)+SUM(ISNUMBER(countrylistsize))),0)), ""))</f>
        <v/>
      </c>
      <c r="I1101" s="70"/>
      <c r="J1101" s="67" t="str">
        <f t="array" aca="1" ref="J1101" ca="1">IF($I$1&lt;&gt;"y", "", IFERROR(INDEX(admin1listsize,MATCH(SMALL(NOT(admin1listsize="")*IF(ISNUMBER(admin1listsize),COUNTIF(admin1listsize,"&lt;="&amp;admin1listsize),COUNTIF(admin1listsize,"&lt;="&amp;admin1listsize)+SUM(ISNUMBER(admin1listsize))),ROWS(D$3:D1101)+SUM(ISBLANK(admin1listsize))),NOT(admin1listsize="")*IF(ISNUMBER(admin1listsize),COUNTIF(admin1listsize,"&lt;="&amp;admin1listsize),COUNTIF(admin1listsize,"&lt;="&amp;admin1listsize)+SUM(ISNUMBER(admin1listsize))),0)), ""))</f>
        <v/>
      </c>
      <c r="K1101" s="71"/>
    </row>
    <row r="1102" spans="1:11" s="1" customFormat="1" x14ac:dyDescent="0.25">
      <c r="A1102" s="93" t="str">
        <f>IF($I$1&lt;&gt;"y", "", IF(ISBLANK(DATA!D1103),"",IF(ISBLANK(DATA!K1103),"NO DATA",DATA!K1103)))</f>
        <v/>
      </c>
      <c r="B1102" s="93" t="str">
        <f>IF($I$1&lt;&gt;"y", "",IF(ISBLANK(DATA!D1103),"", IF(ISBLANK(DATA!L1103),"NO DATA",DATA!L1103)))</f>
        <v/>
      </c>
      <c r="C1102" s="93" t="str">
        <f t="shared" si="53"/>
        <v/>
      </c>
      <c r="D1102" s="93" t="str">
        <f>IF($I$1&lt;&gt;"y", "", IF(C1103="", "", IFERROR(LOOKUP(2,1/(COUNTIF($D$2:D1101,mergednames)=0),mergednames), "")))</f>
        <v/>
      </c>
      <c r="E1102" s="93" t="str">
        <f t="shared" si="52"/>
        <v/>
      </c>
      <c r="F1102" s="93" t="str">
        <f>IF($I$1&lt;&gt;"y", "", IF(A1103="", "", IFERROR(LOOKUP(2,1/(COUNTIF($F$2:F1101,get_country)=0),get_country), "")))</f>
        <v/>
      </c>
      <c r="G1102" s="93" t="str">
        <f t="shared" si="51"/>
        <v/>
      </c>
      <c r="H1102" s="67" t="str">
        <f t="array" aca="1" ref="H1102" ca="1">IF($I$1&lt;&gt;"y", "", IFERROR(INDEX(countrylistsize,MATCH(SMALL(NOT(countrylistsize="")*IF(ISNUMBER(countrylistsize),COUNTIF(countrylistsize,"&lt;="&amp;countrylistsize),COUNTIF(countrylistsize,"&lt;="&amp;countrylistsize)+SUM(ISNUMBER(countrylistsize))),ROWS(F$3:F1102)+SUM(ISBLANK(countrylistsize))),NOT(countrylistsize="")*IF(ISNUMBER(countrylistsize),COUNTIF(countrylistsize,"&lt;="&amp;countrylistsize),COUNTIF(countrylistsize,"&lt;="&amp;countrylistsize)+SUM(ISNUMBER(countrylistsize))),0)), ""))</f>
        <v/>
      </c>
      <c r="I1102" s="70"/>
      <c r="J1102" s="67" t="str">
        <f t="array" aca="1" ref="J1102" ca="1">IF($I$1&lt;&gt;"y", "", IFERROR(INDEX(admin1listsize,MATCH(SMALL(NOT(admin1listsize="")*IF(ISNUMBER(admin1listsize),COUNTIF(admin1listsize,"&lt;="&amp;admin1listsize),COUNTIF(admin1listsize,"&lt;="&amp;admin1listsize)+SUM(ISNUMBER(admin1listsize))),ROWS(D$3:D1102)+SUM(ISBLANK(admin1listsize))),NOT(admin1listsize="")*IF(ISNUMBER(admin1listsize),COUNTIF(admin1listsize,"&lt;="&amp;admin1listsize),COUNTIF(admin1listsize,"&lt;="&amp;admin1listsize)+SUM(ISNUMBER(admin1listsize))),0)), ""))</f>
        <v/>
      </c>
      <c r="K1102" s="71"/>
    </row>
    <row r="1103" spans="1:11" s="1" customFormat="1" x14ac:dyDescent="0.25">
      <c r="A1103" s="93" t="str">
        <f>IF($I$1&lt;&gt;"y", "", IF(ISBLANK(DATA!D1104),"",IF(ISBLANK(DATA!K1104),"NO DATA",DATA!K1104)))</f>
        <v/>
      </c>
      <c r="B1103" s="93" t="str">
        <f>IF($I$1&lt;&gt;"y", "",IF(ISBLANK(DATA!D1104),"", IF(ISBLANK(DATA!L1104),"NO DATA",DATA!L1104)))</f>
        <v/>
      </c>
      <c r="C1103" s="93" t="str">
        <f t="shared" si="53"/>
        <v/>
      </c>
      <c r="D1103" s="93" t="str">
        <f>IF($I$1&lt;&gt;"y", "", IF(C1104="", "", IFERROR(LOOKUP(2,1/(COUNTIF($D$2:D1102,mergednames)=0),mergednames), "")))</f>
        <v/>
      </c>
      <c r="E1103" s="93" t="str">
        <f t="shared" si="52"/>
        <v/>
      </c>
      <c r="F1103" s="93" t="str">
        <f>IF($I$1&lt;&gt;"y", "", IF(A1104="", "", IFERROR(LOOKUP(2,1/(COUNTIF($F$2:F1102,get_country)=0),get_country), "")))</f>
        <v/>
      </c>
      <c r="G1103" s="93" t="str">
        <f t="shared" si="51"/>
        <v/>
      </c>
      <c r="H1103" s="67" t="str">
        <f t="array" aca="1" ref="H1103" ca="1">IF($I$1&lt;&gt;"y", "", IFERROR(INDEX(countrylistsize,MATCH(SMALL(NOT(countrylistsize="")*IF(ISNUMBER(countrylistsize),COUNTIF(countrylistsize,"&lt;="&amp;countrylistsize),COUNTIF(countrylistsize,"&lt;="&amp;countrylistsize)+SUM(ISNUMBER(countrylistsize))),ROWS(F$3:F1103)+SUM(ISBLANK(countrylistsize))),NOT(countrylistsize="")*IF(ISNUMBER(countrylistsize),COUNTIF(countrylistsize,"&lt;="&amp;countrylistsize),COUNTIF(countrylistsize,"&lt;="&amp;countrylistsize)+SUM(ISNUMBER(countrylistsize))),0)), ""))</f>
        <v/>
      </c>
      <c r="I1103" s="70"/>
      <c r="J1103" s="67" t="str">
        <f t="array" aca="1" ref="J1103" ca="1">IF($I$1&lt;&gt;"y", "", IFERROR(INDEX(admin1listsize,MATCH(SMALL(NOT(admin1listsize="")*IF(ISNUMBER(admin1listsize),COUNTIF(admin1listsize,"&lt;="&amp;admin1listsize),COUNTIF(admin1listsize,"&lt;="&amp;admin1listsize)+SUM(ISNUMBER(admin1listsize))),ROWS(D$3:D1103)+SUM(ISBLANK(admin1listsize))),NOT(admin1listsize="")*IF(ISNUMBER(admin1listsize),COUNTIF(admin1listsize,"&lt;="&amp;admin1listsize),COUNTIF(admin1listsize,"&lt;="&amp;admin1listsize)+SUM(ISNUMBER(admin1listsize))),0)), ""))</f>
        <v/>
      </c>
      <c r="K1103" s="71"/>
    </row>
    <row r="1104" spans="1:11" s="1" customFormat="1" x14ac:dyDescent="0.25">
      <c r="A1104" s="93" t="str">
        <f>IF($I$1&lt;&gt;"y", "", IF(ISBLANK(DATA!D1105),"",IF(ISBLANK(DATA!K1105),"NO DATA",DATA!K1105)))</f>
        <v/>
      </c>
      <c r="B1104" s="93" t="str">
        <f>IF($I$1&lt;&gt;"y", "",IF(ISBLANK(DATA!D1105),"", IF(ISBLANK(DATA!L1105),"NO DATA",DATA!L1105)))</f>
        <v/>
      </c>
      <c r="C1104" s="93" t="str">
        <f t="shared" si="53"/>
        <v/>
      </c>
      <c r="D1104" s="93" t="str">
        <f>IF($I$1&lt;&gt;"y", "", IF(C1105="", "", IFERROR(LOOKUP(2,1/(COUNTIF($D$2:D1103,mergednames)=0),mergednames), "")))</f>
        <v/>
      </c>
      <c r="E1104" s="93" t="str">
        <f t="shared" si="52"/>
        <v/>
      </c>
      <c r="F1104" s="93" t="str">
        <f>IF($I$1&lt;&gt;"y", "", IF(A1105="", "", IFERROR(LOOKUP(2,1/(COUNTIF($F$2:F1103,get_country)=0),get_country), "")))</f>
        <v/>
      </c>
      <c r="G1104" s="93" t="str">
        <f t="shared" si="51"/>
        <v/>
      </c>
      <c r="H1104" s="67" t="str">
        <f t="array" aca="1" ref="H1104" ca="1">IF($I$1&lt;&gt;"y", "", IFERROR(INDEX(countrylistsize,MATCH(SMALL(NOT(countrylistsize="")*IF(ISNUMBER(countrylistsize),COUNTIF(countrylistsize,"&lt;="&amp;countrylistsize),COUNTIF(countrylistsize,"&lt;="&amp;countrylistsize)+SUM(ISNUMBER(countrylistsize))),ROWS(F$3:F1104)+SUM(ISBLANK(countrylistsize))),NOT(countrylistsize="")*IF(ISNUMBER(countrylistsize),COUNTIF(countrylistsize,"&lt;="&amp;countrylistsize),COUNTIF(countrylistsize,"&lt;="&amp;countrylistsize)+SUM(ISNUMBER(countrylistsize))),0)), ""))</f>
        <v/>
      </c>
      <c r="I1104" s="70"/>
      <c r="J1104" s="67" t="str">
        <f t="array" aca="1" ref="J1104" ca="1">IF($I$1&lt;&gt;"y", "", IFERROR(INDEX(admin1listsize,MATCH(SMALL(NOT(admin1listsize="")*IF(ISNUMBER(admin1listsize),COUNTIF(admin1listsize,"&lt;="&amp;admin1listsize),COUNTIF(admin1listsize,"&lt;="&amp;admin1listsize)+SUM(ISNUMBER(admin1listsize))),ROWS(D$3:D1104)+SUM(ISBLANK(admin1listsize))),NOT(admin1listsize="")*IF(ISNUMBER(admin1listsize),COUNTIF(admin1listsize,"&lt;="&amp;admin1listsize),COUNTIF(admin1listsize,"&lt;="&amp;admin1listsize)+SUM(ISNUMBER(admin1listsize))),0)), ""))</f>
        <v/>
      </c>
      <c r="K1104" s="71"/>
    </row>
    <row r="1105" spans="1:11" s="1" customFormat="1" x14ac:dyDescent="0.25">
      <c r="A1105" s="93" t="str">
        <f>IF($I$1&lt;&gt;"y", "", IF(ISBLANK(DATA!D1106),"",IF(ISBLANK(DATA!K1106),"NO DATA",DATA!K1106)))</f>
        <v/>
      </c>
      <c r="B1105" s="93" t="str">
        <f>IF($I$1&lt;&gt;"y", "",IF(ISBLANK(DATA!D1106),"", IF(ISBLANK(DATA!L1106),"NO DATA",DATA!L1106)))</f>
        <v/>
      </c>
      <c r="C1105" s="93" t="str">
        <f t="shared" si="53"/>
        <v/>
      </c>
      <c r="D1105" s="93" t="str">
        <f>IF($I$1&lt;&gt;"y", "", IF(C1106="", "", IFERROR(LOOKUP(2,1/(COUNTIF($D$2:D1104,mergednames)=0),mergednames), "")))</f>
        <v/>
      </c>
      <c r="E1105" s="93" t="str">
        <f t="shared" si="52"/>
        <v/>
      </c>
      <c r="F1105" s="93" t="str">
        <f>IF($I$1&lt;&gt;"y", "", IF(A1106="", "", IFERROR(LOOKUP(2,1/(COUNTIF($F$2:F1104,get_country)=0),get_country), "")))</f>
        <v/>
      </c>
      <c r="G1105" s="93" t="str">
        <f t="shared" si="51"/>
        <v/>
      </c>
      <c r="H1105" s="67" t="str">
        <f t="array" aca="1" ref="H1105" ca="1">IF($I$1&lt;&gt;"y", "", IFERROR(INDEX(countrylistsize,MATCH(SMALL(NOT(countrylistsize="")*IF(ISNUMBER(countrylistsize),COUNTIF(countrylistsize,"&lt;="&amp;countrylistsize),COUNTIF(countrylistsize,"&lt;="&amp;countrylistsize)+SUM(ISNUMBER(countrylistsize))),ROWS(F$3:F1105)+SUM(ISBLANK(countrylistsize))),NOT(countrylistsize="")*IF(ISNUMBER(countrylistsize),COUNTIF(countrylistsize,"&lt;="&amp;countrylistsize),COUNTIF(countrylistsize,"&lt;="&amp;countrylistsize)+SUM(ISNUMBER(countrylistsize))),0)), ""))</f>
        <v/>
      </c>
      <c r="I1105" s="70"/>
      <c r="J1105" s="67" t="str">
        <f t="array" aca="1" ref="J1105" ca="1">IF($I$1&lt;&gt;"y", "", IFERROR(INDEX(admin1listsize,MATCH(SMALL(NOT(admin1listsize="")*IF(ISNUMBER(admin1listsize),COUNTIF(admin1listsize,"&lt;="&amp;admin1listsize),COUNTIF(admin1listsize,"&lt;="&amp;admin1listsize)+SUM(ISNUMBER(admin1listsize))),ROWS(D$3:D1105)+SUM(ISBLANK(admin1listsize))),NOT(admin1listsize="")*IF(ISNUMBER(admin1listsize),COUNTIF(admin1listsize,"&lt;="&amp;admin1listsize),COUNTIF(admin1listsize,"&lt;="&amp;admin1listsize)+SUM(ISNUMBER(admin1listsize))),0)), ""))</f>
        <v/>
      </c>
      <c r="K1105" s="71"/>
    </row>
    <row r="1106" spans="1:11" s="1" customFormat="1" x14ac:dyDescent="0.25">
      <c r="A1106" s="93" t="str">
        <f>IF($I$1&lt;&gt;"y", "", IF(ISBLANK(DATA!D1107),"",IF(ISBLANK(DATA!K1107),"NO DATA",DATA!K1107)))</f>
        <v/>
      </c>
      <c r="B1106" s="93" t="str">
        <f>IF($I$1&lt;&gt;"y", "",IF(ISBLANK(DATA!D1107),"", IF(ISBLANK(DATA!L1107),"NO DATA",DATA!L1107)))</f>
        <v/>
      </c>
      <c r="C1106" s="93" t="str">
        <f t="shared" si="53"/>
        <v/>
      </c>
      <c r="D1106" s="93" t="str">
        <f>IF($I$1&lt;&gt;"y", "", IF(C1107="", "", IFERROR(LOOKUP(2,1/(COUNTIF($D$2:D1105,mergednames)=0),mergednames), "")))</f>
        <v/>
      </c>
      <c r="E1106" s="93" t="str">
        <f t="shared" si="52"/>
        <v/>
      </c>
      <c r="F1106" s="93" t="str">
        <f>IF($I$1&lt;&gt;"y", "", IF(A1107="", "", IFERROR(LOOKUP(2,1/(COUNTIF($F$2:F1105,get_country)=0),get_country), "")))</f>
        <v/>
      </c>
      <c r="G1106" s="93" t="str">
        <f t="shared" si="51"/>
        <v/>
      </c>
      <c r="H1106" s="67" t="str">
        <f t="array" aca="1" ref="H1106" ca="1">IF($I$1&lt;&gt;"y", "", IFERROR(INDEX(countrylistsize,MATCH(SMALL(NOT(countrylistsize="")*IF(ISNUMBER(countrylistsize),COUNTIF(countrylistsize,"&lt;="&amp;countrylistsize),COUNTIF(countrylistsize,"&lt;="&amp;countrylistsize)+SUM(ISNUMBER(countrylistsize))),ROWS(F$3:F1106)+SUM(ISBLANK(countrylistsize))),NOT(countrylistsize="")*IF(ISNUMBER(countrylistsize),COUNTIF(countrylistsize,"&lt;="&amp;countrylistsize),COUNTIF(countrylistsize,"&lt;="&amp;countrylistsize)+SUM(ISNUMBER(countrylistsize))),0)), ""))</f>
        <v/>
      </c>
      <c r="I1106" s="70"/>
      <c r="J1106" s="67" t="str">
        <f t="array" aca="1" ref="J1106" ca="1">IF($I$1&lt;&gt;"y", "", IFERROR(INDEX(admin1listsize,MATCH(SMALL(NOT(admin1listsize="")*IF(ISNUMBER(admin1listsize),COUNTIF(admin1listsize,"&lt;="&amp;admin1listsize),COUNTIF(admin1listsize,"&lt;="&amp;admin1listsize)+SUM(ISNUMBER(admin1listsize))),ROWS(D$3:D1106)+SUM(ISBLANK(admin1listsize))),NOT(admin1listsize="")*IF(ISNUMBER(admin1listsize),COUNTIF(admin1listsize,"&lt;="&amp;admin1listsize),COUNTIF(admin1listsize,"&lt;="&amp;admin1listsize)+SUM(ISNUMBER(admin1listsize))),0)), ""))</f>
        <v/>
      </c>
      <c r="K1106" s="71"/>
    </row>
    <row r="1107" spans="1:11" s="1" customFormat="1" x14ac:dyDescent="0.25">
      <c r="A1107" s="93" t="str">
        <f>IF($I$1&lt;&gt;"y", "", IF(ISBLANK(DATA!D1108),"",IF(ISBLANK(DATA!K1108),"NO DATA",DATA!K1108)))</f>
        <v/>
      </c>
      <c r="B1107" s="93" t="str">
        <f>IF($I$1&lt;&gt;"y", "",IF(ISBLANK(DATA!D1108),"", IF(ISBLANK(DATA!L1108),"NO DATA",DATA!L1108)))</f>
        <v/>
      </c>
      <c r="C1107" s="93" t="str">
        <f t="shared" si="53"/>
        <v/>
      </c>
      <c r="D1107" s="93" t="str">
        <f>IF($I$1&lt;&gt;"y", "", IF(C1108="", "", IFERROR(LOOKUP(2,1/(COUNTIF($D$2:D1106,mergednames)=0),mergednames), "")))</f>
        <v/>
      </c>
      <c r="E1107" s="93" t="str">
        <f t="shared" si="52"/>
        <v/>
      </c>
      <c r="F1107" s="93" t="str">
        <f>IF($I$1&lt;&gt;"y", "", IF(A1108="", "", IFERROR(LOOKUP(2,1/(COUNTIF($F$2:F1106,get_country)=0),get_country), "")))</f>
        <v/>
      </c>
      <c r="G1107" s="93" t="str">
        <f t="shared" si="51"/>
        <v/>
      </c>
      <c r="H1107" s="67" t="str">
        <f t="array" aca="1" ref="H1107" ca="1">IF($I$1&lt;&gt;"y", "", IFERROR(INDEX(countrylistsize,MATCH(SMALL(NOT(countrylistsize="")*IF(ISNUMBER(countrylistsize),COUNTIF(countrylistsize,"&lt;="&amp;countrylistsize),COUNTIF(countrylistsize,"&lt;="&amp;countrylistsize)+SUM(ISNUMBER(countrylistsize))),ROWS(F$3:F1107)+SUM(ISBLANK(countrylistsize))),NOT(countrylistsize="")*IF(ISNUMBER(countrylistsize),COUNTIF(countrylistsize,"&lt;="&amp;countrylistsize),COUNTIF(countrylistsize,"&lt;="&amp;countrylistsize)+SUM(ISNUMBER(countrylistsize))),0)), ""))</f>
        <v/>
      </c>
      <c r="I1107" s="70"/>
      <c r="J1107" s="67" t="str">
        <f t="array" aca="1" ref="J1107" ca="1">IF($I$1&lt;&gt;"y", "", IFERROR(INDEX(admin1listsize,MATCH(SMALL(NOT(admin1listsize="")*IF(ISNUMBER(admin1listsize),COUNTIF(admin1listsize,"&lt;="&amp;admin1listsize),COUNTIF(admin1listsize,"&lt;="&amp;admin1listsize)+SUM(ISNUMBER(admin1listsize))),ROWS(D$3:D1107)+SUM(ISBLANK(admin1listsize))),NOT(admin1listsize="")*IF(ISNUMBER(admin1listsize),COUNTIF(admin1listsize,"&lt;="&amp;admin1listsize),COUNTIF(admin1listsize,"&lt;="&amp;admin1listsize)+SUM(ISNUMBER(admin1listsize))),0)), ""))</f>
        <v/>
      </c>
      <c r="K1107" s="71"/>
    </row>
    <row r="1108" spans="1:11" s="1" customFormat="1" x14ac:dyDescent="0.25">
      <c r="A1108" s="93" t="str">
        <f>IF($I$1&lt;&gt;"y", "", IF(ISBLANK(DATA!D1109),"",IF(ISBLANK(DATA!K1109),"NO DATA",DATA!K1109)))</f>
        <v/>
      </c>
      <c r="B1108" s="93" t="str">
        <f>IF($I$1&lt;&gt;"y", "",IF(ISBLANK(DATA!D1109),"", IF(ISBLANK(DATA!L1109),"NO DATA",DATA!L1109)))</f>
        <v/>
      </c>
      <c r="C1108" s="93" t="str">
        <f t="shared" si="53"/>
        <v/>
      </c>
      <c r="D1108" s="93" t="str">
        <f>IF($I$1&lt;&gt;"y", "", IF(C1109="", "", IFERROR(LOOKUP(2,1/(COUNTIF($D$2:D1107,mergednames)=0),mergednames), "")))</f>
        <v/>
      </c>
      <c r="E1108" s="93" t="str">
        <f t="shared" si="52"/>
        <v/>
      </c>
      <c r="F1108" s="93" t="str">
        <f>IF($I$1&lt;&gt;"y", "", IF(A1109="", "", IFERROR(LOOKUP(2,1/(COUNTIF($F$2:F1107,get_country)=0),get_country), "")))</f>
        <v/>
      </c>
      <c r="G1108" s="93" t="str">
        <f t="shared" si="51"/>
        <v/>
      </c>
      <c r="H1108" s="67" t="str">
        <f t="array" aca="1" ref="H1108" ca="1">IF($I$1&lt;&gt;"y", "", IFERROR(INDEX(countrylistsize,MATCH(SMALL(NOT(countrylistsize="")*IF(ISNUMBER(countrylistsize),COUNTIF(countrylistsize,"&lt;="&amp;countrylistsize),COUNTIF(countrylistsize,"&lt;="&amp;countrylistsize)+SUM(ISNUMBER(countrylistsize))),ROWS(F$3:F1108)+SUM(ISBLANK(countrylistsize))),NOT(countrylistsize="")*IF(ISNUMBER(countrylistsize),COUNTIF(countrylistsize,"&lt;="&amp;countrylistsize),COUNTIF(countrylistsize,"&lt;="&amp;countrylistsize)+SUM(ISNUMBER(countrylistsize))),0)), ""))</f>
        <v/>
      </c>
      <c r="I1108" s="70"/>
      <c r="J1108" s="67" t="str">
        <f t="array" aca="1" ref="J1108" ca="1">IF($I$1&lt;&gt;"y", "", IFERROR(INDEX(admin1listsize,MATCH(SMALL(NOT(admin1listsize="")*IF(ISNUMBER(admin1listsize),COUNTIF(admin1listsize,"&lt;="&amp;admin1listsize),COUNTIF(admin1listsize,"&lt;="&amp;admin1listsize)+SUM(ISNUMBER(admin1listsize))),ROWS(D$3:D1108)+SUM(ISBLANK(admin1listsize))),NOT(admin1listsize="")*IF(ISNUMBER(admin1listsize),COUNTIF(admin1listsize,"&lt;="&amp;admin1listsize),COUNTIF(admin1listsize,"&lt;="&amp;admin1listsize)+SUM(ISNUMBER(admin1listsize))),0)), ""))</f>
        <v/>
      </c>
      <c r="K1108" s="71"/>
    </row>
    <row r="1109" spans="1:11" s="1" customFormat="1" x14ac:dyDescent="0.25">
      <c r="A1109" s="93" t="str">
        <f>IF($I$1&lt;&gt;"y", "", IF(ISBLANK(DATA!D1110),"",IF(ISBLANK(DATA!K1110),"NO DATA",DATA!K1110)))</f>
        <v/>
      </c>
      <c r="B1109" s="93" t="str">
        <f>IF($I$1&lt;&gt;"y", "",IF(ISBLANK(DATA!D1110),"", IF(ISBLANK(DATA!L1110),"NO DATA",DATA!L1110)))</f>
        <v/>
      </c>
      <c r="C1109" s="93" t="str">
        <f t="shared" si="53"/>
        <v/>
      </c>
      <c r="D1109" s="93" t="str">
        <f>IF($I$1&lt;&gt;"y", "", IF(C1110="", "", IFERROR(LOOKUP(2,1/(COUNTIF($D$2:D1108,mergednames)=0),mergednames), "")))</f>
        <v/>
      </c>
      <c r="E1109" s="93" t="str">
        <f t="shared" si="52"/>
        <v/>
      </c>
      <c r="F1109" s="93" t="str">
        <f>IF($I$1&lt;&gt;"y", "", IF(A1110="", "", IFERROR(LOOKUP(2,1/(COUNTIF($F$2:F1108,get_country)=0),get_country), "")))</f>
        <v/>
      </c>
      <c r="G1109" s="93" t="str">
        <f t="shared" si="51"/>
        <v/>
      </c>
      <c r="H1109" s="67" t="str">
        <f t="array" aca="1" ref="H1109" ca="1">IF($I$1&lt;&gt;"y", "", IFERROR(INDEX(countrylistsize,MATCH(SMALL(NOT(countrylistsize="")*IF(ISNUMBER(countrylistsize),COUNTIF(countrylistsize,"&lt;="&amp;countrylistsize),COUNTIF(countrylistsize,"&lt;="&amp;countrylistsize)+SUM(ISNUMBER(countrylistsize))),ROWS(F$3:F1109)+SUM(ISBLANK(countrylistsize))),NOT(countrylistsize="")*IF(ISNUMBER(countrylistsize),COUNTIF(countrylistsize,"&lt;="&amp;countrylistsize),COUNTIF(countrylistsize,"&lt;="&amp;countrylistsize)+SUM(ISNUMBER(countrylistsize))),0)), ""))</f>
        <v/>
      </c>
      <c r="I1109" s="70"/>
      <c r="J1109" s="67" t="str">
        <f t="array" aca="1" ref="J1109" ca="1">IF($I$1&lt;&gt;"y", "", IFERROR(INDEX(admin1listsize,MATCH(SMALL(NOT(admin1listsize="")*IF(ISNUMBER(admin1listsize),COUNTIF(admin1listsize,"&lt;="&amp;admin1listsize),COUNTIF(admin1listsize,"&lt;="&amp;admin1listsize)+SUM(ISNUMBER(admin1listsize))),ROWS(D$3:D1109)+SUM(ISBLANK(admin1listsize))),NOT(admin1listsize="")*IF(ISNUMBER(admin1listsize),COUNTIF(admin1listsize,"&lt;="&amp;admin1listsize),COUNTIF(admin1listsize,"&lt;="&amp;admin1listsize)+SUM(ISNUMBER(admin1listsize))),0)), ""))</f>
        <v/>
      </c>
      <c r="K1109" s="71"/>
    </row>
    <row r="1110" spans="1:11" s="1" customFormat="1" x14ac:dyDescent="0.25">
      <c r="A1110" s="93" t="str">
        <f>IF($I$1&lt;&gt;"y", "", IF(ISBLANK(DATA!D1111),"",IF(ISBLANK(DATA!K1111),"NO DATA",DATA!K1111)))</f>
        <v/>
      </c>
      <c r="B1110" s="93" t="str">
        <f>IF($I$1&lt;&gt;"y", "",IF(ISBLANK(DATA!D1111),"", IF(ISBLANK(DATA!L1111),"NO DATA",DATA!L1111)))</f>
        <v/>
      </c>
      <c r="C1110" s="93" t="str">
        <f t="shared" si="53"/>
        <v/>
      </c>
      <c r="D1110" s="93" t="str">
        <f>IF($I$1&lt;&gt;"y", "", IF(C1111="", "", IFERROR(LOOKUP(2,1/(COUNTIF($D$2:D1109,mergednames)=0),mergednames), "")))</f>
        <v/>
      </c>
      <c r="E1110" s="93" t="str">
        <f t="shared" si="52"/>
        <v/>
      </c>
      <c r="F1110" s="93" t="str">
        <f>IF($I$1&lt;&gt;"y", "", IF(A1111="", "", IFERROR(LOOKUP(2,1/(COUNTIF($F$2:F1109,get_country)=0),get_country), "")))</f>
        <v/>
      </c>
      <c r="G1110" s="93" t="str">
        <f t="shared" si="51"/>
        <v/>
      </c>
      <c r="H1110" s="67" t="str">
        <f t="array" aca="1" ref="H1110" ca="1">IF($I$1&lt;&gt;"y", "", IFERROR(INDEX(countrylistsize,MATCH(SMALL(NOT(countrylistsize="")*IF(ISNUMBER(countrylistsize),COUNTIF(countrylistsize,"&lt;="&amp;countrylistsize),COUNTIF(countrylistsize,"&lt;="&amp;countrylistsize)+SUM(ISNUMBER(countrylistsize))),ROWS(F$3:F1110)+SUM(ISBLANK(countrylistsize))),NOT(countrylistsize="")*IF(ISNUMBER(countrylistsize),COUNTIF(countrylistsize,"&lt;="&amp;countrylistsize),COUNTIF(countrylistsize,"&lt;="&amp;countrylistsize)+SUM(ISNUMBER(countrylistsize))),0)), ""))</f>
        <v/>
      </c>
      <c r="I1110" s="70"/>
      <c r="J1110" s="67" t="str">
        <f t="array" aca="1" ref="J1110" ca="1">IF($I$1&lt;&gt;"y", "", IFERROR(INDEX(admin1listsize,MATCH(SMALL(NOT(admin1listsize="")*IF(ISNUMBER(admin1listsize),COUNTIF(admin1listsize,"&lt;="&amp;admin1listsize),COUNTIF(admin1listsize,"&lt;="&amp;admin1listsize)+SUM(ISNUMBER(admin1listsize))),ROWS(D$3:D1110)+SUM(ISBLANK(admin1listsize))),NOT(admin1listsize="")*IF(ISNUMBER(admin1listsize),COUNTIF(admin1listsize,"&lt;="&amp;admin1listsize),COUNTIF(admin1listsize,"&lt;="&amp;admin1listsize)+SUM(ISNUMBER(admin1listsize))),0)), ""))</f>
        <v/>
      </c>
      <c r="K1110" s="71"/>
    </row>
    <row r="1111" spans="1:11" s="1" customFormat="1" x14ac:dyDescent="0.25">
      <c r="A1111" s="93" t="str">
        <f>IF($I$1&lt;&gt;"y", "", IF(ISBLANK(DATA!D1112),"",IF(ISBLANK(DATA!K1112),"NO DATA",DATA!K1112)))</f>
        <v/>
      </c>
      <c r="B1111" s="93" t="str">
        <f>IF($I$1&lt;&gt;"y", "",IF(ISBLANK(DATA!D1112),"", IF(ISBLANK(DATA!L1112),"NO DATA",DATA!L1112)))</f>
        <v/>
      </c>
      <c r="C1111" s="93" t="str">
        <f t="shared" si="53"/>
        <v/>
      </c>
      <c r="D1111" s="93" t="str">
        <f>IF($I$1&lt;&gt;"y", "", IF(C1112="", "", IFERROR(LOOKUP(2,1/(COUNTIF($D$2:D1110,mergednames)=0),mergednames), "")))</f>
        <v/>
      </c>
      <c r="E1111" s="93" t="str">
        <f t="shared" si="52"/>
        <v/>
      </c>
      <c r="F1111" s="93" t="str">
        <f>IF($I$1&lt;&gt;"y", "", IF(A1112="", "", IFERROR(LOOKUP(2,1/(COUNTIF($F$2:F1110,get_country)=0),get_country), "")))</f>
        <v/>
      </c>
      <c r="G1111" s="93" t="str">
        <f t="shared" si="51"/>
        <v/>
      </c>
      <c r="H1111" s="67" t="str">
        <f t="array" aca="1" ref="H1111" ca="1">IF($I$1&lt;&gt;"y", "", IFERROR(INDEX(countrylistsize,MATCH(SMALL(NOT(countrylistsize="")*IF(ISNUMBER(countrylistsize),COUNTIF(countrylistsize,"&lt;="&amp;countrylistsize),COUNTIF(countrylistsize,"&lt;="&amp;countrylistsize)+SUM(ISNUMBER(countrylistsize))),ROWS(F$3:F1111)+SUM(ISBLANK(countrylistsize))),NOT(countrylistsize="")*IF(ISNUMBER(countrylistsize),COUNTIF(countrylistsize,"&lt;="&amp;countrylistsize),COUNTIF(countrylistsize,"&lt;="&amp;countrylistsize)+SUM(ISNUMBER(countrylistsize))),0)), ""))</f>
        <v/>
      </c>
      <c r="I1111" s="70"/>
      <c r="J1111" s="67" t="str">
        <f t="array" aca="1" ref="J1111" ca="1">IF($I$1&lt;&gt;"y", "", IFERROR(INDEX(admin1listsize,MATCH(SMALL(NOT(admin1listsize="")*IF(ISNUMBER(admin1listsize),COUNTIF(admin1listsize,"&lt;="&amp;admin1listsize),COUNTIF(admin1listsize,"&lt;="&amp;admin1listsize)+SUM(ISNUMBER(admin1listsize))),ROWS(D$3:D1111)+SUM(ISBLANK(admin1listsize))),NOT(admin1listsize="")*IF(ISNUMBER(admin1listsize),COUNTIF(admin1listsize,"&lt;="&amp;admin1listsize),COUNTIF(admin1listsize,"&lt;="&amp;admin1listsize)+SUM(ISNUMBER(admin1listsize))),0)), ""))</f>
        <v/>
      </c>
      <c r="K1111" s="71"/>
    </row>
    <row r="1112" spans="1:11" s="1" customFormat="1" x14ac:dyDescent="0.25">
      <c r="A1112" s="93" t="str">
        <f>IF($I$1&lt;&gt;"y", "", IF(ISBLANK(DATA!D1113),"",IF(ISBLANK(DATA!K1113),"NO DATA",DATA!K1113)))</f>
        <v/>
      </c>
      <c r="B1112" s="93" t="str">
        <f>IF($I$1&lt;&gt;"y", "",IF(ISBLANK(DATA!D1113),"", IF(ISBLANK(DATA!L1113),"NO DATA",DATA!L1113)))</f>
        <v/>
      </c>
      <c r="C1112" s="93" t="str">
        <f t="shared" si="53"/>
        <v/>
      </c>
      <c r="D1112" s="93" t="str">
        <f>IF($I$1&lt;&gt;"y", "", IF(C1113="", "", IFERROR(LOOKUP(2,1/(COUNTIF($D$2:D1111,mergednames)=0),mergednames), "")))</f>
        <v/>
      </c>
      <c r="E1112" s="93" t="str">
        <f t="shared" si="52"/>
        <v/>
      </c>
      <c r="F1112" s="93" t="str">
        <f>IF($I$1&lt;&gt;"y", "", IF(A1113="", "", IFERROR(LOOKUP(2,1/(COUNTIF($F$2:F1111,get_country)=0),get_country), "")))</f>
        <v/>
      </c>
      <c r="G1112" s="93" t="str">
        <f t="shared" si="51"/>
        <v/>
      </c>
      <c r="H1112" s="67" t="str">
        <f t="array" aca="1" ref="H1112" ca="1">IF($I$1&lt;&gt;"y", "", IFERROR(INDEX(countrylistsize,MATCH(SMALL(NOT(countrylistsize="")*IF(ISNUMBER(countrylistsize),COUNTIF(countrylistsize,"&lt;="&amp;countrylistsize),COUNTIF(countrylistsize,"&lt;="&amp;countrylistsize)+SUM(ISNUMBER(countrylistsize))),ROWS(F$3:F1112)+SUM(ISBLANK(countrylistsize))),NOT(countrylistsize="")*IF(ISNUMBER(countrylistsize),COUNTIF(countrylistsize,"&lt;="&amp;countrylistsize),COUNTIF(countrylistsize,"&lt;="&amp;countrylistsize)+SUM(ISNUMBER(countrylistsize))),0)), ""))</f>
        <v/>
      </c>
      <c r="I1112" s="70"/>
      <c r="J1112" s="67" t="str">
        <f t="array" aca="1" ref="J1112" ca="1">IF($I$1&lt;&gt;"y", "", IFERROR(INDEX(admin1listsize,MATCH(SMALL(NOT(admin1listsize="")*IF(ISNUMBER(admin1listsize),COUNTIF(admin1listsize,"&lt;="&amp;admin1listsize),COUNTIF(admin1listsize,"&lt;="&amp;admin1listsize)+SUM(ISNUMBER(admin1listsize))),ROWS(D$3:D1112)+SUM(ISBLANK(admin1listsize))),NOT(admin1listsize="")*IF(ISNUMBER(admin1listsize),COUNTIF(admin1listsize,"&lt;="&amp;admin1listsize),COUNTIF(admin1listsize,"&lt;="&amp;admin1listsize)+SUM(ISNUMBER(admin1listsize))),0)), ""))</f>
        <v/>
      </c>
      <c r="K1112" s="71"/>
    </row>
    <row r="1113" spans="1:11" s="1" customFormat="1" x14ac:dyDescent="0.25">
      <c r="A1113" s="93" t="str">
        <f>IF($I$1&lt;&gt;"y", "", IF(ISBLANK(DATA!D1114),"",IF(ISBLANK(DATA!K1114),"NO DATA",DATA!K1114)))</f>
        <v/>
      </c>
      <c r="B1113" s="93" t="str">
        <f>IF($I$1&lt;&gt;"y", "",IF(ISBLANK(DATA!D1114),"", IF(ISBLANK(DATA!L1114),"NO DATA",DATA!L1114)))</f>
        <v/>
      </c>
      <c r="C1113" s="93" t="str">
        <f t="shared" si="53"/>
        <v/>
      </c>
      <c r="D1113" s="93" t="str">
        <f>IF($I$1&lt;&gt;"y", "", IF(C1114="", "", IFERROR(LOOKUP(2,1/(COUNTIF($D$2:D1112,mergednames)=0),mergednames), "")))</f>
        <v/>
      </c>
      <c r="E1113" s="93" t="str">
        <f t="shared" si="52"/>
        <v/>
      </c>
      <c r="F1113" s="93" t="str">
        <f>IF($I$1&lt;&gt;"y", "", IF(A1114="", "", IFERROR(LOOKUP(2,1/(COUNTIF($F$2:F1112,get_country)=0),get_country), "")))</f>
        <v/>
      </c>
      <c r="G1113" s="93" t="str">
        <f t="shared" si="51"/>
        <v/>
      </c>
      <c r="H1113" s="67" t="str">
        <f t="array" aca="1" ref="H1113" ca="1">IF($I$1&lt;&gt;"y", "", IFERROR(INDEX(countrylistsize,MATCH(SMALL(NOT(countrylistsize="")*IF(ISNUMBER(countrylistsize),COUNTIF(countrylistsize,"&lt;="&amp;countrylistsize),COUNTIF(countrylistsize,"&lt;="&amp;countrylistsize)+SUM(ISNUMBER(countrylistsize))),ROWS(F$3:F1113)+SUM(ISBLANK(countrylistsize))),NOT(countrylistsize="")*IF(ISNUMBER(countrylistsize),COUNTIF(countrylistsize,"&lt;="&amp;countrylistsize),COUNTIF(countrylistsize,"&lt;="&amp;countrylistsize)+SUM(ISNUMBER(countrylistsize))),0)), ""))</f>
        <v/>
      </c>
      <c r="I1113" s="70"/>
      <c r="J1113" s="67" t="str">
        <f t="array" aca="1" ref="J1113" ca="1">IF($I$1&lt;&gt;"y", "", IFERROR(INDEX(admin1listsize,MATCH(SMALL(NOT(admin1listsize="")*IF(ISNUMBER(admin1listsize),COUNTIF(admin1listsize,"&lt;="&amp;admin1listsize),COUNTIF(admin1listsize,"&lt;="&amp;admin1listsize)+SUM(ISNUMBER(admin1listsize))),ROWS(D$3:D1113)+SUM(ISBLANK(admin1listsize))),NOT(admin1listsize="")*IF(ISNUMBER(admin1listsize),COUNTIF(admin1listsize,"&lt;="&amp;admin1listsize),COUNTIF(admin1listsize,"&lt;="&amp;admin1listsize)+SUM(ISNUMBER(admin1listsize))),0)), ""))</f>
        <v/>
      </c>
      <c r="K1113" s="71"/>
    </row>
    <row r="1114" spans="1:11" s="1" customFormat="1" x14ac:dyDescent="0.25">
      <c r="A1114" s="93" t="str">
        <f>IF($I$1&lt;&gt;"y", "", IF(ISBLANK(DATA!D1115),"",IF(ISBLANK(DATA!K1115),"NO DATA",DATA!K1115)))</f>
        <v/>
      </c>
      <c r="B1114" s="93" t="str">
        <f>IF($I$1&lt;&gt;"y", "",IF(ISBLANK(DATA!D1115),"", IF(ISBLANK(DATA!L1115),"NO DATA",DATA!L1115)))</f>
        <v/>
      </c>
      <c r="C1114" s="93" t="str">
        <f t="shared" si="53"/>
        <v/>
      </c>
      <c r="D1114" s="93" t="str">
        <f>IF($I$1&lt;&gt;"y", "", IF(C1115="", "", IFERROR(LOOKUP(2,1/(COUNTIF($D$2:D1113,mergednames)=0),mergednames), "")))</f>
        <v/>
      </c>
      <c r="E1114" s="93" t="str">
        <f t="shared" si="52"/>
        <v/>
      </c>
      <c r="F1114" s="93" t="str">
        <f>IF($I$1&lt;&gt;"y", "", IF(A1115="", "", IFERROR(LOOKUP(2,1/(COUNTIF($F$2:F1113,get_country)=0),get_country), "")))</f>
        <v/>
      </c>
      <c r="G1114" s="93" t="str">
        <f t="shared" si="51"/>
        <v/>
      </c>
      <c r="H1114" s="67" t="str">
        <f t="array" aca="1" ref="H1114" ca="1">IF($I$1&lt;&gt;"y", "", IFERROR(INDEX(countrylistsize,MATCH(SMALL(NOT(countrylistsize="")*IF(ISNUMBER(countrylistsize),COUNTIF(countrylistsize,"&lt;="&amp;countrylistsize),COUNTIF(countrylistsize,"&lt;="&amp;countrylistsize)+SUM(ISNUMBER(countrylistsize))),ROWS(F$3:F1114)+SUM(ISBLANK(countrylistsize))),NOT(countrylistsize="")*IF(ISNUMBER(countrylistsize),COUNTIF(countrylistsize,"&lt;="&amp;countrylistsize),COUNTIF(countrylistsize,"&lt;="&amp;countrylistsize)+SUM(ISNUMBER(countrylistsize))),0)), ""))</f>
        <v/>
      </c>
      <c r="I1114" s="70"/>
      <c r="J1114" s="67" t="str">
        <f t="array" aca="1" ref="J1114" ca="1">IF($I$1&lt;&gt;"y", "", IFERROR(INDEX(admin1listsize,MATCH(SMALL(NOT(admin1listsize="")*IF(ISNUMBER(admin1listsize),COUNTIF(admin1listsize,"&lt;="&amp;admin1listsize),COUNTIF(admin1listsize,"&lt;="&amp;admin1listsize)+SUM(ISNUMBER(admin1listsize))),ROWS(D$3:D1114)+SUM(ISBLANK(admin1listsize))),NOT(admin1listsize="")*IF(ISNUMBER(admin1listsize),COUNTIF(admin1listsize,"&lt;="&amp;admin1listsize),COUNTIF(admin1listsize,"&lt;="&amp;admin1listsize)+SUM(ISNUMBER(admin1listsize))),0)), ""))</f>
        <v/>
      </c>
      <c r="K1114" s="71"/>
    </row>
    <row r="1115" spans="1:11" s="1" customFormat="1" x14ac:dyDescent="0.25">
      <c r="A1115" s="93" t="str">
        <f>IF($I$1&lt;&gt;"y", "", IF(ISBLANK(DATA!D1116),"",IF(ISBLANK(DATA!K1116),"NO DATA",DATA!K1116)))</f>
        <v/>
      </c>
      <c r="B1115" s="93" t="str">
        <f>IF($I$1&lt;&gt;"y", "",IF(ISBLANK(DATA!D1116),"", IF(ISBLANK(DATA!L1116),"NO DATA",DATA!L1116)))</f>
        <v/>
      </c>
      <c r="C1115" s="93" t="str">
        <f t="shared" si="53"/>
        <v/>
      </c>
      <c r="D1115" s="93" t="str">
        <f>IF($I$1&lt;&gt;"y", "", IF(C1116="", "", IFERROR(LOOKUP(2,1/(COUNTIF($D$2:D1114,mergednames)=0),mergednames), "")))</f>
        <v/>
      </c>
      <c r="E1115" s="93" t="str">
        <f t="shared" si="52"/>
        <v/>
      </c>
      <c r="F1115" s="93" t="str">
        <f>IF($I$1&lt;&gt;"y", "", IF(A1116="", "", IFERROR(LOOKUP(2,1/(COUNTIF($F$2:F1114,get_country)=0),get_country), "")))</f>
        <v/>
      </c>
      <c r="G1115" s="93" t="str">
        <f t="shared" si="51"/>
        <v/>
      </c>
      <c r="H1115" s="67" t="str">
        <f t="array" aca="1" ref="H1115" ca="1">IF($I$1&lt;&gt;"y", "", IFERROR(INDEX(countrylistsize,MATCH(SMALL(NOT(countrylistsize="")*IF(ISNUMBER(countrylistsize),COUNTIF(countrylistsize,"&lt;="&amp;countrylistsize),COUNTIF(countrylistsize,"&lt;="&amp;countrylistsize)+SUM(ISNUMBER(countrylistsize))),ROWS(F$3:F1115)+SUM(ISBLANK(countrylistsize))),NOT(countrylistsize="")*IF(ISNUMBER(countrylistsize),COUNTIF(countrylistsize,"&lt;="&amp;countrylistsize),COUNTIF(countrylistsize,"&lt;="&amp;countrylistsize)+SUM(ISNUMBER(countrylistsize))),0)), ""))</f>
        <v/>
      </c>
      <c r="I1115" s="70"/>
      <c r="J1115" s="67" t="str">
        <f t="array" aca="1" ref="J1115" ca="1">IF($I$1&lt;&gt;"y", "", IFERROR(INDEX(admin1listsize,MATCH(SMALL(NOT(admin1listsize="")*IF(ISNUMBER(admin1listsize),COUNTIF(admin1listsize,"&lt;="&amp;admin1listsize),COUNTIF(admin1listsize,"&lt;="&amp;admin1listsize)+SUM(ISNUMBER(admin1listsize))),ROWS(D$3:D1115)+SUM(ISBLANK(admin1listsize))),NOT(admin1listsize="")*IF(ISNUMBER(admin1listsize),COUNTIF(admin1listsize,"&lt;="&amp;admin1listsize),COUNTIF(admin1listsize,"&lt;="&amp;admin1listsize)+SUM(ISNUMBER(admin1listsize))),0)), ""))</f>
        <v/>
      </c>
      <c r="K1115" s="71"/>
    </row>
    <row r="1116" spans="1:11" s="1" customFormat="1" x14ac:dyDescent="0.25">
      <c r="A1116" s="93" t="str">
        <f>IF($I$1&lt;&gt;"y", "", IF(ISBLANK(DATA!D1117),"",IF(ISBLANK(DATA!K1117),"NO DATA",DATA!K1117)))</f>
        <v/>
      </c>
      <c r="B1116" s="93" t="str">
        <f>IF($I$1&lt;&gt;"y", "",IF(ISBLANK(DATA!D1117),"", IF(ISBLANK(DATA!L1117),"NO DATA",DATA!L1117)))</f>
        <v/>
      </c>
      <c r="C1116" s="93" t="str">
        <f t="shared" si="53"/>
        <v/>
      </c>
      <c r="D1116" s="93" t="str">
        <f>IF($I$1&lt;&gt;"y", "", IF(C1117="", "", IFERROR(LOOKUP(2,1/(COUNTIF($D$2:D1115,mergednames)=0),mergednames), "")))</f>
        <v/>
      </c>
      <c r="E1116" s="93" t="str">
        <f t="shared" si="52"/>
        <v/>
      </c>
      <c r="F1116" s="93" t="str">
        <f>IF($I$1&lt;&gt;"y", "", IF(A1117="", "", IFERROR(LOOKUP(2,1/(COUNTIF($F$2:F1115,get_country)=0),get_country), "")))</f>
        <v/>
      </c>
      <c r="G1116" s="93" t="str">
        <f t="shared" si="51"/>
        <v/>
      </c>
      <c r="H1116" s="67" t="str">
        <f t="array" aca="1" ref="H1116" ca="1">IF($I$1&lt;&gt;"y", "", IFERROR(INDEX(countrylistsize,MATCH(SMALL(NOT(countrylistsize="")*IF(ISNUMBER(countrylistsize),COUNTIF(countrylistsize,"&lt;="&amp;countrylistsize),COUNTIF(countrylistsize,"&lt;="&amp;countrylistsize)+SUM(ISNUMBER(countrylistsize))),ROWS(F$3:F1116)+SUM(ISBLANK(countrylistsize))),NOT(countrylistsize="")*IF(ISNUMBER(countrylistsize),COUNTIF(countrylistsize,"&lt;="&amp;countrylistsize),COUNTIF(countrylistsize,"&lt;="&amp;countrylistsize)+SUM(ISNUMBER(countrylistsize))),0)), ""))</f>
        <v/>
      </c>
      <c r="I1116" s="70"/>
      <c r="J1116" s="67" t="str">
        <f t="array" aca="1" ref="J1116" ca="1">IF($I$1&lt;&gt;"y", "", IFERROR(INDEX(admin1listsize,MATCH(SMALL(NOT(admin1listsize="")*IF(ISNUMBER(admin1listsize),COUNTIF(admin1listsize,"&lt;="&amp;admin1listsize),COUNTIF(admin1listsize,"&lt;="&amp;admin1listsize)+SUM(ISNUMBER(admin1listsize))),ROWS(D$3:D1116)+SUM(ISBLANK(admin1listsize))),NOT(admin1listsize="")*IF(ISNUMBER(admin1listsize),COUNTIF(admin1listsize,"&lt;="&amp;admin1listsize),COUNTIF(admin1listsize,"&lt;="&amp;admin1listsize)+SUM(ISNUMBER(admin1listsize))),0)), ""))</f>
        <v/>
      </c>
      <c r="K1116" s="71"/>
    </row>
    <row r="1117" spans="1:11" s="1" customFormat="1" x14ac:dyDescent="0.25">
      <c r="A1117" s="93" t="str">
        <f>IF($I$1&lt;&gt;"y", "", IF(ISBLANK(DATA!D1118),"",IF(ISBLANK(DATA!K1118),"NO DATA",DATA!K1118)))</f>
        <v/>
      </c>
      <c r="B1117" s="93" t="str">
        <f>IF($I$1&lt;&gt;"y", "",IF(ISBLANK(DATA!D1118),"", IF(ISBLANK(DATA!L1118),"NO DATA",DATA!L1118)))</f>
        <v/>
      </c>
      <c r="C1117" s="93" t="str">
        <f t="shared" si="53"/>
        <v/>
      </c>
      <c r="D1117" s="93" t="str">
        <f>IF($I$1&lt;&gt;"y", "", IF(C1118="", "", IFERROR(LOOKUP(2,1/(COUNTIF($D$2:D1116,mergednames)=0),mergednames), "")))</f>
        <v/>
      </c>
      <c r="E1117" s="93" t="str">
        <f t="shared" si="52"/>
        <v/>
      </c>
      <c r="F1117" s="93" t="str">
        <f>IF($I$1&lt;&gt;"y", "", IF(A1118="", "", IFERROR(LOOKUP(2,1/(COUNTIF($F$2:F1116,get_country)=0),get_country), "")))</f>
        <v/>
      </c>
      <c r="G1117" s="93" t="str">
        <f t="shared" si="51"/>
        <v/>
      </c>
      <c r="H1117" s="67" t="str">
        <f t="array" aca="1" ref="H1117" ca="1">IF($I$1&lt;&gt;"y", "", IFERROR(INDEX(countrylistsize,MATCH(SMALL(NOT(countrylistsize="")*IF(ISNUMBER(countrylistsize),COUNTIF(countrylistsize,"&lt;="&amp;countrylistsize),COUNTIF(countrylistsize,"&lt;="&amp;countrylistsize)+SUM(ISNUMBER(countrylistsize))),ROWS(F$3:F1117)+SUM(ISBLANK(countrylistsize))),NOT(countrylistsize="")*IF(ISNUMBER(countrylistsize),COUNTIF(countrylistsize,"&lt;="&amp;countrylistsize),COUNTIF(countrylistsize,"&lt;="&amp;countrylistsize)+SUM(ISNUMBER(countrylistsize))),0)), ""))</f>
        <v/>
      </c>
      <c r="I1117" s="70"/>
      <c r="J1117" s="67" t="str">
        <f t="array" aca="1" ref="J1117" ca="1">IF($I$1&lt;&gt;"y", "", IFERROR(INDEX(admin1listsize,MATCH(SMALL(NOT(admin1listsize="")*IF(ISNUMBER(admin1listsize),COUNTIF(admin1listsize,"&lt;="&amp;admin1listsize),COUNTIF(admin1listsize,"&lt;="&amp;admin1listsize)+SUM(ISNUMBER(admin1listsize))),ROWS(D$3:D1117)+SUM(ISBLANK(admin1listsize))),NOT(admin1listsize="")*IF(ISNUMBER(admin1listsize),COUNTIF(admin1listsize,"&lt;="&amp;admin1listsize),COUNTIF(admin1listsize,"&lt;="&amp;admin1listsize)+SUM(ISNUMBER(admin1listsize))),0)), ""))</f>
        <v/>
      </c>
      <c r="K1117" s="71"/>
    </row>
    <row r="1118" spans="1:11" s="1" customFormat="1" x14ac:dyDescent="0.25">
      <c r="A1118" s="93" t="str">
        <f>IF($I$1&lt;&gt;"y", "", IF(ISBLANK(DATA!D1119),"",IF(ISBLANK(DATA!K1119),"NO DATA",DATA!K1119)))</f>
        <v/>
      </c>
      <c r="B1118" s="93" t="str">
        <f>IF($I$1&lt;&gt;"y", "",IF(ISBLANK(DATA!D1119),"", IF(ISBLANK(DATA!L1119),"NO DATA",DATA!L1119)))</f>
        <v/>
      </c>
      <c r="C1118" s="93" t="str">
        <f t="shared" si="53"/>
        <v/>
      </c>
      <c r="D1118" s="93" t="str">
        <f>IF($I$1&lt;&gt;"y", "", IF(C1119="", "", IFERROR(LOOKUP(2,1/(COUNTIF($D$2:D1117,mergednames)=0),mergednames), "")))</f>
        <v/>
      </c>
      <c r="E1118" s="93" t="str">
        <f t="shared" si="52"/>
        <v/>
      </c>
      <c r="F1118" s="93" t="str">
        <f>IF($I$1&lt;&gt;"y", "", IF(A1119="", "", IFERROR(LOOKUP(2,1/(COUNTIF($F$2:F1117,get_country)=0),get_country), "")))</f>
        <v/>
      </c>
      <c r="G1118" s="93" t="str">
        <f t="shared" si="51"/>
        <v/>
      </c>
      <c r="H1118" s="67" t="str">
        <f t="array" aca="1" ref="H1118" ca="1">IF($I$1&lt;&gt;"y", "", IFERROR(INDEX(countrylistsize,MATCH(SMALL(NOT(countrylistsize="")*IF(ISNUMBER(countrylistsize),COUNTIF(countrylistsize,"&lt;="&amp;countrylistsize),COUNTIF(countrylistsize,"&lt;="&amp;countrylistsize)+SUM(ISNUMBER(countrylistsize))),ROWS(F$3:F1118)+SUM(ISBLANK(countrylistsize))),NOT(countrylistsize="")*IF(ISNUMBER(countrylistsize),COUNTIF(countrylistsize,"&lt;="&amp;countrylistsize),COUNTIF(countrylistsize,"&lt;="&amp;countrylistsize)+SUM(ISNUMBER(countrylistsize))),0)), ""))</f>
        <v/>
      </c>
      <c r="I1118" s="70"/>
      <c r="J1118" s="67" t="str">
        <f t="array" aca="1" ref="J1118" ca="1">IF($I$1&lt;&gt;"y", "", IFERROR(INDEX(admin1listsize,MATCH(SMALL(NOT(admin1listsize="")*IF(ISNUMBER(admin1listsize),COUNTIF(admin1listsize,"&lt;="&amp;admin1listsize),COUNTIF(admin1listsize,"&lt;="&amp;admin1listsize)+SUM(ISNUMBER(admin1listsize))),ROWS(D$3:D1118)+SUM(ISBLANK(admin1listsize))),NOT(admin1listsize="")*IF(ISNUMBER(admin1listsize),COUNTIF(admin1listsize,"&lt;="&amp;admin1listsize),COUNTIF(admin1listsize,"&lt;="&amp;admin1listsize)+SUM(ISNUMBER(admin1listsize))),0)), ""))</f>
        <v/>
      </c>
      <c r="K1118" s="71"/>
    </row>
    <row r="1119" spans="1:11" s="1" customFormat="1" x14ac:dyDescent="0.25">
      <c r="A1119" s="93" t="str">
        <f>IF($I$1&lt;&gt;"y", "", IF(ISBLANK(DATA!D1120),"",IF(ISBLANK(DATA!K1120),"NO DATA",DATA!K1120)))</f>
        <v/>
      </c>
      <c r="B1119" s="93" t="str">
        <f>IF($I$1&lt;&gt;"y", "",IF(ISBLANK(DATA!D1120),"", IF(ISBLANK(DATA!L1120),"NO DATA",DATA!L1120)))</f>
        <v/>
      </c>
      <c r="C1119" s="93" t="str">
        <f t="shared" si="53"/>
        <v/>
      </c>
      <c r="D1119" s="93" t="str">
        <f>IF($I$1&lt;&gt;"y", "", IF(C1120="", "", IFERROR(LOOKUP(2,1/(COUNTIF($D$2:D1118,mergednames)=0),mergednames), "")))</f>
        <v/>
      </c>
      <c r="E1119" s="93" t="str">
        <f t="shared" si="52"/>
        <v/>
      </c>
      <c r="F1119" s="93" t="str">
        <f>IF($I$1&lt;&gt;"y", "", IF(A1120="", "", IFERROR(LOOKUP(2,1/(COUNTIF($F$2:F1118,get_country)=0),get_country), "")))</f>
        <v/>
      </c>
      <c r="G1119" s="93" t="str">
        <f t="shared" si="51"/>
        <v/>
      </c>
      <c r="H1119" s="67" t="str">
        <f t="array" aca="1" ref="H1119" ca="1">IF($I$1&lt;&gt;"y", "", IFERROR(INDEX(countrylistsize,MATCH(SMALL(NOT(countrylistsize="")*IF(ISNUMBER(countrylistsize),COUNTIF(countrylistsize,"&lt;="&amp;countrylistsize),COUNTIF(countrylistsize,"&lt;="&amp;countrylistsize)+SUM(ISNUMBER(countrylistsize))),ROWS(F$3:F1119)+SUM(ISBLANK(countrylistsize))),NOT(countrylistsize="")*IF(ISNUMBER(countrylistsize),COUNTIF(countrylistsize,"&lt;="&amp;countrylistsize),COUNTIF(countrylistsize,"&lt;="&amp;countrylistsize)+SUM(ISNUMBER(countrylistsize))),0)), ""))</f>
        <v/>
      </c>
      <c r="I1119" s="70"/>
      <c r="J1119" s="67" t="str">
        <f t="array" aca="1" ref="J1119" ca="1">IF($I$1&lt;&gt;"y", "", IFERROR(INDEX(admin1listsize,MATCH(SMALL(NOT(admin1listsize="")*IF(ISNUMBER(admin1listsize),COUNTIF(admin1listsize,"&lt;="&amp;admin1listsize),COUNTIF(admin1listsize,"&lt;="&amp;admin1listsize)+SUM(ISNUMBER(admin1listsize))),ROWS(D$3:D1119)+SUM(ISBLANK(admin1listsize))),NOT(admin1listsize="")*IF(ISNUMBER(admin1listsize),COUNTIF(admin1listsize,"&lt;="&amp;admin1listsize),COUNTIF(admin1listsize,"&lt;="&amp;admin1listsize)+SUM(ISNUMBER(admin1listsize))),0)), ""))</f>
        <v/>
      </c>
      <c r="K1119" s="71"/>
    </row>
    <row r="1120" spans="1:11" s="1" customFormat="1" x14ac:dyDescent="0.25">
      <c r="A1120" s="93" t="str">
        <f>IF($I$1&lt;&gt;"y", "", IF(ISBLANK(DATA!D1121),"",IF(ISBLANK(DATA!K1121),"NO DATA",DATA!K1121)))</f>
        <v/>
      </c>
      <c r="B1120" s="93" t="str">
        <f>IF($I$1&lt;&gt;"y", "",IF(ISBLANK(DATA!D1121),"", IF(ISBLANK(DATA!L1121),"NO DATA",DATA!L1121)))</f>
        <v/>
      </c>
      <c r="C1120" s="93" t="str">
        <f t="shared" si="53"/>
        <v/>
      </c>
      <c r="D1120" s="93" t="str">
        <f>IF($I$1&lt;&gt;"y", "", IF(C1121="", "", IFERROR(LOOKUP(2,1/(COUNTIF($D$2:D1119,mergednames)=0),mergednames), "")))</f>
        <v/>
      </c>
      <c r="E1120" s="93" t="str">
        <f t="shared" si="52"/>
        <v/>
      </c>
      <c r="F1120" s="93" t="str">
        <f>IF($I$1&lt;&gt;"y", "", IF(A1121="", "", IFERROR(LOOKUP(2,1/(COUNTIF($F$2:F1119,get_country)=0),get_country), "")))</f>
        <v/>
      </c>
      <c r="G1120" s="93" t="str">
        <f t="shared" si="51"/>
        <v/>
      </c>
      <c r="H1120" s="67" t="str">
        <f t="array" aca="1" ref="H1120" ca="1">IF($I$1&lt;&gt;"y", "", IFERROR(INDEX(countrylistsize,MATCH(SMALL(NOT(countrylistsize="")*IF(ISNUMBER(countrylistsize),COUNTIF(countrylistsize,"&lt;="&amp;countrylistsize),COUNTIF(countrylistsize,"&lt;="&amp;countrylistsize)+SUM(ISNUMBER(countrylistsize))),ROWS(F$3:F1120)+SUM(ISBLANK(countrylistsize))),NOT(countrylistsize="")*IF(ISNUMBER(countrylistsize),COUNTIF(countrylistsize,"&lt;="&amp;countrylistsize),COUNTIF(countrylistsize,"&lt;="&amp;countrylistsize)+SUM(ISNUMBER(countrylistsize))),0)), ""))</f>
        <v/>
      </c>
      <c r="I1120" s="70"/>
      <c r="J1120" s="67" t="str">
        <f t="array" aca="1" ref="J1120" ca="1">IF($I$1&lt;&gt;"y", "", IFERROR(INDEX(admin1listsize,MATCH(SMALL(NOT(admin1listsize="")*IF(ISNUMBER(admin1listsize),COUNTIF(admin1listsize,"&lt;="&amp;admin1listsize),COUNTIF(admin1listsize,"&lt;="&amp;admin1listsize)+SUM(ISNUMBER(admin1listsize))),ROWS(D$3:D1120)+SUM(ISBLANK(admin1listsize))),NOT(admin1listsize="")*IF(ISNUMBER(admin1listsize),COUNTIF(admin1listsize,"&lt;="&amp;admin1listsize),COUNTIF(admin1listsize,"&lt;="&amp;admin1listsize)+SUM(ISNUMBER(admin1listsize))),0)), ""))</f>
        <v/>
      </c>
      <c r="K1120" s="71"/>
    </row>
    <row r="1121" spans="1:11" s="1" customFormat="1" x14ac:dyDescent="0.25">
      <c r="A1121" s="93" t="str">
        <f>IF($I$1&lt;&gt;"y", "", IF(ISBLANK(DATA!D1122),"",IF(ISBLANK(DATA!K1122),"NO DATA",DATA!K1122)))</f>
        <v/>
      </c>
      <c r="B1121" s="93" t="str">
        <f>IF($I$1&lt;&gt;"y", "",IF(ISBLANK(DATA!D1122),"", IF(ISBLANK(DATA!L1122),"NO DATA",DATA!L1122)))</f>
        <v/>
      </c>
      <c r="C1121" s="93" t="str">
        <f t="shared" si="53"/>
        <v/>
      </c>
      <c r="D1121" s="93" t="str">
        <f>IF($I$1&lt;&gt;"y", "", IF(C1122="", "", IFERROR(LOOKUP(2,1/(COUNTIF($D$2:D1120,mergednames)=0),mergednames), "")))</f>
        <v/>
      </c>
      <c r="E1121" s="93" t="str">
        <f t="shared" si="52"/>
        <v/>
      </c>
      <c r="F1121" s="93" t="str">
        <f>IF($I$1&lt;&gt;"y", "", IF(A1122="", "", IFERROR(LOOKUP(2,1/(COUNTIF($F$2:F1120,get_country)=0),get_country), "")))</f>
        <v/>
      </c>
      <c r="G1121" s="93" t="str">
        <f t="shared" si="51"/>
        <v/>
      </c>
      <c r="H1121" s="67" t="str">
        <f t="array" aca="1" ref="H1121" ca="1">IF($I$1&lt;&gt;"y", "", IFERROR(INDEX(countrylistsize,MATCH(SMALL(NOT(countrylistsize="")*IF(ISNUMBER(countrylistsize),COUNTIF(countrylistsize,"&lt;="&amp;countrylistsize),COUNTIF(countrylistsize,"&lt;="&amp;countrylistsize)+SUM(ISNUMBER(countrylistsize))),ROWS(F$3:F1121)+SUM(ISBLANK(countrylistsize))),NOT(countrylistsize="")*IF(ISNUMBER(countrylistsize),COUNTIF(countrylistsize,"&lt;="&amp;countrylistsize),COUNTIF(countrylistsize,"&lt;="&amp;countrylistsize)+SUM(ISNUMBER(countrylistsize))),0)), ""))</f>
        <v/>
      </c>
      <c r="I1121" s="70"/>
      <c r="J1121" s="67" t="str">
        <f t="array" aca="1" ref="J1121" ca="1">IF($I$1&lt;&gt;"y", "", IFERROR(INDEX(admin1listsize,MATCH(SMALL(NOT(admin1listsize="")*IF(ISNUMBER(admin1listsize),COUNTIF(admin1listsize,"&lt;="&amp;admin1listsize),COUNTIF(admin1listsize,"&lt;="&amp;admin1listsize)+SUM(ISNUMBER(admin1listsize))),ROWS(D$3:D1121)+SUM(ISBLANK(admin1listsize))),NOT(admin1listsize="")*IF(ISNUMBER(admin1listsize),COUNTIF(admin1listsize,"&lt;="&amp;admin1listsize),COUNTIF(admin1listsize,"&lt;="&amp;admin1listsize)+SUM(ISNUMBER(admin1listsize))),0)), ""))</f>
        <v/>
      </c>
      <c r="K1121" s="71"/>
    </row>
    <row r="1122" spans="1:11" s="1" customFormat="1" x14ac:dyDescent="0.25">
      <c r="A1122" s="93" t="str">
        <f>IF($I$1&lt;&gt;"y", "", IF(ISBLANK(DATA!D1123),"",IF(ISBLANK(DATA!K1123),"NO DATA",DATA!K1123)))</f>
        <v/>
      </c>
      <c r="B1122" s="93" t="str">
        <f>IF($I$1&lt;&gt;"y", "",IF(ISBLANK(DATA!D1123),"", IF(ISBLANK(DATA!L1123),"NO DATA",DATA!L1123)))</f>
        <v/>
      </c>
      <c r="C1122" s="93" t="str">
        <f t="shared" si="53"/>
        <v/>
      </c>
      <c r="D1122" s="93" t="str">
        <f>IF($I$1&lt;&gt;"y", "", IF(C1123="", "", IFERROR(LOOKUP(2,1/(COUNTIF($D$2:D1121,mergednames)=0),mergednames), "")))</f>
        <v/>
      </c>
      <c r="E1122" s="93" t="str">
        <f t="shared" si="52"/>
        <v/>
      </c>
      <c r="F1122" s="93" t="str">
        <f>IF($I$1&lt;&gt;"y", "", IF(A1123="", "", IFERROR(LOOKUP(2,1/(COUNTIF($F$2:F1121,get_country)=0),get_country), "")))</f>
        <v/>
      </c>
      <c r="G1122" s="93" t="str">
        <f t="shared" si="51"/>
        <v/>
      </c>
      <c r="H1122" s="67" t="str">
        <f t="array" aca="1" ref="H1122" ca="1">IF($I$1&lt;&gt;"y", "", IFERROR(INDEX(countrylistsize,MATCH(SMALL(NOT(countrylistsize="")*IF(ISNUMBER(countrylistsize),COUNTIF(countrylistsize,"&lt;="&amp;countrylistsize),COUNTIF(countrylistsize,"&lt;="&amp;countrylistsize)+SUM(ISNUMBER(countrylistsize))),ROWS(F$3:F1122)+SUM(ISBLANK(countrylistsize))),NOT(countrylistsize="")*IF(ISNUMBER(countrylistsize),COUNTIF(countrylistsize,"&lt;="&amp;countrylistsize),COUNTIF(countrylistsize,"&lt;="&amp;countrylistsize)+SUM(ISNUMBER(countrylistsize))),0)), ""))</f>
        <v/>
      </c>
      <c r="I1122" s="70"/>
      <c r="J1122" s="67" t="str">
        <f t="array" aca="1" ref="J1122" ca="1">IF($I$1&lt;&gt;"y", "", IFERROR(INDEX(admin1listsize,MATCH(SMALL(NOT(admin1listsize="")*IF(ISNUMBER(admin1listsize),COUNTIF(admin1listsize,"&lt;="&amp;admin1listsize),COUNTIF(admin1listsize,"&lt;="&amp;admin1listsize)+SUM(ISNUMBER(admin1listsize))),ROWS(D$3:D1122)+SUM(ISBLANK(admin1listsize))),NOT(admin1listsize="")*IF(ISNUMBER(admin1listsize),COUNTIF(admin1listsize,"&lt;="&amp;admin1listsize),COUNTIF(admin1listsize,"&lt;="&amp;admin1listsize)+SUM(ISNUMBER(admin1listsize))),0)), ""))</f>
        <v/>
      </c>
      <c r="K1122" s="71"/>
    </row>
    <row r="1123" spans="1:11" s="1" customFormat="1" x14ac:dyDescent="0.25">
      <c r="A1123" s="93" t="str">
        <f>IF($I$1&lt;&gt;"y", "", IF(ISBLANK(DATA!D1124),"",IF(ISBLANK(DATA!K1124),"NO DATA",DATA!K1124)))</f>
        <v/>
      </c>
      <c r="B1123" s="93" t="str">
        <f>IF($I$1&lt;&gt;"y", "",IF(ISBLANK(DATA!D1124),"", IF(ISBLANK(DATA!L1124),"NO DATA",DATA!L1124)))</f>
        <v/>
      </c>
      <c r="C1123" s="93" t="str">
        <f t="shared" si="53"/>
        <v/>
      </c>
      <c r="D1123" s="93" t="str">
        <f>IF($I$1&lt;&gt;"y", "", IF(C1124="", "", IFERROR(LOOKUP(2,1/(COUNTIF($D$2:D1122,mergednames)=0),mergednames), "")))</f>
        <v/>
      </c>
      <c r="E1123" s="93" t="str">
        <f t="shared" si="52"/>
        <v/>
      </c>
      <c r="F1123" s="93" t="str">
        <f>IF($I$1&lt;&gt;"y", "", IF(A1124="", "", IFERROR(LOOKUP(2,1/(COUNTIF($F$2:F1122,get_country)=0),get_country), "")))</f>
        <v/>
      </c>
      <c r="G1123" s="93" t="str">
        <f t="shared" si="51"/>
        <v/>
      </c>
      <c r="H1123" s="67" t="str">
        <f t="array" aca="1" ref="H1123" ca="1">IF($I$1&lt;&gt;"y", "", IFERROR(INDEX(countrylistsize,MATCH(SMALL(NOT(countrylistsize="")*IF(ISNUMBER(countrylistsize),COUNTIF(countrylistsize,"&lt;="&amp;countrylistsize),COUNTIF(countrylistsize,"&lt;="&amp;countrylistsize)+SUM(ISNUMBER(countrylistsize))),ROWS(F$3:F1123)+SUM(ISBLANK(countrylistsize))),NOT(countrylistsize="")*IF(ISNUMBER(countrylistsize),COUNTIF(countrylistsize,"&lt;="&amp;countrylistsize),COUNTIF(countrylistsize,"&lt;="&amp;countrylistsize)+SUM(ISNUMBER(countrylistsize))),0)), ""))</f>
        <v/>
      </c>
      <c r="I1123" s="70"/>
      <c r="J1123" s="67" t="str">
        <f t="array" aca="1" ref="J1123" ca="1">IF($I$1&lt;&gt;"y", "", IFERROR(INDEX(admin1listsize,MATCH(SMALL(NOT(admin1listsize="")*IF(ISNUMBER(admin1listsize),COUNTIF(admin1listsize,"&lt;="&amp;admin1listsize),COUNTIF(admin1listsize,"&lt;="&amp;admin1listsize)+SUM(ISNUMBER(admin1listsize))),ROWS(D$3:D1123)+SUM(ISBLANK(admin1listsize))),NOT(admin1listsize="")*IF(ISNUMBER(admin1listsize),COUNTIF(admin1listsize,"&lt;="&amp;admin1listsize),COUNTIF(admin1listsize,"&lt;="&amp;admin1listsize)+SUM(ISNUMBER(admin1listsize))),0)), ""))</f>
        <v/>
      </c>
      <c r="K1123" s="71"/>
    </row>
    <row r="1124" spans="1:11" s="1" customFormat="1" x14ac:dyDescent="0.25">
      <c r="A1124" s="93" t="str">
        <f>IF($I$1&lt;&gt;"y", "", IF(ISBLANK(DATA!D1125),"",IF(ISBLANK(DATA!K1125),"NO DATA",DATA!K1125)))</f>
        <v/>
      </c>
      <c r="B1124" s="93" t="str">
        <f>IF($I$1&lt;&gt;"y", "",IF(ISBLANK(DATA!D1125),"", IF(ISBLANK(DATA!L1125),"NO DATA",DATA!L1125)))</f>
        <v/>
      </c>
      <c r="C1124" s="93" t="str">
        <f t="shared" si="53"/>
        <v/>
      </c>
      <c r="D1124" s="93" t="str">
        <f>IF($I$1&lt;&gt;"y", "", IF(C1125="", "", IFERROR(LOOKUP(2,1/(COUNTIF($D$2:D1123,mergednames)=0),mergednames), "")))</f>
        <v/>
      </c>
      <c r="E1124" s="93" t="str">
        <f t="shared" si="52"/>
        <v/>
      </c>
      <c r="F1124" s="93" t="str">
        <f>IF($I$1&lt;&gt;"y", "", IF(A1125="", "", IFERROR(LOOKUP(2,1/(COUNTIF($F$2:F1123,get_country)=0),get_country), "")))</f>
        <v/>
      </c>
      <c r="G1124" s="93" t="str">
        <f t="shared" si="51"/>
        <v/>
      </c>
      <c r="H1124" s="67" t="str">
        <f t="array" aca="1" ref="H1124" ca="1">IF($I$1&lt;&gt;"y", "", IFERROR(INDEX(countrylistsize,MATCH(SMALL(NOT(countrylistsize="")*IF(ISNUMBER(countrylistsize),COUNTIF(countrylistsize,"&lt;="&amp;countrylistsize),COUNTIF(countrylistsize,"&lt;="&amp;countrylistsize)+SUM(ISNUMBER(countrylistsize))),ROWS(F$3:F1124)+SUM(ISBLANK(countrylistsize))),NOT(countrylistsize="")*IF(ISNUMBER(countrylistsize),COUNTIF(countrylistsize,"&lt;="&amp;countrylistsize),COUNTIF(countrylistsize,"&lt;="&amp;countrylistsize)+SUM(ISNUMBER(countrylistsize))),0)), ""))</f>
        <v/>
      </c>
      <c r="I1124" s="70"/>
      <c r="J1124" s="67" t="str">
        <f t="array" aca="1" ref="J1124" ca="1">IF($I$1&lt;&gt;"y", "", IFERROR(INDEX(admin1listsize,MATCH(SMALL(NOT(admin1listsize="")*IF(ISNUMBER(admin1listsize),COUNTIF(admin1listsize,"&lt;="&amp;admin1listsize),COUNTIF(admin1listsize,"&lt;="&amp;admin1listsize)+SUM(ISNUMBER(admin1listsize))),ROWS(D$3:D1124)+SUM(ISBLANK(admin1listsize))),NOT(admin1listsize="")*IF(ISNUMBER(admin1listsize),COUNTIF(admin1listsize,"&lt;="&amp;admin1listsize),COUNTIF(admin1listsize,"&lt;="&amp;admin1listsize)+SUM(ISNUMBER(admin1listsize))),0)), ""))</f>
        <v/>
      </c>
      <c r="K1124" s="71"/>
    </row>
    <row r="1125" spans="1:11" s="1" customFormat="1" x14ac:dyDescent="0.25">
      <c r="A1125" s="93" t="str">
        <f>IF($I$1&lt;&gt;"y", "", IF(ISBLANK(DATA!D1126),"",IF(ISBLANK(DATA!K1126),"NO DATA",DATA!K1126)))</f>
        <v/>
      </c>
      <c r="B1125" s="93" t="str">
        <f>IF($I$1&lt;&gt;"y", "",IF(ISBLANK(DATA!D1126),"", IF(ISBLANK(DATA!L1126),"NO DATA",DATA!L1126)))</f>
        <v/>
      </c>
      <c r="C1125" s="93" t="str">
        <f t="shared" si="53"/>
        <v/>
      </c>
      <c r="D1125" s="93" t="str">
        <f>IF($I$1&lt;&gt;"y", "", IF(C1126="", "", IFERROR(LOOKUP(2,1/(COUNTIF($D$2:D1124,mergednames)=0),mergednames), "")))</f>
        <v/>
      </c>
      <c r="E1125" s="93" t="str">
        <f t="shared" si="52"/>
        <v/>
      </c>
      <c r="F1125" s="93" t="str">
        <f>IF($I$1&lt;&gt;"y", "", IF(A1126="", "", IFERROR(LOOKUP(2,1/(COUNTIF($F$2:F1124,get_country)=0),get_country), "")))</f>
        <v/>
      </c>
      <c r="G1125" s="93" t="str">
        <f t="shared" si="51"/>
        <v/>
      </c>
      <c r="H1125" s="67" t="str">
        <f t="array" aca="1" ref="H1125" ca="1">IF($I$1&lt;&gt;"y", "", IFERROR(INDEX(countrylistsize,MATCH(SMALL(NOT(countrylistsize="")*IF(ISNUMBER(countrylistsize),COUNTIF(countrylistsize,"&lt;="&amp;countrylistsize),COUNTIF(countrylistsize,"&lt;="&amp;countrylistsize)+SUM(ISNUMBER(countrylistsize))),ROWS(F$3:F1125)+SUM(ISBLANK(countrylistsize))),NOT(countrylistsize="")*IF(ISNUMBER(countrylistsize),COUNTIF(countrylistsize,"&lt;="&amp;countrylistsize),COUNTIF(countrylistsize,"&lt;="&amp;countrylistsize)+SUM(ISNUMBER(countrylistsize))),0)), ""))</f>
        <v/>
      </c>
      <c r="I1125" s="70"/>
      <c r="J1125" s="67" t="str">
        <f t="array" aca="1" ref="J1125" ca="1">IF($I$1&lt;&gt;"y", "", IFERROR(INDEX(admin1listsize,MATCH(SMALL(NOT(admin1listsize="")*IF(ISNUMBER(admin1listsize),COUNTIF(admin1listsize,"&lt;="&amp;admin1listsize),COUNTIF(admin1listsize,"&lt;="&amp;admin1listsize)+SUM(ISNUMBER(admin1listsize))),ROWS(D$3:D1125)+SUM(ISBLANK(admin1listsize))),NOT(admin1listsize="")*IF(ISNUMBER(admin1listsize),COUNTIF(admin1listsize,"&lt;="&amp;admin1listsize),COUNTIF(admin1listsize,"&lt;="&amp;admin1listsize)+SUM(ISNUMBER(admin1listsize))),0)), ""))</f>
        <v/>
      </c>
      <c r="K1125" s="71"/>
    </row>
    <row r="1126" spans="1:11" s="1" customFormat="1" x14ac:dyDescent="0.25">
      <c r="A1126" s="93" t="str">
        <f>IF($I$1&lt;&gt;"y", "", IF(ISBLANK(DATA!D1127),"",IF(ISBLANK(DATA!K1127),"NO DATA",DATA!K1127)))</f>
        <v/>
      </c>
      <c r="B1126" s="93" t="str">
        <f>IF($I$1&lt;&gt;"y", "",IF(ISBLANK(DATA!D1127),"", IF(ISBLANK(DATA!L1127),"NO DATA",DATA!L1127)))</f>
        <v/>
      </c>
      <c r="C1126" s="93" t="str">
        <f t="shared" si="53"/>
        <v/>
      </c>
      <c r="D1126" s="93" t="str">
        <f>IF($I$1&lt;&gt;"y", "", IF(C1127="", "", IFERROR(LOOKUP(2,1/(COUNTIF($D$2:D1125,mergednames)=0),mergednames), "")))</f>
        <v/>
      </c>
      <c r="E1126" s="93" t="str">
        <f t="shared" si="52"/>
        <v/>
      </c>
      <c r="F1126" s="93" t="str">
        <f>IF($I$1&lt;&gt;"y", "", IF(A1127="", "", IFERROR(LOOKUP(2,1/(COUNTIF($F$2:F1125,get_country)=0),get_country), "")))</f>
        <v/>
      </c>
      <c r="G1126" s="93" t="str">
        <f t="shared" si="51"/>
        <v/>
      </c>
      <c r="H1126" s="67" t="str">
        <f t="array" aca="1" ref="H1126" ca="1">IF($I$1&lt;&gt;"y", "", IFERROR(INDEX(countrylistsize,MATCH(SMALL(NOT(countrylistsize="")*IF(ISNUMBER(countrylistsize),COUNTIF(countrylistsize,"&lt;="&amp;countrylistsize),COUNTIF(countrylistsize,"&lt;="&amp;countrylistsize)+SUM(ISNUMBER(countrylistsize))),ROWS(F$3:F1126)+SUM(ISBLANK(countrylistsize))),NOT(countrylistsize="")*IF(ISNUMBER(countrylistsize),COUNTIF(countrylistsize,"&lt;="&amp;countrylistsize),COUNTIF(countrylistsize,"&lt;="&amp;countrylistsize)+SUM(ISNUMBER(countrylistsize))),0)), ""))</f>
        <v/>
      </c>
      <c r="I1126" s="70"/>
      <c r="J1126" s="67" t="str">
        <f t="array" aca="1" ref="J1126" ca="1">IF($I$1&lt;&gt;"y", "", IFERROR(INDEX(admin1listsize,MATCH(SMALL(NOT(admin1listsize="")*IF(ISNUMBER(admin1listsize),COUNTIF(admin1listsize,"&lt;="&amp;admin1listsize),COUNTIF(admin1listsize,"&lt;="&amp;admin1listsize)+SUM(ISNUMBER(admin1listsize))),ROWS(D$3:D1126)+SUM(ISBLANK(admin1listsize))),NOT(admin1listsize="")*IF(ISNUMBER(admin1listsize),COUNTIF(admin1listsize,"&lt;="&amp;admin1listsize),COUNTIF(admin1listsize,"&lt;="&amp;admin1listsize)+SUM(ISNUMBER(admin1listsize))),0)), ""))</f>
        <v/>
      </c>
      <c r="K1126" s="71"/>
    </row>
    <row r="1127" spans="1:11" s="1" customFormat="1" x14ac:dyDescent="0.25">
      <c r="A1127" s="93" t="str">
        <f>IF($I$1&lt;&gt;"y", "", IF(ISBLANK(DATA!D1128),"",IF(ISBLANK(DATA!K1128),"NO DATA",DATA!K1128)))</f>
        <v/>
      </c>
      <c r="B1127" s="93" t="str">
        <f>IF($I$1&lt;&gt;"y", "",IF(ISBLANK(DATA!D1128),"", IF(ISBLANK(DATA!L1128),"NO DATA",DATA!L1128)))</f>
        <v/>
      </c>
      <c r="C1127" s="93" t="str">
        <f t="shared" si="53"/>
        <v/>
      </c>
      <c r="D1127" s="93" t="str">
        <f>IF($I$1&lt;&gt;"y", "", IF(C1128="", "", IFERROR(LOOKUP(2,1/(COUNTIF($D$2:D1126,mergednames)=0),mergednames), "")))</f>
        <v/>
      </c>
      <c r="E1127" s="93" t="str">
        <f t="shared" si="52"/>
        <v/>
      </c>
      <c r="F1127" s="93" t="str">
        <f>IF($I$1&lt;&gt;"y", "", IF(A1128="", "", IFERROR(LOOKUP(2,1/(COUNTIF($F$2:F1126,get_country)=0),get_country), "")))</f>
        <v/>
      </c>
      <c r="G1127" s="93" t="str">
        <f t="shared" si="51"/>
        <v/>
      </c>
      <c r="H1127" s="67" t="str">
        <f t="array" aca="1" ref="H1127" ca="1">IF($I$1&lt;&gt;"y", "", IFERROR(INDEX(countrylistsize,MATCH(SMALL(NOT(countrylistsize="")*IF(ISNUMBER(countrylistsize),COUNTIF(countrylistsize,"&lt;="&amp;countrylistsize),COUNTIF(countrylistsize,"&lt;="&amp;countrylistsize)+SUM(ISNUMBER(countrylistsize))),ROWS(F$3:F1127)+SUM(ISBLANK(countrylistsize))),NOT(countrylistsize="")*IF(ISNUMBER(countrylistsize),COUNTIF(countrylistsize,"&lt;="&amp;countrylistsize),COUNTIF(countrylistsize,"&lt;="&amp;countrylistsize)+SUM(ISNUMBER(countrylistsize))),0)), ""))</f>
        <v/>
      </c>
      <c r="I1127" s="70"/>
      <c r="J1127" s="67" t="str">
        <f t="array" aca="1" ref="J1127" ca="1">IF($I$1&lt;&gt;"y", "", IFERROR(INDEX(admin1listsize,MATCH(SMALL(NOT(admin1listsize="")*IF(ISNUMBER(admin1listsize),COUNTIF(admin1listsize,"&lt;="&amp;admin1listsize),COUNTIF(admin1listsize,"&lt;="&amp;admin1listsize)+SUM(ISNUMBER(admin1listsize))),ROWS(D$3:D1127)+SUM(ISBLANK(admin1listsize))),NOT(admin1listsize="")*IF(ISNUMBER(admin1listsize),COUNTIF(admin1listsize,"&lt;="&amp;admin1listsize),COUNTIF(admin1listsize,"&lt;="&amp;admin1listsize)+SUM(ISNUMBER(admin1listsize))),0)), ""))</f>
        <v/>
      </c>
      <c r="K1127" s="71"/>
    </row>
    <row r="1128" spans="1:11" s="1" customFormat="1" x14ac:dyDescent="0.25">
      <c r="A1128" s="93" t="str">
        <f>IF($I$1&lt;&gt;"y", "", IF(ISBLANK(DATA!D1129),"",IF(ISBLANK(DATA!K1129),"NO DATA",DATA!K1129)))</f>
        <v/>
      </c>
      <c r="B1128" s="93" t="str">
        <f>IF($I$1&lt;&gt;"y", "",IF(ISBLANK(DATA!D1129),"", IF(ISBLANK(DATA!L1129),"NO DATA",DATA!L1129)))</f>
        <v/>
      </c>
      <c r="C1128" s="93" t="str">
        <f t="shared" si="53"/>
        <v/>
      </c>
      <c r="D1128" s="93" t="str">
        <f>IF($I$1&lt;&gt;"y", "", IF(C1129="", "", IFERROR(LOOKUP(2,1/(COUNTIF($D$2:D1127,mergednames)=0),mergednames), "")))</f>
        <v/>
      </c>
      <c r="E1128" s="93" t="str">
        <f t="shared" si="52"/>
        <v/>
      </c>
      <c r="F1128" s="93" t="str">
        <f>IF($I$1&lt;&gt;"y", "", IF(A1129="", "", IFERROR(LOOKUP(2,1/(COUNTIF($F$2:F1127,get_country)=0),get_country), "")))</f>
        <v/>
      </c>
      <c r="G1128" s="93" t="str">
        <f t="shared" si="51"/>
        <v/>
      </c>
      <c r="H1128" s="67" t="str">
        <f t="array" aca="1" ref="H1128" ca="1">IF($I$1&lt;&gt;"y", "", IFERROR(INDEX(countrylistsize,MATCH(SMALL(NOT(countrylistsize="")*IF(ISNUMBER(countrylistsize),COUNTIF(countrylistsize,"&lt;="&amp;countrylistsize),COUNTIF(countrylistsize,"&lt;="&amp;countrylistsize)+SUM(ISNUMBER(countrylistsize))),ROWS(F$3:F1128)+SUM(ISBLANK(countrylistsize))),NOT(countrylistsize="")*IF(ISNUMBER(countrylistsize),COUNTIF(countrylistsize,"&lt;="&amp;countrylistsize),COUNTIF(countrylistsize,"&lt;="&amp;countrylistsize)+SUM(ISNUMBER(countrylistsize))),0)), ""))</f>
        <v/>
      </c>
      <c r="I1128" s="70"/>
      <c r="J1128" s="67" t="str">
        <f t="array" aca="1" ref="J1128" ca="1">IF($I$1&lt;&gt;"y", "", IFERROR(INDEX(admin1listsize,MATCH(SMALL(NOT(admin1listsize="")*IF(ISNUMBER(admin1listsize),COUNTIF(admin1listsize,"&lt;="&amp;admin1listsize),COUNTIF(admin1listsize,"&lt;="&amp;admin1listsize)+SUM(ISNUMBER(admin1listsize))),ROWS(D$3:D1128)+SUM(ISBLANK(admin1listsize))),NOT(admin1listsize="")*IF(ISNUMBER(admin1listsize),COUNTIF(admin1listsize,"&lt;="&amp;admin1listsize),COUNTIF(admin1listsize,"&lt;="&amp;admin1listsize)+SUM(ISNUMBER(admin1listsize))),0)), ""))</f>
        <v/>
      </c>
      <c r="K1128" s="71"/>
    </row>
    <row r="1129" spans="1:11" s="1" customFormat="1" x14ac:dyDescent="0.25">
      <c r="A1129" s="93" t="str">
        <f>IF($I$1&lt;&gt;"y", "", IF(ISBLANK(DATA!D1130),"",IF(ISBLANK(DATA!K1130),"NO DATA",DATA!K1130)))</f>
        <v/>
      </c>
      <c r="B1129" s="93" t="str">
        <f>IF($I$1&lt;&gt;"y", "",IF(ISBLANK(DATA!D1130),"", IF(ISBLANK(DATA!L1130),"NO DATA",DATA!L1130)))</f>
        <v/>
      </c>
      <c r="C1129" s="93" t="str">
        <f t="shared" si="53"/>
        <v/>
      </c>
      <c r="D1129" s="93" t="str">
        <f>IF($I$1&lt;&gt;"y", "", IF(C1130="", "", IFERROR(LOOKUP(2,1/(COUNTIF($D$2:D1128,mergednames)=0),mergednames), "")))</f>
        <v/>
      </c>
      <c r="E1129" s="93" t="str">
        <f t="shared" si="52"/>
        <v/>
      </c>
      <c r="F1129" s="93" t="str">
        <f>IF($I$1&lt;&gt;"y", "", IF(A1130="", "", IFERROR(LOOKUP(2,1/(COUNTIF($F$2:F1128,get_country)=0),get_country), "")))</f>
        <v/>
      </c>
      <c r="G1129" s="93" t="str">
        <f t="shared" si="51"/>
        <v/>
      </c>
      <c r="H1129" s="67" t="str">
        <f t="array" aca="1" ref="H1129" ca="1">IF($I$1&lt;&gt;"y", "", IFERROR(INDEX(countrylistsize,MATCH(SMALL(NOT(countrylistsize="")*IF(ISNUMBER(countrylistsize),COUNTIF(countrylistsize,"&lt;="&amp;countrylistsize),COUNTIF(countrylistsize,"&lt;="&amp;countrylistsize)+SUM(ISNUMBER(countrylistsize))),ROWS(F$3:F1129)+SUM(ISBLANK(countrylistsize))),NOT(countrylistsize="")*IF(ISNUMBER(countrylistsize),COUNTIF(countrylistsize,"&lt;="&amp;countrylistsize),COUNTIF(countrylistsize,"&lt;="&amp;countrylistsize)+SUM(ISNUMBER(countrylistsize))),0)), ""))</f>
        <v/>
      </c>
      <c r="I1129" s="70"/>
      <c r="J1129" s="67" t="str">
        <f t="array" aca="1" ref="J1129" ca="1">IF($I$1&lt;&gt;"y", "", IFERROR(INDEX(admin1listsize,MATCH(SMALL(NOT(admin1listsize="")*IF(ISNUMBER(admin1listsize),COUNTIF(admin1listsize,"&lt;="&amp;admin1listsize),COUNTIF(admin1listsize,"&lt;="&amp;admin1listsize)+SUM(ISNUMBER(admin1listsize))),ROWS(D$3:D1129)+SUM(ISBLANK(admin1listsize))),NOT(admin1listsize="")*IF(ISNUMBER(admin1listsize),COUNTIF(admin1listsize,"&lt;="&amp;admin1listsize),COUNTIF(admin1listsize,"&lt;="&amp;admin1listsize)+SUM(ISNUMBER(admin1listsize))),0)), ""))</f>
        <v/>
      </c>
      <c r="K1129" s="71"/>
    </row>
    <row r="1130" spans="1:11" s="1" customFormat="1" x14ac:dyDescent="0.25">
      <c r="A1130" s="93" t="str">
        <f>IF($I$1&lt;&gt;"y", "", IF(ISBLANK(DATA!D1131),"",IF(ISBLANK(DATA!K1131),"NO DATA",DATA!K1131)))</f>
        <v/>
      </c>
      <c r="B1130" s="93" t="str">
        <f>IF($I$1&lt;&gt;"y", "",IF(ISBLANK(DATA!D1131),"", IF(ISBLANK(DATA!L1131),"NO DATA",DATA!L1131)))</f>
        <v/>
      </c>
      <c r="C1130" s="93" t="str">
        <f t="shared" si="53"/>
        <v/>
      </c>
      <c r="D1130" s="93" t="str">
        <f>IF($I$1&lt;&gt;"y", "", IF(C1131="", "", IFERROR(LOOKUP(2,1/(COUNTIF($D$2:D1129,mergednames)=0),mergednames), "")))</f>
        <v/>
      </c>
      <c r="E1130" s="93" t="str">
        <f t="shared" si="52"/>
        <v/>
      </c>
      <c r="F1130" s="93" t="str">
        <f>IF($I$1&lt;&gt;"y", "", IF(A1131="", "", IFERROR(LOOKUP(2,1/(COUNTIF($F$2:F1129,get_country)=0),get_country), "")))</f>
        <v/>
      </c>
      <c r="G1130" s="93" t="str">
        <f t="shared" si="51"/>
        <v/>
      </c>
      <c r="H1130" s="67" t="str">
        <f t="array" aca="1" ref="H1130" ca="1">IF($I$1&lt;&gt;"y", "", IFERROR(INDEX(countrylistsize,MATCH(SMALL(NOT(countrylistsize="")*IF(ISNUMBER(countrylistsize),COUNTIF(countrylistsize,"&lt;="&amp;countrylistsize),COUNTIF(countrylistsize,"&lt;="&amp;countrylistsize)+SUM(ISNUMBER(countrylistsize))),ROWS(F$3:F1130)+SUM(ISBLANK(countrylistsize))),NOT(countrylistsize="")*IF(ISNUMBER(countrylistsize),COUNTIF(countrylistsize,"&lt;="&amp;countrylistsize),COUNTIF(countrylistsize,"&lt;="&amp;countrylistsize)+SUM(ISNUMBER(countrylistsize))),0)), ""))</f>
        <v/>
      </c>
      <c r="I1130" s="70"/>
      <c r="J1130" s="67" t="str">
        <f t="array" aca="1" ref="J1130" ca="1">IF($I$1&lt;&gt;"y", "", IFERROR(INDEX(admin1listsize,MATCH(SMALL(NOT(admin1listsize="")*IF(ISNUMBER(admin1listsize),COUNTIF(admin1listsize,"&lt;="&amp;admin1listsize),COUNTIF(admin1listsize,"&lt;="&amp;admin1listsize)+SUM(ISNUMBER(admin1listsize))),ROWS(D$3:D1130)+SUM(ISBLANK(admin1listsize))),NOT(admin1listsize="")*IF(ISNUMBER(admin1listsize),COUNTIF(admin1listsize,"&lt;="&amp;admin1listsize),COUNTIF(admin1listsize,"&lt;="&amp;admin1listsize)+SUM(ISNUMBER(admin1listsize))),0)), ""))</f>
        <v/>
      </c>
      <c r="K1130" s="71"/>
    </row>
    <row r="1131" spans="1:11" s="1" customFormat="1" x14ac:dyDescent="0.25">
      <c r="A1131" s="93" t="str">
        <f>IF($I$1&lt;&gt;"y", "", IF(ISBLANK(DATA!D1132),"",IF(ISBLANK(DATA!K1132),"NO DATA",DATA!K1132)))</f>
        <v/>
      </c>
      <c r="B1131" s="93" t="str">
        <f>IF($I$1&lt;&gt;"y", "",IF(ISBLANK(DATA!D1132),"", IF(ISBLANK(DATA!L1132),"NO DATA",DATA!L1132)))</f>
        <v/>
      </c>
      <c r="C1131" s="93" t="str">
        <f t="shared" si="53"/>
        <v/>
      </c>
      <c r="D1131" s="93" t="str">
        <f>IF($I$1&lt;&gt;"y", "", IF(C1132="", "", IFERROR(LOOKUP(2,1/(COUNTIF($D$2:D1130,mergednames)=0),mergednames), "")))</f>
        <v/>
      </c>
      <c r="E1131" s="93" t="str">
        <f t="shared" si="52"/>
        <v/>
      </c>
      <c r="F1131" s="93" t="str">
        <f>IF($I$1&lt;&gt;"y", "", IF(A1132="", "", IFERROR(LOOKUP(2,1/(COUNTIF($F$2:F1130,get_country)=0),get_country), "")))</f>
        <v/>
      </c>
      <c r="G1131" s="93" t="str">
        <f t="shared" si="51"/>
        <v/>
      </c>
      <c r="H1131" s="67" t="str">
        <f t="array" aca="1" ref="H1131" ca="1">IF($I$1&lt;&gt;"y", "", IFERROR(INDEX(countrylistsize,MATCH(SMALL(NOT(countrylistsize="")*IF(ISNUMBER(countrylistsize),COUNTIF(countrylistsize,"&lt;="&amp;countrylistsize),COUNTIF(countrylistsize,"&lt;="&amp;countrylistsize)+SUM(ISNUMBER(countrylistsize))),ROWS(F$3:F1131)+SUM(ISBLANK(countrylistsize))),NOT(countrylistsize="")*IF(ISNUMBER(countrylistsize),COUNTIF(countrylistsize,"&lt;="&amp;countrylistsize),COUNTIF(countrylistsize,"&lt;="&amp;countrylistsize)+SUM(ISNUMBER(countrylistsize))),0)), ""))</f>
        <v/>
      </c>
      <c r="I1131" s="70"/>
      <c r="J1131" s="67" t="str">
        <f t="array" aca="1" ref="J1131" ca="1">IF($I$1&lt;&gt;"y", "", IFERROR(INDEX(admin1listsize,MATCH(SMALL(NOT(admin1listsize="")*IF(ISNUMBER(admin1listsize),COUNTIF(admin1listsize,"&lt;="&amp;admin1listsize),COUNTIF(admin1listsize,"&lt;="&amp;admin1listsize)+SUM(ISNUMBER(admin1listsize))),ROWS(D$3:D1131)+SUM(ISBLANK(admin1listsize))),NOT(admin1listsize="")*IF(ISNUMBER(admin1listsize),COUNTIF(admin1listsize,"&lt;="&amp;admin1listsize),COUNTIF(admin1listsize,"&lt;="&amp;admin1listsize)+SUM(ISNUMBER(admin1listsize))),0)), ""))</f>
        <v/>
      </c>
      <c r="K1131" s="71"/>
    </row>
    <row r="1132" spans="1:11" s="1" customFormat="1" x14ac:dyDescent="0.25">
      <c r="A1132" s="93" t="str">
        <f>IF($I$1&lt;&gt;"y", "", IF(ISBLANK(DATA!D1133),"",IF(ISBLANK(DATA!K1133),"NO DATA",DATA!K1133)))</f>
        <v/>
      </c>
      <c r="B1132" s="93" t="str">
        <f>IF($I$1&lt;&gt;"y", "",IF(ISBLANK(DATA!D1133),"", IF(ISBLANK(DATA!L1133),"NO DATA",DATA!L1133)))</f>
        <v/>
      </c>
      <c r="C1132" s="93" t="str">
        <f t="shared" si="53"/>
        <v/>
      </c>
      <c r="D1132" s="93" t="str">
        <f>IF($I$1&lt;&gt;"y", "", IF(C1133="", "", IFERROR(LOOKUP(2,1/(COUNTIF($D$2:D1131,mergednames)=0),mergednames), "")))</f>
        <v/>
      </c>
      <c r="E1132" s="93" t="str">
        <f t="shared" si="52"/>
        <v/>
      </c>
      <c r="F1132" s="93" t="str">
        <f>IF($I$1&lt;&gt;"y", "", IF(A1133="", "", IFERROR(LOOKUP(2,1/(COUNTIF($F$2:F1131,get_country)=0),get_country), "")))</f>
        <v/>
      </c>
      <c r="G1132" s="93" t="str">
        <f t="shared" si="51"/>
        <v/>
      </c>
      <c r="H1132" s="67" t="str">
        <f t="array" aca="1" ref="H1132" ca="1">IF($I$1&lt;&gt;"y", "", IFERROR(INDEX(countrylistsize,MATCH(SMALL(NOT(countrylistsize="")*IF(ISNUMBER(countrylistsize),COUNTIF(countrylistsize,"&lt;="&amp;countrylistsize),COUNTIF(countrylistsize,"&lt;="&amp;countrylistsize)+SUM(ISNUMBER(countrylistsize))),ROWS(F$3:F1132)+SUM(ISBLANK(countrylistsize))),NOT(countrylistsize="")*IF(ISNUMBER(countrylistsize),COUNTIF(countrylistsize,"&lt;="&amp;countrylistsize),COUNTIF(countrylistsize,"&lt;="&amp;countrylistsize)+SUM(ISNUMBER(countrylistsize))),0)), ""))</f>
        <v/>
      </c>
      <c r="I1132" s="70"/>
      <c r="J1132" s="67" t="str">
        <f t="array" aca="1" ref="J1132" ca="1">IF($I$1&lt;&gt;"y", "", IFERROR(INDEX(admin1listsize,MATCH(SMALL(NOT(admin1listsize="")*IF(ISNUMBER(admin1listsize),COUNTIF(admin1listsize,"&lt;="&amp;admin1listsize),COUNTIF(admin1listsize,"&lt;="&amp;admin1listsize)+SUM(ISNUMBER(admin1listsize))),ROWS(D$3:D1132)+SUM(ISBLANK(admin1listsize))),NOT(admin1listsize="")*IF(ISNUMBER(admin1listsize),COUNTIF(admin1listsize,"&lt;="&amp;admin1listsize),COUNTIF(admin1listsize,"&lt;="&amp;admin1listsize)+SUM(ISNUMBER(admin1listsize))),0)), ""))</f>
        <v/>
      </c>
      <c r="K1132" s="71"/>
    </row>
    <row r="1133" spans="1:11" s="1" customFormat="1" x14ac:dyDescent="0.25">
      <c r="A1133" s="93" t="str">
        <f>IF($I$1&lt;&gt;"y", "", IF(ISBLANK(DATA!D1134),"",IF(ISBLANK(DATA!K1134),"NO DATA",DATA!K1134)))</f>
        <v/>
      </c>
      <c r="B1133" s="93" t="str">
        <f>IF($I$1&lt;&gt;"y", "",IF(ISBLANK(DATA!D1134),"", IF(ISBLANK(DATA!L1134),"NO DATA",DATA!L1134)))</f>
        <v/>
      </c>
      <c r="C1133" s="93" t="str">
        <f t="shared" si="53"/>
        <v/>
      </c>
      <c r="D1133" s="93" t="str">
        <f>IF($I$1&lt;&gt;"y", "", IF(C1134="", "", IFERROR(LOOKUP(2,1/(COUNTIF($D$2:D1132,mergednames)=0),mergednames), "")))</f>
        <v/>
      </c>
      <c r="E1133" s="93" t="str">
        <f t="shared" si="52"/>
        <v/>
      </c>
      <c r="F1133" s="93" t="str">
        <f>IF($I$1&lt;&gt;"y", "", IF(A1134="", "", IFERROR(LOOKUP(2,1/(COUNTIF($F$2:F1132,get_country)=0),get_country), "")))</f>
        <v/>
      </c>
      <c r="G1133" s="93" t="str">
        <f t="shared" si="51"/>
        <v/>
      </c>
      <c r="H1133" s="67" t="str">
        <f t="array" aca="1" ref="H1133" ca="1">IF($I$1&lt;&gt;"y", "", IFERROR(INDEX(countrylistsize,MATCH(SMALL(NOT(countrylistsize="")*IF(ISNUMBER(countrylistsize),COUNTIF(countrylistsize,"&lt;="&amp;countrylistsize),COUNTIF(countrylistsize,"&lt;="&amp;countrylistsize)+SUM(ISNUMBER(countrylistsize))),ROWS(F$3:F1133)+SUM(ISBLANK(countrylistsize))),NOT(countrylistsize="")*IF(ISNUMBER(countrylistsize),COUNTIF(countrylistsize,"&lt;="&amp;countrylistsize),COUNTIF(countrylistsize,"&lt;="&amp;countrylistsize)+SUM(ISNUMBER(countrylistsize))),0)), ""))</f>
        <v/>
      </c>
      <c r="I1133" s="70"/>
      <c r="J1133" s="67" t="str">
        <f t="array" aca="1" ref="J1133" ca="1">IF($I$1&lt;&gt;"y", "", IFERROR(INDEX(admin1listsize,MATCH(SMALL(NOT(admin1listsize="")*IF(ISNUMBER(admin1listsize),COUNTIF(admin1listsize,"&lt;="&amp;admin1listsize),COUNTIF(admin1listsize,"&lt;="&amp;admin1listsize)+SUM(ISNUMBER(admin1listsize))),ROWS(D$3:D1133)+SUM(ISBLANK(admin1listsize))),NOT(admin1listsize="")*IF(ISNUMBER(admin1listsize),COUNTIF(admin1listsize,"&lt;="&amp;admin1listsize),COUNTIF(admin1listsize,"&lt;="&amp;admin1listsize)+SUM(ISNUMBER(admin1listsize))),0)), ""))</f>
        <v/>
      </c>
      <c r="K1133" s="71"/>
    </row>
    <row r="1134" spans="1:11" s="1" customFormat="1" x14ac:dyDescent="0.25">
      <c r="A1134" s="93" t="str">
        <f>IF($I$1&lt;&gt;"y", "", IF(ISBLANK(DATA!D1135),"",IF(ISBLANK(DATA!K1135),"NO DATA",DATA!K1135)))</f>
        <v/>
      </c>
      <c r="B1134" s="93" t="str">
        <f>IF($I$1&lt;&gt;"y", "",IF(ISBLANK(DATA!D1135),"", IF(ISBLANK(DATA!L1135),"NO DATA",DATA!L1135)))</f>
        <v/>
      </c>
      <c r="C1134" s="93" t="str">
        <f t="shared" si="53"/>
        <v/>
      </c>
      <c r="D1134" s="93" t="str">
        <f>IF($I$1&lt;&gt;"y", "", IF(C1135="", "", IFERROR(LOOKUP(2,1/(COUNTIF($D$2:D1133,mergednames)=0),mergednames), "")))</f>
        <v/>
      </c>
      <c r="E1134" s="93" t="str">
        <f t="shared" si="52"/>
        <v/>
      </c>
      <c r="F1134" s="93" t="str">
        <f>IF($I$1&lt;&gt;"y", "", IF(A1135="", "", IFERROR(LOOKUP(2,1/(COUNTIF($F$2:F1133,get_country)=0),get_country), "")))</f>
        <v/>
      </c>
      <c r="G1134" s="93" t="str">
        <f t="shared" si="51"/>
        <v/>
      </c>
      <c r="H1134" s="67" t="str">
        <f t="array" aca="1" ref="H1134" ca="1">IF($I$1&lt;&gt;"y", "", IFERROR(INDEX(countrylistsize,MATCH(SMALL(NOT(countrylistsize="")*IF(ISNUMBER(countrylistsize),COUNTIF(countrylistsize,"&lt;="&amp;countrylistsize),COUNTIF(countrylistsize,"&lt;="&amp;countrylistsize)+SUM(ISNUMBER(countrylistsize))),ROWS(F$3:F1134)+SUM(ISBLANK(countrylistsize))),NOT(countrylistsize="")*IF(ISNUMBER(countrylistsize),COUNTIF(countrylistsize,"&lt;="&amp;countrylistsize),COUNTIF(countrylistsize,"&lt;="&amp;countrylistsize)+SUM(ISNUMBER(countrylistsize))),0)), ""))</f>
        <v/>
      </c>
      <c r="I1134" s="70"/>
      <c r="J1134" s="67" t="str">
        <f t="array" aca="1" ref="J1134" ca="1">IF($I$1&lt;&gt;"y", "", IFERROR(INDEX(admin1listsize,MATCH(SMALL(NOT(admin1listsize="")*IF(ISNUMBER(admin1listsize),COUNTIF(admin1listsize,"&lt;="&amp;admin1listsize),COUNTIF(admin1listsize,"&lt;="&amp;admin1listsize)+SUM(ISNUMBER(admin1listsize))),ROWS(D$3:D1134)+SUM(ISBLANK(admin1listsize))),NOT(admin1listsize="")*IF(ISNUMBER(admin1listsize),COUNTIF(admin1listsize,"&lt;="&amp;admin1listsize),COUNTIF(admin1listsize,"&lt;="&amp;admin1listsize)+SUM(ISNUMBER(admin1listsize))),0)), ""))</f>
        <v/>
      </c>
      <c r="K1134" s="71"/>
    </row>
    <row r="1135" spans="1:11" s="1" customFormat="1" x14ac:dyDescent="0.25">
      <c r="A1135" s="93" t="str">
        <f>IF($I$1&lt;&gt;"y", "", IF(ISBLANK(DATA!D1136),"",IF(ISBLANK(DATA!K1136),"NO DATA",DATA!K1136)))</f>
        <v/>
      </c>
      <c r="B1135" s="93" t="str">
        <f>IF($I$1&lt;&gt;"y", "",IF(ISBLANK(DATA!D1136),"", IF(ISBLANK(DATA!L1136),"NO DATA",DATA!L1136)))</f>
        <v/>
      </c>
      <c r="C1135" s="93" t="str">
        <f t="shared" si="53"/>
        <v/>
      </c>
      <c r="D1135" s="93" t="str">
        <f>IF($I$1&lt;&gt;"y", "", IF(C1136="", "", IFERROR(LOOKUP(2,1/(COUNTIF($D$2:D1134,mergednames)=0),mergednames), "")))</f>
        <v/>
      </c>
      <c r="E1135" s="93" t="str">
        <f t="shared" si="52"/>
        <v/>
      </c>
      <c r="F1135" s="93" t="str">
        <f>IF($I$1&lt;&gt;"y", "", IF(A1136="", "", IFERROR(LOOKUP(2,1/(COUNTIF($F$2:F1134,get_country)=0),get_country), "")))</f>
        <v/>
      </c>
      <c r="G1135" s="93" t="str">
        <f t="shared" si="51"/>
        <v/>
      </c>
      <c r="H1135" s="67" t="str">
        <f t="array" aca="1" ref="H1135" ca="1">IF($I$1&lt;&gt;"y", "", IFERROR(INDEX(countrylistsize,MATCH(SMALL(NOT(countrylistsize="")*IF(ISNUMBER(countrylistsize),COUNTIF(countrylistsize,"&lt;="&amp;countrylistsize),COUNTIF(countrylistsize,"&lt;="&amp;countrylistsize)+SUM(ISNUMBER(countrylistsize))),ROWS(F$3:F1135)+SUM(ISBLANK(countrylistsize))),NOT(countrylistsize="")*IF(ISNUMBER(countrylistsize),COUNTIF(countrylistsize,"&lt;="&amp;countrylistsize),COUNTIF(countrylistsize,"&lt;="&amp;countrylistsize)+SUM(ISNUMBER(countrylistsize))),0)), ""))</f>
        <v/>
      </c>
      <c r="I1135" s="70"/>
      <c r="J1135" s="67" t="str">
        <f t="array" aca="1" ref="J1135" ca="1">IF($I$1&lt;&gt;"y", "", IFERROR(INDEX(admin1listsize,MATCH(SMALL(NOT(admin1listsize="")*IF(ISNUMBER(admin1listsize),COUNTIF(admin1listsize,"&lt;="&amp;admin1listsize),COUNTIF(admin1listsize,"&lt;="&amp;admin1listsize)+SUM(ISNUMBER(admin1listsize))),ROWS(D$3:D1135)+SUM(ISBLANK(admin1listsize))),NOT(admin1listsize="")*IF(ISNUMBER(admin1listsize),COUNTIF(admin1listsize,"&lt;="&amp;admin1listsize),COUNTIF(admin1listsize,"&lt;="&amp;admin1listsize)+SUM(ISNUMBER(admin1listsize))),0)), ""))</f>
        <v/>
      </c>
      <c r="K1135" s="71"/>
    </row>
    <row r="1136" spans="1:11" s="1" customFormat="1" x14ac:dyDescent="0.25">
      <c r="A1136" s="93" t="str">
        <f>IF($I$1&lt;&gt;"y", "", IF(ISBLANK(DATA!D1137),"",IF(ISBLANK(DATA!K1137),"NO DATA",DATA!K1137)))</f>
        <v/>
      </c>
      <c r="B1136" s="93" t="str">
        <f>IF($I$1&lt;&gt;"y", "",IF(ISBLANK(DATA!D1137),"", IF(ISBLANK(DATA!L1137),"NO DATA",DATA!L1137)))</f>
        <v/>
      </c>
      <c r="C1136" s="93" t="str">
        <f t="shared" si="53"/>
        <v/>
      </c>
      <c r="D1136" s="93" t="str">
        <f>IF($I$1&lt;&gt;"y", "", IF(C1137="", "", IFERROR(LOOKUP(2,1/(COUNTIF($D$2:D1135,mergednames)=0),mergednames), "")))</f>
        <v/>
      </c>
      <c r="E1136" s="93" t="str">
        <f t="shared" si="52"/>
        <v/>
      </c>
      <c r="F1136" s="93" t="str">
        <f>IF($I$1&lt;&gt;"y", "", IF(A1137="", "", IFERROR(LOOKUP(2,1/(COUNTIF($F$2:F1135,get_country)=0),get_country), "")))</f>
        <v/>
      </c>
      <c r="G1136" s="93" t="str">
        <f t="shared" si="51"/>
        <v/>
      </c>
      <c r="H1136" s="67" t="str">
        <f t="array" aca="1" ref="H1136" ca="1">IF($I$1&lt;&gt;"y", "", IFERROR(INDEX(countrylistsize,MATCH(SMALL(NOT(countrylistsize="")*IF(ISNUMBER(countrylistsize),COUNTIF(countrylistsize,"&lt;="&amp;countrylistsize),COUNTIF(countrylistsize,"&lt;="&amp;countrylistsize)+SUM(ISNUMBER(countrylistsize))),ROWS(F$3:F1136)+SUM(ISBLANK(countrylistsize))),NOT(countrylistsize="")*IF(ISNUMBER(countrylistsize),COUNTIF(countrylistsize,"&lt;="&amp;countrylistsize),COUNTIF(countrylistsize,"&lt;="&amp;countrylistsize)+SUM(ISNUMBER(countrylistsize))),0)), ""))</f>
        <v/>
      </c>
      <c r="I1136" s="70"/>
      <c r="J1136" s="67" t="str">
        <f t="array" aca="1" ref="J1136" ca="1">IF($I$1&lt;&gt;"y", "", IFERROR(INDEX(admin1listsize,MATCH(SMALL(NOT(admin1listsize="")*IF(ISNUMBER(admin1listsize),COUNTIF(admin1listsize,"&lt;="&amp;admin1listsize),COUNTIF(admin1listsize,"&lt;="&amp;admin1listsize)+SUM(ISNUMBER(admin1listsize))),ROWS(D$3:D1136)+SUM(ISBLANK(admin1listsize))),NOT(admin1listsize="")*IF(ISNUMBER(admin1listsize),COUNTIF(admin1listsize,"&lt;="&amp;admin1listsize),COUNTIF(admin1listsize,"&lt;="&amp;admin1listsize)+SUM(ISNUMBER(admin1listsize))),0)), ""))</f>
        <v/>
      </c>
      <c r="K1136" s="71"/>
    </row>
    <row r="1137" spans="1:11" s="1" customFormat="1" x14ac:dyDescent="0.25">
      <c r="A1137" s="93" t="str">
        <f>IF($I$1&lt;&gt;"y", "", IF(ISBLANK(DATA!D1138),"",IF(ISBLANK(DATA!K1138),"NO DATA",DATA!K1138)))</f>
        <v/>
      </c>
      <c r="B1137" s="93" t="str">
        <f>IF($I$1&lt;&gt;"y", "",IF(ISBLANK(DATA!D1138),"", IF(ISBLANK(DATA!L1138),"NO DATA",DATA!L1138)))</f>
        <v/>
      </c>
      <c r="C1137" s="93" t="str">
        <f t="shared" si="53"/>
        <v/>
      </c>
      <c r="D1137" s="93" t="str">
        <f>IF($I$1&lt;&gt;"y", "", IF(C1138="", "", IFERROR(LOOKUP(2,1/(COUNTIF($D$2:D1136,mergednames)=0),mergednames), "")))</f>
        <v/>
      </c>
      <c r="E1137" s="93" t="str">
        <f t="shared" si="52"/>
        <v/>
      </c>
      <c r="F1137" s="93" t="str">
        <f>IF($I$1&lt;&gt;"y", "", IF(A1138="", "", IFERROR(LOOKUP(2,1/(COUNTIF($F$2:F1136,get_country)=0),get_country), "")))</f>
        <v/>
      </c>
      <c r="G1137" s="93" t="str">
        <f t="shared" si="51"/>
        <v/>
      </c>
      <c r="H1137" s="67" t="str">
        <f t="array" aca="1" ref="H1137" ca="1">IF($I$1&lt;&gt;"y", "", IFERROR(INDEX(countrylistsize,MATCH(SMALL(NOT(countrylistsize="")*IF(ISNUMBER(countrylistsize),COUNTIF(countrylistsize,"&lt;="&amp;countrylistsize),COUNTIF(countrylistsize,"&lt;="&amp;countrylistsize)+SUM(ISNUMBER(countrylistsize))),ROWS(F$3:F1137)+SUM(ISBLANK(countrylistsize))),NOT(countrylistsize="")*IF(ISNUMBER(countrylistsize),COUNTIF(countrylistsize,"&lt;="&amp;countrylistsize),COUNTIF(countrylistsize,"&lt;="&amp;countrylistsize)+SUM(ISNUMBER(countrylistsize))),0)), ""))</f>
        <v/>
      </c>
      <c r="I1137" s="70"/>
      <c r="J1137" s="67" t="str">
        <f t="array" aca="1" ref="J1137" ca="1">IF($I$1&lt;&gt;"y", "", IFERROR(INDEX(admin1listsize,MATCH(SMALL(NOT(admin1listsize="")*IF(ISNUMBER(admin1listsize),COUNTIF(admin1listsize,"&lt;="&amp;admin1listsize),COUNTIF(admin1listsize,"&lt;="&amp;admin1listsize)+SUM(ISNUMBER(admin1listsize))),ROWS(D$3:D1137)+SUM(ISBLANK(admin1listsize))),NOT(admin1listsize="")*IF(ISNUMBER(admin1listsize),COUNTIF(admin1listsize,"&lt;="&amp;admin1listsize),COUNTIF(admin1listsize,"&lt;="&amp;admin1listsize)+SUM(ISNUMBER(admin1listsize))),0)), ""))</f>
        <v/>
      </c>
      <c r="K1137" s="71"/>
    </row>
    <row r="1138" spans="1:11" s="1" customFormat="1" x14ac:dyDescent="0.25">
      <c r="A1138" s="93" t="str">
        <f>IF($I$1&lt;&gt;"y", "", IF(ISBLANK(DATA!D1139),"",IF(ISBLANK(DATA!K1139),"NO DATA",DATA!K1139)))</f>
        <v/>
      </c>
      <c r="B1138" s="93" t="str">
        <f>IF($I$1&lt;&gt;"y", "",IF(ISBLANK(DATA!D1139),"", IF(ISBLANK(DATA!L1139),"NO DATA",DATA!L1139)))</f>
        <v/>
      </c>
      <c r="C1138" s="93" t="str">
        <f t="shared" si="53"/>
        <v/>
      </c>
      <c r="D1138" s="93" t="str">
        <f>IF($I$1&lt;&gt;"y", "", IF(C1139="", "", IFERROR(LOOKUP(2,1/(COUNTIF($D$2:D1137,mergednames)=0),mergednames), "")))</f>
        <v/>
      </c>
      <c r="E1138" s="93" t="str">
        <f t="shared" si="52"/>
        <v/>
      </c>
      <c r="F1138" s="93" t="str">
        <f>IF($I$1&lt;&gt;"y", "", IF(A1139="", "", IFERROR(LOOKUP(2,1/(COUNTIF($F$2:F1137,get_country)=0),get_country), "")))</f>
        <v/>
      </c>
      <c r="G1138" s="93" t="str">
        <f t="shared" si="51"/>
        <v/>
      </c>
      <c r="H1138" s="67" t="str">
        <f t="array" aca="1" ref="H1138" ca="1">IF($I$1&lt;&gt;"y", "", IFERROR(INDEX(countrylistsize,MATCH(SMALL(NOT(countrylistsize="")*IF(ISNUMBER(countrylistsize),COUNTIF(countrylistsize,"&lt;="&amp;countrylistsize),COUNTIF(countrylistsize,"&lt;="&amp;countrylistsize)+SUM(ISNUMBER(countrylistsize))),ROWS(F$3:F1138)+SUM(ISBLANK(countrylistsize))),NOT(countrylistsize="")*IF(ISNUMBER(countrylistsize),COUNTIF(countrylistsize,"&lt;="&amp;countrylistsize),COUNTIF(countrylistsize,"&lt;="&amp;countrylistsize)+SUM(ISNUMBER(countrylistsize))),0)), ""))</f>
        <v/>
      </c>
      <c r="I1138" s="70"/>
      <c r="J1138" s="67" t="str">
        <f t="array" aca="1" ref="J1138" ca="1">IF($I$1&lt;&gt;"y", "", IFERROR(INDEX(admin1listsize,MATCH(SMALL(NOT(admin1listsize="")*IF(ISNUMBER(admin1listsize),COUNTIF(admin1listsize,"&lt;="&amp;admin1listsize),COUNTIF(admin1listsize,"&lt;="&amp;admin1listsize)+SUM(ISNUMBER(admin1listsize))),ROWS(D$3:D1138)+SUM(ISBLANK(admin1listsize))),NOT(admin1listsize="")*IF(ISNUMBER(admin1listsize),COUNTIF(admin1listsize,"&lt;="&amp;admin1listsize),COUNTIF(admin1listsize,"&lt;="&amp;admin1listsize)+SUM(ISNUMBER(admin1listsize))),0)), ""))</f>
        <v/>
      </c>
      <c r="K1138" s="71"/>
    </row>
    <row r="1139" spans="1:11" s="1" customFormat="1" x14ac:dyDescent="0.25">
      <c r="A1139" s="93" t="str">
        <f>IF($I$1&lt;&gt;"y", "", IF(ISBLANK(DATA!D1140),"",IF(ISBLANK(DATA!K1140),"NO DATA",DATA!K1140)))</f>
        <v/>
      </c>
      <c r="B1139" s="93" t="str">
        <f>IF($I$1&lt;&gt;"y", "",IF(ISBLANK(DATA!D1140),"", IF(ISBLANK(DATA!L1140),"NO DATA",DATA!L1140)))</f>
        <v/>
      </c>
      <c r="C1139" s="93" t="str">
        <f t="shared" si="53"/>
        <v/>
      </c>
      <c r="D1139" s="93" t="str">
        <f>IF($I$1&lt;&gt;"y", "", IF(C1140="", "", IFERROR(LOOKUP(2,1/(COUNTIF($D$2:D1138,mergednames)=0),mergednames), "")))</f>
        <v/>
      </c>
      <c r="E1139" s="93" t="str">
        <f t="shared" si="52"/>
        <v/>
      </c>
      <c r="F1139" s="93" t="str">
        <f>IF($I$1&lt;&gt;"y", "", IF(A1140="", "", IFERROR(LOOKUP(2,1/(COUNTIF($F$2:F1138,get_country)=0),get_country), "")))</f>
        <v/>
      </c>
      <c r="G1139" s="93" t="str">
        <f t="shared" si="51"/>
        <v/>
      </c>
      <c r="H1139" s="67" t="str">
        <f t="array" aca="1" ref="H1139" ca="1">IF($I$1&lt;&gt;"y", "", IFERROR(INDEX(countrylistsize,MATCH(SMALL(NOT(countrylistsize="")*IF(ISNUMBER(countrylistsize),COUNTIF(countrylistsize,"&lt;="&amp;countrylistsize),COUNTIF(countrylistsize,"&lt;="&amp;countrylistsize)+SUM(ISNUMBER(countrylistsize))),ROWS(F$3:F1139)+SUM(ISBLANK(countrylistsize))),NOT(countrylistsize="")*IF(ISNUMBER(countrylistsize),COUNTIF(countrylistsize,"&lt;="&amp;countrylistsize),COUNTIF(countrylistsize,"&lt;="&amp;countrylistsize)+SUM(ISNUMBER(countrylistsize))),0)), ""))</f>
        <v/>
      </c>
      <c r="I1139" s="70"/>
      <c r="J1139" s="67" t="str">
        <f t="array" aca="1" ref="J1139" ca="1">IF($I$1&lt;&gt;"y", "", IFERROR(INDEX(admin1listsize,MATCH(SMALL(NOT(admin1listsize="")*IF(ISNUMBER(admin1listsize),COUNTIF(admin1listsize,"&lt;="&amp;admin1listsize),COUNTIF(admin1listsize,"&lt;="&amp;admin1listsize)+SUM(ISNUMBER(admin1listsize))),ROWS(D$3:D1139)+SUM(ISBLANK(admin1listsize))),NOT(admin1listsize="")*IF(ISNUMBER(admin1listsize),COUNTIF(admin1listsize,"&lt;="&amp;admin1listsize),COUNTIF(admin1listsize,"&lt;="&amp;admin1listsize)+SUM(ISNUMBER(admin1listsize))),0)), ""))</f>
        <v/>
      </c>
      <c r="K1139" s="71"/>
    </row>
    <row r="1140" spans="1:11" s="1" customFormat="1" x14ac:dyDescent="0.25">
      <c r="A1140" s="93" t="str">
        <f>IF($I$1&lt;&gt;"y", "", IF(ISBLANK(DATA!D1141),"",IF(ISBLANK(DATA!K1141),"NO DATA",DATA!K1141)))</f>
        <v/>
      </c>
      <c r="B1140" s="93" t="str">
        <f>IF($I$1&lt;&gt;"y", "",IF(ISBLANK(DATA!D1141),"", IF(ISBLANK(DATA!L1141),"NO DATA",DATA!L1141)))</f>
        <v/>
      </c>
      <c r="C1140" s="93" t="str">
        <f t="shared" si="53"/>
        <v/>
      </c>
      <c r="D1140" s="93" t="str">
        <f>IF($I$1&lt;&gt;"y", "", IF(C1141="", "", IFERROR(LOOKUP(2,1/(COUNTIF($D$2:D1139,mergednames)=0),mergednames), "")))</f>
        <v/>
      </c>
      <c r="E1140" s="93" t="str">
        <f t="shared" si="52"/>
        <v/>
      </c>
      <c r="F1140" s="93" t="str">
        <f>IF($I$1&lt;&gt;"y", "", IF(A1141="", "", IFERROR(LOOKUP(2,1/(COUNTIF($F$2:F1139,get_country)=0),get_country), "")))</f>
        <v/>
      </c>
      <c r="G1140" s="93" t="str">
        <f t="shared" si="51"/>
        <v/>
      </c>
      <c r="H1140" s="67" t="str">
        <f t="array" aca="1" ref="H1140" ca="1">IF($I$1&lt;&gt;"y", "", IFERROR(INDEX(countrylistsize,MATCH(SMALL(NOT(countrylistsize="")*IF(ISNUMBER(countrylistsize),COUNTIF(countrylistsize,"&lt;="&amp;countrylistsize),COUNTIF(countrylistsize,"&lt;="&amp;countrylistsize)+SUM(ISNUMBER(countrylistsize))),ROWS(F$3:F1140)+SUM(ISBLANK(countrylistsize))),NOT(countrylistsize="")*IF(ISNUMBER(countrylistsize),COUNTIF(countrylistsize,"&lt;="&amp;countrylistsize),COUNTIF(countrylistsize,"&lt;="&amp;countrylistsize)+SUM(ISNUMBER(countrylistsize))),0)), ""))</f>
        <v/>
      </c>
      <c r="I1140" s="70"/>
      <c r="J1140" s="67" t="str">
        <f t="array" aca="1" ref="J1140" ca="1">IF($I$1&lt;&gt;"y", "", IFERROR(INDEX(admin1listsize,MATCH(SMALL(NOT(admin1listsize="")*IF(ISNUMBER(admin1listsize),COUNTIF(admin1listsize,"&lt;="&amp;admin1listsize),COUNTIF(admin1listsize,"&lt;="&amp;admin1listsize)+SUM(ISNUMBER(admin1listsize))),ROWS(D$3:D1140)+SUM(ISBLANK(admin1listsize))),NOT(admin1listsize="")*IF(ISNUMBER(admin1listsize),COUNTIF(admin1listsize,"&lt;="&amp;admin1listsize),COUNTIF(admin1listsize,"&lt;="&amp;admin1listsize)+SUM(ISNUMBER(admin1listsize))),0)), ""))</f>
        <v/>
      </c>
      <c r="K1140" s="71"/>
    </row>
    <row r="1141" spans="1:11" s="1" customFormat="1" x14ac:dyDescent="0.25">
      <c r="A1141" s="93" t="str">
        <f>IF($I$1&lt;&gt;"y", "", IF(ISBLANK(DATA!D1142),"",IF(ISBLANK(DATA!K1142),"NO DATA",DATA!K1142)))</f>
        <v/>
      </c>
      <c r="B1141" s="93" t="str">
        <f>IF($I$1&lt;&gt;"y", "",IF(ISBLANK(DATA!D1142),"", IF(ISBLANK(DATA!L1142),"NO DATA",DATA!L1142)))</f>
        <v/>
      </c>
      <c r="C1141" s="93" t="str">
        <f t="shared" si="53"/>
        <v/>
      </c>
      <c r="D1141" s="93" t="str">
        <f>IF($I$1&lt;&gt;"y", "", IF(C1142="", "", IFERROR(LOOKUP(2,1/(COUNTIF($D$2:D1140,mergednames)=0),mergednames), "")))</f>
        <v/>
      </c>
      <c r="E1141" s="93" t="str">
        <f t="shared" si="52"/>
        <v/>
      </c>
      <c r="F1141" s="93" t="str">
        <f>IF($I$1&lt;&gt;"y", "", IF(A1142="", "", IFERROR(LOOKUP(2,1/(COUNTIF($F$2:F1140,get_country)=0),get_country), "")))</f>
        <v/>
      </c>
      <c r="G1141" s="93" t="str">
        <f t="shared" si="51"/>
        <v/>
      </c>
      <c r="H1141" s="67" t="str">
        <f t="array" aca="1" ref="H1141" ca="1">IF($I$1&lt;&gt;"y", "", IFERROR(INDEX(countrylistsize,MATCH(SMALL(NOT(countrylistsize="")*IF(ISNUMBER(countrylistsize),COUNTIF(countrylistsize,"&lt;="&amp;countrylistsize),COUNTIF(countrylistsize,"&lt;="&amp;countrylistsize)+SUM(ISNUMBER(countrylistsize))),ROWS(F$3:F1141)+SUM(ISBLANK(countrylistsize))),NOT(countrylistsize="")*IF(ISNUMBER(countrylistsize),COUNTIF(countrylistsize,"&lt;="&amp;countrylistsize),COUNTIF(countrylistsize,"&lt;="&amp;countrylistsize)+SUM(ISNUMBER(countrylistsize))),0)), ""))</f>
        <v/>
      </c>
      <c r="I1141" s="70"/>
      <c r="J1141" s="67" t="str">
        <f t="array" aca="1" ref="J1141" ca="1">IF($I$1&lt;&gt;"y", "", IFERROR(INDEX(admin1listsize,MATCH(SMALL(NOT(admin1listsize="")*IF(ISNUMBER(admin1listsize),COUNTIF(admin1listsize,"&lt;="&amp;admin1listsize),COUNTIF(admin1listsize,"&lt;="&amp;admin1listsize)+SUM(ISNUMBER(admin1listsize))),ROWS(D$3:D1141)+SUM(ISBLANK(admin1listsize))),NOT(admin1listsize="")*IF(ISNUMBER(admin1listsize),COUNTIF(admin1listsize,"&lt;="&amp;admin1listsize),COUNTIF(admin1listsize,"&lt;="&amp;admin1listsize)+SUM(ISNUMBER(admin1listsize))),0)), ""))</f>
        <v/>
      </c>
      <c r="K1141" s="71"/>
    </row>
    <row r="1142" spans="1:11" s="1" customFormat="1" x14ac:dyDescent="0.25">
      <c r="A1142" s="93" t="str">
        <f>IF($I$1&lt;&gt;"y", "", IF(ISBLANK(DATA!D1143),"",IF(ISBLANK(DATA!K1143),"NO DATA",DATA!K1143)))</f>
        <v/>
      </c>
      <c r="B1142" s="93" t="str">
        <f>IF($I$1&lt;&gt;"y", "",IF(ISBLANK(DATA!D1143),"", IF(ISBLANK(DATA!L1143),"NO DATA",DATA!L1143)))</f>
        <v/>
      </c>
      <c r="C1142" s="93" t="str">
        <f t="shared" si="53"/>
        <v/>
      </c>
      <c r="D1142" s="93" t="str">
        <f>IF($I$1&lt;&gt;"y", "", IF(C1143="", "", IFERROR(LOOKUP(2,1/(COUNTIF($D$2:D1141,mergednames)=0),mergednames), "")))</f>
        <v/>
      </c>
      <c r="E1142" s="93" t="str">
        <f t="shared" si="52"/>
        <v/>
      </c>
      <c r="F1142" s="93" t="str">
        <f>IF($I$1&lt;&gt;"y", "", IF(A1143="", "", IFERROR(LOOKUP(2,1/(COUNTIF($F$2:F1141,get_country)=0),get_country), "")))</f>
        <v/>
      </c>
      <c r="G1142" s="93" t="str">
        <f t="shared" si="51"/>
        <v/>
      </c>
      <c r="H1142" s="67" t="str">
        <f t="array" aca="1" ref="H1142" ca="1">IF($I$1&lt;&gt;"y", "", IFERROR(INDEX(countrylistsize,MATCH(SMALL(NOT(countrylistsize="")*IF(ISNUMBER(countrylistsize),COUNTIF(countrylistsize,"&lt;="&amp;countrylistsize),COUNTIF(countrylistsize,"&lt;="&amp;countrylistsize)+SUM(ISNUMBER(countrylistsize))),ROWS(F$3:F1142)+SUM(ISBLANK(countrylistsize))),NOT(countrylistsize="")*IF(ISNUMBER(countrylistsize),COUNTIF(countrylistsize,"&lt;="&amp;countrylistsize),COUNTIF(countrylistsize,"&lt;="&amp;countrylistsize)+SUM(ISNUMBER(countrylistsize))),0)), ""))</f>
        <v/>
      </c>
      <c r="I1142" s="70"/>
      <c r="J1142" s="67" t="str">
        <f t="array" aca="1" ref="J1142" ca="1">IF($I$1&lt;&gt;"y", "", IFERROR(INDEX(admin1listsize,MATCH(SMALL(NOT(admin1listsize="")*IF(ISNUMBER(admin1listsize),COUNTIF(admin1listsize,"&lt;="&amp;admin1listsize),COUNTIF(admin1listsize,"&lt;="&amp;admin1listsize)+SUM(ISNUMBER(admin1listsize))),ROWS(D$3:D1142)+SUM(ISBLANK(admin1listsize))),NOT(admin1listsize="")*IF(ISNUMBER(admin1listsize),COUNTIF(admin1listsize,"&lt;="&amp;admin1listsize),COUNTIF(admin1listsize,"&lt;="&amp;admin1listsize)+SUM(ISNUMBER(admin1listsize))),0)), ""))</f>
        <v/>
      </c>
      <c r="K1142" s="71"/>
    </row>
    <row r="1143" spans="1:11" s="1" customFormat="1" x14ac:dyDescent="0.25">
      <c r="A1143" s="93" t="str">
        <f>IF($I$1&lt;&gt;"y", "", IF(ISBLANK(DATA!D1144),"",IF(ISBLANK(DATA!K1144),"NO DATA",DATA!K1144)))</f>
        <v/>
      </c>
      <c r="B1143" s="93" t="str">
        <f>IF($I$1&lt;&gt;"y", "",IF(ISBLANK(DATA!D1144),"", IF(ISBLANK(DATA!L1144),"NO DATA",DATA!L1144)))</f>
        <v/>
      </c>
      <c r="C1143" s="93" t="str">
        <f t="shared" si="53"/>
        <v/>
      </c>
      <c r="D1143" s="93" t="str">
        <f>IF($I$1&lt;&gt;"y", "", IF(C1144="", "", IFERROR(LOOKUP(2,1/(COUNTIF($D$2:D1142,mergednames)=0),mergednames), "")))</f>
        <v/>
      </c>
      <c r="E1143" s="93" t="str">
        <f t="shared" si="52"/>
        <v/>
      </c>
      <c r="F1143" s="93" t="str">
        <f>IF($I$1&lt;&gt;"y", "", IF(A1144="", "", IFERROR(LOOKUP(2,1/(COUNTIF($F$2:F1142,get_country)=0),get_country), "")))</f>
        <v/>
      </c>
      <c r="G1143" s="93" t="str">
        <f t="shared" si="51"/>
        <v/>
      </c>
      <c r="H1143" s="67" t="str">
        <f t="array" aca="1" ref="H1143" ca="1">IF($I$1&lt;&gt;"y", "", IFERROR(INDEX(countrylistsize,MATCH(SMALL(NOT(countrylistsize="")*IF(ISNUMBER(countrylistsize),COUNTIF(countrylistsize,"&lt;="&amp;countrylistsize),COUNTIF(countrylistsize,"&lt;="&amp;countrylistsize)+SUM(ISNUMBER(countrylistsize))),ROWS(F$3:F1143)+SUM(ISBLANK(countrylistsize))),NOT(countrylistsize="")*IF(ISNUMBER(countrylistsize),COUNTIF(countrylistsize,"&lt;="&amp;countrylistsize),COUNTIF(countrylistsize,"&lt;="&amp;countrylistsize)+SUM(ISNUMBER(countrylistsize))),0)), ""))</f>
        <v/>
      </c>
      <c r="I1143" s="70"/>
      <c r="J1143" s="67" t="str">
        <f t="array" aca="1" ref="J1143" ca="1">IF($I$1&lt;&gt;"y", "", IFERROR(INDEX(admin1listsize,MATCH(SMALL(NOT(admin1listsize="")*IF(ISNUMBER(admin1listsize),COUNTIF(admin1listsize,"&lt;="&amp;admin1listsize),COUNTIF(admin1listsize,"&lt;="&amp;admin1listsize)+SUM(ISNUMBER(admin1listsize))),ROWS(D$3:D1143)+SUM(ISBLANK(admin1listsize))),NOT(admin1listsize="")*IF(ISNUMBER(admin1listsize),COUNTIF(admin1listsize,"&lt;="&amp;admin1listsize),COUNTIF(admin1listsize,"&lt;="&amp;admin1listsize)+SUM(ISNUMBER(admin1listsize))),0)), ""))</f>
        <v/>
      </c>
      <c r="K1143" s="71"/>
    </row>
    <row r="1144" spans="1:11" s="1" customFormat="1" x14ac:dyDescent="0.25">
      <c r="A1144" s="93" t="str">
        <f>IF($I$1&lt;&gt;"y", "", IF(ISBLANK(DATA!D1145),"",IF(ISBLANK(DATA!K1145),"NO DATA",DATA!K1145)))</f>
        <v/>
      </c>
      <c r="B1144" s="93" t="str">
        <f>IF($I$1&lt;&gt;"y", "",IF(ISBLANK(DATA!D1145),"", IF(ISBLANK(DATA!L1145),"NO DATA",DATA!L1145)))</f>
        <v/>
      </c>
      <c r="C1144" s="93" t="str">
        <f t="shared" si="53"/>
        <v/>
      </c>
      <c r="D1144" s="93" t="str">
        <f>IF($I$1&lt;&gt;"y", "", IF(C1145="", "", IFERROR(LOOKUP(2,1/(COUNTIF($D$2:D1143,mergednames)=0),mergednames), "")))</f>
        <v/>
      </c>
      <c r="E1144" s="93" t="str">
        <f t="shared" si="52"/>
        <v/>
      </c>
      <c r="F1144" s="93" t="str">
        <f>IF($I$1&lt;&gt;"y", "", IF(A1145="", "", IFERROR(LOOKUP(2,1/(COUNTIF($F$2:F1143,get_country)=0),get_country), "")))</f>
        <v/>
      </c>
      <c r="G1144" s="93" t="str">
        <f t="shared" si="51"/>
        <v/>
      </c>
      <c r="H1144" s="67" t="str">
        <f t="array" aca="1" ref="H1144" ca="1">IF($I$1&lt;&gt;"y", "", IFERROR(INDEX(countrylistsize,MATCH(SMALL(NOT(countrylistsize="")*IF(ISNUMBER(countrylistsize),COUNTIF(countrylistsize,"&lt;="&amp;countrylistsize),COUNTIF(countrylistsize,"&lt;="&amp;countrylistsize)+SUM(ISNUMBER(countrylistsize))),ROWS(F$3:F1144)+SUM(ISBLANK(countrylistsize))),NOT(countrylistsize="")*IF(ISNUMBER(countrylistsize),COUNTIF(countrylistsize,"&lt;="&amp;countrylistsize),COUNTIF(countrylistsize,"&lt;="&amp;countrylistsize)+SUM(ISNUMBER(countrylistsize))),0)), ""))</f>
        <v/>
      </c>
      <c r="I1144" s="70"/>
      <c r="J1144" s="67" t="str">
        <f t="array" aca="1" ref="J1144" ca="1">IF($I$1&lt;&gt;"y", "", IFERROR(INDEX(admin1listsize,MATCH(SMALL(NOT(admin1listsize="")*IF(ISNUMBER(admin1listsize),COUNTIF(admin1listsize,"&lt;="&amp;admin1listsize),COUNTIF(admin1listsize,"&lt;="&amp;admin1listsize)+SUM(ISNUMBER(admin1listsize))),ROWS(D$3:D1144)+SUM(ISBLANK(admin1listsize))),NOT(admin1listsize="")*IF(ISNUMBER(admin1listsize),COUNTIF(admin1listsize,"&lt;="&amp;admin1listsize),COUNTIF(admin1listsize,"&lt;="&amp;admin1listsize)+SUM(ISNUMBER(admin1listsize))),0)), ""))</f>
        <v/>
      </c>
      <c r="K1144" s="71"/>
    </row>
    <row r="1145" spans="1:11" s="1" customFormat="1" x14ac:dyDescent="0.25">
      <c r="A1145" s="93" t="str">
        <f>IF($I$1&lt;&gt;"y", "", IF(ISBLANK(DATA!D1146),"",IF(ISBLANK(DATA!K1146),"NO DATA",DATA!K1146)))</f>
        <v/>
      </c>
      <c r="B1145" s="93" t="str">
        <f>IF($I$1&lt;&gt;"y", "",IF(ISBLANK(DATA!D1146),"", IF(ISBLANK(DATA!L1146),"NO DATA",DATA!L1146)))</f>
        <v/>
      </c>
      <c r="C1145" s="93" t="str">
        <f t="shared" si="53"/>
        <v/>
      </c>
      <c r="D1145" s="93" t="str">
        <f>IF($I$1&lt;&gt;"y", "", IF(C1146="", "", IFERROR(LOOKUP(2,1/(COUNTIF($D$2:D1144,mergednames)=0),mergednames), "")))</f>
        <v/>
      </c>
      <c r="E1145" s="93" t="str">
        <f t="shared" si="52"/>
        <v/>
      </c>
      <c r="F1145" s="93" t="str">
        <f>IF($I$1&lt;&gt;"y", "", IF(A1146="", "", IFERROR(LOOKUP(2,1/(COUNTIF($F$2:F1144,get_country)=0),get_country), "")))</f>
        <v/>
      </c>
      <c r="G1145" s="93" t="str">
        <f t="shared" si="51"/>
        <v/>
      </c>
      <c r="H1145" s="67" t="str">
        <f t="array" aca="1" ref="H1145" ca="1">IF($I$1&lt;&gt;"y", "", IFERROR(INDEX(countrylistsize,MATCH(SMALL(NOT(countrylistsize="")*IF(ISNUMBER(countrylistsize),COUNTIF(countrylistsize,"&lt;="&amp;countrylistsize),COUNTIF(countrylistsize,"&lt;="&amp;countrylistsize)+SUM(ISNUMBER(countrylistsize))),ROWS(F$3:F1145)+SUM(ISBLANK(countrylistsize))),NOT(countrylistsize="")*IF(ISNUMBER(countrylistsize),COUNTIF(countrylistsize,"&lt;="&amp;countrylistsize),COUNTIF(countrylistsize,"&lt;="&amp;countrylistsize)+SUM(ISNUMBER(countrylistsize))),0)), ""))</f>
        <v/>
      </c>
      <c r="I1145" s="70"/>
      <c r="J1145" s="67" t="str">
        <f t="array" aca="1" ref="J1145" ca="1">IF($I$1&lt;&gt;"y", "", IFERROR(INDEX(admin1listsize,MATCH(SMALL(NOT(admin1listsize="")*IF(ISNUMBER(admin1listsize),COUNTIF(admin1listsize,"&lt;="&amp;admin1listsize),COUNTIF(admin1listsize,"&lt;="&amp;admin1listsize)+SUM(ISNUMBER(admin1listsize))),ROWS(D$3:D1145)+SUM(ISBLANK(admin1listsize))),NOT(admin1listsize="")*IF(ISNUMBER(admin1listsize),COUNTIF(admin1listsize,"&lt;="&amp;admin1listsize),COUNTIF(admin1listsize,"&lt;="&amp;admin1listsize)+SUM(ISNUMBER(admin1listsize))),0)), ""))</f>
        <v/>
      </c>
      <c r="K1145" s="71"/>
    </row>
    <row r="1146" spans="1:11" s="1" customFormat="1" x14ac:dyDescent="0.25">
      <c r="A1146" s="93" t="str">
        <f>IF($I$1&lt;&gt;"y", "", IF(ISBLANK(DATA!D1147),"",IF(ISBLANK(DATA!K1147),"NO DATA",DATA!K1147)))</f>
        <v/>
      </c>
      <c r="B1146" s="93" t="str">
        <f>IF($I$1&lt;&gt;"y", "",IF(ISBLANK(DATA!D1147),"", IF(ISBLANK(DATA!L1147),"NO DATA",DATA!L1147)))</f>
        <v/>
      </c>
      <c r="C1146" s="93" t="str">
        <f t="shared" si="53"/>
        <v/>
      </c>
      <c r="D1146" s="93" t="str">
        <f>IF($I$1&lt;&gt;"y", "", IF(C1147="", "", IFERROR(LOOKUP(2,1/(COUNTIF($D$2:D1145,mergednames)=0),mergednames), "")))</f>
        <v/>
      </c>
      <c r="E1146" s="93" t="str">
        <f t="shared" si="52"/>
        <v/>
      </c>
      <c r="F1146" s="93" t="str">
        <f>IF($I$1&lt;&gt;"y", "", IF(A1147="", "", IFERROR(LOOKUP(2,1/(COUNTIF($F$2:F1145,get_country)=0),get_country), "")))</f>
        <v/>
      </c>
      <c r="G1146" s="93" t="str">
        <f t="shared" si="51"/>
        <v/>
      </c>
      <c r="H1146" s="67" t="str">
        <f t="array" aca="1" ref="H1146" ca="1">IF($I$1&lt;&gt;"y", "", IFERROR(INDEX(countrylistsize,MATCH(SMALL(NOT(countrylistsize="")*IF(ISNUMBER(countrylistsize),COUNTIF(countrylistsize,"&lt;="&amp;countrylistsize),COUNTIF(countrylistsize,"&lt;="&amp;countrylistsize)+SUM(ISNUMBER(countrylistsize))),ROWS(F$3:F1146)+SUM(ISBLANK(countrylistsize))),NOT(countrylistsize="")*IF(ISNUMBER(countrylistsize),COUNTIF(countrylistsize,"&lt;="&amp;countrylistsize),COUNTIF(countrylistsize,"&lt;="&amp;countrylistsize)+SUM(ISNUMBER(countrylistsize))),0)), ""))</f>
        <v/>
      </c>
      <c r="I1146" s="70"/>
      <c r="J1146" s="67" t="str">
        <f t="array" aca="1" ref="J1146" ca="1">IF($I$1&lt;&gt;"y", "", IFERROR(INDEX(admin1listsize,MATCH(SMALL(NOT(admin1listsize="")*IF(ISNUMBER(admin1listsize),COUNTIF(admin1listsize,"&lt;="&amp;admin1listsize),COUNTIF(admin1listsize,"&lt;="&amp;admin1listsize)+SUM(ISNUMBER(admin1listsize))),ROWS(D$3:D1146)+SUM(ISBLANK(admin1listsize))),NOT(admin1listsize="")*IF(ISNUMBER(admin1listsize),COUNTIF(admin1listsize,"&lt;="&amp;admin1listsize),COUNTIF(admin1listsize,"&lt;="&amp;admin1listsize)+SUM(ISNUMBER(admin1listsize))),0)), ""))</f>
        <v/>
      </c>
      <c r="K1146" s="71"/>
    </row>
    <row r="1147" spans="1:11" s="1" customFormat="1" x14ac:dyDescent="0.25">
      <c r="A1147" s="93" t="str">
        <f>IF($I$1&lt;&gt;"y", "", IF(ISBLANK(DATA!D1148),"",IF(ISBLANK(DATA!K1148),"NO DATA",DATA!K1148)))</f>
        <v/>
      </c>
      <c r="B1147" s="93" t="str">
        <f>IF($I$1&lt;&gt;"y", "",IF(ISBLANK(DATA!D1148),"", IF(ISBLANK(DATA!L1148),"NO DATA",DATA!L1148)))</f>
        <v/>
      </c>
      <c r="C1147" s="93" t="str">
        <f t="shared" si="53"/>
        <v/>
      </c>
      <c r="D1147" s="93" t="str">
        <f>IF($I$1&lt;&gt;"y", "", IF(C1148="", "", IFERROR(LOOKUP(2,1/(COUNTIF($D$2:D1146,mergednames)=0),mergednames), "")))</f>
        <v/>
      </c>
      <c r="E1147" s="93" t="str">
        <f t="shared" si="52"/>
        <v/>
      </c>
      <c r="F1147" s="93" t="str">
        <f>IF($I$1&lt;&gt;"y", "", IF(A1148="", "", IFERROR(LOOKUP(2,1/(COUNTIF($F$2:F1146,get_country)=0),get_country), "")))</f>
        <v/>
      </c>
      <c r="G1147" s="93" t="str">
        <f t="shared" si="51"/>
        <v/>
      </c>
      <c r="H1147" s="67" t="str">
        <f t="array" aca="1" ref="H1147" ca="1">IF($I$1&lt;&gt;"y", "", IFERROR(INDEX(countrylistsize,MATCH(SMALL(NOT(countrylistsize="")*IF(ISNUMBER(countrylistsize),COUNTIF(countrylistsize,"&lt;="&amp;countrylistsize),COUNTIF(countrylistsize,"&lt;="&amp;countrylistsize)+SUM(ISNUMBER(countrylistsize))),ROWS(F$3:F1147)+SUM(ISBLANK(countrylistsize))),NOT(countrylistsize="")*IF(ISNUMBER(countrylistsize),COUNTIF(countrylistsize,"&lt;="&amp;countrylistsize),COUNTIF(countrylistsize,"&lt;="&amp;countrylistsize)+SUM(ISNUMBER(countrylistsize))),0)), ""))</f>
        <v/>
      </c>
      <c r="I1147" s="70"/>
      <c r="J1147" s="67" t="str">
        <f t="array" aca="1" ref="J1147" ca="1">IF($I$1&lt;&gt;"y", "", IFERROR(INDEX(admin1listsize,MATCH(SMALL(NOT(admin1listsize="")*IF(ISNUMBER(admin1listsize),COUNTIF(admin1listsize,"&lt;="&amp;admin1listsize),COUNTIF(admin1listsize,"&lt;="&amp;admin1listsize)+SUM(ISNUMBER(admin1listsize))),ROWS(D$3:D1147)+SUM(ISBLANK(admin1listsize))),NOT(admin1listsize="")*IF(ISNUMBER(admin1listsize),COUNTIF(admin1listsize,"&lt;="&amp;admin1listsize),COUNTIF(admin1listsize,"&lt;="&amp;admin1listsize)+SUM(ISNUMBER(admin1listsize))),0)), ""))</f>
        <v/>
      </c>
      <c r="K1147" s="71"/>
    </row>
    <row r="1148" spans="1:11" s="1" customFormat="1" x14ac:dyDescent="0.25">
      <c r="A1148" s="93" t="str">
        <f>IF($I$1&lt;&gt;"y", "", IF(ISBLANK(DATA!D1149),"",IF(ISBLANK(DATA!K1149),"NO DATA",DATA!K1149)))</f>
        <v/>
      </c>
      <c r="B1148" s="93" t="str">
        <f>IF($I$1&lt;&gt;"y", "",IF(ISBLANK(DATA!D1149),"", IF(ISBLANK(DATA!L1149),"NO DATA",DATA!L1149)))</f>
        <v/>
      </c>
      <c r="C1148" s="93" t="str">
        <f t="shared" si="53"/>
        <v/>
      </c>
      <c r="D1148" s="93" t="str">
        <f>IF($I$1&lt;&gt;"y", "", IF(C1149="", "", IFERROR(LOOKUP(2,1/(COUNTIF($D$2:D1147,mergednames)=0),mergednames), "")))</f>
        <v/>
      </c>
      <c r="E1148" s="93" t="str">
        <f t="shared" si="52"/>
        <v/>
      </c>
      <c r="F1148" s="93" t="str">
        <f>IF($I$1&lt;&gt;"y", "", IF(A1149="", "", IFERROR(LOOKUP(2,1/(COUNTIF($F$2:F1147,get_country)=0),get_country), "")))</f>
        <v/>
      </c>
      <c r="G1148" s="93" t="str">
        <f t="shared" si="51"/>
        <v/>
      </c>
      <c r="H1148" s="67" t="str">
        <f t="array" aca="1" ref="H1148" ca="1">IF($I$1&lt;&gt;"y", "", IFERROR(INDEX(countrylistsize,MATCH(SMALL(NOT(countrylistsize="")*IF(ISNUMBER(countrylistsize),COUNTIF(countrylistsize,"&lt;="&amp;countrylistsize),COUNTIF(countrylistsize,"&lt;="&amp;countrylistsize)+SUM(ISNUMBER(countrylistsize))),ROWS(F$3:F1148)+SUM(ISBLANK(countrylistsize))),NOT(countrylistsize="")*IF(ISNUMBER(countrylistsize),COUNTIF(countrylistsize,"&lt;="&amp;countrylistsize),COUNTIF(countrylistsize,"&lt;="&amp;countrylistsize)+SUM(ISNUMBER(countrylistsize))),0)), ""))</f>
        <v/>
      </c>
      <c r="I1148" s="70"/>
      <c r="J1148" s="67" t="str">
        <f t="array" aca="1" ref="J1148" ca="1">IF($I$1&lt;&gt;"y", "", IFERROR(INDEX(admin1listsize,MATCH(SMALL(NOT(admin1listsize="")*IF(ISNUMBER(admin1listsize),COUNTIF(admin1listsize,"&lt;="&amp;admin1listsize),COUNTIF(admin1listsize,"&lt;="&amp;admin1listsize)+SUM(ISNUMBER(admin1listsize))),ROWS(D$3:D1148)+SUM(ISBLANK(admin1listsize))),NOT(admin1listsize="")*IF(ISNUMBER(admin1listsize),COUNTIF(admin1listsize,"&lt;="&amp;admin1listsize),COUNTIF(admin1listsize,"&lt;="&amp;admin1listsize)+SUM(ISNUMBER(admin1listsize))),0)), ""))</f>
        <v/>
      </c>
      <c r="K1148" s="71"/>
    </row>
    <row r="1149" spans="1:11" s="1" customFormat="1" x14ac:dyDescent="0.25">
      <c r="A1149" s="93" t="str">
        <f>IF($I$1&lt;&gt;"y", "", IF(ISBLANK(DATA!D1150),"",IF(ISBLANK(DATA!K1150),"NO DATA",DATA!K1150)))</f>
        <v/>
      </c>
      <c r="B1149" s="93" t="str">
        <f>IF($I$1&lt;&gt;"y", "",IF(ISBLANK(DATA!D1150),"", IF(ISBLANK(DATA!L1150),"NO DATA",DATA!L1150)))</f>
        <v/>
      </c>
      <c r="C1149" s="93" t="str">
        <f t="shared" si="53"/>
        <v/>
      </c>
      <c r="D1149" s="93" t="str">
        <f>IF($I$1&lt;&gt;"y", "", IF(C1150="", "", IFERROR(LOOKUP(2,1/(COUNTIF($D$2:D1148,mergednames)=0),mergednames), "")))</f>
        <v/>
      </c>
      <c r="E1149" s="93" t="str">
        <f t="shared" si="52"/>
        <v/>
      </c>
      <c r="F1149" s="93" t="str">
        <f>IF($I$1&lt;&gt;"y", "", IF(A1150="", "", IFERROR(LOOKUP(2,1/(COUNTIF($F$2:F1148,get_country)=0),get_country), "")))</f>
        <v/>
      </c>
      <c r="G1149" s="93" t="str">
        <f t="shared" si="51"/>
        <v/>
      </c>
      <c r="H1149" s="67" t="str">
        <f t="array" aca="1" ref="H1149" ca="1">IF($I$1&lt;&gt;"y", "", IFERROR(INDEX(countrylistsize,MATCH(SMALL(NOT(countrylistsize="")*IF(ISNUMBER(countrylistsize),COUNTIF(countrylistsize,"&lt;="&amp;countrylistsize),COUNTIF(countrylistsize,"&lt;="&amp;countrylistsize)+SUM(ISNUMBER(countrylistsize))),ROWS(F$3:F1149)+SUM(ISBLANK(countrylistsize))),NOT(countrylistsize="")*IF(ISNUMBER(countrylistsize),COUNTIF(countrylistsize,"&lt;="&amp;countrylistsize),COUNTIF(countrylistsize,"&lt;="&amp;countrylistsize)+SUM(ISNUMBER(countrylistsize))),0)), ""))</f>
        <v/>
      </c>
      <c r="I1149" s="70"/>
      <c r="J1149" s="67" t="str">
        <f t="array" aca="1" ref="J1149" ca="1">IF($I$1&lt;&gt;"y", "", IFERROR(INDEX(admin1listsize,MATCH(SMALL(NOT(admin1listsize="")*IF(ISNUMBER(admin1listsize),COUNTIF(admin1listsize,"&lt;="&amp;admin1listsize),COUNTIF(admin1listsize,"&lt;="&amp;admin1listsize)+SUM(ISNUMBER(admin1listsize))),ROWS(D$3:D1149)+SUM(ISBLANK(admin1listsize))),NOT(admin1listsize="")*IF(ISNUMBER(admin1listsize),COUNTIF(admin1listsize,"&lt;="&amp;admin1listsize),COUNTIF(admin1listsize,"&lt;="&amp;admin1listsize)+SUM(ISNUMBER(admin1listsize))),0)), ""))</f>
        <v/>
      </c>
      <c r="K1149" s="71"/>
    </row>
    <row r="1150" spans="1:11" s="1" customFormat="1" x14ac:dyDescent="0.25">
      <c r="A1150" s="93" t="str">
        <f>IF($I$1&lt;&gt;"y", "", IF(ISBLANK(DATA!D1151),"",IF(ISBLANK(DATA!K1151),"NO DATA",DATA!K1151)))</f>
        <v/>
      </c>
      <c r="B1150" s="93" t="str">
        <f>IF($I$1&lt;&gt;"y", "",IF(ISBLANK(DATA!D1151),"", IF(ISBLANK(DATA!L1151),"NO DATA",DATA!L1151)))</f>
        <v/>
      </c>
      <c r="C1150" s="93" t="str">
        <f t="shared" si="53"/>
        <v/>
      </c>
      <c r="D1150" s="93" t="str">
        <f>IF($I$1&lt;&gt;"y", "", IF(C1151="", "", IFERROR(LOOKUP(2,1/(COUNTIF($D$2:D1149,mergednames)=0),mergednames), "")))</f>
        <v/>
      </c>
      <c r="E1150" s="93" t="str">
        <f t="shared" si="52"/>
        <v/>
      </c>
      <c r="F1150" s="93" t="str">
        <f>IF($I$1&lt;&gt;"y", "", IF(A1151="", "", IFERROR(LOOKUP(2,1/(COUNTIF($F$2:F1149,get_country)=0),get_country), "")))</f>
        <v/>
      </c>
      <c r="G1150" s="93" t="str">
        <f t="shared" si="51"/>
        <v/>
      </c>
      <c r="H1150" s="67" t="str">
        <f t="array" aca="1" ref="H1150" ca="1">IF($I$1&lt;&gt;"y", "", IFERROR(INDEX(countrylistsize,MATCH(SMALL(NOT(countrylistsize="")*IF(ISNUMBER(countrylistsize),COUNTIF(countrylistsize,"&lt;="&amp;countrylistsize),COUNTIF(countrylistsize,"&lt;="&amp;countrylistsize)+SUM(ISNUMBER(countrylistsize))),ROWS(F$3:F1150)+SUM(ISBLANK(countrylistsize))),NOT(countrylistsize="")*IF(ISNUMBER(countrylistsize),COUNTIF(countrylistsize,"&lt;="&amp;countrylistsize),COUNTIF(countrylistsize,"&lt;="&amp;countrylistsize)+SUM(ISNUMBER(countrylistsize))),0)), ""))</f>
        <v/>
      </c>
      <c r="I1150" s="70"/>
      <c r="J1150" s="67" t="str">
        <f t="array" aca="1" ref="J1150" ca="1">IF($I$1&lt;&gt;"y", "", IFERROR(INDEX(admin1listsize,MATCH(SMALL(NOT(admin1listsize="")*IF(ISNUMBER(admin1listsize),COUNTIF(admin1listsize,"&lt;="&amp;admin1listsize),COUNTIF(admin1listsize,"&lt;="&amp;admin1listsize)+SUM(ISNUMBER(admin1listsize))),ROWS(D$3:D1150)+SUM(ISBLANK(admin1listsize))),NOT(admin1listsize="")*IF(ISNUMBER(admin1listsize),COUNTIF(admin1listsize,"&lt;="&amp;admin1listsize),COUNTIF(admin1listsize,"&lt;="&amp;admin1listsize)+SUM(ISNUMBER(admin1listsize))),0)), ""))</f>
        <v/>
      </c>
      <c r="K1150" s="71"/>
    </row>
    <row r="1151" spans="1:11" s="1" customFormat="1" x14ac:dyDescent="0.25">
      <c r="A1151" s="93" t="str">
        <f>IF($I$1&lt;&gt;"y", "", IF(ISBLANK(DATA!D1152),"",IF(ISBLANK(DATA!K1152),"NO DATA",DATA!K1152)))</f>
        <v/>
      </c>
      <c r="B1151" s="93" t="str">
        <f>IF($I$1&lt;&gt;"y", "",IF(ISBLANK(DATA!D1152),"", IF(ISBLANK(DATA!L1152),"NO DATA",DATA!L1152)))</f>
        <v/>
      </c>
      <c r="C1151" s="93" t="str">
        <f t="shared" si="53"/>
        <v/>
      </c>
      <c r="D1151" s="93" t="str">
        <f>IF($I$1&lt;&gt;"y", "", IF(C1152="", "", IFERROR(LOOKUP(2,1/(COUNTIF($D$2:D1150,mergednames)=0),mergednames), "")))</f>
        <v/>
      </c>
      <c r="E1151" s="93" t="str">
        <f t="shared" si="52"/>
        <v/>
      </c>
      <c r="F1151" s="93" t="str">
        <f>IF($I$1&lt;&gt;"y", "", IF(A1152="", "", IFERROR(LOOKUP(2,1/(COUNTIF($F$2:F1150,get_country)=0),get_country), "")))</f>
        <v/>
      </c>
      <c r="G1151" s="93" t="str">
        <f t="shared" si="51"/>
        <v/>
      </c>
      <c r="H1151" s="67" t="str">
        <f t="array" aca="1" ref="H1151" ca="1">IF($I$1&lt;&gt;"y", "", IFERROR(INDEX(countrylistsize,MATCH(SMALL(NOT(countrylistsize="")*IF(ISNUMBER(countrylistsize),COUNTIF(countrylistsize,"&lt;="&amp;countrylistsize),COUNTIF(countrylistsize,"&lt;="&amp;countrylistsize)+SUM(ISNUMBER(countrylistsize))),ROWS(F$3:F1151)+SUM(ISBLANK(countrylistsize))),NOT(countrylistsize="")*IF(ISNUMBER(countrylistsize),COUNTIF(countrylistsize,"&lt;="&amp;countrylistsize),COUNTIF(countrylistsize,"&lt;="&amp;countrylistsize)+SUM(ISNUMBER(countrylistsize))),0)), ""))</f>
        <v/>
      </c>
      <c r="I1151" s="70"/>
      <c r="J1151" s="67" t="str">
        <f t="array" aca="1" ref="J1151" ca="1">IF($I$1&lt;&gt;"y", "", IFERROR(INDEX(admin1listsize,MATCH(SMALL(NOT(admin1listsize="")*IF(ISNUMBER(admin1listsize),COUNTIF(admin1listsize,"&lt;="&amp;admin1listsize),COUNTIF(admin1listsize,"&lt;="&amp;admin1listsize)+SUM(ISNUMBER(admin1listsize))),ROWS(D$3:D1151)+SUM(ISBLANK(admin1listsize))),NOT(admin1listsize="")*IF(ISNUMBER(admin1listsize),COUNTIF(admin1listsize,"&lt;="&amp;admin1listsize),COUNTIF(admin1listsize,"&lt;="&amp;admin1listsize)+SUM(ISNUMBER(admin1listsize))),0)), ""))</f>
        <v/>
      </c>
      <c r="K1151" s="71"/>
    </row>
    <row r="1152" spans="1:11" s="1" customFormat="1" x14ac:dyDescent="0.25">
      <c r="A1152" s="93" t="str">
        <f>IF($I$1&lt;&gt;"y", "", IF(ISBLANK(DATA!D1153),"",IF(ISBLANK(DATA!K1153),"NO DATA",DATA!K1153)))</f>
        <v/>
      </c>
      <c r="B1152" s="93" t="str">
        <f>IF($I$1&lt;&gt;"y", "",IF(ISBLANK(DATA!D1153),"", IF(ISBLANK(DATA!L1153),"NO DATA",DATA!L1153)))</f>
        <v/>
      </c>
      <c r="C1152" s="93" t="str">
        <f t="shared" si="53"/>
        <v/>
      </c>
      <c r="D1152" s="93" t="str">
        <f>IF($I$1&lt;&gt;"y", "", IF(C1153="", "", IFERROR(LOOKUP(2,1/(COUNTIF($D$2:D1151,mergednames)=0),mergednames), "")))</f>
        <v/>
      </c>
      <c r="E1152" s="93" t="str">
        <f t="shared" si="52"/>
        <v/>
      </c>
      <c r="F1152" s="93" t="str">
        <f>IF($I$1&lt;&gt;"y", "", IF(A1153="", "", IFERROR(LOOKUP(2,1/(COUNTIF($F$2:F1151,get_country)=0),get_country), "")))</f>
        <v/>
      </c>
      <c r="G1152" s="93" t="str">
        <f t="shared" si="51"/>
        <v/>
      </c>
      <c r="H1152" s="67" t="str">
        <f t="array" aca="1" ref="H1152" ca="1">IF($I$1&lt;&gt;"y", "", IFERROR(INDEX(countrylistsize,MATCH(SMALL(NOT(countrylistsize="")*IF(ISNUMBER(countrylistsize),COUNTIF(countrylistsize,"&lt;="&amp;countrylistsize),COUNTIF(countrylistsize,"&lt;="&amp;countrylistsize)+SUM(ISNUMBER(countrylistsize))),ROWS(F$3:F1152)+SUM(ISBLANK(countrylistsize))),NOT(countrylistsize="")*IF(ISNUMBER(countrylistsize),COUNTIF(countrylistsize,"&lt;="&amp;countrylistsize),COUNTIF(countrylistsize,"&lt;="&amp;countrylistsize)+SUM(ISNUMBER(countrylistsize))),0)), ""))</f>
        <v/>
      </c>
      <c r="I1152" s="70"/>
      <c r="J1152" s="67" t="str">
        <f t="array" aca="1" ref="J1152" ca="1">IF($I$1&lt;&gt;"y", "", IFERROR(INDEX(admin1listsize,MATCH(SMALL(NOT(admin1listsize="")*IF(ISNUMBER(admin1listsize),COUNTIF(admin1listsize,"&lt;="&amp;admin1listsize),COUNTIF(admin1listsize,"&lt;="&amp;admin1listsize)+SUM(ISNUMBER(admin1listsize))),ROWS(D$3:D1152)+SUM(ISBLANK(admin1listsize))),NOT(admin1listsize="")*IF(ISNUMBER(admin1listsize),COUNTIF(admin1listsize,"&lt;="&amp;admin1listsize),COUNTIF(admin1listsize,"&lt;="&amp;admin1listsize)+SUM(ISNUMBER(admin1listsize))),0)), ""))</f>
        <v/>
      </c>
      <c r="K1152" s="71"/>
    </row>
    <row r="1153" spans="1:11" s="1" customFormat="1" x14ac:dyDescent="0.25">
      <c r="A1153" s="93" t="str">
        <f>IF($I$1&lt;&gt;"y", "", IF(ISBLANK(DATA!D1154),"",IF(ISBLANK(DATA!K1154),"NO DATA",DATA!K1154)))</f>
        <v/>
      </c>
      <c r="B1153" s="93" t="str">
        <f>IF($I$1&lt;&gt;"y", "",IF(ISBLANK(DATA!D1154),"", IF(ISBLANK(DATA!L1154),"NO DATA",DATA!L1154)))</f>
        <v/>
      </c>
      <c r="C1153" s="93" t="str">
        <f t="shared" si="53"/>
        <v/>
      </c>
      <c r="D1153" s="93" t="str">
        <f>IF($I$1&lt;&gt;"y", "", IF(C1154="", "", IFERROR(LOOKUP(2,1/(COUNTIF($D$2:D1152,mergednames)=0),mergednames), "")))</f>
        <v/>
      </c>
      <c r="E1153" s="93" t="str">
        <f t="shared" si="52"/>
        <v/>
      </c>
      <c r="F1153" s="93" t="str">
        <f>IF($I$1&lt;&gt;"y", "", IF(A1154="", "", IFERROR(LOOKUP(2,1/(COUNTIF($F$2:F1152,get_country)=0),get_country), "")))</f>
        <v/>
      </c>
      <c r="G1153" s="93" t="str">
        <f t="shared" si="51"/>
        <v/>
      </c>
      <c r="H1153" s="67" t="str">
        <f t="array" aca="1" ref="H1153" ca="1">IF($I$1&lt;&gt;"y", "", IFERROR(INDEX(countrylistsize,MATCH(SMALL(NOT(countrylistsize="")*IF(ISNUMBER(countrylistsize),COUNTIF(countrylistsize,"&lt;="&amp;countrylistsize),COUNTIF(countrylistsize,"&lt;="&amp;countrylistsize)+SUM(ISNUMBER(countrylistsize))),ROWS(F$3:F1153)+SUM(ISBLANK(countrylistsize))),NOT(countrylistsize="")*IF(ISNUMBER(countrylistsize),COUNTIF(countrylistsize,"&lt;="&amp;countrylistsize),COUNTIF(countrylistsize,"&lt;="&amp;countrylistsize)+SUM(ISNUMBER(countrylistsize))),0)), ""))</f>
        <v/>
      </c>
      <c r="I1153" s="70"/>
      <c r="J1153" s="67" t="str">
        <f t="array" aca="1" ref="J1153" ca="1">IF($I$1&lt;&gt;"y", "", IFERROR(INDEX(admin1listsize,MATCH(SMALL(NOT(admin1listsize="")*IF(ISNUMBER(admin1listsize),COUNTIF(admin1listsize,"&lt;="&amp;admin1listsize),COUNTIF(admin1listsize,"&lt;="&amp;admin1listsize)+SUM(ISNUMBER(admin1listsize))),ROWS(D$3:D1153)+SUM(ISBLANK(admin1listsize))),NOT(admin1listsize="")*IF(ISNUMBER(admin1listsize),COUNTIF(admin1listsize,"&lt;="&amp;admin1listsize),COUNTIF(admin1listsize,"&lt;="&amp;admin1listsize)+SUM(ISNUMBER(admin1listsize))),0)), ""))</f>
        <v/>
      </c>
      <c r="K1153" s="71"/>
    </row>
    <row r="1154" spans="1:11" s="1" customFormat="1" x14ac:dyDescent="0.25">
      <c r="A1154" s="93" t="str">
        <f>IF($I$1&lt;&gt;"y", "", IF(ISBLANK(DATA!D1155),"",IF(ISBLANK(DATA!K1155),"NO DATA",DATA!K1155)))</f>
        <v/>
      </c>
      <c r="B1154" s="93" t="str">
        <f>IF($I$1&lt;&gt;"y", "",IF(ISBLANK(DATA!D1155),"", IF(ISBLANK(DATA!L1155),"NO DATA",DATA!L1155)))</f>
        <v/>
      </c>
      <c r="C1154" s="93" t="str">
        <f t="shared" si="53"/>
        <v/>
      </c>
      <c r="D1154" s="93" t="str">
        <f>IF($I$1&lt;&gt;"y", "", IF(C1155="", "", IFERROR(LOOKUP(2,1/(COUNTIF($D$2:D1153,mergednames)=0),mergednames), "")))</f>
        <v/>
      </c>
      <c r="E1154" s="93" t="str">
        <f t="shared" si="52"/>
        <v/>
      </c>
      <c r="F1154" s="93" t="str">
        <f>IF($I$1&lt;&gt;"y", "", IF(A1155="", "", IFERROR(LOOKUP(2,1/(COUNTIF($F$2:F1153,get_country)=0),get_country), "")))</f>
        <v/>
      </c>
      <c r="G1154" s="93" t="str">
        <f t="shared" si="51"/>
        <v/>
      </c>
      <c r="H1154" s="67" t="str">
        <f t="array" aca="1" ref="H1154" ca="1">IF($I$1&lt;&gt;"y", "", IFERROR(INDEX(countrylistsize,MATCH(SMALL(NOT(countrylistsize="")*IF(ISNUMBER(countrylistsize),COUNTIF(countrylistsize,"&lt;="&amp;countrylistsize),COUNTIF(countrylistsize,"&lt;="&amp;countrylistsize)+SUM(ISNUMBER(countrylistsize))),ROWS(F$3:F1154)+SUM(ISBLANK(countrylistsize))),NOT(countrylistsize="")*IF(ISNUMBER(countrylistsize),COUNTIF(countrylistsize,"&lt;="&amp;countrylistsize),COUNTIF(countrylistsize,"&lt;="&amp;countrylistsize)+SUM(ISNUMBER(countrylistsize))),0)), ""))</f>
        <v/>
      </c>
      <c r="I1154" s="70"/>
      <c r="J1154" s="67" t="str">
        <f t="array" aca="1" ref="J1154" ca="1">IF($I$1&lt;&gt;"y", "", IFERROR(INDEX(admin1listsize,MATCH(SMALL(NOT(admin1listsize="")*IF(ISNUMBER(admin1listsize),COUNTIF(admin1listsize,"&lt;="&amp;admin1listsize),COUNTIF(admin1listsize,"&lt;="&amp;admin1listsize)+SUM(ISNUMBER(admin1listsize))),ROWS(D$3:D1154)+SUM(ISBLANK(admin1listsize))),NOT(admin1listsize="")*IF(ISNUMBER(admin1listsize),COUNTIF(admin1listsize,"&lt;="&amp;admin1listsize),COUNTIF(admin1listsize,"&lt;="&amp;admin1listsize)+SUM(ISNUMBER(admin1listsize))),0)), ""))</f>
        <v/>
      </c>
      <c r="K1154" s="71"/>
    </row>
    <row r="1155" spans="1:11" s="1" customFormat="1" x14ac:dyDescent="0.25">
      <c r="A1155" s="93" t="str">
        <f>IF($I$1&lt;&gt;"y", "", IF(ISBLANK(DATA!D1156),"",IF(ISBLANK(DATA!K1156),"NO DATA",DATA!K1156)))</f>
        <v/>
      </c>
      <c r="B1155" s="93" t="str">
        <f>IF($I$1&lt;&gt;"y", "",IF(ISBLANK(DATA!D1156),"", IF(ISBLANK(DATA!L1156),"NO DATA",DATA!L1156)))</f>
        <v/>
      </c>
      <c r="C1155" s="93" t="str">
        <f t="shared" si="53"/>
        <v/>
      </c>
      <c r="D1155" s="93" t="str">
        <f>IF($I$1&lt;&gt;"y", "", IF(C1156="", "", IFERROR(LOOKUP(2,1/(COUNTIF($D$2:D1154,mergednames)=0),mergednames), "")))</f>
        <v/>
      </c>
      <c r="E1155" s="93" t="str">
        <f t="shared" si="52"/>
        <v/>
      </c>
      <c r="F1155" s="93" t="str">
        <f>IF($I$1&lt;&gt;"y", "", IF(A1156="", "", IFERROR(LOOKUP(2,1/(COUNTIF($F$2:F1154,get_country)=0),get_country), "")))</f>
        <v/>
      </c>
      <c r="G1155" s="93" t="str">
        <f t="shared" ref="G1155:G1218" si="54">IF($I$1&lt;&gt;"y", "", IF(F1155="", "", G1154+1))</f>
        <v/>
      </c>
      <c r="H1155" s="67" t="str">
        <f t="array" aca="1" ref="H1155" ca="1">IF($I$1&lt;&gt;"y", "", IFERROR(INDEX(countrylistsize,MATCH(SMALL(NOT(countrylistsize="")*IF(ISNUMBER(countrylistsize),COUNTIF(countrylistsize,"&lt;="&amp;countrylistsize),COUNTIF(countrylistsize,"&lt;="&amp;countrylistsize)+SUM(ISNUMBER(countrylistsize))),ROWS(F$3:F1155)+SUM(ISBLANK(countrylistsize))),NOT(countrylistsize="")*IF(ISNUMBER(countrylistsize),COUNTIF(countrylistsize,"&lt;="&amp;countrylistsize),COUNTIF(countrylistsize,"&lt;="&amp;countrylistsize)+SUM(ISNUMBER(countrylistsize))),0)), ""))</f>
        <v/>
      </c>
      <c r="I1155" s="70"/>
      <c r="J1155" s="67" t="str">
        <f t="array" aca="1" ref="J1155" ca="1">IF($I$1&lt;&gt;"y", "", IFERROR(INDEX(admin1listsize,MATCH(SMALL(NOT(admin1listsize="")*IF(ISNUMBER(admin1listsize),COUNTIF(admin1listsize,"&lt;="&amp;admin1listsize),COUNTIF(admin1listsize,"&lt;="&amp;admin1listsize)+SUM(ISNUMBER(admin1listsize))),ROWS(D$3:D1155)+SUM(ISBLANK(admin1listsize))),NOT(admin1listsize="")*IF(ISNUMBER(admin1listsize),COUNTIF(admin1listsize,"&lt;="&amp;admin1listsize),COUNTIF(admin1listsize,"&lt;="&amp;admin1listsize)+SUM(ISNUMBER(admin1listsize))),0)), ""))</f>
        <v/>
      </c>
      <c r="K1155" s="71"/>
    </row>
    <row r="1156" spans="1:11" s="1" customFormat="1" x14ac:dyDescent="0.25">
      <c r="A1156" s="93" t="str">
        <f>IF($I$1&lt;&gt;"y", "", IF(ISBLANK(DATA!D1157),"",IF(ISBLANK(DATA!K1157),"NO DATA",DATA!K1157)))</f>
        <v/>
      </c>
      <c r="B1156" s="93" t="str">
        <f>IF($I$1&lt;&gt;"y", "",IF(ISBLANK(DATA!D1157),"", IF(ISBLANK(DATA!L1157),"NO DATA",DATA!L1157)))</f>
        <v/>
      </c>
      <c r="C1156" s="93" t="str">
        <f t="shared" si="53"/>
        <v/>
      </c>
      <c r="D1156" s="93" t="str">
        <f>IF($I$1&lt;&gt;"y", "", IF(C1157="", "", IFERROR(LOOKUP(2,1/(COUNTIF($D$2:D1155,mergednames)=0),mergednames), "")))</f>
        <v/>
      </c>
      <c r="E1156" s="93" t="str">
        <f t="shared" ref="E1156:E1219" si="55">IF($I$1&lt;&gt;"y", "", IF(D1156="", "", E1155+1))</f>
        <v/>
      </c>
      <c r="F1156" s="93" t="str">
        <f>IF($I$1&lt;&gt;"y", "", IF(A1157="", "", IFERROR(LOOKUP(2,1/(COUNTIF($F$2:F1155,get_country)=0),get_country), "")))</f>
        <v/>
      </c>
      <c r="G1156" s="93" t="str">
        <f t="shared" si="54"/>
        <v/>
      </c>
      <c r="H1156" s="67" t="str">
        <f t="array" aca="1" ref="H1156" ca="1">IF($I$1&lt;&gt;"y", "", IFERROR(INDEX(countrylistsize,MATCH(SMALL(NOT(countrylistsize="")*IF(ISNUMBER(countrylistsize),COUNTIF(countrylistsize,"&lt;="&amp;countrylistsize),COUNTIF(countrylistsize,"&lt;="&amp;countrylistsize)+SUM(ISNUMBER(countrylistsize))),ROWS(F$3:F1156)+SUM(ISBLANK(countrylistsize))),NOT(countrylistsize="")*IF(ISNUMBER(countrylistsize),COUNTIF(countrylistsize,"&lt;="&amp;countrylistsize),COUNTIF(countrylistsize,"&lt;="&amp;countrylistsize)+SUM(ISNUMBER(countrylistsize))),0)), ""))</f>
        <v/>
      </c>
      <c r="I1156" s="70"/>
      <c r="J1156" s="67" t="str">
        <f t="array" aca="1" ref="J1156" ca="1">IF($I$1&lt;&gt;"y", "", IFERROR(INDEX(admin1listsize,MATCH(SMALL(NOT(admin1listsize="")*IF(ISNUMBER(admin1listsize),COUNTIF(admin1listsize,"&lt;="&amp;admin1listsize),COUNTIF(admin1listsize,"&lt;="&amp;admin1listsize)+SUM(ISNUMBER(admin1listsize))),ROWS(D$3:D1156)+SUM(ISBLANK(admin1listsize))),NOT(admin1listsize="")*IF(ISNUMBER(admin1listsize),COUNTIF(admin1listsize,"&lt;="&amp;admin1listsize),COUNTIF(admin1listsize,"&lt;="&amp;admin1listsize)+SUM(ISNUMBER(admin1listsize))),0)), ""))</f>
        <v/>
      </c>
      <c r="K1156" s="71"/>
    </row>
    <row r="1157" spans="1:11" s="1" customFormat="1" x14ac:dyDescent="0.25">
      <c r="A1157" s="93" t="str">
        <f>IF($I$1&lt;&gt;"y", "", IF(ISBLANK(DATA!D1158),"",IF(ISBLANK(DATA!K1158),"NO DATA",DATA!K1158)))</f>
        <v/>
      </c>
      <c r="B1157" s="93" t="str">
        <f>IF($I$1&lt;&gt;"y", "",IF(ISBLANK(DATA!D1158),"", IF(ISBLANK(DATA!L1158),"NO DATA",DATA!L1158)))</f>
        <v/>
      </c>
      <c r="C1157" s="93" t="str">
        <f t="shared" ref="C1157:C1220" si="56">IF($I$1&lt;&gt;"y", "", IF(A1157="", "", A1157&amp;"@"&amp;B1157))</f>
        <v/>
      </c>
      <c r="D1157" s="93" t="str">
        <f>IF($I$1&lt;&gt;"y", "", IF(C1158="", "", IFERROR(LOOKUP(2,1/(COUNTIF($D$2:D1156,mergednames)=0),mergednames), "")))</f>
        <v/>
      </c>
      <c r="E1157" s="93" t="str">
        <f t="shared" si="55"/>
        <v/>
      </c>
      <c r="F1157" s="93" t="str">
        <f>IF($I$1&lt;&gt;"y", "", IF(A1158="", "", IFERROR(LOOKUP(2,1/(COUNTIF($F$2:F1156,get_country)=0),get_country), "")))</f>
        <v/>
      </c>
      <c r="G1157" s="93" t="str">
        <f t="shared" si="54"/>
        <v/>
      </c>
      <c r="H1157" s="67" t="str">
        <f t="array" aca="1" ref="H1157" ca="1">IF($I$1&lt;&gt;"y", "", IFERROR(INDEX(countrylistsize,MATCH(SMALL(NOT(countrylistsize="")*IF(ISNUMBER(countrylistsize),COUNTIF(countrylistsize,"&lt;="&amp;countrylistsize),COUNTIF(countrylistsize,"&lt;="&amp;countrylistsize)+SUM(ISNUMBER(countrylistsize))),ROWS(F$3:F1157)+SUM(ISBLANK(countrylistsize))),NOT(countrylistsize="")*IF(ISNUMBER(countrylistsize),COUNTIF(countrylistsize,"&lt;="&amp;countrylistsize),COUNTIF(countrylistsize,"&lt;="&amp;countrylistsize)+SUM(ISNUMBER(countrylistsize))),0)), ""))</f>
        <v/>
      </c>
      <c r="I1157" s="70"/>
      <c r="J1157" s="67" t="str">
        <f t="array" aca="1" ref="J1157" ca="1">IF($I$1&lt;&gt;"y", "", IFERROR(INDEX(admin1listsize,MATCH(SMALL(NOT(admin1listsize="")*IF(ISNUMBER(admin1listsize),COUNTIF(admin1listsize,"&lt;="&amp;admin1listsize),COUNTIF(admin1listsize,"&lt;="&amp;admin1listsize)+SUM(ISNUMBER(admin1listsize))),ROWS(D$3:D1157)+SUM(ISBLANK(admin1listsize))),NOT(admin1listsize="")*IF(ISNUMBER(admin1listsize),COUNTIF(admin1listsize,"&lt;="&amp;admin1listsize),COUNTIF(admin1listsize,"&lt;="&amp;admin1listsize)+SUM(ISNUMBER(admin1listsize))),0)), ""))</f>
        <v/>
      </c>
      <c r="K1157" s="71"/>
    </row>
    <row r="1158" spans="1:11" s="1" customFormat="1" x14ac:dyDescent="0.25">
      <c r="A1158" s="93" t="str">
        <f>IF($I$1&lt;&gt;"y", "", IF(ISBLANK(DATA!D1159),"",IF(ISBLANK(DATA!K1159),"NO DATA",DATA!K1159)))</f>
        <v/>
      </c>
      <c r="B1158" s="93" t="str">
        <f>IF($I$1&lt;&gt;"y", "",IF(ISBLANK(DATA!D1159),"", IF(ISBLANK(DATA!L1159),"NO DATA",DATA!L1159)))</f>
        <v/>
      </c>
      <c r="C1158" s="93" t="str">
        <f t="shared" si="56"/>
        <v/>
      </c>
      <c r="D1158" s="93" t="str">
        <f>IF($I$1&lt;&gt;"y", "", IF(C1159="", "", IFERROR(LOOKUP(2,1/(COUNTIF($D$2:D1157,mergednames)=0),mergednames), "")))</f>
        <v/>
      </c>
      <c r="E1158" s="93" t="str">
        <f t="shared" si="55"/>
        <v/>
      </c>
      <c r="F1158" s="93" t="str">
        <f>IF($I$1&lt;&gt;"y", "", IF(A1159="", "", IFERROR(LOOKUP(2,1/(COUNTIF($F$2:F1157,get_country)=0),get_country), "")))</f>
        <v/>
      </c>
      <c r="G1158" s="93" t="str">
        <f t="shared" si="54"/>
        <v/>
      </c>
      <c r="H1158" s="67" t="str">
        <f t="array" aca="1" ref="H1158" ca="1">IF($I$1&lt;&gt;"y", "", IFERROR(INDEX(countrylistsize,MATCH(SMALL(NOT(countrylistsize="")*IF(ISNUMBER(countrylistsize),COUNTIF(countrylistsize,"&lt;="&amp;countrylistsize),COUNTIF(countrylistsize,"&lt;="&amp;countrylistsize)+SUM(ISNUMBER(countrylistsize))),ROWS(F$3:F1158)+SUM(ISBLANK(countrylistsize))),NOT(countrylistsize="")*IF(ISNUMBER(countrylistsize),COUNTIF(countrylistsize,"&lt;="&amp;countrylistsize),COUNTIF(countrylistsize,"&lt;="&amp;countrylistsize)+SUM(ISNUMBER(countrylistsize))),0)), ""))</f>
        <v/>
      </c>
      <c r="I1158" s="70"/>
      <c r="J1158" s="67" t="str">
        <f t="array" aca="1" ref="J1158" ca="1">IF($I$1&lt;&gt;"y", "", IFERROR(INDEX(admin1listsize,MATCH(SMALL(NOT(admin1listsize="")*IF(ISNUMBER(admin1listsize),COUNTIF(admin1listsize,"&lt;="&amp;admin1listsize),COUNTIF(admin1listsize,"&lt;="&amp;admin1listsize)+SUM(ISNUMBER(admin1listsize))),ROWS(D$3:D1158)+SUM(ISBLANK(admin1listsize))),NOT(admin1listsize="")*IF(ISNUMBER(admin1listsize),COUNTIF(admin1listsize,"&lt;="&amp;admin1listsize),COUNTIF(admin1listsize,"&lt;="&amp;admin1listsize)+SUM(ISNUMBER(admin1listsize))),0)), ""))</f>
        <v/>
      </c>
      <c r="K1158" s="71"/>
    </row>
    <row r="1159" spans="1:11" s="1" customFormat="1" x14ac:dyDescent="0.25">
      <c r="A1159" s="93" t="str">
        <f>IF($I$1&lt;&gt;"y", "", IF(ISBLANK(DATA!D1160),"",IF(ISBLANK(DATA!K1160),"NO DATA",DATA!K1160)))</f>
        <v/>
      </c>
      <c r="B1159" s="93" t="str">
        <f>IF($I$1&lt;&gt;"y", "",IF(ISBLANK(DATA!D1160),"", IF(ISBLANK(DATA!L1160),"NO DATA",DATA!L1160)))</f>
        <v/>
      </c>
      <c r="C1159" s="93" t="str">
        <f t="shared" si="56"/>
        <v/>
      </c>
      <c r="D1159" s="93" t="str">
        <f>IF($I$1&lt;&gt;"y", "", IF(C1160="", "", IFERROR(LOOKUP(2,1/(COUNTIF($D$2:D1158,mergednames)=0),mergednames), "")))</f>
        <v/>
      </c>
      <c r="E1159" s="93" t="str">
        <f t="shared" si="55"/>
        <v/>
      </c>
      <c r="F1159" s="93" t="str">
        <f>IF($I$1&lt;&gt;"y", "", IF(A1160="", "", IFERROR(LOOKUP(2,1/(COUNTIF($F$2:F1158,get_country)=0),get_country), "")))</f>
        <v/>
      </c>
      <c r="G1159" s="93" t="str">
        <f t="shared" si="54"/>
        <v/>
      </c>
      <c r="H1159" s="67" t="str">
        <f t="array" aca="1" ref="H1159" ca="1">IF($I$1&lt;&gt;"y", "", IFERROR(INDEX(countrylistsize,MATCH(SMALL(NOT(countrylistsize="")*IF(ISNUMBER(countrylistsize),COUNTIF(countrylistsize,"&lt;="&amp;countrylistsize),COUNTIF(countrylistsize,"&lt;="&amp;countrylistsize)+SUM(ISNUMBER(countrylistsize))),ROWS(F$3:F1159)+SUM(ISBLANK(countrylistsize))),NOT(countrylistsize="")*IF(ISNUMBER(countrylistsize),COUNTIF(countrylistsize,"&lt;="&amp;countrylistsize),COUNTIF(countrylistsize,"&lt;="&amp;countrylistsize)+SUM(ISNUMBER(countrylistsize))),0)), ""))</f>
        <v/>
      </c>
      <c r="I1159" s="70"/>
      <c r="J1159" s="67" t="str">
        <f t="array" aca="1" ref="J1159" ca="1">IF($I$1&lt;&gt;"y", "", IFERROR(INDEX(admin1listsize,MATCH(SMALL(NOT(admin1listsize="")*IF(ISNUMBER(admin1listsize),COUNTIF(admin1listsize,"&lt;="&amp;admin1listsize),COUNTIF(admin1listsize,"&lt;="&amp;admin1listsize)+SUM(ISNUMBER(admin1listsize))),ROWS(D$3:D1159)+SUM(ISBLANK(admin1listsize))),NOT(admin1listsize="")*IF(ISNUMBER(admin1listsize),COUNTIF(admin1listsize,"&lt;="&amp;admin1listsize),COUNTIF(admin1listsize,"&lt;="&amp;admin1listsize)+SUM(ISNUMBER(admin1listsize))),0)), ""))</f>
        <v/>
      </c>
      <c r="K1159" s="71"/>
    </row>
    <row r="1160" spans="1:11" s="1" customFormat="1" x14ac:dyDescent="0.25">
      <c r="A1160" s="93" t="str">
        <f>IF($I$1&lt;&gt;"y", "", IF(ISBLANK(DATA!D1161),"",IF(ISBLANK(DATA!K1161),"NO DATA",DATA!K1161)))</f>
        <v/>
      </c>
      <c r="B1160" s="93" t="str">
        <f>IF($I$1&lt;&gt;"y", "",IF(ISBLANK(DATA!D1161),"", IF(ISBLANK(DATA!L1161),"NO DATA",DATA!L1161)))</f>
        <v/>
      </c>
      <c r="C1160" s="93" t="str">
        <f t="shared" si="56"/>
        <v/>
      </c>
      <c r="D1160" s="93" t="str">
        <f>IF($I$1&lt;&gt;"y", "", IF(C1161="", "", IFERROR(LOOKUP(2,1/(COUNTIF($D$2:D1159,mergednames)=0),mergednames), "")))</f>
        <v/>
      </c>
      <c r="E1160" s="93" t="str">
        <f t="shared" si="55"/>
        <v/>
      </c>
      <c r="F1160" s="93" t="str">
        <f>IF($I$1&lt;&gt;"y", "", IF(A1161="", "", IFERROR(LOOKUP(2,1/(COUNTIF($F$2:F1159,get_country)=0),get_country), "")))</f>
        <v/>
      </c>
      <c r="G1160" s="93" t="str">
        <f t="shared" si="54"/>
        <v/>
      </c>
      <c r="H1160" s="67" t="str">
        <f t="array" aca="1" ref="H1160" ca="1">IF($I$1&lt;&gt;"y", "", IFERROR(INDEX(countrylistsize,MATCH(SMALL(NOT(countrylistsize="")*IF(ISNUMBER(countrylistsize),COUNTIF(countrylistsize,"&lt;="&amp;countrylistsize),COUNTIF(countrylistsize,"&lt;="&amp;countrylistsize)+SUM(ISNUMBER(countrylistsize))),ROWS(F$3:F1160)+SUM(ISBLANK(countrylistsize))),NOT(countrylistsize="")*IF(ISNUMBER(countrylistsize),COUNTIF(countrylistsize,"&lt;="&amp;countrylistsize),COUNTIF(countrylistsize,"&lt;="&amp;countrylistsize)+SUM(ISNUMBER(countrylistsize))),0)), ""))</f>
        <v/>
      </c>
      <c r="I1160" s="70"/>
      <c r="J1160" s="67" t="str">
        <f t="array" aca="1" ref="J1160" ca="1">IF($I$1&lt;&gt;"y", "", IFERROR(INDEX(admin1listsize,MATCH(SMALL(NOT(admin1listsize="")*IF(ISNUMBER(admin1listsize),COUNTIF(admin1listsize,"&lt;="&amp;admin1listsize),COUNTIF(admin1listsize,"&lt;="&amp;admin1listsize)+SUM(ISNUMBER(admin1listsize))),ROWS(D$3:D1160)+SUM(ISBLANK(admin1listsize))),NOT(admin1listsize="")*IF(ISNUMBER(admin1listsize),COUNTIF(admin1listsize,"&lt;="&amp;admin1listsize),COUNTIF(admin1listsize,"&lt;="&amp;admin1listsize)+SUM(ISNUMBER(admin1listsize))),0)), ""))</f>
        <v/>
      </c>
      <c r="K1160" s="71"/>
    </row>
    <row r="1161" spans="1:11" s="1" customFormat="1" x14ac:dyDescent="0.25">
      <c r="A1161" s="93" t="str">
        <f>IF($I$1&lt;&gt;"y", "", IF(ISBLANK(DATA!D1162),"",IF(ISBLANK(DATA!K1162),"NO DATA",DATA!K1162)))</f>
        <v/>
      </c>
      <c r="B1161" s="93" t="str">
        <f>IF($I$1&lt;&gt;"y", "",IF(ISBLANK(DATA!D1162),"", IF(ISBLANK(DATA!L1162),"NO DATA",DATA!L1162)))</f>
        <v/>
      </c>
      <c r="C1161" s="93" t="str">
        <f t="shared" si="56"/>
        <v/>
      </c>
      <c r="D1161" s="93" t="str">
        <f>IF($I$1&lt;&gt;"y", "", IF(C1162="", "", IFERROR(LOOKUP(2,1/(COUNTIF($D$2:D1160,mergednames)=0),mergednames), "")))</f>
        <v/>
      </c>
      <c r="E1161" s="93" t="str">
        <f t="shared" si="55"/>
        <v/>
      </c>
      <c r="F1161" s="93" t="str">
        <f>IF($I$1&lt;&gt;"y", "", IF(A1162="", "", IFERROR(LOOKUP(2,1/(COUNTIF($F$2:F1160,get_country)=0),get_country), "")))</f>
        <v/>
      </c>
      <c r="G1161" s="93" t="str">
        <f t="shared" si="54"/>
        <v/>
      </c>
      <c r="H1161" s="67" t="str">
        <f t="array" aca="1" ref="H1161" ca="1">IF($I$1&lt;&gt;"y", "", IFERROR(INDEX(countrylistsize,MATCH(SMALL(NOT(countrylistsize="")*IF(ISNUMBER(countrylistsize),COUNTIF(countrylistsize,"&lt;="&amp;countrylistsize),COUNTIF(countrylistsize,"&lt;="&amp;countrylistsize)+SUM(ISNUMBER(countrylistsize))),ROWS(F$3:F1161)+SUM(ISBLANK(countrylistsize))),NOT(countrylistsize="")*IF(ISNUMBER(countrylistsize),COUNTIF(countrylistsize,"&lt;="&amp;countrylistsize),COUNTIF(countrylistsize,"&lt;="&amp;countrylistsize)+SUM(ISNUMBER(countrylistsize))),0)), ""))</f>
        <v/>
      </c>
      <c r="I1161" s="70"/>
      <c r="J1161" s="67" t="str">
        <f t="array" aca="1" ref="J1161" ca="1">IF($I$1&lt;&gt;"y", "", IFERROR(INDEX(admin1listsize,MATCH(SMALL(NOT(admin1listsize="")*IF(ISNUMBER(admin1listsize),COUNTIF(admin1listsize,"&lt;="&amp;admin1listsize),COUNTIF(admin1listsize,"&lt;="&amp;admin1listsize)+SUM(ISNUMBER(admin1listsize))),ROWS(D$3:D1161)+SUM(ISBLANK(admin1listsize))),NOT(admin1listsize="")*IF(ISNUMBER(admin1listsize),COUNTIF(admin1listsize,"&lt;="&amp;admin1listsize),COUNTIF(admin1listsize,"&lt;="&amp;admin1listsize)+SUM(ISNUMBER(admin1listsize))),0)), ""))</f>
        <v/>
      </c>
      <c r="K1161" s="71"/>
    </row>
    <row r="1162" spans="1:11" s="1" customFormat="1" x14ac:dyDescent="0.25">
      <c r="A1162" s="93" t="str">
        <f>IF($I$1&lt;&gt;"y", "", IF(ISBLANK(DATA!D1163),"",IF(ISBLANK(DATA!K1163),"NO DATA",DATA!K1163)))</f>
        <v/>
      </c>
      <c r="B1162" s="93" t="str">
        <f>IF($I$1&lt;&gt;"y", "",IF(ISBLANK(DATA!D1163),"", IF(ISBLANK(DATA!L1163),"NO DATA",DATA!L1163)))</f>
        <v/>
      </c>
      <c r="C1162" s="93" t="str">
        <f t="shared" si="56"/>
        <v/>
      </c>
      <c r="D1162" s="93" t="str">
        <f>IF($I$1&lt;&gt;"y", "", IF(C1163="", "", IFERROR(LOOKUP(2,1/(COUNTIF($D$2:D1161,mergednames)=0),mergednames), "")))</f>
        <v/>
      </c>
      <c r="E1162" s="93" t="str">
        <f t="shared" si="55"/>
        <v/>
      </c>
      <c r="F1162" s="93" t="str">
        <f>IF($I$1&lt;&gt;"y", "", IF(A1163="", "", IFERROR(LOOKUP(2,1/(COUNTIF($F$2:F1161,get_country)=0),get_country), "")))</f>
        <v/>
      </c>
      <c r="G1162" s="93" t="str">
        <f t="shared" si="54"/>
        <v/>
      </c>
      <c r="H1162" s="67" t="str">
        <f t="array" aca="1" ref="H1162" ca="1">IF($I$1&lt;&gt;"y", "", IFERROR(INDEX(countrylistsize,MATCH(SMALL(NOT(countrylistsize="")*IF(ISNUMBER(countrylistsize),COUNTIF(countrylistsize,"&lt;="&amp;countrylistsize),COUNTIF(countrylistsize,"&lt;="&amp;countrylistsize)+SUM(ISNUMBER(countrylistsize))),ROWS(F$3:F1162)+SUM(ISBLANK(countrylistsize))),NOT(countrylistsize="")*IF(ISNUMBER(countrylistsize),COUNTIF(countrylistsize,"&lt;="&amp;countrylistsize),COUNTIF(countrylistsize,"&lt;="&amp;countrylistsize)+SUM(ISNUMBER(countrylistsize))),0)), ""))</f>
        <v/>
      </c>
      <c r="I1162" s="70"/>
      <c r="J1162" s="67" t="str">
        <f t="array" aca="1" ref="J1162" ca="1">IF($I$1&lt;&gt;"y", "", IFERROR(INDEX(admin1listsize,MATCH(SMALL(NOT(admin1listsize="")*IF(ISNUMBER(admin1listsize),COUNTIF(admin1listsize,"&lt;="&amp;admin1listsize),COUNTIF(admin1listsize,"&lt;="&amp;admin1listsize)+SUM(ISNUMBER(admin1listsize))),ROWS(D$3:D1162)+SUM(ISBLANK(admin1listsize))),NOT(admin1listsize="")*IF(ISNUMBER(admin1listsize),COUNTIF(admin1listsize,"&lt;="&amp;admin1listsize),COUNTIF(admin1listsize,"&lt;="&amp;admin1listsize)+SUM(ISNUMBER(admin1listsize))),0)), ""))</f>
        <v/>
      </c>
      <c r="K1162" s="71"/>
    </row>
    <row r="1163" spans="1:11" s="1" customFormat="1" x14ac:dyDescent="0.25">
      <c r="A1163" s="93" t="str">
        <f>IF($I$1&lt;&gt;"y", "", IF(ISBLANK(DATA!D1164),"",IF(ISBLANK(DATA!K1164),"NO DATA",DATA!K1164)))</f>
        <v/>
      </c>
      <c r="B1163" s="93" t="str">
        <f>IF($I$1&lt;&gt;"y", "",IF(ISBLANK(DATA!D1164),"", IF(ISBLANK(DATA!L1164),"NO DATA",DATA!L1164)))</f>
        <v/>
      </c>
      <c r="C1163" s="93" t="str">
        <f t="shared" si="56"/>
        <v/>
      </c>
      <c r="D1163" s="93" t="str">
        <f>IF($I$1&lt;&gt;"y", "", IF(C1164="", "", IFERROR(LOOKUP(2,1/(COUNTIF($D$2:D1162,mergednames)=0),mergednames), "")))</f>
        <v/>
      </c>
      <c r="E1163" s="93" t="str">
        <f t="shared" si="55"/>
        <v/>
      </c>
      <c r="F1163" s="93" t="str">
        <f>IF($I$1&lt;&gt;"y", "", IF(A1164="", "", IFERROR(LOOKUP(2,1/(COUNTIF($F$2:F1162,get_country)=0),get_country), "")))</f>
        <v/>
      </c>
      <c r="G1163" s="93" t="str">
        <f t="shared" si="54"/>
        <v/>
      </c>
      <c r="H1163" s="67" t="str">
        <f t="array" aca="1" ref="H1163" ca="1">IF($I$1&lt;&gt;"y", "", IFERROR(INDEX(countrylistsize,MATCH(SMALL(NOT(countrylistsize="")*IF(ISNUMBER(countrylistsize),COUNTIF(countrylistsize,"&lt;="&amp;countrylistsize),COUNTIF(countrylistsize,"&lt;="&amp;countrylistsize)+SUM(ISNUMBER(countrylistsize))),ROWS(F$3:F1163)+SUM(ISBLANK(countrylistsize))),NOT(countrylistsize="")*IF(ISNUMBER(countrylistsize),COUNTIF(countrylistsize,"&lt;="&amp;countrylistsize),COUNTIF(countrylistsize,"&lt;="&amp;countrylistsize)+SUM(ISNUMBER(countrylistsize))),0)), ""))</f>
        <v/>
      </c>
      <c r="I1163" s="70"/>
      <c r="J1163" s="67" t="str">
        <f t="array" aca="1" ref="J1163" ca="1">IF($I$1&lt;&gt;"y", "", IFERROR(INDEX(admin1listsize,MATCH(SMALL(NOT(admin1listsize="")*IF(ISNUMBER(admin1listsize),COUNTIF(admin1listsize,"&lt;="&amp;admin1listsize),COUNTIF(admin1listsize,"&lt;="&amp;admin1listsize)+SUM(ISNUMBER(admin1listsize))),ROWS(D$3:D1163)+SUM(ISBLANK(admin1listsize))),NOT(admin1listsize="")*IF(ISNUMBER(admin1listsize),COUNTIF(admin1listsize,"&lt;="&amp;admin1listsize),COUNTIF(admin1listsize,"&lt;="&amp;admin1listsize)+SUM(ISNUMBER(admin1listsize))),0)), ""))</f>
        <v/>
      </c>
      <c r="K1163" s="71"/>
    </row>
    <row r="1164" spans="1:11" s="1" customFormat="1" x14ac:dyDescent="0.25">
      <c r="A1164" s="93" t="str">
        <f>IF($I$1&lt;&gt;"y", "", IF(ISBLANK(DATA!D1165),"",IF(ISBLANK(DATA!K1165),"NO DATA",DATA!K1165)))</f>
        <v/>
      </c>
      <c r="B1164" s="93" t="str">
        <f>IF($I$1&lt;&gt;"y", "",IF(ISBLANK(DATA!D1165),"", IF(ISBLANK(DATA!L1165),"NO DATA",DATA!L1165)))</f>
        <v/>
      </c>
      <c r="C1164" s="93" t="str">
        <f t="shared" si="56"/>
        <v/>
      </c>
      <c r="D1164" s="93" t="str">
        <f>IF($I$1&lt;&gt;"y", "", IF(C1165="", "", IFERROR(LOOKUP(2,1/(COUNTIF($D$2:D1163,mergednames)=0),mergednames), "")))</f>
        <v/>
      </c>
      <c r="E1164" s="93" t="str">
        <f t="shared" si="55"/>
        <v/>
      </c>
      <c r="F1164" s="93" t="str">
        <f>IF($I$1&lt;&gt;"y", "", IF(A1165="", "", IFERROR(LOOKUP(2,1/(COUNTIF($F$2:F1163,get_country)=0),get_country), "")))</f>
        <v/>
      </c>
      <c r="G1164" s="93" t="str">
        <f t="shared" si="54"/>
        <v/>
      </c>
      <c r="H1164" s="67" t="str">
        <f t="array" aca="1" ref="H1164" ca="1">IF($I$1&lt;&gt;"y", "", IFERROR(INDEX(countrylistsize,MATCH(SMALL(NOT(countrylistsize="")*IF(ISNUMBER(countrylistsize),COUNTIF(countrylistsize,"&lt;="&amp;countrylistsize),COUNTIF(countrylistsize,"&lt;="&amp;countrylistsize)+SUM(ISNUMBER(countrylistsize))),ROWS(F$3:F1164)+SUM(ISBLANK(countrylistsize))),NOT(countrylistsize="")*IF(ISNUMBER(countrylistsize),COUNTIF(countrylistsize,"&lt;="&amp;countrylistsize),COUNTIF(countrylistsize,"&lt;="&amp;countrylistsize)+SUM(ISNUMBER(countrylistsize))),0)), ""))</f>
        <v/>
      </c>
      <c r="I1164" s="70"/>
      <c r="J1164" s="67" t="str">
        <f t="array" aca="1" ref="J1164" ca="1">IF($I$1&lt;&gt;"y", "", IFERROR(INDEX(admin1listsize,MATCH(SMALL(NOT(admin1listsize="")*IF(ISNUMBER(admin1listsize),COUNTIF(admin1listsize,"&lt;="&amp;admin1listsize),COUNTIF(admin1listsize,"&lt;="&amp;admin1listsize)+SUM(ISNUMBER(admin1listsize))),ROWS(D$3:D1164)+SUM(ISBLANK(admin1listsize))),NOT(admin1listsize="")*IF(ISNUMBER(admin1listsize),COUNTIF(admin1listsize,"&lt;="&amp;admin1listsize),COUNTIF(admin1listsize,"&lt;="&amp;admin1listsize)+SUM(ISNUMBER(admin1listsize))),0)), ""))</f>
        <v/>
      </c>
      <c r="K1164" s="71"/>
    </row>
    <row r="1165" spans="1:11" s="1" customFormat="1" x14ac:dyDescent="0.25">
      <c r="A1165" s="93" t="str">
        <f>IF($I$1&lt;&gt;"y", "", IF(ISBLANK(DATA!D1166),"",IF(ISBLANK(DATA!K1166),"NO DATA",DATA!K1166)))</f>
        <v/>
      </c>
      <c r="B1165" s="93" t="str">
        <f>IF($I$1&lt;&gt;"y", "",IF(ISBLANK(DATA!D1166),"", IF(ISBLANK(DATA!L1166),"NO DATA",DATA!L1166)))</f>
        <v/>
      </c>
      <c r="C1165" s="93" t="str">
        <f t="shared" si="56"/>
        <v/>
      </c>
      <c r="D1165" s="93" t="str">
        <f>IF($I$1&lt;&gt;"y", "", IF(C1166="", "", IFERROR(LOOKUP(2,1/(COUNTIF($D$2:D1164,mergednames)=0),mergednames), "")))</f>
        <v/>
      </c>
      <c r="E1165" s="93" t="str">
        <f t="shared" si="55"/>
        <v/>
      </c>
      <c r="F1165" s="93" t="str">
        <f>IF($I$1&lt;&gt;"y", "", IF(A1166="", "", IFERROR(LOOKUP(2,1/(COUNTIF($F$2:F1164,get_country)=0),get_country), "")))</f>
        <v/>
      </c>
      <c r="G1165" s="93" t="str">
        <f t="shared" si="54"/>
        <v/>
      </c>
      <c r="H1165" s="67" t="str">
        <f t="array" aca="1" ref="H1165" ca="1">IF($I$1&lt;&gt;"y", "", IFERROR(INDEX(countrylistsize,MATCH(SMALL(NOT(countrylistsize="")*IF(ISNUMBER(countrylistsize),COUNTIF(countrylistsize,"&lt;="&amp;countrylistsize),COUNTIF(countrylistsize,"&lt;="&amp;countrylistsize)+SUM(ISNUMBER(countrylistsize))),ROWS(F$3:F1165)+SUM(ISBLANK(countrylistsize))),NOT(countrylistsize="")*IF(ISNUMBER(countrylistsize),COUNTIF(countrylistsize,"&lt;="&amp;countrylistsize),COUNTIF(countrylistsize,"&lt;="&amp;countrylistsize)+SUM(ISNUMBER(countrylistsize))),0)), ""))</f>
        <v/>
      </c>
      <c r="I1165" s="70"/>
      <c r="J1165" s="67" t="str">
        <f t="array" aca="1" ref="J1165" ca="1">IF($I$1&lt;&gt;"y", "", IFERROR(INDEX(admin1listsize,MATCH(SMALL(NOT(admin1listsize="")*IF(ISNUMBER(admin1listsize),COUNTIF(admin1listsize,"&lt;="&amp;admin1listsize),COUNTIF(admin1listsize,"&lt;="&amp;admin1listsize)+SUM(ISNUMBER(admin1listsize))),ROWS(D$3:D1165)+SUM(ISBLANK(admin1listsize))),NOT(admin1listsize="")*IF(ISNUMBER(admin1listsize),COUNTIF(admin1listsize,"&lt;="&amp;admin1listsize),COUNTIF(admin1listsize,"&lt;="&amp;admin1listsize)+SUM(ISNUMBER(admin1listsize))),0)), ""))</f>
        <v/>
      </c>
      <c r="K1165" s="71"/>
    </row>
    <row r="1166" spans="1:11" s="1" customFormat="1" x14ac:dyDescent="0.25">
      <c r="A1166" s="93" t="str">
        <f>IF($I$1&lt;&gt;"y", "", IF(ISBLANK(DATA!D1167),"",IF(ISBLANK(DATA!K1167),"NO DATA",DATA!K1167)))</f>
        <v/>
      </c>
      <c r="B1166" s="93" t="str">
        <f>IF($I$1&lt;&gt;"y", "",IF(ISBLANK(DATA!D1167),"", IF(ISBLANK(DATA!L1167),"NO DATA",DATA!L1167)))</f>
        <v/>
      </c>
      <c r="C1166" s="93" t="str">
        <f t="shared" si="56"/>
        <v/>
      </c>
      <c r="D1166" s="93" t="str">
        <f>IF($I$1&lt;&gt;"y", "", IF(C1167="", "", IFERROR(LOOKUP(2,1/(COUNTIF($D$2:D1165,mergednames)=0),mergednames), "")))</f>
        <v/>
      </c>
      <c r="E1166" s="93" t="str">
        <f t="shared" si="55"/>
        <v/>
      </c>
      <c r="F1166" s="93" t="str">
        <f>IF($I$1&lt;&gt;"y", "", IF(A1167="", "", IFERROR(LOOKUP(2,1/(COUNTIF($F$2:F1165,get_country)=0),get_country), "")))</f>
        <v/>
      </c>
      <c r="G1166" s="93" t="str">
        <f t="shared" si="54"/>
        <v/>
      </c>
      <c r="H1166" s="67" t="str">
        <f t="array" aca="1" ref="H1166" ca="1">IF($I$1&lt;&gt;"y", "", IFERROR(INDEX(countrylistsize,MATCH(SMALL(NOT(countrylistsize="")*IF(ISNUMBER(countrylistsize),COUNTIF(countrylistsize,"&lt;="&amp;countrylistsize),COUNTIF(countrylistsize,"&lt;="&amp;countrylistsize)+SUM(ISNUMBER(countrylistsize))),ROWS(F$3:F1166)+SUM(ISBLANK(countrylistsize))),NOT(countrylistsize="")*IF(ISNUMBER(countrylistsize),COUNTIF(countrylistsize,"&lt;="&amp;countrylistsize),COUNTIF(countrylistsize,"&lt;="&amp;countrylistsize)+SUM(ISNUMBER(countrylistsize))),0)), ""))</f>
        <v/>
      </c>
      <c r="I1166" s="70"/>
      <c r="J1166" s="67" t="str">
        <f t="array" aca="1" ref="J1166" ca="1">IF($I$1&lt;&gt;"y", "", IFERROR(INDEX(admin1listsize,MATCH(SMALL(NOT(admin1listsize="")*IF(ISNUMBER(admin1listsize),COUNTIF(admin1listsize,"&lt;="&amp;admin1listsize),COUNTIF(admin1listsize,"&lt;="&amp;admin1listsize)+SUM(ISNUMBER(admin1listsize))),ROWS(D$3:D1166)+SUM(ISBLANK(admin1listsize))),NOT(admin1listsize="")*IF(ISNUMBER(admin1listsize),COUNTIF(admin1listsize,"&lt;="&amp;admin1listsize),COUNTIF(admin1listsize,"&lt;="&amp;admin1listsize)+SUM(ISNUMBER(admin1listsize))),0)), ""))</f>
        <v/>
      </c>
      <c r="K1166" s="71"/>
    </row>
    <row r="1167" spans="1:11" s="1" customFormat="1" x14ac:dyDescent="0.25">
      <c r="A1167" s="93" t="str">
        <f>IF($I$1&lt;&gt;"y", "", IF(ISBLANK(DATA!D1168),"",IF(ISBLANK(DATA!K1168),"NO DATA",DATA!K1168)))</f>
        <v/>
      </c>
      <c r="B1167" s="93" t="str">
        <f>IF($I$1&lt;&gt;"y", "",IF(ISBLANK(DATA!D1168),"", IF(ISBLANK(DATA!L1168),"NO DATA",DATA!L1168)))</f>
        <v/>
      </c>
      <c r="C1167" s="93" t="str">
        <f t="shared" si="56"/>
        <v/>
      </c>
      <c r="D1167" s="93" t="str">
        <f>IF($I$1&lt;&gt;"y", "", IF(C1168="", "", IFERROR(LOOKUP(2,1/(COUNTIF($D$2:D1166,mergednames)=0),mergednames), "")))</f>
        <v/>
      </c>
      <c r="E1167" s="93" t="str">
        <f t="shared" si="55"/>
        <v/>
      </c>
      <c r="F1167" s="93" t="str">
        <f>IF($I$1&lt;&gt;"y", "", IF(A1168="", "", IFERROR(LOOKUP(2,1/(COUNTIF($F$2:F1166,get_country)=0),get_country), "")))</f>
        <v/>
      </c>
      <c r="G1167" s="93" t="str">
        <f t="shared" si="54"/>
        <v/>
      </c>
      <c r="H1167" s="67" t="str">
        <f t="array" aca="1" ref="H1167" ca="1">IF($I$1&lt;&gt;"y", "", IFERROR(INDEX(countrylistsize,MATCH(SMALL(NOT(countrylistsize="")*IF(ISNUMBER(countrylistsize),COUNTIF(countrylistsize,"&lt;="&amp;countrylistsize),COUNTIF(countrylistsize,"&lt;="&amp;countrylistsize)+SUM(ISNUMBER(countrylistsize))),ROWS(F$3:F1167)+SUM(ISBLANK(countrylistsize))),NOT(countrylistsize="")*IF(ISNUMBER(countrylistsize),COUNTIF(countrylistsize,"&lt;="&amp;countrylistsize),COUNTIF(countrylistsize,"&lt;="&amp;countrylistsize)+SUM(ISNUMBER(countrylistsize))),0)), ""))</f>
        <v/>
      </c>
      <c r="I1167" s="70"/>
      <c r="J1167" s="67" t="str">
        <f t="array" aca="1" ref="J1167" ca="1">IF($I$1&lt;&gt;"y", "", IFERROR(INDEX(admin1listsize,MATCH(SMALL(NOT(admin1listsize="")*IF(ISNUMBER(admin1listsize),COUNTIF(admin1listsize,"&lt;="&amp;admin1listsize),COUNTIF(admin1listsize,"&lt;="&amp;admin1listsize)+SUM(ISNUMBER(admin1listsize))),ROWS(D$3:D1167)+SUM(ISBLANK(admin1listsize))),NOT(admin1listsize="")*IF(ISNUMBER(admin1listsize),COUNTIF(admin1listsize,"&lt;="&amp;admin1listsize),COUNTIF(admin1listsize,"&lt;="&amp;admin1listsize)+SUM(ISNUMBER(admin1listsize))),0)), ""))</f>
        <v/>
      </c>
      <c r="K1167" s="71"/>
    </row>
    <row r="1168" spans="1:11" s="1" customFormat="1" x14ac:dyDescent="0.25">
      <c r="A1168" s="93" t="str">
        <f>IF($I$1&lt;&gt;"y", "", IF(ISBLANK(DATA!D1169),"",IF(ISBLANK(DATA!K1169),"NO DATA",DATA!K1169)))</f>
        <v/>
      </c>
      <c r="B1168" s="93" t="str">
        <f>IF($I$1&lt;&gt;"y", "",IF(ISBLANK(DATA!D1169),"", IF(ISBLANK(DATA!L1169),"NO DATA",DATA!L1169)))</f>
        <v/>
      </c>
      <c r="C1168" s="93" t="str">
        <f t="shared" si="56"/>
        <v/>
      </c>
      <c r="D1168" s="93" t="str">
        <f>IF($I$1&lt;&gt;"y", "", IF(C1169="", "", IFERROR(LOOKUP(2,1/(COUNTIF($D$2:D1167,mergednames)=0),mergednames), "")))</f>
        <v/>
      </c>
      <c r="E1168" s="93" t="str">
        <f t="shared" si="55"/>
        <v/>
      </c>
      <c r="F1168" s="93" t="str">
        <f>IF($I$1&lt;&gt;"y", "", IF(A1169="", "", IFERROR(LOOKUP(2,1/(COUNTIF($F$2:F1167,get_country)=0),get_country), "")))</f>
        <v/>
      </c>
      <c r="G1168" s="93" t="str">
        <f t="shared" si="54"/>
        <v/>
      </c>
      <c r="H1168" s="67" t="str">
        <f t="array" aca="1" ref="H1168" ca="1">IF($I$1&lt;&gt;"y", "", IFERROR(INDEX(countrylistsize,MATCH(SMALL(NOT(countrylistsize="")*IF(ISNUMBER(countrylistsize),COUNTIF(countrylistsize,"&lt;="&amp;countrylistsize),COUNTIF(countrylistsize,"&lt;="&amp;countrylistsize)+SUM(ISNUMBER(countrylistsize))),ROWS(F$3:F1168)+SUM(ISBLANK(countrylistsize))),NOT(countrylistsize="")*IF(ISNUMBER(countrylistsize),COUNTIF(countrylistsize,"&lt;="&amp;countrylistsize),COUNTIF(countrylistsize,"&lt;="&amp;countrylistsize)+SUM(ISNUMBER(countrylistsize))),0)), ""))</f>
        <v/>
      </c>
      <c r="I1168" s="70"/>
      <c r="J1168" s="67" t="str">
        <f t="array" aca="1" ref="J1168" ca="1">IF($I$1&lt;&gt;"y", "", IFERROR(INDEX(admin1listsize,MATCH(SMALL(NOT(admin1listsize="")*IF(ISNUMBER(admin1listsize),COUNTIF(admin1listsize,"&lt;="&amp;admin1listsize),COUNTIF(admin1listsize,"&lt;="&amp;admin1listsize)+SUM(ISNUMBER(admin1listsize))),ROWS(D$3:D1168)+SUM(ISBLANK(admin1listsize))),NOT(admin1listsize="")*IF(ISNUMBER(admin1listsize),COUNTIF(admin1listsize,"&lt;="&amp;admin1listsize),COUNTIF(admin1listsize,"&lt;="&amp;admin1listsize)+SUM(ISNUMBER(admin1listsize))),0)), ""))</f>
        <v/>
      </c>
      <c r="K1168" s="71"/>
    </row>
    <row r="1169" spans="1:11" s="1" customFormat="1" x14ac:dyDescent="0.25">
      <c r="A1169" s="93" t="str">
        <f>IF($I$1&lt;&gt;"y", "", IF(ISBLANK(DATA!D1170),"",IF(ISBLANK(DATA!K1170),"NO DATA",DATA!K1170)))</f>
        <v/>
      </c>
      <c r="B1169" s="93" t="str">
        <f>IF($I$1&lt;&gt;"y", "",IF(ISBLANK(DATA!D1170),"", IF(ISBLANK(DATA!L1170),"NO DATA",DATA!L1170)))</f>
        <v/>
      </c>
      <c r="C1169" s="93" t="str">
        <f t="shared" si="56"/>
        <v/>
      </c>
      <c r="D1169" s="93" t="str">
        <f>IF($I$1&lt;&gt;"y", "", IF(C1170="", "", IFERROR(LOOKUP(2,1/(COUNTIF($D$2:D1168,mergednames)=0),mergednames), "")))</f>
        <v/>
      </c>
      <c r="E1169" s="93" t="str">
        <f t="shared" si="55"/>
        <v/>
      </c>
      <c r="F1169" s="93" t="str">
        <f>IF($I$1&lt;&gt;"y", "", IF(A1170="", "", IFERROR(LOOKUP(2,1/(COUNTIF($F$2:F1168,get_country)=0),get_country), "")))</f>
        <v/>
      </c>
      <c r="G1169" s="93" t="str">
        <f t="shared" si="54"/>
        <v/>
      </c>
      <c r="H1169" s="67" t="str">
        <f t="array" aca="1" ref="H1169" ca="1">IF($I$1&lt;&gt;"y", "", IFERROR(INDEX(countrylistsize,MATCH(SMALL(NOT(countrylistsize="")*IF(ISNUMBER(countrylistsize),COUNTIF(countrylistsize,"&lt;="&amp;countrylistsize),COUNTIF(countrylistsize,"&lt;="&amp;countrylistsize)+SUM(ISNUMBER(countrylistsize))),ROWS(F$3:F1169)+SUM(ISBLANK(countrylistsize))),NOT(countrylistsize="")*IF(ISNUMBER(countrylistsize),COUNTIF(countrylistsize,"&lt;="&amp;countrylistsize),COUNTIF(countrylistsize,"&lt;="&amp;countrylistsize)+SUM(ISNUMBER(countrylistsize))),0)), ""))</f>
        <v/>
      </c>
      <c r="I1169" s="70"/>
      <c r="J1169" s="67" t="str">
        <f t="array" aca="1" ref="J1169" ca="1">IF($I$1&lt;&gt;"y", "", IFERROR(INDEX(admin1listsize,MATCH(SMALL(NOT(admin1listsize="")*IF(ISNUMBER(admin1listsize),COUNTIF(admin1listsize,"&lt;="&amp;admin1listsize),COUNTIF(admin1listsize,"&lt;="&amp;admin1listsize)+SUM(ISNUMBER(admin1listsize))),ROWS(D$3:D1169)+SUM(ISBLANK(admin1listsize))),NOT(admin1listsize="")*IF(ISNUMBER(admin1listsize),COUNTIF(admin1listsize,"&lt;="&amp;admin1listsize),COUNTIF(admin1listsize,"&lt;="&amp;admin1listsize)+SUM(ISNUMBER(admin1listsize))),0)), ""))</f>
        <v/>
      </c>
      <c r="K1169" s="71"/>
    </row>
    <row r="1170" spans="1:11" s="1" customFormat="1" x14ac:dyDescent="0.25">
      <c r="A1170" s="93" t="str">
        <f>IF($I$1&lt;&gt;"y", "", IF(ISBLANK(DATA!D1171),"",IF(ISBLANK(DATA!K1171),"NO DATA",DATA!K1171)))</f>
        <v/>
      </c>
      <c r="B1170" s="93" t="str">
        <f>IF($I$1&lt;&gt;"y", "",IF(ISBLANK(DATA!D1171),"", IF(ISBLANK(DATA!L1171),"NO DATA",DATA!L1171)))</f>
        <v/>
      </c>
      <c r="C1170" s="93" t="str">
        <f t="shared" si="56"/>
        <v/>
      </c>
      <c r="D1170" s="93" t="str">
        <f>IF($I$1&lt;&gt;"y", "", IF(C1171="", "", IFERROR(LOOKUP(2,1/(COUNTIF($D$2:D1169,mergednames)=0),mergednames), "")))</f>
        <v/>
      </c>
      <c r="E1170" s="93" t="str">
        <f t="shared" si="55"/>
        <v/>
      </c>
      <c r="F1170" s="93" t="str">
        <f>IF($I$1&lt;&gt;"y", "", IF(A1171="", "", IFERROR(LOOKUP(2,1/(COUNTIF($F$2:F1169,get_country)=0),get_country), "")))</f>
        <v/>
      </c>
      <c r="G1170" s="93" t="str">
        <f t="shared" si="54"/>
        <v/>
      </c>
      <c r="H1170" s="67" t="str">
        <f t="array" aca="1" ref="H1170" ca="1">IF($I$1&lt;&gt;"y", "", IFERROR(INDEX(countrylistsize,MATCH(SMALL(NOT(countrylistsize="")*IF(ISNUMBER(countrylistsize),COUNTIF(countrylistsize,"&lt;="&amp;countrylistsize),COUNTIF(countrylistsize,"&lt;="&amp;countrylistsize)+SUM(ISNUMBER(countrylistsize))),ROWS(F$3:F1170)+SUM(ISBLANK(countrylistsize))),NOT(countrylistsize="")*IF(ISNUMBER(countrylistsize),COUNTIF(countrylistsize,"&lt;="&amp;countrylistsize),COUNTIF(countrylistsize,"&lt;="&amp;countrylistsize)+SUM(ISNUMBER(countrylistsize))),0)), ""))</f>
        <v/>
      </c>
      <c r="I1170" s="70"/>
      <c r="J1170" s="67" t="str">
        <f t="array" aca="1" ref="J1170" ca="1">IF($I$1&lt;&gt;"y", "", IFERROR(INDEX(admin1listsize,MATCH(SMALL(NOT(admin1listsize="")*IF(ISNUMBER(admin1listsize),COUNTIF(admin1listsize,"&lt;="&amp;admin1listsize),COUNTIF(admin1listsize,"&lt;="&amp;admin1listsize)+SUM(ISNUMBER(admin1listsize))),ROWS(D$3:D1170)+SUM(ISBLANK(admin1listsize))),NOT(admin1listsize="")*IF(ISNUMBER(admin1listsize),COUNTIF(admin1listsize,"&lt;="&amp;admin1listsize),COUNTIF(admin1listsize,"&lt;="&amp;admin1listsize)+SUM(ISNUMBER(admin1listsize))),0)), ""))</f>
        <v/>
      </c>
      <c r="K1170" s="71"/>
    </row>
    <row r="1171" spans="1:11" s="1" customFormat="1" x14ac:dyDescent="0.25">
      <c r="A1171" s="93" t="str">
        <f>IF($I$1&lt;&gt;"y", "", IF(ISBLANK(DATA!D1172),"",IF(ISBLANK(DATA!K1172),"NO DATA",DATA!K1172)))</f>
        <v/>
      </c>
      <c r="B1171" s="93" t="str">
        <f>IF($I$1&lt;&gt;"y", "",IF(ISBLANK(DATA!D1172),"", IF(ISBLANK(DATA!L1172),"NO DATA",DATA!L1172)))</f>
        <v/>
      </c>
      <c r="C1171" s="93" t="str">
        <f t="shared" si="56"/>
        <v/>
      </c>
      <c r="D1171" s="93" t="str">
        <f>IF($I$1&lt;&gt;"y", "", IF(C1172="", "", IFERROR(LOOKUP(2,1/(COUNTIF($D$2:D1170,mergednames)=0),mergednames), "")))</f>
        <v/>
      </c>
      <c r="E1171" s="93" t="str">
        <f t="shared" si="55"/>
        <v/>
      </c>
      <c r="F1171" s="93" t="str">
        <f>IF($I$1&lt;&gt;"y", "", IF(A1172="", "", IFERROR(LOOKUP(2,1/(COUNTIF($F$2:F1170,get_country)=0),get_country), "")))</f>
        <v/>
      </c>
      <c r="G1171" s="93" t="str">
        <f t="shared" si="54"/>
        <v/>
      </c>
      <c r="H1171" s="67" t="str">
        <f t="array" aca="1" ref="H1171" ca="1">IF($I$1&lt;&gt;"y", "", IFERROR(INDEX(countrylistsize,MATCH(SMALL(NOT(countrylistsize="")*IF(ISNUMBER(countrylistsize),COUNTIF(countrylistsize,"&lt;="&amp;countrylistsize),COUNTIF(countrylistsize,"&lt;="&amp;countrylistsize)+SUM(ISNUMBER(countrylistsize))),ROWS(F$3:F1171)+SUM(ISBLANK(countrylistsize))),NOT(countrylistsize="")*IF(ISNUMBER(countrylistsize),COUNTIF(countrylistsize,"&lt;="&amp;countrylistsize),COUNTIF(countrylistsize,"&lt;="&amp;countrylistsize)+SUM(ISNUMBER(countrylistsize))),0)), ""))</f>
        <v/>
      </c>
      <c r="I1171" s="70"/>
      <c r="J1171" s="67" t="str">
        <f t="array" aca="1" ref="J1171" ca="1">IF($I$1&lt;&gt;"y", "", IFERROR(INDEX(admin1listsize,MATCH(SMALL(NOT(admin1listsize="")*IF(ISNUMBER(admin1listsize),COUNTIF(admin1listsize,"&lt;="&amp;admin1listsize),COUNTIF(admin1listsize,"&lt;="&amp;admin1listsize)+SUM(ISNUMBER(admin1listsize))),ROWS(D$3:D1171)+SUM(ISBLANK(admin1listsize))),NOT(admin1listsize="")*IF(ISNUMBER(admin1listsize),COUNTIF(admin1listsize,"&lt;="&amp;admin1listsize),COUNTIF(admin1listsize,"&lt;="&amp;admin1listsize)+SUM(ISNUMBER(admin1listsize))),0)), ""))</f>
        <v/>
      </c>
      <c r="K1171" s="71"/>
    </row>
    <row r="1172" spans="1:11" s="1" customFormat="1" x14ac:dyDescent="0.25">
      <c r="A1172" s="93" t="str">
        <f>IF($I$1&lt;&gt;"y", "", IF(ISBLANK(DATA!D1173),"",IF(ISBLANK(DATA!K1173),"NO DATA",DATA!K1173)))</f>
        <v/>
      </c>
      <c r="B1172" s="93" t="str">
        <f>IF($I$1&lt;&gt;"y", "",IF(ISBLANK(DATA!D1173),"", IF(ISBLANK(DATA!L1173),"NO DATA",DATA!L1173)))</f>
        <v/>
      </c>
      <c r="C1172" s="93" t="str">
        <f t="shared" si="56"/>
        <v/>
      </c>
      <c r="D1172" s="93" t="str">
        <f>IF($I$1&lt;&gt;"y", "", IF(C1173="", "", IFERROR(LOOKUP(2,1/(COUNTIF($D$2:D1171,mergednames)=0),mergednames), "")))</f>
        <v/>
      </c>
      <c r="E1172" s="93" t="str">
        <f t="shared" si="55"/>
        <v/>
      </c>
      <c r="F1172" s="93" t="str">
        <f>IF($I$1&lt;&gt;"y", "", IF(A1173="", "", IFERROR(LOOKUP(2,1/(COUNTIF($F$2:F1171,get_country)=0),get_country), "")))</f>
        <v/>
      </c>
      <c r="G1172" s="93" t="str">
        <f t="shared" si="54"/>
        <v/>
      </c>
      <c r="H1172" s="67" t="str">
        <f t="array" aca="1" ref="H1172" ca="1">IF($I$1&lt;&gt;"y", "", IFERROR(INDEX(countrylistsize,MATCH(SMALL(NOT(countrylistsize="")*IF(ISNUMBER(countrylistsize),COUNTIF(countrylistsize,"&lt;="&amp;countrylistsize),COUNTIF(countrylistsize,"&lt;="&amp;countrylistsize)+SUM(ISNUMBER(countrylistsize))),ROWS(F$3:F1172)+SUM(ISBLANK(countrylistsize))),NOT(countrylistsize="")*IF(ISNUMBER(countrylistsize),COUNTIF(countrylistsize,"&lt;="&amp;countrylistsize),COUNTIF(countrylistsize,"&lt;="&amp;countrylistsize)+SUM(ISNUMBER(countrylistsize))),0)), ""))</f>
        <v/>
      </c>
      <c r="I1172" s="70"/>
      <c r="J1172" s="67" t="str">
        <f t="array" aca="1" ref="J1172" ca="1">IF($I$1&lt;&gt;"y", "", IFERROR(INDEX(admin1listsize,MATCH(SMALL(NOT(admin1listsize="")*IF(ISNUMBER(admin1listsize),COUNTIF(admin1listsize,"&lt;="&amp;admin1listsize),COUNTIF(admin1listsize,"&lt;="&amp;admin1listsize)+SUM(ISNUMBER(admin1listsize))),ROWS(D$3:D1172)+SUM(ISBLANK(admin1listsize))),NOT(admin1listsize="")*IF(ISNUMBER(admin1listsize),COUNTIF(admin1listsize,"&lt;="&amp;admin1listsize),COUNTIF(admin1listsize,"&lt;="&amp;admin1listsize)+SUM(ISNUMBER(admin1listsize))),0)), ""))</f>
        <v/>
      </c>
      <c r="K1172" s="71"/>
    </row>
    <row r="1173" spans="1:11" s="1" customFormat="1" x14ac:dyDescent="0.25">
      <c r="A1173" s="93" t="str">
        <f>IF($I$1&lt;&gt;"y", "", IF(ISBLANK(DATA!D1174),"",IF(ISBLANK(DATA!K1174),"NO DATA",DATA!K1174)))</f>
        <v/>
      </c>
      <c r="B1173" s="93" t="str">
        <f>IF($I$1&lt;&gt;"y", "",IF(ISBLANK(DATA!D1174),"", IF(ISBLANK(DATA!L1174),"NO DATA",DATA!L1174)))</f>
        <v/>
      </c>
      <c r="C1173" s="93" t="str">
        <f t="shared" si="56"/>
        <v/>
      </c>
      <c r="D1173" s="93" t="str">
        <f>IF($I$1&lt;&gt;"y", "", IF(C1174="", "", IFERROR(LOOKUP(2,1/(COUNTIF($D$2:D1172,mergednames)=0),mergednames), "")))</f>
        <v/>
      </c>
      <c r="E1173" s="93" t="str">
        <f t="shared" si="55"/>
        <v/>
      </c>
      <c r="F1173" s="93" t="str">
        <f>IF($I$1&lt;&gt;"y", "", IF(A1174="", "", IFERROR(LOOKUP(2,1/(COUNTIF($F$2:F1172,get_country)=0),get_country), "")))</f>
        <v/>
      </c>
      <c r="G1173" s="93" t="str">
        <f t="shared" si="54"/>
        <v/>
      </c>
      <c r="H1173" s="67" t="str">
        <f t="array" aca="1" ref="H1173" ca="1">IF($I$1&lt;&gt;"y", "", IFERROR(INDEX(countrylistsize,MATCH(SMALL(NOT(countrylistsize="")*IF(ISNUMBER(countrylistsize),COUNTIF(countrylistsize,"&lt;="&amp;countrylistsize),COUNTIF(countrylistsize,"&lt;="&amp;countrylistsize)+SUM(ISNUMBER(countrylistsize))),ROWS(F$3:F1173)+SUM(ISBLANK(countrylistsize))),NOT(countrylistsize="")*IF(ISNUMBER(countrylistsize),COUNTIF(countrylistsize,"&lt;="&amp;countrylistsize),COUNTIF(countrylistsize,"&lt;="&amp;countrylistsize)+SUM(ISNUMBER(countrylistsize))),0)), ""))</f>
        <v/>
      </c>
      <c r="I1173" s="70"/>
      <c r="J1173" s="67" t="str">
        <f t="array" aca="1" ref="J1173" ca="1">IF($I$1&lt;&gt;"y", "", IFERROR(INDEX(admin1listsize,MATCH(SMALL(NOT(admin1listsize="")*IF(ISNUMBER(admin1listsize),COUNTIF(admin1listsize,"&lt;="&amp;admin1listsize),COUNTIF(admin1listsize,"&lt;="&amp;admin1listsize)+SUM(ISNUMBER(admin1listsize))),ROWS(D$3:D1173)+SUM(ISBLANK(admin1listsize))),NOT(admin1listsize="")*IF(ISNUMBER(admin1listsize),COUNTIF(admin1listsize,"&lt;="&amp;admin1listsize),COUNTIF(admin1listsize,"&lt;="&amp;admin1listsize)+SUM(ISNUMBER(admin1listsize))),0)), ""))</f>
        <v/>
      </c>
      <c r="K1173" s="71"/>
    </row>
    <row r="1174" spans="1:11" s="1" customFormat="1" x14ac:dyDescent="0.25">
      <c r="A1174" s="93" t="str">
        <f>IF($I$1&lt;&gt;"y", "", IF(ISBLANK(DATA!D1175),"",IF(ISBLANK(DATA!K1175),"NO DATA",DATA!K1175)))</f>
        <v/>
      </c>
      <c r="B1174" s="93" t="str">
        <f>IF($I$1&lt;&gt;"y", "",IF(ISBLANK(DATA!D1175),"", IF(ISBLANK(DATA!L1175),"NO DATA",DATA!L1175)))</f>
        <v/>
      </c>
      <c r="C1174" s="93" t="str">
        <f t="shared" si="56"/>
        <v/>
      </c>
      <c r="D1174" s="93" t="str">
        <f>IF($I$1&lt;&gt;"y", "", IF(C1175="", "", IFERROR(LOOKUP(2,1/(COUNTIF($D$2:D1173,mergednames)=0),mergednames), "")))</f>
        <v/>
      </c>
      <c r="E1174" s="93" t="str">
        <f t="shared" si="55"/>
        <v/>
      </c>
      <c r="F1174" s="93" t="str">
        <f>IF($I$1&lt;&gt;"y", "", IF(A1175="", "", IFERROR(LOOKUP(2,1/(COUNTIF($F$2:F1173,get_country)=0),get_country), "")))</f>
        <v/>
      </c>
      <c r="G1174" s="93" t="str">
        <f t="shared" si="54"/>
        <v/>
      </c>
      <c r="H1174" s="67" t="str">
        <f t="array" aca="1" ref="H1174" ca="1">IF($I$1&lt;&gt;"y", "", IFERROR(INDEX(countrylistsize,MATCH(SMALL(NOT(countrylistsize="")*IF(ISNUMBER(countrylistsize),COUNTIF(countrylistsize,"&lt;="&amp;countrylistsize),COUNTIF(countrylistsize,"&lt;="&amp;countrylistsize)+SUM(ISNUMBER(countrylistsize))),ROWS(F$3:F1174)+SUM(ISBLANK(countrylistsize))),NOT(countrylistsize="")*IF(ISNUMBER(countrylistsize),COUNTIF(countrylistsize,"&lt;="&amp;countrylistsize),COUNTIF(countrylistsize,"&lt;="&amp;countrylistsize)+SUM(ISNUMBER(countrylistsize))),0)), ""))</f>
        <v/>
      </c>
      <c r="I1174" s="70"/>
      <c r="J1174" s="67" t="str">
        <f t="array" aca="1" ref="J1174" ca="1">IF($I$1&lt;&gt;"y", "", IFERROR(INDEX(admin1listsize,MATCH(SMALL(NOT(admin1listsize="")*IF(ISNUMBER(admin1listsize),COUNTIF(admin1listsize,"&lt;="&amp;admin1listsize),COUNTIF(admin1listsize,"&lt;="&amp;admin1listsize)+SUM(ISNUMBER(admin1listsize))),ROWS(D$3:D1174)+SUM(ISBLANK(admin1listsize))),NOT(admin1listsize="")*IF(ISNUMBER(admin1listsize),COUNTIF(admin1listsize,"&lt;="&amp;admin1listsize),COUNTIF(admin1listsize,"&lt;="&amp;admin1listsize)+SUM(ISNUMBER(admin1listsize))),0)), ""))</f>
        <v/>
      </c>
      <c r="K1174" s="71"/>
    </row>
    <row r="1175" spans="1:11" s="1" customFormat="1" x14ac:dyDescent="0.25">
      <c r="A1175" s="93" t="str">
        <f>IF($I$1&lt;&gt;"y", "", IF(ISBLANK(DATA!D1176),"",IF(ISBLANK(DATA!K1176),"NO DATA",DATA!K1176)))</f>
        <v/>
      </c>
      <c r="B1175" s="93" t="str">
        <f>IF($I$1&lt;&gt;"y", "",IF(ISBLANK(DATA!D1176),"", IF(ISBLANK(DATA!L1176),"NO DATA",DATA!L1176)))</f>
        <v/>
      </c>
      <c r="C1175" s="93" t="str">
        <f t="shared" si="56"/>
        <v/>
      </c>
      <c r="D1175" s="93" t="str">
        <f>IF($I$1&lt;&gt;"y", "", IF(C1176="", "", IFERROR(LOOKUP(2,1/(COUNTIF($D$2:D1174,mergednames)=0),mergednames), "")))</f>
        <v/>
      </c>
      <c r="E1175" s="93" t="str">
        <f t="shared" si="55"/>
        <v/>
      </c>
      <c r="F1175" s="93" t="str">
        <f>IF($I$1&lt;&gt;"y", "", IF(A1176="", "", IFERROR(LOOKUP(2,1/(COUNTIF($F$2:F1174,get_country)=0),get_country), "")))</f>
        <v/>
      </c>
      <c r="G1175" s="93" t="str">
        <f t="shared" si="54"/>
        <v/>
      </c>
      <c r="H1175" s="67" t="str">
        <f t="array" aca="1" ref="H1175" ca="1">IF($I$1&lt;&gt;"y", "", IFERROR(INDEX(countrylistsize,MATCH(SMALL(NOT(countrylistsize="")*IF(ISNUMBER(countrylistsize),COUNTIF(countrylistsize,"&lt;="&amp;countrylistsize),COUNTIF(countrylistsize,"&lt;="&amp;countrylistsize)+SUM(ISNUMBER(countrylistsize))),ROWS(F$3:F1175)+SUM(ISBLANK(countrylistsize))),NOT(countrylistsize="")*IF(ISNUMBER(countrylistsize),COUNTIF(countrylistsize,"&lt;="&amp;countrylistsize),COUNTIF(countrylistsize,"&lt;="&amp;countrylistsize)+SUM(ISNUMBER(countrylistsize))),0)), ""))</f>
        <v/>
      </c>
      <c r="I1175" s="70"/>
      <c r="J1175" s="67" t="str">
        <f t="array" aca="1" ref="J1175" ca="1">IF($I$1&lt;&gt;"y", "", IFERROR(INDEX(admin1listsize,MATCH(SMALL(NOT(admin1listsize="")*IF(ISNUMBER(admin1listsize),COUNTIF(admin1listsize,"&lt;="&amp;admin1listsize),COUNTIF(admin1listsize,"&lt;="&amp;admin1listsize)+SUM(ISNUMBER(admin1listsize))),ROWS(D$3:D1175)+SUM(ISBLANK(admin1listsize))),NOT(admin1listsize="")*IF(ISNUMBER(admin1listsize),COUNTIF(admin1listsize,"&lt;="&amp;admin1listsize),COUNTIF(admin1listsize,"&lt;="&amp;admin1listsize)+SUM(ISNUMBER(admin1listsize))),0)), ""))</f>
        <v/>
      </c>
      <c r="K1175" s="71"/>
    </row>
    <row r="1176" spans="1:11" s="1" customFormat="1" x14ac:dyDescent="0.25">
      <c r="A1176" s="93" t="str">
        <f>IF($I$1&lt;&gt;"y", "", IF(ISBLANK(DATA!D1177),"",IF(ISBLANK(DATA!K1177),"NO DATA",DATA!K1177)))</f>
        <v/>
      </c>
      <c r="B1176" s="93" t="str">
        <f>IF($I$1&lt;&gt;"y", "",IF(ISBLANK(DATA!D1177),"", IF(ISBLANK(DATA!L1177),"NO DATA",DATA!L1177)))</f>
        <v/>
      </c>
      <c r="C1176" s="93" t="str">
        <f t="shared" si="56"/>
        <v/>
      </c>
      <c r="D1176" s="93" t="str">
        <f>IF($I$1&lt;&gt;"y", "", IF(C1177="", "", IFERROR(LOOKUP(2,1/(COUNTIF($D$2:D1175,mergednames)=0),mergednames), "")))</f>
        <v/>
      </c>
      <c r="E1176" s="93" t="str">
        <f t="shared" si="55"/>
        <v/>
      </c>
      <c r="F1176" s="93" t="str">
        <f>IF($I$1&lt;&gt;"y", "", IF(A1177="", "", IFERROR(LOOKUP(2,1/(COUNTIF($F$2:F1175,get_country)=0),get_country), "")))</f>
        <v/>
      </c>
      <c r="G1176" s="93" t="str">
        <f t="shared" si="54"/>
        <v/>
      </c>
      <c r="H1176" s="67" t="str">
        <f t="array" aca="1" ref="H1176" ca="1">IF($I$1&lt;&gt;"y", "", IFERROR(INDEX(countrylistsize,MATCH(SMALL(NOT(countrylistsize="")*IF(ISNUMBER(countrylistsize),COUNTIF(countrylistsize,"&lt;="&amp;countrylistsize),COUNTIF(countrylistsize,"&lt;="&amp;countrylistsize)+SUM(ISNUMBER(countrylistsize))),ROWS(F$3:F1176)+SUM(ISBLANK(countrylistsize))),NOT(countrylistsize="")*IF(ISNUMBER(countrylistsize),COUNTIF(countrylistsize,"&lt;="&amp;countrylistsize),COUNTIF(countrylistsize,"&lt;="&amp;countrylistsize)+SUM(ISNUMBER(countrylistsize))),0)), ""))</f>
        <v/>
      </c>
      <c r="I1176" s="70"/>
      <c r="J1176" s="67" t="str">
        <f t="array" aca="1" ref="J1176" ca="1">IF($I$1&lt;&gt;"y", "", IFERROR(INDEX(admin1listsize,MATCH(SMALL(NOT(admin1listsize="")*IF(ISNUMBER(admin1listsize),COUNTIF(admin1listsize,"&lt;="&amp;admin1listsize),COUNTIF(admin1listsize,"&lt;="&amp;admin1listsize)+SUM(ISNUMBER(admin1listsize))),ROWS(D$3:D1176)+SUM(ISBLANK(admin1listsize))),NOT(admin1listsize="")*IF(ISNUMBER(admin1listsize),COUNTIF(admin1listsize,"&lt;="&amp;admin1listsize),COUNTIF(admin1listsize,"&lt;="&amp;admin1listsize)+SUM(ISNUMBER(admin1listsize))),0)), ""))</f>
        <v/>
      </c>
      <c r="K1176" s="71"/>
    </row>
    <row r="1177" spans="1:11" s="1" customFormat="1" x14ac:dyDescent="0.25">
      <c r="A1177" s="93" t="str">
        <f>IF($I$1&lt;&gt;"y", "", IF(ISBLANK(DATA!D1178),"",IF(ISBLANK(DATA!K1178),"NO DATA",DATA!K1178)))</f>
        <v/>
      </c>
      <c r="B1177" s="93" t="str">
        <f>IF($I$1&lt;&gt;"y", "",IF(ISBLANK(DATA!D1178),"", IF(ISBLANK(DATA!L1178),"NO DATA",DATA!L1178)))</f>
        <v/>
      </c>
      <c r="C1177" s="93" t="str">
        <f t="shared" si="56"/>
        <v/>
      </c>
      <c r="D1177" s="93" t="str">
        <f>IF($I$1&lt;&gt;"y", "", IF(C1178="", "", IFERROR(LOOKUP(2,1/(COUNTIF($D$2:D1176,mergednames)=0),mergednames), "")))</f>
        <v/>
      </c>
      <c r="E1177" s="93" t="str">
        <f t="shared" si="55"/>
        <v/>
      </c>
      <c r="F1177" s="93" t="str">
        <f>IF($I$1&lt;&gt;"y", "", IF(A1178="", "", IFERROR(LOOKUP(2,1/(COUNTIF($F$2:F1176,get_country)=0),get_country), "")))</f>
        <v/>
      </c>
      <c r="G1177" s="93" t="str">
        <f t="shared" si="54"/>
        <v/>
      </c>
      <c r="H1177" s="67" t="str">
        <f t="array" aca="1" ref="H1177" ca="1">IF($I$1&lt;&gt;"y", "", IFERROR(INDEX(countrylistsize,MATCH(SMALL(NOT(countrylistsize="")*IF(ISNUMBER(countrylistsize),COUNTIF(countrylistsize,"&lt;="&amp;countrylistsize),COUNTIF(countrylistsize,"&lt;="&amp;countrylistsize)+SUM(ISNUMBER(countrylistsize))),ROWS(F$3:F1177)+SUM(ISBLANK(countrylistsize))),NOT(countrylistsize="")*IF(ISNUMBER(countrylistsize),COUNTIF(countrylistsize,"&lt;="&amp;countrylistsize),COUNTIF(countrylistsize,"&lt;="&amp;countrylistsize)+SUM(ISNUMBER(countrylistsize))),0)), ""))</f>
        <v/>
      </c>
      <c r="I1177" s="70"/>
      <c r="J1177" s="67" t="str">
        <f t="array" aca="1" ref="J1177" ca="1">IF($I$1&lt;&gt;"y", "", IFERROR(INDEX(admin1listsize,MATCH(SMALL(NOT(admin1listsize="")*IF(ISNUMBER(admin1listsize),COUNTIF(admin1listsize,"&lt;="&amp;admin1listsize),COUNTIF(admin1listsize,"&lt;="&amp;admin1listsize)+SUM(ISNUMBER(admin1listsize))),ROWS(D$3:D1177)+SUM(ISBLANK(admin1listsize))),NOT(admin1listsize="")*IF(ISNUMBER(admin1listsize),COUNTIF(admin1listsize,"&lt;="&amp;admin1listsize),COUNTIF(admin1listsize,"&lt;="&amp;admin1listsize)+SUM(ISNUMBER(admin1listsize))),0)), ""))</f>
        <v/>
      </c>
      <c r="K1177" s="71"/>
    </row>
    <row r="1178" spans="1:11" s="1" customFormat="1" x14ac:dyDescent="0.25">
      <c r="A1178" s="93" t="str">
        <f>IF($I$1&lt;&gt;"y", "", IF(ISBLANK(DATA!D1179),"",IF(ISBLANK(DATA!K1179),"NO DATA",DATA!K1179)))</f>
        <v/>
      </c>
      <c r="B1178" s="93" t="str">
        <f>IF($I$1&lt;&gt;"y", "",IF(ISBLANK(DATA!D1179),"", IF(ISBLANK(DATA!L1179),"NO DATA",DATA!L1179)))</f>
        <v/>
      </c>
      <c r="C1178" s="93" t="str">
        <f t="shared" si="56"/>
        <v/>
      </c>
      <c r="D1178" s="93" t="str">
        <f>IF($I$1&lt;&gt;"y", "", IF(C1179="", "", IFERROR(LOOKUP(2,1/(COUNTIF($D$2:D1177,mergednames)=0),mergednames), "")))</f>
        <v/>
      </c>
      <c r="E1178" s="93" t="str">
        <f t="shared" si="55"/>
        <v/>
      </c>
      <c r="F1178" s="93" t="str">
        <f>IF($I$1&lt;&gt;"y", "", IF(A1179="", "", IFERROR(LOOKUP(2,1/(COUNTIF($F$2:F1177,get_country)=0),get_country), "")))</f>
        <v/>
      </c>
      <c r="G1178" s="93" t="str">
        <f t="shared" si="54"/>
        <v/>
      </c>
      <c r="H1178" s="67" t="str">
        <f t="array" aca="1" ref="H1178" ca="1">IF($I$1&lt;&gt;"y", "", IFERROR(INDEX(countrylistsize,MATCH(SMALL(NOT(countrylistsize="")*IF(ISNUMBER(countrylistsize),COUNTIF(countrylistsize,"&lt;="&amp;countrylistsize),COUNTIF(countrylistsize,"&lt;="&amp;countrylistsize)+SUM(ISNUMBER(countrylistsize))),ROWS(F$3:F1178)+SUM(ISBLANK(countrylistsize))),NOT(countrylistsize="")*IF(ISNUMBER(countrylistsize),COUNTIF(countrylistsize,"&lt;="&amp;countrylistsize),COUNTIF(countrylistsize,"&lt;="&amp;countrylistsize)+SUM(ISNUMBER(countrylistsize))),0)), ""))</f>
        <v/>
      </c>
      <c r="I1178" s="70"/>
      <c r="J1178" s="67" t="str">
        <f t="array" aca="1" ref="J1178" ca="1">IF($I$1&lt;&gt;"y", "", IFERROR(INDEX(admin1listsize,MATCH(SMALL(NOT(admin1listsize="")*IF(ISNUMBER(admin1listsize),COUNTIF(admin1listsize,"&lt;="&amp;admin1listsize),COUNTIF(admin1listsize,"&lt;="&amp;admin1listsize)+SUM(ISNUMBER(admin1listsize))),ROWS(D$3:D1178)+SUM(ISBLANK(admin1listsize))),NOT(admin1listsize="")*IF(ISNUMBER(admin1listsize),COUNTIF(admin1listsize,"&lt;="&amp;admin1listsize),COUNTIF(admin1listsize,"&lt;="&amp;admin1listsize)+SUM(ISNUMBER(admin1listsize))),0)), ""))</f>
        <v/>
      </c>
      <c r="K1178" s="71"/>
    </row>
    <row r="1179" spans="1:11" s="1" customFormat="1" x14ac:dyDescent="0.25">
      <c r="A1179" s="93" t="str">
        <f>IF($I$1&lt;&gt;"y", "", IF(ISBLANK(DATA!D1180),"",IF(ISBLANK(DATA!K1180),"NO DATA",DATA!K1180)))</f>
        <v/>
      </c>
      <c r="B1179" s="93" t="str">
        <f>IF($I$1&lt;&gt;"y", "",IF(ISBLANK(DATA!D1180),"", IF(ISBLANK(DATA!L1180),"NO DATA",DATA!L1180)))</f>
        <v/>
      </c>
      <c r="C1179" s="93" t="str">
        <f t="shared" si="56"/>
        <v/>
      </c>
      <c r="D1179" s="93" t="str">
        <f>IF($I$1&lt;&gt;"y", "", IF(C1180="", "", IFERROR(LOOKUP(2,1/(COUNTIF($D$2:D1178,mergednames)=0),mergednames), "")))</f>
        <v/>
      </c>
      <c r="E1179" s="93" t="str">
        <f t="shared" si="55"/>
        <v/>
      </c>
      <c r="F1179" s="93" t="str">
        <f>IF($I$1&lt;&gt;"y", "", IF(A1180="", "", IFERROR(LOOKUP(2,1/(COUNTIF($F$2:F1178,get_country)=0),get_country), "")))</f>
        <v/>
      </c>
      <c r="G1179" s="93" t="str">
        <f t="shared" si="54"/>
        <v/>
      </c>
      <c r="H1179" s="67" t="str">
        <f t="array" aca="1" ref="H1179" ca="1">IF($I$1&lt;&gt;"y", "", IFERROR(INDEX(countrylistsize,MATCH(SMALL(NOT(countrylistsize="")*IF(ISNUMBER(countrylistsize),COUNTIF(countrylistsize,"&lt;="&amp;countrylistsize),COUNTIF(countrylistsize,"&lt;="&amp;countrylistsize)+SUM(ISNUMBER(countrylistsize))),ROWS(F$3:F1179)+SUM(ISBLANK(countrylistsize))),NOT(countrylistsize="")*IF(ISNUMBER(countrylistsize),COUNTIF(countrylistsize,"&lt;="&amp;countrylistsize),COUNTIF(countrylistsize,"&lt;="&amp;countrylistsize)+SUM(ISNUMBER(countrylistsize))),0)), ""))</f>
        <v/>
      </c>
      <c r="I1179" s="70"/>
      <c r="J1179" s="67" t="str">
        <f t="array" aca="1" ref="J1179" ca="1">IF($I$1&lt;&gt;"y", "", IFERROR(INDEX(admin1listsize,MATCH(SMALL(NOT(admin1listsize="")*IF(ISNUMBER(admin1listsize),COUNTIF(admin1listsize,"&lt;="&amp;admin1listsize),COUNTIF(admin1listsize,"&lt;="&amp;admin1listsize)+SUM(ISNUMBER(admin1listsize))),ROWS(D$3:D1179)+SUM(ISBLANK(admin1listsize))),NOT(admin1listsize="")*IF(ISNUMBER(admin1listsize),COUNTIF(admin1listsize,"&lt;="&amp;admin1listsize),COUNTIF(admin1listsize,"&lt;="&amp;admin1listsize)+SUM(ISNUMBER(admin1listsize))),0)), ""))</f>
        <v/>
      </c>
      <c r="K1179" s="71"/>
    </row>
    <row r="1180" spans="1:11" s="1" customFormat="1" x14ac:dyDescent="0.25">
      <c r="A1180" s="93" t="str">
        <f>IF($I$1&lt;&gt;"y", "", IF(ISBLANK(DATA!D1181),"",IF(ISBLANK(DATA!K1181),"NO DATA",DATA!K1181)))</f>
        <v/>
      </c>
      <c r="B1180" s="93" t="str">
        <f>IF($I$1&lt;&gt;"y", "",IF(ISBLANK(DATA!D1181),"", IF(ISBLANK(DATA!L1181),"NO DATA",DATA!L1181)))</f>
        <v/>
      </c>
      <c r="C1180" s="93" t="str">
        <f t="shared" si="56"/>
        <v/>
      </c>
      <c r="D1180" s="93" t="str">
        <f>IF($I$1&lt;&gt;"y", "", IF(C1181="", "", IFERROR(LOOKUP(2,1/(COUNTIF($D$2:D1179,mergednames)=0),mergednames), "")))</f>
        <v/>
      </c>
      <c r="E1180" s="93" t="str">
        <f t="shared" si="55"/>
        <v/>
      </c>
      <c r="F1180" s="93" t="str">
        <f>IF($I$1&lt;&gt;"y", "", IF(A1181="", "", IFERROR(LOOKUP(2,1/(COUNTIF($F$2:F1179,get_country)=0),get_country), "")))</f>
        <v/>
      </c>
      <c r="G1180" s="93" t="str">
        <f t="shared" si="54"/>
        <v/>
      </c>
      <c r="H1180" s="67" t="str">
        <f t="array" aca="1" ref="H1180" ca="1">IF($I$1&lt;&gt;"y", "", IFERROR(INDEX(countrylistsize,MATCH(SMALL(NOT(countrylistsize="")*IF(ISNUMBER(countrylistsize),COUNTIF(countrylistsize,"&lt;="&amp;countrylistsize),COUNTIF(countrylistsize,"&lt;="&amp;countrylistsize)+SUM(ISNUMBER(countrylistsize))),ROWS(F$3:F1180)+SUM(ISBLANK(countrylistsize))),NOT(countrylistsize="")*IF(ISNUMBER(countrylistsize),COUNTIF(countrylistsize,"&lt;="&amp;countrylistsize),COUNTIF(countrylistsize,"&lt;="&amp;countrylistsize)+SUM(ISNUMBER(countrylistsize))),0)), ""))</f>
        <v/>
      </c>
      <c r="I1180" s="70"/>
      <c r="J1180" s="67" t="str">
        <f t="array" aca="1" ref="J1180" ca="1">IF($I$1&lt;&gt;"y", "", IFERROR(INDEX(admin1listsize,MATCH(SMALL(NOT(admin1listsize="")*IF(ISNUMBER(admin1listsize),COUNTIF(admin1listsize,"&lt;="&amp;admin1listsize),COUNTIF(admin1listsize,"&lt;="&amp;admin1listsize)+SUM(ISNUMBER(admin1listsize))),ROWS(D$3:D1180)+SUM(ISBLANK(admin1listsize))),NOT(admin1listsize="")*IF(ISNUMBER(admin1listsize),COUNTIF(admin1listsize,"&lt;="&amp;admin1listsize),COUNTIF(admin1listsize,"&lt;="&amp;admin1listsize)+SUM(ISNUMBER(admin1listsize))),0)), ""))</f>
        <v/>
      </c>
      <c r="K1180" s="71"/>
    </row>
    <row r="1181" spans="1:11" s="1" customFormat="1" x14ac:dyDescent="0.25">
      <c r="A1181" s="93" t="str">
        <f>IF($I$1&lt;&gt;"y", "", IF(ISBLANK(DATA!D1182),"",IF(ISBLANK(DATA!K1182),"NO DATA",DATA!K1182)))</f>
        <v/>
      </c>
      <c r="B1181" s="93" t="str">
        <f>IF($I$1&lt;&gt;"y", "",IF(ISBLANK(DATA!D1182),"", IF(ISBLANK(DATA!L1182),"NO DATA",DATA!L1182)))</f>
        <v/>
      </c>
      <c r="C1181" s="93" t="str">
        <f t="shared" si="56"/>
        <v/>
      </c>
      <c r="D1181" s="93" t="str">
        <f>IF($I$1&lt;&gt;"y", "", IF(C1182="", "", IFERROR(LOOKUP(2,1/(COUNTIF($D$2:D1180,mergednames)=0),mergednames), "")))</f>
        <v/>
      </c>
      <c r="E1181" s="93" t="str">
        <f t="shared" si="55"/>
        <v/>
      </c>
      <c r="F1181" s="93" t="str">
        <f>IF($I$1&lt;&gt;"y", "", IF(A1182="", "", IFERROR(LOOKUP(2,1/(COUNTIF($F$2:F1180,get_country)=0),get_country), "")))</f>
        <v/>
      </c>
      <c r="G1181" s="93" t="str">
        <f t="shared" si="54"/>
        <v/>
      </c>
      <c r="H1181" s="67" t="str">
        <f t="array" aca="1" ref="H1181" ca="1">IF($I$1&lt;&gt;"y", "", IFERROR(INDEX(countrylistsize,MATCH(SMALL(NOT(countrylistsize="")*IF(ISNUMBER(countrylistsize),COUNTIF(countrylistsize,"&lt;="&amp;countrylistsize),COUNTIF(countrylistsize,"&lt;="&amp;countrylistsize)+SUM(ISNUMBER(countrylistsize))),ROWS(F$3:F1181)+SUM(ISBLANK(countrylistsize))),NOT(countrylistsize="")*IF(ISNUMBER(countrylistsize),COUNTIF(countrylistsize,"&lt;="&amp;countrylistsize),COUNTIF(countrylistsize,"&lt;="&amp;countrylistsize)+SUM(ISNUMBER(countrylistsize))),0)), ""))</f>
        <v/>
      </c>
      <c r="I1181" s="70"/>
      <c r="J1181" s="67" t="str">
        <f t="array" aca="1" ref="J1181" ca="1">IF($I$1&lt;&gt;"y", "", IFERROR(INDEX(admin1listsize,MATCH(SMALL(NOT(admin1listsize="")*IF(ISNUMBER(admin1listsize),COUNTIF(admin1listsize,"&lt;="&amp;admin1listsize),COUNTIF(admin1listsize,"&lt;="&amp;admin1listsize)+SUM(ISNUMBER(admin1listsize))),ROWS(D$3:D1181)+SUM(ISBLANK(admin1listsize))),NOT(admin1listsize="")*IF(ISNUMBER(admin1listsize),COUNTIF(admin1listsize,"&lt;="&amp;admin1listsize),COUNTIF(admin1listsize,"&lt;="&amp;admin1listsize)+SUM(ISNUMBER(admin1listsize))),0)), ""))</f>
        <v/>
      </c>
      <c r="K1181" s="71"/>
    </row>
    <row r="1182" spans="1:11" s="1" customFormat="1" x14ac:dyDescent="0.25">
      <c r="A1182" s="93" t="str">
        <f>IF($I$1&lt;&gt;"y", "", IF(ISBLANK(DATA!D1183),"",IF(ISBLANK(DATA!K1183),"NO DATA",DATA!K1183)))</f>
        <v/>
      </c>
      <c r="B1182" s="93" t="str">
        <f>IF($I$1&lt;&gt;"y", "",IF(ISBLANK(DATA!D1183),"", IF(ISBLANK(DATA!L1183),"NO DATA",DATA!L1183)))</f>
        <v/>
      </c>
      <c r="C1182" s="93" t="str">
        <f t="shared" si="56"/>
        <v/>
      </c>
      <c r="D1182" s="93" t="str">
        <f>IF($I$1&lt;&gt;"y", "", IF(C1183="", "", IFERROR(LOOKUP(2,1/(COUNTIF($D$2:D1181,mergednames)=0),mergednames), "")))</f>
        <v/>
      </c>
      <c r="E1182" s="93" t="str">
        <f t="shared" si="55"/>
        <v/>
      </c>
      <c r="F1182" s="93" t="str">
        <f>IF($I$1&lt;&gt;"y", "", IF(A1183="", "", IFERROR(LOOKUP(2,1/(COUNTIF($F$2:F1181,get_country)=0),get_country), "")))</f>
        <v/>
      </c>
      <c r="G1182" s="93" t="str">
        <f t="shared" si="54"/>
        <v/>
      </c>
      <c r="H1182" s="67" t="str">
        <f t="array" aca="1" ref="H1182" ca="1">IF($I$1&lt;&gt;"y", "", IFERROR(INDEX(countrylistsize,MATCH(SMALL(NOT(countrylistsize="")*IF(ISNUMBER(countrylistsize),COUNTIF(countrylistsize,"&lt;="&amp;countrylistsize),COUNTIF(countrylistsize,"&lt;="&amp;countrylistsize)+SUM(ISNUMBER(countrylistsize))),ROWS(F$3:F1182)+SUM(ISBLANK(countrylistsize))),NOT(countrylistsize="")*IF(ISNUMBER(countrylistsize),COUNTIF(countrylistsize,"&lt;="&amp;countrylistsize),COUNTIF(countrylistsize,"&lt;="&amp;countrylistsize)+SUM(ISNUMBER(countrylistsize))),0)), ""))</f>
        <v/>
      </c>
      <c r="I1182" s="70"/>
      <c r="J1182" s="67" t="str">
        <f t="array" aca="1" ref="J1182" ca="1">IF($I$1&lt;&gt;"y", "", IFERROR(INDEX(admin1listsize,MATCH(SMALL(NOT(admin1listsize="")*IF(ISNUMBER(admin1listsize),COUNTIF(admin1listsize,"&lt;="&amp;admin1listsize),COUNTIF(admin1listsize,"&lt;="&amp;admin1listsize)+SUM(ISNUMBER(admin1listsize))),ROWS(D$3:D1182)+SUM(ISBLANK(admin1listsize))),NOT(admin1listsize="")*IF(ISNUMBER(admin1listsize),COUNTIF(admin1listsize,"&lt;="&amp;admin1listsize),COUNTIF(admin1listsize,"&lt;="&amp;admin1listsize)+SUM(ISNUMBER(admin1listsize))),0)), ""))</f>
        <v/>
      </c>
      <c r="K1182" s="71"/>
    </row>
    <row r="1183" spans="1:11" s="1" customFormat="1" x14ac:dyDescent="0.25">
      <c r="A1183" s="93" t="str">
        <f>IF($I$1&lt;&gt;"y", "", IF(ISBLANK(DATA!D1184),"",IF(ISBLANK(DATA!K1184),"NO DATA",DATA!K1184)))</f>
        <v/>
      </c>
      <c r="B1183" s="93" t="str">
        <f>IF($I$1&lt;&gt;"y", "",IF(ISBLANK(DATA!D1184),"", IF(ISBLANK(DATA!L1184),"NO DATA",DATA!L1184)))</f>
        <v/>
      </c>
      <c r="C1183" s="93" t="str">
        <f t="shared" si="56"/>
        <v/>
      </c>
      <c r="D1183" s="93" t="str">
        <f>IF($I$1&lt;&gt;"y", "", IF(C1184="", "", IFERROR(LOOKUP(2,1/(COUNTIF($D$2:D1182,mergednames)=0),mergednames), "")))</f>
        <v/>
      </c>
      <c r="E1183" s="93" t="str">
        <f t="shared" si="55"/>
        <v/>
      </c>
      <c r="F1183" s="93" t="str">
        <f>IF($I$1&lt;&gt;"y", "", IF(A1184="", "", IFERROR(LOOKUP(2,1/(COUNTIF($F$2:F1182,get_country)=0),get_country), "")))</f>
        <v/>
      </c>
      <c r="G1183" s="93" t="str">
        <f t="shared" si="54"/>
        <v/>
      </c>
      <c r="H1183" s="67" t="str">
        <f t="array" aca="1" ref="H1183" ca="1">IF($I$1&lt;&gt;"y", "", IFERROR(INDEX(countrylistsize,MATCH(SMALL(NOT(countrylistsize="")*IF(ISNUMBER(countrylistsize),COUNTIF(countrylistsize,"&lt;="&amp;countrylistsize),COUNTIF(countrylistsize,"&lt;="&amp;countrylistsize)+SUM(ISNUMBER(countrylistsize))),ROWS(F$3:F1183)+SUM(ISBLANK(countrylistsize))),NOT(countrylistsize="")*IF(ISNUMBER(countrylistsize),COUNTIF(countrylistsize,"&lt;="&amp;countrylistsize),COUNTIF(countrylistsize,"&lt;="&amp;countrylistsize)+SUM(ISNUMBER(countrylistsize))),0)), ""))</f>
        <v/>
      </c>
      <c r="I1183" s="70"/>
      <c r="J1183" s="67" t="str">
        <f t="array" aca="1" ref="J1183" ca="1">IF($I$1&lt;&gt;"y", "", IFERROR(INDEX(admin1listsize,MATCH(SMALL(NOT(admin1listsize="")*IF(ISNUMBER(admin1listsize),COUNTIF(admin1listsize,"&lt;="&amp;admin1listsize),COUNTIF(admin1listsize,"&lt;="&amp;admin1listsize)+SUM(ISNUMBER(admin1listsize))),ROWS(D$3:D1183)+SUM(ISBLANK(admin1listsize))),NOT(admin1listsize="")*IF(ISNUMBER(admin1listsize),COUNTIF(admin1listsize,"&lt;="&amp;admin1listsize),COUNTIF(admin1listsize,"&lt;="&amp;admin1listsize)+SUM(ISNUMBER(admin1listsize))),0)), ""))</f>
        <v/>
      </c>
      <c r="K1183" s="71"/>
    </row>
    <row r="1184" spans="1:11" s="1" customFormat="1" x14ac:dyDescent="0.25">
      <c r="A1184" s="93" t="str">
        <f>IF($I$1&lt;&gt;"y", "", IF(ISBLANK(DATA!D1185),"",IF(ISBLANK(DATA!K1185),"NO DATA",DATA!K1185)))</f>
        <v/>
      </c>
      <c r="B1184" s="93" t="str">
        <f>IF($I$1&lt;&gt;"y", "",IF(ISBLANK(DATA!D1185),"", IF(ISBLANK(DATA!L1185),"NO DATA",DATA!L1185)))</f>
        <v/>
      </c>
      <c r="C1184" s="93" t="str">
        <f t="shared" si="56"/>
        <v/>
      </c>
      <c r="D1184" s="93" t="str">
        <f>IF($I$1&lt;&gt;"y", "", IF(C1185="", "", IFERROR(LOOKUP(2,1/(COUNTIF($D$2:D1183,mergednames)=0),mergednames), "")))</f>
        <v/>
      </c>
      <c r="E1184" s="93" t="str">
        <f t="shared" si="55"/>
        <v/>
      </c>
      <c r="F1184" s="93" t="str">
        <f>IF($I$1&lt;&gt;"y", "", IF(A1185="", "", IFERROR(LOOKUP(2,1/(COUNTIF($F$2:F1183,get_country)=0),get_country), "")))</f>
        <v/>
      </c>
      <c r="G1184" s="93" t="str">
        <f t="shared" si="54"/>
        <v/>
      </c>
      <c r="H1184" s="67" t="str">
        <f t="array" aca="1" ref="H1184" ca="1">IF($I$1&lt;&gt;"y", "", IFERROR(INDEX(countrylistsize,MATCH(SMALL(NOT(countrylistsize="")*IF(ISNUMBER(countrylistsize),COUNTIF(countrylistsize,"&lt;="&amp;countrylistsize),COUNTIF(countrylistsize,"&lt;="&amp;countrylistsize)+SUM(ISNUMBER(countrylistsize))),ROWS(F$3:F1184)+SUM(ISBLANK(countrylistsize))),NOT(countrylistsize="")*IF(ISNUMBER(countrylistsize),COUNTIF(countrylistsize,"&lt;="&amp;countrylistsize),COUNTIF(countrylistsize,"&lt;="&amp;countrylistsize)+SUM(ISNUMBER(countrylistsize))),0)), ""))</f>
        <v/>
      </c>
      <c r="I1184" s="70"/>
      <c r="J1184" s="67" t="str">
        <f t="array" aca="1" ref="J1184" ca="1">IF($I$1&lt;&gt;"y", "", IFERROR(INDEX(admin1listsize,MATCH(SMALL(NOT(admin1listsize="")*IF(ISNUMBER(admin1listsize),COUNTIF(admin1listsize,"&lt;="&amp;admin1listsize),COUNTIF(admin1listsize,"&lt;="&amp;admin1listsize)+SUM(ISNUMBER(admin1listsize))),ROWS(D$3:D1184)+SUM(ISBLANK(admin1listsize))),NOT(admin1listsize="")*IF(ISNUMBER(admin1listsize),COUNTIF(admin1listsize,"&lt;="&amp;admin1listsize),COUNTIF(admin1listsize,"&lt;="&amp;admin1listsize)+SUM(ISNUMBER(admin1listsize))),0)), ""))</f>
        <v/>
      </c>
      <c r="K1184" s="71"/>
    </row>
    <row r="1185" spans="1:11" s="1" customFormat="1" x14ac:dyDescent="0.25">
      <c r="A1185" s="93" t="str">
        <f>IF($I$1&lt;&gt;"y", "", IF(ISBLANK(DATA!D1186),"",IF(ISBLANK(DATA!K1186),"NO DATA",DATA!K1186)))</f>
        <v/>
      </c>
      <c r="B1185" s="93" t="str">
        <f>IF($I$1&lt;&gt;"y", "",IF(ISBLANK(DATA!D1186),"", IF(ISBLANK(DATA!L1186),"NO DATA",DATA!L1186)))</f>
        <v/>
      </c>
      <c r="C1185" s="93" t="str">
        <f t="shared" si="56"/>
        <v/>
      </c>
      <c r="D1185" s="93" t="str">
        <f>IF($I$1&lt;&gt;"y", "", IF(C1186="", "", IFERROR(LOOKUP(2,1/(COUNTIF($D$2:D1184,mergednames)=0),mergednames), "")))</f>
        <v/>
      </c>
      <c r="E1185" s="93" t="str">
        <f t="shared" si="55"/>
        <v/>
      </c>
      <c r="F1185" s="93" t="str">
        <f>IF($I$1&lt;&gt;"y", "", IF(A1186="", "", IFERROR(LOOKUP(2,1/(COUNTIF($F$2:F1184,get_country)=0),get_country), "")))</f>
        <v/>
      </c>
      <c r="G1185" s="93" t="str">
        <f t="shared" si="54"/>
        <v/>
      </c>
      <c r="H1185" s="67" t="str">
        <f t="array" aca="1" ref="H1185" ca="1">IF($I$1&lt;&gt;"y", "", IFERROR(INDEX(countrylistsize,MATCH(SMALL(NOT(countrylistsize="")*IF(ISNUMBER(countrylistsize),COUNTIF(countrylistsize,"&lt;="&amp;countrylistsize),COUNTIF(countrylistsize,"&lt;="&amp;countrylistsize)+SUM(ISNUMBER(countrylistsize))),ROWS(F$3:F1185)+SUM(ISBLANK(countrylistsize))),NOT(countrylistsize="")*IF(ISNUMBER(countrylistsize),COUNTIF(countrylistsize,"&lt;="&amp;countrylistsize),COUNTIF(countrylistsize,"&lt;="&amp;countrylistsize)+SUM(ISNUMBER(countrylistsize))),0)), ""))</f>
        <v/>
      </c>
      <c r="I1185" s="70"/>
      <c r="J1185" s="67" t="str">
        <f t="array" aca="1" ref="J1185" ca="1">IF($I$1&lt;&gt;"y", "", IFERROR(INDEX(admin1listsize,MATCH(SMALL(NOT(admin1listsize="")*IF(ISNUMBER(admin1listsize),COUNTIF(admin1listsize,"&lt;="&amp;admin1listsize),COUNTIF(admin1listsize,"&lt;="&amp;admin1listsize)+SUM(ISNUMBER(admin1listsize))),ROWS(D$3:D1185)+SUM(ISBLANK(admin1listsize))),NOT(admin1listsize="")*IF(ISNUMBER(admin1listsize),COUNTIF(admin1listsize,"&lt;="&amp;admin1listsize),COUNTIF(admin1listsize,"&lt;="&amp;admin1listsize)+SUM(ISNUMBER(admin1listsize))),0)), ""))</f>
        <v/>
      </c>
      <c r="K1185" s="71"/>
    </row>
    <row r="1186" spans="1:11" s="1" customFormat="1" x14ac:dyDescent="0.25">
      <c r="A1186" s="93" t="str">
        <f>IF($I$1&lt;&gt;"y", "", IF(ISBLANK(DATA!D1187),"",IF(ISBLANK(DATA!K1187),"NO DATA",DATA!K1187)))</f>
        <v/>
      </c>
      <c r="B1186" s="93" t="str">
        <f>IF($I$1&lt;&gt;"y", "",IF(ISBLANK(DATA!D1187),"", IF(ISBLANK(DATA!L1187),"NO DATA",DATA!L1187)))</f>
        <v/>
      </c>
      <c r="C1186" s="93" t="str">
        <f t="shared" si="56"/>
        <v/>
      </c>
      <c r="D1186" s="93" t="str">
        <f>IF($I$1&lt;&gt;"y", "", IF(C1187="", "", IFERROR(LOOKUP(2,1/(COUNTIF($D$2:D1185,mergednames)=0),mergednames), "")))</f>
        <v/>
      </c>
      <c r="E1186" s="93" t="str">
        <f t="shared" si="55"/>
        <v/>
      </c>
      <c r="F1186" s="93" t="str">
        <f>IF($I$1&lt;&gt;"y", "", IF(A1187="", "", IFERROR(LOOKUP(2,1/(COUNTIF($F$2:F1185,get_country)=0),get_country), "")))</f>
        <v/>
      </c>
      <c r="G1186" s="93" t="str">
        <f t="shared" si="54"/>
        <v/>
      </c>
      <c r="H1186" s="67" t="str">
        <f t="array" aca="1" ref="H1186" ca="1">IF($I$1&lt;&gt;"y", "", IFERROR(INDEX(countrylistsize,MATCH(SMALL(NOT(countrylistsize="")*IF(ISNUMBER(countrylistsize),COUNTIF(countrylistsize,"&lt;="&amp;countrylistsize),COUNTIF(countrylistsize,"&lt;="&amp;countrylistsize)+SUM(ISNUMBER(countrylistsize))),ROWS(F$3:F1186)+SUM(ISBLANK(countrylistsize))),NOT(countrylistsize="")*IF(ISNUMBER(countrylistsize),COUNTIF(countrylistsize,"&lt;="&amp;countrylistsize),COUNTIF(countrylistsize,"&lt;="&amp;countrylistsize)+SUM(ISNUMBER(countrylistsize))),0)), ""))</f>
        <v/>
      </c>
      <c r="I1186" s="70"/>
      <c r="J1186" s="67" t="str">
        <f t="array" aca="1" ref="J1186" ca="1">IF($I$1&lt;&gt;"y", "", IFERROR(INDEX(admin1listsize,MATCH(SMALL(NOT(admin1listsize="")*IF(ISNUMBER(admin1listsize),COUNTIF(admin1listsize,"&lt;="&amp;admin1listsize),COUNTIF(admin1listsize,"&lt;="&amp;admin1listsize)+SUM(ISNUMBER(admin1listsize))),ROWS(D$3:D1186)+SUM(ISBLANK(admin1listsize))),NOT(admin1listsize="")*IF(ISNUMBER(admin1listsize),COUNTIF(admin1listsize,"&lt;="&amp;admin1listsize),COUNTIF(admin1listsize,"&lt;="&amp;admin1listsize)+SUM(ISNUMBER(admin1listsize))),0)), ""))</f>
        <v/>
      </c>
      <c r="K1186" s="71"/>
    </row>
    <row r="1187" spans="1:11" s="1" customFormat="1" x14ac:dyDescent="0.25">
      <c r="A1187" s="93" t="str">
        <f>IF($I$1&lt;&gt;"y", "", IF(ISBLANK(DATA!D1188),"",IF(ISBLANK(DATA!K1188),"NO DATA",DATA!K1188)))</f>
        <v/>
      </c>
      <c r="B1187" s="93" t="str">
        <f>IF($I$1&lt;&gt;"y", "",IF(ISBLANK(DATA!D1188),"", IF(ISBLANK(DATA!L1188),"NO DATA",DATA!L1188)))</f>
        <v/>
      </c>
      <c r="C1187" s="93" t="str">
        <f t="shared" si="56"/>
        <v/>
      </c>
      <c r="D1187" s="93" t="str">
        <f>IF($I$1&lt;&gt;"y", "", IF(C1188="", "", IFERROR(LOOKUP(2,1/(COUNTIF($D$2:D1186,mergednames)=0),mergednames), "")))</f>
        <v/>
      </c>
      <c r="E1187" s="93" t="str">
        <f t="shared" si="55"/>
        <v/>
      </c>
      <c r="F1187" s="93" t="str">
        <f>IF($I$1&lt;&gt;"y", "", IF(A1188="", "", IFERROR(LOOKUP(2,1/(COUNTIF($F$2:F1186,get_country)=0),get_country), "")))</f>
        <v/>
      </c>
      <c r="G1187" s="93" t="str">
        <f t="shared" si="54"/>
        <v/>
      </c>
      <c r="H1187" s="67" t="str">
        <f t="array" aca="1" ref="H1187" ca="1">IF($I$1&lt;&gt;"y", "", IFERROR(INDEX(countrylistsize,MATCH(SMALL(NOT(countrylistsize="")*IF(ISNUMBER(countrylistsize),COUNTIF(countrylistsize,"&lt;="&amp;countrylistsize),COUNTIF(countrylistsize,"&lt;="&amp;countrylistsize)+SUM(ISNUMBER(countrylistsize))),ROWS(F$3:F1187)+SUM(ISBLANK(countrylistsize))),NOT(countrylistsize="")*IF(ISNUMBER(countrylistsize),COUNTIF(countrylistsize,"&lt;="&amp;countrylistsize),COUNTIF(countrylistsize,"&lt;="&amp;countrylistsize)+SUM(ISNUMBER(countrylistsize))),0)), ""))</f>
        <v/>
      </c>
      <c r="I1187" s="70"/>
      <c r="J1187" s="67" t="str">
        <f t="array" aca="1" ref="J1187" ca="1">IF($I$1&lt;&gt;"y", "", IFERROR(INDEX(admin1listsize,MATCH(SMALL(NOT(admin1listsize="")*IF(ISNUMBER(admin1listsize),COUNTIF(admin1listsize,"&lt;="&amp;admin1listsize),COUNTIF(admin1listsize,"&lt;="&amp;admin1listsize)+SUM(ISNUMBER(admin1listsize))),ROWS(D$3:D1187)+SUM(ISBLANK(admin1listsize))),NOT(admin1listsize="")*IF(ISNUMBER(admin1listsize),COUNTIF(admin1listsize,"&lt;="&amp;admin1listsize),COUNTIF(admin1listsize,"&lt;="&amp;admin1listsize)+SUM(ISNUMBER(admin1listsize))),0)), ""))</f>
        <v/>
      </c>
      <c r="K1187" s="71"/>
    </row>
    <row r="1188" spans="1:11" s="1" customFormat="1" x14ac:dyDescent="0.25">
      <c r="A1188" s="93" t="str">
        <f>IF($I$1&lt;&gt;"y", "", IF(ISBLANK(DATA!D1189),"",IF(ISBLANK(DATA!K1189),"NO DATA",DATA!K1189)))</f>
        <v/>
      </c>
      <c r="B1188" s="93" t="str">
        <f>IF($I$1&lt;&gt;"y", "",IF(ISBLANK(DATA!D1189),"", IF(ISBLANK(DATA!L1189),"NO DATA",DATA!L1189)))</f>
        <v/>
      </c>
      <c r="C1188" s="93" t="str">
        <f t="shared" si="56"/>
        <v/>
      </c>
      <c r="D1188" s="93" t="str">
        <f>IF($I$1&lt;&gt;"y", "", IF(C1189="", "", IFERROR(LOOKUP(2,1/(COUNTIF($D$2:D1187,mergednames)=0),mergednames), "")))</f>
        <v/>
      </c>
      <c r="E1188" s="93" t="str">
        <f t="shared" si="55"/>
        <v/>
      </c>
      <c r="F1188" s="93" t="str">
        <f>IF($I$1&lt;&gt;"y", "", IF(A1189="", "", IFERROR(LOOKUP(2,1/(COUNTIF($F$2:F1187,get_country)=0),get_country), "")))</f>
        <v/>
      </c>
      <c r="G1188" s="93" t="str">
        <f t="shared" si="54"/>
        <v/>
      </c>
      <c r="H1188" s="67" t="str">
        <f t="array" aca="1" ref="H1188" ca="1">IF($I$1&lt;&gt;"y", "", IFERROR(INDEX(countrylistsize,MATCH(SMALL(NOT(countrylistsize="")*IF(ISNUMBER(countrylistsize),COUNTIF(countrylistsize,"&lt;="&amp;countrylistsize),COUNTIF(countrylistsize,"&lt;="&amp;countrylistsize)+SUM(ISNUMBER(countrylistsize))),ROWS(F$3:F1188)+SUM(ISBLANK(countrylistsize))),NOT(countrylistsize="")*IF(ISNUMBER(countrylistsize),COUNTIF(countrylistsize,"&lt;="&amp;countrylistsize),COUNTIF(countrylistsize,"&lt;="&amp;countrylistsize)+SUM(ISNUMBER(countrylistsize))),0)), ""))</f>
        <v/>
      </c>
      <c r="I1188" s="70"/>
      <c r="J1188" s="67" t="str">
        <f t="array" aca="1" ref="J1188" ca="1">IF($I$1&lt;&gt;"y", "", IFERROR(INDEX(admin1listsize,MATCH(SMALL(NOT(admin1listsize="")*IF(ISNUMBER(admin1listsize),COUNTIF(admin1listsize,"&lt;="&amp;admin1listsize),COUNTIF(admin1listsize,"&lt;="&amp;admin1listsize)+SUM(ISNUMBER(admin1listsize))),ROWS(D$3:D1188)+SUM(ISBLANK(admin1listsize))),NOT(admin1listsize="")*IF(ISNUMBER(admin1listsize),COUNTIF(admin1listsize,"&lt;="&amp;admin1listsize),COUNTIF(admin1listsize,"&lt;="&amp;admin1listsize)+SUM(ISNUMBER(admin1listsize))),0)), ""))</f>
        <v/>
      </c>
      <c r="K1188" s="71"/>
    </row>
    <row r="1189" spans="1:11" s="1" customFormat="1" x14ac:dyDescent="0.25">
      <c r="A1189" s="93" t="str">
        <f>IF($I$1&lt;&gt;"y", "", IF(ISBLANK(DATA!D1190),"",IF(ISBLANK(DATA!K1190),"NO DATA",DATA!K1190)))</f>
        <v/>
      </c>
      <c r="B1189" s="93" t="str">
        <f>IF($I$1&lt;&gt;"y", "",IF(ISBLANK(DATA!D1190),"", IF(ISBLANK(DATA!L1190),"NO DATA",DATA!L1190)))</f>
        <v/>
      </c>
      <c r="C1189" s="93" t="str">
        <f t="shared" si="56"/>
        <v/>
      </c>
      <c r="D1189" s="93" t="str">
        <f>IF($I$1&lt;&gt;"y", "", IF(C1190="", "", IFERROR(LOOKUP(2,1/(COUNTIF($D$2:D1188,mergednames)=0),mergednames), "")))</f>
        <v/>
      </c>
      <c r="E1189" s="93" t="str">
        <f t="shared" si="55"/>
        <v/>
      </c>
      <c r="F1189" s="93" t="str">
        <f>IF($I$1&lt;&gt;"y", "", IF(A1190="", "", IFERROR(LOOKUP(2,1/(COUNTIF($F$2:F1188,get_country)=0),get_country), "")))</f>
        <v/>
      </c>
      <c r="G1189" s="93" t="str">
        <f t="shared" si="54"/>
        <v/>
      </c>
      <c r="H1189" s="67" t="str">
        <f t="array" aca="1" ref="H1189" ca="1">IF($I$1&lt;&gt;"y", "", IFERROR(INDEX(countrylistsize,MATCH(SMALL(NOT(countrylistsize="")*IF(ISNUMBER(countrylistsize),COUNTIF(countrylistsize,"&lt;="&amp;countrylistsize),COUNTIF(countrylistsize,"&lt;="&amp;countrylistsize)+SUM(ISNUMBER(countrylistsize))),ROWS(F$3:F1189)+SUM(ISBLANK(countrylistsize))),NOT(countrylistsize="")*IF(ISNUMBER(countrylistsize),COUNTIF(countrylistsize,"&lt;="&amp;countrylistsize),COUNTIF(countrylistsize,"&lt;="&amp;countrylistsize)+SUM(ISNUMBER(countrylistsize))),0)), ""))</f>
        <v/>
      </c>
      <c r="I1189" s="70"/>
      <c r="J1189" s="67" t="str">
        <f t="array" aca="1" ref="J1189" ca="1">IF($I$1&lt;&gt;"y", "", IFERROR(INDEX(admin1listsize,MATCH(SMALL(NOT(admin1listsize="")*IF(ISNUMBER(admin1listsize),COUNTIF(admin1listsize,"&lt;="&amp;admin1listsize),COUNTIF(admin1listsize,"&lt;="&amp;admin1listsize)+SUM(ISNUMBER(admin1listsize))),ROWS(D$3:D1189)+SUM(ISBLANK(admin1listsize))),NOT(admin1listsize="")*IF(ISNUMBER(admin1listsize),COUNTIF(admin1listsize,"&lt;="&amp;admin1listsize),COUNTIF(admin1listsize,"&lt;="&amp;admin1listsize)+SUM(ISNUMBER(admin1listsize))),0)), ""))</f>
        <v/>
      </c>
      <c r="K1189" s="71"/>
    </row>
    <row r="1190" spans="1:11" s="1" customFormat="1" x14ac:dyDescent="0.25">
      <c r="A1190" s="93" t="str">
        <f>IF($I$1&lt;&gt;"y", "", IF(ISBLANK(DATA!D1191),"",IF(ISBLANK(DATA!K1191),"NO DATA",DATA!K1191)))</f>
        <v/>
      </c>
      <c r="B1190" s="93" t="str">
        <f>IF($I$1&lt;&gt;"y", "",IF(ISBLANK(DATA!D1191),"", IF(ISBLANK(DATA!L1191),"NO DATA",DATA!L1191)))</f>
        <v/>
      </c>
      <c r="C1190" s="93" t="str">
        <f t="shared" si="56"/>
        <v/>
      </c>
      <c r="D1190" s="93" t="str">
        <f>IF($I$1&lt;&gt;"y", "", IF(C1191="", "", IFERROR(LOOKUP(2,1/(COUNTIF($D$2:D1189,mergednames)=0),mergednames), "")))</f>
        <v/>
      </c>
      <c r="E1190" s="93" t="str">
        <f t="shared" si="55"/>
        <v/>
      </c>
      <c r="F1190" s="93" t="str">
        <f>IF($I$1&lt;&gt;"y", "", IF(A1191="", "", IFERROR(LOOKUP(2,1/(COUNTIF($F$2:F1189,get_country)=0),get_country), "")))</f>
        <v/>
      </c>
      <c r="G1190" s="93" t="str">
        <f t="shared" si="54"/>
        <v/>
      </c>
      <c r="H1190" s="67" t="str">
        <f t="array" aca="1" ref="H1190" ca="1">IF($I$1&lt;&gt;"y", "", IFERROR(INDEX(countrylistsize,MATCH(SMALL(NOT(countrylistsize="")*IF(ISNUMBER(countrylistsize),COUNTIF(countrylistsize,"&lt;="&amp;countrylistsize),COUNTIF(countrylistsize,"&lt;="&amp;countrylistsize)+SUM(ISNUMBER(countrylistsize))),ROWS(F$3:F1190)+SUM(ISBLANK(countrylistsize))),NOT(countrylistsize="")*IF(ISNUMBER(countrylistsize),COUNTIF(countrylistsize,"&lt;="&amp;countrylistsize),COUNTIF(countrylistsize,"&lt;="&amp;countrylistsize)+SUM(ISNUMBER(countrylistsize))),0)), ""))</f>
        <v/>
      </c>
      <c r="I1190" s="70"/>
      <c r="J1190" s="67" t="str">
        <f t="array" aca="1" ref="J1190" ca="1">IF($I$1&lt;&gt;"y", "", IFERROR(INDEX(admin1listsize,MATCH(SMALL(NOT(admin1listsize="")*IF(ISNUMBER(admin1listsize),COUNTIF(admin1listsize,"&lt;="&amp;admin1listsize),COUNTIF(admin1listsize,"&lt;="&amp;admin1listsize)+SUM(ISNUMBER(admin1listsize))),ROWS(D$3:D1190)+SUM(ISBLANK(admin1listsize))),NOT(admin1listsize="")*IF(ISNUMBER(admin1listsize),COUNTIF(admin1listsize,"&lt;="&amp;admin1listsize),COUNTIF(admin1listsize,"&lt;="&amp;admin1listsize)+SUM(ISNUMBER(admin1listsize))),0)), ""))</f>
        <v/>
      </c>
      <c r="K1190" s="71"/>
    </row>
    <row r="1191" spans="1:11" s="1" customFormat="1" x14ac:dyDescent="0.25">
      <c r="A1191" s="93" t="str">
        <f>IF($I$1&lt;&gt;"y", "", IF(ISBLANK(DATA!D1192),"",IF(ISBLANK(DATA!K1192),"NO DATA",DATA!K1192)))</f>
        <v/>
      </c>
      <c r="B1191" s="93" t="str">
        <f>IF($I$1&lt;&gt;"y", "",IF(ISBLANK(DATA!D1192),"", IF(ISBLANK(DATA!L1192),"NO DATA",DATA!L1192)))</f>
        <v/>
      </c>
      <c r="C1191" s="93" t="str">
        <f t="shared" si="56"/>
        <v/>
      </c>
      <c r="D1191" s="93" t="str">
        <f>IF($I$1&lt;&gt;"y", "", IF(C1192="", "", IFERROR(LOOKUP(2,1/(COUNTIF($D$2:D1190,mergednames)=0),mergednames), "")))</f>
        <v/>
      </c>
      <c r="E1191" s="93" t="str">
        <f t="shared" si="55"/>
        <v/>
      </c>
      <c r="F1191" s="93" t="str">
        <f>IF($I$1&lt;&gt;"y", "", IF(A1192="", "", IFERROR(LOOKUP(2,1/(COUNTIF($F$2:F1190,get_country)=0),get_country), "")))</f>
        <v/>
      </c>
      <c r="G1191" s="93" t="str">
        <f t="shared" si="54"/>
        <v/>
      </c>
      <c r="H1191" s="67" t="str">
        <f t="array" aca="1" ref="H1191" ca="1">IF($I$1&lt;&gt;"y", "", IFERROR(INDEX(countrylistsize,MATCH(SMALL(NOT(countrylistsize="")*IF(ISNUMBER(countrylistsize),COUNTIF(countrylistsize,"&lt;="&amp;countrylistsize),COUNTIF(countrylistsize,"&lt;="&amp;countrylistsize)+SUM(ISNUMBER(countrylistsize))),ROWS(F$3:F1191)+SUM(ISBLANK(countrylistsize))),NOT(countrylistsize="")*IF(ISNUMBER(countrylistsize),COUNTIF(countrylistsize,"&lt;="&amp;countrylistsize),COUNTIF(countrylistsize,"&lt;="&amp;countrylistsize)+SUM(ISNUMBER(countrylistsize))),0)), ""))</f>
        <v/>
      </c>
      <c r="I1191" s="70"/>
      <c r="J1191" s="67" t="str">
        <f t="array" aca="1" ref="J1191" ca="1">IF($I$1&lt;&gt;"y", "", IFERROR(INDEX(admin1listsize,MATCH(SMALL(NOT(admin1listsize="")*IF(ISNUMBER(admin1listsize),COUNTIF(admin1listsize,"&lt;="&amp;admin1listsize),COUNTIF(admin1listsize,"&lt;="&amp;admin1listsize)+SUM(ISNUMBER(admin1listsize))),ROWS(D$3:D1191)+SUM(ISBLANK(admin1listsize))),NOT(admin1listsize="")*IF(ISNUMBER(admin1listsize),COUNTIF(admin1listsize,"&lt;="&amp;admin1listsize),COUNTIF(admin1listsize,"&lt;="&amp;admin1listsize)+SUM(ISNUMBER(admin1listsize))),0)), ""))</f>
        <v/>
      </c>
      <c r="K1191" s="71"/>
    </row>
    <row r="1192" spans="1:11" s="1" customFormat="1" x14ac:dyDescent="0.25">
      <c r="A1192" s="93" t="str">
        <f>IF($I$1&lt;&gt;"y", "", IF(ISBLANK(DATA!D1193),"",IF(ISBLANK(DATA!K1193),"NO DATA",DATA!K1193)))</f>
        <v/>
      </c>
      <c r="B1192" s="93" t="str">
        <f>IF($I$1&lt;&gt;"y", "",IF(ISBLANK(DATA!D1193),"", IF(ISBLANK(DATA!L1193),"NO DATA",DATA!L1193)))</f>
        <v/>
      </c>
      <c r="C1192" s="93" t="str">
        <f t="shared" si="56"/>
        <v/>
      </c>
      <c r="D1192" s="93" t="str">
        <f>IF($I$1&lt;&gt;"y", "", IF(C1193="", "", IFERROR(LOOKUP(2,1/(COUNTIF($D$2:D1191,mergednames)=0),mergednames), "")))</f>
        <v/>
      </c>
      <c r="E1192" s="93" t="str">
        <f t="shared" si="55"/>
        <v/>
      </c>
      <c r="F1192" s="93" t="str">
        <f>IF($I$1&lt;&gt;"y", "", IF(A1193="", "", IFERROR(LOOKUP(2,1/(COUNTIF($F$2:F1191,get_country)=0),get_country), "")))</f>
        <v/>
      </c>
      <c r="G1192" s="93" t="str">
        <f t="shared" si="54"/>
        <v/>
      </c>
      <c r="H1192" s="67" t="str">
        <f t="array" aca="1" ref="H1192" ca="1">IF($I$1&lt;&gt;"y", "", IFERROR(INDEX(countrylistsize,MATCH(SMALL(NOT(countrylistsize="")*IF(ISNUMBER(countrylistsize),COUNTIF(countrylistsize,"&lt;="&amp;countrylistsize),COUNTIF(countrylistsize,"&lt;="&amp;countrylistsize)+SUM(ISNUMBER(countrylistsize))),ROWS(F$3:F1192)+SUM(ISBLANK(countrylistsize))),NOT(countrylistsize="")*IF(ISNUMBER(countrylistsize),COUNTIF(countrylistsize,"&lt;="&amp;countrylistsize),COUNTIF(countrylistsize,"&lt;="&amp;countrylistsize)+SUM(ISNUMBER(countrylistsize))),0)), ""))</f>
        <v/>
      </c>
      <c r="I1192" s="70"/>
      <c r="J1192" s="67" t="str">
        <f t="array" aca="1" ref="J1192" ca="1">IF($I$1&lt;&gt;"y", "", IFERROR(INDEX(admin1listsize,MATCH(SMALL(NOT(admin1listsize="")*IF(ISNUMBER(admin1listsize),COUNTIF(admin1listsize,"&lt;="&amp;admin1listsize),COUNTIF(admin1listsize,"&lt;="&amp;admin1listsize)+SUM(ISNUMBER(admin1listsize))),ROWS(D$3:D1192)+SUM(ISBLANK(admin1listsize))),NOT(admin1listsize="")*IF(ISNUMBER(admin1listsize),COUNTIF(admin1listsize,"&lt;="&amp;admin1listsize),COUNTIF(admin1listsize,"&lt;="&amp;admin1listsize)+SUM(ISNUMBER(admin1listsize))),0)), ""))</f>
        <v/>
      </c>
      <c r="K1192" s="71"/>
    </row>
    <row r="1193" spans="1:11" s="1" customFormat="1" x14ac:dyDescent="0.25">
      <c r="A1193" s="93" t="str">
        <f>IF($I$1&lt;&gt;"y", "", IF(ISBLANK(DATA!D1194),"",IF(ISBLANK(DATA!K1194),"NO DATA",DATA!K1194)))</f>
        <v/>
      </c>
      <c r="B1193" s="93" t="str">
        <f>IF($I$1&lt;&gt;"y", "",IF(ISBLANK(DATA!D1194),"", IF(ISBLANK(DATA!L1194),"NO DATA",DATA!L1194)))</f>
        <v/>
      </c>
      <c r="C1193" s="93" t="str">
        <f t="shared" si="56"/>
        <v/>
      </c>
      <c r="D1193" s="93" t="str">
        <f>IF($I$1&lt;&gt;"y", "", IF(C1194="", "", IFERROR(LOOKUP(2,1/(COUNTIF($D$2:D1192,mergednames)=0),mergednames), "")))</f>
        <v/>
      </c>
      <c r="E1193" s="93" t="str">
        <f t="shared" si="55"/>
        <v/>
      </c>
      <c r="F1193" s="93" t="str">
        <f>IF($I$1&lt;&gt;"y", "", IF(A1194="", "", IFERROR(LOOKUP(2,1/(COUNTIF($F$2:F1192,get_country)=0),get_country), "")))</f>
        <v/>
      </c>
      <c r="G1193" s="93" t="str">
        <f t="shared" si="54"/>
        <v/>
      </c>
      <c r="H1193" s="67" t="str">
        <f t="array" aca="1" ref="H1193" ca="1">IF($I$1&lt;&gt;"y", "", IFERROR(INDEX(countrylistsize,MATCH(SMALL(NOT(countrylistsize="")*IF(ISNUMBER(countrylistsize),COUNTIF(countrylistsize,"&lt;="&amp;countrylistsize),COUNTIF(countrylistsize,"&lt;="&amp;countrylistsize)+SUM(ISNUMBER(countrylistsize))),ROWS(F$3:F1193)+SUM(ISBLANK(countrylistsize))),NOT(countrylistsize="")*IF(ISNUMBER(countrylistsize),COUNTIF(countrylistsize,"&lt;="&amp;countrylistsize),COUNTIF(countrylistsize,"&lt;="&amp;countrylistsize)+SUM(ISNUMBER(countrylistsize))),0)), ""))</f>
        <v/>
      </c>
      <c r="I1193" s="70"/>
      <c r="J1193" s="67" t="str">
        <f t="array" aca="1" ref="J1193" ca="1">IF($I$1&lt;&gt;"y", "", IFERROR(INDEX(admin1listsize,MATCH(SMALL(NOT(admin1listsize="")*IF(ISNUMBER(admin1listsize),COUNTIF(admin1listsize,"&lt;="&amp;admin1listsize),COUNTIF(admin1listsize,"&lt;="&amp;admin1listsize)+SUM(ISNUMBER(admin1listsize))),ROWS(D$3:D1193)+SUM(ISBLANK(admin1listsize))),NOT(admin1listsize="")*IF(ISNUMBER(admin1listsize),COUNTIF(admin1listsize,"&lt;="&amp;admin1listsize),COUNTIF(admin1listsize,"&lt;="&amp;admin1listsize)+SUM(ISNUMBER(admin1listsize))),0)), ""))</f>
        <v/>
      </c>
      <c r="K1193" s="71"/>
    </row>
    <row r="1194" spans="1:11" s="1" customFormat="1" x14ac:dyDescent="0.25">
      <c r="A1194" s="93" t="str">
        <f>IF($I$1&lt;&gt;"y", "", IF(ISBLANK(DATA!D1195),"",IF(ISBLANK(DATA!K1195),"NO DATA",DATA!K1195)))</f>
        <v/>
      </c>
      <c r="B1194" s="93" t="str">
        <f>IF($I$1&lt;&gt;"y", "",IF(ISBLANK(DATA!D1195),"", IF(ISBLANK(DATA!L1195),"NO DATA",DATA!L1195)))</f>
        <v/>
      </c>
      <c r="C1194" s="93" t="str">
        <f t="shared" si="56"/>
        <v/>
      </c>
      <c r="D1194" s="93" t="str">
        <f>IF($I$1&lt;&gt;"y", "", IF(C1195="", "", IFERROR(LOOKUP(2,1/(COUNTIF($D$2:D1193,mergednames)=0),mergednames), "")))</f>
        <v/>
      </c>
      <c r="E1194" s="93" t="str">
        <f t="shared" si="55"/>
        <v/>
      </c>
      <c r="F1194" s="93" t="str">
        <f>IF($I$1&lt;&gt;"y", "", IF(A1195="", "", IFERROR(LOOKUP(2,1/(COUNTIF($F$2:F1193,get_country)=0),get_country), "")))</f>
        <v/>
      </c>
      <c r="G1194" s="93" t="str">
        <f t="shared" si="54"/>
        <v/>
      </c>
      <c r="H1194" s="67" t="str">
        <f t="array" aca="1" ref="H1194" ca="1">IF($I$1&lt;&gt;"y", "", IFERROR(INDEX(countrylistsize,MATCH(SMALL(NOT(countrylistsize="")*IF(ISNUMBER(countrylistsize),COUNTIF(countrylistsize,"&lt;="&amp;countrylistsize),COUNTIF(countrylistsize,"&lt;="&amp;countrylistsize)+SUM(ISNUMBER(countrylistsize))),ROWS(F$3:F1194)+SUM(ISBLANK(countrylistsize))),NOT(countrylistsize="")*IF(ISNUMBER(countrylistsize),COUNTIF(countrylistsize,"&lt;="&amp;countrylistsize),COUNTIF(countrylistsize,"&lt;="&amp;countrylistsize)+SUM(ISNUMBER(countrylistsize))),0)), ""))</f>
        <v/>
      </c>
      <c r="I1194" s="70"/>
      <c r="J1194" s="67" t="str">
        <f t="array" aca="1" ref="J1194" ca="1">IF($I$1&lt;&gt;"y", "", IFERROR(INDEX(admin1listsize,MATCH(SMALL(NOT(admin1listsize="")*IF(ISNUMBER(admin1listsize),COUNTIF(admin1listsize,"&lt;="&amp;admin1listsize),COUNTIF(admin1listsize,"&lt;="&amp;admin1listsize)+SUM(ISNUMBER(admin1listsize))),ROWS(D$3:D1194)+SUM(ISBLANK(admin1listsize))),NOT(admin1listsize="")*IF(ISNUMBER(admin1listsize),COUNTIF(admin1listsize,"&lt;="&amp;admin1listsize),COUNTIF(admin1listsize,"&lt;="&amp;admin1listsize)+SUM(ISNUMBER(admin1listsize))),0)), ""))</f>
        <v/>
      </c>
      <c r="K1194" s="71"/>
    </row>
    <row r="1195" spans="1:11" s="1" customFormat="1" x14ac:dyDescent="0.25">
      <c r="A1195" s="93" t="str">
        <f>IF($I$1&lt;&gt;"y", "", IF(ISBLANK(DATA!D1196),"",IF(ISBLANK(DATA!K1196),"NO DATA",DATA!K1196)))</f>
        <v/>
      </c>
      <c r="B1195" s="93" t="str">
        <f>IF($I$1&lt;&gt;"y", "",IF(ISBLANK(DATA!D1196),"", IF(ISBLANK(DATA!L1196),"NO DATA",DATA!L1196)))</f>
        <v/>
      </c>
      <c r="C1195" s="93" t="str">
        <f t="shared" si="56"/>
        <v/>
      </c>
      <c r="D1195" s="93" t="str">
        <f>IF($I$1&lt;&gt;"y", "", IF(C1196="", "", IFERROR(LOOKUP(2,1/(COUNTIF($D$2:D1194,mergednames)=0),mergednames), "")))</f>
        <v/>
      </c>
      <c r="E1195" s="93" t="str">
        <f t="shared" si="55"/>
        <v/>
      </c>
      <c r="F1195" s="93" t="str">
        <f>IF($I$1&lt;&gt;"y", "", IF(A1196="", "", IFERROR(LOOKUP(2,1/(COUNTIF($F$2:F1194,get_country)=0),get_country), "")))</f>
        <v/>
      </c>
      <c r="G1195" s="93" t="str">
        <f t="shared" si="54"/>
        <v/>
      </c>
      <c r="H1195" s="67" t="str">
        <f t="array" aca="1" ref="H1195" ca="1">IF($I$1&lt;&gt;"y", "", IFERROR(INDEX(countrylistsize,MATCH(SMALL(NOT(countrylistsize="")*IF(ISNUMBER(countrylistsize),COUNTIF(countrylistsize,"&lt;="&amp;countrylistsize),COUNTIF(countrylistsize,"&lt;="&amp;countrylistsize)+SUM(ISNUMBER(countrylistsize))),ROWS(F$3:F1195)+SUM(ISBLANK(countrylistsize))),NOT(countrylistsize="")*IF(ISNUMBER(countrylistsize),COUNTIF(countrylistsize,"&lt;="&amp;countrylistsize),COUNTIF(countrylistsize,"&lt;="&amp;countrylistsize)+SUM(ISNUMBER(countrylistsize))),0)), ""))</f>
        <v/>
      </c>
      <c r="I1195" s="70"/>
      <c r="J1195" s="67" t="str">
        <f t="array" aca="1" ref="J1195" ca="1">IF($I$1&lt;&gt;"y", "", IFERROR(INDEX(admin1listsize,MATCH(SMALL(NOT(admin1listsize="")*IF(ISNUMBER(admin1listsize),COUNTIF(admin1listsize,"&lt;="&amp;admin1listsize),COUNTIF(admin1listsize,"&lt;="&amp;admin1listsize)+SUM(ISNUMBER(admin1listsize))),ROWS(D$3:D1195)+SUM(ISBLANK(admin1listsize))),NOT(admin1listsize="")*IF(ISNUMBER(admin1listsize),COUNTIF(admin1listsize,"&lt;="&amp;admin1listsize),COUNTIF(admin1listsize,"&lt;="&amp;admin1listsize)+SUM(ISNUMBER(admin1listsize))),0)), ""))</f>
        <v/>
      </c>
      <c r="K1195" s="71"/>
    </row>
    <row r="1196" spans="1:11" s="1" customFormat="1" x14ac:dyDescent="0.25">
      <c r="A1196" s="93" t="str">
        <f>IF($I$1&lt;&gt;"y", "", IF(ISBLANK(DATA!D1197),"",IF(ISBLANK(DATA!K1197),"NO DATA",DATA!K1197)))</f>
        <v/>
      </c>
      <c r="B1196" s="93" t="str">
        <f>IF($I$1&lt;&gt;"y", "",IF(ISBLANK(DATA!D1197),"", IF(ISBLANK(DATA!L1197),"NO DATA",DATA!L1197)))</f>
        <v/>
      </c>
      <c r="C1196" s="93" t="str">
        <f t="shared" si="56"/>
        <v/>
      </c>
      <c r="D1196" s="93" t="str">
        <f>IF($I$1&lt;&gt;"y", "", IF(C1197="", "", IFERROR(LOOKUP(2,1/(COUNTIF($D$2:D1195,mergednames)=0),mergednames), "")))</f>
        <v/>
      </c>
      <c r="E1196" s="93" t="str">
        <f t="shared" si="55"/>
        <v/>
      </c>
      <c r="F1196" s="93" t="str">
        <f>IF($I$1&lt;&gt;"y", "", IF(A1197="", "", IFERROR(LOOKUP(2,1/(COUNTIF($F$2:F1195,get_country)=0),get_country), "")))</f>
        <v/>
      </c>
      <c r="G1196" s="93" t="str">
        <f t="shared" si="54"/>
        <v/>
      </c>
      <c r="H1196" s="67" t="str">
        <f t="array" aca="1" ref="H1196" ca="1">IF($I$1&lt;&gt;"y", "", IFERROR(INDEX(countrylistsize,MATCH(SMALL(NOT(countrylistsize="")*IF(ISNUMBER(countrylistsize),COUNTIF(countrylistsize,"&lt;="&amp;countrylistsize),COUNTIF(countrylistsize,"&lt;="&amp;countrylistsize)+SUM(ISNUMBER(countrylistsize))),ROWS(F$3:F1196)+SUM(ISBLANK(countrylistsize))),NOT(countrylistsize="")*IF(ISNUMBER(countrylistsize),COUNTIF(countrylistsize,"&lt;="&amp;countrylistsize),COUNTIF(countrylistsize,"&lt;="&amp;countrylistsize)+SUM(ISNUMBER(countrylistsize))),0)), ""))</f>
        <v/>
      </c>
      <c r="I1196" s="70"/>
      <c r="J1196" s="67" t="str">
        <f t="array" aca="1" ref="J1196" ca="1">IF($I$1&lt;&gt;"y", "", IFERROR(INDEX(admin1listsize,MATCH(SMALL(NOT(admin1listsize="")*IF(ISNUMBER(admin1listsize),COUNTIF(admin1listsize,"&lt;="&amp;admin1listsize),COUNTIF(admin1listsize,"&lt;="&amp;admin1listsize)+SUM(ISNUMBER(admin1listsize))),ROWS(D$3:D1196)+SUM(ISBLANK(admin1listsize))),NOT(admin1listsize="")*IF(ISNUMBER(admin1listsize),COUNTIF(admin1listsize,"&lt;="&amp;admin1listsize),COUNTIF(admin1listsize,"&lt;="&amp;admin1listsize)+SUM(ISNUMBER(admin1listsize))),0)), ""))</f>
        <v/>
      </c>
      <c r="K1196" s="71"/>
    </row>
    <row r="1197" spans="1:11" s="1" customFormat="1" x14ac:dyDescent="0.25">
      <c r="A1197" s="93" t="str">
        <f>IF($I$1&lt;&gt;"y", "", IF(ISBLANK(DATA!D1198),"",IF(ISBLANK(DATA!K1198),"NO DATA",DATA!K1198)))</f>
        <v/>
      </c>
      <c r="B1197" s="93" t="str">
        <f>IF($I$1&lt;&gt;"y", "",IF(ISBLANK(DATA!D1198),"", IF(ISBLANK(DATA!L1198),"NO DATA",DATA!L1198)))</f>
        <v/>
      </c>
      <c r="C1197" s="93" t="str">
        <f t="shared" si="56"/>
        <v/>
      </c>
      <c r="D1197" s="93" t="str">
        <f>IF($I$1&lt;&gt;"y", "", IF(C1198="", "", IFERROR(LOOKUP(2,1/(COUNTIF($D$2:D1196,mergednames)=0),mergednames), "")))</f>
        <v/>
      </c>
      <c r="E1197" s="93" t="str">
        <f t="shared" si="55"/>
        <v/>
      </c>
      <c r="F1197" s="93" t="str">
        <f>IF($I$1&lt;&gt;"y", "", IF(A1198="", "", IFERROR(LOOKUP(2,1/(COUNTIF($F$2:F1196,get_country)=0),get_country), "")))</f>
        <v/>
      </c>
      <c r="G1197" s="93" t="str">
        <f t="shared" si="54"/>
        <v/>
      </c>
      <c r="H1197" s="67" t="str">
        <f t="array" aca="1" ref="H1197" ca="1">IF($I$1&lt;&gt;"y", "", IFERROR(INDEX(countrylistsize,MATCH(SMALL(NOT(countrylistsize="")*IF(ISNUMBER(countrylistsize),COUNTIF(countrylistsize,"&lt;="&amp;countrylistsize),COUNTIF(countrylistsize,"&lt;="&amp;countrylistsize)+SUM(ISNUMBER(countrylistsize))),ROWS(F$3:F1197)+SUM(ISBLANK(countrylistsize))),NOT(countrylistsize="")*IF(ISNUMBER(countrylistsize),COUNTIF(countrylistsize,"&lt;="&amp;countrylistsize),COUNTIF(countrylistsize,"&lt;="&amp;countrylistsize)+SUM(ISNUMBER(countrylistsize))),0)), ""))</f>
        <v/>
      </c>
      <c r="I1197" s="70"/>
      <c r="J1197" s="67" t="str">
        <f t="array" aca="1" ref="J1197" ca="1">IF($I$1&lt;&gt;"y", "", IFERROR(INDEX(admin1listsize,MATCH(SMALL(NOT(admin1listsize="")*IF(ISNUMBER(admin1listsize),COUNTIF(admin1listsize,"&lt;="&amp;admin1listsize),COUNTIF(admin1listsize,"&lt;="&amp;admin1listsize)+SUM(ISNUMBER(admin1listsize))),ROWS(D$3:D1197)+SUM(ISBLANK(admin1listsize))),NOT(admin1listsize="")*IF(ISNUMBER(admin1listsize),COUNTIF(admin1listsize,"&lt;="&amp;admin1listsize),COUNTIF(admin1listsize,"&lt;="&amp;admin1listsize)+SUM(ISNUMBER(admin1listsize))),0)), ""))</f>
        <v/>
      </c>
      <c r="K1197" s="71"/>
    </row>
    <row r="1198" spans="1:11" s="1" customFormat="1" x14ac:dyDescent="0.25">
      <c r="A1198" s="93" t="str">
        <f>IF($I$1&lt;&gt;"y", "", IF(ISBLANK(DATA!D1199),"",IF(ISBLANK(DATA!K1199),"NO DATA",DATA!K1199)))</f>
        <v/>
      </c>
      <c r="B1198" s="93" t="str">
        <f>IF($I$1&lt;&gt;"y", "",IF(ISBLANK(DATA!D1199),"", IF(ISBLANK(DATA!L1199),"NO DATA",DATA!L1199)))</f>
        <v/>
      </c>
      <c r="C1198" s="93" t="str">
        <f t="shared" si="56"/>
        <v/>
      </c>
      <c r="D1198" s="93" t="str">
        <f>IF($I$1&lt;&gt;"y", "", IF(C1199="", "", IFERROR(LOOKUP(2,1/(COUNTIF($D$2:D1197,mergednames)=0),mergednames), "")))</f>
        <v/>
      </c>
      <c r="E1198" s="93" t="str">
        <f t="shared" si="55"/>
        <v/>
      </c>
      <c r="F1198" s="93" t="str">
        <f>IF($I$1&lt;&gt;"y", "", IF(A1199="", "", IFERROR(LOOKUP(2,1/(COUNTIF($F$2:F1197,get_country)=0),get_country), "")))</f>
        <v/>
      </c>
      <c r="G1198" s="93" t="str">
        <f t="shared" si="54"/>
        <v/>
      </c>
      <c r="H1198" s="67" t="str">
        <f t="array" aca="1" ref="H1198" ca="1">IF($I$1&lt;&gt;"y", "", IFERROR(INDEX(countrylistsize,MATCH(SMALL(NOT(countrylistsize="")*IF(ISNUMBER(countrylistsize),COUNTIF(countrylistsize,"&lt;="&amp;countrylistsize),COUNTIF(countrylistsize,"&lt;="&amp;countrylistsize)+SUM(ISNUMBER(countrylistsize))),ROWS(F$3:F1198)+SUM(ISBLANK(countrylistsize))),NOT(countrylistsize="")*IF(ISNUMBER(countrylistsize),COUNTIF(countrylistsize,"&lt;="&amp;countrylistsize),COUNTIF(countrylistsize,"&lt;="&amp;countrylistsize)+SUM(ISNUMBER(countrylistsize))),0)), ""))</f>
        <v/>
      </c>
      <c r="I1198" s="70"/>
      <c r="J1198" s="67" t="str">
        <f t="array" aca="1" ref="J1198" ca="1">IF($I$1&lt;&gt;"y", "", IFERROR(INDEX(admin1listsize,MATCH(SMALL(NOT(admin1listsize="")*IF(ISNUMBER(admin1listsize),COUNTIF(admin1listsize,"&lt;="&amp;admin1listsize),COUNTIF(admin1listsize,"&lt;="&amp;admin1listsize)+SUM(ISNUMBER(admin1listsize))),ROWS(D$3:D1198)+SUM(ISBLANK(admin1listsize))),NOT(admin1listsize="")*IF(ISNUMBER(admin1listsize),COUNTIF(admin1listsize,"&lt;="&amp;admin1listsize),COUNTIF(admin1listsize,"&lt;="&amp;admin1listsize)+SUM(ISNUMBER(admin1listsize))),0)), ""))</f>
        <v/>
      </c>
      <c r="K1198" s="71"/>
    </row>
    <row r="1199" spans="1:11" s="1" customFormat="1" x14ac:dyDescent="0.25">
      <c r="A1199" s="93" t="str">
        <f>IF($I$1&lt;&gt;"y", "", IF(ISBLANK(DATA!D1200),"",IF(ISBLANK(DATA!K1200),"NO DATA",DATA!K1200)))</f>
        <v/>
      </c>
      <c r="B1199" s="93" t="str">
        <f>IF($I$1&lt;&gt;"y", "",IF(ISBLANK(DATA!D1200),"", IF(ISBLANK(DATA!L1200),"NO DATA",DATA!L1200)))</f>
        <v/>
      </c>
      <c r="C1199" s="93" t="str">
        <f t="shared" si="56"/>
        <v/>
      </c>
      <c r="D1199" s="93" t="str">
        <f>IF($I$1&lt;&gt;"y", "", IF(C1200="", "", IFERROR(LOOKUP(2,1/(COUNTIF($D$2:D1198,mergednames)=0),mergednames), "")))</f>
        <v/>
      </c>
      <c r="E1199" s="93" t="str">
        <f t="shared" si="55"/>
        <v/>
      </c>
      <c r="F1199" s="93" t="str">
        <f>IF($I$1&lt;&gt;"y", "", IF(A1200="", "", IFERROR(LOOKUP(2,1/(COUNTIF($F$2:F1198,get_country)=0),get_country), "")))</f>
        <v/>
      </c>
      <c r="G1199" s="93" t="str">
        <f t="shared" si="54"/>
        <v/>
      </c>
      <c r="H1199" s="67" t="str">
        <f t="array" aca="1" ref="H1199" ca="1">IF($I$1&lt;&gt;"y", "", IFERROR(INDEX(countrylistsize,MATCH(SMALL(NOT(countrylistsize="")*IF(ISNUMBER(countrylistsize),COUNTIF(countrylistsize,"&lt;="&amp;countrylistsize),COUNTIF(countrylistsize,"&lt;="&amp;countrylistsize)+SUM(ISNUMBER(countrylistsize))),ROWS(F$3:F1199)+SUM(ISBLANK(countrylistsize))),NOT(countrylistsize="")*IF(ISNUMBER(countrylistsize),COUNTIF(countrylistsize,"&lt;="&amp;countrylistsize),COUNTIF(countrylistsize,"&lt;="&amp;countrylistsize)+SUM(ISNUMBER(countrylistsize))),0)), ""))</f>
        <v/>
      </c>
      <c r="I1199" s="70"/>
      <c r="J1199" s="67" t="str">
        <f t="array" aca="1" ref="J1199" ca="1">IF($I$1&lt;&gt;"y", "", IFERROR(INDEX(admin1listsize,MATCH(SMALL(NOT(admin1listsize="")*IF(ISNUMBER(admin1listsize),COUNTIF(admin1listsize,"&lt;="&amp;admin1listsize),COUNTIF(admin1listsize,"&lt;="&amp;admin1listsize)+SUM(ISNUMBER(admin1listsize))),ROWS(D$3:D1199)+SUM(ISBLANK(admin1listsize))),NOT(admin1listsize="")*IF(ISNUMBER(admin1listsize),COUNTIF(admin1listsize,"&lt;="&amp;admin1listsize),COUNTIF(admin1listsize,"&lt;="&amp;admin1listsize)+SUM(ISNUMBER(admin1listsize))),0)), ""))</f>
        <v/>
      </c>
      <c r="K1199" s="71"/>
    </row>
    <row r="1200" spans="1:11" s="1" customFormat="1" x14ac:dyDescent="0.25">
      <c r="A1200" s="93" t="str">
        <f>IF($I$1&lt;&gt;"y", "", IF(ISBLANK(DATA!D1201),"",IF(ISBLANK(DATA!K1201),"NO DATA",DATA!K1201)))</f>
        <v/>
      </c>
      <c r="B1200" s="93" t="str">
        <f>IF($I$1&lt;&gt;"y", "",IF(ISBLANK(DATA!D1201),"", IF(ISBLANK(DATA!L1201),"NO DATA",DATA!L1201)))</f>
        <v/>
      </c>
      <c r="C1200" s="93" t="str">
        <f t="shared" si="56"/>
        <v/>
      </c>
      <c r="D1200" s="93" t="str">
        <f>IF($I$1&lt;&gt;"y", "", IF(C1201="", "", IFERROR(LOOKUP(2,1/(COUNTIF($D$2:D1199,mergednames)=0),mergednames), "")))</f>
        <v/>
      </c>
      <c r="E1200" s="93" t="str">
        <f t="shared" si="55"/>
        <v/>
      </c>
      <c r="F1200" s="93" t="str">
        <f>IF($I$1&lt;&gt;"y", "", IF(A1201="", "", IFERROR(LOOKUP(2,1/(COUNTIF($F$2:F1199,get_country)=0),get_country), "")))</f>
        <v/>
      </c>
      <c r="G1200" s="93" t="str">
        <f t="shared" si="54"/>
        <v/>
      </c>
      <c r="H1200" s="67" t="str">
        <f t="array" aca="1" ref="H1200" ca="1">IF($I$1&lt;&gt;"y", "", IFERROR(INDEX(countrylistsize,MATCH(SMALL(NOT(countrylistsize="")*IF(ISNUMBER(countrylistsize),COUNTIF(countrylistsize,"&lt;="&amp;countrylistsize),COUNTIF(countrylistsize,"&lt;="&amp;countrylistsize)+SUM(ISNUMBER(countrylistsize))),ROWS(F$3:F1200)+SUM(ISBLANK(countrylistsize))),NOT(countrylistsize="")*IF(ISNUMBER(countrylistsize),COUNTIF(countrylistsize,"&lt;="&amp;countrylistsize),COUNTIF(countrylistsize,"&lt;="&amp;countrylistsize)+SUM(ISNUMBER(countrylistsize))),0)), ""))</f>
        <v/>
      </c>
      <c r="I1200" s="70"/>
      <c r="J1200" s="67" t="str">
        <f t="array" aca="1" ref="J1200" ca="1">IF($I$1&lt;&gt;"y", "", IFERROR(INDEX(admin1listsize,MATCH(SMALL(NOT(admin1listsize="")*IF(ISNUMBER(admin1listsize),COUNTIF(admin1listsize,"&lt;="&amp;admin1listsize),COUNTIF(admin1listsize,"&lt;="&amp;admin1listsize)+SUM(ISNUMBER(admin1listsize))),ROWS(D$3:D1200)+SUM(ISBLANK(admin1listsize))),NOT(admin1listsize="")*IF(ISNUMBER(admin1listsize),COUNTIF(admin1listsize,"&lt;="&amp;admin1listsize),COUNTIF(admin1listsize,"&lt;="&amp;admin1listsize)+SUM(ISNUMBER(admin1listsize))),0)), ""))</f>
        <v/>
      </c>
      <c r="K1200" s="71"/>
    </row>
    <row r="1201" spans="1:11" s="1" customFormat="1" x14ac:dyDescent="0.25">
      <c r="A1201" s="93" t="str">
        <f>IF($I$1&lt;&gt;"y", "", IF(ISBLANK(DATA!D1202),"",IF(ISBLANK(DATA!K1202),"NO DATA",DATA!K1202)))</f>
        <v/>
      </c>
      <c r="B1201" s="93" t="str">
        <f>IF($I$1&lt;&gt;"y", "",IF(ISBLANK(DATA!D1202),"", IF(ISBLANK(DATA!L1202),"NO DATA",DATA!L1202)))</f>
        <v/>
      </c>
      <c r="C1201" s="93" t="str">
        <f t="shared" si="56"/>
        <v/>
      </c>
      <c r="D1201" s="93" t="str">
        <f>IF($I$1&lt;&gt;"y", "", IF(C1202="", "", IFERROR(LOOKUP(2,1/(COUNTIF($D$2:D1200,mergednames)=0),mergednames), "")))</f>
        <v/>
      </c>
      <c r="E1201" s="93" t="str">
        <f t="shared" si="55"/>
        <v/>
      </c>
      <c r="F1201" s="93" t="str">
        <f>IF($I$1&lt;&gt;"y", "", IF(A1202="", "", IFERROR(LOOKUP(2,1/(COUNTIF($F$2:F1200,get_country)=0),get_country), "")))</f>
        <v/>
      </c>
      <c r="G1201" s="93" t="str">
        <f t="shared" si="54"/>
        <v/>
      </c>
      <c r="H1201" s="67" t="str">
        <f t="array" aca="1" ref="H1201" ca="1">IF($I$1&lt;&gt;"y", "", IFERROR(INDEX(countrylistsize,MATCH(SMALL(NOT(countrylistsize="")*IF(ISNUMBER(countrylistsize),COUNTIF(countrylistsize,"&lt;="&amp;countrylistsize),COUNTIF(countrylistsize,"&lt;="&amp;countrylistsize)+SUM(ISNUMBER(countrylistsize))),ROWS(F$3:F1201)+SUM(ISBLANK(countrylistsize))),NOT(countrylistsize="")*IF(ISNUMBER(countrylistsize),COUNTIF(countrylistsize,"&lt;="&amp;countrylistsize),COUNTIF(countrylistsize,"&lt;="&amp;countrylistsize)+SUM(ISNUMBER(countrylistsize))),0)), ""))</f>
        <v/>
      </c>
      <c r="I1201" s="70"/>
      <c r="J1201" s="67" t="str">
        <f t="array" aca="1" ref="J1201" ca="1">IF($I$1&lt;&gt;"y", "", IFERROR(INDEX(admin1listsize,MATCH(SMALL(NOT(admin1listsize="")*IF(ISNUMBER(admin1listsize),COUNTIF(admin1listsize,"&lt;="&amp;admin1listsize),COUNTIF(admin1listsize,"&lt;="&amp;admin1listsize)+SUM(ISNUMBER(admin1listsize))),ROWS(D$3:D1201)+SUM(ISBLANK(admin1listsize))),NOT(admin1listsize="")*IF(ISNUMBER(admin1listsize),COUNTIF(admin1listsize,"&lt;="&amp;admin1listsize),COUNTIF(admin1listsize,"&lt;="&amp;admin1listsize)+SUM(ISNUMBER(admin1listsize))),0)), ""))</f>
        <v/>
      </c>
      <c r="K1201" s="71"/>
    </row>
    <row r="1202" spans="1:11" s="1" customFormat="1" x14ac:dyDescent="0.25">
      <c r="A1202" s="93" t="str">
        <f>IF($I$1&lt;&gt;"y", "", IF(ISBLANK(DATA!D1203),"",IF(ISBLANK(DATA!K1203),"NO DATA",DATA!K1203)))</f>
        <v/>
      </c>
      <c r="B1202" s="93" t="str">
        <f>IF($I$1&lt;&gt;"y", "",IF(ISBLANK(DATA!D1203),"", IF(ISBLANK(DATA!L1203),"NO DATA",DATA!L1203)))</f>
        <v/>
      </c>
      <c r="C1202" s="93" t="str">
        <f t="shared" si="56"/>
        <v/>
      </c>
      <c r="D1202" s="93" t="str">
        <f>IF($I$1&lt;&gt;"y", "", IF(C1203="", "", IFERROR(LOOKUP(2,1/(COUNTIF($D$2:D1201,mergednames)=0),mergednames), "")))</f>
        <v/>
      </c>
      <c r="E1202" s="93" t="str">
        <f t="shared" si="55"/>
        <v/>
      </c>
      <c r="F1202" s="93" t="str">
        <f>IF($I$1&lt;&gt;"y", "", IF(A1203="", "", IFERROR(LOOKUP(2,1/(COUNTIF($F$2:F1201,get_country)=0),get_country), "")))</f>
        <v/>
      </c>
      <c r="G1202" s="93" t="str">
        <f t="shared" si="54"/>
        <v/>
      </c>
      <c r="H1202" s="67" t="str">
        <f t="array" aca="1" ref="H1202" ca="1">IF($I$1&lt;&gt;"y", "", IFERROR(INDEX(countrylistsize,MATCH(SMALL(NOT(countrylistsize="")*IF(ISNUMBER(countrylistsize),COUNTIF(countrylistsize,"&lt;="&amp;countrylistsize),COUNTIF(countrylistsize,"&lt;="&amp;countrylistsize)+SUM(ISNUMBER(countrylistsize))),ROWS(F$3:F1202)+SUM(ISBLANK(countrylistsize))),NOT(countrylistsize="")*IF(ISNUMBER(countrylistsize),COUNTIF(countrylistsize,"&lt;="&amp;countrylistsize),COUNTIF(countrylistsize,"&lt;="&amp;countrylistsize)+SUM(ISNUMBER(countrylistsize))),0)), ""))</f>
        <v/>
      </c>
      <c r="I1202" s="70"/>
      <c r="J1202" s="67" t="str">
        <f t="array" aca="1" ref="J1202" ca="1">IF($I$1&lt;&gt;"y", "", IFERROR(INDEX(admin1listsize,MATCH(SMALL(NOT(admin1listsize="")*IF(ISNUMBER(admin1listsize),COUNTIF(admin1listsize,"&lt;="&amp;admin1listsize),COUNTIF(admin1listsize,"&lt;="&amp;admin1listsize)+SUM(ISNUMBER(admin1listsize))),ROWS(D$3:D1202)+SUM(ISBLANK(admin1listsize))),NOT(admin1listsize="")*IF(ISNUMBER(admin1listsize),COUNTIF(admin1listsize,"&lt;="&amp;admin1listsize),COUNTIF(admin1listsize,"&lt;="&amp;admin1listsize)+SUM(ISNUMBER(admin1listsize))),0)), ""))</f>
        <v/>
      </c>
      <c r="K1202" s="71"/>
    </row>
    <row r="1203" spans="1:11" s="1" customFormat="1" x14ac:dyDescent="0.25">
      <c r="A1203" s="93" t="str">
        <f>IF($I$1&lt;&gt;"y", "", IF(ISBLANK(DATA!D1204),"",IF(ISBLANK(DATA!K1204),"NO DATA",DATA!K1204)))</f>
        <v/>
      </c>
      <c r="B1203" s="93" t="str">
        <f>IF($I$1&lt;&gt;"y", "",IF(ISBLANK(DATA!D1204),"", IF(ISBLANK(DATA!L1204),"NO DATA",DATA!L1204)))</f>
        <v/>
      </c>
      <c r="C1203" s="93" t="str">
        <f t="shared" si="56"/>
        <v/>
      </c>
      <c r="D1203" s="93" t="str">
        <f>IF($I$1&lt;&gt;"y", "", IF(C1204="", "", IFERROR(LOOKUP(2,1/(COUNTIF($D$2:D1202,mergednames)=0),mergednames), "")))</f>
        <v/>
      </c>
      <c r="E1203" s="93" t="str">
        <f t="shared" si="55"/>
        <v/>
      </c>
      <c r="F1203" s="93" t="str">
        <f>IF($I$1&lt;&gt;"y", "", IF(A1204="", "", IFERROR(LOOKUP(2,1/(COUNTIF($F$2:F1202,get_country)=0),get_country), "")))</f>
        <v/>
      </c>
      <c r="G1203" s="93" t="str">
        <f t="shared" si="54"/>
        <v/>
      </c>
      <c r="H1203" s="67" t="str">
        <f t="array" aca="1" ref="H1203" ca="1">IF($I$1&lt;&gt;"y", "", IFERROR(INDEX(countrylistsize,MATCH(SMALL(NOT(countrylistsize="")*IF(ISNUMBER(countrylistsize),COUNTIF(countrylistsize,"&lt;="&amp;countrylistsize),COUNTIF(countrylistsize,"&lt;="&amp;countrylistsize)+SUM(ISNUMBER(countrylistsize))),ROWS(F$3:F1203)+SUM(ISBLANK(countrylistsize))),NOT(countrylistsize="")*IF(ISNUMBER(countrylistsize),COUNTIF(countrylistsize,"&lt;="&amp;countrylistsize),COUNTIF(countrylistsize,"&lt;="&amp;countrylistsize)+SUM(ISNUMBER(countrylistsize))),0)), ""))</f>
        <v/>
      </c>
      <c r="I1203" s="70"/>
      <c r="J1203" s="67" t="str">
        <f t="array" aca="1" ref="J1203" ca="1">IF($I$1&lt;&gt;"y", "", IFERROR(INDEX(admin1listsize,MATCH(SMALL(NOT(admin1listsize="")*IF(ISNUMBER(admin1listsize),COUNTIF(admin1listsize,"&lt;="&amp;admin1listsize),COUNTIF(admin1listsize,"&lt;="&amp;admin1listsize)+SUM(ISNUMBER(admin1listsize))),ROWS(D$3:D1203)+SUM(ISBLANK(admin1listsize))),NOT(admin1listsize="")*IF(ISNUMBER(admin1listsize),COUNTIF(admin1listsize,"&lt;="&amp;admin1listsize),COUNTIF(admin1listsize,"&lt;="&amp;admin1listsize)+SUM(ISNUMBER(admin1listsize))),0)), ""))</f>
        <v/>
      </c>
      <c r="K1203" s="71"/>
    </row>
    <row r="1204" spans="1:11" s="1" customFormat="1" x14ac:dyDescent="0.25">
      <c r="A1204" s="93" t="str">
        <f>IF($I$1&lt;&gt;"y", "", IF(ISBLANK(DATA!D1205),"",IF(ISBLANK(DATA!K1205),"NO DATA",DATA!K1205)))</f>
        <v/>
      </c>
      <c r="B1204" s="93" t="str">
        <f>IF($I$1&lt;&gt;"y", "",IF(ISBLANK(DATA!D1205),"", IF(ISBLANK(DATA!L1205),"NO DATA",DATA!L1205)))</f>
        <v/>
      </c>
      <c r="C1204" s="93" t="str">
        <f t="shared" si="56"/>
        <v/>
      </c>
      <c r="D1204" s="93" t="str">
        <f>IF($I$1&lt;&gt;"y", "", IF(C1205="", "", IFERROR(LOOKUP(2,1/(COUNTIF($D$2:D1203,mergednames)=0),mergednames), "")))</f>
        <v/>
      </c>
      <c r="E1204" s="93" t="str">
        <f t="shared" si="55"/>
        <v/>
      </c>
      <c r="F1204" s="93" t="str">
        <f>IF($I$1&lt;&gt;"y", "", IF(A1205="", "", IFERROR(LOOKUP(2,1/(COUNTIF($F$2:F1203,get_country)=0),get_country), "")))</f>
        <v/>
      </c>
      <c r="G1204" s="93" t="str">
        <f t="shared" si="54"/>
        <v/>
      </c>
      <c r="H1204" s="67" t="str">
        <f t="array" aca="1" ref="H1204" ca="1">IF($I$1&lt;&gt;"y", "", IFERROR(INDEX(countrylistsize,MATCH(SMALL(NOT(countrylistsize="")*IF(ISNUMBER(countrylistsize),COUNTIF(countrylistsize,"&lt;="&amp;countrylistsize),COUNTIF(countrylistsize,"&lt;="&amp;countrylistsize)+SUM(ISNUMBER(countrylistsize))),ROWS(F$3:F1204)+SUM(ISBLANK(countrylistsize))),NOT(countrylistsize="")*IF(ISNUMBER(countrylistsize),COUNTIF(countrylistsize,"&lt;="&amp;countrylistsize),COUNTIF(countrylistsize,"&lt;="&amp;countrylistsize)+SUM(ISNUMBER(countrylistsize))),0)), ""))</f>
        <v/>
      </c>
      <c r="I1204" s="70"/>
      <c r="J1204" s="67" t="str">
        <f t="array" aca="1" ref="J1204" ca="1">IF($I$1&lt;&gt;"y", "", IFERROR(INDEX(admin1listsize,MATCH(SMALL(NOT(admin1listsize="")*IF(ISNUMBER(admin1listsize),COUNTIF(admin1listsize,"&lt;="&amp;admin1listsize),COUNTIF(admin1listsize,"&lt;="&amp;admin1listsize)+SUM(ISNUMBER(admin1listsize))),ROWS(D$3:D1204)+SUM(ISBLANK(admin1listsize))),NOT(admin1listsize="")*IF(ISNUMBER(admin1listsize),COUNTIF(admin1listsize,"&lt;="&amp;admin1listsize),COUNTIF(admin1listsize,"&lt;="&amp;admin1listsize)+SUM(ISNUMBER(admin1listsize))),0)), ""))</f>
        <v/>
      </c>
      <c r="K1204" s="71"/>
    </row>
    <row r="1205" spans="1:11" s="1" customFormat="1" x14ac:dyDescent="0.25">
      <c r="A1205" s="93" t="str">
        <f>IF($I$1&lt;&gt;"y", "", IF(ISBLANK(DATA!D1206),"",IF(ISBLANK(DATA!K1206),"NO DATA",DATA!K1206)))</f>
        <v/>
      </c>
      <c r="B1205" s="93" t="str">
        <f>IF($I$1&lt;&gt;"y", "",IF(ISBLANK(DATA!D1206),"", IF(ISBLANK(DATA!L1206),"NO DATA",DATA!L1206)))</f>
        <v/>
      </c>
      <c r="C1205" s="93" t="str">
        <f t="shared" si="56"/>
        <v/>
      </c>
      <c r="D1205" s="93" t="str">
        <f>IF($I$1&lt;&gt;"y", "", IF(C1206="", "", IFERROR(LOOKUP(2,1/(COUNTIF($D$2:D1204,mergednames)=0),mergednames), "")))</f>
        <v/>
      </c>
      <c r="E1205" s="93" t="str">
        <f t="shared" si="55"/>
        <v/>
      </c>
      <c r="F1205" s="93" t="str">
        <f>IF($I$1&lt;&gt;"y", "", IF(A1206="", "", IFERROR(LOOKUP(2,1/(COUNTIF($F$2:F1204,get_country)=0),get_country), "")))</f>
        <v/>
      </c>
      <c r="G1205" s="93" t="str">
        <f t="shared" si="54"/>
        <v/>
      </c>
      <c r="H1205" s="67" t="str">
        <f t="array" aca="1" ref="H1205" ca="1">IF($I$1&lt;&gt;"y", "", IFERROR(INDEX(countrylistsize,MATCH(SMALL(NOT(countrylistsize="")*IF(ISNUMBER(countrylistsize),COUNTIF(countrylistsize,"&lt;="&amp;countrylistsize),COUNTIF(countrylistsize,"&lt;="&amp;countrylistsize)+SUM(ISNUMBER(countrylistsize))),ROWS(F$3:F1205)+SUM(ISBLANK(countrylistsize))),NOT(countrylistsize="")*IF(ISNUMBER(countrylistsize),COUNTIF(countrylistsize,"&lt;="&amp;countrylistsize),COUNTIF(countrylistsize,"&lt;="&amp;countrylistsize)+SUM(ISNUMBER(countrylistsize))),0)), ""))</f>
        <v/>
      </c>
      <c r="I1205" s="70"/>
      <c r="J1205" s="67" t="str">
        <f t="array" aca="1" ref="J1205" ca="1">IF($I$1&lt;&gt;"y", "", IFERROR(INDEX(admin1listsize,MATCH(SMALL(NOT(admin1listsize="")*IF(ISNUMBER(admin1listsize),COUNTIF(admin1listsize,"&lt;="&amp;admin1listsize),COUNTIF(admin1listsize,"&lt;="&amp;admin1listsize)+SUM(ISNUMBER(admin1listsize))),ROWS(D$3:D1205)+SUM(ISBLANK(admin1listsize))),NOT(admin1listsize="")*IF(ISNUMBER(admin1listsize),COUNTIF(admin1listsize,"&lt;="&amp;admin1listsize),COUNTIF(admin1listsize,"&lt;="&amp;admin1listsize)+SUM(ISNUMBER(admin1listsize))),0)), ""))</f>
        <v/>
      </c>
      <c r="K1205" s="71"/>
    </row>
    <row r="1206" spans="1:11" s="1" customFormat="1" x14ac:dyDescent="0.25">
      <c r="A1206" s="93" t="str">
        <f>IF($I$1&lt;&gt;"y", "", IF(ISBLANK(DATA!D1207),"",IF(ISBLANK(DATA!K1207),"NO DATA",DATA!K1207)))</f>
        <v/>
      </c>
      <c r="B1206" s="93" t="str">
        <f>IF($I$1&lt;&gt;"y", "",IF(ISBLANK(DATA!D1207),"", IF(ISBLANK(DATA!L1207),"NO DATA",DATA!L1207)))</f>
        <v/>
      </c>
      <c r="C1206" s="93" t="str">
        <f t="shared" si="56"/>
        <v/>
      </c>
      <c r="D1206" s="93" t="str">
        <f>IF($I$1&lt;&gt;"y", "", IF(C1207="", "", IFERROR(LOOKUP(2,1/(COUNTIF($D$2:D1205,mergednames)=0),mergednames), "")))</f>
        <v/>
      </c>
      <c r="E1206" s="93" t="str">
        <f t="shared" si="55"/>
        <v/>
      </c>
      <c r="F1206" s="93" t="str">
        <f>IF($I$1&lt;&gt;"y", "", IF(A1207="", "", IFERROR(LOOKUP(2,1/(COUNTIF($F$2:F1205,get_country)=0),get_country), "")))</f>
        <v/>
      </c>
      <c r="G1206" s="93" t="str">
        <f t="shared" si="54"/>
        <v/>
      </c>
      <c r="H1206" s="67" t="str">
        <f t="array" aca="1" ref="H1206" ca="1">IF($I$1&lt;&gt;"y", "", IFERROR(INDEX(countrylistsize,MATCH(SMALL(NOT(countrylistsize="")*IF(ISNUMBER(countrylistsize),COUNTIF(countrylistsize,"&lt;="&amp;countrylistsize),COUNTIF(countrylistsize,"&lt;="&amp;countrylistsize)+SUM(ISNUMBER(countrylistsize))),ROWS(F$3:F1206)+SUM(ISBLANK(countrylistsize))),NOT(countrylistsize="")*IF(ISNUMBER(countrylistsize),COUNTIF(countrylistsize,"&lt;="&amp;countrylistsize),COUNTIF(countrylistsize,"&lt;="&amp;countrylistsize)+SUM(ISNUMBER(countrylistsize))),0)), ""))</f>
        <v/>
      </c>
      <c r="I1206" s="70"/>
      <c r="J1206" s="67" t="str">
        <f t="array" aca="1" ref="J1206" ca="1">IF($I$1&lt;&gt;"y", "", IFERROR(INDEX(admin1listsize,MATCH(SMALL(NOT(admin1listsize="")*IF(ISNUMBER(admin1listsize),COUNTIF(admin1listsize,"&lt;="&amp;admin1listsize),COUNTIF(admin1listsize,"&lt;="&amp;admin1listsize)+SUM(ISNUMBER(admin1listsize))),ROWS(D$3:D1206)+SUM(ISBLANK(admin1listsize))),NOT(admin1listsize="")*IF(ISNUMBER(admin1listsize),COUNTIF(admin1listsize,"&lt;="&amp;admin1listsize),COUNTIF(admin1listsize,"&lt;="&amp;admin1listsize)+SUM(ISNUMBER(admin1listsize))),0)), ""))</f>
        <v/>
      </c>
      <c r="K1206" s="71"/>
    </row>
    <row r="1207" spans="1:11" s="1" customFormat="1" x14ac:dyDescent="0.25">
      <c r="A1207" s="93" t="str">
        <f>IF($I$1&lt;&gt;"y", "", IF(ISBLANK(DATA!D1208),"",IF(ISBLANK(DATA!K1208),"NO DATA",DATA!K1208)))</f>
        <v/>
      </c>
      <c r="B1207" s="93" t="str">
        <f>IF($I$1&lt;&gt;"y", "",IF(ISBLANK(DATA!D1208),"", IF(ISBLANK(DATA!L1208),"NO DATA",DATA!L1208)))</f>
        <v/>
      </c>
      <c r="C1207" s="93" t="str">
        <f t="shared" si="56"/>
        <v/>
      </c>
      <c r="D1207" s="93" t="str">
        <f>IF($I$1&lt;&gt;"y", "", IF(C1208="", "", IFERROR(LOOKUP(2,1/(COUNTIF($D$2:D1206,mergednames)=0),mergednames), "")))</f>
        <v/>
      </c>
      <c r="E1207" s="93" t="str">
        <f t="shared" si="55"/>
        <v/>
      </c>
      <c r="F1207" s="93" t="str">
        <f>IF($I$1&lt;&gt;"y", "", IF(A1208="", "", IFERROR(LOOKUP(2,1/(COUNTIF($F$2:F1206,get_country)=0),get_country), "")))</f>
        <v/>
      </c>
      <c r="G1207" s="93" t="str">
        <f t="shared" si="54"/>
        <v/>
      </c>
      <c r="H1207" s="67" t="str">
        <f t="array" aca="1" ref="H1207" ca="1">IF($I$1&lt;&gt;"y", "", IFERROR(INDEX(countrylistsize,MATCH(SMALL(NOT(countrylistsize="")*IF(ISNUMBER(countrylistsize),COUNTIF(countrylistsize,"&lt;="&amp;countrylistsize),COUNTIF(countrylistsize,"&lt;="&amp;countrylistsize)+SUM(ISNUMBER(countrylistsize))),ROWS(F$3:F1207)+SUM(ISBLANK(countrylistsize))),NOT(countrylistsize="")*IF(ISNUMBER(countrylistsize),COUNTIF(countrylistsize,"&lt;="&amp;countrylistsize),COUNTIF(countrylistsize,"&lt;="&amp;countrylistsize)+SUM(ISNUMBER(countrylistsize))),0)), ""))</f>
        <v/>
      </c>
      <c r="I1207" s="70"/>
      <c r="J1207" s="67" t="str">
        <f t="array" aca="1" ref="J1207" ca="1">IF($I$1&lt;&gt;"y", "", IFERROR(INDEX(admin1listsize,MATCH(SMALL(NOT(admin1listsize="")*IF(ISNUMBER(admin1listsize),COUNTIF(admin1listsize,"&lt;="&amp;admin1listsize),COUNTIF(admin1listsize,"&lt;="&amp;admin1listsize)+SUM(ISNUMBER(admin1listsize))),ROWS(D$3:D1207)+SUM(ISBLANK(admin1listsize))),NOT(admin1listsize="")*IF(ISNUMBER(admin1listsize),COUNTIF(admin1listsize,"&lt;="&amp;admin1listsize),COUNTIF(admin1listsize,"&lt;="&amp;admin1listsize)+SUM(ISNUMBER(admin1listsize))),0)), ""))</f>
        <v/>
      </c>
      <c r="K1207" s="71"/>
    </row>
    <row r="1208" spans="1:11" s="1" customFormat="1" x14ac:dyDescent="0.25">
      <c r="A1208" s="93" t="str">
        <f>IF($I$1&lt;&gt;"y", "", IF(ISBLANK(DATA!D1209),"",IF(ISBLANK(DATA!K1209),"NO DATA",DATA!K1209)))</f>
        <v/>
      </c>
      <c r="B1208" s="93" t="str">
        <f>IF($I$1&lt;&gt;"y", "",IF(ISBLANK(DATA!D1209),"", IF(ISBLANK(DATA!L1209),"NO DATA",DATA!L1209)))</f>
        <v/>
      </c>
      <c r="C1208" s="93" t="str">
        <f t="shared" si="56"/>
        <v/>
      </c>
      <c r="D1208" s="93" t="str">
        <f>IF($I$1&lt;&gt;"y", "", IF(C1209="", "", IFERROR(LOOKUP(2,1/(COUNTIF($D$2:D1207,mergednames)=0),mergednames), "")))</f>
        <v/>
      </c>
      <c r="E1208" s="93" t="str">
        <f t="shared" si="55"/>
        <v/>
      </c>
      <c r="F1208" s="93" t="str">
        <f>IF($I$1&lt;&gt;"y", "", IF(A1209="", "", IFERROR(LOOKUP(2,1/(COUNTIF($F$2:F1207,get_country)=0),get_country), "")))</f>
        <v/>
      </c>
      <c r="G1208" s="93" t="str">
        <f t="shared" si="54"/>
        <v/>
      </c>
      <c r="H1208" s="67" t="str">
        <f t="array" aca="1" ref="H1208" ca="1">IF($I$1&lt;&gt;"y", "", IFERROR(INDEX(countrylistsize,MATCH(SMALL(NOT(countrylistsize="")*IF(ISNUMBER(countrylistsize),COUNTIF(countrylistsize,"&lt;="&amp;countrylistsize),COUNTIF(countrylistsize,"&lt;="&amp;countrylistsize)+SUM(ISNUMBER(countrylistsize))),ROWS(F$3:F1208)+SUM(ISBLANK(countrylistsize))),NOT(countrylistsize="")*IF(ISNUMBER(countrylistsize),COUNTIF(countrylistsize,"&lt;="&amp;countrylistsize),COUNTIF(countrylistsize,"&lt;="&amp;countrylistsize)+SUM(ISNUMBER(countrylistsize))),0)), ""))</f>
        <v/>
      </c>
      <c r="I1208" s="70"/>
      <c r="J1208" s="67" t="str">
        <f t="array" aca="1" ref="J1208" ca="1">IF($I$1&lt;&gt;"y", "", IFERROR(INDEX(admin1listsize,MATCH(SMALL(NOT(admin1listsize="")*IF(ISNUMBER(admin1listsize),COUNTIF(admin1listsize,"&lt;="&amp;admin1listsize),COUNTIF(admin1listsize,"&lt;="&amp;admin1listsize)+SUM(ISNUMBER(admin1listsize))),ROWS(D$3:D1208)+SUM(ISBLANK(admin1listsize))),NOT(admin1listsize="")*IF(ISNUMBER(admin1listsize),COUNTIF(admin1listsize,"&lt;="&amp;admin1listsize),COUNTIF(admin1listsize,"&lt;="&amp;admin1listsize)+SUM(ISNUMBER(admin1listsize))),0)), ""))</f>
        <v/>
      </c>
      <c r="K1208" s="71"/>
    </row>
    <row r="1209" spans="1:11" s="1" customFormat="1" x14ac:dyDescent="0.25">
      <c r="A1209" s="93" t="str">
        <f>IF($I$1&lt;&gt;"y", "", IF(ISBLANK(DATA!D1210),"",IF(ISBLANK(DATA!K1210),"NO DATA",DATA!K1210)))</f>
        <v/>
      </c>
      <c r="B1209" s="93" t="str">
        <f>IF($I$1&lt;&gt;"y", "",IF(ISBLANK(DATA!D1210),"", IF(ISBLANK(DATA!L1210),"NO DATA",DATA!L1210)))</f>
        <v/>
      </c>
      <c r="C1209" s="93" t="str">
        <f t="shared" si="56"/>
        <v/>
      </c>
      <c r="D1209" s="93" t="str">
        <f>IF($I$1&lt;&gt;"y", "", IF(C1210="", "", IFERROR(LOOKUP(2,1/(COUNTIF($D$2:D1208,mergednames)=0),mergednames), "")))</f>
        <v/>
      </c>
      <c r="E1209" s="93" t="str">
        <f t="shared" si="55"/>
        <v/>
      </c>
      <c r="F1209" s="93" t="str">
        <f>IF($I$1&lt;&gt;"y", "", IF(A1210="", "", IFERROR(LOOKUP(2,1/(COUNTIF($F$2:F1208,get_country)=0),get_country), "")))</f>
        <v/>
      </c>
      <c r="G1209" s="93" t="str">
        <f t="shared" si="54"/>
        <v/>
      </c>
      <c r="H1209" s="67" t="str">
        <f t="array" aca="1" ref="H1209" ca="1">IF($I$1&lt;&gt;"y", "", IFERROR(INDEX(countrylistsize,MATCH(SMALL(NOT(countrylistsize="")*IF(ISNUMBER(countrylistsize),COUNTIF(countrylistsize,"&lt;="&amp;countrylistsize),COUNTIF(countrylistsize,"&lt;="&amp;countrylistsize)+SUM(ISNUMBER(countrylistsize))),ROWS(F$3:F1209)+SUM(ISBLANK(countrylistsize))),NOT(countrylistsize="")*IF(ISNUMBER(countrylistsize),COUNTIF(countrylistsize,"&lt;="&amp;countrylistsize),COUNTIF(countrylistsize,"&lt;="&amp;countrylistsize)+SUM(ISNUMBER(countrylistsize))),0)), ""))</f>
        <v/>
      </c>
      <c r="I1209" s="70"/>
      <c r="J1209" s="67" t="str">
        <f t="array" aca="1" ref="J1209" ca="1">IF($I$1&lt;&gt;"y", "", IFERROR(INDEX(admin1listsize,MATCH(SMALL(NOT(admin1listsize="")*IF(ISNUMBER(admin1listsize),COUNTIF(admin1listsize,"&lt;="&amp;admin1listsize),COUNTIF(admin1listsize,"&lt;="&amp;admin1listsize)+SUM(ISNUMBER(admin1listsize))),ROWS(D$3:D1209)+SUM(ISBLANK(admin1listsize))),NOT(admin1listsize="")*IF(ISNUMBER(admin1listsize),COUNTIF(admin1listsize,"&lt;="&amp;admin1listsize),COUNTIF(admin1listsize,"&lt;="&amp;admin1listsize)+SUM(ISNUMBER(admin1listsize))),0)), ""))</f>
        <v/>
      </c>
      <c r="K1209" s="71"/>
    </row>
    <row r="1210" spans="1:11" s="1" customFormat="1" x14ac:dyDescent="0.25">
      <c r="A1210" s="93" t="str">
        <f>IF($I$1&lt;&gt;"y", "", IF(ISBLANK(DATA!D1211),"",IF(ISBLANK(DATA!K1211),"NO DATA",DATA!K1211)))</f>
        <v/>
      </c>
      <c r="B1210" s="93" t="str">
        <f>IF($I$1&lt;&gt;"y", "",IF(ISBLANK(DATA!D1211),"", IF(ISBLANK(DATA!L1211),"NO DATA",DATA!L1211)))</f>
        <v/>
      </c>
      <c r="C1210" s="93" t="str">
        <f t="shared" si="56"/>
        <v/>
      </c>
      <c r="D1210" s="93" t="str">
        <f>IF($I$1&lt;&gt;"y", "", IF(C1211="", "", IFERROR(LOOKUP(2,1/(COUNTIF($D$2:D1209,mergednames)=0),mergednames), "")))</f>
        <v/>
      </c>
      <c r="E1210" s="93" t="str">
        <f t="shared" si="55"/>
        <v/>
      </c>
      <c r="F1210" s="93" t="str">
        <f>IF($I$1&lt;&gt;"y", "", IF(A1211="", "", IFERROR(LOOKUP(2,1/(COUNTIF($F$2:F1209,get_country)=0),get_country), "")))</f>
        <v/>
      </c>
      <c r="G1210" s="93" t="str">
        <f t="shared" si="54"/>
        <v/>
      </c>
      <c r="H1210" s="67" t="str">
        <f t="array" aca="1" ref="H1210" ca="1">IF($I$1&lt;&gt;"y", "", IFERROR(INDEX(countrylistsize,MATCH(SMALL(NOT(countrylistsize="")*IF(ISNUMBER(countrylistsize),COUNTIF(countrylistsize,"&lt;="&amp;countrylistsize),COUNTIF(countrylistsize,"&lt;="&amp;countrylistsize)+SUM(ISNUMBER(countrylistsize))),ROWS(F$3:F1210)+SUM(ISBLANK(countrylistsize))),NOT(countrylistsize="")*IF(ISNUMBER(countrylistsize),COUNTIF(countrylistsize,"&lt;="&amp;countrylistsize),COUNTIF(countrylistsize,"&lt;="&amp;countrylistsize)+SUM(ISNUMBER(countrylistsize))),0)), ""))</f>
        <v/>
      </c>
      <c r="I1210" s="70"/>
      <c r="J1210" s="67" t="str">
        <f t="array" aca="1" ref="J1210" ca="1">IF($I$1&lt;&gt;"y", "", IFERROR(INDEX(admin1listsize,MATCH(SMALL(NOT(admin1listsize="")*IF(ISNUMBER(admin1listsize),COUNTIF(admin1listsize,"&lt;="&amp;admin1listsize),COUNTIF(admin1listsize,"&lt;="&amp;admin1listsize)+SUM(ISNUMBER(admin1listsize))),ROWS(D$3:D1210)+SUM(ISBLANK(admin1listsize))),NOT(admin1listsize="")*IF(ISNUMBER(admin1listsize),COUNTIF(admin1listsize,"&lt;="&amp;admin1listsize),COUNTIF(admin1listsize,"&lt;="&amp;admin1listsize)+SUM(ISNUMBER(admin1listsize))),0)), ""))</f>
        <v/>
      </c>
      <c r="K1210" s="71"/>
    </row>
    <row r="1211" spans="1:11" s="1" customFormat="1" x14ac:dyDescent="0.25">
      <c r="A1211" s="93" t="str">
        <f>IF($I$1&lt;&gt;"y", "", IF(ISBLANK(DATA!D1212),"",IF(ISBLANK(DATA!K1212),"NO DATA",DATA!K1212)))</f>
        <v/>
      </c>
      <c r="B1211" s="93" t="str">
        <f>IF($I$1&lt;&gt;"y", "",IF(ISBLANK(DATA!D1212),"", IF(ISBLANK(DATA!L1212),"NO DATA",DATA!L1212)))</f>
        <v/>
      </c>
      <c r="C1211" s="93" t="str">
        <f t="shared" si="56"/>
        <v/>
      </c>
      <c r="D1211" s="93" t="str">
        <f>IF($I$1&lt;&gt;"y", "", IF(C1212="", "", IFERROR(LOOKUP(2,1/(COUNTIF($D$2:D1210,mergednames)=0),mergednames), "")))</f>
        <v/>
      </c>
      <c r="E1211" s="93" t="str">
        <f t="shared" si="55"/>
        <v/>
      </c>
      <c r="F1211" s="93" t="str">
        <f>IF($I$1&lt;&gt;"y", "", IF(A1212="", "", IFERROR(LOOKUP(2,1/(COUNTIF($F$2:F1210,get_country)=0),get_country), "")))</f>
        <v/>
      </c>
      <c r="G1211" s="93" t="str">
        <f t="shared" si="54"/>
        <v/>
      </c>
      <c r="H1211" s="67" t="str">
        <f t="array" aca="1" ref="H1211" ca="1">IF($I$1&lt;&gt;"y", "", IFERROR(INDEX(countrylistsize,MATCH(SMALL(NOT(countrylistsize="")*IF(ISNUMBER(countrylistsize),COUNTIF(countrylistsize,"&lt;="&amp;countrylistsize),COUNTIF(countrylistsize,"&lt;="&amp;countrylistsize)+SUM(ISNUMBER(countrylistsize))),ROWS(F$3:F1211)+SUM(ISBLANK(countrylistsize))),NOT(countrylistsize="")*IF(ISNUMBER(countrylistsize),COUNTIF(countrylistsize,"&lt;="&amp;countrylistsize),COUNTIF(countrylistsize,"&lt;="&amp;countrylistsize)+SUM(ISNUMBER(countrylistsize))),0)), ""))</f>
        <v/>
      </c>
      <c r="I1211" s="70"/>
      <c r="J1211" s="67" t="str">
        <f t="array" aca="1" ref="J1211" ca="1">IF($I$1&lt;&gt;"y", "", IFERROR(INDEX(admin1listsize,MATCH(SMALL(NOT(admin1listsize="")*IF(ISNUMBER(admin1listsize),COUNTIF(admin1listsize,"&lt;="&amp;admin1listsize),COUNTIF(admin1listsize,"&lt;="&amp;admin1listsize)+SUM(ISNUMBER(admin1listsize))),ROWS(D$3:D1211)+SUM(ISBLANK(admin1listsize))),NOT(admin1listsize="")*IF(ISNUMBER(admin1listsize),COUNTIF(admin1listsize,"&lt;="&amp;admin1listsize),COUNTIF(admin1listsize,"&lt;="&amp;admin1listsize)+SUM(ISNUMBER(admin1listsize))),0)), ""))</f>
        <v/>
      </c>
      <c r="K1211" s="71"/>
    </row>
    <row r="1212" spans="1:11" s="1" customFormat="1" x14ac:dyDescent="0.25">
      <c r="A1212" s="93" t="str">
        <f>IF($I$1&lt;&gt;"y", "", IF(ISBLANK(DATA!D1213),"",IF(ISBLANK(DATA!K1213),"NO DATA",DATA!K1213)))</f>
        <v/>
      </c>
      <c r="B1212" s="93" t="str">
        <f>IF($I$1&lt;&gt;"y", "",IF(ISBLANK(DATA!D1213),"", IF(ISBLANK(DATA!L1213),"NO DATA",DATA!L1213)))</f>
        <v/>
      </c>
      <c r="C1212" s="93" t="str">
        <f t="shared" si="56"/>
        <v/>
      </c>
      <c r="D1212" s="93" t="str">
        <f>IF($I$1&lt;&gt;"y", "", IF(C1213="", "", IFERROR(LOOKUP(2,1/(COUNTIF($D$2:D1211,mergednames)=0),mergednames), "")))</f>
        <v/>
      </c>
      <c r="E1212" s="93" t="str">
        <f t="shared" si="55"/>
        <v/>
      </c>
      <c r="F1212" s="93" t="str">
        <f>IF($I$1&lt;&gt;"y", "", IF(A1213="", "", IFERROR(LOOKUP(2,1/(COUNTIF($F$2:F1211,get_country)=0),get_country), "")))</f>
        <v/>
      </c>
      <c r="G1212" s="93" t="str">
        <f t="shared" si="54"/>
        <v/>
      </c>
      <c r="H1212" s="67" t="str">
        <f t="array" aca="1" ref="H1212" ca="1">IF($I$1&lt;&gt;"y", "", IFERROR(INDEX(countrylistsize,MATCH(SMALL(NOT(countrylistsize="")*IF(ISNUMBER(countrylistsize),COUNTIF(countrylistsize,"&lt;="&amp;countrylistsize),COUNTIF(countrylistsize,"&lt;="&amp;countrylistsize)+SUM(ISNUMBER(countrylistsize))),ROWS(F$3:F1212)+SUM(ISBLANK(countrylistsize))),NOT(countrylistsize="")*IF(ISNUMBER(countrylistsize),COUNTIF(countrylistsize,"&lt;="&amp;countrylistsize),COUNTIF(countrylistsize,"&lt;="&amp;countrylistsize)+SUM(ISNUMBER(countrylistsize))),0)), ""))</f>
        <v/>
      </c>
      <c r="I1212" s="70"/>
      <c r="J1212" s="67" t="str">
        <f t="array" aca="1" ref="J1212" ca="1">IF($I$1&lt;&gt;"y", "", IFERROR(INDEX(admin1listsize,MATCH(SMALL(NOT(admin1listsize="")*IF(ISNUMBER(admin1listsize),COUNTIF(admin1listsize,"&lt;="&amp;admin1listsize),COUNTIF(admin1listsize,"&lt;="&amp;admin1listsize)+SUM(ISNUMBER(admin1listsize))),ROWS(D$3:D1212)+SUM(ISBLANK(admin1listsize))),NOT(admin1listsize="")*IF(ISNUMBER(admin1listsize),COUNTIF(admin1listsize,"&lt;="&amp;admin1listsize),COUNTIF(admin1listsize,"&lt;="&amp;admin1listsize)+SUM(ISNUMBER(admin1listsize))),0)), ""))</f>
        <v/>
      </c>
      <c r="K1212" s="71"/>
    </row>
    <row r="1213" spans="1:11" s="1" customFormat="1" x14ac:dyDescent="0.25">
      <c r="A1213" s="93" t="str">
        <f>IF($I$1&lt;&gt;"y", "", IF(ISBLANK(DATA!D1214),"",IF(ISBLANK(DATA!K1214),"NO DATA",DATA!K1214)))</f>
        <v/>
      </c>
      <c r="B1213" s="93" t="str">
        <f>IF($I$1&lt;&gt;"y", "",IF(ISBLANK(DATA!D1214),"", IF(ISBLANK(DATA!L1214),"NO DATA",DATA!L1214)))</f>
        <v/>
      </c>
      <c r="C1213" s="93" t="str">
        <f t="shared" si="56"/>
        <v/>
      </c>
      <c r="D1213" s="93" t="str">
        <f>IF($I$1&lt;&gt;"y", "", IF(C1214="", "", IFERROR(LOOKUP(2,1/(COUNTIF($D$2:D1212,mergednames)=0),mergednames), "")))</f>
        <v/>
      </c>
      <c r="E1213" s="93" t="str">
        <f t="shared" si="55"/>
        <v/>
      </c>
      <c r="F1213" s="93" t="str">
        <f>IF($I$1&lt;&gt;"y", "", IF(A1214="", "", IFERROR(LOOKUP(2,1/(COUNTIF($F$2:F1212,get_country)=0),get_country), "")))</f>
        <v/>
      </c>
      <c r="G1213" s="93" t="str">
        <f t="shared" si="54"/>
        <v/>
      </c>
      <c r="H1213" s="67" t="str">
        <f t="array" aca="1" ref="H1213" ca="1">IF($I$1&lt;&gt;"y", "", IFERROR(INDEX(countrylistsize,MATCH(SMALL(NOT(countrylistsize="")*IF(ISNUMBER(countrylistsize),COUNTIF(countrylistsize,"&lt;="&amp;countrylistsize),COUNTIF(countrylistsize,"&lt;="&amp;countrylistsize)+SUM(ISNUMBER(countrylistsize))),ROWS(F$3:F1213)+SUM(ISBLANK(countrylistsize))),NOT(countrylistsize="")*IF(ISNUMBER(countrylistsize),COUNTIF(countrylistsize,"&lt;="&amp;countrylistsize),COUNTIF(countrylistsize,"&lt;="&amp;countrylistsize)+SUM(ISNUMBER(countrylistsize))),0)), ""))</f>
        <v/>
      </c>
      <c r="I1213" s="70"/>
      <c r="J1213" s="67" t="str">
        <f t="array" aca="1" ref="J1213" ca="1">IF($I$1&lt;&gt;"y", "", IFERROR(INDEX(admin1listsize,MATCH(SMALL(NOT(admin1listsize="")*IF(ISNUMBER(admin1listsize),COUNTIF(admin1listsize,"&lt;="&amp;admin1listsize),COUNTIF(admin1listsize,"&lt;="&amp;admin1listsize)+SUM(ISNUMBER(admin1listsize))),ROWS(D$3:D1213)+SUM(ISBLANK(admin1listsize))),NOT(admin1listsize="")*IF(ISNUMBER(admin1listsize),COUNTIF(admin1listsize,"&lt;="&amp;admin1listsize),COUNTIF(admin1listsize,"&lt;="&amp;admin1listsize)+SUM(ISNUMBER(admin1listsize))),0)), ""))</f>
        <v/>
      </c>
      <c r="K1213" s="71"/>
    </row>
    <row r="1214" spans="1:11" s="1" customFormat="1" x14ac:dyDescent="0.25">
      <c r="A1214" s="93" t="str">
        <f>IF($I$1&lt;&gt;"y", "", IF(ISBLANK(DATA!D1215),"",IF(ISBLANK(DATA!K1215),"NO DATA",DATA!K1215)))</f>
        <v/>
      </c>
      <c r="B1214" s="93" t="str">
        <f>IF($I$1&lt;&gt;"y", "",IF(ISBLANK(DATA!D1215),"", IF(ISBLANK(DATA!L1215),"NO DATA",DATA!L1215)))</f>
        <v/>
      </c>
      <c r="C1214" s="93" t="str">
        <f t="shared" si="56"/>
        <v/>
      </c>
      <c r="D1214" s="93" t="str">
        <f>IF($I$1&lt;&gt;"y", "", IF(C1215="", "", IFERROR(LOOKUP(2,1/(COUNTIF($D$2:D1213,mergednames)=0),mergednames), "")))</f>
        <v/>
      </c>
      <c r="E1214" s="93" t="str">
        <f t="shared" si="55"/>
        <v/>
      </c>
      <c r="F1214" s="93" t="str">
        <f>IF($I$1&lt;&gt;"y", "", IF(A1215="", "", IFERROR(LOOKUP(2,1/(COUNTIF($F$2:F1213,get_country)=0),get_country), "")))</f>
        <v/>
      </c>
      <c r="G1214" s="93" t="str">
        <f t="shared" si="54"/>
        <v/>
      </c>
      <c r="H1214" s="67" t="str">
        <f t="array" aca="1" ref="H1214" ca="1">IF($I$1&lt;&gt;"y", "", IFERROR(INDEX(countrylistsize,MATCH(SMALL(NOT(countrylistsize="")*IF(ISNUMBER(countrylistsize),COUNTIF(countrylistsize,"&lt;="&amp;countrylistsize),COUNTIF(countrylistsize,"&lt;="&amp;countrylistsize)+SUM(ISNUMBER(countrylistsize))),ROWS(F$3:F1214)+SUM(ISBLANK(countrylistsize))),NOT(countrylistsize="")*IF(ISNUMBER(countrylistsize),COUNTIF(countrylistsize,"&lt;="&amp;countrylistsize),COUNTIF(countrylistsize,"&lt;="&amp;countrylistsize)+SUM(ISNUMBER(countrylistsize))),0)), ""))</f>
        <v/>
      </c>
      <c r="I1214" s="70"/>
      <c r="J1214" s="67" t="str">
        <f t="array" aca="1" ref="J1214" ca="1">IF($I$1&lt;&gt;"y", "", IFERROR(INDEX(admin1listsize,MATCH(SMALL(NOT(admin1listsize="")*IF(ISNUMBER(admin1listsize),COUNTIF(admin1listsize,"&lt;="&amp;admin1listsize),COUNTIF(admin1listsize,"&lt;="&amp;admin1listsize)+SUM(ISNUMBER(admin1listsize))),ROWS(D$3:D1214)+SUM(ISBLANK(admin1listsize))),NOT(admin1listsize="")*IF(ISNUMBER(admin1listsize),COUNTIF(admin1listsize,"&lt;="&amp;admin1listsize),COUNTIF(admin1listsize,"&lt;="&amp;admin1listsize)+SUM(ISNUMBER(admin1listsize))),0)), ""))</f>
        <v/>
      </c>
      <c r="K1214" s="71"/>
    </row>
    <row r="1215" spans="1:11" s="1" customFormat="1" x14ac:dyDescent="0.25">
      <c r="A1215" s="93" t="str">
        <f>IF($I$1&lt;&gt;"y", "", IF(ISBLANK(DATA!D1216),"",IF(ISBLANK(DATA!K1216),"NO DATA",DATA!K1216)))</f>
        <v/>
      </c>
      <c r="B1215" s="93" t="str">
        <f>IF($I$1&lt;&gt;"y", "",IF(ISBLANK(DATA!D1216),"", IF(ISBLANK(DATA!L1216),"NO DATA",DATA!L1216)))</f>
        <v/>
      </c>
      <c r="C1215" s="93" t="str">
        <f t="shared" si="56"/>
        <v/>
      </c>
      <c r="D1215" s="93" t="str">
        <f>IF($I$1&lt;&gt;"y", "", IF(C1216="", "", IFERROR(LOOKUP(2,1/(COUNTIF($D$2:D1214,mergednames)=0),mergednames), "")))</f>
        <v/>
      </c>
      <c r="E1215" s="93" t="str">
        <f t="shared" si="55"/>
        <v/>
      </c>
      <c r="F1215" s="93" t="str">
        <f>IF($I$1&lt;&gt;"y", "", IF(A1216="", "", IFERROR(LOOKUP(2,1/(COUNTIF($F$2:F1214,get_country)=0),get_country), "")))</f>
        <v/>
      </c>
      <c r="G1215" s="93" t="str">
        <f t="shared" si="54"/>
        <v/>
      </c>
      <c r="H1215" s="67" t="str">
        <f t="array" aca="1" ref="H1215" ca="1">IF($I$1&lt;&gt;"y", "", IFERROR(INDEX(countrylistsize,MATCH(SMALL(NOT(countrylistsize="")*IF(ISNUMBER(countrylistsize),COUNTIF(countrylistsize,"&lt;="&amp;countrylistsize),COUNTIF(countrylistsize,"&lt;="&amp;countrylistsize)+SUM(ISNUMBER(countrylistsize))),ROWS(F$3:F1215)+SUM(ISBLANK(countrylistsize))),NOT(countrylistsize="")*IF(ISNUMBER(countrylistsize),COUNTIF(countrylistsize,"&lt;="&amp;countrylistsize),COUNTIF(countrylistsize,"&lt;="&amp;countrylistsize)+SUM(ISNUMBER(countrylistsize))),0)), ""))</f>
        <v/>
      </c>
      <c r="I1215" s="70"/>
      <c r="J1215" s="67" t="str">
        <f t="array" aca="1" ref="J1215" ca="1">IF($I$1&lt;&gt;"y", "", IFERROR(INDEX(admin1listsize,MATCH(SMALL(NOT(admin1listsize="")*IF(ISNUMBER(admin1listsize),COUNTIF(admin1listsize,"&lt;="&amp;admin1listsize),COUNTIF(admin1listsize,"&lt;="&amp;admin1listsize)+SUM(ISNUMBER(admin1listsize))),ROWS(D$3:D1215)+SUM(ISBLANK(admin1listsize))),NOT(admin1listsize="")*IF(ISNUMBER(admin1listsize),COUNTIF(admin1listsize,"&lt;="&amp;admin1listsize),COUNTIF(admin1listsize,"&lt;="&amp;admin1listsize)+SUM(ISNUMBER(admin1listsize))),0)), ""))</f>
        <v/>
      </c>
      <c r="K1215" s="71"/>
    </row>
    <row r="1216" spans="1:11" s="1" customFormat="1" x14ac:dyDescent="0.25">
      <c r="A1216" s="93" t="str">
        <f>IF($I$1&lt;&gt;"y", "", IF(ISBLANK(DATA!D1217),"",IF(ISBLANK(DATA!K1217),"NO DATA",DATA!K1217)))</f>
        <v/>
      </c>
      <c r="B1216" s="93" t="str">
        <f>IF($I$1&lt;&gt;"y", "",IF(ISBLANK(DATA!D1217),"", IF(ISBLANK(DATA!L1217),"NO DATA",DATA!L1217)))</f>
        <v/>
      </c>
      <c r="C1216" s="93" t="str">
        <f t="shared" si="56"/>
        <v/>
      </c>
      <c r="D1216" s="93" t="str">
        <f>IF($I$1&lt;&gt;"y", "", IF(C1217="", "", IFERROR(LOOKUP(2,1/(COUNTIF($D$2:D1215,mergednames)=0),mergednames), "")))</f>
        <v/>
      </c>
      <c r="E1216" s="93" t="str">
        <f t="shared" si="55"/>
        <v/>
      </c>
      <c r="F1216" s="93" t="str">
        <f>IF($I$1&lt;&gt;"y", "", IF(A1217="", "", IFERROR(LOOKUP(2,1/(COUNTIF($F$2:F1215,get_country)=0),get_country), "")))</f>
        <v/>
      </c>
      <c r="G1216" s="93" t="str">
        <f t="shared" si="54"/>
        <v/>
      </c>
      <c r="H1216" s="67" t="str">
        <f t="array" aca="1" ref="H1216" ca="1">IF($I$1&lt;&gt;"y", "", IFERROR(INDEX(countrylistsize,MATCH(SMALL(NOT(countrylistsize="")*IF(ISNUMBER(countrylistsize),COUNTIF(countrylistsize,"&lt;="&amp;countrylistsize),COUNTIF(countrylistsize,"&lt;="&amp;countrylistsize)+SUM(ISNUMBER(countrylistsize))),ROWS(F$3:F1216)+SUM(ISBLANK(countrylistsize))),NOT(countrylistsize="")*IF(ISNUMBER(countrylistsize),COUNTIF(countrylistsize,"&lt;="&amp;countrylistsize),COUNTIF(countrylistsize,"&lt;="&amp;countrylistsize)+SUM(ISNUMBER(countrylistsize))),0)), ""))</f>
        <v/>
      </c>
      <c r="I1216" s="70"/>
      <c r="J1216" s="67" t="str">
        <f t="array" aca="1" ref="J1216" ca="1">IF($I$1&lt;&gt;"y", "", IFERROR(INDEX(admin1listsize,MATCH(SMALL(NOT(admin1listsize="")*IF(ISNUMBER(admin1listsize),COUNTIF(admin1listsize,"&lt;="&amp;admin1listsize),COUNTIF(admin1listsize,"&lt;="&amp;admin1listsize)+SUM(ISNUMBER(admin1listsize))),ROWS(D$3:D1216)+SUM(ISBLANK(admin1listsize))),NOT(admin1listsize="")*IF(ISNUMBER(admin1listsize),COUNTIF(admin1listsize,"&lt;="&amp;admin1listsize),COUNTIF(admin1listsize,"&lt;="&amp;admin1listsize)+SUM(ISNUMBER(admin1listsize))),0)), ""))</f>
        <v/>
      </c>
      <c r="K1216" s="71"/>
    </row>
    <row r="1217" spans="1:11" s="1" customFormat="1" x14ac:dyDescent="0.25">
      <c r="A1217" s="93" t="str">
        <f>IF($I$1&lt;&gt;"y", "", IF(ISBLANK(DATA!D1218),"",IF(ISBLANK(DATA!K1218),"NO DATA",DATA!K1218)))</f>
        <v/>
      </c>
      <c r="B1217" s="93" t="str">
        <f>IF($I$1&lt;&gt;"y", "",IF(ISBLANK(DATA!D1218),"", IF(ISBLANK(DATA!L1218),"NO DATA",DATA!L1218)))</f>
        <v/>
      </c>
      <c r="C1217" s="93" t="str">
        <f t="shared" si="56"/>
        <v/>
      </c>
      <c r="D1217" s="93" t="str">
        <f>IF($I$1&lt;&gt;"y", "", IF(C1218="", "", IFERROR(LOOKUP(2,1/(COUNTIF($D$2:D1216,mergednames)=0),mergednames), "")))</f>
        <v/>
      </c>
      <c r="E1217" s="93" t="str">
        <f t="shared" si="55"/>
        <v/>
      </c>
      <c r="F1217" s="93" t="str">
        <f>IF($I$1&lt;&gt;"y", "", IF(A1218="", "", IFERROR(LOOKUP(2,1/(COUNTIF($F$2:F1216,get_country)=0),get_country), "")))</f>
        <v/>
      </c>
      <c r="G1217" s="93" t="str">
        <f t="shared" si="54"/>
        <v/>
      </c>
      <c r="H1217" s="67" t="str">
        <f t="array" aca="1" ref="H1217" ca="1">IF($I$1&lt;&gt;"y", "", IFERROR(INDEX(countrylistsize,MATCH(SMALL(NOT(countrylistsize="")*IF(ISNUMBER(countrylistsize),COUNTIF(countrylistsize,"&lt;="&amp;countrylistsize),COUNTIF(countrylistsize,"&lt;="&amp;countrylistsize)+SUM(ISNUMBER(countrylistsize))),ROWS(F$3:F1217)+SUM(ISBLANK(countrylistsize))),NOT(countrylistsize="")*IF(ISNUMBER(countrylistsize),COUNTIF(countrylistsize,"&lt;="&amp;countrylistsize),COUNTIF(countrylistsize,"&lt;="&amp;countrylistsize)+SUM(ISNUMBER(countrylistsize))),0)), ""))</f>
        <v/>
      </c>
      <c r="I1217" s="70"/>
      <c r="J1217" s="67" t="str">
        <f t="array" aca="1" ref="J1217" ca="1">IF($I$1&lt;&gt;"y", "", IFERROR(INDEX(admin1listsize,MATCH(SMALL(NOT(admin1listsize="")*IF(ISNUMBER(admin1listsize),COUNTIF(admin1listsize,"&lt;="&amp;admin1listsize),COUNTIF(admin1listsize,"&lt;="&amp;admin1listsize)+SUM(ISNUMBER(admin1listsize))),ROWS(D$3:D1217)+SUM(ISBLANK(admin1listsize))),NOT(admin1listsize="")*IF(ISNUMBER(admin1listsize),COUNTIF(admin1listsize,"&lt;="&amp;admin1listsize),COUNTIF(admin1listsize,"&lt;="&amp;admin1listsize)+SUM(ISNUMBER(admin1listsize))),0)), ""))</f>
        <v/>
      </c>
      <c r="K1217" s="71"/>
    </row>
    <row r="1218" spans="1:11" s="1" customFormat="1" x14ac:dyDescent="0.25">
      <c r="A1218" s="93" t="str">
        <f>IF($I$1&lt;&gt;"y", "", IF(ISBLANK(DATA!D1219),"",IF(ISBLANK(DATA!K1219),"NO DATA",DATA!K1219)))</f>
        <v/>
      </c>
      <c r="B1218" s="93" t="str">
        <f>IF($I$1&lt;&gt;"y", "",IF(ISBLANK(DATA!D1219),"", IF(ISBLANK(DATA!L1219),"NO DATA",DATA!L1219)))</f>
        <v/>
      </c>
      <c r="C1218" s="93" t="str">
        <f t="shared" si="56"/>
        <v/>
      </c>
      <c r="D1218" s="93" t="str">
        <f>IF($I$1&lt;&gt;"y", "", IF(C1219="", "", IFERROR(LOOKUP(2,1/(COUNTIF($D$2:D1217,mergednames)=0),mergednames), "")))</f>
        <v/>
      </c>
      <c r="E1218" s="93" t="str">
        <f t="shared" si="55"/>
        <v/>
      </c>
      <c r="F1218" s="93" t="str">
        <f>IF($I$1&lt;&gt;"y", "", IF(A1219="", "", IFERROR(LOOKUP(2,1/(COUNTIF($F$2:F1217,get_country)=0),get_country), "")))</f>
        <v/>
      </c>
      <c r="G1218" s="93" t="str">
        <f t="shared" si="54"/>
        <v/>
      </c>
      <c r="H1218" s="67" t="str">
        <f t="array" aca="1" ref="H1218" ca="1">IF($I$1&lt;&gt;"y", "", IFERROR(INDEX(countrylistsize,MATCH(SMALL(NOT(countrylistsize="")*IF(ISNUMBER(countrylistsize),COUNTIF(countrylistsize,"&lt;="&amp;countrylistsize),COUNTIF(countrylistsize,"&lt;="&amp;countrylistsize)+SUM(ISNUMBER(countrylistsize))),ROWS(F$3:F1218)+SUM(ISBLANK(countrylistsize))),NOT(countrylistsize="")*IF(ISNUMBER(countrylistsize),COUNTIF(countrylistsize,"&lt;="&amp;countrylistsize),COUNTIF(countrylistsize,"&lt;="&amp;countrylistsize)+SUM(ISNUMBER(countrylistsize))),0)), ""))</f>
        <v/>
      </c>
      <c r="I1218" s="70"/>
      <c r="J1218" s="67" t="str">
        <f t="array" aca="1" ref="J1218" ca="1">IF($I$1&lt;&gt;"y", "", IFERROR(INDEX(admin1listsize,MATCH(SMALL(NOT(admin1listsize="")*IF(ISNUMBER(admin1listsize),COUNTIF(admin1listsize,"&lt;="&amp;admin1listsize),COUNTIF(admin1listsize,"&lt;="&amp;admin1listsize)+SUM(ISNUMBER(admin1listsize))),ROWS(D$3:D1218)+SUM(ISBLANK(admin1listsize))),NOT(admin1listsize="")*IF(ISNUMBER(admin1listsize),COUNTIF(admin1listsize,"&lt;="&amp;admin1listsize),COUNTIF(admin1listsize,"&lt;="&amp;admin1listsize)+SUM(ISNUMBER(admin1listsize))),0)), ""))</f>
        <v/>
      </c>
      <c r="K1218" s="71"/>
    </row>
    <row r="1219" spans="1:11" s="1" customFormat="1" x14ac:dyDescent="0.25">
      <c r="A1219" s="93" t="str">
        <f>IF($I$1&lt;&gt;"y", "", IF(ISBLANK(DATA!D1220),"",IF(ISBLANK(DATA!K1220),"NO DATA",DATA!K1220)))</f>
        <v/>
      </c>
      <c r="B1219" s="93" t="str">
        <f>IF($I$1&lt;&gt;"y", "",IF(ISBLANK(DATA!D1220),"", IF(ISBLANK(DATA!L1220),"NO DATA",DATA!L1220)))</f>
        <v/>
      </c>
      <c r="C1219" s="93" t="str">
        <f t="shared" si="56"/>
        <v/>
      </c>
      <c r="D1219" s="93" t="str">
        <f>IF($I$1&lt;&gt;"y", "", IF(C1220="", "", IFERROR(LOOKUP(2,1/(COUNTIF($D$2:D1218,mergednames)=0),mergednames), "")))</f>
        <v/>
      </c>
      <c r="E1219" s="93" t="str">
        <f t="shared" si="55"/>
        <v/>
      </c>
      <c r="F1219" s="93" t="str">
        <f>IF($I$1&lt;&gt;"y", "", IF(A1220="", "", IFERROR(LOOKUP(2,1/(COUNTIF($F$2:F1218,get_country)=0),get_country), "")))</f>
        <v/>
      </c>
      <c r="G1219" s="93" t="str">
        <f t="shared" ref="G1219:G1282" si="57">IF($I$1&lt;&gt;"y", "", IF(F1219="", "", G1218+1))</f>
        <v/>
      </c>
      <c r="H1219" s="67" t="str">
        <f t="array" aca="1" ref="H1219" ca="1">IF($I$1&lt;&gt;"y", "", IFERROR(INDEX(countrylistsize,MATCH(SMALL(NOT(countrylistsize="")*IF(ISNUMBER(countrylistsize),COUNTIF(countrylistsize,"&lt;="&amp;countrylistsize),COUNTIF(countrylistsize,"&lt;="&amp;countrylistsize)+SUM(ISNUMBER(countrylistsize))),ROWS(F$3:F1219)+SUM(ISBLANK(countrylistsize))),NOT(countrylistsize="")*IF(ISNUMBER(countrylistsize),COUNTIF(countrylistsize,"&lt;="&amp;countrylistsize),COUNTIF(countrylistsize,"&lt;="&amp;countrylistsize)+SUM(ISNUMBER(countrylistsize))),0)), ""))</f>
        <v/>
      </c>
      <c r="I1219" s="70"/>
      <c r="J1219" s="67" t="str">
        <f t="array" aca="1" ref="J1219" ca="1">IF($I$1&lt;&gt;"y", "", IFERROR(INDEX(admin1listsize,MATCH(SMALL(NOT(admin1listsize="")*IF(ISNUMBER(admin1listsize),COUNTIF(admin1listsize,"&lt;="&amp;admin1listsize),COUNTIF(admin1listsize,"&lt;="&amp;admin1listsize)+SUM(ISNUMBER(admin1listsize))),ROWS(D$3:D1219)+SUM(ISBLANK(admin1listsize))),NOT(admin1listsize="")*IF(ISNUMBER(admin1listsize),COUNTIF(admin1listsize,"&lt;="&amp;admin1listsize),COUNTIF(admin1listsize,"&lt;="&amp;admin1listsize)+SUM(ISNUMBER(admin1listsize))),0)), ""))</f>
        <v/>
      </c>
      <c r="K1219" s="71"/>
    </row>
    <row r="1220" spans="1:11" s="1" customFormat="1" x14ac:dyDescent="0.25">
      <c r="A1220" s="93" t="str">
        <f>IF($I$1&lt;&gt;"y", "", IF(ISBLANK(DATA!D1221),"",IF(ISBLANK(DATA!K1221),"NO DATA",DATA!K1221)))</f>
        <v/>
      </c>
      <c r="B1220" s="93" t="str">
        <f>IF($I$1&lt;&gt;"y", "",IF(ISBLANK(DATA!D1221),"", IF(ISBLANK(DATA!L1221),"NO DATA",DATA!L1221)))</f>
        <v/>
      </c>
      <c r="C1220" s="93" t="str">
        <f t="shared" si="56"/>
        <v/>
      </c>
      <c r="D1220" s="93" t="str">
        <f>IF($I$1&lt;&gt;"y", "", IF(C1221="", "", IFERROR(LOOKUP(2,1/(COUNTIF($D$2:D1219,mergednames)=0),mergednames), "")))</f>
        <v/>
      </c>
      <c r="E1220" s="93" t="str">
        <f t="shared" ref="E1220:E1283" si="58">IF($I$1&lt;&gt;"y", "", IF(D1220="", "", E1219+1))</f>
        <v/>
      </c>
      <c r="F1220" s="93" t="str">
        <f>IF($I$1&lt;&gt;"y", "", IF(A1221="", "", IFERROR(LOOKUP(2,1/(COUNTIF($F$2:F1219,get_country)=0),get_country), "")))</f>
        <v/>
      </c>
      <c r="G1220" s="93" t="str">
        <f t="shared" si="57"/>
        <v/>
      </c>
      <c r="H1220" s="67" t="str">
        <f t="array" aca="1" ref="H1220" ca="1">IF($I$1&lt;&gt;"y", "", IFERROR(INDEX(countrylistsize,MATCH(SMALL(NOT(countrylistsize="")*IF(ISNUMBER(countrylistsize),COUNTIF(countrylistsize,"&lt;="&amp;countrylistsize),COUNTIF(countrylistsize,"&lt;="&amp;countrylistsize)+SUM(ISNUMBER(countrylistsize))),ROWS(F$3:F1220)+SUM(ISBLANK(countrylistsize))),NOT(countrylistsize="")*IF(ISNUMBER(countrylistsize),COUNTIF(countrylistsize,"&lt;="&amp;countrylistsize),COUNTIF(countrylistsize,"&lt;="&amp;countrylistsize)+SUM(ISNUMBER(countrylistsize))),0)), ""))</f>
        <v/>
      </c>
      <c r="I1220" s="70"/>
      <c r="J1220" s="67" t="str">
        <f t="array" aca="1" ref="J1220" ca="1">IF($I$1&lt;&gt;"y", "", IFERROR(INDEX(admin1listsize,MATCH(SMALL(NOT(admin1listsize="")*IF(ISNUMBER(admin1listsize),COUNTIF(admin1listsize,"&lt;="&amp;admin1listsize),COUNTIF(admin1listsize,"&lt;="&amp;admin1listsize)+SUM(ISNUMBER(admin1listsize))),ROWS(D$3:D1220)+SUM(ISBLANK(admin1listsize))),NOT(admin1listsize="")*IF(ISNUMBER(admin1listsize),COUNTIF(admin1listsize,"&lt;="&amp;admin1listsize),COUNTIF(admin1listsize,"&lt;="&amp;admin1listsize)+SUM(ISNUMBER(admin1listsize))),0)), ""))</f>
        <v/>
      </c>
      <c r="K1220" s="71"/>
    </row>
    <row r="1221" spans="1:11" s="1" customFormat="1" x14ac:dyDescent="0.25">
      <c r="A1221" s="93" t="str">
        <f>IF($I$1&lt;&gt;"y", "", IF(ISBLANK(DATA!D1222),"",IF(ISBLANK(DATA!K1222),"NO DATA",DATA!K1222)))</f>
        <v/>
      </c>
      <c r="B1221" s="93" t="str">
        <f>IF($I$1&lt;&gt;"y", "",IF(ISBLANK(DATA!D1222),"", IF(ISBLANK(DATA!L1222),"NO DATA",DATA!L1222)))</f>
        <v/>
      </c>
      <c r="C1221" s="93" t="str">
        <f t="shared" ref="C1221:C1284" si="59">IF($I$1&lt;&gt;"y", "", IF(A1221="", "", A1221&amp;"@"&amp;B1221))</f>
        <v/>
      </c>
      <c r="D1221" s="93" t="str">
        <f>IF($I$1&lt;&gt;"y", "", IF(C1222="", "", IFERROR(LOOKUP(2,1/(COUNTIF($D$2:D1220,mergednames)=0),mergednames), "")))</f>
        <v/>
      </c>
      <c r="E1221" s="93" t="str">
        <f t="shared" si="58"/>
        <v/>
      </c>
      <c r="F1221" s="93" t="str">
        <f>IF($I$1&lt;&gt;"y", "", IF(A1222="", "", IFERROR(LOOKUP(2,1/(COUNTIF($F$2:F1220,get_country)=0),get_country), "")))</f>
        <v/>
      </c>
      <c r="G1221" s="93" t="str">
        <f t="shared" si="57"/>
        <v/>
      </c>
      <c r="H1221" s="67" t="str">
        <f t="array" aca="1" ref="H1221" ca="1">IF($I$1&lt;&gt;"y", "", IFERROR(INDEX(countrylistsize,MATCH(SMALL(NOT(countrylistsize="")*IF(ISNUMBER(countrylistsize),COUNTIF(countrylistsize,"&lt;="&amp;countrylistsize),COUNTIF(countrylistsize,"&lt;="&amp;countrylistsize)+SUM(ISNUMBER(countrylistsize))),ROWS(F$3:F1221)+SUM(ISBLANK(countrylistsize))),NOT(countrylistsize="")*IF(ISNUMBER(countrylistsize),COUNTIF(countrylistsize,"&lt;="&amp;countrylistsize),COUNTIF(countrylistsize,"&lt;="&amp;countrylistsize)+SUM(ISNUMBER(countrylistsize))),0)), ""))</f>
        <v/>
      </c>
      <c r="I1221" s="70"/>
      <c r="J1221" s="67" t="str">
        <f t="array" aca="1" ref="J1221" ca="1">IF($I$1&lt;&gt;"y", "", IFERROR(INDEX(admin1listsize,MATCH(SMALL(NOT(admin1listsize="")*IF(ISNUMBER(admin1listsize),COUNTIF(admin1listsize,"&lt;="&amp;admin1listsize),COUNTIF(admin1listsize,"&lt;="&amp;admin1listsize)+SUM(ISNUMBER(admin1listsize))),ROWS(D$3:D1221)+SUM(ISBLANK(admin1listsize))),NOT(admin1listsize="")*IF(ISNUMBER(admin1listsize),COUNTIF(admin1listsize,"&lt;="&amp;admin1listsize),COUNTIF(admin1listsize,"&lt;="&amp;admin1listsize)+SUM(ISNUMBER(admin1listsize))),0)), ""))</f>
        <v/>
      </c>
      <c r="K1221" s="71"/>
    </row>
    <row r="1222" spans="1:11" s="1" customFormat="1" x14ac:dyDescent="0.25">
      <c r="A1222" s="93" t="str">
        <f>IF($I$1&lt;&gt;"y", "", IF(ISBLANK(DATA!D1223),"",IF(ISBLANK(DATA!K1223),"NO DATA",DATA!K1223)))</f>
        <v/>
      </c>
      <c r="B1222" s="93" t="str">
        <f>IF($I$1&lt;&gt;"y", "",IF(ISBLANK(DATA!D1223),"", IF(ISBLANK(DATA!L1223),"NO DATA",DATA!L1223)))</f>
        <v/>
      </c>
      <c r="C1222" s="93" t="str">
        <f t="shared" si="59"/>
        <v/>
      </c>
      <c r="D1222" s="93" t="str">
        <f>IF($I$1&lt;&gt;"y", "", IF(C1223="", "", IFERROR(LOOKUP(2,1/(COUNTIF($D$2:D1221,mergednames)=0),mergednames), "")))</f>
        <v/>
      </c>
      <c r="E1222" s="93" t="str">
        <f t="shared" si="58"/>
        <v/>
      </c>
      <c r="F1222" s="93" t="str">
        <f>IF($I$1&lt;&gt;"y", "", IF(A1223="", "", IFERROR(LOOKUP(2,1/(COUNTIF($F$2:F1221,get_country)=0),get_country), "")))</f>
        <v/>
      </c>
      <c r="G1222" s="93" t="str">
        <f t="shared" si="57"/>
        <v/>
      </c>
      <c r="H1222" s="67" t="str">
        <f t="array" aca="1" ref="H1222" ca="1">IF($I$1&lt;&gt;"y", "", IFERROR(INDEX(countrylistsize,MATCH(SMALL(NOT(countrylistsize="")*IF(ISNUMBER(countrylistsize),COUNTIF(countrylistsize,"&lt;="&amp;countrylistsize),COUNTIF(countrylistsize,"&lt;="&amp;countrylistsize)+SUM(ISNUMBER(countrylistsize))),ROWS(F$3:F1222)+SUM(ISBLANK(countrylistsize))),NOT(countrylistsize="")*IF(ISNUMBER(countrylistsize),COUNTIF(countrylistsize,"&lt;="&amp;countrylistsize),COUNTIF(countrylistsize,"&lt;="&amp;countrylistsize)+SUM(ISNUMBER(countrylistsize))),0)), ""))</f>
        <v/>
      </c>
      <c r="I1222" s="70"/>
      <c r="J1222" s="67" t="str">
        <f t="array" aca="1" ref="J1222" ca="1">IF($I$1&lt;&gt;"y", "", IFERROR(INDEX(admin1listsize,MATCH(SMALL(NOT(admin1listsize="")*IF(ISNUMBER(admin1listsize),COUNTIF(admin1listsize,"&lt;="&amp;admin1listsize),COUNTIF(admin1listsize,"&lt;="&amp;admin1listsize)+SUM(ISNUMBER(admin1listsize))),ROWS(D$3:D1222)+SUM(ISBLANK(admin1listsize))),NOT(admin1listsize="")*IF(ISNUMBER(admin1listsize),COUNTIF(admin1listsize,"&lt;="&amp;admin1listsize),COUNTIF(admin1listsize,"&lt;="&amp;admin1listsize)+SUM(ISNUMBER(admin1listsize))),0)), ""))</f>
        <v/>
      </c>
      <c r="K1222" s="71"/>
    </row>
    <row r="1223" spans="1:11" s="1" customFormat="1" x14ac:dyDescent="0.25">
      <c r="A1223" s="93" t="str">
        <f>IF($I$1&lt;&gt;"y", "", IF(ISBLANK(DATA!D1224),"",IF(ISBLANK(DATA!K1224),"NO DATA",DATA!K1224)))</f>
        <v/>
      </c>
      <c r="B1223" s="93" t="str">
        <f>IF($I$1&lt;&gt;"y", "",IF(ISBLANK(DATA!D1224),"", IF(ISBLANK(DATA!L1224),"NO DATA",DATA!L1224)))</f>
        <v/>
      </c>
      <c r="C1223" s="93" t="str">
        <f t="shared" si="59"/>
        <v/>
      </c>
      <c r="D1223" s="93" t="str">
        <f>IF($I$1&lt;&gt;"y", "", IF(C1224="", "", IFERROR(LOOKUP(2,1/(COUNTIF($D$2:D1222,mergednames)=0),mergednames), "")))</f>
        <v/>
      </c>
      <c r="E1223" s="93" t="str">
        <f t="shared" si="58"/>
        <v/>
      </c>
      <c r="F1223" s="93" t="str">
        <f>IF($I$1&lt;&gt;"y", "", IF(A1224="", "", IFERROR(LOOKUP(2,1/(COUNTIF($F$2:F1222,get_country)=0),get_country), "")))</f>
        <v/>
      </c>
      <c r="G1223" s="93" t="str">
        <f t="shared" si="57"/>
        <v/>
      </c>
      <c r="H1223" s="67" t="str">
        <f t="array" aca="1" ref="H1223" ca="1">IF($I$1&lt;&gt;"y", "", IFERROR(INDEX(countrylistsize,MATCH(SMALL(NOT(countrylistsize="")*IF(ISNUMBER(countrylistsize),COUNTIF(countrylistsize,"&lt;="&amp;countrylistsize),COUNTIF(countrylistsize,"&lt;="&amp;countrylistsize)+SUM(ISNUMBER(countrylistsize))),ROWS(F$3:F1223)+SUM(ISBLANK(countrylistsize))),NOT(countrylistsize="")*IF(ISNUMBER(countrylistsize),COUNTIF(countrylistsize,"&lt;="&amp;countrylistsize),COUNTIF(countrylistsize,"&lt;="&amp;countrylistsize)+SUM(ISNUMBER(countrylistsize))),0)), ""))</f>
        <v/>
      </c>
      <c r="I1223" s="70"/>
      <c r="J1223" s="67" t="str">
        <f t="array" aca="1" ref="J1223" ca="1">IF($I$1&lt;&gt;"y", "", IFERROR(INDEX(admin1listsize,MATCH(SMALL(NOT(admin1listsize="")*IF(ISNUMBER(admin1listsize),COUNTIF(admin1listsize,"&lt;="&amp;admin1listsize),COUNTIF(admin1listsize,"&lt;="&amp;admin1listsize)+SUM(ISNUMBER(admin1listsize))),ROWS(D$3:D1223)+SUM(ISBLANK(admin1listsize))),NOT(admin1listsize="")*IF(ISNUMBER(admin1listsize),COUNTIF(admin1listsize,"&lt;="&amp;admin1listsize),COUNTIF(admin1listsize,"&lt;="&amp;admin1listsize)+SUM(ISNUMBER(admin1listsize))),0)), ""))</f>
        <v/>
      </c>
      <c r="K1223" s="71"/>
    </row>
    <row r="1224" spans="1:11" s="1" customFormat="1" x14ac:dyDescent="0.25">
      <c r="A1224" s="93" t="str">
        <f>IF($I$1&lt;&gt;"y", "", IF(ISBLANK(DATA!D1225),"",IF(ISBLANK(DATA!K1225),"NO DATA",DATA!K1225)))</f>
        <v/>
      </c>
      <c r="B1224" s="93" t="str">
        <f>IF($I$1&lt;&gt;"y", "",IF(ISBLANK(DATA!D1225),"", IF(ISBLANK(DATA!L1225),"NO DATA",DATA!L1225)))</f>
        <v/>
      </c>
      <c r="C1224" s="93" t="str">
        <f t="shared" si="59"/>
        <v/>
      </c>
      <c r="D1224" s="93" t="str">
        <f>IF($I$1&lt;&gt;"y", "", IF(C1225="", "", IFERROR(LOOKUP(2,1/(COUNTIF($D$2:D1223,mergednames)=0),mergednames), "")))</f>
        <v/>
      </c>
      <c r="E1224" s="93" t="str">
        <f t="shared" si="58"/>
        <v/>
      </c>
      <c r="F1224" s="93" t="str">
        <f>IF($I$1&lt;&gt;"y", "", IF(A1225="", "", IFERROR(LOOKUP(2,1/(COUNTIF($F$2:F1223,get_country)=0),get_country), "")))</f>
        <v/>
      </c>
      <c r="G1224" s="93" t="str">
        <f t="shared" si="57"/>
        <v/>
      </c>
      <c r="H1224" s="67" t="str">
        <f t="array" aca="1" ref="H1224" ca="1">IF($I$1&lt;&gt;"y", "", IFERROR(INDEX(countrylistsize,MATCH(SMALL(NOT(countrylistsize="")*IF(ISNUMBER(countrylistsize),COUNTIF(countrylistsize,"&lt;="&amp;countrylistsize),COUNTIF(countrylistsize,"&lt;="&amp;countrylistsize)+SUM(ISNUMBER(countrylistsize))),ROWS(F$3:F1224)+SUM(ISBLANK(countrylistsize))),NOT(countrylistsize="")*IF(ISNUMBER(countrylistsize),COUNTIF(countrylistsize,"&lt;="&amp;countrylistsize),COUNTIF(countrylistsize,"&lt;="&amp;countrylistsize)+SUM(ISNUMBER(countrylistsize))),0)), ""))</f>
        <v/>
      </c>
      <c r="I1224" s="70"/>
      <c r="J1224" s="67" t="str">
        <f t="array" aca="1" ref="J1224" ca="1">IF($I$1&lt;&gt;"y", "", IFERROR(INDEX(admin1listsize,MATCH(SMALL(NOT(admin1listsize="")*IF(ISNUMBER(admin1listsize),COUNTIF(admin1listsize,"&lt;="&amp;admin1listsize),COUNTIF(admin1listsize,"&lt;="&amp;admin1listsize)+SUM(ISNUMBER(admin1listsize))),ROWS(D$3:D1224)+SUM(ISBLANK(admin1listsize))),NOT(admin1listsize="")*IF(ISNUMBER(admin1listsize),COUNTIF(admin1listsize,"&lt;="&amp;admin1listsize),COUNTIF(admin1listsize,"&lt;="&amp;admin1listsize)+SUM(ISNUMBER(admin1listsize))),0)), ""))</f>
        <v/>
      </c>
      <c r="K1224" s="71"/>
    </row>
    <row r="1225" spans="1:11" s="1" customFormat="1" x14ac:dyDescent="0.25">
      <c r="A1225" s="93" t="str">
        <f>IF($I$1&lt;&gt;"y", "", IF(ISBLANK(DATA!D1226),"",IF(ISBLANK(DATA!K1226),"NO DATA",DATA!K1226)))</f>
        <v/>
      </c>
      <c r="B1225" s="93" t="str">
        <f>IF($I$1&lt;&gt;"y", "",IF(ISBLANK(DATA!D1226),"", IF(ISBLANK(DATA!L1226),"NO DATA",DATA!L1226)))</f>
        <v/>
      </c>
      <c r="C1225" s="93" t="str">
        <f t="shared" si="59"/>
        <v/>
      </c>
      <c r="D1225" s="93" t="str">
        <f>IF($I$1&lt;&gt;"y", "", IF(C1226="", "", IFERROR(LOOKUP(2,1/(COUNTIF($D$2:D1224,mergednames)=0),mergednames), "")))</f>
        <v/>
      </c>
      <c r="E1225" s="93" t="str">
        <f t="shared" si="58"/>
        <v/>
      </c>
      <c r="F1225" s="93" t="str">
        <f>IF($I$1&lt;&gt;"y", "", IF(A1226="", "", IFERROR(LOOKUP(2,1/(COUNTIF($F$2:F1224,get_country)=0),get_country), "")))</f>
        <v/>
      </c>
      <c r="G1225" s="93" t="str">
        <f t="shared" si="57"/>
        <v/>
      </c>
      <c r="H1225" s="67" t="str">
        <f t="array" aca="1" ref="H1225" ca="1">IF($I$1&lt;&gt;"y", "", IFERROR(INDEX(countrylistsize,MATCH(SMALL(NOT(countrylistsize="")*IF(ISNUMBER(countrylistsize),COUNTIF(countrylistsize,"&lt;="&amp;countrylistsize),COUNTIF(countrylistsize,"&lt;="&amp;countrylistsize)+SUM(ISNUMBER(countrylistsize))),ROWS(F$3:F1225)+SUM(ISBLANK(countrylistsize))),NOT(countrylistsize="")*IF(ISNUMBER(countrylistsize),COUNTIF(countrylistsize,"&lt;="&amp;countrylistsize),COUNTIF(countrylistsize,"&lt;="&amp;countrylistsize)+SUM(ISNUMBER(countrylistsize))),0)), ""))</f>
        <v/>
      </c>
      <c r="I1225" s="70"/>
      <c r="J1225" s="67" t="str">
        <f t="array" aca="1" ref="J1225" ca="1">IF($I$1&lt;&gt;"y", "", IFERROR(INDEX(admin1listsize,MATCH(SMALL(NOT(admin1listsize="")*IF(ISNUMBER(admin1listsize),COUNTIF(admin1listsize,"&lt;="&amp;admin1listsize),COUNTIF(admin1listsize,"&lt;="&amp;admin1listsize)+SUM(ISNUMBER(admin1listsize))),ROWS(D$3:D1225)+SUM(ISBLANK(admin1listsize))),NOT(admin1listsize="")*IF(ISNUMBER(admin1listsize),COUNTIF(admin1listsize,"&lt;="&amp;admin1listsize),COUNTIF(admin1listsize,"&lt;="&amp;admin1listsize)+SUM(ISNUMBER(admin1listsize))),0)), ""))</f>
        <v/>
      </c>
      <c r="K1225" s="71"/>
    </row>
    <row r="1226" spans="1:11" s="1" customFormat="1" x14ac:dyDescent="0.25">
      <c r="A1226" s="93" t="str">
        <f>IF($I$1&lt;&gt;"y", "", IF(ISBLANK(DATA!D1227),"",IF(ISBLANK(DATA!K1227),"NO DATA",DATA!K1227)))</f>
        <v/>
      </c>
      <c r="B1226" s="93" t="str">
        <f>IF($I$1&lt;&gt;"y", "",IF(ISBLANK(DATA!D1227),"", IF(ISBLANK(DATA!L1227),"NO DATA",DATA!L1227)))</f>
        <v/>
      </c>
      <c r="C1226" s="93" t="str">
        <f t="shared" si="59"/>
        <v/>
      </c>
      <c r="D1226" s="93" t="str">
        <f>IF($I$1&lt;&gt;"y", "", IF(C1227="", "", IFERROR(LOOKUP(2,1/(COUNTIF($D$2:D1225,mergednames)=0),mergednames), "")))</f>
        <v/>
      </c>
      <c r="E1226" s="93" t="str">
        <f t="shared" si="58"/>
        <v/>
      </c>
      <c r="F1226" s="93" t="str">
        <f>IF($I$1&lt;&gt;"y", "", IF(A1227="", "", IFERROR(LOOKUP(2,1/(COUNTIF($F$2:F1225,get_country)=0),get_country), "")))</f>
        <v/>
      </c>
      <c r="G1226" s="93" t="str">
        <f t="shared" si="57"/>
        <v/>
      </c>
      <c r="H1226" s="67" t="str">
        <f t="array" aca="1" ref="H1226" ca="1">IF($I$1&lt;&gt;"y", "", IFERROR(INDEX(countrylistsize,MATCH(SMALL(NOT(countrylistsize="")*IF(ISNUMBER(countrylistsize),COUNTIF(countrylistsize,"&lt;="&amp;countrylistsize),COUNTIF(countrylistsize,"&lt;="&amp;countrylistsize)+SUM(ISNUMBER(countrylistsize))),ROWS(F$3:F1226)+SUM(ISBLANK(countrylistsize))),NOT(countrylistsize="")*IF(ISNUMBER(countrylistsize),COUNTIF(countrylistsize,"&lt;="&amp;countrylistsize),COUNTIF(countrylistsize,"&lt;="&amp;countrylistsize)+SUM(ISNUMBER(countrylistsize))),0)), ""))</f>
        <v/>
      </c>
      <c r="I1226" s="70"/>
      <c r="J1226" s="67" t="str">
        <f t="array" aca="1" ref="J1226" ca="1">IF($I$1&lt;&gt;"y", "", IFERROR(INDEX(admin1listsize,MATCH(SMALL(NOT(admin1listsize="")*IF(ISNUMBER(admin1listsize),COUNTIF(admin1listsize,"&lt;="&amp;admin1listsize),COUNTIF(admin1listsize,"&lt;="&amp;admin1listsize)+SUM(ISNUMBER(admin1listsize))),ROWS(D$3:D1226)+SUM(ISBLANK(admin1listsize))),NOT(admin1listsize="")*IF(ISNUMBER(admin1listsize),COUNTIF(admin1listsize,"&lt;="&amp;admin1listsize),COUNTIF(admin1listsize,"&lt;="&amp;admin1listsize)+SUM(ISNUMBER(admin1listsize))),0)), ""))</f>
        <v/>
      </c>
      <c r="K1226" s="71"/>
    </row>
    <row r="1227" spans="1:11" s="1" customFormat="1" x14ac:dyDescent="0.25">
      <c r="A1227" s="93" t="str">
        <f>IF($I$1&lt;&gt;"y", "", IF(ISBLANK(DATA!D1228),"",IF(ISBLANK(DATA!K1228),"NO DATA",DATA!K1228)))</f>
        <v/>
      </c>
      <c r="B1227" s="93" t="str">
        <f>IF($I$1&lt;&gt;"y", "",IF(ISBLANK(DATA!D1228),"", IF(ISBLANK(DATA!L1228),"NO DATA",DATA!L1228)))</f>
        <v/>
      </c>
      <c r="C1227" s="93" t="str">
        <f t="shared" si="59"/>
        <v/>
      </c>
      <c r="D1227" s="93" t="str">
        <f>IF($I$1&lt;&gt;"y", "", IF(C1228="", "", IFERROR(LOOKUP(2,1/(COUNTIF($D$2:D1226,mergednames)=0),mergednames), "")))</f>
        <v/>
      </c>
      <c r="E1227" s="93" t="str">
        <f t="shared" si="58"/>
        <v/>
      </c>
      <c r="F1227" s="93" t="str">
        <f>IF($I$1&lt;&gt;"y", "", IF(A1228="", "", IFERROR(LOOKUP(2,1/(COUNTIF($F$2:F1226,get_country)=0),get_country), "")))</f>
        <v/>
      </c>
      <c r="G1227" s="93" t="str">
        <f t="shared" si="57"/>
        <v/>
      </c>
      <c r="H1227" s="67" t="str">
        <f t="array" aca="1" ref="H1227" ca="1">IF($I$1&lt;&gt;"y", "", IFERROR(INDEX(countrylistsize,MATCH(SMALL(NOT(countrylistsize="")*IF(ISNUMBER(countrylistsize),COUNTIF(countrylistsize,"&lt;="&amp;countrylistsize),COUNTIF(countrylistsize,"&lt;="&amp;countrylistsize)+SUM(ISNUMBER(countrylistsize))),ROWS(F$3:F1227)+SUM(ISBLANK(countrylistsize))),NOT(countrylistsize="")*IF(ISNUMBER(countrylistsize),COUNTIF(countrylistsize,"&lt;="&amp;countrylistsize),COUNTIF(countrylistsize,"&lt;="&amp;countrylistsize)+SUM(ISNUMBER(countrylistsize))),0)), ""))</f>
        <v/>
      </c>
      <c r="I1227" s="70"/>
      <c r="J1227" s="67" t="str">
        <f t="array" aca="1" ref="J1227" ca="1">IF($I$1&lt;&gt;"y", "", IFERROR(INDEX(admin1listsize,MATCH(SMALL(NOT(admin1listsize="")*IF(ISNUMBER(admin1listsize),COUNTIF(admin1listsize,"&lt;="&amp;admin1listsize),COUNTIF(admin1listsize,"&lt;="&amp;admin1listsize)+SUM(ISNUMBER(admin1listsize))),ROWS(D$3:D1227)+SUM(ISBLANK(admin1listsize))),NOT(admin1listsize="")*IF(ISNUMBER(admin1listsize),COUNTIF(admin1listsize,"&lt;="&amp;admin1listsize),COUNTIF(admin1listsize,"&lt;="&amp;admin1listsize)+SUM(ISNUMBER(admin1listsize))),0)), ""))</f>
        <v/>
      </c>
      <c r="K1227" s="71"/>
    </row>
    <row r="1228" spans="1:11" s="1" customFormat="1" x14ac:dyDescent="0.25">
      <c r="A1228" s="93" t="str">
        <f>IF($I$1&lt;&gt;"y", "", IF(ISBLANK(DATA!D1229),"",IF(ISBLANK(DATA!K1229),"NO DATA",DATA!K1229)))</f>
        <v/>
      </c>
      <c r="B1228" s="93" t="str">
        <f>IF($I$1&lt;&gt;"y", "",IF(ISBLANK(DATA!D1229),"", IF(ISBLANK(DATA!L1229),"NO DATA",DATA!L1229)))</f>
        <v/>
      </c>
      <c r="C1228" s="93" t="str">
        <f t="shared" si="59"/>
        <v/>
      </c>
      <c r="D1228" s="93" t="str">
        <f>IF($I$1&lt;&gt;"y", "", IF(C1229="", "", IFERROR(LOOKUP(2,1/(COUNTIF($D$2:D1227,mergednames)=0),mergednames), "")))</f>
        <v/>
      </c>
      <c r="E1228" s="93" t="str">
        <f t="shared" si="58"/>
        <v/>
      </c>
      <c r="F1228" s="93" t="str">
        <f>IF($I$1&lt;&gt;"y", "", IF(A1229="", "", IFERROR(LOOKUP(2,1/(COUNTIF($F$2:F1227,get_country)=0),get_country), "")))</f>
        <v/>
      </c>
      <c r="G1228" s="93" t="str">
        <f t="shared" si="57"/>
        <v/>
      </c>
      <c r="H1228" s="67" t="str">
        <f t="array" aca="1" ref="H1228" ca="1">IF($I$1&lt;&gt;"y", "", IFERROR(INDEX(countrylistsize,MATCH(SMALL(NOT(countrylistsize="")*IF(ISNUMBER(countrylistsize),COUNTIF(countrylistsize,"&lt;="&amp;countrylistsize),COUNTIF(countrylistsize,"&lt;="&amp;countrylistsize)+SUM(ISNUMBER(countrylistsize))),ROWS(F$3:F1228)+SUM(ISBLANK(countrylistsize))),NOT(countrylistsize="")*IF(ISNUMBER(countrylistsize),COUNTIF(countrylistsize,"&lt;="&amp;countrylistsize),COUNTIF(countrylistsize,"&lt;="&amp;countrylistsize)+SUM(ISNUMBER(countrylistsize))),0)), ""))</f>
        <v/>
      </c>
      <c r="I1228" s="70"/>
      <c r="J1228" s="67" t="str">
        <f t="array" aca="1" ref="J1228" ca="1">IF($I$1&lt;&gt;"y", "", IFERROR(INDEX(admin1listsize,MATCH(SMALL(NOT(admin1listsize="")*IF(ISNUMBER(admin1listsize),COUNTIF(admin1listsize,"&lt;="&amp;admin1listsize),COUNTIF(admin1listsize,"&lt;="&amp;admin1listsize)+SUM(ISNUMBER(admin1listsize))),ROWS(D$3:D1228)+SUM(ISBLANK(admin1listsize))),NOT(admin1listsize="")*IF(ISNUMBER(admin1listsize),COUNTIF(admin1listsize,"&lt;="&amp;admin1listsize),COUNTIF(admin1listsize,"&lt;="&amp;admin1listsize)+SUM(ISNUMBER(admin1listsize))),0)), ""))</f>
        <v/>
      </c>
      <c r="K1228" s="71"/>
    </row>
    <row r="1229" spans="1:11" s="1" customFormat="1" x14ac:dyDescent="0.25">
      <c r="A1229" s="93" t="str">
        <f>IF($I$1&lt;&gt;"y", "", IF(ISBLANK(DATA!D1230),"",IF(ISBLANK(DATA!K1230),"NO DATA",DATA!K1230)))</f>
        <v/>
      </c>
      <c r="B1229" s="93" t="str">
        <f>IF($I$1&lt;&gt;"y", "",IF(ISBLANK(DATA!D1230),"", IF(ISBLANK(DATA!L1230),"NO DATA",DATA!L1230)))</f>
        <v/>
      </c>
      <c r="C1229" s="93" t="str">
        <f t="shared" si="59"/>
        <v/>
      </c>
      <c r="D1229" s="93" t="str">
        <f>IF($I$1&lt;&gt;"y", "", IF(C1230="", "", IFERROR(LOOKUP(2,1/(COUNTIF($D$2:D1228,mergednames)=0),mergednames), "")))</f>
        <v/>
      </c>
      <c r="E1229" s="93" t="str">
        <f t="shared" si="58"/>
        <v/>
      </c>
      <c r="F1229" s="93" t="str">
        <f>IF($I$1&lt;&gt;"y", "", IF(A1230="", "", IFERROR(LOOKUP(2,1/(COUNTIF($F$2:F1228,get_country)=0),get_country), "")))</f>
        <v/>
      </c>
      <c r="G1229" s="93" t="str">
        <f t="shared" si="57"/>
        <v/>
      </c>
      <c r="H1229" s="67" t="str">
        <f t="array" aca="1" ref="H1229" ca="1">IF($I$1&lt;&gt;"y", "", IFERROR(INDEX(countrylistsize,MATCH(SMALL(NOT(countrylistsize="")*IF(ISNUMBER(countrylistsize),COUNTIF(countrylistsize,"&lt;="&amp;countrylistsize),COUNTIF(countrylistsize,"&lt;="&amp;countrylistsize)+SUM(ISNUMBER(countrylistsize))),ROWS(F$3:F1229)+SUM(ISBLANK(countrylistsize))),NOT(countrylistsize="")*IF(ISNUMBER(countrylistsize),COUNTIF(countrylistsize,"&lt;="&amp;countrylistsize),COUNTIF(countrylistsize,"&lt;="&amp;countrylistsize)+SUM(ISNUMBER(countrylistsize))),0)), ""))</f>
        <v/>
      </c>
      <c r="I1229" s="70"/>
      <c r="J1229" s="67" t="str">
        <f t="array" aca="1" ref="J1229" ca="1">IF($I$1&lt;&gt;"y", "", IFERROR(INDEX(admin1listsize,MATCH(SMALL(NOT(admin1listsize="")*IF(ISNUMBER(admin1listsize),COUNTIF(admin1listsize,"&lt;="&amp;admin1listsize),COUNTIF(admin1listsize,"&lt;="&amp;admin1listsize)+SUM(ISNUMBER(admin1listsize))),ROWS(D$3:D1229)+SUM(ISBLANK(admin1listsize))),NOT(admin1listsize="")*IF(ISNUMBER(admin1listsize),COUNTIF(admin1listsize,"&lt;="&amp;admin1listsize),COUNTIF(admin1listsize,"&lt;="&amp;admin1listsize)+SUM(ISNUMBER(admin1listsize))),0)), ""))</f>
        <v/>
      </c>
      <c r="K1229" s="71"/>
    </row>
    <row r="1230" spans="1:11" s="1" customFormat="1" x14ac:dyDescent="0.25">
      <c r="A1230" s="93" t="str">
        <f>IF($I$1&lt;&gt;"y", "", IF(ISBLANK(DATA!D1231),"",IF(ISBLANK(DATA!K1231),"NO DATA",DATA!K1231)))</f>
        <v/>
      </c>
      <c r="B1230" s="93" t="str">
        <f>IF($I$1&lt;&gt;"y", "",IF(ISBLANK(DATA!D1231),"", IF(ISBLANK(DATA!L1231),"NO DATA",DATA!L1231)))</f>
        <v/>
      </c>
      <c r="C1230" s="93" t="str">
        <f t="shared" si="59"/>
        <v/>
      </c>
      <c r="D1230" s="93" t="str">
        <f>IF($I$1&lt;&gt;"y", "", IF(C1231="", "", IFERROR(LOOKUP(2,1/(COUNTIF($D$2:D1229,mergednames)=0),mergednames), "")))</f>
        <v/>
      </c>
      <c r="E1230" s="93" t="str">
        <f t="shared" si="58"/>
        <v/>
      </c>
      <c r="F1230" s="93" t="str">
        <f>IF($I$1&lt;&gt;"y", "", IF(A1231="", "", IFERROR(LOOKUP(2,1/(COUNTIF($F$2:F1229,get_country)=0),get_country), "")))</f>
        <v/>
      </c>
      <c r="G1230" s="93" t="str">
        <f t="shared" si="57"/>
        <v/>
      </c>
      <c r="H1230" s="67" t="str">
        <f t="array" aca="1" ref="H1230" ca="1">IF($I$1&lt;&gt;"y", "", IFERROR(INDEX(countrylistsize,MATCH(SMALL(NOT(countrylistsize="")*IF(ISNUMBER(countrylistsize),COUNTIF(countrylistsize,"&lt;="&amp;countrylistsize),COUNTIF(countrylistsize,"&lt;="&amp;countrylistsize)+SUM(ISNUMBER(countrylistsize))),ROWS(F$3:F1230)+SUM(ISBLANK(countrylistsize))),NOT(countrylistsize="")*IF(ISNUMBER(countrylistsize),COUNTIF(countrylistsize,"&lt;="&amp;countrylistsize),COUNTIF(countrylistsize,"&lt;="&amp;countrylistsize)+SUM(ISNUMBER(countrylistsize))),0)), ""))</f>
        <v/>
      </c>
      <c r="I1230" s="70"/>
      <c r="J1230" s="67" t="str">
        <f t="array" aca="1" ref="J1230" ca="1">IF($I$1&lt;&gt;"y", "", IFERROR(INDEX(admin1listsize,MATCH(SMALL(NOT(admin1listsize="")*IF(ISNUMBER(admin1listsize),COUNTIF(admin1listsize,"&lt;="&amp;admin1listsize),COUNTIF(admin1listsize,"&lt;="&amp;admin1listsize)+SUM(ISNUMBER(admin1listsize))),ROWS(D$3:D1230)+SUM(ISBLANK(admin1listsize))),NOT(admin1listsize="")*IF(ISNUMBER(admin1listsize),COUNTIF(admin1listsize,"&lt;="&amp;admin1listsize),COUNTIF(admin1listsize,"&lt;="&amp;admin1listsize)+SUM(ISNUMBER(admin1listsize))),0)), ""))</f>
        <v/>
      </c>
      <c r="K1230" s="71"/>
    </row>
    <row r="1231" spans="1:11" s="1" customFormat="1" x14ac:dyDescent="0.25">
      <c r="A1231" s="93" t="str">
        <f>IF($I$1&lt;&gt;"y", "", IF(ISBLANK(DATA!D1232),"",IF(ISBLANK(DATA!K1232),"NO DATA",DATA!K1232)))</f>
        <v/>
      </c>
      <c r="B1231" s="93" t="str">
        <f>IF($I$1&lt;&gt;"y", "",IF(ISBLANK(DATA!D1232),"", IF(ISBLANK(DATA!L1232),"NO DATA",DATA!L1232)))</f>
        <v/>
      </c>
      <c r="C1231" s="93" t="str">
        <f t="shared" si="59"/>
        <v/>
      </c>
      <c r="D1231" s="93" t="str">
        <f>IF($I$1&lt;&gt;"y", "", IF(C1232="", "", IFERROR(LOOKUP(2,1/(COUNTIF($D$2:D1230,mergednames)=0),mergednames), "")))</f>
        <v/>
      </c>
      <c r="E1231" s="93" t="str">
        <f t="shared" si="58"/>
        <v/>
      </c>
      <c r="F1231" s="93" t="str">
        <f>IF($I$1&lt;&gt;"y", "", IF(A1232="", "", IFERROR(LOOKUP(2,1/(COUNTIF($F$2:F1230,get_country)=0),get_country), "")))</f>
        <v/>
      </c>
      <c r="G1231" s="93" t="str">
        <f t="shared" si="57"/>
        <v/>
      </c>
      <c r="H1231" s="67" t="str">
        <f t="array" aca="1" ref="H1231" ca="1">IF($I$1&lt;&gt;"y", "", IFERROR(INDEX(countrylistsize,MATCH(SMALL(NOT(countrylistsize="")*IF(ISNUMBER(countrylistsize),COUNTIF(countrylistsize,"&lt;="&amp;countrylistsize),COUNTIF(countrylistsize,"&lt;="&amp;countrylistsize)+SUM(ISNUMBER(countrylistsize))),ROWS(F$3:F1231)+SUM(ISBLANK(countrylistsize))),NOT(countrylistsize="")*IF(ISNUMBER(countrylistsize),COUNTIF(countrylistsize,"&lt;="&amp;countrylistsize),COUNTIF(countrylistsize,"&lt;="&amp;countrylistsize)+SUM(ISNUMBER(countrylistsize))),0)), ""))</f>
        <v/>
      </c>
      <c r="I1231" s="70"/>
      <c r="J1231" s="67" t="str">
        <f t="array" aca="1" ref="J1231" ca="1">IF($I$1&lt;&gt;"y", "", IFERROR(INDEX(admin1listsize,MATCH(SMALL(NOT(admin1listsize="")*IF(ISNUMBER(admin1listsize),COUNTIF(admin1listsize,"&lt;="&amp;admin1listsize),COUNTIF(admin1listsize,"&lt;="&amp;admin1listsize)+SUM(ISNUMBER(admin1listsize))),ROWS(D$3:D1231)+SUM(ISBLANK(admin1listsize))),NOT(admin1listsize="")*IF(ISNUMBER(admin1listsize),COUNTIF(admin1listsize,"&lt;="&amp;admin1listsize),COUNTIF(admin1listsize,"&lt;="&amp;admin1listsize)+SUM(ISNUMBER(admin1listsize))),0)), ""))</f>
        <v/>
      </c>
      <c r="K1231" s="71"/>
    </row>
    <row r="1232" spans="1:11" s="1" customFormat="1" x14ac:dyDescent="0.25">
      <c r="A1232" s="93" t="str">
        <f>IF($I$1&lt;&gt;"y", "", IF(ISBLANK(DATA!D1233),"",IF(ISBLANK(DATA!K1233),"NO DATA",DATA!K1233)))</f>
        <v/>
      </c>
      <c r="B1232" s="93" t="str">
        <f>IF($I$1&lt;&gt;"y", "",IF(ISBLANK(DATA!D1233),"", IF(ISBLANK(DATA!L1233),"NO DATA",DATA!L1233)))</f>
        <v/>
      </c>
      <c r="C1232" s="93" t="str">
        <f t="shared" si="59"/>
        <v/>
      </c>
      <c r="D1232" s="93" t="str">
        <f>IF($I$1&lt;&gt;"y", "", IF(C1233="", "", IFERROR(LOOKUP(2,1/(COUNTIF($D$2:D1231,mergednames)=0),mergednames), "")))</f>
        <v/>
      </c>
      <c r="E1232" s="93" t="str">
        <f t="shared" si="58"/>
        <v/>
      </c>
      <c r="F1232" s="93" t="str">
        <f>IF($I$1&lt;&gt;"y", "", IF(A1233="", "", IFERROR(LOOKUP(2,1/(COUNTIF($F$2:F1231,get_country)=0),get_country), "")))</f>
        <v/>
      </c>
      <c r="G1232" s="93" t="str">
        <f t="shared" si="57"/>
        <v/>
      </c>
      <c r="H1232" s="67" t="str">
        <f t="array" aca="1" ref="H1232" ca="1">IF($I$1&lt;&gt;"y", "", IFERROR(INDEX(countrylistsize,MATCH(SMALL(NOT(countrylistsize="")*IF(ISNUMBER(countrylistsize),COUNTIF(countrylistsize,"&lt;="&amp;countrylistsize),COUNTIF(countrylistsize,"&lt;="&amp;countrylistsize)+SUM(ISNUMBER(countrylistsize))),ROWS(F$3:F1232)+SUM(ISBLANK(countrylistsize))),NOT(countrylistsize="")*IF(ISNUMBER(countrylistsize),COUNTIF(countrylistsize,"&lt;="&amp;countrylistsize),COUNTIF(countrylistsize,"&lt;="&amp;countrylistsize)+SUM(ISNUMBER(countrylistsize))),0)), ""))</f>
        <v/>
      </c>
      <c r="I1232" s="70"/>
      <c r="J1232" s="67" t="str">
        <f t="array" aca="1" ref="J1232" ca="1">IF($I$1&lt;&gt;"y", "", IFERROR(INDEX(admin1listsize,MATCH(SMALL(NOT(admin1listsize="")*IF(ISNUMBER(admin1listsize),COUNTIF(admin1listsize,"&lt;="&amp;admin1listsize),COUNTIF(admin1listsize,"&lt;="&amp;admin1listsize)+SUM(ISNUMBER(admin1listsize))),ROWS(D$3:D1232)+SUM(ISBLANK(admin1listsize))),NOT(admin1listsize="")*IF(ISNUMBER(admin1listsize),COUNTIF(admin1listsize,"&lt;="&amp;admin1listsize),COUNTIF(admin1listsize,"&lt;="&amp;admin1listsize)+SUM(ISNUMBER(admin1listsize))),0)), ""))</f>
        <v/>
      </c>
      <c r="K1232" s="71"/>
    </row>
    <row r="1233" spans="1:11" s="1" customFormat="1" x14ac:dyDescent="0.25">
      <c r="A1233" s="93" t="str">
        <f>IF($I$1&lt;&gt;"y", "", IF(ISBLANK(DATA!D1234),"",IF(ISBLANK(DATA!K1234),"NO DATA",DATA!K1234)))</f>
        <v/>
      </c>
      <c r="B1233" s="93" t="str">
        <f>IF($I$1&lt;&gt;"y", "",IF(ISBLANK(DATA!D1234),"", IF(ISBLANK(DATA!L1234),"NO DATA",DATA!L1234)))</f>
        <v/>
      </c>
      <c r="C1233" s="93" t="str">
        <f t="shared" si="59"/>
        <v/>
      </c>
      <c r="D1233" s="93" t="str">
        <f>IF($I$1&lt;&gt;"y", "", IF(C1234="", "", IFERROR(LOOKUP(2,1/(COUNTIF($D$2:D1232,mergednames)=0),mergednames), "")))</f>
        <v/>
      </c>
      <c r="E1233" s="93" t="str">
        <f t="shared" si="58"/>
        <v/>
      </c>
      <c r="F1233" s="93" t="str">
        <f>IF($I$1&lt;&gt;"y", "", IF(A1234="", "", IFERROR(LOOKUP(2,1/(COUNTIF($F$2:F1232,get_country)=0),get_country), "")))</f>
        <v/>
      </c>
      <c r="G1233" s="93" t="str">
        <f t="shared" si="57"/>
        <v/>
      </c>
      <c r="H1233" s="67" t="str">
        <f t="array" aca="1" ref="H1233" ca="1">IF($I$1&lt;&gt;"y", "", IFERROR(INDEX(countrylistsize,MATCH(SMALL(NOT(countrylistsize="")*IF(ISNUMBER(countrylistsize),COUNTIF(countrylistsize,"&lt;="&amp;countrylistsize),COUNTIF(countrylistsize,"&lt;="&amp;countrylistsize)+SUM(ISNUMBER(countrylistsize))),ROWS(F$3:F1233)+SUM(ISBLANK(countrylistsize))),NOT(countrylistsize="")*IF(ISNUMBER(countrylistsize),COUNTIF(countrylistsize,"&lt;="&amp;countrylistsize),COUNTIF(countrylistsize,"&lt;="&amp;countrylistsize)+SUM(ISNUMBER(countrylistsize))),0)), ""))</f>
        <v/>
      </c>
      <c r="I1233" s="70"/>
      <c r="J1233" s="67" t="str">
        <f t="array" aca="1" ref="J1233" ca="1">IF($I$1&lt;&gt;"y", "", IFERROR(INDEX(admin1listsize,MATCH(SMALL(NOT(admin1listsize="")*IF(ISNUMBER(admin1listsize),COUNTIF(admin1listsize,"&lt;="&amp;admin1listsize),COUNTIF(admin1listsize,"&lt;="&amp;admin1listsize)+SUM(ISNUMBER(admin1listsize))),ROWS(D$3:D1233)+SUM(ISBLANK(admin1listsize))),NOT(admin1listsize="")*IF(ISNUMBER(admin1listsize),COUNTIF(admin1listsize,"&lt;="&amp;admin1listsize),COUNTIF(admin1listsize,"&lt;="&amp;admin1listsize)+SUM(ISNUMBER(admin1listsize))),0)), ""))</f>
        <v/>
      </c>
      <c r="K1233" s="71"/>
    </row>
    <row r="1234" spans="1:11" s="1" customFormat="1" x14ac:dyDescent="0.25">
      <c r="A1234" s="93" t="str">
        <f>IF($I$1&lt;&gt;"y", "", IF(ISBLANK(DATA!D1235),"",IF(ISBLANK(DATA!K1235),"NO DATA",DATA!K1235)))</f>
        <v/>
      </c>
      <c r="B1234" s="93" t="str">
        <f>IF($I$1&lt;&gt;"y", "",IF(ISBLANK(DATA!D1235),"", IF(ISBLANK(DATA!L1235),"NO DATA",DATA!L1235)))</f>
        <v/>
      </c>
      <c r="C1234" s="93" t="str">
        <f t="shared" si="59"/>
        <v/>
      </c>
      <c r="D1234" s="93" t="str">
        <f>IF($I$1&lt;&gt;"y", "", IF(C1235="", "", IFERROR(LOOKUP(2,1/(COUNTIF($D$2:D1233,mergednames)=0),mergednames), "")))</f>
        <v/>
      </c>
      <c r="E1234" s="93" t="str">
        <f t="shared" si="58"/>
        <v/>
      </c>
      <c r="F1234" s="93" t="str">
        <f>IF($I$1&lt;&gt;"y", "", IF(A1235="", "", IFERROR(LOOKUP(2,1/(COUNTIF($F$2:F1233,get_country)=0),get_country), "")))</f>
        <v/>
      </c>
      <c r="G1234" s="93" t="str">
        <f t="shared" si="57"/>
        <v/>
      </c>
      <c r="H1234" s="67" t="str">
        <f t="array" aca="1" ref="H1234" ca="1">IF($I$1&lt;&gt;"y", "", IFERROR(INDEX(countrylistsize,MATCH(SMALL(NOT(countrylistsize="")*IF(ISNUMBER(countrylistsize),COUNTIF(countrylistsize,"&lt;="&amp;countrylistsize),COUNTIF(countrylistsize,"&lt;="&amp;countrylistsize)+SUM(ISNUMBER(countrylistsize))),ROWS(F$3:F1234)+SUM(ISBLANK(countrylistsize))),NOT(countrylistsize="")*IF(ISNUMBER(countrylistsize),COUNTIF(countrylistsize,"&lt;="&amp;countrylistsize),COUNTIF(countrylistsize,"&lt;="&amp;countrylistsize)+SUM(ISNUMBER(countrylistsize))),0)), ""))</f>
        <v/>
      </c>
      <c r="I1234" s="70"/>
      <c r="J1234" s="67" t="str">
        <f t="array" aca="1" ref="J1234" ca="1">IF($I$1&lt;&gt;"y", "", IFERROR(INDEX(admin1listsize,MATCH(SMALL(NOT(admin1listsize="")*IF(ISNUMBER(admin1listsize),COUNTIF(admin1listsize,"&lt;="&amp;admin1listsize),COUNTIF(admin1listsize,"&lt;="&amp;admin1listsize)+SUM(ISNUMBER(admin1listsize))),ROWS(D$3:D1234)+SUM(ISBLANK(admin1listsize))),NOT(admin1listsize="")*IF(ISNUMBER(admin1listsize),COUNTIF(admin1listsize,"&lt;="&amp;admin1listsize),COUNTIF(admin1listsize,"&lt;="&amp;admin1listsize)+SUM(ISNUMBER(admin1listsize))),0)), ""))</f>
        <v/>
      </c>
      <c r="K1234" s="71"/>
    </row>
    <row r="1235" spans="1:11" s="1" customFormat="1" x14ac:dyDescent="0.25">
      <c r="A1235" s="93" t="str">
        <f>IF($I$1&lt;&gt;"y", "", IF(ISBLANK(DATA!D1236),"",IF(ISBLANK(DATA!K1236),"NO DATA",DATA!K1236)))</f>
        <v/>
      </c>
      <c r="B1235" s="93" t="str">
        <f>IF($I$1&lt;&gt;"y", "",IF(ISBLANK(DATA!D1236),"", IF(ISBLANK(DATA!L1236),"NO DATA",DATA!L1236)))</f>
        <v/>
      </c>
      <c r="C1235" s="93" t="str">
        <f t="shared" si="59"/>
        <v/>
      </c>
      <c r="D1235" s="93" t="str">
        <f>IF($I$1&lt;&gt;"y", "", IF(C1236="", "", IFERROR(LOOKUP(2,1/(COUNTIF($D$2:D1234,mergednames)=0),mergednames), "")))</f>
        <v/>
      </c>
      <c r="E1235" s="93" t="str">
        <f t="shared" si="58"/>
        <v/>
      </c>
      <c r="F1235" s="93" t="str">
        <f>IF($I$1&lt;&gt;"y", "", IF(A1236="", "", IFERROR(LOOKUP(2,1/(COUNTIF($F$2:F1234,get_country)=0),get_country), "")))</f>
        <v/>
      </c>
      <c r="G1235" s="93" t="str">
        <f t="shared" si="57"/>
        <v/>
      </c>
      <c r="H1235" s="67" t="str">
        <f t="array" aca="1" ref="H1235" ca="1">IF($I$1&lt;&gt;"y", "", IFERROR(INDEX(countrylistsize,MATCH(SMALL(NOT(countrylistsize="")*IF(ISNUMBER(countrylistsize),COUNTIF(countrylistsize,"&lt;="&amp;countrylistsize),COUNTIF(countrylistsize,"&lt;="&amp;countrylistsize)+SUM(ISNUMBER(countrylistsize))),ROWS(F$3:F1235)+SUM(ISBLANK(countrylistsize))),NOT(countrylistsize="")*IF(ISNUMBER(countrylistsize),COUNTIF(countrylistsize,"&lt;="&amp;countrylistsize),COUNTIF(countrylistsize,"&lt;="&amp;countrylistsize)+SUM(ISNUMBER(countrylistsize))),0)), ""))</f>
        <v/>
      </c>
      <c r="I1235" s="70"/>
      <c r="J1235" s="67" t="str">
        <f t="array" aca="1" ref="J1235" ca="1">IF($I$1&lt;&gt;"y", "", IFERROR(INDEX(admin1listsize,MATCH(SMALL(NOT(admin1listsize="")*IF(ISNUMBER(admin1listsize),COUNTIF(admin1listsize,"&lt;="&amp;admin1listsize),COUNTIF(admin1listsize,"&lt;="&amp;admin1listsize)+SUM(ISNUMBER(admin1listsize))),ROWS(D$3:D1235)+SUM(ISBLANK(admin1listsize))),NOT(admin1listsize="")*IF(ISNUMBER(admin1listsize),COUNTIF(admin1listsize,"&lt;="&amp;admin1listsize),COUNTIF(admin1listsize,"&lt;="&amp;admin1listsize)+SUM(ISNUMBER(admin1listsize))),0)), ""))</f>
        <v/>
      </c>
      <c r="K1235" s="71"/>
    </row>
    <row r="1236" spans="1:11" s="1" customFormat="1" x14ac:dyDescent="0.25">
      <c r="A1236" s="93" t="str">
        <f>IF($I$1&lt;&gt;"y", "", IF(ISBLANK(DATA!D1237),"",IF(ISBLANK(DATA!K1237),"NO DATA",DATA!K1237)))</f>
        <v/>
      </c>
      <c r="B1236" s="93" t="str">
        <f>IF($I$1&lt;&gt;"y", "",IF(ISBLANK(DATA!D1237),"", IF(ISBLANK(DATA!L1237),"NO DATA",DATA!L1237)))</f>
        <v/>
      </c>
      <c r="C1236" s="93" t="str">
        <f t="shared" si="59"/>
        <v/>
      </c>
      <c r="D1236" s="93" t="str">
        <f>IF($I$1&lt;&gt;"y", "", IF(C1237="", "", IFERROR(LOOKUP(2,1/(COUNTIF($D$2:D1235,mergednames)=0),mergednames), "")))</f>
        <v/>
      </c>
      <c r="E1236" s="93" t="str">
        <f t="shared" si="58"/>
        <v/>
      </c>
      <c r="F1236" s="93" t="str">
        <f>IF($I$1&lt;&gt;"y", "", IF(A1237="", "", IFERROR(LOOKUP(2,1/(COUNTIF($F$2:F1235,get_country)=0),get_country), "")))</f>
        <v/>
      </c>
      <c r="G1236" s="93" t="str">
        <f t="shared" si="57"/>
        <v/>
      </c>
      <c r="H1236" s="67" t="str">
        <f t="array" aca="1" ref="H1236" ca="1">IF($I$1&lt;&gt;"y", "", IFERROR(INDEX(countrylistsize,MATCH(SMALL(NOT(countrylistsize="")*IF(ISNUMBER(countrylistsize),COUNTIF(countrylistsize,"&lt;="&amp;countrylistsize),COUNTIF(countrylistsize,"&lt;="&amp;countrylistsize)+SUM(ISNUMBER(countrylistsize))),ROWS(F$3:F1236)+SUM(ISBLANK(countrylistsize))),NOT(countrylistsize="")*IF(ISNUMBER(countrylistsize),COUNTIF(countrylistsize,"&lt;="&amp;countrylistsize),COUNTIF(countrylistsize,"&lt;="&amp;countrylistsize)+SUM(ISNUMBER(countrylistsize))),0)), ""))</f>
        <v/>
      </c>
      <c r="I1236" s="70"/>
      <c r="J1236" s="67" t="str">
        <f t="array" aca="1" ref="J1236" ca="1">IF($I$1&lt;&gt;"y", "", IFERROR(INDEX(admin1listsize,MATCH(SMALL(NOT(admin1listsize="")*IF(ISNUMBER(admin1listsize),COUNTIF(admin1listsize,"&lt;="&amp;admin1listsize),COUNTIF(admin1listsize,"&lt;="&amp;admin1listsize)+SUM(ISNUMBER(admin1listsize))),ROWS(D$3:D1236)+SUM(ISBLANK(admin1listsize))),NOT(admin1listsize="")*IF(ISNUMBER(admin1listsize),COUNTIF(admin1listsize,"&lt;="&amp;admin1listsize),COUNTIF(admin1listsize,"&lt;="&amp;admin1listsize)+SUM(ISNUMBER(admin1listsize))),0)), ""))</f>
        <v/>
      </c>
      <c r="K1236" s="71"/>
    </row>
    <row r="1237" spans="1:11" s="1" customFormat="1" x14ac:dyDescent="0.25">
      <c r="A1237" s="93" t="str">
        <f>IF($I$1&lt;&gt;"y", "", IF(ISBLANK(DATA!D1238),"",IF(ISBLANK(DATA!K1238),"NO DATA",DATA!K1238)))</f>
        <v/>
      </c>
      <c r="B1237" s="93" t="str">
        <f>IF($I$1&lt;&gt;"y", "",IF(ISBLANK(DATA!D1238),"", IF(ISBLANK(DATA!L1238),"NO DATA",DATA!L1238)))</f>
        <v/>
      </c>
      <c r="C1237" s="93" t="str">
        <f t="shared" si="59"/>
        <v/>
      </c>
      <c r="D1237" s="93" t="str">
        <f>IF($I$1&lt;&gt;"y", "", IF(C1238="", "", IFERROR(LOOKUP(2,1/(COUNTIF($D$2:D1236,mergednames)=0),mergednames), "")))</f>
        <v/>
      </c>
      <c r="E1237" s="93" t="str">
        <f t="shared" si="58"/>
        <v/>
      </c>
      <c r="F1237" s="93" t="str">
        <f>IF($I$1&lt;&gt;"y", "", IF(A1238="", "", IFERROR(LOOKUP(2,1/(COUNTIF($F$2:F1236,get_country)=0),get_country), "")))</f>
        <v/>
      </c>
      <c r="G1237" s="93" t="str">
        <f t="shared" si="57"/>
        <v/>
      </c>
      <c r="H1237" s="67" t="str">
        <f t="array" aca="1" ref="H1237" ca="1">IF($I$1&lt;&gt;"y", "", IFERROR(INDEX(countrylistsize,MATCH(SMALL(NOT(countrylistsize="")*IF(ISNUMBER(countrylistsize),COUNTIF(countrylistsize,"&lt;="&amp;countrylistsize),COUNTIF(countrylistsize,"&lt;="&amp;countrylistsize)+SUM(ISNUMBER(countrylistsize))),ROWS(F$3:F1237)+SUM(ISBLANK(countrylistsize))),NOT(countrylistsize="")*IF(ISNUMBER(countrylistsize),COUNTIF(countrylistsize,"&lt;="&amp;countrylistsize),COUNTIF(countrylistsize,"&lt;="&amp;countrylistsize)+SUM(ISNUMBER(countrylistsize))),0)), ""))</f>
        <v/>
      </c>
      <c r="I1237" s="70"/>
      <c r="J1237" s="67" t="str">
        <f t="array" aca="1" ref="J1237" ca="1">IF($I$1&lt;&gt;"y", "", IFERROR(INDEX(admin1listsize,MATCH(SMALL(NOT(admin1listsize="")*IF(ISNUMBER(admin1listsize),COUNTIF(admin1listsize,"&lt;="&amp;admin1listsize),COUNTIF(admin1listsize,"&lt;="&amp;admin1listsize)+SUM(ISNUMBER(admin1listsize))),ROWS(D$3:D1237)+SUM(ISBLANK(admin1listsize))),NOT(admin1listsize="")*IF(ISNUMBER(admin1listsize),COUNTIF(admin1listsize,"&lt;="&amp;admin1listsize),COUNTIF(admin1listsize,"&lt;="&amp;admin1listsize)+SUM(ISNUMBER(admin1listsize))),0)), ""))</f>
        <v/>
      </c>
      <c r="K1237" s="71"/>
    </row>
    <row r="1238" spans="1:11" s="1" customFormat="1" x14ac:dyDescent="0.25">
      <c r="A1238" s="93" t="str">
        <f>IF($I$1&lt;&gt;"y", "", IF(ISBLANK(DATA!D1239),"",IF(ISBLANK(DATA!K1239),"NO DATA",DATA!K1239)))</f>
        <v/>
      </c>
      <c r="B1238" s="93" t="str">
        <f>IF($I$1&lt;&gt;"y", "",IF(ISBLANK(DATA!D1239),"", IF(ISBLANK(DATA!L1239),"NO DATA",DATA!L1239)))</f>
        <v/>
      </c>
      <c r="C1238" s="93" t="str">
        <f t="shared" si="59"/>
        <v/>
      </c>
      <c r="D1238" s="93" t="str">
        <f>IF($I$1&lt;&gt;"y", "", IF(C1239="", "", IFERROR(LOOKUP(2,1/(COUNTIF($D$2:D1237,mergednames)=0),mergednames), "")))</f>
        <v/>
      </c>
      <c r="E1238" s="93" t="str">
        <f t="shared" si="58"/>
        <v/>
      </c>
      <c r="F1238" s="93" t="str">
        <f>IF($I$1&lt;&gt;"y", "", IF(A1239="", "", IFERROR(LOOKUP(2,1/(COUNTIF($F$2:F1237,get_country)=0),get_country), "")))</f>
        <v/>
      </c>
      <c r="G1238" s="93" t="str">
        <f t="shared" si="57"/>
        <v/>
      </c>
      <c r="H1238" s="67" t="str">
        <f t="array" aca="1" ref="H1238" ca="1">IF($I$1&lt;&gt;"y", "", IFERROR(INDEX(countrylistsize,MATCH(SMALL(NOT(countrylistsize="")*IF(ISNUMBER(countrylistsize),COUNTIF(countrylistsize,"&lt;="&amp;countrylistsize),COUNTIF(countrylistsize,"&lt;="&amp;countrylistsize)+SUM(ISNUMBER(countrylistsize))),ROWS(F$3:F1238)+SUM(ISBLANK(countrylistsize))),NOT(countrylistsize="")*IF(ISNUMBER(countrylistsize),COUNTIF(countrylistsize,"&lt;="&amp;countrylistsize),COUNTIF(countrylistsize,"&lt;="&amp;countrylistsize)+SUM(ISNUMBER(countrylistsize))),0)), ""))</f>
        <v/>
      </c>
      <c r="I1238" s="70"/>
      <c r="J1238" s="67" t="str">
        <f t="array" aca="1" ref="J1238" ca="1">IF($I$1&lt;&gt;"y", "", IFERROR(INDEX(admin1listsize,MATCH(SMALL(NOT(admin1listsize="")*IF(ISNUMBER(admin1listsize),COUNTIF(admin1listsize,"&lt;="&amp;admin1listsize),COUNTIF(admin1listsize,"&lt;="&amp;admin1listsize)+SUM(ISNUMBER(admin1listsize))),ROWS(D$3:D1238)+SUM(ISBLANK(admin1listsize))),NOT(admin1listsize="")*IF(ISNUMBER(admin1listsize),COUNTIF(admin1listsize,"&lt;="&amp;admin1listsize),COUNTIF(admin1listsize,"&lt;="&amp;admin1listsize)+SUM(ISNUMBER(admin1listsize))),0)), ""))</f>
        <v/>
      </c>
      <c r="K1238" s="71"/>
    </row>
    <row r="1239" spans="1:11" s="1" customFormat="1" x14ac:dyDescent="0.25">
      <c r="A1239" s="93" t="str">
        <f>IF($I$1&lt;&gt;"y", "", IF(ISBLANK(DATA!D1240),"",IF(ISBLANK(DATA!K1240),"NO DATA",DATA!K1240)))</f>
        <v/>
      </c>
      <c r="B1239" s="93" t="str">
        <f>IF($I$1&lt;&gt;"y", "",IF(ISBLANK(DATA!D1240),"", IF(ISBLANK(DATA!L1240),"NO DATA",DATA!L1240)))</f>
        <v/>
      </c>
      <c r="C1239" s="93" t="str">
        <f t="shared" si="59"/>
        <v/>
      </c>
      <c r="D1239" s="93" t="str">
        <f>IF($I$1&lt;&gt;"y", "", IF(C1240="", "", IFERROR(LOOKUP(2,1/(COUNTIF($D$2:D1238,mergednames)=0),mergednames), "")))</f>
        <v/>
      </c>
      <c r="E1239" s="93" t="str">
        <f t="shared" si="58"/>
        <v/>
      </c>
      <c r="F1239" s="93" t="str">
        <f>IF($I$1&lt;&gt;"y", "", IF(A1240="", "", IFERROR(LOOKUP(2,1/(COUNTIF($F$2:F1238,get_country)=0),get_country), "")))</f>
        <v/>
      </c>
      <c r="G1239" s="93" t="str">
        <f t="shared" si="57"/>
        <v/>
      </c>
      <c r="H1239" s="67" t="str">
        <f t="array" aca="1" ref="H1239" ca="1">IF($I$1&lt;&gt;"y", "", IFERROR(INDEX(countrylistsize,MATCH(SMALL(NOT(countrylistsize="")*IF(ISNUMBER(countrylistsize),COUNTIF(countrylistsize,"&lt;="&amp;countrylistsize),COUNTIF(countrylistsize,"&lt;="&amp;countrylistsize)+SUM(ISNUMBER(countrylistsize))),ROWS(F$3:F1239)+SUM(ISBLANK(countrylistsize))),NOT(countrylistsize="")*IF(ISNUMBER(countrylistsize),COUNTIF(countrylistsize,"&lt;="&amp;countrylistsize),COUNTIF(countrylistsize,"&lt;="&amp;countrylistsize)+SUM(ISNUMBER(countrylistsize))),0)), ""))</f>
        <v/>
      </c>
      <c r="I1239" s="70"/>
      <c r="J1239" s="67" t="str">
        <f t="array" aca="1" ref="J1239" ca="1">IF($I$1&lt;&gt;"y", "", IFERROR(INDEX(admin1listsize,MATCH(SMALL(NOT(admin1listsize="")*IF(ISNUMBER(admin1listsize),COUNTIF(admin1listsize,"&lt;="&amp;admin1listsize),COUNTIF(admin1listsize,"&lt;="&amp;admin1listsize)+SUM(ISNUMBER(admin1listsize))),ROWS(D$3:D1239)+SUM(ISBLANK(admin1listsize))),NOT(admin1listsize="")*IF(ISNUMBER(admin1listsize),COUNTIF(admin1listsize,"&lt;="&amp;admin1listsize),COUNTIF(admin1listsize,"&lt;="&amp;admin1listsize)+SUM(ISNUMBER(admin1listsize))),0)), ""))</f>
        <v/>
      </c>
      <c r="K1239" s="71"/>
    </row>
    <row r="1240" spans="1:11" s="1" customFormat="1" x14ac:dyDescent="0.25">
      <c r="A1240" s="93" t="str">
        <f>IF($I$1&lt;&gt;"y", "", IF(ISBLANK(DATA!D1241),"",IF(ISBLANK(DATA!K1241),"NO DATA",DATA!K1241)))</f>
        <v/>
      </c>
      <c r="B1240" s="93" t="str">
        <f>IF($I$1&lt;&gt;"y", "",IF(ISBLANK(DATA!D1241),"", IF(ISBLANK(DATA!L1241),"NO DATA",DATA!L1241)))</f>
        <v/>
      </c>
      <c r="C1240" s="93" t="str">
        <f t="shared" si="59"/>
        <v/>
      </c>
      <c r="D1240" s="93" t="str">
        <f>IF($I$1&lt;&gt;"y", "", IF(C1241="", "", IFERROR(LOOKUP(2,1/(COUNTIF($D$2:D1239,mergednames)=0),mergednames), "")))</f>
        <v/>
      </c>
      <c r="E1240" s="93" t="str">
        <f t="shared" si="58"/>
        <v/>
      </c>
      <c r="F1240" s="93" t="str">
        <f>IF($I$1&lt;&gt;"y", "", IF(A1241="", "", IFERROR(LOOKUP(2,1/(COUNTIF($F$2:F1239,get_country)=0),get_country), "")))</f>
        <v/>
      </c>
      <c r="G1240" s="93" t="str">
        <f t="shared" si="57"/>
        <v/>
      </c>
      <c r="H1240" s="67" t="str">
        <f t="array" aca="1" ref="H1240" ca="1">IF($I$1&lt;&gt;"y", "", IFERROR(INDEX(countrylistsize,MATCH(SMALL(NOT(countrylistsize="")*IF(ISNUMBER(countrylistsize),COUNTIF(countrylistsize,"&lt;="&amp;countrylistsize),COUNTIF(countrylistsize,"&lt;="&amp;countrylistsize)+SUM(ISNUMBER(countrylistsize))),ROWS(F$3:F1240)+SUM(ISBLANK(countrylistsize))),NOT(countrylistsize="")*IF(ISNUMBER(countrylistsize),COUNTIF(countrylistsize,"&lt;="&amp;countrylistsize),COUNTIF(countrylistsize,"&lt;="&amp;countrylistsize)+SUM(ISNUMBER(countrylistsize))),0)), ""))</f>
        <v/>
      </c>
      <c r="I1240" s="70"/>
      <c r="J1240" s="67" t="str">
        <f t="array" aca="1" ref="J1240" ca="1">IF($I$1&lt;&gt;"y", "", IFERROR(INDEX(admin1listsize,MATCH(SMALL(NOT(admin1listsize="")*IF(ISNUMBER(admin1listsize),COUNTIF(admin1listsize,"&lt;="&amp;admin1listsize),COUNTIF(admin1listsize,"&lt;="&amp;admin1listsize)+SUM(ISNUMBER(admin1listsize))),ROWS(D$3:D1240)+SUM(ISBLANK(admin1listsize))),NOT(admin1listsize="")*IF(ISNUMBER(admin1listsize),COUNTIF(admin1listsize,"&lt;="&amp;admin1listsize),COUNTIF(admin1listsize,"&lt;="&amp;admin1listsize)+SUM(ISNUMBER(admin1listsize))),0)), ""))</f>
        <v/>
      </c>
      <c r="K1240" s="71"/>
    </row>
    <row r="1241" spans="1:11" s="1" customFormat="1" x14ac:dyDescent="0.25">
      <c r="A1241" s="93" t="str">
        <f>IF($I$1&lt;&gt;"y", "", IF(ISBLANK(DATA!D1242),"",IF(ISBLANK(DATA!K1242),"NO DATA",DATA!K1242)))</f>
        <v/>
      </c>
      <c r="B1241" s="93" t="str">
        <f>IF($I$1&lt;&gt;"y", "",IF(ISBLANK(DATA!D1242),"", IF(ISBLANK(DATA!L1242),"NO DATA",DATA!L1242)))</f>
        <v/>
      </c>
      <c r="C1241" s="93" t="str">
        <f t="shared" si="59"/>
        <v/>
      </c>
      <c r="D1241" s="93" t="str">
        <f>IF($I$1&lt;&gt;"y", "", IF(C1242="", "", IFERROR(LOOKUP(2,1/(COUNTIF($D$2:D1240,mergednames)=0),mergednames), "")))</f>
        <v/>
      </c>
      <c r="E1241" s="93" t="str">
        <f t="shared" si="58"/>
        <v/>
      </c>
      <c r="F1241" s="93" t="str">
        <f>IF($I$1&lt;&gt;"y", "", IF(A1242="", "", IFERROR(LOOKUP(2,1/(COUNTIF($F$2:F1240,get_country)=0),get_country), "")))</f>
        <v/>
      </c>
      <c r="G1241" s="93" t="str">
        <f t="shared" si="57"/>
        <v/>
      </c>
      <c r="H1241" s="67" t="str">
        <f t="array" aca="1" ref="H1241" ca="1">IF($I$1&lt;&gt;"y", "", IFERROR(INDEX(countrylistsize,MATCH(SMALL(NOT(countrylistsize="")*IF(ISNUMBER(countrylistsize),COUNTIF(countrylistsize,"&lt;="&amp;countrylistsize),COUNTIF(countrylistsize,"&lt;="&amp;countrylistsize)+SUM(ISNUMBER(countrylistsize))),ROWS(F$3:F1241)+SUM(ISBLANK(countrylistsize))),NOT(countrylistsize="")*IF(ISNUMBER(countrylistsize),COUNTIF(countrylistsize,"&lt;="&amp;countrylistsize),COUNTIF(countrylistsize,"&lt;="&amp;countrylistsize)+SUM(ISNUMBER(countrylistsize))),0)), ""))</f>
        <v/>
      </c>
      <c r="I1241" s="70"/>
      <c r="J1241" s="67" t="str">
        <f t="array" aca="1" ref="J1241" ca="1">IF($I$1&lt;&gt;"y", "", IFERROR(INDEX(admin1listsize,MATCH(SMALL(NOT(admin1listsize="")*IF(ISNUMBER(admin1listsize),COUNTIF(admin1listsize,"&lt;="&amp;admin1listsize),COUNTIF(admin1listsize,"&lt;="&amp;admin1listsize)+SUM(ISNUMBER(admin1listsize))),ROWS(D$3:D1241)+SUM(ISBLANK(admin1listsize))),NOT(admin1listsize="")*IF(ISNUMBER(admin1listsize),COUNTIF(admin1listsize,"&lt;="&amp;admin1listsize),COUNTIF(admin1listsize,"&lt;="&amp;admin1listsize)+SUM(ISNUMBER(admin1listsize))),0)), ""))</f>
        <v/>
      </c>
      <c r="K1241" s="71"/>
    </row>
    <row r="1242" spans="1:11" s="1" customFormat="1" x14ac:dyDescent="0.25">
      <c r="A1242" s="93" t="str">
        <f>IF($I$1&lt;&gt;"y", "", IF(ISBLANK(DATA!D1243),"",IF(ISBLANK(DATA!K1243),"NO DATA",DATA!K1243)))</f>
        <v/>
      </c>
      <c r="B1242" s="93" t="str">
        <f>IF($I$1&lt;&gt;"y", "",IF(ISBLANK(DATA!D1243),"", IF(ISBLANK(DATA!L1243),"NO DATA",DATA!L1243)))</f>
        <v/>
      </c>
      <c r="C1242" s="93" t="str">
        <f t="shared" si="59"/>
        <v/>
      </c>
      <c r="D1242" s="93" t="str">
        <f>IF($I$1&lt;&gt;"y", "", IF(C1243="", "", IFERROR(LOOKUP(2,1/(COUNTIF($D$2:D1241,mergednames)=0),mergednames), "")))</f>
        <v/>
      </c>
      <c r="E1242" s="93" t="str">
        <f t="shared" si="58"/>
        <v/>
      </c>
      <c r="F1242" s="93" t="str">
        <f>IF($I$1&lt;&gt;"y", "", IF(A1243="", "", IFERROR(LOOKUP(2,1/(COUNTIF($F$2:F1241,get_country)=0),get_country), "")))</f>
        <v/>
      </c>
      <c r="G1242" s="93" t="str">
        <f t="shared" si="57"/>
        <v/>
      </c>
      <c r="H1242" s="67" t="str">
        <f t="array" aca="1" ref="H1242" ca="1">IF($I$1&lt;&gt;"y", "", IFERROR(INDEX(countrylistsize,MATCH(SMALL(NOT(countrylistsize="")*IF(ISNUMBER(countrylistsize),COUNTIF(countrylistsize,"&lt;="&amp;countrylistsize),COUNTIF(countrylistsize,"&lt;="&amp;countrylistsize)+SUM(ISNUMBER(countrylistsize))),ROWS(F$3:F1242)+SUM(ISBLANK(countrylistsize))),NOT(countrylistsize="")*IF(ISNUMBER(countrylistsize),COUNTIF(countrylistsize,"&lt;="&amp;countrylistsize),COUNTIF(countrylistsize,"&lt;="&amp;countrylistsize)+SUM(ISNUMBER(countrylistsize))),0)), ""))</f>
        <v/>
      </c>
      <c r="I1242" s="70"/>
      <c r="J1242" s="67" t="str">
        <f t="array" aca="1" ref="J1242" ca="1">IF($I$1&lt;&gt;"y", "", IFERROR(INDEX(admin1listsize,MATCH(SMALL(NOT(admin1listsize="")*IF(ISNUMBER(admin1listsize),COUNTIF(admin1listsize,"&lt;="&amp;admin1listsize),COUNTIF(admin1listsize,"&lt;="&amp;admin1listsize)+SUM(ISNUMBER(admin1listsize))),ROWS(D$3:D1242)+SUM(ISBLANK(admin1listsize))),NOT(admin1listsize="")*IF(ISNUMBER(admin1listsize),COUNTIF(admin1listsize,"&lt;="&amp;admin1listsize),COUNTIF(admin1listsize,"&lt;="&amp;admin1listsize)+SUM(ISNUMBER(admin1listsize))),0)), ""))</f>
        <v/>
      </c>
      <c r="K1242" s="71"/>
    </row>
    <row r="1243" spans="1:11" s="1" customFormat="1" x14ac:dyDescent="0.25">
      <c r="A1243" s="93" t="str">
        <f>IF($I$1&lt;&gt;"y", "", IF(ISBLANK(DATA!D1244),"",IF(ISBLANK(DATA!K1244),"NO DATA",DATA!K1244)))</f>
        <v/>
      </c>
      <c r="B1243" s="93" t="str">
        <f>IF($I$1&lt;&gt;"y", "",IF(ISBLANK(DATA!D1244),"", IF(ISBLANK(DATA!L1244),"NO DATA",DATA!L1244)))</f>
        <v/>
      </c>
      <c r="C1243" s="93" t="str">
        <f t="shared" si="59"/>
        <v/>
      </c>
      <c r="D1243" s="93" t="str">
        <f>IF($I$1&lt;&gt;"y", "", IF(C1244="", "", IFERROR(LOOKUP(2,1/(COUNTIF($D$2:D1242,mergednames)=0),mergednames), "")))</f>
        <v/>
      </c>
      <c r="E1243" s="93" t="str">
        <f t="shared" si="58"/>
        <v/>
      </c>
      <c r="F1243" s="93" t="str">
        <f>IF($I$1&lt;&gt;"y", "", IF(A1244="", "", IFERROR(LOOKUP(2,1/(COUNTIF($F$2:F1242,get_country)=0),get_country), "")))</f>
        <v/>
      </c>
      <c r="G1243" s="93" t="str">
        <f t="shared" si="57"/>
        <v/>
      </c>
      <c r="H1243" s="67" t="str">
        <f t="array" aca="1" ref="H1243" ca="1">IF($I$1&lt;&gt;"y", "", IFERROR(INDEX(countrylistsize,MATCH(SMALL(NOT(countrylistsize="")*IF(ISNUMBER(countrylistsize),COUNTIF(countrylistsize,"&lt;="&amp;countrylistsize),COUNTIF(countrylistsize,"&lt;="&amp;countrylistsize)+SUM(ISNUMBER(countrylistsize))),ROWS(F$3:F1243)+SUM(ISBLANK(countrylistsize))),NOT(countrylistsize="")*IF(ISNUMBER(countrylistsize),COUNTIF(countrylistsize,"&lt;="&amp;countrylistsize),COUNTIF(countrylistsize,"&lt;="&amp;countrylistsize)+SUM(ISNUMBER(countrylistsize))),0)), ""))</f>
        <v/>
      </c>
      <c r="I1243" s="70"/>
      <c r="J1243" s="67" t="str">
        <f t="array" aca="1" ref="J1243" ca="1">IF($I$1&lt;&gt;"y", "", IFERROR(INDEX(admin1listsize,MATCH(SMALL(NOT(admin1listsize="")*IF(ISNUMBER(admin1listsize),COUNTIF(admin1listsize,"&lt;="&amp;admin1listsize),COUNTIF(admin1listsize,"&lt;="&amp;admin1listsize)+SUM(ISNUMBER(admin1listsize))),ROWS(D$3:D1243)+SUM(ISBLANK(admin1listsize))),NOT(admin1listsize="")*IF(ISNUMBER(admin1listsize),COUNTIF(admin1listsize,"&lt;="&amp;admin1listsize),COUNTIF(admin1listsize,"&lt;="&amp;admin1listsize)+SUM(ISNUMBER(admin1listsize))),0)), ""))</f>
        <v/>
      </c>
      <c r="K1243" s="71"/>
    </row>
    <row r="1244" spans="1:11" s="1" customFormat="1" x14ac:dyDescent="0.25">
      <c r="A1244" s="93" t="str">
        <f>IF($I$1&lt;&gt;"y", "", IF(ISBLANK(DATA!D1245),"",IF(ISBLANK(DATA!K1245),"NO DATA",DATA!K1245)))</f>
        <v/>
      </c>
      <c r="B1244" s="93" t="str">
        <f>IF($I$1&lt;&gt;"y", "",IF(ISBLANK(DATA!D1245),"", IF(ISBLANK(DATA!L1245),"NO DATA",DATA!L1245)))</f>
        <v/>
      </c>
      <c r="C1244" s="93" t="str">
        <f t="shared" si="59"/>
        <v/>
      </c>
      <c r="D1244" s="93" t="str">
        <f>IF($I$1&lt;&gt;"y", "", IF(C1245="", "", IFERROR(LOOKUP(2,1/(COUNTIF($D$2:D1243,mergednames)=0),mergednames), "")))</f>
        <v/>
      </c>
      <c r="E1244" s="93" t="str">
        <f t="shared" si="58"/>
        <v/>
      </c>
      <c r="F1244" s="93" t="str">
        <f>IF($I$1&lt;&gt;"y", "", IF(A1245="", "", IFERROR(LOOKUP(2,1/(COUNTIF($F$2:F1243,get_country)=0),get_country), "")))</f>
        <v/>
      </c>
      <c r="G1244" s="93" t="str">
        <f t="shared" si="57"/>
        <v/>
      </c>
      <c r="H1244" s="67" t="str">
        <f t="array" aca="1" ref="H1244" ca="1">IF($I$1&lt;&gt;"y", "", IFERROR(INDEX(countrylistsize,MATCH(SMALL(NOT(countrylistsize="")*IF(ISNUMBER(countrylistsize),COUNTIF(countrylistsize,"&lt;="&amp;countrylistsize),COUNTIF(countrylistsize,"&lt;="&amp;countrylistsize)+SUM(ISNUMBER(countrylistsize))),ROWS(F$3:F1244)+SUM(ISBLANK(countrylistsize))),NOT(countrylistsize="")*IF(ISNUMBER(countrylistsize),COUNTIF(countrylistsize,"&lt;="&amp;countrylistsize),COUNTIF(countrylistsize,"&lt;="&amp;countrylistsize)+SUM(ISNUMBER(countrylistsize))),0)), ""))</f>
        <v/>
      </c>
      <c r="I1244" s="70"/>
      <c r="J1244" s="67" t="str">
        <f t="array" aca="1" ref="J1244" ca="1">IF($I$1&lt;&gt;"y", "", IFERROR(INDEX(admin1listsize,MATCH(SMALL(NOT(admin1listsize="")*IF(ISNUMBER(admin1listsize),COUNTIF(admin1listsize,"&lt;="&amp;admin1listsize),COUNTIF(admin1listsize,"&lt;="&amp;admin1listsize)+SUM(ISNUMBER(admin1listsize))),ROWS(D$3:D1244)+SUM(ISBLANK(admin1listsize))),NOT(admin1listsize="")*IF(ISNUMBER(admin1listsize),COUNTIF(admin1listsize,"&lt;="&amp;admin1listsize),COUNTIF(admin1listsize,"&lt;="&amp;admin1listsize)+SUM(ISNUMBER(admin1listsize))),0)), ""))</f>
        <v/>
      </c>
      <c r="K1244" s="71"/>
    </row>
    <row r="1245" spans="1:11" s="1" customFormat="1" x14ac:dyDescent="0.25">
      <c r="A1245" s="93" t="str">
        <f>IF($I$1&lt;&gt;"y", "", IF(ISBLANK(DATA!D1246),"",IF(ISBLANK(DATA!K1246),"NO DATA",DATA!K1246)))</f>
        <v/>
      </c>
      <c r="B1245" s="93" t="str">
        <f>IF($I$1&lt;&gt;"y", "",IF(ISBLANK(DATA!D1246),"", IF(ISBLANK(DATA!L1246),"NO DATA",DATA!L1246)))</f>
        <v/>
      </c>
      <c r="C1245" s="93" t="str">
        <f t="shared" si="59"/>
        <v/>
      </c>
      <c r="D1245" s="93" t="str">
        <f>IF($I$1&lt;&gt;"y", "", IF(C1246="", "", IFERROR(LOOKUP(2,1/(COUNTIF($D$2:D1244,mergednames)=0),mergednames), "")))</f>
        <v/>
      </c>
      <c r="E1245" s="93" t="str">
        <f t="shared" si="58"/>
        <v/>
      </c>
      <c r="F1245" s="93" t="str">
        <f>IF($I$1&lt;&gt;"y", "", IF(A1246="", "", IFERROR(LOOKUP(2,1/(COUNTIF($F$2:F1244,get_country)=0),get_country), "")))</f>
        <v/>
      </c>
      <c r="G1245" s="93" t="str">
        <f t="shared" si="57"/>
        <v/>
      </c>
      <c r="H1245" s="67" t="str">
        <f t="array" aca="1" ref="H1245" ca="1">IF($I$1&lt;&gt;"y", "", IFERROR(INDEX(countrylistsize,MATCH(SMALL(NOT(countrylistsize="")*IF(ISNUMBER(countrylistsize),COUNTIF(countrylistsize,"&lt;="&amp;countrylistsize),COUNTIF(countrylistsize,"&lt;="&amp;countrylistsize)+SUM(ISNUMBER(countrylistsize))),ROWS(F$3:F1245)+SUM(ISBLANK(countrylistsize))),NOT(countrylistsize="")*IF(ISNUMBER(countrylistsize),COUNTIF(countrylistsize,"&lt;="&amp;countrylistsize),COUNTIF(countrylistsize,"&lt;="&amp;countrylistsize)+SUM(ISNUMBER(countrylistsize))),0)), ""))</f>
        <v/>
      </c>
      <c r="I1245" s="70"/>
      <c r="J1245" s="67" t="str">
        <f t="array" aca="1" ref="J1245" ca="1">IF($I$1&lt;&gt;"y", "", IFERROR(INDEX(admin1listsize,MATCH(SMALL(NOT(admin1listsize="")*IF(ISNUMBER(admin1listsize),COUNTIF(admin1listsize,"&lt;="&amp;admin1listsize),COUNTIF(admin1listsize,"&lt;="&amp;admin1listsize)+SUM(ISNUMBER(admin1listsize))),ROWS(D$3:D1245)+SUM(ISBLANK(admin1listsize))),NOT(admin1listsize="")*IF(ISNUMBER(admin1listsize),COUNTIF(admin1listsize,"&lt;="&amp;admin1listsize),COUNTIF(admin1listsize,"&lt;="&amp;admin1listsize)+SUM(ISNUMBER(admin1listsize))),0)), ""))</f>
        <v/>
      </c>
      <c r="K1245" s="71"/>
    </row>
    <row r="1246" spans="1:11" s="1" customFormat="1" x14ac:dyDescent="0.25">
      <c r="A1246" s="93" t="str">
        <f>IF($I$1&lt;&gt;"y", "", IF(ISBLANK(DATA!D1247),"",IF(ISBLANK(DATA!K1247),"NO DATA",DATA!K1247)))</f>
        <v/>
      </c>
      <c r="B1246" s="93" t="str">
        <f>IF($I$1&lt;&gt;"y", "",IF(ISBLANK(DATA!D1247),"", IF(ISBLANK(DATA!L1247),"NO DATA",DATA!L1247)))</f>
        <v/>
      </c>
      <c r="C1246" s="93" t="str">
        <f t="shared" si="59"/>
        <v/>
      </c>
      <c r="D1246" s="93" t="str">
        <f>IF($I$1&lt;&gt;"y", "", IF(C1247="", "", IFERROR(LOOKUP(2,1/(COUNTIF($D$2:D1245,mergednames)=0),mergednames), "")))</f>
        <v/>
      </c>
      <c r="E1246" s="93" t="str">
        <f t="shared" si="58"/>
        <v/>
      </c>
      <c r="F1246" s="93" t="str">
        <f>IF($I$1&lt;&gt;"y", "", IF(A1247="", "", IFERROR(LOOKUP(2,1/(COUNTIF($F$2:F1245,get_country)=0),get_country), "")))</f>
        <v/>
      </c>
      <c r="G1246" s="93" t="str">
        <f t="shared" si="57"/>
        <v/>
      </c>
      <c r="H1246" s="67" t="str">
        <f t="array" aca="1" ref="H1246" ca="1">IF($I$1&lt;&gt;"y", "", IFERROR(INDEX(countrylistsize,MATCH(SMALL(NOT(countrylistsize="")*IF(ISNUMBER(countrylistsize),COUNTIF(countrylistsize,"&lt;="&amp;countrylistsize),COUNTIF(countrylistsize,"&lt;="&amp;countrylistsize)+SUM(ISNUMBER(countrylistsize))),ROWS(F$3:F1246)+SUM(ISBLANK(countrylistsize))),NOT(countrylistsize="")*IF(ISNUMBER(countrylistsize),COUNTIF(countrylistsize,"&lt;="&amp;countrylistsize),COUNTIF(countrylistsize,"&lt;="&amp;countrylistsize)+SUM(ISNUMBER(countrylistsize))),0)), ""))</f>
        <v/>
      </c>
      <c r="I1246" s="70"/>
      <c r="J1246" s="67" t="str">
        <f t="array" aca="1" ref="J1246" ca="1">IF($I$1&lt;&gt;"y", "", IFERROR(INDEX(admin1listsize,MATCH(SMALL(NOT(admin1listsize="")*IF(ISNUMBER(admin1listsize),COUNTIF(admin1listsize,"&lt;="&amp;admin1listsize),COUNTIF(admin1listsize,"&lt;="&amp;admin1listsize)+SUM(ISNUMBER(admin1listsize))),ROWS(D$3:D1246)+SUM(ISBLANK(admin1listsize))),NOT(admin1listsize="")*IF(ISNUMBER(admin1listsize),COUNTIF(admin1listsize,"&lt;="&amp;admin1listsize),COUNTIF(admin1listsize,"&lt;="&amp;admin1listsize)+SUM(ISNUMBER(admin1listsize))),0)), ""))</f>
        <v/>
      </c>
      <c r="K1246" s="71"/>
    </row>
    <row r="1247" spans="1:11" s="1" customFormat="1" x14ac:dyDescent="0.25">
      <c r="A1247" s="93" t="str">
        <f>IF($I$1&lt;&gt;"y", "", IF(ISBLANK(DATA!D1248),"",IF(ISBLANK(DATA!K1248),"NO DATA",DATA!K1248)))</f>
        <v/>
      </c>
      <c r="B1247" s="93" t="str">
        <f>IF($I$1&lt;&gt;"y", "",IF(ISBLANK(DATA!D1248),"", IF(ISBLANK(DATA!L1248),"NO DATA",DATA!L1248)))</f>
        <v/>
      </c>
      <c r="C1247" s="93" t="str">
        <f t="shared" si="59"/>
        <v/>
      </c>
      <c r="D1247" s="93" t="str">
        <f>IF($I$1&lt;&gt;"y", "", IF(C1248="", "", IFERROR(LOOKUP(2,1/(COUNTIF($D$2:D1246,mergednames)=0),mergednames), "")))</f>
        <v/>
      </c>
      <c r="E1247" s="93" t="str">
        <f t="shared" si="58"/>
        <v/>
      </c>
      <c r="F1247" s="93" t="str">
        <f>IF($I$1&lt;&gt;"y", "", IF(A1248="", "", IFERROR(LOOKUP(2,1/(COUNTIF($F$2:F1246,get_country)=0),get_country), "")))</f>
        <v/>
      </c>
      <c r="G1247" s="93" t="str">
        <f t="shared" si="57"/>
        <v/>
      </c>
      <c r="H1247" s="67" t="str">
        <f t="array" aca="1" ref="H1247" ca="1">IF($I$1&lt;&gt;"y", "", IFERROR(INDEX(countrylistsize,MATCH(SMALL(NOT(countrylistsize="")*IF(ISNUMBER(countrylistsize),COUNTIF(countrylistsize,"&lt;="&amp;countrylistsize),COUNTIF(countrylistsize,"&lt;="&amp;countrylistsize)+SUM(ISNUMBER(countrylistsize))),ROWS(F$3:F1247)+SUM(ISBLANK(countrylistsize))),NOT(countrylistsize="")*IF(ISNUMBER(countrylistsize),COUNTIF(countrylistsize,"&lt;="&amp;countrylistsize),COUNTIF(countrylistsize,"&lt;="&amp;countrylistsize)+SUM(ISNUMBER(countrylistsize))),0)), ""))</f>
        <v/>
      </c>
      <c r="I1247" s="70"/>
      <c r="J1247" s="67" t="str">
        <f t="array" aca="1" ref="J1247" ca="1">IF($I$1&lt;&gt;"y", "", IFERROR(INDEX(admin1listsize,MATCH(SMALL(NOT(admin1listsize="")*IF(ISNUMBER(admin1listsize),COUNTIF(admin1listsize,"&lt;="&amp;admin1listsize),COUNTIF(admin1listsize,"&lt;="&amp;admin1listsize)+SUM(ISNUMBER(admin1listsize))),ROWS(D$3:D1247)+SUM(ISBLANK(admin1listsize))),NOT(admin1listsize="")*IF(ISNUMBER(admin1listsize),COUNTIF(admin1listsize,"&lt;="&amp;admin1listsize),COUNTIF(admin1listsize,"&lt;="&amp;admin1listsize)+SUM(ISNUMBER(admin1listsize))),0)), ""))</f>
        <v/>
      </c>
      <c r="K1247" s="71"/>
    </row>
    <row r="1248" spans="1:11" s="1" customFormat="1" x14ac:dyDescent="0.25">
      <c r="A1248" s="93" t="str">
        <f>IF($I$1&lt;&gt;"y", "", IF(ISBLANK(DATA!D1249),"",IF(ISBLANK(DATA!K1249),"NO DATA",DATA!K1249)))</f>
        <v/>
      </c>
      <c r="B1248" s="93" t="str">
        <f>IF($I$1&lt;&gt;"y", "",IF(ISBLANK(DATA!D1249),"", IF(ISBLANK(DATA!L1249),"NO DATA",DATA!L1249)))</f>
        <v/>
      </c>
      <c r="C1248" s="93" t="str">
        <f t="shared" si="59"/>
        <v/>
      </c>
      <c r="D1248" s="93" t="str">
        <f>IF($I$1&lt;&gt;"y", "", IF(C1249="", "", IFERROR(LOOKUP(2,1/(COUNTIF($D$2:D1247,mergednames)=0),mergednames), "")))</f>
        <v/>
      </c>
      <c r="E1248" s="93" t="str">
        <f t="shared" si="58"/>
        <v/>
      </c>
      <c r="F1248" s="93" t="str">
        <f>IF($I$1&lt;&gt;"y", "", IF(A1249="", "", IFERROR(LOOKUP(2,1/(COUNTIF($F$2:F1247,get_country)=0),get_country), "")))</f>
        <v/>
      </c>
      <c r="G1248" s="93" t="str">
        <f t="shared" si="57"/>
        <v/>
      </c>
      <c r="H1248" s="67" t="str">
        <f t="array" aca="1" ref="H1248" ca="1">IF($I$1&lt;&gt;"y", "", IFERROR(INDEX(countrylistsize,MATCH(SMALL(NOT(countrylistsize="")*IF(ISNUMBER(countrylistsize),COUNTIF(countrylistsize,"&lt;="&amp;countrylistsize),COUNTIF(countrylistsize,"&lt;="&amp;countrylistsize)+SUM(ISNUMBER(countrylistsize))),ROWS(F$3:F1248)+SUM(ISBLANK(countrylistsize))),NOT(countrylistsize="")*IF(ISNUMBER(countrylistsize),COUNTIF(countrylistsize,"&lt;="&amp;countrylistsize),COUNTIF(countrylistsize,"&lt;="&amp;countrylistsize)+SUM(ISNUMBER(countrylistsize))),0)), ""))</f>
        <v/>
      </c>
      <c r="I1248" s="70"/>
      <c r="J1248" s="67" t="str">
        <f t="array" aca="1" ref="J1248" ca="1">IF($I$1&lt;&gt;"y", "", IFERROR(INDEX(admin1listsize,MATCH(SMALL(NOT(admin1listsize="")*IF(ISNUMBER(admin1listsize),COUNTIF(admin1listsize,"&lt;="&amp;admin1listsize),COUNTIF(admin1listsize,"&lt;="&amp;admin1listsize)+SUM(ISNUMBER(admin1listsize))),ROWS(D$3:D1248)+SUM(ISBLANK(admin1listsize))),NOT(admin1listsize="")*IF(ISNUMBER(admin1listsize),COUNTIF(admin1listsize,"&lt;="&amp;admin1listsize),COUNTIF(admin1listsize,"&lt;="&amp;admin1listsize)+SUM(ISNUMBER(admin1listsize))),0)), ""))</f>
        <v/>
      </c>
      <c r="K1248" s="71"/>
    </row>
    <row r="1249" spans="1:11" s="1" customFormat="1" x14ac:dyDescent="0.25">
      <c r="A1249" s="93" t="str">
        <f>IF($I$1&lt;&gt;"y", "", IF(ISBLANK(DATA!D1250),"",IF(ISBLANK(DATA!K1250),"NO DATA",DATA!K1250)))</f>
        <v/>
      </c>
      <c r="B1249" s="93" t="str">
        <f>IF($I$1&lt;&gt;"y", "",IF(ISBLANK(DATA!D1250),"", IF(ISBLANK(DATA!L1250),"NO DATA",DATA!L1250)))</f>
        <v/>
      </c>
      <c r="C1249" s="93" t="str">
        <f t="shared" si="59"/>
        <v/>
      </c>
      <c r="D1249" s="93" t="str">
        <f>IF($I$1&lt;&gt;"y", "", IF(C1250="", "", IFERROR(LOOKUP(2,1/(COUNTIF($D$2:D1248,mergednames)=0),mergednames), "")))</f>
        <v/>
      </c>
      <c r="E1249" s="93" t="str">
        <f t="shared" si="58"/>
        <v/>
      </c>
      <c r="F1249" s="93" t="str">
        <f>IF($I$1&lt;&gt;"y", "", IF(A1250="", "", IFERROR(LOOKUP(2,1/(COUNTIF($F$2:F1248,get_country)=0),get_country), "")))</f>
        <v/>
      </c>
      <c r="G1249" s="93" t="str">
        <f t="shared" si="57"/>
        <v/>
      </c>
      <c r="H1249" s="67" t="str">
        <f t="array" aca="1" ref="H1249" ca="1">IF($I$1&lt;&gt;"y", "", IFERROR(INDEX(countrylistsize,MATCH(SMALL(NOT(countrylistsize="")*IF(ISNUMBER(countrylistsize),COUNTIF(countrylistsize,"&lt;="&amp;countrylistsize),COUNTIF(countrylistsize,"&lt;="&amp;countrylistsize)+SUM(ISNUMBER(countrylistsize))),ROWS(F$3:F1249)+SUM(ISBLANK(countrylistsize))),NOT(countrylistsize="")*IF(ISNUMBER(countrylistsize),COUNTIF(countrylistsize,"&lt;="&amp;countrylistsize),COUNTIF(countrylistsize,"&lt;="&amp;countrylistsize)+SUM(ISNUMBER(countrylistsize))),0)), ""))</f>
        <v/>
      </c>
      <c r="I1249" s="70"/>
      <c r="J1249" s="67" t="str">
        <f t="array" aca="1" ref="J1249" ca="1">IF($I$1&lt;&gt;"y", "", IFERROR(INDEX(admin1listsize,MATCH(SMALL(NOT(admin1listsize="")*IF(ISNUMBER(admin1listsize),COUNTIF(admin1listsize,"&lt;="&amp;admin1listsize),COUNTIF(admin1listsize,"&lt;="&amp;admin1listsize)+SUM(ISNUMBER(admin1listsize))),ROWS(D$3:D1249)+SUM(ISBLANK(admin1listsize))),NOT(admin1listsize="")*IF(ISNUMBER(admin1listsize),COUNTIF(admin1listsize,"&lt;="&amp;admin1listsize),COUNTIF(admin1listsize,"&lt;="&amp;admin1listsize)+SUM(ISNUMBER(admin1listsize))),0)), ""))</f>
        <v/>
      </c>
      <c r="K1249" s="71"/>
    </row>
    <row r="1250" spans="1:11" s="1" customFormat="1" x14ac:dyDescent="0.25">
      <c r="A1250" s="93" t="str">
        <f>IF($I$1&lt;&gt;"y", "", IF(ISBLANK(DATA!D1251),"",IF(ISBLANK(DATA!K1251),"NO DATA",DATA!K1251)))</f>
        <v/>
      </c>
      <c r="B1250" s="93" t="str">
        <f>IF($I$1&lt;&gt;"y", "",IF(ISBLANK(DATA!D1251),"", IF(ISBLANK(DATA!L1251),"NO DATA",DATA!L1251)))</f>
        <v/>
      </c>
      <c r="C1250" s="93" t="str">
        <f t="shared" si="59"/>
        <v/>
      </c>
      <c r="D1250" s="93" t="str">
        <f>IF($I$1&lt;&gt;"y", "", IF(C1251="", "", IFERROR(LOOKUP(2,1/(COUNTIF($D$2:D1249,mergednames)=0),mergednames), "")))</f>
        <v/>
      </c>
      <c r="E1250" s="93" t="str">
        <f t="shared" si="58"/>
        <v/>
      </c>
      <c r="F1250" s="93" t="str">
        <f>IF($I$1&lt;&gt;"y", "", IF(A1251="", "", IFERROR(LOOKUP(2,1/(COUNTIF($F$2:F1249,get_country)=0),get_country), "")))</f>
        <v/>
      </c>
      <c r="G1250" s="93" t="str">
        <f t="shared" si="57"/>
        <v/>
      </c>
      <c r="H1250" s="67" t="str">
        <f t="array" aca="1" ref="H1250" ca="1">IF($I$1&lt;&gt;"y", "", IFERROR(INDEX(countrylistsize,MATCH(SMALL(NOT(countrylistsize="")*IF(ISNUMBER(countrylistsize),COUNTIF(countrylistsize,"&lt;="&amp;countrylistsize),COUNTIF(countrylistsize,"&lt;="&amp;countrylistsize)+SUM(ISNUMBER(countrylistsize))),ROWS(F$3:F1250)+SUM(ISBLANK(countrylistsize))),NOT(countrylistsize="")*IF(ISNUMBER(countrylistsize),COUNTIF(countrylistsize,"&lt;="&amp;countrylistsize),COUNTIF(countrylistsize,"&lt;="&amp;countrylistsize)+SUM(ISNUMBER(countrylistsize))),0)), ""))</f>
        <v/>
      </c>
      <c r="I1250" s="70"/>
      <c r="J1250" s="67" t="str">
        <f t="array" aca="1" ref="J1250" ca="1">IF($I$1&lt;&gt;"y", "", IFERROR(INDEX(admin1listsize,MATCH(SMALL(NOT(admin1listsize="")*IF(ISNUMBER(admin1listsize),COUNTIF(admin1listsize,"&lt;="&amp;admin1listsize),COUNTIF(admin1listsize,"&lt;="&amp;admin1listsize)+SUM(ISNUMBER(admin1listsize))),ROWS(D$3:D1250)+SUM(ISBLANK(admin1listsize))),NOT(admin1listsize="")*IF(ISNUMBER(admin1listsize),COUNTIF(admin1listsize,"&lt;="&amp;admin1listsize),COUNTIF(admin1listsize,"&lt;="&amp;admin1listsize)+SUM(ISNUMBER(admin1listsize))),0)), ""))</f>
        <v/>
      </c>
      <c r="K1250" s="71"/>
    </row>
    <row r="1251" spans="1:11" s="1" customFormat="1" x14ac:dyDescent="0.25">
      <c r="A1251" s="93" t="str">
        <f>IF($I$1&lt;&gt;"y", "", IF(ISBLANK(DATA!D1252),"",IF(ISBLANK(DATA!K1252),"NO DATA",DATA!K1252)))</f>
        <v/>
      </c>
      <c r="B1251" s="93" t="str">
        <f>IF($I$1&lt;&gt;"y", "",IF(ISBLANK(DATA!D1252),"", IF(ISBLANK(DATA!L1252),"NO DATA",DATA!L1252)))</f>
        <v/>
      </c>
      <c r="C1251" s="93" t="str">
        <f t="shared" si="59"/>
        <v/>
      </c>
      <c r="D1251" s="93" t="str">
        <f>IF($I$1&lt;&gt;"y", "", IF(C1252="", "", IFERROR(LOOKUP(2,1/(COUNTIF($D$2:D1250,mergednames)=0),mergednames), "")))</f>
        <v/>
      </c>
      <c r="E1251" s="93" t="str">
        <f t="shared" si="58"/>
        <v/>
      </c>
      <c r="F1251" s="93" t="str">
        <f>IF($I$1&lt;&gt;"y", "", IF(A1252="", "", IFERROR(LOOKUP(2,1/(COUNTIF($F$2:F1250,get_country)=0),get_country), "")))</f>
        <v/>
      </c>
      <c r="G1251" s="93" t="str">
        <f t="shared" si="57"/>
        <v/>
      </c>
      <c r="H1251" s="67" t="str">
        <f t="array" aca="1" ref="H1251" ca="1">IF($I$1&lt;&gt;"y", "", IFERROR(INDEX(countrylistsize,MATCH(SMALL(NOT(countrylistsize="")*IF(ISNUMBER(countrylistsize),COUNTIF(countrylistsize,"&lt;="&amp;countrylistsize),COUNTIF(countrylistsize,"&lt;="&amp;countrylistsize)+SUM(ISNUMBER(countrylistsize))),ROWS(F$3:F1251)+SUM(ISBLANK(countrylistsize))),NOT(countrylistsize="")*IF(ISNUMBER(countrylistsize),COUNTIF(countrylistsize,"&lt;="&amp;countrylistsize),COUNTIF(countrylistsize,"&lt;="&amp;countrylistsize)+SUM(ISNUMBER(countrylistsize))),0)), ""))</f>
        <v/>
      </c>
      <c r="I1251" s="70"/>
      <c r="J1251" s="67" t="str">
        <f t="array" aca="1" ref="J1251" ca="1">IF($I$1&lt;&gt;"y", "", IFERROR(INDEX(admin1listsize,MATCH(SMALL(NOT(admin1listsize="")*IF(ISNUMBER(admin1listsize),COUNTIF(admin1listsize,"&lt;="&amp;admin1listsize),COUNTIF(admin1listsize,"&lt;="&amp;admin1listsize)+SUM(ISNUMBER(admin1listsize))),ROWS(D$3:D1251)+SUM(ISBLANK(admin1listsize))),NOT(admin1listsize="")*IF(ISNUMBER(admin1listsize),COUNTIF(admin1listsize,"&lt;="&amp;admin1listsize),COUNTIF(admin1listsize,"&lt;="&amp;admin1listsize)+SUM(ISNUMBER(admin1listsize))),0)), ""))</f>
        <v/>
      </c>
      <c r="K1251" s="71"/>
    </row>
    <row r="1252" spans="1:11" s="1" customFormat="1" x14ac:dyDescent="0.25">
      <c r="A1252" s="93" t="str">
        <f>IF($I$1&lt;&gt;"y", "", IF(ISBLANK(DATA!D1253),"",IF(ISBLANK(DATA!K1253),"NO DATA",DATA!K1253)))</f>
        <v/>
      </c>
      <c r="B1252" s="93" t="str">
        <f>IF($I$1&lt;&gt;"y", "",IF(ISBLANK(DATA!D1253),"", IF(ISBLANK(DATA!L1253),"NO DATA",DATA!L1253)))</f>
        <v/>
      </c>
      <c r="C1252" s="93" t="str">
        <f t="shared" si="59"/>
        <v/>
      </c>
      <c r="D1252" s="93" t="str">
        <f>IF($I$1&lt;&gt;"y", "", IF(C1253="", "", IFERROR(LOOKUP(2,1/(COUNTIF($D$2:D1251,mergednames)=0),mergednames), "")))</f>
        <v/>
      </c>
      <c r="E1252" s="93" t="str">
        <f t="shared" si="58"/>
        <v/>
      </c>
      <c r="F1252" s="93" t="str">
        <f>IF($I$1&lt;&gt;"y", "", IF(A1253="", "", IFERROR(LOOKUP(2,1/(COUNTIF($F$2:F1251,get_country)=0),get_country), "")))</f>
        <v/>
      </c>
      <c r="G1252" s="93" t="str">
        <f t="shared" si="57"/>
        <v/>
      </c>
      <c r="H1252" s="67" t="str">
        <f t="array" aca="1" ref="H1252" ca="1">IF($I$1&lt;&gt;"y", "", IFERROR(INDEX(countrylistsize,MATCH(SMALL(NOT(countrylistsize="")*IF(ISNUMBER(countrylistsize),COUNTIF(countrylistsize,"&lt;="&amp;countrylistsize),COUNTIF(countrylistsize,"&lt;="&amp;countrylistsize)+SUM(ISNUMBER(countrylistsize))),ROWS(F$3:F1252)+SUM(ISBLANK(countrylistsize))),NOT(countrylistsize="")*IF(ISNUMBER(countrylistsize),COUNTIF(countrylistsize,"&lt;="&amp;countrylistsize),COUNTIF(countrylistsize,"&lt;="&amp;countrylistsize)+SUM(ISNUMBER(countrylistsize))),0)), ""))</f>
        <v/>
      </c>
      <c r="I1252" s="70"/>
      <c r="J1252" s="67" t="str">
        <f t="array" aca="1" ref="J1252" ca="1">IF($I$1&lt;&gt;"y", "", IFERROR(INDEX(admin1listsize,MATCH(SMALL(NOT(admin1listsize="")*IF(ISNUMBER(admin1listsize),COUNTIF(admin1listsize,"&lt;="&amp;admin1listsize),COUNTIF(admin1listsize,"&lt;="&amp;admin1listsize)+SUM(ISNUMBER(admin1listsize))),ROWS(D$3:D1252)+SUM(ISBLANK(admin1listsize))),NOT(admin1listsize="")*IF(ISNUMBER(admin1listsize),COUNTIF(admin1listsize,"&lt;="&amp;admin1listsize),COUNTIF(admin1listsize,"&lt;="&amp;admin1listsize)+SUM(ISNUMBER(admin1listsize))),0)), ""))</f>
        <v/>
      </c>
      <c r="K1252" s="71"/>
    </row>
    <row r="1253" spans="1:11" s="1" customFormat="1" x14ac:dyDescent="0.25">
      <c r="A1253" s="93" t="str">
        <f>IF($I$1&lt;&gt;"y", "", IF(ISBLANK(DATA!D1254),"",IF(ISBLANK(DATA!K1254),"NO DATA",DATA!K1254)))</f>
        <v/>
      </c>
      <c r="B1253" s="93" t="str">
        <f>IF($I$1&lt;&gt;"y", "",IF(ISBLANK(DATA!D1254),"", IF(ISBLANK(DATA!L1254),"NO DATA",DATA!L1254)))</f>
        <v/>
      </c>
      <c r="C1253" s="93" t="str">
        <f t="shared" si="59"/>
        <v/>
      </c>
      <c r="D1253" s="93" t="str">
        <f>IF($I$1&lt;&gt;"y", "", IF(C1254="", "", IFERROR(LOOKUP(2,1/(COUNTIF($D$2:D1252,mergednames)=0),mergednames), "")))</f>
        <v/>
      </c>
      <c r="E1253" s="93" t="str">
        <f t="shared" si="58"/>
        <v/>
      </c>
      <c r="F1253" s="93" t="str">
        <f>IF($I$1&lt;&gt;"y", "", IF(A1254="", "", IFERROR(LOOKUP(2,1/(COUNTIF($F$2:F1252,get_country)=0),get_country), "")))</f>
        <v/>
      </c>
      <c r="G1253" s="93" t="str">
        <f t="shared" si="57"/>
        <v/>
      </c>
      <c r="H1253" s="67" t="str">
        <f t="array" aca="1" ref="H1253" ca="1">IF($I$1&lt;&gt;"y", "", IFERROR(INDEX(countrylistsize,MATCH(SMALL(NOT(countrylistsize="")*IF(ISNUMBER(countrylistsize),COUNTIF(countrylistsize,"&lt;="&amp;countrylistsize),COUNTIF(countrylistsize,"&lt;="&amp;countrylistsize)+SUM(ISNUMBER(countrylistsize))),ROWS(F$3:F1253)+SUM(ISBLANK(countrylistsize))),NOT(countrylistsize="")*IF(ISNUMBER(countrylistsize),COUNTIF(countrylistsize,"&lt;="&amp;countrylistsize),COUNTIF(countrylistsize,"&lt;="&amp;countrylistsize)+SUM(ISNUMBER(countrylistsize))),0)), ""))</f>
        <v/>
      </c>
      <c r="I1253" s="70"/>
      <c r="J1253" s="67" t="str">
        <f t="array" aca="1" ref="J1253" ca="1">IF($I$1&lt;&gt;"y", "", IFERROR(INDEX(admin1listsize,MATCH(SMALL(NOT(admin1listsize="")*IF(ISNUMBER(admin1listsize),COUNTIF(admin1listsize,"&lt;="&amp;admin1listsize),COUNTIF(admin1listsize,"&lt;="&amp;admin1listsize)+SUM(ISNUMBER(admin1listsize))),ROWS(D$3:D1253)+SUM(ISBLANK(admin1listsize))),NOT(admin1listsize="")*IF(ISNUMBER(admin1listsize),COUNTIF(admin1listsize,"&lt;="&amp;admin1listsize),COUNTIF(admin1listsize,"&lt;="&amp;admin1listsize)+SUM(ISNUMBER(admin1listsize))),0)), ""))</f>
        <v/>
      </c>
      <c r="K1253" s="71"/>
    </row>
    <row r="1254" spans="1:11" s="1" customFormat="1" x14ac:dyDescent="0.25">
      <c r="A1254" s="93" t="str">
        <f>IF($I$1&lt;&gt;"y", "", IF(ISBLANK(DATA!D1255),"",IF(ISBLANK(DATA!K1255),"NO DATA",DATA!K1255)))</f>
        <v/>
      </c>
      <c r="B1254" s="93" t="str">
        <f>IF($I$1&lt;&gt;"y", "",IF(ISBLANK(DATA!D1255),"", IF(ISBLANK(DATA!L1255),"NO DATA",DATA!L1255)))</f>
        <v/>
      </c>
      <c r="C1254" s="93" t="str">
        <f t="shared" si="59"/>
        <v/>
      </c>
      <c r="D1254" s="93" t="str">
        <f>IF($I$1&lt;&gt;"y", "", IF(C1255="", "", IFERROR(LOOKUP(2,1/(COUNTIF($D$2:D1253,mergednames)=0),mergednames), "")))</f>
        <v/>
      </c>
      <c r="E1254" s="93" t="str">
        <f t="shared" si="58"/>
        <v/>
      </c>
      <c r="F1254" s="93" t="str">
        <f>IF($I$1&lt;&gt;"y", "", IF(A1255="", "", IFERROR(LOOKUP(2,1/(COUNTIF($F$2:F1253,get_country)=0),get_country), "")))</f>
        <v/>
      </c>
      <c r="G1254" s="93" t="str">
        <f t="shared" si="57"/>
        <v/>
      </c>
      <c r="H1254" s="67" t="str">
        <f t="array" aca="1" ref="H1254" ca="1">IF($I$1&lt;&gt;"y", "", IFERROR(INDEX(countrylistsize,MATCH(SMALL(NOT(countrylistsize="")*IF(ISNUMBER(countrylistsize),COUNTIF(countrylistsize,"&lt;="&amp;countrylistsize),COUNTIF(countrylistsize,"&lt;="&amp;countrylistsize)+SUM(ISNUMBER(countrylistsize))),ROWS(F$3:F1254)+SUM(ISBLANK(countrylistsize))),NOT(countrylistsize="")*IF(ISNUMBER(countrylistsize),COUNTIF(countrylistsize,"&lt;="&amp;countrylistsize),COUNTIF(countrylistsize,"&lt;="&amp;countrylistsize)+SUM(ISNUMBER(countrylistsize))),0)), ""))</f>
        <v/>
      </c>
      <c r="I1254" s="70"/>
      <c r="J1254" s="67" t="str">
        <f t="array" aca="1" ref="J1254" ca="1">IF($I$1&lt;&gt;"y", "", IFERROR(INDEX(admin1listsize,MATCH(SMALL(NOT(admin1listsize="")*IF(ISNUMBER(admin1listsize),COUNTIF(admin1listsize,"&lt;="&amp;admin1listsize),COUNTIF(admin1listsize,"&lt;="&amp;admin1listsize)+SUM(ISNUMBER(admin1listsize))),ROWS(D$3:D1254)+SUM(ISBLANK(admin1listsize))),NOT(admin1listsize="")*IF(ISNUMBER(admin1listsize),COUNTIF(admin1listsize,"&lt;="&amp;admin1listsize),COUNTIF(admin1listsize,"&lt;="&amp;admin1listsize)+SUM(ISNUMBER(admin1listsize))),0)), ""))</f>
        <v/>
      </c>
      <c r="K1254" s="71"/>
    </row>
    <row r="1255" spans="1:11" s="1" customFormat="1" x14ac:dyDescent="0.25">
      <c r="A1255" s="93" t="str">
        <f>IF($I$1&lt;&gt;"y", "", IF(ISBLANK(DATA!D1256),"",IF(ISBLANK(DATA!K1256),"NO DATA",DATA!K1256)))</f>
        <v/>
      </c>
      <c r="B1255" s="93" t="str">
        <f>IF($I$1&lt;&gt;"y", "",IF(ISBLANK(DATA!D1256),"", IF(ISBLANK(DATA!L1256),"NO DATA",DATA!L1256)))</f>
        <v/>
      </c>
      <c r="C1255" s="93" t="str">
        <f t="shared" si="59"/>
        <v/>
      </c>
      <c r="D1255" s="93" t="str">
        <f>IF($I$1&lt;&gt;"y", "", IF(C1256="", "", IFERROR(LOOKUP(2,1/(COUNTIF($D$2:D1254,mergednames)=0),mergednames), "")))</f>
        <v/>
      </c>
      <c r="E1255" s="93" t="str">
        <f t="shared" si="58"/>
        <v/>
      </c>
      <c r="F1255" s="93" t="str">
        <f>IF($I$1&lt;&gt;"y", "", IF(A1256="", "", IFERROR(LOOKUP(2,1/(COUNTIF($F$2:F1254,get_country)=0),get_country), "")))</f>
        <v/>
      </c>
      <c r="G1255" s="93" t="str">
        <f t="shared" si="57"/>
        <v/>
      </c>
      <c r="H1255" s="67" t="str">
        <f t="array" aca="1" ref="H1255" ca="1">IF($I$1&lt;&gt;"y", "", IFERROR(INDEX(countrylistsize,MATCH(SMALL(NOT(countrylistsize="")*IF(ISNUMBER(countrylistsize),COUNTIF(countrylistsize,"&lt;="&amp;countrylistsize),COUNTIF(countrylistsize,"&lt;="&amp;countrylistsize)+SUM(ISNUMBER(countrylistsize))),ROWS(F$3:F1255)+SUM(ISBLANK(countrylistsize))),NOT(countrylistsize="")*IF(ISNUMBER(countrylistsize),COUNTIF(countrylistsize,"&lt;="&amp;countrylistsize),COUNTIF(countrylistsize,"&lt;="&amp;countrylistsize)+SUM(ISNUMBER(countrylistsize))),0)), ""))</f>
        <v/>
      </c>
      <c r="I1255" s="70"/>
      <c r="J1255" s="67" t="str">
        <f t="array" aca="1" ref="J1255" ca="1">IF($I$1&lt;&gt;"y", "", IFERROR(INDEX(admin1listsize,MATCH(SMALL(NOT(admin1listsize="")*IF(ISNUMBER(admin1listsize),COUNTIF(admin1listsize,"&lt;="&amp;admin1listsize),COUNTIF(admin1listsize,"&lt;="&amp;admin1listsize)+SUM(ISNUMBER(admin1listsize))),ROWS(D$3:D1255)+SUM(ISBLANK(admin1listsize))),NOT(admin1listsize="")*IF(ISNUMBER(admin1listsize),COUNTIF(admin1listsize,"&lt;="&amp;admin1listsize),COUNTIF(admin1listsize,"&lt;="&amp;admin1listsize)+SUM(ISNUMBER(admin1listsize))),0)), ""))</f>
        <v/>
      </c>
      <c r="K1255" s="71"/>
    </row>
    <row r="1256" spans="1:11" s="1" customFormat="1" x14ac:dyDescent="0.25">
      <c r="A1256" s="93" t="str">
        <f>IF($I$1&lt;&gt;"y", "", IF(ISBLANK(DATA!D1257),"",IF(ISBLANK(DATA!K1257),"NO DATA",DATA!K1257)))</f>
        <v/>
      </c>
      <c r="B1256" s="93" t="str">
        <f>IF($I$1&lt;&gt;"y", "",IF(ISBLANK(DATA!D1257),"", IF(ISBLANK(DATA!L1257),"NO DATA",DATA!L1257)))</f>
        <v/>
      </c>
      <c r="C1256" s="93" t="str">
        <f t="shared" si="59"/>
        <v/>
      </c>
      <c r="D1256" s="93" t="str">
        <f>IF($I$1&lt;&gt;"y", "", IF(C1257="", "", IFERROR(LOOKUP(2,1/(COUNTIF($D$2:D1255,mergednames)=0),mergednames), "")))</f>
        <v/>
      </c>
      <c r="E1256" s="93" t="str">
        <f t="shared" si="58"/>
        <v/>
      </c>
      <c r="F1256" s="93" t="str">
        <f>IF($I$1&lt;&gt;"y", "", IF(A1257="", "", IFERROR(LOOKUP(2,1/(COUNTIF($F$2:F1255,get_country)=0),get_country), "")))</f>
        <v/>
      </c>
      <c r="G1256" s="93" t="str">
        <f t="shared" si="57"/>
        <v/>
      </c>
      <c r="H1256" s="67" t="str">
        <f t="array" aca="1" ref="H1256" ca="1">IF($I$1&lt;&gt;"y", "", IFERROR(INDEX(countrylistsize,MATCH(SMALL(NOT(countrylistsize="")*IF(ISNUMBER(countrylistsize),COUNTIF(countrylistsize,"&lt;="&amp;countrylistsize),COUNTIF(countrylistsize,"&lt;="&amp;countrylistsize)+SUM(ISNUMBER(countrylistsize))),ROWS(F$3:F1256)+SUM(ISBLANK(countrylistsize))),NOT(countrylistsize="")*IF(ISNUMBER(countrylistsize),COUNTIF(countrylistsize,"&lt;="&amp;countrylistsize),COUNTIF(countrylistsize,"&lt;="&amp;countrylistsize)+SUM(ISNUMBER(countrylistsize))),0)), ""))</f>
        <v/>
      </c>
      <c r="I1256" s="70"/>
      <c r="J1256" s="67" t="str">
        <f t="array" aca="1" ref="J1256" ca="1">IF($I$1&lt;&gt;"y", "", IFERROR(INDEX(admin1listsize,MATCH(SMALL(NOT(admin1listsize="")*IF(ISNUMBER(admin1listsize),COUNTIF(admin1listsize,"&lt;="&amp;admin1listsize),COUNTIF(admin1listsize,"&lt;="&amp;admin1listsize)+SUM(ISNUMBER(admin1listsize))),ROWS(D$3:D1256)+SUM(ISBLANK(admin1listsize))),NOT(admin1listsize="")*IF(ISNUMBER(admin1listsize),COUNTIF(admin1listsize,"&lt;="&amp;admin1listsize),COUNTIF(admin1listsize,"&lt;="&amp;admin1listsize)+SUM(ISNUMBER(admin1listsize))),0)), ""))</f>
        <v/>
      </c>
      <c r="K1256" s="71"/>
    </row>
    <row r="1257" spans="1:11" s="1" customFormat="1" x14ac:dyDescent="0.25">
      <c r="A1257" s="93" t="str">
        <f>IF($I$1&lt;&gt;"y", "", IF(ISBLANK(DATA!D1258),"",IF(ISBLANK(DATA!K1258),"NO DATA",DATA!K1258)))</f>
        <v/>
      </c>
      <c r="B1257" s="93" t="str">
        <f>IF($I$1&lt;&gt;"y", "",IF(ISBLANK(DATA!D1258),"", IF(ISBLANK(DATA!L1258),"NO DATA",DATA!L1258)))</f>
        <v/>
      </c>
      <c r="C1257" s="93" t="str">
        <f t="shared" si="59"/>
        <v/>
      </c>
      <c r="D1257" s="93" t="str">
        <f>IF($I$1&lt;&gt;"y", "", IF(C1258="", "", IFERROR(LOOKUP(2,1/(COUNTIF($D$2:D1256,mergednames)=0),mergednames), "")))</f>
        <v/>
      </c>
      <c r="E1257" s="93" t="str">
        <f t="shared" si="58"/>
        <v/>
      </c>
      <c r="F1257" s="93" t="str">
        <f>IF($I$1&lt;&gt;"y", "", IF(A1258="", "", IFERROR(LOOKUP(2,1/(COUNTIF($F$2:F1256,get_country)=0),get_country), "")))</f>
        <v/>
      </c>
      <c r="G1257" s="93" t="str">
        <f t="shared" si="57"/>
        <v/>
      </c>
      <c r="H1257" s="67" t="str">
        <f t="array" aca="1" ref="H1257" ca="1">IF($I$1&lt;&gt;"y", "", IFERROR(INDEX(countrylistsize,MATCH(SMALL(NOT(countrylistsize="")*IF(ISNUMBER(countrylistsize),COUNTIF(countrylistsize,"&lt;="&amp;countrylistsize),COUNTIF(countrylistsize,"&lt;="&amp;countrylistsize)+SUM(ISNUMBER(countrylistsize))),ROWS(F$3:F1257)+SUM(ISBLANK(countrylistsize))),NOT(countrylistsize="")*IF(ISNUMBER(countrylistsize),COUNTIF(countrylistsize,"&lt;="&amp;countrylistsize),COUNTIF(countrylistsize,"&lt;="&amp;countrylistsize)+SUM(ISNUMBER(countrylistsize))),0)), ""))</f>
        <v/>
      </c>
      <c r="I1257" s="70"/>
      <c r="J1257" s="67" t="str">
        <f t="array" aca="1" ref="J1257" ca="1">IF($I$1&lt;&gt;"y", "", IFERROR(INDEX(admin1listsize,MATCH(SMALL(NOT(admin1listsize="")*IF(ISNUMBER(admin1listsize),COUNTIF(admin1listsize,"&lt;="&amp;admin1listsize),COUNTIF(admin1listsize,"&lt;="&amp;admin1listsize)+SUM(ISNUMBER(admin1listsize))),ROWS(D$3:D1257)+SUM(ISBLANK(admin1listsize))),NOT(admin1listsize="")*IF(ISNUMBER(admin1listsize),COUNTIF(admin1listsize,"&lt;="&amp;admin1listsize),COUNTIF(admin1listsize,"&lt;="&amp;admin1listsize)+SUM(ISNUMBER(admin1listsize))),0)), ""))</f>
        <v/>
      </c>
      <c r="K1257" s="71"/>
    </row>
    <row r="1258" spans="1:11" s="1" customFormat="1" x14ac:dyDescent="0.25">
      <c r="A1258" s="93" t="str">
        <f>IF($I$1&lt;&gt;"y", "", IF(ISBLANK(DATA!D1259),"",IF(ISBLANK(DATA!K1259),"NO DATA",DATA!K1259)))</f>
        <v/>
      </c>
      <c r="B1258" s="93" t="str">
        <f>IF($I$1&lt;&gt;"y", "",IF(ISBLANK(DATA!D1259),"", IF(ISBLANK(DATA!L1259),"NO DATA",DATA!L1259)))</f>
        <v/>
      </c>
      <c r="C1258" s="93" t="str">
        <f t="shared" si="59"/>
        <v/>
      </c>
      <c r="D1258" s="93" t="str">
        <f>IF($I$1&lt;&gt;"y", "", IF(C1259="", "", IFERROR(LOOKUP(2,1/(COUNTIF($D$2:D1257,mergednames)=0),mergednames), "")))</f>
        <v/>
      </c>
      <c r="E1258" s="93" t="str">
        <f t="shared" si="58"/>
        <v/>
      </c>
      <c r="F1258" s="93" t="str">
        <f>IF($I$1&lt;&gt;"y", "", IF(A1259="", "", IFERROR(LOOKUP(2,1/(COUNTIF($F$2:F1257,get_country)=0),get_country), "")))</f>
        <v/>
      </c>
      <c r="G1258" s="93" t="str">
        <f t="shared" si="57"/>
        <v/>
      </c>
      <c r="H1258" s="67" t="str">
        <f t="array" aca="1" ref="H1258" ca="1">IF($I$1&lt;&gt;"y", "", IFERROR(INDEX(countrylistsize,MATCH(SMALL(NOT(countrylistsize="")*IF(ISNUMBER(countrylistsize),COUNTIF(countrylistsize,"&lt;="&amp;countrylistsize),COUNTIF(countrylistsize,"&lt;="&amp;countrylistsize)+SUM(ISNUMBER(countrylistsize))),ROWS(F$3:F1258)+SUM(ISBLANK(countrylistsize))),NOT(countrylistsize="")*IF(ISNUMBER(countrylistsize),COUNTIF(countrylistsize,"&lt;="&amp;countrylistsize),COUNTIF(countrylistsize,"&lt;="&amp;countrylistsize)+SUM(ISNUMBER(countrylistsize))),0)), ""))</f>
        <v/>
      </c>
      <c r="I1258" s="70"/>
      <c r="J1258" s="67" t="str">
        <f t="array" aca="1" ref="J1258" ca="1">IF($I$1&lt;&gt;"y", "", IFERROR(INDEX(admin1listsize,MATCH(SMALL(NOT(admin1listsize="")*IF(ISNUMBER(admin1listsize),COUNTIF(admin1listsize,"&lt;="&amp;admin1listsize),COUNTIF(admin1listsize,"&lt;="&amp;admin1listsize)+SUM(ISNUMBER(admin1listsize))),ROWS(D$3:D1258)+SUM(ISBLANK(admin1listsize))),NOT(admin1listsize="")*IF(ISNUMBER(admin1listsize),COUNTIF(admin1listsize,"&lt;="&amp;admin1listsize),COUNTIF(admin1listsize,"&lt;="&amp;admin1listsize)+SUM(ISNUMBER(admin1listsize))),0)), ""))</f>
        <v/>
      </c>
      <c r="K1258" s="71"/>
    </row>
    <row r="1259" spans="1:11" s="1" customFormat="1" x14ac:dyDescent="0.25">
      <c r="A1259" s="93" t="str">
        <f>IF($I$1&lt;&gt;"y", "", IF(ISBLANK(DATA!D1260),"",IF(ISBLANK(DATA!K1260),"NO DATA",DATA!K1260)))</f>
        <v/>
      </c>
      <c r="B1259" s="93" t="str">
        <f>IF($I$1&lt;&gt;"y", "",IF(ISBLANK(DATA!D1260),"", IF(ISBLANK(DATA!L1260),"NO DATA",DATA!L1260)))</f>
        <v/>
      </c>
      <c r="C1259" s="93" t="str">
        <f t="shared" si="59"/>
        <v/>
      </c>
      <c r="D1259" s="93" t="str">
        <f>IF($I$1&lt;&gt;"y", "", IF(C1260="", "", IFERROR(LOOKUP(2,1/(COUNTIF($D$2:D1258,mergednames)=0),mergednames), "")))</f>
        <v/>
      </c>
      <c r="E1259" s="93" t="str">
        <f t="shared" si="58"/>
        <v/>
      </c>
      <c r="F1259" s="93" t="str">
        <f>IF($I$1&lt;&gt;"y", "", IF(A1260="", "", IFERROR(LOOKUP(2,1/(COUNTIF($F$2:F1258,get_country)=0),get_country), "")))</f>
        <v/>
      </c>
      <c r="G1259" s="93" t="str">
        <f t="shared" si="57"/>
        <v/>
      </c>
      <c r="H1259" s="67" t="str">
        <f t="array" aca="1" ref="H1259" ca="1">IF($I$1&lt;&gt;"y", "", IFERROR(INDEX(countrylistsize,MATCH(SMALL(NOT(countrylistsize="")*IF(ISNUMBER(countrylistsize),COUNTIF(countrylistsize,"&lt;="&amp;countrylistsize),COUNTIF(countrylistsize,"&lt;="&amp;countrylistsize)+SUM(ISNUMBER(countrylistsize))),ROWS(F$3:F1259)+SUM(ISBLANK(countrylistsize))),NOT(countrylistsize="")*IF(ISNUMBER(countrylistsize),COUNTIF(countrylistsize,"&lt;="&amp;countrylistsize),COUNTIF(countrylistsize,"&lt;="&amp;countrylistsize)+SUM(ISNUMBER(countrylistsize))),0)), ""))</f>
        <v/>
      </c>
      <c r="I1259" s="70"/>
      <c r="J1259" s="67" t="str">
        <f t="array" aca="1" ref="J1259" ca="1">IF($I$1&lt;&gt;"y", "", IFERROR(INDEX(admin1listsize,MATCH(SMALL(NOT(admin1listsize="")*IF(ISNUMBER(admin1listsize),COUNTIF(admin1listsize,"&lt;="&amp;admin1listsize),COUNTIF(admin1listsize,"&lt;="&amp;admin1listsize)+SUM(ISNUMBER(admin1listsize))),ROWS(D$3:D1259)+SUM(ISBLANK(admin1listsize))),NOT(admin1listsize="")*IF(ISNUMBER(admin1listsize),COUNTIF(admin1listsize,"&lt;="&amp;admin1listsize),COUNTIF(admin1listsize,"&lt;="&amp;admin1listsize)+SUM(ISNUMBER(admin1listsize))),0)), ""))</f>
        <v/>
      </c>
      <c r="K1259" s="71"/>
    </row>
    <row r="1260" spans="1:11" s="1" customFormat="1" x14ac:dyDescent="0.25">
      <c r="A1260" s="93" t="str">
        <f>IF($I$1&lt;&gt;"y", "", IF(ISBLANK(DATA!D1261),"",IF(ISBLANK(DATA!K1261),"NO DATA",DATA!K1261)))</f>
        <v/>
      </c>
      <c r="B1260" s="93" t="str">
        <f>IF($I$1&lt;&gt;"y", "",IF(ISBLANK(DATA!D1261),"", IF(ISBLANK(DATA!L1261),"NO DATA",DATA!L1261)))</f>
        <v/>
      </c>
      <c r="C1260" s="93" t="str">
        <f t="shared" si="59"/>
        <v/>
      </c>
      <c r="D1260" s="93" t="str">
        <f>IF($I$1&lt;&gt;"y", "", IF(C1261="", "", IFERROR(LOOKUP(2,1/(COUNTIF($D$2:D1259,mergednames)=0),mergednames), "")))</f>
        <v/>
      </c>
      <c r="E1260" s="93" t="str">
        <f t="shared" si="58"/>
        <v/>
      </c>
      <c r="F1260" s="93" t="str">
        <f>IF($I$1&lt;&gt;"y", "", IF(A1261="", "", IFERROR(LOOKUP(2,1/(COUNTIF($F$2:F1259,get_country)=0),get_country), "")))</f>
        <v/>
      </c>
      <c r="G1260" s="93" t="str">
        <f t="shared" si="57"/>
        <v/>
      </c>
      <c r="H1260" s="67" t="str">
        <f t="array" aca="1" ref="H1260" ca="1">IF($I$1&lt;&gt;"y", "", IFERROR(INDEX(countrylistsize,MATCH(SMALL(NOT(countrylistsize="")*IF(ISNUMBER(countrylistsize),COUNTIF(countrylistsize,"&lt;="&amp;countrylistsize),COUNTIF(countrylistsize,"&lt;="&amp;countrylistsize)+SUM(ISNUMBER(countrylistsize))),ROWS(F$3:F1260)+SUM(ISBLANK(countrylistsize))),NOT(countrylistsize="")*IF(ISNUMBER(countrylistsize),COUNTIF(countrylistsize,"&lt;="&amp;countrylistsize),COUNTIF(countrylistsize,"&lt;="&amp;countrylistsize)+SUM(ISNUMBER(countrylistsize))),0)), ""))</f>
        <v/>
      </c>
      <c r="I1260" s="70"/>
      <c r="J1260" s="67" t="str">
        <f t="array" aca="1" ref="J1260" ca="1">IF($I$1&lt;&gt;"y", "", IFERROR(INDEX(admin1listsize,MATCH(SMALL(NOT(admin1listsize="")*IF(ISNUMBER(admin1listsize),COUNTIF(admin1listsize,"&lt;="&amp;admin1listsize),COUNTIF(admin1listsize,"&lt;="&amp;admin1listsize)+SUM(ISNUMBER(admin1listsize))),ROWS(D$3:D1260)+SUM(ISBLANK(admin1listsize))),NOT(admin1listsize="")*IF(ISNUMBER(admin1listsize),COUNTIF(admin1listsize,"&lt;="&amp;admin1listsize),COUNTIF(admin1listsize,"&lt;="&amp;admin1listsize)+SUM(ISNUMBER(admin1listsize))),0)), ""))</f>
        <v/>
      </c>
      <c r="K1260" s="71"/>
    </row>
    <row r="1261" spans="1:11" s="1" customFormat="1" x14ac:dyDescent="0.25">
      <c r="A1261" s="93" t="str">
        <f>IF($I$1&lt;&gt;"y", "", IF(ISBLANK(DATA!D1262),"",IF(ISBLANK(DATA!K1262),"NO DATA",DATA!K1262)))</f>
        <v/>
      </c>
      <c r="B1261" s="93" t="str">
        <f>IF($I$1&lt;&gt;"y", "",IF(ISBLANK(DATA!D1262),"", IF(ISBLANK(DATA!L1262),"NO DATA",DATA!L1262)))</f>
        <v/>
      </c>
      <c r="C1261" s="93" t="str">
        <f t="shared" si="59"/>
        <v/>
      </c>
      <c r="D1261" s="93" t="str">
        <f>IF($I$1&lt;&gt;"y", "", IF(C1262="", "", IFERROR(LOOKUP(2,1/(COUNTIF($D$2:D1260,mergednames)=0),mergednames), "")))</f>
        <v/>
      </c>
      <c r="E1261" s="93" t="str">
        <f t="shared" si="58"/>
        <v/>
      </c>
      <c r="F1261" s="93" t="str">
        <f>IF($I$1&lt;&gt;"y", "", IF(A1262="", "", IFERROR(LOOKUP(2,1/(COUNTIF($F$2:F1260,get_country)=0),get_country), "")))</f>
        <v/>
      </c>
      <c r="G1261" s="93" t="str">
        <f t="shared" si="57"/>
        <v/>
      </c>
      <c r="H1261" s="67" t="str">
        <f t="array" aca="1" ref="H1261" ca="1">IF($I$1&lt;&gt;"y", "", IFERROR(INDEX(countrylistsize,MATCH(SMALL(NOT(countrylistsize="")*IF(ISNUMBER(countrylistsize),COUNTIF(countrylistsize,"&lt;="&amp;countrylistsize),COUNTIF(countrylistsize,"&lt;="&amp;countrylistsize)+SUM(ISNUMBER(countrylistsize))),ROWS(F$3:F1261)+SUM(ISBLANK(countrylistsize))),NOT(countrylistsize="")*IF(ISNUMBER(countrylistsize),COUNTIF(countrylistsize,"&lt;="&amp;countrylistsize),COUNTIF(countrylistsize,"&lt;="&amp;countrylistsize)+SUM(ISNUMBER(countrylistsize))),0)), ""))</f>
        <v/>
      </c>
      <c r="I1261" s="70"/>
      <c r="J1261" s="67" t="str">
        <f t="array" aca="1" ref="J1261" ca="1">IF($I$1&lt;&gt;"y", "", IFERROR(INDEX(admin1listsize,MATCH(SMALL(NOT(admin1listsize="")*IF(ISNUMBER(admin1listsize),COUNTIF(admin1listsize,"&lt;="&amp;admin1listsize),COUNTIF(admin1listsize,"&lt;="&amp;admin1listsize)+SUM(ISNUMBER(admin1listsize))),ROWS(D$3:D1261)+SUM(ISBLANK(admin1listsize))),NOT(admin1listsize="")*IF(ISNUMBER(admin1listsize),COUNTIF(admin1listsize,"&lt;="&amp;admin1listsize),COUNTIF(admin1listsize,"&lt;="&amp;admin1listsize)+SUM(ISNUMBER(admin1listsize))),0)), ""))</f>
        <v/>
      </c>
      <c r="K1261" s="71"/>
    </row>
    <row r="1262" spans="1:11" s="1" customFormat="1" x14ac:dyDescent="0.25">
      <c r="A1262" s="93" t="str">
        <f>IF($I$1&lt;&gt;"y", "", IF(ISBLANK(DATA!D1263),"",IF(ISBLANK(DATA!K1263),"NO DATA",DATA!K1263)))</f>
        <v/>
      </c>
      <c r="B1262" s="93" t="str">
        <f>IF($I$1&lt;&gt;"y", "",IF(ISBLANK(DATA!D1263),"", IF(ISBLANK(DATA!L1263),"NO DATA",DATA!L1263)))</f>
        <v/>
      </c>
      <c r="C1262" s="93" t="str">
        <f t="shared" si="59"/>
        <v/>
      </c>
      <c r="D1262" s="93" t="str">
        <f>IF($I$1&lt;&gt;"y", "", IF(C1263="", "", IFERROR(LOOKUP(2,1/(COUNTIF($D$2:D1261,mergednames)=0),mergednames), "")))</f>
        <v/>
      </c>
      <c r="E1262" s="93" t="str">
        <f t="shared" si="58"/>
        <v/>
      </c>
      <c r="F1262" s="93" t="str">
        <f>IF($I$1&lt;&gt;"y", "", IF(A1263="", "", IFERROR(LOOKUP(2,1/(COUNTIF($F$2:F1261,get_country)=0),get_country), "")))</f>
        <v/>
      </c>
      <c r="G1262" s="93" t="str">
        <f t="shared" si="57"/>
        <v/>
      </c>
      <c r="H1262" s="67" t="str">
        <f t="array" aca="1" ref="H1262" ca="1">IF($I$1&lt;&gt;"y", "", IFERROR(INDEX(countrylistsize,MATCH(SMALL(NOT(countrylistsize="")*IF(ISNUMBER(countrylistsize),COUNTIF(countrylistsize,"&lt;="&amp;countrylistsize),COUNTIF(countrylistsize,"&lt;="&amp;countrylistsize)+SUM(ISNUMBER(countrylistsize))),ROWS(F$3:F1262)+SUM(ISBLANK(countrylistsize))),NOT(countrylistsize="")*IF(ISNUMBER(countrylistsize),COUNTIF(countrylistsize,"&lt;="&amp;countrylistsize),COUNTIF(countrylistsize,"&lt;="&amp;countrylistsize)+SUM(ISNUMBER(countrylistsize))),0)), ""))</f>
        <v/>
      </c>
      <c r="I1262" s="70"/>
      <c r="J1262" s="67" t="str">
        <f t="array" aca="1" ref="J1262" ca="1">IF($I$1&lt;&gt;"y", "", IFERROR(INDEX(admin1listsize,MATCH(SMALL(NOT(admin1listsize="")*IF(ISNUMBER(admin1listsize),COUNTIF(admin1listsize,"&lt;="&amp;admin1listsize),COUNTIF(admin1listsize,"&lt;="&amp;admin1listsize)+SUM(ISNUMBER(admin1listsize))),ROWS(D$3:D1262)+SUM(ISBLANK(admin1listsize))),NOT(admin1listsize="")*IF(ISNUMBER(admin1listsize),COUNTIF(admin1listsize,"&lt;="&amp;admin1listsize),COUNTIF(admin1listsize,"&lt;="&amp;admin1listsize)+SUM(ISNUMBER(admin1listsize))),0)), ""))</f>
        <v/>
      </c>
      <c r="K1262" s="71"/>
    </row>
    <row r="1263" spans="1:11" s="1" customFormat="1" x14ac:dyDescent="0.25">
      <c r="A1263" s="93" t="str">
        <f>IF($I$1&lt;&gt;"y", "", IF(ISBLANK(DATA!D1264),"",IF(ISBLANK(DATA!K1264),"NO DATA",DATA!K1264)))</f>
        <v/>
      </c>
      <c r="B1263" s="93" t="str">
        <f>IF($I$1&lt;&gt;"y", "",IF(ISBLANK(DATA!D1264),"", IF(ISBLANK(DATA!L1264),"NO DATA",DATA!L1264)))</f>
        <v/>
      </c>
      <c r="C1263" s="93" t="str">
        <f t="shared" si="59"/>
        <v/>
      </c>
      <c r="D1263" s="93" t="str">
        <f>IF($I$1&lt;&gt;"y", "", IF(C1264="", "", IFERROR(LOOKUP(2,1/(COUNTIF($D$2:D1262,mergednames)=0),mergednames), "")))</f>
        <v/>
      </c>
      <c r="E1263" s="93" t="str">
        <f t="shared" si="58"/>
        <v/>
      </c>
      <c r="F1263" s="93" t="str">
        <f>IF($I$1&lt;&gt;"y", "", IF(A1264="", "", IFERROR(LOOKUP(2,1/(COUNTIF($F$2:F1262,get_country)=0),get_country), "")))</f>
        <v/>
      </c>
      <c r="G1263" s="93" t="str">
        <f t="shared" si="57"/>
        <v/>
      </c>
      <c r="H1263" s="67" t="str">
        <f t="array" aca="1" ref="H1263" ca="1">IF($I$1&lt;&gt;"y", "", IFERROR(INDEX(countrylistsize,MATCH(SMALL(NOT(countrylistsize="")*IF(ISNUMBER(countrylistsize),COUNTIF(countrylistsize,"&lt;="&amp;countrylistsize),COUNTIF(countrylistsize,"&lt;="&amp;countrylistsize)+SUM(ISNUMBER(countrylistsize))),ROWS(F$3:F1263)+SUM(ISBLANK(countrylistsize))),NOT(countrylistsize="")*IF(ISNUMBER(countrylistsize),COUNTIF(countrylistsize,"&lt;="&amp;countrylistsize),COUNTIF(countrylistsize,"&lt;="&amp;countrylistsize)+SUM(ISNUMBER(countrylistsize))),0)), ""))</f>
        <v/>
      </c>
      <c r="I1263" s="70"/>
      <c r="J1263" s="67" t="str">
        <f t="array" aca="1" ref="J1263" ca="1">IF($I$1&lt;&gt;"y", "", IFERROR(INDEX(admin1listsize,MATCH(SMALL(NOT(admin1listsize="")*IF(ISNUMBER(admin1listsize),COUNTIF(admin1listsize,"&lt;="&amp;admin1listsize),COUNTIF(admin1listsize,"&lt;="&amp;admin1listsize)+SUM(ISNUMBER(admin1listsize))),ROWS(D$3:D1263)+SUM(ISBLANK(admin1listsize))),NOT(admin1listsize="")*IF(ISNUMBER(admin1listsize),COUNTIF(admin1listsize,"&lt;="&amp;admin1listsize),COUNTIF(admin1listsize,"&lt;="&amp;admin1listsize)+SUM(ISNUMBER(admin1listsize))),0)), ""))</f>
        <v/>
      </c>
      <c r="K1263" s="71"/>
    </row>
    <row r="1264" spans="1:11" s="1" customFormat="1" x14ac:dyDescent="0.25">
      <c r="A1264" s="93" t="str">
        <f>IF($I$1&lt;&gt;"y", "", IF(ISBLANK(DATA!D1265),"",IF(ISBLANK(DATA!K1265),"NO DATA",DATA!K1265)))</f>
        <v/>
      </c>
      <c r="B1264" s="93" t="str">
        <f>IF($I$1&lt;&gt;"y", "",IF(ISBLANK(DATA!D1265),"", IF(ISBLANK(DATA!L1265),"NO DATA",DATA!L1265)))</f>
        <v/>
      </c>
      <c r="C1264" s="93" t="str">
        <f t="shared" si="59"/>
        <v/>
      </c>
      <c r="D1264" s="93" t="str">
        <f>IF($I$1&lt;&gt;"y", "", IF(C1265="", "", IFERROR(LOOKUP(2,1/(COUNTIF($D$2:D1263,mergednames)=0),mergednames), "")))</f>
        <v/>
      </c>
      <c r="E1264" s="93" t="str">
        <f t="shared" si="58"/>
        <v/>
      </c>
      <c r="F1264" s="93" t="str">
        <f>IF($I$1&lt;&gt;"y", "", IF(A1265="", "", IFERROR(LOOKUP(2,1/(COUNTIF($F$2:F1263,get_country)=0),get_country), "")))</f>
        <v/>
      </c>
      <c r="G1264" s="93" t="str">
        <f t="shared" si="57"/>
        <v/>
      </c>
      <c r="H1264" s="67" t="str">
        <f t="array" aca="1" ref="H1264" ca="1">IF($I$1&lt;&gt;"y", "", IFERROR(INDEX(countrylistsize,MATCH(SMALL(NOT(countrylistsize="")*IF(ISNUMBER(countrylistsize),COUNTIF(countrylistsize,"&lt;="&amp;countrylistsize),COUNTIF(countrylistsize,"&lt;="&amp;countrylistsize)+SUM(ISNUMBER(countrylistsize))),ROWS(F$3:F1264)+SUM(ISBLANK(countrylistsize))),NOT(countrylistsize="")*IF(ISNUMBER(countrylistsize),COUNTIF(countrylistsize,"&lt;="&amp;countrylistsize),COUNTIF(countrylistsize,"&lt;="&amp;countrylistsize)+SUM(ISNUMBER(countrylistsize))),0)), ""))</f>
        <v/>
      </c>
      <c r="I1264" s="70"/>
      <c r="J1264" s="67" t="str">
        <f t="array" aca="1" ref="J1264" ca="1">IF($I$1&lt;&gt;"y", "", IFERROR(INDEX(admin1listsize,MATCH(SMALL(NOT(admin1listsize="")*IF(ISNUMBER(admin1listsize),COUNTIF(admin1listsize,"&lt;="&amp;admin1listsize),COUNTIF(admin1listsize,"&lt;="&amp;admin1listsize)+SUM(ISNUMBER(admin1listsize))),ROWS(D$3:D1264)+SUM(ISBLANK(admin1listsize))),NOT(admin1listsize="")*IF(ISNUMBER(admin1listsize),COUNTIF(admin1listsize,"&lt;="&amp;admin1listsize),COUNTIF(admin1listsize,"&lt;="&amp;admin1listsize)+SUM(ISNUMBER(admin1listsize))),0)), ""))</f>
        <v/>
      </c>
      <c r="K1264" s="71"/>
    </row>
    <row r="1265" spans="1:11" s="1" customFormat="1" x14ac:dyDescent="0.25">
      <c r="A1265" s="93" t="str">
        <f>IF($I$1&lt;&gt;"y", "", IF(ISBLANK(DATA!D1266),"",IF(ISBLANK(DATA!K1266),"NO DATA",DATA!K1266)))</f>
        <v/>
      </c>
      <c r="B1265" s="93" t="str">
        <f>IF($I$1&lt;&gt;"y", "",IF(ISBLANK(DATA!D1266),"", IF(ISBLANK(DATA!L1266),"NO DATA",DATA!L1266)))</f>
        <v/>
      </c>
      <c r="C1265" s="93" t="str">
        <f t="shared" si="59"/>
        <v/>
      </c>
      <c r="D1265" s="93" t="str">
        <f>IF($I$1&lt;&gt;"y", "", IF(C1266="", "", IFERROR(LOOKUP(2,1/(COUNTIF($D$2:D1264,mergednames)=0),mergednames), "")))</f>
        <v/>
      </c>
      <c r="E1265" s="93" t="str">
        <f t="shared" si="58"/>
        <v/>
      </c>
      <c r="F1265" s="93" t="str">
        <f>IF($I$1&lt;&gt;"y", "", IF(A1266="", "", IFERROR(LOOKUP(2,1/(COUNTIF($F$2:F1264,get_country)=0),get_country), "")))</f>
        <v/>
      </c>
      <c r="G1265" s="93" t="str">
        <f t="shared" si="57"/>
        <v/>
      </c>
      <c r="H1265" s="67" t="str">
        <f t="array" aca="1" ref="H1265" ca="1">IF($I$1&lt;&gt;"y", "", IFERROR(INDEX(countrylistsize,MATCH(SMALL(NOT(countrylistsize="")*IF(ISNUMBER(countrylistsize),COUNTIF(countrylistsize,"&lt;="&amp;countrylistsize),COUNTIF(countrylistsize,"&lt;="&amp;countrylistsize)+SUM(ISNUMBER(countrylistsize))),ROWS(F$3:F1265)+SUM(ISBLANK(countrylistsize))),NOT(countrylistsize="")*IF(ISNUMBER(countrylistsize),COUNTIF(countrylistsize,"&lt;="&amp;countrylistsize),COUNTIF(countrylistsize,"&lt;="&amp;countrylistsize)+SUM(ISNUMBER(countrylistsize))),0)), ""))</f>
        <v/>
      </c>
      <c r="I1265" s="70"/>
      <c r="J1265" s="67" t="str">
        <f t="array" aca="1" ref="J1265" ca="1">IF($I$1&lt;&gt;"y", "", IFERROR(INDEX(admin1listsize,MATCH(SMALL(NOT(admin1listsize="")*IF(ISNUMBER(admin1listsize),COUNTIF(admin1listsize,"&lt;="&amp;admin1listsize),COUNTIF(admin1listsize,"&lt;="&amp;admin1listsize)+SUM(ISNUMBER(admin1listsize))),ROWS(D$3:D1265)+SUM(ISBLANK(admin1listsize))),NOT(admin1listsize="")*IF(ISNUMBER(admin1listsize),COUNTIF(admin1listsize,"&lt;="&amp;admin1listsize),COUNTIF(admin1listsize,"&lt;="&amp;admin1listsize)+SUM(ISNUMBER(admin1listsize))),0)), ""))</f>
        <v/>
      </c>
      <c r="K1265" s="71"/>
    </row>
    <row r="1266" spans="1:11" s="1" customFormat="1" x14ac:dyDescent="0.25">
      <c r="A1266" s="93" t="str">
        <f>IF($I$1&lt;&gt;"y", "", IF(ISBLANK(DATA!D1267),"",IF(ISBLANK(DATA!K1267),"NO DATA",DATA!K1267)))</f>
        <v/>
      </c>
      <c r="B1266" s="93" t="str">
        <f>IF($I$1&lt;&gt;"y", "",IF(ISBLANK(DATA!D1267),"", IF(ISBLANK(DATA!L1267),"NO DATA",DATA!L1267)))</f>
        <v/>
      </c>
      <c r="C1266" s="93" t="str">
        <f t="shared" si="59"/>
        <v/>
      </c>
      <c r="D1266" s="93" t="str">
        <f>IF($I$1&lt;&gt;"y", "", IF(C1267="", "", IFERROR(LOOKUP(2,1/(COUNTIF($D$2:D1265,mergednames)=0),mergednames), "")))</f>
        <v/>
      </c>
      <c r="E1266" s="93" t="str">
        <f t="shared" si="58"/>
        <v/>
      </c>
      <c r="F1266" s="93" t="str">
        <f>IF($I$1&lt;&gt;"y", "", IF(A1267="", "", IFERROR(LOOKUP(2,1/(COUNTIF($F$2:F1265,get_country)=0),get_country), "")))</f>
        <v/>
      </c>
      <c r="G1266" s="93" t="str">
        <f t="shared" si="57"/>
        <v/>
      </c>
      <c r="H1266" s="67" t="str">
        <f t="array" aca="1" ref="H1266" ca="1">IF($I$1&lt;&gt;"y", "", IFERROR(INDEX(countrylistsize,MATCH(SMALL(NOT(countrylistsize="")*IF(ISNUMBER(countrylistsize),COUNTIF(countrylistsize,"&lt;="&amp;countrylistsize),COUNTIF(countrylistsize,"&lt;="&amp;countrylistsize)+SUM(ISNUMBER(countrylistsize))),ROWS(F$3:F1266)+SUM(ISBLANK(countrylistsize))),NOT(countrylistsize="")*IF(ISNUMBER(countrylistsize),COUNTIF(countrylistsize,"&lt;="&amp;countrylistsize),COUNTIF(countrylistsize,"&lt;="&amp;countrylistsize)+SUM(ISNUMBER(countrylistsize))),0)), ""))</f>
        <v/>
      </c>
      <c r="I1266" s="70"/>
      <c r="J1266" s="67" t="str">
        <f t="array" aca="1" ref="J1266" ca="1">IF($I$1&lt;&gt;"y", "", IFERROR(INDEX(admin1listsize,MATCH(SMALL(NOT(admin1listsize="")*IF(ISNUMBER(admin1listsize),COUNTIF(admin1listsize,"&lt;="&amp;admin1listsize),COUNTIF(admin1listsize,"&lt;="&amp;admin1listsize)+SUM(ISNUMBER(admin1listsize))),ROWS(D$3:D1266)+SUM(ISBLANK(admin1listsize))),NOT(admin1listsize="")*IF(ISNUMBER(admin1listsize),COUNTIF(admin1listsize,"&lt;="&amp;admin1listsize),COUNTIF(admin1listsize,"&lt;="&amp;admin1listsize)+SUM(ISNUMBER(admin1listsize))),0)), ""))</f>
        <v/>
      </c>
      <c r="K1266" s="71"/>
    </row>
    <row r="1267" spans="1:11" s="1" customFormat="1" x14ac:dyDescent="0.25">
      <c r="A1267" s="93" t="str">
        <f>IF($I$1&lt;&gt;"y", "", IF(ISBLANK(DATA!D1268),"",IF(ISBLANK(DATA!K1268),"NO DATA",DATA!K1268)))</f>
        <v/>
      </c>
      <c r="B1267" s="93" t="str">
        <f>IF($I$1&lt;&gt;"y", "",IF(ISBLANK(DATA!D1268),"", IF(ISBLANK(DATA!L1268),"NO DATA",DATA!L1268)))</f>
        <v/>
      </c>
      <c r="C1267" s="93" t="str">
        <f t="shared" si="59"/>
        <v/>
      </c>
      <c r="D1267" s="93" t="str">
        <f>IF($I$1&lt;&gt;"y", "", IF(C1268="", "", IFERROR(LOOKUP(2,1/(COUNTIF($D$2:D1266,mergednames)=0),mergednames), "")))</f>
        <v/>
      </c>
      <c r="E1267" s="93" t="str">
        <f t="shared" si="58"/>
        <v/>
      </c>
      <c r="F1267" s="93" t="str">
        <f>IF($I$1&lt;&gt;"y", "", IF(A1268="", "", IFERROR(LOOKUP(2,1/(COUNTIF($F$2:F1266,get_country)=0),get_country), "")))</f>
        <v/>
      </c>
      <c r="G1267" s="93" t="str">
        <f t="shared" si="57"/>
        <v/>
      </c>
      <c r="H1267" s="67" t="str">
        <f t="array" aca="1" ref="H1267" ca="1">IF($I$1&lt;&gt;"y", "", IFERROR(INDEX(countrylistsize,MATCH(SMALL(NOT(countrylistsize="")*IF(ISNUMBER(countrylistsize),COUNTIF(countrylistsize,"&lt;="&amp;countrylistsize),COUNTIF(countrylistsize,"&lt;="&amp;countrylistsize)+SUM(ISNUMBER(countrylistsize))),ROWS(F$3:F1267)+SUM(ISBLANK(countrylistsize))),NOT(countrylistsize="")*IF(ISNUMBER(countrylistsize),COUNTIF(countrylistsize,"&lt;="&amp;countrylistsize),COUNTIF(countrylistsize,"&lt;="&amp;countrylistsize)+SUM(ISNUMBER(countrylistsize))),0)), ""))</f>
        <v/>
      </c>
      <c r="I1267" s="70"/>
      <c r="J1267" s="67" t="str">
        <f t="array" aca="1" ref="J1267" ca="1">IF($I$1&lt;&gt;"y", "", IFERROR(INDEX(admin1listsize,MATCH(SMALL(NOT(admin1listsize="")*IF(ISNUMBER(admin1listsize),COUNTIF(admin1listsize,"&lt;="&amp;admin1listsize),COUNTIF(admin1listsize,"&lt;="&amp;admin1listsize)+SUM(ISNUMBER(admin1listsize))),ROWS(D$3:D1267)+SUM(ISBLANK(admin1listsize))),NOT(admin1listsize="")*IF(ISNUMBER(admin1listsize),COUNTIF(admin1listsize,"&lt;="&amp;admin1listsize),COUNTIF(admin1listsize,"&lt;="&amp;admin1listsize)+SUM(ISNUMBER(admin1listsize))),0)), ""))</f>
        <v/>
      </c>
      <c r="K1267" s="71"/>
    </row>
    <row r="1268" spans="1:11" s="1" customFormat="1" x14ac:dyDescent="0.25">
      <c r="A1268" s="93" t="str">
        <f>IF($I$1&lt;&gt;"y", "", IF(ISBLANK(DATA!D1269),"",IF(ISBLANK(DATA!K1269),"NO DATA",DATA!K1269)))</f>
        <v/>
      </c>
      <c r="B1268" s="93" t="str">
        <f>IF($I$1&lt;&gt;"y", "",IF(ISBLANK(DATA!D1269),"", IF(ISBLANK(DATA!L1269),"NO DATA",DATA!L1269)))</f>
        <v/>
      </c>
      <c r="C1268" s="93" t="str">
        <f t="shared" si="59"/>
        <v/>
      </c>
      <c r="D1268" s="93" t="str">
        <f>IF($I$1&lt;&gt;"y", "", IF(C1269="", "", IFERROR(LOOKUP(2,1/(COUNTIF($D$2:D1267,mergednames)=0),mergednames), "")))</f>
        <v/>
      </c>
      <c r="E1268" s="93" t="str">
        <f t="shared" si="58"/>
        <v/>
      </c>
      <c r="F1268" s="93" t="str">
        <f>IF($I$1&lt;&gt;"y", "", IF(A1269="", "", IFERROR(LOOKUP(2,1/(COUNTIF($F$2:F1267,get_country)=0),get_country), "")))</f>
        <v/>
      </c>
      <c r="G1268" s="93" t="str">
        <f t="shared" si="57"/>
        <v/>
      </c>
      <c r="H1268" s="67" t="str">
        <f t="array" aca="1" ref="H1268" ca="1">IF($I$1&lt;&gt;"y", "", IFERROR(INDEX(countrylistsize,MATCH(SMALL(NOT(countrylistsize="")*IF(ISNUMBER(countrylistsize),COUNTIF(countrylistsize,"&lt;="&amp;countrylistsize),COUNTIF(countrylistsize,"&lt;="&amp;countrylistsize)+SUM(ISNUMBER(countrylistsize))),ROWS(F$3:F1268)+SUM(ISBLANK(countrylistsize))),NOT(countrylistsize="")*IF(ISNUMBER(countrylistsize),COUNTIF(countrylistsize,"&lt;="&amp;countrylistsize),COUNTIF(countrylistsize,"&lt;="&amp;countrylistsize)+SUM(ISNUMBER(countrylistsize))),0)), ""))</f>
        <v/>
      </c>
      <c r="I1268" s="70"/>
      <c r="J1268" s="67" t="str">
        <f t="array" aca="1" ref="J1268" ca="1">IF($I$1&lt;&gt;"y", "", IFERROR(INDEX(admin1listsize,MATCH(SMALL(NOT(admin1listsize="")*IF(ISNUMBER(admin1listsize),COUNTIF(admin1listsize,"&lt;="&amp;admin1listsize),COUNTIF(admin1listsize,"&lt;="&amp;admin1listsize)+SUM(ISNUMBER(admin1listsize))),ROWS(D$3:D1268)+SUM(ISBLANK(admin1listsize))),NOT(admin1listsize="")*IF(ISNUMBER(admin1listsize),COUNTIF(admin1listsize,"&lt;="&amp;admin1listsize),COUNTIF(admin1listsize,"&lt;="&amp;admin1listsize)+SUM(ISNUMBER(admin1listsize))),0)), ""))</f>
        <v/>
      </c>
      <c r="K1268" s="71"/>
    </row>
    <row r="1269" spans="1:11" s="1" customFormat="1" x14ac:dyDescent="0.25">
      <c r="A1269" s="93" t="str">
        <f>IF($I$1&lt;&gt;"y", "", IF(ISBLANK(DATA!D1270),"",IF(ISBLANK(DATA!K1270),"NO DATA",DATA!K1270)))</f>
        <v/>
      </c>
      <c r="B1269" s="93" t="str">
        <f>IF($I$1&lt;&gt;"y", "",IF(ISBLANK(DATA!D1270),"", IF(ISBLANK(DATA!L1270),"NO DATA",DATA!L1270)))</f>
        <v/>
      </c>
      <c r="C1269" s="93" t="str">
        <f t="shared" si="59"/>
        <v/>
      </c>
      <c r="D1269" s="93" t="str">
        <f>IF($I$1&lt;&gt;"y", "", IF(C1270="", "", IFERROR(LOOKUP(2,1/(COUNTIF($D$2:D1268,mergednames)=0),mergednames), "")))</f>
        <v/>
      </c>
      <c r="E1269" s="93" t="str">
        <f t="shared" si="58"/>
        <v/>
      </c>
      <c r="F1269" s="93" t="str">
        <f>IF($I$1&lt;&gt;"y", "", IF(A1270="", "", IFERROR(LOOKUP(2,1/(COUNTIF($F$2:F1268,get_country)=0),get_country), "")))</f>
        <v/>
      </c>
      <c r="G1269" s="93" t="str">
        <f t="shared" si="57"/>
        <v/>
      </c>
      <c r="H1269" s="67" t="str">
        <f t="array" aca="1" ref="H1269" ca="1">IF($I$1&lt;&gt;"y", "", IFERROR(INDEX(countrylistsize,MATCH(SMALL(NOT(countrylistsize="")*IF(ISNUMBER(countrylistsize),COUNTIF(countrylistsize,"&lt;="&amp;countrylistsize),COUNTIF(countrylistsize,"&lt;="&amp;countrylistsize)+SUM(ISNUMBER(countrylistsize))),ROWS(F$3:F1269)+SUM(ISBLANK(countrylistsize))),NOT(countrylistsize="")*IF(ISNUMBER(countrylistsize),COUNTIF(countrylistsize,"&lt;="&amp;countrylistsize),COUNTIF(countrylistsize,"&lt;="&amp;countrylistsize)+SUM(ISNUMBER(countrylistsize))),0)), ""))</f>
        <v/>
      </c>
      <c r="I1269" s="70"/>
      <c r="J1269" s="67" t="str">
        <f t="array" aca="1" ref="J1269" ca="1">IF($I$1&lt;&gt;"y", "", IFERROR(INDEX(admin1listsize,MATCH(SMALL(NOT(admin1listsize="")*IF(ISNUMBER(admin1listsize),COUNTIF(admin1listsize,"&lt;="&amp;admin1listsize),COUNTIF(admin1listsize,"&lt;="&amp;admin1listsize)+SUM(ISNUMBER(admin1listsize))),ROWS(D$3:D1269)+SUM(ISBLANK(admin1listsize))),NOT(admin1listsize="")*IF(ISNUMBER(admin1listsize),COUNTIF(admin1listsize,"&lt;="&amp;admin1listsize),COUNTIF(admin1listsize,"&lt;="&amp;admin1listsize)+SUM(ISNUMBER(admin1listsize))),0)), ""))</f>
        <v/>
      </c>
      <c r="K1269" s="71"/>
    </row>
    <row r="1270" spans="1:11" s="1" customFormat="1" x14ac:dyDescent="0.25">
      <c r="A1270" s="93" t="str">
        <f>IF($I$1&lt;&gt;"y", "", IF(ISBLANK(DATA!D1271),"",IF(ISBLANK(DATA!K1271),"NO DATA",DATA!K1271)))</f>
        <v/>
      </c>
      <c r="B1270" s="93" t="str">
        <f>IF($I$1&lt;&gt;"y", "",IF(ISBLANK(DATA!D1271),"", IF(ISBLANK(DATA!L1271),"NO DATA",DATA!L1271)))</f>
        <v/>
      </c>
      <c r="C1270" s="93" t="str">
        <f t="shared" si="59"/>
        <v/>
      </c>
      <c r="D1270" s="93" t="str">
        <f>IF($I$1&lt;&gt;"y", "", IF(C1271="", "", IFERROR(LOOKUP(2,1/(COUNTIF($D$2:D1269,mergednames)=0),mergednames), "")))</f>
        <v/>
      </c>
      <c r="E1270" s="93" t="str">
        <f t="shared" si="58"/>
        <v/>
      </c>
      <c r="F1270" s="93" t="str">
        <f>IF($I$1&lt;&gt;"y", "", IF(A1271="", "", IFERROR(LOOKUP(2,1/(COUNTIF($F$2:F1269,get_country)=0),get_country), "")))</f>
        <v/>
      </c>
      <c r="G1270" s="93" t="str">
        <f t="shared" si="57"/>
        <v/>
      </c>
      <c r="H1270" s="67" t="str">
        <f t="array" aca="1" ref="H1270" ca="1">IF($I$1&lt;&gt;"y", "", IFERROR(INDEX(countrylistsize,MATCH(SMALL(NOT(countrylistsize="")*IF(ISNUMBER(countrylistsize),COUNTIF(countrylistsize,"&lt;="&amp;countrylistsize),COUNTIF(countrylistsize,"&lt;="&amp;countrylistsize)+SUM(ISNUMBER(countrylistsize))),ROWS(F$3:F1270)+SUM(ISBLANK(countrylistsize))),NOT(countrylistsize="")*IF(ISNUMBER(countrylistsize),COUNTIF(countrylistsize,"&lt;="&amp;countrylistsize),COUNTIF(countrylistsize,"&lt;="&amp;countrylistsize)+SUM(ISNUMBER(countrylistsize))),0)), ""))</f>
        <v/>
      </c>
      <c r="I1270" s="70"/>
      <c r="J1270" s="67" t="str">
        <f t="array" aca="1" ref="J1270" ca="1">IF($I$1&lt;&gt;"y", "", IFERROR(INDEX(admin1listsize,MATCH(SMALL(NOT(admin1listsize="")*IF(ISNUMBER(admin1listsize),COUNTIF(admin1listsize,"&lt;="&amp;admin1listsize),COUNTIF(admin1listsize,"&lt;="&amp;admin1listsize)+SUM(ISNUMBER(admin1listsize))),ROWS(D$3:D1270)+SUM(ISBLANK(admin1listsize))),NOT(admin1listsize="")*IF(ISNUMBER(admin1listsize),COUNTIF(admin1listsize,"&lt;="&amp;admin1listsize),COUNTIF(admin1listsize,"&lt;="&amp;admin1listsize)+SUM(ISNUMBER(admin1listsize))),0)), ""))</f>
        <v/>
      </c>
      <c r="K1270" s="71"/>
    </row>
    <row r="1271" spans="1:11" s="1" customFormat="1" x14ac:dyDescent="0.25">
      <c r="A1271" s="93" t="str">
        <f>IF($I$1&lt;&gt;"y", "", IF(ISBLANK(DATA!D1272),"",IF(ISBLANK(DATA!K1272),"NO DATA",DATA!K1272)))</f>
        <v/>
      </c>
      <c r="B1271" s="93" t="str">
        <f>IF($I$1&lt;&gt;"y", "",IF(ISBLANK(DATA!D1272),"", IF(ISBLANK(DATA!L1272),"NO DATA",DATA!L1272)))</f>
        <v/>
      </c>
      <c r="C1271" s="93" t="str">
        <f t="shared" si="59"/>
        <v/>
      </c>
      <c r="D1271" s="93" t="str">
        <f>IF($I$1&lt;&gt;"y", "", IF(C1272="", "", IFERROR(LOOKUP(2,1/(COUNTIF($D$2:D1270,mergednames)=0),mergednames), "")))</f>
        <v/>
      </c>
      <c r="E1271" s="93" t="str">
        <f t="shared" si="58"/>
        <v/>
      </c>
      <c r="F1271" s="93" t="str">
        <f>IF($I$1&lt;&gt;"y", "", IF(A1272="", "", IFERROR(LOOKUP(2,1/(COUNTIF($F$2:F1270,get_country)=0),get_country), "")))</f>
        <v/>
      </c>
      <c r="G1271" s="93" t="str">
        <f t="shared" si="57"/>
        <v/>
      </c>
      <c r="H1271" s="67" t="str">
        <f t="array" aca="1" ref="H1271" ca="1">IF($I$1&lt;&gt;"y", "", IFERROR(INDEX(countrylistsize,MATCH(SMALL(NOT(countrylistsize="")*IF(ISNUMBER(countrylistsize),COUNTIF(countrylistsize,"&lt;="&amp;countrylistsize),COUNTIF(countrylistsize,"&lt;="&amp;countrylistsize)+SUM(ISNUMBER(countrylistsize))),ROWS(F$3:F1271)+SUM(ISBLANK(countrylistsize))),NOT(countrylistsize="")*IF(ISNUMBER(countrylistsize),COUNTIF(countrylistsize,"&lt;="&amp;countrylistsize),COUNTIF(countrylistsize,"&lt;="&amp;countrylistsize)+SUM(ISNUMBER(countrylistsize))),0)), ""))</f>
        <v/>
      </c>
      <c r="I1271" s="70"/>
      <c r="J1271" s="67" t="str">
        <f t="array" aca="1" ref="J1271" ca="1">IF($I$1&lt;&gt;"y", "", IFERROR(INDEX(admin1listsize,MATCH(SMALL(NOT(admin1listsize="")*IF(ISNUMBER(admin1listsize),COUNTIF(admin1listsize,"&lt;="&amp;admin1listsize),COUNTIF(admin1listsize,"&lt;="&amp;admin1listsize)+SUM(ISNUMBER(admin1listsize))),ROWS(D$3:D1271)+SUM(ISBLANK(admin1listsize))),NOT(admin1listsize="")*IF(ISNUMBER(admin1listsize),COUNTIF(admin1listsize,"&lt;="&amp;admin1listsize),COUNTIF(admin1listsize,"&lt;="&amp;admin1listsize)+SUM(ISNUMBER(admin1listsize))),0)), ""))</f>
        <v/>
      </c>
      <c r="K1271" s="71"/>
    </row>
    <row r="1272" spans="1:11" s="1" customFormat="1" x14ac:dyDescent="0.25">
      <c r="A1272" s="93" t="str">
        <f>IF($I$1&lt;&gt;"y", "", IF(ISBLANK(DATA!D1273),"",IF(ISBLANK(DATA!K1273),"NO DATA",DATA!K1273)))</f>
        <v/>
      </c>
      <c r="B1272" s="93" t="str">
        <f>IF($I$1&lt;&gt;"y", "",IF(ISBLANK(DATA!D1273),"", IF(ISBLANK(DATA!L1273),"NO DATA",DATA!L1273)))</f>
        <v/>
      </c>
      <c r="C1272" s="93" t="str">
        <f t="shared" si="59"/>
        <v/>
      </c>
      <c r="D1272" s="93" t="str">
        <f>IF($I$1&lt;&gt;"y", "", IF(C1273="", "", IFERROR(LOOKUP(2,1/(COUNTIF($D$2:D1271,mergednames)=0),mergednames), "")))</f>
        <v/>
      </c>
      <c r="E1272" s="93" t="str">
        <f t="shared" si="58"/>
        <v/>
      </c>
      <c r="F1272" s="93" t="str">
        <f>IF($I$1&lt;&gt;"y", "", IF(A1273="", "", IFERROR(LOOKUP(2,1/(COUNTIF($F$2:F1271,get_country)=0),get_country), "")))</f>
        <v/>
      </c>
      <c r="G1272" s="93" t="str">
        <f t="shared" si="57"/>
        <v/>
      </c>
      <c r="H1272" s="67" t="str">
        <f t="array" aca="1" ref="H1272" ca="1">IF($I$1&lt;&gt;"y", "", IFERROR(INDEX(countrylistsize,MATCH(SMALL(NOT(countrylistsize="")*IF(ISNUMBER(countrylistsize),COUNTIF(countrylistsize,"&lt;="&amp;countrylistsize),COUNTIF(countrylistsize,"&lt;="&amp;countrylistsize)+SUM(ISNUMBER(countrylistsize))),ROWS(F$3:F1272)+SUM(ISBLANK(countrylistsize))),NOT(countrylistsize="")*IF(ISNUMBER(countrylistsize),COUNTIF(countrylistsize,"&lt;="&amp;countrylistsize),COUNTIF(countrylistsize,"&lt;="&amp;countrylistsize)+SUM(ISNUMBER(countrylistsize))),0)), ""))</f>
        <v/>
      </c>
      <c r="I1272" s="70"/>
      <c r="J1272" s="67" t="str">
        <f t="array" aca="1" ref="J1272" ca="1">IF($I$1&lt;&gt;"y", "", IFERROR(INDEX(admin1listsize,MATCH(SMALL(NOT(admin1listsize="")*IF(ISNUMBER(admin1listsize),COUNTIF(admin1listsize,"&lt;="&amp;admin1listsize),COUNTIF(admin1listsize,"&lt;="&amp;admin1listsize)+SUM(ISNUMBER(admin1listsize))),ROWS(D$3:D1272)+SUM(ISBLANK(admin1listsize))),NOT(admin1listsize="")*IF(ISNUMBER(admin1listsize),COUNTIF(admin1listsize,"&lt;="&amp;admin1listsize),COUNTIF(admin1listsize,"&lt;="&amp;admin1listsize)+SUM(ISNUMBER(admin1listsize))),0)), ""))</f>
        <v/>
      </c>
      <c r="K1272" s="71"/>
    </row>
    <row r="1273" spans="1:11" s="1" customFormat="1" x14ac:dyDescent="0.25">
      <c r="A1273" s="93" t="str">
        <f>IF($I$1&lt;&gt;"y", "", IF(ISBLANK(DATA!D1274),"",IF(ISBLANK(DATA!K1274),"NO DATA",DATA!K1274)))</f>
        <v/>
      </c>
      <c r="B1273" s="93" t="str">
        <f>IF($I$1&lt;&gt;"y", "",IF(ISBLANK(DATA!D1274),"", IF(ISBLANK(DATA!L1274),"NO DATA",DATA!L1274)))</f>
        <v/>
      </c>
      <c r="C1273" s="93" t="str">
        <f t="shared" si="59"/>
        <v/>
      </c>
      <c r="D1273" s="93" t="str">
        <f>IF($I$1&lt;&gt;"y", "", IF(C1274="", "", IFERROR(LOOKUP(2,1/(COUNTIF($D$2:D1272,mergednames)=0),mergednames), "")))</f>
        <v/>
      </c>
      <c r="E1273" s="93" t="str">
        <f t="shared" si="58"/>
        <v/>
      </c>
      <c r="F1273" s="93" t="str">
        <f>IF($I$1&lt;&gt;"y", "", IF(A1274="", "", IFERROR(LOOKUP(2,1/(COUNTIF($F$2:F1272,get_country)=0),get_country), "")))</f>
        <v/>
      </c>
      <c r="G1273" s="93" t="str">
        <f t="shared" si="57"/>
        <v/>
      </c>
      <c r="H1273" s="67" t="str">
        <f t="array" aca="1" ref="H1273" ca="1">IF($I$1&lt;&gt;"y", "", IFERROR(INDEX(countrylistsize,MATCH(SMALL(NOT(countrylistsize="")*IF(ISNUMBER(countrylistsize),COUNTIF(countrylistsize,"&lt;="&amp;countrylistsize),COUNTIF(countrylistsize,"&lt;="&amp;countrylistsize)+SUM(ISNUMBER(countrylistsize))),ROWS(F$3:F1273)+SUM(ISBLANK(countrylistsize))),NOT(countrylistsize="")*IF(ISNUMBER(countrylistsize),COUNTIF(countrylistsize,"&lt;="&amp;countrylistsize),COUNTIF(countrylistsize,"&lt;="&amp;countrylistsize)+SUM(ISNUMBER(countrylistsize))),0)), ""))</f>
        <v/>
      </c>
      <c r="I1273" s="70"/>
      <c r="J1273" s="67" t="str">
        <f t="array" aca="1" ref="J1273" ca="1">IF($I$1&lt;&gt;"y", "", IFERROR(INDEX(admin1listsize,MATCH(SMALL(NOT(admin1listsize="")*IF(ISNUMBER(admin1listsize),COUNTIF(admin1listsize,"&lt;="&amp;admin1listsize),COUNTIF(admin1listsize,"&lt;="&amp;admin1listsize)+SUM(ISNUMBER(admin1listsize))),ROWS(D$3:D1273)+SUM(ISBLANK(admin1listsize))),NOT(admin1listsize="")*IF(ISNUMBER(admin1listsize),COUNTIF(admin1listsize,"&lt;="&amp;admin1listsize),COUNTIF(admin1listsize,"&lt;="&amp;admin1listsize)+SUM(ISNUMBER(admin1listsize))),0)), ""))</f>
        <v/>
      </c>
      <c r="K1273" s="71"/>
    </row>
    <row r="1274" spans="1:11" s="1" customFormat="1" x14ac:dyDescent="0.25">
      <c r="A1274" s="93" t="str">
        <f>IF($I$1&lt;&gt;"y", "", IF(ISBLANK(DATA!D1275),"",IF(ISBLANK(DATA!K1275),"NO DATA",DATA!K1275)))</f>
        <v/>
      </c>
      <c r="B1274" s="93" t="str">
        <f>IF($I$1&lt;&gt;"y", "",IF(ISBLANK(DATA!D1275),"", IF(ISBLANK(DATA!L1275),"NO DATA",DATA!L1275)))</f>
        <v/>
      </c>
      <c r="C1274" s="93" t="str">
        <f t="shared" si="59"/>
        <v/>
      </c>
      <c r="D1274" s="93" t="str">
        <f>IF($I$1&lt;&gt;"y", "", IF(C1275="", "", IFERROR(LOOKUP(2,1/(COUNTIF($D$2:D1273,mergednames)=0),mergednames), "")))</f>
        <v/>
      </c>
      <c r="E1274" s="93" t="str">
        <f t="shared" si="58"/>
        <v/>
      </c>
      <c r="F1274" s="93" t="str">
        <f>IF($I$1&lt;&gt;"y", "", IF(A1275="", "", IFERROR(LOOKUP(2,1/(COUNTIF($F$2:F1273,get_country)=0),get_country), "")))</f>
        <v/>
      </c>
      <c r="G1274" s="93" t="str">
        <f t="shared" si="57"/>
        <v/>
      </c>
      <c r="H1274" s="67" t="str">
        <f t="array" aca="1" ref="H1274" ca="1">IF($I$1&lt;&gt;"y", "", IFERROR(INDEX(countrylistsize,MATCH(SMALL(NOT(countrylistsize="")*IF(ISNUMBER(countrylistsize),COUNTIF(countrylistsize,"&lt;="&amp;countrylistsize),COUNTIF(countrylistsize,"&lt;="&amp;countrylistsize)+SUM(ISNUMBER(countrylistsize))),ROWS(F$3:F1274)+SUM(ISBLANK(countrylistsize))),NOT(countrylistsize="")*IF(ISNUMBER(countrylistsize),COUNTIF(countrylistsize,"&lt;="&amp;countrylistsize),COUNTIF(countrylistsize,"&lt;="&amp;countrylistsize)+SUM(ISNUMBER(countrylistsize))),0)), ""))</f>
        <v/>
      </c>
      <c r="I1274" s="70"/>
      <c r="J1274" s="67" t="str">
        <f t="array" aca="1" ref="J1274" ca="1">IF($I$1&lt;&gt;"y", "", IFERROR(INDEX(admin1listsize,MATCH(SMALL(NOT(admin1listsize="")*IF(ISNUMBER(admin1listsize),COUNTIF(admin1listsize,"&lt;="&amp;admin1listsize),COUNTIF(admin1listsize,"&lt;="&amp;admin1listsize)+SUM(ISNUMBER(admin1listsize))),ROWS(D$3:D1274)+SUM(ISBLANK(admin1listsize))),NOT(admin1listsize="")*IF(ISNUMBER(admin1listsize),COUNTIF(admin1listsize,"&lt;="&amp;admin1listsize),COUNTIF(admin1listsize,"&lt;="&amp;admin1listsize)+SUM(ISNUMBER(admin1listsize))),0)), ""))</f>
        <v/>
      </c>
      <c r="K1274" s="71"/>
    </row>
    <row r="1275" spans="1:11" s="1" customFormat="1" x14ac:dyDescent="0.25">
      <c r="A1275" s="93" t="str">
        <f>IF($I$1&lt;&gt;"y", "", IF(ISBLANK(DATA!D1276),"",IF(ISBLANK(DATA!K1276),"NO DATA",DATA!K1276)))</f>
        <v/>
      </c>
      <c r="B1275" s="93" t="str">
        <f>IF($I$1&lt;&gt;"y", "",IF(ISBLANK(DATA!D1276),"", IF(ISBLANK(DATA!L1276),"NO DATA",DATA!L1276)))</f>
        <v/>
      </c>
      <c r="C1275" s="93" t="str">
        <f t="shared" si="59"/>
        <v/>
      </c>
      <c r="D1275" s="93" t="str">
        <f>IF($I$1&lt;&gt;"y", "", IF(C1276="", "", IFERROR(LOOKUP(2,1/(COUNTIF($D$2:D1274,mergednames)=0),mergednames), "")))</f>
        <v/>
      </c>
      <c r="E1275" s="93" t="str">
        <f t="shared" si="58"/>
        <v/>
      </c>
      <c r="F1275" s="93" t="str">
        <f>IF($I$1&lt;&gt;"y", "", IF(A1276="", "", IFERROR(LOOKUP(2,1/(COUNTIF($F$2:F1274,get_country)=0),get_country), "")))</f>
        <v/>
      </c>
      <c r="G1275" s="93" t="str">
        <f t="shared" si="57"/>
        <v/>
      </c>
      <c r="H1275" s="67" t="str">
        <f t="array" aca="1" ref="H1275" ca="1">IF($I$1&lt;&gt;"y", "", IFERROR(INDEX(countrylistsize,MATCH(SMALL(NOT(countrylistsize="")*IF(ISNUMBER(countrylistsize),COUNTIF(countrylistsize,"&lt;="&amp;countrylistsize),COUNTIF(countrylistsize,"&lt;="&amp;countrylistsize)+SUM(ISNUMBER(countrylistsize))),ROWS(F$3:F1275)+SUM(ISBLANK(countrylistsize))),NOT(countrylistsize="")*IF(ISNUMBER(countrylistsize),COUNTIF(countrylistsize,"&lt;="&amp;countrylistsize),COUNTIF(countrylistsize,"&lt;="&amp;countrylistsize)+SUM(ISNUMBER(countrylistsize))),0)), ""))</f>
        <v/>
      </c>
      <c r="I1275" s="70"/>
      <c r="J1275" s="67" t="str">
        <f t="array" aca="1" ref="J1275" ca="1">IF($I$1&lt;&gt;"y", "", IFERROR(INDEX(admin1listsize,MATCH(SMALL(NOT(admin1listsize="")*IF(ISNUMBER(admin1listsize),COUNTIF(admin1listsize,"&lt;="&amp;admin1listsize),COUNTIF(admin1listsize,"&lt;="&amp;admin1listsize)+SUM(ISNUMBER(admin1listsize))),ROWS(D$3:D1275)+SUM(ISBLANK(admin1listsize))),NOT(admin1listsize="")*IF(ISNUMBER(admin1listsize),COUNTIF(admin1listsize,"&lt;="&amp;admin1listsize),COUNTIF(admin1listsize,"&lt;="&amp;admin1listsize)+SUM(ISNUMBER(admin1listsize))),0)), ""))</f>
        <v/>
      </c>
      <c r="K1275" s="71"/>
    </row>
    <row r="1276" spans="1:11" s="1" customFormat="1" x14ac:dyDescent="0.25">
      <c r="A1276" s="93" t="str">
        <f>IF($I$1&lt;&gt;"y", "", IF(ISBLANK(DATA!D1277),"",IF(ISBLANK(DATA!K1277),"NO DATA",DATA!K1277)))</f>
        <v/>
      </c>
      <c r="B1276" s="93" t="str">
        <f>IF($I$1&lt;&gt;"y", "",IF(ISBLANK(DATA!D1277),"", IF(ISBLANK(DATA!L1277),"NO DATA",DATA!L1277)))</f>
        <v/>
      </c>
      <c r="C1276" s="93" t="str">
        <f t="shared" si="59"/>
        <v/>
      </c>
      <c r="D1276" s="93" t="str">
        <f>IF($I$1&lt;&gt;"y", "", IF(C1277="", "", IFERROR(LOOKUP(2,1/(COUNTIF($D$2:D1275,mergednames)=0),mergednames), "")))</f>
        <v/>
      </c>
      <c r="E1276" s="93" t="str">
        <f t="shared" si="58"/>
        <v/>
      </c>
      <c r="F1276" s="93" t="str">
        <f>IF($I$1&lt;&gt;"y", "", IF(A1277="", "", IFERROR(LOOKUP(2,1/(COUNTIF($F$2:F1275,get_country)=0),get_country), "")))</f>
        <v/>
      </c>
      <c r="G1276" s="93" t="str">
        <f t="shared" si="57"/>
        <v/>
      </c>
      <c r="H1276" s="67" t="str">
        <f t="array" aca="1" ref="H1276" ca="1">IF($I$1&lt;&gt;"y", "", IFERROR(INDEX(countrylistsize,MATCH(SMALL(NOT(countrylistsize="")*IF(ISNUMBER(countrylistsize),COUNTIF(countrylistsize,"&lt;="&amp;countrylistsize),COUNTIF(countrylistsize,"&lt;="&amp;countrylistsize)+SUM(ISNUMBER(countrylistsize))),ROWS(F$3:F1276)+SUM(ISBLANK(countrylistsize))),NOT(countrylistsize="")*IF(ISNUMBER(countrylistsize),COUNTIF(countrylistsize,"&lt;="&amp;countrylistsize),COUNTIF(countrylistsize,"&lt;="&amp;countrylistsize)+SUM(ISNUMBER(countrylistsize))),0)), ""))</f>
        <v/>
      </c>
      <c r="I1276" s="70"/>
      <c r="J1276" s="67" t="str">
        <f t="array" aca="1" ref="J1276" ca="1">IF($I$1&lt;&gt;"y", "", IFERROR(INDEX(admin1listsize,MATCH(SMALL(NOT(admin1listsize="")*IF(ISNUMBER(admin1listsize),COUNTIF(admin1listsize,"&lt;="&amp;admin1listsize),COUNTIF(admin1listsize,"&lt;="&amp;admin1listsize)+SUM(ISNUMBER(admin1listsize))),ROWS(D$3:D1276)+SUM(ISBLANK(admin1listsize))),NOT(admin1listsize="")*IF(ISNUMBER(admin1listsize),COUNTIF(admin1listsize,"&lt;="&amp;admin1listsize),COUNTIF(admin1listsize,"&lt;="&amp;admin1listsize)+SUM(ISNUMBER(admin1listsize))),0)), ""))</f>
        <v/>
      </c>
      <c r="K1276" s="71"/>
    </row>
    <row r="1277" spans="1:11" s="1" customFormat="1" x14ac:dyDescent="0.25">
      <c r="A1277" s="93" t="str">
        <f>IF($I$1&lt;&gt;"y", "", IF(ISBLANK(DATA!D1278),"",IF(ISBLANK(DATA!K1278),"NO DATA",DATA!K1278)))</f>
        <v/>
      </c>
      <c r="B1277" s="93" t="str">
        <f>IF($I$1&lt;&gt;"y", "",IF(ISBLANK(DATA!D1278),"", IF(ISBLANK(DATA!L1278),"NO DATA",DATA!L1278)))</f>
        <v/>
      </c>
      <c r="C1277" s="93" t="str">
        <f t="shared" si="59"/>
        <v/>
      </c>
      <c r="D1277" s="93" t="str">
        <f>IF($I$1&lt;&gt;"y", "", IF(C1278="", "", IFERROR(LOOKUP(2,1/(COUNTIF($D$2:D1276,mergednames)=0),mergednames), "")))</f>
        <v/>
      </c>
      <c r="E1277" s="93" t="str">
        <f t="shared" si="58"/>
        <v/>
      </c>
      <c r="F1277" s="93" t="str">
        <f>IF($I$1&lt;&gt;"y", "", IF(A1278="", "", IFERROR(LOOKUP(2,1/(COUNTIF($F$2:F1276,get_country)=0),get_country), "")))</f>
        <v/>
      </c>
      <c r="G1277" s="93" t="str">
        <f t="shared" si="57"/>
        <v/>
      </c>
      <c r="H1277" s="67" t="str">
        <f t="array" aca="1" ref="H1277" ca="1">IF($I$1&lt;&gt;"y", "", IFERROR(INDEX(countrylistsize,MATCH(SMALL(NOT(countrylistsize="")*IF(ISNUMBER(countrylistsize),COUNTIF(countrylistsize,"&lt;="&amp;countrylistsize),COUNTIF(countrylistsize,"&lt;="&amp;countrylistsize)+SUM(ISNUMBER(countrylistsize))),ROWS(F$3:F1277)+SUM(ISBLANK(countrylistsize))),NOT(countrylistsize="")*IF(ISNUMBER(countrylistsize),COUNTIF(countrylistsize,"&lt;="&amp;countrylistsize),COUNTIF(countrylistsize,"&lt;="&amp;countrylistsize)+SUM(ISNUMBER(countrylistsize))),0)), ""))</f>
        <v/>
      </c>
      <c r="I1277" s="70"/>
      <c r="J1277" s="67" t="str">
        <f t="array" aca="1" ref="J1277" ca="1">IF($I$1&lt;&gt;"y", "", IFERROR(INDEX(admin1listsize,MATCH(SMALL(NOT(admin1listsize="")*IF(ISNUMBER(admin1listsize),COUNTIF(admin1listsize,"&lt;="&amp;admin1listsize),COUNTIF(admin1listsize,"&lt;="&amp;admin1listsize)+SUM(ISNUMBER(admin1listsize))),ROWS(D$3:D1277)+SUM(ISBLANK(admin1listsize))),NOT(admin1listsize="")*IF(ISNUMBER(admin1listsize),COUNTIF(admin1listsize,"&lt;="&amp;admin1listsize),COUNTIF(admin1listsize,"&lt;="&amp;admin1listsize)+SUM(ISNUMBER(admin1listsize))),0)), ""))</f>
        <v/>
      </c>
      <c r="K1277" s="71"/>
    </row>
    <row r="1278" spans="1:11" s="1" customFormat="1" x14ac:dyDescent="0.25">
      <c r="A1278" s="93" t="str">
        <f>IF($I$1&lt;&gt;"y", "", IF(ISBLANK(DATA!D1279),"",IF(ISBLANK(DATA!K1279),"NO DATA",DATA!K1279)))</f>
        <v/>
      </c>
      <c r="B1278" s="93" t="str">
        <f>IF($I$1&lt;&gt;"y", "",IF(ISBLANK(DATA!D1279),"", IF(ISBLANK(DATA!L1279),"NO DATA",DATA!L1279)))</f>
        <v/>
      </c>
      <c r="C1278" s="93" t="str">
        <f t="shared" si="59"/>
        <v/>
      </c>
      <c r="D1278" s="93" t="str">
        <f>IF($I$1&lt;&gt;"y", "", IF(C1279="", "", IFERROR(LOOKUP(2,1/(COUNTIF($D$2:D1277,mergednames)=0),mergednames), "")))</f>
        <v/>
      </c>
      <c r="E1278" s="93" t="str">
        <f t="shared" si="58"/>
        <v/>
      </c>
      <c r="F1278" s="93" t="str">
        <f>IF($I$1&lt;&gt;"y", "", IF(A1279="", "", IFERROR(LOOKUP(2,1/(COUNTIF($F$2:F1277,get_country)=0),get_country), "")))</f>
        <v/>
      </c>
      <c r="G1278" s="93" t="str">
        <f t="shared" si="57"/>
        <v/>
      </c>
      <c r="H1278" s="67" t="str">
        <f t="array" aca="1" ref="H1278" ca="1">IF($I$1&lt;&gt;"y", "", IFERROR(INDEX(countrylistsize,MATCH(SMALL(NOT(countrylistsize="")*IF(ISNUMBER(countrylistsize),COUNTIF(countrylistsize,"&lt;="&amp;countrylistsize),COUNTIF(countrylistsize,"&lt;="&amp;countrylistsize)+SUM(ISNUMBER(countrylistsize))),ROWS(F$3:F1278)+SUM(ISBLANK(countrylistsize))),NOT(countrylistsize="")*IF(ISNUMBER(countrylistsize),COUNTIF(countrylistsize,"&lt;="&amp;countrylistsize),COUNTIF(countrylistsize,"&lt;="&amp;countrylistsize)+SUM(ISNUMBER(countrylistsize))),0)), ""))</f>
        <v/>
      </c>
      <c r="I1278" s="70"/>
      <c r="J1278" s="67" t="str">
        <f t="array" aca="1" ref="J1278" ca="1">IF($I$1&lt;&gt;"y", "", IFERROR(INDEX(admin1listsize,MATCH(SMALL(NOT(admin1listsize="")*IF(ISNUMBER(admin1listsize),COUNTIF(admin1listsize,"&lt;="&amp;admin1listsize),COUNTIF(admin1listsize,"&lt;="&amp;admin1listsize)+SUM(ISNUMBER(admin1listsize))),ROWS(D$3:D1278)+SUM(ISBLANK(admin1listsize))),NOT(admin1listsize="")*IF(ISNUMBER(admin1listsize),COUNTIF(admin1listsize,"&lt;="&amp;admin1listsize),COUNTIF(admin1listsize,"&lt;="&amp;admin1listsize)+SUM(ISNUMBER(admin1listsize))),0)), ""))</f>
        <v/>
      </c>
      <c r="K1278" s="71"/>
    </row>
    <row r="1279" spans="1:11" s="1" customFormat="1" x14ac:dyDescent="0.25">
      <c r="A1279" s="93" t="str">
        <f>IF($I$1&lt;&gt;"y", "", IF(ISBLANK(DATA!D1280),"",IF(ISBLANK(DATA!K1280),"NO DATA",DATA!K1280)))</f>
        <v/>
      </c>
      <c r="B1279" s="93" t="str">
        <f>IF($I$1&lt;&gt;"y", "",IF(ISBLANK(DATA!D1280),"", IF(ISBLANK(DATA!L1280),"NO DATA",DATA!L1280)))</f>
        <v/>
      </c>
      <c r="C1279" s="93" t="str">
        <f t="shared" si="59"/>
        <v/>
      </c>
      <c r="D1279" s="93" t="str">
        <f>IF($I$1&lt;&gt;"y", "", IF(C1280="", "", IFERROR(LOOKUP(2,1/(COUNTIF($D$2:D1278,mergednames)=0),mergednames), "")))</f>
        <v/>
      </c>
      <c r="E1279" s="93" t="str">
        <f t="shared" si="58"/>
        <v/>
      </c>
      <c r="F1279" s="93" t="str">
        <f>IF($I$1&lt;&gt;"y", "", IF(A1280="", "", IFERROR(LOOKUP(2,1/(COUNTIF($F$2:F1278,get_country)=0),get_country), "")))</f>
        <v/>
      </c>
      <c r="G1279" s="93" t="str">
        <f t="shared" si="57"/>
        <v/>
      </c>
      <c r="H1279" s="67" t="str">
        <f t="array" aca="1" ref="H1279" ca="1">IF($I$1&lt;&gt;"y", "", IFERROR(INDEX(countrylistsize,MATCH(SMALL(NOT(countrylistsize="")*IF(ISNUMBER(countrylistsize),COUNTIF(countrylistsize,"&lt;="&amp;countrylistsize),COUNTIF(countrylistsize,"&lt;="&amp;countrylistsize)+SUM(ISNUMBER(countrylistsize))),ROWS(F$3:F1279)+SUM(ISBLANK(countrylistsize))),NOT(countrylistsize="")*IF(ISNUMBER(countrylistsize),COUNTIF(countrylistsize,"&lt;="&amp;countrylistsize),COUNTIF(countrylistsize,"&lt;="&amp;countrylistsize)+SUM(ISNUMBER(countrylistsize))),0)), ""))</f>
        <v/>
      </c>
      <c r="I1279" s="70"/>
      <c r="J1279" s="67" t="str">
        <f t="array" aca="1" ref="J1279" ca="1">IF($I$1&lt;&gt;"y", "", IFERROR(INDEX(admin1listsize,MATCH(SMALL(NOT(admin1listsize="")*IF(ISNUMBER(admin1listsize),COUNTIF(admin1listsize,"&lt;="&amp;admin1listsize),COUNTIF(admin1listsize,"&lt;="&amp;admin1listsize)+SUM(ISNUMBER(admin1listsize))),ROWS(D$3:D1279)+SUM(ISBLANK(admin1listsize))),NOT(admin1listsize="")*IF(ISNUMBER(admin1listsize),COUNTIF(admin1listsize,"&lt;="&amp;admin1listsize),COUNTIF(admin1listsize,"&lt;="&amp;admin1listsize)+SUM(ISNUMBER(admin1listsize))),0)), ""))</f>
        <v/>
      </c>
      <c r="K1279" s="71"/>
    </row>
    <row r="1280" spans="1:11" s="1" customFormat="1" x14ac:dyDescent="0.25">
      <c r="A1280" s="93" t="str">
        <f>IF($I$1&lt;&gt;"y", "", IF(ISBLANK(DATA!D1281),"",IF(ISBLANK(DATA!K1281),"NO DATA",DATA!K1281)))</f>
        <v/>
      </c>
      <c r="B1280" s="93" t="str">
        <f>IF($I$1&lt;&gt;"y", "",IF(ISBLANK(DATA!D1281),"", IF(ISBLANK(DATA!L1281),"NO DATA",DATA!L1281)))</f>
        <v/>
      </c>
      <c r="C1280" s="93" t="str">
        <f t="shared" si="59"/>
        <v/>
      </c>
      <c r="D1280" s="93" t="str">
        <f>IF($I$1&lt;&gt;"y", "", IF(C1281="", "", IFERROR(LOOKUP(2,1/(COUNTIF($D$2:D1279,mergednames)=0),mergednames), "")))</f>
        <v/>
      </c>
      <c r="E1280" s="93" t="str">
        <f t="shared" si="58"/>
        <v/>
      </c>
      <c r="F1280" s="93" t="str">
        <f>IF($I$1&lt;&gt;"y", "", IF(A1281="", "", IFERROR(LOOKUP(2,1/(COUNTIF($F$2:F1279,get_country)=0),get_country), "")))</f>
        <v/>
      </c>
      <c r="G1280" s="93" t="str">
        <f t="shared" si="57"/>
        <v/>
      </c>
      <c r="H1280" s="67" t="str">
        <f t="array" aca="1" ref="H1280" ca="1">IF($I$1&lt;&gt;"y", "", IFERROR(INDEX(countrylistsize,MATCH(SMALL(NOT(countrylistsize="")*IF(ISNUMBER(countrylistsize),COUNTIF(countrylistsize,"&lt;="&amp;countrylistsize),COUNTIF(countrylistsize,"&lt;="&amp;countrylistsize)+SUM(ISNUMBER(countrylistsize))),ROWS(F$3:F1280)+SUM(ISBLANK(countrylistsize))),NOT(countrylistsize="")*IF(ISNUMBER(countrylistsize),COUNTIF(countrylistsize,"&lt;="&amp;countrylistsize),COUNTIF(countrylistsize,"&lt;="&amp;countrylistsize)+SUM(ISNUMBER(countrylistsize))),0)), ""))</f>
        <v/>
      </c>
      <c r="I1280" s="70"/>
      <c r="J1280" s="67" t="str">
        <f t="array" aca="1" ref="J1280" ca="1">IF($I$1&lt;&gt;"y", "", IFERROR(INDEX(admin1listsize,MATCH(SMALL(NOT(admin1listsize="")*IF(ISNUMBER(admin1listsize),COUNTIF(admin1listsize,"&lt;="&amp;admin1listsize),COUNTIF(admin1listsize,"&lt;="&amp;admin1listsize)+SUM(ISNUMBER(admin1listsize))),ROWS(D$3:D1280)+SUM(ISBLANK(admin1listsize))),NOT(admin1listsize="")*IF(ISNUMBER(admin1listsize),COUNTIF(admin1listsize,"&lt;="&amp;admin1listsize),COUNTIF(admin1listsize,"&lt;="&amp;admin1listsize)+SUM(ISNUMBER(admin1listsize))),0)), ""))</f>
        <v/>
      </c>
      <c r="K1280" s="71"/>
    </row>
    <row r="1281" spans="1:11" s="1" customFormat="1" x14ac:dyDescent="0.25">
      <c r="A1281" s="93" t="str">
        <f>IF($I$1&lt;&gt;"y", "", IF(ISBLANK(DATA!D1282),"",IF(ISBLANK(DATA!K1282),"NO DATA",DATA!K1282)))</f>
        <v/>
      </c>
      <c r="B1281" s="93" t="str">
        <f>IF($I$1&lt;&gt;"y", "",IF(ISBLANK(DATA!D1282),"", IF(ISBLANK(DATA!L1282),"NO DATA",DATA!L1282)))</f>
        <v/>
      </c>
      <c r="C1281" s="93" t="str">
        <f t="shared" si="59"/>
        <v/>
      </c>
      <c r="D1281" s="93" t="str">
        <f>IF($I$1&lt;&gt;"y", "", IF(C1282="", "", IFERROR(LOOKUP(2,1/(COUNTIF($D$2:D1280,mergednames)=0),mergednames), "")))</f>
        <v/>
      </c>
      <c r="E1281" s="93" t="str">
        <f t="shared" si="58"/>
        <v/>
      </c>
      <c r="F1281" s="93" t="str">
        <f>IF($I$1&lt;&gt;"y", "", IF(A1282="", "", IFERROR(LOOKUP(2,1/(COUNTIF($F$2:F1280,get_country)=0),get_country), "")))</f>
        <v/>
      </c>
      <c r="G1281" s="93" t="str">
        <f t="shared" si="57"/>
        <v/>
      </c>
      <c r="H1281" s="67" t="str">
        <f t="array" aca="1" ref="H1281" ca="1">IF($I$1&lt;&gt;"y", "", IFERROR(INDEX(countrylistsize,MATCH(SMALL(NOT(countrylistsize="")*IF(ISNUMBER(countrylistsize),COUNTIF(countrylistsize,"&lt;="&amp;countrylistsize),COUNTIF(countrylistsize,"&lt;="&amp;countrylistsize)+SUM(ISNUMBER(countrylistsize))),ROWS(F$3:F1281)+SUM(ISBLANK(countrylistsize))),NOT(countrylistsize="")*IF(ISNUMBER(countrylistsize),COUNTIF(countrylistsize,"&lt;="&amp;countrylistsize),COUNTIF(countrylistsize,"&lt;="&amp;countrylistsize)+SUM(ISNUMBER(countrylistsize))),0)), ""))</f>
        <v/>
      </c>
      <c r="I1281" s="70"/>
      <c r="J1281" s="67" t="str">
        <f t="array" aca="1" ref="J1281" ca="1">IF($I$1&lt;&gt;"y", "", IFERROR(INDEX(admin1listsize,MATCH(SMALL(NOT(admin1listsize="")*IF(ISNUMBER(admin1listsize),COUNTIF(admin1listsize,"&lt;="&amp;admin1listsize),COUNTIF(admin1listsize,"&lt;="&amp;admin1listsize)+SUM(ISNUMBER(admin1listsize))),ROWS(D$3:D1281)+SUM(ISBLANK(admin1listsize))),NOT(admin1listsize="")*IF(ISNUMBER(admin1listsize),COUNTIF(admin1listsize,"&lt;="&amp;admin1listsize),COUNTIF(admin1listsize,"&lt;="&amp;admin1listsize)+SUM(ISNUMBER(admin1listsize))),0)), ""))</f>
        <v/>
      </c>
      <c r="K1281" s="71"/>
    </row>
    <row r="1282" spans="1:11" s="1" customFormat="1" x14ac:dyDescent="0.25">
      <c r="A1282" s="93" t="str">
        <f>IF($I$1&lt;&gt;"y", "", IF(ISBLANK(DATA!D1283),"",IF(ISBLANK(DATA!K1283),"NO DATA",DATA!K1283)))</f>
        <v/>
      </c>
      <c r="B1282" s="93" t="str">
        <f>IF($I$1&lt;&gt;"y", "",IF(ISBLANK(DATA!D1283),"", IF(ISBLANK(DATA!L1283),"NO DATA",DATA!L1283)))</f>
        <v/>
      </c>
      <c r="C1282" s="93" t="str">
        <f t="shared" si="59"/>
        <v/>
      </c>
      <c r="D1282" s="93" t="str">
        <f>IF($I$1&lt;&gt;"y", "", IF(C1283="", "", IFERROR(LOOKUP(2,1/(COUNTIF($D$2:D1281,mergednames)=0),mergednames), "")))</f>
        <v/>
      </c>
      <c r="E1282" s="93" t="str">
        <f t="shared" si="58"/>
        <v/>
      </c>
      <c r="F1282" s="93" t="str">
        <f>IF($I$1&lt;&gt;"y", "", IF(A1283="", "", IFERROR(LOOKUP(2,1/(COUNTIF($F$2:F1281,get_country)=0),get_country), "")))</f>
        <v/>
      </c>
      <c r="G1282" s="93" t="str">
        <f t="shared" si="57"/>
        <v/>
      </c>
      <c r="H1282" s="67" t="str">
        <f t="array" aca="1" ref="H1282" ca="1">IF($I$1&lt;&gt;"y", "", IFERROR(INDEX(countrylistsize,MATCH(SMALL(NOT(countrylistsize="")*IF(ISNUMBER(countrylistsize),COUNTIF(countrylistsize,"&lt;="&amp;countrylistsize),COUNTIF(countrylistsize,"&lt;="&amp;countrylistsize)+SUM(ISNUMBER(countrylistsize))),ROWS(F$3:F1282)+SUM(ISBLANK(countrylistsize))),NOT(countrylistsize="")*IF(ISNUMBER(countrylistsize),COUNTIF(countrylistsize,"&lt;="&amp;countrylistsize),COUNTIF(countrylistsize,"&lt;="&amp;countrylistsize)+SUM(ISNUMBER(countrylistsize))),0)), ""))</f>
        <v/>
      </c>
      <c r="I1282" s="70"/>
      <c r="J1282" s="67" t="str">
        <f t="array" aca="1" ref="J1282" ca="1">IF($I$1&lt;&gt;"y", "", IFERROR(INDEX(admin1listsize,MATCH(SMALL(NOT(admin1listsize="")*IF(ISNUMBER(admin1listsize),COUNTIF(admin1listsize,"&lt;="&amp;admin1listsize),COUNTIF(admin1listsize,"&lt;="&amp;admin1listsize)+SUM(ISNUMBER(admin1listsize))),ROWS(D$3:D1282)+SUM(ISBLANK(admin1listsize))),NOT(admin1listsize="")*IF(ISNUMBER(admin1listsize),COUNTIF(admin1listsize,"&lt;="&amp;admin1listsize),COUNTIF(admin1listsize,"&lt;="&amp;admin1listsize)+SUM(ISNUMBER(admin1listsize))),0)), ""))</f>
        <v/>
      </c>
      <c r="K1282" s="71"/>
    </row>
    <row r="1283" spans="1:11" s="1" customFormat="1" x14ac:dyDescent="0.25">
      <c r="A1283" s="93" t="str">
        <f>IF($I$1&lt;&gt;"y", "", IF(ISBLANK(DATA!D1284),"",IF(ISBLANK(DATA!K1284),"NO DATA",DATA!K1284)))</f>
        <v/>
      </c>
      <c r="B1283" s="93" t="str">
        <f>IF($I$1&lt;&gt;"y", "",IF(ISBLANK(DATA!D1284),"", IF(ISBLANK(DATA!L1284),"NO DATA",DATA!L1284)))</f>
        <v/>
      </c>
      <c r="C1283" s="93" t="str">
        <f t="shared" si="59"/>
        <v/>
      </c>
      <c r="D1283" s="93" t="str">
        <f>IF($I$1&lt;&gt;"y", "", IF(C1284="", "", IFERROR(LOOKUP(2,1/(COUNTIF($D$2:D1282,mergednames)=0),mergednames), "")))</f>
        <v/>
      </c>
      <c r="E1283" s="93" t="str">
        <f t="shared" si="58"/>
        <v/>
      </c>
      <c r="F1283" s="93" t="str">
        <f>IF($I$1&lt;&gt;"y", "", IF(A1284="", "", IFERROR(LOOKUP(2,1/(COUNTIF($F$2:F1282,get_country)=0),get_country), "")))</f>
        <v/>
      </c>
      <c r="G1283" s="93" t="str">
        <f t="shared" ref="G1283:G1346" si="60">IF($I$1&lt;&gt;"y", "", IF(F1283="", "", G1282+1))</f>
        <v/>
      </c>
      <c r="H1283" s="67" t="str">
        <f t="array" aca="1" ref="H1283" ca="1">IF($I$1&lt;&gt;"y", "", IFERROR(INDEX(countrylistsize,MATCH(SMALL(NOT(countrylistsize="")*IF(ISNUMBER(countrylistsize),COUNTIF(countrylistsize,"&lt;="&amp;countrylistsize),COUNTIF(countrylistsize,"&lt;="&amp;countrylistsize)+SUM(ISNUMBER(countrylistsize))),ROWS(F$3:F1283)+SUM(ISBLANK(countrylistsize))),NOT(countrylistsize="")*IF(ISNUMBER(countrylistsize),COUNTIF(countrylistsize,"&lt;="&amp;countrylistsize),COUNTIF(countrylistsize,"&lt;="&amp;countrylistsize)+SUM(ISNUMBER(countrylistsize))),0)), ""))</f>
        <v/>
      </c>
      <c r="I1283" s="70"/>
      <c r="J1283" s="67" t="str">
        <f t="array" aca="1" ref="J1283" ca="1">IF($I$1&lt;&gt;"y", "", IFERROR(INDEX(admin1listsize,MATCH(SMALL(NOT(admin1listsize="")*IF(ISNUMBER(admin1listsize),COUNTIF(admin1listsize,"&lt;="&amp;admin1listsize),COUNTIF(admin1listsize,"&lt;="&amp;admin1listsize)+SUM(ISNUMBER(admin1listsize))),ROWS(D$3:D1283)+SUM(ISBLANK(admin1listsize))),NOT(admin1listsize="")*IF(ISNUMBER(admin1listsize),COUNTIF(admin1listsize,"&lt;="&amp;admin1listsize),COUNTIF(admin1listsize,"&lt;="&amp;admin1listsize)+SUM(ISNUMBER(admin1listsize))),0)), ""))</f>
        <v/>
      </c>
      <c r="K1283" s="71"/>
    </row>
    <row r="1284" spans="1:11" s="1" customFormat="1" x14ac:dyDescent="0.25">
      <c r="A1284" s="93" t="str">
        <f>IF($I$1&lt;&gt;"y", "", IF(ISBLANK(DATA!D1285),"",IF(ISBLANK(DATA!K1285),"NO DATA",DATA!K1285)))</f>
        <v/>
      </c>
      <c r="B1284" s="93" t="str">
        <f>IF($I$1&lt;&gt;"y", "",IF(ISBLANK(DATA!D1285),"", IF(ISBLANK(DATA!L1285),"NO DATA",DATA!L1285)))</f>
        <v/>
      </c>
      <c r="C1284" s="93" t="str">
        <f t="shared" si="59"/>
        <v/>
      </c>
      <c r="D1284" s="93" t="str">
        <f>IF($I$1&lt;&gt;"y", "", IF(C1285="", "", IFERROR(LOOKUP(2,1/(COUNTIF($D$2:D1283,mergednames)=0),mergednames), "")))</f>
        <v/>
      </c>
      <c r="E1284" s="93" t="str">
        <f t="shared" ref="E1284:E1347" si="61">IF($I$1&lt;&gt;"y", "", IF(D1284="", "", E1283+1))</f>
        <v/>
      </c>
      <c r="F1284" s="93" t="str">
        <f>IF($I$1&lt;&gt;"y", "", IF(A1285="", "", IFERROR(LOOKUP(2,1/(COUNTIF($F$2:F1283,get_country)=0),get_country), "")))</f>
        <v/>
      </c>
      <c r="G1284" s="93" t="str">
        <f t="shared" si="60"/>
        <v/>
      </c>
      <c r="H1284" s="67" t="str">
        <f t="array" aca="1" ref="H1284" ca="1">IF($I$1&lt;&gt;"y", "", IFERROR(INDEX(countrylistsize,MATCH(SMALL(NOT(countrylistsize="")*IF(ISNUMBER(countrylistsize),COUNTIF(countrylistsize,"&lt;="&amp;countrylistsize),COUNTIF(countrylistsize,"&lt;="&amp;countrylistsize)+SUM(ISNUMBER(countrylistsize))),ROWS(F$3:F1284)+SUM(ISBLANK(countrylistsize))),NOT(countrylistsize="")*IF(ISNUMBER(countrylistsize),COUNTIF(countrylistsize,"&lt;="&amp;countrylistsize),COUNTIF(countrylistsize,"&lt;="&amp;countrylistsize)+SUM(ISNUMBER(countrylistsize))),0)), ""))</f>
        <v/>
      </c>
      <c r="I1284" s="70"/>
      <c r="J1284" s="67" t="str">
        <f t="array" aca="1" ref="J1284" ca="1">IF($I$1&lt;&gt;"y", "", IFERROR(INDEX(admin1listsize,MATCH(SMALL(NOT(admin1listsize="")*IF(ISNUMBER(admin1listsize),COUNTIF(admin1listsize,"&lt;="&amp;admin1listsize),COUNTIF(admin1listsize,"&lt;="&amp;admin1listsize)+SUM(ISNUMBER(admin1listsize))),ROWS(D$3:D1284)+SUM(ISBLANK(admin1listsize))),NOT(admin1listsize="")*IF(ISNUMBER(admin1listsize),COUNTIF(admin1listsize,"&lt;="&amp;admin1listsize),COUNTIF(admin1listsize,"&lt;="&amp;admin1listsize)+SUM(ISNUMBER(admin1listsize))),0)), ""))</f>
        <v/>
      </c>
      <c r="K1284" s="71"/>
    </row>
    <row r="1285" spans="1:11" s="1" customFormat="1" x14ac:dyDescent="0.25">
      <c r="A1285" s="93" t="str">
        <f>IF($I$1&lt;&gt;"y", "", IF(ISBLANK(DATA!D1286),"",IF(ISBLANK(DATA!K1286),"NO DATA",DATA!K1286)))</f>
        <v/>
      </c>
      <c r="B1285" s="93" t="str">
        <f>IF($I$1&lt;&gt;"y", "",IF(ISBLANK(DATA!D1286),"", IF(ISBLANK(DATA!L1286),"NO DATA",DATA!L1286)))</f>
        <v/>
      </c>
      <c r="C1285" s="93" t="str">
        <f t="shared" ref="C1285:C1348" si="62">IF($I$1&lt;&gt;"y", "", IF(A1285="", "", A1285&amp;"@"&amp;B1285))</f>
        <v/>
      </c>
      <c r="D1285" s="93" t="str">
        <f>IF($I$1&lt;&gt;"y", "", IF(C1286="", "", IFERROR(LOOKUP(2,1/(COUNTIF($D$2:D1284,mergednames)=0),mergednames), "")))</f>
        <v/>
      </c>
      <c r="E1285" s="93" t="str">
        <f t="shared" si="61"/>
        <v/>
      </c>
      <c r="F1285" s="93" t="str">
        <f>IF($I$1&lt;&gt;"y", "", IF(A1286="", "", IFERROR(LOOKUP(2,1/(COUNTIF($F$2:F1284,get_country)=0),get_country), "")))</f>
        <v/>
      </c>
      <c r="G1285" s="93" t="str">
        <f t="shared" si="60"/>
        <v/>
      </c>
      <c r="H1285" s="67" t="str">
        <f t="array" aca="1" ref="H1285" ca="1">IF($I$1&lt;&gt;"y", "", IFERROR(INDEX(countrylistsize,MATCH(SMALL(NOT(countrylistsize="")*IF(ISNUMBER(countrylistsize),COUNTIF(countrylistsize,"&lt;="&amp;countrylistsize),COUNTIF(countrylistsize,"&lt;="&amp;countrylistsize)+SUM(ISNUMBER(countrylistsize))),ROWS(F$3:F1285)+SUM(ISBLANK(countrylistsize))),NOT(countrylistsize="")*IF(ISNUMBER(countrylistsize),COUNTIF(countrylistsize,"&lt;="&amp;countrylistsize),COUNTIF(countrylistsize,"&lt;="&amp;countrylistsize)+SUM(ISNUMBER(countrylistsize))),0)), ""))</f>
        <v/>
      </c>
      <c r="I1285" s="70"/>
      <c r="J1285" s="67" t="str">
        <f t="array" aca="1" ref="J1285" ca="1">IF($I$1&lt;&gt;"y", "", IFERROR(INDEX(admin1listsize,MATCH(SMALL(NOT(admin1listsize="")*IF(ISNUMBER(admin1listsize),COUNTIF(admin1listsize,"&lt;="&amp;admin1listsize),COUNTIF(admin1listsize,"&lt;="&amp;admin1listsize)+SUM(ISNUMBER(admin1listsize))),ROWS(D$3:D1285)+SUM(ISBLANK(admin1listsize))),NOT(admin1listsize="")*IF(ISNUMBER(admin1listsize),COUNTIF(admin1listsize,"&lt;="&amp;admin1listsize),COUNTIF(admin1listsize,"&lt;="&amp;admin1listsize)+SUM(ISNUMBER(admin1listsize))),0)), ""))</f>
        <v/>
      </c>
      <c r="K1285" s="71"/>
    </row>
    <row r="1286" spans="1:11" s="1" customFormat="1" x14ac:dyDescent="0.25">
      <c r="A1286" s="93" t="str">
        <f>IF($I$1&lt;&gt;"y", "", IF(ISBLANK(DATA!D1287),"",IF(ISBLANK(DATA!K1287),"NO DATA",DATA!K1287)))</f>
        <v/>
      </c>
      <c r="B1286" s="93" t="str">
        <f>IF($I$1&lt;&gt;"y", "",IF(ISBLANK(DATA!D1287),"", IF(ISBLANK(DATA!L1287),"NO DATA",DATA!L1287)))</f>
        <v/>
      </c>
      <c r="C1286" s="93" t="str">
        <f t="shared" si="62"/>
        <v/>
      </c>
      <c r="D1286" s="93" t="str">
        <f>IF($I$1&lt;&gt;"y", "", IF(C1287="", "", IFERROR(LOOKUP(2,1/(COUNTIF($D$2:D1285,mergednames)=0),mergednames), "")))</f>
        <v/>
      </c>
      <c r="E1286" s="93" t="str">
        <f t="shared" si="61"/>
        <v/>
      </c>
      <c r="F1286" s="93" t="str">
        <f>IF($I$1&lt;&gt;"y", "", IF(A1287="", "", IFERROR(LOOKUP(2,1/(COUNTIF($F$2:F1285,get_country)=0),get_country), "")))</f>
        <v/>
      </c>
      <c r="G1286" s="93" t="str">
        <f t="shared" si="60"/>
        <v/>
      </c>
      <c r="H1286" s="67" t="str">
        <f t="array" aca="1" ref="H1286" ca="1">IF($I$1&lt;&gt;"y", "", IFERROR(INDEX(countrylistsize,MATCH(SMALL(NOT(countrylistsize="")*IF(ISNUMBER(countrylistsize),COUNTIF(countrylistsize,"&lt;="&amp;countrylistsize),COUNTIF(countrylistsize,"&lt;="&amp;countrylistsize)+SUM(ISNUMBER(countrylistsize))),ROWS(F$3:F1286)+SUM(ISBLANK(countrylistsize))),NOT(countrylistsize="")*IF(ISNUMBER(countrylistsize),COUNTIF(countrylistsize,"&lt;="&amp;countrylistsize),COUNTIF(countrylistsize,"&lt;="&amp;countrylistsize)+SUM(ISNUMBER(countrylistsize))),0)), ""))</f>
        <v/>
      </c>
      <c r="I1286" s="70"/>
      <c r="J1286" s="67" t="str">
        <f t="array" aca="1" ref="J1286" ca="1">IF($I$1&lt;&gt;"y", "", IFERROR(INDEX(admin1listsize,MATCH(SMALL(NOT(admin1listsize="")*IF(ISNUMBER(admin1listsize),COUNTIF(admin1listsize,"&lt;="&amp;admin1listsize),COUNTIF(admin1listsize,"&lt;="&amp;admin1listsize)+SUM(ISNUMBER(admin1listsize))),ROWS(D$3:D1286)+SUM(ISBLANK(admin1listsize))),NOT(admin1listsize="")*IF(ISNUMBER(admin1listsize),COUNTIF(admin1listsize,"&lt;="&amp;admin1listsize),COUNTIF(admin1listsize,"&lt;="&amp;admin1listsize)+SUM(ISNUMBER(admin1listsize))),0)), ""))</f>
        <v/>
      </c>
      <c r="K1286" s="71"/>
    </row>
    <row r="1287" spans="1:11" s="1" customFormat="1" x14ac:dyDescent="0.25">
      <c r="A1287" s="93" t="str">
        <f>IF($I$1&lt;&gt;"y", "", IF(ISBLANK(DATA!D1288),"",IF(ISBLANK(DATA!K1288),"NO DATA",DATA!K1288)))</f>
        <v/>
      </c>
      <c r="B1287" s="93" t="str">
        <f>IF($I$1&lt;&gt;"y", "",IF(ISBLANK(DATA!D1288),"", IF(ISBLANK(DATA!L1288),"NO DATA",DATA!L1288)))</f>
        <v/>
      </c>
      <c r="C1287" s="93" t="str">
        <f t="shared" si="62"/>
        <v/>
      </c>
      <c r="D1287" s="93" t="str">
        <f>IF($I$1&lt;&gt;"y", "", IF(C1288="", "", IFERROR(LOOKUP(2,1/(COUNTIF($D$2:D1286,mergednames)=0),mergednames), "")))</f>
        <v/>
      </c>
      <c r="E1287" s="93" t="str">
        <f t="shared" si="61"/>
        <v/>
      </c>
      <c r="F1287" s="93" t="str">
        <f>IF($I$1&lt;&gt;"y", "", IF(A1288="", "", IFERROR(LOOKUP(2,1/(COUNTIF($F$2:F1286,get_country)=0),get_country), "")))</f>
        <v/>
      </c>
      <c r="G1287" s="93" t="str">
        <f t="shared" si="60"/>
        <v/>
      </c>
      <c r="H1287" s="67" t="str">
        <f t="array" aca="1" ref="H1287" ca="1">IF($I$1&lt;&gt;"y", "", IFERROR(INDEX(countrylistsize,MATCH(SMALL(NOT(countrylistsize="")*IF(ISNUMBER(countrylistsize),COUNTIF(countrylistsize,"&lt;="&amp;countrylistsize),COUNTIF(countrylistsize,"&lt;="&amp;countrylistsize)+SUM(ISNUMBER(countrylistsize))),ROWS(F$3:F1287)+SUM(ISBLANK(countrylistsize))),NOT(countrylistsize="")*IF(ISNUMBER(countrylistsize),COUNTIF(countrylistsize,"&lt;="&amp;countrylistsize),COUNTIF(countrylistsize,"&lt;="&amp;countrylistsize)+SUM(ISNUMBER(countrylistsize))),0)), ""))</f>
        <v/>
      </c>
      <c r="I1287" s="70"/>
      <c r="J1287" s="67" t="str">
        <f t="array" aca="1" ref="J1287" ca="1">IF($I$1&lt;&gt;"y", "", IFERROR(INDEX(admin1listsize,MATCH(SMALL(NOT(admin1listsize="")*IF(ISNUMBER(admin1listsize),COUNTIF(admin1listsize,"&lt;="&amp;admin1listsize),COUNTIF(admin1listsize,"&lt;="&amp;admin1listsize)+SUM(ISNUMBER(admin1listsize))),ROWS(D$3:D1287)+SUM(ISBLANK(admin1listsize))),NOT(admin1listsize="")*IF(ISNUMBER(admin1listsize),COUNTIF(admin1listsize,"&lt;="&amp;admin1listsize),COUNTIF(admin1listsize,"&lt;="&amp;admin1listsize)+SUM(ISNUMBER(admin1listsize))),0)), ""))</f>
        <v/>
      </c>
      <c r="K1287" s="71"/>
    </row>
    <row r="1288" spans="1:11" s="1" customFormat="1" x14ac:dyDescent="0.25">
      <c r="A1288" s="93" t="str">
        <f>IF($I$1&lt;&gt;"y", "", IF(ISBLANK(DATA!D1289),"",IF(ISBLANK(DATA!K1289),"NO DATA",DATA!K1289)))</f>
        <v/>
      </c>
      <c r="B1288" s="93" t="str">
        <f>IF($I$1&lt;&gt;"y", "",IF(ISBLANK(DATA!D1289),"", IF(ISBLANK(DATA!L1289),"NO DATA",DATA!L1289)))</f>
        <v/>
      </c>
      <c r="C1288" s="93" t="str">
        <f t="shared" si="62"/>
        <v/>
      </c>
      <c r="D1288" s="93" t="str">
        <f>IF($I$1&lt;&gt;"y", "", IF(C1289="", "", IFERROR(LOOKUP(2,1/(COUNTIF($D$2:D1287,mergednames)=0),mergednames), "")))</f>
        <v/>
      </c>
      <c r="E1288" s="93" t="str">
        <f t="shared" si="61"/>
        <v/>
      </c>
      <c r="F1288" s="93" t="str">
        <f>IF($I$1&lt;&gt;"y", "", IF(A1289="", "", IFERROR(LOOKUP(2,1/(COUNTIF($F$2:F1287,get_country)=0),get_country), "")))</f>
        <v/>
      </c>
      <c r="G1288" s="93" t="str">
        <f t="shared" si="60"/>
        <v/>
      </c>
      <c r="H1288" s="67" t="str">
        <f t="array" aca="1" ref="H1288" ca="1">IF($I$1&lt;&gt;"y", "", IFERROR(INDEX(countrylistsize,MATCH(SMALL(NOT(countrylistsize="")*IF(ISNUMBER(countrylistsize),COUNTIF(countrylistsize,"&lt;="&amp;countrylistsize),COUNTIF(countrylistsize,"&lt;="&amp;countrylistsize)+SUM(ISNUMBER(countrylistsize))),ROWS(F$3:F1288)+SUM(ISBLANK(countrylistsize))),NOT(countrylistsize="")*IF(ISNUMBER(countrylistsize),COUNTIF(countrylistsize,"&lt;="&amp;countrylistsize),COUNTIF(countrylistsize,"&lt;="&amp;countrylistsize)+SUM(ISNUMBER(countrylistsize))),0)), ""))</f>
        <v/>
      </c>
      <c r="I1288" s="70"/>
      <c r="J1288" s="67" t="str">
        <f t="array" aca="1" ref="J1288" ca="1">IF($I$1&lt;&gt;"y", "", IFERROR(INDEX(admin1listsize,MATCH(SMALL(NOT(admin1listsize="")*IF(ISNUMBER(admin1listsize),COUNTIF(admin1listsize,"&lt;="&amp;admin1listsize),COUNTIF(admin1listsize,"&lt;="&amp;admin1listsize)+SUM(ISNUMBER(admin1listsize))),ROWS(D$3:D1288)+SUM(ISBLANK(admin1listsize))),NOT(admin1listsize="")*IF(ISNUMBER(admin1listsize),COUNTIF(admin1listsize,"&lt;="&amp;admin1listsize),COUNTIF(admin1listsize,"&lt;="&amp;admin1listsize)+SUM(ISNUMBER(admin1listsize))),0)), ""))</f>
        <v/>
      </c>
      <c r="K1288" s="71"/>
    </row>
    <row r="1289" spans="1:11" s="1" customFormat="1" x14ac:dyDescent="0.25">
      <c r="A1289" s="93" t="str">
        <f>IF($I$1&lt;&gt;"y", "", IF(ISBLANK(DATA!D1290),"",IF(ISBLANK(DATA!K1290),"NO DATA",DATA!K1290)))</f>
        <v/>
      </c>
      <c r="B1289" s="93" t="str">
        <f>IF($I$1&lt;&gt;"y", "",IF(ISBLANK(DATA!D1290),"", IF(ISBLANK(DATA!L1290),"NO DATA",DATA!L1290)))</f>
        <v/>
      </c>
      <c r="C1289" s="93" t="str">
        <f t="shared" si="62"/>
        <v/>
      </c>
      <c r="D1289" s="93" t="str">
        <f>IF($I$1&lt;&gt;"y", "", IF(C1290="", "", IFERROR(LOOKUP(2,1/(COUNTIF($D$2:D1288,mergednames)=0),mergednames), "")))</f>
        <v/>
      </c>
      <c r="E1289" s="93" t="str">
        <f t="shared" si="61"/>
        <v/>
      </c>
      <c r="F1289" s="93" t="str">
        <f>IF($I$1&lt;&gt;"y", "", IF(A1290="", "", IFERROR(LOOKUP(2,1/(COUNTIF($F$2:F1288,get_country)=0),get_country), "")))</f>
        <v/>
      </c>
      <c r="G1289" s="93" t="str">
        <f t="shared" si="60"/>
        <v/>
      </c>
      <c r="H1289" s="67" t="str">
        <f t="array" aca="1" ref="H1289" ca="1">IF($I$1&lt;&gt;"y", "", IFERROR(INDEX(countrylistsize,MATCH(SMALL(NOT(countrylistsize="")*IF(ISNUMBER(countrylistsize),COUNTIF(countrylistsize,"&lt;="&amp;countrylistsize),COUNTIF(countrylistsize,"&lt;="&amp;countrylistsize)+SUM(ISNUMBER(countrylistsize))),ROWS(F$3:F1289)+SUM(ISBLANK(countrylistsize))),NOT(countrylistsize="")*IF(ISNUMBER(countrylistsize),COUNTIF(countrylistsize,"&lt;="&amp;countrylistsize),COUNTIF(countrylistsize,"&lt;="&amp;countrylistsize)+SUM(ISNUMBER(countrylistsize))),0)), ""))</f>
        <v/>
      </c>
      <c r="I1289" s="70"/>
      <c r="J1289" s="67" t="str">
        <f t="array" aca="1" ref="J1289" ca="1">IF($I$1&lt;&gt;"y", "", IFERROR(INDEX(admin1listsize,MATCH(SMALL(NOT(admin1listsize="")*IF(ISNUMBER(admin1listsize),COUNTIF(admin1listsize,"&lt;="&amp;admin1listsize),COUNTIF(admin1listsize,"&lt;="&amp;admin1listsize)+SUM(ISNUMBER(admin1listsize))),ROWS(D$3:D1289)+SUM(ISBLANK(admin1listsize))),NOT(admin1listsize="")*IF(ISNUMBER(admin1listsize),COUNTIF(admin1listsize,"&lt;="&amp;admin1listsize),COUNTIF(admin1listsize,"&lt;="&amp;admin1listsize)+SUM(ISNUMBER(admin1listsize))),0)), ""))</f>
        <v/>
      </c>
      <c r="K1289" s="71"/>
    </row>
    <row r="1290" spans="1:11" s="1" customFormat="1" x14ac:dyDescent="0.25">
      <c r="A1290" s="93" t="str">
        <f>IF($I$1&lt;&gt;"y", "", IF(ISBLANK(DATA!D1291),"",IF(ISBLANK(DATA!K1291),"NO DATA",DATA!K1291)))</f>
        <v/>
      </c>
      <c r="B1290" s="93" t="str">
        <f>IF($I$1&lt;&gt;"y", "",IF(ISBLANK(DATA!D1291),"", IF(ISBLANK(DATA!L1291),"NO DATA",DATA!L1291)))</f>
        <v/>
      </c>
      <c r="C1290" s="93" t="str">
        <f t="shared" si="62"/>
        <v/>
      </c>
      <c r="D1290" s="93" t="str">
        <f>IF($I$1&lt;&gt;"y", "", IF(C1291="", "", IFERROR(LOOKUP(2,1/(COUNTIF($D$2:D1289,mergednames)=0),mergednames), "")))</f>
        <v/>
      </c>
      <c r="E1290" s="93" t="str">
        <f t="shared" si="61"/>
        <v/>
      </c>
      <c r="F1290" s="93" t="str">
        <f>IF($I$1&lt;&gt;"y", "", IF(A1291="", "", IFERROR(LOOKUP(2,1/(COUNTIF($F$2:F1289,get_country)=0),get_country), "")))</f>
        <v/>
      </c>
      <c r="G1290" s="93" t="str">
        <f t="shared" si="60"/>
        <v/>
      </c>
      <c r="H1290" s="67" t="str">
        <f t="array" aca="1" ref="H1290" ca="1">IF($I$1&lt;&gt;"y", "", IFERROR(INDEX(countrylistsize,MATCH(SMALL(NOT(countrylistsize="")*IF(ISNUMBER(countrylistsize),COUNTIF(countrylistsize,"&lt;="&amp;countrylistsize),COUNTIF(countrylistsize,"&lt;="&amp;countrylistsize)+SUM(ISNUMBER(countrylistsize))),ROWS(F$3:F1290)+SUM(ISBLANK(countrylistsize))),NOT(countrylistsize="")*IF(ISNUMBER(countrylistsize),COUNTIF(countrylistsize,"&lt;="&amp;countrylistsize),COUNTIF(countrylistsize,"&lt;="&amp;countrylistsize)+SUM(ISNUMBER(countrylistsize))),0)), ""))</f>
        <v/>
      </c>
      <c r="I1290" s="70"/>
      <c r="J1290" s="67" t="str">
        <f t="array" aca="1" ref="J1290" ca="1">IF($I$1&lt;&gt;"y", "", IFERROR(INDEX(admin1listsize,MATCH(SMALL(NOT(admin1listsize="")*IF(ISNUMBER(admin1listsize),COUNTIF(admin1listsize,"&lt;="&amp;admin1listsize),COUNTIF(admin1listsize,"&lt;="&amp;admin1listsize)+SUM(ISNUMBER(admin1listsize))),ROWS(D$3:D1290)+SUM(ISBLANK(admin1listsize))),NOT(admin1listsize="")*IF(ISNUMBER(admin1listsize),COUNTIF(admin1listsize,"&lt;="&amp;admin1listsize),COUNTIF(admin1listsize,"&lt;="&amp;admin1listsize)+SUM(ISNUMBER(admin1listsize))),0)), ""))</f>
        <v/>
      </c>
      <c r="K1290" s="71"/>
    </row>
    <row r="1291" spans="1:11" s="1" customFormat="1" x14ac:dyDescent="0.25">
      <c r="A1291" s="93" t="str">
        <f>IF($I$1&lt;&gt;"y", "", IF(ISBLANK(DATA!D1292),"",IF(ISBLANK(DATA!K1292),"NO DATA",DATA!K1292)))</f>
        <v/>
      </c>
      <c r="B1291" s="93" t="str">
        <f>IF($I$1&lt;&gt;"y", "",IF(ISBLANK(DATA!D1292),"", IF(ISBLANK(DATA!L1292),"NO DATA",DATA!L1292)))</f>
        <v/>
      </c>
      <c r="C1291" s="93" t="str">
        <f t="shared" si="62"/>
        <v/>
      </c>
      <c r="D1291" s="93" t="str">
        <f>IF($I$1&lt;&gt;"y", "", IF(C1292="", "", IFERROR(LOOKUP(2,1/(COUNTIF($D$2:D1290,mergednames)=0),mergednames), "")))</f>
        <v/>
      </c>
      <c r="E1291" s="93" t="str">
        <f t="shared" si="61"/>
        <v/>
      </c>
      <c r="F1291" s="93" t="str">
        <f>IF($I$1&lt;&gt;"y", "", IF(A1292="", "", IFERROR(LOOKUP(2,1/(COUNTIF($F$2:F1290,get_country)=0),get_country), "")))</f>
        <v/>
      </c>
      <c r="G1291" s="93" t="str">
        <f t="shared" si="60"/>
        <v/>
      </c>
      <c r="H1291" s="67" t="str">
        <f t="array" aca="1" ref="H1291" ca="1">IF($I$1&lt;&gt;"y", "", IFERROR(INDEX(countrylistsize,MATCH(SMALL(NOT(countrylistsize="")*IF(ISNUMBER(countrylistsize),COUNTIF(countrylistsize,"&lt;="&amp;countrylistsize),COUNTIF(countrylistsize,"&lt;="&amp;countrylistsize)+SUM(ISNUMBER(countrylistsize))),ROWS(F$3:F1291)+SUM(ISBLANK(countrylistsize))),NOT(countrylistsize="")*IF(ISNUMBER(countrylistsize),COUNTIF(countrylistsize,"&lt;="&amp;countrylistsize),COUNTIF(countrylistsize,"&lt;="&amp;countrylistsize)+SUM(ISNUMBER(countrylistsize))),0)), ""))</f>
        <v/>
      </c>
      <c r="I1291" s="70"/>
      <c r="J1291" s="67" t="str">
        <f t="array" aca="1" ref="J1291" ca="1">IF($I$1&lt;&gt;"y", "", IFERROR(INDEX(admin1listsize,MATCH(SMALL(NOT(admin1listsize="")*IF(ISNUMBER(admin1listsize),COUNTIF(admin1listsize,"&lt;="&amp;admin1listsize),COUNTIF(admin1listsize,"&lt;="&amp;admin1listsize)+SUM(ISNUMBER(admin1listsize))),ROWS(D$3:D1291)+SUM(ISBLANK(admin1listsize))),NOT(admin1listsize="")*IF(ISNUMBER(admin1listsize),COUNTIF(admin1listsize,"&lt;="&amp;admin1listsize),COUNTIF(admin1listsize,"&lt;="&amp;admin1listsize)+SUM(ISNUMBER(admin1listsize))),0)), ""))</f>
        <v/>
      </c>
      <c r="K1291" s="71"/>
    </row>
    <row r="1292" spans="1:11" s="1" customFormat="1" x14ac:dyDescent="0.25">
      <c r="A1292" s="93" t="str">
        <f>IF($I$1&lt;&gt;"y", "", IF(ISBLANK(DATA!D1293),"",IF(ISBLANK(DATA!K1293),"NO DATA",DATA!K1293)))</f>
        <v/>
      </c>
      <c r="B1292" s="93" t="str">
        <f>IF($I$1&lt;&gt;"y", "",IF(ISBLANK(DATA!D1293),"", IF(ISBLANK(DATA!L1293),"NO DATA",DATA!L1293)))</f>
        <v/>
      </c>
      <c r="C1292" s="93" t="str">
        <f t="shared" si="62"/>
        <v/>
      </c>
      <c r="D1292" s="93" t="str">
        <f>IF($I$1&lt;&gt;"y", "", IF(C1293="", "", IFERROR(LOOKUP(2,1/(COUNTIF($D$2:D1291,mergednames)=0),mergednames), "")))</f>
        <v/>
      </c>
      <c r="E1292" s="93" t="str">
        <f t="shared" si="61"/>
        <v/>
      </c>
      <c r="F1292" s="93" t="str">
        <f>IF($I$1&lt;&gt;"y", "", IF(A1293="", "", IFERROR(LOOKUP(2,1/(COUNTIF($F$2:F1291,get_country)=0),get_country), "")))</f>
        <v/>
      </c>
      <c r="G1292" s="93" t="str">
        <f t="shared" si="60"/>
        <v/>
      </c>
      <c r="H1292" s="67" t="str">
        <f t="array" aca="1" ref="H1292" ca="1">IF($I$1&lt;&gt;"y", "", IFERROR(INDEX(countrylistsize,MATCH(SMALL(NOT(countrylistsize="")*IF(ISNUMBER(countrylistsize),COUNTIF(countrylistsize,"&lt;="&amp;countrylistsize),COUNTIF(countrylistsize,"&lt;="&amp;countrylistsize)+SUM(ISNUMBER(countrylistsize))),ROWS(F$3:F1292)+SUM(ISBLANK(countrylistsize))),NOT(countrylistsize="")*IF(ISNUMBER(countrylistsize),COUNTIF(countrylistsize,"&lt;="&amp;countrylistsize),COUNTIF(countrylistsize,"&lt;="&amp;countrylistsize)+SUM(ISNUMBER(countrylistsize))),0)), ""))</f>
        <v/>
      </c>
      <c r="I1292" s="70"/>
      <c r="J1292" s="67" t="str">
        <f t="array" aca="1" ref="J1292" ca="1">IF($I$1&lt;&gt;"y", "", IFERROR(INDEX(admin1listsize,MATCH(SMALL(NOT(admin1listsize="")*IF(ISNUMBER(admin1listsize),COUNTIF(admin1listsize,"&lt;="&amp;admin1listsize),COUNTIF(admin1listsize,"&lt;="&amp;admin1listsize)+SUM(ISNUMBER(admin1listsize))),ROWS(D$3:D1292)+SUM(ISBLANK(admin1listsize))),NOT(admin1listsize="")*IF(ISNUMBER(admin1listsize),COUNTIF(admin1listsize,"&lt;="&amp;admin1listsize),COUNTIF(admin1listsize,"&lt;="&amp;admin1listsize)+SUM(ISNUMBER(admin1listsize))),0)), ""))</f>
        <v/>
      </c>
      <c r="K1292" s="71"/>
    </row>
    <row r="1293" spans="1:11" s="1" customFormat="1" x14ac:dyDescent="0.25">
      <c r="A1293" s="93" t="str">
        <f>IF($I$1&lt;&gt;"y", "", IF(ISBLANK(DATA!D1294),"",IF(ISBLANK(DATA!K1294),"NO DATA",DATA!K1294)))</f>
        <v/>
      </c>
      <c r="B1293" s="93" t="str">
        <f>IF($I$1&lt;&gt;"y", "",IF(ISBLANK(DATA!D1294),"", IF(ISBLANK(DATA!L1294),"NO DATA",DATA!L1294)))</f>
        <v/>
      </c>
      <c r="C1293" s="93" t="str">
        <f t="shared" si="62"/>
        <v/>
      </c>
      <c r="D1293" s="93" t="str">
        <f>IF($I$1&lt;&gt;"y", "", IF(C1294="", "", IFERROR(LOOKUP(2,1/(COUNTIF($D$2:D1292,mergednames)=0),mergednames), "")))</f>
        <v/>
      </c>
      <c r="E1293" s="93" t="str">
        <f t="shared" si="61"/>
        <v/>
      </c>
      <c r="F1293" s="93" t="str">
        <f>IF($I$1&lt;&gt;"y", "", IF(A1294="", "", IFERROR(LOOKUP(2,1/(COUNTIF($F$2:F1292,get_country)=0),get_country), "")))</f>
        <v/>
      </c>
      <c r="G1293" s="93" t="str">
        <f t="shared" si="60"/>
        <v/>
      </c>
      <c r="H1293" s="67" t="str">
        <f t="array" aca="1" ref="H1293" ca="1">IF($I$1&lt;&gt;"y", "", IFERROR(INDEX(countrylistsize,MATCH(SMALL(NOT(countrylistsize="")*IF(ISNUMBER(countrylistsize),COUNTIF(countrylistsize,"&lt;="&amp;countrylistsize),COUNTIF(countrylistsize,"&lt;="&amp;countrylistsize)+SUM(ISNUMBER(countrylistsize))),ROWS(F$3:F1293)+SUM(ISBLANK(countrylistsize))),NOT(countrylistsize="")*IF(ISNUMBER(countrylistsize),COUNTIF(countrylistsize,"&lt;="&amp;countrylistsize),COUNTIF(countrylistsize,"&lt;="&amp;countrylistsize)+SUM(ISNUMBER(countrylistsize))),0)), ""))</f>
        <v/>
      </c>
      <c r="I1293" s="70"/>
      <c r="J1293" s="67" t="str">
        <f t="array" aca="1" ref="J1293" ca="1">IF($I$1&lt;&gt;"y", "", IFERROR(INDEX(admin1listsize,MATCH(SMALL(NOT(admin1listsize="")*IF(ISNUMBER(admin1listsize),COUNTIF(admin1listsize,"&lt;="&amp;admin1listsize),COUNTIF(admin1listsize,"&lt;="&amp;admin1listsize)+SUM(ISNUMBER(admin1listsize))),ROWS(D$3:D1293)+SUM(ISBLANK(admin1listsize))),NOT(admin1listsize="")*IF(ISNUMBER(admin1listsize),COUNTIF(admin1listsize,"&lt;="&amp;admin1listsize),COUNTIF(admin1listsize,"&lt;="&amp;admin1listsize)+SUM(ISNUMBER(admin1listsize))),0)), ""))</f>
        <v/>
      </c>
      <c r="K1293" s="71"/>
    </row>
    <row r="1294" spans="1:11" s="1" customFormat="1" x14ac:dyDescent="0.25">
      <c r="A1294" s="93" t="str">
        <f>IF($I$1&lt;&gt;"y", "", IF(ISBLANK(DATA!D1295),"",IF(ISBLANK(DATA!K1295),"NO DATA",DATA!K1295)))</f>
        <v/>
      </c>
      <c r="B1294" s="93" t="str">
        <f>IF($I$1&lt;&gt;"y", "",IF(ISBLANK(DATA!D1295),"", IF(ISBLANK(DATA!L1295),"NO DATA",DATA!L1295)))</f>
        <v/>
      </c>
      <c r="C1294" s="93" t="str">
        <f t="shared" si="62"/>
        <v/>
      </c>
      <c r="D1294" s="93" t="str">
        <f>IF($I$1&lt;&gt;"y", "", IF(C1295="", "", IFERROR(LOOKUP(2,1/(COUNTIF($D$2:D1293,mergednames)=0),mergednames), "")))</f>
        <v/>
      </c>
      <c r="E1294" s="93" t="str">
        <f t="shared" si="61"/>
        <v/>
      </c>
      <c r="F1294" s="93" t="str">
        <f>IF($I$1&lt;&gt;"y", "", IF(A1295="", "", IFERROR(LOOKUP(2,1/(COUNTIF($F$2:F1293,get_country)=0),get_country), "")))</f>
        <v/>
      </c>
      <c r="G1294" s="93" t="str">
        <f t="shared" si="60"/>
        <v/>
      </c>
      <c r="H1294" s="67" t="str">
        <f t="array" aca="1" ref="H1294" ca="1">IF($I$1&lt;&gt;"y", "", IFERROR(INDEX(countrylistsize,MATCH(SMALL(NOT(countrylistsize="")*IF(ISNUMBER(countrylistsize),COUNTIF(countrylistsize,"&lt;="&amp;countrylistsize),COUNTIF(countrylistsize,"&lt;="&amp;countrylistsize)+SUM(ISNUMBER(countrylistsize))),ROWS(F$3:F1294)+SUM(ISBLANK(countrylistsize))),NOT(countrylistsize="")*IF(ISNUMBER(countrylistsize),COUNTIF(countrylistsize,"&lt;="&amp;countrylistsize),COUNTIF(countrylistsize,"&lt;="&amp;countrylistsize)+SUM(ISNUMBER(countrylistsize))),0)), ""))</f>
        <v/>
      </c>
      <c r="I1294" s="70"/>
      <c r="J1294" s="67" t="str">
        <f t="array" aca="1" ref="J1294" ca="1">IF($I$1&lt;&gt;"y", "", IFERROR(INDEX(admin1listsize,MATCH(SMALL(NOT(admin1listsize="")*IF(ISNUMBER(admin1listsize),COUNTIF(admin1listsize,"&lt;="&amp;admin1listsize),COUNTIF(admin1listsize,"&lt;="&amp;admin1listsize)+SUM(ISNUMBER(admin1listsize))),ROWS(D$3:D1294)+SUM(ISBLANK(admin1listsize))),NOT(admin1listsize="")*IF(ISNUMBER(admin1listsize),COUNTIF(admin1listsize,"&lt;="&amp;admin1listsize),COUNTIF(admin1listsize,"&lt;="&amp;admin1listsize)+SUM(ISNUMBER(admin1listsize))),0)), ""))</f>
        <v/>
      </c>
      <c r="K1294" s="71"/>
    </row>
    <row r="1295" spans="1:11" s="1" customFormat="1" x14ac:dyDescent="0.25">
      <c r="A1295" s="93" t="str">
        <f>IF($I$1&lt;&gt;"y", "", IF(ISBLANK(DATA!D1296),"",IF(ISBLANK(DATA!K1296),"NO DATA",DATA!K1296)))</f>
        <v/>
      </c>
      <c r="B1295" s="93" t="str">
        <f>IF($I$1&lt;&gt;"y", "",IF(ISBLANK(DATA!D1296),"", IF(ISBLANK(DATA!L1296),"NO DATA",DATA!L1296)))</f>
        <v/>
      </c>
      <c r="C1295" s="93" t="str">
        <f t="shared" si="62"/>
        <v/>
      </c>
      <c r="D1295" s="93" t="str">
        <f>IF($I$1&lt;&gt;"y", "", IF(C1296="", "", IFERROR(LOOKUP(2,1/(COUNTIF($D$2:D1294,mergednames)=0),mergednames), "")))</f>
        <v/>
      </c>
      <c r="E1295" s="93" t="str">
        <f t="shared" si="61"/>
        <v/>
      </c>
      <c r="F1295" s="93" t="str">
        <f>IF($I$1&lt;&gt;"y", "", IF(A1296="", "", IFERROR(LOOKUP(2,1/(COUNTIF($F$2:F1294,get_country)=0),get_country), "")))</f>
        <v/>
      </c>
      <c r="G1295" s="93" t="str">
        <f t="shared" si="60"/>
        <v/>
      </c>
      <c r="H1295" s="67" t="str">
        <f t="array" aca="1" ref="H1295" ca="1">IF($I$1&lt;&gt;"y", "", IFERROR(INDEX(countrylistsize,MATCH(SMALL(NOT(countrylistsize="")*IF(ISNUMBER(countrylistsize),COUNTIF(countrylistsize,"&lt;="&amp;countrylistsize),COUNTIF(countrylistsize,"&lt;="&amp;countrylistsize)+SUM(ISNUMBER(countrylistsize))),ROWS(F$3:F1295)+SUM(ISBLANK(countrylistsize))),NOT(countrylistsize="")*IF(ISNUMBER(countrylistsize),COUNTIF(countrylistsize,"&lt;="&amp;countrylistsize),COUNTIF(countrylistsize,"&lt;="&amp;countrylistsize)+SUM(ISNUMBER(countrylistsize))),0)), ""))</f>
        <v/>
      </c>
      <c r="I1295" s="70"/>
      <c r="J1295" s="67" t="str">
        <f t="array" aca="1" ref="J1295" ca="1">IF($I$1&lt;&gt;"y", "", IFERROR(INDEX(admin1listsize,MATCH(SMALL(NOT(admin1listsize="")*IF(ISNUMBER(admin1listsize),COUNTIF(admin1listsize,"&lt;="&amp;admin1listsize),COUNTIF(admin1listsize,"&lt;="&amp;admin1listsize)+SUM(ISNUMBER(admin1listsize))),ROWS(D$3:D1295)+SUM(ISBLANK(admin1listsize))),NOT(admin1listsize="")*IF(ISNUMBER(admin1listsize),COUNTIF(admin1listsize,"&lt;="&amp;admin1listsize),COUNTIF(admin1listsize,"&lt;="&amp;admin1listsize)+SUM(ISNUMBER(admin1listsize))),0)), ""))</f>
        <v/>
      </c>
      <c r="K1295" s="71"/>
    </row>
    <row r="1296" spans="1:11" s="1" customFormat="1" x14ac:dyDescent="0.25">
      <c r="A1296" s="93" t="str">
        <f>IF($I$1&lt;&gt;"y", "", IF(ISBLANK(DATA!D1297),"",IF(ISBLANK(DATA!K1297),"NO DATA",DATA!K1297)))</f>
        <v/>
      </c>
      <c r="B1296" s="93" t="str">
        <f>IF($I$1&lt;&gt;"y", "",IF(ISBLANK(DATA!D1297),"", IF(ISBLANK(DATA!L1297),"NO DATA",DATA!L1297)))</f>
        <v/>
      </c>
      <c r="C1296" s="93" t="str">
        <f t="shared" si="62"/>
        <v/>
      </c>
      <c r="D1296" s="93" t="str">
        <f>IF($I$1&lt;&gt;"y", "", IF(C1297="", "", IFERROR(LOOKUP(2,1/(COUNTIF($D$2:D1295,mergednames)=0),mergednames), "")))</f>
        <v/>
      </c>
      <c r="E1296" s="93" t="str">
        <f t="shared" si="61"/>
        <v/>
      </c>
      <c r="F1296" s="93" t="str">
        <f>IF($I$1&lt;&gt;"y", "", IF(A1297="", "", IFERROR(LOOKUP(2,1/(COUNTIF($F$2:F1295,get_country)=0),get_country), "")))</f>
        <v/>
      </c>
      <c r="G1296" s="93" t="str">
        <f t="shared" si="60"/>
        <v/>
      </c>
      <c r="H1296" s="67" t="str">
        <f t="array" aca="1" ref="H1296" ca="1">IF($I$1&lt;&gt;"y", "", IFERROR(INDEX(countrylistsize,MATCH(SMALL(NOT(countrylistsize="")*IF(ISNUMBER(countrylistsize),COUNTIF(countrylistsize,"&lt;="&amp;countrylistsize),COUNTIF(countrylistsize,"&lt;="&amp;countrylistsize)+SUM(ISNUMBER(countrylistsize))),ROWS(F$3:F1296)+SUM(ISBLANK(countrylistsize))),NOT(countrylistsize="")*IF(ISNUMBER(countrylistsize),COUNTIF(countrylistsize,"&lt;="&amp;countrylistsize),COUNTIF(countrylistsize,"&lt;="&amp;countrylistsize)+SUM(ISNUMBER(countrylistsize))),0)), ""))</f>
        <v/>
      </c>
      <c r="I1296" s="70"/>
      <c r="J1296" s="67" t="str">
        <f t="array" aca="1" ref="J1296" ca="1">IF($I$1&lt;&gt;"y", "", IFERROR(INDEX(admin1listsize,MATCH(SMALL(NOT(admin1listsize="")*IF(ISNUMBER(admin1listsize),COUNTIF(admin1listsize,"&lt;="&amp;admin1listsize),COUNTIF(admin1listsize,"&lt;="&amp;admin1listsize)+SUM(ISNUMBER(admin1listsize))),ROWS(D$3:D1296)+SUM(ISBLANK(admin1listsize))),NOT(admin1listsize="")*IF(ISNUMBER(admin1listsize),COUNTIF(admin1listsize,"&lt;="&amp;admin1listsize),COUNTIF(admin1listsize,"&lt;="&amp;admin1listsize)+SUM(ISNUMBER(admin1listsize))),0)), ""))</f>
        <v/>
      </c>
      <c r="K1296" s="71"/>
    </row>
    <row r="1297" spans="1:11" s="1" customFormat="1" x14ac:dyDescent="0.25">
      <c r="A1297" s="93" t="str">
        <f>IF($I$1&lt;&gt;"y", "", IF(ISBLANK(DATA!D1298),"",IF(ISBLANK(DATA!K1298),"NO DATA",DATA!K1298)))</f>
        <v/>
      </c>
      <c r="B1297" s="93" t="str">
        <f>IF($I$1&lt;&gt;"y", "",IF(ISBLANK(DATA!D1298),"", IF(ISBLANK(DATA!L1298),"NO DATA",DATA!L1298)))</f>
        <v/>
      </c>
      <c r="C1297" s="93" t="str">
        <f t="shared" si="62"/>
        <v/>
      </c>
      <c r="D1297" s="93" t="str">
        <f>IF($I$1&lt;&gt;"y", "", IF(C1298="", "", IFERROR(LOOKUP(2,1/(COUNTIF($D$2:D1296,mergednames)=0),mergednames), "")))</f>
        <v/>
      </c>
      <c r="E1297" s="93" t="str">
        <f t="shared" si="61"/>
        <v/>
      </c>
      <c r="F1297" s="93" t="str">
        <f>IF($I$1&lt;&gt;"y", "", IF(A1298="", "", IFERROR(LOOKUP(2,1/(COUNTIF($F$2:F1296,get_country)=0),get_country), "")))</f>
        <v/>
      </c>
      <c r="G1297" s="93" t="str">
        <f t="shared" si="60"/>
        <v/>
      </c>
      <c r="H1297" s="67" t="str">
        <f t="array" aca="1" ref="H1297" ca="1">IF($I$1&lt;&gt;"y", "", IFERROR(INDEX(countrylistsize,MATCH(SMALL(NOT(countrylistsize="")*IF(ISNUMBER(countrylistsize),COUNTIF(countrylistsize,"&lt;="&amp;countrylistsize),COUNTIF(countrylistsize,"&lt;="&amp;countrylistsize)+SUM(ISNUMBER(countrylistsize))),ROWS(F$3:F1297)+SUM(ISBLANK(countrylistsize))),NOT(countrylistsize="")*IF(ISNUMBER(countrylistsize),COUNTIF(countrylistsize,"&lt;="&amp;countrylistsize),COUNTIF(countrylistsize,"&lt;="&amp;countrylistsize)+SUM(ISNUMBER(countrylistsize))),0)), ""))</f>
        <v/>
      </c>
      <c r="I1297" s="70"/>
      <c r="J1297" s="67" t="str">
        <f t="array" aca="1" ref="J1297" ca="1">IF($I$1&lt;&gt;"y", "", IFERROR(INDEX(admin1listsize,MATCH(SMALL(NOT(admin1listsize="")*IF(ISNUMBER(admin1listsize),COUNTIF(admin1listsize,"&lt;="&amp;admin1listsize),COUNTIF(admin1listsize,"&lt;="&amp;admin1listsize)+SUM(ISNUMBER(admin1listsize))),ROWS(D$3:D1297)+SUM(ISBLANK(admin1listsize))),NOT(admin1listsize="")*IF(ISNUMBER(admin1listsize),COUNTIF(admin1listsize,"&lt;="&amp;admin1listsize),COUNTIF(admin1listsize,"&lt;="&amp;admin1listsize)+SUM(ISNUMBER(admin1listsize))),0)), ""))</f>
        <v/>
      </c>
      <c r="K1297" s="71"/>
    </row>
    <row r="1298" spans="1:11" s="1" customFormat="1" x14ac:dyDescent="0.25">
      <c r="A1298" s="93" t="str">
        <f>IF($I$1&lt;&gt;"y", "", IF(ISBLANK(DATA!D1299),"",IF(ISBLANK(DATA!K1299),"NO DATA",DATA!K1299)))</f>
        <v/>
      </c>
      <c r="B1298" s="93" t="str">
        <f>IF($I$1&lt;&gt;"y", "",IF(ISBLANK(DATA!D1299),"", IF(ISBLANK(DATA!L1299),"NO DATA",DATA!L1299)))</f>
        <v/>
      </c>
      <c r="C1298" s="93" t="str">
        <f t="shared" si="62"/>
        <v/>
      </c>
      <c r="D1298" s="93" t="str">
        <f>IF($I$1&lt;&gt;"y", "", IF(C1299="", "", IFERROR(LOOKUP(2,1/(COUNTIF($D$2:D1297,mergednames)=0),mergednames), "")))</f>
        <v/>
      </c>
      <c r="E1298" s="93" t="str">
        <f t="shared" si="61"/>
        <v/>
      </c>
      <c r="F1298" s="93" t="str">
        <f>IF($I$1&lt;&gt;"y", "", IF(A1299="", "", IFERROR(LOOKUP(2,1/(COUNTIF($F$2:F1297,get_country)=0),get_country), "")))</f>
        <v/>
      </c>
      <c r="G1298" s="93" t="str">
        <f t="shared" si="60"/>
        <v/>
      </c>
      <c r="H1298" s="67" t="str">
        <f t="array" aca="1" ref="H1298" ca="1">IF($I$1&lt;&gt;"y", "", IFERROR(INDEX(countrylistsize,MATCH(SMALL(NOT(countrylistsize="")*IF(ISNUMBER(countrylistsize),COUNTIF(countrylistsize,"&lt;="&amp;countrylistsize),COUNTIF(countrylistsize,"&lt;="&amp;countrylistsize)+SUM(ISNUMBER(countrylistsize))),ROWS(F$3:F1298)+SUM(ISBLANK(countrylistsize))),NOT(countrylistsize="")*IF(ISNUMBER(countrylistsize),COUNTIF(countrylistsize,"&lt;="&amp;countrylistsize),COUNTIF(countrylistsize,"&lt;="&amp;countrylistsize)+SUM(ISNUMBER(countrylistsize))),0)), ""))</f>
        <v/>
      </c>
      <c r="I1298" s="70"/>
      <c r="J1298" s="67" t="str">
        <f t="array" aca="1" ref="J1298" ca="1">IF($I$1&lt;&gt;"y", "", IFERROR(INDEX(admin1listsize,MATCH(SMALL(NOT(admin1listsize="")*IF(ISNUMBER(admin1listsize),COUNTIF(admin1listsize,"&lt;="&amp;admin1listsize),COUNTIF(admin1listsize,"&lt;="&amp;admin1listsize)+SUM(ISNUMBER(admin1listsize))),ROWS(D$3:D1298)+SUM(ISBLANK(admin1listsize))),NOT(admin1listsize="")*IF(ISNUMBER(admin1listsize),COUNTIF(admin1listsize,"&lt;="&amp;admin1listsize),COUNTIF(admin1listsize,"&lt;="&amp;admin1listsize)+SUM(ISNUMBER(admin1listsize))),0)), ""))</f>
        <v/>
      </c>
      <c r="K1298" s="71"/>
    </row>
    <row r="1299" spans="1:11" s="1" customFormat="1" x14ac:dyDescent="0.25">
      <c r="A1299" s="93" t="str">
        <f>IF($I$1&lt;&gt;"y", "", IF(ISBLANK(DATA!D1300),"",IF(ISBLANK(DATA!K1300),"NO DATA",DATA!K1300)))</f>
        <v/>
      </c>
      <c r="B1299" s="93" t="str">
        <f>IF($I$1&lt;&gt;"y", "",IF(ISBLANK(DATA!D1300),"", IF(ISBLANK(DATA!L1300),"NO DATA",DATA!L1300)))</f>
        <v/>
      </c>
      <c r="C1299" s="93" t="str">
        <f t="shared" si="62"/>
        <v/>
      </c>
      <c r="D1299" s="93" t="str">
        <f>IF($I$1&lt;&gt;"y", "", IF(C1300="", "", IFERROR(LOOKUP(2,1/(COUNTIF($D$2:D1298,mergednames)=0),mergednames), "")))</f>
        <v/>
      </c>
      <c r="E1299" s="93" t="str">
        <f t="shared" si="61"/>
        <v/>
      </c>
      <c r="F1299" s="93" t="str">
        <f>IF($I$1&lt;&gt;"y", "", IF(A1300="", "", IFERROR(LOOKUP(2,1/(COUNTIF($F$2:F1298,get_country)=0),get_country), "")))</f>
        <v/>
      </c>
      <c r="G1299" s="93" t="str">
        <f t="shared" si="60"/>
        <v/>
      </c>
      <c r="H1299" s="67" t="str">
        <f t="array" aca="1" ref="H1299" ca="1">IF($I$1&lt;&gt;"y", "", IFERROR(INDEX(countrylistsize,MATCH(SMALL(NOT(countrylistsize="")*IF(ISNUMBER(countrylistsize),COUNTIF(countrylistsize,"&lt;="&amp;countrylistsize),COUNTIF(countrylistsize,"&lt;="&amp;countrylistsize)+SUM(ISNUMBER(countrylistsize))),ROWS(F$3:F1299)+SUM(ISBLANK(countrylistsize))),NOT(countrylistsize="")*IF(ISNUMBER(countrylistsize),COUNTIF(countrylistsize,"&lt;="&amp;countrylistsize),COUNTIF(countrylistsize,"&lt;="&amp;countrylistsize)+SUM(ISNUMBER(countrylistsize))),0)), ""))</f>
        <v/>
      </c>
      <c r="I1299" s="70"/>
      <c r="J1299" s="67" t="str">
        <f t="array" aca="1" ref="J1299" ca="1">IF($I$1&lt;&gt;"y", "", IFERROR(INDEX(admin1listsize,MATCH(SMALL(NOT(admin1listsize="")*IF(ISNUMBER(admin1listsize),COUNTIF(admin1listsize,"&lt;="&amp;admin1listsize),COUNTIF(admin1listsize,"&lt;="&amp;admin1listsize)+SUM(ISNUMBER(admin1listsize))),ROWS(D$3:D1299)+SUM(ISBLANK(admin1listsize))),NOT(admin1listsize="")*IF(ISNUMBER(admin1listsize),COUNTIF(admin1listsize,"&lt;="&amp;admin1listsize),COUNTIF(admin1listsize,"&lt;="&amp;admin1listsize)+SUM(ISNUMBER(admin1listsize))),0)), ""))</f>
        <v/>
      </c>
      <c r="K1299" s="71"/>
    </row>
    <row r="1300" spans="1:11" s="1" customFormat="1" x14ac:dyDescent="0.25">
      <c r="A1300" s="93" t="str">
        <f>IF($I$1&lt;&gt;"y", "", IF(ISBLANK(DATA!D1301),"",IF(ISBLANK(DATA!K1301),"NO DATA",DATA!K1301)))</f>
        <v/>
      </c>
      <c r="B1300" s="93" t="str">
        <f>IF($I$1&lt;&gt;"y", "",IF(ISBLANK(DATA!D1301),"", IF(ISBLANK(DATA!L1301),"NO DATA",DATA!L1301)))</f>
        <v/>
      </c>
      <c r="C1300" s="93" t="str">
        <f t="shared" si="62"/>
        <v/>
      </c>
      <c r="D1300" s="93" t="str">
        <f>IF($I$1&lt;&gt;"y", "", IF(C1301="", "", IFERROR(LOOKUP(2,1/(COUNTIF($D$2:D1299,mergednames)=0),mergednames), "")))</f>
        <v/>
      </c>
      <c r="E1300" s="93" t="str">
        <f t="shared" si="61"/>
        <v/>
      </c>
      <c r="F1300" s="93" t="str">
        <f>IF($I$1&lt;&gt;"y", "", IF(A1301="", "", IFERROR(LOOKUP(2,1/(COUNTIF($F$2:F1299,get_country)=0),get_country), "")))</f>
        <v/>
      </c>
      <c r="G1300" s="93" t="str">
        <f t="shared" si="60"/>
        <v/>
      </c>
      <c r="H1300" s="67" t="str">
        <f t="array" aca="1" ref="H1300" ca="1">IF($I$1&lt;&gt;"y", "", IFERROR(INDEX(countrylistsize,MATCH(SMALL(NOT(countrylistsize="")*IF(ISNUMBER(countrylistsize),COUNTIF(countrylistsize,"&lt;="&amp;countrylistsize),COUNTIF(countrylistsize,"&lt;="&amp;countrylistsize)+SUM(ISNUMBER(countrylistsize))),ROWS(F$3:F1300)+SUM(ISBLANK(countrylistsize))),NOT(countrylistsize="")*IF(ISNUMBER(countrylistsize),COUNTIF(countrylistsize,"&lt;="&amp;countrylistsize),COUNTIF(countrylistsize,"&lt;="&amp;countrylistsize)+SUM(ISNUMBER(countrylistsize))),0)), ""))</f>
        <v/>
      </c>
      <c r="I1300" s="70"/>
      <c r="J1300" s="67" t="str">
        <f t="array" aca="1" ref="J1300" ca="1">IF($I$1&lt;&gt;"y", "", IFERROR(INDEX(admin1listsize,MATCH(SMALL(NOT(admin1listsize="")*IF(ISNUMBER(admin1listsize),COUNTIF(admin1listsize,"&lt;="&amp;admin1listsize),COUNTIF(admin1listsize,"&lt;="&amp;admin1listsize)+SUM(ISNUMBER(admin1listsize))),ROWS(D$3:D1300)+SUM(ISBLANK(admin1listsize))),NOT(admin1listsize="")*IF(ISNUMBER(admin1listsize),COUNTIF(admin1listsize,"&lt;="&amp;admin1listsize),COUNTIF(admin1listsize,"&lt;="&amp;admin1listsize)+SUM(ISNUMBER(admin1listsize))),0)), ""))</f>
        <v/>
      </c>
      <c r="K1300" s="71"/>
    </row>
    <row r="1301" spans="1:11" s="1" customFormat="1" x14ac:dyDescent="0.25">
      <c r="A1301" s="93" t="str">
        <f>IF($I$1&lt;&gt;"y", "", IF(ISBLANK(DATA!D1302),"",IF(ISBLANK(DATA!K1302),"NO DATA",DATA!K1302)))</f>
        <v/>
      </c>
      <c r="B1301" s="93" t="str">
        <f>IF($I$1&lt;&gt;"y", "",IF(ISBLANK(DATA!D1302),"", IF(ISBLANK(DATA!L1302),"NO DATA",DATA!L1302)))</f>
        <v/>
      </c>
      <c r="C1301" s="93" t="str">
        <f t="shared" si="62"/>
        <v/>
      </c>
      <c r="D1301" s="93" t="str">
        <f>IF($I$1&lt;&gt;"y", "", IF(C1302="", "", IFERROR(LOOKUP(2,1/(COUNTIF($D$2:D1300,mergednames)=0),mergednames), "")))</f>
        <v/>
      </c>
      <c r="E1301" s="93" t="str">
        <f t="shared" si="61"/>
        <v/>
      </c>
      <c r="F1301" s="93" t="str">
        <f>IF($I$1&lt;&gt;"y", "", IF(A1302="", "", IFERROR(LOOKUP(2,1/(COUNTIF($F$2:F1300,get_country)=0),get_country), "")))</f>
        <v/>
      </c>
      <c r="G1301" s="93" t="str">
        <f t="shared" si="60"/>
        <v/>
      </c>
      <c r="H1301" s="67" t="str">
        <f t="array" aca="1" ref="H1301" ca="1">IF($I$1&lt;&gt;"y", "", IFERROR(INDEX(countrylistsize,MATCH(SMALL(NOT(countrylistsize="")*IF(ISNUMBER(countrylistsize),COUNTIF(countrylistsize,"&lt;="&amp;countrylistsize),COUNTIF(countrylistsize,"&lt;="&amp;countrylistsize)+SUM(ISNUMBER(countrylistsize))),ROWS(F$3:F1301)+SUM(ISBLANK(countrylistsize))),NOT(countrylistsize="")*IF(ISNUMBER(countrylistsize),COUNTIF(countrylistsize,"&lt;="&amp;countrylistsize),COUNTIF(countrylistsize,"&lt;="&amp;countrylistsize)+SUM(ISNUMBER(countrylistsize))),0)), ""))</f>
        <v/>
      </c>
      <c r="I1301" s="70"/>
      <c r="J1301" s="67" t="str">
        <f t="array" aca="1" ref="J1301" ca="1">IF($I$1&lt;&gt;"y", "", IFERROR(INDEX(admin1listsize,MATCH(SMALL(NOT(admin1listsize="")*IF(ISNUMBER(admin1listsize),COUNTIF(admin1listsize,"&lt;="&amp;admin1listsize),COUNTIF(admin1listsize,"&lt;="&amp;admin1listsize)+SUM(ISNUMBER(admin1listsize))),ROWS(D$3:D1301)+SUM(ISBLANK(admin1listsize))),NOT(admin1listsize="")*IF(ISNUMBER(admin1listsize),COUNTIF(admin1listsize,"&lt;="&amp;admin1listsize),COUNTIF(admin1listsize,"&lt;="&amp;admin1listsize)+SUM(ISNUMBER(admin1listsize))),0)), ""))</f>
        <v/>
      </c>
      <c r="K1301" s="71"/>
    </row>
    <row r="1302" spans="1:11" s="1" customFormat="1" x14ac:dyDescent="0.25">
      <c r="A1302" s="93" t="str">
        <f>IF($I$1&lt;&gt;"y", "", IF(ISBLANK(DATA!D1303),"",IF(ISBLANK(DATA!K1303),"NO DATA",DATA!K1303)))</f>
        <v/>
      </c>
      <c r="B1302" s="93" t="str">
        <f>IF($I$1&lt;&gt;"y", "",IF(ISBLANK(DATA!D1303),"", IF(ISBLANK(DATA!L1303),"NO DATA",DATA!L1303)))</f>
        <v/>
      </c>
      <c r="C1302" s="93" t="str">
        <f t="shared" si="62"/>
        <v/>
      </c>
      <c r="D1302" s="93" t="str">
        <f>IF($I$1&lt;&gt;"y", "", IF(C1303="", "", IFERROR(LOOKUP(2,1/(COUNTIF($D$2:D1301,mergednames)=0),mergednames), "")))</f>
        <v/>
      </c>
      <c r="E1302" s="93" t="str">
        <f t="shared" si="61"/>
        <v/>
      </c>
      <c r="F1302" s="93" t="str">
        <f>IF($I$1&lt;&gt;"y", "", IF(A1303="", "", IFERROR(LOOKUP(2,1/(COUNTIF($F$2:F1301,get_country)=0),get_country), "")))</f>
        <v/>
      </c>
      <c r="G1302" s="93" t="str">
        <f t="shared" si="60"/>
        <v/>
      </c>
      <c r="H1302" s="67" t="str">
        <f t="array" aca="1" ref="H1302" ca="1">IF($I$1&lt;&gt;"y", "", IFERROR(INDEX(countrylistsize,MATCH(SMALL(NOT(countrylistsize="")*IF(ISNUMBER(countrylistsize),COUNTIF(countrylistsize,"&lt;="&amp;countrylistsize),COUNTIF(countrylistsize,"&lt;="&amp;countrylistsize)+SUM(ISNUMBER(countrylistsize))),ROWS(F$3:F1302)+SUM(ISBLANK(countrylistsize))),NOT(countrylistsize="")*IF(ISNUMBER(countrylistsize),COUNTIF(countrylistsize,"&lt;="&amp;countrylistsize),COUNTIF(countrylistsize,"&lt;="&amp;countrylistsize)+SUM(ISNUMBER(countrylistsize))),0)), ""))</f>
        <v/>
      </c>
      <c r="I1302" s="70"/>
      <c r="J1302" s="67" t="str">
        <f t="array" aca="1" ref="J1302" ca="1">IF($I$1&lt;&gt;"y", "", IFERROR(INDEX(admin1listsize,MATCH(SMALL(NOT(admin1listsize="")*IF(ISNUMBER(admin1listsize),COUNTIF(admin1listsize,"&lt;="&amp;admin1listsize),COUNTIF(admin1listsize,"&lt;="&amp;admin1listsize)+SUM(ISNUMBER(admin1listsize))),ROWS(D$3:D1302)+SUM(ISBLANK(admin1listsize))),NOT(admin1listsize="")*IF(ISNUMBER(admin1listsize),COUNTIF(admin1listsize,"&lt;="&amp;admin1listsize),COUNTIF(admin1listsize,"&lt;="&amp;admin1listsize)+SUM(ISNUMBER(admin1listsize))),0)), ""))</f>
        <v/>
      </c>
      <c r="K1302" s="71"/>
    </row>
    <row r="1303" spans="1:11" s="1" customFormat="1" x14ac:dyDescent="0.25">
      <c r="A1303" s="93" t="str">
        <f>IF($I$1&lt;&gt;"y", "", IF(ISBLANK(DATA!D1304),"",IF(ISBLANK(DATA!K1304),"NO DATA",DATA!K1304)))</f>
        <v/>
      </c>
      <c r="B1303" s="93" t="str">
        <f>IF($I$1&lt;&gt;"y", "",IF(ISBLANK(DATA!D1304),"", IF(ISBLANK(DATA!L1304),"NO DATA",DATA!L1304)))</f>
        <v/>
      </c>
      <c r="C1303" s="93" t="str">
        <f t="shared" si="62"/>
        <v/>
      </c>
      <c r="D1303" s="93" t="str">
        <f>IF($I$1&lt;&gt;"y", "", IF(C1304="", "", IFERROR(LOOKUP(2,1/(COUNTIF($D$2:D1302,mergednames)=0),mergednames), "")))</f>
        <v/>
      </c>
      <c r="E1303" s="93" t="str">
        <f t="shared" si="61"/>
        <v/>
      </c>
      <c r="F1303" s="93" t="str">
        <f>IF($I$1&lt;&gt;"y", "", IF(A1304="", "", IFERROR(LOOKUP(2,1/(COUNTIF($F$2:F1302,get_country)=0),get_country), "")))</f>
        <v/>
      </c>
      <c r="G1303" s="93" t="str">
        <f t="shared" si="60"/>
        <v/>
      </c>
      <c r="H1303" s="67" t="str">
        <f t="array" aca="1" ref="H1303" ca="1">IF($I$1&lt;&gt;"y", "", IFERROR(INDEX(countrylistsize,MATCH(SMALL(NOT(countrylistsize="")*IF(ISNUMBER(countrylistsize),COUNTIF(countrylistsize,"&lt;="&amp;countrylistsize),COUNTIF(countrylistsize,"&lt;="&amp;countrylistsize)+SUM(ISNUMBER(countrylistsize))),ROWS(F$3:F1303)+SUM(ISBLANK(countrylistsize))),NOT(countrylistsize="")*IF(ISNUMBER(countrylistsize),COUNTIF(countrylistsize,"&lt;="&amp;countrylistsize),COUNTIF(countrylistsize,"&lt;="&amp;countrylistsize)+SUM(ISNUMBER(countrylistsize))),0)), ""))</f>
        <v/>
      </c>
      <c r="I1303" s="70"/>
      <c r="J1303" s="67" t="str">
        <f t="array" aca="1" ref="J1303" ca="1">IF($I$1&lt;&gt;"y", "", IFERROR(INDEX(admin1listsize,MATCH(SMALL(NOT(admin1listsize="")*IF(ISNUMBER(admin1listsize),COUNTIF(admin1listsize,"&lt;="&amp;admin1listsize),COUNTIF(admin1listsize,"&lt;="&amp;admin1listsize)+SUM(ISNUMBER(admin1listsize))),ROWS(D$3:D1303)+SUM(ISBLANK(admin1listsize))),NOT(admin1listsize="")*IF(ISNUMBER(admin1listsize),COUNTIF(admin1listsize,"&lt;="&amp;admin1listsize),COUNTIF(admin1listsize,"&lt;="&amp;admin1listsize)+SUM(ISNUMBER(admin1listsize))),0)), ""))</f>
        <v/>
      </c>
      <c r="K1303" s="71"/>
    </row>
    <row r="1304" spans="1:11" s="1" customFormat="1" x14ac:dyDescent="0.25">
      <c r="A1304" s="93" t="str">
        <f>IF($I$1&lt;&gt;"y", "", IF(ISBLANK(DATA!D1305),"",IF(ISBLANK(DATA!K1305),"NO DATA",DATA!K1305)))</f>
        <v/>
      </c>
      <c r="B1304" s="93" t="str">
        <f>IF($I$1&lt;&gt;"y", "",IF(ISBLANK(DATA!D1305),"", IF(ISBLANK(DATA!L1305),"NO DATA",DATA!L1305)))</f>
        <v/>
      </c>
      <c r="C1304" s="93" t="str">
        <f t="shared" si="62"/>
        <v/>
      </c>
      <c r="D1304" s="93" t="str">
        <f>IF($I$1&lt;&gt;"y", "", IF(C1305="", "", IFERROR(LOOKUP(2,1/(COUNTIF($D$2:D1303,mergednames)=0),mergednames), "")))</f>
        <v/>
      </c>
      <c r="E1304" s="93" t="str">
        <f t="shared" si="61"/>
        <v/>
      </c>
      <c r="F1304" s="93" t="str">
        <f>IF($I$1&lt;&gt;"y", "", IF(A1305="", "", IFERROR(LOOKUP(2,1/(COUNTIF($F$2:F1303,get_country)=0),get_country), "")))</f>
        <v/>
      </c>
      <c r="G1304" s="93" t="str">
        <f t="shared" si="60"/>
        <v/>
      </c>
      <c r="H1304" s="67" t="str">
        <f t="array" aca="1" ref="H1304" ca="1">IF($I$1&lt;&gt;"y", "", IFERROR(INDEX(countrylistsize,MATCH(SMALL(NOT(countrylistsize="")*IF(ISNUMBER(countrylistsize),COUNTIF(countrylistsize,"&lt;="&amp;countrylistsize),COUNTIF(countrylistsize,"&lt;="&amp;countrylistsize)+SUM(ISNUMBER(countrylistsize))),ROWS(F$3:F1304)+SUM(ISBLANK(countrylistsize))),NOT(countrylistsize="")*IF(ISNUMBER(countrylistsize),COUNTIF(countrylistsize,"&lt;="&amp;countrylistsize),COUNTIF(countrylistsize,"&lt;="&amp;countrylistsize)+SUM(ISNUMBER(countrylistsize))),0)), ""))</f>
        <v/>
      </c>
      <c r="I1304" s="70"/>
      <c r="J1304" s="67" t="str">
        <f t="array" aca="1" ref="J1304" ca="1">IF($I$1&lt;&gt;"y", "", IFERROR(INDEX(admin1listsize,MATCH(SMALL(NOT(admin1listsize="")*IF(ISNUMBER(admin1listsize),COUNTIF(admin1listsize,"&lt;="&amp;admin1listsize),COUNTIF(admin1listsize,"&lt;="&amp;admin1listsize)+SUM(ISNUMBER(admin1listsize))),ROWS(D$3:D1304)+SUM(ISBLANK(admin1listsize))),NOT(admin1listsize="")*IF(ISNUMBER(admin1listsize),COUNTIF(admin1listsize,"&lt;="&amp;admin1listsize),COUNTIF(admin1listsize,"&lt;="&amp;admin1listsize)+SUM(ISNUMBER(admin1listsize))),0)), ""))</f>
        <v/>
      </c>
      <c r="K1304" s="71"/>
    </row>
    <row r="1305" spans="1:11" s="1" customFormat="1" x14ac:dyDescent="0.25">
      <c r="A1305" s="93" t="str">
        <f>IF($I$1&lt;&gt;"y", "", IF(ISBLANK(DATA!D1306),"",IF(ISBLANK(DATA!K1306),"NO DATA",DATA!K1306)))</f>
        <v/>
      </c>
      <c r="B1305" s="93" t="str">
        <f>IF($I$1&lt;&gt;"y", "",IF(ISBLANK(DATA!D1306),"", IF(ISBLANK(DATA!L1306),"NO DATA",DATA!L1306)))</f>
        <v/>
      </c>
      <c r="C1305" s="93" t="str">
        <f t="shared" si="62"/>
        <v/>
      </c>
      <c r="D1305" s="93" t="str">
        <f>IF($I$1&lt;&gt;"y", "", IF(C1306="", "", IFERROR(LOOKUP(2,1/(COUNTIF($D$2:D1304,mergednames)=0),mergednames), "")))</f>
        <v/>
      </c>
      <c r="E1305" s="93" t="str">
        <f t="shared" si="61"/>
        <v/>
      </c>
      <c r="F1305" s="93" t="str">
        <f>IF($I$1&lt;&gt;"y", "", IF(A1306="", "", IFERROR(LOOKUP(2,1/(COUNTIF($F$2:F1304,get_country)=0),get_country), "")))</f>
        <v/>
      </c>
      <c r="G1305" s="93" t="str">
        <f t="shared" si="60"/>
        <v/>
      </c>
      <c r="H1305" s="67" t="str">
        <f t="array" aca="1" ref="H1305" ca="1">IF($I$1&lt;&gt;"y", "", IFERROR(INDEX(countrylistsize,MATCH(SMALL(NOT(countrylistsize="")*IF(ISNUMBER(countrylistsize),COUNTIF(countrylistsize,"&lt;="&amp;countrylistsize),COUNTIF(countrylistsize,"&lt;="&amp;countrylistsize)+SUM(ISNUMBER(countrylistsize))),ROWS(F$3:F1305)+SUM(ISBLANK(countrylistsize))),NOT(countrylistsize="")*IF(ISNUMBER(countrylistsize),COUNTIF(countrylistsize,"&lt;="&amp;countrylistsize),COUNTIF(countrylistsize,"&lt;="&amp;countrylistsize)+SUM(ISNUMBER(countrylistsize))),0)), ""))</f>
        <v/>
      </c>
      <c r="I1305" s="70"/>
      <c r="J1305" s="67" t="str">
        <f t="array" aca="1" ref="J1305" ca="1">IF($I$1&lt;&gt;"y", "", IFERROR(INDEX(admin1listsize,MATCH(SMALL(NOT(admin1listsize="")*IF(ISNUMBER(admin1listsize),COUNTIF(admin1listsize,"&lt;="&amp;admin1listsize),COUNTIF(admin1listsize,"&lt;="&amp;admin1listsize)+SUM(ISNUMBER(admin1listsize))),ROWS(D$3:D1305)+SUM(ISBLANK(admin1listsize))),NOT(admin1listsize="")*IF(ISNUMBER(admin1listsize),COUNTIF(admin1listsize,"&lt;="&amp;admin1listsize),COUNTIF(admin1listsize,"&lt;="&amp;admin1listsize)+SUM(ISNUMBER(admin1listsize))),0)), ""))</f>
        <v/>
      </c>
      <c r="K1305" s="71"/>
    </row>
    <row r="1306" spans="1:11" s="1" customFormat="1" x14ac:dyDescent="0.25">
      <c r="A1306" s="93" t="str">
        <f>IF($I$1&lt;&gt;"y", "", IF(ISBLANK(DATA!D1307),"",IF(ISBLANK(DATA!K1307),"NO DATA",DATA!K1307)))</f>
        <v/>
      </c>
      <c r="B1306" s="93" t="str">
        <f>IF($I$1&lt;&gt;"y", "",IF(ISBLANK(DATA!D1307),"", IF(ISBLANK(DATA!L1307),"NO DATA",DATA!L1307)))</f>
        <v/>
      </c>
      <c r="C1306" s="93" t="str">
        <f t="shared" si="62"/>
        <v/>
      </c>
      <c r="D1306" s="93" t="str">
        <f>IF($I$1&lt;&gt;"y", "", IF(C1307="", "", IFERROR(LOOKUP(2,1/(COUNTIF($D$2:D1305,mergednames)=0),mergednames), "")))</f>
        <v/>
      </c>
      <c r="E1306" s="93" t="str">
        <f t="shared" si="61"/>
        <v/>
      </c>
      <c r="F1306" s="93" t="str">
        <f>IF($I$1&lt;&gt;"y", "", IF(A1307="", "", IFERROR(LOOKUP(2,1/(COUNTIF($F$2:F1305,get_country)=0),get_country), "")))</f>
        <v/>
      </c>
      <c r="G1306" s="93" t="str">
        <f t="shared" si="60"/>
        <v/>
      </c>
      <c r="H1306" s="67" t="str">
        <f t="array" aca="1" ref="H1306" ca="1">IF($I$1&lt;&gt;"y", "", IFERROR(INDEX(countrylistsize,MATCH(SMALL(NOT(countrylistsize="")*IF(ISNUMBER(countrylistsize),COUNTIF(countrylistsize,"&lt;="&amp;countrylistsize),COUNTIF(countrylistsize,"&lt;="&amp;countrylistsize)+SUM(ISNUMBER(countrylistsize))),ROWS(F$3:F1306)+SUM(ISBLANK(countrylistsize))),NOT(countrylistsize="")*IF(ISNUMBER(countrylistsize),COUNTIF(countrylistsize,"&lt;="&amp;countrylistsize),COUNTIF(countrylistsize,"&lt;="&amp;countrylistsize)+SUM(ISNUMBER(countrylistsize))),0)), ""))</f>
        <v/>
      </c>
      <c r="I1306" s="70"/>
      <c r="J1306" s="67" t="str">
        <f t="array" aca="1" ref="J1306" ca="1">IF($I$1&lt;&gt;"y", "", IFERROR(INDEX(admin1listsize,MATCH(SMALL(NOT(admin1listsize="")*IF(ISNUMBER(admin1listsize),COUNTIF(admin1listsize,"&lt;="&amp;admin1listsize),COUNTIF(admin1listsize,"&lt;="&amp;admin1listsize)+SUM(ISNUMBER(admin1listsize))),ROWS(D$3:D1306)+SUM(ISBLANK(admin1listsize))),NOT(admin1listsize="")*IF(ISNUMBER(admin1listsize),COUNTIF(admin1listsize,"&lt;="&amp;admin1listsize),COUNTIF(admin1listsize,"&lt;="&amp;admin1listsize)+SUM(ISNUMBER(admin1listsize))),0)), ""))</f>
        <v/>
      </c>
      <c r="K1306" s="71"/>
    </row>
    <row r="1307" spans="1:11" s="1" customFormat="1" x14ac:dyDescent="0.25">
      <c r="A1307" s="93" t="str">
        <f>IF($I$1&lt;&gt;"y", "", IF(ISBLANK(DATA!D1308),"",IF(ISBLANK(DATA!K1308),"NO DATA",DATA!K1308)))</f>
        <v/>
      </c>
      <c r="B1307" s="93" t="str">
        <f>IF($I$1&lt;&gt;"y", "",IF(ISBLANK(DATA!D1308),"", IF(ISBLANK(DATA!L1308),"NO DATA",DATA!L1308)))</f>
        <v/>
      </c>
      <c r="C1307" s="93" t="str">
        <f t="shared" si="62"/>
        <v/>
      </c>
      <c r="D1307" s="93" t="str">
        <f>IF($I$1&lt;&gt;"y", "", IF(C1308="", "", IFERROR(LOOKUP(2,1/(COUNTIF($D$2:D1306,mergednames)=0),mergednames), "")))</f>
        <v/>
      </c>
      <c r="E1307" s="93" t="str">
        <f t="shared" si="61"/>
        <v/>
      </c>
      <c r="F1307" s="93" t="str">
        <f>IF($I$1&lt;&gt;"y", "", IF(A1308="", "", IFERROR(LOOKUP(2,1/(COUNTIF($F$2:F1306,get_country)=0),get_country), "")))</f>
        <v/>
      </c>
      <c r="G1307" s="93" t="str">
        <f t="shared" si="60"/>
        <v/>
      </c>
      <c r="H1307" s="67" t="str">
        <f t="array" aca="1" ref="H1307" ca="1">IF($I$1&lt;&gt;"y", "", IFERROR(INDEX(countrylistsize,MATCH(SMALL(NOT(countrylistsize="")*IF(ISNUMBER(countrylistsize),COUNTIF(countrylistsize,"&lt;="&amp;countrylistsize),COUNTIF(countrylistsize,"&lt;="&amp;countrylistsize)+SUM(ISNUMBER(countrylistsize))),ROWS(F$3:F1307)+SUM(ISBLANK(countrylistsize))),NOT(countrylistsize="")*IF(ISNUMBER(countrylistsize),COUNTIF(countrylistsize,"&lt;="&amp;countrylistsize),COUNTIF(countrylistsize,"&lt;="&amp;countrylistsize)+SUM(ISNUMBER(countrylistsize))),0)), ""))</f>
        <v/>
      </c>
      <c r="I1307" s="70"/>
      <c r="J1307" s="67" t="str">
        <f t="array" aca="1" ref="J1307" ca="1">IF($I$1&lt;&gt;"y", "", IFERROR(INDEX(admin1listsize,MATCH(SMALL(NOT(admin1listsize="")*IF(ISNUMBER(admin1listsize),COUNTIF(admin1listsize,"&lt;="&amp;admin1listsize),COUNTIF(admin1listsize,"&lt;="&amp;admin1listsize)+SUM(ISNUMBER(admin1listsize))),ROWS(D$3:D1307)+SUM(ISBLANK(admin1listsize))),NOT(admin1listsize="")*IF(ISNUMBER(admin1listsize),COUNTIF(admin1listsize,"&lt;="&amp;admin1listsize),COUNTIF(admin1listsize,"&lt;="&amp;admin1listsize)+SUM(ISNUMBER(admin1listsize))),0)), ""))</f>
        <v/>
      </c>
      <c r="K1307" s="71"/>
    </row>
    <row r="1308" spans="1:11" s="1" customFormat="1" x14ac:dyDescent="0.25">
      <c r="A1308" s="93" t="str">
        <f>IF($I$1&lt;&gt;"y", "", IF(ISBLANK(DATA!D1309),"",IF(ISBLANK(DATA!K1309),"NO DATA",DATA!K1309)))</f>
        <v/>
      </c>
      <c r="B1308" s="93" t="str">
        <f>IF($I$1&lt;&gt;"y", "",IF(ISBLANK(DATA!D1309),"", IF(ISBLANK(DATA!L1309),"NO DATA",DATA!L1309)))</f>
        <v/>
      </c>
      <c r="C1308" s="93" t="str">
        <f t="shared" si="62"/>
        <v/>
      </c>
      <c r="D1308" s="93" t="str">
        <f>IF($I$1&lt;&gt;"y", "", IF(C1309="", "", IFERROR(LOOKUP(2,1/(COUNTIF($D$2:D1307,mergednames)=0),mergednames), "")))</f>
        <v/>
      </c>
      <c r="E1308" s="93" t="str">
        <f t="shared" si="61"/>
        <v/>
      </c>
      <c r="F1308" s="93" t="str">
        <f>IF($I$1&lt;&gt;"y", "", IF(A1309="", "", IFERROR(LOOKUP(2,1/(COUNTIF($F$2:F1307,get_country)=0),get_country), "")))</f>
        <v/>
      </c>
      <c r="G1308" s="93" t="str">
        <f t="shared" si="60"/>
        <v/>
      </c>
      <c r="H1308" s="67" t="str">
        <f t="array" aca="1" ref="H1308" ca="1">IF($I$1&lt;&gt;"y", "", IFERROR(INDEX(countrylistsize,MATCH(SMALL(NOT(countrylistsize="")*IF(ISNUMBER(countrylistsize),COUNTIF(countrylistsize,"&lt;="&amp;countrylistsize),COUNTIF(countrylistsize,"&lt;="&amp;countrylistsize)+SUM(ISNUMBER(countrylistsize))),ROWS(F$3:F1308)+SUM(ISBLANK(countrylistsize))),NOT(countrylistsize="")*IF(ISNUMBER(countrylistsize),COUNTIF(countrylistsize,"&lt;="&amp;countrylistsize),COUNTIF(countrylistsize,"&lt;="&amp;countrylistsize)+SUM(ISNUMBER(countrylistsize))),0)), ""))</f>
        <v/>
      </c>
      <c r="I1308" s="70"/>
      <c r="J1308" s="67" t="str">
        <f t="array" aca="1" ref="J1308" ca="1">IF($I$1&lt;&gt;"y", "", IFERROR(INDEX(admin1listsize,MATCH(SMALL(NOT(admin1listsize="")*IF(ISNUMBER(admin1listsize),COUNTIF(admin1listsize,"&lt;="&amp;admin1listsize),COUNTIF(admin1listsize,"&lt;="&amp;admin1listsize)+SUM(ISNUMBER(admin1listsize))),ROWS(D$3:D1308)+SUM(ISBLANK(admin1listsize))),NOT(admin1listsize="")*IF(ISNUMBER(admin1listsize),COUNTIF(admin1listsize,"&lt;="&amp;admin1listsize),COUNTIF(admin1listsize,"&lt;="&amp;admin1listsize)+SUM(ISNUMBER(admin1listsize))),0)), ""))</f>
        <v/>
      </c>
      <c r="K1308" s="71"/>
    </row>
    <row r="1309" spans="1:11" s="1" customFormat="1" x14ac:dyDescent="0.25">
      <c r="A1309" s="93" t="str">
        <f>IF($I$1&lt;&gt;"y", "", IF(ISBLANK(DATA!D1310),"",IF(ISBLANK(DATA!K1310),"NO DATA",DATA!K1310)))</f>
        <v/>
      </c>
      <c r="B1309" s="93" t="str">
        <f>IF($I$1&lt;&gt;"y", "",IF(ISBLANK(DATA!D1310),"", IF(ISBLANK(DATA!L1310),"NO DATA",DATA!L1310)))</f>
        <v/>
      </c>
      <c r="C1309" s="93" t="str">
        <f t="shared" si="62"/>
        <v/>
      </c>
      <c r="D1309" s="93" t="str">
        <f>IF($I$1&lt;&gt;"y", "", IF(C1310="", "", IFERROR(LOOKUP(2,1/(COUNTIF($D$2:D1308,mergednames)=0),mergednames), "")))</f>
        <v/>
      </c>
      <c r="E1309" s="93" t="str">
        <f t="shared" si="61"/>
        <v/>
      </c>
      <c r="F1309" s="93" t="str">
        <f>IF($I$1&lt;&gt;"y", "", IF(A1310="", "", IFERROR(LOOKUP(2,1/(COUNTIF($F$2:F1308,get_country)=0),get_country), "")))</f>
        <v/>
      </c>
      <c r="G1309" s="93" t="str">
        <f t="shared" si="60"/>
        <v/>
      </c>
      <c r="H1309" s="67" t="str">
        <f t="array" aca="1" ref="H1309" ca="1">IF($I$1&lt;&gt;"y", "", IFERROR(INDEX(countrylistsize,MATCH(SMALL(NOT(countrylistsize="")*IF(ISNUMBER(countrylistsize),COUNTIF(countrylistsize,"&lt;="&amp;countrylistsize),COUNTIF(countrylistsize,"&lt;="&amp;countrylistsize)+SUM(ISNUMBER(countrylistsize))),ROWS(F$3:F1309)+SUM(ISBLANK(countrylistsize))),NOT(countrylistsize="")*IF(ISNUMBER(countrylistsize),COUNTIF(countrylistsize,"&lt;="&amp;countrylistsize),COUNTIF(countrylistsize,"&lt;="&amp;countrylistsize)+SUM(ISNUMBER(countrylistsize))),0)), ""))</f>
        <v/>
      </c>
      <c r="I1309" s="70"/>
      <c r="J1309" s="67" t="str">
        <f t="array" aca="1" ref="J1309" ca="1">IF($I$1&lt;&gt;"y", "", IFERROR(INDEX(admin1listsize,MATCH(SMALL(NOT(admin1listsize="")*IF(ISNUMBER(admin1listsize),COUNTIF(admin1listsize,"&lt;="&amp;admin1listsize),COUNTIF(admin1listsize,"&lt;="&amp;admin1listsize)+SUM(ISNUMBER(admin1listsize))),ROWS(D$3:D1309)+SUM(ISBLANK(admin1listsize))),NOT(admin1listsize="")*IF(ISNUMBER(admin1listsize),COUNTIF(admin1listsize,"&lt;="&amp;admin1listsize),COUNTIF(admin1listsize,"&lt;="&amp;admin1listsize)+SUM(ISNUMBER(admin1listsize))),0)), ""))</f>
        <v/>
      </c>
      <c r="K1309" s="71"/>
    </row>
    <row r="1310" spans="1:11" s="1" customFormat="1" x14ac:dyDescent="0.25">
      <c r="A1310" s="93" t="str">
        <f>IF($I$1&lt;&gt;"y", "", IF(ISBLANK(DATA!D1311),"",IF(ISBLANK(DATA!K1311),"NO DATA",DATA!K1311)))</f>
        <v/>
      </c>
      <c r="B1310" s="93" t="str">
        <f>IF($I$1&lt;&gt;"y", "",IF(ISBLANK(DATA!D1311),"", IF(ISBLANK(DATA!L1311),"NO DATA",DATA!L1311)))</f>
        <v/>
      </c>
      <c r="C1310" s="93" t="str">
        <f t="shared" si="62"/>
        <v/>
      </c>
      <c r="D1310" s="93" t="str">
        <f>IF($I$1&lt;&gt;"y", "", IF(C1311="", "", IFERROR(LOOKUP(2,1/(COUNTIF($D$2:D1309,mergednames)=0),mergednames), "")))</f>
        <v/>
      </c>
      <c r="E1310" s="93" t="str">
        <f t="shared" si="61"/>
        <v/>
      </c>
      <c r="F1310" s="93" t="str">
        <f>IF($I$1&lt;&gt;"y", "", IF(A1311="", "", IFERROR(LOOKUP(2,1/(COUNTIF($F$2:F1309,get_country)=0),get_country), "")))</f>
        <v/>
      </c>
      <c r="G1310" s="93" t="str">
        <f t="shared" si="60"/>
        <v/>
      </c>
      <c r="H1310" s="67" t="str">
        <f t="array" aca="1" ref="H1310" ca="1">IF($I$1&lt;&gt;"y", "", IFERROR(INDEX(countrylistsize,MATCH(SMALL(NOT(countrylistsize="")*IF(ISNUMBER(countrylistsize),COUNTIF(countrylistsize,"&lt;="&amp;countrylistsize),COUNTIF(countrylistsize,"&lt;="&amp;countrylistsize)+SUM(ISNUMBER(countrylistsize))),ROWS(F$3:F1310)+SUM(ISBLANK(countrylistsize))),NOT(countrylistsize="")*IF(ISNUMBER(countrylistsize),COUNTIF(countrylistsize,"&lt;="&amp;countrylistsize),COUNTIF(countrylistsize,"&lt;="&amp;countrylistsize)+SUM(ISNUMBER(countrylistsize))),0)), ""))</f>
        <v/>
      </c>
      <c r="I1310" s="70"/>
      <c r="J1310" s="67" t="str">
        <f t="array" aca="1" ref="J1310" ca="1">IF($I$1&lt;&gt;"y", "", IFERROR(INDEX(admin1listsize,MATCH(SMALL(NOT(admin1listsize="")*IF(ISNUMBER(admin1listsize),COUNTIF(admin1listsize,"&lt;="&amp;admin1listsize),COUNTIF(admin1listsize,"&lt;="&amp;admin1listsize)+SUM(ISNUMBER(admin1listsize))),ROWS(D$3:D1310)+SUM(ISBLANK(admin1listsize))),NOT(admin1listsize="")*IF(ISNUMBER(admin1listsize),COUNTIF(admin1listsize,"&lt;="&amp;admin1listsize),COUNTIF(admin1listsize,"&lt;="&amp;admin1listsize)+SUM(ISNUMBER(admin1listsize))),0)), ""))</f>
        <v/>
      </c>
      <c r="K1310" s="71"/>
    </row>
    <row r="1311" spans="1:11" s="1" customFormat="1" x14ac:dyDescent="0.25">
      <c r="A1311" s="93" t="str">
        <f>IF($I$1&lt;&gt;"y", "", IF(ISBLANK(DATA!D1312),"",IF(ISBLANK(DATA!K1312),"NO DATA",DATA!K1312)))</f>
        <v/>
      </c>
      <c r="B1311" s="93" t="str">
        <f>IF($I$1&lt;&gt;"y", "",IF(ISBLANK(DATA!D1312),"", IF(ISBLANK(DATA!L1312),"NO DATA",DATA!L1312)))</f>
        <v/>
      </c>
      <c r="C1311" s="93" t="str">
        <f t="shared" si="62"/>
        <v/>
      </c>
      <c r="D1311" s="93" t="str">
        <f>IF($I$1&lt;&gt;"y", "", IF(C1312="", "", IFERROR(LOOKUP(2,1/(COUNTIF($D$2:D1310,mergednames)=0),mergednames), "")))</f>
        <v/>
      </c>
      <c r="E1311" s="93" t="str">
        <f t="shared" si="61"/>
        <v/>
      </c>
      <c r="F1311" s="93" t="str">
        <f>IF($I$1&lt;&gt;"y", "", IF(A1312="", "", IFERROR(LOOKUP(2,1/(COUNTIF($F$2:F1310,get_country)=0),get_country), "")))</f>
        <v/>
      </c>
      <c r="G1311" s="93" t="str">
        <f t="shared" si="60"/>
        <v/>
      </c>
      <c r="H1311" s="67" t="str">
        <f t="array" aca="1" ref="H1311" ca="1">IF($I$1&lt;&gt;"y", "", IFERROR(INDEX(countrylistsize,MATCH(SMALL(NOT(countrylistsize="")*IF(ISNUMBER(countrylistsize),COUNTIF(countrylistsize,"&lt;="&amp;countrylistsize),COUNTIF(countrylistsize,"&lt;="&amp;countrylistsize)+SUM(ISNUMBER(countrylistsize))),ROWS(F$3:F1311)+SUM(ISBLANK(countrylistsize))),NOT(countrylistsize="")*IF(ISNUMBER(countrylistsize),COUNTIF(countrylistsize,"&lt;="&amp;countrylistsize),COUNTIF(countrylistsize,"&lt;="&amp;countrylistsize)+SUM(ISNUMBER(countrylistsize))),0)), ""))</f>
        <v/>
      </c>
      <c r="I1311" s="70"/>
      <c r="J1311" s="67" t="str">
        <f t="array" aca="1" ref="J1311" ca="1">IF($I$1&lt;&gt;"y", "", IFERROR(INDEX(admin1listsize,MATCH(SMALL(NOT(admin1listsize="")*IF(ISNUMBER(admin1listsize),COUNTIF(admin1listsize,"&lt;="&amp;admin1listsize),COUNTIF(admin1listsize,"&lt;="&amp;admin1listsize)+SUM(ISNUMBER(admin1listsize))),ROWS(D$3:D1311)+SUM(ISBLANK(admin1listsize))),NOT(admin1listsize="")*IF(ISNUMBER(admin1listsize),COUNTIF(admin1listsize,"&lt;="&amp;admin1listsize),COUNTIF(admin1listsize,"&lt;="&amp;admin1listsize)+SUM(ISNUMBER(admin1listsize))),0)), ""))</f>
        <v/>
      </c>
      <c r="K1311" s="71"/>
    </row>
    <row r="1312" spans="1:11" s="1" customFormat="1" x14ac:dyDescent="0.25">
      <c r="A1312" s="93" t="str">
        <f>IF($I$1&lt;&gt;"y", "", IF(ISBLANK(DATA!D1313),"",IF(ISBLANK(DATA!K1313),"NO DATA",DATA!K1313)))</f>
        <v/>
      </c>
      <c r="B1312" s="93" t="str">
        <f>IF($I$1&lt;&gt;"y", "",IF(ISBLANK(DATA!D1313),"", IF(ISBLANK(DATA!L1313),"NO DATA",DATA!L1313)))</f>
        <v/>
      </c>
      <c r="C1312" s="93" t="str">
        <f t="shared" si="62"/>
        <v/>
      </c>
      <c r="D1312" s="93" t="str">
        <f>IF($I$1&lt;&gt;"y", "", IF(C1313="", "", IFERROR(LOOKUP(2,1/(COUNTIF($D$2:D1311,mergednames)=0),mergednames), "")))</f>
        <v/>
      </c>
      <c r="E1312" s="93" t="str">
        <f t="shared" si="61"/>
        <v/>
      </c>
      <c r="F1312" s="93" t="str">
        <f>IF($I$1&lt;&gt;"y", "", IF(A1313="", "", IFERROR(LOOKUP(2,1/(COUNTIF($F$2:F1311,get_country)=0),get_country), "")))</f>
        <v/>
      </c>
      <c r="G1312" s="93" t="str">
        <f t="shared" si="60"/>
        <v/>
      </c>
      <c r="H1312" s="67" t="str">
        <f t="array" aca="1" ref="H1312" ca="1">IF($I$1&lt;&gt;"y", "", IFERROR(INDEX(countrylistsize,MATCH(SMALL(NOT(countrylistsize="")*IF(ISNUMBER(countrylistsize),COUNTIF(countrylistsize,"&lt;="&amp;countrylistsize),COUNTIF(countrylistsize,"&lt;="&amp;countrylistsize)+SUM(ISNUMBER(countrylistsize))),ROWS(F$3:F1312)+SUM(ISBLANK(countrylistsize))),NOT(countrylistsize="")*IF(ISNUMBER(countrylistsize),COUNTIF(countrylistsize,"&lt;="&amp;countrylistsize),COUNTIF(countrylistsize,"&lt;="&amp;countrylistsize)+SUM(ISNUMBER(countrylistsize))),0)), ""))</f>
        <v/>
      </c>
      <c r="I1312" s="70"/>
      <c r="J1312" s="67" t="str">
        <f t="array" aca="1" ref="J1312" ca="1">IF($I$1&lt;&gt;"y", "", IFERROR(INDEX(admin1listsize,MATCH(SMALL(NOT(admin1listsize="")*IF(ISNUMBER(admin1listsize),COUNTIF(admin1listsize,"&lt;="&amp;admin1listsize),COUNTIF(admin1listsize,"&lt;="&amp;admin1listsize)+SUM(ISNUMBER(admin1listsize))),ROWS(D$3:D1312)+SUM(ISBLANK(admin1listsize))),NOT(admin1listsize="")*IF(ISNUMBER(admin1listsize),COUNTIF(admin1listsize,"&lt;="&amp;admin1listsize),COUNTIF(admin1listsize,"&lt;="&amp;admin1listsize)+SUM(ISNUMBER(admin1listsize))),0)), ""))</f>
        <v/>
      </c>
      <c r="K1312" s="71"/>
    </row>
    <row r="1313" spans="1:11" s="1" customFormat="1" x14ac:dyDescent="0.25">
      <c r="A1313" s="93" t="str">
        <f>IF($I$1&lt;&gt;"y", "", IF(ISBLANK(DATA!D1314),"",IF(ISBLANK(DATA!K1314),"NO DATA",DATA!K1314)))</f>
        <v/>
      </c>
      <c r="B1313" s="93" t="str">
        <f>IF($I$1&lt;&gt;"y", "",IF(ISBLANK(DATA!D1314),"", IF(ISBLANK(DATA!L1314),"NO DATA",DATA!L1314)))</f>
        <v/>
      </c>
      <c r="C1313" s="93" t="str">
        <f t="shared" si="62"/>
        <v/>
      </c>
      <c r="D1313" s="93" t="str">
        <f>IF($I$1&lt;&gt;"y", "", IF(C1314="", "", IFERROR(LOOKUP(2,1/(COUNTIF($D$2:D1312,mergednames)=0),mergednames), "")))</f>
        <v/>
      </c>
      <c r="E1313" s="93" t="str">
        <f t="shared" si="61"/>
        <v/>
      </c>
      <c r="F1313" s="93" t="str">
        <f>IF($I$1&lt;&gt;"y", "", IF(A1314="", "", IFERROR(LOOKUP(2,1/(COUNTIF($F$2:F1312,get_country)=0),get_country), "")))</f>
        <v/>
      </c>
      <c r="G1313" s="93" t="str">
        <f t="shared" si="60"/>
        <v/>
      </c>
      <c r="H1313" s="67" t="str">
        <f t="array" aca="1" ref="H1313" ca="1">IF($I$1&lt;&gt;"y", "", IFERROR(INDEX(countrylistsize,MATCH(SMALL(NOT(countrylistsize="")*IF(ISNUMBER(countrylistsize),COUNTIF(countrylistsize,"&lt;="&amp;countrylistsize),COUNTIF(countrylistsize,"&lt;="&amp;countrylistsize)+SUM(ISNUMBER(countrylistsize))),ROWS(F$3:F1313)+SUM(ISBLANK(countrylistsize))),NOT(countrylistsize="")*IF(ISNUMBER(countrylistsize),COUNTIF(countrylistsize,"&lt;="&amp;countrylistsize),COUNTIF(countrylistsize,"&lt;="&amp;countrylistsize)+SUM(ISNUMBER(countrylistsize))),0)), ""))</f>
        <v/>
      </c>
      <c r="I1313" s="70"/>
      <c r="J1313" s="67" t="str">
        <f t="array" aca="1" ref="J1313" ca="1">IF($I$1&lt;&gt;"y", "", IFERROR(INDEX(admin1listsize,MATCH(SMALL(NOT(admin1listsize="")*IF(ISNUMBER(admin1listsize),COUNTIF(admin1listsize,"&lt;="&amp;admin1listsize),COUNTIF(admin1listsize,"&lt;="&amp;admin1listsize)+SUM(ISNUMBER(admin1listsize))),ROWS(D$3:D1313)+SUM(ISBLANK(admin1listsize))),NOT(admin1listsize="")*IF(ISNUMBER(admin1listsize),COUNTIF(admin1listsize,"&lt;="&amp;admin1listsize),COUNTIF(admin1listsize,"&lt;="&amp;admin1listsize)+SUM(ISNUMBER(admin1listsize))),0)), ""))</f>
        <v/>
      </c>
      <c r="K1313" s="71"/>
    </row>
    <row r="1314" spans="1:11" s="1" customFormat="1" x14ac:dyDescent="0.25">
      <c r="A1314" s="93" t="str">
        <f>IF($I$1&lt;&gt;"y", "", IF(ISBLANK(DATA!D1315),"",IF(ISBLANK(DATA!K1315),"NO DATA",DATA!K1315)))</f>
        <v/>
      </c>
      <c r="B1314" s="93" t="str">
        <f>IF($I$1&lt;&gt;"y", "",IF(ISBLANK(DATA!D1315),"", IF(ISBLANK(DATA!L1315),"NO DATA",DATA!L1315)))</f>
        <v/>
      </c>
      <c r="C1314" s="93" t="str">
        <f t="shared" si="62"/>
        <v/>
      </c>
      <c r="D1314" s="93" t="str">
        <f>IF($I$1&lt;&gt;"y", "", IF(C1315="", "", IFERROR(LOOKUP(2,1/(COUNTIF($D$2:D1313,mergednames)=0),mergednames), "")))</f>
        <v/>
      </c>
      <c r="E1314" s="93" t="str">
        <f t="shared" si="61"/>
        <v/>
      </c>
      <c r="F1314" s="93" t="str">
        <f>IF($I$1&lt;&gt;"y", "", IF(A1315="", "", IFERROR(LOOKUP(2,1/(COUNTIF($F$2:F1313,get_country)=0),get_country), "")))</f>
        <v/>
      </c>
      <c r="G1314" s="93" t="str">
        <f t="shared" si="60"/>
        <v/>
      </c>
      <c r="H1314" s="67" t="str">
        <f t="array" aca="1" ref="H1314" ca="1">IF($I$1&lt;&gt;"y", "", IFERROR(INDEX(countrylistsize,MATCH(SMALL(NOT(countrylistsize="")*IF(ISNUMBER(countrylistsize),COUNTIF(countrylistsize,"&lt;="&amp;countrylistsize),COUNTIF(countrylistsize,"&lt;="&amp;countrylistsize)+SUM(ISNUMBER(countrylistsize))),ROWS(F$3:F1314)+SUM(ISBLANK(countrylistsize))),NOT(countrylistsize="")*IF(ISNUMBER(countrylistsize),COUNTIF(countrylistsize,"&lt;="&amp;countrylistsize),COUNTIF(countrylistsize,"&lt;="&amp;countrylistsize)+SUM(ISNUMBER(countrylistsize))),0)), ""))</f>
        <v/>
      </c>
      <c r="I1314" s="70"/>
      <c r="J1314" s="67" t="str">
        <f t="array" aca="1" ref="J1314" ca="1">IF($I$1&lt;&gt;"y", "", IFERROR(INDEX(admin1listsize,MATCH(SMALL(NOT(admin1listsize="")*IF(ISNUMBER(admin1listsize),COUNTIF(admin1listsize,"&lt;="&amp;admin1listsize),COUNTIF(admin1listsize,"&lt;="&amp;admin1listsize)+SUM(ISNUMBER(admin1listsize))),ROWS(D$3:D1314)+SUM(ISBLANK(admin1listsize))),NOT(admin1listsize="")*IF(ISNUMBER(admin1listsize),COUNTIF(admin1listsize,"&lt;="&amp;admin1listsize),COUNTIF(admin1listsize,"&lt;="&amp;admin1listsize)+SUM(ISNUMBER(admin1listsize))),0)), ""))</f>
        <v/>
      </c>
      <c r="K1314" s="71"/>
    </row>
    <row r="1315" spans="1:11" s="1" customFormat="1" x14ac:dyDescent="0.25">
      <c r="A1315" s="93" t="str">
        <f>IF($I$1&lt;&gt;"y", "", IF(ISBLANK(DATA!D1316),"",IF(ISBLANK(DATA!K1316),"NO DATA",DATA!K1316)))</f>
        <v/>
      </c>
      <c r="B1315" s="93" t="str">
        <f>IF($I$1&lt;&gt;"y", "",IF(ISBLANK(DATA!D1316),"", IF(ISBLANK(DATA!L1316),"NO DATA",DATA!L1316)))</f>
        <v/>
      </c>
      <c r="C1315" s="93" t="str">
        <f t="shared" si="62"/>
        <v/>
      </c>
      <c r="D1315" s="93" t="str">
        <f>IF($I$1&lt;&gt;"y", "", IF(C1316="", "", IFERROR(LOOKUP(2,1/(COUNTIF($D$2:D1314,mergednames)=0),mergednames), "")))</f>
        <v/>
      </c>
      <c r="E1315" s="93" t="str">
        <f t="shared" si="61"/>
        <v/>
      </c>
      <c r="F1315" s="93" t="str">
        <f>IF($I$1&lt;&gt;"y", "", IF(A1316="", "", IFERROR(LOOKUP(2,1/(COUNTIF($F$2:F1314,get_country)=0),get_country), "")))</f>
        <v/>
      </c>
      <c r="G1315" s="93" t="str">
        <f t="shared" si="60"/>
        <v/>
      </c>
      <c r="H1315" s="67" t="str">
        <f t="array" aca="1" ref="H1315" ca="1">IF($I$1&lt;&gt;"y", "", IFERROR(INDEX(countrylistsize,MATCH(SMALL(NOT(countrylistsize="")*IF(ISNUMBER(countrylistsize),COUNTIF(countrylistsize,"&lt;="&amp;countrylistsize),COUNTIF(countrylistsize,"&lt;="&amp;countrylistsize)+SUM(ISNUMBER(countrylistsize))),ROWS(F$3:F1315)+SUM(ISBLANK(countrylistsize))),NOT(countrylistsize="")*IF(ISNUMBER(countrylistsize),COUNTIF(countrylistsize,"&lt;="&amp;countrylistsize),COUNTIF(countrylistsize,"&lt;="&amp;countrylistsize)+SUM(ISNUMBER(countrylistsize))),0)), ""))</f>
        <v/>
      </c>
      <c r="I1315" s="70"/>
      <c r="J1315" s="67" t="str">
        <f t="array" aca="1" ref="J1315" ca="1">IF($I$1&lt;&gt;"y", "", IFERROR(INDEX(admin1listsize,MATCH(SMALL(NOT(admin1listsize="")*IF(ISNUMBER(admin1listsize),COUNTIF(admin1listsize,"&lt;="&amp;admin1listsize),COUNTIF(admin1listsize,"&lt;="&amp;admin1listsize)+SUM(ISNUMBER(admin1listsize))),ROWS(D$3:D1315)+SUM(ISBLANK(admin1listsize))),NOT(admin1listsize="")*IF(ISNUMBER(admin1listsize),COUNTIF(admin1listsize,"&lt;="&amp;admin1listsize),COUNTIF(admin1listsize,"&lt;="&amp;admin1listsize)+SUM(ISNUMBER(admin1listsize))),0)), ""))</f>
        <v/>
      </c>
      <c r="K1315" s="71"/>
    </row>
    <row r="1316" spans="1:11" s="1" customFormat="1" x14ac:dyDescent="0.25">
      <c r="A1316" s="93" t="str">
        <f>IF($I$1&lt;&gt;"y", "", IF(ISBLANK(DATA!D1317),"",IF(ISBLANK(DATA!K1317),"NO DATA",DATA!K1317)))</f>
        <v/>
      </c>
      <c r="B1316" s="93" t="str">
        <f>IF($I$1&lt;&gt;"y", "",IF(ISBLANK(DATA!D1317),"", IF(ISBLANK(DATA!L1317),"NO DATA",DATA!L1317)))</f>
        <v/>
      </c>
      <c r="C1316" s="93" t="str">
        <f t="shared" si="62"/>
        <v/>
      </c>
      <c r="D1316" s="93" t="str">
        <f>IF($I$1&lt;&gt;"y", "", IF(C1317="", "", IFERROR(LOOKUP(2,1/(COUNTIF($D$2:D1315,mergednames)=0),mergednames), "")))</f>
        <v/>
      </c>
      <c r="E1316" s="93" t="str">
        <f t="shared" si="61"/>
        <v/>
      </c>
      <c r="F1316" s="93" t="str">
        <f>IF($I$1&lt;&gt;"y", "", IF(A1317="", "", IFERROR(LOOKUP(2,1/(COUNTIF($F$2:F1315,get_country)=0),get_country), "")))</f>
        <v/>
      </c>
      <c r="G1316" s="93" t="str">
        <f t="shared" si="60"/>
        <v/>
      </c>
      <c r="H1316" s="67" t="str">
        <f t="array" aca="1" ref="H1316" ca="1">IF($I$1&lt;&gt;"y", "", IFERROR(INDEX(countrylistsize,MATCH(SMALL(NOT(countrylistsize="")*IF(ISNUMBER(countrylistsize),COUNTIF(countrylistsize,"&lt;="&amp;countrylistsize),COUNTIF(countrylistsize,"&lt;="&amp;countrylistsize)+SUM(ISNUMBER(countrylistsize))),ROWS(F$3:F1316)+SUM(ISBLANK(countrylistsize))),NOT(countrylistsize="")*IF(ISNUMBER(countrylistsize),COUNTIF(countrylistsize,"&lt;="&amp;countrylistsize),COUNTIF(countrylistsize,"&lt;="&amp;countrylistsize)+SUM(ISNUMBER(countrylistsize))),0)), ""))</f>
        <v/>
      </c>
      <c r="I1316" s="70"/>
      <c r="J1316" s="67" t="str">
        <f t="array" aca="1" ref="J1316" ca="1">IF($I$1&lt;&gt;"y", "", IFERROR(INDEX(admin1listsize,MATCH(SMALL(NOT(admin1listsize="")*IF(ISNUMBER(admin1listsize),COUNTIF(admin1listsize,"&lt;="&amp;admin1listsize),COUNTIF(admin1listsize,"&lt;="&amp;admin1listsize)+SUM(ISNUMBER(admin1listsize))),ROWS(D$3:D1316)+SUM(ISBLANK(admin1listsize))),NOT(admin1listsize="")*IF(ISNUMBER(admin1listsize),COUNTIF(admin1listsize,"&lt;="&amp;admin1listsize),COUNTIF(admin1listsize,"&lt;="&amp;admin1listsize)+SUM(ISNUMBER(admin1listsize))),0)), ""))</f>
        <v/>
      </c>
      <c r="K1316" s="71"/>
    </row>
    <row r="1317" spans="1:11" s="1" customFormat="1" x14ac:dyDescent="0.25">
      <c r="A1317" s="93" t="str">
        <f>IF($I$1&lt;&gt;"y", "", IF(ISBLANK(DATA!D1318),"",IF(ISBLANK(DATA!K1318),"NO DATA",DATA!K1318)))</f>
        <v/>
      </c>
      <c r="B1317" s="93" t="str">
        <f>IF($I$1&lt;&gt;"y", "",IF(ISBLANK(DATA!D1318),"", IF(ISBLANK(DATA!L1318),"NO DATA",DATA!L1318)))</f>
        <v/>
      </c>
      <c r="C1317" s="93" t="str">
        <f t="shared" si="62"/>
        <v/>
      </c>
      <c r="D1317" s="93" t="str">
        <f>IF($I$1&lt;&gt;"y", "", IF(C1318="", "", IFERROR(LOOKUP(2,1/(COUNTIF($D$2:D1316,mergednames)=0),mergednames), "")))</f>
        <v/>
      </c>
      <c r="E1317" s="93" t="str">
        <f t="shared" si="61"/>
        <v/>
      </c>
      <c r="F1317" s="93" t="str">
        <f>IF($I$1&lt;&gt;"y", "", IF(A1318="", "", IFERROR(LOOKUP(2,1/(COUNTIF($F$2:F1316,get_country)=0),get_country), "")))</f>
        <v/>
      </c>
      <c r="G1317" s="93" t="str">
        <f t="shared" si="60"/>
        <v/>
      </c>
      <c r="H1317" s="67" t="str">
        <f t="array" aca="1" ref="H1317" ca="1">IF($I$1&lt;&gt;"y", "", IFERROR(INDEX(countrylistsize,MATCH(SMALL(NOT(countrylistsize="")*IF(ISNUMBER(countrylistsize),COUNTIF(countrylistsize,"&lt;="&amp;countrylistsize),COUNTIF(countrylistsize,"&lt;="&amp;countrylistsize)+SUM(ISNUMBER(countrylistsize))),ROWS(F$3:F1317)+SUM(ISBLANK(countrylistsize))),NOT(countrylistsize="")*IF(ISNUMBER(countrylistsize),COUNTIF(countrylistsize,"&lt;="&amp;countrylistsize),COUNTIF(countrylistsize,"&lt;="&amp;countrylistsize)+SUM(ISNUMBER(countrylistsize))),0)), ""))</f>
        <v/>
      </c>
      <c r="I1317" s="70"/>
      <c r="J1317" s="67" t="str">
        <f t="array" aca="1" ref="J1317" ca="1">IF($I$1&lt;&gt;"y", "", IFERROR(INDEX(admin1listsize,MATCH(SMALL(NOT(admin1listsize="")*IF(ISNUMBER(admin1listsize),COUNTIF(admin1listsize,"&lt;="&amp;admin1listsize),COUNTIF(admin1listsize,"&lt;="&amp;admin1listsize)+SUM(ISNUMBER(admin1listsize))),ROWS(D$3:D1317)+SUM(ISBLANK(admin1listsize))),NOT(admin1listsize="")*IF(ISNUMBER(admin1listsize),COUNTIF(admin1listsize,"&lt;="&amp;admin1listsize),COUNTIF(admin1listsize,"&lt;="&amp;admin1listsize)+SUM(ISNUMBER(admin1listsize))),0)), ""))</f>
        <v/>
      </c>
      <c r="K1317" s="71"/>
    </row>
    <row r="1318" spans="1:11" s="1" customFormat="1" x14ac:dyDescent="0.25">
      <c r="A1318" s="93" t="str">
        <f>IF($I$1&lt;&gt;"y", "", IF(ISBLANK(DATA!D1319),"",IF(ISBLANK(DATA!K1319),"NO DATA",DATA!K1319)))</f>
        <v/>
      </c>
      <c r="B1318" s="93" t="str">
        <f>IF($I$1&lt;&gt;"y", "",IF(ISBLANK(DATA!D1319),"", IF(ISBLANK(DATA!L1319),"NO DATA",DATA!L1319)))</f>
        <v/>
      </c>
      <c r="C1318" s="93" t="str">
        <f t="shared" si="62"/>
        <v/>
      </c>
      <c r="D1318" s="93" t="str">
        <f>IF($I$1&lt;&gt;"y", "", IF(C1319="", "", IFERROR(LOOKUP(2,1/(COUNTIF($D$2:D1317,mergednames)=0),mergednames), "")))</f>
        <v/>
      </c>
      <c r="E1318" s="93" t="str">
        <f t="shared" si="61"/>
        <v/>
      </c>
      <c r="F1318" s="93" t="str">
        <f>IF($I$1&lt;&gt;"y", "", IF(A1319="", "", IFERROR(LOOKUP(2,1/(COUNTIF($F$2:F1317,get_country)=0),get_country), "")))</f>
        <v/>
      </c>
      <c r="G1318" s="93" t="str">
        <f t="shared" si="60"/>
        <v/>
      </c>
      <c r="H1318" s="67" t="str">
        <f t="array" aca="1" ref="H1318" ca="1">IF($I$1&lt;&gt;"y", "", IFERROR(INDEX(countrylistsize,MATCH(SMALL(NOT(countrylistsize="")*IF(ISNUMBER(countrylistsize),COUNTIF(countrylistsize,"&lt;="&amp;countrylistsize),COUNTIF(countrylistsize,"&lt;="&amp;countrylistsize)+SUM(ISNUMBER(countrylistsize))),ROWS(F$3:F1318)+SUM(ISBLANK(countrylistsize))),NOT(countrylistsize="")*IF(ISNUMBER(countrylistsize),COUNTIF(countrylistsize,"&lt;="&amp;countrylistsize),COUNTIF(countrylistsize,"&lt;="&amp;countrylistsize)+SUM(ISNUMBER(countrylistsize))),0)), ""))</f>
        <v/>
      </c>
      <c r="I1318" s="70"/>
      <c r="J1318" s="67" t="str">
        <f t="array" aca="1" ref="J1318" ca="1">IF($I$1&lt;&gt;"y", "", IFERROR(INDEX(admin1listsize,MATCH(SMALL(NOT(admin1listsize="")*IF(ISNUMBER(admin1listsize),COUNTIF(admin1listsize,"&lt;="&amp;admin1listsize),COUNTIF(admin1listsize,"&lt;="&amp;admin1listsize)+SUM(ISNUMBER(admin1listsize))),ROWS(D$3:D1318)+SUM(ISBLANK(admin1listsize))),NOT(admin1listsize="")*IF(ISNUMBER(admin1listsize),COUNTIF(admin1listsize,"&lt;="&amp;admin1listsize),COUNTIF(admin1listsize,"&lt;="&amp;admin1listsize)+SUM(ISNUMBER(admin1listsize))),0)), ""))</f>
        <v/>
      </c>
      <c r="K1318" s="71"/>
    </row>
    <row r="1319" spans="1:11" s="1" customFormat="1" x14ac:dyDescent="0.25">
      <c r="A1319" s="93" t="str">
        <f>IF($I$1&lt;&gt;"y", "", IF(ISBLANK(DATA!D1320),"",IF(ISBLANK(DATA!K1320),"NO DATA",DATA!K1320)))</f>
        <v/>
      </c>
      <c r="B1319" s="93" t="str">
        <f>IF($I$1&lt;&gt;"y", "",IF(ISBLANK(DATA!D1320),"", IF(ISBLANK(DATA!L1320),"NO DATA",DATA!L1320)))</f>
        <v/>
      </c>
      <c r="C1319" s="93" t="str">
        <f t="shared" si="62"/>
        <v/>
      </c>
      <c r="D1319" s="93" t="str">
        <f>IF($I$1&lt;&gt;"y", "", IF(C1320="", "", IFERROR(LOOKUP(2,1/(COUNTIF($D$2:D1318,mergednames)=0),mergednames), "")))</f>
        <v/>
      </c>
      <c r="E1319" s="93" t="str">
        <f t="shared" si="61"/>
        <v/>
      </c>
      <c r="F1319" s="93" t="str">
        <f>IF($I$1&lt;&gt;"y", "", IF(A1320="", "", IFERROR(LOOKUP(2,1/(COUNTIF($F$2:F1318,get_country)=0),get_country), "")))</f>
        <v/>
      </c>
      <c r="G1319" s="93" t="str">
        <f t="shared" si="60"/>
        <v/>
      </c>
      <c r="H1319" s="67" t="str">
        <f t="array" aca="1" ref="H1319" ca="1">IF($I$1&lt;&gt;"y", "", IFERROR(INDEX(countrylistsize,MATCH(SMALL(NOT(countrylistsize="")*IF(ISNUMBER(countrylistsize),COUNTIF(countrylistsize,"&lt;="&amp;countrylistsize),COUNTIF(countrylistsize,"&lt;="&amp;countrylistsize)+SUM(ISNUMBER(countrylistsize))),ROWS(F$3:F1319)+SUM(ISBLANK(countrylistsize))),NOT(countrylistsize="")*IF(ISNUMBER(countrylistsize),COUNTIF(countrylistsize,"&lt;="&amp;countrylistsize),COUNTIF(countrylistsize,"&lt;="&amp;countrylistsize)+SUM(ISNUMBER(countrylistsize))),0)), ""))</f>
        <v/>
      </c>
      <c r="I1319" s="70"/>
      <c r="J1319" s="67" t="str">
        <f t="array" aca="1" ref="J1319" ca="1">IF($I$1&lt;&gt;"y", "", IFERROR(INDEX(admin1listsize,MATCH(SMALL(NOT(admin1listsize="")*IF(ISNUMBER(admin1listsize),COUNTIF(admin1listsize,"&lt;="&amp;admin1listsize),COUNTIF(admin1listsize,"&lt;="&amp;admin1listsize)+SUM(ISNUMBER(admin1listsize))),ROWS(D$3:D1319)+SUM(ISBLANK(admin1listsize))),NOT(admin1listsize="")*IF(ISNUMBER(admin1listsize),COUNTIF(admin1listsize,"&lt;="&amp;admin1listsize),COUNTIF(admin1listsize,"&lt;="&amp;admin1listsize)+SUM(ISNUMBER(admin1listsize))),0)), ""))</f>
        <v/>
      </c>
      <c r="K1319" s="71"/>
    </row>
    <row r="1320" spans="1:11" s="1" customFormat="1" x14ac:dyDescent="0.25">
      <c r="A1320" s="93" t="str">
        <f>IF($I$1&lt;&gt;"y", "", IF(ISBLANK(DATA!D1321),"",IF(ISBLANK(DATA!K1321),"NO DATA",DATA!K1321)))</f>
        <v/>
      </c>
      <c r="B1320" s="93" t="str">
        <f>IF($I$1&lt;&gt;"y", "",IF(ISBLANK(DATA!D1321),"", IF(ISBLANK(DATA!L1321),"NO DATA",DATA!L1321)))</f>
        <v/>
      </c>
      <c r="C1320" s="93" t="str">
        <f t="shared" si="62"/>
        <v/>
      </c>
      <c r="D1320" s="93" t="str">
        <f>IF($I$1&lt;&gt;"y", "", IF(C1321="", "", IFERROR(LOOKUP(2,1/(COUNTIF($D$2:D1319,mergednames)=0),mergednames), "")))</f>
        <v/>
      </c>
      <c r="E1320" s="93" t="str">
        <f t="shared" si="61"/>
        <v/>
      </c>
      <c r="F1320" s="93" t="str">
        <f>IF($I$1&lt;&gt;"y", "", IF(A1321="", "", IFERROR(LOOKUP(2,1/(COUNTIF($F$2:F1319,get_country)=0),get_country), "")))</f>
        <v/>
      </c>
      <c r="G1320" s="93" t="str">
        <f t="shared" si="60"/>
        <v/>
      </c>
      <c r="H1320" s="67" t="str">
        <f t="array" aca="1" ref="H1320" ca="1">IF($I$1&lt;&gt;"y", "", IFERROR(INDEX(countrylistsize,MATCH(SMALL(NOT(countrylistsize="")*IF(ISNUMBER(countrylistsize),COUNTIF(countrylistsize,"&lt;="&amp;countrylistsize),COUNTIF(countrylistsize,"&lt;="&amp;countrylistsize)+SUM(ISNUMBER(countrylistsize))),ROWS(F$3:F1320)+SUM(ISBLANK(countrylistsize))),NOT(countrylistsize="")*IF(ISNUMBER(countrylistsize),COUNTIF(countrylistsize,"&lt;="&amp;countrylistsize),COUNTIF(countrylistsize,"&lt;="&amp;countrylistsize)+SUM(ISNUMBER(countrylistsize))),0)), ""))</f>
        <v/>
      </c>
      <c r="I1320" s="70"/>
      <c r="J1320" s="67" t="str">
        <f t="array" aca="1" ref="J1320" ca="1">IF($I$1&lt;&gt;"y", "", IFERROR(INDEX(admin1listsize,MATCH(SMALL(NOT(admin1listsize="")*IF(ISNUMBER(admin1listsize),COUNTIF(admin1listsize,"&lt;="&amp;admin1listsize),COUNTIF(admin1listsize,"&lt;="&amp;admin1listsize)+SUM(ISNUMBER(admin1listsize))),ROWS(D$3:D1320)+SUM(ISBLANK(admin1listsize))),NOT(admin1listsize="")*IF(ISNUMBER(admin1listsize),COUNTIF(admin1listsize,"&lt;="&amp;admin1listsize),COUNTIF(admin1listsize,"&lt;="&amp;admin1listsize)+SUM(ISNUMBER(admin1listsize))),0)), ""))</f>
        <v/>
      </c>
      <c r="K1320" s="71"/>
    </row>
    <row r="1321" spans="1:11" s="1" customFormat="1" x14ac:dyDescent="0.25">
      <c r="A1321" s="93" t="str">
        <f>IF($I$1&lt;&gt;"y", "", IF(ISBLANK(DATA!D1322),"",IF(ISBLANK(DATA!K1322),"NO DATA",DATA!K1322)))</f>
        <v/>
      </c>
      <c r="B1321" s="93" t="str">
        <f>IF($I$1&lt;&gt;"y", "",IF(ISBLANK(DATA!D1322),"", IF(ISBLANK(DATA!L1322),"NO DATA",DATA!L1322)))</f>
        <v/>
      </c>
      <c r="C1321" s="93" t="str">
        <f t="shared" si="62"/>
        <v/>
      </c>
      <c r="D1321" s="93" t="str">
        <f>IF($I$1&lt;&gt;"y", "", IF(C1322="", "", IFERROR(LOOKUP(2,1/(COUNTIF($D$2:D1320,mergednames)=0),mergednames), "")))</f>
        <v/>
      </c>
      <c r="E1321" s="93" t="str">
        <f t="shared" si="61"/>
        <v/>
      </c>
      <c r="F1321" s="93" t="str">
        <f>IF($I$1&lt;&gt;"y", "", IF(A1322="", "", IFERROR(LOOKUP(2,1/(COUNTIF($F$2:F1320,get_country)=0),get_country), "")))</f>
        <v/>
      </c>
      <c r="G1321" s="93" t="str">
        <f t="shared" si="60"/>
        <v/>
      </c>
      <c r="H1321" s="67" t="str">
        <f t="array" aca="1" ref="H1321" ca="1">IF($I$1&lt;&gt;"y", "", IFERROR(INDEX(countrylistsize,MATCH(SMALL(NOT(countrylistsize="")*IF(ISNUMBER(countrylistsize),COUNTIF(countrylistsize,"&lt;="&amp;countrylistsize),COUNTIF(countrylistsize,"&lt;="&amp;countrylistsize)+SUM(ISNUMBER(countrylistsize))),ROWS(F$3:F1321)+SUM(ISBLANK(countrylistsize))),NOT(countrylistsize="")*IF(ISNUMBER(countrylistsize),COUNTIF(countrylistsize,"&lt;="&amp;countrylistsize),COUNTIF(countrylistsize,"&lt;="&amp;countrylistsize)+SUM(ISNUMBER(countrylistsize))),0)), ""))</f>
        <v/>
      </c>
      <c r="I1321" s="70"/>
      <c r="J1321" s="67" t="str">
        <f t="array" aca="1" ref="J1321" ca="1">IF($I$1&lt;&gt;"y", "", IFERROR(INDEX(admin1listsize,MATCH(SMALL(NOT(admin1listsize="")*IF(ISNUMBER(admin1listsize),COUNTIF(admin1listsize,"&lt;="&amp;admin1listsize),COUNTIF(admin1listsize,"&lt;="&amp;admin1listsize)+SUM(ISNUMBER(admin1listsize))),ROWS(D$3:D1321)+SUM(ISBLANK(admin1listsize))),NOT(admin1listsize="")*IF(ISNUMBER(admin1listsize),COUNTIF(admin1listsize,"&lt;="&amp;admin1listsize),COUNTIF(admin1listsize,"&lt;="&amp;admin1listsize)+SUM(ISNUMBER(admin1listsize))),0)), ""))</f>
        <v/>
      </c>
      <c r="K1321" s="71"/>
    </row>
    <row r="1322" spans="1:11" s="1" customFormat="1" x14ac:dyDescent="0.25">
      <c r="A1322" s="93" t="str">
        <f>IF($I$1&lt;&gt;"y", "", IF(ISBLANK(DATA!D1323),"",IF(ISBLANK(DATA!K1323),"NO DATA",DATA!K1323)))</f>
        <v/>
      </c>
      <c r="B1322" s="93" t="str">
        <f>IF($I$1&lt;&gt;"y", "",IF(ISBLANK(DATA!D1323),"", IF(ISBLANK(DATA!L1323),"NO DATA",DATA!L1323)))</f>
        <v/>
      </c>
      <c r="C1322" s="93" t="str">
        <f t="shared" si="62"/>
        <v/>
      </c>
      <c r="D1322" s="93" t="str">
        <f>IF($I$1&lt;&gt;"y", "", IF(C1323="", "", IFERROR(LOOKUP(2,1/(COUNTIF($D$2:D1321,mergednames)=0),mergednames), "")))</f>
        <v/>
      </c>
      <c r="E1322" s="93" t="str">
        <f t="shared" si="61"/>
        <v/>
      </c>
      <c r="F1322" s="93" t="str">
        <f>IF($I$1&lt;&gt;"y", "", IF(A1323="", "", IFERROR(LOOKUP(2,1/(COUNTIF($F$2:F1321,get_country)=0),get_country), "")))</f>
        <v/>
      </c>
      <c r="G1322" s="93" t="str">
        <f t="shared" si="60"/>
        <v/>
      </c>
      <c r="H1322" s="67" t="str">
        <f t="array" aca="1" ref="H1322" ca="1">IF($I$1&lt;&gt;"y", "", IFERROR(INDEX(countrylistsize,MATCH(SMALL(NOT(countrylistsize="")*IF(ISNUMBER(countrylistsize),COUNTIF(countrylistsize,"&lt;="&amp;countrylistsize),COUNTIF(countrylistsize,"&lt;="&amp;countrylistsize)+SUM(ISNUMBER(countrylistsize))),ROWS(F$3:F1322)+SUM(ISBLANK(countrylistsize))),NOT(countrylistsize="")*IF(ISNUMBER(countrylistsize),COUNTIF(countrylistsize,"&lt;="&amp;countrylistsize),COUNTIF(countrylistsize,"&lt;="&amp;countrylistsize)+SUM(ISNUMBER(countrylistsize))),0)), ""))</f>
        <v/>
      </c>
      <c r="I1322" s="70"/>
      <c r="J1322" s="67" t="str">
        <f t="array" aca="1" ref="J1322" ca="1">IF($I$1&lt;&gt;"y", "", IFERROR(INDEX(admin1listsize,MATCH(SMALL(NOT(admin1listsize="")*IF(ISNUMBER(admin1listsize),COUNTIF(admin1listsize,"&lt;="&amp;admin1listsize),COUNTIF(admin1listsize,"&lt;="&amp;admin1listsize)+SUM(ISNUMBER(admin1listsize))),ROWS(D$3:D1322)+SUM(ISBLANK(admin1listsize))),NOT(admin1listsize="")*IF(ISNUMBER(admin1listsize),COUNTIF(admin1listsize,"&lt;="&amp;admin1listsize),COUNTIF(admin1listsize,"&lt;="&amp;admin1listsize)+SUM(ISNUMBER(admin1listsize))),0)), ""))</f>
        <v/>
      </c>
      <c r="K1322" s="71"/>
    </row>
    <row r="1323" spans="1:11" s="1" customFormat="1" x14ac:dyDescent="0.25">
      <c r="A1323" s="93" t="str">
        <f>IF($I$1&lt;&gt;"y", "", IF(ISBLANK(DATA!D1324),"",IF(ISBLANK(DATA!K1324),"NO DATA",DATA!K1324)))</f>
        <v/>
      </c>
      <c r="B1323" s="93" t="str">
        <f>IF($I$1&lt;&gt;"y", "",IF(ISBLANK(DATA!D1324),"", IF(ISBLANK(DATA!L1324),"NO DATA",DATA!L1324)))</f>
        <v/>
      </c>
      <c r="C1323" s="93" t="str">
        <f t="shared" si="62"/>
        <v/>
      </c>
      <c r="D1323" s="93" t="str">
        <f>IF($I$1&lt;&gt;"y", "", IF(C1324="", "", IFERROR(LOOKUP(2,1/(COUNTIF($D$2:D1322,mergednames)=0),mergednames), "")))</f>
        <v/>
      </c>
      <c r="E1323" s="93" t="str">
        <f t="shared" si="61"/>
        <v/>
      </c>
      <c r="F1323" s="93" t="str">
        <f>IF($I$1&lt;&gt;"y", "", IF(A1324="", "", IFERROR(LOOKUP(2,1/(COUNTIF($F$2:F1322,get_country)=0),get_country), "")))</f>
        <v/>
      </c>
      <c r="G1323" s="93" t="str">
        <f t="shared" si="60"/>
        <v/>
      </c>
      <c r="H1323" s="67" t="str">
        <f t="array" aca="1" ref="H1323" ca="1">IF($I$1&lt;&gt;"y", "", IFERROR(INDEX(countrylistsize,MATCH(SMALL(NOT(countrylistsize="")*IF(ISNUMBER(countrylistsize),COUNTIF(countrylistsize,"&lt;="&amp;countrylistsize),COUNTIF(countrylistsize,"&lt;="&amp;countrylistsize)+SUM(ISNUMBER(countrylistsize))),ROWS(F$3:F1323)+SUM(ISBLANK(countrylistsize))),NOT(countrylistsize="")*IF(ISNUMBER(countrylistsize),COUNTIF(countrylistsize,"&lt;="&amp;countrylistsize),COUNTIF(countrylistsize,"&lt;="&amp;countrylistsize)+SUM(ISNUMBER(countrylistsize))),0)), ""))</f>
        <v/>
      </c>
      <c r="I1323" s="70"/>
      <c r="J1323" s="67" t="str">
        <f t="array" aca="1" ref="J1323" ca="1">IF($I$1&lt;&gt;"y", "", IFERROR(INDEX(admin1listsize,MATCH(SMALL(NOT(admin1listsize="")*IF(ISNUMBER(admin1listsize),COUNTIF(admin1listsize,"&lt;="&amp;admin1listsize),COUNTIF(admin1listsize,"&lt;="&amp;admin1listsize)+SUM(ISNUMBER(admin1listsize))),ROWS(D$3:D1323)+SUM(ISBLANK(admin1listsize))),NOT(admin1listsize="")*IF(ISNUMBER(admin1listsize),COUNTIF(admin1listsize,"&lt;="&amp;admin1listsize),COUNTIF(admin1listsize,"&lt;="&amp;admin1listsize)+SUM(ISNUMBER(admin1listsize))),0)), ""))</f>
        <v/>
      </c>
      <c r="K1323" s="71"/>
    </row>
    <row r="1324" spans="1:11" s="1" customFormat="1" x14ac:dyDescent="0.25">
      <c r="A1324" s="93" t="str">
        <f>IF($I$1&lt;&gt;"y", "", IF(ISBLANK(DATA!D1325),"",IF(ISBLANK(DATA!K1325),"NO DATA",DATA!K1325)))</f>
        <v/>
      </c>
      <c r="B1324" s="93" t="str">
        <f>IF($I$1&lt;&gt;"y", "",IF(ISBLANK(DATA!D1325),"", IF(ISBLANK(DATA!L1325),"NO DATA",DATA!L1325)))</f>
        <v/>
      </c>
      <c r="C1324" s="93" t="str">
        <f t="shared" si="62"/>
        <v/>
      </c>
      <c r="D1324" s="93" t="str">
        <f>IF($I$1&lt;&gt;"y", "", IF(C1325="", "", IFERROR(LOOKUP(2,1/(COUNTIF($D$2:D1323,mergednames)=0),mergednames), "")))</f>
        <v/>
      </c>
      <c r="E1324" s="93" t="str">
        <f t="shared" si="61"/>
        <v/>
      </c>
      <c r="F1324" s="93" t="str">
        <f>IF($I$1&lt;&gt;"y", "", IF(A1325="", "", IFERROR(LOOKUP(2,1/(COUNTIF($F$2:F1323,get_country)=0),get_country), "")))</f>
        <v/>
      </c>
      <c r="G1324" s="93" t="str">
        <f t="shared" si="60"/>
        <v/>
      </c>
      <c r="H1324" s="67" t="str">
        <f t="array" aca="1" ref="H1324" ca="1">IF($I$1&lt;&gt;"y", "", IFERROR(INDEX(countrylistsize,MATCH(SMALL(NOT(countrylistsize="")*IF(ISNUMBER(countrylistsize),COUNTIF(countrylistsize,"&lt;="&amp;countrylistsize),COUNTIF(countrylistsize,"&lt;="&amp;countrylistsize)+SUM(ISNUMBER(countrylistsize))),ROWS(F$3:F1324)+SUM(ISBLANK(countrylistsize))),NOT(countrylistsize="")*IF(ISNUMBER(countrylistsize),COUNTIF(countrylistsize,"&lt;="&amp;countrylistsize),COUNTIF(countrylistsize,"&lt;="&amp;countrylistsize)+SUM(ISNUMBER(countrylistsize))),0)), ""))</f>
        <v/>
      </c>
      <c r="I1324" s="70"/>
      <c r="J1324" s="67" t="str">
        <f t="array" aca="1" ref="J1324" ca="1">IF($I$1&lt;&gt;"y", "", IFERROR(INDEX(admin1listsize,MATCH(SMALL(NOT(admin1listsize="")*IF(ISNUMBER(admin1listsize),COUNTIF(admin1listsize,"&lt;="&amp;admin1listsize),COUNTIF(admin1listsize,"&lt;="&amp;admin1listsize)+SUM(ISNUMBER(admin1listsize))),ROWS(D$3:D1324)+SUM(ISBLANK(admin1listsize))),NOT(admin1listsize="")*IF(ISNUMBER(admin1listsize),COUNTIF(admin1listsize,"&lt;="&amp;admin1listsize),COUNTIF(admin1listsize,"&lt;="&amp;admin1listsize)+SUM(ISNUMBER(admin1listsize))),0)), ""))</f>
        <v/>
      </c>
      <c r="K1324" s="71"/>
    </row>
    <row r="1325" spans="1:11" s="1" customFormat="1" x14ac:dyDescent="0.25">
      <c r="A1325" s="93" t="str">
        <f>IF($I$1&lt;&gt;"y", "", IF(ISBLANK(DATA!D1326),"",IF(ISBLANK(DATA!K1326),"NO DATA",DATA!K1326)))</f>
        <v/>
      </c>
      <c r="B1325" s="93" t="str">
        <f>IF($I$1&lt;&gt;"y", "",IF(ISBLANK(DATA!D1326),"", IF(ISBLANK(DATA!L1326),"NO DATA",DATA!L1326)))</f>
        <v/>
      </c>
      <c r="C1325" s="93" t="str">
        <f t="shared" si="62"/>
        <v/>
      </c>
      <c r="D1325" s="93" t="str">
        <f>IF($I$1&lt;&gt;"y", "", IF(C1326="", "", IFERROR(LOOKUP(2,1/(COUNTIF($D$2:D1324,mergednames)=0),mergednames), "")))</f>
        <v/>
      </c>
      <c r="E1325" s="93" t="str">
        <f t="shared" si="61"/>
        <v/>
      </c>
      <c r="F1325" s="93" t="str">
        <f>IF($I$1&lt;&gt;"y", "", IF(A1326="", "", IFERROR(LOOKUP(2,1/(COUNTIF($F$2:F1324,get_country)=0),get_country), "")))</f>
        <v/>
      </c>
      <c r="G1325" s="93" t="str">
        <f t="shared" si="60"/>
        <v/>
      </c>
      <c r="H1325" s="67" t="str">
        <f t="array" aca="1" ref="H1325" ca="1">IF($I$1&lt;&gt;"y", "", IFERROR(INDEX(countrylistsize,MATCH(SMALL(NOT(countrylistsize="")*IF(ISNUMBER(countrylistsize),COUNTIF(countrylistsize,"&lt;="&amp;countrylistsize),COUNTIF(countrylistsize,"&lt;="&amp;countrylistsize)+SUM(ISNUMBER(countrylistsize))),ROWS(F$3:F1325)+SUM(ISBLANK(countrylistsize))),NOT(countrylistsize="")*IF(ISNUMBER(countrylistsize),COUNTIF(countrylistsize,"&lt;="&amp;countrylistsize),COUNTIF(countrylistsize,"&lt;="&amp;countrylistsize)+SUM(ISNUMBER(countrylistsize))),0)), ""))</f>
        <v/>
      </c>
      <c r="I1325" s="70"/>
      <c r="J1325" s="67" t="str">
        <f t="array" aca="1" ref="J1325" ca="1">IF($I$1&lt;&gt;"y", "", IFERROR(INDEX(admin1listsize,MATCH(SMALL(NOT(admin1listsize="")*IF(ISNUMBER(admin1listsize),COUNTIF(admin1listsize,"&lt;="&amp;admin1listsize),COUNTIF(admin1listsize,"&lt;="&amp;admin1listsize)+SUM(ISNUMBER(admin1listsize))),ROWS(D$3:D1325)+SUM(ISBLANK(admin1listsize))),NOT(admin1listsize="")*IF(ISNUMBER(admin1listsize),COUNTIF(admin1listsize,"&lt;="&amp;admin1listsize),COUNTIF(admin1listsize,"&lt;="&amp;admin1listsize)+SUM(ISNUMBER(admin1listsize))),0)), ""))</f>
        <v/>
      </c>
      <c r="K1325" s="71"/>
    </row>
    <row r="1326" spans="1:11" s="1" customFormat="1" x14ac:dyDescent="0.25">
      <c r="A1326" s="93" t="str">
        <f>IF($I$1&lt;&gt;"y", "", IF(ISBLANK(DATA!D1327),"",IF(ISBLANK(DATA!K1327),"NO DATA",DATA!K1327)))</f>
        <v/>
      </c>
      <c r="B1326" s="93" t="str">
        <f>IF($I$1&lt;&gt;"y", "",IF(ISBLANK(DATA!D1327),"", IF(ISBLANK(DATA!L1327),"NO DATA",DATA!L1327)))</f>
        <v/>
      </c>
      <c r="C1326" s="93" t="str">
        <f t="shared" si="62"/>
        <v/>
      </c>
      <c r="D1326" s="93" t="str">
        <f>IF($I$1&lt;&gt;"y", "", IF(C1327="", "", IFERROR(LOOKUP(2,1/(COUNTIF($D$2:D1325,mergednames)=0),mergednames), "")))</f>
        <v/>
      </c>
      <c r="E1326" s="93" t="str">
        <f t="shared" si="61"/>
        <v/>
      </c>
      <c r="F1326" s="93" t="str">
        <f>IF($I$1&lt;&gt;"y", "", IF(A1327="", "", IFERROR(LOOKUP(2,1/(COUNTIF($F$2:F1325,get_country)=0),get_country), "")))</f>
        <v/>
      </c>
      <c r="G1326" s="93" t="str">
        <f t="shared" si="60"/>
        <v/>
      </c>
      <c r="H1326" s="67" t="str">
        <f t="array" aca="1" ref="H1326" ca="1">IF($I$1&lt;&gt;"y", "", IFERROR(INDEX(countrylistsize,MATCH(SMALL(NOT(countrylistsize="")*IF(ISNUMBER(countrylistsize),COUNTIF(countrylistsize,"&lt;="&amp;countrylistsize),COUNTIF(countrylistsize,"&lt;="&amp;countrylistsize)+SUM(ISNUMBER(countrylistsize))),ROWS(F$3:F1326)+SUM(ISBLANK(countrylistsize))),NOT(countrylistsize="")*IF(ISNUMBER(countrylistsize),COUNTIF(countrylistsize,"&lt;="&amp;countrylistsize),COUNTIF(countrylistsize,"&lt;="&amp;countrylistsize)+SUM(ISNUMBER(countrylistsize))),0)), ""))</f>
        <v/>
      </c>
      <c r="I1326" s="70"/>
      <c r="J1326" s="67" t="str">
        <f t="array" aca="1" ref="J1326" ca="1">IF($I$1&lt;&gt;"y", "", IFERROR(INDEX(admin1listsize,MATCH(SMALL(NOT(admin1listsize="")*IF(ISNUMBER(admin1listsize),COUNTIF(admin1listsize,"&lt;="&amp;admin1listsize),COUNTIF(admin1listsize,"&lt;="&amp;admin1listsize)+SUM(ISNUMBER(admin1listsize))),ROWS(D$3:D1326)+SUM(ISBLANK(admin1listsize))),NOT(admin1listsize="")*IF(ISNUMBER(admin1listsize),COUNTIF(admin1listsize,"&lt;="&amp;admin1listsize),COUNTIF(admin1listsize,"&lt;="&amp;admin1listsize)+SUM(ISNUMBER(admin1listsize))),0)), ""))</f>
        <v/>
      </c>
      <c r="K1326" s="71"/>
    </row>
    <row r="1327" spans="1:11" s="1" customFormat="1" x14ac:dyDescent="0.25">
      <c r="A1327" s="93" t="str">
        <f>IF($I$1&lt;&gt;"y", "", IF(ISBLANK(DATA!D1328),"",IF(ISBLANK(DATA!K1328),"NO DATA",DATA!K1328)))</f>
        <v/>
      </c>
      <c r="B1327" s="93" t="str">
        <f>IF($I$1&lt;&gt;"y", "",IF(ISBLANK(DATA!D1328),"", IF(ISBLANK(DATA!L1328),"NO DATA",DATA!L1328)))</f>
        <v/>
      </c>
      <c r="C1327" s="93" t="str">
        <f t="shared" si="62"/>
        <v/>
      </c>
      <c r="D1327" s="93" t="str">
        <f>IF($I$1&lt;&gt;"y", "", IF(C1328="", "", IFERROR(LOOKUP(2,1/(COUNTIF($D$2:D1326,mergednames)=0),mergednames), "")))</f>
        <v/>
      </c>
      <c r="E1327" s="93" t="str">
        <f t="shared" si="61"/>
        <v/>
      </c>
      <c r="F1327" s="93" t="str">
        <f>IF($I$1&lt;&gt;"y", "", IF(A1328="", "", IFERROR(LOOKUP(2,1/(COUNTIF($F$2:F1326,get_country)=0),get_country), "")))</f>
        <v/>
      </c>
      <c r="G1327" s="93" t="str">
        <f t="shared" si="60"/>
        <v/>
      </c>
      <c r="H1327" s="67" t="str">
        <f t="array" aca="1" ref="H1327" ca="1">IF($I$1&lt;&gt;"y", "", IFERROR(INDEX(countrylistsize,MATCH(SMALL(NOT(countrylistsize="")*IF(ISNUMBER(countrylistsize),COUNTIF(countrylistsize,"&lt;="&amp;countrylistsize),COUNTIF(countrylistsize,"&lt;="&amp;countrylistsize)+SUM(ISNUMBER(countrylistsize))),ROWS(F$3:F1327)+SUM(ISBLANK(countrylistsize))),NOT(countrylistsize="")*IF(ISNUMBER(countrylistsize),COUNTIF(countrylistsize,"&lt;="&amp;countrylistsize),COUNTIF(countrylistsize,"&lt;="&amp;countrylistsize)+SUM(ISNUMBER(countrylistsize))),0)), ""))</f>
        <v/>
      </c>
      <c r="I1327" s="70"/>
      <c r="J1327" s="67" t="str">
        <f t="array" aca="1" ref="J1327" ca="1">IF($I$1&lt;&gt;"y", "", IFERROR(INDEX(admin1listsize,MATCH(SMALL(NOT(admin1listsize="")*IF(ISNUMBER(admin1listsize),COUNTIF(admin1listsize,"&lt;="&amp;admin1listsize),COUNTIF(admin1listsize,"&lt;="&amp;admin1listsize)+SUM(ISNUMBER(admin1listsize))),ROWS(D$3:D1327)+SUM(ISBLANK(admin1listsize))),NOT(admin1listsize="")*IF(ISNUMBER(admin1listsize),COUNTIF(admin1listsize,"&lt;="&amp;admin1listsize),COUNTIF(admin1listsize,"&lt;="&amp;admin1listsize)+SUM(ISNUMBER(admin1listsize))),0)), ""))</f>
        <v/>
      </c>
      <c r="K1327" s="71"/>
    </row>
    <row r="1328" spans="1:11" s="1" customFormat="1" x14ac:dyDescent="0.25">
      <c r="A1328" s="93" t="str">
        <f>IF($I$1&lt;&gt;"y", "", IF(ISBLANK(DATA!D1329),"",IF(ISBLANK(DATA!K1329),"NO DATA",DATA!K1329)))</f>
        <v/>
      </c>
      <c r="B1328" s="93" t="str">
        <f>IF($I$1&lt;&gt;"y", "",IF(ISBLANK(DATA!D1329),"", IF(ISBLANK(DATA!L1329),"NO DATA",DATA!L1329)))</f>
        <v/>
      </c>
      <c r="C1328" s="93" t="str">
        <f t="shared" si="62"/>
        <v/>
      </c>
      <c r="D1328" s="93" t="str">
        <f>IF($I$1&lt;&gt;"y", "", IF(C1329="", "", IFERROR(LOOKUP(2,1/(COUNTIF($D$2:D1327,mergednames)=0),mergednames), "")))</f>
        <v/>
      </c>
      <c r="E1328" s="93" t="str">
        <f t="shared" si="61"/>
        <v/>
      </c>
      <c r="F1328" s="93" t="str">
        <f>IF($I$1&lt;&gt;"y", "", IF(A1329="", "", IFERROR(LOOKUP(2,1/(COUNTIF($F$2:F1327,get_country)=0),get_country), "")))</f>
        <v/>
      </c>
      <c r="G1328" s="93" t="str">
        <f t="shared" si="60"/>
        <v/>
      </c>
      <c r="H1328" s="67" t="str">
        <f t="array" aca="1" ref="H1328" ca="1">IF($I$1&lt;&gt;"y", "", IFERROR(INDEX(countrylistsize,MATCH(SMALL(NOT(countrylistsize="")*IF(ISNUMBER(countrylistsize),COUNTIF(countrylistsize,"&lt;="&amp;countrylistsize),COUNTIF(countrylistsize,"&lt;="&amp;countrylistsize)+SUM(ISNUMBER(countrylistsize))),ROWS(F$3:F1328)+SUM(ISBLANK(countrylistsize))),NOT(countrylistsize="")*IF(ISNUMBER(countrylistsize),COUNTIF(countrylistsize,"&lt;="&amp;countrylistsize),COUNTIF(countrylistsize,"&lt;="&amp;countrylistsize)+SUM(ISNUMBER(countrylistsize))),0)), ""))</f>
        <v/>
      </c>
      <c r="I1328" s="70"/>
      <c r="J1328" s="67" t="str">
        <f t="array" aca="1" ref="J1328" ca="1">IF($I$1&lt;&gt;"y", "", IFERROR(INDEX(admin1listsize,MATCH(SMALL(NOT(admin1listsize="")*IF(ISNUMBER(admin1listsize),COUNTIF(admin1listsize,"&lt;="&amp;admin1listsize),COUNTIF(admin1listsize,"&lt;="&amp;admin1listsize)+SUM(ISNUMBER(admin1listsize))),ROWS(D$3:D1328)+SUM(ISBLANK(admin1listsize))),NOT(admin1listsize="")*IF(ISNUMBER(admin1listsize),COUNTIF(admin1listsize,"&lt;="&amp;admin1listsize),COUNTIF(admin1listsize,"&lt;="&amp;admin1listsize)+SUM(ISNUMBER(admin1listsize))),0)), ""))</f>
        <v/>
      </c>
      <c r="K1328" s="71"/>
    </row>
    <row r="1329" spans="1:11" s="1" customFormat="1" x14ac:dyDescent="0.25">
      <c r="A1329" s="93" t="str">
        <f>IF($I$1&lt;&gt;"y", "", IF(ISBLANK(DATA!D1330),"",IF(ISBLANK(DATA!K1330),"NO DATA",DATA!K1330)))</f>
        <v/>
      </c>
      <c r="B1329" s="93" t="str">
        <f>IF($I$1&lt;&gt;"y", "",IF(ISBLANK(DATA!D1330),"", IF(ISBLANK(DATA!L1330),"NO DATA",DATA!L1330)))</f>
        <v/>
      </c>
      <c r="C1329" s="93" t="str">
        <f t="shared" si="62"/>
        <v/>
      </c>
      <c r="D1329" s="93" t="str">
        <f>IF($I$1&lt;&gt;"y", "", IF(C1330="", "", IFERROR(LOOKUP(2,1/(COUNTIF($D$2:D1328,mergednames)=0),mergednames), "")))</f>
        <v/>
      </c>
      <c r="E1329" s="93" t="str">
        <f t="shared" si="61"/>
        <v/>
      </c>
      <c r="F1329" s="93" t="str">
        <f>IF($I$1&lt;&gt;"y", "", IF(A1330="", "", IFERROR(LOOKUP(2,1/(COUNTIF($F$2:F1328,get_country)=0),get_country), "")))</f>
        <v/>
      </c>
      <c r="G1329" s="93" t="str">
        <f t="shared" si="60"/>
        <v/>
      </c>
      <c r="H1329" s="67" t="str">
        <f t="array" aca="1" ref="H1329" ca="1">IF($I$1&lt;&gt;"y", "", IFERROR(INDEX(countrylistsize,MATCH(SMALL(NOT(countrylistsize="")*IF(ISNUMBER(countrylistsize),COUNTIF(countrylistsize,"&lt;="&amp;countrylistsize),COUNTIF(countrylistsize,"&lt;="&amp;countrylistsize)+SUM(ISNUMBER(countrylistsize))),ROWS(F$3:F1329)+SUM(ISBLANK(countrylistsize))),NOT(countrylistsize="")*IF(ISNUMBER(countrylistsize),COUNTIF(countrylistsize,"&lt;="&amp;countrylistsize),COUNTIF(countrylistsize,"&lt;="&amp;countrylistsize)+SUM(ISNUMBER(countrylistsize))),0)), ""))</f>
        <v/>
      </c>
      <c r="I1329" s="70"/>
      <c r="J1329" s="67" t="str">
        <f t="array" aca="1" ref="J1329" ca="1">IF($I$1&lt;&gt;"y", "", IFERROR(INDEX(admin1listsize,MATCH(SMALL(NOT(admin1listsize="")*IF(ISNUMBER(admin1listsize),COUNTIF(admin1listsize,"&lt;="&amp;admin1listsize),COUNTIF(admin1listsize,"&lt;="&amp;admin1listsize)+SUM(ISNUMBER(admin1listsize))),ROWS(D$3:D1329)+SUM(ISBLANK(admin1listsize))),NOT(admin1listsize="")*IF(ISNUMBER(admin1listsize),COUNTIF(admin1listsize,"&lt;="&amp;admin1listsize),COUNTIF(admin1listsize,"&lt;="&amp;admin1listsize)+SUM(ISNUMBER(admin1listsize))),0)), ""))</f>
        <v/>
      </c>
      <c r="K1329" s="71"/>
    </row>
    <row r="1330" spans="1:11" s="1" customFormat="1" x14ac:dyDescent="0.25">
      <c r="A1330" s="93" t="str">
        <f>IF($I$1&lt;&gt;"y", "", IF(ISBLANK(DATA!D1331),"",IF(ISBLANK(DATA!K1331),"NO DATA",DATA!K1331)))</f>
        <v/>
      </c>
      <c r="B1330" s="93" t="str">
        <f>IF($I$1&lt;&gt;"y", "",IF(ISBLANK(DATA!D1331),"", IF(ISBLANK(DATA!L1331),"NO DATA",DATA!L1331)))</f>
        <v/>
      </c>
      <c r="C1330" s="93" t="str">
        <f t="shared" si="62"/>
        <v/>
      </c>
      <c r="D1330" s="93" t="str">
        <f>IF($I$1&lt;&gt;"y", "", IF(C1331="", "", IFERROR(LOOKUP(2,1/(COUNTIF($D$2:D1329,mergednames)=0),mergednames), "")))</f>
        <v/>
      </c>
      <c r="E1330" s="93" t="str">
        <f t="shared" si="61"/>
        <v/>
      </c>
      <c r="F1330" s="93" t="str">
        <f>IF($I$1&lt;&gt;"y", "", IF(A1331="", "", IFERROR(LOOKUP(2,1/(COUNTIF($F$2:F1329,get_country)=0),get_country), "")))</f>
        <v/>
      </c>
      <c r="G1330" s="93" t="str">
        <f t="shared" si="60"/>
        <v/>
      </c>
      <c r="H1330" s="67" t="str">
        <f t="array" aca="1" ref="H1330" ca="1">IF($I$1&lt;&gt;"y", "", IFERROR(INDEX(countrylistsize,MATCH(SMALL(NOT(countrylistsize="")*IF(ISNUMBER(countrylistsize),COUNTIF(countrylistsize,"&lt;="&amp;countrylistsize),COUNTIF(countrylistsize,"&lt;="&amp;countrylistsize)+SUM(ISNUMBER(countrylistsize))),ROWS(F$3:F1330)+SUM(ISBLANK(countrylistsize))),NOT(countrylistsize="")*IF(ISNUMBER(countrylistsize),COUNTIF(countrylistsize,"&lt;="&amp;countrylistsize),COUNTIF(countrylistsize,"&lt;="&amp;countrylistsize)+SUM(ISNUMBER(countrylistsize))),0)), ""))</f>
        <v/>
      </c>
      <c r="I1330" s="70"/>
      <c r="J1330" s="67" t="str">
        <f t="array" aca="1" ref="J1330" ca="1">IF($I$1&lt;&gt;"y", "", IFERROR(INDEX(admin1listsize,MATCH(SMALL(NOT(admin1listsize="")*IF(ISNUMBER(admin1listsize),COUNTIF(admin1listsize,"&lt;="&amp;admin1listsize),COUNTIF(admin1listsize,"&lt;="&amp;admin1listsize)+SUM(ISNUMBER(admin1listsize))),ROWS(D$3:D1330)+SUM(ISBLANK(admin1listsize))),NOT(admin1listsize="")*IF(ISNUMBER(admin1listsize),COUNTIF(admin1listsize,"&lt;="&amp;admin1listsize),COUNTIF(admin1listsize,"&lt;="&amp;admin1listsize)+SUM(ISNUMBER(admin1listsize))),0)), ""))</f>
        <v/>
      </c>
      <c r="K1330" s="71"/>
    </row>
    <row r="1331" spans="1:11" s="1" customFormat="1" x14ac:dyDescent="0.25">
      <c r="A1331" s="93" t="str">
        <f>IF($I$1&lt;&gt;"y", "", IF(ISBLANK(DATA!D1332),"",IF(ISBLANK(DATA!K1332),"NO DATA",DATA!K1332)))</f>
        <v/>
      </c>
      <c r="B1331" s="93" t="str">
        <f>IF($I$1&lt;&gt;"y", "",IF(ISBLANK(DATA!D1332),"", IF(ISBLANK(DATA!L1332),"NO DATA",DATA!L1332)))</f>
        <v/>
      </c>
      <c r="C1331" s="93" t="str">
        <f t="shared" si="62"/>
        <v/>
      </c>
      <c r="D1331" s="93" t="str">
        <f>IF($I$1&lt;&gt;"y", "", IF(C1332="", "", IFERROR(LOOKUP(2,1/(COUNTIF($D$2:D1330,mergednames)=0),mergednames), "")))</f>
        <v/>
      </c>
      <c r="E1331" s="93" t="str">
        <f t="shared" si="61"/>
        <v/>
      </c>
      <c r="F1331" s="93" t="str">
        <f>IF($I$1&lt;&gt;"y", "", IF(A1332="", "", IFERROR(LOOKUP(2,1/(COUNTIF($F$2:F1330,get_country)=0),get_country), "")))</f>
        <v/>
      </c>
      <c r="G1331" s="93" t="str">
        <f t="shared" si="60"/>
        <v/>
      </c>
      <c r="H1331" s="67" t="str">
        <f t="array" aca="1" ref="H1331" ca="1">IF($I$1&lt;&gt;"y", "", IFERROR(INDEX(countrylistsize,MATCH(SMALL(NOT(countrylistsize="")*IF(ISNUMBER(countrylistsize),COUNTIF(countrylistsize,"&lt;="&amp;countrylistsize),COUNTIF(countrylistsize,"&lt;="&amp;countrylistsize)+SUM(ISNUMBER(countrylistsize))),ROWS(F$3:F1331)+SUM(ISBLANK(countrylistsize))),NOT(countrylistsize="")*IF(ISNUMBER(countrylistsize),COUNTIF(countrylistsize,"&lt;="&amp;countrylistsize),COUNTIF(countrylistsize,"&lt;="&amp;countrylistsize)+SUM(ISNUMBER(countrylistsize))),0)), ""))</f>
        <v/>
      </c>
      <c r="I1331" s="70"/>
      <c r="J1331" s="67" t="str">
        <f t="array" aca="1" ref="J1331" ca="1">IF($I$1&lt;&gt;"y", "", IFERROR(INDEX(admin1listsize,MATCH(SMALL(NOT(admin1listsize="")*IF(ISNUMBER(admin1listsize),COUNTIF(admin1listsize,"&lt;="&amp;admin1listsize),COUNTIF(admin1listsize,"&lt;="&amp;admin1listsize)+SUM(ISNUMBER(admin1listsize))),ROWS(D$3:D1331)+SUM(ISBLANK(admin1listsize))),NOT(admin1listsize="")*IF(ISNUMBER(admin1listsize),COUNTIF(admin1listsize,"&lt;="&amp;admin1listsize),COUNTIF(admin1listsize,"&lt;="&amp;admin1listsize)+SUM(ISNUMBER(admin1listsize))),0)), ""))</f>
        <v/>
      </c>
      <c r="K1331" s="71"/>
    </row>
    <row r="1332" spans="1:11" s="1" customFormat="1" x14ac:dyDescent="0.25">
      <c r="A1332" s="93" t="str">
        <f>IF($I$1&lt;&gt;"y", "", IF(ISBLANK(DATA!D1333),"",IF(ISBLANK(DATA!K1333),"NO DATA",DATA!K1333)))</f>
        <v/>
      </c>
      <c r="B1332" s="93" t="str">
        <f>IF($I$1&lt;&gt;"y", "",IF(ISBLANK(DATA!D1333),"", IF(ISBLANK(DATA!L1333),"NO DATA",DATA!L1333)))</f>
        <v/>
      </c>
      <c r="C1332" s="93" t="str">
        <f t="shared" si="62"/>
        <v/>
      </c>
      <c r="D1332" s="93" t="str">
        <f>IF($I$1&lt;&gt;"y", "", IF(C1333="", "", IFERROR(LOOKUP(2,1/(COUNTIF($D$2:D1331,mergednames)=0),mergednames), "")))</f>
        <v/>
      </c>
      <c r="E1332" s="93" t="str">
        <f t="shared" si="61"/>
        <v/>
      </c>
      <c r="F1332" s="93" t="str">
        <f>IF($I$1&lt;&gt;"y", "", IF(A1333="", "", IFERROR(LOOKUP(2,1/(COUNTIF($F$2:F1331,get_country)=0),get_country), "")))</f>
        <v/>
      </c>
      <c r="G1332" s="93" t="str">
        <f t="shared" si="60"/>
        <v/>
      </c>
      <c r="H1332" s="67" t="str">
        <f t="array" aca="1" ref="H1332" ca="1">IF($I$1&lt;&gt;"y", "", IFERROR(INDEX(countrylistsize,MATCH(SMALL(NOT(countrylistsize="")*IF(ISNUMBER(countrylistsize),COUNTIF(countrylistsize,"&lt;="&amp;countrylistsize),COUNTIF(countrylistsize,"&lt;="&amp;countrylistsize)+SUM(ISNUMBER(countrylistsize))),ROWS(F$3:F1332)+SUM(ISBLANK(countrylistsize))),NOT(countrylistsize="")*IF(ISNUMBER(countrylistsize),COUNTIF(countrylistsize,"&lt;="&amp;countrylistsize),COUNTIF(countrylistsize,"&lt;="&amp;countrylistsize)+SUM(ISNUMBER(countrylistsize))),0)), ""))</f>
        <v/>
      </c>
      <c r="I1332" s="70"/>
      <c r="J1332" s="67" t="str">
        <f t="array" aca="1" ref="J1332" ca="1">IF($I$1&lt;&gt;"y", "", IFERROR(INDEX(admin1listsize,MATCH(SMALL(NOT(admin1listsize="")*IF(ISNUMBER(admin1listsize),COUNTIF(admin1listsize,"&lt;="&amp;admin1listsize),COUNTIF(admin1listsize,"&lt;="&amp;admin1listsize)+SUM(ISNUMBER(admin1listsize))),ROWS(D$3:D1332)+SUM(ISBLANK(admin1listsize))),NOT(admin1listsize="")*IF(ISNUMBER(admin1listsize),COUNTIF(admin1listsize,"&lt;="&amp;admin1listsize),COUNTIF(admin1listsize,"&lt;="&amp;admin1listsize)+SUM(ISNUMBER(admin1listsize))),0)), ""))</f>
        <v/>
      </c>
      <c r="K1332" s="71"/>
    </row>
    <row r="1333" spans="1:11" s="1" customFormat="1" x14ac:dyDescent="0.25">
      <c r="A1333" s="93" t="str">
        <f>IF($I$1&lt;&gt;"y", "", IF(ISBLANK(DATA!D1334),"",IF(ISBLANK(DATA!K1334),"NO DATA",DATA!K1334)))</f>
        <v/>
      </c>
      <c r="B1333" s="93" t="str">
        <f>IF($I$1&lt;&gt;"y", "",IF(ISBLANK(DATA!D1334),"", IF(ISBLANK(DATA!L1334),"NO DATA",DATA!L1334)))</f>
        <v/>
      </c>
      <c r="C1333" s="93" t="str">
        <f t="shared" si="62"/>
        <v/>
      </c>
      <c r="D1333" s="93" t="str">
        <f>IF($I$1&lt;&gt;"y", "", IF(C1334="", "", IFERROR(LOOKUP(2,1/(COUNTIF($D$2:D1332,mergednames)=0),mergednames), "")))</f>
        <v/>
      </c>
      <c r="E1333" s="93" t="str">
        <f t="shared" si="61"/>
        <v/>
      </c>
      <c r="F1333" s="93" t="str">
        <f>IF($I$1&lt;&gt;"y", "", IF(A1334="", "", IFERROR(LOOKUP(2,1/(COUNTIF($F$2:F1332,get_country)=0),get_country), "")))</f>
        <v/>
      </c>
      <c r="G1333" s="93" t="str">
        <f t="shared" si="60"/>
        <v/>
      </c>
      <c r="H1333" s="67" t="str">
        <f t="array" aca="1" ref="H1333" ca="1">IF($I$1&lt;&gt;"y", "", IFERROR(INDEX(countrylistsize,MATCH(SMALL(NOT(countrylistsize="")*IF(ISNUMBER(countrylistsize),COUNTIF(countrylistsize,"&lt;="&amp;countrylistsize),COUNTIF(countrylistsize,"&lt;="&amp;countrylistsize)+SUM(ISNUMBER(countrylistsize))),ROWS(F$3:F1333)+SUM(ISBLANK(countrylistsize))),NOT(countrylistsize="")*IF(ISNUMBER(countrylistsize),COUNTIF(countrylistsize,"&lt;="&amp;countrylistsize),COUNTIF(countrylistsize,"&lt;="&amp;countrylistsize)+SUM(ISNUMBER(countrylistsize))),0)), ""))</f>
        <v/>
      </c>
      <c r="I1333" s="70"/>
      <c r="J1333" s="67" t="str">
        <f t="array" aca="1" ref="J1333" ca="1">IF($I$1&lt;&gt;"y", "", IFERROR(INDEX(admin1listsize,MATCH(SMALL(NOT(admin1listsize="")*IF(ISNUMBER(admin1listsize),COUNTIF(admin1listsize,"&lt;="&amp;admin1listsize),COUNTIF(admin1listsize,"&lt;="&amp;admin1listsize)+SUM(ISNUMBER(admin1listsize))),ROWS(D$3:D1333)+SUM(ISBLANK(admin1listsize))),NOT(admin1listsize="")*IF(ISNUMBER(admin1listsize),COUNTIF(admin1listsize,"&lt;="&amp;admin1listsize),COUNTIF(admin1listsize,"&lt;="&amp;admin1listsize)+SUM(ISNUMBER(admin1listsize))),0)), ""))</f>
        <v/>
      </c>
      <c r="K1333" s="71"/>
    </row>
    <row r="1334" spans="1:11" s="1" customFormat="1" x14ac:dyDescent="0.25">
      <c r="A1334" s="93" t="str">
        <f>IF($I$1&lt;&gt;"y", "", IF(ISBLANK(DATA!D1335),"",IF(ISBLANK(DATA!K1335),"NO DATA",DATA!K1335)))</f>
        <v/>
      </c>
      <c r="B1334" s="93" t="str">
        <f>IF($I$1&lt;&gt;"y", "",IF(ISBLANK(DATA!D1335),"", IF(ISBLANK(DATA!L1335),"NO DATA",DATA!L1335)))</f>
        <v/>
      </c>
      <c r="C1334" s="93" t="str">
        <f t="shared" si="62"/>
        <v/>
      </c>
      <c r="D1334" s="93" t="str">
        <f>IF($I$1&lt;&gt;"y", "", IF(C1335="", "", IFERROR(LOOKUP(2,1/(COUNTIF($D$2:D1333,mergednames)=0),mergednames), "")))</f>
        <v/>
      </c>
      <c r="E1334" s="93" t="str">
        <f t="shared" si="61"/>
        <v/>
      </c>
      <c r="F1334" s="93" t="str">
        <f>IF($I$1&lt;&gt;"y", "", IF(A1335="", "", IFERROR(LOOKUP(2,1/(COUNTIF($F$2:F1333,get_country)=0),get_country), "")))</f>
        <v/>
      </c>
      <c r="G1334" s="93" t="str">
        <f t="shared" si="60"/>
        <v/>
      </c>
      <c r="H1334" s="67" t="str">
        <f t="array" aca="1" ref="H1334" ca="1">IF($I$1&lt;&gt;"y", "", IFERROR(INDEX(countrylistsize,MATCH(SMALL(NOT(countrylistsize="")*IF(ISNUMBER(countrylistsize),COUNTIF(countrylistsize,"&lt;="&amp;countrylistsize),COUNTIF(countrylistsize,"&lt;="&amp;countrylistsize)+SUM(ISNUMBER(countrylistsize))),ROWS(F$3:F1334)+SUM(ISBLANK(countrylistsize))),NOT(countrylistsize="")*IF(ISNUMBER(countrylistsize),COUNTIF(countrylistsize,"&lt;="&amp;countrylistsize),COUNTIF(countrylistsize,"&lt;="&amp;countrylistsize)+SUM(ISNUMBER(countrylistsize))),0)), ""))</f>
        <v/>
      </c>
      <c r="I1334" s="70"/>
      <c r="J1334" s="67" t="str">
        <f t="array" aca="1" ref="J1334" ca="1">IF($I$1&lt;&gt;"y", "", IFERROR(INDEX(admin1listsize,MATCH(SMALL(NOT(admin1listsize="")*IF(ISNUMBER(admin1listsize),COUNTIF(admin1listsize,"&lt;="&amp;admin1listsize),COUNTIF(admin1listsize,"&lt;="&amp;admin1listsize)+SUM(ISNUMBER(admin1listsize))),ROWS(D$3:D1334)+SUM(ISBLANK(admin1listsize))),NOT(admin1listsize="")*IF(ISNUMBER(admin1listsize),COUNTIF(admin1listsize,"&lt;="&amp;admin1listsize),COUNTIF(admin1listsize,"&lt;="&amp;admin1listsize)+SUM(ISNUMBER(admin1listsize))),0)), ""))</f>
        <v/>
      </c>
      <c r="K1334" s="71"/>
    </row>
    <row r="1335" spans="1:11" s="1" customFormat="1" x14ac:dyDescent="0.25">
      <c r="A1335" s="93" t="str">
        <f>IF($I$1&lt;&gt;"y", "", IF(ISBLANK(DATA!D1336),"",IF(ISBLANK(DATA!K1336),"NO DATA",DATA!K1336)))</f>
        <v/>
      </c>
      <c r="B1335" s="93" t="str">
        <f>IF($I$1&lt;&gt;"y", "",IF(ISBLANK(DATA!D1336),"", IF(ISBLANK(DATA!L1336),"NO DATA",DATA!L1336)))</f>
        <v/>
      </c>
      <c r="C1335" s="93" t="str">
        <f t="shared" si="62"/>
        <v/>
      </c>
      <c r="D1335" s="93" t="str">
        <f>IF($I$1&lt;&gt;"y", "", IF(C1336="", "", IFERROR(LOOKUP(2,1/(COUNTIF($D$2:D1334,mergednames)=0),mergednames), "")))</f>
        <v/>
      </c>
      <c r="E1335" s="93" t="str">
        <f t="shared" si="61"/>
        <v/>
      </c>
      <c r="F1335" s="93" t="str">
        <f>IF($I$1&lt;&gt;"y", "", IF(A1336="", "", IFERROR(LOOKUP(2,1/(COUNTIF($F$2:F1334,get_country)=0),get_country), "")))</f>
        <v/>
      </c>
      <c r="G1335" s="93" t="str">
        <f t="shared" si="60"/>
        <v/>
      </c>
      <c r="H1335" s="67" t="str">
        <f t="array" aca="1" ref="H1335" ca="1">IF($I$1&lt;&gt;"y", "", IFERROR(INDEX(countrylistsize,MATCH(SMALL(NOT(countrylistsize="")*IF(ISNUMBER(countrylistsize),COUNTIF(countrylistsize,"&lt;="&amp;countrylistsize),COUNTIF(countrylistsize,"&lt;="&amp;countrylistsize)+SUM(ISNUMBER(countrylistsize))),ROWS(F$3:F1335)+SUM(ISBLANK(countrylistsize))),NOT(countrylistsize="")*IF(ISNUMBER(countrylistsize),COUNTIF(countrylistsize,"&lt;="&amp;countrylistsize),COUNTIF(countrylistsize,"&lt;="&amp;countrylistsize)+SUM(ISNUMBER(countrylistsize))),0)), ""))</f>
        <v/>
      </c>
      <c r="I1335" s="70"/>
      <c r="J1335" s="67" t="str">
        <f t="array" aca="1" ref="J1335" ca="1">IF($I$1&lt;&gt;"y", "", IFERROR(INDEX(admin1listsize,MATCH(SMALL(NOT(admin1listsize="")*IF(ISNUMBER(admin1listsize),COUNTIF(admin1listsize,"&lt;="&amp;admin1listsize),COUNTIF(admin1listsize,"&lt;="&amp;admin1listsize)+SUM(ISNUMBER(admin1listsize))),ROWS(D$3:D1335)+SUM(ISBLANK(admin1listsize))),NOT(admin1listsize="")*IF(ISNUMBER(admin1listsize),COUNTIF(admin1listsize,"&lt;="&amp;admin1listsize),COUNTIF(admin1listsize,"&lt;="&amp;admin1listsize)+SUM(ISNUMBER(admin1listsize))),0)), ""))</f>
        <v/>
      </c>
      <c r="K1335" s="71"/>
    </row>
    <row r="1336" spans="1:11" s="1" customFormat="1" x14ac:dyDescent="0.25">
      <c r="A1336" s="93" t="str">
        <f>IF($I$1&lt;&gt;"y", "", IF(ISBLANK(DATA!D1337),"",IF(ISBLANK(DATA!K1337),"NO DATA",DATA!K1337)))</f>
        <v/>
      </c>
      <c r="B1336" s="93" t="str">
        <f>IF($I$1&lt;&gt;"y", "",IF(ISBLANK(DATA!D1337),"", IF(ISBLANK(DATA!L1337),"NO DATA",DATA!L1337)))</f>
        <v/>
      </c>
      <c r="C1336" s="93" t="str">
        <f t="shared" si="62"/>
        <v/>
      </c>
      <c r="D1336" s="93" t="str">
        <f>IF($I$1&lt;&gt;"y", "", IF(C1337="", "", IFERROR(LOOKUP(2,1/(COUNTIF($D$2:D1335,mergednames)=0),mergednames), "")))</f>
        <v/>
      </c>
      <c r="E1336" s="93" t="str">
        <f t="shared" si="61"/>
        <v/>
      </c>
      <c r="F1336" s="93" t="str">
        <f>IF($I$1&lt;&gt;"y", "", IF(A1337="", "", IFERROR(LOOKUP(2,1/(COUNTIF($F$2:F1335,get_country)=0),get_country), "")))</f>
        <v/>
      </c>
      <c r="G1336" s="93" t="str">
        <f t="shared" si="60"/>
        <v/>
      </c>
      <c r="H1336" s="67" t="str">
        <f t="array" aca="1" ref="H1336" ca="1">IF($I$1&lt;&gt;"y", "", IFERROR(INDEX(countrylistsize,MATCH(SMALL(NOT(countrylistsize="")*IF(ISNUMBER(countrylistsize),COUNTIF(countrylistsize,"&lt;="&amp;countrylistsize),COUNTIF(countrylistsize,"&lt;="&amp;countrylistsize)+SUM(ISNUMBER(countrylistsize))),ROWS(F$3:F1336)+SUM(ISBLANK(countrylistsize))),NOT(countrylistsize="")*IF(ISNUMBER(countrylistsize),COUNTIF(countrylistsize,"&lt;="&amp;countrylistsize),COUNTIF(countrylistsize,"&lt;="&amp;countrylistsize)+SUM(ISNUMBER(countrylistsize))),0)), ""))</f>
        <v/>
      </c>
      <c r="I1336" s="70"/>
      <c r="J1336" s="67" t="str">
        <f t="array" aca="1" ref="J1336" ca="1">IF($I$1&lt;&gt;"y", "", IFERROR(INDEX(admin1listsize,MATCH(SMALL(NOT(admin1listsize="")*IF(ISNUMBER(admin1listsize),COUNTIF(admin1listsize,"&lt;="&amp;admin1listsize),COUNTIF(admin1listsize,"&lt;="&amp;admin1listsize)+SUM(ISNUMBER(admin1listsize))),ROWS(D$3:D1336)+SUM(ISBLANK(admin1listsize))),NOT(admin1listsize="")*IF(ISNUMBER(admin1listsize),COUNTIF(admin1listsize,"&lt;="&amp;admin1listsize),COUNTIF(admin1listsize,"&lt;="&amp;admin1listsize)+SUM(ISNUMBER(admin1listsize))),0)), ""))</f>
        <v/>
      </c>
      <c r="K1336" s="71"/>
    </row>
    <row r="1337" spans="1:11" s="1" customFormat="1" x14ac:dyDescent="0.25">
      <c r="A1337" s="93" t="str">
        <f>IF($I$1&lt;&gt;"y", "", IF(ISBLANK(DATA!D1338),"",IF(ISBLANK(DATA!K1338),"NO DATA",DATA!K1338)))</f>
        <v/>
      </c>
      <c r="B1337" s="93" t="str">
        <f>IF($I$1&lt;&gt;"y", "",IF(ISBLANK(DATA!D1338),"", IF(ISBLANK(DATA!L1338),"NO DATA",DATA!L1338)))</f>
        <v/>
      </c>
      <c r="C1337" s="93" t="str">
        <f t="shared" si="62"/>
        <v/>
      </c>
      <c r="D1337" s="93" t="str">
        <f>IF($I$1&lt;&gt;"y", "", IF(C1338="", "", IFERROR(LOOKUP(2,1/(COUNTIF($D$2:D1336,mergednames)=0),mergednames), "")))</f>
        <v/>
      </c>
      <c r="E1337" s="93" t="str">
        <f t="shared" si="61"/>
        <v/>
      </c>
      <c r="F1337" s="93" t="str">
        <f>IF($I$1&lt;&gt;"y", "", IF(A1338="", "", IFERROR(LOOKUP(2,1/(COUNTIF($F$2:F1336,get_country)=0),get_country), "")))</f>
        <v/>
      </c>
      <c r="G1337" s="93" t="str">
        <f t="shared" si="60"/>
        <v/>
      </c>
      <c r="H1337" s="67" t="str">
        <f t="array" aca="1" ref="H1337" ca="1">IF($I$1&lt;&gt;"y", "", IFERROR(INDEX(countrylistsize,MATCH(SMALL(NOT(countrylistsize="")*IF(ISNUMBER(countrylistsize),COUNTIF(countrylistsize,"&lt;="&amp;countrylistsize),COUNTIF(countrylistsize,"&lt;="&amp;countrylistsize)+SUM(ISNUMBER(countrylistsize))),ROWS(F$3:F1337)+SUM(ISBLANK(countrylistsize))),NOT(countrylistsize="")*IF(ISNUMBER(countrylistsize),COUNTIF(countrylistsize,"&lt;="&amp;countrylistsize),COUNTIF(countrylistsize,"&lt;="&amp;countrylistsize)+SUM(ISNUMBER(countrylistsize))),0)), ""))</f>
        <v/>
      </c>
      <c r="I1337" s="70"/>
      <c r="J1337" s="67" t="str">
        <f t="array" aca="1" ref="J1337" ca="1">IF($I$1&lt;&gt;"y", "", IFERROR(INDEX(admin1listsize,MATCH(SMALL(NOT(admin1listsize="")*IF(ISNUMBER(admin1listsize),COUNTIF(admin1listsize,"&lt;="&amp;admin1listsize),COUNTIF(admin1listsize,"&lt;="&amp;admin1listsize)+SUM(ISNUMBER(admin1listsize))),ROWS(D$3:D1337)+SUM(ISBLANK(admin1listsize))),NOT(admin1listsize="")*IF(ISNUMBER(admin1listsize),COUNTIF(admin1listsize,"&lt;="&amp;admin1listsize),COUNTIF(admin1listsize,"&lt;="&amp;admin1listsize)+SUM(ISNUMBER(admin1listsize))),0)), ""))</f>
        <v/>
      </c>
      <c r="K1337" s="71"/>
    </row>
    <row r="1338" spans="1:11" s="1" customFormat="1" x14ac:dyDescent="0.25">
      <c r="A1338" s="93" t="str">
        <f>IF($I$1&lt;&gt;"y", "", IF(ISBLANK(DATA!D1339),"",IF(ISBLANK(DATA!K1339),"NO DATA",DATA!K1339)))</f>
        <v/>
      </c>
      <c r="B1338" s="93" t="str">
        <f>IF($I$1&lt;&gt;"y", "",IF(ISBLANK(DATA!D1339),"", IF(ISBLANK(DATA!L1339),"NO DATA",DATA!L1339)))</f>
        <v/>
      </c>
      <c r="C1338" s="93" t="str">
        <f t="shared" si="62"/>
        <v/>
      </c>
      <c r="D1338" s="93" t="str">
        <f>IF($I$1&lt;&gt;"y", "", IF(C1339="", "", IFERROR(LOOKUP(2,1/(COUNTIF($D$2:D1337,mergednames)=0),mergednames), "")))</f>
        <v/>
      </c>
      <c r="E1338" s="93" t="str">
        <f t="shared" si="61"/>
        <v/>
      </c>
      <c r="F1338" s="93" t="str">
        <f>IF($I$1&lt;&gt;"y", "", IF(A1339="", "", IFERROR(LOOKUP(2,1/(COUNTIF($F$2:F1337,get_country)=0),get_country), "")))</f>
        <v/>
      </c>
      <c r="G1338" s="93" t="str">
        <f t="shared" si="60"/>
        <v/>
      </c>
      <c r="H1338" s="67" t="str">
        <f t="array" aca="1" ref="H1338" ca="1">IF($I$1&lt;&gt;"y", "", IFERROR(INDEX(countrylistsize,MATCH(SMALL(NOT(countrylistsize="")*IF(ISNUMBER(countrylistsize),COUNTIF(countrylistsize,"&lt;="&amp;countrylistsize),COUNTIF(countrylistsize,"&lt;="&amp;countrylistsize)+SUM(ISNUMBER(countrylistsize))),ROWS(F$3:F1338)+SUM(ISBLANK(countrylistsize))),NOT(countrylistsize="")*IF(ISNUMBER(countrylistsize),COUNTIF(countrylistsize,"&lt;="&amp;countrylistsize),COUNTIF(countrylistsize,"&lt;="&amp;countrylistsize)+SUM(ISNUMBER(countrylistsize))),0)), ""))</f>
        <v/>
      </c>
      <c r="I1338" s="70"/>
      <c r="J1338" s="67" t="str">
        <f t="array" aca="1" ref="J1338" ca="1">IF($I$1&lt;&gt;"y", "", IFERROR(INDEX(admin1listsize,MATCH(SMALL(NOT(admin1listsize="")*IF(ISNUMBER(admin1listsize),COUNTIF(admin1listsize,"&lt;="&amp;admin1listsize),COUNTIF(admin1listsize,"&lt;="&amp;admin1listsize)+SUM(ISNUMBER(admin1listsize))),ROWS(D$3:D1338)+SUM(ISBLANK(admin1listsize))),NOT(admin1listsize="")*IF(ISNUMBER(admin1listsize),COUNTIF(admin1listsize,"&lt;="&amp;admin1listsize),COUNTIF(admin1listsize,"&lt;="&amp;admin1listsize)+SUM(ISNUMBER(admin1listsize))),0)), ""))</f>
        <v/>
      </c>
      <c r="K1338" s="71"/>
    </row>
    <row r="1339" spans="1:11" s="1" customFormat="1" x14ac:dyDescent="0.25">
      <c r="A1339" s="93" t="str">
        <f>IF($I$1&lt;&gt;"y", "", IF(ISBLANK(DATA!D1340),"",IF(ISBLANK(DATA!K1340),"NO DATA",DATA!K1340)))</f>
        <v/>
      </c>
      <c r="B1339" s="93" t="str">
        <f>IF($I$1&lt;&gt;"y", "",IF(ISBLANK(DATA!D1340),"", IF(ISBLANK(DATA!L1340),"NO DATA",DATA!L1340)))</f>
        <v/>
      </c>
      <c r="C1339" s="93" t="str">
        <f t="shared" si="62"/>
        <v/>
      </c>
      <c r="D1339" s="93" t="str">
        <f>IF($I$1&lt;&gt;"y", "", IF(C1340="", "", IFERROR(LOOKUP(2,1/(COUNTIF($D$2:D1338,mergednames)=0),mergednames), "")))</f>
        <v/>
      </c>
      <c r="E1339" s="93" t="str">
        <f t="shared" si="61"/>
        <v/>
      </c>
      <c r="F1339" s="93" t="str">
        <f>IF($I$1&lt;&gt;"y", "", IF(A1340="", "", IFERROR(LOOKUP(2,1/(COUNTIF($F$2:F1338,get_country)=0),get_country), "")))</f>
        <v/>
      </c>
      <c r="G1339" s="93" t="str">
        <f t="shared" si="60"/>
        <v/>
      </c>
      <c r="H1339" s="67" t="str">
        <f t="array" aca="1" ref="H1339" ca="1">IF($I$1&lt;&gt;"y", "", IFERROR(INDEX(countrylistsize,MATCH(SMALL(NOT(countrylistsize="")*IF(ISNUMBER(countrylistsize),COUNTIF(countrylistsize,"&lt;="&amp;countrylistsize),COUNTIF(countrylistsize,"&lt;="&amp;countrylistsize)+SUM(ISNUMBER(countrylistsize))),ROWS(F$3:F1339)+SUM(ISBLANK(countrylistsize))),NOT(countrylistsize="")*IF(ISNUMBER(countrylistsize),COUNTIF(countrylistsize,"&lt;="&amp;countrylistsize),COUNTIF(countrylistsize,"&lt;="&amp;countrylistsize)+SUM(ISNUMBER(countrylistsize))),0)), ""))</f>
        <v/>
      </c>
      <c r="I1339" s="70"/>
      <c r="J1339" s="67" t="str">
        <f t="array" aca="1" ref="J1339" ca="1">IF($I$1&lt;&gt;"y", "", IFERROR(INDEX(admin1listsize,MATCH(SMALL(NOT(admin1listsize="")*IF(ISNUMBER(admin1listsize),COUNTIF(admin1listsize,"&lt;="&amp;admin1listsize),COUNTIF(admin1listsize,"&lt;="&amp;admin1listsize)+SUM(ISNUMBER(admin1listsize))),ROWS(D$3:D1339)+SUM(ISBLANK(admin1listsize))),NOT(admin1listsize="")*IF(ISNUMBER(admin1listsize),COUNTIF(admin1listsize,"&lt;="&amp;admin1listsize),COUNTIF(admin1listsize,"&lt;="&amp;admin1listsize)+SUM(ISNUMBER(admin1listsize))),0)), ""))</f>
        <v/>
      </c>
      <c r="K1339" s="71"/>
    </row>
    <row r="1340" spans="1:11" s="1" customFormat="1" x14ac:dyDescent="0.25">
      <c r="A1340" s="93" t="str">
        <f>IF($I$1&lt;&gt;"y", "", IF(ISBLANK(DATA!D1341),"",IF(ISBLANK(DATA!K1341),"NO DATA",DATA!K1341)))</f>
        <v/>
      </c>
      <c r="B1340" s="93" t="str">
        <f>IF($I$1&lt;&gt;"y", "",IF(ISBLANK(DATA!D1341),"", IF(ISBLANK(DATA!L1341),"NO DATA",DATA!L1341)))</f>
        <v/>
      </c>
      <c r="C1340" s="93" t="str">
        <f t="shared" si="62"/>
        <v/>
      </c>
      <c r="D1340" s="93" t="str">
        <f>IF($I$1&lt;&gt;"y", "", IF(C1341="", "", IFERROR(LOOKUP(2,1/(COUNTIF($D$2:D1339,mergednames)=0),mergednames), "")))</f>
        <v/>
      </c>
      <c r="E1340" s="93" t="str">
        <f t="shared" si="61"/>
        <v/>
      </c>
      <c r="F1340" s="93" t="str">
        <f>IF($I$1&lt;&gt;"y", "", IF(A1341="", "", IFERROR(LOOKUP(2,1/(COUNTIF($F$2:F1339,get_country)=0),get_country), "")))</f>
        <v/>
      </c>
      <c r="G1340" s="93" t="str">
        <f t="shared" si="60"/>
        <v/>
      </c>
      <c r="H1340" s="67" t="str">
        <f t="array" aca="1" ref="H1340" ca="1">IF($I$1&lt;&gt;"y", "", IFERROR(INDEX(countrylistsize,MATCH(SMALL(NOT(countrylistsize="")*IF(ISNUMBER(countrylistsize),COUNTIF(countrylistsize,"&lt;="&amp;countrylistsize),COUNTIF(countrylistsize,"&lt;="&amp;countrylistsize)+SUM(ISNUMBER(countrylistsize))),ROWS(F$3:F1340)+SUM(ISBLANK(countrylistsize))),NOT(countrylistsize="")*IF(ISNUMBER(countrylistsize),COUNTIF(countrylistsize,"&lt;="&amp;countrylistsize),COUNTIF(countrylistsize,"&lt;="&amp;countrylistsize)+SUM(ISNUMBER(countrylistsize))),0)), ""))</f>
        <v/>
      </c>
      <c r="I1340" s="70"/>
      <c r="J1340" s="67" t="str">
        <f t="array" aca="1" ref="J1340" ca="1">IF($I$1&lt;&gt;"y", "", IFERROR(INDEX(admin1listsize,MATCH(SMALL(NOT(admin1listsize="")*IF(ISNUMBER(admin1listsize),COUNTIF(admin1listsize,"&lt;="&amp;admin1listsize),COUNTIF(admin1listsize,"&lt;="&amp;admin1listsize)+SUM(ISNUMBER(admin1listsize))),ROWS(D$3:D1340)+SUM(ISBLANK(admin1listsize))),NOT(admin1listsize="")*IF(ISNUMBER(admin1listsize),COUNTIF(admin1listsize,"&lt;="&amp;admin1listsize),COUNTIF(admin1listsize,"&lt;="&amp;admin1listsize)+SUM(ISNUMBER(admin1listsize))),0)), ""))</f>
        <v/>
      </c>
      <c r="K1340" s="71"/>
    </row>
    <row r="1341" spans="1:11" s="1" customFormat="1" x14ac:dyDescent="0.25">
      <c r="A1341" s="93" t="str">
        <f>IF($I$1&lt;&gt;"y", "", IF(ISBLANK(DATA!D1342),"",IF(ISBLANK(DATA!K1342),"NO DATA",DATA!K1342)))</f>
        <v/>
      </c>
      <c r="B1341" s="93" t="str">
        <f>IF($I$1&lt;&gt;"y", "",IF(ISBLANK(DATA!D1342),"", IF(ISBLANK(DATA!L1342),"NO DATA",DATA!L1342)))</f>
        <v/>
      </c>
      <c r="C1341" s="93" t="str">
        <f t="shared" si="62"/>
        <v/>
      </c>
      <c r="D1341" s="93" t="str">
        <f>IF($I$1&lt;&gt;"y", "", IF(C1342="", "", IFERROR(LOOKUP(2,1/(COUNTIF($D$2:D1340,mergednames)=0),mergednames), "")))</f>
        <v/>
      </c>
      <c r="E1341" s="93" t="str">
        <f t="shared" si="61"/>
        <v/>
      </c>
      <c r="F1341" s="93" t="str">
        <f>IF($I$1&lt;&gt;"y", "", IF(A1342="", "", IFERROR(LOOKUP(2,1/(COUNTIF($F$2:F1340,get_country)=0),get_country), "")))</f>
        <v/>
      </c>
      <c r="G1341" s="93" t="str">
        <f t="shared" si="60"/>
        <v/>
      </c>
      <c r="H1341" s="67" t="str">
        <f t="array" aca="1" ref="H1341" ca="1">IF($I$1&lt;&gt;"y", "", IFERROR(INDEX(countrylistsize,MATCH(SMALL(NOT(countrylistsize="")*IF(ISNUMBER(countrylistsize),COUNTIF(countrylistsize,"&lt;="&amp;countrylistsize),COUNTIF(countrylistsize,"&lt;="&amp;countrylistsize)+SUM(ISNUMBER(countrylistsize))),ROWS(F$3:F1341)+SUM(ISBLANK(countrylistsize))),NOT(countrylistsize="")*IF(ISNUMBER(countrylistsize),COUNTIF(countrylistsize,"&lt;="&amp;countrylistsize),COUNTIF(countrylistsize,"&lt;="&amp;countrylistsize)+SUM(ISNUMBER(countrylistsize))),0)), ""))</f>
        <v/>
      </c>
      <c r="I1341" s="70"/>
      <c r="J1341" s="67" t="str">
        <f t="array" aca="1" ref="J1341" ca="1">IF($I$1&lt;&gt;"y", "", IFERROR(INDEX(admin1listsize,MATCH(SMALL(NOT(admin1listsize="")*IF(ISNUMBER(admin1listsize),COUNTIF(admin1listsize,"&lt;="&amp;admin1listsize),COUNTIF(admin1listsize,"&lt;="&amp;admin1listsize)+SUM(ISNUMBER(admin1listsize))),ROWS(D$3:D1341)+SUM(ISBLANK(admin1listsize))),NOT(admin1listsize="")*IF(ISNUMBER(admin1listsize),COUNTIF(admin1listsize,"&lt;="&amp;admin1listsize),COUNTIF(admin1listsize,"&lt;="&amp;admin1listsize)+SUM(ISNUMBER(admin1listsize))),0)), ""))</f>
        <v/>
      </c>
      <c r="K1341" s="71"/>
    </row>
    <row r="1342" spans="1:11" s="1" customFormat="1" x14ac:dyDescent="0.25">
      <c r="A1342" s="93" t="str">
        <f>IF($I$1&lt;&gt;"y", "", IF(ISBLANK(DATA!D1343),"",IF(ISBLANK(DATA!K1343),"NO DATA",DATA!K1343)))</f>
        <v/>
      </c>
      <c r="B1342" s="93" t="str">
        <f>IF($I$1&lt;&gt;"y", "",IF(ISBLANK(DATA!D1343),"", IF(ISBLANK(DATA!L1343),"NO DATA",DATA!L1343)))</f>
        <v/>
      </c>
      <c r="C1342" s="93" t="str">
        <f t="shared" si="62"/>
        <v/>
      </c>
      <c r="D1342" s="93" t="str">
        <f>IF($I$1&lt;&gt;"y", "", IF(C1343="", "", IFERROR(LOOKUP(2,1/(COUNTIF($D$2:D1341,mergednames)=0),mergednames), "")))</f>
        <v/>
      </c>
      <c r="E1342" s="93" t="str">
        <f t="shared" si="61"/>
        <v/>
      </c>
      <c r="F1342" s="93" t="str">
        <f>IF($I$1&lt;&gt;"y", "", IF(A1343="", "", IFERROR(LOOKUP(2,1/(COUNTIF($F$2:F1341,get_country)=0),get_country), "")))</f>
        <v/>
      </c>
      <c r="G1342" s="93" t="str">
        <f t="shared" si="60"/>
        <v/>
      </c>
      <c r="H1342" s="67" t="str">
        <f t="array" aca="1" ref="H1342" ca="1">IF($I$1&lt;&gt;"y", "", IFERROR(INDEX(countrylistsize,MATCH(SMALL(NOT(countrylistsize="")*IF(ISNUMBER(countrylistsize),COUNTIF(countrylistsize,"&lt;="&amp;countrylistsize),COUNTIF(countrylistsize,"&lt;="&amp;countrylistsize)+SUM(ISNUMBER(countrylistsize))),ROWS(F$3:F1342)+SUM(ISBLANK(countrylistsize))),NOT(countrylistsize="")*IF(ISNUMBER(countrylistsize),COUNTIF(countrylistsize,"&lt;="&amp;countrylistsize),COUNTIF(countrylistsize,"&lt;="&amp;countrylistsize)+SUM(ISNUMBER(countrylistsize))),0)), ""))</f>
        <v/>
      </c>
      <c r="I1342" s="70"/>
      <c r="J1342" s="67" t="str">
        <f t="array" aca="1" ref="J1342" ca="1">IF($I$1&lt;&gt;"y", "", IFERROR(INDEX(admin1listsize,MATCH(SMALL(NOT(admin1listsize="")*IF(ISNUMBER(admin1listsize),COUNTIF(admin1listsize,"&lt;="&amp;admin1listsize),COUNTIF(admin1listsize,"&lt;="&amp;admin1listsize)+SUM(ISNUMBER(admin1listsize))),ROWS(D$3:D1342)+SUM(ISBLANK(admin1listsize))),NOT(admin1listsize="")*IF(ISNUMBER(admin1listsize),COUNTIF(admin1listsize,"&lt;="&amp;admin1listsize),COUNTIF(admin1listsize,"&lt;="&amp;admin1listsize)+SUM(ISNUMBER(admin1listsize))),0)), ""))</f>
        <v/>
      </c>
      <c r="K1342" s="71"/>
    </row>
    <row r="1343" spans="1:11" s="1" customFormat="1" x14ac:dyDescent="0.25">
      <c r="A1343" s="93" t="str">
        <f>IF($I$1&lt;&gt;"y", "", IF(ISBLANK(DATA!D1344),"",IF(ISBLANK(DATA!K1344),"NO DATA",DATA!K1344)))</f>
        <v/>
      </c>
      <c r="B1343" s="93" t="str">
        <f>IF($I$1&lt;&gt;"y", "",IF(ISBLANK(DATA!D1344),"", IF(ISBLANK(DATA!L1344),"NO DATA",DATA!L1344)))</f>
        <v/>
      </c>
      <c r="C1343" s="93" t="str">
        <f t="shared" si="62"/>
        <v/>
      </c>
      <c r="D1343" s="93" t="str">
        <f>IF($I$1&lt;&gt;"y", "", IF(C1344="", "", IFERROR(LOOKUP(2,1/(COUNTIF($D$2:D1342,mergednames)=0),mergednames), "")))</f>
        <v/>
      </c>
      <c r="E1343" s="93" t="str">
        <f t="shared" si="61"/>
        <v/>
      </c>
      <c r="F1343" s="93" t="str">
        <f>IF($I$1&lt;&gt;"y", "", IF(A1344="", "", IFERROR(LOOKUP(2,1/(COUNTIF($F$2:F1342,get_country)=0),get_country), "")))</f>
        <v/>
      </c>
      <c r="G1343" s="93" t="str">
        <f t="shared" si="60"/>
        <v/>
      </c>
      <c r="H1343" s="67" t="str">
        <f t="array" aca="1" ref="H1343" ca="1">IF($I$1&lt;&gt;"y", "", IFERROR(INDEX(countrylistsize,MATCH(SMALL(NOT(countrylistsize="")*IF(ISNUMBER(countrylistsize),COUNTIF(countrylistsize,"&lt;="&amp;countrylistsize),COUNTIF(countrylistsize,"&lt;="&amp;countrylistsize)+SUM(ISNUMBER(countrylistsize))),ROWS(F$3:F1343)+SUM(ISBLANK(countrylistsize))),NOT(countrylistsize="")*IF(ISNUMBER(countrylistsize),COUNTIF(countrylistsize,"&lt;="&amp;countrylistsize),COUNTIF(countrylistsize,"&lt;="&amp;countrylistsize)+SUM(ISNUMBER(countrylistsize))),0)), ""))</f>
        <v/>
      </c>
      <c r="I1343" s="70"/>
      <c r="J1343" s="67" t="str">
        <f t="array" aca="1" ref="J1343" ca="1">IF($I$1&lt;&gt;"y", "", IFERROR(INDEX(admin1listsize,MATCH(SMALL(NOT(admin1listsize="")*IF(ISNUMBER(admin1listsize),COUNTIF(admin1listsize,"&lt;="&amp;admin1listsize),COUNTIF(admin1listsize,"&lt;="&amp;admin1listsize)+SUM(ISNUMBER(admin1listsize))),ROWS(D$3:D1343)+SUM(ISBLANK(admin1listsize))),NOT(admin1listsize="")*IF(ISNUMBER(admin1listsize),COUNTIF(admin1listsize,"&lt;="&amp;admin1listsize),COUNTIF(admin1listsize,"&lt;="&amp;admin1listsize)+SUM(ISNUMBER(admin1listsize))),0)), ""))</f>
        <v/>
      </c>
      <c r="K1343" s="71"/>
    </row>
    <row r="1344" spans="1:11" s="1" customFormat="1" x14ac:dyDescent="0.25">
      <c r="A1344" s="93" t="str">
        <f>IF($I$1&lt;&gt;"y", "", IF(ISBLANK(DATA!D1345),"",IF(ISBLANK(DATA!K1345),"NO DATA",DATA!K1345)))</f>
        <v/>
      </c>
      <c r="B1344" s="93" t="str">
        <f>IF($I$1&lt;&gt;"y", "",IF(ISBLANK(DATA!D1345),"", IF(ISBLANK(DATA!L1345),"NO DATA",DATA!L1345)))</f>
        <v/>
      </c>
      <c r="C1344" s="93" t="str">
        <f t="shared" si="62"/>
        <v/>
      </c>
      <c r="D1344" s="93" t="str">
        <f>IF($I$1&lt;&gt;"y", "", IF(C1345="", "", IFERROR(LOOKUP(2,1/(COUNTIF($D$2:D1343,mergednames)=0),mergednames), "")))</f>
        <v/>
      </c>
      <c r="E1344" s="93" t="str">
        <f t="shared" si="61"/>
        <v/>
      </c>
      <c r="F1344" s="93" t="str">
        <f>IF($I$1&lt;&gt;"y", "", IF(A1345="", "", IFERROR(LOOKUP(2,1/(COUNTIF($F$2:F1343,get_country)=0),get_country), "")))</f>
        <v/>
      </c>
      <c r="G1344" s="93" t="str">
        <f t="shared" si="60"/>
        <v/>
      </c>
      <c r="H1344" s="67" t="str">
        <f t="array" aca="1" ref="H1344" ca="1">IF($I$1&lt;&gt;"y", "", IFERROR(INDEX(countrylistsize,MATCH(SMALL(NOT(countrylistsize="")*IF(ISNUMBER(countrylistsize),COUNTIF(countrylistsize,"&lt;="&amp;countrylistsize),COUNTIF(countrylistsize,"&lt;="&amp;countrylistsize)+SUM(ISNUMBER(countrylistsize))),ROWS(F$3:F1344)+SUM(ISBLANK(countrylistsize))),NOT(countrylistsize="")*IF(ISNUMBER(countrylistsize),COUNTIF(countrylistsize,"&lt;="&amp;countrylistsize),COUNTIF(countrylistsize,"&lt;="&amp;countrylistsize)+SUM(ISNUMBER(countrylistsize))),0)), ""))</f>
        <v/>
      </c>
      <c r="I1344" s="70"/>
      <c r="J1344" s="67" t="str">
        <f t="array" aca="1" ref="J1344" ca="1">IF($I$1&lt;&gt;"y", "", IFERROR(INDEX(admin1listsize,MATCH(SMALL(NOT(admin1listsize="")*IF(ISNUMBER(admin1listsize),COUNTIF(admin1listsize,"&lt;="&amp;admin1listsize),COUNTIF(admin1listsize,"&lt;="&amp;admin1listsize)+SUM(ISNUMBER(admin1listsize))),ROWS(D$3:D1344)+SUM(ISBLANK(admin1listsize))),NOT(admin1listsize="")*IF(ISNUMBER(admin1listsize),COUNTIF(admin1listsize,"&lt;="&amp;admin1listsize),COUNTIF(admin1listsize,"&lt;="&amp;admin1listsize)+SUM(ISNUMBER(admin1listsize))),0)), ""))</f>
        <v/>
      </c>
      <c r="K1344" s="71"/>
    </row>
    <row r="1345" spans="1:11" s="1" customFormat="1" x14ac:dyDescent="0.25">
      <c r="A1345" s="93" t="str">
        <f>IF($I$1&lt;&gt;"y", "", IF(ISBLANK(DATA!D1346),"",IF(ISBLANK(DATA!K1346),"NO DATA",DATA!K1346)))</f>
        <v/>
      </c>
      <c r="B1345" s="93" t="str">
        <f>IF($I$1&lt;&gt;"y", "",IF(ISBLANK(DATA!D1346),"", IF(ISBLANK(DATA!L1346),"NO DATA",DATA!L1346)))</f>
        <v/>
      </c>
      <c r="C1345" s="93" t="str">
        <f t="shared" si="62"/>
        <v/>
      </c>
      <c r="D1345" s="93" t="str">
        <f>IF($I$1&lt;&gt;"y", "", IF(C1346="", "", IFERROR(LOOKUP(2,1/(COUNTIF($D$2:D1344,mergednames)=0),mergednames), "")))</f>
        <v/>
      </c>
      <c r="E1345" s="93" t="str">
        <f t="shared" si="61"/>
        <v/>
      </c>
      <c r="F1345" s="93" t="str">
        <f>IF($I$1&lt;&gt;"y", "", IF(A1346="", "", IFERROR(LOOKUP(2,1/(COUNTIF($F$2:F1344,get_country)=0),get_country), "")))</f>
        <v/>
      </c>
      <c r="G1345" s="93" t="str">
        <f t="shared" si="60"/>
        <v/>
      </c>
      <c r="H1345" s="67" t="str">
        <f t="array" aca="1" ref="H1345" ca="1">IF($I$1&lt;&gt;"y", "", IFERROR(INDEX(countrylistsize,MATCH(SMALL(NOT(countrylistsize="")*IF(ISNUMBER(countrylistsize),COUNTIF(countrylistsize,"&lt;="&amp;countrylistsize),COUNTIF(countrylistsize,"&lt;="&amp;countrylistsize)+SUM(ISNUMBER(countrylistsize))),ROWS(F$3:F1345)+SUM(ISBLANK(countrylistsize))),NOT(countrylistsize="")*IF(ISNUMBER(countrylistsize),COUNTIF(countrylistsize,"&lt;="&amp;countrylistsize),COUNTIF(countrylistsize,"&lt;="&amp;countrylistsize)+SUM(ISNUMBER(countrylistsize))),0)), ""))</f>
        <v/>
      </c>
      <c r="I1345" s="70"/>
      <c r="J1345" s="67" t="str">
        <f t="array" aca="1" ref="J1345" ca="1">IF($I$1&lt;&gt;"y", "", IFERROR(INDEX(admin1listsize,MATCH(SMALL(NOT(admin1listsize="")*IF(ISNUMBER(admin1listsize),COUNTIF(admin1listsize,"&lt;="&amp;admin1listsize),COUNTIF(admin1listsize,"&lt;="&amp;admin1listsize)+SUM(ISNUMBER(admin1listsize))),ROWS(D$3:D1345)+SUM(ISBLANK(admin1listsize))),NOT(admin1listsize="")*IF(ISNUMBER(admin1listsize),COUNTIF(admin1listsize,"&lt;="&amp;admin1listsize),COUNTIF(admin1listsize,"&lt;="&amp;admin1listsize)+SUM(ISNUMBER(admin1listsize))),0)), ""))</f>
        <v/>
      </c>
      <c r="K1345" s="71"/>
    </row>
    <row r="1346" spans="1:11" s="1" customFormat="1" x14ac:dyDescent="0.25">
      <c r="A1346" s="93" t="str">
        <f>IF($I$1&lt;&gt;"y", "", IF(ISBLANK(DATA!D1347),"",IF(ISBLANK(DATA!K1347),"NO DATA",DATA!K1347)))</f>
        <v/>
      </c>
      <c r="B1346" s="93" t="str">
        <f>IF($I$1&lt;&gt;"y", "",IF(ISBLANK(DATA!D1347),"", IF(ISBLANK(DATA!L1347),"NO DATA",DATA!L1347)))</f>
        <v/>
      </c>
      <c r="C1346" s="93" t="str">
        <f t="shared" si="62"/>
        <v/>
      </c>
      <c r="D1346" s="93" t="str">
        <f>IF($I$1&lt;&gt;"y", "", IF(C1347="", "", IFERROR(LOOKUP(2,1/(COUNTIF($D$2:D1345,mergednames)=0),mergednames), "")))</f>
        <v/>
      </c>
      <c r="E1346" s="93" t="str">
        <f t="shared" si="61"/>
        <v/>
      </c>
      <c r="F1346" s="93" t="str">
        <f>IF($I$1&lt;&gt;"y", "", IF(A1347="", "", IFERROR(LOOKUP(2,1/(COUNTIF($F$2:F1345,get_country)=0),get_country), "")))</f>
        <v/>
      </c>
      <c r="G1346" s="93" t="str">
        <f t="shared" si="60"/>
        <v/>
      </c>
      <c r="H1346" s="67" t="str">
        <f t="array" aca="1" ref="H1346" ca="1">IF($I$1&lt;&gt;"y", "", IFERROR(INDEX(countrylistsize,MATCH(SMALL(NOT(countrylistsize="")*IF(ISNUMBER(countrylistsize),COUNTIF(countrylistsize,"&lt;="&amp;countrylistsize),COUNTIF(countrylistsize,"&lt;="&amp;countrylistsize)+SUM(ISNUMBER(countrylistsize))),ROWS(F$3:F1346)+SUM(ISBLANK(countrylistsize))),NOT(countrylistsize="")*IF(ISNUMBER(countrylistsize),COUNTIF(countrylistsize,"&lt;="&amp;countrylistsize),COUNTIF(countrylistsize,"&lt;="&amp;countrylistsize)+SUM(ISNUMBER(countrylistsize))),0)), ""))</f>
        <v/>
      </c>
      <c r="I1346" s="70"/>
      <c r="J1346" s="67" t="str">
        <f t="array" aca="1" ref="J1346" ca="1">IF($I$1&lt;&gt;"y", "", IFERROR(INDEX(admin1listsize,MATCH(SMALL(NOT(admin1listsize="")*IF(ISNUMBER(admin1listsize),COUNTIF(admin1listsize,"&lt;="&amp;admin1listsize),COUNTIF(admin1listsize,"&lt;="&amp;admin1listsize)+SUM(ISNUMBER(admin1listsize))),ROWS(D$3:D1346)+SUM(ISBLANK(admin1listsize))),NOT(admin1listsize="")*IF(ISNUMBER(admin1listsize),COUNTIF(admin1listsize,"&lt;="&amp;admin1listsize),COUNTIF(admin1listsize,"&lt;="&amp;admin1listsize)+SUM(ISNUMBER(admin1listsize))),0)), ""))</f>
        <v/>
      </c>
      <c r="K1346" s="71"/>
    </row>
    <row r="1347" spans="1:11" s="1" customFormat="1" x14ac:dyDescent="0.25">
      <c r="A1347" s="93" t="str">
        <f>IF($I$1&lt;&gt;"y", "", IF(ISBLANK(DATA!D1348),"",IF(ISBLANK(DATA!K1348),"NO DATA",DATA!K1348)))</f>
        <v/>
      </c>
      <c r="B1347" s="93" t="str">
        <f>IF($I$1&lt;&gt;"y", "",IF(ISBLANK(DATA!D1348),"", IF(ISBLANK(DATA!L1348),"NO DATA",DATA!L1348)))</f>
        <v/>
      </c>
      <c r="C1347" s="93" t="str">
        <f t="shared" si="62"/>
        <v/>
      </c>
      <c r="D1347" s="93" t="str">
        <f>IF($I$1&lt;&gt;"y", "", IF(C1348="", "", IFERROR(LOOKUP(2,1/(COUNTIF($D$2:D1346,mergednames)=0),mergednames), "")))</f>
        <v/>
      </c>
      <c r="E1347" s="93" t="str">
        <f t="shared" si="61"/>
        <v/>
      </c>
      <c r="F1347" s="93" t="str">
        <f>IF($I$1&lt;&gt;"y", "", IF(A1348="", "", IFERROR(LOOKUP(2,1/(COUNTIF($F$2:F1346,get_country)=0),get_country), "")))</f>
        <v/>
      </c>
      <c r="G1347" s="93" t="str">
        <f t="shared" ref="G1347:G1410" si="63">IF($I$1&lt;&gt;"y", "", IF(F1347="", "", G1346+1))</f>
        <v/>
      </c>
      <c r="H1347" s="67" t="str">
        <f t="array" aca="1" ref="H1347" ca="1">IF($I$1&lt;&gt;"y", "", IFERROR(INDEX(countrylistsize,MATCH(SMALL(NOT(countrylistsize="")*IF(ISNUMBER(countrylistsize),COUNTIF(countrylistsize,"&lt;="&amp;countrylistsize),COUNTIF(countrylistsize,"&lt;="&amp;countrylistsize)+SUM(ISNUMBER(countrylistsize))),ROWS(F$3:F1347)+SUM(ISBLANK(countrylistsize))),NOT(countrylistsize="")*IF(ISNUMBER(countrylistsize),COUNTIF(countrylistsize,"&lt;="&amp;countrylistsize),COUNTIF(countrylistsize,"&lt;="&amp;countrylistsize)+SUM(ISNUMBER(countrylistsize))),0)), ""))</f>
        <v/>
      </c>
      <c r="I1347" s="70"/>
      <c r="J1347" s="67" t="str">
        <f t="array" aca="1" ref="J1347" ca="1">IF($I$1&lt;&gt;"y", "", IFERROR(INDEX(admin1listsize,MATCH(SMALL(NOT(admin1listsize="")*IF(ISNUMBER(admin1listsize),COUNTIF(admin1listsize,"&lt;="&amp;admin1listsize),COUNTIF(admin1listsize,"&lt;="&amp;admin1listsize)+SUM(ISNUMBER(admin1listsize))),ROWS(D$3:D1347)+SUM(ISBLANK(admin1listsize))),NOT(admin1listsize="")*IF(ISNUMBER(admin1listsize),COUNTIF(admin1listsize,"&lt;="&amp;admin1listsize),COUNTIF(admin1listsize,"&lt;="&amp;admin1listsize)+SUM(ISNUMBER(admin1listsize))),0)), ""))</f>
        <v/>
      </c>
      <c r="K1347" s="71"/>
    </row>
    <row r="1348" spans="1:11" s="1" customFormat="1" x14ac:dyDescent="0.25">
      <c r="A1348" s="93" t="str">
        <f>IF($I$1&lt;&gt;"y", "", IF(ISBLANK(DATA!D1349),"",IF(ISBLANK(DATA!K1349),"NO DATA",DATA!K1349)))</f>
        <v/>
      </c>
      <c r="B1348" s="93" t="str">
        <f>IF($I$1&lt;&gt;"y", "",IF(ISBLANK(DATA!D1349),"", IF(ISBLANK(DATA!L1349),"NO DATA",DATA!L1349)))</f>
        <v/>
      </c>
      <c r="C1348" s="93" t="str">
        <f t="shared" si="62"/>
        <v/>
      </c>
      <c r="D1348" s="93" t="str">
        <f>IF($I$1&lt;&gt;"y", "", IF(C1349="", "", IFERROR(LOOKUP(2,1/(COUNTIF($D$2:D1347,mergednames)=0),mergednames), "")))</f>
        <v/>
      </c>
      <c r="E1348" s="93" t="str">
        <f t="shared" ref="E1348:E1411" si="64">IF($I$1&lt;&gt;"y", "", IF(D1348="", "", E1347+1))</f>
        <v/>
      </c>
      <c r="F1348" s="93" t="str">
        <f>IF($I$1&lt;&gt;"y", "", IF(A1349="", "", IFERROR(LOOKUP(2,1/(COUNTIF($F$2:F1347,get_country)=0),get_country), "")))</f>
        <v/>
      </c>
      <c r="G1348" s="93" t="str">
        <f t="shared" si="63"/>
        <v/>
      </c>
      <c r="H1348" s="67" t="str">
        <f t="array" aca="1" ref="H1348" ca="1">IF($I$1&lt;&gt;"y", "", IFERROR(INDEX(countrylistsize,MATCH(SMALL(NOT(countrylistsize="")*IF(ISNUMBER(countrylistsize),COUNTIF(countrylistsize,"&lt;="&amp;countrylistsize),COUNTIF(countrylistsize,"&lt;="&amp;countrylistsize)+SUM(ISNUMBER(countrylistsize))),ROWS(F$3:F1348)+SUM(ISBLANK(countrylistsize))),NOT(countrylistsize="")*IF(ISNUMBER(countrylistsize),COUNTIF(countrylistsize,"&lt;="&amp;countrylistsize),COUNTIF(countrylistsize,"&lt;="&amp;countrylistsize)+SUM(ISNUMBER(countrylistsize))),0)), ""))</f>
        <v/>
      </c>
      <c r="I1348" s="70"/>
      <c r="J1348" s="67" t="str">
        <f t="array" aca="1" ref="J1348" ca="1">IF($I$1&lt;&gt;"y", "", IFERROR(INDEX(admin1listsize,MATCH(SMALL(NOT(admin1listsize="")*IF(ISNUMBER(admin1listsize),COUNTIF(admin1listsize,"&lt;="&amp;admin1listsize),COUNTIF(admin1listsize,"&lt;="&amp;admin1listsize)+SUM(ISNUMBER(admin1listsize))),ROWS(D$3:D1348)+SUM(ISBLANK(admin1listsize))),NOT(admin1listsize="")*IF(ISNUMBER(admin1listsize),COUNTIF(admin1listsize,"&lt;="&amp;admin1listsize),COUNTIF(admin1listsize,"&lt;="&amp;admin1listsize)+SUM(ISNUMBER(admin1listsize))),0)), ""))</f>
        <v/>
      </c>
      <c r="K1348" s="71"/>
    </row>
    <row r="1349" spans="1:11" s="1" customFormat="1" x14ac:dyDescent="0.25">
      <c r="A1349" s="93" t="str">
        <f>IF($I$1&lt;&gt;"y", "", IF(ISBLANK(DATA!D1350),"",IF(ISBLANK(DATA!K1350),"NO DATA",DATA!K1350)))</f>
        <v/>
      </c>
      <c r="B1349" s="93" t="str">
        <f>IF($I$1&lt;&gt;"y", "",IF(ISBLANK(DATA!D1350),"", IF(ISBLANK(DATA!L1350),"NO DATA",DATA!L1350)))</f>
        <v/>
      </c>
      <c r="C1349" s="93" t="str">
        <f t="shared" ref="C1349:C1412" si="65">IF($I$1&lt;&gt;"y", "", IF(A1349="", "", A1349&amp;"@"&amp;B1349))</f>
        <v/>
      </c>
      <c r="D1349" s="93" t="str">
        <f>IF($I$1&lt;&gt;"y", "", IF(C1350="", "", IFERROR(LOOKUP(2,1/(COUNTIF($D$2:D1348,mergednames)=0),mergednames), "")))</f>
        <v/>
      </c>
      <c r="E1349" s="93" t="str">
        <f t="shared" si="64"/>
        <v/>
      </c>
      <c r="F1349" s="93" t="str">
        <f>IF($I$1&lt;&gt;"y", "", IF(A1350="", "", IFERROR(LOOKUP(2,1/(COUNTIF($F$2:F1348,get_country)=0),get_country), "")))</f>
        <v/>
      </c>
      <c r="G1349" s="93" t="str">
        <f t="shared" si="63"/>
        <v/>
      </c>
      <c r="H1349" s="67" t="str">
        <f t="array" aca="1" ref="H1349" ca="1">IF($I$1&lt;&gt;"y", "", IFERROR(INDEX(countrylistsize,MATCH(SMALL(NOT(countrylistsize="")*IF(ISNUMBER(countrylistsize),COUNTIF(countrylistsize,"&lt;="&amp;countrylistsize),COUNTIF(countrylistsize,"&lt;="&amp;countrylistsize)+SUM(ISNUMBER(countrylistsize))),ROWS(F$3:F1349)+SUM(ISBLANK(countrylistsize))),NOT(countrylistsize="")*IF(ISNUMBER(countrylistsize),COUNTIF(countrylistsize,"&lt;="&amp;countrylistsize),COUNTIF(countrylistsize,"&lt;="&amp;countrylistsize)+SUM(ISNUMBER(countrylistsize))),0)), ""))</f>
        <v/>
      </c>
      <c r="I1349" s="70"/>
      <c r="J1349" s="67" t="str">
        <f t="array" aca="1" ref="J1349" ca="1">IF($I$1&lt;&gt;"y", "", IFERROR(INDEX(admin1listsize,MATCH(SMALL(NOT(admin1listsize="")*IF(ISNUMBER(admin1listsize),COUNTIF(admin1listsize,"&lt;="&amp;admin1listsize),COUNTIF(admin1listsize,"&lt;="&amp;admin1listsize)+SUM(ISNUMBER(admin1listsize))),ROWS(D$3:D1349)+SUM(ISBLANK(admin1listsize))),NOT(admin1listsize="")*IF(ISNUMBER(admin1listsize),COUNTIF(admin1listsize,"&lt;="&amp;admin1listsize),COUNTIF(admin1listsize,"&lt;="&amp;admin1listsize)+SUM(ISNUMBER(admin1listsize))),0)), ""))</f>
        <v/>
      </c>
      <c r="K1349" s="71"/>
    </row>
    <row r="1350" spans="1:11" s="1" customFormat="1" x14ac:dyDescent="0.25">
      <c r="A1350" s="93" t="str">
        <f>IF($I$1&lt;&gt;"y", "", IF(ISBLANK(DATA!D1351),"",IF(ISBLANK(DATA!K1351),"NO DATA",DATA!K1351)))</f>
        <v/>
      </c>
      <c r="B1350" s="93" t="str">
        <f>IF($I$1&lt;&gt;"y", "",IF(ISBLANK(DATA!D1351),"", IF(ISBLANK(DATA!L1351),"NO DATA",DATA!L1351)))</f>
        <v/>
      </c>
      <c r="C1350" s="93" t="str">
        <f t="shared" si="65"/>
        <v/>
      </c>
      <c r="D1350" s="93" t="str">
        <f>IF($I$1&lt;&gt;"y", "", IF(C1351="", "", IFERROR(LOOKUP(2,1/(COUNTIF($D$2:D1349,mergednames)=0),mergednames), "")))</f>
        <v/>
      </c>
      <c r="E1350" s="93" t="str">
        <f t="shared" si="64"/>
        <v/>
      </c>
      <c r="F1350" s="93" t="str">
        <f>IF($I$1&lt;&gt;"y", "", IF(A1351="", "", IFERROR(LOOKUP(2,1/(COUNTIF($F$2:F1349,get_country)=0),get_country), "")))</f>
        <v/>
      </c>
      <c r="G1350" s="93" t="str">
        <f t="shared" si="63"/>
        <v/>
      </c>
      <c r="H1350" s="67" t="str">
        <f t="array" aca="1" ref="H1350" ca="1">IF($I$1&lt;&gt;"y", "", IFERROR(INDEX(countrylistsize,MATCH(SMALL(NOT(countrylistsize="")*IF(ISNUMBER(countrylistsize),COUNTIF(countrylistsize,"&lt;="&amp;countrylistsize),COUNTIF(countrylistsize,"&lt;="&amp;countrylistsize)+SUM(ISNUMBER(countrylistsize))),ROWS(F$3:F1350)+SUM(ISBLANK(countrylistsize))),NOT(countrylistsize="")*IF(ISNUMBER(countrylistsize),COUNTIF(countrylistsize,"&lt;="&amp;countrylistsize),COUNTIF(countrylistsize,"&lt;="&amp;countrylistsize)+SUM(ISNUMBER(countrylistsize))),0)), ""))</f>
        <v/>
      </c>
      <c r="I1350" s="70"/>
      <c r="J1350" s="67" t="str">
        <f t="array" aca="1" ref="J1350" ca="1">IF($I$1&lt;&gt;"y", "", IFERROR(INDEX(admin1listsize,MATCH(SMALL(NOT(admin1listsize="")*IF(ISNUMBER(admin1listsize),COUNTIF(admin1listsize,"&lt;="&amp;admin1listsize),COUNTIF(admin1listsize,"&lt;="&amp;admin1listsize)+SUM(ISNUMBER(admin1listsize))),ROWS(D$3:D1350)+SUM(ISBLANK(admin1listsize))),NOT(admin1listsize="")*IF(ISNUMBER(admin1listsize),COUNTIF(admin1listsize,"&lt;="&amp;admin1listsize),COUNTIF(admin1listsize,"&lt;="&amp;admin1listsize)+SUM(ISNUMBER(admin1listsize))),0)), ""))</f>
        <v/>
      </c>
      <c r="K1350" s="71"/>
    </row>
    <row r="1351" spans="1:11" s="1" customFormat="1" x14ac:dyDescent="0.25">
      <c r="A1351" s="93" t="str">
        <f>IF($I$1&lt;&gt;"y", "", IF(ISBLANK(DATA!D1352),"",IF(ISBLANK(DATA!K1352),"NO DATA",DATA!K1352)))</f>
        <v/>
      </c>
      <c r="B1351" s="93" t="str">
        <f>IF($I$1&lt;&gt;"y", "",IF(ISBLANK(DATA!D1352),"", IF(ISBLANK(DATA!L1352),"NO DATA",DATA!L1352)))</f>
        <v/>
      </c>
      <c r="C1351" s="93" t="str">
        <f t="shared" si="65"/>
        <v/>
      </c>
      <c r="D1351" s="93" t="str">
        <f>IF($I$1&lt;&gt;"y", "", IF(C1352="", "", IFERROR(LOOKUP(2,1/(COUNTIF($D$2:D1350,mergednames)=0),mergednames), "")))</f>
        <v/>
      </c>
      <c r="E1351" s="93" t="str">
        <f t="shared" si="64"/>
        <v/>
      </c>
      <c r="F1351" s="93" t="str">
        <f>IF($I$1&lt;&gt;"y", "", IF(A1352="", "", IFERROR(LOOKUP(2,1/(COUNTIF($F$2:F1350,get_country)=0),get_country), "")))</f>
        <v/>
      </c>
      <c r="G1351" s="93" t="str">
        <f t="shared" si="63"/>
        <v/>
      </c>
      <c r="H1351" s="67" t="str">
        <f t="array" aca="1" ref="H1351" ca="1">IF($I$1&lt;&gt;"y", "", IFERROR(INDEX(countrylistsize,MATCH(SMALL(NOT(countrylistsize="")*IF(ISNUMBER(countrylistsize),COUNTIF(countrylistsize,"&lt;="&amp;countrylistsize),COUNTIF(countrylistsize,"&lt;="&amp;countrylistsize)+SUM(ISNUMBER(countrylistsize))),ROWS(F$3:F1351)+SUM(ISBLANK(countrylistsize))),NOT(countrylistsize="")*IF(ISNUMBER(countrylistsize),COUNTIF(countrylistsize,"&lt;="&amp;countrylistsize),COUNTIF(countrylistsize,"&lt;="&amp;countrylistsize)+SUM(ISNUMBER(countrylistsize))),0)), ""))</f>
        <v/>
      </c>
      <c r="I1351" s="70"/>
      <c r="J1351" s="67" t="str">
        <f t="array" aca="1" ref="J1351" ca="1">IF($I$1&lt;&gt;"y", "", IFERROR(INDEX(admin1listsize,MATCH(SMALL(NOT(admin1listsize="")*IF(ISNUMBER(admin1listsize),COUNTIF(admin1listsize,"&lt;="&amp;admin1listsize),COUNTIF(admin1listsize,"&lt;="&amp;admin1listsize)+SUM(ISNUMBER(admin1listsize))),ROWS(D$3:D1351)+SUM(ISBLANK(admin1listsize))),NOT(admin1listsize="")*IF(ISNUMBER(admin1listsize),COUNTIF(admin1listsize,"&lt;="&amp;admin1listsize),COUNTIF(admin1listsize,"&lt;="&amp;admin1listsize)+SUM(ISNUMBER(admin1listsize))),0)), ""))</f>
        <v/>
      </c>
      <c r="K1351" s="71"/>
    </row>
    <row r="1352" spans="1:11" s="1" customFormat="1" x14ac:dyDescent="0.25">
      <c r="A1352" s="93" t="str">
        <f>IF($I$1&lt;&gt;"y", "", IF(ISBLANK(DATA!D1353),"",IF(ISBLANK(DATA!K1353),"NO DATA",DATA!K1353)))</f>
        <v/>
      </c>
      <c r="B1352" s="93" t="str">
        <f>IF($I$1&lt;&gt;"y", "",IF(ISBLANK(DATA!D1353),"", IF(ISBLANK(DATA!L1353),"NO DATA",DATA!L1353)))</f>
        <v/>
      </c>
      <c r="C1352" s="93" t="str">
        <f t="shared" si="65"/>
        <v/>
      </c>
      <c r="D1352" s="93" t="str">
        <f>IF($I$1&lt;&gt;"y", "", IF(C1353="", "", IFERROR(LOOKUP(2,1/(COUNTIF($D$2:D1351,mergednames)=0),mergednames), "")))</f>
        <v/>
      </c>
      <c r="E1352" s="93" t="str">
        <f t="shared" si="64"/>
        <v/>
      </c>
      <c r="F1352" s="93" t="str">
        <f>IF($I$1&lt;&gt;"y", "", IF(A1353="", "", IFERROR(LOOKUP(2,1/(COUNTIF($F$2:F1351,get_country)=0),get_country), "")))</f>
        <v/>
      </c>
      <c r="G1352" s="93" t="str">
        <f t="shared" si="63"/>
        <v/>
      </c>
      <c r="H1352" s="67" t="str">
        <f t="array" aca="1" ref="H1352" ca="1">IF($I$1&lt;&gt;"y", "", IFERROR(INDEX(countrylistsize,MATCH(SMALL(NOT(countrylistsize="")*IF(ISNUMBER(countrylistsize),COUNTIF(countrylistsize,"&lt;="&amp;countrylistsize),COUNTIF(countrylistsize,"&lt;="&amp;countrylistsize)+SUM(ISNUMBER(countrylistsize))),ROWS(F$3:F1352)+SUM(ISBLANK(countrylistsize))),NOT(countrylistsize="")*IF(ISNUMBER(countrylistsize),COUNTIF(countrylistsize,"&lt;="&amp;countrylistsize),COUNTIF(countrylistsize,"&lt;="&amp;countrylistsize)+SUM(ISNUMBER(countrylistsize))),0)), ""))</f>
        <v/>
      </c>
      <c r="I1352" s="70"/>
      <c r="J1352" s="67" t="str">
        <f t="array" aca="1" ref="J1352" ca="1">IF($I$1&lt;&gt;"y", "", IFERROR(INDEX(admin1listsize,MATCH(SMALL(NOT(admin1listsize="")*IF(ISNUMBER(admin1listsize),COUNTIF(admin1listsize,"&lt;="&amp;admin1listsize),COUNTIF(admin1listsize,"&lt;="&amp;admin1listsize)+SUM(ISNUMBER(admin1listsize))),ROWS(D$3:D1352)+SUM(ISBLANK(admin1listsize))),NOT(admin1listsize="")*IF(ISNUMBER(admin1listsize),COUNTIF(admin1listsize,"&lt;="&amp;admin1listsize),COUNTIF(admin1listsize,"&lt;="&amp;admin1listsize)+SUM(ISNUMBER(admin1listsize))),0)), ""))</f>
        <v/>
      </c>
      <c r="K1352" s="71"/>
    </row>
    <row r="1353" spans="1:11" s="1" customFormat="1" x14ac:dyDescent="0.25">
      <c r="A1353" s="93" t="str">
        <f>IF($I$1&lt;&gt;"y", "", IF(ISBLANK(DATA!D1354),"",IF(ISBLANK(DATA!K1354),"NO DATA",DATA!K1354)))</f>
        <v/>
      </c>
      <c r="B1353" s="93" t="str">
        <f>IF($I$1&lt;&gt;"y", "",IF(ISBLANK(DATA!D1354),"", IF(ISBLANK(DATA!L1354),"NO DATA",DATA!L1354)))</f>
        <v/>
      </c>
      <c r="C1353" s="93" t="str">
        <f t="shared" si="65"/>
        <v/>
      </c>
      <c r="D1353" s="93" t="str">
        <f>IF($I$1&lt;&gt;"y", "", IF(C1354="", "", IFERROR(LOOKUP(2,1/(COUNTIF($D$2:D1352,mergednames)=0),mergednames), "")))</f>
        <v/>
      </c>
      <c r="E1353" s="93" t="str">
        <f t="shared" si="64"/>
        <v/>
      </c>
      <c r="F1353" s="93" t="str">
        <f>IF($I$1&lt;&gt;"y", "", IF(A1354="", "", IFERROR(LOOKUP(2,1/(COUNTIF($F$2:F1352,get_country)=0),get_country), "")))</f>
        <v/>
      </c>
      <c r="G1353" s="93" t="str">
        <f t="shared" si="63"/>
        <v/>
      </c>
      <c r="H1353" s="67" t="str">
        <f t="array" aca="1" ref="H1353" ca="1">IF($I$1&lt;&gt;"y", "", IFERROR(INDEX(countrylistsize,MATCH(SMALL(NOT(countrylistsize="")*IF(ISNUMBER(countrylistsize),COUNTIF(countrylistsize,"&lt;="&amp;countrylistsize),COUNTIF(countrylistsize,"&lt;="&amp;countrylistsize)+SUM(ISNUMBER(countrylistsize))),ROWS(F$3:F1353)+SUM(ISBLANK(countrylistsize))),NOT(countrylistsize="")*IF(ISNUMBER(countrylistsize),COUNTIF(countrylistsize,"&lt;="&amp;countrylistsize),COUNTIF(countrylistsize,"&lt;="&amp;countrylistsize)+SUM(ISNUMBER(countrylistsize))),0)), ""))</f>
        <v/>
      </c>
      <c r="I1353" s="70"/>
      <c r="J1353" s="67" t="str">
        <f t="array" aca="1" ref="J1353" ca="1">IF($I$1&lt;&gt;"y", "", IFERROR(INDEX(admin1listsize,MATCH(SMALL(NOT(admin1listsize="")*IF(ISNUMBER(admin1listsize),COUNTIF(admin1listsize,"&lt;="&amp;admin1listsize),COUNTIF(admin1listsize,"&lt;="&amp;admin1listsize)+SUM(ISNUMBER(admin1listsize))),ROWS(D$3:D1353)+SUM(ISBLANK(admin1listsize))),NOT(admin1listsize="")*IF(ISNUMBER(admin1listsize),COUNTIF(admin1listsize,"&lt;="&amp;admin1listsize),COUNTIF(admin1listsize,"&lt;="&amp;admin1listsize)+SUM(ISNUMBER(admin1listsize))),0)), ""))</f>
        <v/>
      </c>
      <c r="K1353" s="71"/>
    </row>
    <row r="1354" spans="1:11" s="1" customFormat="1" x14ac:dyDescent="0.25">
      <c r="A1354" s="93" t="str">
        <f>IF($I$1&lt;&gt;"y", "", IF(ISBLANK(DATA!D1355),"",IF(ISBLANK(DATA!K1355),"NO DATA",DATA!K1355)))</f>
        <v/>
      </c>
      <c r="B1354" s="93" t="str">
        <f>IF($I$1&lt;&gt;"y", "",IF(ISBLANK(DATA!D1355),"", IF(ISBLANK(DATA!L1355),"NO DATA",DATA!L1355)))</f>
        <v/>
      </c>
      <c r="C1354" s="93" t="str">
        <f t="shared" si="65"/>
        <v/>
      </c>
      <c r="D1354" s="93" t="str">
        <f>IF($I$1&lt;&gt;"y", "", IF(C1355="", "", IFERROR(LOOKUP(2,1/(COUNTIF($D$2:D1353,mergednames)=0),mergednames), "")))</f>
        <v/>
      </c>
      <c r="E1354" s="93" t="str">
        <f t="shared" si="64"/>
        <v/>
      </c>
      <c r="F1354" s="93" t="str">
        <f>IF($I$1&lt;&gt;"y", "", IF(A1355="", "", IFERROR(LOOKUP(2,1/(COUNTIF($F$2:F1353,get_country)=0),get_country), "")))</f>
        <v/>
      </c>
      <c r="G1354" s="93" t="str">
        <f t="shared" si="63"/>
        <v/>
      </c>
      <c r="H1354" s="67" t="str">
        <f t="array" aca="1" ref="H1354" ca="1">IF($I$1&lt;&gt;"y", "", IFERROR(INDEX(countrylistsize,MATCH(SMALL(NOT(countrylistsize="")*IF(ISNUMBER(countrylistsize),COUNTIF(countrylistsize,"&lt;="&amp;countrylistsize),COUNTIF(countrylistsize,"&lt;="&amp;countrylistsize)+SUM(ISNUMBER(countrylistsize))),ROWS(F$3:F1354)+SUM(ISBLANK(countrylistsize))),NOT(countrylistsize="")*IF(ISNUMBER(countrylistsize),COUNTIF(countrylistsize,"&lt;="&amp;countrylistsize),COUNTIF(countrylistsize,"&lt;="&amp;countrylistsize)+SUM(ISNUMBER(countrylistsize))),0)), ""))</f>
        <v/>
      </c>
      <c r="I1354" s="70"/>
      <c r="J1354" s="67" t="str">
        <f t="array" aca="1" ref="J1354" ca="1">IF($I$1&lt;&gt;"y", "", IFERROR(INDEX(admin1listsize,MATCH(SMALL(NOT(admin1listsize="")*IF(ISNUMBER(admin1listsize),COUNTIF(admin1listsize,"&lt;="&amp;admin1listsize),COUNTIF(admin1listsize,"&lt;="&amp;admin1listsize)+SUM(ISNUMBER(admin1listsize))),ROWS(D$3:D1354)+SUM(ISBLANK(admin1listsize))),NOT(admin1listsize="")*IF(ISNUMBER(admin1listsize),COUNTIF(admin1listsize,"&lt;="&amp;admin1listsize),COUNTIF(admin1listsize,"&lt;="&amp;admin1listsize)+SUM(ISNUMBER(admin1listsize))),0)), ""))</f>
        <v/>
      </c>
      <c r="K1354" s="71"/>
    </row>
    <row r="1355" spans="1:11" s="1" customFormat="1" x14ac:dyDescent="0.25">
      <c r="A1355" s="93" t="str">
        <f>IF($I$1&lt;&gt;"y", "", IF(ISBLANK(DATA!D1356),"",IF(ISBLANK(DATA!K1356),"NO DATA",DATA!K1356)))</f>
        <v/>
      </c>
      <c r="B1355" s="93" t="str">
        <f>IF($I$1&lt;&gt;"y", "",IF(ISBLANK(DATA!D1356),"", IF(ISBLANK(DATA!L1356),"NO DATA",DATA!L1356)))</f>
        <v/>
      </c>
      <c r="C1355" s="93" t="str">
        <f t="shared" si="65"/>
        <v/>
      </c>
      <c r="D1355" s="93" t="str">
        <f>IF($I$1&lt;&gt;"y", "", IF(C1356="", "", IFERROR(LOOKUP(2,1/(COUNTIF($D$2:D1354,mergednames)=0),mergednames), "")))</f>
        <v/>
      </c>
      <c r="E1355" s="93" t="str">
        <f t="shared" si="64"/>
        <v/>
      </c>
      <c r="F1355" s="93" t="str">
        <f>IF($I$1&lt;&gt;"y", "", IF(A1356="", "", IFERROR(LOOKUP(2,1/(COUNTIF($F$2:F1354,get_country)=0),get_country), "")))</f>
        <v/>
      </c>
      <c r="G1355" s="93" t="str">
        <f t="shared" si="63"/>
        <v/>
      </c>
      <c r="H1355" s="67" t="str">
        <f t="array" aca="1" ref="H1355" ca="1">IF($I$1&lt;&gt;"y", "", IFERROR(INDEX(countrylistsize,MATCH(SMALL(NOT(countrylistsize="")*IF(ISNUMBER(countrylistsize),COUNTIF(countrylistsize,"&lt;="&amp;countrylistsize),COUNTIF(countrylistsize,"&lt;="&amp;countrylistsize)+SUM(ISNUMBER(countrylistsize))),ROWS(F$3:F1355)+SUM(ISBLANK(countrylistsize))),NOT(countrylistsize="")*IF(ISNUMBER(countrylistsize),COUNTIF(countrylistsize,"&lt;="&amp;countrylistsize),COUNTIF(countrylistsize,"&lt;="&amp;countrylistsize)+SUM(ISNUMBER(countrylistsize))),0)), ""))</f>
        <v/>
      </c>
      <c r="I1355" s="70"/>
      <c r="J1355" s="67" t="str">
        <f t="array" aca="1" ref="J1355" ca="1">IF($I$1&lt;&gt;"y", "", IFERROR(INDEX(admin1listsize,MATCH(SMALL(NOT(admin1listsize="")*IF(ISNUMBER(admin1listsize),COUNTIF(admin1listsize,"&lt;="&amp;admin1listsize),COUNTIF(admin1listsize,"&lt;="&amp;admin1listsize)+SUM(ISNUMBER(admin1listsize))),ROWS(D$3:D1355)+SUM(ISBLANK(admin1listsize))),NOT(admin1listsize="")*IF(ISNUMBER(admin1listsize),COUNTIF(admin1listsize,"&lt;="&amp;admin1listsize),COUNTIF(admin1listsize,"&lt;="&amp;admin1listsize)+SUM(ISNUMBER(admin1listsize))),0)), ""))</f>
        <v/>
      </c>
      <c r="K1355" s="71"/>
    </row>
    <row r="1356" spans="1:11" s="1" customFormat="1" x14ac:dyDescent="0.25">
      <c r="A1356" s="93" t="str">
        <f>IF($I$1&lt;&gt;"y", "", IF(ISBLANK(DATA!D1357),"",IF(ISBLANK(DATA!K1357),"NO DATA",DATA!K1357)))</f>
        <v/>
      </c>
      <c r="B1356" s="93" t="str">
        <f>IF($I$1&lt;&gt;"y", "",IF(ISBLANK(DATA!D1357),"", IF(ISBLANK(DATA!L1357),"NO DATA",DATA!L1357)))</f>
        <v/>
      </c>
      <c r="C1356" s="93" t="str">
        <f t="shared" si="65"/>
        <v/>
      </c>
      <c r="D1356" s="93" t="str">
        <f>IF($I$1&lt;&gt;"y", "", IF(C1357="", "", IFERROR(LOOKUP(2,1/(COUNTIF($D$2:D1355,mergednames)=0),mergednames), "")))</f>
        <v/>
      </c>
      <c r="E1356" s="93" t="str">
        <f t="shared" si="64"/>
        <v/>
      </c>
      <c r="F1356" s="93" t="str">
        <f>IF($I$1&lt;&gt;"y", "", IF(A1357="", "", IFERROR(LOOKUP(2,1/(COUNTIF($F$2:F1355,get_country)=0),get_country), "")))</f>
        <v/>
      </c>
      <c r="G1356" s="93" t="str">
        <f t="shared" si="63"/>
        <v/>
      </c>
      <c r="H1356" s="67" t="str">
        <f t="array" aca="1" ref="H1356" ca="1">IF($I$1&lt;&gt;"y", "", IFERROR(INDEX(countrylistsize,MATCH(SMALL(NOT(countrylistsize="")*IF(ISNUMBER(countrylistsize),COUNTIF(countrylistsize,"&lt;="&amp;countrylistsize),COUNTIF(countrylistsize,"&lt;="&amp;countrylistsize)+SUM(ISNUMBER(countrylistsize))),ROWS(F$3:F1356)+SUM(ISBLANK(countrylistsize))),NOT(countrylistsize="")*IF(ISNUMBER(countrylistsize),COUNTIF(countrylistsize,"&lt;="&amp;countrylistsize),COUNTIF(countrylistsize,"&lt;="&amp;countrylistsize)+SUM(ISNUMBER(countrylistsize))),0)), ""))</f>
        <v/>
      </c>
      <c r="I1356" s="70"/>
      <c r="J1356" s="67" t="str">
        <f t="array" aca="1" ref="J1356" ca="1">IF($I$1&lt;&gt;"y", "", IFERROR(INDEX(admin1listsize,MATCH(SMALL(NOT(admin1listsize="")*IF(ISNUMBER(admin1listsize),COUNTIF(admin1listsize,"&lt;="&amp;admin1listsize),COUNTIF(admin1listsize,"&lt;="&amp;admin1listsize)+SUM(ISNUMBER(admin1listsize))),ROWS(D$3:D1356)+SUM(ISBLANK(admin1listsize))),NOT(admin1listsize="")*IF(ISNUMBER(admin1listsize),COUNTIF(admin1listsize,"&lt;="&amp;admin1listsize),COUNTIF(admin1listsize,"&lt;="&amp;admin1listsize)+SUM(ISNUMBER(admin1listsize))),0)), ""))</f>
        <v/>
      </c>
      <c r="K1356" s="71"/>
    </row>
    <row r="1357" spans="1:11" s="1" customFormat="1" x14ac:dyDescent="0.25">
      <c r="A1357" s="93" t="str">
        <f>IF($I$1&lt;&gt;"y", "", IF(ISBLANK(DATA!D1358),"",IF(ISBLANK(DATA!K1358),"NO DATA",DATA!K1358)))</f>
        <v/>
      </c>
      <c r="B1357" s="93" t="str">
        <f>IF($I$1&lt;&gt;"y", "",IF(ISBLANK(DATA!D1358),"", IF(ISBLANK(DATA!L1358),"NO DATA",DATA!L1358)))</f>
        <v/>
      </c>
      <c r="C1357" s="93" t="str">
        <f t="shared" si="65"/>
        <v/>
      </c>
      <c r="D1357" s="93" t="str">
        <f>IF($I$1&lt;&gt;"y", "", IF(C1358="", "", IFERROR(LOOKUP(2,1/(COUNTIF($D$2:D1356,mergednames)=0),mergednames), "")))</f>
        <v/>
      </c>
      <c r="E1357" s="93" t="str">
        <f t="shared" si="64"/>
        <v/>
      </c>
      <c r="F1357" s="93" t="str">
        <f>IF($I$1&lt;&gt;"y", "", IF(A1358="", "", IFERROR(LOOKUP(2,1/(COUNTIF($F$2:F1356,get_country)=0),get_country), "")))</f>
        <v/>
      </c>
      <c r="G1357" s="93" t="str">
        <f t="shared" si="63"/>
        <v/>
      </c>
      <c r="H1357" s="67" t="str">
        <f t="array" aca="1" ref="H1357" ca="1">IF($I$1&lt;&gt;"y", "", IFERROR(INDEX(countrylistsize,MATCH(SMALL(NOT(countrylistsize="")*IF(ISNUMBER(countrylistsize),COUNTIF(countrylistsize,"&lt;="&amp;countrylistsize),COUNTIF(countrylistsize,"&lt;="&amp;countrylistsize)+SUM(ISNUMBER(countrylistsize))),ROWS(F$3:F1357)+SUM(ISBLANK(countrylistsize))),NOT(countrylistsize="")*IF(ISNUMBER(countrylistsize),COUNTIF(countrylistsize,"&lt;="&amp;countrylistsize),COUNTIF(countrylistsize,"&lt;="&amp;countrylistsize)+SUM(ISNUMBER(countrylistsize))),0)), ""))</f>
        <v/>
      </c>
      <c r="I1357" s="70"/>
      <c r="J1357" s="67" t="str">
        <f t="array" aca="1" ref="J1357" ca="1">IF($I$1&lt;&gt;"y", "", IFERROR(INDEX(admin1listsize,MATCH(SMALL(NOT(admin1listsize="")*IF(ISNUMBER(admin1listsize),COUNTIF(admin1listsize,"&lt;="&amp;admin1listsize),COUNTIF(admin1listsize,"&lt;="&amp;admin1listsize)+SUM(ISNUMBER(admin1listsize))),ROWS(D$3:D1357)+SUM(ISBLANK(admin1listsize))),NOT(admin1listsize="")*IF(ISNUMBER(admin1listsize),COUNTIF(admin1listsize,"&lt;="&amp;admin1listsize),COUNTIF(admin1listsize,"&lt;="&amp;admin1listsize)+SUM(ISNUMBER(admin1listsize))),0)), ""))</f>
        <v/>
      </c>
      <c r="K1357" s="71"/>
    </row>
    <row r="1358" spans="1:11" s="1" customFormat="1" x14ac:dyDescent="0.25">
      <c r="A1358" s="93" t="str">
        <f>IF($I$1&lt;&gt;"y", "", IF(ISBLANK(DATA!D1359),"",IF(ISBLANK(DATA!K1359),"NO DATA",DATA!K1359)))</f>
        <v/>
      </c>
      <c r="B1358" s="93" t="str">
        <f>IF($I$1&lt;&gt;"y", "",IF(ISBLANK(DATA!D1359),"", IF(ISBLANK(DATA!L1359),"NO DATA",DATA!L1359)))</f>
        <v/>
      </c>
      <c r="C1358" s="93" t="str">
        <f t="shared" si="65"/>
        <v/>
      </c>
      <c r="D1358" s="93" t="str">
        <f>IF($I$1&lt;&gt;"y", "", IF(C1359="", "", IFERROR(LOOKUP(2,1/(COUNTIF($D$2:D1357,mergednames)=0),mergednames), "")))</f>
        <v/>
      </c>
      <c r="E1358" s="93" t="str">
        <f t="shared" si="64"/>
        <v/>
      </c>
      <c r="F1358" s="93" t="str">
        <f>IF($I$1&lt;&gt;"y", "", IF(A1359="", "", IFERROR(LOOKUP(2,1/(COUNTIF($F$2:F1357,get_country)=0),get_country), "")))</f>
        <v/>
      </c>
      <c r="G1358" s="93" t="str">
        <f t="shared" si="63"/>
        <v/>
      </c>
      <c r="H1358" s="67" t="str">
        <f t="array" aca="1" ref="H1358" ca="1">IF($I$1&lt;&gt;"y", "", IFERROR(INDEX(countrylistsize,MATCH(SMALL(NOT(countrylistsize="")*IF(ISNUMBER(countrylistsize),COUNTIF(countrylistsize,"&lt;="&amp;countrylistsize),COUNTIF(countrylistsize,"&lt;="&amp;countrylistsize)+SUM(ISNUMBER(countrylistsize))),ROWS(F$3:F1358)+SUM(ISBLANK(countrylistsize))),NOT(countrylistsize="")*IF(ISNUMBER(countrylistsize),COUNTIF(countrylistsize,"&lt;="&amp;countrylistsize),COUNTIF(countrylistsize,"&lt;="&amp;countrylistsize)+SUM(ISNUMBER(countrylistsize))),0)), ""))</f>
        <v/>
      </c>
      <c r="I1358" s="70"/>
      <c r="J1358" s="67" t="str">
        <f t="array" aca="1" ref="J1358" ca="1">IF($I$1&lt;&gt;"y", "", IFERROR(INDEX(admin1listsize,MATCH(SMALL(NOT(admin1listsize="")*IF(ISNUMBER(admin1listsize),COUNTIF(admin1listsize,"&lt;="&amp;admin1listsize),COUNTIF(admin1listsize,"&lt;="&amp;admin1listsize)+SUM(ISNUMBER(admin1listsize))),ROWS(D$3:D1358)+SUM(ISBLANK(admin1listsize))),NOT(admin1listsize="")*IF(ISNUMBER(admin1listsize),COUNTIF(admin1listsize,"&lt;="&amp;admin1listsize),COUNTIF(admin1listsize,"&lt;="&amp;admin1listsize)+SUM(ISNUMBER(admin1listsize))),0)), ""))</f>
        <v/>
      </c>
      <c r="K1358" s="71"/>
    </row>
    <row r="1359" spans="1:11" s="1" customFormat="1" x14ac:dyDescent="0.25">
      <c r="A1359" s="93" t="str">
        <f>IF($I$1&lt;&gt;"y", "", IF(ISBLANK(DATA!D1360),"",IF(ISBLANK(DATA!K1360),"NO DATA",DATA!K1360)))</f>
        <v/>
      </c>
      <c r="B1359" s="93" t="str">
        <f>IF($I$1&lt;&gt;"y", "",IF(ISBLANK(DATA!D1360),"", IF(ISBLANK(DATA!L1360),"NO DATA",DATA!L1360)))</f>
        <v/>
      </c>
      <c r="C1359" s="93" t="str">
        <f t="shared" si="65"/>
        <v/>
      </c>
      <c r="D1359" s="93" t="str">
        <f>IF($I$1&lt;&gt;"y", "", IF(C1360="", "", IFERROR(LOOKUP(2,1/(COUNTIF($D$2:D1358,mergednames)=0),mergednames), "")))</f>
        <v/>
      </c>
      <c r="E1359" s="93" t="str">
        <f t="shared" si="64"/>
        <v/>
      </c>
      <c r="F1359" s="93" t="str">
        <f>IF($I$1&lt;&gt;"y", "", IF(A1360="", "", IFERROR(LOOKUP(2,1/(COUNTIF($F$2:F1358,get_country)=0),get_country), "")))</f>
        <v/>
      </c>
      <c r="G1359" s="93" t="str">
        <f t="shared" si="63"/>
        <v/>
      </c>
      <c r="H1359" s="67" t="str">
        <f t="array" aca="1" ref="H1359" ca="1">IF($I$1&lt;&gt;"y", "", IFERROR(INDEX(countrylistsize,MATCH(SMALL(NOT(countrylistsize="")*IF(ISNUMBER(countrylistsize),COUNTIF(countrylistsize,"&lt;="&amp;countrylistsize),COUNTIF(countrylistsize,"&lt;="&amp;countrylistsize)+SUM(ISNUMBER(countrylistsize))),ROWS(F$3:F1359)+SUM(ISBLANK(countrylistsize))),NOT(countrylistsize="")*IF(ISNUMBER(countrylistsize),COUNTIF(countrylistsize,"&lt;="&amp;countrylistsize),COUNTIF(countrylistsize,"&lt;="&amp;countrylistsize)+SUM(ISNUMBER(countrylistsize))),0)), ""))</f>
        <v/>
      </c>
      <c r="I1359" s="70"/>
      <c r="J1359" s="67" t="str">
        <f t="array" aca="1" ref="J1359" ca="1">IF($I$1&lt;&gt;"y", "", IFERROR(INDEX(admin1listsize,MATCH(SMALL(NOT(admin1listsize="")*IF(ISNUMBER(admin1listsize),COUNTIF(admin1listsize,"&lt;="&amp;admin1listsize),COUNTIF(admin1listsize,"&lt;="&amp;admin1listsize)+SUM(ISNUMBER(admin1listsize))),ROWS(D$3:D1359)+SUM(ISBLANK(admin1listsize))),NOT(admin1listsize="")*IF(ISNUMBER(admin1listsize),COUNTIF(admin1listsize,"&lt;="&amp;admin1listsize),COUNTIF(admin1listsize,"&lt;="&amp;admin1listsize)+SUM(ISNUMBER(admin1listsize))),0)), ""))</f>
        <v/>
      </c>
      <c r="K1359" s="71"/>
    </row>
    <row r="1360" spans="1:11" s="1" customFormat="1" x14ac:dyDescent="0.25">
      <c r="A1360" s="93" t="str">
        <f>IF($I$1&lt;&gt;"y", "", IF(ISBLANK(DATA!D1361),"",IF(ISBLANK(DATA!K1361),"NO DATA",DATA!K1361)))</f>
        <v/>
      </c>
      <c r="B1360" s="93" t="str">
        <f>IF($I$1&lt;&gt;"y", "",IF(ISBLANK(DATA!D1361),"", IF(ISBLANK(DATA!L1361),"NO DATA",DATA!L1361)))</f>
        <v/>
      </c>
      <c r="C1360" s="93" t="str">
        <f t="shared" si="65"/>
        <v/>
      </c>
      <c r="D1360" s="93" t="str">
        <f>IF($I$1&lt;&gt;"y", "", IF(C1361="", "", IFERROR(LOOKUP(2,1/(COUNTIF($D$2:D1359,mergednames)=0),mergednames), "")))</f>
        <v/>
      </c>
      <c r="E1360" s="93" t="str">
        <f t="shared" si="64"/>
        <v/>
      </c>
      <c r="F1360" s="93" t="str">
        <f>IF($I$1&lt;&gt;"y", "", IF(A1361="", "", IFERROR(LOOKUP(2,1/(COUNTIF($F$2:F1359,get_country)=0),get_country), "")))</f>
        <v/>
      </c>
      <c r="G1360" s="93" t="str">
        <f t="shared" si="63"/>
        <v/>
      </c>
      <c r="H1360" s="67" t="str">
        <f t="array" aca="1" ref="H1360" ca="1">IF($I$1&lt;&gt;"y", "", IFERROR(INDEX(countrylistsize,MATCH(SMALL(NOT(countrylistsize="")*IF(ISNUMBER(countrylistsize),COUNTIF(countrylistsize,"&lt;="&amp;countrylistsize),COUNTIF(countrylistsize,"&lt;="&amp;countrylistsize)+SUM(ISNUMBER(countrylistsize))),ROWS(F$3:F1360)+SUM(ISBLANK(countrylistsize))),NOT(countrylistsize="")*IF(ISNUMBER(countrylistsize),COUNTIF(countrylistsize,"&lt;="&amp;countrylistsize),COUNTIF(countrylistsize,"&lt;="&amp;countrylistsize)+SUM(ISNUMBER(countrylistsize))),0)), ""))</f>
        <v/>
      </c>
      <c r="I1360" s="70"/>
      <c r="J1360" s="67" t="str">
        <f t="array" aca="1" ref="J1360" ca="1">IF($I$1&lt;&gt;"y", "", IFERROR(INDEX(admin1listsize,MATCH(SMALL(NOT(admin1listsize="")*IF(ISNUMBER(admin1listsize),COUNTIF(admin1listsize,"&lt;="&amp;admin1listsize),COUNTIF(admin1listsize,"&lt;="&amp;admin1listsize)+SUM(ISNUMBER(admin1listsize))),ROWS(D$3:D1360)+SUM(ISBLANK(admin1listsize))),NOT(admin1listsize="")*IF(ISNUMBER(admin1listsize),COUNTIF(admin1listsize,"&lt;="&amp;admin1listsize),COUNTIF(admin1listsize,"&lt;="&amp;admin1listsize)+SUM(ISNUMBER(admin1listsize))),0)), ""))</f>
        <v/>
      </c>
      <c r="K1360" s="71"/>
    </row>
    <row r="1361" spans="1:11" s="1" customFormat="1" x14ac:dyDescent="0.25">
      <c r="A1361" s="93" t="str">
        <f>IF($I$1&lt;&gt;"y", "", IF(ISBLANK(DATA!D1362),"",IF(ISBLANK(DATA!K1362),"NO DATA",DATA!K1362)))</f>
        <v/>
      </c>
      <c r="B1361" s="93" t="str">
        <f>IF($I$1&lt;&gt;"y", "",IF(ISBLANK(DATA!D1362),"", IF(ISBLANK(DATA!L1362),"NO DATA",DATA!L1362)))</f>
        <v/>
      </c>
      <c r="C1361" s="93" t="str">
        <f t="shared" si="65"/>
        <v/>
      </c>
      <c r="D1361" s="93" t="str">
        <f>IF($I$1&lt;&gt;"y", "", IF(C1362="", "", IFERROR(LOOKUP(2,1/(COUNTIF($D$2:D1360,mergednames)=0),mergednames), "")))</f>
        <v/>
      </c>
      <c r="E1361" s="93" t="str">
        <f t="shared" si="64"/>
        <v/>
      </c>
      <c r="F1361" s="93" t="str">
        <f>IF($I$1&lt;&gt;"y", "", IF(A1362="", "", IFERROR(LOOKUP(2,1/(COUNTIF($F$2:F1360,get_country)=0),get_country), "")))</f>
        <v/>
      </c>
      <c r="G1361" s="93" t="str">
        <f t="shared" si="63"/>
        <v/>
      </c>
      <c r="H1361" s="67" t="str">
        <f t="array" aca="1" ref="H1361" ca="1">IF($I$1&lt;&gt;"y", "", IFERROR(INDEX(countrylistsize,MATCH(SMALL(NOT(countrylistsize="")*IF(ISNUMBER(countrylistsize),COUNTIF(countrylistsize,"&lt;="&amp;countrylistsize),COUNTIF(countrylistsize,"&lt;="&amp;countrylistsize)+SUM(ISNUMBER(countrylistsize))),ROWS(F$3:F1361)+SUM(ISBLANK(countrylistsize))),NOT(countrylistsize="")*IF(ISNUMBER(countrylistsize),COUNTIF(countrylistsize,"&lt;="&amp;countrylistsize),COUNTIF(countrylistsize,"&lt;="&amp;countrylistsize)+SUM(ISNUMBER(countrylistsize))),0)), ""))</f>
        <v/>
      </c>
      <c r="I1361" s="70"/>
      <c r="J1361" s="67" t="str">
        <f t="array" aca="1" ref="J1361" ca="1">IF($I$1&lt;&gt;"y", "", IFERROR(INDEX(admin1listsize,MATCH(SMALL(NOT(admin1listsize="")*IF(ISNUMBER(admin1listsize),COUNTIF(admin1listsize,"&lt;="&amp;admin1listsize),COUNTIF(admin1listsize,"&lt;="&amp;admin1listsize)+SUM(ISNUMBER(admin1listsize))),ROWS(D$3:D1361)+SUM(ISBLANK(admin1listsize))),NOT(admin1listsize="")*IF(ISNUMBER(admin1listsize),COUNTIF(admin1listsize,"&lt;="&amp;admin1listsize),COUNTIF(admin1listsize,"&lt;="&amp;admin1listsize)+SUM(ISNUMBER(admin1listsize))),0)), ""))</f>
        <v/>
      </c>
      <c r="K1361" s="71"/>
    </row>
    <row r="1362" spans="1:11" s="1" customFormat="1" x14ac:dyDescent="0.25">
      <c r="A1362" s="93" t="str">
        <f>IF($I$1&lt;&gt;"y", "", IF(ISBLANK(DATA!D1363),"",IF(ISBLANK(DATA!K1363),"NO DATA",DATA!K1363)))</f>
        <v/>
      </c>
      <c r="B1362" s="93" t="str">
        <f>IF($I$1&lt;&gt;"y", "",IF(ISBLANK(DATA!D1363),"", IF(ISBLANK(DATA!L1363),"NO DATA",DATA!L1363)))</f>
        <v/>
      </c>
      <c r="C1362" s="93" t="str">
        <f t="shared" si="65"/>
        <v/>
      </c>
      <c r="D1362" s="93" t="str">
        <f>IF($I$1&lt;&gt;"y", "", IF(C1363="", "", IFERROR(LOOKUP(2,1/(COUNTIF($D$2:D1361,mergednames)=0),mergednames), "")))</f>
        <v/>
      </c>
      <c r="E1362" s="93" t="str">
        <f t="shared" si="64"/>
        <v/>
      </c>
      <c r="F1362" s="93" t="str">
        <f>IF($I$1&lt;&gt;"y", "", IF(A1363="", "", IFERROR(LOOKUP(2,1/(COUNTIF($F$2:F1361,get_country)=0),get_country), "")))</f>
        <v/>
      </c>
      <c r="G1362" s="93" t="str">
        <f t="shared" si="63"/>
        <v/>
      </c>
      <c r="H1362" s="67" t="str">
        <f t="array" aca="1" ref="H1362" ca="1">IF($I$1&lt;&gt;"y", "", IFERROR(INDEX(countrylistsize,MATCH(SMALL(NOT(countrylistsize="")*IF(ISNUMBER(countrylistsize),COUNTIF(countrylistsize,"&lt;="&amp;countrylistsize),COUNTIF(countrylistsize,"&lt;="&amp;countrylistsize)+SUM(ISNUMBER(countrylistsize))),ROWS(F$3:F1362)+SUM(ISBLANK(countrylistsize))),NOT(countrylistsize="")*IF(ISNUMBER(countrylistsize),COUNTIF(countrylistsize,"&lt;="&amp;countrylistsize),COUNTIF(countrylistsize,"&lt;="&amp;countrylistsize)+SUM(ISNUMBER(countrylistsize))),0)), ""))</f>
        <v/>
      </c>
      <c r="I1362" s="70"/>
      <c r="J1362" s="67" t="str">
        <f t="array" aca="1" ref="J1362" ca="1">IF($I$1&lt;&gt;"y", "", IFERROR(INDEX(admin1listsize,MATCH(SMALL(NOT(admin1listsize="")*IF(ISNUMBER(admin1listsize),COUNTIF(admin1listsize,"&lt;="&amp;admin1listsize),COUNTIF(admin1listsize,"&lt;="&amp;admin1listsize)+SUM(ISNUMBER(admin1listsize))),ROWS(D$3:D1362)+SUM(ISBLANK(admin1listsize))),NOT(admin1listsize="")*IF(ISNUMBER(admin1listsize),COUNTIF(admin1listsize,"&lt;="&amp;admin1listsize),COUNTIF(admin1listsize,"&lt;="&amp;admin1listsize)+SUM(ISNUMBER(admin1listsize))),0)), ""))</f>
        <v/>
      </c>
      <c r="K1362" s="71"/>
    </row>
    <row r="1363" spans="1:11" s="1" customFormat="1" x14ac:dyDescent="0.25">
      <c r="A1363" s="93" t="str">
        <f>IF($I$1&lt;&gt;"y", "", IF(ISBLANK(DATA!D1364),"",IF(ISBLANK(DATA!K1364),"NO DATA",DATA!K1364)))</f>
        <v/>
      </c>
      <c r="B1363" s="93" t="str">
        <f>IF($I$1&lt;&gt;"y", "",IF(ISBLANK(DATA!D1364),"", IF(ISBLANK(DATA!L1364),"NO DATA",DATA!L1364)))</f>
        <v/>
      </c>
      <c r="C1363" s="93" t="str">
        <f t="shared" si="65"/>
        <v/>
      </c>
      <c r="D1363" s="93" t="str">
        <f>IF($I$1&lt;&gt;"y", "", IF(C1364="", "", IFERROR(LOOKUP(2,1/(COUNTIF($D$2:D1362,mergednames)=0),mergednames), "")))</f>
        <v/>
      </c>
      <c r="E1363" s="93" t="str">
        <f t="shared" si="64"/>
        <v/>
      </c>
      <c r="F1363" s="93" t="str">
        <f>IF($I$1&lt;&gt;"y", "", IF(A1364="", "", IFERROR(LOOKUP(2,1/(COUNTIF($F$2:F1362,get_country)=0),get_country), "")))</f>
        <v/>
      </c>
      <c r="G1363" s="93" t="str">
        <f t="shared" si="63"/>
        <v/>
      </c>
      <c r="H1363" s="67" t="str">
        <f t="array" aca="1" ref="H1363" ca="1">IF($I$1&lt;&gt;"y", "", IFERROR(INDEX(countrylistsize,MATCH(SMALL(NOT(countrylistsize="")*IF(ISNUMBER(countrylistsize),COUNTIF(countrylistsize,"&lt;="&amp;countrylistsize),COUNTIF(countrylistsize,"&lt;="&amp;countrylistsize)+SUM(ISNUMBER(countrylistsize))),ROWS(F$3:F1363)+SUM(ISBLANK(countrylistsize))),NOT(countrylistsize="")*IF(ISNUMBER(countrylistsize),COUNTIF(countrylistsize,"&lt;="&amp;countrylistsize),COUNTIF(countrylistsize,"&lt;="&amp;countrylistsize)+SUM(ISNUMBER(countrylistsize))),0)), ""))</f>
        <v/>
      </c>
      <c r="I1363" s="70"/>
      <c r="J1363" s="67" t="str">
        <f t="array" aca="1" ref="J1363" ca="1">IF($I$1&lt;&gt;"y", "", IFERROR(INDEX(admin1listsize,MATCH(SMALL(NOT(admin1listsize="")*IF(ISNUMBER(admin1listsize),COUNTIF(admin1listsize,"&lt;="&amp;admin1listsize),COUNTIF(admin1listsize,"&lt;="&amp;admin1listsize)+SUM(ISNUMBER(admin1listsize))),ROWS(D$3:D1363)+SUM(ISBLANK(admin1listsize))),NOT(admin1listsize="")*IF(ISNUMBER(admin1listsize),COUNTIF(admin1listsize,"&lt;="&amp;admin1listsize),COUNTIF(admin1listsize,"&lt;="&amp;admin1listsize)+SUM(ISNUMBER(admin1listsize))),0)), ""))</f>
        <v/>
      </c>
      <c r="K1363" s="71"/>
    </row>
    <row r="1364" spans="1:11" s="1" customFormat="1" x14ac:dyDescent="0.25">
      <c r="A1364" s="93" t="str">
        <f>IF($I$1&lt;&gt;"y", "", IF(ISBLANK(DATA!D1365),"",IF(ISBLANK(DATA!K1365),"NO DATA",DATA!K1365)))</f>
        <v/>
      </c>
      <c r="B1364" s="93" t="str">
        <f>IF($I$1&lt;&gt;"y", "",IF(ISBLANK(DATA!D1365),"", IF(ISBLANK(DATA!L1365),"NO DATA",DATA!L1365)))</f>
        <v/>
      </c>
      <c r="C1364" s="93" t="str">
        <f t="shared" si="65"/>
        <v/>
      </c>
      <c r="D1364" s="93" t="str">
        <f>IF($I$1&lt;&gt;"y", "", IF(C1365="", "", IFERROR(LOOKUP(2,1/(COUNTIF($D$2:D1363,mergednames)=0),mergednames), "")))</f>
        <v/>
      </c>
      <c r="E1364" s="93" t="str">
        <f t="shared" si="64"/>
        <v/>
      </c>
      <c r="F1364" s="93" t="str">
        <f>IF($I$1&lt;&gt;"y", "", IF(A1365="", "", IFERROR(LOOKUP(2,1/(COUNTIF($F$2:F1363,get_country)=0),get_country), "")))</f>
        <v/>
      </c>
      <c r="G1364" s="93" t="str">
        <f t="shared" si="63"/>
        <v/>
      </c>
      <c r="H1364" s="67" t="str">
        <f t="array" aca="1" ref="H1364" ca="1">IF($I$1&lt;&gt;"y", "", IFERROR(INDEX(countrylistsize,MATCH(SMALL(NOT(countrylistsize="")*IF(ISNUMBER(countrylistsize),COUNTIF(countrylistsize,"&lt;="&amp;countrylistsize),COUNTIF(countrylistsize,"&lt;="&amp;countrylistsize)+SUM(ISNUMBER(countrylistsize))),ROWS(F$3:F1364)+SUM(ISBLANK(countrylistsize))),NOT(countrylistsize="")*IF(ISNUMBER(countrylistsize),COUNTIF(countrylistsize,"&lt;="&amp;countrylistsize),COUNTIF(countrylistsize,"&lt;="&amp;countrylistsize)+SUM(ISNUMBER(countrylistsize))),0)), ""))</f>
        <v/>
      </c>
      <c r="I1364" s="70"/>
      <c r="J1364" s="67" t="str">
        <f t="array" aca="1" ref="J1364" ca="1">IF($I$1&lt;&gt;"y", "", IFERROR(INDEX(admin1listsize,MATCH(SMALL(NOT(admin1listsize="")*IF(ISNUMBER(admin1listsize),COUNTIF(admin1listsize,"&lt;="&amp;admin1listsize),COUNTIF(admin1listsize,"&lt;="&amp;admin1listsize)+SUM(ISNUMBER(admin1listsize))),ROWS(D$3:D1364)+SUM(ISBLANK(admin1listsize))),NOT(admin1listsize="")*IF(ISNUMBER(admin1listsize),COUNTIF(admin1listsize,"&lt;="&amp;admin1listsize),COUNTIF(admin1listsize,"&lt;="&amp;admin1listsize)+SUM(ISNUMBER(admin1listsize))),0)), ""))</f>
        <v/>
      </c>
      <c r="K1364" s="71"/>
    </row>
    <row r="1365" spans="1:11" s="1" customFormat="1" x14ac:dyDescent="0.25">
      <c r="A1365" s="93" t="str">
        <f>IF($I$1&lt;&gt;"y", "", IF(ISBLANK(DATA!D1366),"",IF(ISBLANK(DATA!K1366),"NO DATA",DATA!K1366)))</f>
        <v/>
      </c>
      <c r="B1365" s="93" t="str">
        <f>IF($I$1&lt;&gt;"y", "",IF(ISBLANK(DATA!D1366),"", IF(ISBLANK(DATA!L1366),"NO DATA",DATA!L1366)))</f>
        <v/>
      </c>
      <c r="C1365" s="93" t="str">
        <f t="shared" si="65"/>
        <v/>
      </c>
      <c r="D1365" s="93" t="str">
        <f>IF($I$1&lt;&gt;"y", "", IF(C1366="", "", IFERROR(LOOKUP(2,1/(COUNTIF($D$2:D1364,mergednames)=0),mergednames), "")))</f>
        <v/>
      </c>
      <c r="E1365" s="93" t="str">
        <f t="shared" si="64"/>
        <v/>
      </c>
      <c r="F1365" s="93" t="str">
        <f>IF($I$1&lt;&gt;"y", "", IF(A1366="", "", IFERROR(LOOKUP(2,1/(COUNTIF($F$2:F1364,get_country)=0),get_country), "")))</f>
        <v/>
      </c>
      <c r="G1365" s="93" t="str">
        <f t="shared" si="63"/>
        <v/>
      </c>
      <c r="H1365" s="67" t="str">
        <f t="array" aca="1" ref="H1365" ca="1">IF($I$1&lt;&gt;"y", "", IFERROR(INDEX(countrylistsize,MATCH(SMALL(NOT(countrylistsize="")*IF(ISNUMBER(countrylistsize),COUNTIF(countrylistsize,"&lt;="&amp;countrylistsize),COUNTIF(countrylistsize,"&lt;="&amp;countrylistsize)+SUM(ISNUMBER(countrylistsize))),ROWS(F$3:F1365)+SUM(ISBLANK(countrylistsize))),NOT(countrylistsize="")*IF(ISNUMBER(countrylistsize),COUNTIF(countrylistsize,"&lt;="&amp;countrylistsize),COUNTIF(countrylistsize,"&lt;="&amp;countrylistsize)+SUM(ISNUMBER(countrylistsize))),0)), ""))</f>
        <v/>
      </c>
      <c r="I1365" s="70"/>
      <c r="J1365" s="67" t="str">
        <f t="array" aca="1" ref="J1365" ca="1">IF($I$1&lt;&gt;"y", "", IFERROR(INDEX(admin1listsize,MATCH(SMALL(NOT(admin1listsize="")*IF(ISNUMBER(admin1listsize),COUNTIF(admin1listsize,"&lt;="&amp;admin1listsize),COUNTIF(admin1listsize,"&lt;="&amp;admin1listsize)+SUM(ISNUMBER(admin1listsize))),ROWS(D$3:D1365)+SUM(ISBLANK(admin1listsize))),NOT(admin1listsize="")*IF(ISNUMBER(admin1listsize),COUNTIF(admin1listsize,"&lt;="&amp;admin1listsize),COUNTIF(admin1listsize,"&lt;="&amp;admin1listsize)+SUM(ISNUMBER(admin1listsize))),0)), ""))</f>
        <v/>
      </c>
      <c r="K1365" s="71"/>
    </row>
    <row r="1366" spans="1:11" s="1" customFormat="1" x14ac:dyDescent="0.25">
      <c r="A1366" s="93" t="str">
        <f>IF($I$1&lt;&gt;"y", "", IF(ISBLANK(DATA!D1367),"",IF(ISBLANK(DATA!K1367),"NO DATA",DATA!K1367)))</f>
        <v/>
      </c>
      <c r="B1366" s="93" t="str">
        <f>IF($I$1&lt;&gt;"y", "",IF(ISBLANK(DATA!D1367),"", IF(ISBLANK(DATA!L1367),"NO DATA",DATA!L1367)))</f>
        <v/>
      </c>
      <c r="C1366" s="93" t="str">
        <f t="shared" si="65"/>
        <v/>
      </c>
      <c r="D1366" s="93" t="str">
        <f>IF($I$1&lt;&gt;"y", "", IF(C1367="", "", IFERROR(LOOKUP(2,1/(COUNTIF($D$2:D1365,mergednames)=0),mergednames), "")))</f>
        <v/>
      </c>
      <c r="E1366" s="93" t="str">
        <f t="shared" si="64"/>
        <v/>
      </c>
      <c r="F1366" s="93" t="str">
        <f>IF($I$1&lt;&gt;"y", "", IF(A1367="", "", IFERROR(LOOKUP(2,1/(COUNTIF($F$2:F1365,get_country)=0),get_country), "")))</f>
        <v/>
      </c>
      <c r="G1366" s="93" t="str">
        <f t="shared" si="63"/>
        <v/>
      </c>
      <c r="H1366" s="67" t="str">
        <f t="array" aca="1" ref="H1366" ca="1">IF($I$1&lt;&gt;"y", "", IFERROR(INDEX(countrylistsize,MATCH(SMALL(NOT(countrylistsize="")*IF(ISNUMBER(countrylistsize),COUNTIF(countrylistsize,"&lt;="&amp;countrylistsize),COUNTIF(countrylistsize,"&lt;="&amp;countrylistsize)+SUM(ISNUMBER(countrylistsize))),ROWS(F$3:F1366)+SUM(ISBLANK(countrylistsize))),NOT(countrylistsize="")*IF(ISNUMBER(countrylistsize),COUNTIF(countrylistsize,"&lt;="&amp;countrylistsize),COUNTIF(countrylistsize,"&lt;="&amp;countrylistsize)+SUM(ISNUMBER(countrylistsize))),0)), ""))</f>
        <v/>
      </c>
      <c r="I1366" s="70"/>
      <c r="J1366" s="67" t="str">
        <f t="array" aca="1" ref="J1366" ca="1">IF($I$1&lt;&gt;"y", "", IFERROR(INDEX(admin1listsize,MATCH(SMALL(NOT(admin1listsize="")*IF(ISNUMBER(admin1listsize),COUNTIF(admin1listsize,"&lt;="&amp;admin1listsize),COUNTIF(admin1listsize,"&lt;="&amp;admin1listsize)+SUM(ISNUMBER(admin1listsize))),ROWS(D$3:D1366)+SUM(ISBLANK(admin1listsize))),NOT(admin1listsize="")*IF(ISNUMBER(admin1listsize),COUNTIF(admin1listsize,"&lt;="&amp;admin1listsize),COUNTIF(admin1listsize,"&lt;="&amp;admin1listsize)+SUM(ISNUMBER(admin1listsize))),0)), ""))</f>
        <v/>
      </c>
      <c r="K1366" s="71"/>
    </row>
    <row r="1367" spans="1:11" s="1" customFormat="1" x14ac:dyDescent="0.25">
      <c r="A1367" s="93" t="str">
        <f>IF($I$1&lt;&gt;"y", "", IF(ISBLANK(DATA!D1368),"",IF(ISBLANK(DATA!K1368),"NO DATA",DATA!K1368)))</f>
        <v/>
      </c>
      <c r="B1367" s="93" t="str">
        <f>IF($I$1&lt;&gt;"y", "",IF(ISBLANK(DATA!D1368),"", IF(ISBLANK(DATA!L1368),"NO DATA",DATA!L1368)))</f>
        <v/>
      </c>
      <c r="C1367" s="93" t="str">
        <f t="shared" si="65"/>
        <v/>
      </c>
      <c r="D1367" s="93" t="str">
        <f>IF($I$1&lt;&gt;"y", "", IF(C1368="", "", IFERROR(LOOKUP(2,1/(COUNTIF($D$2:D1366,mergednames)=0),mergednames), "")))</f>
        <v/>
      </c>
      <c r="E1367" s="93" t="str">
        <f t="shared" si="64"/>
        <v/>
      </c>
      <c r="F1367" s="93" t="str">
        <f>IF($I$1&lt;&gt;"y", "", IF(A1368="", "", IFERROR(LOOKUP(2,1/(COUNTIF($F$2:F1366,get_country)=0),get_country), "")))</f>
        <v/>
      </c>
      <c r="G1367" s="93" t="str">
        <f t="shared" si="63"/>
        <v/>
      </c>
      <c r="H1367" s="67" t="str">
        <f t="array" aca="1" ref="H1367" ca="1">IF($I$1&lt;&gt;"y", "", IFERROR(INDEX(countrylistsize,MATCH(SMALL(NOT(countrylistsize="")*IF(ISNUMBER(countrylistsize),COUNTIF(countrylistsize,"&lt;="&amp;countrylistsize),COUNTIF(countrylistsize,"&lt;="&amp;countrylistsize)+SUM(ISNUMBER(countrylistsize))),ROWS(F$3:F1367)+SUM(ISBLANK(countrylistsize))),NOT(countrylistsize="")*IF(ISNUMBER(countrylistsize),COUNTIF(countrylistsize,"&lt;="&amp;countrylistsize),COUNTIF(countrylistsize,"&lt;="&amp;countrylistsize)+SUM(ISNUMBER(countrylistsize))),0)), ""))</f>
        <v/>
      </c>
      <c r="I1367" s="70"/>
      <c r="J1367" s="67" t="str">
        <f t="array" aca="1" ref="J1367" ca="1">IF($I$1&lt;&gt;"y", "", IFERROR(INDEX(admin1listsize,MATCH(SMALL(NOT(admin1listsize="")*IF(ISNUMBER(admin1listsize),COUNTIF(admin1listsize,"&lt;="&amp;admin1listsize),COUNTIF(admin1listsize,"&lt;="&amp;admin1listsize)+SUM(ISNUMBER(admin1listsize))),ROWS(D$3:D1367)+SUM(ISBLANK(admin1listsize))),NOT(admin1listsize="")*IF(ISNUMBER(admin1listsize),COUNTIF(admin1listsize,"&lt;="&amp;admin1listsize),COUNTIF(admin1listsize,"&lt;="&amp;admin1listsize)+SUM(ISNUMBER(admin1listsize))),0)), ""))</f>
        <v/>
      </c>
      <c r="K1367" s="71"/>
    </row>
    <row r="1368" spans="1:11" s="1" customFormat="1" x14ac:dyDescent="0.25">
      <c r="A1368" s="93" t="str">
        <f>IF($I$1&lt;&gt;"y", "", IF(ISBLANK(DATA!D1369),"",IF(ISBLANK(DATA!K1369),"NO DATA",DATA!K1369)))</f>
        <v/>
      </c>
      <c r="B1368" s="93" t="str">
        <f>IF($I$1&lt;&gt;"y", "",IF(ISBLANK(DATA!D1369),"", IF(ISBLANK(DATA!L1369),"NO DATA",DATA!L1369)))</f>
        <v/>
      </c>
      <c r="C1368" s="93" t="str">
        <f t="shared" si="65"/>
        <v/>
      </c>
      <c r="D1368" s="93" t="str">
        <f>IF($I$1&lt;&gt;"y", "", IF(C1369="", "", IFERROR(LOOKUP(2,1/(COUNTIF($D$2:D1367,mergednames)=0),mergednames), "")))</f>
        <v/>
      </c>
      <c r="E1368" s="93" t="str">
        <f t="shared" si="64"/>
        <v/>
      </c>
      <c r="F1368" s="93" t="str">
        <f>IF($I$1&lt;&gt;"y", "", IF(A1369="", "", IFERROR(LOOKUP(2,1/(COUNTIF($F$2:F1367,get_country)=0),get_country), "")))</f>
        <v/>
      </c>
      <c r="G1368" s="93" t="str">
        <f t="shared" si="63"/>
        <v/>
      </c>
      <c r="H1368" s="67" t="str">
        <f t="array" aca="1" ref="H1368" ca="1">IF($I$1&lt;&gt;"y", "", IFERROR(INDEX(countrylistsize,MATCH(SMALL(NOT(countrylistsize="")*IF(ISNUMBER(countrylistsize),COUNTIF(countrylistsize,"&lt;="&amp;countrylistsize),COUNTIF(countrylistsize,"&lt;="&amp;countrylistsize)+SUM(ISNUMBER(countrylistsize))),ROWS(F$3:F1368)+SUM(ISBLANK(countrylistsize))),NOT(countrylistsize="")*IF(ISNUMBER(countrylistsize),COUNTIF(countrylistsize,"&lt;="&amp;countrylistsize),COUNTIF(countrylistsize,"&lt;="&amp;countrylistsize)+SUM(ISNUMBER(countrylistsize))),0)), ""))</f>
        <v/>
      </c>
      <c r="I1368" s="70"/>
      <c r="J1368" s="67" t="str">
        <f t="array" aca="1" ref="J1368" ca="1">IF($I$1&lt;&gt;"y", "", IFERROR(INDEX(admin1listsize,MATCH(SMALL(NOT(admin1listsize="")*IF(ISNUMBER(admin1listsize),COUNTIF(admin1listsize,"&lt;="&amp;admin1listsize),COUNTIF(admin1listsize,"&lt;="&amp;admin1listsize)+SUM(ISNUMBER(admin1listsize))),ROWS(D$3:D1368)+SUM(ISBLANK(admin1listsize))),NOT(admin1listsize="")*IF(ISNUMBER(admin1listsize),COUNTIF(admin1listsize,"&lt;="&amp;admin1listsize),COUNTIF(admin1listsize,"&lt;="&amp;admin1listsize)+SUM(ISNUMBER(admin1listsize))),0)), ""))</f>
        <v/>
      </c>
      <c r="K1368" s="71"/>
    </row>
    <row r="1369" spans="1:11" s="1" customFormat="1" x14ac:dyDescent="0.25">
      <c r="A1369" s="93" t="str">
        <f>IF($I$1&lt;&gt;"y", "", IF(ISBLANK(DATA!D1370),"",IF(ISBLANK(DATA!K1370),"NO DATA",DATA!K1370)))</f>
        <v/>
      </c>
      <c r="B1369" s="93" t="str">
        <f>IF($I$1&lt;&gt;"y", "",IF(ISBLANK(DATA!D1370),"", IF(ISBLANK(DATA!L1370),"NO DATA",DATA!L1370)))</f>
        <v/>
      </c>
      <c r="C1369" s="93" t="str">
        <f t="shared" si="65"/>
        <v/>
      </c>
      <c r="D1369" s="93" t="str">
        <f>IF($I$1&lt;&gt;"y", "", IF(C1370="", "", IFERROR(LOOKUP(2,1/(COUNTIF($D$2:D1368,mergednames)=0),mergednames), "")))</f>
        <v/>
      </c>
      <c r="E1369" s="93" t="str">
        <f t="shared" si="64"/>
        <v/>
      </c>
      <c r="F1369" s="93" t="str">
        <f>IF($I$1&lt;&gt;"y", "", IF(A1370="", "", IFERROR(LOOKUP(2,1/(COUNTIF($F$2:F1368,get_country)=0),get_country), "")))</f>
        <v/>
      </c>
      <c r="G1369" s="93" t="str">
        <f t="shared" si="63"/>
        <v/>
      </c>
      <c r="H1369" s="67" t="str">
        <f t="array" aca="1" ref="H1369" ca="1">IF($I$1&lt;&gt;"y", "", IFERROR(INDEX(countrylistsize,MATCH(SMALL(NOT(countrylistsize="")*IF(ISNUMBER(countrylistsize),COUNTIF(countrylistsize,"&lt;="&amp;countrylistsize),COUNTIF(countrylistsize,"&lt;="&amp;countrylistsize)+SUM(ISNUMBER(countrylistsize))),ROWS(F$3:F1369)+SUM(ISBLANK(countrylistsize))),NOT(countrylistsize="")*IF(ISNUMBER(countrylistsize),COUNTIF(countrylistsize,"&lt;="&amp;countrylistsize),COUNTIF(countrylistsize,"&lt;="&amp;countrylistsize)+SUM(ISNUMBER(countrylistsize))),0)), ""))</f>
        <v/>
      </c>
      <c r="I1369" s="70"/>
      <c r="J1369" s="67" t="str">
        <f t="array" aca="1" ref="J1369" ca="1">IF($I$1&lt;&gt;"y", "", IFERROR(INDEX(admin1listsize,MATCH(SMALL(NOT(admin1listsize="")*IF(ISNUMBER(admin1listsize),COUNTIF(admin1listsize,"&lt;="&amp;admin1listsize),COUNTIF(admin1listsize,"&lt;="&amp;admin1listsize)+SUM(ISNUMBER(admin1listsize))),ROWS(D$3:D1369)+SUM(ISBLANK(admin1listsize))),NOT(admin1listsize="")*IF(ISNUMBER(admin1listsize),COUNTIF(admin1listsize,"&lt;="&amp;admin1listsize),COUNTIF(admin1listsize,"&lt;="&amp;admin1listsize)+SUM(ISNUMBER(admin1listsize))),0)), ""))</f>
        <v/>
      </c>
      <c r="K1369" s="71"/>
    </row>
    <row r="1370" spans="1:11" s="1" customFormat="1" x14ac:dyDescent="0.25">
      <c r="A1370" s="93" t="str">
        <f>IF($I$1&lt;&gt;"y", "", IF(ISBLANK(DATA!D1371),"",IF(ISBLANK(DATA!K1371),"NO DATA",DATA!K1371)))</f>
        <v/>
      </c>
      <c r="B1370" s="93" t="str">
        <f>IF($I$1&lt;&gt;"y", "",IF(ISBLANK(DATA!D1371),"", IF(ISBLANK(DATA!L1371),"NO DATA",DATA!L1371)))</f>
        <v/>
      </c>
      <c r="C1370" s="93" t="str">
        <f t="shared" si="65"/>
        <v/>
      </c>
      <c r="D1370" s="93" t="str">
        <f>IF($I$1&lt;&gt;"y", "", IF(C1371="", "", IFERROR(LOOKUP(2,1/(COUNTIF($D$2:D1369,mergednames)=0),mergednames), "")))</f>
        <v/>
      </c>
      <c r="E1370" s="93" t="str">
        <f t="shared" si="64"/>
        <v/>
      </c>
      <c r="F1370" s="93" t="str">
        <f>IF($I$1&lt;&gt;"y", "", IF(A1371="", "", IFERROR(LOOKUP(2,1/(COUNTIF($F$2:F1369,get_country)=0),get_country), "")))</f>
        <v/>
      </c>
      <c r="G1370" s="93" t="str">
        <f t="shared" si="63"/>
        <v/>
      </c>
      <c r="H1370" s="67" t="str">
        <f t="array" aca="1" ref="H1370" ca="1">IF($I$1&lt;&gt;"y", "", IFERROR(INDEX(countrylistsize,MATCH(SMALL(NOT(countrylistsize="")*IF(ISNUMBER(countrylistsize),COUNTIF(countrylistsize,"&lt;="&amp;countrylistsize),COUNTIF(countrylistsize,"&lt;="&amp;countrylistsize)+SUM(ISNUMBER(countrylistsize))),ROWS(F$3:F1370)+SUM(ISBLANK(countrylistsize))),NOT(countrylistsize="")*IF(ISNUMBER(countrylistsize),COUNTIF(countrylistsize,"&lt;="&amp;countrylistsize),COUNTIF(countrylistsize,"&lt;="&amp;countrylistsize)+SUM(ISNUMBER(countrylistsize))),0)), ""))</f>
        <v/>
      </c>
      <c r="I1370" s="70"/>
      <c r="J1370" s="67" t="str">
        <f t="array" aca="1" ref="J1370" ca="1">IF($I$1&lt;&gt;"y", "", IFERROR(INDEX(admin1listsize,MATCH(SMALL(NOT(admin1listsize="")*IF(ISNUMBER(admin1listsize),COUNTIF(admin1listsize,"&lt;="&amp;admin1listsize),COUNTIF(admin1listsize,"&lt;="&amp;admin1listsize)+SUM(ISNUMBER(admin1listsize))),ROWS(D$3:D1370)+SUM(ISBLANK(admin1listsize))),NOT(admin1listsize="")*IF(ISNUMBER(admin1listsize),COUNTIF(admin1listsize,"&lt;="&amp;admin1listsize),COUNTIF(admin1listsize,"&lt;="&amp;admin1listsize)+SUM(ISNUMBER(admin1listsize))),0)), ""))</f>
        <v/>
      </c>
      <c r="K1370" s="71"/>
    </row>
    <row r="1371" spans="1:11" s="1" customFormat="1" x14ac:dyDescent="0.25">
      <c r="A1371" s="93" t="str">
        <f>IF($I$1&lt;&gt;"y", "", IF(ISBLANK(DATA!D1372),"",IF(ISBLANK(DATA!K1372),"NO DATA",DATA!K1372)))</f>
        <v/>
      </c>
      <c r="B1371" s="93" t="str">
        <f>IF($I$1&lt;&gt;"y", "",IF(ISBLANK(DATA!D1372),"", IF(ISBLANK(DATA!L1372),"NO DATA",DATA!L1372)))</f>
        <v/>
      </c>
      <c r="C1371" s="93" t="str">
        <f t="shared" si="65"/>
        <v/>
      </c>
      <c r="D1371" s="93" t="str">
        <f>IF($I$1&lt;&gt;"y", "", IF(C1372="", "", IFERROR(LOOKUP(2,1/(COUNTIF($D$2:D1370,mergednames)=0),mergednames), "")))</f>
        <v/>
      </c>
      <c r="E1371" s="93" t="str">
        <f t="shared" si="64"/>
        <v/>
      </c>
      <c r="F1371" s="93" t="str">
        <f>IF($I$1&lt;&gt;"y", "", IF(A1372="", "", IFERROR(LOOKUP(2,1/(COUNTIF($F$2:F1370,get_country)=0),get_country), "")))</f>
        <v/>
      </c>
      <c r="G1371" s="93" t="str">
        <f t="shared" si="63"/>
        <v/>
      </c>
      <c r="H1371" s="67" t="str">
        <f t="array" aca="1" ref="H1371" ca="1">IF($I$1&lt;&gt;"y", "", IFERROR(INDEX(countrylistsize,MATCH(SMALL(NOT(countrylistsize="")*IF(ISNUMBER(countrylistsize),COUNTIF(countrylistsize,"&lt;="&amp;countrylistsize),COUNTIF(countrylistsize,"&lt;="&amp;countrylistsize)+SUM(ISNUMBER(countrylistsize))),ROWS(F$3:F1371)+SUM(ISBLANK(countrylistsize))),NOT(countrylistsize="")*IF(ISNUMBER(countrylistsize),COUNTIF(countrylistsize,"&lt;="&amp;countrylistsize),COUNTIF(countrylistsize,"&lt;="&amp;countrylistsize)+SUM(ISNUMBER(countrylistsize))),0)), ""))</f>
        <v/>
      </c>
      <c r="I1371" s="70"/>
      <c r="J1371" s="67" t="str">
        <f t="array" aca="1" ref="J1371" ca="1">IF($I$1&lt;&gt;"y", "", IFERROR(INDEX(admin1listsize,MATCH(SMALL(NOT(admin1listsize="")*IF(ISNUMBER(admin1listsize),COUNTIF(admin1listsize,"&lt;="&amp;admin1listsize),COUNTIF(admin1listsize,"&lt;="&amp;admin1listsize)+SUM(ISNUMBER(admin1listsize))),ROWS(D$3:D1371)+SUM(ISBLANK(admin1listsize))),NOT(admin1listsize="")*IF(ISNUMBER(admin1listsize),COUNTIF(admin1listsize,"&lt;="&amp;admin1listsize),COUNTIF(admin1listsize,"&lt;="&amp;admin1listsize)+SUM(ISNUMBER(admin1listsize))),0)), ""))</f>
        <v/>
      </c>
      <c r="K1371" s="71"/>
    </row>
    <row r="1372" spans="1:11" s="1" customFormat="1" x14ac:dyDescent="0.25">
      <c r="A1372" s="93" t="str">
        <f>IF($I$1&lt;&gt;"y", "", IF(ISBLANK(DATA!D1373),"",IF(ISBLANK(DATA!K1373),"NO DATA",DATA!K1373)))</f>
        <v/>
      </c>
      <c r="B1372" s="93" t="str">
        <f>IF($I$1&lt;&gt;"y", "",IF(ISBLANK(DATA!D1373),"", IF(ISBLANK(DATA!L1373),"NO DATA",DATA!L1373)))</f>
        <v/>
      </c>
      <c r="C1372" s="93" t="str">
        <f t="shared" si="65"/>
        <v/>
      </c>
      <c r="D1372" s="93" t="str">
        <f>IF($I$1&lt;&gt;"y", "", IF(C1373="", "", IFERROR(LOOKUP(2,1/(COUNTIF($D$2:D1371,mergednames)=0),mergednames), "")))</f>
        <v/>
      </c>
      <c r="E1372" s="93" t="str">
        <f t="shared" si="64"/>
        <v/>
      </c>
      <c r="F1372" s="93" t="str">
        <f>IF($I$1&lt;&gt;"y", "", IF(A1373="", "", IFERROR(LOOKUP(2,1/(COUNTIF($F$2:F1371,get_country)=0),get_country), "")))</f>
        <v/>
      </c>
      <c r="G1372" s="93" t="str">
        <f t="shared" si="63"/>
        <v/>
      </c>
      <c r="H1372" s="67" t="str">
        <f t="array" aca="1" ref="H1372" ca="1">IF($I$1&lt;&gt;"y", "", IFERROR(INDEX(countrylistsize,MATCH(SMALL(NOT(countrylistsize="")*IF(ISNUMBER(countrylistsize),COUNTIF(countrylistsize,"&lt;="&amp;countrylistsize),COUNTIF(countrylistsize,"&lt;="&amp;countrylistsize)+SUM(ISNUMBER(countrylistsize))),ROWS(F$3:F1372)+SUM(ISBLANK(countrylistsize))),NOT(countrylistsize="")*IF(ISNUMBER(countrylistsize),COUNTIF(countrylistsize,"&lt;="&amp;countrylistsize),COUNTIF(countrylistsize,"&lt;="&amp;countrylistsize)+SUM(ISNUMBER(countrylistsize))),0)), ""))</f>
        <v/>
      </c>
      <c r="I1372" s="70"/>
      <c r="J1372" s="67" t="str">
        <f t="array" aca="1" ref="J1372" ca="1">IF($I$1&lt;&gt;"y", "", IFERROR(INDEX(admin1listsize,MATCH(SMALL(NOT(admin1listsize="")*IF(ISNUMBER(admin1listsize),COUNTIF(admin1listsize,"&lt;="&amp;admin1listsize),COUNTIF(admin1listsize,"&lt;="&amp;admin1listsize)+SUM(ISNUMBER(admin1listsize))),ROWS(D$3:D1372)+SUM(ISBLANK(admin1listsize))),NOT(admin1listsize="")*IF(ISNUMBER(admin1listsize),COUNTIF(admin1listsize,"&lt;="&amp;admin1listsize),COUNTIF(admin1listsize,"&lt;="&amp;admin1listsize)+SUM(ISNUMBER(admin1listsize))),0)), ""))</f>
        <v/>
      </c>
      <c r="K1372" s="71"/>
    </row>
    <row r="1373" spans="1:11" s="1" customFormat="1" x14ac:dyDescent="0.25">
      <c r="A1373" s="93" t="str">
        <f>IF($I$1&lt;&gt;"y", "", IF(ISBLANK(DATA!D1374),"",IF(ISBLANK(DATA!K1374),"NO DATA",DATA!K1374)))</f>
        <v/>
      </c>
      <c r="B1373" s="93" t="str">
        <f>IF($I$1&lt;&gt;"y", "",IF(ISBLANK(DATA!D1374),"", IF(ISBLANK(DATA!L1374),"NO DATA",DATA!L1374)))</f>
        <v/>
      </c>
      <c r="C1373" s="93" t="str">
        <f t="shared" si="65"/>
        <v/>
      </c>
      <c r="D1373" s="93" t="str">
        <f>IF($I$1&lt;&gt;"y", "", IF(C1374="", "", IFERROR(LOOKUP(2,1/(COUNTIF($D$2:D1372,mergednames)=0),mergednames), "")))</f>
        <v/>
      </c>
      <c r="E1373" s="93" t="str">
        <f t="shared" si="64"/>
        <v/>
      </c>
      <c r="F1373" s="93" t="str">
        <f>IF($I$1&lt;&gt;"y", "", IF(A1374="", "", IFERROR(LOOKUP(2,1/(COUNTIF($F$2:F1372,get_country)=0),get_country), "")))</f>
        <v/>
      </c>
      <c r="G1373" s="93" t="str">
        <f t="shared" si="63"/>
        <v/>
      </c>
      <c r="H1373" s="67" t="str">
        <f t="array" aca="1" ref="H1373" ca="1">IF($I$1&lt;&gt;"y", "", IFERROR(INDEX(countrylistsize,MATCH(SMALL(NOT(countrylistsize="")*IF(ISNUMBER(countrylistsize),COUNTIF(countrylistsize,"&lt;="&amp;countrylistsize),COUNTIF(countrylistsize,"&lt;="&amp;countrylistsize)+SUM(ISNUMBER(countrylistsize))),ROWS(F$3:F1373)+SUM(ISBLANK(countrylistsize))),NOT(countrylistsize="")*IF(ISNUMBER(countrylistsize),COUNTIF(countrylistsize,"&lt;="&amp;countrylistsize),COUNTIF(countrylistsize,"&lt;="&amp;countrylistsize)+SUM(ISNUMBER(countrylistsize))),0)), ""))</f>
        <v/>
      </c>
      <c r="I1373" s="70"/>
      <c r="J1373" s="67" t="str">
        <f t="array" aca="1" ref="J1373" ca="1">IF($I$1&lt;&gt;"y", "", IFERROR(INDEX(admin1listsize,MATCH(SMALL(NOT(admin1listsize="")*IF(ISNUMBER(admin1listsize),COUNTIF(admin1listsize,"&lt;="&amp;admin1listsize),COUNTIF(admin1listsize,"&lt;="&amp;admin1listsize)+SUM(ISNUMBER(admin1listsize))),ROWS(D$3:D1373)+SUM(ISBLANK(admin1listsize))),NOT(admin1listsize="")*IF(ISNUMBER(admin1listsize),COUNTIF(admin1listsize,"&lt;="&amp;admin1listsize),COUNTIF(admin1listsize,"&lt;="&amp;admin1listsize)+SUM(ISNUMBER(admin1listsize))),0)), ""))</f>
        <v/>
      </c>
      <c r="K1373" s="71"/>
    </row>
    <row r="1374" spans="1:11" s="1" customFormat="1" x14ac:dyDescent="0.25">
      <c r="A1374" s="93" t="str">
        <f>IF($I$1&lt;&gt;"y", "", IF(ISBLANK(DATA!D1375),"",IF(ISBLANK(DATA!K1375),"NO DATA",DATA!K1375)))</f>
        <v/>
      </c>
      <c r="B1374" s="93" t="str">
        <f>IF($I$1&lt;&gt;"y", "",IF(ISBLANK(DATA!D1375),"", IF(ISBLANK(DATA!L1375),"NO DATA",DATA!L1375)))</f>
        <v/>
      </c>
      <c r="C1374" s="93" t="str">
        <f t="shared" si="65"/>
        <v/>
      </c>
      <c r="D1374" s="93" t="str">
        <f>IF($I$1&lt;&gt;"y", "", IF(C1375="", "", IFERROR(LOOKUP(2,1/(COUNTIF($D$2:D1373,mergednames)=0),mergednames), "")))</f>
        <v/>
      </c>
      <c r="E1374" s="93" t="str">
        <f t="shared" si="64"/>
        <v/>
      </c>
      <c r="F1374" s="93" t="str">
        <f>IF($I$1&lt;&gt;"y", "", IF(A1375="", "", IFERROR(LOOKUP(2,1/(COUNTIF($F$2:F1373,get_country)=0),get_country), "")))</f>
        <v/>
      </c>
      <c r="G1374" s="93" t="str">
        <f t="shared" si="63"/>
        <v/>
      </c>
      <c r="H1374" s="67" t="str">
        <f t="array" aca="1" ref="H1374" ca="1">IF($I$1&lt;&gt;"y", "", IFERROR(INDEX(countrylistsize,MATCH(SMALL(NOT(countrylistsize="")*IF(ISNUMBER(countrylistsize),COUNTIF(countrylistsize,"&lt;="&amp;countrylistsize),COUNTIF(countrylistsize,"&lt;="&amp;countrylistsize)+SUM(ISNUMBER(countrylistsize))),ROWS(F$3:F1374)+SUM(ISBLANK(countrylistsize))),NOT(countrylistsize="")*IF(ISNUMBER(countrylistsize),COUNTIF(countrylistsize,"&lt;="&amp;countrylistsize),COUNTIF(countrylistsize,"&lt;="&amp;countrylistsize)+SUM(ISNUMBER(countrylistsize))),0)), ""))</f>
        <v/>
      </c>
      <c r="I1374" s="70"/>
      <c r="J1374" s="67" t="str">
        <f t="array" aca="1" ref="J1374" ca="1">IF($I$1&lt;&gt;"y", "", IFERROR(INDEX(admin1listsize,MATCH(SMALL(NOT(admin1listsize="")*IF(ISNUMBER(admin1listsize),COUNTIF(admin1listsize,"&lt;="&amp;admin1listsize),COUNTIF(admin1listsize,"&lt;="&amp;admin1listsize)+SUM(ISNUMBER(admin1listsize))),ROWS(D$3:D1374)+SUM(ISBLANK(admin1listsize))),NOT(admin1listsize="")*IF(ISNUMBER(admin1listsize),COUNTIF(admin1listsize,"&lt;="&amp;admin1listsize),COUNTIF(admin1listsize,"&lt;="&amp;admin1listsize)+SUM(ISNUMBER(admin1listsize))),0)), ""))</f>
        <v/>
      </c>
      <c r="K1374" s="71"/>
    </row>
    <row r="1375" spans="1:11" s="1" customFormat="1" x14ac:dyDescent="0.25">
      <c r="A1375" s="93" t="str">
        <f>IF($I$1&lt;&gt;"y", "", IF(ISBLANK(DATA!D1376),"",IF(ISBLANK(DATA!K1376),"NO DATA",DATA!K1376)))</f>
        <v/>
      </c>
      <c r="B1375" s="93" t="str">
        <f>IF($I$1&lt;&gt;"y", "",IF(ISBLANK(DATA!D1376),"", IF(ISBLANK(DATA!L1376),"NO DATA",DATA!L1376)))</f>
        <v/>
      </c>
      <c r="C1375" s="93" t="str">
        <f t="shared" si="65"/>
        <v/>
      </c>
      <c r="D1375" s="93" t="str">
        <f>IF($I$1&lt;&gt;"y", "", IF(C1376="", "", IFERROR(LOOKUP(2,1/(COUNTIF($D$2:D1374,mergednames)=0),mergednames), "")))</f>
        <v/>
      </c>
      <c r="E1375" s="93" t="str">
        <f t="shared" si="64"/>
        <v/>
      </c>
      <c r="F1375" s="93" t="str">
        <f>IF($I$1&lt;&gt;"y", "", IF(A1376="", "", IFERROR(LOOKUP(2,1/(COUNTIF($F$2:F1374,get_country)=0),get_country), "")))</f>
        <v/>
      </c>
      <c r="G1375" s="93" t="str">
        <f t="shared" si="63"/>
        <v/>
      </c>
      <c r="H1375" s="67" t="str">
        <f t="array" aca="1" ref="H1375" ca="1">IF($I$1&lt;&gt;"y", "", IFERROR(INDEX(countrylistsize,MATCH(SMALL(NOT(countrylistsize="")*IF(ISNUMBER(countrylistsize),COUNTIF(countrylistsize,"&lt;="&amp;countrylistsize),COUNTIF(countrylistsize,"&lt;="&amp;countrylistsize)+SUM(ISNUMBER(countrylistsize))),ROWS(F$3:F1375)+SUM(ISBLANK(countrylistsize))),NOT(countrylistsize="")*IF(ISNUMBER(countrylistsize),COUNTIF(countrylistsize,"&lt;="&amp;countrylistsize),COUNTIF(countrylistsize,"&lt;="&amp;countrylistsize)+SUM(ISNUMBER(countrylistsize))),0)), ""))</f>
        <v/>
      </c>
      <c r="I1375" s="70"/>
      <c r="J1375" s="67" t="str">
        <f t="array" aca="1" ref="J1375" ca="1">IF($I$1&lt;&gt;"y", "", IFERROR(INDEX(admin1listsize,MATCH(SMALL(NOT(admin1listsize="")*IF(ISNUMBER(admin1listsize),COUNTIF(admin1listsize,"&lt;="&amp;admin1listsize),COUNTIF(admin1listsize,"&lt;="&amp;admin1listsize)+SUM(ISNUMBER(admin1listsize))),ROWS(D$3:D1375)+SUM(ISBLANK(admin1listsize))),NOT(admin1listsize="")*IF(ISNUMBER(admin1listsize),COUNTIF(admin1listsize,"&lt;="&amp;admin1listsize),COUNTIF(admin1listsize,"&lt;="&amp;admin1listsize)+SUM(ISNUMBER(admin1listsize))),0)), ""))</f>
        <v/>
      </c>
      <c r="K1375" s="71"/>
    </row>
    <row r="1376" spans="1:11" s="1" customFormat="1" x14ac:dyDescent="0.25">
      <c r="A1376" s="93" t="str">
        <f>IF($I$1&lt;&gt;"y", "", IF(ISBLANK(DATA!D1377),"",IF(ISBLANK(DATA!K1377),"NO DATA",DATA!K1377)))</f>
        <v/>
      </c>
      <c r="B1376" s="93" t="str">
        <f>IF($I$1&lt;&gt;"y", "",IF(ISBLANK(DATA!D1377),"", IF(ISBLANK(DATA!L1377),"NO DATA",DATA!L1377)))</f>
        <v/>
      </c>
      <c r="C1376" s="93" t="str">
        <f t="shared" si="65"/>
        <v/>
      </c>
      <c r="D1376" s="93" t="str">
        <f>IF($I$1&lt;&gt;"y", "", IF(C1377="", "", IFERROR(LOOKUP(2,1/(COUNTIF($D$2:D1375,mergednames)=0),mergednames), "")))</f>
        <v/>
      </c>
      <c r="E1376" s="93" t="str">
        <f t="shared" si="64"/>
        <v/>
      </c>
      <c r="F1376" s="93" t="str">
        <f>IF($I$1&lt;&gt;"y", "", IF(A1377="", "", IFERROR(LOOKUP(2,1/(COUNTIF($F$2:F1375,get_country)=0),get_country), "")))</f>
        <v/>
      </c>
      <c r="G1376" s="93" t="str">
        <f t="shared" si="63"/>
        <v/>
      </c>
      <c r="H1376" s="67" t="str">
        <f t="array" aca="1" ref="H1376" ca="1">IF($I$1&lt;&gt;"y", "", IFERROR(INDEX(countrylistsize,MATCH(SMALL(NOT(countrylistsize="")*IF(ISNUMBER(countrylistsize),COUNTIF(countrylistsize,"&lt;="&amp;countrylistsize),COUNTIF(countrylistsize,"&lt;="&amp;countrylistsize)+SUM(ISNUMBER(countrylistsize))),ROWS(F$3:F1376)+SUM(ISBLANK(countrylistsize))),NOT(countrylistsize="")*IF(ISNUMBER(countrylistsize),COUNTIF(countrylistsize,"&lt;="&amp;countrylistsize),COUNTIF(countrylistsize,"&lt;="&amp;countrylistsize)+SUM(ISNUMBER(countrylistsize))),0)), ""))</f>
        <v/>
      </c>
      <c r="I1376" s="70"/>
      <c r="J1376" s="67" t="str">
        <f t="array" aca="1" ref="J1376" ca="1">IF($I$1&lt;&gt;"y", "", IFERROR(INDEX(admin1listsize,MATCH(SMALL(NOT(admin1listsize="")*IF(ISNUMBER(admin1listsize),COUNTIF(admin1listsize,"&lt;="&amp;admin1listsize),COUNTIF(admin1listsize,"&lt;="&amp;admin1listsize)+SUM(ISNUMBER(admin1listsize))),ROWS(D$3:D1376)+SUM(ISBLANK(admin1listsize))),NOT(admin1listsize="")*IF(ISNUMBER(admin1listsize),COUNTIF(admin1listsize,"&lt;="&amp;admin1listsize),COUNTIF(admin1listsize,"&lt;="&amp;admin1listsize)+SUM(ISNUMBER(admin1listsize))),0)), ""))</f>
        <v/>
      </c>
      <c r="K1376" s="71"/>
    </row>
    <row r="1377" spans="1:11" s="1" customFormat="1" x14ac:dyDescent="0.25">
      <c r="A1377" s="93" t="str">
        <f>IF($I$1&lt;&gt;"y", "", IF(ISBLANK(DATA!D1378),"",IF(ISBLANK(DATA!K1378),"NO DATA",DATA!K1378)))</f>
        <v/>
      </c>
      <c r="B1377" s="93" t="str">
        <f>IF($I$1&lt;&gt;"y", "",IF(ISBLANK(DATA!D1378),"", IF(ISBLANK(DATA!L1378),"NO DATA",DATA!L1378)))</f>
        <v/>
      </c>
      <c r="C1377" s="93" t="str">
        <f t="shared" si="65"/>
        <v/>
      </c>
      <c r="D1377" s="93" t="str">
        <f>IF($I$1&lt;&gt;"y", "", IF(C1378="", "", IFERROR(LOOKUP(2,1/(COUNTIF($D$2:D1376,mergednames)=0),mergednames), "")))</f>
        <v/>
      </c>
      <c r="E1377" s="93" t="str">
        <f t="shared" si="64"/>
        <v/>
      </c>
      <c r="F1377" s="93" t="str">
        <f>IF($I$1&lt;&gt;"y", "", IF(A1378="", "", IFERROR(LOOKUP(2,1/(COUNTIF($F$2:F1376,get_country)=0),get_country), "")))</f>
        <v/>
      </c>
      <c r="G1377" s="93" t="str">
        <f t="shared" si="63"/>
        <v/>
      </c>
      <c r="H1377" s="67" t="str">
        <f t="array" aca="1" ref="H1377" ca="1">IF($I$1&lt;&gt;"y", "", IFERROR(INDEX(countrylistsize,MATCH(SMALL(NOT(countrylistsize="")*IF(ISNUMBER(countrylistsize),COUNTIF(countrylistsize,"&lt;="&amp;countrylistsize),COUNTIF(countrylistsize,"&lt;="&amp;countrylistsize)+SUM(ISNUMBER(countrylistsize))),ROWS(F$3:F1377)+SUM(ISBLANK(countrylistsize))),NOT(countrylistsize="")*IF(ISNUMBER(countrylistsize),COUNTIF(countrylistsize,"&lt;="&amp;countrylistsize),COUNTIF(countrylistsize,"&lt;="&amp;countrylistsize)+SUM(ISNUMBER(countrylistsize))),0)), ""))</f>
        <v/>
      </c>
      <c r="I1377" s="70"/>
      <c r="J1377" s="67" t="str">
        <f t="array" aca="1" ref="J1377" ca="1">IF($I$1&lt;&gt;"y", "", IFERROR(INDEX(admin1listsize,MATCH(SMALL(NOT(admin1listsize="")*IF(ISNUMBER(admin1listsize),COUNTIF(admin1listsize,"&lt;="&amp;admin1listsize),COUNTIF(admin1listsize,"&lt;="&amp;admin1listsize)+SUM(ISNUMBER(admin1listsize))),ROWS(D$3:D1377)+SUM(ISBLANK(admin1listsize))),NOT(admin1listsize="")*IF(ISNUMBER(admin1listsize),COUNTIF(admin1listsize,"&lt;="&amp;admin1listsize),COUNTIF(admin1listsize,"&lt;="&amp;admin1listsize)+SUM(ISNUMBER(admin1listsize))),0)), ""))</f>
        <v/>
      </c>
      <c r="K1377" s="71"/>
    </row>
    <row r="1378" spans="1:11" s="1" customFormat="1" x14ac:dyDescent="0.25">
      <c r="A1378" s="93" t="str">
        <f>IF($I$1&lt;&gt;"y", "", IF(ISBLANK(DATA!D1379),"",IF(ISBLANK(DATA!K1379),"NO DATA",DATA!K1379)))</f>
        <v/>
      </c>
      <c r="B1378" s="93" t="str">
        <f>IF($I$1&lt;&gt;"y", "",IF(ISBLANK(DATA!D1379),"", IF(ISBLANK(DATA!L1379),"NO DATA",DATA!L1379)))</f>
        <v/>
      </c>
      <c r="C1378" s="93" t="str">
        <f t="shared" si="65"/>
        <v/>
      </c>
      <c r="D1378" s="93" t="str">
        <f>IF($I$1&lt;&gt;"y", "", IF(C1379="", "", IFERROR(LOOKUP(2,1/(COUNTIF($D$2:D1377,mergednames)=0),mergednames), "")))</f>
        <v/>
      </c>
      <c r="E1378" s="93" t="str">
        <f t="shared" si="64"/>
        <v/>
      </c>
      <c r="F1378" s="93" t="str">
        <f>IF($I$1&lt;&gt;"y", "", IF(A1379="", "", IFERROR(LOOKUP(2,1/(COUNTIF($F$2:F1377,get_country)=0),get_country), "")))</f>
        <v/>
      </c>
      <c r="G1378" s="93" t="str">
        <f t="shared" si="63"/>
        <v/>
      </c>
      <c r="H1378" s="67" t="str">
        <f t="array" aca="1" ref="H1378" ca="1">IF($I$1&lt;&gt;"y", "", IFERROR(INDEX(countrylistsize,MATCH(SMALL(NOT(countrylistsize="")*IF(ISNUMBER(countrylistsize),COUNTIF(countrylistsize,"&lt;="&amp;countrylistsize),COUNTIF(countrylistsize,"&lt;="&amp;countrylistsize)+SUM(ISNUMBER(countrylistsize))),ROWS(F$3:F1378)+SUM(ISBLANK(countrylistsize))),NOT(countrylistsize="")*IF(ISNUMBER(countrylistsize),COUNTIF(countrylistsize,"&lt;="&amp;countrylistsize),COUNTIF(countrylistsize,"&lt;="&amp;countrylistsize)+SUM(ISNUMBER(countrylistsize))),0)), ""))</f>
        <v/>
      </c>
      <c r="I1378" s="70"/>
      <c r="J1378" s="67" t="str">
        <f t="array" aca="1" ref="J1378" ca="1">IF($I$1&lt;&gt;"y", "", IFERROR(INDEX(admin1listsize,MATCH(SMALL(NOT(admin1listsize="")*IF(ISNUMBER(admin1listsize),COUNTIF(admin1listsize,"&lt;="&amp;admin1listsize),COUNTIF(admin1listsize,"&lt;="&amp;admin1listsize)+SUM(ISNUMBER(admin1listsize))),ROWS(D$3:D1378)+SUM(ISBLANK(admin1listsize))),NOT(admin1listsize="")*IF(ISNUMBER(admin1listsize),COUNTIF(admin1listsize,"&lt;="&amp;admin1listsize),COUNTIF(admin1listsize,"&lt;="&amp;admin1listsize)+SUM(ISNUMBER(admin1listsize))),0)), ""))</f>
        <v/>
      </c>
      <c r="K1378" s="71"/>
    </row>
    <row r="1379" spans="1:11" s="1" customFormat="1" x14ac:dyDescent="0.25">
      <c r="A1379" s="93" t="str">
        <f>IF($I$1&lt;&gt;"y", "", IF(ISBLANK(DATA!D1380),"",IF(ISBLANK(DATA!K1380),"NO DATA",DATA!K1380)))</f>
        <v/>
      </c>
      <c r="B1379" s="93" t="str">
        <f>IF($I$1&lt;&gt;"y", "",IF(ISBLANK(DATA!D1380),"", IF(ISBLANK(DATA!L1380),"NO DATA",DATA!L1380)))</f>
        <v/>
      </c>
      <c r="C1379" s="93" t="str">
        <f t="shared" si="65"/>
        <v/>
      </c>
      <c r="D1379" s="93" t="str">
        <f>IF($I$1&lt;&gt;"y", "", IF(C1380="", "", IFERROR(LOOKUP(2,1/(COUNTIF($D$2:D1378,mergednames)=0),mergednames), "")))</f>
        <v/>
      </c>
      <c r="E1379" s="93" t="str">
        <f t="shared" si="64"/>
        <v/>
      </c>
      <c r="F1379" s="93" t="str">
        <f>IF($I$1&lt;&gt;"y", "", IF(A1380="", "", IFERROR(LOOKUP(2,1/(COUNTIF($F$2:F1378,get_country)=0),get_country), "")))</f>
        <v/>
      </c>
      <c r="G1379" s="93" t="str">
        <f t="shared" si="63"/>
        <v/>
      </c>
      <c r="H1379" s="67" t="str">
        <f t="array" aca="1" ref="H1379" ca="1">IF($I$1&lt;&gt;"y", "", IFERROR(INDEX(countrylistsize,MATCH(SMALL(NOT(countrylistsize="")*IF(ISNUMBER(countrylistsize),COUNTIF(countrylistsize,"&lt;="&amp;countrylistsize),COUNTIF(countrylistsize,"&lt;="&amp;countrylistsize)+SUM(ISNUMBER(countrylistsize))),ROWS(F$3:F1379)+SUM(ISBLANK(countrylistsize))),NOT(countrylistsize="")*IF(ISNUMBER(countrylistsize),COUNTIF(countrylistsize,"&lt;="&amp;countrylistsize),COUNTIF(countrylistsize,"&lt;="&amp;countrylistsize)+SUM(ISNUMBER(countrylistsize))),0)), ""))</f>
        <v/>
      </c>
      <c r="I1379" s="70"/>
      <c r="J1379" s="67" t="str">
        <f t="array" aca="1" ref="J1379" ca="1">IF($I$1&lt;&gt;"y", "", IFERROR(INDEX(admin1listsize,MATCH(SMALL(NOT(admin1listsize="")*IF(ISNUMBER(admin1listsize),COUNTIF(admin1listsize,"&lt;="&amp;admin1listsize),COUNTIF(admin1listsize,"&lt;="&amp;admin1listsize)+SUM(ISNUMBER(admin1listsize))),ROWS(D$3:D1379)+SUM(ISBLANK(admin1listsize))),NOT(admin1listsize="")*IF(ISNUMBER(admin1listsize),COUNTIF(admin1listsize,"&lt;="&amp;admin1listsize),COUNTIF(admin1listsize,"&lt;="&amp;admin1listsize)+SUM(ISNUMBER(admin1listsize))),0)), ""))</f>
        <v/>
      </c>
      <c r="K1379" s="71"/>
    </row>
    <row r="1380" spans="1:11" s="1" customFormat="1" x14ac:dyDescent="0.25">
      <c r="A1380" s="93" t="str">
        <f>IF($I$1&lt;&gt;"y", "", IF(ISBLANK(DATA!D1381),"",IF(ISBLANK(DATA!K1381),"NO DATA",DATA!K1381)))</f>
        <v/>
      </c>
      <c r="B1380" s="93" t="str">
        <f>IF($I$1&lt;&gt;"y", "",IF(ISBLANK(DATA!D1381),"", IF(ISBLANK(DATA!L1381),"NO DATA",DATA!L1381)))</f>
        <v/>
      </c>
      <c r="C1380" s="93" t="str">
        <f t="shared" si="65"/>
        <v/>
      </c>
      <c r="D1380" s="93" t="str">
        <f>IF($I$1&lt;&gt;"y", "", IF(C1381="", "", IFERROR(LOOKUP(2,1/(COUNTIF($D$2:D1379,mergednames)=0),mergednames), "")))</f>
        <v/>
      </c>
      <c r="E1380" s="93" t="str">
        <f t="shared" si="64"/>
        <v/>
      </c>
      <c r="F1380" s="93" t="str">
        <f>IF($I$1&lt;&gt;"y", "", IF(A1381="", "", IFERROR(LOOKUP(2,1/(COUNTIF($F$2:F1379,get_country)=0),get_country), "")))</f>
        <v/>
      </c>
      <c r="G1380" s="93" t="str">
        <f t="shared" si="63"/>
        <v/>
      </c>
      <c r="H1380" s="67" t="str">
        <f t="array" aca="1" ref="H1380" ca="1">IF($I$1&lt;&gt;"y", "", IFERROR(INDEX(countrylistsize,MATCH(SMALL(NOT(countrylistsize="")*IF(ISNUMBER(countrylistsize),COUNTIF(countrylistsize,"&lt;="&amp;countrylistsize),COUNTIF(countrylistsize,"&lt;="&amp;countrylistsize)+SUM(ISNUMBER(countrylistsize))),ROWS(F$3:F1380)+SUM(ISBLANK(countrylistsize))),NOT(countrylistsize="")*IF(ISNUMBER(countrylistsize),COUNTIF(countrylistsize,"&lt;="&amp;countrylistsize),COUNTIF(countrylistsize,"&lt;="&amp;countrylistsize)+SUM(ISNUMBER(countrylistsize))),0)), ""))</f>
        <v/>
      </c>
      <c r="I1380" s="70"/>
      <c r="J1380" s="67" t="str">
        <f t="array" aca="1" ref="J1380" ca="1">IF($I$1&lt;&gt;"y", "", IFERROR(INDEX(admin1listsize,MATCH(SMALL(NOT(admin1listsize="")*IF(ISNUMBER(admin1listsize),COUNTIF(admin1listsize,"&lt;="&amp;admin1listsize),COUNTIF(admin1listsize,"&lt;="&amp;admin1listsize)+SUM(ISNUMBER(admin1listsize))),ROWS(D$3:D1380)+SUM(ISBLANK(admin1listsize))),NOT(admin1listsize="")*IF(ISNUMBER(admin1listsize),COUNTIF(admin1listsize,"&lt;="&amp;admin1listsize),COUNTIF(admin1listsize,"&lt;="&amp;admin1listsize)+SUM(ISNUMBER(admin1listsize))),0)), ""))</f>
        <v/>
      </c>
      <c r="K1380" s="71"/>
    </row>
    <row r="1381" spans="1:11" s="1" customFormat="1" x14ac:dyDescent="0.25">
      <c r="A1381" s="93" t="str">
        <f>IF($I$1&lt;&gt;"y", "", IF(ISBLANK(DATA!D1382),"",IF(ISBLANK(DATA!K1382),"NO DATA",DATA!K1382)))</f>
        <v/>
      </c>
      <c r="B1381" s="93" t="str">
        <f>IF($I$1&lt;&gt;"y", "",IF(ISBLANK(DATA!D1382),"", IF(ISBLANK(DATA!L1382),"NO DATA",DATA!L1382)))</f>
        <v/>
      </c>
      <c r="C1381" s="93" t="str">
        <f t="shared" si="65"/>
        <v/>
      </c>
      <c r="D1381" s="93" t="str">
        <f>IF($I$1&lt;&gt;"y", "", IF(C1382="", "", IFERROR(LOOKUP(2,1/(COUNTIF($D$2:D1380,mergednames)=0),mergednames), "")))</f>
        <v/>
      </c>
      <c r="E1381" s="93" t="str">
        <f t="shared" si="64"/>
        <v/>
      </c>
      <c r="F1381" s="93" t="str">
        <f>IF($I$1&lt;&gt;"y", "", IF(A1382="", "", IFERROR(LOOKUP(2,1/(COUNTIF($F$2:F1380,get_country)=0),get_country), "")))</f>
        <v/>
      </c>
      <c r="G1381" s="93" t="str">
        <f t="shared" si="63"/>
        <v/>
      </c>
      <c r="H1381" s="67" t="str">
        <f t="array" aca="1" ref="H1381" ca="1">IF($I$1&lt;&gt;"y", "", IFERROR(INDEX(countrylistsize,MATCH(SMALL(NOT(countrylistsize="")*IF(ISNUMBER(countrylistsize),COUNTIF(countrylistsize,"&lt;="&amp;countrylistsize),COUNTIF(countrylistsize,"&lt;="&amp;countrylistsize)+SUM(ISNUMBER(countrylistsize))),ROWS(F$3:F1381)+SUM(ISBLANK(countrylistsize))),NOT(countrylistsize="")*IF(ISNUMBER(countrylistsize),COUNTIF(countrylistsize,"&lt;="&amp;countrylistsize),COUNTIF(countrylistsize,"&lt;="&amp;countrylistsize)+SUM(ISNUMBER(countrylistsize))),0)), ""))</f>
        <v/>
      </c>
      <c r="I1381" s="70"/>
      <c r="J1381" s="67" t="str">
        <f t="array" aca="1" ref="J1381" ca="1">IF($I$1&lt;&gt;"y", "", IFERROR(INDEX(admin1listsize,MATCH(SMALL(NOT(admin1listsize="")*IF(ISNUMBER(admin1listsize),COUNTIF(admin1listsize,"&lt;="&amp;admin1listsize),COUNTIF(admin1listsize,"&lt;="&amp;admin1listsize)+SUM(ISNUMBER(admin1listsize))),ROWS(D$3:D1381)+SUM(ISBLANK(admin1listsize))),NOT(admin1listsize="")*IF(ISNUMBER(admin1listsize),COUNTIF(admin1listsize,"&lt;="&amp;admin1listsize),COUNTIF(admin1listsize,"&lt;="&amp;admin1listsize)+SUM(ISNUMBER(admin1listsize))),0)), ""))</f>
        <v/>
      </c>
      <c r="K1381" s="71"/>
    </row>
    <row r="1382" spans="1:11" s="1" customFormat="1" x14ac:dyDescent="0.25">
      <c r="A1382" s="93" t="str">
        <f>IF($I$1&lt;&gt;"y", "", IF(ISBLANK(DATA!D1383),"",IF(ISBLANK(DATA!K1383),"NO DATA",DATA!K1383)))</f>
        <v/>
      </c>
      <c r="B1382" s="93" t="str">
        <f>IF($I$1&lt;&gt;"y", "",IF(ISBLANK(DATA!D1383),"", IF(ISBLANK(DATA!L1383),"NO DATA",DATA!L1383)))</f>
        <v/>
      </c>
      <c r="C1382" s="93" t="str">
        <f t="shared" si="65"/>
        <v/>
      </c>
      <c r="D1382" s="93" t="str">
        <f>IF($I$1&lt;&gt;"y", "", IF(C1383="", "", IFERROR(LOOKUP(2,1/(COUNTIF($D$2:D1381,mergednames)=0),mergednames), "")))</f>
        <v/>
      </c>
      <c r="E1382" s="93" t="str">
        <f t="shared" si="64"/>
        <v/>
      </c>
      <c r="F1382" s="93" t="str">
        <f>IF($I$1&lt;&gt;"y", "", IF(A1383="", "", IFERROR(LOOKUP(2,1/(COUNTIF($F$2:F1381,get_country)=0),get_country), "")))</f>
        <v/>
      </c>
      <c r="G1382" s="93" t="str">
        <f t="shared" si="63"/>
        <v/>
      </c>
      <c r="H1382" s="67" t="str">
        <f t="array" aca="1" ref="H1382" ca="1">IF($I$1&lt;&gt;"y", "", IFERROR(INDEX(countrylistsize,MATCH(SMALL(NOT(countrylistsize="")*IF(ISNUMBER(countrylistsize),COUNTIF(countrylistsize,"&lt;="&amp;countrylistsize),COUNTIF(countrylistsize,"&lt;="&amp;countrylistsize)+SUM(ISNUMBER(countrylistsize))),ROWS(F$3:F1382)+SUM(ISBLANK(countrylistsize))),NOT(countrylistsize="")*IF(ISNUMBER(countrylistsize),COUNTIF(countrylistsize,"&lt;="&amp;countrylistsize),COUNTIF(countrylistsize,"&lt;="&amp;countrylistsize)+SUM(ISNUMBER(countrylistsize))),0)), ""))</f>
        <v/>
      </c>
      <c r="I1382" s="70"/>
      <c r="J1382" s="67" t="str">
        <f t="array" aca="1" ref="J1382" ca="1">IF($I$1&lt;&gt;"y", "", IFERROR(INDEX(admin1listsize,MATCH(SMALL(NOT(admin1listsize="")*IF(ISNUMBER(admin1listsize),COUNTIF(admin1listsize,"&lt;="&amp;admin1listsize),COUNTIF(admin1listsize,"&lt;="&amp;admin1listsize)+SUM(ISNUMBER(admin1listsize))),ROWS(D$3:D1382)+SUM(ISBLANK(admin1listsize))),NOT(admin1listsize="")*IF(ISNUMBER(admin1listsize),COUNTIF(admin1listsize,"&lt;="&amp;admin1listsize),COUNTIF(admin1listsize,"&lt;="&amp;admin1listsize)+SUM(ISNUMBER(admin1listsize))),0)), ""))</f>
        <v/>
      </c>
      <c r="K1382" s="71"/>
    </row>
    <row r="1383" spans="1:11" s="1" customFormat="1" x14ac:dyDescent="0.25">
      <c r="A1383" s="93" t="str">
        <f>IF($I$1&lt;&gt;"y", "", IF(ISBLANK(DATA!D1384),"",IF(ISBLANK(DATA!K1384),"NO DATA",DATA!K1384)))</f>
        <v/>
      </c>
      <c r="B1383" s="93" t="str">
        <f>IF($I$1&lt;&gt;"y", "",IF(ISBLANK(DATA!D1384),"", IF(ISBLANK(DATA!L1384),"NO DATA",DATA!L1384)))</f>
        <v/>
      </c>
      <c r="C1383" s="93" t="str">
        <f t="shared" si="65"/>
        <v/>
      </c>
      <c r="D1383" s="93" t="str">
        <f>IF($I$1&lt;&gt;"y", "", IF(C1384="", "", IFERROR(LOOKUP(2,1/(COUNTIF($D$2:D1382,mergednames)=0),mergednames), "")))</f>
        <v/>
      </c>
      <c r="E1383" s="93" t="str">
        <f t="shared" si="64"/>
        <v/>
      </c>
      <c r="F1383" s="93" t="str">
        <f>IF($I$1&lt;&gt;"y", "", IF(A1384="", "", IFERROR(LOOKUP(2,1/(COUNTIF($F$2:F1382,get_country)=0),get_country), "")))</f>
        <v/>
      </c>
      <c r="G1383" s="93" t="str">
        <f t="shared" si="63"/>
        <v/>
      </c>
      <c r="H1383" s="67" t="str">
        <f t="array" aca="1" ref="H1383" ca="1">IF($I$1&lt;&gt;"y", "", IFERROR(INDEX(countrylistsize,MATCH(SMALL(NOT(countrylistsize="")*IF(ISNUMBER(countrylistsize),COUNTIF(countrylistsize,"&lt;="&amp;countrylistsize),COUNTIF(countrylistsize,"&lt;="&amp;countrylistsize)+SUM(ISNUMBER(countrylistsize))),ROWS(F$3:F1383)+SUM(ISBLANK(countrylistsize))),NOT(countrylistsize="")*IF(ISNUMBER(countrylistsize),COUNTIF(countrylistsize,"&lt;="&amp;countrylistsize),COUNTIF(countrylistsize,"&lt;="&amp;countrylistsize)+SUM(ISNUMBER(countrylistsize))),0)), ""))</f>
        <v/>
      </c>
      <c r="I1383" s="70"/>
      <c r="J1383" s="67" t="str">
        <f t="array" aca="1" ref="J1383" ca="1">IF($I$1&lt;&gt;"y", "", IFERROR(INDEX(admin1listsize,MATCH(SMALL(NOT(admin1listsize="")*IF(ISNUMBER(admin1listsize),COUNTIF(admin1listsize,"&lt;="&amp;admin1listsize),COUNTIF(admin1listsize,"&lt;="&amp;admin1listsize)+SUM(ISNUMBER(admin1listsize))),ROWS(D$3:D1383)+SUM(ISBLANK(admin1listsize))),NOT(admin1listsize="")*IF(ISNUMBER(admin1listsize),COUNTIF(admin1listsize,"&lt;="&amp;admin1listsize),COUNTIF(admin1listsize,"&lt;="&amp;admin1listsize)+SUM(ISNUMBER(admin1listsize))),0)), ""))</f>
        <v/>
      </c>
      <c r="K1383" s="71"/>
    </row>
    <row r="1384" spans="1:11" s="1" customFormat="1" x14ac:dyDescent="0.25">
      <c r="A1384" s="93" t="str">
        <f>IF($I$1&lt;&gt;"y", "", IF(ISBLANK(DATA!D1385),"",IF(ISBLANK(DATA!K1385),"NO DATA",DATA!K1385)))</f>
        <v/>
      </c>
      <c r="B1384" s="93" t="str">
        <f>IF($I$1&lt;&gt;"y", "",IF(ISBLANK(DATA!D1385),"", IF(ISBLANK(DATA!L1385),"NO DATA",DATA!L1385)))</f>
        <v/>
      </c>
      <c r="C1384" s="93" t="str">
        <f t="shared" si="65"/>
        <v/>
      </c>
      <c r="D1384" s="93" t="str">
        <f>IF($I$1&lt;&gt;"y", "", IF(C1385="", "", IFERROR(LOOKUP(2,1/(COUNTIF($D$2:D1383,mergednames)=0),mergednames), "")))</f>
        <v/>
      </c>
      <c r="E1384" s="93" t="str">
        <f t="shared" si="64"/>
        <v/>
      </c>
      <c r="F1384" s="93" t="str">
        <f>IF($I$1&lt;&gt;"y", "", IF(A1385="", "", IFERROR(LOOKUP(2,1/(COUNTIF($F$2:F1383,get_country)=0),get_country), "")))</f>
        <v/>
      </c>
      <c r="G1384" s="93" t="str">
        <f t="shared" si="63"/>
        <v/>
      </c>
      <c r="H1384" s="67" t="str">
        <f t="array" aca="1" ref="H1384" ca="1">IF($I$1&lt;&gt;"y", "", IFERROR(INDEX(countrylistsize,MATCH(SMALL(NOT(countrylistsize="")*IF(ISNUMBER(countrylistsize),COUNTIF(countrylistsize,"&lt;="&amp;countrylistsize),COUNTIF(countrylistsize,"&lt;="&amp;countrylistsize)+SUM(ISNUMBER(countrylistsize))),ROWS(F$3:F1384)+SUM(ISBLANK(countrylistsize))),NOT(countrylistsize="")*IF(ISNUMBER(countrylistsize),COUNTIF(countrylistsize,"&lt;="&amp;countrylistsize),COUNTIF(countrylistsize,"&lt;="&amp;countrylistsize)+SUM(ISNUMBER(countrylistsize))),0)), ""))</f>
        <v/>
      </c>
      <c r="I1384" s="70"/>
      <c r="J1384" s="67" t="str">
        <f t="array" aca="1" ref="J1384" ca="1">IF($I$1&lt;&gt;"y", "", IFERROR(INDEX(admin1listsize,MATCH(SMALL(NOT(admin1listsize="")*IF(ISNUMBER(admin1listsize),COUNTIF(admin1listsize,"&lt;="&amp;admin1listsize),COUNTIF(admin1listsize,"&lt;="&amp;admin1listsize)+SUM(ISNUMBER(admin1listsize))),ROWS(D$3:D1384)+SUM(ISBLANK(admin1listsize))),NOT(admin1listsize="")*IF(ISNUMBER(admin1listsize),COUNTIF(admin1listsize,"&lt;="&amp;admin1listsize),COUNTIF(admin1listsize,"&lt;="&amp;admin1listsize)+SUM(ISNUMBER(admin1listsize))),0)), ""))</f>
        <v/>
      </c>
      <c r="K1384" s="71"/>
    </row>
    <row r="1385" spans="1:11" s="1" customFormat="1" x14ac:dyDescent="0.25">
      <c r="A1385" s="93" t="str">
        <f>IF($I$1&lt;&gt;"y", "", IF(ISBLANK(DATA!D1386),"",IF(ISBLANK(DATA!K1386),"NO DATA",DATA!K1386)))</f>
        <v/>
      </c>
      <c r="B1385" s="93" t="str">
        <f>IF($I$1&lt;&gt;"y", "",IF(ISBLANK(DATA!D1386),"", IF(ISBLANK(DATA!L1386),"NO DATA",DATA!L1386)))</f>
        <v/>
      </c>
      <c r="C1385" s="93" t="str">
        <f t="shared" si="65"/>
        <v/>
      </c>
      <c r="D1385" s="93" t="str">
        <f>IF($I$1&lt;&gt;"y", "", IF(C1386="", "", IFERROR(LOOKUP(2,1/(COUNTIF($D$2:D1384,mergednames)=0),mergednames), "")))</f>
        <v/>
      </c>
      <c r="E1385" s="93" t="str">
        <f t="shared" si="64"/>
        <v/>
      </c>
      <c r="F1385" s="93" t="str">
        <f>IF($I$1&lt;&gt;"y", "", IF(A1386="", "", IFERROR(LOOKUP(2,1/(COUNTIF($F$2:F1384,get_country)=0),get_country), "")))</f>
        <v/>
      </c>
      <c r="G1385" s="93" t="str">
        <f t="shared" si="63"/>
        <v/>
      </c>
      <c r="H1385" s="67" t="str">
        <f t="array" aca="1" ref="H1385" ca="1">IF($I$1&lt;&gt;"y", "", IFERROR(INDEX(countrylistsize,MATCH(SMALL(NOT(countrylistsize="")*IF(ISNUMBER(countrylistsize),COUNTIF(countrylistsize,"&lt;="&amp;countrylistsize),COUNTIF(countrylistsize,"&lt;="&amp;countrylistsize)+SUM(ISNUMBER(countrylistsize))),ROWS(F$3:F1385)+SUM(ISBLANK(countrylistsize))),NOT(countrylistsize="")*IF(ISNUMBER(countrylistsize),COUNTIF(countrylistsize,"&lt;="&amp;countrylistsize),COUNTIF(countrylistsize,"&lt;="&amp;countrylistsize)+SUM(ISNUMBER(countrylistsize))),0)), ""))</f>
        <v/>
      </c>
      <c r="I1385" s="70"/>
      <c r="J1385" s="67" t="str">
        <f t="array" aca="1" ref="J1385" ca="1">IF($I$1&lt;&gt;"y", "", IFERROR(INDEX(admin1listsize,MATCH(SMALL(NOT(admin1listsize="")*IF(ISNUMBER(admin1listsize),COUNTIF(admin1listsize,"&lt;="&amp;admin1listsize),COUNTIF(admin1listsize,"&lt;="&amp;admin1listsize)+SUM(ISNUMBER(admin1listsize))),ROWS(D$3:D1385)+SUM(ISBLANK(admin1listsize))),NOT(admin1listsize="")*IF(ISNUMBER(admin1listsize),COUNTIF(admin1listsize,"&lt;="&amp;admin1listsize),COUNTIF(admin1listsize,"&lt;="&amp;admin1listsize)+SUM(ISNUMBER(admin1listsize))),0)), ""))</f>
        <v/>
      </c>
      <c r="K1385" s="71"/>
    </row>
    <row r="1386" spans="1:11" s="1" customFormat="1" x14ac:dyDescent="0.25">
      <c r="A1386" s="93" t="str">
        <f>IF($I$1&lt;&gt;"y", "", IF(ISBLANK(DATA!D1387),"",IF(ISBLANK(DATA!K1387),"NO DATA",DATA!K1387)))</f>
        <v/>
      </c>
      <c r="B1386" s="93" t="str">
        <f>IF($I$1&lt;&gt;"y", "",IF(ISBLANK(DATA!D1387),"", IF(ISBLANK(DATA!L1387),"NO DATA",DATA!L1387)))</f>
        <v/>
      </c>
      <c r="C1386" s="93" t="str">
        <f t="shared" si="65"/>
        <v/>
      </c>
      <c r="D1386" s="93" t="str">
        <f>IF($I$1&lt;&gt;"y", "", IF(C1387="", "", IFERROR(LOOKUP(2,1/(COUNTIF($D$2:D1385,mergednames)=0),mergednames), "")))</f>
        <v/>
      </c>
      <c r="E1386" s="93" t="str">
        <f t="shared" si="64"/>
        <v/>
      </c>
      <c r="F1386" s="93" t="str">
        <f>IF($I$1&lt;&gt;"y", "", IF(A1387="", "", IFERROR(LOOKUP(2,1/(COUNTIF($F$2:F1385,get_country)=0),get_country), "")))</f>
        <v/>
      </c>
      <c r="G1386" s="93" t="str">
        <f t="shared" si="63"/>
        <v/>
      </c>
      <c r="H1386" s="67" t="str">
        <f t="array" aca="1" ref="H1386" ca="1">IF($I$1&lt;&gt;"y", "", IFERROR(INDEX(countrylistsize,MATCH(SMALL(NOT(countrylistsize="")*IF(ISNUMBER(countrylistsize),COUNTIF(countrylistsize,"&lt;="&amp;countrylistsize),COUNTIF(countrylistsize,"&lt;="&amp;countrylistsize)+SUM(ISNUMBER(countrylistsize))),ROWS(F$3:F1386)+SUM(ISBLANK(countrylistsize))),NOT(countrylistsize="")*IF(ISNUMBER(countrylistsize),COUNTIF(countrylistsize,"&lt;="&amp;countrylistsize),COUNTIF(countrylistsize,"&lt;="&amp;countrylistsize)+SUM(ISNUMBER(countrylistsize))),0)), ""))</f>
        <v/>
      </c>
      <c r="I1386" s="70"/>
      <c r="J1386" s="67" t="str">
        <f t="array" aca="1" ref="J1386" ca="1">IF($I$1&lt;&gt;"y", "", IFERROR(INDEX(admin1listsize,MATCH(SMALL(NOT(admin1listsize="")*IF(ISNUMBER(admin1listsize),COUNTIF(admin1listsize,"&lt;="&amp;admin1listsize),COUNTIF(admin1listsize,"&lt;="&amp;admin1listsize)+SUM(ISNUMBER(admin1listsize))),ROWS(D$3:D1386)+SUM(ISBLANK(admin1listsize))),NOT(admin1listsize="")*IF(ISNUMBER(admin1listsize),COUNTIF(admin1listsize,"&lt;="&amp;admin1listsize),COUNTIF(admin1listsize,"&lt;="&amp;admin1listsize)+SUM(ISNUMBER(admin1listsize))),0)), ""))</f>
        <v/>
      </c>
      <c r="K1386" s="71"/>
    </row>
    <row r="1387" spans="1:11" s="1" customFormat="1" x14ac:dyDescent="0.25">
      <c r="A1387" s="93" t="str">
        <f>IF($I$1&lt;&gt;"y", "", IF(ISBLANK(DATA!D1388),"",IF(ISBLANK(DATA!K1388),"NO DATA",DATA!K1388)))</f>
        <v/>
      </c>
      <c r="B1387" s="93" t="str">
        <f>IF($I$1&lt;&gt;"y", "",IF(ISBLANK(DATA!D1388),"", IF(ISBLANK(DATA!L1388),"NO DATA",DATA!L1388)))</f>
        <v/>
      </c>
      <c r="C1387" s="93" t="str">
        <f t="shared" si="65"/>
        <v/>
      </c>
      <c r="D1387" s="93" t="str">
        <f>IF($I$1&lt;&gt;"y", "", IF(C1388="", "", IFERROR(LOOKUP(2,1/(COUNTIF($D$2:D1386,mergednames)=0),mergednames), "")))</f>
        <v/>
      </c>
      <c r="E1387" s="93" t="str">
        <f t="shared" si="64"/>
        <v/>
      </c>
      <c r="F1387" s="93" t="str">
        <f>IF($I$1&lt;&gt;"y", "", IF(A1388="", "", IFERROR(LOOKUP(2,1/(COUNTIF($F$2:F1386,get_country)=0),get_country), "")))</f>
        <v/>
      </c>
      <c r="G1387" s="93" t="str">
        <f t="shared" si="63"/>
        <v/>
      </c>
      <c r="H1387" s="67" t="str">
        <f t="array" aca="1" ref="H1387" ca="1">IF($I$1&lt;&gt;"y", "", IFERROR(INDEX(countrylistsize,MATCH(SMALL(NOT(countrylistsize="")*IF(ISNUMBER(countrylistsize),COUNTIF(countrylistsize,"&lt;="&amp;countrylistsize),COUNTIF(countrylistsize,"&lt;="&amp;countrylistsize)+SUM(ISNUMBER(countrylistsize))),ROWS(F$3:F1387)+SUM(ISBLANK(countrylistsize))),NOT(countrylistsize="")*IF(ISNUMBER(countrylistsize),COUNTIF(countrylistsize,"&lt;="&amp;countrylistsize),COUNTIF(countrylistsize,"&lt;="&amp;countrylistsize)+SUM(ISNUMBER(countrylistsize))),0)), ""))</f>
        <v/>
      </c>
      <c r="I1387" s="70"/>
      <c r="J1387" s="67" t="str">
        <f t="array" aca="1" ref="J1387" ca="1">IF($I$1&lt;&gt;"y", "", IFERROR(INDEX(admin1listsize,MATCH(SMALL(NOT(admin1listsize="")*IF(ISNUMBER(admin1listsize),COUNTIF(admin1listsize,"&lt;="&amp;admin1listsize),COUNTIF(admin1listsize,"&lt;="&amp;admin1listsize)+SUM(ISNUMBER(admin1listsize))),ROWS(D$3:D1387)+SUM(ISBLANK(admin1listsize))),NOT(admin1listsize="")*IF(ISNUMBER(admin1listsize),COUNTIF(admin1listsize,"&lt;="&amp;admin1listsize),COUNTIF(admin1listsize,"&lt;="&amp;admin1listsize)+SUM(ISNUMBER(admin1listsize))),0)), ""))</f>
        <v/>
      </c>
      <c r="K1387" s="71"/>
    </row>
    <row r="1388" spans="1:11" s="1" customFormat="1" x14ac:dyDescent="0.25">
      <c r="A1388" s="93" t="str">
        <f>IF($I$1&lt;&gt;"y", "", IF(ISBLANK(DATA!D1389),"",IF(ISBLANK(DATA!K1389),"NO DATA",DATA!K1389)))</f>
        <v/>
      </c>
      <c r="B1388" s="93" t="str">
        <f>IF($I$1&lt;&gt;"y", "",IF(ISBLANK(DATA!D1389),"", IF(ISBLANK(DATA!L1389),"NO DATA",DATA!L1389)))</f>
        <v/>
      </c>
      <c r="C1388" s="93" t="str">
        <f t="shared" si="65"/>
        <v/>
      </c>
      <c r="D1388" s="93" t="str">
        <f>IF($I$1&lt;&gt;"y", "", IF(C1389="", "", IFERROR(LOOKUP(2,1/(COUNTIF($D$2:D1387,mergednames)=0),mergednames), "")))</f>
        <v/>
      </c>
      <c r="E1388" s="93" t="str">
        <f t="shared" si="64"/>
        <v/>
      </c>
      <c r="F1388" s="93" t="str">
        <f>IF($I$1&lt;&gt;"y", "", IF(A1389="", "", IFERROR(LOOKUP(2,1/(COUNTIF($F$2:F1387,get_country)=0),get_country), "")))</f>
        <v/>
      </c>
      <c r="G1388" s="93" t="str">
        <f t="shared" si="63"/>
        <v/>
      </c>
      <c r="H1388" s="67" t="str">
        <f t="array" aca="1" ref="H1388" ca="1">IF($I$1&lt;&gt;"y", "", IFERROR(INDEX(countrylistsize,MATCH(SMALL(NOT(countrylistsize="")*IF(ISNUMBER(countrylistsize),COUNTIF(countrylistsize,"&lt;="&amp;countrylistsize),COUNTIF(countrylistsize,"&lt;="&amp;countrylistsize)+SUM(ISNUMBER(countrylistsize))),ROWS(F$3:F1388)+SUM(ISBLANK(countrylistsize))),NOT(countrylistsize="")*IF(ISNUMBER(countrylistsize),COUNTIF(countrylistsize,"&lt;="&amp;countrylistsize),COUNTIF(countrylistsize,"&lt;="&amp;countrylistsize)+SUM(ISNUMBER(countrylistsize))),0)), ""))</f>
        <v/>
      </c>
      <c r="I1388" s="70"/>
      <c r="J1388" s="67" t="str">
        <f t="array" aca="1" ref="J1388" ca="1">IF($I$1&lt;&gt;"y", "", IFERROR(INDEX(admin1listsize,MATCH(SMALL(NOT(admin1listsize="")*IF(ISNUMBER(admin1listsize),COUNTIF(admin1listsize,"&lt;="&amp;admin1listsize),COUNTIF(admin1listsize,"&lt;="&amp;admin1listsize)+SUM(ISNUMBER(admin1listsize))),ROWS(D$3:D1388)+SUM(ISBLANK(admin1listsize))),NOT(admin1listsize="")*IF(ISNUMBER(admin1listsize),COUNTIF(admin1listsize,"&lt;="&amp;admin1listsize),COUNTIF(admin1listsize,"&lt;="&amp;admin1listsize)+SUM(ISNUMBER(admin1listsize))),0)), ""))</f>
        <v/>
      </c>
      <c r="K1388" s="71"/>
    </row>
    <row r="1389" spans="1:11" s="1" customFormat="1" x14ac:dyDescent="0.25">
      <c r="A1389" s="93" t="str">
        <f>IF($I$1&lt;&gt;"y", "", IF(ISBLANK(DATA!D1390),"",IF(ISBLANK(DATA!K1390),"NO DATA",DATA!K1390)))</f>
        <v/>
      </c>
      <c r="B1389" s="93" t="str">
        <f>IF($I$1&lt;&gt;"y", "",IF(ISBLANK(DATA!D1390),"", IF(ISBLANK(DATA!L1390),"NO DATA",DATA!L1390)))</f>
        <v/>
      </c>
      <c r="C1389" s="93" t="str">
        <f t="shared" si="65"/>
        <v/>
      </c>
      <c r="D1389" s="93" t="str">
        <f>IF($I$1&lt;&gt;"y", "", IF(C1390="", "", IFERROR(LOOKUP(2,1/(COUNTIF($D$2:D1388,mergednames)=0),mergednames), "")))</f>
        <v/>
      </c>
      <c r="E1389" s="93" t="str">
        <f t="shared" si="64"/>
        <v/>
      </c>
      <c r="F1389" s="93" t="str">
        <f>IF($I$1&lt;&gt;"y", "", IF(A1390="", "", IFERROR(LOOKUP(2,1/(COUNTIF($F$2:F1388,get_country)=0),get_country), "")))</f>
        <v/>
      </c>
      <c r="G1389" s="93" t="str">
        <f t="shared" si="63"/>
        <v/>
      </c>
      <c r="H1389" s="67" t="str">
        <f t="array" aca="1" ref="H1389" ca="1">IF($I$1&lt;&gt;"y", "", IFERROR(INDEX(countrylistsize,MATCH(SMALL(NOT(countrylistsize="")*IF(ISNUMBER(countrylistsize),COUNTIF(countrylistsize,"&lt;="&amp;countrylistsize),COUNTIF(countrylistsize,"&lt;="&amp;countrylistsize)+SUM(ISNUMBER(countrylistsize))),ROWS(F$3:F1389)+SUM(ISBLANK(countrylistsize))),NOT(countrylistsize="")*IF(ISNUMBER(countrylistsize),COUNTIF(countrylistsize,"&lt;="&amp;countrylistsize),COUNTIF(countrylistsize,"&lt;="&amp;countrylistsize)+SUM(ISNUMBER(countrylistsize))),0)), ""))</f>
        <v/>
      </c>
      <c r="I1389" s="70"/>
      <c r="J1389" s="67" t="str">
        <f t="array" aca="1" ref="J1389" ca="1">IF($I$1&lt;&gt;"y", "", IFERROR(INDEX(admin1listsize,MATCH(SMALL(NOT(admin1listsize="")*IF(ISNUMBER(admin1listsize),COUNTIF(admin1listsize,"&lt;="&amp;admin1listsize),COUNTIF(admin1listsize,"&lt;="&amp;admin1listsize)+SUM(ISNUMBER(admin1listsize))),ROWS(D$3:D1389)+SUM(ISBLANK(admin1listsize))),NOT(admin1listsize="")*IF(ISNUMBER(admin1listsize),COUNTIF(admin1listsize,"&lt;="&amp;admin1listsize),COUNTIF(admin1listsize,"&lt;="&amp;admin1listsize)+SUM(ISNUMBER(admin1listsize))),0)), ""))</f>
        <v/>
      </c>
      <c r="K1389" s="71"/>
    </row>
    <row r="1390" spans="1:11" s="1" customFormat="1" x14ac:dyDescent="0.25">
      <c r="A1390" s="93" t="str">
        <f>IF($I$1&lt;&gt;"y", "", IF(ISBLANK(DATA!D1391),"",IF(ISBLANK(DATA!K1391),"NO DATA",DATA!K1391)))</f>
        <v/>
      </c>
      <c r="B1390" s="93" t="str">
        <f>IF($I$1&lt;&gt;"y", "",IF(ISBLANK(DATA!D1391),"", IF(ISBLANK(DATA!L1391),"NO DATA",DATA!L1391)))</f>
        <v/>
      </c>
      <c r="C1390" s="93" t="str">
        <f t="shared" si="65"/>
        <v/>
      </c>
      <c r="D1390" s="93" t="str">
        <f>IF($I$1&lt;&gt;"y", "", IF(C1391="", "", IFERROR(LOOKUP(2,1/(COUNTIF($D$2:D1389,mergednames)=0),mergednames), "")))</f>
        <v/>
      </c>
      <c r="E1390" s="93" t="str">
        <f t="shared" si="64"/>
        <v/>
      </c>
      <c r="F1390" s="93" t="str">
        <f>IF($I$1&lt;&gt;"y", "", IF(A1391="", "", IFERROR(LOOKUP(2,1/(COUNTIF($F$2:F1389,get_country)=0),get_country), "")))</f>
        <v/>
      </c>
      <c r="G1390" s="93" t="str">
        <f t="shared" si="63"/>
        <v/>
      </c>
      <c r="H1390" s="67" t="str">
        <f t="array" aca="1" ref="H1390" ca="1">IF($I$1&lt;&gt;"y", "", IFERROR(INDEX(countrylistsize,MATCH(SMALL(NOT(countrylistsize="")*IF(ISNUMBER(countrylistsize),COUNTIF(countrylistsize,"&lt;="&amp;countrylistsize),COUNTIF(countrylistsize,"&lt;="&amp;countrylistsize)+SUM(ISNUMBER(countrylistsize))),ROWS(F$3:F1390)+SUM(ISBLANK(countrylistsize))),NOT(countrylistsize="")*IF(ISNUMBER(countrylistsize),COUNTIF(countrylistsize,"&lt;="&amp;countrylistsize),COUNTIF(countrylistsize,"&lt;="&amp;countrylistsize)+SUM(ISNUMBER(countrylistsize))),0)), ""))</f>
        <v/>
      </c>
      <c r="I1390" s="70"/>
      <c r="J1390" s="67" t="str">
        <f t="array" aca="1" ref="J1390" ca="1">IF($I$1&lt;&gt;"y", "", IFERROR(INDEX(admin1listsize,MATCH(SMALL(NOT(admin1listsize="")*IF(ISNUMBER(admin1listsize),COUNTIF(admin1listsize,"&lt;="&amp;admin1listsize),COUNTIF(admin1listsize,"&lt;="&amp;admin1listsize)+SUM(ISNUMBER(admin1listsize))),ROWS(D$3:D1390)+SUM(ISBLANK(admin1listsize))),NOT(admin1listsize="")*IF(ISNUMBER(admin1listsize),COUNTIF(admin1listsize,"&lt;="&amp;admin1listsize),COUNTIF(admin1listsize,"&lt;="&amp;admin1listsize)+SUM(ISNUMBER(admin1listsize))),0)), ""))</f>
        <v/>
      </c>
      <c r="K1390" s="71"/>
    </row>
    <row r="1391" spans="1:11" s="1" customFormat="1" x14ac:dyDescent="0.25">
      <c r="A1391" s="93" t="str">
        <f>IF($I$1&lt;&gt;"y", "", IF(ISBLANK(DATA!D1392),"",IF(ISBLANK(DATA!K1392),"NO DATA",DATA!K1392)))</f>
        <v/>
      </c>
      <c r="B1391" s="93" t="str">
        <f>IF($I$1&lt;&gt;"y", "",IF(ISBLANK(DATA!D1392),"", IF(ISBLANK(DATA!L1392),"NO DATA",DATA!L1392)))</f>
        <v/>
      </c>
      <c r="C1391" s="93" t="str">
        <f t="shared" si="65"/>
        <v/>
      </c>
      <c r="D1391" s="93" t="str">
        <f>IF($I$1&lt;&gt;"y", "", IF(C1392="", "", IFERROR(LOOKUP(2,1/(COUNTIF($D$2:D1390,mergednames)=0),mergednames), "")))</f>
        <v/>
      </c>
      <c r="E1391" s="93" t="str">
        <f t="shared" si="64"/>
        <v/>
      </c>
      <c r="F1391" s="93" t="str">
        <f>IF($I$1&lt;&gt;"y", "", IF(A1392="", "", IFERROR(LOOKUP(2,1/(COUNTIF($F$2:F1390,get_country)=0),get_country), "")))</f>
        <v/>
      </c>
      <c r="G1391" s="93" t="str">
        <f t="shared" si="63"/>
        <v/>
      </c>
      <c r="H1391" s="67" t="str">
        <f t="array" aca="1" ref="H1391" ca="1">IF($I$1&lt;&gt;"y", "", IFERROR(INDEX(countrylistsize,MATCH(SMALL(NOT(countrylistsize="")*IF(ISNUMBER(countrylistsize),COUNTIF(countrylistsize,"&lt;="&amp;countrylistsize),COUNTIF(countrylistsize,"&lt;="&amp;countrylistsize)+SUM(ISNUMBER(countrylistsize))),ROWS(F$3:F1391)+SUM(ISBLANK(countrylistsize))),NOT(countrylistsize="")*IF(ISNUMBER(countrylistsize),COUNTIF(countrylistsize,"&lt;="&amp;countrylistsize),COUNTIF(countrylistsize,"&lt;="&amp;countrylistsize)+SUM(ISNUMBER(countrylistsize))),0)), ""))</f>
        <v/>
      </c>
      <c r="I1391" s="70"/>
      <c r="J1391" s="67" t="str">
        <f t="array" aca="1" ref="J1391" ca="1">IF($I$1&lt;&gt;"y", "", IFERROR(INDEX(admin1listsize,MATCH(SMALL(NOT(admin1listsize="")*IF(ISNUMBER(admin1listsize),COUNTIF(admin1listsize,"&lt;="&amp;admin1listsize),COUNTIF(admin1listsize,"&lt;="&amp;admin1listsize)+SUM(ISNUMBER(admin1listsize))),ROWS(D$3:D1391)+SUM(ISBLANK(admin1listsize))),NOT(admin1listsize="")*IF(ISNUMBER(admin1listsize),COUNTIF(admin1listsize,"&lt;="&amp;admin1listsize),COUNTIF(admin1listsize,"&lt;="&amp;admin1listsize)+SUM(ISNUMBER(admin1listsize))),0)), ""))</f>
        <v/>
      </c>
      <c r="K1391" s="71"/>
    </row>
    <row r="1392" spans="1:11" s="1" customFormat="1" x14ac:dyDescent="0.25">
      <c r="A1392" s="93" t="str">
        <f>IF($I$1&lt;&gt;"y", "", IF(ISBLANK(DATA!D1393),"",IF(ISBLANK(DATA!K1393),"NO DATA",DATA!K1393)))</f>
        <v/>
      </c>
      <c r="B1392" s="93" t="str">
        <f>IF($I$1&lt;&gt;"y", "",IF(ISBLANK(DATA!D1393),"", IF(ISBLANK(DATA!L1393),"NO DATA",DATA!L1393)))</f>
        <v/>
      </c>
      <c r="C1392" s="93" t="str">
        <f t="shared" si="65"/>
        <v/>
      </c>
      <c r="D1392" s="93" t="str">
        <f>IF($I$1&lt;&gt;"y", "", IF(C1393="", "", IFERROR(LOOKUP(2,1/(COUNTIF($D$2:D1391,mergednames)=0),mergednames), "")))</f>
        <v/>
      </c>
      <c r="E1392" s="93" t="str">
        <f t="shared" si="64"/>
        <v/>
      </c>
      <c r="F1392" s="93" t="str">
        <f>IF($I$1&lt;&gt;"y", "", IF(A1393="", "", IFERROR(LOOKUP(2,1/(COUNTIF($F$2:F1391,get_country)=0),get_country), "")))</f>
        <v/>
      </c>
      <c r="G1392" s="93" t="str">
        <f t="shared" si="63"/>
        <v/>
      </c>
      <c r="H1392" s="67" t="str">
        <f t="array" aca="1" ref="H1392" ca="1">IF($I$1&lt;&gt;"y", "", IFERROR(INDEX(countrylistsize,MATCH(SMALL(NOT(countrylistsize="")*IF(ISNUMBER(countrylistsize),COUNTIF(countrylistsize,"&lt;="&amp;countrylistsize),COUNTIF(countrylistsize,"&lt;="&amp;countrylistsize)+SUM(ISNUMBER(countrylistsize))),ROWS(F$3:F1392)+SUM(ISBLANK(countrylistsize))),NOT(countrylistsize="")*IF(ISNUMBER(countrylistsize),COUNTIF(countrylistsize,"&lt;="&amp;countrylistsize),COUNTIF(countrylistsize,"&lt;="&amp;countrylistsize)+SUM(ISNUMBER(countrylistsize))),0)), ""))</f>
        <v/>
      </c>
      <c r="I1392" s="70"/>
      <c r="J1392" s="67" t="str">
        <f t="array" aca="1" ref="J1392" ca="1">IF($I$1&lt;&gt;"y", "", IFERROR(INDEX(admin1listsize,MATCH(SMALL(NOT(admin1listsize="")*IF(ISNUMBER(admin1listsize),COUNTIF(admin1listsize,"&lt;="&amp;admin1listsize),COUNTIF(admin1listsize,"&lt;="&amp;admin1listsize)+SUM(ISNUMBER(admin1listsize))),ROWS(D$3:D1392)+SUM(ISBLANK(admin1listsize))),NOT(admin1listsize="")*IF(ISNUMBER(admin1listsize),COUNTIF(admin1listsize,"&lt;="&amp;admin1listsize),COUNTIF(admin1listsize,"&lt;="&amp;admin1listsize)+SUM(ISNUMBER(admin1listsize))),0)), ""))</f>
        <v/>
      </c>
      <c r="K1392" s="71"/>
    </row>
    <row r="1393" spans="1:11" s="1" customFormat="1" x14ac:dyDescent="0.25">
      <c r="A1393" s="93" t="str">
        <f>IF($I$1&lt;&gt;"y", "", IF(ISBLANK(DATA!D1394),"",IF(ISBLANK(DATA!K1394),"NO DATA",DATA!K1394)))</f>
        <v/>
      </c>
      <c r="B1393" s="93" t="str">
        <f>IF($I$1&lt;&gt;"y", "",IF(ISBLANK(DATA!D1394),"", IF(ISBLANK(DATA!L1394),"NO DATA",DATA!L1394)))</f>
        <v/>
      </c>
      <c r="C1393" s="93" t="str">
        <f t="shared" si="65"/>
        <v/>
      </c>
      <c r="D1393" s="93" t="str">
        <f>IF($I$1&lt;&gt;"y", "", IF(C1394="", "", IFERROR(LOOKUP(2,1/(COUNTIF($D$2:D1392,mergednames)=0),mergednames), "")))</f>
        <v/>
      </c>
      <c r="E1393" s="93" t="str">
        <f t="shared" si="64"/>
        <v/>
      </c>
      <c r="F1393" s="93" t="str">
        <f>IF($I$1&lt;&gt;"y", "", IF(A1394="", "", IFERROR(LOOKUP(2,1/(COUNTIF($F$2:F1392,get_country)=0),get_country), "")))</f>
        <v/>
      </c>
      <c r="G1393" s="93" t="str">
        <f t="shared" si="63"/>
        <v/>
      </c>
      <c r="H1393" s="67" t="str">
        <f t="array" aca="1" ref="H1393" ca="1">IF($I$1&lt;&gt;"y", "", IFERROR(INDEX(countrylistsize,MATCH(SMALL(NOT(countrylistsize="")*IF(ISNUMBER(countrylistsize),COUNTIF(countrylistsize,"&lt;="&amp;countrylistsize),COUNTIF(countrylistsize,"&lt;="&amp;countrylistsize)+SUM(ISNUMBER(countrylistsize))),ROWS(F$3:F1393)+SUM(ISBLANK(countrylistsize))),NOT(countrylistsize="")*IF(ISNUMBER(countrylistsize),COUNTIF(countrylistsize,"&lt;="&amp;countrylistsize),COUNTIF(countrylistsize,"&lt;="&amp;countrylistsize)+SUM(ISNUMBER(countrylistsize))),0)), ""))</f>
        <v/>
      </c>
      <c r="I1393" s="70"/>
      <c r="J1393" s="67" t="str">
        <f t="array" aca="1" ref="J1393" ca="1">IF($I$1&lt;&gt;"y", "", IFERROR(INDEX(admin1listsize,MATCH(SMALL(NOT(admin1listsize="")*IF(ISNUMBER(admin1listsize),COUNTIF(admin1listsize,"&lt;="&amp;admin1listsize),COUNTIF(admin1listsize,"&lt;="&amp;admin1listsize)+SUM(ISNUMBER(admin1listsize))),ROWS(D$3:D1393)+SUM(ISBLANK(admin1listsize))),NOT(admin1listsize="")*IF(ISNUMBER(admin1listsize),COUNTIF(admin1listsize,"&lt;="&amp;admin1listsize),COUNTIF(admin1listsize,"&lt;="&amp;admin1listsize)+SUM(ISNUMBER(admin1listsize))),0)), ""))</f>
        <v/>
      </c>
      <c r="K1393" s="71"/>
    </row>
    <row r="1394" spans="1:11" s="1" customFormat="1" x14ac:dyDescent="0.25">
      <c r="A1394" s="93" t="str">
        <f>IF($I$1&lt;&gt;"y", "", IF(ISBLANK(DATA!D1395),"",IF(ISBLANK(DATA!K1395),"NO DATA",DATA!K1395)))</f>
        <v/>
      </c>
      <c r="B1394" s="93" t="str">
        <f>IF($I$1&lt;&gt;"y", "",IF(ISBLANK(DATA!D1395),"", IF(ISBLANK(DATA!L1395),"NO DATA",DATA!L1395)))</f>
        <v/>
      </c>
      <c r="C1394" s="93" t="str">
        <f t="shared" si="65"/>
        <v/>
      </c>
      <c r="D1394" s="93" t="str">
        <f>IF($I$1&lt;&gt;"y", "", IF(C1395="", "", IFERROR(LOOKUP(2,1/(COUNTIF($D$2:D1393,mergednames)=0),mergednames), "")))</f>
        <v/>
      </c>
      <c r="E1394" s="93" t="str">
        <f t="shared" si="64"/>
        <v/>
      </c>
      <c r="F1394" s="93" t="str">
        <f>IF($I$1&lt;&gt;"y", "", IF(A1395="", "", IFERROR(LOOKUP(2,1/(COUNTIF($F$2:F1393,get_country)=0),get_country), "")))</f>
        <v/>
      </c>
      <c r="G1394" s="93" t="str">
        <f t="shared" si="63"/>
        <v/>
      </c>
      <c r="H1394" s="67" t="str">
        <f t="array" aca="1" ref="H1394" ca="1">IF($I$1&lt;&gt;"y", "", IFERROR(INDEX(countrylistsize,MATCH(SMALL(NOT(countrylistsize="")*IF(ISNUMBER(countrylistsize),COUNTIF(countrylistsize,"&lt;="&amp;countrylistsize),COUNTIF(countrylistsize,"&lt;="&amp;countrylistsize)+SUM(ISNUMBER(countrylistsize))),ROWS(F$3:F1394)+SUM(ISBLANK(countrylistsize))),NOT(countrylistsize="")*IF(ISNUMBER(countrylistsize),COUNTIF(countrylistsize,"&lt;="&amp;countrylistsize),COUNTIF(countrylistsize,"&lt;="&amp;countrylistsize)+SUM(ISNUMBER(countrylistsize))),0)), ""))</f>
        <v/>
      </c>
      <c r="I1394" s="70"/>
      <c r="J1394" s="67" t="str">
        <f t="array" aca="1" ref="J1394" ca="1">IF($I$1&lt;&gt;"y", "", IFERROR(INDEX(admin1listsize,MATCH(SMALL(NOT(admin1listsize="")*IF(ISNUMBER(admin1listsize),COUNTIF(admin1listsize,"&lt;="&amp;admin1listsize),COUNTIF(admin1listsize,"&lt;="&amp;admin1listsize)+SUM(ISNUMBER(admin1listsize))),ROWS(D$3:D1394)+SUM(ISBLANK(admin1listsize))),NOT(admin1listsize="")*IF(ISNUMBER(admin1listsize),COUNTIF(admin1listsize,"&lt;="&amp;admin1listsize),COUNTIF(admin1listsize,"&lt;="&amp;admin1listsize)+SUM(ISNUMBER(admin1listsize))),0)), ""))</f>
        <v/>
      </c>
      <c r="K1394" s="71"/>
    </row>
    <row r="1395" spans="1:11" s="1" customFormat="1" x14ac:dyDescent="0.25">
      <c r="A1395" s="93" t="str">
        <f>IF($I$1&lt;&gt;"y", "", IF(ISBLANK(DATA!D1396),"",IF(ISBLANK(DATA!K1396),"NO DATA",DATA!K1396)))</f>
        <v/>
      </c>
      <c r="B1395" s="93" t="str">
        <f>IF($I$1&lt;&gt;"y", "",IF(ISBLANK(DATA!D1396),"", IF(ISBLANK(DATA!L1396),"NO DATA",DATA!L1396)))</f>
        <v/>
      </c>
      <c r="C1395" s="93" t="str">
        <f t="shared" si="65"/>
        <v/>
      </c>
      <c r="D1395" s="93" t="str">
        <f>IF($I$1&lt;&gt;"y", "", IF(C1396="", "", IFERROR(LOOKUP(2,1/(COUNTIF($D$2:D1394,mergednames)=0),mergednames), "")))</f>
        <v/>
      </c>
      <c r="E1395" s="93" t="str">
        <f t="shared" si="64"/>
        <v/>
      </c>
      <c r="F1395" s="93" t="str">
        <f>IF($I$1&lt;&gt;"y", "", IF(A1396="", "", IFERROR(LOOKUP(2,1/(COUNTIF($F$2:F1394,get_country)=0),get_country), "")))</f>
        <v/>
      </c>
      <c r="G1395" s="93" t="str">
        <f t="shared" si="63"/>
        <v/>
      </c>
      <c r="H1395" s="67" t="str">
        <f t="array" aca="1" ref="H1395" ca="1">IF($I$1&lt;&gt;"y", "", IFERROR(INDEX(countrylistsize,MATCH(SMALL(NOT(countrylistsize="")*IF(ISNUMBER(countrylistsize),COUNTIF(countrylistsize,"&lt;="&amp;countrylistsize),COUNTIF(countrylistsize,"&lt;="&amp;countrylistsize)+SUM(ISNUMBER(countrylistsize))),ROWS(F$3:F1395)+SUM(ISBLANK(countrylistsize))),NOT(countrylistsize="")*IF(ISNUMBER(countrylistsize),COUNTIF(countrylistsize,"&lt;="&amp;countrylistsize),COUNTIF(countrylistsize,"&lt;="&amp;countrylistsize)+SUM(ISNUMBER(countrylistsize))),0)), ""))</f>
        <v/>
      </c>
      <c r="I1395" s="70"/>
      <c r="J1395" s="67" t="str">
        <f t="array" aca="1" ref="J1395" ca="1">IF($I$1&lt;&gt;"y", "", IFERROR(INDEX(admin1listsize,MATCH(SMALL(NOT(admin1listsize="")*IF(ISNUMBER(admin1listsize),COUNTIF(admin1listsize,"&lt;="&amp;admin1listsize),COUNTIF(admin1listsize,"&lt;="&amp;admin1listsize)+SUM(ISNUMBER(admin1listsize))),ROWS(D$3:D1395)+SUM(ISBLANK(admin1listsize))),NOT(admin1listsize="")*IF(ISNUMBER(admin1listsize),COUNTIF(admin1listsize,"&lt;="&amp;admin1listsize),COUNTIF(admin1listsize,"&lt;="&amp;admin1listsize)+SUM(ISNUMBER(admin1listsize))),0)), ""))</f>
        <v/>
      </c>
      <c r="K1395" s="71"/>
    </row>
    <row r="1396" spans="1:11" s="1" customFormat="1" x14ac:dyDescent="0.25">
      <c r="A1396" s="93" t="str">
        <f>IF($I$1&lt;&gt;"y", "", IF(ISBLANK(DATA!D1397),"",IF(ISBLANK(DATA!K1397),"NO DATA",DATA!K1397)))</f>
        <v/>
      </c>
      <c r="B1396" s="93" t="str">
        <f>IF($I$1&lt;&gt;"y", "",IF(ISBLANK(DATA!D1397),"", IF(ISBLANK(DATA!L1397),"NO DATA",DATA!L1397)))</f>
        <v/>
      </c>
      <c r="C1396" s="93" t="str">
        <f t="shared" si="65"/>
        <v/>
      </c>
      <c r="D1396" s="93" t="str">
        <f>IF($I$1&lt;&gt;"y", "", IF(C1397="", "", IFERROR(LOOKUP(2,1/(COUNTIF($D$2:D1395,mergednames)=0),mergednames), "")))</f>
        <v/>
      </c>
      <c r="E1396" s="93" t="str">
        <f t="shared" si="64"/>
        <v/>
      </c>
      <c r="F1396" s="93" t="str">
        <f>IF($I$1&lt;&gt;"y", "", IF(A1397="", "", IFERROR(LOOKUP(2,1/(COUNTIF($F$2:F1395,get_country)=0),get_country), "")))</f>
        <v/>
      </c>
      <c r="G1396" s="93" t="str">
        <f t="shared" si="63"/>
        <v/>
      </c>
      <c r="H1396" s="67" t="str">
        <f t="array" aca="1" ref="H1396" ca="1">IF($I$1&lt;&gt;"y", "", IFERROR(INDEX(countrylistsize,MATCH(SMALL(NOT(countrylistsize="")*IF(ISNUMBER(countrylistsize),COUNTIF(countrylistsize,"&lt;="&amp;countrylistsize),COUNTIF(countrylistsize,"&lt;="&amp;countrylistsize)+SUM(ISNUMBER(countrylistsize))),ROWS(F$3:F1396)+SUM(ISBLANK(countrylistsize))),NOT(countrylistsize="")*IF(ISNUMBER(countrylistsize),COUNTIF(countrylistsize,"&lt;="&amp;countrylistsize),COUNTIF(countrylistsize,"&lt;="&amp;countrylistsize)+SUM(ISNUMBER(countrylistsize))),0)), ""))</f>
        <v/>
      </c>
      <c r="I1396" s="70"/>
      <c r="J1396" s="67" t="str">
        <f t="array" aca="1" ref="J1396" ca="1">IF($I$1&lt;&gt;"y", "", IFERROR(INDEX(admin1listsize,MATCH(SMALL(NOT(admin1listsize="")*IF(ISNUMBER(admin1listsize),COUNTIF(admin1listsize,"&lt;="&amp;admin1listsize),COUNTIF(admin1listsize,"&lt;="&amp;admin1listsize)+SUM(ISNUMBER(admin1listsize))),ROWS(D$3:D1396)+SUM(ISBLANK(admin1listsize))),NOT(admin1listsize="")*IF(ISNUMBER(admin1listsize),COUNTIF(admin1listsize,"&lt;="&amp;admin1listsize),COUNTIF(admin1listsize,"&lt;="&amp;admin1listsize)+SUM(ISNUMBER(admin1listsize))),0)), ""))</f>
        <v/>
      </c>
      <c r="K1396" s="71"/>
    </row>
    <row r="1397" spans="1:11" s="1" customFormat="1" x14ac:dyDescent="0.25">
      <c r="A1397" s="93" t="str">
        <f>IF($I$1&lt;&gt;"y", "", IF(ISBLANK(DATA!D1398),"",IF(ISBLANK(DATA!K1398),"NO DATA",DATA!K1398)))</f>
        <v/>
      </c>
      <c r="B1397" s="93" t="str">
        <f>IF($I$1&lt;&gt;"y", "",IF(ISBLANK(DATA!D1398),"", IF(ISBLANK(DATA!L1398),"NO DATA",DATA!L1398)))</f>
        <v/>
      </c>
      <c r="C1397" s="93" t="str">
        <f t="shared" si="65"/>
        <v/>
      </c>
      <c r="D1397" s="93" t="str">
        <f>IF($I$1&lt;&gt;"y", "", IF(C1398="", "", IFERROR(LOOKUP(2,1/(COUNTIF($D$2:D1396,mergednames)=0),mergednames), "")))</f>
        <v/>
      </c>
      <c r="E1397" s="93" t="str">
        <f t="shared" si="64"/>
        <v/>
      </c>
      <c r="F1397" s="93" t="str">
        <f>IF($I$1&lt;&gt;"y", "", IF(A1398="", "", IFERROR(LOOKUP(2,1/(COUNTIF($F$2:F1396,get_country)=0),get_country), "")))</f>
        <v/>
      </c>
      <c r="G1397" s="93" t="str">
        <f t="shared" si="63"/>
        <v/>
      </c>
      <c r="H1397" s="67" t="str">
        <f t="array" aca="1" ref="H1397" ca="1">IF($I$1&lt;&gt;"y", "", IFERROR(INDEX(countrylistsize,MATCH(SMALL(NOT(countrylistsize="")*IF(ISNUMBER(countrylistsize),COUNTIF(countrylistsize,"&lt;="&amp;countrylistsize),COUNTIF(countrylistsize,"&lt;="&amp;countrylistsize)+SUM(ISNUMBER(countrylistsize))),ROWS(F$3:F1397)+SUM(ISBLANK(countrylistsize))),NOT(countrylistsize="")*IF(ISNUMBER(countrylistsize),COUNTIF(countrylistsize,"&lt;="&amp;countrylistsize),COUNTIF(countrylistsize,"&lt;="&amp;countrylistsize)+SUM(ISNUMBER(countrylistsize))),0)), ""))</f>
        <v/>
      </c>
      <c r="I1397" s="70"/>
      <c r="J1397" s="67" t="str">
        <f t="array" aca="1" ref="J1397" ca="1">IF($I$1&lt;&gt;"y", "", IFERROR(INDEX(admin1listsize,MATCH(SMALL(NOT(admin1listsize="")*IF(ISNUMBER(admin1listsize),COUNTIF(admin1listsize,"&lt;="&amp;admin1listsize),COUNTIF(admin1listsize,"&lt;="&amp;admin1listsize)+SUM(ISNUMBER(admin1listsize))),ROWS(D$3:D1397)+SUM(ISBLANK(admin1listsize))),NOT(admin1listsize="")*IF(ISNUMBER(admin1listsize),COUNTIF(admin1listsize,"&lt;="&amp;admin1listsize),COUNTIF(admin1listsize,"&lt;="&amp;admin1listsize)+SUM(ISNUMBER(admin1listsize))),0)), ""))</f>
        <v/>
      </c>
      <c r="K1397" s="71"/>
    </row>
    <row r="1398" spans="1:11" s="1" customFormat="1" x14ac:dyDescent="0.25">
      <c r="A1398" s="93" t="str">
        <f>IF($I$1&lt;&gt;"y", "", IF(ISBLANK(DATA!D1399),"",IF(ISBLANK(DATA!K1399),"NO DATA",DATA!K1399)))</f>
        <v/>
      </c>
      <c r="B1398" s="93" t="str">
        <f>IF($I$1&lt;&gt;"y", "",IF(ISBLANK(DATA!D1399),"", IF(ISBLANK(DATA!L1399),"NO DATA",DATA!L1399)))</f>
        <v/>
      </c>
      <c r="C1398" s="93" t="str">
        <f t="shared" si="65"/>
        <v/>
      </c>
      <c r="D1398" s="93" t="str">
        <f>IF($I$1&lt;&gt;"y", "", IF(C1399="", "", IFERROR(LOOKUP(2,1/(COUNTIF($D$2:D1397,mergednames)=0),mergednames), "")))</f>
        <v/>
      </c>
      <c r="E1398" s="93" t="str">
        <f t="shared" si="64"/>
        <v/>
      </c>
      <c r="F1398" s="93" t="str">
        <f>IF($I$1&lt;&gt;"y", "", IF(A1399="", "", IFERROR(LOOKUP(2,1/(COUNTIF($F$2:F1397,get_country)=0),get_country), "")))</f>
        <v/>
      </c>
      <c r="G1398" s="93" t="str">
        <f t="shared" si="63"/>
        <v/>
      </c>
      <c r="H1398" s="67" t="str">
        <f t="array" aca="1" ref="H1398" ca="1">IF($I$1&lt;&gt;"y", "", IFERROR(INDEX(countrylistsize,MATCH(SMALL(NOT(countrylistsize="")*IF(ISNUMBER(countrylistsize),COUNTIF(countrylistsize,"&lt;="&amp;countrylistsize),COUNTIF(countrylistsize,"&lt;="&amp;countrylistsize)+SUM(ISNUMBER(countrylistsize))),ROWS(F$3:F1398)+SUM(ISBLANK(countrylistsize))),NOT(countrylistsize="")*IF(ISNUMBER(countrylistsize),COUNTIF(countrylistsize,"&lt;="&amp;countrylistsize),COUNTIF(countrylistsize,"&lt;="&amp;countrylistsize)+SUM(ISNUMBER(countrylistsize))),0)), ""))</f>
        <v/>
      </c>
      <c r="I1398" s="70"/>
      <c r="J1398" s="67" t="str">
        <f t="array" aca="1" ref="J1398" ca="1">IF($I$1&lt;&gt;"y", "", IFERROR(INDEX(admin1listsize,MATCH(SMALL(NOT(admin1listsize="")*IF(ISNUMBER(admin1listsize),COUNTIF(admin1listsize,"&lt;="&amp;admin1listsize),COUNTIF(admin1listsize,"&lt;="&amp;admin1listsize)+SUM(ISNUMBER(admin1listsize))),ROWS(D$3:D1398)+SUM(ISBLANK(admin1listsize))),NOT(admin1listsize="")*IF(ISNUMBER(admin1listsize),COUNTIF(admin1listsize,"&lt;="&amp;admin1listsize),COUNTIF(admin1listsize,"&lt;="&amp;admin1listsize)+SUM(ISNUMBER(admin1listsize))),0)), ""))</f>
        <v/>
      </c>
      <c r="K1398" s="71"/>
    </row>
    <row r="1399" spans="1:11" s="1" customFormat="1" x14ac:dyDescent="0.25">
      <c r="A1399" s="93" t="str">
        <f>IF($I$1&lt;&gt;"y", "", IF(ISBLANK(DATA!D1400),"",IF(ISBLANK(DATA!K1400),"NO DATA",DATA!K1400)))</f>
        <v/>
      </c>
      <c r="B1399" s="93" t="str">
        <f>IF($I$1&lt;&gt;"y", "",IF(ISBLANK(DATA!D1400),"", IF(ISBLANK(DATA!L1400),"NO DATA",DATA!L1400)))</f>
        <v/>
      </c>
      <c r="C1399" s="93" t="str">
        <f t="shared" si="65"/>
        <v/>
      </c>
      <c r="D1399" s="93" t="str">
        <f>IF($I$1&lt;&gt;"y", "", IF(C1400="", "", IFERROR(LOOKUP(2,1/(COUNTIF($D$2:D1398,mergednames)=0),mergednames), "")))</f>
        <v/>
      </c>
      <c r="E1399" s="93" t="str">
        <f t="shared" si="64"/>
        <v/>
      </c>
      <c r="F1399" s="93" t="str">
        <f>IF($I$1&lt;&gt;"y", "", IF(A1400="", "", IFERROR(LOOKUP(2,1/(COUNTIF($F$2:F1398,get_country)=0),get_country), "")))</f>
        <v/>
      </c>
      <c r="G1399" s="93" t="str">
        <f t="shared" si="63"/>
        <v/>
      </c>
      <c r="H1399" s="67" t="str">
        <f t="array" aca="1" ref="H1399" ca="1">IF($I$1&lt;&gt;"y", "", IFERROR(INDEX(countrylistsize,MATCH(SMALL(NOT(countrylistsize="")*IF(ISNUMBER(countrylistsize),COUNTIF(countrylistsize,"&lt;="&amp;countrylistsize),COUNTIF(countrylistsize,"&lt;="&amp;countrylistsize)+SUM(ISNUMBER(countrylistsize))),ROWS(F$3:F1399)+SUM(ISBLANK(countrylistsize))),NOT(countrylistsize="")*IF(ISNUMBER(countrylistsize),COUNTIF(countrylistsize,"&lt;="&amp;countrylistsize),COUNTIF(countrylistsize,"&lt;="&amp;countrylistsize)+SUM(ISNUMBER(countrylistsize))),0)), ""))</f>
        <v/>
      </c>
      <c r="I1399" s="70"/>
      <c r="J1399" s="67" t="str">
        <f t="array" aca="1" ref="J1399" ca="1">IF($I$1&lt;&gt;"y", "", IFERROR(INDEX(admin1listsize,MATCH(SMALL(NOT(admin1listsize="")*IF(ISNUMBER(admin1listsize),COUNTIF(admin1listsize,"&lt;="&amp;admin1listsize),COUNTIF(admin1listsize,"&lt;="&amp;admin1listsize)+SUM(ISNUMBER(admin1listsize))),ROWS(D$3:D1399)+SUM(ISBLANK(admin1listsize))),NOT(admin1listsize="")*IF(ISNUMBER(admin1listsize),COUNTIF(admin1listsize,"&lt;="&amp;admin1listsize),COUNTIF(admin1listsize,"&lt;="&amp;admin1listsize)+SUM(ISNUMBER(admin1listsize))),0)), ""))</f>
        <v/>
      </c>
      <c r="K1399" s="71"/>
    </row>
    <row r="1400" spans="1:11" s="1" customFormat="1" x14ac:dyDescent="0.25">
      <c r="A1400" s="93" t="str">
        <f>IF($I$1&lt;&gt;"y", "", IF(ISBLANK(DATA!D1401),"",IF(ISBLANK(DATA!K1401),"NO DATA",DATA!K1401)))</f>
        <v/>
      </c>
      <c r="B1400" s="93" t="str">
        <f>IF($I$1&lt;&gt;"y", "",IF(ISBLANK(DATA!D1401),"", IF(ISBLANK(DATA!L1401),"NO DATA",DATA!L1401)))</f>
        <v/>
      </c>
      <c r="C1400" s="93" t="str">
        <f t="shared" si="65"/>
        <v/>
      </c>
      <c r="D1400" s="93" t="str">
        <f>IF($I$1&lt;&gt;"y", "", IF(C1401="", "", IFERROR(LOOKUP(2,1/(COUNTIF($D$2:D1399,mergednames)=0),mergednames), "")))</f>
        <v/>
      </c>
      <c r="E1400" s="93" t="str">
        <f t="shared" si="64"/>
        <v/>
      </c>
      <c r="F1400" s="93" t="str">
        <f>IF($I$1&lt;&gt;"y", "", IF(A1401="", "", IFERROR(LOOKUP(2,1/(COUNTIF($F$2:F1399,get_country)=0),get_country), "")))</f>
        <v/>
      </c>
      <c r="G1400" s="93" t="str">
        <f t="shared" si="63"/>
        <v/>
      </c>
      <c r="H1400" s="67" t="str">
        <f t="array" aca="1" ref="H1400" ca="1">IF($I$1&lt;&gt;"y", "", IFERROR(INDEX(countrylistsize,MATCH(SMALL(NOT(countrylistsize="")*IF(ISNUMBER(countrylistsize),COUNTIF(countrylistsize,"&lt;="&amp;countrylistsize),COUNTIF(countrylistsize,"&lt;="&amp;countrylistsize)+SUM(ISNUMBER(countrylistsize))),ROWS(F$3:F1400)+SUM(ISBLANK(countrylistsize))),NOT(countrylistsize="")*IF(ISNUMBER(countrylistsize),COUNTIF(countrylistsize,"&lt;="&amp;countrylistsize),COUNTIF(countrylistsize,"&lt;="&amp;countrylistsize)+SUM(ISNUMBER(countrylistsize))),0)), ""))</f>
        <v/>
      </c>
      <c r="I1400" s="70"/>
      <c r="J1400" s="67" t="str">
        <f t="array" aca="1" ref="J1400" ca="1">IF($I$1&lt;&gt;"y", "", IFERROR(INDEX(admin1listsize,MATCH(SMALL(NOT(admin1listsize="")*IF(ISNUMBER(admin1listsize),COUNTIF(admin1listsize,"&lt;="&amp;admin1listsize),COUNTIF(admin1listsize,"&lt;="&amp;admin1listsize)+SUM(ISNUMBER(admin1listsize))),ROWS(D$3:D1400)+SUM(ISBLANK(admin1listsize))),NOT(admin1listsize="")*IF(ISNUMBER(admin1listsize),COUNTIF(admin1listsize,"&lt;="&amp;admin1listsize),COUNTIF(admin1listsize,"&lt;="&amp;admin1listsize)+SUM(ISNUMBER(admin1listsize))),0)), ""))</f>
        <v/>
      </c>
      <c r="K1400" s="71"/>
    </row>
    <row r="1401" spans="1:11" s="1" customFormat="1" x14ac:dyDescent="0.25">
      <c r="A1401" s="93" t="str">
        <f>IF($I$1&lt;&gt;"y", "", IF(ISBLANK(DATA!D1402),"",IF(ISBLANK(DATA!K1402),"NO DATA",DATA!K1402)))</f>
        <v/>
      </c>
      <c r="B1401" s="93" t="str">
        <f>IF($I$1&lt;&gt;"y", "",IF(ISBLANK(DATA!D1402),"", IF(ISBLANK(DATA!L1402),"NO DATA",DATA!L1402)))</f>
        <v/>
      </c>
      <c r="C1401" s="93" t="str">
        <f t="shared" si="65"/>
        <v/>
      </c>
      <c r="D1401" s="93" t="str">
        <f>IF($I$1&lt;&gt;"y", "", IF(C1402="", "", IFERROR(LOOKUP(2,1/(COUNTIF($D$2:D1400,mergednames)=0),mergednames), "")))</f>
        <v/>
      </c>
      <c r="E1401" s="93" t="str">
        <f t="shared" si="64"/>
        <v/>
      </c>
      <c r="F1401" s="93" t="str">
        <f>IF($I$1&lt;&gt;"y", "", IF(A1402="", "", IFERROR(LOOKUP(2,1/(COUNTIF($F$2:F1400,get_country)=0),get_country), "")))</f>
        <v/>
      </c>
      <c r="G1401" s="93" t="str">
        <f t="shared" si="63"/>
        <v/>
      </c>
      <c r="H1401" s="67" t="str">
        <f t="array" aca="1" ref="H1401" ca="1">IF($I$1&lt;&gt;"y", "", IFERROR(INDEX(countrylistsize,MATCH(SMALL(NOT(countrylistsize="")*IF(ISNUMBER(countrylistsize),COUNTIF(countrylistsize,"&lt;="&amp;countrylistsize),COUNTIF(countrylistsize,"&lt;="&amp;countrylistsize)+SUM(ISNUMBER(countrylistsize))),ROWS(F$3:F1401)+SUM(ISBLANK(countrylistsize))),NOT(countrylistsize="")*IF(ISNUMBER(countrylistsize),COUNTIF(countrylistsize,"&lt;="&amp;countrylistsize),COUNTIF(countrylistsize,"&lt;="&amp;countrylistsize)+SUM(ISNUMBER(countrylistsize))),0)), ""))</f>
        <v/>
      </c>
      <c r="I1401" s="70"/>
      <c r="J1401" s="67" t="str">
        <f t="array" aca="1" ref="J1401" ca="1">IF($I$1&lt;&gt;"y", "", IFERROR(INDEX(admin1listsize,MATCH(SMALL(NOT(admin1listsize="")*IF(ISNUMBER(admin1listsize),COUNTIF(admin1listsize,"&lt;="&amp;admin1listsize),COUNTIF(admin1listsize,"&lt;="&amp;admin1listsize)+SUM(ISNUMBER(admin1listsize))),ROWS(D$3:D1401)+SUM(ISBLANK(admin1listsize))),NOT(admin1listsize="")*IF(ISNUMBER(admin1listsize),COUNTIF(admin1listsize,"&lt;="&amp;admin1listsize),COUNTIF(admin1listsize,"&lt;="&amp;admin1listsize)+SUM(ISNUMBER(admin1listsize))),0)), ""))</f>
        <v/>
      </c>
      <c r="K1401" s="71"/>
    </row>
    <row r="1402" spans="1:11" s="1" customFormat="1" x14ac:dyDescent="0.25">
      <c r="A1402" s="93" t="str">
        <f>IF($I$1&lt;&gt;"y", "", IF(ISBLANK(DATA!D1403),"",IF(ISBLANK(DATA!K1403),"NO DATA",DATA!K1403)))</f>
        <v/>
      </c>
      <c r="B1402" s="93" t="str">
        <f>IF($I$1&lt;&gt;"y", "",IF(ISBLANK(DATA!D1403),"", IF(ISBLANK(DATA!L1403),"NO DATA",DATA!L1403)))</f>
        <v/>
      </c>
      <c r="C1402" s="93" t="str">
        <f t="shared" si="65"/>
        <v/>
      </c>
      <c r="D1402" s="93" t="str">
        <f>IF($I$1&lt;&gt;"y", "", IF(C1403="", "", IFERROR(LOOKUP(2,1/(COUNTIF($D$2:D1401,mergednames)=0),mergednames), "")))</f>
        <v/>
      </c>
      <c r="E1402" s="93" t="str">
        <f t="shared" si="64"/>
        <v/>
      </c>
      <c r="F1402" s="93" t="str">
        <f>IF($I$1&lt;&gt;"y", "", IF(A1403="", "", IFERROR(LOOKUP(2,1/(COUNTIF($F$2:F1401,get_country)=0),get_country), "")))</f>
        <v/>
      </c>
      <c r="G1402" s="93" t="str">
        <f t="shared" si="63"/>
        <v/>
      </c>
      <c r="H1402" s="67" t="str">
        <f t="array" aca="1" ref="H1402" ca="1">IF($I$1&lt;&gt;"y", "", IFERROR(INDEX(countrylistsize,MATCH(SMALL(NOT(countrylistsize="")*IF(ISNUMBER(countrylistsize),COUNTIF(countrylistsize,"&lt;="&amp;countrylistsize),COUNTIF(countrylistsize,"&lt;="&amp;countrylistsize)+SUM(ISNUMBER(countrylistsize))),ROWS(F$3:F1402)+SUM(ISBLANK(countrylistsize))),NOT(countrylistsize="")*IF(ISNUMBER(countrylistsize),COUNTIF(countrylistsize,"&lt;="&amp;countrylistsize),COUNTIF(countrylistsize,"&lt;="&amp;countrylistsize)+SUM(ISNUMBER(countrylistsize))),0)), ""))</f>
        <v/>
      </c>
      <c r="I1402" s="70"/>
      <c r="J1402" s="67" t="str">
        <f t="array" aca="1" ref="J1402" ca="1">IF($I$1&lt;&gt;"y", "", IFERROR(INDEX(admin1listsize,MATCH(SMALL(NOT(admin1listsize="")*IF(ISNUMBER(admin1listsize),COUNTIF(admin1listsize,"&lt;="&amp;admin1listsize),COUNTIF(admin1listsize,"&lt;="&amp;admin1listsize)+SUM(ISNUMBER(admin1listsize))),ROWS(D$3:D1402)+SUM(ISBLANK(admin1listsize))),NOT(admin1listsize="")*IF(ISNUMBER(admin1listsize),COUNTIF(admin1listsize,"&lt;="&amp;admin1listsize),COUNTIF(admin1listsize,"&lt;="&amp;admin1listsize)+SUM(ISNUMBER(admin1listsize))),0)), ""))</f>
        <v/>
      </c>
      <c r="K1402" s="71"/>
    </row>
    <row r="1403" spans="1:11" s="1" customFormat="1" x14ac:dyDescent="0.25">
      <c r="A1403" s="93" t="str">
        <f>IF($I$1&lt;&gt;"y", "", IF(ISBLANK(DATA!D1404),"",IF(ISBLANK(DATA!K1404),"NO DATA",DATA!K1404)))</f>
        <v/>
      </c>
      <c r="B1403" s="93" t="str">
        <f>IF($I$1&lt;&gt;"y", "",IF(ISBLANK(DATA!D1404),"", IF(ISBLANK(DATA!L1404),"NO DATA",DATA!L1404)))</f>
        <v/>
      </c>
      <c r="C1403" s="93" t="str">
        <f t="shared" si="65"/>
        <v/>
      </c>
      <c r="D1403" s="93" t="str">
        <f>IF($I$1&lt;&gt;"y", "", IF(C1404="", "", IFERROR(LOOKUP(2,1/(COUNTIF($D$2:D1402,mergednames)=0),mergednames), "")))</f>
        <v/>
      </c>
      <c r="E1403" s="93" t="str">
        <f t="shared" si="64"/>
        <v/>
      </c>
      <c r="F1403" s="93" t="str">
        <f>IF($I$1&lt;&gt;"y", "", IF(A1404="", "", IFERROR(LOOKUP(2,1/(COUNTIF($F$2:F1402,get_country)=0),get_country), "")))</f>
        <v/>
      </c>
      <c r="G1403" s="93" t="str">
        <f t="shared" si="63"/>
        <v/>
      </c>
      <c r="H1403" s="67" t="str">
        <f t="array" aca="1" ref="H1403" ca="1">IF($I$1&lt;&gt;"y", "", IFERROR(INDEX(countrylistsize,MATCH(SMALL(NOT(countrylistsize="")*IF(ISNUMBER(countrylistsize),COUNTIF(countrylistsize,"&lt;="&amp;countrylistsize),COUNTIF(countrylistsize,"&lt;="&amp;countrylistsize)+SUM(ISNUMBER(countrylistsize))),ROWS(F$3:F1403)+SUM(ISBLANK(countrylistsize))),NOT(countrylistsize="")*IF(ISNUMBER(countrylistsize),COUNTIF(countrylistsize,"&lt;="&amp;countrylistsize),COUNTIF(countrylistsize,"&lt;="&amp;countrylistsize)+SUM(ISNUMBER(countrylistsize))),0)), ""))</f>
        <v/>
      </c>
      <c r="I1403" s="70"/>
      <c r="J1403" s="67" t="str">
        <f t="array" aca="1" ref="J1403" ca="1">IF($I$1&lt;&gt;"y", "", IFERROR(INDEX(admin1listsize,MATCH(SMALL(NOT(admin1listsize="")*IF(ISNUMBER(admin1listsize),COUNTIF(admin1listsize,"&lt;="&amp;admin1listsize),COUNTIF(admin1listsize,"&lt;="&amp;admin1listsize)+SUM(ISNUMBER(admin1listsize))),ROWS(D$3:D1403)+SUM(ISBLANK(admin1listsize))),NOT(admin1listsize="")*IF(ISNUMBER(admin1listsize),COUNTIF(admin1listsize,"&lt;="&amp;admin1listsize),COUNTIF(admin1listsize,"&lt;="&amp;admin1listsize)+SUM(ISNUMBER(admin1listsize))),0)), ""))</f>
        <v/>
      </c>
      <c r="K1403" s="71"/>
    </row>
    <row r="1404" spans="1:11" s="1" customFormat="1" x14ac:dyDescent="0.25">
      <c r="A1404" s="93" t="str">
        <f>IF($I$1&lt;&gt;"y", "", IF(ISBLANK(DATA!D1405),"",IF(ISBLANK(DATA!K1405),"NO DATA",DATA!K1405)))</f>
        <v/>
      </c>
      <c r="B1404" s="93" t="str">
        <f>IF($I$1&lt;&gt;"y", "",IF(ISBLANK(DATA!D1405),"", IF(ISBLANK(DATA!L1405),"NO DATA",DATA!L1405)))</f>
        <v/>
      </c>
      <c r="C1404" s="93" t="str">
        <f t="shared" si="65"/>
        <v/>
      </c>
      <c r="D1404" s="93" t="str">
        <f>IF($I$1&lt;&gt;"y", "", IF(C1405="", "", IFERROR(LOOKUP(2,1/(COUNTIF($D$2:D1403,mergednames)=0),mergednames), "")))</f>
        <v/>
      </c>
      <c r="E1404" s="93" t="str">
        <f t="shared" si="64"/>
        <v/>
      </c>
      <c r="F1404" s="93" t="str">
        <f>IF($I$1&lt;&gt;"y", "", IF(A1405="", "", IFERROR(LOOKUP(2,1/(COUNTIF($F$2:F1403,get_country)=0),get_country), "")))</f>
        <v/>
      </c>
      <c r="G1404" s="93" t="str">
        <f t="shared" si="63"/>
        <v/>
      </c>
      <c r="H1404" s="67" t="str">
        <f t="array" aca="1" ref="H1404" ca="1">IF($I$1&lt;&gt;"y", "", IFERROR(INDEX(countrylistsize,MATCH(SMALL(NOT(countrylistsize="")*IF(ISNUMBER(countrylistsize),COUNTIF(countrylistsize,"&lt;="&amp;countrylistsize),COUNTIF(countrylistsize,"&lt;="&amp;countrylistsize)+SUM(ISNUMBER(countrylistsize))),ROWS(F$3:F1404)+SUM(ISBLANK(countrylistsize))),NOT(countrylistsize="")*IF(ISNUMBER(countrylistsize),COUNTIF(countrylistsize,"&lt;="&amp;countrylistsize),COUNTIF(countrylistsize,"&lt;="&amp;countrylistsize)+SUM(ISNUMBER(countrylistsize))),0)), ""))</f>
        <v/>
      </c>
      <c r="I1404" s="70"/>
      <c r="J1404" s="67" t="str">
        <f t="array" aca="1" ref="J1404" ca="1">IF($I$1&lt;&gt;"y", "", IFERROR(INDEX(admin1listsize,MATCH(SMALL(NOT(admin1listsize="")*IF(ISNUMBER(admin1listsize),COUNTIF(admin1listsize,"&lt;="&amp;admin1listsize),COUNTIF(admin1listsize,"&lt;="&amp;admin1listsize)+SUM(ISNUMBER(admin1listsize))),ROWS(D$3:D1404)+SUM(ISBLANK(admin1listsize))),NOT(admin1listsize="")*IF(ISNUMBER(admin1listsize),COUNTIF(admin1listsize,"&lt;="&amp;admin1listsize),COUNTIF(admin1listsize,"&lt;="&amp;admin1listsize)+SUM(ISNUMBER(admin1listsize))),0)), ""))</f>
        <v/>
      </c>
      <c r="K1404" s="71"/>
    </row>
    <row r="1405" spans="1:11" s="1" customFormat="1" x14ac:dyDescent="0.25">
      <c r="A1405" s="93" t="str">
        <f>IF($I$1&lt;&gt;"y", "", IF(ISBLANK(DATA!D1406),"",IF(ISBLANK(DATA!K1406),"NO DATA",DATA!K1406)))</f>
        <v/>
      </c>
      <c r="B1405" s="93" t="str">
        <f>IF($I$1&lt;&gt;"y", "",IF(ISBLANK(DATA!D1406),"", IF(ISBLANK(DATA!L1406),"NO DATA",DATA!L1406)))</f>
        <v/>
      </c>
      <c r="C1405" s="93" t="str">
        <f t="shared" si="65"/>
        <v/>
      </c>
      <c r="D1405" s="93" t="str">
        <f>IF($I$1&lt;&gt;"y", "", IF(C1406="", "", IFERROR(LOOKUP(2,1/(COUNTIF($D$2:D1404,mergednames)=0),mergednames), "")))</f>
        <v/>
      </c>
      <c r="E1405" s="93" t="str">
        <f t="shared" si="64"/>
        <v/>
      </c>
      <c r="F1405" s="93" t="str">
        <f>IF($I$1&lt;&gt;"y", "", IF(A1406="", "", IFERROR(LOOKUP(2,1/(COUNTIF($F$2:F1404,get_country)=0),get_country), "")))</f>
        <v/>
      </c>
      <c r="G1405" s="93" t="str">
        <f t="shared" si="63"/>
        <v/>
      </c>
      <c r="H1405" s="67" t="str">
        <f t="array" aca="1" ref="H1405" ca="1">IF($I$1&lt;&gt;"y", "", IFERROR(INDEX(countrylistsize,MATCH(SMALL(NOT(countrylistsize="")*IF(ISNUMBER(countrylistsize),COUNTIF(countrylistsize,"&lt;="&amp;countrylistsize),COUNTIF(countrylistsize,"&lt;="&amp;countrylistsize)+SUM(ISNUMBER(countrylistsize))),ROWS(F$3:F1405)+SUM(ISBLANK(countrylistsize))),NOT(countrylistsize="")*IF(ISNUMBER(countrylistsize),COUNTIF(countrylistsize,"&lt;="&amp;countrylistsize),COUNTIF(countrylistsize,"&lt;="&amp;countrylistsize)+SUM(ISNUMBER(countrylistsize))),0)), ""))</f>
        <v/>
      </c>
      <c r="I1405" s="70"/>
      <c r="J1405" s="67" t="str">
        <f t="array" aca="1" ref="J1405" ca="1">IF($I$1&lt;&gt;"y", "", IFERROR(INDEX(admin1listsize,MATCH(SMALL(NOT(admin1listsize="")*IF(ISNUMBER(admin1listsize),COUNTIF(admin1listsize,"&lt;="&amp;admin1listsize),COUNTIF(admin1listsize,"&lt;="&amp;admin1listsize)+SUM(ISNUMBER(admin1listsize))),ROWS(D$3:D1405)+SUM(ISBLANK(admin1listsize))),NOT(admin1listsize="")*IF(ISNUMBER(admin1listsize),COUNTIF(admin1listsize,"&lt;="&amp;admin1listsize),COUNTIF(admin1listsize,"&lt;="&amp;admin1listsize)+SUM(ISNUMBER(admin1listsize))),0)), ""))</f>
        <v/>
      </c>
      <c r="K1405" s="71"/>
    </row>
    <row r="1406" spans="1:11" s="1" customFormat="1" x14ac:dyDescent="0.25">
      <c r="A1406" s="93" t="str">
        <f>IF($I$1&lt;&gt;"y", "", IF(ISBLANK(DATA!D1407),"",IF(ISBLANK(DATA!K1407),"NO DATA",DATA!K1407)))</f>
        <v/>
      </c>
      <c r="B1406" s="93" t="str">
        <f>IF($I$1&lt;&gt;"y", "",IF(ISBLANK(DATA!D1407),"", IF(ISBLANK(DATA!L1407),"NO DATA",DATA!L1407)))</f>
        <v/>
      </c>
      <c r="C1406" s="93" t="str">
        <f t="shared" si="65"/>
        <v/>
      </c>
      <c r="D1406" s="93" t="str">
        <f>IF($I$1&lt;&gt;"y", "", IF(C1407="", "", IFERROR(LOOKUP(2,1/(COUNTIF($D$2:D1405,mergednames)=0),mergednames), "")))</f>
        <v/>
      </c>
      <c r="E1406" s="93" t="str">
        <f t="shared" si="64"/>
        <v/>
      </c>
      <c r="F1406" s="93" t="str">
        <f>IF($I$1&lt;&gt;"y", "", IF(A1407="", "", IFERROR(LOOKUP(2,1/(COUNTIF($F$2:F1405,get_country)=0),get_country), "")))</f>
        <v/>
      </c>
      <c r="G1406" s="93" t="str">
        <f t="shared" si="63"/>
        <v/>
      </c>
      <c r="H1406" s="67" t="str">
        <f t="array" aca="1" ref="H1406" ca="1">IF($I$1&lt;&gt;"y", "", IFERROR(INDEX(countrylistsize,MATCH(SMALL(NOT(countrylistsize="")*IF(ISNUMBER(countrylistsize),COUNTIF(countrylistsize,"&lt;="&amp;countrylistsize),COUNTIF(countrylistsize,"&lt;="&amp;countrylistsize)+SUM(ISNUMBER(countrylistsize))),ROWS(F$3:F1406)+SUM(ISBLANK(countrylistsize))),NOT(countrylistsize="")*IF(ISNUMBER(countrylistsize),COUNTIF(countrylistsize,"&lt;="&amp;countrylistsize),COUNTIF(countrylistsize,"&lt;="&amp;countrylistsize)+SUM(ISNUMBER(countrylistsize))),0)), ""))</f>
        <v/>
      </c>
      <c r="I1406" s="70"/>
      <c r="J1406" s="67" t="str">
        <f t="array" aca="1" ref="J1406" ca="1">IF($I$1&lt;&gt;"y", "", IFERROR(INDEX(admin1listsize,MATCH(SMALL(NOT(admin1listsize="")*IF(ISNUMBER(admin1listsize),COUNTIF(admin1listsize,"&lt;="&amp;admin1listsize),COUNTIF(admin1listsize,"&lt;="&amp;admin1listsize)+SUM(ISNUMBER(admin1listsize))),ROWS(D$3:D1406)+SUM(ISBLANK(admin1listsize))),NOT(admin1listsize="")*IF(ISNUMBER(admin1listsize),COUNTIF(admin1listsize,"&lt;="&amp;admin1listsize),COUNTIF(admin1listsize,"&lt;="&amp;admin1listsize)+SUM(ISNUMBER(admin1listsize))),0)), ""))</f>
        <v/>
      </c>
      <c r="K1406" s="71"/>
    </row>
    <row r="1407" spans="1:11" s="1" customFormat="1" x14ac:dyDescent="0.25">
      <c r="A1407" s="93" t="str">
        <f>IF($I$1&lt;&gt;"y", "", IF(ISBLANK(DATA!D1408),"",IF(ISBLANK(DATA!K1408),"NO DATA",DATA!K1408)))</f>
        <v/>
      </c>
      <c r="B1407" s="93" t="str">
        <f>IF($I$1&lt;&gt;"y", "",IF(ISBLANK(DATA!D1408),"", IF(ISBLANK(DATA!L1408),"NO DATA",DATA!L1408)))</f>
        <v/>
      </c>
      <c r="C1407" s="93" t="str">
        <f t="shared" si="65"/>
        <v/>
      </c>
      <c r="D1407" s="93" t="str">
        <f>IF($I$1&lt;&gt;"y", "", IF(C1408="", "", IFERROR(LOOKUP(2,1/(COUNTIF($D$2:D1406,mergednames)=0),mergednames), "")))</f>
        <v/>
      </c>
      <c r="E1407" s="93" t="str">
        <f t="shared" si="64"/>
        <v/>
      </c>
      <c r="F1407" s="93" t="str">
        <f>IF($I$1&lt;&gt;"y", "", IF(A1408="", "", IFERROR(LOOKUP(2,1/(COUNTIF($F$2:F1406,get_country)=0),get_country), "")))</f>
        <v/>
      </c>
      <c r="G1407" s="93" t="str">
        <f t="shared" si="63"/>
        <v/>
      </c>
      <c r="H1407" s="67" t="str">
        <f t="array" aca="1" ref="H1407" ca="1">IF($I$1&lt;&gt;"y", "", IFERROR(INDEX(countrylistsize,MATCH(SMALL(NOT(countrylistsize="")*IF(ISNUMBER(countrylistsize),COUNTIF(countrylistsize,"&lt;="&amp;countrylistsize),COUNTIF(countrylistsize,"&lt;="&amp;countrylistsize)+SUM(ISNUMBER(countrylistsize))),ROWS(F$3:F1407)+SUM(ISBLANK(countrylistsize))),NOT(countrylistsize="")*IF(ISNUMBER(countrylistsize),COUNTIF(countrylistsize,"&lt;="&amp;countrylistsize),COUNTIF(countrylistsize,"&lt;="&amp;countrylistsize)+SUM(ISNUMBER(countrylistsize))),0)), ""))</f>
        <v/>
      </c>
      <c r="I1407" s="70"/>
      <c r="J1407" s="67" t="str">
        <f t="array" aca="1" ref="J1407" ca="1">IF($I$1&lt;&gt;"y", "", IFERROR(INDEX(admin1listsize,MATCH(SMALL(NOT(admin1listsize="")*IF(ISNUMBER(admin1listsize),COUNTIF(admin1listsize,"&lt;="&amp;admin1listsize),COUNTIF(admin1listsize,"&lt;="&amp;admin1listsize)+SUM(ISNUMBER(admin1listsize))),ROWS(D$3:D1407)+SUM(ISBLANK(admin1listsize))),NOT(admin1listsize="")*IF(ISNUMBER(admin1listsize),COUNTIF(admin1listsize,"&lt;="&amp;admin1listsize),COUNTIF(admin1listsize,"&lt;="&amp;admin1listsize)+SUM(ISNUMBER(admin1listsize))),0)), ""))</f>
        <v/>
      </c>
      <c r="K1407" s="71"/>
    </row>
    <row r="1408" spans="1:11" s="1" customFormat="1" x14ac:dyDescent="0.25">
      <c r="A1408" s="93" t="str">
        <f>IF($I$1&lt;&gt;"y", "", IF(ISBLANK(DATA!D1409),"",IF(ISBLANK(DATA!K1409),"NO DATA",DATA!K1409)))</f>
        <v/>
      </c>
      <c r="B1408" s="93" t="str">
        <f>IF($I$1&lt;&gt;"y", "",IF(ISBLANK(DATA!D1409),"", IF(ISBLANK(DATA!L1409),"NO DATA",DATA!L1409)))</f>
        <v/>
      </c>
      <c r="C1408" s="93" t="str">
        <f t="shared" si="65"/>
        <v/>
      </c>
      <c r="D1408" s="93" t="str">
        <f>IF($I$1&lt;&gt;"y", "", IF(C1409="", "", IFERROR(LOOKUP(2,1/(COUNTIF($D$2:D1407,mergednames)=0),mergednames), "")))</f>
        <v/>
      </c>
      <c r="E1408" s="93" t="str">
        <f t="shared" si="64"/>
        <v/>
      </c>
      <c r="F1408" s="93" t="str">
        <f>IF($I$1&lt;&gt;"y", "", IF(A1409="", "", IFERROR(LOOKUP(2,1/(COUNTIF($F$2:F1407,get_country)=0),get_country), "")))</f>
        <v/>
      </c>
      <c r="G1408" s="93" t="str">
        <f t="shared" si="63"/>
        <v/>
      </c>
      <c r="H1408" s="67" t="str">
        <f t="array" aca="1" ref="H1408" ca="1">IF($I$1&lt;&gt;"y", "", IFERROR(INDEX(countrylistsize,MATCH(SMALL(NOT(countrylistsize="")*IF(ISNUMBER(countrylistsize),COUNTIF(countrylistsize,"&lt;="&amp;countrylistsize),COUNTIF(countrylistsize,"&lt;="&amp;countrylistsize)+SUM(ISNUMBER(countrylistsize))),ROWS(F$3:F1408)+SUM(ISBLANK(countrylistsize))),NOT(countrylistsize="")*IF(ISNUMBER(countrylistsize),COUNTIF(countrylistsize,"&lt;="&amp;countrylistsize),COUNTIF(countrylistsize,"&lt;="&amp;countrylistsize)+SUM(ISNUMBER(countrylistsize))),0)), ""))</f>
        <v/>
      </c>
      <c r="I1408" s="70"/>
      <c r="J1408" s="67" t="str">
        <f t="array" aca="1" ref="J1408" ca="1">IF($I$1&lt;&gt;"y", "", IFERROR(INDEX(admin1listsize,MATCH(SMALL(NOT(admin1listsize="")*IF(ISNUMBER(admin1listsize),COUNTIF(admin1listsize,"&lt;="&amp;admin1listsize),COUNTIF(admin1listsize,"&lt;="&amp;admin1listsize)+SUM(ISNUMBER(admin1listsize))),ROWS(D$3:D1408)+SUM(ISBLANK(admin1listsize))),NOT(admin1listsize="")*IF(ISNUMBER(admin1listsize),COUNTIF(admin1listsize,"&lt;="&amp;admin1listsize),COUNTIF(admin1listsize,"&lt;="&amp;admin1listsize)+SUM(ISNUMBER(admin1listsize))),0)), ""))</f>
        <v/>
      </c>
      <c r="K1408" s="71"/>
    </row>
    <row r="1409" spans="1:11" s="1" customFormat="1" x14ac:dyDescent="0.25">
      <c r="A1409" s="93" t="str">
        <f>IF($I$1&lt;&gt;"y", "", IF(ISBLANK(DATA!D1410),"",IF(ISBLANK(DATA!K1410),"NO DATA",DATA!K1410)))</f>
        <v/>
      </c>
      <c r="B1409" s="93" t="str">
        <f>IF($I$1&lt;&gt;"y", "",IF(ISBLANK(DATA!D1410),"", IF(ISBLANK(DATA!L1410),"NO DATA",DATA!L1410)))</f>
        <v/>
      </c>
      <c r="C1409" s="93" t="str">
        <f t="shared" si="65"/>
        <v/>
      </c>
      <c r="D1409" s="93" t="str">
        <f>IF($I$1&lt;&gt;"y", "", IF(C1410="", "", IFERROR(LOOKUP(2,1/(COUNTIF($D$2:D1408,mergednames)=0),mergednames), "")))</f>
        <v/>
      </c>
      <c r="E1409" s="93" t="str">
        <f t="shared" si="64"/>
        <v/>
      </c>
      <c r="F1409" s="93" t="str">
        <f>IF($I$1&lt;&gt;"y", "", IF(A1410="", "", IFERROR(LOOKUP(2,1/(COUNTIF($F$2:F1408,get_country)=0),get_country), "")))</f>
        <v/>
      </c>
      <c r="G1409" s="93" t="str">
        <f t="shared" si="63"/>
        <v/>
      </c>
      <c r="H1409" s="67" t="str">
        <f t="array" aca="1" ref="H1409" ca="1">IF($I$1&lt;&gt;"y", "", IFERROR(INDEX(countrylistsize,MATCH(SMALL(NOT(countrylistsize="")*IF(ISNUMBER(countrylistsize),COUNTIF(countrylistsize,"&lt;="&amp;countrylistsize),COUNTIF(countrylistsize,"&lt;="&amp;countrylistsize)+SUM(ISNUMBER(countrylistsize))),ROWS(F$3:F1409)+SUM(ISBLANK(countrylistsize))),NOT(countrylistsize="")*IF(ISNUMBER(countrylistsize),COUNTIF(countrylistsize,"&lt;="&amp;countrylistsize),COUNTIF(countrylistsize,"&lt;="&amp;countrylistsize)+SUM(ISNUMBER(countrylistsize))),0)), ""))</f>
        <v/>
      </c>
      <c r="I1409" s="70"/>
      <c r="J1409" s="67" t="str">
        <f t="array" aca="1" ref="J1409" ca="1">IF($I$1&lt;&gt;"y", "", IFERROR(INDEX(admin1listsize,MATCH(SMALL(NOT(admin1listsize="")*IF(ISNUMBER(admin1listsize),COUNTIF(admin1listsize,"&lt;="&amp;admin1listsize),COUNTIF(admin1listsize,"&lt;="&amp;admin1listsize)+SUM(ISNUMBER(admin1listsize))),ROWS(D$3:D1409)+SUM(ISBLANK(admin1listsize))),NOT(admin1listsize="")*IF(ISNUMBER(admin1listsize),COUNTIF(admin1listsize,"&lt;="&amp;admin1listsize),COUNTIF(admin1listsize,"&lt;="&amp;admin1listsize)+SUM(ISNUMBER(admin1listsize))),0)), ""))</f>
        <v/>
      </c>
      <c r="K1409" s="71"/>
    </row>
    <row r="1410" spans="1:11" s="1" customFormat="1" x14ac:dyDescent="0.25">
      <c r="A1410" s="93" t="str">
        <f>IF($I$1&lt;&gt;"y", "", IF(ISBLANK(DATA!D1411),"",IF(ISBLANK(DATA!K1411),"NO DATA",DATA!K1411)))</f>
        <v/>
      </c>
      <c r="B1410" s="93" t="str">
        <f>IF($I$1&lt;&gt;"y", "",IF(ISBLANK(DATA!D1411),"", IF(ISBLANK(DATA!L1411),"NO DATA",DATA!L1411)))</f>
        <v/>
      </c>
      <c r="C1410" s="93" t="str">
        <f t="shared" si="65"/>
        <v/>
      </c>
      <c r="D1410" s="93" t="str">
        <f>IF($I$1&lt;&gt;"y", "", IF(C1411="", "", IFERROR(LOOKUP(2,1/(COUNTIF($D$2:D1409,mergednames)=0),mergednames), "")))</f>
        <v/>
      </c>
      <c r="E1410" s="93" t="str">
        <f t="shared" si="64"/>
        <v/>
      </c>
      <c r="F1410" s="93" t="str">
        <f>IF($I$1&lt;&gt;"y", "", IF(A1411="", "", IFERROR(LOOKUP(2,1/(COUNTIF($F$2:F1409,get_country)=0),get_country), "")))</f>
        <v/>
      </c>
      <c r="G1410" s="93" t="str">
        <f t="shared" si="63"/>
        <v/>
      </c>
      <c r="H1410" s="67" t="str">
        <f t="array" aca="1" ref="H1410" ca="1">IF($I$1&lt;&gt;"y", "", IFERROR(INDEX(countrylistsize,MATCH(SMALL(NOT(countrylistsize="")*IF(ISNUMBER(countrylistsize),COUNTIF(countrylistsize,"&lt;="&amp;countrylistsize),COUNTIF(countrylistsize,"&lt;="&amp;countrylistsize)+SUM(ISNUMBER(countrylistsize))),ROWS(F$3:F1410)+SUM(ISBLANK(countrylistsize))),NOT(countrylistsize="")*IF(ISNUMBER(countrylistsize),COUNTIF(countrylistsize,"&lt;="&amp;countrylistsize),COUNTIF(countrylistsize,"&lt;="&amp;countrylistsize)+SUM(ISNUMBER(countrylistsize))),0)), ""))</f>
        <v/>
      </c>
      <c r="I1410" s="70"/>
      <c r="J1410" s="67" t="str">
        <f t="array" aca="1" ref="J1410" ca="1">IF($I$1&lt;&gt;"y", "", IFERROR(INDEX(admin1listsize,MATCH(SMALL(NOT(admin1listsize="")*IF(ISNUMBER(admin1listsize),COUNTIF(admin1listsize,"&lt;="&amp;admin1listsize),COUNTIF(admin1listsize,"&lt;="&amp;admin1listsize)+SUM(ISNUMBER(admin1listsize))),ROWS(D$3:D1410)+SUM(ISBLANK(admin1listsize))),NOT(admin1listsize="")*IF(ISNUMBER(admin1listsize),COUNTIF(admin1listsize,"&lt;="&amp;admin1listsize),COUNTIF(admin1listsize,"&lt;="&amp;admin1listsize)+SUM(ISNUMBER(admin1listsize))),0)), ""))</f>
        <v/>
      </c>
      <c r="K1410" s="71"/>
    </row>
    <row r="1411" spans="1:11" s="1" customFormat="1" x14ac:dyDescent="0.25">
      <c r="A1411" s="93" t="str">
        <f>IF($I$1&lt;&gt;"y", "", IF(ISBLANK(DATA!D1412),"",IF(ISBLANK(DATA!K1412),"NO DATA",DATA!K1412)))</f>
        <v/>
      </c>
      <c r="B1411" s="93" t="str">
        <f>IF($I$1&lt;&gt;"y", "",IF(ISBLANK(DATA!D1412),"", IF(ISBLANK(DATA!L1412),"NO DATA",DATA!L1412)))</f>
        <v/>
      </c>
      <c r="C1411" s="93" t="str">
        <f t="shared" si="65"/>
        <v/>
      </c>
      <c r="D1411" s="93" t="str">
        <f>IF($I$1&lt;&gt;"y", "", IF(C1412="", "", IFERROR(LOOKUP(2,1/(COUNTIF($D$2:D1410,mergednames)=0),mergednames), "")))</f>
        <v/>
      </c>
      <c r="E1411" s="93" t="str">
        <f t="shared" si="64"/>
        <v/>
      </c>
      <c r="F1411" s="93" t="str">
        <f>IF($I$1&lt;&gt;"y", "", IF(A1412="", "", IFERROR(LOOKUP(2,1/(COUNTIF($F$2:F1410,get_country)=0),get_country), "")))</f>
        <v/>
      </c>
      <c r="G1411" s="93" t="str">
        <f t="shared" ref="G1411:G1474" si="66">IF($I$1&lt;&gt;"y", "", IF(F1411="", "", G1410+1))</f>
        <v/>
      </c>
      <c r="H1411" s="67" t="str">
        <f t="array" aca="1" ref="H1411" ca="1">IF($I$1&lt;&gt;"y", "", IFERROR(INDEX(countrylistsize,MATCH(SMALL(NOT(countrylistsize="")*IF(ISNUMBER(countrylistsize),COUNTIF(countrylistsize,"&lt;="&amp;countrylistsize),COUNTIF(countrylistsize,"&lt;="&amp;countrylistsize)+SUM(ISNUMBER(countrylistsize))),ROWS(F$3:F1411)+SUM(ISBLANK(countrylistsize))),NOT(countrylistsize="")*IF(ISNUMBER(countrylistsize),COUNTIF(countrylistsize,"&lt;="&amp;countrylistsize),COUNTIF(countrylistsize,"&lt;="&amp;countrylistsize)+SUM(ISNUMBER(countrylistsize))),0)), ""))</f>
        <v/>
      </c>
      <c r="I1411" s="70"/>
      <c r="J1411" s="67" t="str">
        <f t="array" aca="1" ref="J1411" ca="1">IF($I$1&lt;&gt;"y", "", IFERROR(INDEX(admin1listsize,MATCH(SMALL(NOT(admin1listsize="")*IF(ISNUMBER(admin1listsize),COUNTIF(admin1listsize,"&lt;="&amp;admin1listsize),COUNTIF(admin1listsize,"&lt;="&amp;admin1listsize)+SUM(ISNUMBER(admin1listsize))),ROWS(D$3:D1411)+SUM(ISBLANK(admin1listsize))),NOT(admin1listsize="")*IF(ISNUMBER(admin1listsize),COUNTIF(admin1listsize,"&lt;="&amp;admin1listsize),COUNTIF(admin1listsize,"&lt;="&amp;admin1listsize)+SUM(ISNUMBER(admin1listsize))),0)), ""))</f>
        <v/>
      </c>
      <c r="K1411" s="71"/>
    </row>
    <row r="1412" spans="1:11" s="1" customFormat="1" x14ac:dyDescent="0.25">
      <c r="A1412" s="93" t="str">
        <f>IF($I$1&lt;&gt;"y", "", IF(ISBLANK(DATA!D1413),"",IF(ISBLANK(DATA!K1413),"NO DATA",DATA!K1413)))</f>
        <v/>
      </c>
      <c r="B1412" s="93" t="str">
        <f>IF($I$1&lt;&gt;"y", "",IF(ISBLANK(DATA!D1413),"", IF(ISBLANK(DATA!L1413),"NO DATA",DATA!L1413)))</f>
        <v/>
      </c>
      <c r="C1412" s="93" t="str">
        <f t="shared" si="65"/>
        <v/>
      </c>
      <c r="D1412" s="93" t="str">
        <f>IF($I$1&lt;&gt;"y", "", IF(C1413="", "", IFERROR(LOOKUP(2,1/(COUNTIF($D$2:D1411,mergednames)=0),mergednames), "")))</f>
        <v/>
      </c>
      <c r="E1412" s="93" t="str">
        <f t="shared" ref="E1412:E1475" si="67">IF($I$1&lt;&gt;"y", "", IF(D1412="", "", E1411+1))</f>
        <v/>
      </c>
      <c r="F1412" s="93" t="str">
        <f>IF($I$1&lt;&gt;"y", "", IF(A1413="", "", IFERROR(LOOKUP(2,1/(COUNTIF($F$2:F1411,get_country)=0),get_country), "")))</f>
        <v/>
      </c>
      <c r="G1412" s="93" t="str">
        <f t="shared" si="66"/>
        <v/>
      </c>
      <c r="H1412" s="67" t="str">
        <f t="array" aca="1" ref="H1412" ca="1">IF($I$1&lt;&gt;"y", "", IFERROR(INDEX(countrylistsize,MATCH(SMALL(NOT(countrylistsize="")*IF(ISNUMBER(countrylistsize),COUNTIF(countrylistsize,"&lt;="&amp;countrylistsize),COUNTIF(countrylistsize,"&lt;="&amp;countrylistsize)+SUM(ISNUMBER(countrylistsize))),ROWS(F$3:F1412)+SUM(ISBLANK(countrylistsize))),NOT(countrylistsize="")*IF(ISNUMBER(countrylistsize),COUNTIF(countrylistsize,"&lt;="&amp;countrylistsize),COUNTIF(countrylistsize,"&lt;="&amp;countrylistsize)+SUM(ISNUMBER(countrylistsize))),0)), ""))</f>
        <v/>
      </c>
      <c r="I1412" s="70"/>
      <c r="J1412" s="67" t="str">
        <f t="array" aca="1" ref="J1412" ca="1">IF($I$1&lt;&gt;"y", "", IFERROR(INDEX(admin1listsize,MATCH(SMALL(NOT(admin1listsize="")*IF(ISNUMBER(admin1listsize),COUNTIF(admin1listsize,"&lt;="&amp;admin1listsize),COUNTIF(admin1listsize,"&lt;="&amp;admin1listsize)+SUM(ISNUMBER(admin1listsize))),ROWS(D$3:D1412)+SUM(ISBLANK(admin1listsize))),NOT(admin1listsize="")*IF(ISNUMBER(admin1listsize),COUNTIF(admin1listsize,"&lt;="&amp;admin1listsize),COUNTIF(admin1listsize,"&lt;="&amp;admin1listsize)+SUM(ISNUMBER(admin1listsize))),0)), ""))</f>
        <v/>
      </c>
      <c r="K1412" s="71"/>
    </row>
    <row r="1413" spans="1:11" s="1" customFormat="1" x14ac:dyDescent="0.25">
      <c r="A1413" s="93" t="str">
        <f>IF($I$1&lt;&gt;"y", "", IF(ISBLANK(DATA!D1414),"",IF(ISBLANK(DATA!K1414),"NO DATA",DATA!K1414)))</f>
        <v/>
      </c>
      <c r="B1413" s="93" t="str">
        <f>IF($I$1&lt;&gt;"y", "",IF(ISBLANK(DATA!D1414),"", IF(ISBLANK(DATA!L1414),"NO DATA",DATA!L1414)))</f>
        <v/>
      </c>
      <c r="C1413" s="93" t="str">
        <f t="shared" ref="C1413:C1476" si="68">IF($I$1&lt;&gt;"y", "", IF(A1413="", "", A1413&amp;"@"&amp;B1413))</f>
        <v/>
      </c>
      <c r="D1413" s="93" t="str">
        <f>IF($I$1&lt;&gt;"y", "", IF(C1414="", "", IFERROR(LOOKUP(2,1/(COUNTIF($D$2:D1412,mergednames)=0),mergednames), "")))</f>
        <v/>
      </c>
      <c r="E1413" s="93" t="str">
        <f t="shared" si="67"/>
        <v/>
      </c>
      <c r="F1413" s="93" t="str">
        <f>IF($I$1&lt;&gt;"y", "", IF(A1414="", "", IFERROR(LOOKUP(2,1/(COUNTIF($F$2:F1412,get_country)=0),get_country), "")))</f>
        <v/>
      </c>
      <c r="G1413" s="93" t="str">
        <f t="shared" si="66"/>
        <v/>
      </c>
      <c r="H1413" s="67" t="str">
        <f t="array" aca="1" ref="H1413" ca="1">IF($I$1&lt;&gt;"y", "", IFERROR(INDEX(countrylistsize,MATCH(SMALL(NOT(countrylistsize="")*IF(ISNUMBER(countrylistsize),COUNTIF(countrylistsize,"&lt;="&amp;countrylistsize),COUNTIF(countrylistsize,"&lt;="&amp;countrylistsize)+SUM(ISNUMBER(countrylistsize))),ROWS(F$3:F1413)+SUM(ISBLANK(countrylistsize))),NOT(countrylistsize="")*IF(ISNUMBER(countrylistsize),COUNTIF(countrylistsize,"&lt;="&amp;countrylistsize),COUNTIF(countrylistsize,"&lt;="&amp;countrylistsize)+SUM(ISNUMBER(countrylistsize))),0)), ""))</f>
        <v/>
      </c>
      <c r="I1413" s="70"/>
      <c r="J1413" s="67" t="str">
        <f t="array" aca="1" ref="J1413" ca="1">IF($I$1&lt;&gt;"y", "", IFERROR(INDEX(admin1listsize,MATCH(SMALL(NOT(admin1listsize="")*IF(ISNUMBER(admin1listsize),COUNTIF(admin1listsize,"&lt;="&amp;admin1listsize),COUNTIF(admin1listsize,"&lt;="&amp;admin1listsize)+SUM(ISNUMBER(admin1listsize))),ROWS(D$3:D1413)+SUM(ISBLANK(admin1listsize))),NOT(admin1listsize="")*IF(ISNUMBER(admin1listsize),COUNTIF(admin1listsize,"&lt;="&amp;admin1listsize),COUNTIF(admin1listsize,"&lt;="&amp;admin1listsize)+SUM(ISNUMBER(admin1listsize))),0)), ""))</f>
        <v/>
      </c>
      <c r="K1413" s="71"/>
    </row>
    <row r="1414" spans="1:11" s="1" customFormat="1" x14ac:dyDescent="0.25">
      <c r="A1414" s="93" t="str">
        <f>IF($I$1&lt;&gt;"y", "", IF(ISBLANK(DATA!D1415),"",IF(ISBLANK(DATA!K1415),"NO DATA",DATA!K1415)))</f>
        <v/>
      </c>
      <c r="B1414" s="93" t="str">
        <f>IF($I$1&lt;&gt;"y", "",IF(ISBLANK(DATA!D1415),"", IF(ISBLANK(DATA!L1415),"NO DATA",DATA!L1415)))</f>
        <v/>
      </c>
      <c r="C1414" s="93" t="str">
        <f t="shared" si="68"/>
        <v/>
      </c>
      <c r="D1414" s="93" t="str">
        <f>IF($I$1&lt;&gt;"y", "", IF(C1415="", "", IFERROR(LOOKUP(2,1/(COUNTIF($D$2:D1413,mergednames)=0),mergednames), "")))</f>
        <v/>
      </c>
      <c r="E1414" s="93" t="str">
        <f t="shared" si="67"/>
        <v/>
      </c>
      <c r="F1414" s="93" t="str">
        <f>IF($I$1&lt;&gt;"y", "", IF(A1415="", "", IFERROR(LOOKUP(2,1/(COUNTIF($F$2:F1413,get_country)=0),get_country), "")))</f>
        <v/>
      </c>
      <c r="G1414" s="93" t="str">
        <f t="shared" si="66"/>
        <v/>
      </c>
      <c r="H1414" s="67" t="str">
        <f t="array" aca="1" ref="H1414" ca="1">IF($I$1&lt;&gt;"y", "", IFERROR(INDEX(countrylistsize,MATCH(SMALL(NOT(countrylistsize="")*IF(ISNUMBER(countrylistsize),COUNTIF(countrylistsize,"&lt;="&amp;countrylistsize),COUNTIF(countrylistsize,"&lt;="&amp;countrylistsize)+SUM(ISNUMBER(countrylistsize))),ROWS(F$3:F1414)+SUM(ISBLANK(countrylistsize))),NOT(countrylistsize="")*IF(ISNUMBER(countrylistsize),COUNTIF(countrylistsize,"&lt;="&amp;countrylistsize),COUNTIF(countrylistsize,"&lt;="&amp;countrylistsize)+SUM(ISNUMBER(countrylistsize))),0)), ""))</f>
        <v/>
      </c>
      <c r="I1414" s="70"/>
      <c r="J1414" s="67" t="str">
        <f t="array" aca="1" ref="J1414" ca="1">IF($I$1&lt;&gt;"y", "", IFERROR(INDEX(admin1listsize,MATCH(SMALL(NOT(admin1listsize="")*IF(ISNUMBER(admin1listsize),COUNTIF(admin1listsize,"&lt;="&amp;admin1listsize),COUNTIF(admin1listsize,"&lt;="&amp;admin1listsize)+SUM(ISNUMBER(admin1listsize))),ROWS(D$3:D1414)+SUM(ISBLANK(admin1listsize))),NOT(admin1listsize="")*IF(ISNUMBER(admin1listsize),COUNTIF(admin1listsize,"&lt;="&amp;admin1listsize),COUNTIF(admin1listsize,"&lt;="&amp;admin1listsize)+SUM(ISNUMBER(admin1listsize))),0)), ""))</f>
        <v/>
      </c>
      <c r="K1414" s="71"/>
    </row>
    <row r="1415" spans="1:11" s="1" customFormat="1" x14ac:dyDescent="0.25">
      <c r="A1415" s="93" t="str">
        <f>IF($I$1&lt;&gt;"y", "", IF(ISBLANK(DATA!D1416),"",IF(ISBLANK(DATA!K1416),"NO DATA",DATA!K1416)))</f>
        <v/>
      </c>
      <c r="B1415" s="93" t="str">
        <f>IF($I$1&lt;&gt;"y", "",IF(ISBLANK(DATA!D1416),"", IF(ISBLANK(DATA!L1416),"NO DATA",DATA!L1416)))</f>
        <v/>
      </c>
      <c r="C1415" s="93" t="str">
        <f t="shared" si="68"/>
        <v/>
      </c>
      <c r="D1415" s="93" t="str">
        <f>IF($I$1&lt;&gt;"y", "", IF(C1416="", "", IFERROR(LOOKUP(2,1/(COUNTIF($D$2:D1414,mergednames)=0),mergednames), "")))</f>
        <v/>
      </c>
      <c r="E1415" s="93" t="str">
        <f t="shared" si="67"/>
        <v/>
      </c>
      <c r="F1415" s="93" t="str">
        <f>IF($I$1&lt;&gt;"y", "", IF(A1416="", "", IFERROR(LOOKUP(2,1/(COUNTIF($F$2:F1414,get_country)=0),get_country), "")))</f>
        <v/>
      </c>
      <c r="G1415" s="93" t="str">
        <f t="shared" si="66"/>
        <v/>
      </c>
      <c r="H1415" s="67" t="str">
        <f t="array" aca="1" ref="H1415" ca="1">IF($I$1&lt;&gt;"y", "", IFERROR(INDEX(countrylistsize,MATCH(SMALL(NOT(countrylistsize="")*IF(ISNUMBER(countrylistsize),COUNTIF(countrylistsize,"&lt;="&amp;countrylistsize),COUNTIF(countrylistsize,"&lt;="&amp;countrylistsize)+SUM(ISNUMBER(countrylistsize))),ROWS(F$3:F1415)+SUM(ISBLANK(countrylistsize))),NOT(countrylistsize="")*IF(ISNUMBER(countrylistsize),COUNTIF(countrylistsize,"&lt;="&amp;countrylistsize),COUNTIF(countrylistsize,"&lt;="&amp;countrylistsize)+SUM(ISNUMBER(countrylistsize))),0)), ""))</f>
        <v/>
      </c>
      <c r="I1415" s="70"/>
      <c r="J1415" s="67" t="str">
        <f t="array" aca="1" ref="J1415" ca="1">IF($I$1&lt;&gt;"y", "", IFERROR(INDEX(admin1listsize,MATCH(SMALL(NOT(admin1listsize="")*IF(ISNUMBER(admin1listsize),COUNTIF(admin1listsize,"&lt;="&amp;admin1listsize),COUNTIF(admin1listsize,"&lt;="&amp;admin1listsize)+SUM(ISNUMBER(admin1listsize))),ROWS(D$3:D1415)+SUM(ISBLANK(admin1listsize))),NOT(admin1listsize="")*IF(ISNUMBER(admin1listsize),COUNTIF(admin1listsize,"&lt;="&amp;admin1listsize),COUNTIF(admin1listsize,"&lt;="&amp;admin1listsize)+SUM(ISNUMBER(admin1listsize))),0)), ""))</f>
        <v/>
      </c>
      <c r="K1415" s="71"/>
    </row>
    <row r="1416" spans="1:11" s="1" customFormat="1" x14ac:dyDescent="0.25">
      <c r="A1416" s="93" t="str">
        <f>IF($I$1&lt;&gt;"y", "", IF(ISBLANK(DATA!D1417),"",IF(ISBLANK(DATA!K1417),"NO DATA",DATA!K1417)))</f>
        <v/>
      </c>
      <c r="B1416" s="93" t="str">
        <f>IF($I$1&lt;&gt;"y", "",IF(ISBLANK(DATA!D1417),"", IF(ISBLANK(DATA!L1417),"NO DATA",DATA!L1417)))</f>
        <v/>
      </c>
      <c r="C1416" s="93" t="str">
        <f t="shared" si="68"/>
        <v/>
      </c>
      <c r="D1416" s="93" t="str">
        <f>IF($I$1&lt;&gt;"y", "", IF(C1417="", "", IFERROR(LOOKUP(2,1/(COUNTIF($D$2:D1415,mergednames)=0),mergednames), "")))</f>
        <v/>
      </c>
      <c r="E1416" s="93" t="str">
        <f t="shared" si="67"/>
        <v/>
      </c>
      <c r="F1416" s="93" t="str">
        <f>IF($I$1&lt;&gt;"y", "", IF(A1417="", "", IFERROR(LOOKUP(2,1/(COUNTIF($F$2:F1415,get_country)=0),get_country), "")))</f>
        <v/>
      </c>
      <c r="G1416" s="93" t="str">
        <f t="shared" si="66"/>
        <v/>
      </c>
      <c r="H1416" s="67" t="str">
        <f t="array" aca="1" ref="H1416" ca="1">IF($I$1&lt;&gt;"y", "", IFERROR(INDEX(countrylistsize,MATCH(SMALL(NOT(countrylistsize="")*IF(ISNUMBER(countrylistsize),COUNTIF(countrylistsize,"&lt;="&amp;countrylistsize),COUNTIF(countrylistsize,"&lt;="&amp;countrylistsize)+SUM(ISNUMBER(countrylistsize))),ROWS(F$3:F1416)+SUM(ISBLANK(countrylistsize))),NOT(countrylistsize="")*IF(ISNUMBER(countrylistsize),COUNTIF(countrylistsize,"&lt;="&amp;countrylistsize),COUNTIF(countrylistsize,"&lt;="&amp;countrylistsize)+SUM(ISNUMBER(countrylistsize))),0)), ""))</f>
        <v/>
      </c>
      <c r="I1416" s="70"/>
      <c r="J1416" s="67" t="str">
        <f t="array" aca="1" ref="J1416" ca="1">IF($I$1&lt;&gt;"y", "", IFERROR(INDEX(admin1listsize,MATCH(SMALL(NOT(admin1listsize="")*IF(ISNUMBER(admin1listsize),COUNTIF(admin1listsize,"&lt;="&amp;admin1listsize),COUNTIF(admin1listsize,"&lt;="&amp;admin1listsize)+SUM(ISNUMBER(admin1listsize))),ROWS(D$3:D1416)+SUM(ISBLANK(admin1listsize))),NOT(admin1listsize="")*IF(ISNUMBER(admin1listsize),COUNTIF(admin1listsize,"&lt;="&amp;admin1listsize),COUNTIF(admin1listsize,"&lt;="&amp;admin1listsize)+SUM(ISNUMBER(admin1listsize))),0)), ""))</f>
        <v/>
      </c>
      <c r="K1416" s="71"/>
    </row>
    <row r="1417" spans="1:11" s="1" customFormat="1" x14ac:dyDescent="0.25">
      <c r="A1417" s="93" t="str">
        <f>IF($I$1&lt;&gt;"y", "", IF(ISBLANK(DATA!D1418),"",IF(ISBLANK(DATA!K1418),"NO DATA",DATA!K1418)))</f>
        <v/>
      </c>
      <c r="B1417" s="93" t="str">
        <f>IF($I$1&lt;&gt;"y", "",IF(ISBLANK(DATA!D1418),"", IF(ISBLANK(DATA!L1418),"NO DATA",DATA!L1418)))</f>
        <v/>
      </c>
      <c r="C1417" s="93" t="str">
        <f t="shared" si="68"/>
        <v/>
      </c>
      <c r="D1417" s="93" t="str">
        <f>IF($I$1&lt;&gt;"y", "", IF(C1418="", "", IFERROR(LOOKUP(2,1/(COUNTIF($D$2:D1416,mergednames)=0),mergednames), "")))</f>
        <v/>
      </c>
      <c r="E1417" s="93" t="str">
        <f t="shared" si="67"/>
        <v/>
      </c>
      <c r="F1417" s="93" t="str">
        <f>IF($I$1&lt;&gt;"y", "", IF(A1418="", "", IFERROR(LOOKUP(2,1/(COUNTIF($F$2:F1416,get_country)=0),get_country), "")))</f>
        <v/>
      </c>
      <c r="G1417" s="93" t="str">
        <f t="shared" si="66"/>
        <v/>
      </c>
      <c r="H1417" s="67" t="str">
        <f t="array" aca="1" ref="H1417" ca="1">IF($I$1&lt;&gt;"y", "", IFERROR(INDEX(countrylistsize,MATCH(SMALL(NOT(countrylistsize="")*IF(ISNUMBER(countrylistsize),COUNTIF(countrylistsize,"&lt;="&amp;countrylistsize),COUNTIF(countrylistsize,"&lt;="&amp;countrylistsize)+SUM(ISNUMBER(countrylistsize))),ROWS(F$3:F1417)+SUM(ISBLANK(countrylistsize))),NOT(countrylistsize="")*IF(ISNUMBER(countrylistsize),COUNTIF(countrylistsize,"&lt;="&amp;countrylistsize),COUNTIF(countrylistsize,"&lt;="&amp;countrylistsize)+SUM(ISNUMBER(countrylistsize))),0)), ""))</f>
        <v/>
      </c>
      <c r="I1417" s="70"/>
      <c r="J1417" s="67" t="str">
        <f t="array" aca="1" ref="J1417" ca="1">IF($I$1&lt;&gt;"y", "", IFERROR(INDEX(admin1listsize,MATCH(SMALL(NOT(admin1listsize="")*IF(ISNUMBER(admin1listsize),COUNTIF(admin1listsize,"&lt;="&amp;admin1listsize),COUNTIF(admin1listsize,"&lt;="&amp;admin1listsize)+SUM(ISNUMBER(admin1listsize))),ROWS(D$3:D1417)+SUM(ISBLANK(admin1listsize))),NOT(admin1listsize="")*IF(ISNUMBER(admin1listsize),COUNTIF(admin1listsize,"&lt;="&amp;admin1listsize),COUNTIF(admin1listsize,"&lt;="&amp;admin1listsize)+SUM(ISNUMBER(admin1listsize))),0)), ""))</f>
        <v/>
      </c>
      <c r="K1417" s="71"/>
    </row>
    <row r="1418" spans="1:11" s="1" customFormat="1" x14ac:dyDescent="0.25">
      <c r="A1418" s="93" t="str">
        <f>IF($I$1&lt;&gt;"y", "", IF(ISBLANK(DATA!D1419),"",IF(ISBLANK(DATA!K1419),"NO DATA",DATA!K1419)))</f>
        <v/>
      </c>
      <c r="B1418" s="93" t="str">
        <f>IF($I$1&lt;&gt;"y", "",IF(ISBLANK(DATA!D1419),"", IF(ISBLANK(DATA!L1419),"NO DATA",DATA!L1419)))</f>
        <v/>
      </c>
      <c r="C1418" s="93" t="str">
        <f t="shared" si="68"/>
        <v/>
      </c>
      <c r="D1418" s="93" t="str">
        <f>IF($I$1&lt;&gt;"y", "", IF(C1419="", "", IFERROR(LOOKUP(2,1/(COUNTIF($D$2:D1417,mergednames)=0),mergednames), "")))</f>
        <v/>
      </c>
      <c r="E1418" s="93" t="str">
        <f t="shared" si="67"/>
        <v/>
      </c>
      <c r="F1418" s="93" t="str">
        <f>IF($I$1&lt;&gt;"y", "", IF(A1419="", "", IFERROR(LOOKUP(2,1/(COUNTIF($F$2:F1417,get_country)=0),get_country), "")))</f>
        <v/>
      </c>
      <c r="G1418" s="93" t="str">
        <f t="shared" si="66"/>
        <v/>
      </c>
      <c r="H1418" s="67" t="str">
        <f t="array" aca="1" ref="H1418" ca="1">IF($I$1&lt;&gt;"y", "", IFERROR(INDEX(countrylistsize,MATCH(SMALL(NOT(countrylistsize="")*IF(ISNUMBER(countrylistsize),COUNTIF(countrylistsize,"&lt;="&amp;countrylistsize),COUNTIF(countrylistsize,"&lt;="&amp;countrylistsize)+SUM(ISNUMBER(countrylistsize))),ROWS(F$3:F1418)+SUM(ISBLANK(countrylistsize))),NOT(countrylistsize="")*IF(ISNUMBER(countrylistsize),COUNTIF(countrylistsize,"&lt;="&amp;countrylistsize),COUNTIF(countrylistsize,"&lt;="&amp;countrylistsize)+SUM(ISNUMBER(countrylistsize))),0)), ""))</f>
        <v/>
      </c>
      <c r="I1418" s="70"/>
      <c r="J1418" s="67" t="str">
        <f t="array" aca="1" ref="J1418" ca="1">IF($I$1&lt;&gt;"y", "", IFERROR(INDEX(admin1listsize,MATCH(SMALL(NOT(admin1listsize="")*IF(ISNUMBER(admin1listsize),COUNTIF(admin1listsize,"&lt;="&amp;admin1listsize),COUNTIF(admin1listsize,"&lt;="&amp;admin1listsize)+SUM(ISNUMBER(admin1listsize))),ROWS(D$3:D1418)+SUM(ISBLANK(admin1listsize))),NOT(admin1listsize="")*IF(ISNUMBER(admin1listsize),COUNTIF(admin1listsize,"&lt;="&amp;admin1listsize),COUNTIF(admin1listsize,"&lt;="&amp;admin1listsize)+SUM(ISNUMBER(admin1listsize))),0)), ""))</f>
        <v/>
      </c>
      <c r="K1418" s="71"/>
    </row>
    <row r="1419" spans="1:11" s="1" customFormat="1" x14ac:dyDescent="0.25">
      <c r="A1419" s="93" t="str">
        <f>IF($I$1&lt;&gt;"y", "", IF(ISBLANK(DATA!D1420),"",IF(ISBLANK(DATA!K1420),"NO DATA",DATA!K1420)))</f>
        <v/>
      </c>
      <c r="B1419" s="93" t="str">
        <f>IF($I$1&lt;&gt;"y", "",IF(ISBLANK(DATA!D1420),"", IF(ISBLANK(DATA!L1420),"NO DATA",DATA!L1420)))</f>
        <v/>
      </c>
      <c r="C1419" s="93" t="str">
        <f t="shared" si="68"/>
        <v/>
      </c>
      <c r="D1419" s="93" t="str">
        <f>IF($I$1&lt;&gt;"y", "", IF(C1420="", "", IFERROR(LOOKUP(2,1/(COUNTIF($D$2:D1418,mergednames)=0),mergednames), "")))</f>
        <v/>
      </c>
      <c r="E1419" s="93" t="str">
        <f t="shared" si="67"/>
        <v/>
      </c>
      <c r="F1419" s="93" t="str">
        <f>IF($I$1&lt;&gt;"y", "", IF(A1420="", "", IFERROR(LOOKUP(2,1/(COUNTIF($F$2:F1418,get_country)=0),get_country), "")))</f>
        <v/>
      </c>
      <c r="G1419" s="93" t="str">
        <f t="shared" si="66"/>
        <v/>
      </c>
      <c r="H1419" s="67" t="str">
        <f t="array" aca="1" ref="H1419" ca="1">IF($I$1&lt;&gt;"y", "", IFERROR(INDEX(countrylistsize,MATCH(SMALL(NOT(countrylistsize="")*IF(ISNUMBER(countrylistsize),COUNTIF(countrylistsize,"&lt;="&amp;countrylistsize),COUNTIF(countrylistsize,"&lt;="&amp;countrylistsize)+SUM(ISNUMBER(countrylistsize))),ROWS(F$3:F1419)+SUM(ISBLANK(countrylistsize))),NOT(countrylistsize="")*IF(ISNUMBER(countrylistsize),COUNTIF(countrylistsize,"&lt;="&amp;countrylistsize),COUNTIF(countrylistsize,"&lt;="&amp;countrylistsize)+SUM(ISNUMBER(countrylistsize))),0)), ""))</f>
        <v/>
      </c>
      <c r="I1419" s="70"/>
      <c r="J1419" s="67" t="str">
        <f t="array" aca="1" ref="J1419" ca="1">IF($I$1&lt;&gt;"y", "", IFERROR(INDEX(admin1listsize,MATCH(SMALL(NOT(admin1listsize="")*IF(ISNUMBER(admin1listsize),COUNTIF(admin1listsize,"&lt;="&amp;admin1listsize),COUNTIF(admin1listsize,"&lt;="&amp;admin1listsize)+SUM(ISNUMBER(admin1listsize))),ROWS(D$3:D1419)+SUM(ISBLANK(admin1listsize))),NOT(admin1listsize="")*IF(ISNUMBER(admin1listsize),COUNTIF(admin1listsize,"&lt;="&amp;admin1listsize),COUNTIF(admin1listsize,"&lt;="&amp;admin1listsize)+SUM(ISNUMBER(admin1listsize))),0)), ""))</f>
        <v/>
      </c>
      <c r="K1419" s="71"/>
    </row>
    <row r="1420" spans="1:11" s="1" customFormat="1" x14ac:dyDescent="0.25">
      <c r="A1420" s="93" t="str">
        <f>IF($I$1&lt;&gt;"y", "", IF(ISBLANK(DATA!D1421),"",IF(ISBLANK(DATA!K1421),"NO DATA",DATA!K1421)))</f>
        <v/>
      </c>
      <c r="B1420" s="93" t="str">
        <f>IF($I$1&lt;&gt;"y", "",IF(ISBLANK(DATA!D1421),"", IF(ISBLANK(DATA!L1421),"NO DATA",DATA!L1421)))</f>
        <v/>
      </c>
      <c r="C1420" s="93" t="str">
        <f t="shared" si="68"/>
        <v/>
      </c>
      <c r="D1420" s="93" t="str">
        <f>IF($I$1&lt;&gt;"y", "", IF(C1421="", "", IFERROR(LOOKUP(2,1/(COUNTIF($D$2:D1419,mergednames)=0),mergednames), "")))</f>
        <v/>
      </c>
      <c r="E1420" s="93" t="str">
        <f t="shared" si="67"/>
        <v/>
      </c>
      <c r="F1420" s="93" t="str">
        <f>IF($I$1&lt;&gt;"y", "", IF(A1421="", "", IFERROR(LOOKUP(2,1/(COUNTIF($F$2:F1419,get_country)=0),get_country), "")))</f>
        <v/>
      </c>
      <c r="G1420" s="93" t="str">
        <f t="shared" si="66"/>
        <v/>
      </c>
      <c r="H1420" s="67" t="str">
        <f t="array" aca="1" ref="H1420" ca="1">IF($I$1&lt;&gt;"y", "", IFERROR(INDEX(countrylistsize,MATCH(SMALL(NOT(countrylistsize="")*IF(ISNUMBER(countrylistsize),COUNTIF(countrylistsize,"&lt;="&amp;countrylistsize),COUNTIF(countrylistsize,"&lt;="&amp;countrylistsize)+SUM(ISNUMBER(countrylistsize))),ROWS(F$3:F1420)+SUM(ISBLANK(countrylistsize))),NOT(countrylistsize="")*IF(ISNUMBER(countrylistsize),COUNTIF(countrylistsize,"&lt;="&amp;countrylistsize),COUNTIF(countrylistsize,"&lt;="&amp;countrylistsize)+SUM(ISNUMBER(countrylistsize))),0)), ""))</f>
        <v/>
      </c>
      <c r="I1420" s="70"/>
      <c r="J1420" s="67" t="str">
        <f t="array" aca="1" ref="J1420" ca="1">IF($I$1&lt;&gt;"y", "", IFERROR(INDEX(admin1listsize,MATCH(SMALL(NOT(admin1listsize="")*IF(ISNUMBER(admin1listsize),COUNTIF(admin1listsize,"&lt;="&amp;admin1listsize),COUNTIF(admin1listsize,"&lt;="&amp;admin1listsize)+SUM(ISNUMBER(admin1listsize))),ROWS(D$3:D1420)+SUM(ISBLANK(admin1listsize))),NOT(admin1listsize="")*IF(ISNUMBER(admin1listsize),COUNTIF(admin1listsize,"&lt;="&amp;admin1listsize),COUNTIF(admin1listsize,"&lt;="&amp;admin1listsize)+SUM(ISNUMBER(admin1listsize))),0)), ""))</f>
        <v/>
      </c>
      <c r="K1420" s="71"/>
    </row>
    <row r="1421" spans="1:11" s="1" customFormat="1" x14ac:dyDescent="0.25">
      <c r="A1421" s="93" t="str">
        <f>IF($I$1&lt;&gt;"y", "", IF(ISBLANK(DATA!D1422),"",IF(ISBLANK(DATA!K1422),"NO DATA",DATA!K1422)))</f>
        <v/>
      </c>
      <c r="B1421" s="93" t="str">
        <f>IF($I$1&lt;&gt;"y", "",IF(ISBLANK(DATA!D1422),"", IF(ISBLANK(DATA!L1422),"NO DATA",DATA!L1422)))</f>
        <v/>
      </c>
      <c r="C1421" s="93" t="str">
        <f t="shared" si="68"/>
        <v/>
      </c>
      <c r="D1421" s="93" t="str">
        <f>IF($I$1&lt;&gt;"y", "", IF(C1422="", "", IFERROR(LOOKUP(2,1/(COUNTIF($D$2:D1420,mergednames)=0),mergednames), "")))</f>
        <v/>
      </c>
      <c r="E1421" s="93" t="str">
        <f t="shared" si="67"/>
        <v/>
      </c>
      <c r="F1421" s="93" t="str">
        <f>IF($I$1&lt;&gt;"y", "", IF(A1422="", "", IFERROR(LOOKUP(2,1/(COUNTIF($F$2:F1420,get_country)=0),get_country), "")))</f>
        <v/>
      </c>
      <c r="G1421" s="93" t="str">
        <f t="shared" si="66"/>
        <v/>
      </c>
      <c r="H1421" s="67" t="str">
        <f t="array" aca="1" ref="H1421" ca="1">IF($I$1&lt;&gt;"y", "", IFERROR(INDEX(countrylistsize,MATCH(SMALL(NOT(countrylistsize="")*IF(ISNUMBER(countrylistsize),COUNTIF(countrylistsize,"&lt;="&amp;countrylistsize),COUNTIF(countrylistsize,"&lt;="&amp;countrylistsize)+SUM(ISNUMBER(countrylistsize))),ROWS(F$3:F1421)+SUM(ISBLANK(countrylistsize))),NOT(countrylistsize="")*IF(ISNUMBER(countrylistsize),COUNTIF(countrylistsize,"&lt;="&amp;countrylistsize),COUNTIF(countrylistsize,"&lt;="&amp;countrylistsize)+SUM(ISNUMBER(countrylistsize))),0)), ""))</f>
        <v/>
      </c>
      <c r="I1421" s="70"/>
      <c r="J1421" s="67" t="str">
        <f t="array" aca="1" ref="J1421" ca="1">IF($I$1&lt;&gt;"y", "", IFERROR(INDEX(admin1listsize,MATCH(SMALL(NOT(admin1listsize="")*IF(ISNUMBER(admin1listsize),COUNTIF(admin1listsize,"&lt;="&amp;admin1listsize),COUNTIF(admin1listsize,"&lt;="&amp;admin1listsize)+SUM(ISNUMBER(admin1listsize))),ROWS(D$3:D1421)+SUM(ISBLANK(admin1listsize))),NOT(admin1listsize="")*IF(ISNUMBER(admin1listsize),COUNTIF(admin1listsize,"&lt;="&amp;admin1listsize),COUNTIF(admin1listsize,"&lt;="&amp;admin1listsize)+SUM(ISNUMBER(admin1listsize))),0)), ""))</f>
        <v/>
      </c>
      <c r="K1421" s="71"/>
    </row>
    <row r="1422" spans="1:11" s="1" customFormat="1" x14ac:dyDescent="0.25">
      <c r="A1422" s="93" t="str">
        <f>IF($I$1&lt;&gt;"y", "", IF(ISBLANK(DATA!D1423),"",IF(ISBLANK(DATA!K1423),"NO DATA",DATA!K1423)))</f>
        <v/>
      </c>
      <c r="B1422" s="93" t="str">
        <f>IF($I$1&lt;&gt;"y", "",IF(ISBLANK(DATA!D1423),"", IF(ISBLANK(DATA!L1423),"NO DATA",DATA!L1423)))</f>
        <v/>
      </c>
      <c r="C1422" s="93" t="str">
        <f t="shared" si="68"/>
        <v/>
      </c>
      <c r="D1422" s="93" t="str">
        <f>IF($I$1&lt;&gt;"y", "", IF(C1423="", "", IFERROR(LOOKUP(2,1/(COUNTIF($D$2:D1421,mergednames)=0),mergednames), "")))</f>
        <v/>
      </c>
      <c r="E1422" s="93" t="str">
        <f t="shared" si="67"/>
        <v/>
      </c>
      <c r="F1422" s="93" t="str">
        <f>IF($I$1&lt;&gt;"y", "", IF(A1423="", "", IFERROR(LOOKUP(2,1/(COUNTIF($F$2:F1421,get_country)=0),get_country), "")))</f>
        <v/>
      </c>
      <c r="G1422" s="93" t="str">
        <f t="shared" si="66"/>
        <v/>
      </c>
      <c r="H1422" s="67" t="str">
        <f t="array" aca="1" ref="H1422" ca="1">IF($I$1&lt;&gt;"y", "", IFERROR(INDEX(countrylistsize,MATCH(SMALL(NOT(countrylistsize="")*IF(ISNUMBER(countrylistsize),COUNTIF(countrylistsize,"&lt;="&amp;countrylistsize),COUNTIF(countrylistsize,"&lt;="&amp;countrylistsize)+SUM(ISNUMBER(countrylistsize))),ROWS(F$3:F1422)+SUM(ISBLANK(countrylistsize))),NOT(countrylistsize="")*IF(ISNUMBER(countrylistsize),COUNTIF(countrylistsize,"&lt;="&amp;countrylistsize),COUNTIF(countrylistsize,"&lt;="&amp;countrylistsize)+SUM(ISNUMBER(countrylistsize))),0)), ""))</f>
        <v/>
      </c>
      <c r="I1422" s="70"/>
      <c r="J1422" s="67" t="str">
        <f t="array" aca="1" ref="J1422" ca="1">IF($I$1&lt;&gt;"y", "", IFERROR(INDEX(admin1listsize,MATCH(SMALL(NOT(admin1listsize="")*IF(ISNUMBER(admin1listsize),COUNTIF(admin1listsize,"&lt;="&amp;admin1listsize),COUNTIF(admin1listsize,"&lt;="&amp;admin1listsize)+SUM(ISNUMBER(admin1listsize))),ROWS(D$3:D1422)+SUM(ISBLANK(admin1listsize))),NOT(admin1listsize="")*IF(ISNUMBER(admin1listsize),COUNTIF(admin1listsize,"&lt;="&amp;admin1listsize),COUNTIF(admin1listsize,"&lt;="&amp;admin1listsize)+SUM(ISNUMBER(admin1listsize))),0)), ""))</f>
        <v/>
      </c>
      <c r="K1422" s="71"/>
    </row>
    <row r="1423" spans="1:11" s="1" customFormat="1" x14ac:dyDescent="0.25">
      <c r="A1423" s="93" t="str">
        <f>IF($I$1&lt;&gt;"y", "", IF(ISBLANK(DATA!D1424),"",IF(ISBLANK(DATA!K1424),"NO DATA",DATA!K1424)))</f>
        <v/>
      </c>
      <c r="B1423" s="93" t="str">
        <f>IF($I$1&lt;&gt;"y", "",IF(ISBLANK(DATA!D1424),"", IF(ISBLANK(DATA!L1424),"NO DATA",DATA!L1424)))</f>
        <v/>
      </c>
      <c r="C1423" s="93" t="str">
        <f t="shared" si="68"/>
        <v/>
      </c>
      <c r="D1423" s="93" t="str">
        <f>IF($I$1&lt;&gt;"y", "", IF(C1424="", "", IFERROR(LOOKUP(2,1/(COUNTIF($D$2:D1422,mergednames)=0),mergednames), "")))</f>
        <v/>
      </c>
      <c r="E1423" s="93" t="str">
        <f t="shared" si="67"/>
        <v/>
      </c>
      <c r="F1423" s="93" t="str">
        <f>IF($I$1&lt;&gt;"y", "", IF(A1424="", "", IFERROR(LOOKUP(2,1/(COUNTIF($F$2:F1422,get_country)=0),get_country), "")))</f>
        <v/>
      </c>
      <c r="G1423" s="93" t="str">
        <f t="shared" si="66"/>
        <v/>
      </c>
      <c r="H1423" s="67" t="str">
        <f t="array" aca="1" ref="H1423" ca="1">IF($I$1&lt;&gt;"y", "", IFERROR(INDEX(countrylistsize,MATCH(SMALL(NOT(countrylistsize="")*IF(ISNUMBER(countrylistsize),COUNTIF(countrylistsize,"&lt;="&amp;countrylistsize),COUNTIF(countrylistsize,"&lt;="&amp;countrylistsize)+SUM(ISNUMBER(countrylistsize))),ROWS(F$3:F1423)+SUM(ISBLANK(countrylistsize))),NOT(countrylistsize="")*IF(ISNUMBER(countrylistsize),COUNTIF(countrylistsize,"&lt;="&amp;countrylistsize),COUNTIF(countrylistsize,"&lt;="&amp;countrylistsize)+SUM(ISNUMBER(countrylistsize))),0)), ""))</f>
        <v/>
      </c>
      <c r="I1423" s="70"/>
      <c r="J1423" s="67" t="str">
        <f t="array" aca="1" ref="J1423" ca="1">IF($I$1&lt;&gt;"y", "", IFERROR(INDEX(admin1listsize,MATCH(SMALL(NOT(admin1listsize="")*IF(ISNUMBER(admin1listsize),COUNTIF(admin1listsize,"&lt;="&amp;admin1listsize),COUNTIF(admin1listsize,"&lt;="&amp;admin1listsize)+SUM(ISNUMBER(admin1listsize))),ROWS(D$3:D1423)+SUM(ISBLANK(admin1listsize))),NOT(admin1listsize="")*IF(ISNUMBER(admin1listsize),COUNTIF(admin1listsize,"&lt;="&amp;admin1listsize),COUNTIF(admin1listsize,"&lt;="&amp;admin1listsize)+SUM(ISNUMBER(admin1listsize))),0)), ""))</f>
        <v/>
      </c>
      <c r="K1423" s="71"/>
    </row>
    <row r="1424" spans="1:11" s="1" customFormat="1" x14ac:dyDescent="0.25">
      <c r="A1424" s="93" t="str">
        <f>IF($I$1&lt;&gt;"y", "", IF(ISBLANK(DATA!D1425),"",IF(ISBLANK(DATA!K1425),"NO DATA",DATA!K1425)))</f>
        <v/>
      </c>
      <c r="B1424" s="93" t="str">
        <f>IF($I$1&lt;&gt;"y", "",IF(ISBLANK(DATA!D1425),"", IF(ISBLANK(DATA!L1425),"NO DATA",DATA!L1425)))</f>
        <v/>
      </c>
      <c r="C1424" s="93" t="str">
        <f t="shared" si="68"/>
        <v/>
      </c>
      <c r="D1424" s="93" t="str">
        <f>IF($I$1&lt;&gt;"y", "", IF(C1425="", "", IFERROR(LOOKUP(2,1/(COUNTIF($D$2:D1423,mergednames)=0),mergednames), "")))</f>
        <v/>
      </c>
      <c r="E1424" s="93" t="str">
        <f t="shared" si="67"/>
        <v/>
      </c>
      <c r="F1424" s="93" t="str">
        <f>IF($I$1&lt;&gt;"y", "", IF(A1425="", "", IFERROR(LOOKUP(2,1/(COUNTIF($F$2:F1423,get_country)=0),get_country), "")))</f>
        <v/>
      </c>
      <c r="G1424" s="93" t="str">
        <f t="shared" si="66"/>
        <v/>
      </c>
      <c r="H1424" s="67" t="str">
        <f t="array" aca="1" ref="H1424" ca="1">IF($I$1&lt;&gt;"y", "", IFERROR(INDEX(countrylistsize,MATCH(SMALL(NOT(countrylistsize="")*IF(ISNUMBER(countrylistsize),COUNTIF(countrylistsize,"&lt;="&amp;countrylistsize),COUNTIF(countrylistsize,"&lt;="&amp;countrylistsize)+SUM(ISNUMBER(countrylistsize))),ROWS(F$3:F1424)+SUM(ISBLANK(countrylistsize))),NOT(countrylistsize="")*IF(ISNUMBER(countrylistsize),COUNTIF(countrylistsize,"&lt;="&amp;countrylistsize),COUNTIF(countrylistsize,"&lt;="&amp;countrylistsize)+SUM(ISNUMBER(countrylistsize))),0)), ""))</f>
        <v/>
      </c>
      <c r="I1424" s="70"/>
      <c r="J1424" s="67" t="str">
        <f t="array" aca="1" ref="J1424" ca="1">IF($I$1&lt;&gt;"y", "", IFERROR(INDEX(admin1listsize,MATCH(SMALL(NOT(admin1listsize="")*IF(ISNUMBER(admin1listsize),COUNTIF(admin1listsize,"&lt;="&amp;admin1listsize),COUNTIF(admin1listsize,"&lt;="&amp;admin1listsize)+SUM(ISNUMBER(admin1listsize))),ROWS(D$3:D1424)+SUM(ISBLANK(admin1listsize))),NOT(admin1listsize="")*IF(ISNUMBER(admin1listsize),COUNTIF(admin1listsize,"&lt;="&amp;admin1listsize),COUNTIF(admin1listsize,"&lt;="&amp;admin1listsize)+SUM(ISNUMBER(admin1listsize))),0)), ""))</f>
        <v/>
      </c>
      <c r="K1424" s="71"/>
    </row>
    <row r="1425" spans="1:11" s="1" customFormat="1" x14ac:dyDescent="0.25">
      <c r="A1425" s="93" t="str">
        <f>IF($I$1&lt;&gt;"y", "", IF(ISBLANK(DATA!D1426),"",IF(ISBLANK(DATA!K1426),"NO DATA",DATA!K1426)))</f>
        <v/>
      </c>
      <c r="B1425" s="93" t="str">
        <f>IF($I$1&lt;&gt;"y", "",IF(ISBLANK(DATA!D1426),"", IF(ISBLANK(DATA!L1426),"NO DATA",DATA!L1426)))</f>
        <v/>
      </c>
      <c r="C1425" s="93" t="str">
        <f t="shared" si="68"/>
        <v/>
      </c>
      <c r="D1425" s="93" t="str">
        <f>IF($I$1&lt;&gt;"y", "", IF(C1426="", "", IFERROR(LOOKUP(2,1/(COUNTIF($D$2:D1424,mergednames)=0),mergednames), "")))</f>
        <v/>
      </c>
      <c r="E1425" s="93" t="str">
        <f t="shared" si="67"/>
        <v/>
      </c>
      <c r="F1425" s="93" t="str">
        <f>IF($I$1&lt;&gt;"y", "", IF(A1426="", "", IFERROR(LOOKUP(2,1/(COUNTIF($F$2:F1424,get_country)=0),get_country), "")))</f>
        <v/>
      </c>
      <c r="G1425" s="93" t="str">
        <f t="shared" si="66"/>
        <v/>
      </c>
      <c r="H1425" s="67" t="str">
        <f t="array" aca="1" ref="H1425" ca="1">IF($I$1&lt;&gt;"y", "", IFERROR(INDEX(countrylistsize,MATCH(SMALL(NOT(countrylistsize="")*IF(ISNUMBER(countrylistsize),COUNTIF(countrylistsize,"&lt;="&amp;countrylistsize),COUNTIF(countrylistsize,"&lt;="&amp;countrylistsize)+SUM(ISNUMBER(countrylistsize))),ROWS(F$3:F1425)+SUM(ISBLANK(countrylistsize))),NOT(countrylistsize="")*IF(ISNUMBER(countrylistsize),COUNTIF(countrylistsize,"&lt;="&amp;countrylistsize),COUNTIF(countrylistsize,"&lt;="&amp;countrylistsize)+SUM(ISNUMBER(countrylistsize))),0)), ""))</f>
        <v/>
      </c>
      <c r="I1425" s="70"/>
      <c r="J1425" s="67" t="str">
        <f t="array" aca="1" ref="J1425" ca="1">IF($I$1&lt;&gt;"y", "", IFERROR(INDEX(admin1listsize,MATCH(SMALL(NOT(admin1listsize="")*IF(ISNUMBER(admin1listsize),COUNTIF(admin1listsize,"&lt;="&amp;admin1listsize),COUNTIF(admin1listsize,"&lt;="&amp;admin1listsize)+SUM(ISNUMBER(admin1listsize))),ROWS(D$3:D1425)+SUM(ISBLANK(admin1listsize))),NOT(admin1listsize="")*IF(ISNUMBER(admin1listsize),COUNTIF(admin1listsize,"&lt;="&amp;admin1listsize),COUNTIF(admin1listsize,"&lt;="&amp;admin1listsize)+SUM(ISNUMBER(admin1listsize))),0)), ""))</f>
        <v/>
      </c>
      <c r="K1425" s="71"/>
    </row>
    <row r="1426" spans="1:11" s="1" customFormat="1" x14ac:dyDescent="0.25">
      <c r="A1426" s="93" t="str">
        <f>IF($I$1&lt;&gt;"y", "", IF(ISBLANK(DATA!D1427),"",IF(ISBLANK(DATA!K1427),"NO DATA",DATA!K1427)))</f>
        <v/>
      </c>
      <c r="B1426" s="93" t="str">
        <f>IF($I$1&lt;&gt;"y", "",IF(ISBLANK(DATA!D1427),"", IF(ISBLANK(DATA!L1427),"NO DATA",DATA!L1427)))</f>
        <v/>
      </c>
      <c r="C1426" s="93" t="str">
        <f t="shared" si="68"/>
        <v/>
      </c>
      <c r="D1426" s="93" t="str">
        <f>IF($I$1&lt;&gt;"y", "", IF(C1427="", "", IFERROR(LOOKUP(2,1/(COUNTIF($D$2:D1425,mergednames)=0),mergednames), "")))</f>
        <v/>
      </c>
      <c r="E1426" s="93" t="str">
        <f t="shared" si="67"/>
        <v/>
      </c>
      <c r="F1426" s="93" t="str">
        <f>IF($I$1&lt;&gt;"y", "", IF(A1427="", "", IFERROR(LOOKUP(2,1/(COUNTIF($F$2:F1425,get_country)=0),get_country), "")))</f>
        <v/>
      </c>
      <c r="G1426" s="93" t="str">
        <f t="shared" si="66"/>
        <v/>
      </c>
      <c r="H1426" s="67" t="str">
        <f t="array" aca="1" ref="H1426" ca="1">IF($I$1&lt;&gt;"y", "", IFERROR(INDEX(countrylistsize,MATCH(SMALL(NOT(countrylistsize="")*IF(ISNUMBER(countrylistsize),COUNTIF(countrylistsize,"&lt;="&amp;countrylistsize),COUNTIF(countrylistsize,"&lt;="&amp;countrylistsize)+SUM(ISNUMBER(countrylistsize))),ROWS(F$3:F1426)+SUM(ISBLANK(countrylistsize))),NOT(countrylistsize="")*IF(ISNUMBER(countrylistsize),COUNTIF(countrylistsize,"&lt;="&amp;countrylistsize),COUNTIF(countrylistsize,"&lt;="&amp;countrylistsize)+SUM(ISNUMBER(countrylistsize))),0)), ""))</f>
        <v/>
      </c>
      <c r="I1426" s="70"/>
      <c r="J1426" s="67" t="str">
        <f t="array" aca="1" ref="J1426" ca="1">IF($I$1&lt;&gt;"y", "", IFERROR(INDEX(admin1listsize,MATCH(SMALL(NOT(admin1listsize="")*IF(ISNUMBER(admin1listsize),COUNTIF(admin1listsize,"&lt;="&amp;admin1listsize),COUNTIF(admin1listsize,"&lt;="&amp;admin1listsize)+SUM(ISNUMBER(admin1listsize))),ROWS(D$3:D1426)+SUM(ISBLANK(admin1listsize))),NOT(admin1listsize="")*IF(ISNUMBER(admin1listsize),COUNTIF(admin1listsize,"&lt;="&amp;admin1listsize),COUNTIF(admin1listsize,"&lt;="&amp;admin1listsize)+SUM(ISNUMBER(admin1listsize))),0)), ""))</f>
        <v/>
      </c>
      <c r="K1426" s="71"/>
    </row>
    <row r="1427" spans="1:11" s="1" customFormat="1" x14ac:dyDescent="0.25">
      <c r="A1427" s="93" t="str">
        <f>IF($I$1&lt;&gt;"y", "", IF(ISBLANK(DATA!D1428),"",IF(ISBLANK(DATA!K1428),"NO DATA",DATA!K1428)))</f>
        <v/>
      </c>
      <c r="B1427" s="93" t="str">
        <f>IF($I$1&lt;&gt;"y", "",IF(ISBLANK(DATA!D1428),"", IF(ISBLANK(DATA!L1428),"NO DATA",DATA!L1428)))</f>
        <v/>
      </c>
      <c r="C1427" s="93" t="str">
        <f t="shared" si="68"/>
        <v/>
      </c>
      <c r="D1427" s="93" t="str">
        <f>IF($I$1&lt;&gt;"y", "", IF(C1428="", "", IFERROR(LOOKUP(2,1/(COUNTIF($D$2:D1426,mergednames)=0),mergednames), "")))</f>
        <v/>
      </c>
      <c r="E1427" s="93" t="str">
        <f t="shared" si="67"/>
        <v/>
      </c>
      <c r="F1427" s="93" t="str">
        <f>IF($I$1&lt;&gt;"y", "", IF(A1428="", "", IFERROR(LOOKUP(2,1/(COUNTIF($F$2:F1426,get_country)=0),get_country), "")))</f>
        <v/>
      </c>
      <c r="G1427" s="93" t="str">
        <f t="shared" si="66"/>
        <v/>
      </c>
      <c r="H1427" s="67" t="str">
        <f t="array" aca="1" ref="H1427" ca="1">IF($I$1&lt;&gt;"y", "", IFERROR(INDEX(countrylistsize,MATCH(SMALL(NOT(countrylistsize="")*IF(ISNUMBER(countrylistsize),COUNTIF(countrylistsize,"&lt;="&amp;countrylistsize),COUNTIF(countrylistsize,"&lt;="&amp;countrylistsize)+SUM(ISNUMBER(countrylistsize))),ROWS(F$3:F1427)+SUM(ISBLANK(countrylistsize))),NOT(countrylistsize="")*IF(ISNUMBER(countrylistsize),COUNTIF(countrylistsize,"&lt;="&amp;countrylistsize),COUNTIF(countrylistsize,"&lt;="&amp;countrylistsize)+SUM(ISNUMBER(countrylistsize))),0)), ""))</f>
        <v/>
      </c>
      <c r="I1427" s="70"/>
      <c r="J1427" s="67" t="str">
        <f t="array" aca="1" ref="J1427" ca="1">IF($I$1&lt;&gt;"y", "", IFERROR(INDEX(admin1listsize,MATCH(SMALL(NOT(admin1listsize="")*IF(ISNUMBER(admin1listsize),COUNTIF(admin1listsize,"&lt;="&amp;admin1listsize),COUNTIF(admin1listsize,"&lt;="&amp;admin1listsize)+SUM(ISNUMBER(admin1listsize))),ROWS(D$3:D1427)+SUM(ISBLANK(admin1listsize))),NOT(admin1listsize="")*IF(ISNUMBER(admin1listsize),COUNTIF(admin1listsize,"&lt;="&amp;admin1listsize),COUNTIF(admin1listsize,"&lt;="&amp;admin1listsize)+SUM(ISNUMBER(admin1listsize))),0)), ""))</f>
        <v/>
      </c>
      <c r="K1427" s="71"/>
    </row>
    <row r="1428" spans="1:11" s="1" customFormat="1" x14ac:dyDescent="0.25">
      <c r="A1428" s="93" t="str">
        <f>IF($I$1&lt;&gt;"y", "", IF(ISBLANK(DATA!D1429),"",IF(ISBLANK(DATA!K1429),"NO DATA",DATA!K1429)))</f>
        <v/>
      </c>
      <c r="B1428" s="93" t="str">
        <f>IF($I$1&lt;&gt;"y", "",IF(ISBLANK(DATA!D1429),"", IF(ISBLANK(DATA!L1429),"NO DATA",DATA!L1429)))</f>
        <v/>
      </c>
      <c r="C1428" s="93" t="str">
        <f t="shared" si="68"/>
        <v/>
      </c>
      <c r="D1428" s="93" t="str">
        <f>IF($I$1&lt;&gt;"y", "", IF(C1429="", "", IFERROR(LOOKUP(2,1/(COUNTIF($D$2:D1427,mergednames)=0),mergednames), "")))</f>
        <v/>
      </c>
      <c r="E1428" s="93" t="str">
        <f t="shared" si="67"/>
        <v/>
      </c>
      <c r="F1428" s="93" t="str">
        <f>IF($I$1&lt;&gt;"y", "", IF(A1429="", "", IFERROR(LOOKUP(2,1/(COUNTIF($F$2:F1427,get_country)=0),get_country), "")))</f>
        <v/>
      </c>
      <c r="G1428" s="93" t="str">
        <f t="shared" si="66"/>
        <v/>
      </c>
      <c r="H1428" s="67" t="str">
        <f t="array" aca="1" ref="H1428" ca="1">IF($I$1&lt;&gt;"y", "", IFERROR(INDEX(countrylistsize,MATCH(SMALL(NOT(countrylistsize="")*IF(ISNUMBER(countrylistsize),COUNTIF(countrylistsize,"&lt;="&amp;countrylistsize),COUNTIF(countrylistsize,"&lt;="&amp;countrylistsize)+SUM(ISNUMBER(countrylistsize))),ROWS(F$3:F1428)+SUM(ISBLANK(countrylistsize))),NOT(countrylistsize="")*IF(ISNUMBER(countrylistsize),COUNTIF(countrylistsize,"&lt;="&amp;countrylistsize),COUNTIF(countrylistsize,"&lt;="&amp;countrylistsize)+SUM(ISNUMBER(countrylistsize))),0)), ""))</f>
        <v/>
      </c>
      <c r="I1428" s="70"/>
      <c r="J1428" s="67" t="str">
        <f t="array" aca="1" ref="J1428" ca="1">IF($I$1&lt;&gt;"y", "", IFERROR(INDEX(admin1listsize,MATCH(SMALL(NOT(admin1listsize="")*IF(ISNUMBER(admin1listsize),COUNTIF(admin1listsize,"&lt;="&amp;admin1listsize),COUNTIF(admin1listsize,"&lt;="&amp;admin1listsize)+SUM(ISNUMBER(admin1listsize))),ROWS(D$3:D1428)+SUM(ISBLANK(admin1listsize))),NOT(admin1listsize="")*IF(ISNUMBER(admin1listsize),COUNTIF(admin1listsize,"&lt;="&amp;admin1listsize),COUNTIF(admin1listsize,"&lt;="&amp;admin1listsize)+SUM(ISNUMBER(admin1listsize))),0)), ""))</f>
        <v/>
      </c>
      <c r="K1428" s="71"/>
    </row>
    <row r="1429" spans="1:11" s="1" customFormat="1" x14ac:dyDescent="0.25">
      <c r="A1429" s="93" t="str">
        <f>IF($I$1&lt;&gt;"y", "", IF(ISBLANK(DATA!D1430),"",IF(ISBLANK(DATA!K1430),"NO DATA",DATA!K1430)))</f>
        <v/>
      </c>
      <c r="B1429" s="93" t="str">
        <f>IF($I$1&lt;&gt;"y", "",IF(ISBLANK(DATA!D1430),"", IF(ISBLANK(DATA!L1430),"NO DATA",DATA!L1430)))</f>
        <v/>
      </c>
      <c r="C1429" s="93" t="str">
        <f t="shared" si="68"/>
        <v/>
      </c>
      <c r="D1429" s="93" t="str">
        <f>IF($I$1&lt;&gt;"y", "", IF(C1430="", "", IFERROR(LOOKUP(2,1/(COUNTIF($D$2:D1428,mergednames)=0),mergednames), "")))</f>
        <v/>
      </c>
      <c r="E1429" s="93" t="str">
        <f t="shared" si="67"/>
        <v/>
      </c>
      <c r="F1429" s="93" t="str">
        <f>IF($I$1&lt;&gt;"y", "", IF(A1430="", "", IFERROR(LOOKUP(2,1/(COUNTIF($F$2:F1428,get_country)=0),get_country), "")))</f>
        <v/>
      </c>
      <c r="G1429" s="93" t="str">
        <f t="shared" si="66"/>
        <v/>
      </c>
      <c r="H1429" s="67" t="str">
        <f t="array" aca="1" ref="H1429" ca="1">IF($I$1&lt;&gt;"y", "", IFERROR(INDEX(countrylistsize,MATCH(SMALL(NOT(countrylistsize="")*IF(ISNUMBER(countrylistsize),COUNTIF(countrylistsize,"&lt;="&amp;countrylistsize),COUNTIF(countrylistsize,"&lt;="&amp;countrylistsize)+SUM(ISNUMBER(countrylistsize))),ROWS(F$3:F1429)+SUM(ISBLANK(countrylistsize))),NOT(countrylistsize="")*IF(ISNUMBER(countrylistsize),COUNTIF(countrylistsize,"&lt;="&amp;countrylistsize),COUNTIF(countrylistsize,"&lt;="&amp;countrylistsize)+SUM(ISNUMBER(countrylistsize))),0)), ""))</f>
        <v/>
      </c>
      <c r="I1429" s="70"/>
      <c r="J1429" s="67" t="str">
        <f t="array" aca="1" ref="J1429" ca="1">IF($I$1&lt;&gt;"y", "", IFERROR(INDEX(admin1listsize,MATCH(SMALL(NOT(admin1listsize="")*IF(ISNUMBER(admin1listsize),COUNTIF(admin1listsize,"&lt;="&amp;admin1listsize),COUNTIF(admin1listsize,"&lt;="&amp;admin1listsize)+SUM(ISNUMBER(admin1listsize))),ROWS(D$3:D1429)+SUM(ISBLANK(admin1listsize))),NOT(admin1listsize="")*IF(ISNUMBER(admin1listsize),COUNTIF(admin1listsize,"&lt;="&amp;admin1listsize),COUNTIF(admin1listsize,"&lt;="&amp;admin1listsize)+SUM(ISNUMBER(admin1listsize))),0)), ""))</f>
        <v/>
      </c>
      <c r="K1429" s="71"/>
    </row>
    <row r="1430" spans="1:11" s="1" customFormat="1" x14ac:dyDescent="0.25">
      <c r="A1430" s="93" t="str">
        <f>IF($I$1&lt;&gt;"y", "", IF(ISBLANK(DATA!D1431),"",IF(ISBLANK(DATA!K1431),"NO DATA",DATA!K1431)))</f>
        <v/>
      </c>
      <c r="B1430" s="93" t="str">
        <f>IF($I$1&lt;&gt;"y", "",IF(ISBLANK(DATA!D1431),"", IF(ISBLANK(DATA!L1431),"NO DATA",DATA!L1431)))</f>
        <v/>
      </c>
      <c r="C1430" s="93" t="str">
        <f t="shared" si="68"/>
        <v/>
      </c>
      <c r="D1430" s="93" t="str">
        <f>IF($I$1&lt;&gt;"y", "", IF(C1431="", "", IFERROR(LOOKUP(2,1/(COUNTIF($D$2:D1429,mergednames)=0),mergednames), "")))</f>
        <v/>
      </c>
      <c r="E1430" s="93" t="str">
        <f t="shared" si="67"/>
        <v/>
      </c>
      <c r="F1430" s="93" t="str">
        <f>IF($I$1&lt;&gt;"y", "", IF(A1431="", "", IFERROR(LOOKUP(2,1/(COUNTIF($F$2:F1429,get_country)=0),get_country), "")))</f>
        <v/>
      </c>
      <c r="G1430" s="93" t="str">
        <f t="shared" si="66"/>
        <v/>
      </c>
      <c r="H1430" s="67" t="str">
        <f t="array" aca="1" ref="H1430" ca="1">IF($I$1&lt;&gt;"y", "", IFERROR(INDEX(countrylistsize,MATCH(SMALL(NOT(countrylistsize="")*IF(ISNUMBER(countrylistsize),COUNTIF(countrylistsize,"&lt;="&amp;countrylistsize),COUNTIF(countrylistsize,"&lt;="&amp;countrylistsize)+SUM(ISNUMBER(countrylistsize))),ROWS(F$3:F1430)+SUM(ISBLANK(countrylistsize))),NOT(countrylistsize="")*IF(ISNUMBER(countrylistsize),COUNTIF(countrylistsize,"&lt;="&amp;countrylistsize),COUNTIF(countrylistsize,"&lt;="&amp;countrylistsize)+SUM(ISNUMBER(countrylistsize))),0)), ""))</f>
        <v/>
      </c>
      <c r="I1430" s="70"/>
      <c r="J1430" s="67" t="str">
        <f t="array" aca="1" ref="J1430" ca="1">IF($I$1&lt;&gt;"y", "", IFERROR(INDEX(admin1listsize,MATCH(SMALL(NOT(admin1listsize="")*IF(ISNUMBER(admin1listsize),COUNTIF(admin1listsize,"&lt;="&amp;admin1listsize),COUNTIF(admin1listsize,"&lt;="&amp;admin1listsize)+SUM(ISNUMBER(admin1listsize))),ROWS(D$3:D1430)+SUM(ISBLANK(admin1listsize))),NOT(admin1listsize="")*IF(ISNUMBER(admin1listsize),COUNTIF(admin1listsize,"&lt;="&amp;admin1listsize),COUNTIF(admin1listsize,"&lt;="&amp;admin1listsize)+SUM(ISNUMBER(admin1listsize))),0)), ""))</f>
        <v/>
      </c>
      <c r="K1430" s="71"/>
    </row>
    <row r="1431" spans="1:11" s="1" customFormat="1" x14ac:dyDescent="0.25">
      <c r="A1431" s="93" t="str">
        <f>IF($I$1&lt;&gt;"y", "", IF(ISBLANK(DATA!D1432),"",IF(ISBLANK(DATA!K1432),"NO DATA",DATA!K1432)))</f>
        <v/>
      </c>
      <c r="B1431" s="93" t="str">
        <f>IF($I$1&lt;&gt;"y", "",IF(ISBLANK(DATA!D1432),"", IF(ISBLANK(DATA!L1432),"NO DATA",DATA!L1432)))</f>
        <v/>
      </c>
      <c r="C1431" s="93" t="str">
        <f t="shared" si="68"/>
        <v/>
      </c>
      <c r="D1431" s="93" t="str">
        <f>IF($I$1&lt;&gt;"y", "", IF(C1432="", "", IFERROR(LOOKUP(2,1/(COUNTIF($D$2:D1430,mergednames)=0),mergednames), "")))</f>
        <v/>
      </c>
      <c r="E1431" s="93" t="str">
        <f t="shared" si="67"/>
        <v/>
      </c>
      <c r="F1431" s="93" t="str">
        <f>IF($I$1&lt;&gt;"y", "", IF(A1432="", "", IFERROR(LOOKUP(2,1/(COUNTIF($F$2:F1430,get_country)=0),get_country), "")))</f>
        <v/>
      </c>
      <c r="G1431" s="93" t="str">
        <f t="shared" si="66"/>
        <v/>
      </c>
      <c r="H1431" s="67" t="str">
        <f t="array" aca="1" ref="H1431" ca="1">IF($I$1&lt;&gt;"y", "", IFERROR(INDEX(countrylistsize,MATCH(SMALL(NOT(countrylistsize="")*IF(ISNUMBER(countrylistsize),COUNTIF(countrylistsize,"&lt;="&amp;countrylistsize),COUNTIF(countrylistsize,"&lt;="&amp;countrylistsize)+SUM(ISNUMBER(countrylistsize))),ROWS(F$3:F1431)+SUM(ISBLANK(countrylistsize))),NOT(countrylistsize="")*IF(ISNUMBER(countrylistsize),COUNTIF(countrylistsize,"&lt;="&amp;countrylistsize),COUNTIF(countrylistsize,"&lt;="&amp;countrylistsize)+SUM(ISNUMBER(countrylistsize))),0)), ""))</f>
        <v/>
      </c>
      <c r="I1431" s="70"/>
      <c r="J1431" s="67" t="str">
        <f t="array" aca="1" ref="J1431" ca="1">IF($I$1&lt;&gt;"y", "", IFERROR(INDEX(admin1listsize,MATCH(SMALL(NOT(admin1listsize="")*IF(ISNUMBER(admin1listsize),COUNTIF(admin1listsize,"&lt;="&amp;admin1listsize),COUNTIF(admin1listsize,"&lt;="&amp;admin1listsize)+SUM(ISNUMBER(admin1listsize))),ROWS(D$3:D1431)+SUM(ISBLANK(admin1listsize))),NOT(admin1listsize="")*IF(ISNUMBER(admin1listsize),COUNTIF(admin1listsize,"&lt;="&amp;admin1listsize),COUNTIF(admin1listsize,"&lt;="&amp;admin1listsize)+SUM(ISNUMBER(admin1listsize))),0)), ""))</f>
        <v/>
      </c>
      <c r="K1431" s="71"/>
    </row>
    <row r="1432" spans="1:11" s="1" customFormat="1" x14ac:dyDescent="0.25">
      <c r="A1432" s="93" t="str">
        <f>IF($I$1&lt;&gt;"y", "", IF(ISBLANK(DATA!D1433),"",IF(ISBLANK(DATA!K1433),"NO DATA",DATA!K1433)))</f>
        <v/>
      </c>
      <c r="B1432" s="93" t="str">
        <f>IF($I$1&lt;&gt;"y", "",IF(ISBLANK(DATA!D1433),"", IF(ISBLANK(DATA!L1433),"NO DATA",DATA!L1433)))</f>
        <v/>
      </c>
      <c r="C1432" s="93" t="str">
        <f t="shared" si="68"/>
        <v/>
      </c>
      <c r="D1432" s="93" t="str">
        <f>IF($I$1&lt;&gt;"y", "", IF(C1433="", "", IFERROR(LOOKUP(2,1/(COUNTIF($D$2:D1431,mergednames)=0),mergednames), "")))</f>
        <v/>
      </c>
      <c r="E1432" s="93" t="str">
        <f t="shared" si="67"/>
        <v/>
      </c>
      <c r="F1432" s="93" t="str">
        <f>IF($I$1&lt;&gt;"y", "", IF(A1433="", "", IFERROR(LOOKUP(2,1/(COUNTIF($F$2:F1431,get_country)=0),get_country), "")))</f>
        <v/>
      </c>
      <c r="G1432" s="93" t="str">
        <f t="shared" si="66"/>
        <v/>
      </c>
      <c r="H1432" s="67" t="str">
        <f t="array" aca="1" ref="H1432" ca="1">IF($I$1&lt;&gt;"y", "", IFERROR(INDEX(countrylistsize,MATCH(SMALL(NOT(countrylistsize="")*IF(ISNUMBER(countrylistsize),COUNTIF(countrylistsize,"&lt;="&amp;countrylistsize),COUNTIF(countrylistsize,"&lt;="&amp;countrylistsize)+SUM(ISNUMBER(countrylistsize))),ROWS(F$3:F1432)+SUM(ISBLANK(countrylistsize))),NOT(countrylistsize="")*IF(ISNUMBER(countrylistsize),COUNTIF(countrylistsize,"&lt;="&amp;countrylistsize),COUNTIF(countrylistsize,"&lt;="&amp;countrylistsize)+SUM(ISNUMBER(countrylistsize))),0)), ""))</f>
        <v/>
      </c>
      <c r="I1432" s="70"/>
      <c r="J1432" s="67" t="str">
        <f t="array" aca="1" ref="J1432" ca="1">IF($I$1&lt;&gt;"y", "", IFERROR(INDEX(admin1listsize,MATCH(SMALL(NOT(admin1listsize="")*IF(ISNUMBER(admin1listsize),COUNTIF(admin1listsize,"&lt;="&amp;admin1listsize),COUNTIF(admin1listsize,"&lt;="&amp;admin1listsize)+SUM(ISNUMBER(admin1listsize))),ROWS(D$3:D1432)+SUM(ISBLANK(admin1listsize))),NOT(admin1listsize="")*IF(ISNUMBER(admin1listsize),COUNTIF(admin1listsize,"&lt;="&amp;admin1listsize),COUNTIF(admin1listsize,"&lt;="&amp;admin1listsize)+SUM(ISNUMBER(admin1listsize))),0)), ""))</f>
        <v/>
      </c>
      <c r="K1432" s="71"/>
    </row>
    <row r="1433" spans="1:11" s="1" customFormat="1" x14ac:dyDescent="0.25">
      <c r="A1433" s="93" t="str">
        <f>IF($I$1&lt;&gt;"y", "", IF(ISBLANK(DATA!D1434),"",IF(ISBLANK(DATA!K1434),"NO DATA",DATA!K1434)))</f>
        <v/>
      </c>
      <c r="B1433" s="93" t="str">
        <f>IF($I$1&lt;&gt;"y", "",IF(ISBLANK(DATA!D1434),"", IF(ISBLANK(DATA!L1434),"NO DATA",DATA!L1434)))</f>
        <v/>
      </c>
      <c r="C1433" s="93" t="str">
        <f t="shared" si="68"/>
        <v/>
      </c>
      <c r="D1433" s="93" t="str">
        <f>IF($I$1&lt;&gt;"y", "", IF(C1434="", "", IFERROR(LOOKUP(2,1/(COUNTIF($D$2:D1432,mergednames)=0),mergednames), "")))</f>
        <v/>
      </c>
      <c r="E1433" s="93" t="str">
        <f t="shared" si="67"/>
        <v/>
      </c>
      <c r="F1433" s="93" t="str">
        <f>IF($I$1&lt;&gt;"y", "", IF(A1434="", "", IFERROR(LOOKUP(2,1/(COUNTIF($F$2:F1432,get_country)=0),get_country), "")))</f>
        <v/>
      </c>
      <c r="G1433" s="93" t="str">
        <f t="shared" si="66"/>
        <v/>
      </c>
      <c r="H1433" s="67" t="str">
        <f t="array" aca="1" ref="H1433" ca="1">IF($I$1&lt;&gt;"y", "", IFERROR(INDEX(countrylistsize,MATCH(SMALL(NOT(countrylistsize="")*IF(ISNUMBER(countrylistsize),COUNTIF(countrylistsize,"&lt;="&amp;countrylistsize),COUNTIF(countrylistsize,"&lt;="&amp;countrylistsize)+SUM(ISNUMBER(countrylistsize))),ROWS(F$3:F1433)+SUM(ISBLANK(countrylistsize))),NOT(countrylistsize="")*IF(ISNUMBER(countrylistsize),COUNTIF(countrylistsize,"&lt;="&amp;countrylistsize),COUNTIF(countrylistsize,"&lt;="&amp;countrylistsize)+SUM(ISNUMBER(countrylistsize))),0)), ""))</f>
        <v/>
      </c>
      <c r="I1433" s="70"/>
      <c r="J1433" s="67" t="str">
        <f t="array" aca="1" ref="J1433" ca="1">IF($I$1&lt;&gt;"y", "", IFERROR(INDEX(admin1listsize,MATCH(SMALL(NOT(admin1listsize="")*IF(ISNUMBER(admin1listsize),COUNTIF(admin1listsize,"&lt;="&amp;admin1listsize),COUNTIF(admin1listsize,"&lt;="&amp;admin1listsize)+SUM(ISNUMBER(admin1listsize))),ROWS(D$3:D1433)+SUM(ISBLANK(admin1listsize))),NOT(admin1listsize="")*IF(ISNUMBER(admin1listsize),COUNTIF(admin1listsize,"&lt;="&amp;admin1listsize),COUNTIF(admin1listsize,"&lt;="&amp;admin1listsize)+SUM(ISNUMBER(admin1listsize))),0)), ""))</f>
        <v/>
      </c>
      <c r="K1433" s="71"/>
    </row>
    <row r="1434" spans="1:11" s="1" customFormat="1" x14ac:dyDescent="0.25">
      <c r="A1434" s="93" t="str">
        <f>IF($I$1&lt;&gt;"y", "", IF(ISBLANK(DATA!D1435),"",IF(ISBLANK(DATA!K1435),"NO DATA",DATA!K1435)))</f>
        <v/>
      </c>
      <c r="B1434" s="93" t="str">
        <f>IF($I$1&lt;&gt;"y", "",IF(ISBLANK(DATA!D1435),"", IF(ISBLANK(DATA!L1435),"NO DATA",DATA!L1435)))</f>
        <v/>
      </c>
      <c r="C1434" s="93" t="str">
        <f t="shared" si="68"/>
        <v/>
      </c>
      <c r="D1434" s="93" t="str">
        <f>IF($I$1&lt;&gt;"y", "", IF(C1435="", "", IFERROR(LOOKUP(2,1/(COUNTIF($D$2:D1433,mergednames)=0),mergednames), "")))</f>
        <v/>
      </c>
      <c r="E1434" s="93" t="str">
        <f t="shared" si="67"/>
        <v/>
      </c>
      <c r="F1434" s="93" t="str">
        <f>IF($I$1&lt;&gt;"y", "", IF(A1435="", "", IFERROR(LOOKUP(2,1/(COUNTIF($F$2:F1433,get_country)=0),get_country), "")))</f>
        <v/>
      </c>
      <c r="G1434" s="93" t="str">
        <f t="shared" si="66"/>
        <v/>
      </c>
      <c r="H1434" s="67" t="str">
        <f t="array" aca="1" ref="H1434" ca="1">IF($I$1&lt;&gt;"y", "", IFERROR(INDEX(countrylistsize,MATCH(SMALL(NOT(countrylistsize="")*IF(ISNUMBER(countrylistsize),COUNTIF(countrylistsize,"&lt;="&amp;countrylistsize),COUNTIF(countrylistsize,"&lt;="&amp;countrylistsize)+SUM(ISNUMBER(countrylistsize))),ROWS(F$3:F1434)+SUM(ISBLANK(countrylistsize))),NOT(countrylistsize="")*IF(ISNUMBER(countrylistsize),COUNTIF(countrylistsize,"&lt;="&amp;countrylistsize),COUNTIF(countrylistsize,"&lt;="&amp;countrylistsize)+SUM(ISNUMBER(countrylistsize))),0)), ""))</f>
        <v/>
      </c>
      <c r="I1434" s="70"/>
      <c r="J1434" s="67" t="str">
        <f t="array" aca="1" ref="J1434" ca="1">IF($I$1&lt;&gt;"y", "", IFERROR(INDEX(admin1listsize,MATCH(SMALL(NOT(admin1listsize="")*IF(ISNUMBER(admin1listsize),COUNTIF(admin1listsize,"&lt;="&amp;admin1listsize),COUNTIF(admin1listsize,"&lt;="&amp;admin1listsize)+SUM(ISNUMBER(admin1listsize))),ROWS(D$3:D1434)+SUM(ISBLANK(admin1listsize))),NOT(admin1listsize="")*IF(ISNUMBER(admin1listsize),COUNTIF(admin1listsize,"&lt;="&amp;admin1listsize),COUNTIF(admin1listsize,"&lt;="&amp;admin1listsize)+SUM(ISNUMBER(admin1listsize))),0)), ""))</f>
        <v/>
      </c>
      <c r="K1434" s="71"/>
    </row>
    <row r="1435" spans="1:11" s="1" customFormat="1" x14ac:dyDescent="0.25">
      <c r="A1435" s="93" t="str">
        <f>IF($I$1&lt;&gt;"y", "", IF(ISBLANK(DATA!D1436),"",IF(ISBLANK(DATA!K1436),"NO DATA",DATA!K1436)))</f>
        <v/>
      </c>
      <c r="B1435" s="93" t="str">
        <f>IF($I$1&lt;&gt;"y", "",IF(ISBLANK(DATA!D1436),"", IF(ISBLANK(DATA!L1436),"NO DATA",DATA!L1436)))</f>
        <v/>
      </c>
      <c r="C1435" s="93" t="str">
        <f t="shared" si="68"/>
        <v/>
      </c>
      <c r="D1435" s="93" t="str">
        <f>IF($I$1&lt;&gt;"y", "", IF(C1436="", "", IFERROR(LOOKUP(2,1/(COUNTIF($D$2:D1434,mergednames)=0),mergednames), "")))</f>
        <v/>
      </c>
      <c r="E1435" s="93" t="str">
        <f t="shared" si="67"/>
        <v/>
      </c>
      <c r="F1435" s="93" t="str">
        <f>IF($I$1&lt;&gt;"y", "", IF(A1436="", "", IFERROR(LOOKUP(2,1/(COUNTIF($F$2:F1434,get_country)=0),get_country), "")))</f>
        <v/>
      </c>
      <c r="G1435" s="93" t="str">
        <f t="shared" si="66"/>
        <v/>
      </c>
      <c r="H1435" s="67" t="str">
        <f t="array" aca="1" ref="H1435" ca="1">IF($I$1&lt;&gt;"y", "", IFERROR(INDEX(countrylistsize,MATCH(SMALL(NOT(countrylistsize="")*IF(ISNUMBER(countrylistsize),COUNTIF(countrylistsize,"&lt;="&amp;countrylistsize),COUNTIF(countrylistsize,"&lt;="&amp;countrylistsize)+SUM(ISNUMBER(countrylistsize))),ROWS(F$3:F1435)+SUM(ISBLANK(countrylistsize))),NOT(countrylistsize="")*IF(ISNUMBER(countrylistsize),COUNTIF(countrylistsize,"&lt;="&amp;countrylistsize),COUNTIF(countrylistsize,"&lt;="&amp;countrylistsize)+SUM(ISNUMBER(countrylistsize))),0)), ""))</f>
        <v/>
      </c>
      <c r="I1435" s="70"/>
      <c r="J1435" s="67" t="str">
        <f t="array" aca="1" ref="J1435" ca="1">IF($I$1&lt;&gt;"y", "", IFERROR(INDEX(admin1listsize,MATCH(SMALL(NOT(admin1listsize="")*IF(ISNUMBER(admin1listsize),COUNTIF(admin1listsize,"&lt;="&amp;admin1listsize),COUNTIF(admin1listsize,"&lt;="&amp;admin1listsize)+SUM(ISNUMBER(admin1listsize))),ROWS(D$3:D1435)+SUM(ISBLANK(admin1listsize))),NOT(admin1listsize="")*IF(ISNUMBER(admin1listsize),COUNTIF(admin1listsize,"&lt;="&amp;admin1listsize),COUNTIF(admin1listsize,"&lt;="&amp;admin1listsize)+SUM(ISNUMBER(admin1listsize))),0)), ""))</f>
        <v/>
      </c>
      <c r="K1435" s="71"/>
    </row>
    <row r="1436" spans="1:11" s="1" customFormat="1" x14ac:dyDescent="0.25">
      <c r="A1436" s="93" t="str">
        <f>IF($I$1&lt;&gt;"y", "", IF(ISBLANK(DATA!D1437),"",IF(ISBLANK(DATA!K1437),"NO DATA",DATA!K1437)))</f>
        <v/>
      </c>
      <c r="B1436" s="93" t="str">
        <f>IF($I$1&lt;&gt;"y", "",IF(ISBLANK(DATA!D1437),"", IF(ISBLANK(DATA!L1437),"NO DATA",DATA!L1437)))</f>
        <v/>
      </c>
      <c r="C1436" s="93" t="str">
        <f t="shared" si="68"/>
        <v/>
      </c>
      <c r="D1436" s="93" t="str">
        <f>IF($I$1&lt;&gt;"y", "", IF(C1437="", "", IFERROR(LOOKUP(2,1/(COUNTIF($D$2:D1435,mergednames)=0),mergednames), "")))</f>
        <v/>
      </c>
      <c r="E1436" s="93" t="str">
        <f t="shared" si="67"/>
        <v/>
      </c>
      <c r="F1436" s="93" t="str">
        <f>IF($I$1&lt;&gt;"y", "", IF(A1437="", "", IFERROR(LOOKUP(2,1/(COUNTIF($F$2:F1435,get_country)=0),get_country), "")))</f>
        <v/>
      </c>
      <c r="G1436" s="93" t="str">
        <f t="shared" si="66"/>
        <v/>
      </c>
      <c r="H1436" s="67" t="str">
        <f t="array" aca="1" ref="H1436" ca="1">IF($I$1&lt;&gt;"y", "", IFERROR(INDEX(countrylistsize,MATCH(SMALL(NOT(countrylistsize="")*IF(ISNUMBER(countrylistsize),COUNTIF(countrylistsize,"&lt;="&amp;countrylistsize),COUNTIF(countrylistsize,"&lt;="&amp;countrylistsize)+SUM(ISNUMBER(countrylistsize))),ROWS(F$3:F1436)+SUM(ISBLANK(countrylistsize))),NOT(countrylistsize="")*IF(ISNUMBER(countrylistsize),COUNTIF(countrylistsize,"&lt;="&amp;countrylistsize),COUNTIF(countrylistsize,"&lt;="&amp;countrylistsize)+SUM(ISNUMBER(countrylistsize))),0)), ""))</f>
        <v/>
      </c>
      <c r="I1436" s="70"/>
      <c r="J1436" s="67" t="str">
        <f t="array" aca="1" ref="J1436" ca="1">IF($I$1&lt;&gt;"y", "", IFERROR(INDEX(admin1listsize,MATCH(SMALL(NOT(admin1listsize="")*IF(ISNUMBER(admin1listsize),COUNTIF(admin1listsize,"&lt;="&amp;admin1listsize),COUNTIF(admin1listsize,"&lt;="&amp;admin1listsize)+SUM(ISNUMBER(admin1listsize))),ROWS(D$3:D1436)+SUM(ISBLANK(admin1listsize))),NOT(admin1listsize="")*IF(ISNUMBER(admin1listsize),COUNTIF(admin1listsize,"&lt;="&amp;admin1listsize),COUNTIF(admin1listsize,"&lt;="&amp;admin1listsize)+SUM(ISNUMBER(admin1listsize))),0)), ""))</f>
        <v/>
      </c>
      <c r="K1436" s="71"/>
    </row>
    <row r="1437" spans="1:11" s="1" customFormat="1" x14ac:dyDescent="0.25">
      <c r="A1437" s="93" t="str">
        <f>IF($I$1&lt;&gt;"y", "", IF(ISBLANK(DATA!D1438),"",IF(ISBLANK(DATA!K1438),"NO DATA",DATA!K1438)))</f>
        <v/>
      </c>
      <c r="B1437" s="93" t="str">
        <f>IF($I$1&lt;&gt;"y", "",IF(ISBLANK(DATA!D1438),"", IF(ISBLANK(DATA!L1438),"NO DATA",DATA!L1438)))</f>
        <v/>
      </c>
      <c r="C1437" s="93" t="str">
        <f t="shared" si="68"/>
        <v/>
      </c>
      <c r="D1437" s="93" t="str">
        <f>IF($I$1&lt;&gt;"y", "", IF(C1438="", "", IFERROR(LOOKUP(2,1/(COUNTIF($D$2:D1436,mergednames)=0),mergednames), "")))</f>
        <v/>
      </c>
      <c r="E1437" s="93" t="str">
        <f t="shared" si="67"/>
        <v/>
      </c>
      <c r="F1437" s="93" t="str">
        <f>IF($I$1&lt;&gt;"y", "", IF(A1438="", "", IFERROR(LOOKUP(2,1/(COUNTIF($F$2:F1436,get_country)=0),get_country), "")))</f>
        <v/>
      </c>
      <c r="G1437" s="93" t="str">
        <f t="shared" si="66"/>
        <v/>
      </c>
      <c r="H1437" s="67" t="str">
        <f t="array" aca="1" ref="H1437" ca="1">IF($I$1&lt;&gt;"y", "", IFERROR(INDEX(countrylistsize,MATCH(SMALL(NOT(countrylistsize="")*IF(ISNUMBER(countrylistsize),COUNTIF(countrylistsize,"&lt;="&amp;countrylistsize),COUNTIF(countrylistsize,"&lt;="&amp;countrylistsize)+SUM(ISNUMBER(countrylistsize))),ROWS(F$3:F1437)+SUM(ISBLANK(countrylistsize))),NOT(countrylistsize="")*IF(ISNUMBER(countrylistsize),COUNTIF(countrylistsize,"&lt;="&amp;countrylistsize),COUNTIF(countrylistsize,"&lt;="&amp;countrylistsize)+SUM(ISNUMBER(countrylistsize))),0)), ""))</f>
        <v/>
      </c>
      <c r="I1437" s="70"/>
      <c r="J1437" s="67" t="str">
        <f t="array" aca="1" ref="J1437" ca="1">IF($I$1&lt;&gt;"y", "", IFERROR(INDEX(admin1listsize,MATCH(SMALL(NOT(admin1listsize="")*IF(ISNUMBER(admin1listsize),COUNTIF(admin1listsize,"&lt;="&amp;admin1listsize),COUNTIF(admin1listsize,"&lt;="&amp;admin1listsize)+SUM(ISNUMBER(admin1listsize))),ROWS(D$3:D1437)+SUM(ISBLANK(admin1listsize))),NOT(admin1listsize="")*IF(ISNUMBER(admin1listsize),COUNTIF(admin1listsize,"&lt;="&amp;admin1listsize),COUNTIF(admin1listsize,"&lt;="&amp;admin1listsize)+SUM(ISNUMBER(admin1listsize))),0)), ""))</f>
        <v/>
      </c>
      <c r="K1437" s="71"/>
    </row>
    <row r="1438" spans="1:11" s="1" customFormat="1" x14ac:dyDescent="0.25">
      <c r="A1438" s="93" t="str">
        <f>IF($I$1&lt;&gt;"y", "", IF(ISBLANK(DATA!D1439),"",IF(ISBLANK(DATA!K1439),"NO DATA",DATA!K1439)))</f>
        <v/>
      </c>
      <c r="B1438" s="93" t="str">
        <f>IF($I$1&lt;&gt;"y", "",IF(ISBLANK(DATA!D1439),"", IF(ISBLANK(DATA!L1439),"NO DATA",DATA!L1439)))</f>
        <v/>
      </c>
      <c r="C1438" s="93" t="str">
        <f t="shared" si="68"/>
        <v/>
      </c>
      <c r="D1438" s="93" t="str">
        <f>IF($I$1&lt;&gt;"y", "", IF(C1439="", "", IFERROR(LOOKUP(2,1/(COUNTIF($D$2:D1437,mergednames)=0),mergednames), "")))</f>
        <v/>
      </c>
      <c r="E1438" s="93" t="str">
        <f t="shared" si="67"/>
        <v/>
      </c>
      <c r="F1438" s="93" t="str">
        <f>IF($I$1&lt;&gt;"y", "", IF(A1439="", "", IFERROR(LOOKUP(2,1/(COUNTIF($F$2:F1437,get_country)=0),get_country), "")))</f>
        <v/>
      </c>
      <c r="G1438" s="93" t="str">
        <f t="shared" si="66"/>
        <v/>
      </c>
      <c r="H1438" s="67" t="str">
        <f t="array" aca="1" ref="H1438" ca="1">IF($I$1&lt;&gt;"y", "", IFERROR(INDEX(countrylistsize,MATCH(SMALL(NOT(countrylistsize="")*IF(ISNUMBER(countrylistsize),COUNTIF(countrylistsize,"&lt;="&amp;countrylistsize),COUNTIF(countrylistsize,"&lt;="&amp;countrylistsize)+SUM(ISNUMBER(countrylistsize))),ROWS(F$3:F1438)+SUM(ISBLANK(countrylistsize))),NOT(countrylistsize="")*IF(ISNUMBER(countrylistsize),COUNTIF(countrylistsize,"&lt;="&amp;countrylistsize),COUNTIF(countrylistsize,"&lt;="&amp;countrylistsize)+SUM(ISNUMBER(countrylistsize))),0)), ""))</f>
        <v/>
      </c>
      <c r="I1438" s="70"/>
      <c r="J1438" s="67" t="str">
        <f t="array" aca="1" ref="J1438" ca="1">IF($I$1&lt;&gt;"y", "", IFERROR(INDEX(admin1listsize,MATCH(SMALL(NOT(admin1listsize="")*IF(ISNUMBER(admin1listsize),COUNTIF(admin1listsize,"&lt;="&amp;admin1listsize),COUNTIF(admin1listsize,"&lt;="&amp;admin1listsize)+SUM(ISNUMBER(admin1listsize))),ROWS(D$3:D1438)+SUM(ISBLANK(admin1listsize))),NOT(admin1listsize="")*IF(ISNUMBER(admin1listsize),COUNTIF(admin1listsize,"&lt;="&amp;admin1listsize),COUNTIF(admin1listsize,"&lt;="&amp;admin1listsize)+SUM(ISNUMBER(admin1listsize))),0)), ""))</f>
        <v/>
      </c>
      <c r="K1438" s="71"/>
    </row>
    <row r="1439" spans="1:11" s="1" customFormat="1" x14ac:dyDescent="0.25">
      <c r="A1439" s="93" t="str">
        <f>IF($I$1&lt;&gt;"y", "", IF(ISBLANK(DATA!D1440),"",IF(ISBLANK(DATA!K1440),"NO DATA",DATA!K1440)))</f>
        <v/>
      </c>
      <c r="B1439" s="93" t="str">
        <f>IF($I$1&lt;&gt;"y", "",IF(ISBLANK(DATA!D1440),"", IF(ISBLANK(DATA!L1440),"NO DATA",DATA!L1440)))</f>
        <v/>
      </c>
      <c r="C1439" s="93" t="str">
        <f t="shared" si="68"/>
        <v/>
      </c>
      <c r="D1439" s="93" t="str">
        <f>IF($I$1&lt;&gt;"y", "", IF(C1440="", "", IFERROR(LOOKUP(2,1/(COUNTIF($D$2:D1438,mergednames)=0),mergednames), "")))</f>
        <v/>
      </c>
      <c r="E1439" s="93" t="str">
        <f t="shared" si="67"/>
        <v/>
      </c>
      <c r="F1439" s="93" t="str">
        <f>IF($I$1&lt;&gt;"y", "", IF(A1440="", "", IFERROR(LOOKUP(2,1/(COUNTIF($F$2:F1438,get_country)=0),get_country), "")))</f>
        <v/>
      </c>
      <c r="G1439" s="93" t="str">
        <f t="shared" si="66"/>
        <v/>
      </c>
      <c r="H1439" s="67" t="str">
        <f t="array" aca="1" ref="H1439" ca="1">IF($I$1&lt;&gt;"y", "", IFERROR(INDEX(countrylistsize,MATCH(SMALL(NOT(countrylistsize="")*IF(ISNUMBER(countrylistsize),COUNTIF(countrylistsize,"&lt;="&amp;countrylistsize),COUNTIF(countrylistsize,"&lt;="&amp;countrylistsize)+SUM(ISNUMBER(countrylistsize))),ROWS(F$3:F1439)+SUM(ISBLANK(countrylistsize))),NOT(countrylistsize="")*IF(ISNUMBER(countrylistsize),COUNTIF(countrylistsize,"&lt;="&amp;countrylistsize),COUNTIF(countrylistsize,"&lt;="&amp;countrylistsize)+SUM(ISNUMBER(countrylistsize))),0)), ""))</f>
        <v/>
      </c>
      <c r="I1439" s="70"/>
      <c r="J1439" s="67" t="str">
        <f t="array" aca="1" ref="J1439" ca="1">IF($I$1&lt;&gt;"y", "", IFERROR(INDEX(admin1listsize,MATCH(SMALL(NOT(admin1listsize="")*IF(ISNUMBER(admin1listsize),COUNTIF(admin1listsize,"&lt;="&amp;admin1listsize),COUNTIF(admin1listsize,"&lt;="&amp;admin1listsize)+SUM(ISNUMBER(admin1listsize))),ROWS(D$3:D1439)+SUM(ISBLANK(admin1listsize))),NOT(admin1listsize="")*IF(ISNUMBER(admin1listsize),COUNTIF(admin1listsize,"&lt;="&amp;admin1listsize),COUNTIF(admin1listsize,"&lt;="&amp;admin1listsize)+SUM(ISNUMBER(admin1listsize))),0)), ""))</f>
        <v/>
      </c>
      <c r="K1439" s="71"/>
    </row>
    <row r="1440" spans="1:11" s="1" customFormat="1" x14ac:dyDescent="0.25">
      <c r="A1440" s="93" t="str">
        <f>IF($I$1&lt;&gt;"y", "", IF(ISBLANK(DATA!D1441),"",IF(ISBLANK(DATA!K1441),"NO DATA",DATA!K1441)))</f>
        <v/>
      </c>
      <c r="B1440" s="93" t="str">
        <f>IF($I$1&lt;&gt;"y", "",IF(ISBLANK(DATA!D1441),"", IF(ISBLANK(DATA!L1441),"NO DATA",DATA!L1441)))</f>
        <v/>
      </c>
      <c r="C1440" s="93" t="str">
        <f t="shared" si="68"/>
        <v/>
      </c>
      <c r="D1440" s="93" t="str">
        <f>IF($I$1&lt;&gt;"y", "", IF(C1441="", "", IFERROR(LOOKUP(2,1/(COUNTIF($D$2:D1439,mergednames)=0),mergednames), "")))</f>
        <v/>
      </c>
      <c r="E1440" s="93" t="str">
        <f t="shared" si="67"/>
        <v/>
      </c>
      <c r="F1440" s="93" t="str">
        <f>IF($I$1&lt;&gt;"y", "", IF(A1441="", "", IFERROR(LOOKUP(2,1/(COUNTIF($F$2:F1439,get_country)=0),get_country), "")))</f>
        <v/>
      </c>
      <c r="G1440" s="93" t="str">
        <f t="shared" si="66"/>
        <v/>
      </c>
      <c r="H1440" s="67" t="str">
        <f t="array" aca="1" ref="H1440" ca="1">IF($I$1&lt;&gt;"y", "", IFERROR(INDEX(countrylistsize,MATCH(SMALL(NOT(countrylistsize="")*IF(ISNUMBER(countrylistsize),COUNTIF(countrylistsize,"&lt;="&amp;countrylistsize),COUNTIF(countrylistsize,"&lt;="&amp;countrylistsize)+SUM(ISNUMBER(countrylistsize))),ROWS(F$3:F1440)+SUM(ISBLANK(countrylistsize))),NOT(countrylistsize="")*IF(ISNUMBER(countrylistsize),COUNTIF(countrylistsize,"&lt;="&amp;countrylistsize),COUNTIF(countrylistsize,"&lt;="&amp;countrylistsize)+SUM(ISNUMBER(countrylistsize))),0)), ""))</f>
        <v/>
      </c>
      <c r="I1440" s="70"/>
      <c r="J1440" s="67" t="str">
        <f t="array" aca="1" ref="J1440" ca="1">IF($I$1&lt;&gt;"y", "", IFERROR(INDEX(admin1listsize,MATCH(SMALL(NOT(admin1listsize="")*IF(ISNUMBER(admin1listsize),COUNTIF(admin1listsize,"&lt;="&amp;admin1listsize),COUNTIF(admin1listsize,"&lt;="&amp;admin1listsize)+SUM(ISNUMBER(admin1listsize))),ROWS(D$3:D1440)+SUM(ISBLANK(admin1listsize))),NOT(admin1listsize="")*IF(ISNUMBER(admin1listsize),COUNTIF(admin1listsize,"&lt;="&amp;admin1listsize),COUNTIF(admin1listsize,"&lt;="&amp;admin1listsize)+SUM(ISNUMBER(admin1listsize))),0)), ""))</f>
        <v/>
      </c>
      <c r="K1440" s="71"/>
    </row>
    <row r="1441" spans="1:11" s="1" customFormat="1" x14ac:dyDescent="0.25">
      <c r="A1441" s="93" t="str">
        <f>IF($I$1&lt;&gt;"y", "", IF(ISBLANK(DATA!D1442),"",IF(ISBLANK(DATA!K1442),"NO DATA",DATA!K1442)))</f>
        <v/>
      </c>
      <c r="B1441" s="93" t="str">
        <f>IF($I$1&lt;&gt;"y", "",IF(ISBLANK(DATA!D1442),"", IF(ISBLANK(DATA!L1442),"NO DATA",DATA!L1442)))</f>
        <v/>
      </c>
      <c r="C1441" s="93" t="str">
        <f t="shared" si="68"/>
        <v/>
      </c>
      <c r="D1441" s="93" t="str">
        <f>IF($I$1&lt;&gt;"y", "", IF(C1442="", "", IFERROR(LOOKUP(2,1/(COUNTIF($D$2:D1440,mergednames)=0),mergednames), "")))</f>
        <v/>
      </c>
      <c r="E1441" s="93" t="str">
        <f t="shared" si="67"/>
        <v/>
      </c>
      <c r="F1441" s="93" t="str">
        <f>IF($I$1&lt;&gt;"y", "", IF(A1442="", "", IFERROR(LOOKUP(2,1/(COUNTIF($F$2:F1440,get_country)=0),get_country), "")))</f>
        <v/>
      </c>
      <c r="G1441" s="93" t="str">
        <f t="shared" si="66"/>
        <v/>
      </c>
      <c r="H1441" s="67" t="str">
        <f t="array" aca="1" ref="H1441" ca="1">IF($I$1&lt;&gt;"y", "", IFERROR(INDEX(countrylistsize,MATCH(SMALL(NOT(countrylistsize="")*IF(ISNUMBER(countrylistsize),COUNTIF(countrylistsize,"&lt;="&amp;countrylistsize),COUNTIF(countrylistsize,"&lt;="&amp;countrylistsize)+SUM(ISNUMBER(countrylistsize))),ROWS(F$3:F1441)+SUM(ISBLANK(countrylistsize))),NOT(countrylistsize="")*IF(ISNUMBER(countrylistsize),COUNTIF(countrylistsize,"&lt;="&amp;countrylistsize),COUNTIF(countrylistsize,"&lt;="&amp;countrylistsize)+SUM(ISNUMBER(countrylistsize))),0)), ""))</f>
        <v/>
      </c>
      <c r="I1441" s="70"/>
      <c r="J1441" s="67" t="str">
        <f t="array" aca="1" ref="J1441" ca="1">IF($I$1&lt;&gt;"y", "", IFERROR(INDEX(admin1listsize,MATCH(SMALL(NOT(admin1listsize="")*IF(ISNUMBER(admin1listsize),COUNTIF(admin1listsize,"&lt;="&amp;admin1listsize),COUNTIF(admin1listsize,"&lt;="&amp;admin1listsize)+SUM(ISNUMBER(admin1listsize))),ROWS(D$3:D1441)+SUM(ISBLANK(admin1listsize))),NOT(admin1listsize="")*IF(ISNUMBER(admin1listsize),COUNTIF(admin1listsize,"&lt;="&amp;admin1listsize),COUNTIF(admin1listsize,"&lt;="&amp;admin1listsize)+SUM(ISNUMBER(admin1listsize))),0)), ""))</f>
        <v/>
      </c>
      <c r="K1441" s="71"/>
    </row>
    <row r="1442" spans="1:11" s="1" customFormat="1" x14ac:dyDescent="0.25">
      <c r="A1442" s="93" t="str">
        <f>IF($I$1&lt;&gt;"y", "", IF(ISBLANK(DATA!D1443),"",IF(ISBLANK(DATA!K1443),"NO DATA",DATA!K1443)))</f>
        <v/>
      </c>
      <c r="B1442" s="93" t="str">
        <f>IF($I$1&lt;&gt;"y", "",IF(ISBLANK(DATA!D1443),"", IF(ISBLANK(DATA!L1443),"NO DATA",DATA!L1443)))</f>
        <v/>
      </c>
      <c r="C1442" s="93" t="str">
        <f t="shared" si="68"/>
        <v/>
      </c>
      <c r="D1442" s="93" t="str">
        <f>IF($I$1&lt;&gt;"y", "", IF(C1443="", "", IFERROR(LOOKUP(2,1/(COUNTIF($D$2:D1441,mergednames)=0),mergednames), "")))</f>
        <v/>
      </c>
      <c r="E1442" s="93" t="str">
        <f t="shared" si="67"/>
        <v/>
      </c>
      <c r="F1442" s="93" t="str">
        <f>IF($I$1&lt;&gt;"y", "", IF(A1443="", "", IFERROR(LOOKUP(2,1/(COUNTIF($F$2:F1441,get_country)=0),get_country), "")))</f>
        <v/>
      </c>
      <c r="G1442" s="93" t="str">
        <f t="shared" si="66"/>
        <v/>
      </c>
      <c r="H1442" s="67" t="str">
        <f t="array" aca="1" ref="H1442" ca="1">IF($I$1&lt;&gt;"y", "", IFERROR(INDEX(countrylistsize,MATCH(SMALL(NOT(countrylistsize="")*IF(ISNUMBER(countrylistsize),COUNTIF(countrylistsize,"&lt;="&amp;countrylistsize),COUNTIF(countrylistsize,"&lt;="&amp;countrylistsize)+SUM(ISNUMBER(countrylistsize))),ROWS(F$3:F1442)+SUM(ISBLANK(countrylistsize))),NOT(countrylistsize="")*IF(ISNUMBER(countrylistsize),COUNTIF(countrylistsize,"&lt;="&amp;countrylistsize),COUNTIF(countrylistsize,"&lt;="&amp;countrylistsize)+SUM(ISNUMBER(countrylistsize))),0)), ""))</f>
        <v/>
      </c>
      <c r="I1442" s="70"/>
      <c r="J1442" s="67" t="str">
        <f t="array" aca="1" ref="J1442" ca="1">IF($I$1&lt;&gt;"y", "", IFERROR(INDEX(admin1listsize,MATCH(SMALL(NOT(admin1listsize="")*IF(ISNUMBER(admin1listsize),COUNTIF(admin1listsize,"&lt;="&amp;admin1listsize),COUNTIF(admin1listsize,"&lt;="&amp;admin1listsize)+SUM(ISNUMBER(admin1listsize))),ROWS(D$3:D1442)+SUM(ISBLANK(admin1listsize))),NOT(admin1listsize="")*IF(ISNUMBER(admin1listsize),COUNTIF(admin1listsize,"&lt;="&amp;admin1listsize),COUNTIF(admin1listsize,"&lt;="&amp;admin1listsize)+SUM(ISNUMBER(admin1listsize))),0)), ""))</f>
        <v/>
      </c>
      <c r="K1442" s="71"/>
    </row>
    <row r="1443" spans="1:11" s="1" customFormat="1" x14ac:dyDescent="0.25">
      <c r="A1443" s="93" t="str">
        <f>IF($I$1&lt;&gt;"y", "", IF(ISBLANK(DATA!D1444),"",IF(ISBLANK(DATA!K1444),"NO DATA",DATA!K1444)))</f>
        <v/>
      </c>
      <c r="B1443" s="93" t="str">
        <f>IF($I$1&lt;&gt;"y", "",IF(ISBLANK(DATA!D1444),"", IF(ISBLANK(DATA!L1444),"NO DATA",DATA!L1444)))</f>
        <v/>
      </c>
      <c r="C1443" s="93" t="str">
        <f t="shared" si="68"/>
        <v/>
      </c>
      <c r="D1443" s="93" t="str">
        <f>IF($I$1&lt;&gt;"y", "", IF(C1444="", "", IFERROR(LOOKUP(2,1/(COUNTIF($D$2:D1442,mergednames)=0),mergednames), "")))</f>
        <v/>
      </c>
      <c r="E1443" s="93" t="str">
        <f t="shared" si="67"/>
        <v/>
      </c>
      <c r="F1443" s="93" t="str">
        <f>IF($I$1&lt;&gt;"y", "", IF(A1444="", "", IFERROR(LOOKUP(2,1/(COUNTIF($F$2:F1442,get_country)=0),get_country), "")))</f>
        <v/>
      </c>
      <c r="G1443" s="93" t="str">
        <f t="shared" si="66"/>
        <v/>
      </c>
      <c r="H1443" s="67" t="str">
        <f t="array" aca="1" ref="H1443" ca="1">IF($I$1&lt;&gt;"y", "", IFERROR(INDEX(countrylistsize,MATCH(SMALL(NOT(countrylistsize="")*IF(ISNUMBER(countrylistsize),COUNTIF(countrylistsize,"&lt;="&amp;countrylistsize),COUNTIF(countrylistsize,"&lt;="&amp;countrylistsize)+SUM(ISNUMBER(countrylistsize))),ROWS(F$3:F1443)+SUM(ISBLANK(countrylistsize))),NOT(countrylistsize="")*IF(ISNUMBER(countrylistsize),COUNTIF(countrylistsize,"&lt;="&amp;countrylistsize),COUNTIF(countrylistsize,"&lt;="&amp;countrylistsize)+SUM(ISNUMBER(countrylistsize))),0)), ""))</f>
        <v/>
      </c>
      <c r="I1443" s="70"/>
      <c r="J1443" s="67" t="str">
        <f t="array" aca="1" ref="J1443" ca="1">IF($I$1&lt;&gt;"y", "", IFERROR(INDEX(admin1listsize,MATCH(SMALL(NOT(admin1listsize="")*IF(ISNUMBER(admin1listsize),COUNTIF(admin1listsize,"&lt;="&amp;admin1listsize),COUNTIF(admin1listsize,"&lt;="&amp;admin1listsize)+SUM(ISNUMBER(admin1listsize))),ROWS(D$3:D1443)+SUM(ISBLANK(admin1listsize))),NOT(admin1listsize="")*IF(ISNUMBER(admin1listsize),COUNTIF(admin1listsize,"&lt;="&amp;admin1listsize),COUNTIF(admin1listsize,"&lt;="&amp;admin1listsize)+SUM(ISNUMBER(admin1listsize))),0)), ""))</f>
        <v/>
      </c>
      <c r="K1443" s="71"/>
    </row>
    <row r="1444" spans="1:11" s="1" customFormat="1" x14ac:dyDescent="0.25">
      <c r="A1444" s="93" t="str">
        <f>IF($I$1&lt;&gt;"y", "", IF(ISBLANK(DATA!D1445),"",IF(ISBLANK(DATA!K1445),"NO DATA",DATA!K1445)))</f>
        <v/>
      </c>
      <c r="B1444" s="93" t="str">
        <f>IF($I$1&lt;&gt;"y", "",IF(ISBLANK(DATA!D1445),"", IF(ISBLANK(DATA!L1445),"NO DATA",DATA!L1445)))</f>
        <v/>
      </c>
      <c r="C1444" s="93" t="str">
        <f t="shared" si="68"/>
        <v/>
      </c>
      <c r="D1444" s="93" t="str">
        <f>IF($I$1&lt;&gt;"y", "", IF(C1445="", "", IFERROR(LOOKUP(2,1/(COUNTIF($D$2:D1443,mergednames)=0),mergednames), "")))</f>
        <v/>
      </c>
      <c r="E1444" s="93" t="str">
        <f t="shared" si="67"/>
        <v/>
      </c>
      <c r="F1444" s="93" t="str">
        <f>IF($I$1&lt;&gt;"y", "", IF(A1445="", "", IFERROR(LOOKUP(2,1/(COUNTIF($F$2:F1443,get_country)=0),get_country), "")))</f>
        <v/>
      </c>
      <c r="G1444" s="93" t="str">
        <f t="shared" si="66"/>
        <v/>
      </c>
      <c r="H1444" s="67" t="str">
        <f t="array" aca="1" ref="H1444" ca="1">IF($I$1&lt;&gt;"y", "", IFERROR(INDEX(countrylistsize,MATCH(SMALL(NOT(countrylistsize="")*IF(ISNUMBER(countrylistsize),COUNTIF(countrylistsize,"&lt;="&amp;countrylistsize),COUNTIF(countrylistsize,"&lt;="&amp;countrylistsize)+SUM(ISNUMBER(countrylistsize))),ROWS(F$3:F1444)+SUM(ISBLANK(countrylistsize))),NOT(countrylistsize="")*IF(ISNUMBER(countrylistsize),COUNTIF(countrylistsize,"&lt;="&amp;countrylistsize),COUNTIF(countrylistsize,"&lt;="&amp;countrylistsize)+SUM(ISNUMBER(countrylistsize))),0)), ""))</f>
        <v/>
      </c>
      <c r="I1444" s="70"/>
      <c r="J1444" s="67" t="str">
        <f t="array" aca="1" ref="J1444" ca="1">IF($I$1&lt;&gt;"y", "", IFERROR(INDEX(admin1listsize,MATCH(SMALL(NOT(admin1listsize="")*IF(ISNUMBER(admin1listsize),COUNTIF(admin1listsize,"&lt;="&amp;admin1listsize),COUNTIF(admin1listsize,"&lt;="&amp;admin1listsize)+SUM(ISNUMBER(admin1listsize))),ROWS(D$3:D1444)+SUM(ISBLANK(admin1listsize))),NOT(admin1listsize="")*IF(ISNUMBER(admin1listsize),COUNTIF(admin1listsize,"&lt;="&amp;admin1listsize),COUNTIF(admin1listsize,"&lt;="&amp;admin1listsize)+SUM(ISNUMBER(admin1listsize))),0)), ""))</f>
        <v/>
      </c>
      <c r="K1444" s="71"/>
    </row>
    <row r="1445" spans="1:11" s="1" customFormat="1" x14ac:dyDescent="0.25">
      <c r="A1445" s="93" t="str">
        <f>IF($I$1&lt;&gt;"y", "", IF(ISBLANK(DATA!D1446),"",IF(ISBLANK(DATA!K1446),"NO DATA",DATA!K1446)))</f>
        <v/>
      </c>
      <c r="B1445" s="93" t="str">
        <f>IF($I$1&lt;&gt;"y", "",IF(ISBLANK(DATA!D1446),"", IF(ISBLANK(DATA!L1446),"NO DATA",DATA!L1446)))</f>
        <v/>
      </c>
      <c r="C1445" s="93" t="str">
        <f t="shared" si="68"/>
        <v/>
      </c>
      <c r="D1445" s="93" t="str">
        <f>IF($I$1&lt;&gt;"y", "", IF(C1446="", "", IFERROR(LOOKUP(2,1/(COUNTIF($D$2:D1444,mergednames)=0),mergednames), "")))</f>
        <v/>
      </c>
      <c r="E1445" s="93" t="str">
        <f t="shared" si="67"/>
        <v/>
      </c>
      <c r="F1445" s="93" t="str">
        <f>IF($I$1&lt;&gt;"y", "", IF(A1446="", "", IFERROR(LOOKUP(2,1/(COUNTIF($F$2:F1444,get_country)=0),get_country), "")))</f>
        <v/>
      </c>
      <c r="G1445" s="93" t="str">
        <f t="shared" si="66"/>
        <v/>
      </c>
      <c r="H1445" s="67" t="str">
        <f t="array" aca="1" ref="H1445" ca="1">IF($I$1&lt;&gt;"y", "", IFERROR(INDEX(countrylistsize,MATCH(SMALL(NOT(countrylistsize="")*IF(ISNUMBER(countrylistsize),COUNTIF(countrylistsize,"&lt;="&amp;countrylistsize),COUNTIF(countrylistsize,"&lt;="&amp;countrylistsize)+SUM(ISNUMBER(countrylistsize))),ROWS(F$3:F1445)+SUM(ISBLANK(countrylistsize))),NOT(countrylistsize="")*IF(ISNUMBER(countrylistsize),COUNTIF(countrylistsize,"&lt;="&amp;countrylistsize),COUNTIF(countrylistsize,"&lt;="&amp;countrylistsize)+SUM(ISNUMBER(countrylistsize))),0)), ""))</f>
        <v/>
      </c>
      <c r="I1445" s="70"/>
      <c r="J1445" s="67" t="str">
        <f t="array" aca="1" ref="J1445" ca="1">IF($I$1&lt;&gt;"y", "", IFERROR(INDEX(admin1listsize,MATCH(SMALL(NOT(admin1listsize="")*IF(ISNUMBER(admin1listsize),COUNTIF(admin1listsize,"&lt;="&amp;admin1listsize),COUNTIF(admin1listsize,"&lt;="&amp;admin1listsize)+SUM(ISNUMBER(admin1listsize))),ROWS(D$3:D1445)+SUM(ISBLANK(admin1listsize))),NOT(admin1listsize="")*IF(ISNUMBER(admin1listsize),COUNTIF(admin1listsize,"&lt;="&amp;admin1listsize),COUNTIF(admin1listsize,"&lt;="&amp;admin1listsize)+SUM(ISNUMBER(admin1listsize))),0)), ""))</f>
        <v/>
      </c>
      <c r="K1445" s="71"/>
    </row>
    <row r="1446" spans="1:11" s="1" customFormat="1" x14ac:dyDescent="0.25">
      <c r="A1446" s="93" t="str">
        <f>IF($I$1&lt;&gt;"y", "", IF(ISBLANK(DATA!D1447),"",IF(ISBLANK(DATA!K1447),"NO DATA",DATA!K1447)))</f>
        <v/>
      </c>
      <c r="B1446" s="93" t="str">
        <f>IF($I$1&lt;&gt;"y", "",IF(ISBLANK(DATA!D1447),"", IF(ISBLANK(DATA!L1447),"NO DATA",DATA!L1447)))</f>
        <v/>
      </c>
      <c r="C1446" s="93" t="str">
        <f t="shared" si="68"/>
        <v/>
      </c>
      <c r="D1446" s="93" t="str">
        <f>IF($I$1&lt;&gt;"y", "", IF(C1447="", "", IFERROR(LOOKUP(2,1/(COUNTIF($D$2:D1445,mergednames)=0),mergednames), "")))</f>
        <v/>
      </c>
      <c r="E1446" s="93" t="str">
        <f t="shared" si="67"/>
        <v/>
      </c>
      <c r="F1446" s="93" t="str">
        <f>IF($I$1&lt;&gt;"y", "", IF(A1447="", "", IFERROR(LOOKUP(2,1/(COUNTIF($F$2:F1445,get_country)=0),get_country), "")))</f>
        <v/>
      </c>
      <c r="G1446" s="93" t="str">
        <f t="shared" si="66"/>
        <v/>
      </c>
      <c r="H1446" s="67" t="str">
        <f t="array" aca="1" ref="H1446" ca="1">IF($I$1&lt;&gt;"y", "", IFERROR(INDEX(countrylistsize,MATCH(SMALL(NOT(countrylistsize="")*IF(ISNUMBER(countrylistsize),COUNTIF(countrylistsize,"&lt;="&amp;countrylistsize),COUNTIF(countrylistsize,"&lt;="&amp;countrylistsize)+SUM(ISNUMBER(countrylistsize))),ROWS(F$3:F1446)+SUM(ISBLANK(countrylistsize))),NOT(countrylistsize="")*IF(ISNUMBER(countrylistsize),COUNTIF(countrylistsize,"&lt;="&amp;countrylistsize),COUNTIF(countrylistsize,"&lt;="&amp;countrylistsize)+SUM(ISNUMBER(countrylistsize))),0)), ""))</f>
        <v/>
      </c>
      <c r="I1446" s="70"/>
      <c r="J1446" s="67" t="str">
        <f t="array" aca="1" ref="J1446" ca="1">IF($I$1&lt;&gt;"y", "", IFERROR(INDEX(admin1listsize,MATCH(SMALL(NOT(admin1listsize="")*IF(ISNUMBER(admin1listsize),COUNTIF(admin1listsize,"&lt;="&amp;admin1listsize),COUNTIF(admin1listsize,"&lt;="&amp;admin1listsize)+SUM(ISNUMBER(admin1listsize))),ROWS(D$3:D1446)+SUM(ISBLANK(admin1listsize))),NOT(admin1listsize="")*IF(ISNUMBER(admin1listsize),COUNTIF(admin1listsize,"&lt;="&amp;admin1listsize),COUNTIF(admin1listsize,"&lt;="&amp;admin1listsize)+SUM(ISNUMBER(admin1listsize))),0)), ""))</f>
        <v/>
      </c>
      <c r="K1446" s="71"/>
    </row>
    <row r="1447" spans="1:11" s="1" customFormat="1" x14ac:dyDescent="0.25">
      <c r="A1447" s="93" t="str">
        <f>IF($I$1&lt;&gt;"y", "", IF(ISBLANK(DATA!D1448),"",IF(ISBLANK(DATA!K1448),"NO DATA",DATA!K1448)))</f>
        <v/>
      </c>
      <c r="B1447" s="93" t="str">
        <f>IF($I$1&lt;&gt;"y", "",IF(ISBLANK(DATA!D1448),"", IF(ISBLANK(DATA!L1448),"NO DATA",DATA!L1448)))</f>
        <v/>
      </c>
      <c r="C1447" s="93" t="str">
        <f t="shared" si="68"/>
        <v/>
      </c>
      <c r="D1447" s="93" t="str">
        <f>IF($I$1&lt;&gt;"y", "", IF(C1448="", "", IFERROR(LOOKUP(2,1/(COUNTIF($D$2:D1446,mergednames)=0),mergednames), "")))</f>
        <v/>
      </c>
      <c r="E1447" s="93" t="str">
        <f t="shared" si="67"/>
        <v/>
      </c>
      <c r="F1447" s="93" t="str">
        <f>IF($I$1&lt;&gt;"y", "", IF(A1448="", "", IFERROR(LOOKUP(2,1/(COUNTIF($F$2:F1446,get_country)=0),get_country), "")))</f>
        <v/>
      </c>
      <c r="G1447" s="93" t="str">
        <f t="shared" si="66"/>
        <v/>
      </c>
      <c r="H1447" s="67" t="str">
        <f t="array" aca="1" ref="H1447" ca="1">IF($I$1&lt;&gt;"y", "", IFERROR(INDEX(countrylistsize,MATCH(SMALL(NOT(countrylistsize="")*IF(ISNUMBER(countrylistsize),COUNTIF(countrylistsize,"&lt;="&amp;countrylistsize),COUNTIF(countrylistsize,"&lt;="&amp;countrylistsize)+SUM(ISNUMBER(countrylistsize))),ROWS(F$3:F1447)+SUM(ISBLANK(countrylistsize))),NOT(countrylistsize="")*IF(ISNUMBER(countrylistsize),COUNTIF(countrylistsize,"&lt;="&amp;countrylistsize),COUNTIF(countrylistsize,"&lt;="&amp;countrylistsize)+SUM(ISNUMBER(countrylistsize))),0)), ""))</f>
        <v/>
      </c>
      <c r="I1447" s="70"/>
      <c r="J1447" s="67" t="str">
        <f t="array" aca="1" ref="J1447" ca="1">IF($I$1&lt;&gt;"y", "", IFERROR(INDEX(admin1listsize,MATCH(SMALL(NOT(admin1listsize="")*IF(ISNUMBER(admin1listsize),COUNTIF(admin1listsize,"&lt;="&amp;admin1listsize),COUNTIF(admin1listsize,"&lt;="&amp;admin1listsize)+SUM(ISNUMBER(admin1listsize))),ROWS(D$3:D1447)+SUM(ISBLANK(admin1listsize))),NOT(admin1listsize="")*IF(ISNUMBER(admin1listsize),COUNTIF(admin1listsize,"&lt;="&amp;admin1listsize),COUNTIF(admin1listsize,"&lt;="&amp;admin1listsize)+SUM(ISNUMBER(admin1listsize))),0)), ""))</f>
        <v/>
      </c>
      <c r="K1447" s="71"/>
    </row>
    <row r="1448" spans="1:11" s="1" customFormat="1" x14ac:dyDescent="0.25">
      <c r="A1448" s="93" t="str">
        <f>IF($I$1&lt;&gt;"y", "", IF(ISBLANK(DATA!D1449),"",IF(ISBLANK(DATA!K1449),"NO DATA",DATA!K1449)))</f>
        <v/>
      </c>
      <c r="B1448" s="93" t="str">
        <f>IF($I$1&lt;&gt;"y", "",IF(ISBLANK(DATA!D1449),"", IF(ISBLANK(DATA!L1449),"NO DATA",DATA!L1449)))</f>
        <v/>
      </c>
      <c r="C1448" s="93" t="str">
        <f t="shared" si="68"/>
        <v/>
      </c>
      <c r="D1448" s="93" t="str">
        <f>IF($I$1&lt;&gt;"y", "", IF(C1449="", "", IFERROR(LOOKUP(2,1/(COUNTIF($D$2:D1447,mergednames)=0),mergednames), "")))</f>
        <v/>
      </c>
      <c r="E1448" s="93" t="str">
        <f t="shared" si="67"/>
        <v/>
      </c>
      <c r="F1448" s="93" t="str">
        <f>IF($I$1&lt;&gt;"y", "", IF(A1449="", "", IFERROR(LOOKUP(2,1/(COUNTIF($F$2:F1447,get_country)=0),get_country), "")))</f>
        <v/>
      </c>
      <c r="G1448" s="93" t="str">
        <f t="shared" si="66"/>
        <v/>
      </c>
      <c r="H1448" s="67" t="str">
        <f t="array" aca="1" ref="H1448" ca="1">IF($I$1&lt;&gt;"y", "", IFERROR(INDEX(countrylistsize,MATCH(SMALL(NOT(countrylistsize="")*IF(ISNUMBER(countrylistsize),COUNTIF(countrylistsize,"&lt;="&amp;countrylistsize),COUNTIF(countrylistsize,"&lt;="&amp;countrylistsize)+SUM(ISNUMBER(countrylistsize))),ROWS(F$3:F1448)+SUM(ISBLANK(countrylistsize))),NOT(countrylistsize="")*IF(ISNUMBER(countrylistsize),COUNTIF(countrylistsize,"&lt;="&amp;countrylistsize),COUNTIF(countrylistsize,"&lt;="&amp;countrylistsize)+SUM(ISNUMBER(countrylistsize))),0)), ""))</f>
        <v/>
      </c>
      <c r="I1448" s="70"/>
      <c r="J1448" s="67" t="str">
        <f t="array" aca="1" ref="J1448" ca="1">IF($I$1&lt;&gt;"y", "", IFERROR(INDEX(admin1listsize,MATCH(SMALL(NOT(admin1listsize="")*IF(ISNUMBER(admin1listsize),COUNTIF(admin1listsize,"&lt;="&amp;admin1listsize),COUNTIF(admin1listsize,"&lt;="&amp;admin1listsize)+SUM(ISNUMBER(admin1listsize))),ROWS(D$3:D1448)+SUM(ISBLANK(admin1listsize))),NOT(admin1listsize="")*IF(ISNUMBER(admin1listsize),COUNTIF(admin1listsize,"&lt;="&amp;admin1listsize),COUNTIF(admin1listsize,"&lt;="&amp;admin1listsize)+SUM(ISNUMBER(admin1listsize))),0)), ""))</f>
        <v/>
      </c>
      <c r="K1448" s="71"/>
    </row>
    <row r="1449" spans="1:11" s="1" customFormat="1" x14ac:dyDescent="0.25">
      <c r="A1449" s="93" t="str">
        <f>IF($I$1&lt;&gt;"y", "", IF(ISBLANK(DATA!D1450),"",IF(ISBLANK(DATA!K1450),"NO DATA",DATA!K1450)))</f>
        <v/>
      </c>
      <c r="B1449" s="93" t="str">
        <f>IF($I$1&lt;&gt;"y", "",IF(ISBLANK(DATA!D1450),"", IF(ISBLANK(DATA!L1450),"NO DATA",DATA!L1450)))</f>
        <v/>
      </c>
      <c r="C1449" s="93" t="str">
        <f t="shared" si="68"/>
        <v/>
      </c>
      <c r="D1449" s="93" t="str">
        <f>IF($I$1&lt;&gt;"y", "", IF(C1450="", "", IFERROR(LOOKUP(2,1/(COUNTIF($D$2:D1448,mergednames)=0),mergednames), "")))</f>
        <v/>
      </c>
      <c r="E1449" s="93" t="str">
        <f t="shared" si="67"/>
        <v/>
      </c>
      <c r="F1449" s="93" t="str">
        <f>IF($I$1&lt;&gt;"y", "", IF(A1450="", "", IFERROR(LOOKUP(2,1/(COUNTIF($F$2:F1448,get_country)=0),get_country), "")))</f>
        <v/>
      </c>
      <c r="G1449" s="93" t="str">
        <f t="shared" si="66"/>
        <v/>
      </c>
      <c r="H1449" s="67" t="str">
        <f t="array" aca="1" ref="H1449" ca="1">IF($I$1&lt;&gt;"y", "", IFERROR(INDEX(countrylistsize,MATCH(SMALL(NOT(countrylistsize="")*IF(ISNUMBER(countrylistsize),COUNTIF(countrylistsize,"&lt;="&amp;countrylistsize),COUNTIF(countrylistsize,"&lt;="&amp;countrylistsize)+SUM(ISNUMBER(countrylistsize))),ROWS(F$3:F1449)+SUM(ISBLANK(countrylistsize))),NOT(countrylistsize="")*IF(ISNUMBER(countrylistsize),COUNTIF(countrylistsize,"&lt;="&amp;countrylistsize),COUNTIF(countrylistsize,"&lt;="&amp;countrylistsize)+SUM(ISNUMBER(countrylistsize))),0)), ""))</f>
        <v/>
      </c>
      <c r="I1449" s="70"/>
      <c r="J1449" s="67" t="str">
        <f t="array" aca="1" ref="J1449" ca="1">IF($I$1&lt;&gt;"y", "", IFERROR(INDEX(admin1listsize,MATCH(SMALL(NOT(admin1listsize="")*IF(ISNUMBER(admin1listsize),COUNTIF(admin1listsize,"&lt;="&amp;admin1listsize),COUNTIF(admin1listsize,"&lt;="&amp;admin1listsize)+SUM(ISNUMBER(admin1listsize))),ROWS(D$3:D1449)+SUM(ISBLANK(admin1listsize))),NOT(admin1listsize="")*IF(ISNUMBER(admin1listsize),COUNTIF(admin1listsize,"&lt;="&amp;admin1listsize),COUNTIF(admin1listsize,"&lt;="&amp;admin1listsize)+SUM(ISNUMBER(admin1listsize))),0)), ""))</f>
        <v/>
      </c>
      <c r="K1449" s="71"/>
    </row>
    <row r="1450" spans="1:11" s="1" customFormat="1" x14ac:dyDescent="0.25">
      <c r="A1450" s="93" t="str">
        <f>IF($I$1&lt;&gt;"y", "", IF(ISBLANK(DATA!D1451),"",IF(ISBLANK(DATA!K1451),"NO DATA",DATA!K1451)))</f>
        <v/>
      </c>
      <c r="B1450" s="93" t="str">
        <f>IF($I$1&lt;&gt;"y", "",IF(ISBLANK(DATA!D1451),"", IF(ISBLANK(DATA!L1451),"NO DATA",DATA!L1451)))</f>
        <v/>
      </c>
      <c r="C1450" s="93" t="str">
        <f t="shared" si="68"/>
        <v/>
      </c>
      <c r="D1450" s="93" t="str">
        <f>IF($I$1&lt;&gt;"y", "", IF(C1451="", "", IFERROR(LOOKUP(2,1/(COUNTIF($D$2:D1449,mergednames)=0),mergednames), "")))</f>
        <v/>
      </c>
      <c r="E1450" s="93" t="str">
        <f t="shared" si="67"/>
        <v/>
      </c>
      <c r="F1450" s="93" t="str">
        <f>IF($I$1&lt;&gt;"y", "", IF(A1451="", "", IFERROR(LOOKUP(2,1/(COUNTIF($F$2:F1449,get_country)=0),get_country), "")))</f>
        <v/>
      </c>
      <c r="G1450" s="93" t="str">
        <f t="shared" si="66"/>
        <v/>
      </c>
      <c r="H1450" s="67" t="str">
        <f t="array" aca="1" ref="H1450" ca="1">IF($I$1&lt;&gt;"y", "", IFERROR(INDEX(countrylistsize,MATCH(SMALL(NOT(countrylistsize="")*IF(ISNUMBER(countrylistsize),COUNTIF(countrylistsize,"&lt;="&amp;countrylistsize),COUNTIF(countrylistsize,"&lt;="&amp;countrylistsize)+SUM(ISNUMBER(countrylistsize))),ROWS(F$3:F1450)+SUM(ISBLANK(countrylistsize))),NOT(countrylistsize="")*IF(ISNUMBER(countrylistsize),COUNTIF(countrylistsize,"&lt;="&amp;countrylistsize),COUNTIF(countrylistsize,"&lt;="&amp;countrylistsize)+SUM(ISNUMBER(countrylistsize))),0)), ""))</f>
        <v/>
      </c>
      <c r="I1450" s="70"/>
      <c r="J1450" s="67" t="str">
        <f t="array" aca="1" ref="J1450" ca="1">IF($I$1&lt;&gt;"y", "", IFERROR(INDEX(admin1listsize,MATCH(SMALL(NOT(admin1listsize="")*IF(ISNUMBER(admin1listsize),COUNTIF(admin1listsize,"&lt;="&amp;admin1listsize),COUNTIF(admin1listsize,"&lt;="&amp;admin1listsize)+SUM(ISNUMBER(admin1listsize))),ROWS(D$3:D1450)+SUM(ISBLANK(admin1listsize))),NOT(admin1listsize="")*IF(ISNUMBER(admin1listsize),COUNTIF(admin1listsize,"&lt;="&amp;admin1listsize),COUNTIF(admin1listsize,"&lt;="&amp;admin1listsize)+SUM(ISNUMBER(admin1listsize))),0)), ""))</f>
        <v/>
      </c>
      <c r="K1450" s="71"/>
    </row>
    <row r="1451" spans="1:11" s="1" customFormat="1" x14ac:dyDescent="0.25">
      <c r="A1451" s="93" t="str">
        <f>IF($I$1&lt;&gt;"y", "", IF(ISBLANK(DATA!D1452),"",IF(ISBLANK(DATA!K1452),"NO DATA",DATA!K1452)))</f>
        <v/>
      </c>
      <c r="B1451" s="93" t="str">
        <f>IF($I$1&lt;&gt;"y", "",IF(ISBLANK(DATA!D1452),"", IF(ISBLANK(DATA!L1452),"NO DATA",DATA!L1452)))</f>
        <v/>
      </c>
      <c r="C1451" s="93" t="str">
        <f t="shared" si="68"/>
        <v/>
      </c>
      <c r="D1451" s="93" t="str">
        <f>IF($I$1&lt;&gt;"y", "", IF(C1452="", "", IFERROR(LOOKUP(2,1/(COUNTIF($D$2:D1450,mergednames)=0),mergednames), "")))</f>
        <v/>
      </c>
      <c r="E1451" s="93" t="str">
        <f t="shared" si="67"/>
        <v/>
      </c>
      <c r="F1451" s="93" t="str">
        <f>IF($I$1&lt;&gt;"y", "", IF(A1452="", "", IFERROR(LOOKUP(2,1/(COUNTIF($F$2:F1450,get_country)=0),get_country), "")))</f>
        <v/>
      </c>
      <c r="G1451" s="93" t="str">
        <f t="shared" si="66"/>
        <v/>
      </c>
      <c r="H1451" s="67" t="str">
        <f t="array" aca="1" ref="H1451" ca="1">IF($I$1&lt;&gt;"y", "", IFERROR(INDEX(countrylistsize,MATCH(SMALL(NOT(countrylistsize="")*IF(ISNUMBER(countrylistsize),COUNTIF(countrylistsize,"&lt;="&amp;countrylistsize),COUNTIF(countrylistsize,"&lt;="&amp;countrylistsize)+SUM(ISNUMBER(countrylistsize))),ROWS(F$3:F1451)+SUM(ISBLANK(countrylistsize))),NOT(countrylistsize="")*IF(ISNUMBER(countrylistsize),COUNTIF(countrylistsize,"&lt;="&amp;countrylistsize),COUNTIF(countrylistsize,"&lt;="&amp;countrylistsize)+SUM(ISNUMBER(countrylistsize))),0)), ""))</f>
        <v/>
      </c>
      <c r="I1451" s="70"/>
      <c r="J1451" s="67" t="str">
        <f t="array" aca="1" ref="J1451" ca="1">IF($I$1&lt;&gt;"y", "", IFERROR(INDEX(admin1listsize,MATCH(SMALL(NOT(admin1listsize="")*IF(ISNUMBER(admin1listsize),COUNTIF(admin1listsize,"&lt;="&amp;admin1listsize),COUNTIF(admin1listsize,"&lt;="&amp;admin1listsize)+SUM(ISNUMBER(admin1listsize))),ROWS(D$3:D1451)+SUM(ISBLANK(admin1listsize))),NOT(admin1listsize="")*IF(ISNUMBER(admin1listsize),COUNTIF(admin1listsize,"&lt;="&amp;admin1listsize),COUNTIF(admin1listsize,"&lt;="&amp;admin1listsize)+SUM(ISNUMBER(admin1listsize))),0)), ""))</f>
        <v/>
      </c>
      <c r="K1451" s="71"/>
    </row>
    <row r="1452" spans="1:11" s="1" customFormat="1" x14ac:dyDescent="0.25">
      <c r="A1452" s="93" t="str">
        <f>IF($I$1&lt;&gt;"y", "", IF(ISBLANK(DATA!D1453),"",IF(ISBLANK(DATA!K1453),"NO DATA",DATA!K1453)))</f>
        <v/>
      </c>
      <c r="B1452" s="93" t="str">
        <f>IF($I$1&lt;&gt;"y", "",IF(ISBLANK(DATA!D1453),"", IF(ISBLANK(DATA!L1453),"NO DATA",DATA!L1453)))</f>
        <v/>
      </c>
      <c r="C1452" s="93" t="str">
        <f t="shared" si="68"/>
        <v/>
      </c>
      <c r="D1452" s="93" t="str">
        <f>IF($I$1&lt;&gt;"y", "", IF(C1453="", "", IFERROR(LOOKUP(2,1/(COUNTIF($D$2:D1451,mergednames)=0),mergednames), "")))</f>
        <v/>
      </c>
      <c r="E1452" s="93" t="str">
        <f t="shared" si="67"/>
        <v/>
      </c>
      <c r="F1452" s="93" t="str">
        <f>IF($I$1&lt;&gt;"y", "", IF(A1453="", "", IFERROR(LOOKUP(2,1/(COUNTIF($F$2:F1451,get_country)=0),get_country), "")))</f>
        <v/>
      </c>
      <c r="G1452" s="93" t="str">
        <f t="shared" si="66"/>
        <v/>
      </c>
      <c r="H1452" s="67" t="str">
        <f t="array" aca="1" ref="H1452" ca="1">IF($I$1&lt;&gt;"y", "", IFERROR(INDEX(countrylistsize,MATCH(SMALL(NOT(countrylistsize="")*IF(ISNUMBER(countrylistsize),COUNTIF(countrylistsize,"&lt;="&amp;countrylistsize),COUNTIF(countrylistsize,"&lt;="&amp;countrylistsize)+SUM(ISNUMBER(countrylistsize))),ROWS(F$3:F1452)+SUM(ISBLANK(countrylistsize))),NOT(countrylistsize="")*IF(ISNUMBER(countrylistsize),COUNTIF(countrylistsize,"&lt;="&amp;countrylistsize),COUNTIF(countrylistsize,"&lt;="&amp;countrylistsize)+SUM(ISNUMBER(countrylistsize))),0)), ""))</f>
        <v/>
      </c>
      <c r="I1452" s="70"/>
      <c r="J1452" s="67" t="str">
        <f t="array" aca="1" ref="J1452" ca="1">IF($I$1&lt;&gt;"y", "", IFERROR(INDEX(admin1listsize,MATCH(SMALL(NOT(admin1listsize="")*IF(ISNUMBER(admin1listsize),COUNTIF(admin1listsize,"&lt;="&amp;admin1listsize),COUNTIF(admin1listsize,"&lt;="&amp;admin1listsize)+SUM(ISNUMBER(admin1listsize))),ROWS(D$3:D1452)+SUM(ISBLANK(admin1listsize))),NOT(admin1listsize="")*IF(ISNUMBER(admin1listsize),COUNTIF(admin1listsize,"&lt;="&amp;admin1listsize),COUNTIF(admin1listsize,"&lt;="&amp;admin1listsize)+SUM(ISNUMBER(admin1listsize))),0)), ""))</f>
        <v/>
      </c>
      <c r="K1452" s="71"/>
    </row>
    <row r="1453" spans="1:11" s="1" customFormat="1" x14ac:dyDescent="0.25">
      <c r="A1453" s="93" t="str">
        <f>IF($I$1&lt;&gt;"y", "", IF(ISBLANK(DATA!D1454),"",IF(ISBLANK(DATA!K1454),"NO DATA",DATA!K1454)))</f>
        <v/>
      </c>
      <c r="B1453" s="93" t="str">
        <f>IF($I$1&lt;&gt;"y", "",IF(ISBLANK(DATA!D1454),"", IF(ISBLANK(DATA!L1454),"NO DATA",DATA!L1454)))</f>
        <v/>
      </c>
      <c r="C1453" s="93" t="str">
        <f t="shared" si="68"/>
        <v/>
      </c>
      <c r="D1453" s="93" t="str">
        <f>IF($I$1&lt;&gt;"y", "", IF(C1454="", "", IFERROR(LOOKUP(2,1/(COUNTIF($D$2:D1452,mergednames)=0),mergednames), "")))</f>
        <v/>
      </c>
      <c r="E1453" s="93" t="str">
        <f t="shared" si="67"/>
        <v/>
      </c>
      <c r="F1453" s="93" t="str">
        <f>IF($I$1&lt;&gt;"y", "", IF(A1454="", "", IFERROR(LOOKUP(2,1/(COUNTIF($F$2:F1452,get_country)=0),get_country), "")))</f>
        <v/>
      </c>
      <c r="G1453" s="93" t="str">
        <f t="shared" si="66"/>
        <v/>
      </c>
      <c r="H1453" s="67" t="str">
        <f t="array" aca="1" ref="H1453" ca="1">IF($I$1&lt;&gt;"y", "", IFERROR(INDEX(countrylistsize,MATCH(SMALL(NOT(countrylistsize="")*IF(ISNUMBER(countrylistsize),COUNTIF(countrylistsize,"&lt;="&amp;countrylistsize),COUNTIF(countrylistsize,"&lt;="&amp;countrylistsize)+SUM(ISNUMBER(countrylistsize))),ROWS(F$3:F1453)+SUM(ISBLANK(countrylistsize))),NOT(countrylistsize="")*IF(ISNUMBER(countrylistsize),COUNTIF(countrylistsize,"&lt;="&amp;countrylistsize),COUNTIF(countrylistsize,"&lt;="&amp;countrylistsize)+SUM(ISNUMBER(countrylistsize))),0)), ""))</f>
        <v/>
      </c>
      <c r="I1453" s="70"/>
      <c r="J1453" s="67" t="str">
        <f t="array" aca="1" ref="J1453" ca="1">IF($I$1&lt;&gt;"y", "", IFERROR(INDEX(admin1listsize,MATCH(SMALL(NOT(admin1listsize="")*IF(ISNUMBER(admin1listsize),COUNTIF(admin1listsize,"&lt;="&amp;admin1listsize),COUNTIF(admin1listsize,"&lt;="&amp;admin1listsize)+SUM(ISNUMBER(admin1listsize))),ROWS(D$3:D1453)+SUM(ISBLANK(admin1listsize))),NOT(admin1listsize="")*IF(ISNUMBER(admin1listsize),COUNTIF(admin1listsize,"&lt;="&amp;admin1listsize),COUNTIF(admin1listsize,"&lt;="&amp;admin1listsize)+SUM(ISNUMBER(admin1listsize))),0)), ""))</f>
        <v/>
      </c>
      <c r="K1453" s="71"/>
    </row>
    <row r="1454" spans="1:11" s="1" customFormat="1" x14ac:dyDescent="0.25">
      <c r="A1454" s="93" t="str">
        <f>IF($I$1&lt;&gt;"y", "", IF(ISBLANK(DATA!D1455),"",IF(ISBLANK(DATA!K1455),"NO DATA",DATA!K1455)))</f>
        <v/>
      </c>
      <c r="B1454" s="93" t="str">
        <f>IF($I$1&lt;&gt;"y", "",IF(ISBLANK(DATA!D1455),"", IF(ISBLANK(DATA!L1455),"NO DATA",DATA!L1455)))</f>
        <v/>
      </c>
      <c r="C1454" s="93" t="str">
        <f t="shared" si="68"/>
        <v/>
      </c>
      <c r="D1454" s="93" t="str">
        <f>IF($I$1&lt;&gt;"y", "", IF(C1455="", "", IFERROR(LOOKUP(2,1/(COUNTIF($D$2:D1453,mergednames)=0),mergednames), "")))</f>
        <v/>
      </c>
      <c r="E1454" s="93" t="str">
        <f t="shared" si="67"/>
        <v/>
      </c>
      <c r="F1454" s="93" t="str">
        <f>IF($I$1&lt;&gt;"y", "", IF(A1455="", "", IFERROR(LOOKUP(2,1/(COUNTIF($F$2:F1453,get_country)=0),get_country), "")))</f>
        <v/>
      </c>
      <c r="G1454" s="93" t="str">
        <f t="shared" si="66"/>
        <v/>
      </c>
      <c r="H1454" s="67" t="str">
        <f t="array" aca="1" ref="H1454" ca="1">IF($I$1&lt;&gt;"y", "", IFERROR(INDEX(countrylistsize,MATCH(SMALL(NOT(countrylistsize="")*IF(ISNUMBER(countrylistsize),COUNTIF(countrylistsize,"&lt;="&amp;countrylistsize),COUNTIF(countrylistsize,"&lt;="&amp;countrylistsize)+SUM(ISNUMBER(countrylistsize))),ROWS(F$3:F1454)+SUM(ISBLANK(countrylistsize))),NOT(countrylistsize="")*IF(ISNUMBER(countrylistsize),COUNTIF(countrylistsize,"&lt;="&amp;countrylistsize),COUNTIF(countrylistsize,"&lt;="&amp;countrylistsize)+SUM(ISNUMBER(countrylistsize))),0)), ""))</f>
        <v/>
      </c>
      <c r="I1454" s="70"/>
      <c r="J1454" s="67" t="str">
        <f t="array" aca="1" ref="J1454" ca="1">IF($I$1&lt;&gt;"y", "", IFERROR(INDEX(admin1listsize,MATCH(SMALL(NOT(admin1listsize="")*IF(ISNUMBER(admin1listsize),COUNTIF(admin1listsize,"&lt;="&amp;admin1listsize),COUNTIF(admin1listsize,"&lt;="&amp;admin1listsize)+SUM(ISNUMBER(admin1listsize))),ROWS(D$3:D1454)+SUM(ISBLANK(admin1listsize))),NOT(admin1listsize="")*IF(ISNUMBER(admin1listsize),COUNTIF(admin1listsize,"&lt;="&amp;admin1listsize),COUNTIF(admin1listsize,"&lt;="&amp;admin1listsize)+SUM(ISNUMBER(admin1listsize))),0)), ""))</f>
        <v/>
      </c>
      <c r="K1454" s="71"/>
    </row>
    <row r="1455" spans="1:11" s="1" customFormat="1" x14ac:dyDescent="0.25">
      <c r="A1455" s="93" t="str">
        <f>IF($I$1&lt;&gt;"y", "", IF(ISBLANK(DATA!D1456),"",IF(ISBLANK(DATA!K1456),"NO DATA",DATA!K1456)))</f>
        <v/>
      </c>
      <c r="B1455" s="93" t="str">
        <f>IF($I$1&lt;&gt;"y", "",IF(ISBLANK(DATA!D1456),"", IF(ISBLANK(DATA!L1456),"NO DATA",DATA!L1456)))</f>
        <v/>
      </c>
      <c r="C1455" s="93" t="str">
        <f t="shared" si="68"/>
        <v/>
      </c>
      <c r="D1455" s="93" t="str">
        <f>IF($I$1&lt;&gt;"y", "", IF(C1456="", "", IFERROR(LOOKUP(2,1/(COUNTIF($D$2:D1454,mergednames)=0),mergednames), "")))</f>
        <v/>
      </c>
      <c r="E1455" s="93" t="str">
        <f t="shared" si="67"/>
        <v/>
      </c>
      <c r="F1455" s="93" t="str">
        <f>IF($I$1&lt;&gt;"y", "", IF(A1456="", "", IFERROR(LOOKUP(2,1/(COUNTIF($F$2:F1454,get_country)=0),get_country), "")))</f>
        <v/>
      </c>
      <c r="G1455" s="93" t="str">
        <f t="shared" si="66"/>
        <v/>
      </c>
      <c r="H1455" s="67" t="str">
        <f t="array" aca="1" ref="H1455" ca="1">IF($I$1&lt;&gt;"y", "", IFERROR(INDEX(countrylistsize,MATCH(SMALL(NOT(countrylistsize="")*IF(ISNUMBER(countrylistsize),COUNTIF(countrylistsize,"&lt;="&amp;countrylistsize),COUNTIF(countrylistsize,"&lt;="&amp;countrylistsize)+SUM(ISNUMBER(countrylistsize))),ROWS(F$3:F1455)+SUM(ISBLANK(countrylistsize))),NOT(countrylistsize="")*IF(ISNUMBER(countrylistsize),COUNTIF(countrylistsize,"&lt;="&amp;countrylistsize),COUNTIF(countrylistsize,"&lt;="&amp;countrylistsize)+SUM(ISNUMBER(countrylistsize))),0)), ""))</f>
        <v/>
      </c>
      <c r="I1455" s="70"/>
      <c r="J1455" s="67" t="str">
        <f t="array" aca="1" ref="J1455" ca="1">IF($I$1&lt;&gt;"y", "", IFERROR(INDEX(admin1listsize,MATCH(SMALL(NOT(admin1listsize="")*IF(ISNUMBER(admin1listsize),COUNTIF(admin1listsize,"&lt;="&amp;admin1listsize),COUNTIF(admin1listsize,"&lt;="&amp;admin1listsize)+SUM(ISNUMBER(admin1listsize))),ROWS(D$3:D1455)+SUM(ISBLANK(admin1listsize))),NOT(admin1listsize="")*IF(ISNUMBER(admin1listsize),COUNTIF(admin1listsize,"&lt;="&amp;admin1listsize),COUNTIF(admin1listsize,"&lt;="&amp;admin1listsize)+SUM(ISNUMBER(admin1listsize))),0)), ""))</f>
        <v/>
      </c>
      <c r="K1455" s="71"/>
    </row>
    <row r="1456" spans="1:11" s="1" customFormat="1" x14ac:dyDescent="0.25">
      <c r="A1456" s="93" t="str">
        <f>IF($I$1&lt;&gt;"y", "", IF(ISBLANK(DATA!D1457),"",IF(ISBLANK(DATA!K1457),"NO DATA",DATA!K1457)))</f>
        <v/>
      </c>
      <c r="B1456" s="93" t="str">
        <f>IF($I$1&lt;&gt;"y", "",IF(ISBLANK(DATA!D1457),"", IF(ISBLANK(DATA!L1457),"NO DATA",DATA!L1457)))</f>
        <v/>
      </c>
      <c r="C1456" s="93" t="str">
        <f t="shared" si="68"/>
        <v/>
      </c>
      <c r="D1456" s="93" t="str">
        <f>IF($I$1&lt;&gt;"y", "", IF(C1457="", "", IFERROR(LOOKUP(2,1/(COUNTIF($D$2:D1455,mergednames)=0),mergednames), "")))</f>
        <v/>
      </c>
      <c r="E1456" s="93" t="str">
        <f t="shared" si="67"/>
        <v/>
      </c>
      <c r="F1456" s="93" t="str">
        <f>IF($I$1&lt;&gt;"y", "", IF(A1457="", "", IFERROR(LOOKUP(2,1/(COUNTIF($F$2:F1455,get_country)=0),get_country), "")))</f>
        <v/>
      </c>
      <c r="G1456" s="93" t="str">
        <f t="shared" si="66"/>
        <v/>
      </c>
      <c r="H1456" s="67" t="str">
        <f t="array" aca="1" ref="H1456" ca="1">IF($I$1&lt;&gt;"y", "", IFERROR(INDEX(countrylistsize,MATCH(SMALL(NOT(countrylistsize="")*IF(ISNUMBER(countrylistsize),COUNTIF(countrylistsize,"&lt;="&amp;countrylistsize),COUNTIF(countrylistsize,"&lt;="&amp;countrylistsize)+SUM(ISNUMBER(countrylistsize))),ROWS(F$3:F1456)+SUM(ISBLANK(countrylistsize))),NOT(countrylistsize="")*IF(ISNUMBER(countrylistsize),COUNTIF(countrylistsize,"&lt;="&amp;countrylistsize),COUNTIF(countrylistsize,"&lt;="&amp;countrylistsize)+SUM(ISNUMBER(countrylistsize))),0)), ""))</f>
        <v/>
      </c>
      <c r="I1456" s="70"/>
      <c r="J1456" s="67" t="str">
        <f t="array" aca="1" ref="J1456" ca="1">IF($I$1&lt;&gt;"y", "", IFERROR(INDEX(admin1listsize,MATCH(SMALL(NOT(admin1listsize="")*IF(ISNUMBER(admin1listsize),COUNTIF(admin1listsize,"&lt;="&amp;admin1listsize),COUNTIF(admin1listsize,"&lt;="&amp;admin1listsize)+SUM(ISNUMBER(admin1listsize))),ROWS(D$3:D1456)+SUM(ISBLANK(admin1listsize))),NOT(admin1listsize="")*IF(ISNUMBER(admin1listsize),COUNTIF(admin1listsize,"&lt;="&amp;admin1listsize),COUNTIF(admin1listsize,"&lt;="&amp;admin1listsize)+SUM(ISNUMBER(admin1listsize))),0)), ""))</f>
        <v/>
      </c>
      <c r="K1456" s="71"/>
    </row>
    <row r="1457" spans="1:11" s="1" customFormat="1" x14ac:dyDescent="0.25">
      <c r="A1457" s="93" t="str">
        <f>IF($I$1&lt;&gt;"y", "", IF(ISBLANK(DATA!D1458),"",IF(ISBLANK(DATA!K1458),"NO DATA",DATA!K1458)))</f>
        <v/>
      </c>
      <c r="B1457" s="93" t="str">
        <f>IF($I$1&lt;&gt;"y", "",IF(ISBLANK(DATA!D1458),"", IF(ISBLANK(DATA!L1458),"NO DATA",DATA!L1458)))</f>
        <v/>
      </c>
      <c r="C1457" s="93" t="str">
        <f t="shared" si="68"/>
        <v/>
      </c>
      <c r="D1457" s="93" t="str">
        <f>IF($I$1&lt;&gt;"y", "", IF(C1458="", "", IFERROR(LOOKUP(2,1/(COUNTIF($D$2:D1456,mergednames)=0),mergednames), "")))</f>
        <v/>
      </c>
      <c r="E1457" s="93" t="str">
        <f t="shared" si="67"/>
        <v/>
      </c>
      <c r="F1457" s="93" t="str">
        <f>IF($I$1&lt;&gt;"y", "", IF(A1458="", "", IFERROR(LOOKUP(2,1/(COUNTIF($F$2:F1456,get_country)=0),get_country), "")))</f>
        <v/>
      </c>
      <c r="G1457" s="93" t="str">
        <f t="shared" si="66"/>
        <v/>
      </c>
      <c r="H1457" s="67" t="str">
        <f t="array" aca="1" ref="H1457" ca="1">IF($I$1&lt;&gt;"y", "", IFERROR(INDEX(countrylistsize,MATCH(SMALL(NOT(countrylistsize="")*IF(ISNUMBER(countrylistsize),COUNTIF(countrylistsize,"&lt;="&amp;countrylistsize),COUNTIF(countrylistsize,"&lt;="&amp;countrylistsize)+SUM(ISNUMBER(countrylistsize))),ROWS(F$3:F1457)+SUM(ISBLANK(countrylistsize))),NOT(countrylistsize="")*IF(ISNUMBER(countrylistsize),COUNTIF(countrylistsize,"&lt;="&amp;countrylistsize),COUNTIF(countrylistsize,"&lt;="&amp;countrylistsize)+SUM(ISNUMBER(countrylistsize))),0)), ""))</f>
        <v/>
      </c>
      <c r="I1457" s="70"/>
      <c r="J1457" s="67" t="str">
        <f t="array" aca="1" ref="J1457" ca="1">IF($I$1&lt;&gt;"y", "", IFERROR(INDEX(admin1listsize,MATCH(SMALL(NOT(admin1listsize="")*IF(ISNUMBER(admin1listsize),COUNTIF(admin1listsize,"&lt;="&amp;admin1listsize),COUNTIF(admin1listsize,"&lt;="&amp;admin1listsize)+SUM(ISNUMBER(admin1listsize))),ROWS(D$3:D1457)+SUM(ISBLANK(admin1listsize))),NOT(admin1listsize="")*IF(ISNUMBER(admin1listsize),COUNTIF(admin1listsize,"&lt;="&amp;admin1listsize),COUNTIF(admin1listsize,"&lt;="&amp;admin1listsize)+SUM(ISNUMBER(admin1listsize))),0)), ""))</f>
        <v/>
      </c>
      <c r="K1457" s="71"/>
    </row>
    <row r="1458" spans="1:11" s="1" customFormat="1" x14ac:dyDescent="0.25">
      <c r="A1458" s="93" t="str">
        <f>IF($I$1&lt;&gt;"y", "", IF(ISBLANK(DATA!D1459),"",IF(ISBLANK(DATA!K1459),"NO DATA",DATA!K1459)))</f>
        <v/>
      </c>
      <c r="B1458" s="93" t="str">
        <f>IF($I$1&lt;&gt;"y", "",IF(ISBLANK(DATA!D1459),"", IF(ISBLANK(DATA!L1459),"NO DATA",DATA!L1459)))</f>
        <v/>
      </c>
      <c r="C1458" s="93" t="str">
        <f t="shared" si="68"/>
        <v/>
      </c>
      <c r="D1458" s="93" t="str">
        <f>IF($I$1&lt;&gt;"y", "", IF(C1459="", "", IFERROR(LOOKUP(2,1/(COUNTIF($D$2:D1457,mergednames)=0),mergednames), "")))</f>
        <v/>
      </c>
      <c r="E1458" s="93" t="str">
        <f t="shared" si="67"/>
        <v/>
      </c>
      <c r="F1458" s="93" t="str">
        <f>IF($I$1&lt;&gt;"y", "", IF(A1459="", "", IFERROR(LOOKUP(2,1/(COUNTIF($F$2:F1457,get_country)=0),get_country), "")))</f>
        <v/>
      </c>
      <c r="G1458" s="93" t="str">
        <f t="shared" si="66"/>
        <v/>
      </c>
      <c r="H1458" s="67" t="str">
        <f t="array" aca="1" ref="H1458" ca="1">IF($I$1&lt;&gt;"y", "", IFERROR(INDEX(countrylistsize,MATCH(SMALL(NOT(countrylistsize="")*IF(ISNUMBER(countrylistsize),COUNTIF(countrylistsize,"&lt;="&amp;countrylistsize),COUNTIF(countrylistsize,"&lt;="&amp;countrylistsize)+SUM(ISNUMBER(countrylistsize))),ROWS(F$3:F1458)+SUM(ISBLANK(countrylistsize))),NOT(countrylistsize="")*IF(ISNUMBER(countrylistsize),COUNTIF(countrylistsize,"&lt;="&amp;countrylistsize),COUNTIF(countrylistsize,"&lt;="&amp;countrylistsize)+SUM(ISNUMBER(countrylistsize))),0)), ""))</f>
        <v/>
      </c>
      <c r="I1458" s="70"/>
      <c r="J1458" s="67" t="str">
        <f t="array" aca="1" ref="J1458" ca="1">IF($I$1&lt;&gt;"y", "", IFERROR(INDEX(admin1listsize,MATCH(SMALL(NOT(admin1listsize="")*IF(ISNUMBER(admin1listsize),COUNTIF(admin1listsize,"&lt;="&amp;admin1listsize),COUNTIF(admin1listsize,"&lt;="&amp;admin1listsize)+SUM(ISNUMBER(admin1listsize))),ROWS(D$3:D1458)+SUM(ISBLANK(admin1listsize))),NOT(admin1listsize="")*IF(ISNUMBER(admin1listsize),COUNTIF(admin1listsize,"&lt;="&amp;admin1listsize),COUNTIF(admin1listsize,"&lt;="&amp;admin1listsize)+SUM(ISNUMBER(admin1listsize))),0)), ""))</f>
        <v/>
      </c>
      <c r="K1458" s="71"/>
    </row>
    <row r="1459" spans="1:11" s="1" customFormat="1" x14ac:dyDescent="0.25">
      <c r="A1459" s="93" t="str">
        <f>IF($I$1&lt;&gt;"y", "", IF(ISBLANK(DATA!D1460),"",IF(ISBLANK(DATA!K1460),"NO DATA",DATA!K1460)))</f>
        <v/>
      </c>
      <c r="B1459" s="93" t="str">
        <f>IF($I$1&lt;&gt;"y", "",IF(ISBLANK(DATA!D1460),"", IF(ISBLANK(DATA!L1460),"NO DATA",DATA!L1460)))</f>
        <v/>
      </c>
      <c r="C1459" s="93" t="str">
        <f t="shared" si="68"/>
        <v/>
      </c>
      <c r="D1459" s="93" t="str">
        <f>IF($I$1&lt;&gt;"y", "", IF(C1460="", "", IFERROR(LOOKUP(2,1/(COUNTIF($D$2:D1458,mergednames)=0),mergednames), "")))</f>
        <v/>
      </c>
      <c r="E1459" s="93" t="str">
        <f t="shared" si="67"/>
        <v/>
      </c>
      <c r="F1459" s="93" t="str">
        <f>IF($I$1&lt;&gt;"y", "", IF(A1460="", "", IFERROR(LOOKUP(2,1/(COUNTIF($F$2:F1458,get_country)=0),get_country), "")))</f>
        <v/>
      </c>
      <c r="G1459" s="93" t="str">
        <f t="shared" si="66"/>
        <v/>
      </c>
      <c r="H1459" s="67" t="str">
        <f t="array" aca="1" ref="H1459" ca="1">IF($I$1&lt;&gt;"y", "", IFERROR(INDEX(countrylistsize,MATCH(SMALL(NOT(countrylistsize="")*IF(ISNUMBER(countrylistsize),COUNTIF(countrylistsize,"&lt;="&amp;countrylistsize),COUNTIF(countrylistsize,"&lt;="&amp;countrylistsize)+SUM(ISNUMBER(countrylistsize))),ROWS(F$3:F1459)+SUM(ISBLANK(countrylistsize))),NOT(countrylistsize="")*IF(ISNUMBER(countrylistsize),COUNTIF(countrylistsize,"&lt;="&amp;countrylistsize),COUNTIF(countrylistsize,"&lt;="&amp;countrylistsize)+SUM(ISNUMBER(countrylistsize))),0)), ""))</f>
        <v/>
      </c>
      <c r="I1459" s="70"/>
      <c r="J1459" s="67" t="str">
        <f t="array" aca="1" ref="J1459" ca="1">IF($I$1&lt;&gt;"y", "", IFERROR(INDEX(admin1listsize,MATCH(SMALL(NOT(admin1listsize="")*IF(ISNUMBER(admin1listsize),COUNTIF(admin1listsize,"&lt;="&amp;admin1listsize),COUNTIF(admin1listsize,"&lt;="&amp;admin1listsize)+SUM(ISNUMBER(admin1listsize))),ROWS(D$3:D1459)+SUM(ISBLANK(admin1listsize))),NOT(admin1listsize="")*IF(ISNUMBER(admin1listsize),COUNTIF(admin1listsize,"&lt;="&amp;admin1listsize),COUNTIF(admin1listsize,"&lt;="&amp;admin1listsize)+SUM(ISNUMBER(admin1listsize))),0)), ""))</f>
        <v/>
      </c>
      <c r="K1459" s="71"/>
    </row>
    <row r="1460" spans="1:11" s="1" customFormat="1" x14ac:dyDescent="0.25">
      <c r="A1460" s="93" t="str">
        <f>IF($I$1&lt;&gt;"y", "", IF(ISBLANK(DATA!D1461),"",IF(ISBLANK(DATA!K1461),"NO DATA",DATA!K1461)))</f>
        <v/>
      </c>
      <c r="B1460" s="93" t="str">
        <f>IF($I$1&lt;&gt;"y", "",IF(ISBLANK(DATA!D1461),"", IF(ISBLANK(DATA!L1461),"NO DATA",DATA!L1461)))</f>
        <v/>
      </c>
      <c r="C1460" s="93" t="str">
        <f t="shared" si="68"/>
        <v/>
      </c>
      <c r="D1460" s="93" t="str">
        <f>IF($I$1&lt;&gt;"y", "", IF(C1461="", "", IFERROR(LOOKUP(2,1/(COUNTIF($D$2:D1459,mergednames)=0),mergednames), "")))</f>
        <v/>
      </c>
      <c r="E1460" s="93" t="str">
        <f t="shared" si="67"/>
        <v/>
      </c>
      <c r="F1460" s="93" t="str">
        <f>IF($I$1&lt;&gt;"y", "", IF(A1461="", "", IFERROR(LOOKUP(2,1/(COUNTIF($F$2:F1459,get_country)=0),get_country), "")))</f>
        <v/>
      </c>
      <c r="G1460" s="93" t="str">
        <f t="shared" si="66"/>
        <v/>
      </c>
      <c r="H1460" s="67" t="str">
        <f t="array" aca="1" ref="H1460" ca="1">IF($I$1&lt;&gt;"y", "", IFERROR(INDEX(countrylistsize,MATCH(SMALL(NOT(countrylistsize="")*IF(ISNUMBER(countrylistsize),COUNTIF(countrylistsize,"&lt;="&amp;countrylistsize),COUNTIF(countrylistsize,"&lt;="&amp;countrylistsize)+SUM(ISNUMBER(countrylistsize))),ROWS(F$3:F1460)+SUM(ISBLANK(countrylistsize))),NOT(countrylistsize="")*IF(ISNUMBER(countrylistsize),COUNTIF(countrylistsize,"&lt;="&amp;countrylistsize),COUNTIF(countrylistsize,"&lt;="&amp;countrylistsize)+SUM(ISNUMBER(countrylistsize))),0)), ""))</f>
        <v/>
      </c>
      <c r="I1460" s="70"/>
      <c r="J1460" s="67" t="str">
        <f t="array" aca="1" ref="J1460" ca="1">IF($I$1&lt;&gt;"y", "", IFERROR(INDEX(admin1listsize,MATCH(SMALL(NOT(admin1listsize="")*IF(ISNUMBER(admin1listsize),COUNTIF(admin1listsize,"&lt;="&amp;admin1listsize),COUNTIF(admin1listsize,"&lt;="&amp;admin1listsize)+SUM(ISNUMBER(admin1listsize))),ROWS(D$3:D1460)+SUM(ISBLANK(admin1listsize))),NOT(admin1listsize="")*IF(ISNUMBER(admin1listsize),COUNTIF(admin1listsize,"&lt;="&amp;admin1listsize),COUNTIF(admin1listsize,"&lt;="&amp;admin1listsize)+SUM(ISNUMBER(admin1listsize))),0)), ""))</f>
        <v/>
      </c>
      <c r="K1460" s="71"/>
    </row>
    <row r="1461" spans="1:11" s="1" customFormat="1" x14ac:dyDescent="0.25">
      <c r="A1461" s="93" t="str">
        <f>IF($I$1&lt;&gt;"y", "", IF(ISBLANK(DATA!D1462),"",IF(ISBLANK(DATA!K1462),"NO DATA",DATA!K1462)))</f>
        <v/>
      </c>
      <c r="B1461" s="93" t="str">
        <f>IF($I$1&lt;&gt;"y", "",IF(ISBLANK(DATA!D1462),"", IF(ISBLANK(DATA!L1462),"NO DATA",DATA!L1462)))</f>
        <v/>
      </c>
      <c r="C1461" s="93" t="str">
        <f t="shared" si="68"/>
        <v/>
      </c>
      <c r="D1461" s="93" t="str">
        <f>IF($I$1&lt;&gt;"y", "", IF(C1462="", "", IFERROR(LOOKUP(2,1/(COUNTIF($D$2:D1460,mergednames)=0),mergednames), "")))</f>
        <v/>
      </c>
      <c r="E1461" s="93" t="str">
        <f t="shared" si="67"/>
        <v/>
      </c>
      <c r="F1461" s="93" t="str">
        <f>IF($I$1&lt;&gt;"y", "", IF(A1462="", "", IFERROR(LOOKUP(2,1/(COUNTIF($F$2:F1460,get_country)=0),get_country), "")))</f>
        <v/>
      </c>
      <c r="G1461" s="93" t="str">
        <f t="shared" si="66"/>
        <v/>
      </c>
      <c r="H1461" s="67" t="str">
        <f t="array" aca="1" ref="H1461" ca="1">IF($I$1&lt;&gt;"y", "", IFERROR(INDEX(countrylistsize,MATCH(SMALL(NOT(countrylistsize="")*IF(ISNUMBER(countrylistsize),COUNTIF(countrylistsize,"&lt;="&amp;countrylistsize),COUNTIF(countrylistsize,"&lt;="&amp;countrylistsize)+SUM(ISNUMBER(countrylistsize))),ROWS(F$3:F1461)+SUM(ISBLANK(countrylistsize))),NOT(countrylistsize="")*IF(ISNUMBER(countrylistsize),COUNTIF(countrylistsize,"&lt;="&amp;countrylistsize),COUNTIF(countrylistsize,"&lt;="&amp;countrylistsize)+SUM(ISNUMBER(countrylistsize))),0)), ""))</f>
        <v/>
      </c>
      <c r="I1461" s="70"/>
      <c r="J1461" s="67" t="str">
        <f t="array" aca="1" ref="J1461" ca="1">IF($I$1&lt;&gt;"y", "", IFERROR(INDEX(admin1listsize,MATCH(SMALL(NOT(admin1listsize="")*IF(ISNUMBER(admin1listsize),COUNTIF(admin1listsize,"&lt;="&amp;admin1listsize),COUNTIF(admin1listsize,"&lt;="&amp;admin1listsize)+SUM(ISNUMBER(admin1listsize))),ROWS(D$3:D1461)+SUM(ISBLANK(admin1listsize))),NOT(admin1listsize="")*IF(ISNUMBER(admin1listsize),COUNTIF(admin1listsize,"&lt;="&amp;admin1listsize),COUNTIF(admin1listsize,"&lt;="&amp;admin1listsize)+SUM(ISNUMBER(admin1listsize))),0)), ""))</f>
        <v/>
      </c>
      <c r="K1461" s="71"/>
    </row>
    <row r="1462" spans="1:11" s="1" customFormat="1" x14ac:dyDescent="0.25">
      <c r="A1462" s="93" t="str">
        <f>IF($I$1&lt;&gt;"y", "", IF(ISBLANK(DATA!D1463),"",IF(ISBLANK(DATA!K1463),"NO DATA",DATA!K1463)))</f>
        <v/>
      </c>
      <c r="B1462" s="93" t="str">
        <f>IF($I$1&lt;&gt;"y", "",IF(ISBLANK(DATA!D1463),"", IF(ISBLANK(DATA!L1463),"NO DATA",DATA!L1463)))</f>
        <v/>
      </c>
      <c r="C1462" s="93" t="str">
        <f t="shared" si="68"/>
        <v/>
      </c>
      <c r="D1462" s="93" t="str">
        <f>IF($I$1&lt;&gt;"y", "", IF(C1463="", "", IFERROR(LOOKUP(2,1/(COUNTIF($D$2:D1461,mergednames)=0),mergednames), "")))</f>
        <v/>
      </c>
      <c r="E1462" s="93" t="str">
        <f t="shared" si="67"/>
        <v/>
      </c>
      <c r="F1462" s="93" t="str">
        <f>IF($I$1&lt;&gt;"y", "", IF(A1463="", "", IFERROR(LOOKUP(2,1/(COUNTIF($F$2:F1461,get_country)=0),get_country), "")))</f>
        <v/>
      </c>
      <c r="G1462" s="93" t="str">
        <f t="shared" si="66"/>
        <v/>
      </c>
      <c r="H1462" s="67" t="str">
        <f t="array" aca="1" ref="H1462" ca="1">IF($I$1&lt;&gt;"y", "", IFERROR(INDEX(countrylistsize,MATCH(SMALL(NOT(countrylistsize="")*IF(ISNUMBER(countrylistsize),COUNTIF(countrylistsize,"&lt;="&amp;countrylistsize),COUNTIF(countrylistsize,"&lt;="&amp;countrylistsize)+SUM(ISNUMBER(countrylistsize))),ROWS(F$3:F1462)+SUM(ISBLANK(countrylistsize))),NOT(countrylistsize="")*IF(ISNUMBER(countrylistsize),COUNTIF(countrylistsize,"&lt;="&amp;countrylistsize),COUNTIF(countrylistsize,"&lt;="&amp;countrylistsize)+SUM(ISNUMBER(countrylistsize))),0)), ""))</f>
        <v/>
      </c>
      <c r="I1462" s="70"/>
      <c r="J1462" s="67" t="str">
        <f t="array" aca="1" ref="J1462" ca="1">IF($I$1&lt;&gt;"y", "", IFERROR(INDEX(admin1listsize,MATCH(SMALL(NOT(admin1listsize="")*IF(ISNUMBER(admin1listsize),COUNTIF(admin1listsize,"&lt;="&amp;admin1listsize),COUNTIF(admin1listsize,"&lt;="&amp;admin1listsize)+SUM(ISNUMBER(admin1listsize))),ROWS(D$3:D1462)+SUM(ISBLANK(admin1listsize))),NOT(admin1listsize="")*IF(ISNUMBER(admin1listsize),COUNTIF(admin1listsize,"&lt;="&amp;admin1listsize),COUNTIF(admin1listsize,"&lt;="&amp;admin1listsize)+SUM(ISNUMBER(admin1listsize))),0)), ""))</f>
        <v/>
      </c>
      <c r="K1462" s="71"/>
    </row>
    <row r="1463" spans="1:11" s="1" customFormat="1" x14ac:dyDescent="0.25">
      <c r="A1463" s="93" t="str">
        <f>IF($I$1&lt;&gt;"y", "", IF(ISBLANK(DATA!D1464),"",IF(ISBLANK(DATA!K1464),"NO DATA",DATA!K1464)))</f>
        <v/>
      </c>
      <c r="B1463" s="93" t="str">
        <f>IF($I$1&lt;&gt;"y", "",IF(ISBLANK(DATA!D1464),"", IF(ISBLANK(DATA!L1464),"NO DATA",DATA!L1464)))</f>
        <v/>
      </c>
      <c r="C1463" s="93" t="str">
        <f t="shared" si="68"/>
        <v/>
      </c>
      <c r="D1463" s="93" t="str">
        <f>IF($I$1&lt;&gt;"y", "", IF(C1464="", "", IFERROR(LOOKUP(2,1/(COUNTIF($D$2:D1462,mergednames)=0),mergednames), "")))</f>
        <v/>
      </c>
      <c r="E1463" s="93" t="str">
        <f t="shared" si="67"/>
        <v/>
      </c>
      <c r="F1463" s="93" t="str">
        <f>IF($I$1&lt;&gt;"y", "", IF(A1464="", "", IFERROR(LOOKUP(2,1/(COUNTIF($F$2:F1462,get_country)=0),get_country), "")))</f>
        <v/>
      </c>
      <c r="G1463" s="93" t="str">
        <f t="shared" si="66"/>
        <v/>
      </c>
      <c r="H1463" s="67" t="str">
        <f t="array" aca="1" ref="H1463" ca="1">IF($I$1&lt;&gt;"y", "", IFERROR(INDEX(countrylistsize,MATCH(SMALL(NOT(countrylistsize="")*IF(ISNUMBER(countrylistsize),COUNTIF(countrylistsize,"&lt;="&amp;countrylistsize),COUNTIF(countrylistsize,"&lt;="&amp;countrylistsize)+SUM(ISNUMBER(countrylistsize))),ROWS(F$3:F1463)+SUM(ISBLANK(countrylistsize))),NOT(countrylistsize="")*IF(ISNUMBER(countrylistsize),COUNTIF(countrylistsize,"&lt;="&amp;countrylistsize),COUNTIF(countrylistsize,"&lt;="&amp;countrylistsize)+SUM(ISNUMBER(countrylistsize))),0)), ""))</f>
        <v/>
      </c>
      <c r="I1463" s="70"/>
      <c r="J1463" s="67" t="str">
        <f t="array" aca="1" ref="J1463" ca="1">IF($I$1&lt;&gt;"y", "", IFERROR(INDEX(admin1listsize,MATCH(SMALL(NOT(admin1listsize="")*IF(ISNUMBER(admin1listsize),COUNTIF(admin1listsize,"&lt;="&amp;admin1listsize),COUNTIF(admin1listsize,"&lt;="&amp;admin1listsize)+SUM(ISNUMBER(admin1listsize))),ROWS(D$3:D1463)+SUM(ISBLANK(admin1listsize))),NOT(admin1listsize="")*IF(ISNUMBER(admin1listsize),COUNTIF(admin1listsize,"&lt;="&amp;admin1listsize),COUNTIF(admin1listsize,"&lt;="&amp;admin1listsize)+SUM(ISNUMBER(admin1listsize))),0)), ""))</f>
        <v/>
      </c>
      <c r="K1463" s="71"/>
    </row>
    <row r="1464" spans="1:11" s="1" customFormat="1" x14ac:dyDescent="0.25">
      <c r="A1464" s="93" t="str">
        <f>IF($I$1&lt;&gt;"y", "", IF(ISBLANK(DATA!D1465),"",IF(ISBLANK(DATA!K1465),"NO DATA",DATA!K1465)))</f>
        <v/>
      </c>
      <c r="B1464" s="93" t="str">
        <f>IF($I$1&lt;&gt;"y", "",IF(ISBLANK(DATA!D1465),"", IF(ISBLANK(DATA!L1465),"NO DATA",DATA!L1465)))</f>
        <v/>
      </c>
      <c r="C1464" s="93" t="str">
        <f t="shared" si="68"/>
        <v/>
      </c>
      <c r="D1464" s="93" t="str">
        <f>IF($I$1&lt;&gt;"y", "", IF(C1465="", "", IFERROR(LOOKUP(2,1/(COUNTIF($D$2:D1463,mergednames)=0),mergednames), "")))</f>
        <v/>
      </c>
      <c r="E1464" s="93" t="str">
        <f t="shared" si="67"/>
        <v/>
      </c>
      <c r="F1464" s="93" t="str">
        <f>IF($I$1&lt;&gt;"y", "", IF(A1465="", "", IFERROR(LOOKUP(2,1/(COUNTIF($F$2:F1463,get_country)=0),get_country), "")))</f>
        <v/>
      </c>
      <c r="G1464" s="93" t="str">
        <f t="shared" si="66"/>
        <v/>
      </c>
      <c r="H1464" s="67" t="str">
        <f t="array" aca="1" ref="H1464" ca="1">IF($I$1&lt;&gt;"y", "", IFERROR(INDEX(countrylistsize,MATCH(SMALL(NOT(countrylistsize="")*IF(ISNUMBER(countrylistsize),COUNTIF(countrylistsize,"&lt;="&amp;countrylistsize),COUNTIF(countrylistsize,"&lt;="&amp;countrylistsize)+SUM(ISNUMBER(countrylistsize))),ROWS(F$3:F1464)+SUM(ISBLANK(countrylistsize))),NOT(countrylistsize="")*IF(ISNUMBER(countrylistsize),COUNTIF(countrylistsize,"&lt;="&amp;countrylistsize),COUNTIF(countrylistsize,"&lt;="&amp;countrylistsize)+SUM(ISNUMBER(countrylistsize))),0)), ""))</f>
        <v/>
      </c>
      <c r="I1464" s="70"/>
      <c r="J1464" s="67" t="str">
        <f t="array" aca="1" ref="J1464" ca="1">IF($I$1&lt;&gt;"y", "", IFERROR(INDEX(admin1listsize,MATCH(SMALL(NOT(admin1listsize="")*IF(ISNUMBER(admin1listsize),COUNTIF(admin1listsize,"&lt;="&amp;admin1listsize),COUNTIF(admin1listsize,"&lt;="&amp;admin1listsize)+SUM(ISNUMBER(admin1listsize))),ROWS(D$3:D1464)+SUM(ISBLANK(admin1listsize))),NOT(admin1listsize="")*IF(ISNUMBER(admin1listsize),COUNTIF(admin1listsize,"&lt;="&amp;admin1listsize),COUNTIF(admin1listsize,"&lt;="&amp;admin1listsize)+SUM(ISNUMBER(admin1listsize))),0)), ""))</f>
        <v/>
      </c>
      <c r="K1464" s="71"/>
    </row>
    <row r="1465" spans="1:11" s="1" customFormat="1" x14ac:dyDescent="0.25">
      <c r="A1465" s="93" t="str">
        <f>IF($I$1&lt;&gt;"y", "", IF(ISBLANK(DATA!D1466),"",IF(ISBLANK(DATA!K1466),"NO DATA",DATA!K1466)))</f>
        <v/>
      </c>
      <c r="B1465" s="93" t="str">
        <f>IF($I$1&lt;&gt;"y", "",IF(ISBLANK(DATA!D1466),"", IF(ISBLANK(DATA!L1466),"NO DATA",DATA!L1466)))</f>
        <v/>
      </c>
      <c r="C1465" s="93" t="str">
        <f t="shared" si="68"/>
        <v/>
      </c>
      <c r="D1465" s="93" t="str">
        <f>IF($I$1&lt;&gt;"y", "", IF(C1466="", "", IFERROR(LOOKUP(2,1/(COUNTIF($D$2:D1464,mergednames)=0),mergednames), "")))</f>
        <v/>
      </c>
      <c r="E1465" s="93" t="str">
        <f t="shared" si="67"/>
        <v/>
      </c>
      <c r="F1465" s="93" t="str">
        <f>IF($I$1&lt;&gt;"y", "", IF(A1466="", "", IFERROR(LOOKUP(2,1/(COUNTIF($F$2:F1464,get_country)=0),get_country), "")))</f>
        <v/>
      </c>
      <c r="G1465" s="93" t="str">
        <f t="shared" si="66"/>
        <v/>
      </c>
      <c r="H1465" s="67" t="str">
        <f t="array" aca="1" ref="H1465" ca="1">IF($I$1&lt;&gt;"y", "", IFERROR(INDEX(countrylistsize,MATCH(SMALL(NOT(countrylistsize="")*IF(ISNUMBER(countrylistsize),COUNTIF(countrylistsize,"&lt;="&amp;countrylistsize),COUNTIF(countrylistsize,"&lt;="&amp;countrylistsize)+SUM(ISNUMBER(countrylistsize))),ROWS(F$3:F1465)+SUM(ISBLANK(countrylistsize))),NOT(countrylistsize="")*IF(ISNUMBER(countrylistsize),COUNTIF(countrylistsize,"&lt;="&amp;countrylistsize),COUNTIF(countrylistsize,"&lt;="&amp;countrylistsize)+SUM(ISNUMBER(countrylistsize))),0)), ""))</f>
        <v/>
      </c>
      <c r="I1465" s="70"/>
      <c r="J1465" s="67" t="str">
        <f t="array" aca="1" ref="J1465" ca="1">IF($I$1&lt;&gt;"y", "", IFERROR(INDEX(admin1listsize,MATCH(SMALL(NOT(admin1listsize="")*IF(ISNUMBER(admin1listsize),COUNTIF(admin1listsize,"&lt;="&amp;admin1listsize),COUNTIF(admin1listsize,"&lt;="&amp;admin1listsize)+SUM(ISNUMBER(admin1listsize))),ROWS(D$3:D1465)+SUM(ISBLANK(admin1listsize))),NOT(admin1listsize="")*IF(ISNUMBER(admin1listsize),COUNTIF(admin1listsize,"&lt;="&amp;admin1listsize),COUNTIF(admin1listsize,"&lt;="&amp;admin1listsize)+SUM(ISNUMBER(admin1listsize))),0)), ""))</f>
        <v/>
      </c>
      <c r="K1465" s="71"/>
    </row>
    <row r="1466" spans="1:11" s="1" customFormat="1" x14ac:dyDescent="0.25">
      <c r="A1466" s="93" t="str">
        <f>IF($I$1&lt;&gt;"y", "", IF(ISBLANK(DATA!D1467),"",IF(ISBLANK(DATA!K1467),"NO DATA",DATA!K1467)))</f>
        <v/>
      </c>
      <c r="B1466" s="93" t="str">
        <f>IF($I$1&lt;&gt;"y", "",IF(ISBLANK(DATA!D1467),"", IF(ISBLANK(DATA!L1467),"NO DATA",DATA!L1467)))</f>
        <v/>
      </c>
      <c r="C1466" s="93" t="str">
        <f t="shared" si="68"/>
        <v/>
      </c>
      <c r="D1466" s="93" t="str">
        <f>IF($I$1&lt;&gt;"y", "", IF(C1467="", "", IFERROR(LOOKUP(2,1/(COUNTIF($D$2:D1465,mergednames)=0),mergednames), "")))</f>
        <v/>
      </c>
      <c r="E1466" s="93" t="str">
        <f t="shared" si="67"/>
        <v/>
      </c>
      <c r="F1466" s="93" t="str">
        <f>IF($I$1&lt;&gt;"y", "", IF(A1467="", "", IFERROR(LOOKUP(2,1/(COUNTIF($F$2:F1465,get_country)=0),get_country), "")))</f>
        <v/>
      </c>
      <c r="G1466" s="93" t="str">
        <f t="shared" si="66"/>
        <v/>
      </c>
      <c r="H1466" s="67" t="str">
        <f t="array" aca="1" ref="H1466" ca="1">IF($I$1&lt;&gt;"y", "", IFERROR(INDEX(countrylistsize,MATCH(SMALL(NOT(countrylistsize="")*IF(ISNUMBER(countrylistsize),COUNTIF(countrylistsize,"&lt;="&amp;countrylistsize),COUNTIF(countrylistsize,"&lt;="&amp;countrylistsize)+SUM(ISNUMBER(countrylistsize))),ROWS(F$3:F1466)+SUM(ISBLANK(countrylistsize))),NOT(countrylistsize="")*IF(ISNUMBER(countrylistsize),COUNTIF(countrylistsize,"&lt;="&amp;countrylistsize),COUNTIF(countrylistsize,"&lt;="&amp;countrylistsize)+SUM(ISNUMBER(countrylistsize))),0)), ""))</f>
        <v/>
      </c>
      <c r="I1466" s="70"/>
      <c r="J1466" s="67" t="str">
        <f t="array" aca="1" ref="J1466" ca="1">IF($I$1&lt;&gt;"y", "", IFERROR(INDEX(admin1listsize,MATCH(SMALL(NOT(admin1listsize="")*IF(ISNUMBER(admin1listsize),COUNTIF(admin1listsize,"&lt;="&amp;admin1listsize),COUNTIF(admin1listsize,"&lt;="&amp;admin1listsize)+SUM(ISNUMBER(admin1listsize))),ROWS(D$3:D1466)+SUM(ISBLANK(admin1listsize))),NOT(admin1listsize="")*IF(ISNUMBER(admin1listsize),COUNTIF(admin1listsize,"&lt;="&amp;admin1listsize),COUNTIF(admin1listsize,"&lt;="&amp;admin1listsize)+SUM(ISNUMBER(admin1listsize))),0)), ""))</f>
        <v/>
      </c>
      <c r="K1466" s="71"/>
    </row>
    <row r="1467" spans="1:11" s="1" customFormat="1" x14ac:dyDescent="0.25">
      <c r="A1467" s="93" t="str">
        <f>IF($I$1&lt;&gt;"y", "", IF(ISBLANK(DATA!D1468),"",IF(ISBLANK(DATA!K1468),"NO DATA",DATA!K1468)))</f>
        <v/>
      </c>
      <c r="B1467" s="93" t="str">
        <f>IF($I$1&lt;&gt;"y", "",IF(ISBLANK(DATA!D1468),"", IF(ISBLANK(DATA!L1468),"NO DATA",DATA!L1468)))</f>
        <v/>
      </c>
      <c r="C1467" s="93" t="str">
        <f t="shared" si="68"/>
        <v/>
      </c>
      <c r="D1467" s="93" t="str">
        <f>IF($I$1&lt;&gt;"y", "", IF(C1468="", "", IFERROR(LOOKUP(2,1/(COUNTIF($D$2:D1466,mergednames)=0),mergednames), "")))</f>
        <v/>
      </c>
      <c r="E1467" s="93" t="str">
        <f t="shared" si="67"/>
        <v/>
      </c>
      <c r="F1467" s="93" t="str">
        <f>IF($I$1&lt;&gt;"y", "", IF(A1468="", "", IFERROR(LOOKUP(2,1/(COUNTIF($F$2:F1466,get_country)=0),get_country), "")))</f>
        <v/>
      </c>
      <c r="G1467" s="93" t="str">
        <f t="shared" si="66"/>
        <v/>
      </c>
      <c r="H1467" s="67" t="str">
        <f t="array" aca="1" ref="H1467" ca="1">IF($I$1&lt;&gt;"y", "", IFERROR(INDEX(countrylistsize,MATCH(SMALL(NOT(countrylistsize="")*IF(ISNUMBER(countrylistsize),COUNTIF(countrylistsize,"&lt;="&amp;countrylistsize),COUNTIF(countrylistsize,"&lt;="&amp;countrylistsize)+SUM(ISNUMBER(countrylistsize))),ROWS(F$3:F1467)+SUM(ISBLANK(countrylistsize))),NOT(countrylistsize="")*IF(ISNUMBER(countrylistsize),COUNTIF(countrylistsize,"&lt;="&amp;countrylistsize),COUNTIF(countrylistsize,"&lt;="&amp;countrylistsize)+SUM(ISNUMBER(countrylistsize))),0)), ""))</f>
        <v/>
      </c>
      <c r="I1467" s="70"/>
      <c r="J1467" s="67" t="str">
        <f t="array" aca="1" ref="J1467" ca="1">IF($I$1&lt;&gt;"y", "", IFERROR(INDEX(admin1listsize,MATCH(SMALL(NOT(admin1listsize="")*IF(ISNUMBER(admin1listsize),COUNTIF(admin1listsize,"&lt;="&amp;admin1listsize),COUNTIF(admin1listsize,"&lt;="&amp;admin1listsize)+SUM(ISNUMBER(admin1listsize))),ROWS(D$3:D1467)+SUM(ISBLANK(admin1listsize))),NOT(admin1listsize="")*IF(ISNUMBER(admin1listsize),COUNTIF(admin1listsize,"&lt;="&amp;admin1listsize),COUNTIF(admin1listsize,"&lt;="&amp;admin1listsize)+SUM(ISNUMBER(admin1listsize))),0)), ""))</f>
        <v/>
      </c>
      <c r="K1467" s="71"/>
    </row>
    <row r="1468" spans="1:11" s="1" customFormat="1" x14ac:dyDescent="0.25">
      <c r="A1468" s="93" t="str">
        <f>IF($I$1&lt;&gt;"y", "", IF(ISBLANK(DATA!D1469),"",IF(ISBLANK(DATA!K1469),"NO DATA",DATA!K1469)))</f>
        <v/>
      </c>
      <c r="B1468" s="93" t="str">
        <f>IF($I$1&lt;&gt;"y", "",IF(ISBLANK(DATA!D1469),"", IF(ISBLANK(DATA!L1469),"NO DATA",DATA!L1469)))</f>
        <v/>
      </c>
      <c r="C1468" s="93" t="str">
        <f t="shared" si="68"/>
        <v/>
      </c>
      <c r="D1468" s="93" t="str">
        <f>IF($I$1&lt;&gt;"y", "", IF(C1469="", "", IFERROR(LOOKUP(2,1/(COUNTIF($D$2:D1467,mergednames)=0),mergednames), "")))</f>
        <v/>
      </c>
      <c r="E1468" s="93" t="str">
        <f t="shared" si="67"/>
        <v/>
      </c>
      <c r="F1468" s="93" t="str">
        <f>IF($I$1&lt;&gt;"y", "", IF(A1469="", "", IFERROR(LOOKUP(2,1/(COUNTIF($F$2:F1467,get_country)=0),get_country), "")))</f>
        <v/>
      </c>
      <c r="G1468" s="93" t="str">
        <f t="shared" si="66"/>
        <v/>
      </c>
      <c r="H1468" s="67" t="str">
        <f t="array" aca="1" ref="H1468" ca="1">IF($I$1&lt;&gt;"y", "", IFERROR(INDEX(countrylistsize,MATCH(SMALL(NOT(countrylistsize="")*IF(ISNUMBER(countrylistsize),COUNTIF(countrylistsize,"&lt;="&amp;countrylistsize),COUNTIF(countrylistsize,"&lt;="&amp;countrylistsize)+SUM(ISNUMBER(countrylistsize))),ROWS(F$3:F1468)+SUM(ISBLANK(countrylistsize))),NOT(countrylistsize="")*IF(ISNUMBER(countrylistsize),COUNTIF(countrylistsize,"&lt;="&amp;countrylistsize),COUNTIF(countrylistsize,"&lt;="&amp;countrylistsize)+SUM(ISNUMBER(countrylistsize))),0)), ""))</f>
        <v/>
      </c>
      <c r="I1468" s="70"/>
      <c r="J1468" s="67" t="str">
        <f t="array" aca="1" ref="J1468" ca="1">IF($I$1&lt;&gt;"y", "", IFERROR(INDEX(admin1listsize,MATCH(SMALL(NOT(admin1listsize="")*IF(ISNUMBER(admin1listsize),COUNTIF(admin1listsize,"&lt;="&amp;admin1listsize),COUNTIF(admin1listsize,"&lt;="&amp;admin1listsize)+SUM(ISNUMBER(admin1listsize))),ROWS(D$3:D1468)+SUM(ISBLANK(admin1listsize))),NOT(admin1listsize="")*IF(ISNUMBER(admin1listsize),COUNTIF(admin1listsize,"&lt;="&amp;admin1listsize),COUNTIF(admin1listsize,"&lt;="&amp;admin1listsize)+SUM(ISNUMBER(admin1listsize))),0)), ""))</f>
        <v/>
      </c>
      <c r="K1468" s="71"/>
    </row>
    <row r="1469" spans="1:11" s="1" customFormat="1" x14ac:dyDescent="0.25">
      <c r="A1469" s="93" t="str">
        <f>IF($I$1&lt;&gt;"y", "", IF(ISBLANK(DATA!D1470),"",IF(ISBLANK(DATA!K1470),"NO DATA",DATA!K1470)))</f>
        <v/>
      </c>
      <c r="B1469" s="93" t="str">
        <f>IF($I$1&lt;&gt;"y", "",IF(ISBLANK(DATA!D1470),"", IF(ISBLANK(DATA!L1470),"NO DATA",DATA!L1470)))</f>
        <v/>
      </c>
      <c r="C1469" s="93" t="str">
        <f t="shared" si="68"/>
        <v/>
      </c>
      <c r="D1469" s="93" t="str">
        <f>IF($I$1&lt;&gt;"y", "", IF(C1470="", "", IFERROR(LOOKUP(2,1/(COUNTIF($D$2:D1468,mergednames)=0),mergednames), "")))</f>
        <v/>
      </c>
      <c r="E1469" s="93" t="str">
        <f t="shared" si="67"/>
        <v/>
      </c>
      <c r="F1469" s="93" t="str">
        <f>IF($I$1&lt;&gt;"y", "", IF(A1470="", "", IFERROR(LOOKUP(2,1/(COUNTIF($F$2:F1468,get_country)=0),get_country), "")))</f>
        <v/>
      </c>
      <c r="G1469" s="93" t="str">
        <f t="shared" si="66"/>
        <v/>
      </c>
      <c r="H1469" s="67" t="str">
        <f t="array" aca="1" ref="H1469" ca="1">IF($I$1&lt;&gt;"y", "", IFERROR(INDEX(countrylistsize,MATCH(SMALL(NOT(countrylistsize="")*IF(ISNUMBER(countrylistsize),COUNTIF(countrylistsize,"&lt;="&amp;countrylistsize),COUNTIF(countrylistsize,"&lt;="&amp;countrylistsize)+SUM(ISNUMBER(countrylistsize))),ROWS(F$3:F1469)+SUM(ISBLANK(countrylistsize))),NOT(countrylistsize="")*IF(ISNUMBER(countrylistsize),COUNTIF(countrylistsize,"&lt;="&amp;countrylistsize),COUNTIF(countrylistsize,"&lt;="&amp;countrylistsize)+SUM(ISNUMBER(countrylistsize))),0)), ""))</f>
        <v/>
      </c>
      <c r="I1469" s="70"/>
      <c r="J1469" s="67" t="str">
        <f t="array" aca="1" ref="J1469" ca="1">IF($I$1&lt;&gt;"y", "", IFERROR(INDEX(admin1listsize,MATCH(SMALL(NOT(admin1listsize="")*IF(ISNUMBER(admin1listsize),COUNTIF(admin1listsize,"&lt;="&amp;admin1listsize),COUNTIF(admin1listsize,"&lt;="&amp;admin1listsize)+SUM(ISNUMBER(admin1listsize))),ROWS(D$3:D1469)+SUM(ISBLANK(admin1listsize))),NOT(admin1listsize="")*IF(ISNUMBER(admin1listsize),COUNTIF(admin1listsize,"&lt;="&amp;admin1listsize),COUNTIF(admin1listsize,"&lt;="&amp;admin1listsize)+SUM(ISNUMBER(admin1listsize))),0)), ""))</f>
        <v/>
      </c>
      <c r="K1469" s="71"/>
    </row>
    <row r="1470" spans="1:11" s="1" customFormat="1" x14ac:dyDescent="0.25">
      <c r="A1470" s="93" t="str">
        <f>IF($I$1&lt;&gt;"y", "", IF(ISBLANK(DATA!D1471),"",IF(ISBLANK(DATA!K1471),"NO DATA",DATA!K1471)))</f>
        <v/>
      </c>
      <c r="B1470" s="93" t="str">
        <f>IF($I$1&lt;&gt;"y", "",IF(ISBLANK(DATA!D1471),"", IF(ISBLANK(DATA!L1471),"NO DATA",DATA!L1471)))</f>
        <v/>
      </c>
      <c r="C1470" s="93" t="str">
        <f t="shared" si="68"/>
        <v/>
      </c>
      <c r="D1470" s="93" t="str">
        <f>IF($I$1&lt;&gt;"y", "", IF(C1471="", "", IFERROR(LOOKUP(2,1/(COUNTIF($D$2:D1469,mergednames)=0),mergednames), "")))</f>
        <v/>
      </c>
      <c r="E1470" s="93" t="str">
        <f t="shared" si="67"/>
        <v/>
      </c>
      <c r="F1470" s="93" t="str">
        <f>IF($I$1&lt;&gt;"y", "", IF(A1471="", "", IFERROR(LOOKUP(2,1/(COUNTIF($F$2:F1469,get_country)=0),get_country), "")))</f>
        <v/>
      </c>
      <c r="G1470" s="93" t="str">
        <f t="shared" si="66"/>
        <v/>
      </c>
      <c r="H1470" s="67" t="str">
        <f t="array" aca="1" ref="H1470" ca="1">IF($I$1&lt;&gt;"y", "", IFERROR(INDEX(countrylistsize,MATCH(SMALL(NOT(countrylistsize="")*IF(ISNUMBER(countrylistsize),COUNTIF(countrylistsize,"&lt;="&amp;countrylistsize),COUNTIF(countrylistsize,"&lt;="&amp;countrylistsize)+SUM(ISNUMBER(countrylistsize))),ROWS(F$3:F1470)+SUM(ISBLANK(countrylistsize))),NOT(countrylistsize="")*IF(ISNUMBER(countrylistsize),COUNTIF(countrylistsize,"&lt;="&amp;countrylistsize),COUNTIF(countrylistsize,"&lt;="&amp;countrylistsize)+SUM(ISNUMBER(countrylistsize))),0)), ""))</f>
        <v/>
      </c>
      <c r="I1470" s="70"/>
      <c r="J1470" s="67" t="str">
        <f t="array" aca="1" ref="J1470" ca="1">IF($I$1&lt;&gt;"y", "", IFERROR(INDEX(admin1listsize,MATCH(SMALL(NOT(admin1listsize="")*IF(ISNUMBER(admin1listsize),COUNTIF(admin1listsize,"&lt;="&amp;admin1listsize),COUNTIF(admin1listsize,"&lt;="&amp;admin1listsize)+SUM(ISNUMBER(admin1listsize))),ROWS(D$3:D1470)+SUM(ISBLANK(admin1listsize))),NOT(admin1listsize="")*IF(ISNUMBER(admin1listsize),COUNTIF(admin1listsize,"&lt;="&amp;admin1listsize),COUNTIF(admin1listsize,"&lt;="&amp;admin1listsize)+SUM(ISNUMBER(admin1listsize))),0)), ""))</f>
        <v/>
      </c>
      <c r="K1470" s="71"/>
    </row>
    <row r="1471" spans="1:11" s="1" customFormat="1" x14ac:dyDescent="0.25">
      <c r="A1471" s="93" t="str">
        <f>IF($I$1&lt;&gt;"y", "", IF(ISBLANK(DATA!D1472),"",IF(ISBLANK(DATA!K1472),"NO DATA",DATA!K1472)))</f>
        <v/>
      </c>
      <c r="B1471" s="93" t="str">
        <f>IF($I$1&lt;&gt;"y", "",IF(ISBLANK(DATA!D1472),"", IF(ISBLANK(DATA!L1472),"NO DATA",DATA!L1472)))</f>
        <v/>
      </c>
      <c r="C1471" s="93" t="str">
        <f t="shared" si="68"/>
        <v/>
      </c>
      <c r="D1471" s="93" t="str">
        <f>IF($I$1&lt;&gt;"y", "", IF(C1472="", "", IFERROR(LOOKUP(2,1/(COUNTIF($D$2:D1470,mergednames)=0),mergednames), "")))</f>
        <v/>
      </c>
      <c r="E1471" s="93" t="str">
        <f t="shared" si="67"/>
        <v/>
      </c>
      <c r="F1471" s="93" t="str">
        <f>IF($I$1&lt;&gt;"y", "", IF(A1472="", "", IFERROR(LOOKUP(2,1/(COUNTIF($F$2:F1470,get_country)=0),get_country), "")))</f>
        <v/>
      </c>
      <c r="G1471" s="93" t="str">
        <f t="shared" si="66"/>
        <v/>
      </c>
      <c r="H1471" s="67" t="str">
        <f t="array" aca="1" ref="H1471" ca="1">IF($I$1&lt;&gt;"y", "", IFERROR(INDEX(countrylistsize,MATCH(SMALL(NOT(countrylistsize="")*IF(ISNUMBER(countrylistsize),COUNTIF(countrylistsize,"&lt;="&amp;countrylistsize),COUNTIF(countrylistsize,"&lt;="&amp;countrylistsize)+SUM(ISNUMBER(countrylistsize))),ROWS(F$3:F1471)+SUM(ISBLANK(countrylistsize))),NOT(countrylistsize="")*IF(ISNUMBER(countrylistsize),COUNTIF(countrylistsize,"&lt;="&amp;countrylistsize),COUNTIF(countrylistsize,"&lt;="&amp;countrylistsize)+SUM(ISNUMBER(countrylistsize))),0)), ""))</f>
        <v/>
      </c>
      <c r="I1471" s="70"/>
      <c r="J1471" s="67" t="str">
        <f t="array" aca="1" ref="J1471" ca="1">IF($I$1&lt;&gt;"y", "", IFERROR(INDEX(admin1listsize,MATCH(SMALL(NOT(admin1listsize="")*IF(ISNUMBER(admin1listsize),COUNTIF(admin1listsize,"&lt;="&amp;admin1listsize),COUNTIF(admin1listsize,"&lt;="&amp;admin1listsize)+SUM(ISNUMBER(admin1listsize))),ROWS(D$3:D1471)+SUM(ISBLANK(admin1listsize))),NOT(admin1listsize="")*IF(ISNUMBER(admin1listsize),COUNTIF(admin1listsize,"&lt;="&amp;admin1listsize),COUNTIF(admin1listsize,"&lt;="&amp;admin1listsize)+SUM(ISNUMBER(admin1listsize))),0)), ""))</f>
        <v/>
      </c>
      <c r="K1471" s="71"/>
    </row>
    <row r="1472" spans="1:11" s="1" customFormat="1" x14ac:dyDescent="0.25">
      <c r="A1472" s="93" t="str">
        <f>IF($I$1&lt;&gt;"y", "", IF(ISBLANK(DATA!D1473),"",IF(ISBLANK(DATA!K1473),"NO DATA",DATA!K1473)))</f>
        <v/>
      </c>
      <c r="B1472" s="93" t="str">
        <f>IF($I$1&lt;&gt;"y", "",IF(ISBLANK(DATA!D1473),"", IF(ISBLANK(DATA!L1473),"NO DATA",DATA!L1473)))</f>
        <v/>
      </c>
      <c r="C1472" s="93" t="str">
        <f t="shared" si="68"/>
        <v/>
      </c>
      <c r="D1472" s="93" t="str">
        <f>IF($I$1&lt;&gt;"y", "", IF(C1473="", "", IFERROR(LOOKUP(2,1/(COUNTIF($D$2:D1471,mergednames)=0),mergednames), "")))</f>
        <v/>
      </c>
      <c r="E1472" s="93" t="str">
        <f t="shared" si="67"/>
        <v/>
      </c>
      <c r="F1472" s="93" t="str">
        <f>IF($I$1&lt;&gt;"y", "", IF(A1473="", "", IFERROR(LOOKUP(2,1/(COUNTIF($F$2:F1471,get_country)=0),get_country), "")))</f>
        <v/>
      </c>
      <c r="G1472" s="93" t="str">
        <f t="shared" si="66"/>
        <v/>
      </c>
      <c r="H1472" s="67" t="str">
        <f t="array" aca="1" ref="H1472" ca="1">IF($I$1&lt;&gt;"y", "", IFERROR(INDEX(countrylistsize,MATCH(SMALL(NOT(countrylistsize="")*IF(ISNUMBER(countrylistsize),COUNTIF(countrylistsize,"&lt;="&amp;countrylistsize),COUNTIF(countrylistsize,"&lt;="&amp;countrylistsize)+SUM(ISNUMBER(countrylistsize))),ROWS(F$3:F1472)+SUM(ISBLANK(countrylistsize))),NOT(countrylistsize="")*IF(ISNUMBER(countrylistsize),COUNTIF(countrylistsize,"&lt;="&amp;countrylistsize),COUNTIF(countrylistsize,"&lt;="&amp;countrylistsize)+SUM(ISNUMBER(countrylistsize))),0)), ""))</f>
        <v/>
      </c>
      <c r="I1472" s="70"/>
      <c r="J1472" s="67" t="str">
        <f t="array" aca="1" ref="J1472" ca="1">IF($I$1&lt;&gt;"y", "", IFERROR(INDEX(admin1listsize,MATCH(SMALL(NOT(admin1listsize="")*IF(ISNUMBER(admin1listsize),COUNTIF(admin1listsize,"&lt;="&amp;admin1listsize),COUNTIF(admin1listsize,"&lt;="&amp;admin1listsize)+SUM(ISNUMBER(admin1listsize))),ROWS(D$3:D1472)+SUM(ISBLANK(admin1listsize))),NOT(admin1listsize="")*IF(ISNUMBER(admin1listsize),COUNTIF(admin1listsize,"&lt;="&amp;admin1listsize),COUNTIF(admin1listsize,"&lt;="&amp;admin1listsize)+SUM(ISNUMBER(admin1listsize))),0)), ""))</f>
        <v/>
      </c>
      <c r="K1472" s="71"/>
    </row>
    <row r="1473" spans="1:11" s="1" customFormat="1" x14ac:dyDescent="0.25">
      <c r="A1473" s="93" t="str">
        <f>IF($I$1&lt;&gt;"y", "", IF(ISBLANK(DATA!D1474),"",IF(ISBLANK(DATA!K1474),"NO DATA",DATA!K1474)))</f>
        <v/>
      </c>
      <c r="B1473" s="93" t="str">
        <f>IF($I$1&lt;&gt;"y", "",IF(ISBLANK(DATA!D1474),"", IF(ISBLANK(DATA!L1474),"NO DATA",DATA!L1474)))</f>
        <v/>
      </c>
      <c r="C1473" s="93" t="str">
        <f t="shared" si="68"/>
        <v/>
      </c>
      <c r="D1473" s="93" t="str">
        <f>IF($I$1&lt;&gt;"y", "", IF(C1474="", "", IFERROR(LOOKUP(2,1/(COUNTIF($D$2:D1472,mergednames)=0),mergednames), "")))</f>
        <v/>
      </c>
      <c r="E1473" s="93" t="str">
        <f t="shared" si="67"/>
        <v/>
      </c>
      <c r="F1473" s="93" t="str">
        <f>IF($I$1&lt;&gt;"y", "", IF(A1474="", "", IFERROR(LOOKUP(2,1/(COUNTIF($F$2:F1472,get_country)=0),get_country), "")))</f>
        <v/>
      </c>
      <c r="G1473" s="93" t="str">
        <f t="shared" si="66"/>
        <v/>
      </c>
      <c r="H1473" s="67" t="str">
        <f t="array" aca="1" ref="H1473" ca="1">IF($I$1&lt;&gt;"y", "", IFERROR(INDEX(countrylistsize,MATCH(SMALL(NOT(countrylistsize="")*IF(ISNUMBER(countrylistsize),COUNTIF(countrylistsize,"&lt;="&amp;countrylistsize),COUNTIF(countrylistsize,"&lt;="&amp;countrylistsize)+SUM(ISNUMBER(countrylistsize))),ROWS(F$3:F1473)+SUM(ISBLANK(countrylistsize))),NOT(countrylistsize="")*IF(ISNUMBER(countrylistsize),COUNTIF(countrylistsize,"&lt;="&amp;countrylistsize),COUNTIF(countrylistsize,"&lt;="&amp;countrylistsize)+SUM(ISNUMBER(countrylistsize))),0)), ""))</f>
        <v/>
      </c>
      <c r="I1473" s="70"/>
      <c r="J1473" s="67" t="str">
        <f t="array" aca="1" ref="J1473" ca="1">IF($I$1&lt;&gt;"y", "", IFERROR(INDEX(admin1listsize,MATCH(SMALL(NOT(admin1listsize="")*IF(ISNUMBER(admin1listsize),COUNTIF(admin1listsize,"&lt;="&amp;admin1listsize),COUNTIF(admin1listsize,"&lt;="&amp;admin1listsize)+SUM(ISNUMBER(admin1listsize))),ROWS(D$3:D1473)+SUM(ISBLANK(admin1listsize))),NOT(admin1listsize="")*IF(ISNUMBER(admin1listsize),COUNTIF(admin1listsize,"&lt;="&amp;admin1listsize),COUNTIF(admin1listsize,"&lt;="&amp;admin1listsize)+SUM(ISNUMBER(admin1listsize))),0)), ""))</f>
        <v/>
      </c>
      <c r="K1473" s="71"/>
    </row>
    <row r="1474" spans="1:11" s="1" customFormat="1" x14ac:dyDescent="0.25">
      <c r="A1474" s="93" t="str">
        <f>IF($I$1&lt;&gt;"y", "", IF(ISBLANK(DATA!D1475),"",IF(ISBLANK(DATA!K1475),"NO DATA",DATA!K1475)))</f>
        <v/>
      </c>
      <c r="B1474" s="93" t="str">
        <f>IF($I$1&lt;&gt;"y", "",IF(ISBLANK(DATA!D1475),"", IF(ISBLANK(DATA!L1475),"NO DATA",DATA!L1475)))</f>
        <v/>
      </c>
      <c r="C1474" s="93" t="str">
        <f t="shared" si="68"/>
        <v/>
      </c>
      <c r="D1474" s="93" t="str">
        <f>IF($I$1&lt;&gt;"y", "", IF(C1475="", "", IFERROR(LOOKUP(2,1/(COUNTIF($D$2:D1473,mergednames)=0),mergednames), "")))</f>
        <v/>
      </c>
      <c r="E1474" s="93" t="str">
        <f t="shared" si="67"/>
        <v/>
      </c>
      <c r="F1474" s="93" t="str">
        <f>IF($I$1&lt;&gt;"y", "", IF(A1475="", "", IFERROR(LOOKUP(2,1/(COUNTIF($F$2:F1473,get_country)=0),get_country), "")))</f>
        <v/>
      </c>
      <c r="G1474" s="93" t="str">
        <f t="shared" si="66"/>
        <v/>
      </c>
      <c r="H1474" s="67" t="str">
        <f t="array" aca="1" ref="H1474" ca="1">IF($I$1&lt;&gt;"y", "", IFERROR(INDEX(countrylistsize,MATCH(SMALL(NOT(countrylistsize="")*IF(ISNUMBER(countrylistsize),COUNTIF(countrylistsize,"&lt;="&amp;countrylistsize),COUNTIF(countrylistsize,"&lt;="&amp;countrylistsize)+SUM(ISNUMBER(countrylistsize))),ROWS(F$3:F1474)+SUM(ISBLANK(countrylistsize))),NOT(countrylistsize="")*IF(ISNUMBER(countrylistsize),COUNTIF(countrylistsize,"&lt;="&amp;countrylistsize),COUNTIF(countrylistsize,"&lt;="&amp;countrylistsize)+SUM(ISNUMBER(countrylistsize))),0)), ""))</f>
        <v/>
      </c>
      <c r="I1474" s="70"/>
      <c r="J1474" s="67" t="str">
        <f t="array" aca="1" ref="J1474" ca="1">IF($I$1&lt;&gt;"y", "", IFERROR(INDEX(admin1listsize,MATCH(SMALL(NOT(admin1listsize="")*IF(ISNUMBER(admin1listsize),COUNTIF(admin1listsize,"&lt;="&amp;admin1listsize),COUNTIF(admin1listsize,"&lt;="&amp;admin1listsize)+SUM(ISNUMBER(admin1listsize))),ROWS(D$3:D1474)+SUM(ISBLANK(admin1listsize))),NOT(admin1listsize="")*IF(ISNUMBER(admin1listsize),COUNTIF(admin1listsize,"&lt;="&amp;admin1listsize),COUNTIF(admin1listsize,"&lt;="&amp;admin1listsize)+SUM(ISNUMBER(admin1listsize))),0)), ""))</f>
        <v/>
      </c>
      <c r="K1474" s="71"/>
    </row>
    <row r="1475" spans="1:11" s="1" customFormat="1" x14ac:dyDescent="0.25">
      <c r="A1475" s="93" t="str">
        <f>IF($I$1&lt;&gt;"y", "", IF(ISBLANK(DATA!D1476),"",IF(ISBLANK(DATA!K1476),"NO DATA",DATA!K1476)))</f>
        <v/>
      </c>
      <c r="B1475" s="93" t="str">
        <f>IF($I$1&lt;&gt;"y", "",IF(ISBLANK(DATA!D1476),"", IF(ISBLANK(DATA!L1476),"NO DATA",DATA!L1476)))</f>
        <v/>
      </c>
      <c r="C1475" s="93" t="str">
        <f t="shared" si="68"/>
        <v/>
      </c>
      <c r="D1475" s="93" t="str">
        <f>IF($I$1&lt;&gt;"y", "", IF(C1476="", "", IFERROR(LOOKUP(2,1/(COUNTIF($D$2:D1474,mergednames)=0),mergednames), "")))</f>
        <v/>
      </c>
      <c r="E1475" s="93" t="str">
        <f t="shared" si="67"/>
        <v/>
      </c>
      <c r="F1475" s="93" t="str">
        <f>IF($I$1&lt;&gt;"y", "", IF(A1476="", "", IFERROR(LOOKUP(2,1/(COUNTIF($F$2:F1474,get_country)=0),get_country), "")))</f>
        <v/>
      </c>
      <c r="G1475" s="93" t="str">
        <f t="shared" ref="G1475:G1538" si="69">IF($I$1&lt;&gt;"y", "", IF(F1475="", "", G1474+1))</f>
        <v/>
      </c>
      <c r="H1475" s="67" t="str">
        <f t="array" aca="1" ref="H1475" ca="1">IF($I$1&lt;&gt;"y", "", IFERROR(INDEX(countrylistsize,MATCH(SMALL(NOT(countrylistsize="")*IF(ISNUMBER(countrylistsize),COUNTIF(countrylistsize,"&lt;="&amp;countrylistsize),COUNTIF(countrylistsize,"&lt;="&amp;countrylistsize)+SUM(ISNUMBER(countrylistsize))),ROWS(F$3:F1475)+SUM(ISBLANK(countrylistsize))),NOT(countrylistsize="")*IF(ISNUMBER(countrylistsize),COUNTIF(countrylistsize,"&lt;="&amp;countrylistsize),COUNTIF(countrylistsize,"&lt;="&amp;countrylistsize)+SUM(ISNUMBER(countrylistsize))),0)), ""))</f>
        <v/>
      </c>
      <c r="I1475" s="70"/>
      <c r="J1475" s="67" t="str">
        <f t="array" aca="1" ref="J1475" ca="1">IF($I$1&lt;&gt;"y", "", IFERROR(INDEX(admin1listsize,MATCH(SMALL(NOT(admin1listsize="")*IF(ISNUMBER(admin1listsize),COUNTIF(admin1listsize,"&lt;="&amp;admin1listsize),COUNTIF(admin1listsize,"&lt;="&amp;admin1listsize)+SUM(ISNUMBER(admin1listsize))),ROWS(D$3:D1475)+SUM(ISBLANK(admin1listsize))),NOT(admin1listsize="")*IF(ISNUMBER(admin1listsize),COUNTIF(admin1listsize,"&lt;="&amp;admin1listsize),COUNTIF(admin1listsize,"&lt;="&amp;admin1listsize)+SUM(ISNUMBER(admin1listsize))),0)), ""))</f>
        <v/>
      </c>
      <c r="K1475" s="71"/>
    </row>
    <row r="1476" spans="1:11" s="1" customFormat="1" x14ac:dyDescent="0.25">
      <c r="A1476" s="93" t="str">
        <f>IF($I$1&lt;&gt;"y", "", IF(ISBLANK(DATA!D1477),"",IF(ISBLANK(DATA!K1477),"NO DATA",DATA!K1477)))</f>
        <v/>
      </c>
      <c r="B1476" s="93" t="str">
        <f>IF($I$1&lt;&gt;"y", "",IF(ISBLANK(DATA!D1477),"", IF(ISBLANK(DATA!L1477),"NO DATA",DATA!L1477)))</f>
        <v/>
      </c>
      <c r="C1476" s="93" t="str">
        <f t="shared" si="68"/>
        <v/>
      </c>
      <c r="D1476" s="93" t="str">
        <f>IF($I$1&lt;&gt;"y", "", IF(C1477="", "", IFERROR(LOOKUP(2,1/(COUNTIF($D$2:D1475,mergednames)=0),mergednames), "")))</f>
        <v/>
      </c>
      <c r="E1476" s="93" t="str">
        <f t="shared" ref="E1476:E1539" si="70">IF($I$1&lt;&gt;"y", "", IF(D1476="", "", E1475+1))</f>
        <v/>
      </c>
      <c r="F1476" s="93" t="str">
        <f>IF($I$1&lt;&gt;"y", "", IF(A1477="", "", IFERROR(LOOKUP(2,1/(COUNTIF($F$2:F1475,get_country)=0),get_country), "")))</f>
        <v/>
      </c>
      <c r="G1476" s="93" t="str">
        <f t="shared" si="69"/>
        <v/>
      </c>
      <c r="H1476" s="67" t="str">
        <f t="array" aca="1" ref="H1476" ca="1">IF($I$1&lt;&gt;"y", "", IFERROR(INDEX(countrylistsize,MATCH(SMALL(NOT(countrylistsize="")*IF(ISNUMBER(countrylistsize),COUNTIF(countrylistsize,"&lt;="&amp;countrylistsize),COUNTIF(countrylistsize,"&lt;="&amp;countrylistsize)+SUM(ISNUMBER(countrylistsize))),ROWS(F$3:F1476)+SUM(ISBLANK(countrylistsize))),NOT(countrylistsize="")*IF(ISNUMBER(countrylistsize),COUNTIF(countrylistsize,"&lt;="&amp;countrylistsize),COUNTIF(countrylistsize,"&lt;="&amp;countrylistsize)+SUM(ISNUMBER(countrylistsize))),0)), ""))</f>
        <v/>
      </c>
      <c r="I1476" s="70"/>
      <c r="J1476" s="67" t="str">
        <f t="array" aca="1" ref="J1476" ca="1">IF($I$1&lt;&gt;"y", "", IFERROR(INDEX(admin1listsize,MATCH(SMALL(NOT(admin1listsize="")*IF(ISNUMBER(admin1listsize),COUNTIF(admin1listsize,"&lt;="&amp;admin1listsize),COUNTIF(admin1listsize,"&lt;="&amp;admin1listsize)+SUM(ISNUMBER(admin1listsize))),ROWS(D$3:D1476)+SUM(ISBLANK(admin1listsize))),NOT(admin1listsize="")*IF(ISNUMBER(admin1listsize),COUNTIF(admin1listsize,"&lt;="&amp;admin1listsize),COUNTIF(admin1listsize,"&lt;="&amp;admin1listsize)+SUM(ISNUMBER(admin1listsize))),0)), ""))</f>
        <v/>
      </c>
      <c r="K1476" s="71"/>
    </row>
    <row r="1477" spans="1:11" s="1" customFormat="1" x14ac:dyDescent="0.25">
      <c r="A1477" s="93" t="str">
        <f>IF($I$1&lt;&gt;"y", "", IF(ISBLANK(DATA!D1478),"",IF(ISBLANK(DATA!K1478),"NO DATA",DATA!K1478)))</f>
        <v/>
      </c>
      <c r="B1477" s="93" t="str">
        <f>IF($I$1&lt;&gt;"y", "",IF(ISBLANK(DATA!D1478),"", IF(ISBLANK(DATA!L1478),"NO DATA",DATA!L1478)))</f>
        <v/>
      </c>
      <c r="C1477" s="93" t="str">
        <f t="shared" ref="C1477:C1540" si="71">IF($I$1&lt;&gt;"y", "", IF(A1477="", "", A1477&amp;"@"&amp;B1477))</f>
        <v/>
      </c>
      <c r="D1477" s="93" t="str">
        <f>IF($I$1&lt;&gt;"y", "", IF(C1478="", "", IFERROR(LOOKUP(2,1/(COUNTIF($D$2:D1476,mergednames)=0),mergednames), "")))</f>
        <v/>
      </c>
      <c r="E1477" s="93" t="str">
        <f t="shared" si="70"/>
        <v/>
      </c>
      <c r="F1477" s="93" t="str">
        <f>IF($I$1&lt;&gt;"y", "", IF(A1478="", "", IFERROR(LOOKUP(2,1/(COUNTIF($F$2:F1476,get_country)=0),get_country), "")))</f>
        <v/>
      </c>
      <c r="G1477" s="93" t="str">
        <f t="shared" si="69"/>
        <v/>
      </c>
      <c r="H1477" s="67" t="str">
        <f t="array" aca="1" ref="H1477" ca="1">IF($I$1&lt;&gt;"y", "", IFERROR(INDEX(countrylistsize,MATCH(SMALL(NOT(countrylistsize="")*IF(ISNUMBER(countrylistsize),COUNTIF(countrylistsize,"&lt;="&amp;countrylistsize),COUNTIF(countrylistsize,"&lt;="&amp;countrylistsize)+SUM(ISNUMBER(countrylistsize))),ROWS(F$3:F1477)+SUM(ISBLANK(countrylistsize))),NOT(countrylistsize="")*IF(ISNUMBER(countrylistsize),COUNTIF(countrylistsize,"&lt;="&amp;countrylistsize),COUNTIF(countrylistsize,"&lt;="&amp;countrylistsize)+SUM(ISNUMBER(countrylistsize))),0)), ""))</f>
        <v/>
      </c>
      <c r="I1477" s="70"/>
      <c r="J1477" s="67" t="str">
        <f t="array" aca="1" ref="J1477" ca="1">IF($I$1&lt;&gt;"y", "", IFERROR(INDEX(admin1listsize,MATCH(SMALL(NOT(admin1listsize="")*IF(ISNUMBER(admin1listsize),COUNTIF(admin1listsize,"&lt;="&amp;admin1listsize),COUNTIF(admin1listsize,"&lt;="&amp;admin1listsize)+SUM(ISNUMBER(admin1listsize))),ROWS(D$3:D1477)+SUM(ISBLANK(admin1listsize))),NOT(admin1listsize="")*IF(ISNUMBER(admin1listsize),COUNTIF(admin1listsize,"&lt;="&amp;admin1listsize),COUNTIF(admin1listsize,"&lt;="&amp;admin1listsize)+SUM(ISNUMBER(admin1listsize))),0)), ""))</f>
        <v/>
      </c>
      <c r="K1477" s="71"/>
    </row>
    <row r="1478" spans="1:11" s="1" customFormat="1" x14ac:dyDescent="0.25">
      <c r="A1478" s="93" t="str">
        <f>IF($I$1&lt;&gt;"y", "", IF(ISBLANK(DATA!D1479),"",IF(ISBLANK(DATA!K1479),"NO DATA",DATA!K1479)))</f>
        <v/>
      </c>
      <c r="B1478" s="93" t="str">
        <f>IF($I$1&lt;&gt;"y", "",IF(ISBLANK(DATA!D1479),"", IF(ISBLANK(DATA!L1479),"NO DATA",DATA!L1479)))</f>
        <v/>
      </c>
      <c r="C1478" s="93" t="str">
        <f t="shared" si="71"/>
        <v/>
      </c>
      <c r="D1478" s="93" t="str">
        <f>IF($I$1&lt;&gt;"y", "", IF(C1479="", "", IFERROR(LOOKUP(2,1/(COUNTIF($D$2:D1477,mergednames)=0),mergednames), "")))</f>
        <v/>
      </c>
      <c r="E1478" s="93" t="str">
        <f t="shared" si="70"/>
        <v/>
      </c>
      <c r="F1478" s="93" t="str">
        <f>IF($I$1&lt;&gt;"y", "", IF(A1479="", "", IFERROR(LOOKUP(2,1/(COUNTIF($F$2:F1477,get_country)=0),get_country), "")))</f>
        <v/>
      </c>
      <c r="G1478" s="93" t="str">
        <f t="shared" si="69"/>
        <v/>
      </c>
      <c r="H1478" s="67" t="str">
        <f t="array" aca="1" ref="H1478" ca="1">IF($I$1&lt;&gt;"y", "", IFERROR(INDEX(countrylistsize,MATCH(SMALL(NOT(countrylistsize="")*IF(ISNUMBER(countrylistsize),COUNTIF(countrylistsize,"&lt;="&amp;countrylistsize),COUNTIF(countrylistsize,"&lt;="&amp;countrylistsize)+SUM(ISNUMBER(countrylistsize))),ROWS(F$3:F1478)+SUM(ISBLANK(countrylistsize))),NOT(countrylistsize="")*IF(ISNUMBER(countrylistsize),COUNTIF(countrylistsize,"&lt;="&amp;countrylistsize),COUNTIF(countrylistsize,"&lt;="&amp;countrylistsize)+SUM(ISNUMBER(countrylistsize))),0)), ""))</f>
        <v/>
      </c>
      <c r="I1478" s="70"/>
      <c r="J1478" s="67" t="str">
        <f t="array" aca="1" ref="J1478" ca="1">IF($I$1&lt;&gt;"y", "", IFERROR(INDEX(admin1listsize,MATCH(SMALL(NOT(admin1listsize="")*IF(ISNUMBER(admin1listsize),COUNTIF(admin1listsize,"&lt;="&amp;admin1listsize),COUNTIF(admin1listsize,"&lt;="&amp;admin1listsize)+SUM(ISNUMBER(admin1listsize))),ROWS(D$3:D1478)+SUM(ISBLANK(admin1listsize))),NOT(admin1listsize="")*IF(ISNUMBER(admin1listsize),COUNTIF(admin1listsize,"&lt;="&amp;admin1listsize),COUNTIF(admin1listsize,"&lt;="&amp;admin1listsize)+SUM(ISNUMBER(admin1listsize))),0)), ""))</f>
        <v/>
      </c>
      <c r="K1478" s="71"/>
    </row>
    <row r="1479" spans="1:11" s="1" customFormat="1" x14ac:dyDescent="0.25">
      <c r="A1479" s="93" t="str">
        <f>IF($I$1&lt;&gt;"y", "", IF(ISBLANK(DATA!D1480),"",IF(ISBLANK(DATA!K1480),"NO DATA",DATA!K1480)))</f>
        <v/>
      </c>
      <c r="B1479" s="93" t="str">
        <f>IF($I$1&lt;&gt;"y", "",IF(ISBLANK(DATA!D1480),"", IF(ISBLANK(DATA!L1480),"NO DATA",DATA!L1480)))</f>
        <v/>
      </c>
      <c r="C1479" s="93" t="str">
        <f t="shared" si="71"/>
        <v/>
      </c>
      <c r="D1479" s="93" t="str">
        <f>IF($I$1&lt;&gt;"y", "", IF(C1480="", "", IFERROR(LOOKUP(2,1/(COUNTIF($D$2:D1478,mergednames)=0),mergednames), "")))</f>
        <v/>
      </c>
      <c r="E1479" s="93" t="str">
        <f t="shared" si="70"/>
        <v/>
      </c>
      <c r="F1479" s="93" t="str">
        <f>IF($I$1&lt;&gt;"y", "", IF(A1480="", "", IFERROR(LOOKUP(2,1/(COUNTIF($F$2:F1478,get_country)=0),get_country), "")))</f>
        <v/>
      </c>
      <c r="G1479" s="93" t="str">
        <f t="shared" si="69"/>
        <v/>
      </c>
      <c r="H1479" s="67" t="str">
        <f t="array" aca="1" ref="H1479" ca="1">IF($I$1&lt;&gt;"y", "", IFERROR(INDEX(countrylistsize,MATCH(SMALL(NOT(countrylistsize="")*IF(ISNUMBER(countrylistsize),COUNTIF(countrylistsize,"&lt;="&amp;countrylistsize),COUNTIF(countrylistsize,"&lt;="&amp;countrylistsize)+SUM(ISNUMBER(countrylistsize))),ROWS(F$3:F1479)+SUM(ISBLANK(countrylistsize))),NOT(countrylistsize="")*IF(ISNUMBER(countrylistsize),COUNTIF(countrylistsize,"&lt;="&amp;countrylistsize),COUNTIF(countrylistsize,"&lt;="&amp;countrylistsize)+SUM(ISNUMBER(countrylistsize))),0)), ""))</f>
        <v/>
      </c>
      <c r="I1479" s="70"/>
      <c r="J1479" s="67" t="str">
        <f t="array" aca="1" ref="J1479" ca="1">IF($I$1&lt;&gt;"y", "", IFERROR(INDEX(admin1listsize,MATCH(SMALL(NOT(admin1listsize="")*IF(ISNUMBER(admin1listsize),COUNTIF(admin1listsize,"&lt;="&amp;admin1listsize),COUNTIF(admin1listsize,"&lt;="&amp;admin1listsize)+SUM(ISNUMBER(admin1listsize))),ROWS(D$3:D1479)+SUM(ISBLANK(admin1listsize))),NOT(admin1listsize="")*IF(ISNUMBER(admin1listsize),COUNTIF(admin1listsize,"&lt;="&amp;admin1listsize),COUNTIF(admin1listsize,"&lt;="&amp;admin1listsize)+SUM(ISNUMBER(admin1listsize))),0)), ""))</f>
        <v/>
      </c>
      <c r="K1479" s="71"/>
    </row>
    <row r="1480" spans="1:11" s="1" customFormat="1" x14ac:dyDescent="0.25">
      <c r="A1480" s="93" t="str">
        <f>IF($I$1&lt;&gt;"y", "", IF(ISBLANK(DATA!D1481),"",IF(ISBLANK(DATA!K1481),"NO DATA",DATA!K1481)))</f>
        <v/>
      </c>
      <c r="B1480" s="93" t="str">
        <f>IF($I$1&lt;&gt;"y", "",IF(ISBLANK(DATA!D1481),"", IF(ISBLANK(DATA!L1481),"NO DATA",DATA!L1481)))</f>
        <v/>
      </c>
      <c r="C1480" s="93" t="str">
        <f t="shared" si="71"/>
        <v/>
      </c>
      <c r="D1480" s="93" t="str">
        <f>IF($I$1&lt;&gt;"y", "", IF(C1481="", "", IFERROR(LOOKUP(2,1/(COUNTIF($D$2:D1479,mergednames)=0),mergednames), "")))</f>
        <v/>
      </c>
      <c r="E1480" s="93" t="str">
        <f t="shared" si="70"/>
        <v/>
      </c>
      <c r="F1480" s="93" t="str">
        <f>IF($I$1&lt;&gt;"y", "", IF(A1481="", "", IFERROR(LOOKUP(2,1/(COUNTIF($F$2:F1479,get_country)=0),get_country), "")))</f>
        <v/>
      </c>
      <c r="G1480" s="93" t="str">
        <f t="shared" si="69"/>
        <v/>
      </c>
      <c r="H1480" s="67" t="str">
        <f t="array" aca="1" ref="H1480" ca="1">IF($I$1&lt;&gt;"y", "", IFERROR(INDEX(countrylistsize,MATCH(SMALL(NOT(countrylistsize="")*IF(ISNUMBER(countrylistsize),COUNTIF(countrylistsize,"&lt;="&amp;countrylistsize),COUNTIF(countrylistsize,"&lt;="&amp;countrylistsize)+SUM(ISNUMBER(countrylistsize))),ROWS(F$3:F1480)+SUM(ISBLANK(countrylistsize))),NOT(countrylistsize="")*IF(ISNUMBER(countrylistsize),COUNTIF(countrylistsize,"&lt;="&amp;countrylistsize),COUNTIF(countrylistsize,"&lt;="&amp;countrylistsize)+SUM(ISNUMBER(countrylistsize))),0)), ""))</f>
        <v/>
      </c>
      <c r="I1480" s="70"/>
      <c r="J1480" s="67" t="str">
        <f t="array" aca="1" ref="J1480" ca="1">IF($I$1&lt;&gt;"y", "", IFERROR(INDEX(admin1listsize,MATCH(SMALL(NOT(admin1listsize="")*IF(ISNUMBER(admin1listsize),COUNTIF(admin1listsize,"&lt;="&amp;admin1listsize),COUNTIF(admin1listsize,"&lt;="&amp;admin1listsize)+SUM(ISNUMBER(admin1listsize))),ROWS(D$3:D1480)+SUM(ISBLANK(admin1listsize))),NOT(admin1listsize="")*IF(ISNUMBER(admin1listsize),COUNTIF(admin1listsize,"&lt;="&amp;admin1listsize),COUNTIF(admin1listsize,"&lt;="&amp;admin1listsize)+SUM(ISNUMBER(admin1listsize))),0)), ""))</f>
        <v/>
      </c>
      <c r="K1480" s="71"/>
    </row>
    <row r="1481" spans="1:11" s="1" customFormat="1" x14ac:dyDescent="0.25">
      <c r="A1481" s="93" t="str">
        <f>IF($I$1&lt;&gt;"y", "", IF(ISBLANK(DATA!D1482),"",IF(ISBLANK(DATA!K1482),"NO DATA",DATA!K1482)))</f>
        <v/>
      </c>
      <c r="B1481" s="93" t="str">
        <f>IF($I$1&lt;&gt;"y", "",IF(ISBLANK(DATA!D1482),"", IF(ISBLANK(DATA!L1482),"NO DATA",DATA!L1482)))</f>
        <v/>
      </c>
      <c r="C1481" s="93" t="str">
        <f t="shared" si="71"/>
        <v/>
      </c>
      <c r="D1481" s="93" t="str">
        <f>IF($I$1&lt;&gt;"y", "", IF(C1482="", "", IFERROR(LOOKUP(2,1/(COUNTIF($D$2:D1480,mergednames)=0),mergednames), "")))</f>
        <v/>
      </c>
      <c r="E1481" s="93" t="str">
        <f t="shared" si="70"/>
        <v/>
      </c>
      <c r="F1481" s="93" t="str">
        <f>IF($I$1&lt;&gt;"y", "", IF(A1482="", "", IFERROR(LOOKUP(2,1/(COUNTIF($F$2:F1480,get_country)=0),get_country), "")))</f>
        <v/>
      </c>
      <c r="G1481" s="93" t="str">
        <f t="shared" si="69"/>
        <v/>
      </c>
      <c r="H1481" s="67" t="str">
        <f t="array" aca="1" ref="H1481" ca="1">IF($I$1&lt;&gt;"y", "", IFERROR(INDEX(countrylistsize,MATCH(SMALL(NOT(countrylistsize="")*IF(ISNUMBER(countrylistsize),COUNTIF(countrylistsize,"&lt;="&amp;countrylistsize),COUNTIF(countrylistsize,"&lt;="&amp;countrylistsize)+SUM(ISNUMBER(countrylistsize))),ROWS(F$3:F1481)+SUM(ISBLANK(countrylistsize))),NOT(countrylistsize="")*IF(ISNUMBER(countrylistsize),COUNTIF(countrylistsize,"&lt;="&amp;countrylistsize),COUNTIF(countrylistsize,"&lt;="&amp;countrylistsize)+SUM(ISNUMBER(countrylistsize))),0)), ""))</f>
        <v/>
      </c>
      <c r="I1481" s="70"/>
      <c r="J1481" s="67" t="str">
        <f t="array" aca="1" ref="J1481" ca="1">IF($I$1&lt;&gt;"y", "", IFERROR(INDEX(admin1listsize,MATCH(SMALL(NOT(admin1listsize="")*IF(ISNUMBER(admin1listsize),COUNTIF(admin1listsize,"&lt;="&amp;admin1listsize),COUNTIF(admin1listsize,"&lt;="&amp;admin1listsize)+SUM(ISNUMBER(admin1listsize))),ROWS(D$3:D1481)+SUM(ISBLANK(admin1listsize))),NOT(admin1listsize="")*IF(ISNUMBER(admin1listsize),COUNTIF(admin1listsize,"&lt;="&amp;admin1listsize),COUNTIF(admin1listsize,"&lt;="&amp;admin1listsize)+SUM(ISNUMBER(admin1listsize))),0)), ""))</f>
        <v/>
      </c>
      <c r="K1481" s="71"/>
    </row>
    <row r="1482" spans="1:11" s="1" customFormat="1" x14ac:dyDescent="0.25">
      <c r="A1482" s="93" t="str">
        <f>IF($I$1&lt;&gt;"y", "", IF(ISBLANK(DATA!D1483),"",IF(ISBLANK(DATA!K1483),"NO DATA",DATA!K1483)))</f>
        <v/>
      </c>
      <c r="B1482" s="93" t="str">
        <f>IF($I$1&lt;&gt;"y", "",IF(ISBLANK(DATA!D1483),"", IF(ISBLANK(DATA!L1483),"NO DATA",DATA!L1483)))</f>
        <v/>
      </c>
      <c r="C1482" s="93" t="str">
        <f t="shared" si="71"/>
        <v/>
      </c>
      <c r="D1482" s="93" t="str">
        <f>IF($I$1&lt;&gt;"y", "", IF(C1483="", "", IFERROR(LOOKUP(2,1/(COUNTIF($D$2:D1481,mergednames)=0),mergednames), "")))</f>
        <v/>
      </c>
      <c r="E1482" s="93" t="str">
        <f t="shared" si="70"/>
        <v/>
      </c>
      <c r="F1482" s="93" t="str">
        <f>IF($I$1&lt;&gt;"y", "", IF(A1483="", "", IFERROR(LOOKUP(2,1/(COUNTIF($F$2:F1481,get_country)=0),get_country), "")))</f>
        <v/>
      </c>
      <c r="G1482" s="93" t="str">
        <f t="shared" si="69"/>
        <v/>
      </c>
      <c r="H1482" s="67" t="str">
        <f t="array" aca="1" ref="H1482" ca="1">IF($I$1&lt;&gt;"y", "", IFERROR(INDEX(countrylistsize,MATCH(SMALL(NOT(countrylistsize="")*IF(ISNUMBER(countrylistsize),COUNTIF(countrylistsize,"&lt;="&amp;countrylistsize),COUNTIF(countrylistsize,"&lt;="&amp;countrylistsize)+SUM(ISNUMBER(countrylistsize))),ROWS(F$3:F1482)+SUM(ISBLANK(countrylistsize))),NOT(countrylistsize="")*IF(ISNUMBER(countrylistsize),COUNTIF(countrylistsize,"&lt;="&amp;countrylistsize),COUNTIF(countrylistsize,"&lt;="&amp;countrylistsize)+SUM(ISNUMBER(countrylistsize))),0)), ""))</f>
        <v/>
      </c>
      <c r="I1482" s="70"/>
      <c r="J1482" s="67" t="str">
        <f t="array" aca="1" ref="J1482" ca="1">IF($I$1&lt;&gt;"y", "", IFERROR(INDEX(admin1listsize,MATCH(SMALL(NOT(admin1listsize="")*IF(ISNUMBER(admin1listsize),COUNTIF(admin1listsize,"&lt;="&amp;admin1listsize),COUNTIF(admin1listsize,"&lt;="&amp;admin1listsize)+SUM(ISNUMBER(admin1listsize))),ROWS(D$3:D1482)+SUM(ISBLANK(admin1listsize))),NOT(admin1listsize="")*IF(ISNUMBER(admin1listsize),COUNTIF(admin1listsize,"&lt;="&amp;admin1listsize),COUNTIF(admin1listsize,"&lt;="&amp;admin1listsize)+SUM(ISNUMBER(admin1listsize))),0)), ""))</f>
        <v/>
      </c>
      <c r="K1482" s="71"/>
    </row>
    <row r="1483" spans="1:11" s="1" customFormat="1" x14ac:dyDescent="0.25">
      <c r="A1483" s="93" t="str">
        <f>IF($I$1&lt;&gt;"y", "", IF(ISBLANK(DATA!D1484),"",IF(ISBLANK(DATA!K1484),"NO DATA",DATA!K1484)))</f>
        <v/>
      </c>
      <c r="B1483" s="93" t="str">
        <f>IF($I$1&lt;&gt;"y", "",IF(ISBLANK(DATA!D1484),"", IF(ISBLANK(DATA!L1484),"NO DATA",DATA!L1484)))</f>
        <v/>
      </c>
      <c r="C1483" s="93" t="str">
        <f t="shared" si="71"/>
        <v/>
      </c>
      <c r="D1483" s="93" t="str">
        <f>IF($I$1&lt;&gt;"y", "", IF(C1484="", "", IFERROR(LOOKUP(2,1/(COUNTIF($D$2:D1482,mergednames)=0),mergednames), "")))</f>
        <v/>
      </c>
      <c r="E1483" s="93" t="str">
        <f t="shared" si="70"/>
        <v/>
      </c>
      <c r="F1483" s="93" t="str">
        <f>IF($I$1&lt;&gt;"y", "", IF(A1484="", "", IFERROR(LOOKUP(2,1/(COUNTIF($F$2:F1482,get_country)=0),get_country), "")))</f>
        <v/>
      </c>
      <c r="G1483" s="93" t="str">
        <f t="shared" si="69"/>
        <v/>
      </c>
      <c r="H1483" s="67" t="str">
        <f t="array" aca="1" ref="H1483" ca="1">IF($I$1&lt;&gt;"y", "", IFERROR(INDEX(countrylistsize,MATCH(SMALL(NOT(countrylistsize="")*IF(ISNUMBER(countrylistsize),COUNTIF(countrylistsize,"&lt;="&amp;countrylistsize),COUNTIF(countrylistsize,"&lt;="&amp;countrylistsize)+SUM(ISNUMBER(countrylistsize))),ROWS(F$3:F1483)+SUM(ISBLANK(countrylistsize))),NOT(countrylistsize="")*IF(ISNUMBER(countrylistsize),COUNTIF(countrylistsize,"&lt;="&amp;countrylistsize),COUNTIF(countrylistsize,"&lt;="&amp;countrylistsize)+SUM(ISNUMBER(countrylistsize))),0)), ""))</f>
        <v/>
      </c>
      <c r="I1483" s="70"/>
      <c r="J1483" s="67" t="str">
        <f t="array" aca="1" ref="J1483" ca="1">IF($I$1&lt;&gt;"y", "", IFERROR(INDEX(admin1listsize,MATCH(SMALL(NOT(admin1listsize="")*IF(ISNUMBER(admin1listsize),COUNTIF(admin1listsize,"&lt;="&amp;admin1listsize),COUNTIF(admin1listsize,"&lt;="&amp;admin1listsize)+SUM(ISNUMBER(admin1listsize))),ROWS(D$3:D1483)+SUM(ISBLANK(admin1listsize))),NOT(admin1listsize="")*IF(ISNUMBER(admin1listsize),COUNTIF(admin1listsize,"&lt;="&amp;admin1listsize),COUNTIF(admin1listsize,"&lt;="&amp;admin1listsize)+SUM(ISNUMBER(admin1listsize))),0)), ""))</f>
        <v/>
      </c>
      <c r="K1483" s="71"/>
    </row>
    <row r="1484" spans="1:11" s="1" customFormat="1" x14ac:dyDescent="0.25">
      <c r="A1484" s="93" t="str">
        <f>IF($I$1&lt;&gt;"y", "", IF(ISBLANK(DATA!D1485),"",IF(ISBLANK(DATA!K1485),"NO DATA",DATA!K1485)))</f>
        <v/>
      </c>
      <c r="B1484" s="93" t="str">
        <f>IF($I$1&lt;&gt;"y", "",IF(ISBLANK(DATA!D1485),"", IF(ISBLANK(DATA!L1485),"NO DATA",DATA!L1485)))</f>
        <v/>
      </c>
      <c r="C1484" s="93" t="str">
        <f t="shared" si="71"/>
        <v/>
      </c>
      <c r="D1484" s="93" t="str">
        <f>IF($I$1&lt;&gt;"y", "", IF(C1485="", "", IFERROR(LOOKUP(2,1/(COUNTIF($D$2:D1483,mergednames)=0),mergednames), "")))</f>
        <v/>
      </c>
      <c r="E1484" s="93" t="str">
        <f t="shared" si="70"/>
        <v/>
      </c>
      <c r="F1484" s="93" t="str">
        <f>IF($I$1&lt;&gt;"y", "", IF(A1485="", "", IFERROR(LOOKUP(2,1/(COUNTIF($F$2:F1483,get_country)=0),get_country), "")))</f>
        <v/>
      </c>
      <c r="G1484" s="93" t="str">
        <f t="shared" si="69"/>
        <v/>
      </c>
      <c r="H1484" s="67" t="str">
        <f t="array" aca="1" ref="H1484" ca="1">IF($I$1&lt;&gt;"y", "", IFERROR(INDEX(countrylistsize,MATCH(SMALL(NOT(countrylistsize="")*IF(ISNUMBER(countrylistsize),COUNTIF(countrylistsize,"&lt;="&amp;countrylistsize),COUNTIF(countrylistsize,"&lt;="&amp;countrylistsize)+SUM(ISNUMBER(countrylistsize))),ROWS(F$3:F1484)+SUM(ISBLANK(countrylistsize))),NOT(countrylistsize="")*IF(ISNUMBER(countrylistsize),COUNTIF(countrylistsize,"&lt;="&amp;countrylistsize),COUNTIF(countrylistsize,"&lt;="&amp;countrylistsize)+SUM(ISNUMBER(countrylistsize))),0)), ""))</f>
        <v/>
      </c>
      <c r="I1484" s="70"/>
      <c r="J1484" s="67" t="str">
        <f t="array" aca="1" ref="J1484" ca="1">IF($I$1&lt;&gt;"y", "", IFERROR(INDEX(admin1listsize,MATCH(SMALL(NOT(admin1listsize="")*IF(ISNUMBER(admin1listsize),COUNTIF(admin1listsize,"&lt;="&amp;admin1listsize),COUNTIF(admin1listsize,"&lt;="&amp;admin1listsize)+SUM(ISNUMBER(admin1listsize))),ROWS(D$3:D1484)+SUM(ISBLANK(admin1listsize))),NOT(admin1listsize="")*IF(ISNUMBER(admin1listsize),COUNTIF(admin1listsize,"&lt;="&amp;admin1listsize),COUNTIF(admin1listsize,"&lt;="&amp;admin1listsize)+SUM(ISNUMBER(admin1listsize))),0)), ""))</f>
        <v/>
      </c>
      <c r="K1484" s="71"/>
    </row>
    <row r="1485" spans="1:11" s="1" customFormat="1" x14ac:dyDescent="0.25">
      <c r="A1485" s="93" t="str">
        <f>IF($I$1&lt;&gt;"y", "", IF(ISBLANK(DATA!D1486),"",IF(ISBLANK(DATA!K1486),"NO DATA",DATA!K1486)))</f>
        <v/>
      </c>
      <c r="B1485" s="93" t="str">
        <f>IF($I$1&lt;&gt;"y", "",IF(ISBLANK(DATA!D1486),"", IF(ISBLANK(DATA!L1486),"NO DATA",DATA!L1486)))</f>
        <v/>
      </c>
      <c r="C1485" s="93" t="str">
        <f t="shared" si="71"/>
        <v/>
      </c>
      <c r="D1485" s="93" t="str">
        <f>IF($I$1&lt;&gt;"y", "", IF(C1486="", "", IFERROR(LOOKUP(2,1/(COUNTIF($D$2:D1484,mergednames)=0),mergednames), "")))</f>
        <v/>
      </c>
      <c r="E1485" s="93" t="str">
        <f t="shared" si="70"/>
        <v/>
      </c>
      <c r="F1485" s="93" t="str">
        <f>IF($I$1&lt;&gt;"y", "", IF(A1486="", "", IFERROR(LOOKUP(2,1/(COUNTIF($F$2:F1484,get_country)=0),get_country), "")))</f>
        <v/>
      </c>
      <c r="G1485" s="93" t="str">
        <f t="shared" si="69"/>
        <v/>
      </c>
      <c r="H1485" s="67" t="str">
        <f t="array" aca="1" ref="H1485" ca="1">IF($I$1&lt;&gt;"y", "", IFERROR(INDEX(countrylistsize,MATCH(SMALL(NOT(countrylistsize="")*IF(ISNUMBER(countrylistsize),COUNTIF(countrylistsize,"&lt;="&amp;countrylistsize),COUNTIF(countrylistsize,"&lt;="&amp;countrylistsize)+SUM(ISNUMBER(countrylistsize))),ROWS(F$3:F1485)+SUM(ISBLANK(countrylistsize))),NOT(countrylistsize="")*IF(ISNUMBER(countrylistsize),COUNTIF(countrylistsize,"&lt;="&amp;countrylistsize),COUNTIF(countrylistsize,"&lt;="&amp;countrylistsize)+SUM(ISNUMBER(countrylistsize))),0)), ""))</f>
        <v/>
      </c>
      <c r="I1485" s="70"/>
      <c r="J1485" s="67" t="str">
        <f t="array" aca="1" ref="J1485" ca="1">IF($I$1&lt;&gt;"y", "", IFERROR(INDEX(admin1listsize,MATCH(SMALL(NOT(admin1listsize="")*IF(ISNUMBER(admin1listsize),COUNTIF(admin1listsize,"&lt;="&amp;admin1listsize),COUNTIF(admin1listsize,"&lt;="&amp;admin1listsize)+SUM(ISNUMBER(admin1listsize))),ROWS(D$3:D1485)+SUM(ISBLANK(admin1listsize))),NOT(admin1listsize="")*IF(ISNUMBER(admin1listsize),COUNTIF(admin1listsize,"&lt;="&amp;admin1listsize),COUNTIF(admin1listsize,"&lt;="&amp;admin1listsize)+SUM(ISNUMBER(admin1listsize))),0)), ""))</f>
        <v/>
      </c>
      <c r="K1485" s="71"/>
    </row>
    <row r="1486" spans="1:11" s="1" customFormat="1" x14ac:dyDescent="0.25">
      <c r="A1486" s="93" t="str">
        <f>IF($I$1&lt;&gt;"y", "", IF(ISBLANK(DATA!D1487),"",IF(ISBLANK(DATA!K1487),"NO DATA",DATA!K1487)))</f>
        <v/>
      </c>
      <c r="B1486" s="93" t="str">
        <f>IF($I$1&lt;&gt;"y", "",IF(ISBLANK(DATA!D1487),"", IF(ISBLANK(DATA!L1487),"NO DATA",DATA!L1487)))</f>
        <v/>
      </c>
      <c r="C1486" s="93" t="str">
        <f t="shared" si="71"/>
        <v/>
      </c>
      <c r="D1486" s="93" t="str">
        <f>IF($I$1&lt;&gt;"y", "", IF(C1487="", "", IFERROR(LOOKUP(2,1/(COUNTIF($D$2:D1485,mergednames)=0),mergednames), "")))</f>
        <v/>
      </c>
      <c r="E1486" s="93" t="str">
        <f t="shared" si="70"/>
        <v/>
      </c>
      <c r="F1486" s="93" t="str">
        <f>IF($I$1&lt;&gt;"y", "", IF(A1487="", "", IFERROR(LOOKUP(2,1/(COUNTIF($F$2:F1485,get_country)=0),get_country), "")))</f>
        <v/>
      </c>
      <c r="G1486" s="93" t="str">
        <f t="shared" si="69"/>
        <v/>
      </c>
      <c r="H1486" s="67" t="str">
        <f t="array" aca="1" ref="H1486" ca="1">IF($I$1&lt;&gt;"y", "", IFERROR(INDEX(countrylistsize,MATCH(SMALL(NOT(countrylistsize="")*IF(ISNUMBER(countrylistsize),COUNTIF(countrylistsize,"&lt;="&amp;countrylistsize),COUNTIF(countrylistsize,"&lt;="&amp;countrylistsize)+SUM(ISNUMBER(countrylistsize))),ROWS(F$3:F1486)+SUM(ISBLANK(countrylistsize))),NOT(countrylistsize="")*IF(ISNUMBER(countrylistsize),COUNTIF(countrylistsize,"&lt;="&amp;countrylistsize),COUNTIF(countrylistsize,"&lt;="&amp;countrylistsize)+SUM(ISNUMBER(countrylistsize))),0)), ""))</f>
        <v/>
      </c>
      <c r="I1486" s="70"/>
      <c r="J1486" s="67" t="str">
        <f t="array" aca="1" ref="J1486" ca="1">IF($I$1&lt;&gt;"y", "", IFERROR(INDEX(admin1listsize,MATCH(SMALL(NOT(admin1listsize="")*IF(ISNUMBER(admin1listsize),COUNTIF(admin1listsize,"&lt;="&amp;admin1listsize),COUNTIF(admin1listsize,"&lt;="&amp;admin1listsize)+SUM(ISNUMBER(admin1listsize))),ROWS(D$3:D1486)+SUM(ISBLANK(admin1listsize))),NOT(admin1listsize="")*IF(ISNUMBER(admin1listsize),COUNTIF(admin1listsize,"&lt;="&amp;admin1listsize),COUNTIF(admin1listsize,"&lt;="&amp;admin1listsize)+SUM(ISNUMBER(admin1listsize))),0)), ""))</f>
        <v/>
      </c>
      <c r="K1486" s="71"/>
    </row>
    <row r="1487" spans="1:11" s="1" customFormat="1" x14ac:dyDescent="0.25">
      <c r="A1487" s="93" t="str">
        <f>IF($I$1&lt;&gt;"y", "", IF(ISBLANK(DATA!D1488),"",IF(ISBLANK(DATA!K1488),"NO DATA",DATA!K1488)))</f>
        <v/>
      </c>
      <c r="B1487" s="93" t="str">
        <f>IF($I$1&lt;&gt;"y", "",IF(ISBLANK(DATA!D1488),"", IF(ISBLANK(DATA!L1488),"NO DATA",DATA!L1488)))</f>
        <v/>
      </c>
      <c r="C1487" s="93" t="str">
        <f t="shared" si="71"/>
        <v/>
      </c>
      <c r="D1487" s="93" t="str">
        <f>IF($I$1&lt;&gt;"y", "", IF(C1488="", "", IFERROR(LOOKUP(2,1/(COUNTIF($D$2:D1486,mergednames)=0),mergednames), "")))</f>
        <v/>
      </c>
      <c r="E1487" s="93" t="str">
        <f t="shared" si="70"/>
        <v/>
      </c>
      <c r="F1487" s="93" t="str">
        <f>IF($I$1&lt;&gt;"y", "", IF(A1488="", "", IFERROR(LOOKUP(2,1/(COUNTIF($F$2:F1486,get_country)=0),get_country), "")))</f>
        <v/>
      </c>
      <c r="G1487" s="93" t="str">
        <f t="shared" si="69"/>
        <v/>
      </c>
      <c r="H1487" s="67" t="str">
        <f t="array" aca="1" ref="H1487" ca="1">IF($I$1&lt;&gt;"y", "", IFERROR(INDEX(countrylistsize,MATCH(SMALL(NOT(countrylistsize="")*IF(ISNUMBER(countrylistsize),COUNTIF(countrylistsize,"&lt;="&amp;countrylistsize),COUNTIF(countrylistsize,"&lt;="&amp;countrylistsize)+SUM(ISNUMBER(countrylistsize))),ROWS(F$3:F1487)+SUM(ISBLANK(countrylistsize))),NOT(countrylistsize="")*IF(ISNUMBER(countrylistsize),COUNTIF(countrylistsize,"&lt;="&amp;countrylistsize),COUNTIF(countrylistsize,"&lt;="&amp;countrylistsize)+SUM(ISNUMBER(countrylistsize))),0)), ""))</f>
        <v/>
      </c>
      <c r="I1487" s="70"/>
      <c r="J1487" s="67" t="str">
        <f t="array" aca="1" ref="J1487" ca="1">IF($I$1&lt;&gt;"y", "", IFERROR(INDEX(admin1listsize,MATCH(SMALL(NOT(admin1listsize="")*IF(ISNUMBER(admin1listsize),COUNTIF(admin1listsize,"&lt;="&amp;admin1listsize),COUNTIF(admin1listsize,"&lt;="&amp;admin1listsize)+SUM(ISNUMBER(admin1listsize))),ROWS(D$3:D1487)+SUM(ISBLANK(admin1listsize))),NOT(admin1listsize="")*IF(ISNUMBER(admin1listsize),COUNTIF(admin1listsize,"&lt;="&amp;admin1listsize),COUNTIF(admin1listsize,"&lt;="&amp;admin1listsize)+SUM(ISNUMBER(admin1listsize))),0)), ""))</f>
        <v/>
      </c>
      <c r="K1487" s="71"/>
    </row>
    <row r="1488" spans="1:11" s="1" customFormat="1" x14ac:dyDescent="0.25">
      <c r="A1488" s="93" t="str">
        <f>IF($I$1&lt;&gt;"y", "", IF(ISBLANK(DATA!D1489),"",IF(ISBLANK(DATA!K1489),"NO DATA",DATA!K1489)))</f>
        <v/>
      </c>
      <c r="B1488" s="93" t="str">
        <f>IF($I$1&lt;&gt;"y", "",IF(ISBLANK(DATA!D1489),"", IF(ISBLANK(DATA!L1489),"NO DATA",DATA!L1489)))</f>
        <v/>
      </c>
      <c r="C1488" s="93" t="str">
        <f t="shared" si="71"/>
        <v/>
      </c>
      <c r="D1488" s="93" t="str">
        <f>IF($I$1&lt;&gt;"y", "", IF(C1489="", "", IFERROR(LOOKUP(2,1/(COUNTIF($D$2:D1487,mergednames)=0),mergednames), "")))</f>
        <v/>
      </c>
      <c r="E1488" s="93" t="str">
        <f t="shared" si="70"/>
        <v/>
      </c>
      <c r="F1488" s="93" t="str">
        <f>IF($I$1&lt;&gt;"y", "", IF(A1489="", "", IFERROR(LOOKUP(2,1/(COUNTIF($F$2:F1487,get_country)=0),get_country), "")))</f>
        <v/>
      </c>
      <c r="G1488" s="93" t="str">
        <f t="shared" si="69"/>
        <v/>
      </c>
      <c r="H1488" s="67" t="str">
        <f t="array" aca="1" ref="H1488" ca="1">IF($I$1&lt;&gt;"y", "", IFERROR(INDEX(countrylistsize,MATCH(SMALL(NOT(countrylistsize="")*IF(ISNUMBER(countrylistsize),COUNTIF(countrylistsize,"&lt;="&amp;countrylistsize),COUNTIF(countrylistsize,"&lt;="&amp;countrylistsize)+SUM(ISNUMBER(countrylistsize))),ROWS(F$3:F1488)+SUM(ISBLANK(countrylistsize))),NOT(countrylistsize="")*IF(ISNUMBER(countrylistsize),COUNTIF(countrylistsize,"&lt;="&amp;countrylistsize),COUNTIF(countrylistsize,"&lt;="&amp;countrylistsize)+SUM(ISNUMBER(countrylistsize))),0)), ""))</f>
        <v/>
      </c>
      <c r="I1488" s="70"/>
      <c r="J1488" s="67" t="str">
        <f t="array" aca="1" ref="J1488" ca="1">IF($I$1&lt;&gt;"y", "", IFERROR(INDEX(admin1listsize,MATCH(SMALL(NOT(admin1listsize="")*IF(ISNUMBER(admin1listsize),COUNTIF(admin1listsize,"&lt;="&amp;admin1listsize),COUNTIF(admin1listsize,"&lt;="&amp;admin1listsize)+SUM(ISNUMBER(admin1listsize))),ROWS(D$3:D1488)+SUM(ISBLANK(admin1listsize))),NOT(admin1listsize="")*IF(ISNUMBER(admin1listsize),COUNTIF(admin1listsize,"&lt;="&amp;admin1listsize),COUNTIF(admin1listsize,"&lt;="&amp;admin1listsize)+SUM(ISNUMBER(admin1listsize))),0)), ""))</f>
        <v/>
      </c>
      <c r="K1488" s="71"/>
    </row>
    <row r="1489" spans="1:11" s="1" customFormat="1" x14ac:dyDescent="0.25">
      <c r="A1489" s="93" t="str">
        <f>IF($I$1&lt;&gt;"y", "", IF(ISBLANK(DATA!D1490),"",IF(ISBLANK(DATA!K1490),"NO DATA",DATA!K1490)))</f>
        <v/>
      </c>
      <c r="B1489" s="93" t="str">
        <f>IF($I$1&lt;&gt;"y", "",IF(ISBLANK(DATA!D1490),"", IF(ISBLANK(DATA!L1490),"NO DATA",DATA!L1490)))</f>
        <v/>
      </c>
      <c r="C1489" s="93" t="str">
        <f t="shared" si="71"/>
        <v/>
      </c>
      <c r="D1489" s="93" t="str">
        <f>IF($I$1&lt;&gt;"y", "", IF(C1490="", "", IFERROR(LOOKUP(2,1/(COUNTIF($D$2:D1488,mergednames)=0),mergednames), "")))</f>
        <v/>
      </c>
      <c r="E1489" s="93" t="str">
        <f t="shared" si="70"/>
        <v/>
      </c>
      <c r="F1489" s="93" t="str">
        <f>IF($I$1&lt;&gt;"y", "", IF(A1490="", "", IFERROR(LOOKUP(2,1/(COUNTIF($F$2:F1488,get_country)=0),get_country), "")))</f>
        <v/>
      </c>
      <c r="G1489" s="93" t="str">
        <f t="shared" si="69"/>
        <v/>
      </c>
      <c r="H1489" s="67" t="str">
        <f t="array" aca="1" ref="H1489" ca="1">IF($I$1&lt;&gt;"y", "", IFERROR(INDEX(countrylistsize,MATCH(SMALL(NOT(countrylistsize="")*IF(ISNUMBER(countrylistsize),COUNTIF(countrylistsize,"&lt;="&amp;countrylistsize),COUNTIF(countrylistsize,"&lt;="&amp;countrylistsize)+SUM(ISNUMBER(countrylistsize))),ROWS(F$3:F1489)+SUM(ISBLANK(countrylistsize))),NOT(countrylistsize="")*IF(ISNUMBER(countrylistsize),COUNTIF(countrylistsize,"&lt;="&amp;countrylistsize),COUNTIF(countrylistsize,"&lt;="&amp;countrylistsize)+SUM(ISNUMBER(countrylistsize))),0)), ""))</f>
        <v/>
      </c>
      <c r="I1489" s="70"/>
      <c r="J1489" s="67" t="str">
        <f t="array" aca="1" ref="J1489" ca="1">IF($I$1&lt;&gt;"y", "", IFERROR(INDEX(admin1listsize,MATCH(SMALL(NOT(admin1listsize="")*IF(ISNUMBER(admin1listsize),COUNTIF(admin1listsize,"&lt;="&amp;admin1listsize),COUNTIF(admin1listsize,"&lt;="&amp;admin1listsize)+SUM(ISNUMBER(admin1listsize))),ROWS(D$3:D1489)+SUM(ISBLANK(admin1listsize))),NOT(admin1listsize="")*IF(ISNUMBER(admin1listsize),COUNTIF(admin1listsize,"&lt;="&amp;admin1listsize),COUNTIF(admin1listsize,"&lt;="&amp;admin1listsize)+SUM(ISNUMBER(admin1listsize))),0)), ""))</f>
        <v/>
      </c>
      <c r="K1489" s="71"/>
    </row>
    <row r="1490" spans="1:11" s="1" customFormat="1" x14ac:dyDescent="0.25">
      <c r="A1490" s="93" t="str">
        <f>IF($I$1&lt;&gt;"y", "", IF(ISBLANK(DATA!D1491),"",IF(ISBLANK(DATA!K1491),"NO DATA",DATA!K1491)))</f>
        <v/>
      </c>
      <c r="B1490" s="93" t="str">
        <f>IF($I$1&lt;&gt;"y", "",IF(ISBLANK(DATA!D1491),"", IF(ISBLANK(DATA!L1491),"NO DATA",DATA!L1491)))</f>
        <v/>
      </c>
      <c r="C1490" s="93" t="str">
        <f t="shared" si="71"/>
        <v/>
      </c>
      <c r="D1490" s="93" t="str">
        <f>IF($I$1&lt;&gt;"y", "", IF(C1491="", "", IFERROR(LOOKUP(2,1/(COUNTIF($D$2:D1489,mergednames)=0),mergednames), "")))</f>
        <v/>
      </c>
      <c r="E1490" s="93" t="str">
        <f t="shared" si="70"/>
        <v/>
      </c>
      <c r="F1490" s="93" t="str">
        <f>IF($I$1&lt;&gt;"y", "", IF(A1491="", "", IFERROR(LOOKUP(2,1/(COUNTIF($F$2:F1489,get_country)=0),get_country), "")))</f>
        <v/>
      </c>
      <c r="G1490" s="93" t="str">
        <f t="shared" si="69"/>
        <v/>
      </c>
      <c r="H1490" s="67" t="str">
        <f t="array" aca="1" ref="H1490" ca="1">IF($I$1&lt;&gt;"y", "", IFERROR(INDEX(countrylistsize,MATCH(SMALL(NOT(countrylistsize="")*IF(ISNUMBER(countrylistsize),COUNTIF(countrylistsize,"&lt;="&amp;countrylistsize),COUNTIF(countrylistsize,"&lt;="&amp;countrylistsize)+SUM(ISNUMBER(countrylistsize))),ROWS(F$3:F1490)+SUM(ISBLANK(countrylistsize))),NOT(countrylistsize="")*IF(ISNUMBER(countrylistsize),COUNTIF(countrylistsize,"&lt;="&amp;countrylistsize),COUNTIF(countrylistsize,"&lt;="&amp;countrylistsize)+SUM(ISNUMBER(countrylistsize))),0)), ""))</f>
        <v/>
      </c>
      <c r="I1490" s="70"/>
      <c r="J1490" s="67" t="str">
        <f t="array" aca="1" ref="J1490" ca="1">IF($I$1&lt;&gt;"y", "", IFERROR(INDEX(admin1listsize,MATCH(SMALL(NOT(admin1listsize="")*IF(ISNUMBER(admin1listsize),COUNTIF(admin1listsize,"&lt;="&amp;admin1listsize),COUNTIF(admin1listsize,"&lt;="&amp;admin1listsize)+SUM(ISNUMBER(admin1listsize))),ROWS(D$3:D1490)+SUM(ISBLANK(admin1listsize))),NOT(admin1listsize="")*IF(ISNUMBER(admin1listsize),COUNTIF(admin1listsize,"&lt;="&amp;admin1listsize),COUNTIF(admin1listsize,"&lt;="&amp;admin1listsize)+SUM(ISNUMBER(admin1listsize))),0)), ""))</f>
        <v/>
      </c>
      <c r="K1490" s="71"/>
    </row>
    <row r="1491" spans="1:11" s="1" customFormat="1" x14ac:dyDescent="0.25">
      <c r="A1491" s="93" t="str">
        <f>IF($I$1&lt;&gt;"y", "", IF(ISBLANK(DATA!D1492),"",IF(ISBLANK(DATA!K1492),"NO DATA",DATA!K1492)))</f>
        <v/>
      </c>
      <c r="B1491" s="93" t="str">
        <f>IF($I$1&lt;&gt;"y", "",IF(ISBLANK(DATA!D1492),"", IF(ISBLANK(DATA!L1492),"NO DATA",DATA!L1492)))</f>
        <v/>
      </c>
      <c r="C1491" s="93" t="str">
        <f t="shared" si="71"/>
        <v/>
      </c>
      <c r="D1491" s="93" t="str">
        <f>IF($I$1&lt;&gt;"y", "", IF(C1492="", "", IFERROR(LOOKUP(2,1/(COUNTIF($D$2:D1490,mergednames)=0),mergednames), "")))</f>
        <v/>
      </c>
      <c r="E1491" s="93" t="str">
        <f t="shared" si="70"/>
        <v/>
      </c>
      <c r="F1491" s="93" t="str">
        <f>IF($I$1&lt;&gt;"y", "", IF(A1492="", "", IFERROR(LOOKUP(2,1/(COUNTIF($F$2:F1490,get_country)=0),get_country), "")))</f>
        <v/>
      </c>
      <c r="G1491" s="93" t="str">
        <f t="shared" si="69"/>
        <v/>
      </c>
      <c r="H1491" s="67" t="str">
        <f t="array" aca="1" ref="H1491" ca="1">IF($I$1&lt;&gt;"y", "", IFERROR(INDEX(countrylistsize,MATCH(SMALL(NOT(countrylistsize="")*IF(ISNUMBER(countrylistsize),COUNTIF(countrylistsize,"&lt;="&amp;countrylistsize),COUNTIF(countrylistsize,"&lt;="&amp;countrylistsize)+SUM(ISNUMBER(countrylistsize))),ROWS(F$3:F1491)+SUM(ISBLANK(countrylistsize))),NOT(countrylistsize="")*IF(ISNUMBER(countrylistsize),COUNTIF(countrylistsize,"&lt;="&amp;countrylistsize),COUNTIF(countrylistsize,"&lt;="&amp;countrylistsize)+SUM(ISNUMBER(countrylistsize))),0)), ""))</f>
        <v/>
      </c>
      <c r="I1491" s="70"/>
      <c r="J1491" s="67" t="str">
        <f t="array" aca="1" ref="J1491" ca="1">IF($I$1&lt;&gt;"y", "", IFERROR(INDEX(admin1listsize,MATCH(SMALL(NOT(admin1listsize="")*IF(ISNUMBER(admin1listsize),COUNTIF(admin1listsize,"&lt;="&amp;admin1listsize),COUNTIF(admin1listsize,"&lt;="&amp;admin1listsize)+SUM(ISNUMBER(admin1listsize))),ROWS(D$3:D1491)+SUM(ISBLANK(admin1listsize))),NOT(admin1listsize="")*IF(ISNUMBER(admin1listsize),COUNTIF(admin1listsize,"&lt;="&amp;admin1listsize),COUNTIF(admin1listsize,"&lt;="&amp;admin1listsize)+SUM(ISNUMBER(admin1listsize))),0)), ""))</f>
        <v/>
      </c>
      <c r="K1491" s="71"/>
    </row>
    <row r="1492" spans="1:11" s="1" customFormat="1" x14ac:dyDescent="0.25">
      <c r="A1492" s="93" t="str">
        <f>IF($I$1&lt;&gt;"y", "", IF(ISBLANK(DATA!D1493),"",IF(ISBLANK(DATA!K1493),"NO DATA",DATA!K1493)))</f>
        <v/>
      </c>
      <c r="B1492" s="93" t="str">
        <f>IF($I$1&lt;&gt;"y", "",IF(ISBLANK(DATA!D1493),"", IF(ISBLANK(DATA!L1493),"NO DATA",DATA!L1493)))</f>
        <v/>
      </c>
      <c r="C1492" s="93" t="str">
        <f t="shared" si="71"/>
        <v/>
      </c>
      <c r="D1492" s="93" t="str">
        <f>IF($I$1&lt;&gt;"y", "", IF(C1493="", "", IFERROR(LOOKUP(2,1/(COUNTIF($D$2:D1491,mergednames)=0),mergednames), "")))</f>
        <v/>
      </c>
      <c r="E1492" s="93" t="str">
        <f t="shared" si="70"/>
        <v/>
      </c>
      <c r="F1492" s="93" t="str">
        <f>IF($I$1&lt;&gt;"y", "", IF(A1493="", "", IFERROR(LOOKUP(2,1/(COUNTIF($F$2:F1491,get_country)=0),get_country), "")))</f>
        <v/>
      </c>
      <c r="G1492" s="93" t="str">
        <f t="shared" si="69"/>
        <v/>
      </c>
      <c r="H1492" s="67" t="str">
        <f t="array" aca="1" ref="H1492" ca="1">IF($I$1&lt;&gt;"y", "", IFERROR(INDEX(countrylistsize,MATCH(SMALL(NOT(countrylistsize="")*IF(ISNUMBER(countrylistsize),COUNTIF(countrylistsize,"&lt;="&amp;countrylistsize),COUNTIF(countrylistsize,"&lt;="&amp;countrylistsize)+SUM(ISNUMBER(countrylistsize))),ROWS(F$3:F1492)+SUM(ISBLANK(countrylistsize))),NOT(countrylistsize="")*IF(ISNUMBER(countrylistsize),COUNTIF(countrylistsize,"&lt;="&amp;countrylistsize),COUNTIF(countrylistsize,"&lt;="&amp;countrylistsize)+SUM(ISNUMBER(countrylistsize))),0)), ""))</f>
        <v/>
      </c>
      <c r="I1492" s="70"/>
      <c r="J1492" s="67" t="str">
        <f t="array" aca="1" ref="J1492" ca="1">IF($I$1&lt;&gt;"y", "", IFERROR(INDEX(admin1listsize,MATCH(SMALL(NOT(admin1listsize="")*IF(ISNUMBER(admin1listsize),COUNTIF(admin1listsize,"&lt;="&amp;admin1listsize),COUNTIF(admin1listsize,"&lt;="&amp;admin1listsize)+SUM(ISNUMBER(admin1listsize))),ROWS(D$3:D1492)+SUM(ISBLANK(admin1listsize))),NOT(admin1listsize="")*IF(ISNUMBER(admin1listsize),COUNTIF(admin1listsize,"&lt;="&amp;admin1listsize),COUNTIF(admin1listsize,"&lt;="&amp;admin1listsize)+SUM(ISNUMBER(admin1listsize))),0)), ""))</f>
        <v/>
      </c>
      <c r="K1492" s="71"/>
    </row>
    <row r="1493" spans="1:11" s="1" customFormat="1" x14ac:dyDescent="0.25">
      <c r="A1493" s="93" t="str">
        <f>IF($I$1&lt;&gt;"y", "", IF(ISBLANK(DATA!D1494),"",IF(ISBLANK(DATA!K1494),"NO DATA",DATA!K1494)))</f>
        <v/>
      </c>
      <c r="B1493" s="93" t="str">
        <f>IF($I$1&lt;&gt;"y", "",IF(ISBLANK(DATA!D1494),"", IF(ISBLANK(DATA!L1494),"NO DATA",DATA!L1494)))</f>
        <v/>
      </c>
      <c r="C1493" s="93" t="str">
        <f t="shared" si="71"/>
        <v/>
      </c>
      <c r="D1493" s="93" t="str">
        <f>IF($I$1&lt;&gt;"y", "", IF(C1494="", "", IFERROR(LOOKUP(2,1/(COUNTIF($D$2:D1492,mergednames)=0),mergednames), "")))</f>
        <v/>
      </c>
      <c r="E1493" s="93" t="str">
        <f t="shared" si="70"/>
        <v/>
      </c>
      <c r="F1493" s="93" t="str">
        <f>IF($I$1&lt;&gt;"y", "", IF(A1494="", "", IFERROR(LOOKUP(2,1/(COUNTIF($F$2:F1492,get_country)=0),get_country), "")))</f>
        <v/>
      </c>
      <c r="G1493" s="93" t="str">
        <f t="shared" si="69"/>
        <v/>
      </c>
      <c r="H1493" s="67" t="str">
        <f t="array" aca="1" ref="H1493" ca="1">IF($I$1&lt;&gt;"y", "", IFERROR(INDEX(countrylistsize,MATCH(SMALL(NOT(countrylistsize="")*IF(ISNUMBER(countrylistsize),COUNTIF(countrylistsize,"&lt;="&amp;countrylistsize),COUNTIF(countrylistsize,"&lt;="&amp;countrylistsize)+SUM(ISNUMBER(countrylistsize))),ROWS(F$3:F1493)+SUM(ISBLANK(countrylistsize))),NOT(countrylistsize="")*IF(ISNUMBER(countrylistsize),COUNTIF(countrylistsize,"&lt;="&amp;countrylistsize),COUNTIF(countrylistsize,"&lt;="&amp;countrylistsize)+SUM(ISNUMBER(countrylistsize))),0)), ""))</f>
        <v/>
      </c>
      <c r="I1493" s="70"/>
      <c r="J1493" s="67" t="str">
        <f t="array" aca="1" ref="J1493" ca="1">IF($I$1&lt;&gt;"y", "", IFERROR(INDEX(admin1listsize,MATCH(SMALL(NOT(admin1listsize="")*IF(ISNUMBER(admin1listsize),COUNTIF(admin1listsize,"&lt;="&amp;admin1listsize),COUNTIF(admin1listsize,"&lt;="&amp;admin1listsize)+SUM(ISNUMBER(admin1listsize))),ROWS(D$3:D1493)+SUM(ISBLANK(admin1listsize))),NOT(admin1listsize="")*IF(ISNUMBER(admin1listsize),COUNTIF(admin1listsize,"&lt;="&amp;admin1listsize),COUNTIF(admin1listsize,"&lt;="&amp;admin1listsize)+SUM(ISNUMBER(admin1listsize))),0)), ""))</f>
        <v/>
      </c>
      <c r="K1493" s="71"/>
    </row>
    <row r="1494" spans="1:11" s="1" customFormat="1" x14ac:dyDescent="0.25">
      <c r="A1494" s="93" t="str">
        <f>IF($I$1&lt;&gt;"y", "", IF(ISBLANK(DATA!D1495),"",IF(ISBLANK(DATA!K1495),"NO DATA",DATA!K1495)))</f>
        <v/>
      </c>
      <c r="B1494" s="93" t="str">
        <f>IF($I$1&lt;&gt;"y", "",IF(ISBLANK(DATA!D1495),"", IF(ISBLANK(DATA!L1495),"NO DATA",DATA!L1495)))</f>
        <v/>
      </c>
      <c r="C1494" s="93" t="str">
        <f t="shared" si="71"/>
        <v/>
      </c>
      <c r="D1494" s="93" t="str">
        <f>IF($I$1&lt;&gt;"y", "", IF(C1495="", "", IFERROR(LOOKUP(2,1/(COUNTIF($D$2:D1493,mergednames)=0),mergednames), "")))</f>
        <v/>
      </c>
      <c r="E1494" s="93" t="str">
        <f t="shared" si="70"/>
        <v/>
      </c>
      <c r="F1494" s="93" t="str">
        <f>IF($I$1&lt;&gt;"y", "", IF(A1495="", "", IFERROR(LOOKUP(2,1/(COUNTIF($F$2:F1493,get_country)=0),get_country), "")))</f>
        <v/>
      </c>
      <c r="G1494" s="93" t="str">
        <f t="shared" si="69"/>
        <v/>
      </c>
      <c r="H1494" s="67" t="str">
        <f t="array" aca="1" ref="H1494" ca="1">IF($I$1&lt;&gt;"y", "", IFERROR(INDEX(countrylistsize,MATCH(SMALL(NOT(countrylistsize="")*IF(ISNUMBER(countrylistsize),COUNTIF(countrylistsize,"&lt;="&amp;countrylistsize),COUNTIF(countrylistsize,"&lt;="&amp;countrylistsize)+SUM(ISNUMBER(countrylistsize))),ROWS(F$3:F1494)+SUM(ISBLANK(countrylistsize))),NOT(countrylistsize="")*IF(ISNUMBER(countrylistsize),COUNTIF(countrylistsize,"&lt;="&amp;countrylistsize),COUNTIF(countrylistsize,"&lt;="&amp;countrylistsize)+SUM(ISNUMBER(countrylistsize))),0)), ""))</f>
        <v/>
      </c>
      <c r="I1494" s="70"/>
      <c r="J1494" s="67" t="str">
        <f t="array" aca="1" ref="J1494" ca="1">IF($I$1&lt;&gt;"y", "", IFERROR(INDEX(admin1listsize,MATCH(SMALL(NOT(admin1listsize="")*IF(ISNUMBER(admin1listsize),COUNTIF(admin1listsize,"&lt;="&amp;admin1listsize),COUNTIF(admin1listsize,"&lt;="&amp;admin1listsize)+SUM(ISNUMBER(admin1listsize))),ROWS(D$3:D1494)+SUM(ISBLANK(admin1listsize))),NOT(admin1listsize="")*IF(ISNUMBER(admin1listsize),COUNTIF(admin1listsize,"&lt;="&amp;admin1listsize),COUNTIF(admin1listsize,"&lt;="&amp;admin1listsize)+SUM(ISNUMBER(admin1listsize))),0)), ""))</f>
        <v/>
      </c>
      <c r="K1494" s="71"/>
    </row>
    <row r="1495" spans="1:11" s="1" customFormat="1" x14ac:dyDescent="0.25">
      <c r="A1495" s="93" t="str">
        <f>IF($I$1&lt;&gt;"y", "", IF(ISBLANK(DATA!D1496),"",IF(ISBLANK(DATA!K1496),"NO DATA",DATA!K1496)))</f>
        <v/>
      </c>
      <c r="B1495" s="93" t="str">
        <f>IF($I$1&lt;&gt;"y", "",IF(ISBLANK(DATA!D1496),"", IF(ISBLANK(DATA!L1496),"NO DATA",DATA!L1496)))</f>
        <v/>
      </c>
      <c r="C1495" s="93" t="str">
        <f t="shared" si="71"/>
        <v/>
      </c>
      <c r="D1495" s="93" t="str">
        <f>IF($I$1&lt;&gt;"y", "", IF(C1496="", "", IFERROR(LOOKUP(2,1/(COUNTIF($D$2:D1494,mergednames)=0),mergednames), "")))</f>
        <v/>
      </c>
      <c r="E1495" s="93" t="str">
        <f t="shared" si="70"/>
        <v/>
      </c>
      <c r="F1495" s="93" t="str">
        <f>IF($I$1&lt;&gt;"y", "", IF(A1496="", "", IFERROR(LOOKUP(2,1/(COUNTIF($F$2:F1494,get_country)=0),get_country), "")))</f>
        <v/>
      </c>
      <c r="G1495" s="93" t="str">
        <f t="shared" si="69"/>
        <v/>
      </c>
      <c r="H1495" s="67" t="str">
        <f t="array" aca="1" ref="H1495" ca="1">IF($I$1&lt;&gt;"y", "", IFERROR(INDEX(countrylistsize,MATCH(SMALL(NOT(countrylistsize="")*IF(ISNUMBER(countrylistsize),COUNTIF(countrylistsize,"&lt;="&amp;countrylistsize),COUNTIF(countrylistsize,"&lt;="&amp;countrylistsize)+SUM(ISNUMBER(countrylistsize))),ROWS(F$3:F1495)+SUM(ISBLANK(countrylistsize))),NOT(countrylistsize="")*IF(ISNUMBER(countrylistsize),COUNTIF(countrylistsize,"&lt;="&amp;countrylistsize),COUNTIF(countrylistsize,"&lt;="&amp;countrylistsize)+SUM(ISNUMBER(countrylistsize))),0)), ""))</f>
        <v/>
      </c>
      <c r="I1495" s="70"/>
      <c r="J1495" s="67" t="str">
        <f t="array" aca="1" ref="J1495" ca="1">IF($I$1&lt;&gt;"y", "", IFERROR(INDEX(admin1listsize,MATCH(SMALL(NOT(admin1listsize="")*IF(ISNUMBER(admin1listsize),COUNTIF(admin1listsize,"&lt;="&amp;admin1listsize),COUNTIF(admin1listsize,"&lt;="&amp;admin1listsize)+SUM(ISNUMBER(admin1listsize))),ROWS(D$3:D1495)+SUM(ISBLANK(admin1listsize))),NOT(admin1listsize="")*IF(ISNUMBER(admin1listsize),COUNTIF(admin1listsize,"&lt;="&amp;admin1listsize),COUNTIF(admin1listsize,"&lt;="&amp;admin1listsize)+SUM(ISNUMBER(admin1listsize))),0)), ""))</f>
        <v/>
      </c>
      <c r="K1495" s="71"/>
    </row>
    <row r="1496" spans="1:11" s="1" customFormat="1" x14ac:dyDescent="0.25">
      <c r="A1496" s="93" t="str">
        <f>IF($I$1&lt;&gt;"y", "", IF(ISBLANK(DATA!D1497),"",IF(ISBLANK(DATA!K1497),"NO DATA",DATA!K1497)))</f>
        <v/>
      </c>
      <c r="B1496" s="93" t="str">
        <f>IF($I$1&lt;&gt;"y", "",IF(ISBLANK(DATA!D1497),"", IF(ISBLANK(DATA!L1497),"NO DATA",DATA!L1497)))</f>
        <v/>
      </c>
      <c r="C1496" s="93" t="str">
        <f t="shared" si="71"/>
        <v/>
      </c>
      <c r="D1496" s="93" t="str">
        <f>IF($I$1&lt;&gt;"y", "", IF(C1497="", "", IFERROR(LOOKUP(2,1/(COUNTIF($D$2:D1495,mergednames)=0),mergednames), "")))</f>
        <v/>
      </c>
      <c r="E1496" s="93" t="str">
        <f t="shared" si="70"/>
        <v/>
      </c>
      <c r="F1496" s="93" t="str">
        <f>IF($I$1&lt;&gt;"y", "", IF(A1497="", "", IFERROR(LOOKUP(2,1/(COUNTIF($F$2:F1495,get_country)=0),get_country), "")))</f>
        <v/>
      </c>
      <c r="G1496" s="93" t="str">
        <f t="shared" si="69"/>
        <v/>
      </c>
      <c r="H1496" s="67" t="str">
        <f t="array" aca="1" ref="H1496" ca="1">IF($I$1&lt;&gt;"y", "", IFERROR(INDEX(countrylistsize,MATCH(SMALL(NOT(countrylistsize="")*IF(ISNUMBER(countrylistsize),COUNTIF(countrylistsize,"&lt;="&amp;countrylistsize),COUNTIF(countrylistsize,"&lt;="&amp;countrylistsize)+SUM(ISNUMBER(countrylistsize))),ROWS(F$3:F1496)+SUM(ISBLANK(countrylistsize))),NOT(countrylistsize="")*IF(ISNUMBER(countrylistsize),COUNTIF(countrylistsize,"&lt;="&amp;countrylistsize),COUNTIF(countrylistsize,"&lt;="&amp;countrylistsize)+SUM(ISNUMBER(countrylistsize))),0)), ""))</f>
        <v/>
      </c>
      <c r="I1496" s="70"/>
      <c r="J1496" s="67" t="str">
        <f t="array" aca="1" ref="J1496" ca="1">IF($I$1&lt;&gt;"y", "", IFERROR(INDEX(admin1listsize,MATCH(SMALL(NOT(admin1listsize="")*IF(ISNUMBER(admin1listsize),COUNTIF(admin1listsize,"&lt;="&amp;admin1listsize),COUNTIF(admin1listsize,"&lt;="&amp;admin1listsize)+SUM(ISNUMBER(admin1listsize))),ROWS(D$3:D1496)+SUM(ISBLANK(admin1listsize))),NOT(admin1listsize="")*IF(ISNUMBER(admin1listsize),COUNTIF(admin1listsize,"&lt;="&amp;admin1listsize),COUNTIF(admin1listsize,"&lt;="&amp;admin1listsize)+SUM(ISNUMBER(admin1listsize))),0)), ""))</f>
        <v/>
      </c>
      <c r="K1496" s="71"/>
    </row>
    <row r="1497" spans="1:11" s="1" customFormat="1" x14ac:dyDescent="0.25">
      <c r="A1497" s="93" t="str">
        <f>IF($I$1&lt;&gt;"y", "", IF(ISBLANK(DATA!D1498),"",IF(ISBLANK(DATA!K1498),"NO DATA",DATA!K1498)))</f>
        <v/>
      </c>
      <c r="B1497" s="93" t="str">
        <f>IF($I$1&lt;&gt;"y", "",IF(ISBLANK(DATA!D1498),"", IF(ISBLANK(DATA!L1498),"NO DATA",DATA!L1498)))</f>
        <v/>
      </c>
      <c r="C1497" s="93" t="str">
        <f t="shared" si="71"/>
        <v/>
      </c>
      <c r="D1497" s="93" t="str">
        <f>IF($I$1&lt;&gt;"y", "", IF(C1498="", "", IFERROR(LOOKUP(2,1/(COUNTIF($D$2:D1496,mergednames)=0),mergednames), "")))</f>
        <v/>
      </c>
      <c r="E1497" s="93" t="str">
        <f t="shared" si="70"/>
        <v/>
      </c>
      <c r="F1497" s="93" t="str">
        <f>IF($I$1&lt;&gt;"y", "", IF(A1498="", "", IFERROR(LOOKUP(2,1/(COUNTIF($F$2:F1496,get_country)=0),get_country), "")))</f>
        <v/>
      </c>
      <c r="G1497" s="93" t="str">
        <f t="shared" si="69"/>
        <v/>
      </c>
      <c r="H1497" s="67" t="str">
        <f t="array" aca="1" ref="H1497" ca="1">IF($I$1&lt;&gt;"y", "", IFERROR(INDEX(countrylistsize,MATCH(SMALL(NOT(countrylistsize="")*IF(ISNUMBER(countrylistsize),COUNTIF(countrylistsize,"&lt;="&amp;countrylistsize),COUNTIF(countrylistsize,"&lt;="&amp;countrylistsize)+SUM(ISNUMBER(countrylistsize))),ROWS(F$3:F1497)+SUM(ISBLANK(countrylistsize))),NOT(countrylistsize="")*IF(ISNUMBER(countrylistsize),COUNTIF(countrylistsize,"&lt;="&amp;countrylistsize),COUNTIF(countrylistsize,"&lt;="&amp;countrylistsize)+SUM(ISNUMBER(countrylistsize))),0)), ""))</f>
        <v/>
      </c>
      <c r="I1497" s="70"/>
      <c r="J1497" s="67" t="str">
        <f t="array" aca="1" ref="J1497" ca="1">IF($I$1&lt;&gt;"y", "", IFERROR(INDEX(admin1listsize,MATCH(SMALL(NOT(admin1listsize="")*IF(ISNUMBER(admin1listsize),COUNTIF(admin1listsize,"&lt;="&amp;admin1listsize),COUNTIF(admin1listsize,"&lt;="&amp;admin1listsize)+SUM(ISNUMBER(admin1listsize))),ROWS(D$3:D1497)+SUM(ISBLANK(admin1listsize))),NOT(admin1listsize="")*IF(ISNUMBER(admin1listsize),COUNTIF(admin1listsize,"&lt;="&amp;admin1listsize),COUNTIF(admin1listsize,"&lt;="&amp;admin1listsize)+SUM(ISNUMBER(admin1listsize))),0)), ""))</f>
        <v/>
      </c>
      <c r="K1497" s="71"/>
    </row>
    <row r="1498" spans="1:11" s="1" customFormat="1" x14ac:dyDescent="0.25">
      <c r="A1498" s="93" t="str">
        <f>IF($I$1&lt;&gt;"y", "", IF(ISBLANK(DATA!D1499),"",IF(ISBLANK(DATA!K1499),"NO DATA",DATA!K1499)))</f>
        <v/>
      </c>
      <c r="B1498" s="93" t="str">
        <f>IF($I$1&lt;&gt;"y", "",IF(ISBLANK(DATA!D1499),"", IF(ISBLANK(DATA!L1499),"NO DATA",DATA!L1499)))</f>
        <v/>
      </c>
      <c r="C1498" s="93" t="str">
        <f t="shared" si="71"/>
        <v/>
      </c>
      <c r="D1498" s="93" t="str">
        <f>IF($I$1&lt;&gt;"y", "", IF(C1499="", "", IFERROR(LOOKUP(2,1/(COUNTIF($D$2:D1497,mergednames)=0),mergednames), "")))</f>
        <v/>
      </c>
      <c r="E1498" s="93" t="str">
        <f t="shared" si="70"/>
        <v/>
      </c>
      <c r="F1498" s="93" t="str">
        <f>IF($I$1&lt;&gt;"y", "", IF(A1499="", "", IFERROR(LOOKUP(2,1/(COUNTIF($F$2:F1497,get_country)=0),get_country), "")))</f>
        <v/>
      </c>
      <c r="G1498" s="93" t="str">
        <f t="shared" si="69"/>
        <v/>
      </c>
      <c r="H1498" s="67" t="str">
        <f t="array" aca="1" ref="H1498" ca="1">IF($I$1&lt;&gt;"y", "", IFERROR(INDEX(countrylistsize,MATCH(SMALL(NOT(countrylistsize="")*IF(ISNUMBER(countrylistsize),COUNTIF(countrylistsize,"&lt;="&amp;countrylistsize),COUNTIF(countrylistsize,"&lt;="&amp;countrylistsize)+SUM(ISNUMBER(countrylistsize))),ROWS(F$3:F1498)+SUM(ISBLANK(countrylistsize))),NOT(countrylistsize="")*IF(ISNUMBER(countrylistsize),COUNTIF(countrylistsize,"&lt;="&amp;countrylistsize),COUNTIF(countrylistsize,"&lt;="&amp;countrylistsize)+SUM(ISNUMBER(countrylistsize))),0)), ""))</f>
        <v/>
      </c>
      <c r="I1498" s="70"/>
      <c r="J1498" s="67" t="str">
        <f t="array" aca="1" ref="J1498" ca="1">IF($I$1&lt;&gt;"y", "", IFERROR(INDEX(admin1listsize,MATCH(SMALL(NOT(admin1listsize="")*IF(ISNUMBER(admin1listsize),COUNTIF(admin1listsize,"&lt;="&amp;admin1listsize),COUNTIF(admin1listsize,"&lt;="&amp;admin1listsize)+SUM(ISNUMBER(admin1listsize))),ROWS(D$3:D1498)+SUM(ISBLANK(admin1listsize))),NOT(admin1listsize="")*IF(ISNUMBER(admin1listsize),COUNTIF(admin1listsize,"&lt;="&amp;admin1listsize),COUNTIF(admin1listsize,"&lt;="&amp;admin1listsize)+SUM(ISNUMBER(admin1listsize))),0)), ""))</f>
        <v/>
      </c>
      <c r="K1498" s="71"/>
    </row>
    <row r="1499" spans="1:11" s="1" customFormat="1" x14ac:dyDescent="0.25">
      <c r="A1499" s="93" t="str">
        <f>IF($I$1&lt;&gt;"y", "", IF(ISBLANK(DATA!D1500),"",IF(ISBLANK(DATA!K1500),"NO DATA",DATA!K1500)))</f>
        <v/>
      </c>
      <c r="B1499" s="93" t="str">
        <f>IF($I$1&lt;&gt;"y", "",IF(ISBLANK(DATA!D1500),"", IF(ISBLANK(DATA!L1500),"NO DATA",DATA!L1500)))</f>
        <v/>
      </c>
      <c r="C1499" s="93" t="str">
        <f t="shared" si="71"/>
        <v/>
      </c>
      <c r="D1499" s="93" t="str">
        <f>IF($I$1&lt;&gt;"y", "", IF(C1500="", "", IFERROR(LOOKUP(2,1/(COUNTIF($D$2:D1498,mergednames)=0),mergednames), "")))</f>
        <v/>
      </c>
      <c r="E1499" s="93" t="str">
        <f t="shared" si="70"/>
        <v/>
      </c>
      <c r="F1499" s="93" t="str">
        <f>IF($I$1&lt;&gt;"y", "", IF(A1500="", "", IFERROR(LOOKUP(2,1/(COUNTIF($F$2:F1498,get_country)=0),get_country), "")))</f>
        <v/>
      </c>
      <c r="G1499" s="93" t="str">
        <f t="shared" si="69"/>
        <v/>
      </c>
      <c r="H1499" s="67" t="str">
        <f t="array" aca="1" ref="H1499" ca="1">IF($I$1&lt;&gt;"y", "", IFERROR(INDEX(countrylistsize,MATCH(SMALL(NOT(countrylistsize="")*IF(ISNUMBER(countrylistsize),COUNTIF(countrylistsize,"&lt;="&amp;countrylistsize),COUNTIF(countrylistsize,"&lt;="&amp;countrylistsize)+SUM(ISNUMBER(countrylistsize))),ROWS(F$3:F1499)+SUM(ISBLANK(countrylistsize))),NOT(countrylistsize="")*IF(ISNUMBER(countrylistsize),COUNTIF(countrylistsize,"&lt;="&amp;countrylistsize),COUNTIF(countrylistsize,"&lt;="&amp;countrylistsize)+SUM(ISNUMBER(countrylistsize))),0)), ""))</f>
        <v/>
      </c>
      <c r="I1499" s="70"/>
      <c r="J1499" s="67" t="str">
        <f t="array" aca="1" ref="J1499" ca="1">IF($I$1&lt;&gt;"y", "", IFERROR(INDEX(admin1listsize,MATCH(SMALL(NOT(admin1listsize="")*IF(ISNUMBER(admin1listsize),COUNTIF(admin1listsize,"&lt;="&amp;admin1listsize),COUNTIF(admin1listsize,"&lt;="&amp;admin1listsize)+SUM(ISNUMBER(admin1listsize))),ROWS(D$3:D1499)+SUM(ISBLANK(admin1listsize))),NOT(admin1listsize="")*IF(ISNUMBER(admin1listsize),COUNTIF(admin1listsize,"&lt;="&amp;admin1listsize),COUNTIF(admin1listsize,"&lt;="&amp;admin1listsize)+SUM(ISNUMBER(admin1listsize))),0)), ""))</f>
        <v/>
      </c>
      <c r="K1499" s="71"/>
    </row>
    <row r="1500" spans="1:11" s="1" customFormat="1" x14ac:dyDescent="0.25">
      <c r="A1500" s="93" t="str">
        <f>IF($I$1&lt;&gt;"y", "", IF(ISBLANK(DATA!D1501),"",IF(ISBLANK(DATA!K1501),"NO DATA",DATA!K1501)))</f>
        <v/>
      </c>
      <c r="B1500" s="93" t="str">
        <f>IF($I$1&lt;&gt;"y", "",IF(ISBLANK(DATA!D1501),"", IF(ISBLANK(DATA!L1501),"NO DATA",DATA!L1501)))</f>
        <v/>
      </c>
      <c r="C1500" s="93" t="str">
        <f t="shared" si="71"/>
        <v/>
      </c>
      <c r="D1500" s="93" t="str">
        <f>IF($I$1&lt;&gt;"y", "", IF(C1501="", "", IFERROR(LOOKUP(2,1/(COUNTIF($D$2:D1499,mergednames)=0),mergednames), "")))</f>
        <v/>
      </c>
      <c r="E1500" s="93" t="str">
        <f t="shared" si="70"/>
        <v/>
      </c>
      <c r="F1500" s="93" t="str">
        <f>IF($I$1&lt;&gt;"y", "", IF(A1501="", "", IFERROR(LOOKUP(2,1/(COUNTIF($F$2:F1499,get_country)=0),get_country), "")))</f>
        <v/>
      </c>
      <c r="G1500" s="93" t="str">
        <f t="shared" si="69"/>
        <v/>
      </c>
      <c r="H1500" s="67" t="str">
        <f t="array" aca="1" ref="H1500" ca="1">IF($I$1&lt;&gt;"y", "", IFERROR(INDEX(countrylistsize,MATCH(SMALL(NOT(countrylistsize="")*IF(ISNUMBER(countrylistsize),COUNTIF(countrylistsize,"&lt;="&amp;countrylistsize),COUNTIF(countrylistsize,"&lt;="&amp;countrylistsize)+SUM(ISNUMBER(countrylistsize))),ROWS(F$3:F1500)+SUM(ISBLANK(countrylistsize))),NOT(countrylistsize="")*IF(ISNUMBER(countrylistsize),COUNTIF(countrylistsize,"&lt;="&amp;countrylistsize),COUNTIF(countrylistsize,"&lt;="&amp;countrylistsize)+SUM(ISNUMBER(countrylistsize))),0)), ""))</f>
        <v/>
      </c>
      <c r="I1500" s="70"/>
      <c r="J1500" s="67" t="str">
        <f t="array" aca="1" ref="J1500" ca="1">IF($I$1&lt;&gt;"y", "", IFERROR(INDEX(admin1listsize,MATCH(SMALL(NOT(admin1listsize="")*IF(ISNUMBER(admin1listsize),COUNTIF(admin1listsize,"&lt;="&amp;admin1listsize),COUNTIF(admin1listsize,"&lt;="&amp;admin1listsize)+SUM(ISNUMBER(admin1listsize))),ROWS(D$3:D1500)+SUM(ISBLANK(admin1listsize))),NOT(admin1listsize="")*IF(ISNUMBER(admin1listsize),COUNTIF(admin1listsize,"&lt;="&amp;admin1listsize),COUNTIF(admin1listsize,"&lt;="&amp;admin1listsize)+SUM(ISNUMBER(admin1listsize))),0)), ""))</f>
        <v/>
      </c>
      <c r="K1500" s="71"/>
    </row>
    <row r="1501" spans="1:11" s="1" customFormat="1" x14ac:dyDescent="0.25">
      <c r="A1501" s="93" t="str">
        <f>IF($I$1&lt;&gt;"y", "", IF(ISBLANK(DATA!D1502),"",IF(ISBLANK(DATA!K1502),"NO DATA",DATA!K1502)))</f>
        <v/>
      </c>
      <c r="B1501" s="93" t="str">
        <f>IF($I$1&lt;&gt;"y", "",IF(ISBLANK(DATA!D1502),"", IF(ISBLANK(DATA!L1502),"NO DATA",DATA!L1502)))</f>
        <v/>
      </c>
      <c r="C1501" s="93" t="str">
        <f t="shared" si="71"/>
        <v/>
      </c>
      <c r="D1501" s="93" t="str">
        <f>IF($I$1&lt;&gt;"y", "", IF(C1502="", "", IFERROR(LOOKUP(2,1/(COUNTIF($D$2:D1500,mergednames)=0),mergednames), "")))</f>
        <v/>
      </c>
      <c r="E1501" s="93" t="str">
        <f t="shared" si="70"/>
        <v/>
      </c>
      <c r="F1501" s="93" t="str">
        <f>IF($I$1&lt;&gt;"y", "", IF(A1502="", "", IFERROR(LOOKUP(2,1/(COUNTIF($F$2:F1500,get_country)=0),get_country), "")))</f>
        <v/>
      </c>
      <c r="G1501" s="93" t="str">
        <f t="shared" si="69"/>
        <v/>
      </c>
      <c r="H1501" s="67" t="str">
        <f t="array" aca="1" ref="H1501" ca="1">IF($I$1&lt;&gt;"y", "", IFERROR(INDEX(countrylistsize,MATCH(SMALL(NOT(countrylistsize="")*IF(ISNUMBER(countrylistsize),COUNTIF(countrylistsize,"&lt;="&amp;countrylistsize),COUNTIF(countrylistsize,"&lt;="&amp;countrylistsize)+SUM(ISNUMBER(countrylistsize))),ROWS(F$3:F1501)+SUM(ISBLANK(countrylistsize))),NOT(countrylistsize="")*IF(ISNUMBER(countrylistsize),COUNTIF(countrylistsize,"&lt;="&amp;countrylistsize),COUNTIF(countrylistsize,"&lt;="&amp;countrylistsize)+SUM(ISNUMBER(countrylistsize))),0)), ""))</f>
        <v/>
      </c>
      <c r="I1501" s="70"/>
      <c r="J1501" s="67" t="str">
        <f t="array" aca="1" ref="J1501" ca="1">IF($I$1&lt;&gt;"y", "", IFERROR(INDEX(admin1listsize,MATCH(SMALL(NOT(admin1listsize="")*IF(ISNUMBER(admin1listsize),COUNTIF(admin1listsize,"&lt;="&amp;admin1listsize),COUNTIF(admin1listsize,"&lt;="&amp;admin1listsize)+SUM(ISNUMBER(admin1listsize))),ROWS(D$3:D1501)+SUM(ISBLANK(admin1listsize))),NOT(admin1listsize="")*IF(ISNUMBER(admin1listsize),COUNTIF(admin1listsize,"&lt;="&amp;admin1listsize),COUNTIF(admin1listsize,"&lt;="&amp;admin1listsize)+SUM(ISNUMBER(admin1listsize))),0)), ""))</f>
        <v/>
      </c>
      <c r="K1501" s="71"/>
    </row>
    <row r="1502" spans="1:11" s="1" customFormat="1" x14ac:dyDescent="0.25">
      <c r="A1502" s="93" t="str">
        <f>IF($I$1&lt;&gt;"y", "", IF(ISBLANK(DATA!D1503),"",IF(ISBLANK(DATA!K1503),"NO DATA",DATA!K1503)))</f>
        <v/>
      </c>
      <c r="B1502" s="93" t="str">
        <f>IF($I$1&lt;&gt;"y", "",IF(ISBLANK(DATA!D1503),"", IF(ISBLANK(DATA!L1503),"NO DATA",DATA!L1503)))</f>
        <v/>
      </c>
      <c r="C1502" s="93" t="str">
        <f t="shared" si="71"/>
        <v/>
      </c>
      <c r="D1502" s="93" t="str">
        <f>IF($I$1&lt;&gt;"y", "", IF(C1503="", "", IFERROR(LOOKUP(2,1/(COUNTIF($D$2:D1501,mergednames)=0),mergednames), "")))</f>
        <v/>
      </c>
      <c r="E1502" s="93" t="str">
        <f t="shared" si="70"/>
        <v/>
      </c>
      <c r="F1502" s="93" t="str">
        <f>IF($I$1&lt;&gt;"y", "", IF(A1503="", "", IFERROR(LOOKUP(2,1/(COUNTIF($F$2:F1501,get_country)=0),get_country), "")))</f>
        <v/>
      </c>
      <c r="G1502" s="93" t="str">
        <f t="shared" si="69"/>
        <v/>
      </c>
      <c r="H1502" s="67" t="str">
        <f t="array" aca="1" ref="H1502" ca="1">IF($I$1&lt;&gt;"y", "", IFERROR(INDEX(countrylistsize,MATCH(SMALL(NOT(countrylistsize="")*IF(ISNUMBER(countrylistsize),COUNTIF(countrylistsize,"&lt;="&amp;countrylistsize),COUNTIF(countrylistsize,"&lt;="&amp;countrylistsize)+SUM(ISNUMBER(countrylistsize))),ROWS(F$3:F1502)+SUM(ISBLANK(countrylistsize))),NOT(countrylistsize="")*IF(ISNUMBER(countrylistsize),COUNTIF(countrylistsize,"&lt;="&amp;countrylistsize),COUNTIF(countrylistsize,"&lt;="&amp;countrylistsize)+SUM(ISNUMBER(countrylistsize))),0)), ""))</f>
        <v/>
      </c>
      <c r="I1502" s="70"/>
      <c r="J1502" s="67" t="str">
        <f t="array" aca="1" ref="J1502" ca="1">IF($I$1&lt;&gt;"y", "", IFERROR(INDEX(admin1listsize,MATCH(SMALL(NOT(admin1listsize="")*IF(ISNUMBER(admin1listsize),COUNTIF(admin1listsize,"&lt;="&amp;admin1listsize),COUNTIF(admin1listsize,"&lt;="&amp;admin1listsize)+SUM(ISNUMBER(admin1listsize))),ROWS(D$3:D1502)+SUM(ISBLANK(admin1listsize))),NOT(admin1listsize="")*IF(ISNUMBER(admin1listsize),COUNTIF(admin1listsize,"&lt;="&amp;admin1listsize),COUNTIF(admin1listsize,"&lt;="&amp;admin1listsize)+SUM(ISNUMBER(admin1listsize))),0)), ""))</f>
        <v/>
      </c>
      <c r="K1502" s="71"/>
    </row>
    <row r="1503" spans="1:11" s="1" customFormat="1" x14ac:dyDescent="0.25">
      <c r="A1503" s="93" t="str">
        <f>IF($I$1&lt;&gt;"y", "", IF(ISBLANK(DATA!D1504),"",IF(ISBLANK(DATA!K1504),"NO DATA",DATA!K1504)))</f>
        <v/>
      </c>
      <c r="B1503" s="93" t="str">
        <f>IF($I$1&lt;&gt;"y", "",IF(ISBLANK(DATA!D1504),"", IF(ISBLANK(DATA!L1504),"NO DATA",DATA!L1504)))</f>
        <v/>
      </c>
      <c r="C1503" s="93" t="str">
        <f t="shared" si="71"/>
        <v/>
      </c>
      <c r="D1503" s="93" t="str">
        <f>IF($I$1&lt;&gt;"y", "", IF(C1504="", "", IFERROR(LOOKUP(2,1/(COUNTIF($D$2:D1502,mergednames)=0),mergednames), "")))</f>
        <v/>
      </c>
      <c r="E1503" s="93" t="str">
        <f t="shared" si="70"/>
        <v/>
      </c>
      <c r="F1503" s="93" t="str">
        <f>IF($I$1&lt;&gt;"y", "", IF(A1504="", "", IFERROR(LOOKUP(2,1/(COUNTIF($F$2:F1502,get_country)=0),get_country), "")))</f>
        <v/>
      </c>
      <c r="G1503" s="93" t="str">
        <f t="shared" si="69"/>
        <v/>
      </c>
      <c r="H1503" s="67" t="str">
        <f t="array" aca="1" ref="H1503" ca="1">IF($I$1&lt;&gt;"y", "", IFERROR(INDEX(countrylistsize,MATCH(SMALL(NOT(countrylistsize="")*IF(ISNUMBER(countrylistsize),COUNTIF(countrylistsize,"&lt;="&amp;countrylistsize),COUNTIF(countrylistsize,"&lt;="&amp;countrylistsize)+SUM(ISNUMBER(countrylistsize))),ROWS(F$3:F1503)+SUM(ISBLANK(countrylistsize))),NOT(countrylistsize="")*IF(ISNUMBER(countrylistsize),COUNTIF(countrylistsize,"&lt;="&amp;countrylistsize),COUNTIF(countrylistsize,"&lt;="&amp;countrylistsize)+SUM(ISNUMBER(countrylistsize))),0)), ""))</f>
        <v/>
      </c>
      <c r="I1503" s="70"/>
      <c r="J1503" s="67" t="str">
        <f t="array" aca="1" ref="J1503" ca="1">IF($I$1&lt;&gt;"y", "", IFERROR(INDEX(admin1listsize,MATCH(SMALL(NOT(admin1listsize="")*IF(ISNUMBER(admin1listsize),COUNTIF(admin1listsize,"&lt;="&amp;admin1listsize),COUNTIF(admin1listsize,"&lt;="&amp;admin1listsize)+SUM(ISNUMBER(admin1listsize))),ROWS(D$3:D1503)+SUM(ISBLANK(admin1listsize))),NOT(admin1listsize="")*IF(ISNUMBER(admin1listsize),COUNTIF(admin1listsize,"&lt;="&amp;admin1listsize),COUNTIF(admin1listsize,"&lt;="&amp;admin1listsize)+SUM(ISNUMBER(admin1listsize))),0)), ""))</f>
        <v/>
      </c>
      <c r="K1503" s="71"/>
    </row>
    <row r="1504" spans="1:11" s="1" customFormat="1" x14ac:dyDescent="0.25">
      <c r="A1504" s="93" t="str">
        <f>IF($I$1&lt;&gt;"y", "", IF(ISBLANK(DATA!D1505),"",IF(ISBLANK(DATA!K1505),"NO DATA",DATA!K1505)))</f>
        <v/>
      </c>
      <c r="B1504" s="93" t="str">
        <f>IF($I$1&lt;&gt;"y", "",IF(ISBLANK(DATA!D1505),"", IF(ISBLANK(DATA!L1505),"NO DATA",DATA!L1505)))</f>
        <v/>
      </c>
      <c r="C1504" s="93" t="str">
        <f t="shared" si="71"/>
        <v/>
      </c>
      <c r="D1504" s="93" t="str">
        <f>IF($I$1&lt;&gt;"y", "", IF(C1505="", "", IFERROR(LOOKUP(2,1/(COUNTIF($D$2:D1503,mergednames)=0),mergednames), "")))</f>
        <v/>
      </c>
      <c r="E1504" s="93" t="str">
        <f t="shared" si="70"/>
        <v/>
      </c>
      <c r="F1504" s="93" t="str">
        <f>IF($I$1&lt;&gt;"y", "", IF(A1505="", "", IFERROR(LOOKUP(2,1/(COUNTIF($F$2:F1503,get_country)=0),get_country), "")))</f>
        <v/>
      </c>
      <c r="G1504" s="93" t="str">
        <f t="shared" si="69"/>
        <v/>
      </c>
      <c r="H1504" s="67" t="str">
        <f t="array" aca="1" ref="H1504" ca="1">IF($I$1&lt;&gt;"y", "", IFERROR(INDEX(countrylistsize,MATCH(SMALL(NOT(countrylistsize="")*IF(ISNUMBER(countrylistsize),COUNTIF(countrylistsize,"&lt;="&amp;countrylistsize),COUNTIF(countrylistsize,"&lt;="&amp;countrylistsize)+SUM(ISNUMBER(countrylistsize))),ROWS(F$3:F1504)+SUM(ISBLANK(countrylistsize))),NOT(countrylistsize="")*IF(ISNUMBER(countrylistsize),COUNTIF(countrylistsize,"&lt;="&amp;countrylistsize),COUNTIF(countrylistsize,"&lt;="&amp;countrylistsize)+SUM(ISNUMBER(countrylistsize))),0)), ""))</f>
        <v/>
      </c>
      <c r="I1504" s="70"/>
      <c r="J1504" s="67" t="str">
        <f t="array" aca="1" ref="J1504" ca="1">IF($I$1&lt;&gt;"y", "", IFERROR(INDEX(admin1listsize,MATCH(SMALL(NOT(admin1listsize="")*IF(ISNUMBER(admin1listsize),COUNTIF(admin1listsize,"&lt;="&amp;admin1listsize),COUNTIF(admin1listsize,"&lt;="&amp;admin1listsize)+SUM(ISNUMBER(admin1listsize))),ROWS(D$3:D1504)+SUM(ISBLANK(admin1listsize))),NOT(admin1listsize="")*IF(ISNUMBER(admin1listsize),COUNTIF(admin1listsize,"&lt;="&amp;admin1listsize),COUNTIF(admin1listsize,"&lt;="&amp;admin1listsize)+SUM(ISNUMBER(admin1listsize))),0)), ""))</f>
        <v/>
      </c>
      <c r="K1504" s="71"/>
    </row>
    <row r="1505" spans="1:11" s="1" customFormat="1" x14ac:dyDescent="0.25">
      <c r="A1505" s="93" t="str">
        <f>IF($I$1&lt;&gt;"y", "", IF(ISBLANK(DATA!D1506),"",IF(ISBLANK(DATA!K1506),"NO DATA",DATA!K1506)))</f>
        <v/>
      </c>
      <c r="B1505" s="93" t="str">
        <f>IF($I$1&lt;&gt;"y", "",IF(ISBLANK(DATA!D1506),"", IF(ISBLANK(DATA!L1506),"NO DATA",DATA!L1506)))</f>
        <v/>
      </c>
      <c r="C1505" s="93" t="str">
        <f t="shared" si="71"/>
        <v/>
      </c>
      <c r="D1505" s="93" t="str">
        <f>IF($I$1&lt;&gt;"y", "", IF(C1506="", "", IFERROR(LOOKUP(2,1/(COUNTIF($D$2:D1504,mergednames)=0),mergednames), "")))</f>
        <v/>
      </c>
      <c r="E1505" s="93" t="str">
        <f t="shared" si="70"/>
        <v/>
      </c>
      <c r="F1505" s="93" t="str">
        <f>IF($I$1&lt;&gt;"y", "", IF(A1506="", "", IFERROR(LOOKUP(2,1/(COUNTIF($F$2:F1504,get_country)=0),get_country), "")))</f>
        <v/>
      </c>
      <c r="G1505" s="93" t="str">
        <f t="shared" si="69"/>
        <v/>
      </c>
      <c r="H1505" s="67" t="str">
        <f t="array" aca="1" ref="H1505" ca="1">IF($I$1&lt;&gt;"y", "", IFERROR(INDEX(countrylistsize,MATCH(SMALL(NOT(countrylistsize="")*IF(ISNUMBER(countrylistsize),COUNTIF(countrylistsize,"&lt;="&amp;countrylistsize),COUNTIF(countrylistsize,"&lt;="&amp;countrylistsize)+SUM(ISNUMBER(countrylistsize))),ROWS(F$3:F1505)+SUM(ISBLANK(countrylistsize))),NOT(countrylistsize="")*IF(ISNUMBER(countrylistsize),COUNTIF(countrylistsize,"&lt;="&amp;countrylistsize),COUNTIF(countrylistsize,"&lt;="&amp;countrylistsize)+SUM(ISNUMBER(countrylistsize))),0)), ""))</f>
        <v/>
      </c>
      <c r="I1505" s="70"/>
      <c r="J1505" s="67" t="str">
        <f t="array" aca="1" ref="J1505" ca="1">IF($I$1&lt;&gt;"y", "", IFERROR(INDEX(admin1listsize,MATCH(SMALL(NOT(admin1listsize="")*IF(ISNUMBER(admin1listsize),COUNTIF(admin1listsize,"&lt;="&amp;admin1listsize),COUNTIF(admin1listsize,"&lt;="&amp;admin1listsize)+SUM(ISNUMBER(admin1listsize))),ROWS(D$3:D1505)+SUM(ISBLANK(admin1listsize))),NOT(admin1listsize="")*IF(ISNUMBER(admin1listsize),COUNTIF(admin1listsize,"&lt;="&amp;admin1listsize),COUNTIF(admin1listsize,"&lt;="&amp;admin1listsize)+SUM(ISNUMBER(admin1listsize))),0)), ""))</f>
        <v/>
      </c>
      <c r="K1505" s="71"/>
    </row>
    <row r="1506" spans="1:11" s="1" customFormat="1" x14ac:dyDescent="0.25">
      <c r="A1506" s="93" t="str">
        <f>IF($I$1&lt;&gt;"y", "", IF(ISBLANK(DATA!D1507),"",IF(ISBLANK(DATA!K1507),"NO DATA",DATA!K1507)))</f>
        <v/>
      </c>
      <c r="B1506" s="93" t="str">
        <f>IF($I$1&lt;&gt;"y", "",IF(ISBLANK(DATA!D1507),"", IF(ISBLANK(DATA!L1507),"NO DATA",DATA!L1507)))</f>
        <v/>
      </c>
      <c r="C1506" s="93" t="str">
        <f t="shared" si="71"/>
        <v/>
      </c>
      <c r="D1506" s="93" t="str">
        <f>IF($I$1&lt;&gt;"y", "", IF(C1507="", "", IFERROR(LOOKUP(2,1/(COUNTIF($D$2:D1505,mergednames)=0),mergednames), "")))</f>
        <v/>
      </c>
      <c r="E1506" s="93" t="str">
        <f t="shared" si="70"/>
        <v/>
      </c>
      <c r="F1506" s="93" t="str">
        <f>IF($I$1&lt;&gt;"y", "", IF(A1507="", "", IFERROR(LOOKUP(2,1/(COUNTIF($F$2:F1505,get_country)=0),get_country), "")))</f>
        <v/>
      </c>
      <c r="G1506" s="93" t="str">
        <f t="shared" si="69"/>
        <v/>
      </c>
      <c r="H1506" s="67" t="str">
        <f t="array" aca="1" ref="H1506" ca="1">IF($I$1&lt;&gt;"y", "", IFERROR(INDEX(countrylistsize,MATCH(SMALL(NOT(countrylistsize="")*IF(ISNUMBER(countrylistsize),COUNTIF(countrylistsize,"&lt;="&amp;countrylistsize),COUNTIF(countrylistsize,"&lt;="&amp;countrylistsize)+SUM(ISNUMBER(countrylistsize))),ROWS(F$3:F1506)+SUM(ISBLANK(countrylistsize))),NOT(countrylistsize="")*IF(ISNUMBER(countrylistsize),COUNTIF(countrylistsize,"&lt;="&amp;countrylistsize),COUNTIF(countrylistsize,"&lt;="&amp;countrylistsize)+SUM(ISNUMBER(countrylistsize))),0)), ""))</f>
        <v/>
      </c>
      <c r="I1506" s="70"/>
      <c r="J1506" s="67" t="str">
        <f t="array" aca="1" ref="J1506" ca="1">IF($I$1&lt;&gt;"y", "", IFERROR(INDEX(admin1listsize,MATCH(SMALL(NOT(admin1listsize="")*IF(ISNUMBER(admin1listsize),COUNTIF(admin1listsize,"&lt;="&amp;admin1listsize),COUNTIF(admin1listsize,"&lt;="&amp;admin1listsize)+SUM(ISNUMBER(admin1listsize))),ROWS(D$3:D1506)+SUM(ISBLANK(admin1listsize))),NOT(admin1listsize="")*IF(ISNUMBER(admin1listsize),COUNTIF(admin1listsize,"&lt;="&amp;admin1listsize),COUNTIF(admin1listsize,"&lt;="&amp;admin1listsize)+SUM(ISNUMBER(admin1listsize))),0)), ""))</f>
        <v/>
      </c>
      <c r="K1506" s="71"/>
    </row>
    <row r="1507" spans="1:11" s="1" customFormat="1" x14ac:dyDescent="0.25">
      <c r="A1507" s="93" t="str">
        <f>IF($I$1&lt;&gt;"y", "", IF(ISBLANK(DATA!D1508),"",IF(ISBLANK(DATA!K1508),"NO DATA",DATA!K1508)))</f>
        <v/>
      </c>
      <c r="B1507" s="93" t="str">
        <f>IF($I$1&lt;&gt;"y", "",IF(ISBLANK(DATA!D1508),"", IF(ISBLANK(DATA!L1508),"NO DATA",DATA!L1508)))</f>
        <v/>
      </c>
      <c r="C1507" s="93" t="str">
        <f t="shared" si="71"/>
        <v/>
      </c>
      <c r="D1507" s="93" t="str">
        <f>IF($I$1&lt;&gt;"y", "", IF(C1508="", "", IFERROR(LOOKUP(2,1/(COUNTIF($D$2:D1506,mergednames)=0),mergednames), "")))</f>
        <v/>
      </c>
      <c r="E1507" s="93" t="str">
        <f t="shared" si="70"/>
        <v/>
      </c>
      <c r="F1507" s="93" t="str">
        <f>IF($I$1&lt;&gt;"y", "", IF(A1508="", "", IFERROR(LOOKUP(2,1/(COUNTIF($F$2:F1506,get_country)=0),get_country), "")))</f>
        <v/>
      </c>
      <c r="G1507" s="93" t="str">
        <f t="shared" si="69"/>
        <v/>
      </c>
      <c r="H1507" s="67" t="str">
        <f t="array" aca="1" ref="H1507" ca="1">IF($I$1&lt;&gt;"y", "", IFERROR(INDEX(countrylistsize,MATCH(SMALL(NOT(countrylistsize="")*IF(ISNUMBER(countrylistsize),COUNTIF(countrylistsize,"&lt;="&amp;countrylistsize),COUNTIF(countrylistsize,"&lt;="&amp;countrylistsize)+SUM(ISNUMBER(countrylistsize))),ROWS(F$3:F1507)+SUM(ISBLANK(countrylistsize))),NOT(countrylistsize="")*IF(ISNUMBER(countrylistsize),COUNTIF(countrylistsize,"&lt;="&amp;countrylistsize),COUNTIF(countrylistsize,"&lt;="&amp;countrylistsize)+SUM(ISNUMBER(countrylistsize))),0)), ""))</f>
        <v/>
      </c>
      <c r="I1507" s="70"/>
      <c r="J1507" s="67" t="str">
        <f t="array" aca="1" ref="J1507" ca="1">IF($I$1&lt;&gt;"y", "", IFERROR(INDEX(admin1listsize,MATCH(SMALL(NOT(admin1listsize="")*IF(ISNUMBER(admin1listsize),COUNTIF(admin1listsize,"&lt;="&amp;admin1listsize),COUNTIF(admin1listsize,"&lt;="&amp;admin1listsize)+SUM(ISNUMBER(admin1listsize))),ROWS(D$3:D1507)+SUM(ISBLANK(admin1listsize))),NOT(admin1listsize="")*IF(ISNUMBER(admin1listsize),COUNTIF(admin1listsize,"&lt;="&amp;admin1listsize),COUNTIF(admin1listsize,"&lt;="&amp;admin1listsize)+SUM(ISNUMBER(admin1listsize))),0)), ""))</f>
        <v/>
      </c>
      <c r="K1507" s="71"/>
    </row>
    <row r="1508" spans="1:11" s="1" customFormat="1" x14ac:dyDescent="0.25">
      <c r="A1508" s="93" t="str">
        <f>IF($I$1&lt;&gt;"y", "", IF(ISBLANK(DATA!D1509),"",IF(ISBLANK(DATA!K1509),"NO DATA",DATA!K1509)))</f>
        <v/>
      </c>
      <c r="B1508" s="93" t="str">
        <f>IF($I$1&lt;&gt;"y", "",IF(ISBLANK(DATA!D1509),"", IF(ISBLANK(DATA!L1509),"NO DATA",DATA!L1509)))</f>
        <v/>
      </c>
      <c r="C1508" s="93" t="str">
        <f t="shared" si="71"/>
        <v/>
      </c>
      <c r="D1508" s="93" t="str">
        <f>IF($I$1&lt;&gt;"y", "", IF(C1509="", "", IFERROR(LOOKUP(2,1/(COUNTIF($D$2:D1507,mergednames)=0),mergednames), "")))</f>
        <v/>
      </c>
      <c r="E1508" s="93" t="str">
        <f t="shared" si="70"/>
        <v/>
      </c>
      <c r="F1508" s="93" t="str">
        <f>IF($I$1&lt;&gt;"y", "", IF(A1509="", "", IFERROR(LOOKUP(2,1/(COUNTIF($F$2:F1507,get_country)=0),get_country), "")))</f>
        <v/>
      </c>
      <c r="G1508" s="93" t="str">
        <f t="shared" si="69"/>
        <v/>
      </c>
      <c r="H1508" s="67" t="str">
        <f t="array" aca="1" ref="H1508" ca="1">IF($I$1&lt;&gt;"y", "", IFERROR(INDEX(countrylistsize,MATCH(SMALL(NOT(countrylistsize="")*IF(ISNUMBER(countrylistsize),COUNTIF(countrylistsize,"&lt;="&amp;countrylistsize),COUNTIF(countrylistsize,"&lt;="&amp;countrylistsize)+SUM(ISNUMBER(countrylistsize))),ROWS(F$3:F1508)+SUM(ISBLANK(countrylistsize))),NOT(countrylistsize="")*IF(ISNUMBER(countrylistsize),COUNTIF(countrylistsize,"&lt;="&amp;countrylistsize),COUNTIF(countrylistsize,"&lt;="&amp;countrylistsize)+SUM(ISNUMBER(countrylistsize))),0)), ""))</f>
        <v/>
      </c>
      <c r="I1508" s="70"/>
      <c r="J1508" s="67" t="str">
        <f t="array" aca="1" ref="J1508" ca="1">IF($I$1&lt;&gt;"y", "", IFERROR(INDEX(admin1listsize,MATCH(SMALL(NOT(admin1listsize="")*IF(ISNUMBER(admin1listsize),COUNTIF(admin1listsize,"&lt;="&amp;admin1listsize),COUNTIF(admin1listsize,"&lt;="&amp;admin1listsize)+SUM(ISNUMBER(admin1listsize))),ROWS(D$3:D1508)+SUM(ISBLANK(admin1listsize))),NOT(admin1listsize="")*IF(ISNUMBER(admin1listsize),COUNTIF(admin1listsize,"&lt;="&amp;admin1listsize),COUNTIF(admin1listsize,"&lt;="&amp;admin1listsize)+SUM(ISNUMBER(admin1listsize))),0)), ""))</f>
        <v/>
      </c>
      <c r="K1508" s="71"/>
    </row>
    <row r="1509" spans="1:11" s="1" customFormat="1" x14ac:dyDescent="0.25">
      <c r="A1509" s="93" t="str">
        <f>IF($I$1&lt;&gt;"y", "", IF(ISBLANK(DATA!D1510),"",IF(ISBLANK(DATA!K1510),"NO DATA",DATA!K1510)))</f>
        <v/>
      </c>
      <c r="B1509" s="93" t="str">
        <f>IF($I$1&lt;&gt;"y", "",IF(ISBLANK(DATA!D1510),"", IF(ISBLANK(DATA!L1510),"NO DATA",DATA!L1510)))</f>
        <v/>
      </c>
      <c r="C1509" s="93" t="str">
        <f t="shared" si="71"/>
        <v/>
      </c>
      <c r="D1509" s="93" t="str">
        <f>IF($I$1&lt;&gt;"y", "", IF(C1510="", "", IFERROR(LOOKUP(2,1/(COUNTIF($D$2:D1508,mergednames)=0),mergednames), "")))</f>
        <v/>
      </c>
      <c r="E1509" s="93" t="str">
        <f t="shared" si="70"/>
        <v/>
      </c>
      <c r="F1509" s="93" t="str">
        <f>IF($I$1&lt;&gt;"y", "", IF(A1510="", "", IFERROR(LOOKUP(2,1/(COUNTIF($F$2:F1508,get_country)=0),get_country), "")))</f>
        <v/>
      </c>
      <c r="G1509" s="93" t="str">
        <f t="shared" si="69"/>
        <v/>
      </c>
      <c r="H1509" s="67" t="str">
        <f t="array" aca="1" ref="H1509" ca="1">IF($I$1&lt;&gt;"y", "", IFERROR(INDEX(countrylistsize,MATCH(SMALL(NOT(countrylistsize="")*IF(ISNUMBER(countrylistsize),COUNTIF(countrylistsize,"&lt;="&amp;countrylistsize),COUNTIF(countrylistsize,"&lt;="&amp;countrylistsize)+SUM(ISNUMBER(countrylistsize))),ROWS(F$3:F1509)+SUM(ISBLANK(countrylistsize))),NOT(countrylistsize="")*IF(ISNUMBER(countrylistsize),COUNTIF(countrylistsize,"&lt;="&amp;countrylistsize),COUNTIF(countrylistsize,"&lt;="&amp;countrylistsize)+SUM(ISNUMBER(countrylistsize))),0)), ""))</f>
        <v/>
      </c>
      <c r="I1509" s="70"/>
      <c r="J1509" s="67" t="str">
        <f t="array" aca="1" ref="J1509" ca="1">IF($I$1&lt;&gt;"y", "", IFERROR(INDEX(admin1listsize,MATCH(SMALL(NOT(admin1listsize="")*IF(ISNUMBER(admin1listsize),COUNTIF(admin1listsize,"&lt;="&amp;admin1listsize),COUNTIF(admin1listsize,"&lt;="&amp;admin1listsize)+SUM(ISNUMBER(admin1listsize))),ROWS(D$3:D1509)+SUM(ISBLANK(admin1listsize))),NOT(admin1listsize="")*IF(ISNUMBER(admin1listsize),COUNTIF(admin1listsize,"&lt;="&amp;admin1listsize),COUNTIF(admin1listsize,"&lt;="&amp;admin1listsize)+SUM(ISNUMBER(admin1listsize))),0)), ""))</f>
        <v/>
      </c>
      <c r="K1509" s="71"/>
    </row>
    <row r="1510" spans="1:11" s="1" customFormat="1" x14ac:dyDescent="0.25">
      <c r="A1510" s="93" t="str">
        <f>IF($I$1&lt;&gt;"y", "", IF(ISBLANK(DATA!D1511),"",IF(ISBLANK(DATA!K1511),"NO DATA",DATA!K1511)))</f>
        <v/>
      </c>
      <c r="B1510" s="93" t="str">
        <f>IF($I$1&lt;&gt;"y", "",IF(ISBLANK(DATA!D1511),"", IF(ISBLANK(DATA!L1511),"NO DATA",DATA!L1511)))</f>
        <v/>
      </c>
      <c r="C1510" s="93" t="str">
        <f t="shared" si="71"/>
        <v/>
      </c>
      <c r="D1510" s="93" t="str">
        <f>IF($I$1&lt;&gt;"y", "", IF(C1511="", "", IFERROR(LOOKUP(2,1/(COUNTIF($D$2:D1509,mergednames)=0),mergednames), "")))</f>
        <v/>
      </c>
      <c r="E1510" s="93" t="str">
        <f t="shared" si="70"/>
        <v/>
      </c>
      <c r="F1510" s="93" t="str">
        <f>IF($I$1&lt;&gt;"y", "", IF(A1511="", "", IFERROR(LOOKUP(2,1/(COUNTIF($F$2:F1509,get_country)=0),get_country), "")))</f>
        <v/>
      </c>
      <c r="G1510" s="93" t="str">
        <f t="shared" si="69"/>
        <v/>
      </c>
      <c r="H1510" s="67" t="str">
        <f t="array" aca="1" ref="H1510" ca="1">IF($I$1&lt;&gt;"y", "", IFERROR(INDEX(countrylistsize,MATCH(SMALL(NOT(countrylistsize="")*IF(ISNUMBER(countrylistsize),COUNTIF(countrylistsize,"&lt;="&amp;countrylistsize),COUNTIF(countrylistsize,"&lt;="&amp;countrylistsize)+SUM(ISNUMBER(countrylistsize))),ROWS(F$3:F1510)+SUM(ISBLANK(countrylistsize))),NOT(countrylistsize="")*IF(ISNUMBER(countrylistsize),COUNTIF(countrylistsize,"&lt;="&amp;countrylistsize),COUNTIF(countrylistsize,"&lt;="&amp;countrylistsize)+SUM(ISNUMBER(countrylistsize))),0)), ""))</f>
        <v/>
      </c>
      <c r="I1510" s="70"/>
      <c r="J1510" s="67" t="str">
        <f t="array" aca="1" ref="J1510" ca="1">IF($I$1&lt;&gt;"y", "", IFERROR(INDEX(admin1listsize,MATCH(SMALL(NOT(admin1listsize="")*IF(ISNUMBER(admin1listsize),COUNTIF(admin1listsize,"&lt;="&amp;admin1listsize),COUNTIF(admin1listsize,"&lt;="&amp;admin1listsize)+SUM(ISNUMBER(admin1listsize))),ROWS(D$3:D1510)+SUM(ISBLANK(admin1listsize))),NOT(admin1listsize="")*IF(ISNUMBER(admin1listsize),COUNTIF(admin1listsize,"&lt;="&amp;admin1listsize),COUNTIF(admin1listsize,"&lt;="&amp;admin1listsize)+SUM(ISNUMBER(admin1listsize))),0)), ""))</f>
        <v/>
      </c>
      <c r="K1510" s="71"/>
    </row>
    <row r="1511" spans="1:11" s="1" customFormat="1" x14ac:dyDescent="0.25">
      <c r="A1511" s="93" t="str">
        <f>IF($I$1&lt;&gt;"y", "", IF(ISBLANK(DATA!D1512),"",IF(ISBLANK(DATA!K1512),"NO DATA",DATA!K1512)))</f>
        <v/>
      </c>
      <c r="B1511" s="93" t="str">
        <f>IF($I$1&lt;&gt;"y", "",IF(ISBLANK(DATA!D1512),"", IF(ISBLANK(DATA!L1512),"NO DATA",DATA!L1512)))</f>
        <v/>
      </c>
      <c r="C1511" s="93" t="str">
        <f t="shared" si="71"/>
        <v/>
      </c>
      <c r="D1511" s="93" t="str">
        <f>IF($I$1&lt;&gt;"y", "", IF(C1512="", "", IFERROR(LOOKUP(2,1/(COUNTIF($D$2:D1510,mergednames)=0),mergednames), "")))</f>
        <v/>
      </c>
      <c r="E1511" s="93" t="str">
        <f t="shared" si="70"/>
        <v/>
      </c>
      <c r="F1511" s="93" t="str">
        <f>IF($I$1&lt;&gt;"y", "", IF(A1512="", "", IFERROR(LOOKUP(2,1/(COUNTIF($F$2:F1510,get_country)=0),get_country), "")))</f>
        <v/>
      </c>
      <c r="G1511" s="93" t="str">
        <f t="shared" si="69"/>
        <v/>
      </c>
      <c r="H1511" s="67" t="str">
        <f t="array" aca="1" ref="H1511" ca="1">IF($I$1&lt;&gt;"y", "", IFERROR(INDEX(countrylistsize,MATCH(SMALL(NOT(countrylistsize="")*IF(ISNUMBER(countrylistsize),COUNTIF(countrylistsize,"&lt;="&amp;countrylistsize),COUNTIF(countrylistsize,"&lt;="&amp;countrylistsize)+SUM(ISNUMBER(countrylistsize))),ROWS(F$3:F1511)+SUM(ISBLANK(countrylistsize))),NOT(countrylistsize="")*IF(ISNUMBER(countrylistsize),COUNTIF(countrylistsize,"&lt;="&amp;countrylistsize),COUNTIF(countrylistsize,"&lt;="&amp;countrylistsize)+SUM(ISNUMBER(countrylistsize))),0)), ""))</f>
        <v/>
      </c>
      <c r="I1511" s="70"/>
      <c r="J1511" s="67" t="str">
        <f t="array" aca="1" ref="J1511" ca="1">IF($I$1&lt;&gt;"y", "", IFERROR(INDEX(admin1listsize,MATCH(SMALL(NOT(admin1listsize="")*IF(ISNUMBER(admin1listsize),COUNTIF(admin1listsize,"&lt;="&amp;admin1listsize),COUNTIF(admin1listsize,"&lt;="&amp;admin1listsize)+SUM(ISNUMBER(admin1listsize))),ROWS(D$3:D1511)+SUM(ISBLANK(admin1listsize))),NOT(admin1listsize="")*IF(ISNUMBER(admin1listsize),COUNTIF(admin1listsize,"&lt;="&amp;admin1listsize),COUNTIF(admin1listsize,"&lt;="&amp;admin1listsize)+SUM(ISNUMBER(admin1listsize))),0)), ""))</f>
        <v/>
      </c>
      <c r="K1511" s="71"/>
    </row>
    <row r="1512" spans="1:11" s="1" customFormat="1" x14ac:dyDescent="0.25">
      <c r="A1512" s="93" t="str">
        <f>IF($I$1&lt;&gt;"y", "", IF(ISBLANK(DATA!D1513),"",IF(ISBLANK(DATA!K1513),"NO DATA",DATA!K1513)))</f>
        <v/>
      </c>
      <c r="B1512" s="93" t="str">
        <f>IF($I$1&lt;&gt;"y", "",IF(ISBLANK(DATA!D1513),"", IF(ISBLANK(DATA!L1513),"NO DATA",DATA!L1513)))</f>
        <v/>
      </c>
      <c r="C1512" s="93" t="str">
        <f t="shared" si="71"/>
        <v/>
      </c>
      <c r="D1512" s="93" t="str">
        <f>IF($I$1&lt;&gt;"y", "", IF(C1513="", "", IFERROR(LOOKUP(2,1/(COUNTIF($D$2:D1511,mergednames)=0),mergednames), "")))</f>
        <v/>
      </c>
      <c r="E1512" s="93" t="str">
        <f t="shared" si="70"/>
        <v/>
      </c>
      <c r="F1512" s="93" t="str">
        <f>IF($I$1&lt;&gt;"y", "", IF(A1513="", "", IFERROR(LOOKUP(2,1/(COUNTIF($F$2:F1511,get_country)=0),get_country), "")))</f>
        <v/>
      </c>
      <c r="G1512" s="93" t="str">
        <f t="shared" si="69"/>
        <v/>
      </c>
      <c r="H1512" s="67" t="str">
        <f t="array" aca="1" ref="H1512" ca="1">IF($I$1&lt;&gt;"y", "", IFERROR(INDEX(countrylistsize,MATCH(SMALL(NOT(countrylistsize="")*IF(ISNUMBER(countrylistsize),COUNTIF(countrylistsize,"&lt;="&amp;countrylistsize),COUNTIF(countrylistsize,"&lt;="&amp;countrylistsize)+SUM(ISNUMBER(countrylistsize))),ROWS(F$3:F1512)+SUM(ISBLANK(countrylistsize))),NOT(countrylistsize="")*IF(ISNUMBER(countrylistsize),COUNTIF(countrylistsize,"&lt;="&amp;countrylistsize),COUNTIF(countrylistsize,"&lt;="&amp;countrylistsize)+SUM(ISNUMBER(countrylistsize))),0)), ""))</f>
        <v/>
      </c>
      <c r="I1512" s="70"/>
      <c r="J1512" s="67" t="str">
        <f t="array" aca="1" ref="J1512" ca="1">IF($I$1&lt;&gt;"y", "", IFERROR(INDEX(admin1listsize,MATCH(SMALL(NOT(admin1listsize="")*IF(ISNUMBER(admin1listsize),COUNTIF(admin1listsize,"&lt;="&amp;admin1listsize),COUNTIF(admin1listsize,"&lt;="&amp;admin1listsize)+SUM(ISNUMBER(admin1listsize))),ROWS(D$3:D1512)+SUM(ISBLANK(admin1listsize))),NOT(admin1listsize="")*IF(ISNUMBER(admin1listsize),COUNTIF(admin1listsize,"&lt;="&amp;admin1listsize),COUNTIF(admin1listsize,"&lt;="&amp;admin1listsize)+SUM(ISNUMBER(admin1listsize))),0)), ""))</f>
        <v/>
      </c>
      <c r="K1512" s="71"/>
    </row>
    <row r="1513" spans="1:11" s="1" customFormat="1" x14ac:dyDescent="0.25">
      <c r="A1513" s="93" t="str">
        <f>IF($I$1&lt;&gt;"y", "", IF(ISBLANK(DATA!D1514),"",IF(ISBLANK(DATA!K1514),"NO DATA",DATA!K1514)))</f>
        <v/>
      </c>
      <c r="B1513" s="93" t="str">
        <f>IF($I$1&lt;&gt;"y", "",IF(ISBLANK(DATA!D1514),"", IF(ISBLANK(DATA!L1514),"NO DATA",DATA!L1514)))</f>
        <v/>
      </c>
      <c r="C1513" s="93" t="str">
        <f t="shared" si="71"/>
        <v/>
      </c>
      <c r="D1513" s="93" t="str">
        <f>IF($I$1&lt;&gt;"y", "", IF(C1514="", "", IFERROR(LOOKUP(2,1/(COUNTIF($D$2:D1512,mergednames)=0),mergednames), "")))</f>
        <v/>
      </c>
      <c r="E1513" s="93" t="str">
        <f t="shared" si="70"/>
        <v/>
      </c>
      <c r="F1513" s="93" t="str">
        <f>IF($I$1&lt;&gt;"y", "", IF(A1514="", "", IFERROR(LOOKUP(2,1/(COUNTIF($F$2:F1512,get_country)=0),get_country), "")))</f>
        <v/>
      </c>
      <c r="G1513" s="93" t="str">
        <f t="shared" si="69"/>
        <v/>
      </c>
      <c r="H1513" s="67" t="str">
        <f t="array" aca="1" ref="H1513" ca="1">IF($I$1&lt;&gt;"y", "", IFERROR(INDEX(countrylistsize,MATCH(SMALL(NOT(countrylistsize="")*IF(ISNUMBER(countrylistsize),COUNTIF(countrylistsize,"&lt;="&amp;countrylistsize),COUNTIF(countrylistsize,"&lt;="&amp;countrylistsize)+SUM(ISNUMBER(countrylistsize))),ROWS(F$3:F1513)+SUM(ISBLANK(countrylistsize))),NOT(countrylistsize="")*IF(ISNUMBER(countrylistsize),COUNTIF(countrylistsize,"&lt;="&amp;countrylistsize),COUNTIF(countrylistsize,"&lt;="&amp;countrylistsize)+SUM(ISNUMBER(countrylistsize))),0)), ""))</f>
        <v/>
      </c>
      <c r="I1513" s="70"/>
      <c r="J1513" s="67" t="str">
        <f t="array" aca="1" ref="J1513" ca="1">IF($I$1&lt;&gt;"y", "", IFERROR(INDEX(admin1listsize,MATCH(SMALL(NOT(admin1listsize="")*IF(ISNUMBER(admin1listsize),COUNTIF(admin1listsize,"&lt;="&amp;admin1listsize),COUNTIF(admin1listsize,"&lt;="&amp;admin1listsize)+SUM(ISNUMBER(admin1listsize))),ROWS(D$3:D1513)+SUM(ISBLANK(admin1listsize))),NOT(admin1listsize="")*IF(ISNUMBER(admin1listsize),COUNTIF(admin1listsize,"&lt;="&amp;admin1listsize),COUNTIF(admin1listsize,"&lt;="&amp;admin1listsize)+SUM(ISNUMBER(admin1listsize))),0)), ""))</f>
        <v/>
      </c>
      <c r="K1513" s="71"/>
    </row>
    <row r="1514" spans="1:11" s="1" customFormat="1" x14ac:dyDescent="0.25">
      <c r="A1514" s="93" t="str">
        <f>IF($I$1&lt;&gt;"y", "", IF(ISBLANK(DATA!D1515),"",IF(ISBLANK(DATA!K1515),"NO DATA",DATA!K1515)))</f>
        <v/>
      </c>
      <c r="B1514" s="93" t="str">
        <f>IF($I$1&lt;&gt;"y", "",IF(ISBLANK(DATA!D1515),"", IF(ISBLANK(DATA!L1515),"NO DATA",DATA!L1515)))</f>
        <v/>
      </c>
      <c r="C1514" s="93" t="str">
        <f t="shared" si="71"/>
        <v/>
      </c>
      <c r="D1514" s="93" t="str">
        <f>IF($I$1&lt;&gt;"y", "", IF(C1515="", "", IFERROR(LOOKUP(2,1/(COUNTIF($D$2:D1513,mergednames)=0),mergednames), "")))</f>
        <v/>
      </c>
      <c r="E1514" s="93" t="str">
        <f t="shared" si="70"/>
        <v/>
      </c>
      <c r="F1514" s="93" t="str">
        <f>IF($I$1&lt;&gt;"y", "", IF(A1515="", "", IFERROR(LOOKUP(2,1/(COUNTIF($F$2:F1513,get_country)=0),get_country), "")))</f>
        <v/>
      </c>
      <c r="G1514" s="93" t="str">
        <f t="shared" si="69"/>
        <v/>
      </c>
      <c r="H1514" s="67" t="str">
        <f t="array" aca="1" ref="H1514" ca="1">IF($I$1&lt;&gt;"y", "", IFERROR(INDEX(countrylistsize,MATCH(SMALL(NOT(countrylistsize="")*IF(ISNUMBER(countrylistsize),COUNTIF(countrylistsize,"&lt;="&amp;countrylistsize),COUNTIF(countrylistsize,"&lt;="&amp;countrylistsize)+SUM(ISNUMBER(countrylistsize))),ROWS(F$3:F1514)+SUM(ISBLANK(countrylistsize))),NOT(countrylistsize="")*IF(ISNUMBER(countrylistsize),COUNTIF(countrylistsize,"&lt;="&amp;countrylistsize),COUNTIF(countrylistsize,"&lt;="&amp;countrylistsize)+SUM(ISNUMBER(countrylistsize))),0)), ""))</f>
        <v/>
      </c>
      <c r="I1514" s="70"/>
      <c r="J1514" s="67" t="str">
        <f t="array" aca="1" ref="J1514" ca="1">IF($I$1&lt;&gt;"y", "", IFERROR(INDEX(admin1listsize,MATCH(SMALL(NOT(admin1listsize="")*IF(ISNUMBER(admin1listsize),COUNTIF(admin1listsize,"&lt;="&amp;admin1listsize),COUNTIF(admin1listsize,"&lt;="&amp;admin1listsize)+SUM(ISNUMBER(admin1listsize))),ROWS(D$3:D1514)+SUM(ISBLANK(admin1listsize))),NOT(admin1listsize="")*IF(ISNUMBER(admin1listsize),COUNTIF(admin1listsize,"&lt;="&amp;admin1listsize),COUNTIF(admin1listsize,"&lt;="&amp;admin1listsize)+SUM(ISNUMBER(admin1listsize))),0)), ""))</f>
        <v/>
      </c>
      <c r="K1514" s="71"/>
    </row>
    <row r="1515" spans="1:11" s="1" customFormat="1" x14ac:dyDescent="0.25">
      <c r="A1515" s="93" t="str">
        <f>IF($I$1&lt;&gt;"y", "", IF(ISBLANK(DATA!D1516),"",IF(ISBLANK(DATA!K1516),"NO DATA",DATA!K1516)))</f>
        <v/>
      </c>
      <c r="B1515" s="93" t="str">
        <f>IF($I$1&lt;&gt;"y", "",IF(ISBLANK(DATA!D1516),"", IF(ISBLANK(DATA!L1516),"NO DATA",DATA!L1516)))</f>
        <v/>
      </c>
      <c r="C1515" s="93" t="str">
        <f t="shared" si="71"/>
        <v/>
      </c>
      <c r="D1515" s="93" t="str">
        <f>IF($I$1&lt;&gt;"y", "", IF(C1516="", "", IFERROR(LOOKUP(2,1/(COUNTIF($D$2:D1514,mergednames)=0),mergednames), "")))</f>
        <v/>
      </c>
      <c r="E1515" s="93" t="str">
        <f t="shared" si="70"/>
        <v/>
      </c>
      <c r="F1515" s="93" t="str">
        <f>IF($I$1&lt;&gt;"y", "", IF(A1516="", "", IFERROR(LOOKUP(2,1/(COUNTIF($F$2:F1514,get_country)=0),get_country), "")))</f>
        <v/>
      </c>
      <c r="G1515" s="93" t="str">
        <f t="shared" si="69"/>
        <v/>
      </c>
      <c r="H1515" s="67" t="str">
        <f t="array" aca="1" ref="H1515" ca="1">IF($I$1&lt;&gt;"y", "", IFERROR(INDEX(countrylistsize,MATCH(SMALL(NOT(countrylistsize="")*IF(ISNUMBER(countrylistsize),COUNTIF(countrylistsize,"&lt;="&amp;countrylistsize),COUNTIF(countrylistsize,"&lt;="&amp;countrylistsize)+SUM(ISNUMBER(countrylistsize))),ROWS(F$3:F1515)+SUM(ISBLANK(countrylistsize))),NOT(countrylistsize="")*IF(ISNUMBER(countrylistsize),COUNTIF(countrylistsize,"&lt;="&amp;countrylistsize),COUNTIF(countrylistsize,"&lt;="&amp;countrylistsize)+SUM(ISNUMBER(countrylistsize))),0)), ""))</f>
        <v/>
      </c>
      <c r="I1515" s="70"/>
      <c r="J1515" s="67" t="str">
        <f t="array" aca="1" ref="J1515" ca="1">IF($I$1&lt;&gt;"y", "", IFERROR(INDEX(admin1listsize,MATCH(SMALL(NOT(admin1listsize="")*IF(ISNUMBER(admin1listsize),COUNTIF(admin1listsize,"&lt;="&amp;admin1listsize),COUNTIF(admin1listsize,"&lt;="&amp;admin1listsize)+SUM(ISNUMBER(admin1listsize))),ROWS(D$3:D1515)+SUM(ISBLANK(admin1listsize))),NOT(admin1listsize="")*IF(ISNUMBER(admin1listsize),COUNTIF(admin1listsize,"&lt;="&amp;admin1listsize),COUNTIF(admin1listsize,"&lt;="&amp;admin1listsize)+SUM(ISNUMBER(admin1listsize))),0)), ""))</f>
        <v/>
      </c>
      <c r="K1515" s="71"/>
    </row>
    <row r="1516" spans="1:11" s="1" customFormat="1" x14ac:dyDescent="0.25">
      <c r="A1516" s="93" t="str">
        <f>IF($I$1&lt;&gt;"y", "", IF(ISBLANK(DATA!D1517),"",IF(ISBLANK(DATA!K1517),"NO DATA",DATA!K1517)))</f>
        <v/>
      </c>
      <c r="B1516" s="93" t="str">
        <f>IF($I$1&lt;&gt;"y", "",IF(ISBLANK(DATA!D1517),"", IF(ISBLANK(DATA!L1517),"NO DATA",DATA!L1517)))</f>
        <v/>
      </c>
      <c r="C1516" s="93" t="str">
        <f t="shared" si="71"/>
        <v/>
      </c>
      <c r="D1516" s="93" t="str">
        <f>IF($I$1&lt;&gt;"y", "", IF(C1517="", "", IFERROR(LOOKUP(2,1/(COUNTIF($D$2:D1515,mergednames)=0),mergednames), "")))</f>
        <v/>
      </c>
      <c r="E1516" s="93" t="str">
        <f t="shared" si="70"/>
        <v/>
      </c>
      <c r="F1516" s="93" t="str">
        <f>IF($I$1&lt;&gt;"y", "", IF(A1517="", "", IFERROR(LOOKUP(2,1/(COUNTIF($F$2:F1515,get_country)=0),get_country), "")))</f>
        <v/>
      </c>
      <c r="G1516" s="93" t="str">
        <f t="shared" si="69"/>
        <v/>
      </c>
      <c r="H1516" s="67" t="str">
        <f t="array" aca="1" ref="H1516" ca="1">IF($I$1&lt;&gt;"y", "", IFERROR(INDEX(countrylistsize,MATCH(SMALL(NOT(countrylistsize="")*IF(ISNUMBER(countrylistsize),COUNTIF(countrylistsize,"&lt;="&amp;countrylistsize),COUNTIF(countrylistsize,"&lt;="&amp;countrylistsize)+SUM(ISNUMBER(countrylistsize))),ROWS(F$3:F1516)+SUM(ISBLANK(countrylistsize))),NOT(countrylistsize="")*IF(ISNUMBER(countrylistsize),COUNTIF(countrylistsize,"&lt;="&amp;countrylistsize),COUNTIF(countrylistsize,"&lt;="&amp;countrylistsize)+SUM(ISNUMBER(countrylistsize))),0)), ""))</f>
        <v/>
      </c>
      <c r="I1516" s="70"/>
      <c r="J1516" s="67" t="str">
        <f t="array" aca="1" ref="J1516" ca="1">IF($I$1&lt;&gt;"y", "", IFERROR(INDEX(admin1listsize,MATCH(SMALL(NOT(admin1listsize="")*IF(ISNUMBER(admin1listsize),COUNTIF(admin1listsize,"&lt;="&amp;admin1listsize),COUNTIF(admin1listsize,"&lt;="&amp;admin1listsize)+SUM(ISNUMBER(admin1listsize))),ROWS(D$3:D1516)+SUM(ISBLANK(admin1listsize))),NOT(admin1listsize="")*IF(ISNUMBER(admin1listsize),COUNTIF(admin1listsize,"&lt;="&amp;admin1listsize),COUNTIF(admin1listsize,"&lt;="&amp;admin1listsize)+SUM(ISNUMBER(admin1listsize))),0)), ""))</f>
        <v/>
      </c>
      <c r="K1516" s="71"/>
    </row>
    <row r="1517" spans="1:11" s="1" customFormat="1" x14ac:dyDescent="0.25">
      <c r="A1517" s="93" t="str">
        <f>IF($I$1&lt;&gt;"y", "", IF(ISBLANK(DATA!D1518),"",IF(ISBLANK(DATA!K1518),"NO DATA",DATA!K1518)))</f>
        <v/>
      </c>
      <c r="B1517" s="93" t="str">
        <f>IF($I$1&lt;&gt;"y", "",IF(ISBLANK(DATA!D1518),"", IF(ISBLANK(DATA!L1518),"NO DATA",DATA!L1518)))</f>
        <v/>
      </c>
      <c r="C1517" s="93" t="str">
        <f t="shared" si="71"/>
        <v/>
      </c>
      <c r="D1517" s="93" t="str">
        <f>IF($I$1&lt;&gt;"y", "", IF(C1518="", "", IFERROR(LOOKUP(2,1/(COUNTIF($D$2:D1516,mergednames)=0),mergednames), "")))</f>
        <v/>
      </c>
      <c r="E1517" s="93" t="str">
        <f t="shared" si="70"/>
        <v/>
      </c>
      <c r="F1517" s="93" t="str">
        <f>IF($I$1&lt;&gt;"y", "", IF(A1518="", "", IFERROR(LOOKUP(2,1/(COUNTIF($F$2:F1516,get_country)=0),get_country), "")))</f>
        <v/>
      </c>
      <c r="G1517" s="93" t="str">
        <f t="shared" si="69"/>
        <v/>
      </c>
      <c r="H1517" s="67" t="str">
        <f t="array" aca="1" ref="H1517" ca="1">IF($I$1&lt;&gt;"y", "", IFERROR(INDEX(countrylistsize,MATCH(SMALL(NOT(countrylistsize="")*IF(ISNUMBER(countrylistsize),COUNTIF(countrylistsize,"&lt;="&amp;countrylistsize),COUNTIF(countrylistsize,"&lt;="&amp;countrylistsize)+SUM(ISNUMBER(countrylistsize))),ROWS(F$3:F1517)+SUM(ISBLANK(countrylistsize))),NOT(countrylistsize="")*IF(ISNUMBER(countrylistsize),COUNTIF(countrylistsize,"&lt;="&amp;countrylistsize),COUNTIF(countrylistsize,"&lt;="&amp;countrylistsize)+SUM(ISNUMBER(countrylistsize))),0)), ""))</f>
        <v/>
      </c>
      <c r="I1517" s="70"/>
      <c r="J1517" s="67" t="str">
        <f t="array" aca="1" ref="J1517" ca="1">IF($I$1&lt;&gt;"y", "", IFERROR(INDEX(admin1listsize,MATCH(SMALL(NOT(admin1listsize="")*IF(ISNUMBER(admin1listsize),COUNTIF(admin1listsize,"&lt;="&amp;admin1listsize),COUNTIF(admin1listsize,"&lt;="&amp;admin1listsize)+SUM(ISNUMBER(admin1listsize))),ROWS(D$3:D1517)+SUM(ISBLANK(admin1listsize))),NOT(admin1listsize="")*IF(ISNUMBER(admin1listsize),COUNTIF(admin1listsize,"&lt;="&amp;admin1listsize),COUNTIF(admin1listsize,"&lt;="&amp;admin1listsize)+SUM(ISNUMBER(admin1listsize))),0)), ""))</f>
        <v/>
      </c>
      <c r="K1517" s="71"/>
    </row>
    <row r="1518" spans="1:11" s="1" customFormat="1" x14ac:dyDescent="0.25">
      <c r="A1518" s="93" t="str">
        <f>IF($I$1&lt;&gt;"y", "", IF(ISBLANK(DATA!D1519),"",IF(ISBLANK(DATA!K1519),"NO DATA",DATA!K1519)))</f>
        <v/>
      </c>
      <c r="B1518" s="93" t="str">
        <f>IF($I$1&lt;&gt;"y", "",IF(ISBLANK(DATA!D1519),"", IF(ISBLANK(DATA!L1519),"NO DATA",DATA!L1519)))</f>
        <v/>
      </c>
      <c r="C1518" s="93" t="str">
        <f t="shared" si="71"/>
        <v/>
      </c>
      <c r="D1518" s="93" t="str">
        <f>IF($I$1&lt;&gt;"y", "", IF(C1519="", "", IFERROR(LOOKUP(2,1/(COUNTIF($D$2:D1517,mergednames)=0),mergednames), "")))</f>
        <v/>
      </c>
      <c r="E1518" s="93" t="str">
        <f t="shared" si="70"/>
        <v/>
      </c>
      <c r="F1518" s="93" t="str">
        <f>IF($I$1&lt;&gt;"y", "", IF(A1519="", "", IFERROR(LOOKUP(2,1/(COUNTIF($F$2:F1517,get_country)=0),get_country), "")))</f>
        <v/>
      </c>
      <c r="G1518" s="93" t="str">
        <f t="shared" si="69"/>
        <v/>
      </c>
      <c r="H1518" s="67" t="str">
        <f t="array" aca="1" ref="H1518" ca="1">IF($I$1&lt;&gt;"y", "", IFERROR(INDEX(countrylistsize,MATCH(SMALL(NOT(countrylistsize="")*IF(ISNUMBER(countrylistsize),COUNTIF(countrylistsize,"&lt;="&amp;countrylistsize),COUNTIF(countrylistsize,"&lt;="&amp;countrylistsize)+SUM(ISNUMBER(countrylistsize))),ROWS(F$3:F1518)+SUM(ISBLANK(countrylistsize))),NOT(countrylistsize="")*IF(ISNUMBER(countrylistsize),COUNTIF(countrylistsize,"&lt;="&amp;countrylistsize),COUNTIF(countrylistsize,"&lt;="&amp;countrylistsize)+SUM(ISNUMBER(countrylistsize))),0)), ""))</f>
        <v/>
      </c>
      <c r="I1518" s="70"/>
      <c r="J1518" s="67" t="str">
        <f t="array" aca="1" ref="J1518" ca="1">IF($I$1&lt;&gt;"y", "", IFERROR(INDEX(admin1listsize,MATCH(SMALL(NOT(admin1listsize="")*IF(ISNUMBER(admin1listsize),COUNTIF(admin1listsize,"&lt;="&amp;admin1listsize),COUNTIF(admin1listsize,"&lt;="&amp;admin1listsize)+SUM(ISNUMBER(admin1listsize))),ROWS(D$3:D1518)+SUM(ISBLANK(admin1listsize))),NOT(admin1listsize="")*IF(ISNUMBER(admin1listsize),COUNTIF(admin1listsize,"&lt;="&amp;admin1listsize),COUNTIF(admin1listsize,"&lt;="&amp;admin1listsize)+SUM(ISNUMBER(admin1listsize))),0)), ""))</f>
        <v/>
      </c>
      <c r="K1518" s="71"/>
    </row>
    <row r="1519" spans="1:11" s="1" customFormat="1" x14ac:dyDescent="0.25">
      <c r="A1519" s="93" t="str">
        <f>IF($I$1&lt;&gt;"y", "", IF(ISBLANK(DATA!D1520),"",IF(ISBLANK(DATA!K1520),"NO DATA",DATA!K1520)))</f>
        <v/>
      </c>
      <c r="B1519" s="93" t="str">
        <f>IF($I$1&lt;&gt;"y", "",IF(ISBLANK(DATA!D1520),"", IF(ISBLANK(DATA!L1520),"NO DATA",DATA!L1520)))</f>
        <v/>
      </c>
      <c r="C1519" s="93" t="str">
        <f t="shared" si="71"/>
        <v/>
      </c>
      <c r="D1519" s="93" t="str">
        <f>IF($I$1&lt;&gt;"y", "", IF(C1520="", "", IFERROR(LOOKUP(2,1/(COUNTIF($D$2:D1518,mergednames)=0),mergednames), "")))</f>
        <v/>
      </c>
      <c r="E1519" s="93" t="str">
        <f t="shared" si="70"/>
        <v/>
      </c>
      <c r="F1519" s="93" t="str">
        <f>IF($I$1&lt;&gt;"y", "", IF(A1520="", "", IFERROR(LOOKUP(2,1/(COUNTIF($F$2:F1518,get_country)=0),get_country), "")))</f>
        <v/>
      </c>
      <c r="G1519" s="93" t="str">
        <f t="shared" si="69"/>
        <v/>
      </c>
      <c r="H1519" s="67" t="str">
        <f t="array" aca="1" ref="H1519" ca="1">IF($I$1&lt;&gt;"y", "", IFERROR(INDEX(countrylistsize,MATCH(SMALL(NOT(countrylistsize="")*IF(ISNUMBER(countrylistsize),COUNTIF(countrylistsize,"&lt;="&amp;countrylistsize),COUNTIF(countrylistsize,"&lt;="&amp;countrylistsize)+SUM(ISNUMBER(countrylistsize))),ROWS(F$3:F1519)+SUM(ISBLANK(countrylistsize))),NOT(countrylistsize="")*IF(ISNUMBER(countrylistsize),COUNTIF(countrylistsize,"&lt;="&amp;countrylistsize),COUNTIF(countrylistsize,"&lt;="&amp;countrylistsize)+SUM(ISNUMBER(countrylistsize))),0)), ""))</f>
        <v/>
      </c>
      <c r="I1519" s="70"/>
      <c r="J1519" s="67" t="str">
        <f t="array" aca="1" ref="J1519" ca="1">IF($I$1&lt;&gt;"y", "", IFERROR(INDEX(admin1listsize,MATCH(SMALL(NOT(admin1listsize="")*IF(ISNUMBER(admin1listsize),COUNTIF(admin1listsize,"&lt;="&amp;admin1listsize),COUNTIF(admin1listsize,"&lt;="&amp;admin1listsize)+SUM(ISNUMBER(admin1listsize))),ROWS(D$3:D1519)+SUM(ISBLANK(admin1listsize))),NOT(admin1listsize="")*IF(ISNUMBER(admin1listsize),COUNTIF(admin1listsize,"&lt;="&amp;admin1listsize),COUNTIF(admin1listsize,"&lt;="&amp;admin1listsize)+SUM(ISNUMBER(admin1listsize))),0)), ""))</f>
        <v/>
      </c>
      <c r="K1519" s="71"/>
    </row>
    <row r="1520" spans="1:11" s="1" customFormat="1" x14ac:dyDescent="0.25">
      <c r="A1520" s="93" t="str">
        <f>IF($I$1&lt;&gt;"y", "", IF(ISBLANK(DATA!D1521),"",IF(ISBLANK(DATA!K1521),"NO DATA",DATA!K1521)))</f>
        <v/>
      </c>
      <c r="B1520" s="93" t="str">
        <f>IF($I$1&lt;&gt;"y", "",IF(ISBLANK(DATA!D1521),"", IF(ISBLANK(DATA!L1521),"NO DATA",DATA!L1521)))</f>
        <v/>
      </c>
      <c r="C1520" s="93" t="str">
        <f t="shared" si="71"/>
        <v/>
      </c>
      <c r="D1520" s="93" t="str">
        <f>IF($I$1&lt;&gt;"y", "", IF(C1521="", "", IFERROR(LOOKUP(2,1/(COUNTIF($D$2:D1519,mergednames)=0),mergednames), "")))</f>
        <v/>
      </c>
      <c r="E1520" s="93" t="str">
        <f t="shared" si="70"/>
        <v/>
      </c>
      <c r="F1520" s="93" t="str">
        <f>IF($I$1&lt;&gt;"y", "", IF(A1521="", "", IFERROR(LOOKUP(2,1/(COUNTIF($F$2:F1519,get_country)=0),get_country), "")))</f>
        <v/>
      </c>
      <c r="G1520" s="93" t="str">
        <f t="shared" si="69"/>
        <v/>
      </c>
      <c r="H1520" s="67" t="str">
        <f t="array" aca="1" ref="H1520" ca="1">IF($I$1&lt;&gt;"y", "", IFERROR(INDEX(countrylistsize,MATCH(SMALL(NOT(countrylistsize="")*IF(ISNUMBER(countrylistsize),COUNTIF(countrylistsize,"&lt;="&amp;countrylistsize),COUNTIF(countrylistsize,"&lt;="&amp;countrylistsize)+SUM(ISNUMBER(countrylistsize))),ROWS(F$3:F1520)+SUM(ISBLANK(countrylistsize))),NOT(countrylistsize="")*IF(ISNUMBER(countrylistsize),COUNTIF(countrylistsize,"&lt;="&amp;countrylistsize),COUNTIF(countrylistsize,"&lt;="&amp;countrylistsize)+SUM(ISNUMBER(countrylistsize))),0)), ""))</f>
        <v/>
      </c>
      <c r="I1520" s="70"/>
      <c r="J1520" s="67" t="str">
        <f t="array" aca="1" ref="J1520" ca="1">IF($I$1&lt;&gt;"y", "", IFERROR(INDEX(admin1listsize,MATCH(SMALL(NOT(admin1listsize="")*IF(ISNUMBER(admin1listsize),COUNTIF(admin1listsize,"&lt;="&amp;admin1listsize),COUNTIF(admin1listsize,"&lt;="&amp;admin1listsize)+SUM(ISNUMBER(admin1listsize))),ROWS(D$3:D1520)+SUM(ISBLANK(admin1listsize))),NOT(admin1listsize="")*IF(ISNUMBER(admin1listsize),COUNTIF(admin1listsize,"&lt;="&amp;admin1listsize),COUNTIF(admin1listsize,"&lt;="&amp;admin1listsize)+SUM(ISNUMBER(admin1listsize))),0)), ""))</f>
        <v/>
      </c>
      <c r="K1520" s="71"/>
    </row>
    <row r="1521" spans="1:11" s="1" customFormat="1" x14ac:dyDescent="0.25">
      <c r="A1521" s="93" t="str">
        <f>IF($I$1&lt;&gt;"y", "", IF(ISBLANK(DATA!D1522),"",IF(ISBLANK(DATA!K1522),"NO DATA",DATA!K1522)))</f>
        <v/>
      </c>
      <c r="B1521" s="93" t="str">
        <f>IF($I$1&lt;&gt;"y", "",IF(ISBLANK(DATA!D1522),"", IF(ISBLANK(DATA!L1522),"NO DATA",DATA!L1522)))</f>
        <v/>
      </c>
      <c r="C1521" s="93" t="str">
        <f t="shared" si="71"/>
        <v/>
      </c>
      <c r="D1521" s="93" t="str">
        <f>IF($I$1&lt;&gt;"y", "", IF(C1522="", "", IFERROR(LOOKUP(2,1/(COUNTIF($D$2:D1520,mergednames)=0),mergednames), "")))</f>
        <v/>
      </c>
      <c r="E1521" s="93" t="str">
        <f t="shared" si="70"/>
        <v/>
      </c>
      <c r="F1521" s="93" t="str">
        <f>IF($I$1&lt;&gt;"y", "", IF(A1522="", "", IFERROR(LOOKUP(2,1/(COUNTIF($F$2:F1520,get_country)=0),get_country), "")))</f>
        <v/>
      </c>
      <c r="G1521" s="93" t="str">
        <f t="shared" si="69"/>
        <v/>
      </c>
      <c r="H1521" s="67" t="str">
        <f t="array" aca="1" ref="H1521" ca="1">IF($I$1&lt;&gt;"y", "", IFERROR(INDEX(countrylistsize,MATCH(SMALL(NOT(countrylistsize="")*IF(ISNUMBER(countrylistsize),COUNTIF(countrylistsize,"&lt;="&amp;countrylistsize),COUNTIF(countrylistsize,"&lt;="&amp;countrylistsize)+SUM(ISNUMBER(countrylistsize))),ROWS(F$3:F1521)+SUM(ISBLANK(countrylistsize))),NOT(countrylistsize="")*IF(ISNUMBER(countrylistsize),COUNTIF(countrylistsize,"&lt;="&amp;countrylistsize),COUNTIF(countrylistsize,"&lt;="&amp;countrylistsize)+SUM(ISNUMBER(countrylistsize))),0)), ""))</f>
        <v/>
      </c>
      <c r="I1521" s="70"/>
      <c r="J1521" s="67" t="str">
        <f t="array" aca="1" ref="J1521" ca="1">IF($I$1&lt;&gt;"y", "", IFERROR(INDEX(admin1listsize,MATCH(SMALL(NOT(admin1listsize="")*IF(ISNUMBER(admin1listsize),COUNTIF(admin1listsize,"&lt;="&amp;admin1listsize),COUNTIF(admin1listsize,"&lt;="&amp;admin1listsize)+SUM(ISNUMBER(admin1listsize))),ROWS(D$3:D1521)+SUM(ISBLANK(admin1listsize))),NOT(admin1listsize="")*IF(ISNUMBER(admin1listsize),COUNTIF(admin1listsize,"&lt;="&amp;admin1listsize),COUNTIF(admin1listsize,"&lt;="&amp;admin1listsize)+SUM(ISNUMBER(admin1listsize))),0)), ""))</f>
        <v/>
      </c>
      <c r="K1521" s="71"/>
    </row>
    <row r="1522" spans="1:11" s="1" customFormat="1" x14ac:dyDescent="0.25">
      <c r="A1522" s="93" t="str">
        <f>IF($I$1&lt;&gt;"y", "", IF(ISBLANK(DATA!D1523),"",IF(ISBLANK(DATA!K1523),"NO DATA",DATA!K1523)))</f>
        <v/>
      </c>
      <c r="B1522" s="93" t="str">
        <f>IF($I$1&lt;&gt;"y", "",IF(ISBLANK(DATA!D1523),"", IF(ISBLANK(DATA!L1523),"NO DATA",DATA!L1523)))</f>
        <v/>
      </c>
      <c r="C1522" s="93" t="str">
        <f t="shared" si="71"/>
        <v/>
      </c>
      <c r="D1522" s="93" t="str">
        <f>IF($I$1&lt;&gt;"y", "", IF(C1523="", "", IFERROR(LOOKUP(2,1/(COUNTIF($D$2:D1521,mergednames)=0),mergednames), "")))</f>
        <v/>
      </c>
      <c r="E1522" s="93" t="str">
        <f t="shared" si="70"/>
        <v/>
      </c>
      <c r="F1522" s="93" t="str">
        <f>IF($I$1&lt;&gt;"y", "", IF(A1523="", "", IFERROR(LOOKUP(2,1/(COUNTIF($F$2:F1521,get_country)=0),get_country), "")))</f>
        <v/>
      </c>
      <c r="G1522" s="93" t="str">
        <f t="shared" si="69"/>
        <v/>
      </c>
      <c r="H1522" s="67" t="str">
        <f t="array" aca="1" ref="H1522" ca="1">IF($I$1&lt;&gt;"y", "", IFERROR(INDEX(countrylistsize,MATCH(SMALL(NOT(countrylistsize="")*IF(ISNUMBER(countrylistsize),COUNTIF(countrylistsize,"&lt;="&amp;countrylistsize),COUNTIF(countrylistsize,"&lt;="&amp;countrylistsize)+SUM(ISNUMBER(countrylistsize))),ROWS(F$3:F1522)+SUM(ISBLANK(countrylistsize))),NOT(countrylistsize="")*IF(ISNUMBER(countrylistsize),COUNTIF(countrylistsize,"&lt;="&amp;countrylistsize),COUNTIF(countrylistsize,"&lt;="&amp;countrylistsize)+SUM(ISNUMBER(countrylistsize))),0)), ""))</f>
        <v/>
      </c>
      <c r="I1522" s="70"/>
      <c r="J1522" s="67" t="str">
        <f t="array" aca="1" ref="J1522" ca="1">IF($I$1&lt;&gt;"y", "", IFERROR(INDEX(admin1listsize,MATCH(SMALL(NOT(admin1listsize="")*IF(ISNUMBER(admin1listsize),COUNTIF(admin1listsize,"&lt;="&amp;admin1listsize),COUNTIF(admin1listsize,"&lt;="&amp;admin1listsize)+SUM(ISNUMBER(admin1listsize))),ROWS(D$3:D1522)+SUM(ISBLANK(admin1listsize))),NOT(admin1listsize="")*IF(ISNUMBER(admin1listsize),COUNTIF(admin1listsize,"&lt;="&amp;admin1listsize),COUNTIF(admin1listsize,"&lt;="&amp;admin1listsize)+SUM(ISNUMBER(admin1listsize))),0)), ""))</f>
        <v/>
      </c>
      <c r="K1522" s="71"/>
    </row>
    <row r="1523" spans="1:11" s="1" customFormat="1" x14ac:dyDescent="0.25">
      <c r="A1523" s="93" t="str">
        <f>IF($I$1&lt;&gt;"y", "", IF(ISBLANK(DATA!D1524),"",IF(ISBLANK(DATA!K1524),"NO DATA",DATA!K1524)))</f>
        <v/>
      </c>
      <c r="B1523" s="93" t="str">
        <f>IF($I$1&lt;&gt;"y", "",IF(ISBLANK(DATA!D1524),"", IF(ISBLANK(DATA!L1524),"NO DATA",DATA!L1524)))</f>
        <v/>
      </c>
      <c r="C1523" s="93" t="str">
        <f t="shared" si="71"/>
        <v/>
      </c>
      <c r="D1523" s="93" t="str">
        <f>IF($I$1&lt;&gt;"y", "", IF(C1524="", "", IFERROR(LOOKUP(2,1/(COUNTIF($D$2:D1522,mergednames)=0),mergednames), "")))</f>
        <v/>
      </c>
      <c r="E1523" s="93" t="str">
        <f t="shared" si="70"/>
        <v/>
      </c>
      <c r="F1523" s="93" t="str">
        <f>IF($I$1&lt;&gt;"y", "", IF(A1524="", "", IFERROR(LOOKUP(2,1/(COUNTIF($F$2:F1522,get_country)=0),get_country), "")))</f>
        <v/>
      </c>
      <c r="G1523" s="93" t="str">
        <f t="shared" si="69"/>
        <v/>
      </c>
      <c r="H1523" s="67" t="str">
        <f t="array" aca="1" ref="H1523" ca="1">IF($I$1&lt;&gt;"y", "", IFERROR(INDEX(countrylistsize,MATCH(SMALL(NOT(countrylistsize="")*IF(ISNUMBER(countrylistsize),COUNTIF(countrylistsize,"&lt;="&amp;countrylistsize),COUNTIF(countrylistsize,"&lt;="&amp;countrylistsize)+SUM(ISNUMBER(countrylistsize))),ROWS(F$3:F1523)+SUM(ISBLANK(countrylistsize))),NOT(countrylistsize="")*IF(ISNUMBER(countrylistsize),COUNTIF(countrylistsize,"&lt;="&amp;countrylistsize),COUNTIF(countrylistsize,"&lt;="&amp;countrylistsize)+SUM(ISNUMBER(countrylistsize))),0)), ""))</f>
        <v/>
      </c>
      <c r="I1523" s="70"/>
      <c r="J1523" s="67" t="str">
        <f t="array" aca="1" ref="J1523" ca="1">IF($I$1&lt;&gt;"y", "", IFERROR(INDEX(admin1listsize,MATCH(SMALL(NOT(admin1listsize="")*IF(ISNUMBER(admin1listsize),COUNTIF(admin1listsize,"&lt;="&amp;admin1listsize),COUNTIF(admin1listsize,"&lt;="&amp;admin1listsize)+SUM(ISNUMBER(admin1listsize))),ROWS(D$3:D1523)+SUM(ISBLANK(admin1listsize))),NOT(admin1listsize="")*IF(ISNUMBER(admin1listsize),COUNTIF(admin1listsize,"&lt;="&amp;admin1listsize),COUNTIF(admin1listsize,"&lt;="&amp;admin1listsize)+SUM(ISNUMBER(admin1listsize))),0)), ""))</f>
        <v/>
      </c>
      <c r="K1523" s="71"/>
    </row>
    <row r="1524" spans="1:11" s="1" customFormat="1" x14ac:dyDescent="0.25">
      <c r="A1524" s="93" t="str">
        <f>IF($I$1&lt;&gt;"y", "", IF(ISBLANK(DATA!D1525),"",IF(ISBLANK(DATA!K1525),"NO DATA",DATA!K1525)))</f>
        <v/>
      </c>
      <c r="B1524" s="93" t="str">
        <f>IF($I$1&lt;&gt;"y", "",IF(ISBLANK(DATA!D1525),"", IF(ISBLANK(DATA!L1525),"NO DATA",DATA!L1525)))</f>
        <v/>
      </c>
      <c r="C1524" s="93" t="str">
        <f t="shared" si="71"/>
        <v/>
      </c>
      <c r="D1524" s="93" t="str">
        <f>IF($I$1&lt;&gt;"y", "", IF(C1525="", "", IFERROR(LOOKUP(2,1/(COUNTIF($D$2:D1523,mergednames)=0),mergednames), "")))</f>
        <v/>
      </c>
      <c r="E1524" s="93" t="str">
        <f t="shared" si="70"/>
        <v/>
      </c>
      <c r="F1524" s="93" t="str">
        <f>IF($I$1&lt;&gt;"y", "", IF(A1525="", "", IFERROR(LOOKUP(2,1/(COUNTIF($F$2:F1523,get_country)=0),get_country), "")))</f>
        <v/>
      </c>
      <c r="G1524" s="93" t="str">
        <f t="shared" si="69"/>
        <v/>
      </c>
      <c r="H1524" s="67" t="str">
        <f t="array" aca="1" ref="H1524" ca="1">IF($I$1&lt;&gt;"y", "", IFERROR(INDEX(countrylistsize,MATCH(SMALL(NOT(countrylistsize="")*IF(ISNUMBER(countrylistsize),COUNTIF(countrylistsize,"&lt;="&amp;countrylistsize),COUNTIF(countrylistsize,"&lt;="&amp;countrylistsize)+SUM(ISNUMBER(countrylistsize))),ROWS(F$3:F1524)+SUM(ISBLANK(countrylistsize))),NOT(countrylistsize="")*IF(ISNUMBER(countrylistsize),COUNTIF(countrylistsize,"&lt;="&amp;countrylistsize),COUNTIF(countrylistsize,"&lt;="&amp;countrylistsize)+SUM(ISNUMBER(countrylistsize))),0)), ""))</f>
        <v/>
      </c>
      <c r="I1524" s="70"/>
      <c r="J1524" s="67" t="str">
        <f t="array" aca="1" ref="J1524" ca="1">IF($I$1&lt;&gt;"y", "", IFERROR(INDEX(admin1listsize,MATCH(SMALL(NOT(admin1listsize="")*IF(ISNUMBER(admin1listsize),COUNTIF(admin1listsize,"&lt;="&amp;admin1listsize),COUNTIF(admin1listsize,"&lt;="&amp;admin1listsize)+SUM(ISNUMBER(admin1listsize))),ROWS(D$3:D1524)+SUM(ISBLANK(admin1listsize))),NOT(admin1listsize="")*IF(ISNUMBER(admin1listsize),COUNTIF(admin1listsize,"&lt;="&amp;admin1listsize),COUNTIF(admin1listsize,"&lt;="&amp;admin1listsize)+SUM(ISNUMBER(admin1listsize))),0)), ""))</f>
        <v/>
      </c>
      <c r="K1524" s="71"/>
    </row>
    <row r="1525" spans="1:11" s="1" customFormat="1" x14ac:dyDescent="0.25">
      <c r="A1525" s="93" t="str">
        <f>IF($I$1&lt;&gt;"y", "", IF(ISBLANK(DATA!D1526),"",IF(ISBLANK(DATA!K1526),"NO DATA",DATA!K1526)))</f>
        <v/>
      </c>
      <c r="B1525" s="93" t="str">
        <f>IF($I$1&lt;&gt;"y", "",IF(ISBLANK(DATA!D1526),"", IF(ISBLANK(DATA!L1526),"NO DATA",DATA!L1526)))</f>
        <v/>
      </c>
      <c r="C1525" s="93" t="str">
        <f t="shared" si="71"/>
        <v/>
      </c>
      <c r="D1525" s="93" t="str">
        <f>IF($I$1&lt;&gt;"y", "", IF(C1526="", "", IFERROR(LOOKUP(2,1/(COUNTIF($D$2:D1524,mergednames)=0),mergednames), "")))</f>
        <v/>
      </c>
      <c r="E1525" s="93" t="str">
        <f t="shared" si="70"/>
        <v/>
      </c>
      <c r="F1525" s="93" t="str">
        <f>IF($I$1&lt;&gt;"y", "", IF(A1526="", "", IFERROR(LOOKUP(2,1/(COUNTIF($F$2:F1524,get_country)=0),get_country), "")))</f>
        <v/>
      </c>
      <c r="G1525" s="93" t="str">
        <f t="shared" si="69"/>
        <v/>
      </c>
      <c r="H1525" s="67" t="str">
        <f t="array" aca="1" ref="H1525" ca="1">IF($I$1&lt;&gt;"y", "", IFERROR(INDEX(countrylistsize,MATCH(SMALL(NOT(countrylistsize="")*IF(ISNUMBER(countrylistsize),COUNTIF(countrylistsize,"&lt;="&amp;countrylistsize),COUNTIF(countrylistsize,"&lt;="&amp;countrylistsize)+SUM(ISNUMBER(countrylistsize))),ROWS(F$3:F1525)+SUM(ISBLANK(countrylistsize))),NOT(countrylistsize="")*IF(ISNUMBER(countrylistsize),COUNTIF(countrylistsize,"&lt;="&amp;countrylistsize),COUNTIF(countrylistsize,"&lt;="&amp;countrylistsize)+SUM(ISNUMBER(countrylistsize))),0)), ""))</f>
        <v/>
      </c>
      <c r="I1525" s="70"/>
      <c r="J1525" s="67" t="str">
        <f t="array" aca="1" ref="J1525" ca="1">IF($I$1&lt;&gt;"y", "", IFERROR(INDEX(admin1listsize,MATCH(SMALL(NOT(admin1listsize="")*IF(ISNUMBER(admin1listsize),COUNTIF(admin1listsize,"&lt;="&amp;admin1listsize),COUNTIF(admin1listsize,"&lt;="&amp;admin1listsize)+SUM(ISNUMBER(admin1listsize))),ROWS(D$3:D1525)+SUM(ISBLANK(admin1listsize))),NOT(admin1listsize="")*IF(ISNUMBER(admin1listsize),COUNTIF(admin1listsize,"&lt;="&amp;admin1listsize),COUNTIF(admin1listsize,"&lt;="&amp;admin1listsize)+SUM(ISNUMBER(admin1listsize))),0)), ""))</f>
        <v/>
      </c>
      <c r="K1525" s="71"/>
    </row>
    <row r="1526" spans="1:11" s="1" customFormat="1" x14ac:dyDescent="0.25">
      <c r="A1526" s="93" t="str">
        <f>IF($I$1&lt;&gt;"y", "", IF(ISBLANK(DATA!D1527),"",IF(ISBLANK(DATA!K1527),"NO DATA",DATA!K1527)))</f>
        <v/>
      </c>
      <c r="B1526" s="93" t="str">
        <f>IF($I$1&lt;&gt;"y", "",IF(ISBLANK(DATA!D1527),"", IF(ISBLANK(DATA!L1527),"NO DATA",DATA!L1527)))</f>
        <v/>
      </c>
      <c r="C1526" s="93" t="str">
        <f t="shared" si="71"/>
        <v/>
      </c>
      <c r="D1526" s="93" t="str">
        <f>IF($I$1&lt;&gt;"y", "", IF(C1527="", "", IFERROR(LOOKUP(2,1/(COUNTIF($D$2:D1525,mergednames)=0),mergednames), "")))</f>
        <v/>
      </c>
      <c r="E1526" s="93" t="str">
        <f t="shared" si="70"/>
        <v/>
      </c>
      <c r="F1526" s="93" t="str">
        <f>IF($I$1&lt;&gt;"y", "", IF(A1527="", "", IFERROR(LOOKUP(2,1/(COUNTIF($F$2:F1525,get_country)=0),get_country), "")))</f>
        <v/>
      </c>
      <c r="G1526" s="93" t="str">
        <f t="shared" si="69"/>
        <v/>
      </c>
      <c r="H1526" s="67" t="str">
        <f t="array" aca="1" ref="H1526" ca="1">IF($I$1&lt;&gt;"y", "", IFERROR(INDEX(countrylistsize,MATCH(SMALL(NOT(countrylistsize="")*IF(ISNUMBER(countrylistsize),COUNTIF(countrylistsize,"&lt;="&amp;countrylistsize),COUNTIF(countrylistsize,"&lt;="&amp;countrylistsize)+SUM(ISNUMBER(countrylistsize))),ROWS(F$3:F1526)+SUM(ISBLANK(countrylistsize))),NOT(countrylistsize="")*IF(ISNUMBER(countrylistsize),COUNTIF(countrylistsize,"&lt;="&amp;countrylistsize),COUNTIF(countrylistsize,"&lt;="&amp;countrylistsize)+SUM(ISNUMBER(countrylistsize))),0)), ""))</f>
        <v/>
      </c>
      <c r="I1526" s="70"/>
      <c r="J1526" s="67" t="str">
        <f t="array" aca="1" ref="J1526" ca="1">IF($I$1&lt;&gt;"y", "", IFERROR(INDEX(admin1listsize,MATCH(SMALL(NOT(admin1listsize="")*IF(ISNUMBER(admin1listsize),COUNTIF(admin1listsize,"&lt;="&amp;admin1listsize),COUNTIF(admin1listsize,"&lt;="&amp;admin1listsize)+SUM(ISNUMBER(admin1listsize))),ROWS(D$3:D1526)+SUM(ISBLANK(admin1listsize))),NOT(admin1listsize="")*IF(ISNUMBER(admin1listsize),COUNTIF(admin1listsize,"&lt;="&amp;admin1listsize),COUNTIF(admin1listsize,"&lt;="&amp;admin1listsize)+SUM(ISNUMBER(admin1listsize))),0)), ""))</f>
        <v/>
      </c>
      <c r="K1526" s="71"/>
    </row>
    <row r="1527" spans="1:11" s="1" customFormat="1" x14ac:dyDescent="0.25">
      <c r="A1527" s="93" t="str">
        <f>IF($I$1&lt;&gt;"y", "", IF(ISBLANK(DATA!D1528),"",IF(ISBLANK(DATA!K1528),"NO DATA",DATA!K1528)))</f>
        <v/>
      </c>
      <c r="B1527" s="93" t="str">
        <f>IF($I$1&lt;&gt;"y", "",IF(ISBLANK(DATA!D1528),"", IF(ISBLANK(DATA!L1528),"NO DATA",DATA!L1528)))</f>
        <v/>
      </c>
      <c r="C1527" s="93" t="str">
        <f t="shared" si="71"/>
        <v/>
      </c>
      <c r="D1527" s="93" t="str">
        <f>IF($I$1&lt;&gt;"y", "", IF(C1528="", "", IFERROR(LOOKUP(2,1/(COUNTIF($D$2:D1526,mergednames)=0),mergednames), "")))</f>
        <v/>
      </c>
      <c r="E1527" s="93" t="str">
        <f t="shared" si="70"/>
        <v/>
      </c>
      <c r="F1527" s="93" t="str">
        <f>IF($I$1&lt;&gt;"y", "", IF(A1528="", "", IFERROR(LOOKUP(2,1/(COUNTIF($F$2:F1526,get_country)=0),get_country), "")))</f>
        <v/>
      </c>
      <c r="G1527" s="93" t="str">
        <f t="shared" si="69"/>
        <v/>
      </c>
      <c r="H1527" s="67" t="str">
        <f t="array" aca="1" ref="H1527" ca="1">IF($I$1&lt;&gt;"y", "", IFERROR(INDEX(countrylistsize,MATCH(SMALL(NOT(countrylistsize="")*IF(ISNUMBER(countrylistsize),COUNTIF(countrylistsize,"&lt;="&amp;countrylistsize),COUNTIF(countrylistsize,"&lt;="&amp;countrylistsize)+SUM(ISNUMBER(countrylistsize))),ROWS(F$3:F1527)+SUM(ISBLANK(countrylistsize))),NOT(countrylistsize="")*IF(ISNUMBER(countrylistsize),COUNTIF(countrylistsize,"&lt;="&amp;countrylistsize),COUNTIF(countrylistsize,"&lt;="&amp;countrylistsize)+SUM(ISNUMBER(countrylistsize))),0)), ""))</f>
        <v/>
      </c>
      <c r="I1527" s="70"/>
      <c r="J1527" s="67" t="str">
        <f t="array" aca="1" ref="J1527" ca="1">IF($I$1&lt;&gt;"y", "", IFERROR(INDEX(admin1listsize,MATCH(SMALL(NOT(admin1listsize="")*IF(ISNUMBER(admin1listsize),COUNTIF(admin1listsize,"&lt;="&amp;admin1listsize),COUNTIF(admin1listsize,"&lt;="&amp;admin1listsize)+SUM(ISNUMBER(admin1listsize))),ROWS(D$3:D1527)+SUM(ISBLANK(admin1listsize))),NOT(admin1listsize="")*IF(ISNUMBER(admin1listsize),COUNTIF(admin1listsize,"&lt;="&amp;admin1listsize),COUNTIF(admin1listsize,"&lt;="&amp;admin1listsize)+SUM(ISNUMBER(admin1listsize))),0)), ""))</f>
        <v/>
      </c>
      <c r="K1527" s="71"/>
    </row>
    <row r="1528" spans="1:11" s="1" customFormat="1" x14ac:dyDescent="0.25">
      <c r="A1528" s="93" t="str">
        <f>IF($I$1&lt;&gt;"y", "", IF(ISBLANK(DATA!D1529),"",IF(ISBLANK(DATA!K1529),"NO DATA",DATA!K1529)))</f>
        <v/>
      </c>
      <c r="B1528" s="93" t="str">
        <f>IF($I$1&lt;&gt;"y", "",IF(ISBLANK(DATA!D1529),"", IF(ISBLANK(DATA!L1529),"NO DATA",DATA!L1529)))</f>
        <v/>
      </c>
      <c r="C1528" s="93" t="str">
        <f t="shared" si="71"/>
        <v/>
      </c>
      <c r="D1528" s="93" t="str">
        <f>IF($I$1&lt;&gt;"y", "", IF(C1529="", "", IFERROR(LOOKUP(2,1/(COUNTIF($D$2:D1527,mergednames)=0),mergednames), "")))</f>
        <v/>
      </c>
      <c r="E1528" s="93" t="str">
        <f t="shared" si="70"/>
        <v/>
      </c>
      <c r="F1528" s="93" t="str">
        <f>IF($I$1&lt;&gt;"y", "", IF(A1529="", "", IFERROR(LOOKUP(2,1/(COUNTIF($F$2:F1527,get_country)=0),get_country), "")))</f>
        <v/>
      </c>
      <c r="G1528" s="93" t="str">
        <f t="shared" si="69"/>
        <v/>
      </c>
      <c r="H1528" s="67" t="str">
        <f t="array" aca="1" ref="H1528" ca="1">IF($I$1&lt;&gt;"y", "", IFERROR(INDEX(countrylistsize,MATCH(SMALL(NOT(countrylistsize="")*IF(ISNUMBER(countrylistsize),COUNTIF(countrylistsize,"&lt;="&amp;countrylistsize),COUNTIF(countrylistsize,"&lt;="&amp;countrylistsize)+SUM(ISNUMBER(countrylistsize))),ROWS(F$3:F1528)+SUM(ISBLANK(countrylistsize))),NOT(countrylistsize="")*IF(ISNUMBER(countrylistsize),COUNTIF(countrylistsize,"&lt;="&amp;countrylistsize),COUNTIF(countrylistsize,"&lt;="&amp;countrylistsize)+SUM(ISNUMBER(countrylistsize))),0)), ""))</f>
        <v/>
      </c>
      <c r="I1528" s="70"/>
      <c r="J1528" s="67" t="str">
        <f t="array" aca="1" ref="J1528" ca="1">IF($I$1&lt;&gt;"y", "", IFERROR(INDEX(admin1listsize,MATCH(SMALL(NOT(admin1listsize="")*IF(ISNUMBER(admin1listsize),COUNTIF(admin1listsize,"&lt;="&amp;admin1listsize),COUNTIF(admin1listsize,"&lt;="&amp;admin1listsize)+SUM(ISNUMBER(admin1listsize))),ROWS(D$3:D1528)+SUM(ISBLANK(admin1listsize))),NOT(admin1listsize="")*IF(ISNUMBER(admin1listsize),COUNTIF(admin1listsize,"&lt;="&amp;admin1listsize),COUNTIF(admin1listsize,"&lt;="&amp;admin1listsize)+SUM(ISNUMBER(admin1listsize))),0)), ""))</f>
        <v/>
      </c>
      <c r="K1528" s="71"/>
    </row>
    <row r="1529" spans="1:11" s="1" customFormat="1" x14ac:dyDescent="0.25">
      <c r="A1529" s="93" t="str">
        <f>IF($I$1&lt;&gt;"y", "", IF(ISBLANK(DATA!D1530),"",IF(ISBLANK(DATA!K1530),"NO DATA",DATA!K1530)))</f>
        <v/>
      </c>
      <c r="B1529" s="93" t="str">
        <f>IF($I$1&lt;&gt;"y", "",IF(ISBLANK(DATA!D1530),"", IF(ISBLANK(DATA!L1530),"NO DATA",DATA!L1530)))</f>
        <v/>
      </c>
      <c r="C1529" s="93" t="str">
        <f t="shared" si="71"/>
        <v/>
      </c>
      <c r="D1529" s="93" t="str">
        <f>IF($I$1&lt;&gt;"y", "", IF(C1530="", "", IFERROR(LOOKUP(2,1/(COUNTIF($D$2:D1528,mergednames)=0),mergednames), "")))</f>
        <v/>
      </c>
      <c r="E1529" s="93" t="str">
        <f t="shared" si="70"/>
        <v/>
      </c>
      <c r="F1529" s="93" t="str">
        <f>IF($I$1&lt;&gt;"y", "", IF(A1530="", "", IFERROR(LOOKUP(2,1/(COUNTIF($F$2:F1528,get_country)=0),get_country), "")))</f>
        <v/>
      </c>
      <c r="G1529" s="93" t="str">
        <f t="shared" si="69"/>
        <v/>
      </c>
      <c r="H1529" s="67" t="str">
        <f t="array" aca="1" ref="H1529" ca="1">IF($I$1&lt;&gt;"y", "", IFERROR(INDEX(countrylistsize,MATCH(SMALL(NOT(countrylistsize="")*IF(ISNUMBER(countrylistsize),COUNTIF(countrylistsize,"&lt;="&amp;countrylistsize),COUNTIF(countrylistsize,"&lt;="&amp;countrylistsize)+SUM(ISNUMBER(countrylistsize))),ROWS(F$3:F1529)+SUM(ISBLANK(countrylistsize))),NOT(countrylistsize="")*IF(ISNUMBER(countrylistsize),COUNTIF(countrylistsize,"&lt;="&amp;countrylistsize),COUNTIF(countrylistsize,"&lt;="&amp;countrylistsize)+SUM(ISNUMBER(countrylistsize))),0)), ""))</f>
        <v/>
      </c>
      <c r="I1529" s="70"/>
      <c r="J1529" s="67" t="str">
        <f t="array" aca="1" ref="J1529" ca="1">IF($I$1&lt;&gt;"y", "", IFERROR(INDEX(admin1listsize,MATCH(SMALL(NOT(admin1listsize="")*IF(ISNUMBER(admin1listsize),COUNTIF(admin1listsize,"&lt;="&amp;admin1listsize),COUNTIF(admin1listsize,"&lt;="&amp;admin1listsize)+SUM(ISNUMBER(admin1listsize))),ROWS(D$3:D1529)+SUM(ISBLANK(admin1listsize))),NOT(admin1listsize="")*IF(ISNUMBER(admin1listsize),COUNTIF(admin1listsize,"&lt;="&amp;admin1listsize),COUNTIF(admin1listsize,"&lt;="&amp;admin1listsize)+SUM(ISNUMBER(admin1listsize))),0)), ""))</f>
        <v/>
      </c>
      <c r="K1529" s="71"/>
    </row>
    <row r="1530" spans="1:11" s="1" customFormat="1" x14ac:dyDescent="0.25">
      <c r="A1530" s="93" t="str">
        <f>IF($I$1&lt;&gt;"y", "", IF(ISBLANK(DATA!D1531),"",IF(ISBLANK(DATA!K1531),"NO DATA",DATA!K1531)))</f>
        <v/>
      </c>
      <c r="B1530" s="93" t="str">
        <f>IF($I$1&lt;&gt;"y", "",IF(ISBLANK(DATA!D1531),"", IF(ISBLANK(DATA!L1531),"NO DATA",DATA!L1531)))</f>
        <v/>
      </c>
      <c r="C1530" s="93" t="str">
        <f t="shared" si="71"/>
        <v/>
      </c>
      <c r="D1530" s="93" t="str">
        <f>IF($I$1&lt;&gt;"y", "", IF(C1531="", "", IFERROR(LOOKUP(2,1/(COUNTIF($D$2:D1529,mergednames)=0),mergednames), "")))</f>
        <v/>
      </c>
      <c r="E1530" s="93" t="str">
        <f t="shared" si="70"/>
        <v/>
      </c>
      <c r="F1530" s="93" t="str">
        <f>IF($I$1&lt;&gt;"y", "", IF(A1531="", "", IFERROR(LOOKUP(2,1/(COUNTIF($F$2:F1529,get_country)=0),get_country), "")))</f>
        <v/>
      </c>
      <c r="G1530" s="93" t="str">
        <f t="shared" si="69"/>
        <v/>
      </c>
      <c r="H1530" s="67" t="str">
        <f t="array" aca="1" ref="H1530" ca="1">IF($I$1&lt;&gt;"y", "", IFERROR(INDEX(countrylistsize,MATCH(SMALL(NOT(countrylistsize="")*IF(ISNUMBER(countrylistsize),COUNTIF(countrylistsize,"&lt;="&amp;countrylistsize),COUNTIF(countrylistsize,"&lt;="&amp;countrylistsize)+SUM(ISNUMBER(countrylistsize))),ROWS(F$3:F1530)+SUM(ISBLANK(countrylistsize))),NOT(countrylistsize="")*IF(ISNUMBER(countrylistsize),COUNTIF(countrylistsize,"&lt;="&amp;countrylistsize),COUNTIF(countrylistsize,"&lt;="&amp;countrylistsize)+SUM(ISNUMBER(countrylistsize))),0)), ""))</f>
        <v/>
      </c>
      <c r="I1530" s="70"/>
      <c r="J1530" s="67" t="str">
        <f t="array" aca="1" ref="J1530" ca="1">IF($I$1&lt;&gt;"y", "", IFERROR(INDEX(admin1listsize,MATCH(SMALL(NOT(admin1listsize="")*IF(ISNUMBER(admin1listsize),COUNTIF(admin1listsize,"&lt;="&amp;admin1listsize),COUNTIF(admin1listsize,"&lt;="&amp;admin1listsize)+SUM(ISNUMBER(admin1listsize))),ROWS(D$3:D1530)+SUM(ISBLANK(admin1listsize))),NOT(admin1listsize="")*IF(ISNUMBER(admin1listsize),COUNTIF(admin1listsize,"&lt;="&amp;admin1listsize),COUNTIF(admin1listsize,"&lt;="&amp;admin1listsize)+SUM(ISNUMBER(admin1listsize))),0)), ""))</f>
        <v/>
      </c>
      <c r="K1530" s="71"/>
    </row>
    <row r="1531" spans="1:11" s="1" customFormat="1" x14ac:dyDescent="0.25">
      <c r="A1531" s="93" t="str">
        <f>IF($I$1&lt;&gt;"y", "", IF(ISBLANK(DATA!D1532),"",IF(ISBLANK(DATA!K1532),"NO DATA",DATA!K1532)))</f>
        <v/>
      </c>
      <c r="B1531" s="93" t="str">
        <f>IF($I$1&lt;&gt;"y", "",IF(ISBLANK(DATA!D1532),"", IF(ISBLANK(DATA!L1532),"NO DATA",DATA!L1532)))</f>
        <v/>
      </c>
      <c r="C1531" s="93" t="str">
        <f t="shared" si="71"/>
        <v/>
      </c>
      <c r="D1531" s="93" t="str">
        <f>IF($I$1&lt;&gt;"y", "", IF(C1532="", "", IFERROR(LOOKUP(2,1/(COUNTIF($D$2:D1530,mergednames)=0),mergednames), "")))</f>
        <v/>
      </c>
      <c r="E1531" s="93" t="str">
        <f t="shared" si="70"/>
        <v/>
      </c>
      <c r="F1531" s="93" t="str">
        <f>IF($I$1&lt;&gt;"y", "", IF(A1532="", "", IFERROR(LOOKUP(2,1/(COUNTIF($F$2:F1530,get_country)=0),get_country), "")))</f>
        <v/>
      </c>
      <c r="G1531" s="93" t="str">
        <f t="shared" si="69"/>
        <v/>
      </c>
      <c r="H1531" s="67" t="str">
        <f t="array" aca="1" ref="H1531" ca="1">IF($I$1&lt;&gt;"y", "", IFERROR(INDEX(countrylistsize,MATCH(SMALL(NOT(countrylistsize="")*IF(ISNUMBER(countrylistsize),COUNTIF(countrylistsize,"&lt;="&amp;countrylistsize),COUNTIF(countrylistsize,"&lt;="&amp;countrylistsize)+SUM(ISNUMBER(countrylistsize))),ROWS(F$3:F1531)+SUM(ISBLANK(countrylistsize))),NOT(countrylistsize="")*IF(ISNUMBER(countrylistsize),COUNTIF(countrylistsize,"&lt;="&amp;countrylistsize),COUNTIF(countrylistsize,"&lt;="&amp;countrylistsize)+SUM(ISNUMBER(countrylistsize))),0)), ""))</f>
        <v/>
      </c>
      <c r="I1531" s="70"/>
      <c r="J1531" s="67" t="str">
        <f t="array" aca="1" ref="J1531" ca="1">IF($I$1&lt;&gt;"y", "", IFERROR(INDEX(admin1listsize,MATCH(SMALL(NOT(admin1listsize="")*IF(ISNUMBER(admin1listsize),COUNTIF(admin1listsize,"&lt;="&amp;admin1listsize),COUNTIF(admin1listsize,"&lt;="&amp;admin1listsize)+SUM(ISNUMBER(admin1listsize))),ROWS(D$3:D1531)+SUM(ISBLANK(admin1listsize))),NOT(admin1listsize="")*IF(ISNUMBER(admin1listsize),COUNTIF(admin1listsize,"&lt;="&amp;admin1listsize),COUNTIF(admin1listsize,"&lt;="&amp;admin1listsize)+SUM(ISNUMBER(admin1listsize))),0)), ""))</f>
        <v/>
      </c>
      <c r="K1531" s="71"/>
    </row>
    <row r="1532" spans="1:11" s="1" customFormat="1" x14ac:dyDescent="0.25">
      <c r="A1532" s="93" t="str">
        <f>IF($I$1&lt;&gt;"y", "", IF(ISBLANK(DATA!D1533),"",IF(ISBLANK(DATA!K1533),"NO DATA",DATA!K1533)))</f>
        <v/>
      </c>
      <c r="B1532" s="93" t="str">
        <f>IF($I$1&lt;&gt;"y", "",IF(ISBLANK(DATA!D1533),"", IF(ISBLANK(DATA!L1533),"NO DATA",DATA!L1533)))</f>
        <v/>
      </c>
      <c r="C1532" s="93" t="str">
        <f t="shared" si="71"/>
        <v/>
      </c>
      <c r="D1532" s="93" t="str">
        <f>IF($I$1&lt;&gt;"y", "", IF(C1533="", "", IFERROR(LOOKUP(2,1/(COUNTIF($D$2:D1531,mergednames)=0),mergednames), "")))</f>
        <v/>
      </c>
      <c r="E1532" s="93" t="str">
        <f t="shared" si="70"/>
        <v/>
      </c>
      <c r="F1532" s="93" t="str">
        <f>IF($I$1&lt;&gt;"y", "", IF(A1533="", "", IFERROR(LOOKUP(2,1/(COUNTIF($F$2:F1531,get_country)=0),get_country), "")))</f>
        <v/>
      </c>
      <c r="G1532" s="93" t="str">
        <f t="shared" si="69"/>
        <v/>
      </c>
      <c r="H1532" s="67" t="str">
        <f t="array" aca="1" ref="H1532" ca="1">IF($I$1&lt;&gt;"y", "", IFERROR(INDEX(countrylistsize,MATCH(SMALL(NOT(countrylistsize="")*IF(ISNUMBER(countrylistsize),COUNTIF(countrylistsize,"&lt;="&amp;countrylistsize),COUNTIF(countrylistsize,"&lt;="&amp;countrylistsize)+SUM(ISNUMBER(countrylistsize))),ROWS(F$3:F1532)+SUM(ISBLANK(countrylistsize))),NOT(countrylistsize="")*IF(ISNUMBER(countrylistsize),COUNTIF(countrylistsize,"&lt;="&amp;countrylistsize),COUNTIF(countrylistsize,"&lt;="&amp;countrylistsize)+SUM(ISNUMBER(countrylistsize))),0)), ""))</f>
        <v/>
      </c>
      <c r="I1532" s="70"/>
      <c r="J1532" s="67" t="str">
        <f t="array" aca="1" ref="J1532" ca="1">IF($I$1&lt;&gt;"y", "", IFERROR(INDEX(admin1listsize,MATCH(SMALL(NOT(admin1listsize="")*IF(ISNUMBER(admin1listsize),COUNTIF(admin1listsize,"&lt;="&amp;admin1listsize),COUNTIF(admin1listsize,"&lt;="&amp;admin1listsize)+SUM(ISNUMBER(admin1listsize))),ROWS(D$3:D1532)+SUM(ISBLANK(admin1listsize))),NOT(admin1listsize="")*IF(ISNUMBER(admin1listsize),COUNTIF(admin1listsize,"&lt;="&amp;admin1listsize),COUNTIF(admin1listsize,"&lt;="&amp;admin1listsize)+SUM(ISNUMBER(admin1listsize))),0)), ""))</f>
        <v/>
      </c>
      <c r="K1532" s="71"/>
    </row>
    <row r="1533" spans="1:11" s="1" customFormat="1" x14ac:dyDescent="0.25">
      <c r="A1533" s="93" t="str">
        <f>IF($I$1&lt;&gt;"y", "", IF(ISBLANK(DATA!D1534),"",IF(ISBLANK(DATA!K1534),"NO DATA",DATA!K1534)))</f>
        <v/>
      </c>
      <c r="B1533" s="93" t="str">
        <f>IF($I$1&lt;&gt;"y", "",IF(ISBLANK(DATA!D1534),"", IF(ISBLANK(DATA!L1534),"NO DATA",DATA!L1534)))</f>
        <v/>
      </c>
      <c r="C1533" s="93" t="str">
        <f t="shared" si="71"/>
        <v/>
      </c>
      <c r="D1533" s="93" t="str">
        <f>IF($I$1&lt;&gt;"y", "", IF(C1534="", "", IFERROR(LOOKUP(2,1/(COUNTIF($D$2:D1532,mergednames)=0),mergednames), "")))</f>
        <v/>
      </c>
      <c r="E1533" s="93" t="str">
        <f t="shared" si="70"/>
        <v/>
      </c>
      <c r="F1533" s="93" t="str">
        <f>IF($I$1&lt;&gt;"y", "", IF(A1534="", "", IFERROR(LOOKUP(2,1/(COUNTIF($F$2:F1532,get_country)=0),get_country), "")))</f>
        <v/>
      </c>
      <c r="G1533" s="93" t="str">
        <f t="shared" si="69"/>
        <v/>
      </c>
      <c r="H1533" s="67" t="str">
        <f t="array" aca="1" ref="H1533" ca="1">IF($I$1&lt;&gt;"y", "", IFERROR(INDEX(countrylistsize,MATCH(SMALL(NOT(countrylistsize="")*IF(ISNUMBER(countrylistsize),COUNTIF(countrylistsize,"&lt;="&amp;countrylistsize),COUNTIF(countrylistsize,"&lt;="&amp;countrylistsize)+SUM(ISNUMBER(countrylistsize))),ROWS(F$3:F1533)+SUM(ISBLANK(countrylistsize))),NOT(countrylistsize="")*IF(ISNUMBER(countrylistsize),COUNTIF(countrylistsize,"&lt;="&amp;countrylistsize),COUNTIF(countrylistsize,"&lt;="&amp;countrylistsize)+SUM(ISNUMBER(countrylistsize))),0)), ""))</f>
        <v/>
      </c>
      <c r="I1533" s="70"/>
      <c r="J1533" s="67" t="str">
        <f t="array" aca="1" ref="J1533" ca="1">IF($I$1&lt;&gt;"y", "", IFERROR(INDEX(admin1listsize,MATCH(SMALL(NOT(admin1listsize="")*IF(ISNUMBER(admin1listsize),COUNTIF(admin1listsize,"&lt;="&amp;admin1listsize),COUNTIF(admin1listsize,"&lt;="&amp;admin1listsize)+SUM(ISNUMBER(admin1listsize))),ROWS(D$3:D1533)+SUM(ISBLANK(admin1listsize))),NOT(admin1listsize="")*IF(ISNUMBER(admin1listsize),COUNTIF(admin1listsize,"&lt;="&amp;admin1listsize),COUNTIF(admin1listsize,"&lt;="&amp;admin1listsize)+SUM(ISNUMBER(admin1listsize))),0)), ""))</f>
        <v/>
      </c>
      <c r="K1533" s="71"/>
    </row>
    <row r="1534" spans="1:11" s="1" customFormat="1" x14ac:dyDescent="0.25">
      <c r="A1534" s="93" t="str">
        <f>IF($I$1&lt;&gt;"y", "", IF(ISBLANK(DATA!D1535),"",IF(ISBLANK(DATA!K1535),"NO DATA",DATA!K1535)))</f>
        <v/>
      </c>
      <c r="B1534" s="93" t="str">
        <f>IF($I$1&lt;&gt;"y", "",IF(ISBLANK(DATA!D1535),"", IF(ISBLANK(DATA!L1535),"NO DATA",DATA!L1535)))</f>
        <v/>
      </c>
      <c r="C1534" s="93" t="str">
        <f t="shared" si="71"/>
        <v/>
      </c>
      <c r="D1534" s="93" t="str">
        <f>IF($I$1&lt;&gt;"y", "", IF(C1535="", "", IFERROR(LOOKUP(2,1/(COUNTIF($D$2:D1533,mergednames)=0),mergednames), "")))</f>
        <v/>
      </c>
      <c r="E1534" s="93" t="str">
        <f t="shared" si="70"/>
        <v/>
      </c>
      <c r="F1534" s="93" t="str">
        <f>IF($I$1&lt;&gt;"y", "", IF(A1535="", "", IFERROR(LOOKUP(2,1/(COUNTIF($F$2:F1533,get_country)=0),get_country), "")))</f>
        <v/>
      </c>
      <c r="G1534" s="93" t="str">
        <f t="shared" si="69"/>
        <v/>
      </c>
      <c r="H1534" s="67" t="str">
        <f t="array" aca="1" ref="H1534" ca="1">IF($I$1&lt;&gt;"y", "", IFERROR(INDEX(countrylistsize,MATCH(SMALL(NOT(countrylistsize="")*IF(ISNUMBER(countrylistsize),COUNTIF(countrylistsize,"&lt;="&amp;countrylistsize),COUNTIF(countrylistsize,"&lt;="&amp;countrylistsize)+SUM(ISNUMBER(countrylistsize))),ROWS(F$3:F1534)+SUM(ISBLANK(countrylistsize))),NOT(countrylistsize="")*IF(ISNUMBER(countrylistsize),COUNTIF(countrylistsize,"&lt;="&amp;countrylistsize),COUNTIF(countrylistsize,"&lt;="&amp;countrylistsize)+SUM(ISNUMBER(countrylistsize))),0)), ""))</f>
        <v/>
      </c>
      <c r="I1534" s="70"/>
      <c r="J1534" s="67" t="str">
        <f t="array" aca="1" ref="J1534" ca="1">IF($I$1&lt;&gt;"y", "", IFERROR(INDEX(admin1listsize,MATCH(SMALL(NOT(admin1listsize="")*IF(ISNUMBER(admin1listsize),COUNTIF(admin1listsize,"&lt;="&amp;admin1listsize),COUNTIF(admin1listsize,"&lt;="&amp;admin1listsize)+SUM(ISNUMBER(admin1listsize))),ROWS(D$3:D1534)+SUM(ISBLANK(admin1listsize))),NOT(admin1listsize="")*IF(ISNUMBER(admin1listsize),COUNTIF(admin1listsize,"&lt;="&amp;admin1listsize),COUNTIF(admin1listsize,"&lt;="&amp;admin1listsize)+SUM(ISNUMBER(admin1listsize))),0)), ""))</f>
        <v/>
      </c>
      <c r="K1534" s="71"/>
    </row>
    <row r="1535" spans="1:11" s="1" customFormat="1" x14ac:dyDescent="0.25">
      <c r="A1535" s="93" t="str">
        <f>IF($I$1&lt;&gt;"y", "", IF(ISBLANK(DATA!D1536),"",IF(ISBLANK(DATA!K1536),"NO DATA",DATA!K1536)))</f>
        <v/>
      </c>
      <c r="B1535" s="93" t="str">
        <f>IF($I$1&lt;&gt;"y", "",IF(ISBLANK(DATA!D1536),"", IF(ISBLANK(DATA!L1536),"NO DATA",DATA!L1536)))</f>
        <v/>
      </c>
      <c r="C1535" s="93" t="str">
        <f t="shared" si="71"/>
        <v/>
      </c>
      <c r="D1535" s="93" t="str">
        <f>IF($I$1&lt;&gt;"y", "", IF(C1536="", "", IFERROR(LOOKUP(2,1/(COUNTIF($D$2:D1534,mergednames)=0),mergednames), "")))</f>
        <v/>
      </c>
      <c r="E1535" s="93" t="str">
        <f t="shared" si="70"/>
        <v/>
      </c>
      <c r="F1535" s="93" t="str">
        <f>IF($I$1&lt;&gt;"y", "", IF(A1536="", "", IFERROR(LOOKUP(2,1/(COUNTIF($F$2:F1534,get_country)=0),get_country), "")))</f>
        <v/>
      </c>
      <c r="G1535" s="93" t="str">
        <f t="shared" si="69"/>
        <v/>
      </c>
      <c r="H1535" s="67" t="str">
        <f t="array" aca="1" ref="H1535" ca="1">IF($I$1&lt;&gt;"y", "", IFERROR(INDEX(countrylistsize,MATCH(SMALL(NOT(countrylistsize="")*IF(ISNUMBER(countrylistsize),COUNTIF(countrylistsize,"&lt;="&amp;countrylistsize),COUNTIF(countrylistsize,"&lt;="&amp;countrylistsize)+SUM(ISNUMBER(countrylistsize))),ROWS(F$3:F1535)+SUM(ISBLANK(countrylistsize))),NOT(countrylistsize="")*IF(ISNUMBER(countrylistsize),COUNTIF(countrylistsize,"&lt;="&amp;countrylistsize),COUNTIF(countrylistsize,"&lt;="&amp;countrylistsize)+SUM(ISNUMBER(countrylistsize))),0)), ""))</f>
        <v/>
      </c>
      <c r="I1535" s="70"/>
      <c r="J1535" s="67" t="str">
        <f t="array" aca="1" ref="J1535" ca="1">IF($I$1&lt;&gt;"y", "", IFERROR(INDEX(admin1listsize,MATCH(SMALL(NOT(admin1listsize="")*IF(ISNUMBER(admin1listsize),COUNTIF(admin1listsize,"&lt;="&amp;admin1listsize),COUNTIF(admin1listsize,"&lt;="&amp;admin1listsize)+SUM(ISNUMBER(admin1listsize))),ROWS(D$3:D1535)+SUM(ISBLANK(admin1listsize))),NOT(admin1listsize="")*IF(ISNUMBER(admin1listsize),COUNTIF(admin1listsize,"&lt;="&amp;admin1listsize),COUNTIF(admin1listsize,"&lt;="&amp;admin1listsize)+SUM(ISNUMBER(admin1listsize))),0)), ""))</f>
        <v/>
      </c>
      <c r="K1535" s="71"/>
    </row>
    <row r="1536" spans="1:11" s="1" customFormat="1" x14ac:dyDescent="0.25">
      <c r="A1536" s="93" t="str">
        <f>IF($I$1&lt;&gt;"y", "", IF(ISBLANK(DATA!D1537),"",IF(ISBLANK(DATA!K1537),"NO DATA",DATA!K1537)))</f>
        <v/>
      </c>
      <c r="B1536" s="93" t="str">
        <f>IF($I$1&lt;&gt;"y", "",IF(ISBLANK(DATA!D1537),"", IF(ISBLANK(DATA!L1537),"NO DATA",DATA!L1537)))</f>
        <v/>
      </c>
      <c r="C1536" s="93" t="str">
        <f t="shared" si="71"/>
        <v/>
      </c>
      <c r="D1536" s="93" t="str">
        <f>IF($I$1&lt;&gt;"y", "", IF(C1537="", "", IFERROR(LOOKUP(2,1/(COUNTIF($D$2:D1535,mergednames)=0),mergednames), "")))</f>
        <v/>
      </c>
      <c r="E1536" s="93" t="str">
        <f t="shared" si="70"/>
        <v/>
      </c>
      <c r="F1536" s="93" t="str">
        <f>IF($I$1&lt;&gt;"y", "", IF(A1537="", "", IFERROR(LOOKUP(2,1/(COUNTIF($F$2:F1535,get_country)=0),get_country), "")))</f>
        <v/>
      </c>
      <c r="G1536" s="93" t="str">
        <f t="shared" si="69"/>
        <v/>
      </c>
      <c r="H1536" s="67" t="str">
        <f t="array" aca="1" ref="H1536" ca="1">IF($I$1&lt;&gt;"y", "", IFERROR(INDEX(countrylistsize,MATCH(SMALL(NOT(countrylistsize="")*IF(ISNUMBER(countrylistsize),COUNTIF(countrylistsize,"&lt;="&amp;countrylistsize),COUNTIF(countrylistsize,"&lt;="&amp;countrylistsize)+SUM(ISNUMBER(countrylistsize))),ROWS(F$3:F1536)+SUM(ISBLANK(countrylistsize))),NOT(countrylistsize="")*IF(ISNUMBER(countrylistsize),COUNTIF(countrylistsize,"&lt;="&amp;countrylistsize),COUNTIF(countrylistsize,"&lt;="&amp;countrylistsize)+SUM(ISNUMBER(countrylistsize))),0)), ""))</f>
        <v/>
      </c>
      <c r="I1536" s="70"/>
      <c r="J1536" s="67" t="str">
        <f t="array" aca="1" ref="J1536" ca="1">IF($I$1&lt;&gt;"y", "", IFERROR(INDEX(admin1listsize,MATCH(SMALL(NOT(admin1listsize="")*IF(ISNUMBER(admin1listsize),COUNTIF(admin1listsize,"&lt;="&amp;admin1listsize),COUNTIF(admin1listsize,"&lt;="&amp;admin1listsize)+SUM(ISNUMBER(admin1listsize))),ROWS(D$3:D1536)+SUM(ISBLANK(admin1listsize))),NOT(admin1listsize="")*IF(ISNUMBER(admin1listsize),COUNTIF(admin1listsize,"&lt;="&amp;admin1listsize),COUNTIF(admin1listsize,"&lt;="&amp;admin1listsize)+SUM(ISNUMBER(admin1listsize))),0)), ""))</f>
        <v/>
      </c>
      <c r="K1536" s="71"/>
    </row>
    <row r="1537" spans="1:11" s="1" customFormat="1" x14ac:dyDescent="0.25">
      <c r="A1537" s="93" t="str">
        <f>IF($I$1&lt;&gt;"y", "", IF(ISBLANK(DATA!D1538),"",IF(ISBLANK(DATA!K1538),"NO DATA",DATA!K1538)))</f>
        <v/>
      </c>
      <c r="B1537" s="93" t="str">
        <f>IF($I$1&lt;&gt;"y", "",IF(ISBLANK(DATA!D1538),"", IF(ISBLANK(DATA!L1538),"NO DATA",DATA!L1538)))</f>
        <v/>
      </c>
      <c r="C1537" s="93" t="str">
        <f t="shared" si="71"/>
        <v/>
      </c>
      <c r="D1537" s="93" t="str">
        <f>IF($I$1&lt;&gt;"y", "", IF(C1538="", "", IFERROR(LOOKUP(2,1/(COUNTIF($D$2:D1536,mergednames)=0),mergednames), "")))</f>
        <v/>
      </c>
      <c r="E1537" s="93" t="str">
        <f t="shared" si="70"/>
        <v/>
      </c>
      <c r="F1537" s="93" t="str">
        <f>IF($I$1&lt;&gt;"y", "", IF(A1538="", "", IFERROR(LOOKUP(2,1/(COUNTIF($F$2:F1536,get_country)=0),get_country), "")))</f>
        <v/>
      </c>
      <c r="G1537" s="93" t="str">
        <f t="shared" si="69"/>
        <v/>
      </c>
      <c r="H1537" s="67" t="str">
        <f t="array" aca="1" ref="H1537" ca="1">IF($I$1&lt;&gt;"y", "", IFERROR(INDEX(countrylistsize,MATCH(SMALL(NOT(countrylistsize="")*IF(ISNUMBER(countrylistsize),COUNTIF(countrylistsize,"&lt;="&amp;countrylistsize),COUNTIF(countrylistsize,"&lt;="&amp;countrylistsize)+SUM(ISNUMBER(countrylistsize))),ROWS(F$3:F1537)+SUM(ISBLANK(countrylistsize))),NOT(countrylistsize="")*IF(ISNUMBER(countrylistsize),COUNTIF(countrylistsize,"&lt;="&amp;countrylistsize),COUNTIF(countrylistsize,"&lt;="&amp;countrylistsize)+SUM(ISNUMBER(countrylistsize))),0)), ""))</f>
        <v/>
      </c>
      <c r="I1537" s="70"/>
      <c r="J1537" s="67" t="str">
        <f t="array" aca="1" ref="J1537" ca="1">IF($I$1&lt;&gt;"y", "", IFERROR(INDEX(admin1listsize,MATCH(SMALL(NOT(admin1listsize="")*IF(ISNUMBER(admin1listsize),COUNTIF(admin1listsize,"&lt;="&amp;admin1listsize),COUNTIF(admin1listsize,"&lt;="&amp;admin1listsize)+SUM(ISNUMBER(admin1listsize))),ROWS(D$3:D1537)+SUM(ISBLANK(admin1listsize))),NOT(admin1listsize="")*IF(ISNUMBER(admin1listsize),COUNTIF(admin1listsize,"&lt;="&amp;admin1listsize),COUNTIF(admin1listsize,"&lt;="&amp;admin1listsize)+SUM(ISNUMBER(admin1listsize))),0)), ""))</f>
        <v/>
      </c>
      <c r="K1537" s="71"/>
    </row>
    <row r="1538" spans="1:11" s="1" customFormat="1" x14ac:dyDescent="0.25">
      <c r="A1538" s="93" t="str">
        <f>IF($I$1&lt;&gt;"y", "", IF(ISBLANK(DATA!D1539),"",IF(ISBLANK(DATA!K1539),"NO DATA",DATA!K1539)))</f>
        <v/>
      </c>
      <c r="B1538" s="93" t="str">
        <f>IF($I$1&lt;&gt;"y", "",IF(ISBLANK(DATA!D1539),"", IF(ISBLANK(DATA!L1539),"NO DATA",DATA!L1539)))</f>
        <v/>
      </c>
      <c r="C1538" s="93" t="str">
        <f t="shared" si="71"/>
        <v/>
      </c>
      <c r="D1538" s="93" t="str">
        <f>IF($I$1&lt;&gt;"y", "", IF(C1539="", "", IFERROR(LOOKUP(2,1/(COUNTIF($D$2:D1537,mergednames)=0),mergednames), "")))</f>
        <v/>
      </c>
      <c r="E1538" s="93" t="str">
        <f t="shared" si="70"/>
        <v/>
      </c>
      <c r="F1538" s="93" t="str">
        <f>IF($I$1&lt;&gt;"y", "", IF(A1539="", "", IFERROR(LOOKUP(2,1/(COUNTIF($F$2:F1537,get_country)=0),get_country), "")))</f>
        <v/>
      </c>
      <c r="G1538" s="93" t="str">
        <f t="shared" si="69"/>
        <v/>
      </c>
      <c r="H1538" s="67" t="str">
        <f t="array" aca="1" ref="H1538" ca="1">IF($I$1&lt;&gt;"y", "", IFERROR(INDEX(countrylistsize,MATCH(SMALL(NOT(countrylistsize="")*IF(ISNUMBER(countrylistsize),COUNTIF(countrylistsize,"&lt;="&amp;countrylistsize),COUNTIF(countrylistsize,"&lt;="&amp;countrylistsize)+SUM(ISNUMBER(countrylistsize))),ROWS(F$3:F1538)+SUM(ISBLANK(countrylistsize))),NOT(countrylistsize="")*IF(ISNUMBER(countrylistsize),COUNTIF(countrylistsize,"&lt;="&amp;countrylistsize),COUNTIF(countrylistsize,"&lt;="&amp;countrylistsize)+SUM(ISNUMBER(countrylistsize))),0)), ""))</f>
        <v/>
      </c>
      <c r="I1538" s="70"/>
      <c r="J1538" s="67" t="str">
        <f t="array" aca="1" ref="J1538" ca="1">IF($I$1&lt;&gt;"y", "", IFERROR(INDEX(admin1listsize,MATCH(SMALL(NOT(admin1listsize="")*IF(ISNUMBER(admin1listsize),COUNTIF(admin1listsize,"&lt;="&amp;admin1listsize),COUNTIF(admin1listsize,"&lt;="&amp;admin1listsize)+SUM(ISNUMBER(admin1listsize))),ROWS(D$3:D1538)+SUM(ISBLANK(admin1listsize))),NOT(admin1listsize="")*IF(ISNUMBER(admin1listsize),COUNTIF(admin1listsize,"&lt;="&amp;admin1listsize),COUNTIF(admin1listsize,"&lt;="&amp;admin1listsize)+SUM(ISNUMBER(admin1listsize))),0)), ""))</f>
        <v/>
      </c>
      <c r="K1538" s="71"/>
    </row>
    <row r="1539" spans="1:11" s="1" customFormat="1" x14ac:dyDescent="0.25">
      <c r="A1539" s="93" t="str">
        <f>IF($I$1&lt;&gt;"y", "", IF(ISBLANK(DATA!D1540),"",IF(ISBLANK(DATA!K1540),"NO DATA",DATA!K1540)))</f>
        <v/>
      </c>
      <c r="B1539" s="93" t="str">
        <f>IF($I$1&lt;&gt;"y", "",IF(ISBLANK(DATA!D1540),"", IF(ISBLANK(DATA!L1540),"NO DATA",DATA!L1540)))</f>
        <v/>
      </c>
      <c r="C1539" s="93" t="str">
        <f t="shared" si="71"/>
        <v/>
      </c>
      <c r="D1539" s="93" t="str">
        <f>IF($I$1&lt;&gt;"y", "", IF(C1540="", "", IFERROR(LOOKUP(2,1/(COUNTIF($D$2:D1538,mergednames)=0),mergednames), "")))</f>
        <v/>
      </c>
      <c r="E1539" s="93" t="str">
        <f t="shared" si="70"/>
        <v/>
      </c>
      <c r="F1539" s="93" t="str">
        <f>IF($I$1&lt;&gt;"y", "", IF(A1540="", "", IFERROR(LOOKUP(2,1/(COUNTIF($F$2:F1538,get_country)=0),get_country), "")))</f>
        <v/>
      </c>
      <c r="G1539" s="93" t="str">
        <f t="shared" ref="G1539:G1602" si="72">IF($I$1&lt;&gt;"y", "", IF(F1539="", "", G1538+1))</f>
        <v/>
      </c>
      <c r="H1539" s="67" t="str">
        <f t="array" aca="1" ref="H1539" ca="1">IF($I$1&lt;&gt;"y", "", IFERROR(INDEX(countrylistsize,MATCH(SMALL(NOT(countrylistsize="")*IF(ISNUMBER(countrylistsize),COUNTIF(countrylistsize,"&lt;="&amp;countrylistsize),COUNTIF(countrylistsize,"&lt;="&amp;countrylistsize)+SUM(ISNUMBER(countrylistsize))),ROWS(F$3:F1539)+SUM(ISBLANK(countrylistsize))),NOT(countrylistsize="")*IF(ISNUMBER(countrylistsize),COUNTIF(countrylistsize,"&lt;="&amp;countrylistsize),COUNTIF(countrylistsize,"&lt;="&amp;countrylistsize)+SUM(ISNUMBER(countrylistsize))),0)), ""))</f>
        <v/>
      </c>
      <c r="I1539" s="70"/>
      <c r="J1539" s="67" t="str">
        <f t="array" aca="1" ref="J1539" ca="1">IF($I$1&lt;&gt;"y", "", IFERROR(INDEX(admin1listsize,MATCH(SMALL(NOT(admin1listsize="")*IF(ISNUMBER(admin1listsize),COUNTIF(admin1listsize,"&lt;="&amp;admin1listsize),COUNTIF(admin1listsize,"&lt;="&amp;admin1listsize)+SUM(ISNUMBER(admin1listsize))),ROWS(D$3:D1539)+SUM(ISBLANK(admin1listsize))),NOT(admin1listsize="")*IF(ISNUMBER(admin1listsize),COUNTIF(admin1listsize,"&lt;="&amp;admin1listsize),COUNTIF(admin1listsize,"&lt;="&amp;admin1listsize)+SUM(ISNUMBER(admin1listsize))),0)), ""))</f>
        <v/>
      </c>
      <c r="K1539" s="71"/>
    </row>
    <row r="1540" spans="1:11" s="1" customFormat="1" x14ac:dyDescent="0.25">
      <c r="A1540" s="93" t="str">
        <f>IF($I$1&lt;&gt;"y", "", IF(ISBLANK(DATA!D1541),"",IF(ISBLANK(DATA!K1541),"NO DATA",DATA!K1541)))</f>
        <v/>
      </c>
      <c r="B1540" s="93" t="str">
        <f>IF($I$1&lt;&gt;"y", "",IF(ISBLANK(DATA!D1541),"", IF(ISBLANK(DATA!L1541),"NO DATA",DATA!L1541)))</f>
        <v/>
      </c>
      <c r="C1540" s="93" t="str">
        <f t="shared" si="71"/>
        <v/>
      </c>
      <c r="D1540" s="93" t="str">
        <f>IF($I$1&lt;&gt;"y", "", IF(C1541="", "", IFERROR(LOOKUP(2,1/(COUNTIF($D$2:D1539,mergednames)=0),mergednames), "")))</f>
        <v/>
      </c>
      <c r="E1540" s="93" t="str">
        <f t="shared" ref="E1540:E1603" si="73">IF($I$1&lt;&gt;"y", "", IF(D1540="", "", E1539+1))</f>
        <v/>
      </c>
      <c r="F1540" s="93" t="str">
        <f>IF($I$1&lt;&gt;"y", "", IF(A1541="", "", IFERROR(LOOKUP(2,1/(COUNTIF($F$2:F1539,get_country)=0),get_country), "")))</f>
        <v/>
      </c>
      <c r="G1540" s="93" t="str">
        <f t="shared" si="72"/>
        <v/>
      </c>
      <c r="H1540" s="67" t="str">
        <f t="array" aca="1" ref="H1540" ca="1">IF($I$1&lt;&gt;"y", "", IFERROR(INDEX(countrylistsize,MATCH(SMALL(NOT(countrylistsize="")*IF(ISNUMBER(countrylistsize),COUNTIF(countrylistsize,"&lt;="&amp;countrylistsize),COUNTIF(countrylistsize,"&lt;="&amp;countrylistsize)+SUM(ISNUMBER(countrylistsize))),ROWS(F$3:F1540)+SUM(ISBLANK(countrylistsize))),NOT(countrylistsize="")*IF(ISNUMBER(countrylistsize),COUNTIF(countrylistsize,"&lt;="&amp;countrylistsize),COUNTIF(countrylistsize,"&lt;="&amp;countrylistsize)+SUM(ISNUMBER(countrylistsize))),0)), ""))</f>
        <v/>
      </c>
      <c r="I1540" s="70"/>
      <c r="J1540" s="67" t="str">
        <f t="array" aca="1" ref="J1540" ca="1">IF($I$1&lt;&gt;"y", "", IFERROR(INDEX(admin1listsize,MATCH(SMALL(NOT(admin1listsize="")*IF(ISNUMBER(admin1listsize),COUNTIF(admin1listsize,"&lt;="&amp;admin1listsize),COUNTIF(admin1listsize,"&lt;="&amp;admin1listsize)+SUM(ISNUMBER(admin1listsize))),ROWS(D$3:D1540)+SUM(ISBLANK(admin1listsize))),NOT(admin1listsize="")*IF(ISNUMBER(admin1listsize),COUNTIF(admin1listsize,"&lt;="&amp;admin1listsize),COUNTIF(admin1listsize,"&lt;="&amp;admin1listsize)+SUM(ISNUMBER(admin1listsize))),0)), ""))</f>
        <v/>
      </c>
      <c r="K1540" s="71"/>
    </row>
    <row r="1541" spans="1:11" s="1" customFormat="1" x14ac:dyDescent="0.25">
      <c r="A1541" s="93" t="str">
        <f>IF($I$1&lt;&gt;"y", "", IF(ISBLANK(DATA!D1542),"",IF(ISBLANK(DATA!K1542),"NO DATA",DATA!K1542)))</f>
        <v/>
      </c>
      <c r="B1541" s="93" t="str">
        <f>IF($I$1&lt;&gt;"y", "",IF(ISBLANK(DATA!D1542),"", IF(ISBLANK(DATA!L1542),"NO DATA",DATA!L1542)))</f>
        <v/>
      </c>
      <c r="C1541" s="93" t="str">
        <f t="shared" ref="C1541:C1604" si="74">IF($I$1&lt;&gt;"y", "", IF(A1541="", "", A1541&amp;"@"&amp;B1541))</f>
        <v/>
      </c>
      <c r="D1541" s="93" t="str">
        <f>IF($I$1&lt;&gt;"y", "", IF(C1542="", "", IFERROR(LOOKUP(2,1/(COUNTIF($D$2:D1540,mergednames)=0),mergednames), "")))</f>
        <v/>
      </c>
      <c r="E1541" s="93" t="str">
        <f t="shared" si="73"/>
        <v/>
      </c>
      <c r="F1541" s="93" t="str">
        <f>IF($I$1&lt;&gt;"y", "", IF(A1542="", "", IFERROR(LOOKUP(2,1/(COUNTIF($F$2:F1540,get_country)=0),get_country), "")))</f>
        <v/>
      </c>
      <c r="G1541" s="93" t="str">
        <f t="shared" si="72"/>
        <v/>
      </c>
      <c r="H1541" s="67" t="str">
        <f t="array" aca="1" ref="H1541" ca="1">IF($I$1&lt;&gt;"y", "", IFERROR(INDEX(countrylistsize,MATCH(SMALL(NOT(countrylistsize="")*IF(ISNUMBER(countrylistsize),COUNTIF(countrylistsize,"&lt;="&amp;countrylistsize),COUNTIF(countrylistsize,"&lt;="&amp;countrylistsize)+SUM(ISNUMBER(countrylistsize))),ROWS(F$3:F1541)+SUM(ISBLANK(countrylistsize))),NOT(countrylistsize="")*IF(ISNUMBER(countrylistsize),COUNTIF(countrylistsize,"&lt;="&amp;countrylistsize),COUNTIF(countrylistsize,"&lt;="&amp;countrylistsize)+SUM(ISNUMBER(countrylistsize))),0)), ""))</f>
        <v/>
      </c>
      <c r="I1541" s="70"/>
      <c r="J1541" s="67" t="str">
        <f t="array" aca="1" ref="J1541" ca="1">IF($I$1&lt;&gt;"y", "", IFERROR(INDEX(admin1listsize,MATCH(SMALL(NOT(admin1listsize="")*IF(ISNUMBER(admin1listsize),COUNTIF(admin1listsize,"&lt;="&amp;admin1listsize),COUNTIF(admin1listsize,"&lt;="&amp;admin1listsize)+SUM(ISNUMBER(admin1listsize))),ROWS(D$3:D1541)+SUM(ISBLANK(admin1listsize))),NOT(admin1listsize="")*IF(ISNUMBER(admin1listsize),COUNTIF(admin1listsize,"&lt;="&amp;admin1listsize),COUNTIF(admin1listsize,"&lt;="&amp;admin1listsize)+SUM(ISNUMBER(admin1listsize))),0)), ""))</f>
        <v/>
      </c>
      <c r="K1541" s="71"/>
    </row>
    <row r="1542" spans="1:11" s="1" customFormat="1" x14ac:dyDescent="0.25">
      <c r="A1542" s="93" t="str">
        <f>IF($I$1&lt;&gt;"y", "", IF(ISBLANK(DATA!D1543),"",IF(ISBLANK(DATA!K1543),"NO DATA",DATA!K1543)))</f>
        <v/>
      </c>
      <c r="B1542" s="93" t="str">
        <f>IF($I$1&lt;&gt;"y", "",IF(ISBLANK(DATA!D1543),"", IF(ISBLANK(DATA!L1543),"NO DATA",DATA!L1543)))</f>
        <v/>
      </c>
      <c r="C1542" s="93" t="str">
        <f t="shared" si="74"/>
        <v/>
      </c>
      <c r="D1542" s="93" t="str">
        <f>IF($I$1&lt;&gt;"y", "", IF(C1543="", "", IFERROR(LOOKUP(2,1/(COUNTIF($D$2:D1541,mergednames)=0),mergednames), "")))</f>
        <v/>
      </c>
      <c r="E1542" s="93" t="str">
        <f t="shared" si="73"/>
        <v/>
      </c>
      <c r="F1542" s="93" t="str">
        <f>IF($I$1&lt;&gt;"y", "", IF(A1543="", "", IFERROR(LOOKUP(2,1/(COUNTIF($F$2:F1541,get_country)=0),get_country), "")))</f>
        <v/>
      </c>
      <c r="G1542" s="93" t="str">
        <f t="shared" si="72"/>
        <v/>
      </c>
      <c r="H1542" s="67" t="str">
        <f t="array" aca="1" ref="H1542" ca="1">IF($I$1&lt;&gt;"y", "", IFERROR(INDEX(countrylistsize,MATCH(SMALL(NOT(countrylistsize="")*IF(ISNUMBER(countrylistsize),COUNTIF(countrylistsize,"&lt;="&amp;countrylistsize),COUNTIF(countrylistsize,"&lt;="&amp;countrylistsize)+SUM(ISNUMBER(countrylistsize))),ROWS(F$3:F1542)+SUM(ISBLANK(countrylistsize))),NOT(countrylistsize="")*IF(ISNUMBER(countrylistsize),COUNTIF(countrylistsize,"&lt;="&amp;countrylistsize),COUNTIF(countrylistsize,"&lt;="&amp;countrylistsize)+SUM(ISNUMBER(countrylistsize))),0)), ""))</f>
        <v/>
      </c>
      <c r="I1542" s="70"/>
      <c r="J1542" s="67" t="str">
        <f t="array" aca="1" ref="J1542" ca="1">IF($I$1&lt;&gt;"y", "", IFERROR(INDEX(admin1listsize,MATCH(SMALL(NOT(admin1listsize="")*IF(ISNUMBER(admin1listsize),COUNTIF(admin1listsize,"&lt;="&amp;admin1listsize),COUNTIF(admin1listsize,"&lt;="&amp;admin1listsize)+SUM(ISNUMBER(admin1listsize))),ROWS(D$3:D1542)+SUM(ISBLANK(admin1listsize))),NOT(admin1listsize="")*IF(ISNUMBER(admin1listsize),COUNTIF(admin1listsize,"&lt;="&amp;admin1listsize),COUNTIF(admin1listsize,"&lt;="&amp;admin1listsize)+SUM(ISNUMBER(admin1listsize))),0)), ""))</f>
        <v/>
      </c>
      <c r="K1542" s="71"/>
    </row>
    <row r="1543" spans="1:11" s="1" customFormat="1" x14ac:dyDescent="0.25">
      <c r="A1543" s="93" t="str">
        <f>IF($I$1&lt;&gt;"y", "", IF(ISBLANK(DATA!D1544),"",IF(ISBLANK(DATA!K1544),"NO DATA",DATA!K1544)))</f>
        <v/>
      </c>
      <c r="B1543" s="93" t="str">
        <f>IF($I$1&lt;&gt;"y", "",IF(ISBLANK(DATA!D1544),"", IF(ISBLANK(DATA!L1544),"NO DATA",DATA!L1544)))</f>
        <v/>
      </c>
      <c r="C1543" s="93" t="str">
        <f t="shared" si="74"/>
        <v/>
      </c>
      <c r="D1543" s="93" t="str">
        <f>IF($I$1&lt;&gt;"y", "", IF(C1544="", "", IFERROR(LOOKUP(2,1/(COUNTIF($D$2:D1542,mergednames)=0),mergednames), "")))</f>
        <v/>
      </c>
      <c r="E1543" s="93" t="str">
        <f t="shared" si="73"/>
        <v/>
      </c>
      <c r="F1543" s="93" t="str">
        <f>IF($I$1&lt;&gt;"y", "", IF(A1544="", "", IFERROR(LOOKUP(2,1/(COUNTIF($F$2:F1542,get_country)=0),get_country), "")))</f>
        <v/>
      </c>
      <c r="G1543" s="93" t="str">
        <f t="shared" si="72"/>
        <v/>
      </c>
      <c r="H1543" s="67" t="str">
        <f t="array" aca="1" ref="H1543" ca="1">IF($I$1&lt;&gt;"y", "", IFERROR(INDEX(countrylistsize,MATCH(SMALL(NOT(countrylistsize="")*IF(ISNUMBER(countrylistsize),COUNTIF(countrylistsize,"&lt;="&amp;countrylistsize),COUNTIF(countrylistsize,"&lt;="&amp;countrylistsize)+SUM(ISNUMBER(countrylistsize))),ROWS(F$3:F1543)+SUM(ISBLANK(countrylistsize))),NOT(countrylistsize="")*IF(ISNUMBER(countrylistsize),COUNTIF(countrylistsize,"&lt;="&amp;countrylistsize),COUNTIF(countrylistsize,"&lt;="&amp;countrylistsize)+SUM(ISNUMBER(countrylistsize))),0)), ""))</f>
        <v/>
      </c>
      <c r="I1543" s="70"/>
      <c r="J1543" s="67" t="str">
        <f t="array" aca="1" ref="J1543" ca="1">IF($I$1&lt;&gt;"y", "", IFERROR(INDEX(admin1listsize,MATCH(SMALL(NOT(admin1listsize="")*IF(ISNUMBER(admin1listsize),COUNTIF(admin1listsize,"&lt;="&amp;admin1listsize),COUNTIF(admin1listsize,"&lt;="&amp;admin1listsize)+SUM(ISNUMBER(admin1listsize))),ROWS(D$3:D1543)+SUM(ISBLANK(admin1listsize))),NOT(admin1listsize="")*IF(ISNUMBER(admin1listsize),COUNTIF(admin1listsize,"&lt;="&amp;admin1listsize),COUNTIF(admin1listsize,"&lt;="&amp;admin1listsize)+SUM(ISNUMBER(admin1listsize))),0)), ""))</f>
        <v/>
      </c>
      <c r="K1543" s="71"/>
    </row>
    <row r="1544" spans="1:11" s="1" customFormat="1" x14ac:dyDescent="0.25">
      <c r="A1544" s="93" t="str">
        <f>IF($I$1&lt;&gt;"y", "", IF(ISBLANK(DATA!D1545),"",IF(ISBLANK(DATA!K1545),"NO DATA",DATA!K1545)))</f>
        <v/>
      </c>
      <c r="B1544" s="93" t="str">
        <f>IF($I$1&lt;&gt;"y", "",IF(ISBLANK(DATA!D1545),"", IF(ISBLANK(DATA!L1545),"NO DATA",DATA!L1545)))</f>
        <v/>
      </c>
      <c r="C1544" s="93" t="str">
        <f t="shared" si="74"/>
        <v/>
      </c>
      <c r="D1544" s="93" t="str">
        <f>IF($I$1&lt;&gt;"y", "", IF(C1545="", "", IFERROR(LOOKUP(2,1/(COUNTIF($D$2:D1543,mergednames)=0),mergednames), "")))</f>
        <v/>
      </c>
      <c r="E1544" s="93" t="str">
        <f t="shared" si="73"/>
        <v/>
      </c>
      <c r="F1544" s="93" t="str">
        <f>IF($I$1&lt;&gt;"y", "", IF(A1545="", "", IFERROR(LOOKUP(2,1/(COUNTIF($F$2:F1543,get_country)=0),get_country), "")))</f>
        <v/>
      </c>
      <c r="G1544" s="93" t="str">
        <f t="shared" si="72"/>
        <v/>
      </c>
      <c r="H1544" s="67" t="str">
        <f t="array" aca="1" ref="H1544" ca="1">IF($I$1&lt;&gt;"y", "", IFERROR(INDEX(countrylistsize,MATCH(SMALL(NOT(countrylistsize="")*IF(ISNUMBER(countrylistsize),COUNTIF(countrylistsize,"&lt;="&amp;countrylistsize),COUNTIF(countrylistsize,"&lt;="&amp;countrylistsize)+SUM(ISNUMBER(countrylistsize))),ROWS(F$3:F1544)+SUM(ISBLANK(countrylistsize))),NOT(countrylistsize="")*IF(ISNUMBER(countrylistsize),COUNTIF(countrylistsize,"&lt;="&amp;countrylistsize),COUNTIF(countrylistsize,"&lt;="&amp;countrylistsize)+SUM(ISNUMBER(countrylistsize))),0)), ""))</f>
        <v/>
      </c>
      <c r="I1544" s="70"/>
      <c r="J1544" s="67" t="str">
        <f t="array" aca="1" ref="J1544" ca="1">IF($I$1&lt;&gt;"y", "", IFERROR(INDEX(admin1listsize,MATCH(SMALL(NOT(admin1listsize="")*IF(ISNUMBER(admin1listsize),COUNTIF(admin1listsize,"&lt;="&amp;admin1listsize),COUNTIF(admin1listsize,"&lt;="&amp;admin1listsize)+SUM(ISNUMBER(admin1listsize))),ROWS(D$3:D1544)+SUM(ISBLANK(admin1listsize))),NOT(admin1listsize="")*IF(ISNUMBER(admin1listsize),COUNTIF(admin1listsize,"&lt;="&amp;admin1listsize),COUNTIF(admin1listsize,"&lt;="&amp;admin1listsize)+SUM(ISNUMBER(admin1listsize))),0)), ""))</f>
        <v/>
      </c>
      <c r="K1544" s="71"/>
    </row>
    <row r="1545" spans="1:11" s="1" customFormat="1" x14ac:dyDescent="0.25">
      <c r="A1545" s="93" t="str">
        <f>IF($I$1&lt;&gt;"y", "", IF(ISBLANK(DATA!D1546),"",IF(ISBLANK(DATA!K1546),"NO DATA",DATA!K1546)))</f>
        <v/>
      </c>
      <c r="B1545" s="93" t="str">
        <f>IF($I$1&lt;&gt;"y", "",IF(ISBLANK(DATA!D1546),"", IF(ISBLANK(DATA!L1546),"NO DATA",DATA!L1546)))</f>
        <v/>
      </c>
      <c r="C1545" s="93" t="str">
        <f t="shared" si="74"/>
        <v/>
      </c>
      <c r="D1545" s="93" t="str">
        <f>IF($I$1&lt;&gt;"y", "", IF(C1546="", "", IFERROR(LOOKUP(2,1/(COUNTIF($D$2:D1544,mergednames)=0),mergednames), "")))</f>
        <v/>
      </c>
      <c r="E1545" s="93" t="str">
        <f t="shared" si="73"/>
        <v/>
      </c>
      <c r="F1545" s="93" t="str">
        <f>IF($I$1&lt;&gt;"y", "", IF(A1546="", "", IFERROR(LOOKUP(2,1/(COUNTIF($F$2:F1544,get_country)=0),get_country), "")))</f>
        <v/>
      </c>
      <c r="G1545" s="93" t="str">
        <f t="shared" si="72"/>
        <v/>
      </c>
      <c r="H1545" s="67" t="str">
        <f t="array" aca="1" ref="H1545" ca="1">IF($I$1&lt;&gt;"y", "", IFERROR(INDEX(countrylistsize,MATCH(SMALL(NOT(countrylistsize="")*IF(ISNUMBER(countrylistsize),COUNTIF(countrylistsize,"&lt;="&amp;countrylistsize),COUNTIF(countrylistsize,"&lt;="&amp;countrylistsize)+SUM(ISNUMBER(countrylistsize))),ROWS(F$3:F1545)+SUM(ISBLANK(countrylistsize))),NOT(countrylistsize="")*IF(ISNUMBER(countrylistsize),COUNTIF(countrylistsize,"&lt;="&amp;countrylistsize),COUNTIF(countrylistsize,"&lt;="&amp;countrylistsize)+SUM(ISNUMBER(countrylistsize))),0)), ""))</f>
        <v/>
      </c>
      <c r="I1545" s="70"/>
      <c r="J1545" s="67" t="str">
        <f t="array" aca="1" ref="J1545" ca="1">IF($I$1&lt;&gt;"y", "", IFERROR(INDEX(admin1listsize,MATCH(SMALL(NOT(admin1listsize="")*IF(ISNUMBER(admin1listsize),COUNTIF(admin1listsize,"&lt;="&amp;admin1listsize),COUNTIF(admin1listsize,"&lt;="&amp;admin1listsize)+SUM(ISNUMBER(admin1listsize))),ROWS(D$3:D1545)+SUM(ISBLANK(admin1listsize))),NOT(admin1listsize="")*IF(ISNUMBER(admin1listsize),COUNTIF(admin1listsize,"&lt;="&amp;admin1listsize),COUNTIF(admin1listsize,"&lt;="&amp;admin1listsize)+SUM(ISNUMBER(admin1listsize))),0)), ""))</f>
        <v/>
      </c>
      <c r="K1545" s="71"/>
    </row>
    <row r="1546" spans="1:11" s="1" customFormat="1" x14ac:dyDescent="0.25">
      <c r="A1546" s="93" t="str">
        <f>IF($I$1&lt;&gt;"y", "", IF(ISBLANK(DATA!D1547),"",IF(ISBLANK(DATA!K1547),"NO DATA",DATA!K1547)))</f>
        <v/>
      </c>
      <c r="B1546" s="93" t="str">
        <f>IF($I$1&lt;&gt;"y", "",IF(ISBLANK(DATA!D1547),"", IF(ISBLANK(DATA!L1547),"NO DATA",DATA!L1547)))</f>
        <v/>
      </c>
      <c r="C1546" s="93" t="str">
        <f t="shared" si="74"/>
        <v/>
      </c>
      <c r="D1546" s="93" t="str">
        <f>IF($I$1&lt;&gt;"y", "", IF(C1547="", "", IFERROR(LOOKUP(2,1/(COUNTIF($D$2:D1545,mergednames)=0),mergednames), "")))</f>
        <v/>
      </c>
      <c r="E1546" s="93" t="str">
        <f t="shared" si="73"/>
        <v/>
      </c>
      <c r="F1546" s="93" t="str">
        <f>IF($I$1&lt;&gt;"y", "", IF(A1547="", "", IFERROR(LOOKUP(2,1/(COUNTIF($F$2:F1545,get_country)=0),get_country), "")))</f>
        <v/>
      </c>
      <c r="G1546" s="93" t="str">
        <f t="shared" si="72"/>
        <v/>
      </c>
      <c r="H1546" s="67" t="str">
        <f t="array" aca="1" ref="H1546" ca="1">IF($I$1&lt;&gt;"y", "", IFERROR(INDEX(countrylistsize,MATCH(SMALL(NOT(countrylistsize="")*IF(ISNUMBER(countrylistsize),COUNTIF(countrylistsize,"&lt;="&amp;countrylistsize),COUNTIF(countrylistsize,"&lt;="&amp;countrylistsize)+SUM(ISNUMBER(countrylistsize))),ROWS(F$3:F1546)+SUM(ISBLANK(countrylistsize))),NOT(countrylistsize="")*IF(ISNUMBER(countrylistsize),COUNTIF(countrylistsize,"&lt;="&amp;countrylistsize),COUNTIF(countrylistsize,"&lt;="&amp;countrylistsize)+SUM(ISNUMBER(countrylistsize))),0)), ""))</f>
        <v/>
      </c>
      <c r="I1546" s="70"/>
      <c r="J1546" s="67" t="str">
        <f t="array" aca="1" ref="J1546" ca="1">IF($I$1&lt;&gt;"y", "", IFERROR(INDEX(admin1listsize,MATCH(SMALL(NOT(admin1listsize="")*IF(ISNUMBER(admin1listsize),COUNTIF(admin1listsize,"&lt;="&amp;admin1listsize),COUNTIF(admin1listsize,"&lt;="&amp;admin1listsize)+SUM(ISNUMBER(admin1listsize))),ROWS(D$3:D1546)+SUM(ISBLANK(admin1listsize))),NOT(admin1listsize="")*IF(ISNUMBER(admin1listsize),COUNTIF(admin1listsize,"&lt;="&amp;admin1listsize),COUNTIF(admin1listsize,"&lt;="&amp;admin1listsize)+SUM(ISNUMBER(admin1listsize))),0)), ""))</f>
        <v/>
      </c>
      <c r="K1546" s="71"/>
    </row>
    <row r="1547" spans="1:11" s="1" customFormat="1" x14ac:dyDescent="0.25">
      <c r="A1547" s="93" t="str">
        <f>IF($I$1&lt;&gt;"y", "", IF(ISBLANK(DATA!D1548),"",IF(ISBLANK(DATA!K1548),"NO DATA",DATA!K1548)))</f>
        <v/>
      </c>
      <c r="B1547" s="93" t="str">
        <f>IF($I$1&lt;&gt;"y", "",IF(ISBLANK(DATA!D1548),"", IF(ISBLANK(DATA!L1548),"NO DATA",DATA!L1548)))</f>
        <v/>
      </c>
      <c r="C1547" s="93" t="str">
        <f t="shared" si="74"/>
        <v/>
      </c>
      <c r="D1547" s="93" t="str">
        <f>IF($I$1&lt;&gt;"y", "", IF(C1548="", "", IFERROR(LOOKUP(2,1/(COUNTIF($D$2:D1546,mergednames)=0),mergednames), "")))</f>
        <v/>
      </c>
      <c r="E1547" s="93" t="str">
        <f t="shared" si="73"/>
        <v/>
      </c>
      <c r="F1547" s="93" t="str">
        <f>IF($I$1&lt;&gt;"y", "", IF(A1548="", "", IFERROR(LOOKUP(2,1/(COUNTIF($F$2:F1546,get_country)=0),get_country), "")))</f>
        <v/>
      </c>
      <c r="G1547" s="93" t="str">
        <f t="shared" si="72"/>
        <v/>
      </c>
      <c r="H1547" s="67" t="str">
        <f t="array" aca="1" ref="H1547" ca="1">IF($I$1&lt;&gt;"y", "", IFERROR(INDEX(countrylistsize,MATCH(SMALL(NOT(countrylistsize="")*IF(ISNUMBER(countrylistsize),COUNTIF(countrylistsize,"&lt;="&amp;countrylistsize),COUNTIF(countrylistsize,"&lt;="&amp;countrylistsize)+SUM(ISNUMBER(countrylistsize))),ROWS(F$3:F1547)+SUM(ISBLANK(countrylistsize))),NOT(countrylistsize="")*IF(ISNUMBER(countrylistsize),COUNTIF(countrylistsize,"&lt;="&amp;countrylistsize),COUNTIF(countrylistsize,"&lt;="&amp;countrylistsize)+SUM(ISNUMBER(countrylistsize))),0)), ""))</f>
        <v/>
      </c>
      <c r="I1547" s="70"/>
      <c r="J1547" s="67" t="str">
        <f t="array" aca="1" ref="J1547" ca="1">IF($I$1&lt;&gt;"y", "", IFERROR(INDEX(admin1listsize,MATCH(SMALL(NOT(admin1listsize="")*IF(ISNUMBER(admin1listsize),COUNTIF(admin1listsize,"&lt;="&amp;admin1listsize),COUNTIF(admin1listsize,"&lt;="&amp;admin1listsize)+SUM(ISNUMBER(admin1listsize))),ROWS(D$3:D1547)+SUM(ISBLANK(admin1listsize))),NOT(admin1listsize="")*IF(ISNUMBER(admin1listsize),COUNTIF(admin1listsize,"&lt;="&amp;admin1listsize),COUNTIF(admin1listsize,"&lt;="&amp;admin1listsize)+SUM(ISNUMBER(admin1listsize))),0)), ""))</f>
        <v/>
      </c>
      <c r="K1547" s="71"/>
    </row>
    <row r="1548" spans="1:11" s="1" customFormat="1" x14ac:dyDescent="0.25">
      <c r="A1548" s="93" t="str">
        <f>IF($I$1&lt;&gt;"y", "", IF(ISBLANK(DATA!D1549),"",IF(ISBLANK(DATA!K1549),"NO DATA",DATA!K1549)))</f>
        <v/>
      </c>
      <c r="B1548" s="93" t="str">
        <f>IF($I$1&lt;&gt;"y", "",IF(ISBLANK(DATA!D1549),"", IF(ISBLANK(DATA!L1549),"NO DATA",DATA!L1549)))</f>
        <v/>
      </c>
      <c r="C1548" s="93" t="str">
        <f t="shared" si="74"/>
        <v/>
      </c>
      <c r="D1548" s="93" t="str">
        <f>IF($I$1&lt;&gt;"y", "", IF(C1549="", "", IFERROR(LOOKUP(2,1/(COUNTIF($D$2:D1547,mergednames)=0),mergednames), "")))</f>
        <v/>
      </c>
      <c r="E1548" s="93" t="str">
        <f t="shared" si="73"/>
        <v/>
      </c>
      <c r="F1548" s="93" t="str">
        <f>IF($I$1&lt;&gt;"y", "", IF(A1549="", "", IFERROR(LOOKUP(2,1/(COUNTIF($F$2:F1547,get_country)=0),get_country), "")))</f>
        <v/>
      </c>
      <c r="G1548" s="93" t="str">
        <f t="shared" si="72"/>
        <v/>
      </c>
      <c r="H1548" s="67" t="str">
        <f t="array" aca="1" ref="H1548" ca="1">IF($I$1&lt;&gt;"y", "", IFERROR(INDEX(countrylistsize,MATCH(SMALL(NOT(countrylistsize="")*IF(ISNUMBER(countrylistsize),COUNTIF(countrylistsize,"&lt;="&amp;countrylistsize),COUNTIF(countrylistsize,"&lt;="&amp;countrylistsize)+SUM(ISNUMBER(countrylistsize))),ROWS(F$3:F1548)+SUM(ISBLANK(countrylistsize))),NOT(countrylistsize="")*IF(ISNUMBER(countrylistsize),COUNTIF(countrylistsize,"&lt;="&amp;countrylistsize),COUNTIF(countrylistsize,"&lt;="&amp;countrylistsize)+SUM(ISNUMBER(countrylistsize))),0)), ""))</f>
        <v/>
      </c>
      <c r="I1548" s="70"/>
      <c r="J1548" s="67" t="str">
        <f t="array" aca="1" ref="J1548" ca="1">IF($I$1&lt;&gt;"y", "", IFERROR(INDEX(admin1listsize,MATCH(SMALL(NOT(admin1listsize="")*IF(ISNUMBER(admin1listsize),COUNTIF(admin1listsize,"&lt;="&amp;admin1listsize),COUNTIF(admin1listsize,"&lt;="&amp;admin1listsize)+SUM(ISNUMBER(admin1listsize))),ROWS(D$3:D1548)+SUM(ISBLANK(admin1listsize))),NOT(admin1listsize="")*IF(ISNUMBER(admin1listsize),COUNTIF(admin1listsize,"&lt;="&amp;admin1listsize),COUNTIF(admin1listsize,"&lt;="&amp;admin1listsize)+SUM(ISNUMBER(admin1listsize))),0)), ""))</f>
        <v/>
      </c>
      <c r="K1548" s="71"/>
    </row>
    <row r="1549" spans="1:11" s="1" customFormat="1" x14ac:dyDescent="0.25">
      <c r="A1549" s="93" t="str">
        <f>IF($I$1&lt;&gt;"y", "", IF(ISBLANK(DATA!D1550),"",IF(ISBLANK(DATA!K1550),"NO DATA",DATA!K1550)))</f>
        <v/>
      </c>
      <c r="B1549" s="93" t="str">
        <f>IF($I$1&lt;&gt;"y", "",IF(ISBLANK(DATA!D1550),"", IF(ISBLANK(DATA!L1550),"NO DATA",DATA!L1550)))</f>
        <v/>
      </c>
      <c r="C1549" s="93" t="str">
        <f t="shared" si="74"/>
        <v/>
      </c>
      <c r="D1549" s="93" t="str">
        <f>IF($I$1&lt;&gt;"y", "", IF(C1550="", "", IFERROR(LOOKUP(2,1/(COUNTIF($D$2:D1548,mergednames)=0),mergednames), "")))</f>
        <v/>
      </c>
      <c r="E1549" s="93" t="str">
        <f t="shared" si="73"/>
        <v/>
      </c>
      <c r="F1549" s="93" t="str">
        <f>IF($I$1&lt;&gt;"y", "", IF(A1550="", "", IFERROR(LOOKUP(2,1/(COUNTIF($F$2:F1548,get_country)=0),get_country), "")))</f>
        <v/>
      </c>
      <c r="G1549" s="93" t="str">
        <f t="shared" si="72"/>
        <v/>
      </c>
      <c r="H1549" s="67" t="str">
        <f t="array" aca="1" ref="H1549" ca="1">IF($I$1&lt;&gt;"y", "", IFERROR(INDEX(countrylistsize,MATCH(SMALL(NOT(countrylistsize="")*IF(ISNUMBER(countrylistsize),COUNTIF(countrylistsize,"&lt;="&amp;countrylistsize),COUNTIF(countrylistsize,"&lt;="&amp;countrylistsize)+SUM(ISNUMBER(countrylistsize))),ROWS(F$3:F1549)+SUM(ISBLANK(countrylistsize))),NOT(countrylistsize="")*IF(ISNUMBER(countrylistsize),COUNTIF(countrylistsize,"&lt;="&amp;countrylistsize),COUNTIF(countrylistsize,"&lt;="&amp;countrylistsize)+SUM(ISNUMBER(countrylistsize))),0)), ""))</f>
        <v/>
      </c>
      <c r="I1549" s="70"/>
      <c r="J1549" s="67" t="str">
        <f t="array" aca="1" ref="J1549" ca="1">IF($I$1&lt;&gt;"y", "", IFERROR(INDEX(admin1listsize,MATCH(SMALL(NOT(admin1listsize="")*IF(ISNUMBER(admin1listsize),COUNTIF(admin1listsize,"&lt;="&amp;admin1listsize),COUNTIF(admin1listsize,"&lt;="&amp;admin1listsize)+SUM(ISNUMBER(admin1listsize))),ROWS(D$3:D1549)+SUM(ISBLANK(admin1listsize))),NOT(admin1listsize="")*IF(ISNUMBER(admin1listsize),COUNTIF(admin1listsize,"&lt;="&amp;admin1listsize),COUNTIF(admin1listsize,"&lt;="&amp;admin1listsize)+SUM(ISNUMBER(admin1listsize))),0)), ""))</f>
        <v/>
      </c>
      <c r="K1549" s="71"/>
    </row>
    <row r="1550" spans="1:11" s="1" customFormat="1" x14ac:dyDescent="0.25">
      <c r="A1550" s="93" t="str">
        <f>IF($I$1&lt;&gt;"y", "", IF(ISBLANK(DATA!D1551),"",IF(ISBLANK(DATA!K1551),"NO DATA",DATA!K1551)))</f>
        <v/>
      </c>
      <c r="B1550" s="93" t="str">
        <f>IF($I$1&lt;&gt;"y", "",IF(ISBLANK(DATA!D1551),"", IF(ISBLANK(DATA!L1551),"NO DATA",DATA!L1551)))</f>
        <v/>
      </c>
      <c r="C1550" s="93" t="str">
        <f t="shared" si="74"/>
        <v/>
      </c>
      <c r="D1550" s="93" t="str">
        <f>IF($I$1&lt;&gt;"y", "", IF(C1551="", "", IFERROR(LOOKUP(2,1/(COUNTIF($D$2:D1549,mergednames)=0),mergednames), "")))</f>
        <v/>
      </c>
      <c r="E1550" s="93" t="str">
        <f t="shared" si="73"/>
        <v/>
      </c>
      <c r="F1550" s="93" t="str">
        <f>IF($I$1&lt;&gt;"y", "", IF(A1551="", "", IFERROR(LOOKUP(2,1/(COUNTIF($F$2:F1549,get_country)=0),get_country), "")))</f>
        <v/>
      </c>
      <c r="G1550" s="93" t="str">
        <f t="shared" si="72"/>
        <v/>
      </c>
      <c r="H1550" s="67" t="str">
        <f t="array" aca="1" ref="H1550" ca="1">IF($I$1&lt;&gt;"y", "", IFERROR(INDEX(countrylistsize,MATCH(SMALL(NOT(countrylistsize="")*IF(ISNUMBER(countrylistsize),COUNTIF(countrylistsize,"&lt;="&amp;countrylistsize),COUNTIF(countrylistsize,"&lt;="&amp;countrylistsize)+SUM(ISNUMBER(countrylistsize))),ROWS(F$3:F1550)+SUM(ISBLANK(countrylistsize))),NOT(countrylistsize="")*IF(ISNUMBER(countrylistsize),COUNTIF(countrylistsize,"&lt;="&amp;countrylistsize),COUNTIF(countrylistsize,"&lt;="&amp;countrylistsize)+SUM(ISNUMBER(countrylistsize))),0)), ""))</f>
        <v/>
      </c>
      <c r="I1550" s="70"/>
      <c r="J1550" s="67" t="str">
        <f t="array" aca="1" ref="J1550" ca="1">IF($I$1&lt;&gt;"y", "", IFERROR(INDEX(admin1listsize,MATCH(SMALL(NOT(admin1listsize="")*IF(ISNUMBER(admin1listsize),COUNTIF(admin1listsize,"&lt;="&amp;admin1listsize),COUNTIF(admin1listsize,"&lt;="&amp;admin1listsize)+SUM(ISNUMBER(admin1listsize))),ROWS(D$3:D1550)+SUM(ISBLANK(admin1listsize))),NOT(admin1listsize="")*IF(ISNUMBER(admin1listsize),COUNTIF(admin1listsize,"&lt;="&amp;admin1listsize),COUNTIF(admin1listsize,"&lt;="&amp;admin1listsize)+SUM(ISNUMBER(admin1listsize))),0)), ""))</f>
        <v/>
      </c>
      <c r="K1550" s="71"/>
    </row>
    <row r="1551" spans="1:11" s="1" customFormat="1" x14ac:dyDescent="0.25">
      <c r="A1551" s="93" t="str">
        <f>IF($I$1&lt;&gt;"y", "", IF(ISBLANK(DATA!D1552),"",IF(ISBLANK(DATA!K1552),"NO DATA",DATA!K1552)))</f>
        <v/>
      </c>
      <c r="B1551" s="93" t="str">
        <f>IF($I$1&lt;&gt;"y", "",IF(ISBLANK(DATA!D1552),"", IF(ISBLANK(DATA!L1552),"NO DATA",DATA!L1552)))</f>
        <v/>
      </c>
      <c r="C1551" s="93" t="str">
        <f t="shared" si="74"/>
        <v/>
      </c>
      <c r="D1551" s="93" t="str">
        <f>IF($I$1&lt;&gt;"y", "", IF(C1552="", "", IFERROR(LOOKUP(2,1/(COUNTIF($D$2:D1550,mergednames)=0),mergednames), "")))</f>
        <v/>
      </c>
      <c r="E1551" s="93" t="str">
        <f t="shared" si="73"/>
        <v/>
      </c>
      <c r="F1551" s="93" t="str">
        <f>IF($I$1&lt;&gt;"y", "", IF(A1552="", "", IFERROR(LOOKUP(2,1/(COUNTIF($F$2:F1550,get_country)=0),get_country), "")))</f>
        <v/>
      </c>
      <c r="G1551" s="93" t="str">
        <f t="shared" si="72"/>
        <v/>
      </c>
      <c r="H1551" s="67" t="str">
        <f t="array" aca="1" ref="H1551" ca="1">IF($I$1&lt;&gt;"y", "", IFERROR(INDEX(countrylistsize,MATCH(SMALL(NOT(countrylistsize="")*IF(ISNUMBER(countrylistsize),COUNTIF(countrylistsize,"&lt;="&amp;countrylistsize),COUNTIF(countrylistsize,"&lt;="&amp;countrylistsize)+SUM(ISNUMBER(countrylistsize))),ROWS(F$3:F1551)+SUM(ISBLANK(countrylistsize))),NOT(countrylistsize="")*IF(ISNUMBER(countrylistsize),COUNTIF(countrylistsize,"&lt;="&amp;countrylistsize),COUNTIF(countrylistsize,"&lt;="&amp;countrylistsize)+SUM(ISNUMBER(countrylistsize))),0)), ""))</f>
        <v/>
      </c>
      <c r="I1551" s="70"/>
      <c r="J1551" s="67" t="str">
        <f t="array" aca="1" ref="J1551" ca="1">IF($I$1&lt;&gt;"y", "", IFERROR(INDEX(admin1listsize,MATCH(SMALL(NOT(admin1listsize="")*IF(ISNUMBER(admin1listsize),COUNTIF(admin1listsize,"&lt;="&amp;admin1listsize),COUNTIF(admin1listsize,"&lt;="&amp;admin1listsize)+SUM(ISNUMBER(admin1listsize))),ROWS(D$3:D1551)+SUM(ISBLANK(admin1listsize))),NOT(admin1listsize="")*IF(ISNUMBER(admin1listsize),COUNTIF(admin1listsize,"&lt;="&amp;admin1listsize),COUNTIF(admin1listsize,"&lt;="&amp;admin1listsize)+SUM(ISNUMBER(admin1listsize))),0)), ""))</f>
        <v/>
      </c>
      <c r="K1551" s="71"/>
    </row>
    <row r="1552" spans="1:11" s="1" customFormat="1" x14ac:dyDescent="0.25">
      <c r="A1552" s="93" t="str">
        <f>IF($I$1&lt;&gt;"y", "", IF(ISBLANK(DATA!D1553),"",IF(ISBLANK(DATA!K1553),"NO DATA",DATA!K1553)))</f>
        <v/>
      </c>
      <c r="B1552" s="93" t="str">
        <f>IF($I$1&lt;&gt;"y", "",IF(ISBLANK(DATA!D1553),"", IF(ISBLANK(DATA!L1553),"NO DATA",DATA!L1553)))</f>
        <v/>
      </c>
      <c r="C1552" s="93" t="str">
        <f t="shared" si="74"/>
        <v/>
      </c>
      <c r="D1552" s="93" t="str">
        <f>IF($I$1&lt;&gt;"y", "", IF(C1553="", "", IFERROR(LOOKUP(2,1/(COUNTIF($D$2:D1551,mergednames)=0),mergednames), "")))</f>
        <v/>
      </c>
      <c r="E1552" s="93" t="str">
        <f t="shared" si="73"/>
        <v/>
      </c>
      <c r="F1552" s="93" t="str">
        <f>IF($I$1&lt;&gt;"y", "", IF(A1553="", "", IFERROR(LOOKUP(2,1/(COUNTIF($F$2:F1551,get_country)=0),get_country), "")))</f>
        <v/>
      </c>
      <c r="G1552" s="93" t="str">
        <f t="shared" si="72"/>
        <v/>
      </c>
      <c r="H1552" s="67" t="str">
        <f t="array" aca="1" ref="H1552" ca="1">IF($I$1&lt;&gt;"y", "", IFERROR(INDEX(countrylistsize,MATCH(SMALL(NOT(countrylistsize="")*IF(ISNUMBER(countrylistsize),COUNTIF(countrylistsize,"&lt;="&amp;countrylistsize),COUNTIF(countrylistsize,"&lt;="&amp;countrylistsize)+SUM(ISNUMBER(countrylistsize))),ROWS(F$3:F1552)+SUM(ISBLANK(countrylistsize))),NOT(countrylistsize="")*IF(ISNUMBER(countrylistsize),COUNTIF(countrylistsize,"&lt;="&amp;countrylistsize),COUNTIF(countrylistsize,"&lt;="&amp;countrylistsize)+SUM(ISNUMBER(countrylistsize))),0)), ""))</f>
        <v/>
      </c>
      <c r="I1552" s="70"/>
      <c r="J1552" s="67" t="str">
        <f t="array" aca="1" ref="J1552" ca="1">IF($I$1&lt;&gt;"y", "", IFERROR(INDEX(admin1listsize,MATCH(SMALL(NOT(admin1listsize="")*IF(ISNUMBER(admin1listsize),COUNTIF(admin1listsize,"&lt;="&amp;admin1listsize),COUNTIF(admin1listsize,"&lt;="&amp;admin1listsize)+SUM(ISNUMBER(admin1listsize))),ROWS(D$3:D1552)+SUM(ISBLANK(admin1listsize))),NOT(admin1listsize="")*IF(ISNUMBER(admin1listsize),COUNTIF(admin1listsize,"&lt;="&amp;admin1listsize),COUNTIF(admin1listsize,"&lt;="&amp;admin1listsize)+SUM(ISNUMBER(admin1listsize))),0)), ""))</f>
        <v/>
      </c>
      <c r="K1552" s="71"/>
    </row>
    <row r="1553" spans="1:11" s="1" customFormat="1" x14ac:dyDescent="0.25">
      <c r="A1553" s="93" t="str">
        <f>IF($I$1&lt;&gt;"y", "", IF(ISBLANK(DATA!D1554),"",IF(ISBLANK(DATA!K1554),"NO DATA",DATA!K1554)))</f>
        <v/>
      </c>
      <c r="B1553" s="93" t="str">
        <f>IF($I$1&lt;&gt;"y", "",IF(ISBLANK(DATA!D1554),"", IF(ISBLANK(DATA!L1554),"NO DATA",DATA!L1554)))</f>
        <v/>
      </c>
      <c r="C1553" s="93" t="str">
        <f t="shared" si="74"/>
        <v/>
      </c>
      <c r="D1553" s="93" t="str">
        <f>IF($I$1&lt;&gt;"y", "", IF(C1554="", "", IFERROR(LOOKUP(2,1/(COUNTIF($D$2:D1552,mergednames)=0),mergednames), "")))</f>
        <v/>
      </c>
      <c r="E1553" s="93" t="str">
        <f t="shared" si="73"/>
        <v/>
      </c>
      <c r="F1553" s="93" t="str">
        <f>IF($I$1&lt;&gt;"y", "", IF(A1554="", "", IFERROR(LOOKUP(2,1/(COUNTIF($F$2:F1552,get_country)=0),get_country), "")))</f>
        <v/>
      </c>
      <c r="G1553" s="93" t="str">
        <f t="shared" si="72"/>
        <v/>
      </c>
      <c r="H1553" s="67" t="str">
        <f t="array" aca="1" ref="H1553" ca="1">IF($I$1&lt;&gt;"y", "", IFERROR(INDEX(countrylistsize,MATCH(SMALL(NOT(countrylistsize="")*IF(ISNUMBER(countrylistsize),COUNTIF(countrylistsize,"&lt;="&amp;countrylistsize),COUNTIF(countrylistsize,"&lt;="&amp;countrylistsize)+SUM(ISNUMBER(countrylistsize))),ROWS(F$3:F1553)+SUM(ISBLANK(countrylistsize))),NOT(countrylistsize="")*IF(ISNUMBER(countrylistsize),COUNTIF(countrylistsize,"&lt;="&amp;countrylistsize),COUNTIF(countrylistsize,"&lt;="&amp;countrylistsize)+SUM(ISNUMBER(countrylistsize))),0)), ""))</f>
        <v/>
      </c>
      <c r="I1553" s="70"/>
      <c r="J1553" s="67" t="str">
        <f t="array" aca="1" ref="J1553" ca="1">IF($I$1&lt;&gt;"y", "", IFERROR(INDEX(admin1listsize,MATCH(SMALL(NOT(admin1listsize="")*IF(ISNUMBER(admin1listsize),COUNTIF(admin1listsize,"&lt;="&amp;admin1listsize),COUNTIF(admin1listsize,"&lt;="&amp;admin1listsize)+SUM(ISNUMBER(admin1listsize))),ROWS(D$3:D1553)+SUM(ISBLANK(admin1listsize))),NOT(admin1listsize="")*IF(ISNUMBER(admin1listsize),COUNTIF(admin1listsize,"&lt;="&amp;admin1listsize),COUNTIF(admin1listsize,"&lt;="&amp;admin1listsize)+SUM(ISNUMBER(admin1listsize))),0)), ""))</f>
        <v/>
      </c>
      <c r="K1553" s="71"/>
    </row>
    <row r="1554" spans="1:11" s="1" customFormat="1" x14ac:dyDescent="0.25">
      <c r="A1554" s="93" t="str">
        <f>IF($I$1&lt;&gt;"y", "", IF(ISBLANK(DATA!D1555),"",IF(ISBLANK(DATA!K1555),"NO DATA",DATA!K1555)))</f>
        <v/>
      </c>
      <c r="B1554" s="93" t="str">
        <f>IF($I$1&lt;&gt;"y", "",IF(ISBLANK(DATA!D1555),"", IF(ISBLANK(DATA!L1555),"NO DATA",DATA!L1555)))</f>
        <v/>
      </c>
      <c r="C1554" s="93" t="str">
        <f t="shared" si="74"/>
        <v/>
      </c>
      <c r="D1554" s="93" t="str">
        <f>IF($I$1&lt;&gt;"y", "", IF(C1555="", "", IFERROR(LOOKUP(2,1/(COUNTIF($D$2:D1553,mergednames)=0),mergednames), "")))</f>
        <v/>
      </c>
      <c r="E1554" s="93" t="str">
        <f t="shared" si="73"/>
        <v/>
      </c>
      <c r="F1554" s="93" t="str">
        <f>IF($I$1&lt;&gt;"y", "", IF(A1555="", "", IFERROR(LOOKUP(2,1/(COUNTIF($F$2:F1553,get_country)=0),get_country), "")))</f>
        <v/>
      </c>
      <c r="G1554" s="93" t="str">
        <f t="shared" si="72"/>
        <v/>
      </c>
      <c r="H1554" s="67" t="str">
        <f t="array" aca="1" ref="H1554" ca="1">IF($I$1&lt;&gt;"y", "", IFERROR(INDEX(countrylistsize,MATCH(SMALL(NOT(countrylistsize="")*IF(ISNUMBER(countrylistsize),COUNTIF(countrylistsize,"&lt;="&amp;countrylistsize),COUNTIF(countrylistsize,"&lt;="&amp;countrylistsize)+SUM(ISNUMBER(countrylistsize))),ROWS(F$3:F1554)+SUM(ISBLANK(countrylistsize))),NOT(countrylistsize="")*IF(ISNUMBER(countrylistsize),COUNTIF(countrylistsize,"&lt;="&amp;countrylistsize),COUNTIF(countrylistsize,"&lt;="&amp;countrylistsize)+SUM(ISNUMBER(countrylistsize))),0)), ""))</f>
        <v/>
      </c>
      <c r="I1554" s="70"/>
      <c r="J1554" s="67" t="str">
        <f t="array" aca="1" ref="J1554" ca="1">IF($I$1&lt;&gt;"y", "", IFERROR(INDEX(admin1listsize,MATCH(SMALL(NOT(admin1listsize="")*IF(ISNUMBER(admin1listsize),COUNTIF(admin1listsize,"&lt;="&amp;admin1listsize),COUNTIF(admin1listsize,"&lt;="&amp;admin1listsize)+SUM(ISNUMBER(admin1listsize))),ROWS(D$3:D1554)+SUM(ISBLANK(admin1listsize))),NOT(admin1listsize="")*IF(ISNUMBER(admin1listsize),COUNTIF(admin1listsize,"&lt;="&amp;admin1listsize),COUNTIF(admin1listsize,"&lt;="&amp;admin1listsize)+SUM(ISNUMBER(admin1listsize))),0)), ""))</f>
        <v/>
      </c>
      <c r="K1554" s="71"/>
    </row>
    <row r="1555" spans="1:11" s="1" customFormat="1" x14ac:dyDescent="0.25">
      <c r="A1555" s="93" t="str">
        <f>IF($I$1&lt;&gt;"y", "", IF(ISBLANK(DATA!D1556),"",IF(ISBLANK(DATA!K1556),"NO DATA",DATA!K1556)))</f>
        <v/>
      </c>
      <c r="B1555" s="93" t="str">
        <f>IF($I$1&lt;&gt;"y", "",IF(ISBLANK(DATA!D1556),"", IF(ISBLANK(DATA!L1556),"NO DATA",DATA!L1556)))</f>
        <v/>
      </c>
      <c r="C1555" s="93" t="str">
        <f t="shared" si="74"/>
        <v/>
      </c>
      <c r="D1555" s="93" t="str">
        <f>IF($I$1&lt;&gt;"y", "", IF(C1556="", "", IFERROR(LOOKUP(2,1/(COUNTIF($D$2:D1554,mergednames)=0),mergednames), "")))</f>
        <v/>
      </c>
      <c r="E1555" s="93" t="str">
        <f t="shared" si="73"/>
        <v/>
      </c>
      <c r="F1555" s="93" t="str">
        <f>IF($I$1&lt;&gt;"y", "", IF(A1556="", "", IFERROR(LOOKUP(2,1/(COUNTIF($F$2:F1554,get_country)=0),get_country), "")))</f>
        <v/>
      </c>
      <c r="G1555" s="93" t="str">
        <f t="shared" si="72"/>
        <v/>
      </c>
      <c r="H1555" s="67" t="str">
        <f t="array" aca="1" ref="H1555" ca="1">IF($I$1&lt;&gt;"y", "", IFERROR(INDEX(countrylistsize,MATCH(SMALL(NOT(countrylistsize="")*IF(ISNUMBER(countrylistsize),COUNTIF(countrylistsize,"&lt;="&amp;countrylistsize),COUNTIF(countrylistsize,"&lt;="&amp;countrylistsize)+SUM(ISNUMBER(countrylistsize))),ROWS(F$3:F1555)+SUM(ISBLANK(countrylistsize))),NOT(countrylistsize="")*IF(ISNUMBER(countrylistsize),COUNTIF(countrylistsize,"&lt;="&amp;countrylistsize),COUNTIF(countrylistsize,"&lt;="&amp;countrylistsize)+SUM(ISNUMBER(countrylistsize))),0)), ""))</f>
        <v/>
      </c>
      <c r="I1555" s="70"/>
      <c r="J1555" s="67" t="str">
        <f t="array" aca="1" ref="J1555" ca="1">IF($I$1&lt;&gt;"y", "", IFERROR(INDEX(admin1listsize,MATCH(SMALL(NOT(admin1listsize="")*IF(ISNUMBER(admin1listsize),COUNTIF(admin1listsize,"&lt;="&amp;admin1listsize),COUNTIF(admin1listsize,"&lt;="&amp;admin1listsize)+SUM(ISNUMBER(admin1listsize))),ROWS(D$3:D1555)+SUM(ISBLANK(admin1listsize))),NOT(admin1listsize="")*IF(ISNUMBER(admin1listsize),COUNTIF(admin1listsize,"&lt;="&amp;admin1listsize),COUNTIF(admin1listsize,"&lt;="&amp;admin1listsize)+SUM(ISNUMBER(admin1listsize))),0)), ""))</f>
        <v/>
      </c>
      <c r="K1555" s="71"/>
    </row>
    <row r="1556" spans="1:11" s="1" customFormat="1" x14ac:dyDescent="0.25">
      <c r="A1556" s="93" t="str">
        <f>IF($I$1&lt;&gt;"y", "", IF(ISBLANK(DATA!D1557),"",IF(ISBLANK(DATA!K1557),"NO DATA",DATA!K1557)))</f>
        <v/>
      </c>
      <c r="B1556" s="93" t="str">
        <f>IF($I$1&lt;&gt;"y", "",IF(ISBLANK(DATA!D1557),"", IF(ISBLANK(DATA!L1557),"NO DATA",DATA!L1557)))</f>
        <v/>
      </c>
      <c r="C1556" s="93" t="str">
        <f t="shared" si="74"/>
        <v/>
      </c>
      <c r="D1556" s="93" t="str">
        <f>IF($I$1&lt;&gt;"y", "", IF(C1557="", "", IFERROR(LOOKUP(2,1/(COUNTIF($D$2:D1555,mergednames)=0),mergednames), "")))</f>
        <v/>
      </c>
      <c r="E1556" s="93" t="str">
        <f t="shared" si="73"/>
        <v/>
      </c>
      <c r="F1556" s="93" t="str">
        <f>IF($I$1&lt;&gt;"y", "", IF(A1557="", "", IFERROR(LOOKUP(2,1/(COUNTIF($F$2:F1555,get_country)=0),get_country), "")))</f>
        <v/>
      </c>
      <c r="G1556" s="93" t="str">
        <f t="shared" si="72"/>
        <v/>
      </c>
      <c r="H1556" s="67" t="str">
        <f t="array" aca="1" ref="H1556" ca="1">IF($I$1&lt;&gt;"y", "", IFERROR(INDEX(countrylistsize,MATCH(SMALL(NOT(countrylistsize="")*IF(ISNUMBER(countrylistsize),COUNTIF(countrylistsize,"&lt;="&amp;countrylistsize),COUNTIF(countrylistsize,"&lt;="&amp;countrylistsize)+SUM(ISNUMBER(countrylistsize))),ROWS(F$3:F1556)+SUM(ISBLANK(countrylistsize))),NOT(countrylistsize="")*IF(ISNUMBER(countrylistsize),COUNTIF(countrylistsize,"&lt;="&amp;countrylistsize),COUNTIF(countrylistsize,"&lt;="&amp;countrylistsize)+SUM(ISNUMBER(countrylistsize))),0)), ""))</f>
        <v/>
      </c>
      <c r="I1556" s="70"/>
      <c r="J1556" s="67" t="str">
        <f t="array" aca="1" ref="J1556" ca="1">IF($I$1&lt;&gt;"y", "", IFERROR(INDEX(admin1listsize,MATCH(SMALL(NOT(admin1listsize="")*IF(ISNUMBER(admin1listsize),COUNTIF(admin1listsize,"&lt;="&amp;admin1listsize),COUNTIF(admin1listsize,"&lt;="&amp;admin1listsize)+SUM(ISNUMBER(admin1listsize))),ROWS(D$3:D1556)+SUM(ISBLANK(admin1listsize))),NOT(admin1listsize="")*IF(ISNUMBER(admin1listsize),COUNTIF(admin1listsize,"&lt;="&amp;admin1listsize),COUNTIF(admin1listsize,"&lt;="&amp;admin1listsize)+SUM(ISNUMBER(admin1listsize))),0)), ""))</f>
        <v/>
      </c>
      <c r="K1556" s="71"/>
    </row>
    <row r="1557" spans="1:11" s="1" customFormat="1" x14ac:dyDescent="0.25">
      <c r="A1557" s="93" t="str">
        <f>IF($I$1&lt;&gt;"y", "", IF(ISBLANK(DATA!D1558),"",IF(ISBLANK(DATA!K1558),"NO DATA",DATA!K1558)))</f>
        <v/>
      </c>
      <c r="B1557" s="93" t="str">
        <f>IF($I$1&lt;&gt;"y", "",IF(ISBLANK(DATA!D1558),"", IF(ISBLANK(DATA!L1558),"NO DATA",DATA!L1558)))</f>
        <v/>
      </c>
      <c r="C1557" s="93" t="str">
        <f t="shared" si="74"/>
        <v/>
      </c>
      <c r="D1557" s="93" t="str">
        <f>IF($I$1&lt;&gt;"y", "", IF(C1558="", "", IFERROR(LOOKUP(2,1/(COUNTIF($D$2:D1556,mergednames)=0),mergednames), "")))</f>
        <v/>
      </c>
      <c r="E1557" s="93" t="str">
        <f t="shared" si="73"/>
        <v/>
      </c>
      <c r="F1557" s="93" t="str">
        <f>IF($I$1&lt;&gt;"y", "", IF(A1558="", "", IFERROR(LOOKUP(2,1/(COUNTIF($F$2:F1556,get_country)=0),get_country), "")))</f>
        <v/>
      </c>
      <c r="G1557" s="93" t="str">
        <f t="shared" si="72"/>
        <v/>
      </c>
      <c r="H1557" s="67" t="str">
        <f t="array" aca="1" ref="H1557" ca="1">IF($I$1&lt;&gt;"y", "", IFERROR(INDEX(countrylistsize,MATCH(SMALL(NOT(countrylistsize="")*IF(ISNUMBER(countrylistsize),COUNTIF(countrylistsize,"&lt;="&amp;countrylistsize),COUNTIF(countrylistsize,"&lt;="&amp;countrylistsize)+SUM(ISNUMBER(countrylistsize))),ROWS(F$3:F1557)+SUM(ISBLANK(countrylistsize))),NOT(countrylistsize="")*IF(ISNUMBER(countrylistsize),COUNTIF(countrylistsize,"&lt;="&amp;countrylistsize),COUNTIF(countrylistsize,"&lt;="&amp;countrylistsize)+SUM(ISNUMBER(countrylistsize))),0)), ""))</f>
        <v/>
      </c>
      <c r="I1557" s="70"/>
      <c r="J1557" s="67" t="str">
        <f t="array" aca="1" ref="J1557" ca="1">IF($I$1&lt;&gt;"y", "", IFERROR(INDEX(admin1listsize,MATCH(SMALL(NOT(admin1listsize="")*IF(ISNUMBER(admin1listsize),COUNTIF(admin1listsize,"&lt;="&amp;admin1listsize),COUNTIF(admin1listsize,"&lt;="&amp;admin1listsize)+SUM(ISNUMBER(admin1listsize))),ROWS(D$3:D1557)+SUM(ISBLANK(admin1listsize))),NOT(admin1listsize="")*IF(ISNUMBER(admin1listsize),COUNTIF(admin1listsize,"&lt;="&amp;admin1listsize),COUNTIF(admin1listsize,"&lt;="&amp;admin1listsize)+SUM(ISNUMBER(admin1listsize))),0)), ""))</f>
        <v/>
      </c>
      <c r="K1557" s="71"/>
    </row>
    <row r="1558" spans="1:11" s="1" customFormat="1" x14ac:dyDescent="0.25">
      <c r="A1558" s="93" t="str">
        <f>IF($I$1&lt;&gt;"y", "", IF(ISBLANK(DATA!D1559),"",IF(ISBLANK(DATA!K1559),"NO DATA",DATA!K1559)))</f>
        <v/>
      </c>
      <c r="B1558" s="93" t="str">
        <f>IF($I$1&lt;&gt;"y", "",IF(ISBLANK(DATA!D1559),"", IF(ISBLANK(DATA!L1559),"NO DATA",DATA!L1559)))</f>
        <v/>
      </c>
      <c r="C1558" s="93" t="str">
        <f t="shared" si="74"/>
        <v/>
      </c>
      <c r="D1558" s="93" t="str">
        <f>IF($I$1&lt;&gt;"y", "", IF(C1559="", "", IFERROR(LOOKUP(2,1/(COUNTIF($D$2:D1557,mergednames)=0),mergednames), "")))</f>
        <v/>
      </c>
      <c r="E1558" s="93" t="str">
        <f t="shared" si="73"/>
        <v/>
      </c>
      <c r="F1558" s="93" t="str">
        <f>IF($I$1&lt;&gt;"y", "", IF(A1559="", "", IFERROR(LOOKUP(2,1/(COUNTIF($F$2:F1557,get_country)=0),get_country), "")))</f>
        <v/>
      </c>
      <c r="G1558" s="93" t="str">
        <f t="shared" si="72"/>
        <v/>
      </c>
      <c r="H1558" s="67" t="str">
        <f t="array" aca="1" ref="H1558" ca="1">IF($I$1&lt;&gt;"y", "", IFERROR(INDEX(countrylistsize,MATCH(SMALL(NOT(countrylistsize="")*IF(ISNUMBER(countrylistsize),COUNTIF(countrylistsize,"&lt;="&amp;countrylistsize),COUNTIF(countrylistsize,"&lt;="&amp;countrylistsize)+SUM(ISNUMBER(countrylistsize))),ROWS(F$3:F1558)+SUM(ISBLANK(countrylistsize))),NOT(countrylistsize="")*IF(ISNUMBER(countrylistsize),COUNTIF(countrylistsize,"&lt;="&amp;countrylistsize),COUNTIF(countrylistsize,"&lt;="&amp;countrylistsize)+SUM(ISNUMBER(countrylistsize))),0)), ""))</f>
        <v/>
      </c>
      <c r="I1558" s="70"/>
      <c r="J1558" s="67" t="str">
        <f t="array" aca="1" ref="J1558" ca="1">IF($I$1&lt;&gt;"y", "", IFERROR(INDEX(admin1listsize,MATCH(SMALL(NOT(admin1listsize="")*IF(ISNUMBER(admin1listsize),COUNTIF(admin1listsize,"&lt;="&amp;admin1listsize),COUNTIF(admin1listsize,"&lt;="&amp;admin1listsize)+SUM(ISNUMBER(admin1listsize))),ROWS(D$3:D1558)+SUM(ISBLANK(admin1listsize))),NOT(admin1listsize="")*IF(ISNUMBER(admin1listsize),COUNTIF(admin1listsize,"&lt;="&amp;admin1listsize),COUNTIF(admin1listsize,"&lt;="&amp;admin1listsize)+SUM(ISNUMBER(admin1listsize))),0)), ""))</f>
        <v/>
      </c>
      <c r="K1558" s="71"/>
    </row>
    <row r="1559" spans="1:11" s="1" customFormat="1" x14ac:dyDescent="0.25">
      <c r="A1559" s="93" t="str">
        <f>IF($I$1&lt;&gt;"y", "", IF(ISBLANK(DATA!D1560),"",IF(ISBLANK(DATA!K1560),"NO DATA",DATA!K1560)))</f>
        <v/>
      </c>
      <c r="B1559" s="93" t="str">
        <f>IF($I$1&lt;&gt;"y", "",IF(ISBLANK(DATA!D1560),"", IF(ISBLANK(DATA!L1560),"NO DATA",DATA!L1560)))</f>
        <v/>
      </c>
      <c r="C1559" s="93" t="str">
        <f t="shared" si="74"/>
        <v/>
      </c>
      <c r="D1559" s="93" t="str">
        <f>IF($I$1&lt;&gt;"y", "", IF(C1560="", "", IFERROR(LOOKUP(2,1/(COUNTIF($D$2:D1558,mergednames)=0),mergednames), "")))</f>
        <v/>
      </c>
      <c r="E1559" s="93" t="str">
        <f t="shared" si="73"/>
        <v/>
      </c>
      <c r="F1559" s="93" t="str">
        <f>IF($I$1&lt;&gt;"y", "", IF(A1560="", "", IFERROR(LOOKUP(2,1/(COUNTIF($F$2:F1558,get_country)=0),get_country), "")))</f>
        <v/>
      </c>
      <c r="G1559" s="93" t="str">
        <f t="shared" si="72"/>
        <v/>
      </c>
      <c r="H1559" s="67" t="str">
        <f t="array" aca="1" ref="H1559" ca="1">IF($I$1&lt;&gt;"y", "", IFERROR(INDEX(countrylistsize,MATCH(SMALL(NOT(countrylistsize="")*IF(ISNUMBER(countrylistsize),COUNTIF(countrylistsize,"&lt;="&amp;countrylistsize),COUNTIF(countrylistsize,"&lt;="&amp;countrylistsize)+SUM(ISNUMBER(countrylistsize))),ROWS(F$3:F1559)+SUM(ISBLANK(countrylistsize))),NOT(countrylistsize="")*IF(ISNUMBER(countrylistsize),COUNTIF(countrylistsize,"&lt;="&amp;countrylistsize),COUNTIF(countrylistsize,"&lt;="&amp;countrylistsize)+SUM(ISNUMBER(countrylistsize))),0)), ""))</f>
        <v/>
      </c>
      <c r="I1559" s="70"/>
      <c r="J1559" s="67" t="str">
        <f t="array" aca="1" ref="J1559" ca="1">IF($I$1&lt;&gt;"y", "", IFERROR(INDEX(admin1listsize,MATCH(SMALL(NOT(admin1listsize="")*IF(ISNUMBER(admin1listsize),COUNTIF(admin1listsize,"&lt;="&amp;admin1listsize),COUNTIF(admin1listsize,"&lt;="&amp;admin1listsize)+SUM(ISNUMBER(admin1listsize))),ROWS(D$3:D1559)+SUM(ISBLANK(admin1listsize))),NOT(admin1listsize="")*IF(ISNUMBER(admin1listsize),COUNTIF(admin1listsize,"&lt;="&amp;admin1listsize),COUNTIF(admin1listsize,"&lt;="&amp;admin1listsize)+SUM(ISNUMBER(admin1listsize))),0)), ""))</f>
        <v/>
      </c>
      <c r="K1559" s="71"/>
    </row>
    <row r="1560" spans="1:11" s="1" customFormat="1" x14ac:dyDescent="0.25">
      <c r="A1560" s="93" t="str">
        <f>IF($I$1&lt;&gt;"y", "", IF(ISBLANK(DATA!D1561),"",IF(ISBLANK(DATA!K1561),"NO DATA",DATA!K1561)))</f>
        <v/>
      </c>
      <c r="B1560" s="93" t="str">
        <f>IF($I$1&lt;&gt;"y", "",IF(ISBLANK(DATA!D1561),"", IF(ISBLANK(DATA!L1561),"NO DATA",DATA!L1561)))</f>
        <v/>
      </c>
      <c r="C1560" s="93" t="str">
        <f t="shared" si="74"/>
        <v/>
      </c>
      <c r="D1560" s="93" t="str">
        <f>IF($I$1&lt;&gt;"y", "", IF(C1561="", "", IFERROR(LOOKUP(2,1/(COUNTIF($D$2:D1559,mergednames)=0),mergednames), "")))</f>
        <v/>
      </c>
      <c r="E1560" s="93" t="str">
        <f t="shared" si="73"/>
        <v/>
      </c>
      <c r="F1560" s="93" t="str">
        <f>IF($I$1&lt;&gt;"y", "", IF(A1561="", "", IFERROR(LOOKUP(2,1/(COUNTIF($F$2:F1559,get_country)=0),get_country), "")))</f>
        <v/>
      </c>
      <c r="G1560" s="93" t="str">
        <f t="shared" si="72"/>
        <v/>
      </c>
      <c r="H1560" s="67" t="str">
        <f t="array" aca="1" ref="H1560" ca="1">IF($I$1&lt;&gt;"y", "", IFERROR(INDEX(countrylistsize,MATCH(SMALL(NOT(countrylistsize="")*IF(ISNUMBER(countrylistsize),COUNTIF(countrylistsize,"&lt;="&amp;countrylistsize),COUNTIF(countrylistsize,"&lt;="&amp;countrylistsize)+SUM(ISNUMBER(countrylistsize))),ROWS(F$3:F1560)+SUM(ISBLANK(countrylistsize))),NOT(countrylistsize="")*IF(ISNUMBER(countrylistsize),COUNTIF(countrylistsize,"&lt;="&amp;countrylistsize),COUNTIF(countrylistsize,"&lt;="&amp;countrylistsize)+SUM(ISNUMBER(countrylistsize))),0)), ""))</f>
        <v/>
      </c>
      <c r="I1560" s="70"/>
      <c r="J1560" s="67" t="str">
        <f t="array" aca="1" ref="J1560" ca="1">IF($I$1&lt;&gt;"y", "", IFERROR(INDEX(admin1listsize,MATCH(SMALL(NOT(admin1listsize="")*IF(ISNUMBER(admin1listsize),COUNTIF(admin1listsize,"&lt;="&amp;admin1listsize),COUNTIF(admin1listsize,"&lt;="&amp;admin1listsize)+SUM(ISNUMBER(admin1listsize))),ROWS(D$3:D1560)+SUM(ISBLANK(admin1listsize))),NOT(admin1listsize="")*IF(ISNUMBER(admin1listsize),COUNTIF(admin1listsize,"&lt;="&amp;admin1listsize),COUNTIF(admin1listsize,"&lt;="&amp;admin1listsize)+SUM(ISNUMBER(admin1listsize))),0)), ""))</f>
        <v/>
      </c>
      <c r="K1560" s="71"/>
    </row>
    <row r="1561" spans="1:11" s="1" customFormat="1" x14ac:dyDescent="0.25">
      <c r="A1561" s="93" t="str">
        <f>IF($I$1&lt;&gt;"y", "", IF(ISBLANK(DATA!D1562),"",IF(ISBLANK(DATA!K1562),"NO DATA",DATA!K1562)))</f>
        <v/>
      </c>
      <c r="B1561" s="93" t="str">
        <f>IF($I$1&lt;&gt;"y", "",IF(ISBLANK(DATA!D1562),"", IF(ISBLANK(DATA!L1562),"NO DATA",DATA!L1562)))</f>
        <v/>
      </c>
      <c r="C1561" s="93" t="str">
        <f t="shared" si="74"/>
        <v/>
      </c>
      <c r="D1561" s="93" t="str">
        <f>IF($I$1&lt;&gt;"y", "", IF(C1562="", "", IFERROR(LOOKUP(2,1/(COUNTIF($D$2:D1560,mergednames)=0),mergednames), "")))</f>
        <v/>
      </c>
      <c r="E1561" s="93" t="str">
        <f t="shared" si="73"/>
        <v/>
      </c>
      <c r="F1561" s="93" t="str">
        <f>IF($I$1&lt;&gt;"y", "", IF(A1562="", "", IFERROR(LOOKUP(2,1/(COUNTIF($F$2:F1560,get_country)=0),get_country), "")))</f>
        <v/>
      </c>
      <c r="G1561" s="93" t="str">
        <f t="shared" si="72"/>
        <v/>
      </c>
      <c r="H1561" s="67" t="str">
        <f t="array" aca="1" ref="H1561" ca="1">IF($I$1&lt;&gt;"y", "", IFERROR(INDEX(countrylistsize,MATCH(SMALL(NOT(countrylistsize="")*IF(ISNUMBER(countrylistsize),COUNTIF(countrylistsize,"&lt;="&amp;countrylistsize),COUNTIF(countrylistsize,"&lt;="&amp;countrylistsize)+SUM(ISNUMBER(countrylistsize))),ROWS(F$3:F1561)+SUM(ISBLANK(countrylistsize))),NOT(countrylistsize="")*IF(ISNUMBER(countrylistsize),COUNTIF(countrylistsize,"&lt;="&amp;countrylistsize),COUNTIF(countrylistsize,"&lt;="&amp;countrylistsize)+SUM(ISNUMBER(countrylistsize))),0)), ""))</f>
        <v/>
      </c>
      <c r="I1561" s="70"/>
      <c r="J1561" s="67" t="str">
        <f t="array" aca="1" ref="J1561" ca="1">IF($I$1&lt;&gt;"y", "", IFERROR(INDEX(admin1listsize,MATCH(SMALL(NOT(admin1listsize="")*IF(ISNUMBER(admin1listsize),COUNTIF(admin1listsize,"&lt;="&amp;admin1listsize),COUNTIF(admin1listsize,"&lt;="&amp;admin1listsize)+SUM(ISNUMBER(admin1listsize))),ROWS(D$3:D1561)+SUM(ISBLANK(admin1listsize))),NOT(admin1listsize="")*IF(ISNUMBER(admin1listsize),COUNTIF(admin1listsize,"&lt;="&amp;admin1listsize),COUNTIF(admin1listsize,"&lt;="&amp;admin1listsize)+SUM(ISNUMBER(admin1listsize))),0)), ""))</f>
        <v/>
      </c>
      <c r="K1561" s="71"/>
    </row>
    <row r="1562" spans="1:11" s="1" customFormat="1" x14ac:dyDescent="0.25">
      <c r="A1562" s="93" t="str">
        <f>IF($I$1&lt;&gt;"y", "", IF(ISBLANK(DATA!D1563),"",IF(ISBLANK(DATA!K1563),"NO DATA",DATA!K1563)))</f>
        <v/>
      </c>
      <c r="B1562" s="93" t="str">
        <f>IF($I$1&lt;&gt;"y", "",IF(ISBLANK(DATA!D1563),"", IF(ISBLANK(DATA!L1563),"NO DATA",DATA!L1563)))</f>
        <v/>
      </c>
      <c r="C1562" s="93" t="str">
        <f t="shared" si="74"/>
        <v/>
      </c>
      <c r="D1562" s="93" t="str">
        <f>IF($I$1&lt;&gt;"y", "", IF(C1563="", "", IFERROR(LOOKUP(2,1/(COUNTIF($D$2:D1561,mergednames)=0),mergednames), "")))</f>
        <v/>
      </c>
      <c r="E1562" s="93" t="str">
        <f t="shared" si="73"/>
        <v/>
      </c>
      <c r="F1562" s="93" t="str">
        <f>IF($I$1&lt;&gt;"y", "", IF(A1563="", "", IFERROR(LOOKUP(2,1/(COUNTIF($F$2:F1561,get_country)=0),get_country), "")))</f>
        <v/>
      </c>
      <c r="G1562" s="93" t="str">
        <f t="shared" si="72"/>
        <v/>
      </c>
      <c r="H1562" s="67" t="str">
        <f t="array" aca="1" ref="H1562" ca="1">IF($I$1&lt;&gt;"y", "", IFERROR(INDEX(countrylistsize,MATCH(SMALL(NOT(countrylistsize="")*IF(ISNUMBER(countrylistsize),COUNTIF(countrylistsize,"&lt;="&amp;countrylistsize),COUNTIF(countrylistsize,"&lt;="&amp;countrylistsize)+SUM(ISNUMBER(countrylistsize))),ROWS(F$3:F1562)+SUM(ISBLANK(countrylistsize))),NOT(countrylistsize="")*IF(ISNUMBER(countrylistsize),COUNTIF(countrylistsize,"&lt;="&amp;countrylistsize),COUNTIF(countrylistsize,"&lt;="&amp;countrylistsize)+SUM(ISNUMBER(countrylistsize))),0)), ""))</f>
        <v/>
      </c>
      <c r="I1562" s="70"/>
      <c r="J1562" s="67" t="str">
        <f t="array" aca="1" ref="J1562" ca="1">IF($I$1&lt;&gt;"y", "", IFERROR(INDEX(admin1listsize,MATCH(SMALL(NOT(admin1listsize="")*IF(ISNUMBER(admin1listsize),COUNTIF(admin1listsize,"&lt;="&amp;admin1listsize),COUNTIF(admin1listsize,"&lt;="&amp;admin1listsize)+SUM(ISNUMBER(admin1listsize))),ROWS(D$3:D1562)+SUM(ISBLANK(admin1listsize))),NOT(admin1listsize="")*IF(ISNUMBER(admin1listsize),COUNTIF(admin1listsize,"&lt;="&amp;admin1listsize),COUNTIF(admin1listsize,"&lt;="&amp;admin1listsize)+SUM(ISNUMBER(admin1listsize))),0)), ""))</f>
        <v/>
      </c>
      <c r="K1562" s="71"/>
    </row>
    <row r="1563" spans="1:11" s="1" customFormat="1" x14ac:dyDescent="0.25">
      <c r="A1563" s="93" t="str">
        <f>IF($I$1&lt;&gt;"y", "", IF(ISBLANK(DATA!D1564),"",IF(ISBLANK(DATA!K1564),"NO DATA",DATA!K1564)))</f>
        <v/>
      </c>
      <c r="B1563" s="93" t="str">
        <f>IF($I$1&lt;&gt;"y", "",IF(ISBLANK(DATA!D1564),"", IF(ISBLANK(DATA!L1564),"NO DATA",DATA!L1564)))</f>
        <v/>
      </c>
      <c r="C1563" s="93" t="str">
        <f t="shared" si="74"/>
        <v/>
      </c>
      <c r="D1563" s="93" t="str">
        <f>IF($I$1&lt;&gt;"y", "", IF(C1564="", "", IFERROR(LOOKUP(2,1/(COUNTIF($D$2:D1562,mergednames)=0),mergednames), "")))</f>
        <v/>
      </c>
      <c r="E1563" s="93" t="str">
        <f t="shared" si="73"/>
        <v/>
      </c>
      <c r="F1563" s="93" t="str">
        <f>IF($I$1&lt;&gt;"y", "", IF(A1564="", "", IFERROR(LOOKUP(2,1/(COUNTIF($F$2:F1562,get_country)=0),get_country), "")))</f>
        <v/>
      </c>
      <c r="G1563" s="93" t="str">
        <f t="shared" si="72"/>
        <v/>
      </c>
      <c r="H1563" s="67" t="str">
        <f t="array" aca="1" ref="H1563" ca="1">IF($I$1&lt;&gt;"y", "", IFERROR(INDEX(countrylistsize,MATCH(SMALL(NOT(countrylistsize="")*IF(ISNUMBER(countrylistsize),COUNTIF(countrylistsize,"&lt;="&amp;countrylistsize),COUNTIF(countrylistsize,"&lt;="&amp;countrylistsize)+SUM(ISNUMBER(countrylistsize))),ROWS(F$3:F1563)+SUM(ISBLANK(countrylistsize))),NOT(countrylistsize="")*IF(ISNUMBER(countrylistsize),COUNTIF(countrylistsize,"&lt;="&amp;countrylistsize),COUNTIF(countrylistsize,"&lt;="&amp;countrylistsize)+SUM(ISNUMBER(countrylistsize))),0)), ""))</f>
        <v/>
      </c>
      <c r="I1563" s="70"/>
      <c r="J1563" s="67" t="str">
        <f t="array" aca="1" ref="J1563" ca="1">IF($I$1&lt;&gt;"y", "", IFERROR(INDEX(admin1listsize,MATCH(SMALL(NOT(admin1listsize="")*IF(ISNUMBER(admin1listsize),COUNTIF(admin1listsize,"&lt;="&amp;admin1listsize),COUNTIF(admin1listsize,"&lt;="&amp;admin1listsize)+SUM(ISNUMBER(admin1listsize))),ROWS(D$3:D1563)+SUM(ISBLANK(admin1listsize))),NOT(admin1listsize="")*IF(ISNUMBER(admin1listsize),COUNTIF(admin1listsize,"&lt;="&amp;admin1listsize),COUNTIF(admin1listsize,"&lt;="&amp;admin1listsize)+SUM(ISNUMBER(admin1listsize))),0)), ""))</f>
        <v/>
      </c>
      <c r="K1563" s="71"/>
    </row>
    <row r="1564" spans="1:11" s="1" customFormat="1" x14ac:dyDescent="0.25">
      <c r="A1564" s="93" t="str">
        <f>IF($I$1&lt;&gt;"y", "", IF(ISBLANK(DATA!D1565),"",IF(ISBLANK(DATA!K1565),"NO DATA",DATA!K1565)))</f>
        <v/>
      </c>
      <c r="B1564" s="93" t="str">
        <f>IF($I$1&lt;&gt;"y", "",IF(ISBLANK(DATA!D1565),"", IF(ISBLANK(DATA!L1565),"NO DATA",DATA!L1565)))</f>
        <v/>
      </c>
      <c r="C1564" s="93" t="str">
        <f t="shared" si="74"/>
        <v/>
      </c>
      <c r="D1564" s="93" t="str">
        <f>IF($I$1&lt;&gt;"y", "", IF(C1565="", "", IFERROR(LOOKUP(2,1/(COUNTIF($D$2:D1563,mergednames)=0),mergednames), "")))</f>
        <v/>
      </c>
      <c r="E1564" s="93" t="str">
        <f t="shared" si="73"/>
        <v/>
      </c>
      <c r="F1564" s="93" t="str">
        <f>IF($I$1&lt;&gt;"y", "", IF(A1565="", "", IFERROR(LOOKUP(2,1/(COUNTIF($F$2:F1563,get_country)=0),get_country), "")))</f>
        <v/>
      </c>
      <c r="G1564" s="93" t="str">
        <f t="shared" si="72"/>
        <v/>
      </c>
      <c r="H1564" s="67" t="str">
        <f t="array" aca="1" ref="H1564" ca="1">IF($I$1&lt;&gt;"y", "", IFERROR(INDEX(countrylistsize,MATCH(SMALL(NOT(countrylistsize="")*IF(ISNUMBER(countrylistsize),COUNTIF(countrylistsize,"&lt;="&amp;countrylistsize),COUNTIF(countrylistsize,"&lt;="&amp;countrylistsize)+SUM(ISNUMBER(countrylistsize))),ROWS(F$3:F1564)+SUM(ISBLANK(countrylistsize))),NOT(countrylistsize="")*IF(ISNUMBER(countrylistsize),COUNTIF(countrylistsize,"&lt;="&amp;countrylistsize),COUNTIF(countrylistsize,"&lt;="&amp;countrylistsize)+SUM(ISNUMBER(countrylistsize))),0)), ""))</f>
        <v/>
      </c>
      <c r="I1564" s="70"/>
      <c r="J1564" s="67" t="str">
        <f t="array" aca="1" ref="J1564" ca="1">IF($I$1&lt;&gt;"y", "", IFERROR(INDEX(admin1listsize,MATCH(SMALL(NOT(admin1listsize="")*IF(ISNUMBER(admin1listsize),COUNTIF(admin1listsize,"&lt;="&amp;admin1listsize),COUNTIF(admin1listsize,"&lt;="&amp;admin1listsize)+SUM(ISNUMBER(admin1listsize))),ROWS(D$3:D1564)+SUM(ISBLANK(admin1listsize))),NOT(admin1listsize="")*IF(ISNUMBER(admin1listsize),COUNTIF(admin1listsize,"&lt;="&amp;admin1listsize),COUNTIF(admin1listsize,"&lt;="&amp;admin1listsize)+SUM(ISNUMBER(admin1listsize))),0)), ""))</f>
        <v/>
      </c>
      <c r="K1564" s="71"/>
    </row>
    <row r="1565" spans="1:11" s="1" customFormat="1" x14ac:dyDescent="0.25">
      <c r="A1565" s="93" t="str">
        <f>IF($I$1&lt;&gt;"y", "", IF(ISBLANK(DATA!D1566),"",IF(ISBLANK(DATA!K1566),"NO DATA",DATA!K1566)))</f>
        <v/>
      </c>
      <c r="B1565" s="93" t="str">
        <f>IF($I$1&lt;&gt;"y", "",IF(ISBLANK(DATA!D1566),"", IF(ISBLANK(DATA!L1566),"NO DATA",DATA!L1566)))</f>
        <v/>
      </c>
      <c r="C1565" s="93" t="str">
        <f t="shared" si="74"/>
        <v/>
      </c>
      <c r="D1565" s="93" t="str">
        <f>IF($I$1&lt;&gt;"y", "", IF(C1566="", "", IFERROR(LOOKUP(2,1/(COUNTIF($D$2:D1564,mergednames)=0),mergednames), "")))</f>
        <v/>
      </c>
      <c r="E1565" s="93" t="str">
        <f t="shared" si="73"/>
        <v/>
      </c>
      <c r="F1565" s="93" t="str">
        <f>IF($I$1&lt;&gt;"y", "", IF(A1566="", "", IFERROR(LOOKUP(2,1/(COUNTIF($F$2:F1564,get_country)=0),get_country), "")))</f>
        <v/>
      </c>
      <c r="G1565" s="93" t="str">
        <f t="shared" si="72"/>
        <v/>
      </c>
      <c r="H1565" s="67" t="str">
        <f t="array" aca="1" ref="H1565" ca="1">IF($I$1&lt;&gt;"y", "", IFERROR(INDEX(countrylistsize,MATCH(SMALL(NOT(countrylistsize="")*IF(ISNUMBER(countrylistsize),COUNTIF(countrylistsize,"&lt;="&amp;countrylistsize),COUNTIF(countrylistsize,"&lt;="&amp;countrylistsize)+SUM(ISNUMBER(countrylistsize))),ROWS(F$3:F1565)+SUM(ISBLANK(countrylistsize))),NOT(countrylistsize="")*IF(ISNUMBER(countrylistsize),COUNTIF(countrylistsize,"&lt;="&amp;countrylistsize),COUNTIF(countrylistsize,"&lt;="&amp;countrylistsize)+SUM(ISNUMBER(countrylistsize))),0)), ""))</f>
        <v/>
      </c>
      <c r="I1565" s="70"/>
      <c r="J1565" s="67" t="str">
        <f t="array" aca="1" ref="J1565" ca="1">IF($I$1&lt;&gt;"y", "", IFERROR(INDEX(admin1listsize,MATCH(SMALL(NOT(admin1listsize="")*IF(ISNUMBER(admin1listsize),COUNTIF(admin1listsize,"&lt;="&amp;admin1listsize),COUNTIF(admin1listsize,"&lt;="&amp;admin1listsize)+SUM(ISNUMBER(admin1listsize))),ROWS(D$3:D1565)+SUM(ISBLANK(admin1listsize))),NOT(admin1listsize="")*IF(ISNUMBER(admin1listsize),COUNTIF(admin1listsize,"&lt;="&amp;admin1listsize),COUNTIF(admin1listsize,"&lt;="&amp;admin1listsize)+SUM(ISNUMBER(admin1listsize))),0)), ""))</f>
        <v/>
      </c>
      <c r="K1565" s="71"/>
    </row>
    <row r="1566" spans="1:11" s="1" customFormat="1" x14ac:dyDescent="0.25">
      <c r="A1566" s="93" t="str">
        <f>IF($I$1&lt;&gt;"y", "", IF(ISBLANK(DATA!D1567),"",IF(ISBLANK(DATA!K1567),"NO DATA",DATA!K1567)))</f>
        <v/>
      </c>
      <c r="B1566" s="93" t="str">
        <f>IF($I$1&lt;&gt;"y", "",IF(ISBLANK(DATA!D1567),"", IF(ISBLANK(DATA!L1567),"NO DATA",DATA!L1567)))</f>
        <v/>
      </c>
      <c r="C1566" s="93" t="str">
        <f t="shared" si="74"/>
        <v/>
      </c>
      <c r="D1566" s="93" t="str">
        <f>IF($I$1&lt;&gt;"y", "", IF(C1567="", "", IFERROR(LOOKUP(2,1/(COUNTIF($D$2:D1565,mergednames)=0),mergednames), "")))</f>
        <v/>
      </c>
      <c r="E1566" s="93" t="str">
        <f t="shared" si="73"/>
        <v/>
      </c>
      <c r="F1566" s="93" t="str">
        <f>IF($I$1&lt;&gt;"y", "", IF(A1567="", "", IFERROR(LOOKUP(2,1/(COUNTIF($F$2:F1565,get_country)=0),get_country), "")))</f>
        <v/>
      </c>
      <c r="G1566" s="93" t="str">
        <f t="shared" si="72"/>
        <v/>
      </c>
      <c r="H1566" s="67" t="str">
        <f t="array" aca="1" ref="H1566" ca="1">IF($I$1&lt;&gt;"y", "", IFERROR(INDEX(countrylistsize,MATCH(SMALL(NOT(countrylistsize="")*IF(ISNUMBER(countrylistsize),COUNTIF(countrylistsize,"&lt;="&amp;countrylistsize),COUNTIF(countrylistsize,"&lt;="&amp;countrylistsize)+SUM(ISNUMBER(countrylistsize))),ROWS(F$3:F1566)+SUM(ISBLANK(countrylistsize))),NOT(countrylistsize="")*IF(ISNUMBER(countrylistsize),COUNTIF(countrylistsize,"&lt;="&amp;countrylistsize),COUNTIF(countrylistsize,"&lt;="&amp;countrylistsize)+SUM(ISNUMBER(countrylistsize))),0)), ""))</f>
        <v/>
      </c>
      <c r="I1566" s="70"/>
      <c r="J1566" s="67" t="str">
        <f t="array" aca="1" ref="J1566" ca="1">IF($I$1&lt;&gt;"y", "", IFERROR(INDEX(admin1listsize,MATCH(SMALL(NOT(admin1listsize="")*IF(ISNUMBER(admin1listsize),COUNTIF(admin1listsize,"&lt;="&amp;admin1listsize),COUNTIF(admin1listsize,"&lt;="&amp;admin1listsize)+SUM(ISNUMBER(admin1listsize))),ROWS(D$3:D1566)+SUM(ISBLANK(admin1listsize))),NOT(admin1listsize="")*IF(ISNUMBER(admin1listsize),COUNTIF(admin1listsize,"&lt;="&amp;admin1listsize),COUNTIF(admin1listsize,"&lt;="&amp;admin1listsize)+SUM(ISNUMBER(admin1listsize))),0)), ""))</f>
        <v/>
      </c>
      <c r="K1566" s="71"/>
    </row>
    <row r="1567" spans="1:11" s="1" customFormat="1" x14ac:dyDescent="0.25">
      <c r="A1567" s="93" t="str">
        <f>IF($I$1&lt;&gt;"y", "", IF(ISBLANK(DATA!D1568),"",IF(ISBLANK(DATA!K1568),"NO DATA",DATA!K1568)))</f>
        <v/>
      </c>
      <c r="B1567" s="93" t="str">
        <f>IF($I$1&lt;&gt;"y", "",IF(ISBLANK(DATA!D1568),"", IF(ISBLANK(DATA!L1568),"NO DATA",DATA!L1568)))</f>
        <v/>
      </c>
      <c r="C1567" s="93" t="str">
        <f t="shared" si="74"/>
        <v/>
      </c>
      <c r="D1567" s="93" t="str">
        <f>IF($I$1&lt;&gt;"y", "", IF(C1568="", "", IFERROR(LOOKUP(2,1/(COUNTIF($D$2:D1566,mergednames)=0),mergednames), "")))</f>
        <v/>
      </c>
      <c r="E1567" s="93" t="str">
        <f t="shared" si="73"/>
        <v/>
      </c>
      <c r="F1567" s="93" t="str">
        <f>IF($I$1&lt;&gt;"y", "", IF(A1568="", "", IFERROR(LOOKUP(2,1/(COUNTIF($F$2:F1566,get_country)=0),get_country), "")))</f>
        <v/>
      </c>
      <c r="G1567" s="93" t="str">
        <f t="shared" si="72"/>
        <v/>
      </c>
      <c r="H1567" s="67" t="str">
        <f t="array" aca="1" ref="H1567" ca="1">IF($I$1&lt;&gt;"y", "", IFERROR(INDEX(countrylistsize,MATCH(SMALL(NOT(countrylistsize="")*IF(ISNUMBER(countrylistsize),COUNTIF(countrylistsize,"&lt;="&amp;countrylistsize),COUNTIF(countrylistsize,"&lt;="&amp;countrylistsize)+SUM(ISNUMBER(countrylistsize))),ROWS(F$3:F1567)+SUM(ISBLANK(countrylistsize))),NOT(countrylistsize="")*IF(ISNUMBER(countrylistsize),COUNTIF(countrylistsize,"&lt;="&amp;countrylistsize),COUNTIF(countrylistsize,"&lt;="&amp;countrylistsize)+SUM(ISNUMBER(countrylistsize))),0)), ""))</f>
        <v/>
      </c>
      <c r="I1567" s="70"/>
      <c r="J1567" s="67" t="str">
        <f t="array" aca="1" ref="J1567" ca="1">IF($I$1&lt;&gt;"y", "", IFERROR(INDEX(admin1listsize,MATCH(SMALL(NOT(admin1listsize="")*IF(ISNUMBER(admin1listsize),COUNTIF(admin1listsize,"&lt;="&amp;admin1listsize),COUNTIF(admin1listsize,"&lt;="&amp;admin1listsize)+SUM(ISNUMBER(admin1listsize))),ROWS(D$3:D1567)+SUM(ISBLANK(admin1listsize))),NOT(admin1listsize="")*IF(ISNUMBER(admin1listsize),COUNTIF(admin1listsize,"&lt;="&amp;admin1listsize),COUNTIF(admin1listsize,"&lt;="&amp;admin1listsize)+SUM(ISNUMBER(admin1listsize))),0)), ""))</f>
        <v/>
      </c>
      <c r="K1567" s="71"/>
    </row>
    <row r="1568" spans="1:11" s="1" customFormat="1" x14ac:dyDescent="0.25">
      <c r="A1568" s="93" t="str">
        <f>IF($I$1&lt;&gt;"y", "", IF(ISBLANK(DATA!D1569),"",IF(ISBLANK(DATA!K1569),"NO DATA",DATA!K1569)))</f>
        <v/>
      </c>
      <c r="B1568" s="93" t="str">
        <f>IF($I$1&lt;&gt;"y", "",IF(ISBLANK(DATA!D1569),"", IF(ISBLANK(DATA!L1569),"NO DATA",DATA!L1569)))</f>
        <v/>
      </c>
      <c r="C1568" s="93" t="str">
        <f t="shared" si="74"/>
        <v/>
      </c>
      <c r="D1568" s="93" t="str">
        <f>IF($I$1&lt;&gt;"y", "", IF(C1569="", "", IFERROR(LOOKUP(2,1/(COUNTIF($D$2:D1567,mergednames)=0),mergednames), "")))</f>
        <v/>
      </c>
      <c r="E1568" s="93" t="str">
        <f t="shared" si="73"/>
        <v/>
      </c>
      <c r="F1568" s="93" t="str">
        <f>IF($I$1&lt;&gt;"y", "", IF(A1569="", "", IFERROR(LOOKUP(2,1/(COUNTIF($F$2:F1567,get_country)=0),get_country), "")))</f>
        <v/>
      </c>
      <c r="G1568" s="93" t="str">
        <f t="shared" si="72"/>
        <v/>
      </c>
      <c r="H1568" s="67" t="str">
        <f t="array" aca="1" ref="H1568" ca="1">IF($I$1&lt;&gt;"y", "", IFERROR(INDEX(countrylistsize,MATCH(SMALL(NOT(countrylistsize="")*IF(ISNUMBER(countrylistsize),COUNTIF(countrylistsize,"&lt;="&amp;countrylistsize),COUNTIF(countrylistsize,"&lt;="&amp;countrylistsize)+SUM(ISNUMBER(countrylistsize))),ROWS(F$3:F1568)+SUM(ISBLANK(countrylistsize))),NOT(countrylistsize="")*IF(ISNUMBER(countrylistsize),COUNTIF(countrylistsize,"&lt;="&amp;countrylistsize),COUNTIF(countrylistsize,"&lt;="&amp;countrylistsize)+SUM(ISNUMBER(countrylistsize))),0)), ""))</f>
        <v/>
      </c>
      <c r="I1568" s="70"/>
      <c r="J1568" s="67" t="str">
        <f t="array" aca="1" ref="J1568" ca="1">IF($I$1&lt;&gt;"y", "", IFERROR(INDEX(admin1listsize,MATCH(SMALL(NOT(admin1listsize="")*IF(ISNUMBER(admin1listsize),COUNTIF(admin1listsize,"&lt;="&amp;admin1listsize),COUNTIF(admin1listsize,"&lt;="&amp;admin1listsize)+SUM(ISNUMBER(admin1listsize))),ROWS(D$3:D1568)+SUM(ISBLANK(admin1listsize))),NOT(admin1listsize="")*IF(ISNUMBER(admin1listsize),COUNTIF(admin1listsize,"&lt;="&amp;admin1listsize),COUNTIF(admin1listsize,"&lt;="&amp;admin1listsize)+SUM(ISNUMBER(admin1listsize))),0)), ""))</f>
        <v/>
      </c>
      <c r="K1568" s="71"/>
    </row>
    <row r="1569" spans="1:11" s="1" customFormat="1" x14ac:dyDescent="0.25">
      <c r="A1569" s="93" t="str">
        <f>IF($I$1&lt;&gt;"y", "", IF(ISBLANK(DATA!D1570),"",IF(ISBLANK(DATA!K1570),"NO DATA",DATA!K1570)))</f>
        <v/>
      </c>
      <c r="B1569" s="93" t="str">
        <f>IF($I$1&lt;&gt;"y", "",IF(ISBLANK(DATA!D1570),"", IF(ISBLANK(DATA!L1570),"NO DATA",DATA!L1570)))</f>
        <v/>
      </c>
      <c r="C1569" s="93" t="str">
        <f t="shared" si="74"/>
        <v/>
      </c>
      <c r="D1569" s="93" t="str">
        <f>IF($I$1&lt;&gt;"y", "", IF(C1570="", "", IFERROR(LOOKUP(2,1/(COUNTIF($D$2:D1568,mergednames)=0),mergednames), "")))</f>
        <v/>
      </c>
      <c r="E1569" s="93" t="str">
        <f t="shared" si="73"/>
        <v/>
      </c>
      <c r="F1569" s="93" t="str">
        <f>IF($I$1&lt;&gt;"y", "", IF(A1570="", "", IFERROR(LOOKUP(2,1/(COUNTIF($F$2:F1568,get_country)=0),get_country), "")))</f>
        <v/>
      </c>
      <c r="G1569" s="93" t="str">
        <f t="shared" si="72"/>
        <v/>
      </c>
      <c r="H1569" s="67" t="str">
        <f t="array" aca="1" ref="H1569" ca="1">IF($I$1&lt;&gt;"y", "", IFERROR(INDEX(countrylistsize,MATCH(SMALL(NOT(countrylistsize="")*IF(ISNUMBER(countrylistsize),COUNTIF(countrylistsize,"&lt;="&amp;countrylistsize),COUNTIF(countrylistsize,"&lt;="&amp;countrylistsize)+SUM(ISNUMBER(countrylistsize))),ROWS(F$3:F1569)+SUM(ISBLANK(countrylistsize))),NOT(countrylistsize="")*IF(ISNUMBER(countrylistsize),COUNTIF(countrylistsize,"&lt;="&amp;countrylistsize),COUNTIF(countrylistsize,"&lt;="&amp;countrylistsize)+SUM(ISNUMBER(countrylistsize))),0)), ""))</f>
        <v/>
      </c>
      <c r="I1569" s="70"/>
      <c r="J1569" s="67" t="str">
        <f t="array" aca="1" ref="J1569" ca="1">IF($I$1&lt;&gt;"y", "", IFERROR(INDEX(admin1listsize,MATCH(SMALL(NOT(admin1listsize="")*IF(ISNUMBER(admin1listsize),COUNTIF(admin1listsize,"&lt;="&amp;admin1listsize),COUNTIF(admin1listsize,"&lt;="&amp;admin1listsize)+SUM(ISNUMBER(admin1listsize))),ROWS(D$3:D1569)+SUM(ISBLANK(admin1listsize))),NOT(admin1listsize="")*IF(ISNUMBER(admin1listsize),COUNTIF(admin1listsize,"&lt;="&amp;admin1listsize),COUNTIF(admin1listsize,"&lt;="&amp;admin1listsize)+SUM(ISNUMBER(admin1listsize))),0)), ""))</f>
        <v/>
      </c>
      <c r="K1569" s="71"/>
    </row>
    <row r="1570" spans="1:11" s="1" customFormat="1" x14ac:dyDescent="0.25">
      <c r="A1570" s="93" t="str">
        <f>IF($I$1&lt;&gt;"y", "", IF(ISBLANK(DATA!D1571),"",IF(ISBLANK(DATA!K1571),"NO DATA",DATA!K1571)))</f>
        <v/>
      </c>
      <c r="B1570" s="93" t="str">
        <f>IF($I$1&lt;&gt;"y", "",IF(ISBLANK(DATA!D1571),"", IF(ISBLANK(DATA!L1571),"NO DATA",DATA!L1571)))</f>
        <v/>
      </c>
      <c r="C1570" s="93" t="str">
        <f t="shared" si="74"/>
        <v/>
      </c>
      <c r="D1570" s="93" t="str">
        <f>IF($I$1&lt;&gt;"y", "", IF(C1571="", "", IFERROR(LOOKUP(2,1/(COUNTIF($D$2:D1569,mergednames)=0),mergednames), "")))</f>
        <v/>
      </c>
      <c r="E1570" s="93" t="str">
        <f t="shared" si="73"/>
        <v/>
      </c>
      <c r="F1570" s="93" t="str">
        <f>IF($I$1&lt;&gt;"y", "", IF(A1571="", "", IFERROR(LOOKUP(2,1/(COUNTIF($F$2:F1569,get_country)=0),get_country), "")))</f>
        <v/>
      </c>
      <c r="G1570" s="93" t="str">
        <f t="shared" si="72"/>
        <v/>
      </c>
      <c r="H1570" s="67" t="str">
        <f t="array" aca="1" ref="H1570" ca="1">IF($I$1&lt;&gt;"y", "", IFERROR(INDEX(countrylistsize,MATCH(SMALL(NOT(countrylistsize="")*IF(ISNUMBER(countrylistsize),COUNTIF(countrylistsize,"&lt;="&amp;countrylistsize),COUNTIF(countrylistsize,"&lt;="&amp;countrylistsize)+SUM(ISNUMBER(countrylistsize))),ROWS(F$3:F1570)+SUM(ISBLANK(countrylistsize))),NOT(countrylistsize="")*IF(ISNUMBER(countrylistsize),COUNTIF(countrylistsize,"&lt;="&amp;countrylistsize),COUNTIF(countrylistsize,"&lt;="&amp;countrylistsize)+SUM(ISNUMBER(countrylistsize))),0)), ""))</f>
        <v/>
      </c>
      <c r="I1570" s="70"/>
      <c r="J1570" s="67" t="str">
        <f t="array" aca="1" ref="J1570" ca="1">IF($I$1&lt;&gt;"y", "", IFERROR(INDEX(admin1listsize,MATCH(SMALL(NOT(admin1listsize="")*IF(ISNUMBER(admin1listsize),COUNTIF(admin1listsize,"&lt;="&amp;admin1listsize),COUNTIF(admin1listsize,"&lt;="&amp;admin1listsize)+SUM(ISNUMBER(admin1listsize))),ROWS(D$3:D1570)+SUM(ISBLANK(admin1listsize))),NOT(admin1listsize="")*IF(ISNUMBER(admin1listsize),COUNTIF(admin1listsize,"&lt;="&amp;admin1listsize),COUNTIF(admin1listsize,"&lt;="&amp;admin1listsize)+SUM(ISNUMBER(admin1listsize))),0)), ""))</f>
        <v/>
      </c>
      <c r="K1570" s="71"/>
    </row>
    <row r="1571" spans="1:11" s="1" customFormat="1" x14ac:dyDescent="0.25">
      <c r="A1571" s="93" t="str">
        <f>IF($I$1&lt;&gt;"y", "", IF(ISBLANK(DATA!D1572),"",IF(ISBLANK(DATA!K1572),"NO DATA",DATA!K1572)))</f>
        <v/>
      </c>
      <c r="B1571" s="93" t="str">
        <f>IF($I$1&lt;&gt;"y", "",IF(ISBLANK(DATA!D1572),"", IF(ISBLANK(DATA!L1572),"NO DATA",DATA!L1572)))</f>
        <v/>
      </c>
      <c r="C1571" s="93" t="str">
        <f t="shared" si="74"/>
        <v/>
      </c>
      <c r="D1571" s="93" t="str">
        <f>IF($I$1&lt;&gt;"y", "", IF(C1572="", "", IFERROR(LOOKUP(2,1/(COUNTIF($D$2:D1570,mergednames)=0),mergednames), "")))</f>
        <v/>
      </c>
      <c r="E1571" s="93" t="str">
        <f t="shared" si="73"/>
        <v/>
      </c>
      <c r="F1571" s="93" t="str">
        <f>IF($I$1&lt;&gt;"y", "", IF(A1572="", "", IFERROR(LOOKUP(2,1/(COUNTIF($F$2:F1570,get_country)=0),get_country), "")))</f>
        <v/>
      </c>
      <c r="G1571" s="93" t="str">
        <f t="shared" si="72"/>
        <v/>
      </c>
      <c r="H1571" s="67" t="str">
        <f t="array" aca="1" ref="H1571" ca="1">IF($I$1&lt;&gt;"y", "", IFERROR(INDEX(countrylistsize,MATCH(SMALL(NOT(countrylistsize="")*IF(ISNUMBER(countrylistsize),COUNTIF(countrylistsize,"&lt;="&amp;countrylistsize),COUNTIF(countrylistsize,"&lt;="&amp;countrylistsize)+SUM(ISNUMBER(countrylistsize))),ROWS(F$3:F1571)+SUM(ISBLANK(countrylistsize))),NOT(countrylistsize="")*IF(ISNUMBER(countrylistsize),COUNTIF(countrylistsize,"&lt;="&amp;countrylistsize),COUNTIF(countrylistsize,"&lt;="&amp;countrylistsize)+SUM(ISNUMBER(countrylistsize))),0)), ""))</f>
        <v/>
      </c>
      <c r="I1571" s="70"/>
      <c r="J1571" s="67" t="str">
        <f t="array" aca="1" ref="J1571" ca="1">IF($I$1&lt;&gt;"y", "", IFERROR(INDEX(admin1listsize,MATCH(SMALL(NOT(admin1listsize="")*IF(ISNUMBER(admin1listsize),COUNTIF(admin1listsize,"&lt;="&amp;admin1listsize),COUNTIF(admin1listsize,"&lt;="&amp;admin1listsize)+SUM(ISNUMBER(admin1listsize))),ROWS(D$3:D1571)+SUM(ISBLANK(admin1listsize))),NOT(admin1listsize="")*IF(ISNUMBER(admin1listsize),COUNTIF(admin1listsize,"&lt;="&amp;admin1listsize),COUNTIF(admin1listsize,"&lt;="&amp;admin1listsize)+SUM(ISNUMBER(admin1listsize))),0)), ""))</f>
        <v/>
      </c>
      <c r="K1571" s="71"/>
    </row>
    <row r="1572" spans="1:11" s="1" customFormat="1" x14ac:dyDescent="0.25">
      <c r="A1572" s="93" t="str">
        <f>IF($I$1&lt;&gt;"y", "", IF(ISBLANK(DATA!D1573),"",IF(ISBLANK(DATA!K1573),"NO DATA",DATA!K1573)))</f>
        <v/>
      </c>
      <c r="B1572" s="93" t="str">
        <f>IF($I$1&lt;&gt;"y", "",IF(ISBLANK(DATA!D1573),"", IF(ISBLANK(DATA!L1573),"NO DATA",DATA!L1573)))</f>
        <v/>
      </c>
      <c r="C1572" s="93" t="str">
        <f t="shared" si="74"/>
        <v/>
      </c>
      <c r="D1572" s="93" t="str">
        <f>IF($I$1&lt;&gt;"y", "", IF(C1573="", "", IFERROR(LOOKUP(2,1/(COUNTIF($D$2:D1571,mergednames)=0),mergednames), "")))</f>
        <v/>
      </c>
      <c r="E1572" s="93" t="str">
        <f t="shared" si="73"/>
        <v/>
      </c>
      <c r="F1572" s="93" t="str">
        <f>IF($I$1&lt;&gt;"y", "", IF(A1573="", "", IFERROR(LOOKUP(2,1/(COUNTIF($F$2:F1571,get_country)=0),get_country), "")))</f>
        <v/>
      </c>
      <c r="G1572" s="93" t="str">
        <f t="shared" si="72"/>
        <v/>
      </c>
      <c r="H1572" s="67" t="str">
        <f t="array" aca="1" ref="H1572" ca="1">IF($I$1&lt;&gt;"y", "", IFERROR(INDEX(countrylistsize,MATCH(SMALL(NOT(countrylistsize="")*IF(ISNUMBER(countrylistsize),COUNTIF(countrylistsize,"&lt;="&amp;countrylistsize),COUNTIF(countrylistsize,"&lt;="&amp;countrylistsize)+SUM(ISNUMBER(countrylistsize))),ROWS(F$3:F1572)+SUM(ISBLANK(countrylistsize))),NOT(countrylistsize="")*IF(ISNUMBER(countrylistsize),COUNTIF(countrylistsize,"&lt;="&amp;countrylistsize),COUNTIF(countrylistsize,"&lt;="&amp;countrylistsize)+SUM(ISNUMBER(countrylistsize))),0)), ""))</f>
        <v/>
      </c>
      <c r="I1572" s="70"/>
      <c r="J1572" s="67" t="str">
        <f t="array" aca="1" ref="J1572" ca="1">IF($I$1&lt;&gt;"y", "", IFERROR(INDEX(admin1listsize,MATCH(SMALL(NOT(admin1listsize="")*IF(ISNUMBER(admin1listsize),COUNTIF(admin1listsize,"&lt;="&amp;admin1listsize),COUNTIF(admin1listsize,"&lt;="&amp;admin1listsize)+SUM(ISNUMBER(admin1listsize))),ROWS(D$3:D1572)+SUM(ISBLANK(admin1listsize))),NOT(admin1listsize="")*IF(ISNUMBER(admin1listsize),COUNTIF(admin1listsize,"&lt;="&amp;admin1listsize),COUNTIF(admin1listsize,"&lt;="&amp;admin1listsize)+SUM(ISNUMBER(admin1listsize))),0)), ""))</f>
        <v/>
      </c>
      <c r="K1572" s="71"/>
    </row>
    <row r="1573" spans="1:11" s="1" customFormat="1" x14ac:dyDescent="0.25">
      <c r="A1573" s="93" t="str">
        <f>IF($I$1&lt;&gt;"y", "", IF(ISBLANK(DATA!D1574),"",IF(ISBLANK(DATA!K1574),"NO DATA",DATA!K1574)))</f>
        <v/>
      </c>
      <c r="B1573" s="93" t="str">
        <f>IF($I$1&lt;&gt;"y", "",IF(ISBLANK(DATA!D1574),"", IF(ISBLANK(DATA!L1574),"NO DATA",DATA!L1574)))</f>
        <v/>
      </c>
      <c r="C1573" s="93" t="str">
        <f t="shared" si="74"/>
        <v/>
      </c>
      <c r="D1573" s="93" t="str">
        <f>IF($I$1&lt;&gt;"y", "", IF(C1574="", "", IFERROR(LOOKUP(2,1/(COUNTIF($D$2:D1572,mergednames)=0),mergednames), "")))</f>
        <v/>
      </c>
      <c r="E1573" s="93" t="str">
        <f t="shared" si="73"/>
        <v/>
      </c>
      <c r="F1573" s="93" t="str">
        <f>IF($I$1&lt;&gt;"y", "", IF(A1574="", "", IFERROR(LOOKUP(2,1/(COUNTIF($F$2:F1572,get_country)=0),get_country), "")))</f>
        <v/>
      </c>
      <c r="G1573" s="93" t="str">
        <f t="shared" si="72"/>
        <v/>
      </c>
      <c r="H1573" s="67" t="str">
        <f t="array" aca="1" ref="H1573" ca="1">IF($I$1&lt;&gt;"y", "", IFERROR(INDEX(countrylistsize,MATCH(SMALL(NOT(countrylistsize="")*IF(ISNUMBER(countrylistsize),COUNTIF(countrylistsize,"&lt;="&amp;countrylistsize),COUNTIF(countrylistsize,"&lt;="&amp;countrylistsize)+SUM(ISNUMBER(countrylistsize))),ROWS(F$3:F1573)+SUM(ISBLANK(countrylistsize))),NOT(countrylistsize="")*IF(ISNUMBER(countrylistsize),COUNTIF(countrylistsize,"&lt;="&amp;countrylistsize),COUNTIF(countrylistsize,"&lt;="&amp;countrylistsize)+SUM(ISNUMBER(countrylistsize))),0)), ""))</f>
        <v/>
      </c>
      <c r="I1573" s="70"/>
      <c r="J1573" s="67" t="str">
        <f t="array" aca="1" ref="J1573" ca="1">IF($I$1&lt;&gt;"y", "", IFERROR(INDEX(admin1listsize,MATCH(SMALL(NOT(admin1listsize="")*IF(ISNUMBER(admin1listsize),COUNTIF(admin1listsize,"&lt;="&amp;admin1listsize),COUNTIF(admin1listsize,"&lt;="&amp;admin1listsize)+SUM(ISNUMBER(admin1listsize))),ROWS(D$3:D1573)+SUM(ISBLANK(admin1listsize))),NOT(admin1listsize="")*IF(ISNUMBER(admin1listsize),COUNTIF(admin1listsize,"&lt;="&amp;admin1listsize),COUNTIF(admin1listsize,"&lt;="&amp;admin1listsize)+SUM(ISNUMBER(admin1listsize))),0)), ""))</f>
        <v/>
      </c>
      <c r="K1573" s="71"/>
    </row>
    <row r="1574" spans="1:11" s="1" customFormat="1" x14ac:dyDescent="0.25">
      <c r="A1574" s="93" t="str">
        <f>IF($I$1&lt;&gt;"y", "", IF(ISBLANK(DATA!D1575),"",IF(ISBLANK(DATA!K1575),"NO DATA",DATA!K1575)))</f>
        <v/>
      </c>
      <c r="B1574" s="93" t="str">
        <f>IF($I$1&lt;&gt;"y", "",IF(ISBLANK(DATA!D1575),"", IF(ISBLANK(DATA!L1575),"NO DATA",DATA!L1575)))</f>
        <v/>
      </c>
      <c r="C1574" s="93" t="str">
        <f t="shared" si="74"/>
        <v/>
      </c>
      <c r="D1574" s="93" t="str">
        <f>IF($I$1&lt;&gt;"y", "", IF(C1575="", "", IFERROR(LOOKUP(2,1/(COUNTIF($D$2:D1573,mergednames)=0),mergednames), "")))</f>
        <v/>
      </c>
      <c r="E1574" s="93" t="str">
        <f t="shared" si="73"/>
        <v/>
      </c>
      <c r="F1574" s="93" t="str">
        <f>IF($I$1&lt;&gt;"y", "", IF(A1575="", "", IFERROR(LOOKUP(2,1/(COUNTIF($F$2:F1573,get_country)=0),get_country), "")))</f>
        <v/>
      </c>
      <c r="G1574" s="93" t="str">
        <f t="shared" si="72"/>
        <v/>
      </c>
      <c r="H1574" s="67" t="str">
        <f t="array" aca="1" ref="H1574" ca="1">IF($I$1&lt;&gt;"y", "", IFERROR(INDEX(countrylistsize,MATCH(SMALL(NOT(countrylistsize="")*IF(ISNUMBER(countrylistsize),COUNTIF(countrylistsize,"&lt;="&amp;countrylistsize),COUNTIF(countrylistsize,"&lt;="&amp;countrylistsize)+SUM(ISNUMBER(countrylistsize))),ROWS(F$3:F1574)+SUM(ISBLANK(countrylistsize))),NOT(countrylistsize="")*IF(ISNUMBER(countrylistsize),COUNTIF(countrylistsize,"&lt;="&amp;countrylistsize),COUNTIF(countrylistsize,"&lt;="&amp;countrylistsize)+SUM(ISNUMBER(countrylistsize))),0)), ""))</f>
        <v/>
      </c>
      <c r="I1574" s="70"/>
      <c r="J1574" s="67" t="str">
        <f t="array" aca="1" ref="J1574" ca="1">IF($I$1&lt;&gt;"y", "", IFERROR(INDEX(admin1listsize,MATCH(SMALL(NOT(admin1listsize="")*IF(ISNUMBER(admin1listsize),COUNTIF(admin1listsize,"&lt;="&amp;admin1listsize),COUNTIF(admin1listsize,"&lt;="&amp;admin1listsize)+SUM(ISNUMBER(admin1listsize))),ROWS(D$3:D1574)+SUM(ISBLANK(admin1listsize))),NOT(admin1listsize="")*IF(ISNUMBER(admin1listsize),COUNTIF(admin1listsize,"&lt;="&amp;admin1listsize),COUNTIF(admin1listsize,"&lt;="&amp;admin1listsize)+SUM(ISNUMBER(admin1listsize))),0)), ""))</f>
        <v/>
      </c>
      <c r="K1574" s="71"/>
    </row>
    <row r="1575" spans="1:11" s="1" customFormat="1" x14ac:dyDescent="0.25">
      <c r="A1575" s="93" t="str">
        <f>IF($I$1&lt;&gt;"y", "", IF(ISBLANK(DATA!D1576),"",IF(ISBLANK(DATA!K1576),"NO DATA",DATA!K1576)))</f>
        <v/>
      </c>
      <c r="B1575" s="93" t="str">
        <f>IF($I$1&lt;&gt;"y", "",IF(ISBLANK(DATA!D1576),"", IF(ISBLANK(DATA!L1576),"NO DATA",DATA!L1576)))</f>
        <v/>
      </c>
      <c r="C1575" s="93" t="str">
        <f t="shared" si="74"/>
        <v/>
      </c>
      <c r="D1575" s="93" t="str">
        <f>IF($I$1&lt;&gt;"y", "", IF(C1576="", "", IFERROR(LOOKUP(2,1/(COUNTIF($D$2:D1574,mergednames)=0),mergednames), "")))</f>
        <v/>
      </c>
      <c r="E1575" s="93" t="str">
        <f t="shared" si="73"/>
        <v/>
      </c>
      <c r="F1575" s="93" t="str">
        <f>IF($I$1&lt;&gt;"y", "", IF(A1576="", "", IFERROR(LOOKUP(2,1/(COUNTIF($F$2:F1574,get_country)=0),get_country), "")))</f>
        <v/>
      </c>
      <c r="G1575" s="93" t="str">
        <f t="shared" si="72"/>
        <v/>
      </c>
      <c r="H1575" s="67" t="str">
        <f t="array" aca="1" ref="H1575" ca="1">IF($I$1&lt;&gt;"y", "", IFERROR(INDEX(countrylistsize,MATCH(SMALL(NOT(countrylistsize="")*IF(ISNUMBER(countrylistsize),COUNTIF(countrylistsize,"&lt;="&amp;countrylistsize),COUNTIF(countrylistsize,"&lt;="&amp;countrylistsize)+SUM(ISNUMBER(countrylistsize))),ROWS(F$3:F1575)+SUM(ISBLANK(countrylistsize))),NOT(countrylistsize="")*IF(ISNUMBER(countrylistsize),COUNTIF(countrylistsize,"&lt;="&amp;countrylistsize),COUNTIF(countrylistsize,"&lt;="&amp;countrylistsize)+SUM(ISNUMBER(countrylistsize))),0)), ""))</f>
        <v/>
      </c>
      <c r="I1575" s="70"/>
      <c r="J1575" s="67" t="str">
        <f t="array" aca="1" ref="J1575" ca="1">IF($I$1&lt;&gt;"y", "", IFERROR(INDEX(admin1listsize,MATCH(SMALL(NOT(admin1listsize="")*IF(ISNUMBER(admin1listsize),COUNTIF(admin1listsize,"&lt;="&amp;admin1listsize),COUNTIF(admin1listsize,"&lt;="&amp;admin1listsize)+SUM(ISNUMBER(admin1listsize))),ROWS(D$3:D1575)+SUM(ISBLANK(admin1listsize))),NOT(admin1listsize="")*IF(ISNUMBER(admin1listsize),COUNTIF(admin1listsize,"&lt;="&amp;admin1listsize),COUNTIF(admin1listsize,"&lt;="&amp;admin1listsize)+SUM(ISNUMBER(admin1listsize))),0)), ""))</f>
        <v/>
      </c>
      <c r="K1575" s="71"/>
    </row>
    <row r="1576" spans="1:11" s="1" customFormat="1" x14ac:dyDescent="0.25">
      <c r="A1576" s="93" t="str">
        <f>IF($I$1&lt;&gt;"y", "", IF(ISBLANK(DATA!D1577),"",IF(ISBLANK(DATA!K1577),"NO DATA",DATA!K1577)))</f>
        <v/>
      </c>
      <c r="B1576" s="93" t="str">
        <f>IF($I$1&lt;&gt;"y", "",IF(ISBLANK(DATA!D1577),"", IF(ISBLANK(DATA!L1577),"NO DATA",DATA!L1577)))</f>
        <v/>
      </c>
      <c r="C1576" s="93" t="str">
        <f t="shared" si="74"/>
        <v/>
      </c>
      <c r="D1576" s="93" t="str">
        <f>IF($I$1&lt;&gt;"y", "", IF(C1577="", "", IFERROR(LOOKUP(2,1/(COUNTIF($D$2:D1575,mergednames)=0),mergednames), "")))</f>
        <v/>
      </c>
      <c r="E1576" s="93" t="str">
        <f t="shared" si="73"/>
        <v/>
      </c>
      <c r="F1576" s="93" t="str">
        <f>IF($I$1&lt;&gt;"y", "", IF(A1577="", "", IFERROR(LOOKUP(2,1/(COUNTIF($F$2:F1575,get_country)=0),get_country), "")))</f>
        <v/>
      </c>
      <c r="G1576" s="93" t="str">
        <f t="shared" si="72"/>
        <v/>
      </c>
      <c r="H1576" s="67" t="str">
        <f t="array" aca="1" ref="H1576" ca="1">IF($I$1&lt;&gt;"y", "", IFERROR(INDEX(countrylistsize,MATCH(SMALL(NOT(countrylistsize="")*IF(ISNUMBER(countrylistsize),COUNTIF(countrylistsize,"&lt;="&amp;countrylistsize),COUNTIF(countrylistsize,"&lt;="&amp;countrylistsize)+SUM(ISNUMBER(countrylistsize))),ROWS(F$3:F1576)+SUM(ISBLANK(countrylistsize))),NOT(countrylistsize="")*IF(ISNUMBER(countrylistsize),COUNTIF(countrylistsize,"&lt;="&amp;countrylistsize),COUNTIF(countrylistsize,"&lt;="&amp;countrylistsize)+SUM(ISNUMBER(countrylistsize))),0)), ""))</f>
        <v/>
      </c>
      <c r="I1576" s="70"/>
      <c r="J1576" s="67" t="str">
        <f t="array" aca="1" ref="J1576" ca="1">IF($I$1&lt;&gt;"y", "", IFERROR(INDEX(admin1listsize,MATCH(SMALL(NOT(admin1listsize="")*IF(ISNUMBER(admin1listsize),COUNTIF(admin1listsize,"&lt;="&amp;admin1listsize),COUNTIF(admin1listsize,"&lt;="&amp;admin1listsize)+SUM(ISNUMBER(admin1listsize))),ROWS(D$3:D1576)+SUM(ISBLANK(admin1listsize))),NOT(admin1listsize="")*IF(ISNUMBER(admin1listsize),COUNTIF(admin1listsize,"&lt;="&amp;admin1listsize),COUNTIF(admin1listsize,"&lt;="&amp;admin1listsize)+SUM(ISNUMBER(admin1listsize))),0)), ""))</f>
        <v/>
      </c>
      <c r="K1576" s="71"/>
    </row>
    <row r="1577" spans="1:11" s="1" customFormat="1" x14ac:dyDescent="0.25">
      <c r="A1577" s="93" t="str">
        <f>IF($I$1&lt;&gt;"y", "", IF(ISBLANK(DATA!D1578),"",IF(ISBLANK(DATA!K1578),"NO DATA",DATA!K1578)))</f>
        <v/>
      </c>
      <c r="B1577" s="93" t="str">
        <f>IF($I$1&lt;&gt;"y", "",IF(ISBLANK(DATA!D1578),"", IF(ISBLANK(DATA!L1578),"NO DATA",DATA!L1578)))</f>
        <v/>
      </c>
      <c r="C1577" s="93" t="str">
        <f t="shared" si="74"/>
        <v/>
      </c>
      <c r="D1577" s="93" t="str">
        <f>IF($I$1&lt;&gt;"y", "", IF(C1578="", "", IFERROR(LOOKUP(2,1/(COUNTIF($D$2:D1576,mergednames)=0),mergednames), "")))</f>
        <v/>
      </c>
      <c r="E1577" s="93" t="str">
        <f t="shared" si="73"/>
        <v/>
      </c>
      <c r="F1577" s="93" t="str">
        <f>IF($I$1&lt;&gt;"y", "", IF(A1578="", "", IFERROR(LOOKUP(2,1/(COUNTIF($F$2:F1576,get_country)=0),get_country), "")))</f>
        <v/>
      </c>
      <c r="G1577" s="93" t="str">
        <f t="shared" si="72"/>
        <v/>
      </c>
      <c r="H1577" s="67" t="str">
        <f t="array" aca="1" ref="H1577" ca="1">IF($I$1&lt;&gt;"y", "", IFERROR(INDEX(countrylistsize,MATCH(SMALL(NOT(countrylistsize="")*IF(ISNUMBER(countrylistsize),COUNTIF(countrylistsize,"&lt;="&amp;countrylistsize),COUNTIF(countrylistsize,"&lt;="&amp;countrylistsize)+SUM(ISNUMBER(countrylistsize))),ROWS(F$3:F1577)+SUM(ISBLANK(countrylistsize))),NOT(countrylistsize="")*IF(ISNUMBER(countrylistsize),COUNTIF(countrylistsize,"&lt;="&amp;countrylistsize),COUNTIF(countrylistsize,"&lt;="&amp;countrylistsize)+SUM(ISNUMBER(countrylistsize))),0)), ""))</f>
        <v/>
      </c>
      <c r="I1577" s="70"/>
      <c r="J1577" s="67" t="str">
        <f t="array" aca="1" ref="J1577" ca="1">IF($I$1&lt;&gt;"y", "", IFERROR(INDEX(admin1listsize,MATCH(SMALL(NOT(admin1listsize="")*IF(ISNUMBER(admin1listsize),COUNTIF(admin1listsize,"&lt;="&amp;admin1listsize),COUNTIF(admin1listsize,"&lt;="&amp;admin1listsize)+SUM(ISNUMBER(admin1listsize))),ROWS(D$3:D1577)+SUM(ISBLANK(admin1listsize))),NOT(admin1listsize="")*IF(ISNUMBER(admin1listsize),COUNTIF(admin1listsize,"&lt;="&amp;admin1listsize),COUNTIF(admin1listsize,"&lt;="&amp;admin1listsize)+SUM(ISNUMBER(admin1listsize))),0)), ""))</f>
        <v/>
      </c>
      <c r="K1577" s="71"/>
    </row>
    <row r="1578" spans="1:11" s="1" customFormat="1" x14ac:dyDescent="0.25">
      <c r="A1578" s="93" t="str">
        <f>IF($I$1&lt;&gt;"y", "", IF(ISBLANK(DATA!D1579),"",IF(ISBLANK(DATA!K1579),"NO DATA",DATA!K1579)))</f>
        <v/>
      </c>
      <c r="B1578" s="93" t="str">
        <f>IF($I$1&lt;&gt;"y", "",IF(ISBLANK(DATA!D1579),"", IF(ISBLANK(DATA!L1579),"NO DATA",DATA!L1579)))</f>
        <v/>
      </c>
      <c r="C1578" s="93" t="str">
        <f t="shared" si="74"/>
        <v/>
      </c>
      <c r="D1578" s="93" t="str">
        <f>IF($I$1&lt;&gt;"y", "", IF(C1579="", "", IFERROR(LOOKUP(2,1/(COUNTIF($D$2:D1577,mergednames)=0),mergednames), "")))</f>
        <v/>
      </c>
      <c r="E1578" s="93" t="str">
        <f t="shared" si="73"/>
        <v/>
      </c>
      <c r="F1578" s="93" t="str">
        <f>IF($I$1&lt;&gt;"y", "", IF(A1579="", "", IFERROR(LOOKUP(2,1/(COUNTIF($F$2:F1577,get_country)=0),get_country), "")))</f>
        <v/>
      </c>
      <c r="G1578" s="93" t="str">
        <f t="shared" si="72"/>
        <v/>
      </c>
      <c r="H1578" s="67" t="str">
        <f t="array" aca="1" ref="H1578" ca="1">IF($I$1&lt;&gt;"y", "", IFERROR(INDEX(countrylistsize,MATCH(SMALL(NOT(countrylistsize="")*IF(ISNUMBER(countrylistsize),COUNTIF(countrylistsize,"&lt;="&amp;countrylistsize),COUNTIF(countrylistsize,"&lt;="&amp;countrylistsize)+SUM(ISNUMBER(countrylistsize))),ROWS(F$3:F1578)+SUM(ISBLANK(countrylistsize))),NOT(countrylistsize="")*IF(ISNUMBER(countrylistsize),COUNTIF(countrylistsize,"&lt;="&amp;countrylistsize),COUNTIF(countrylistsize,"&lt;="&amp;countrylistsize)+SUM(ISNUMBER(countrylistsize))),0)), ""))</f>
        <v/>
      </c>
      <c r="I1578" s="70"/>
      <c r="J1578" s="67" t="str">
        <f t="array" aca="1" ref="J1578" ca="1">IF($I$1&lt;&gt;"y", "", IFERROR(INDEX(admin1listsize,MATCH(SMALL(NOT(admin1listsize="")*IF(ISNUMBER(admin1listsize),COUNTIF(admin1listsize,"&lt;="&amp;admin1listsize),COUNTIF(admin1listsize,"&lt;="&amp;admin1listsize)+SUM(ISNUMBER(admin1listsize))),ROWS(D$3:D1578)+SUM(ISBLANK(admin1listsize))),NOT(admin1listsize="")*IF(ISNUMBER(admin1listsize),COUNTIF(admin1listsize,"&lt;="&amp;admin1listsize),COUNTIF(admin1listsize,"&lt;="&amp;admin1listsize)+SUM(ISNUMBER(admin1listsize))),0)), ""))</f>
        <v/>
      </c>
      <c r="K1578" s="71"/>
    </row>
    <row r="1579" spans="1:11" s="1" customFormat="1" x14ac:dyDescent="0.25">
      <c r="A1579" s="93" t="str">
        <f>IF($I$1&lt;&gt;"y", "", IF(ISBLANK(DATA!D1580),"",IF(ISBLANK(DATA!K1580),"NO DATA",DATA!K1580)))</f>
        <v/>
      </c>
      <c r="B1579" s="93" t="str">
        <f>IF($I$1&lt;&gt;"y", "",IF(ISBLANK(DATA!D1580),"", IF(ISBLANK(DATA!L1580),"NO DATA",DATA!L1580)))</f>
        <v/>
      </c>
      <c r="C1579" s="93" t="str">
        <f t="shared" si="74"/>
        <v/>
      </c>
      <c r="D1579" s="93" t="str">
        <f>IF($I$1&lt;&gt;"y", "", IF(C1580="", "", IFERROR(LOOKUP(2,1/(COUNTIF($D$2:D1578,mergednames)=0),mergednames), "")))</f>
        <v/>
      </c>
      <c r="E1579" s="93" t="str">
        <f t="shared" si="73"/>
        <v/>
      </c>
      <c r="F1579" s="93" t="str">
        <f>IF($I$1&lt;&gt;"y", "", IF(A1580="", "", IFERROR(LOOKUP(2,1/(COUNTIF($F$2:F1578,get_country)=0),get_country), "")))</f>
        <v/>
      </c>
      <c r="G1579" s="93" t="str">
        <f t="shared" si="72"/>
        <v/>
      </c>
      <c r="H1579" s="67" t="str">
        <f t="array" aca="1" ref="H1579" ca="1">IF($I$1&lt;&gt;"y", "", IFERROR(INDEX(countrylistsize,MATCH(SMALL(NOT(countrylistsize="")*IF(ISNUMBER(countrylistsize),COUNTIF(countrylistsize,"&lt;="&amp;countrylistsize),COUNTIF(countrylistsize,"&lt;="&amp;countrylistsize)+SUM(ISNUMBER(countrylistsize))),ROWS(F$3:F1579)+SUM(ISBLANK(countrylistsize))),NOT(countrylistsize="")*IF(ISNUMBER(countrylistsize),COUNTIF(countrylistsize,"&lt;="&amp;countrylistsize),COUNTIF(countrylistsize,"&lt;="&amp;countrylistsize)+SUM(ISNUMBER(countrylistsize))),0)), ""))</f>
        <v/>
      </c>
      <c r="I1579" s="70"/>
      <c r="J1579" s="67" t="str">
        <f t="array" aca="1" ref="J1579" ca="1">IF($I$1&lt;&gt;"y", "", IFERROR(INDEX(admin1listsize,MATCH(SMALL(NOT(admin1listsize="")*IF(ISNUMBER(admin1listsize),COUNTIF(admin1listsize,"&lt;="&amp;admin1listsize),COUNTIF(admin1listsize,"&lt;="&amp;admin1listsize)+SUM(ISNUMBER(admin1listsize))),ROWS(D$3:D1579)+SUM(ISBLANK(admin1listsize))),NOT(admin1listsize="")*IF(ISNUMBER(admin1listsize),COUNTIF(admin1listsize,"&lt;="&amp;admin1listsize),COUNTIF(admin1listsize,"&lt;="&amp;admin1listsize)+SUM(ISNUMBER(admin1listsize))),0)), ""))</f>
        <v/>
      </c>
      <c r="K1579" s="71"/>
    </row>
    <row r="1580" spans="1:11" s="1" customFormat="1" x14ac:dyDescent="0.25">
      <c r="A1580" s="93" t="str">
        <f>IF($I$1&lt;&gt;"y", "", IF(ISBLANK(DATA!D1581),"",IF(ISBLANK(DATA!K1581),"NO DATA",DATA!K1581)))</f>
        <v/>
      </c>
      <c r="B1580" s="93" t="str">
        <f>IF($I$1&lt;&gt;"y", "",IF(ISBLANK(DATA!D1581),"", IF(ISBLANK(DATA!L1581),"NO DATA",DATA!L1581)))</f>
        <v/>
      </c>
      <c r="C1580" s="93" t="str">
        <f t="shared" si="74"/>
        <v/>
      </c>
      <c r="D1580" s="93" t="str">
        <f>IF($I$1&lt;&gt;"y", "", IF(C1581="", "", IFERROR(LOOKUP(2,1/(COUNTIF($D$2:D1579,mergednames)=0),mergednames), "")))</f>
        <v/>
      </c>
      <c r="E1580" s="93" t="str">
        <f t="shared" si="73"/>
        <v/>
      </c>
      <c r="F1580" s="93" t="str">
        <f>IF($I$1&lt;&gt;"y", "", IF(A1581="", "", IFERROR(LOOKUP(2,1/(COUNTIF($F$2:F1579,get_country)=0),get_country), "")))</f>
        <v/>
      </c>
      <c r="G1580" s="93" t="str">
        <f t="shared" si="72"/>
        <v/>
      </c>
      <c r="H1580" s="67" t="str">
        <f t="array" aca="1" ref="H1580" ca="1">IF($I$1&lt;&gt;"y", "", IFERROR(INDEX(countrylistsize,MATCH(SMALL(NOT(countrylistsize="")*IF(ISNUMBER(countrylistsize),COUNTIF(countrylistsize,"&lt;="&amp;countrylistsize),COUNTIF(countrylistsize,"&lt;="&amp;countrylistsize)+SUM(ISNUMBER(countrylistsize))),ROWS(F$3:F1580)+SUM(ISBLANK(countrylistsize))),NOT(countrylistsize="")*IF(ISNUMBER(countrylistsize),COUNTIF(countrylistsize,"&lt;="&amp;countrylistsize),COUNTIF(countrylistsize,"&lt;="&amp;countrylistsize)+SUM(ISNUMBER(countrylistsize))),0)), ""))</f>
        <v/>
      </c>
      <c r="I1580" s="70"/>
      <c r="J1580" s="67" t="str">
        <f t="array" aca="1" ref="J1580" ca="1">IF($I$1&lt;&gt;"y", "", IFERROR(INDEX(admin1listsize,MATCH(SMALL(NOT(admin1listsize="")*IF(ISNUMBER(admin1listsize),COUNTIF(admin1listsize,"&lt;="&amp;admin1listsize),COUNTIF(admin1listsize,"&lt;="&amp;admin1listsize)+SUM(ISNUMBER(admin1listsize))),ROWS(D$3:D1580)+SUM(ISBLANK(admin1listsize))),NOT(admin1listsize="")*IF(ISNUMBER(admin1listsize),COUNTIF(admin1listsize,"&lt;="&amp;admin1listsize),COUNTIF(admin1listsize,"&lt;="&amp;admin1listsize)+SUM(ISNUMBER(admin1listsize))),0)), ""))</f>
        <v/>
      </c>
      <c r="K1580" s="71"/>
    </row>
    <row r="1581" spans="1:11" s="1" customFormat="1" x14ac:dyDescent="0.25">
      <c r="A1581" s="93" t="str">
        <f>IF($I$1&lt;&gt;"y", "", IF(ISBLANK(DATA!D1582),"",IF(ISBLANK(DATA!K1582),"NO DATA",DATA!K1582)))</f>
        <v/>
      </c>
      <c r="B1581" s="93" t="str">
        <f>IF($I$1&lt;&gt;"y", "",IF(ISBLANK(DATA!D1582),"", IF(ISBLANK(DATA!L1582),"NO DATA",DATA!L1582)))</f>
        <v/>
      </c>
      <c r="C1581" s="93" t="str">
        <f t="shared" si="74"/>
        <v/>
      </c>
      <c r="D1581" s="93" t="str">
        <f>IF($I$1&lt;&gt;"y", "", IF(C1582="", "", IFERROR(LOOKUP(2,1/(COUNTIF($D$2:D1580,mergednames)=0),mergednames), "")))</f>
        <v/>
      </c>
      <c r="E1581" s="93" t="str">
        <f t="shared" si="73"/>
        <v/>
      </c>
      <c r="F1581" s="93" t="str">
        <f>IF($I$1&lt;&gt;"y", "", IF(A1582="", "", IFERROR(LOOKUP(2,1/(COUNTIF($F$2:F1580,get_country)=0),get_country), "")))</f>
        <v/>
      </c>
      <c r="G1581" s="93" t="str">
        <f t="shared" si="72"/>
        <v/>
      </c>
      <c r="H1581" s="67" t="str">
        <f t="array" aca="1" ref="H1581" ca="1">IF($I$1&lt;&gt;"y", "", IFERROR(INDEX(countrylistsize,MATCH(SMALL(NOT(countrylistsize="")*IF(ISNUMBER(countrylistsize),COUNTIF(countrylistsize,"&lt;="&amp;countrylistsize),COUNTIF(countrylistsize,"&lt;="&amp;countrylistsize)+SUM(ISNUMBER(countrylistsize))),ROWS(F$3:F1581)+SUM(ISBLANK(countrylistsize))),NOT(countrylistsize="")*IF(ISNUMBER(countrylistsize),COUNTIF(countrylistsize,"&lt;="&amp;countrylistsize),COUNTIF(countrylistsize,"&lt;="&amp;countrylistsize)+SUM(ISNUMBER(countrylistsize))),0)), ""))</f>
        <v/>
      </c>
      <c r="I1581" s="70"/>
      <c r="J1581" s="67" t="str">
        <f t="array" aca="1" ref="J1581" ca="1">IF($I$1&lt;&gt;"y", "", IFERROR(INDEX(admin1listsize,MATCH(SMALL(NOT(admin1listsize="")*IF(ISNUMBER(admin1listsize),COUNTIF(admin1listsize,"&lt;="&amp;admin1listsize),COUNTIF(admin1listsize,"&lt;="&amp;admin1listsize)+SUM(ISNUMBER(admin1listsize))),ROWS(D$3:D1581)+SUM(ISBLANK(admin1listsize))),NOT(admin1listsize="")*IF(ISNUMBER(admin1listsize),COUNTIF(admin1listsize,"&lt;="&amp;admin1listsize),COUNTIF(admin1listsize,"&lt;="&amp;admin1listsize)+SUM(ISNUMBER(admin1listsize))),0)), ""))</f>
        <v/>
      </c>
      <c r="K1581" s="71"/>
    </row>
    <row r="1582" spans="1:11" s="1" customFormat="1" x14ac:dyDescent="0.25">
      <c r="A1582" s="93" t="str">
        <f>IF($I$1&lt;&gt;"y", "", IF(ISBLANK(DATA!D1583),"",IF(ISBLANK(DATA!K1583),"NO DATA",DATA!K1583)))</f>
        <v/>
      </c>
      <c r="B1582" s="93" t="str">
        <f>IF($I$1&lt;&gt;"y", "",IF(ISBLANK(DATA!D1583),"", IF(ISBLANK(DATA!L1583),"NO DATA",DATA!L1583)))</f>
        <v/>
      </c>
      <c r="C1582" s="93" t="str">
        <f t="shared" si="74"/>
        <v/>
      </c>
      <c r="D1582" s="93" t="str">
        <f>IF($I$1&lt;&gt;"y", "", IF(C1583="", "", IFERROR(LOOKUP(2,1/(COUNTIF($D$2:D1581,mergednames)=0),mergednames), "")))</f>
        <v/>
      </c>
      <c r="E1582" s="93" t="str">
        <f t="shared" si="73"/>
        <v/>
      </c>
      <c r="F1582" s="93" t="str">
        <f>IF($I$1&lt;&gt;"y", "", IF(A1583="", "", IFERROR(LOOKUP(2,1/(COUNTIF($F$2:F1581,get_country)=0),get_country), "")))</f>
        <v/>
      </c>
      <c r="G1582" s="93" t="str">
        <f t="shared" si="72"/>
        <v/>
      </c>
      <c r="H1582" s="67" t="str">
        <f t="array" aca="1" ref="H1582" ca="1">IF($I$1&lt;&gt;"y", "", IFERROR(INDEX(countrylistsize,MATCH(SMALL(NOT(countrylistsize="")*IF(ISNUMBER(countrylistsize),COUNTIF(countrylistsize,"&lt;="&amp;countrylistsize),COUNTIF(countrylistsize,"&lt;="&amp;countrylistsize)+SUM(ISNUMBER(countrylistsize))),ROWS(F$3:F1582)+SUM(ISBLANK(countrylistsize))),NOT(countrylistsize="")*IF(ISNUMBER(countrylistsize),COUNTIF(countrylistsize,"&lt;="&amp;countrylistsize),COUNTIF(countrylistsize,"&lt;="&amp;countrylistsize)+SUM(ISNUMBER(countrylistsize))),0)), ""))</f>
        <v/>
      </c>
      <c r="I1582" s="70"/>
      <c r="J1582" s="67" t="str">
        <f t="array" aca="1" ref="J1582" ca="1">IF($I$1&lt;&gt;"y", "", IFERROR(INDEX(admin1listsize,MATCH(SMALL(NOT(admin1listsize="")*IF(ISNUMBER(admin1listsize),COUNTIF(admin1listsize,"&lt;="&amp;admin1listsize),COUNTIF(admin1listsize,"&lt;="&amp;admin1listsize)+SUM(ISNUMBER(admin1listsize))),ROWS(D$3:D1582)+SUM(ISBLANK(admin1listsize))),NOT(admin1listsize="")*IF(ISNUMBER(admin1listsize),COUNTIF(admin1listsize,"&lt;="&amp;admin1listsize),COUNTIF(admin1listsize,"&lt;="&amp;admin1listsize)+SUM(ISNUMBER(admin1listsize))),0)), ""))</f>
        <v/>
      </c>
      <c r="K1582" s="71"/>
    </row>
    <row r="1583" spans="1:11" s="1" customFormat="1" x14ac:dyDescent="0.25">
      <c r="A1583" s="93" t="str">
        <f>IF($I$1&lt;&gt;"y", "", IF(ISBLANK(DATA!D1584),"",IF(ISBLANK(DATA!K1584),"NO DATA",DATA!K1584)))</f>
        <v/>
      </c>
      <c r="B1583" s="93" t="str">
        <f>IF($I$1&lt;&gt;"y", "",IF(ISBLANK(DATA!D1584),"", IF(ISBLANK(DATA!L1584),"NO DATA",DATA!L1584)))</f>
        <v/>
      </c>
      <c r="C1583" s="93" t="str">
        <f t="shared" si="74"/>
        <v/>
      </c>
      <c r="D1583" s="93" t="str">
        <f>IF($I$1&lt;&gt;"y", "", IF(C1584="", "", IFERROR(LOOKUP(2,1/(COUNTIF($D$2:D1582,mergednames)=0),mergednames), "")))</f>
        <v/>
      </c>
      <c r="E1583" s="93" t="str">
        <f t="shared" si="73"/>
        <v/>
      </c>
      <c r="F1583" s="93" t="str">
        <f>IF($I$1&lt;&gt;"y", "", IF(A1584="", "", IFERROR(LOOKUP(2,1/(COUNTIF($F$2:F1582,get_country)=0),get_country), "")))</f>
        <v/>
      </c>
      <c r="G1583" s="93" t="str">
        <f t="shared" si="72"/>
        <v/>
      </c>
      <c r="H1583" s="67" t="str">
        <f t="array" aca="1" ref="H1583" ca="1">IF($I$1&lt;&gt;"y", "", IFERROR(INDEX(countrylistsize,MATCH(SMALL(NOT(countrylistsize="")*IF(ISNUMBER(countrylistsize),COUNTIF(countrylistsize,"&lt;="&amp;countrylistsize),COUNTIF(countrylistsize,"&lt;="&amp;countrylistsize)+SUM(ISNUMBER(countrylistsize))),ROWS(F$3:F1583)+SUM(ISBLANK(countrylistsize))),NOT(countrylistsize="")*IF(ISNUMBER(countrylistsize),COUNTIF(countrylistsize,"&lt;="&amp;countrylistsize),COUNTIF(countrylistsize,"&lt;="&amp;countrylistsize)+SUM(ISNUMBER(countrylistsize))),0)), ""))</f>
        <v/>
      </c>
      <c r="I1583" s="70"/>
      <c r="J1583" s="67" t="str">
        <f t="array" aca="1" ref="J1583" ca="1">IF($I$1&lt;&gt;"y", "", IFERROR(INDEX(admin1listsize,MATCH(SMALL(NOT(admin1listsize="")*IF(ISNUMBER(admin1listsize),COUNTIF(admin1listsize,"&lt;="&amp;admin1listsize),COUNTIF(admin1listsize,"&lt;="&amp;admin1listsize)+SUM(ISNUMBER(admin1listsize))),ROWS(D$3:D1583)+SUM(ISBLANK(admin1listsize))),NOT(admin1listsize="")*IF(ISNUMBER(admin1listsize),COUNTIF(admin1listsize,"&lt;="&amp;admin1listsize),COUNTIF(admin1listsize,"&lt;="&amp;admin1listsize)+SUM(ISNUMBER(admin1listsize))),0)), ""))</f>
        <v/>
      </c>
      <c r="K1583" s="71"/>
    </row>
    <row r="1584" spans="1:11" s="1" customFormat="1" x14ac:dyDescent="0.25">
      <c r="A1584" s="93" t="str">
        <f>IF($I$1&lt;&gt;"y", "", IF(ISBLANK(DATA!D1585),"",IF(ISBLANK(DATA!K1585),"NO DATA",DATA!K1585)))</f>
        <v/>
      </c>
      <c r="B1584" s="93" t="str">
        <f>IF($I$1&lt;&gt;"y", "",IF(ISBLANK(DATA!D1585),"", IF(ISBLANK(DATA!L1585),"NO DATA",DATA!L1585)))</f>
        <v/>
      </c>
      <c r="C1584" s="93" t="str">
        <f t="shared" si="74"/>
        <v/>
      </c>
      <c r="D1584" s="93" t="str">
        <f>IF($I$1&lt;&gt;"y", "", IF(C1585="", "", IFERROR(LOOKUP(2,1/(COUNTIF($D$2:D1583,mergednames)=0),mergednames), "")))</f>
        <v/>
      </c>
      <c r="E1584" s="93" t="str">
        <f t="shared" si="73"/>
        <v/>
      </c>
      <c r="F1584" s="93" t="str">
        <f>IF($I$1&lt;&gt;"y", "", IF(A1585="", "", IFERROR(LOOKUP(2,1/(COUNTIF($F$2:F1583,get_country)=0),get_country), "")))</f>
        <v/>
      </c>
      <c r="G1584" s="93" t="str">
        <f t="shared" si="72"/>
        <v/>
      </c>
      <c r="H1584" s="67" t="str">
        <f t="array" aca="1" ref="H1584" ca="1">IF($I$1&lt;&gt;"y", "", IFERROR(INDEX(countrylistsize,MATCH(SMALL(NOT(countrylistsize="")*IF(ISNUMBER(countrylistsize),COUNTIF(countrylistsize,"&lt;="&amp;countrylistsize),COUNTIF(countrylistsize,"&lt;="&amp;countrylistsize)+SUM(ISNUMBER(countrylistsize))),ROWS(F$3:F1584)+SUM(ISBLANK(countrylistsize))),NOT(countrylistsize="")*IF(ISNUMBER(countrylistsize),COUNTIF(countrylistsize,"&lt;="&amp;countrylistsize),COUNTIF(countrylistsize,"&lt;="&amp;countrylistsize)+SUM(ISNUMBER(countrylistsize))),0)), ""))</f>
        <v/>
      </c>
      <c r="I1584" s="70"/>
      <c r="J1584" s="67" t="str">
        <f t="array" aca="1" ref="J1584" ca="1">IF($I$1&lt;&gt;"y", "", IFERROR(INDEX(admin1listsize,MATCH(SMALL(NOT(admin1listsize="")*IF(ISNUMBER(admin1listsize),COUNTIF(admin1listsize,"&lt;="&amp;admin1listsize),COUNTIF(admin1listsize,"&lt;="&amp;admin1listsize)+SUM(ISNUMBER(admin1listsize))),ROWS(D$3:D1584)+SUM(ISBLANK(admin1listsize))),NOT(admin1listsize="")*IF(ISNUMBER(admin1listsize),COUNTIF(admin1listsize,"&lt;="&amp;admin1listsize),COUNTIF(admin1listsize,"&lt;="&amp;admin1listsize)+SUM(ISNUMBER(admin1listsize))),0)), ""))</f>
        <v/>
      </c>
      <c r="K1584" s="71"/>
    </row>
    <row r="1585" spans="1:11" s="1" customFormat="1" x14ac:dyDescent="0.25">
      <c r="A1585" s="93" t="str">
        <f>IF($I$1&lt;&gt;"y", "", IF(ISBLANK(DATA!D1586),"",IF(ISBLANK(DATA!K1586),"NO DATA",DATA!K1586)))</f>
        <v/>
      </c>
      <c r="B1585" s="93" t="str">
        <f>IF($I$1&lt;&gt;"y", "",IF(ISBLANK(DATA!D1586),"", IF(ISBLANK(DATA!L1586),"NO DATA",DATA!L1586)))</f>
        <v/>
      </c>
      <c r="C1585" s="93" t="str">
        <f t="shared" si="74"/>
        <v/>
      </c>
      <c r="D1585" s="93" t="str">
        <f>IF($I$1&lt;&gt;"y", "", IF(C1586="", "", IFERROR(LOOKUP(2,1/(COUNTIF($D$2:D1584,mergednames)=0),mergednames), "")))</f>
        <v/>
      </c>
      <c r="E1585" s="93" t="str">
        <f t="shared" si="73"/>
        <v/>
      </c>
      <c r="F1585" s="93" t="str">
        <f>IF($I$1&lt;&gt;"y", "", IF(A1586="", "", IFERROR(LOOKUP(2,1/(COUNTIF($F$2:F1584,get_country)=0),get_country), "")))</f>
        <v/>
      </c>
      <c r="G1585" s="93" t="str">
        <f t="shared" si="72"/>
        <v/>
      </c>
      <c r="H1585" s="67" t="str">
        <f t="array" aca="1" ref="H1585" ca="1">IF($I$1&lt;&gt;"y", "", IFERROR(INDEX(countrylistsize,MATCH(SMALL(NOT(countrylistsize="")*IF(ISNUMBER(countrylistsize),COUNTIF(countrylistsize,"&lt;="&amp;countrylistsize),COUNTIF(countrylistsize,"&lt;="&amp;countrylistsize)+SUM(ISNUMBER(countrylistsize))),ROWS(F$3:F1585)+SUM(ISBLANK(countrylistsize))),NOT(countrylistsize="")*IF(ISNUMBER(countrylistsize),COUNTIF(countrylistsize,"&lt;="&amp;countrylistsize),COUNTIF(countrylistsize,"&lt;="&amp;countrylistsize)+SUM(ISNUMBER(countrylistsize))),0)), ""))</f>
        <v/>
      </c>
      <c r="I1585" s="70"/>
      <c r="J1585" s="67" t="str">
        <f t="array" aca="1" ref="J1585" ca="1">IF($I$1&lt;&gt;"y", "", IFERROR(INDEX(admin1listsize,MATCH(SMALL(NOT(admin1listsize="")*IF(ISNUMBER(admin1listsize),COUNTIF(admin1listsize,"&lt;="&amp;admin1listsize),COUNTIF(admin1listsize,"&lt;="&amp;admin1listsize)+SUM(ISNUMBER(admin1listsize))),ROWS(D$3:D1585)+SUM(ISBLANK(admin1listsize))),NOT(admin1listsize="")*IF(ISNUMBER(admin1listsize),COUNTIF(admin1listsize,"&lt;="&amp;admin1listsize),COUNTIF(admin1listsize,"&lt;="&amp;admin1listsize)+SUM(ISNUMBER(admin1listsize))),0)), ""))</f>
        <v/>
      </c>
      <c r="K1585" s="71"/>
    </row>
    <row r="1586" spans="1:11" s="1" customFormat="1" x14ac:dyDescent="0.25">
      <c r="A1586" s="93" t="str">
        <f>IF($I$1&lt;&gt;"y", "", IF(ISBLANK(DATA!D1587),"",IF(ISBLANK(DATA!K1587),"NO DATA",DATA!K1587)))</f>
        <v/>
      </c>
      <c r="B1586" s="93" t="str">
        <f>IF($I$1&lt;&gt;"y", "",IF(ISBLANK(DATA!D1587),"", IF(ISBLANK(DATA!L1587),"NO DATA",DATA!L1587)))</f>
        <v/>
      </c>
      <c r="C1586" s="93" t="str">
        <f t="shared" si="74"/>
        <v/>
      </c>
      <c r="D1586" s="93" t="str">
        <f>IF($I$1&lt;&gt;"y", "", IF(C1587="", "", IFERROR(LOOKUP(2,1/(COUNTIF($D$2:D1585,mergednames)=0),mergednames), "")))</f>
        <v/>
      </c>
      <c r="E1586" s="93" t="str">
        <f t="shared" si="73"/>
        <v/>
      </c>
      <c r="F1586" s="93" t="str">
        <f>IF($I$1&lt;&gt;"y", "", IF(A1587="", "", IFERROR(LOOKUP(2,1/(COUNTIF($F$2:F1585,get_country)=0),get_country), "")))</f>
        <v/>
      </c>
      <c r="G1586" s="93" t="str">
        <f t="shared" si="72"/>
        <v/>
      </c>
      <c r="H1586" s="67" t="str">
        <f t="array" aca="1" ref="H1586" ca="1">IF($I$1&lt;&gt;"y", "", IFERROR(INDEX(countrylistsize,MATCH(SMALL(NOT(countrylistsize="")*IF(ISNUMBER(countrylistsize),COUNTIF(countrylistsize,"&lt;="&amp;countrylistsize),COUNTIF(countrylistsize,"&lt;="&amp;countrylistsize)+SUM(ISNUMBER(countrylistsize))),ROWS(F$3:F1586)+SUM(ISBLANK(countrylistsize))),NOT(countrylistsize="")*IF(ISNUMBER(countrylistsize),COUNTIF(countrylistsize,"&lt;="&amp;countrylistsize),COUNTIF(countrylistsize,"&lt;="&amp;countrylistsize)+SUM(ISNUMBER(countrylistsize))),0)), ""))</f>
        <v/>
      </c>
      <c r="I1586" s="70"/>
      <c r="J1586" s="67" t="str">
        <f t="array" aca="1" ref="J1586" ca="1">IF($I$1&lt;&gt;"y", "", IFERROR(INDEX(admin1listsize,MATCH(SMALL(NOT(admin1listsize="")*IF(ISNUMBER(admin1listsize),COUNTIF(admin1listsize,"&lt;="&amp;admin1listsize),COUNTIF(admin1listsize,"&lt;="&amp;admin1listsize)+SUM(ISNUMBER(admin1listsize))),ROWS(D$3:D1586)+SUM(ISBLANK(admin1listsize))),NOT(admin1listsize="")*IF(ISNUMBER(admin1listsize),COUNTIF(admin1listsize,"&lt;="&amp;admin1listsize),COUNTIF(admin1listsize,"&lt;="&amp;admin1listsize)+SUM(ISNUMBER(admin1listsize))),0)), ""))</f>
        <v/>
      </c>
      <c r="K1586" s="71"/>
    </row>
    <row r="1587" spans="1:11" s="1" customFormat="1" x14ac:dyDescent="0.25">
      <c r="A1587" s="93" t="str">
        <f>IF($I$1&lt;&gt;"y", "", IF(ISBLANK(DATA!D1588),"",IF(ISBLANK(DATA!K1588),"NO DATA",DATA!K1588)))</f>
        <v/>
      </c>
      <c r="B1587" s="93" t="str">
        <f>IF($I$1&lt;&gt;"y", "",IF(ISBLANK(DATA!D1588),"", IF(ISBLANK(DATA!L1588),"NO DATA",DATA!L1588)))</f>
        <v/>
      </c>
      <c r="C1587" s="93" t="str">
        <f t="shared" si="74"/>
        <v/>
      </c>
      <c r="D1587" s="93" t="str">
        <f>IF($I$1&lt;&gt;"y", "", IF(C1588="", "", IFERROR(LOOKUP(2,1/(COUNTIF($D$2:D1586,mergednames)=0),mergednames), "")))</f>
        <v/>
      </c>
      <c r="E1587" s="93" t="str">
        <f t="shared" si="73"/>
        <v/>
      </c>
      <c r="F1587" s="93" t="str">
        <f>IF($I$1&lt;&gt;"y", "", IF(A1588="", "", IFERROR(LOOKUP(2,1/(COUNTIF($F$2:F1586,get_country)=0),get_country), "")))</f>
        <v/>
      </c>
      <c r="G1587" s="93" t="str">
        <f t="shared" si="72"/>
        <v/>
      </c>
      <c r="H1587" s="67" t="str">
        <f t="array" aca="1" ref="H1587" ca="1">IF($I$1&lt;&gt;"y", "", IFERROR(INDEX(countrylistsize,MATCH(SMALL(NOT(countrylistsize="")*IF(ISNUMBER(countrylistsize),COUNTIF(countrylistsize,"&lt;="&amp;countrylistsize),COUNTIF(countrylistsize,"&lt;="&amp;countrylistsize)+SUM(ISNUMBER(countrylistsize))),ROWS(F$3:F1587)+SUM(ISBLANK(countrylistsize))),NOT(countrylistsize="")*IF(ISNUMBER(countrylistsize),COUNTIF(countrylistsize,"&lt;="&amp;countrylistsize),COUNTIF(countrylistsize,"&lt;="&amp;countrylistsize)+SUM(ISNUMBER(countrylistsize))),0)), ""))</f>
        <v/>
      </c>
      <c r="I1587" s="70"/>
      <c r="J1587" s="67" t="str">
        <f t="array" aca="1" ref="J1587" ca="1">IF($I$1&lt;&gt;"y", "", IFERROR(INDEX(admin1listsize,MATCH(SMALL(NOT(admin1listsize="")*IF(ISNUMBER(admin1listsize),COUNTIF(admin1listsize,"&lt;="&amp;admin1listsize),COUNTIF(admin1listsize,"&lt;="&amp;admin1listsize)+SUM(ISNUMBER(admin1listsize))),ROWS(D$3:D1587)+SUM(ISBLANK(admin1listsize))),NOT(admin1listsize="")*IF(ISNUMBER(admin1listsize),COUNTIF(admin1listsize,"&lt;="&amp;admin1listsize),COUNTIF(admin1listsize,"&lt;="&amp;admin1listsize)+SUM(ISNUMBER(admin1listsize))),0)), ""))</f>
        <v/>
      </c>
      <c r="K1587" s="71"/>
    </row>
    <row r="1588" spans="1:11" s="1" customFormat="1" x14ac:dyDescent="0.25">
      <c r="A1588" s="93" t="str">
        <f>IF($I$1&lt;&gt;"y", "", IF(ISBLANK(DATA!D1589),"",IF(ISBLANK(DATA!K1589),"NO DATA",DATA!K1589)))</f>
        <v/>
      </c>
      <c r="B1588" s="93" t="str">
        <f>IF($I$1&lt;&gt;"y", "",IF(ISBLANK(DATA!D1589),"", IF(ISBLANK(DATA!L1589),"NO DATA",DATA!L1589)))</f>
        <v/>
      </c>
      <c r="C1588" s="93" t="str">
        <f t="shared" si="74"/>
        <v/>
      </c>
      <c r="D1588" s="93" t="str">
        <f>IF($I$1&lt;&gt;"y", "", IF(C1589="", "", IFERROR(LOOKUP(2,1/(COUNTIF($D$2:D1587,mergednames)=0),mergednames), "")))</f>
        <v/>
      </c>
      <c r="E1588" s="93" t="str">
        <f t="shared" si="73"/>
        <v/>
      </c>
      <c r="F1588" s="93" t="str">
        <f>IF($I$1&lt;&gt;"y", "", IF(A1589="", "", IFERROR(LOOKUP(2,1/(COUNTIF($F$2:F1587,get_country)=0),get_country), "")))</f>
        <v/>
      </c>
      <c r="G1588" s="93" t="str">
        <f t="shared" si="72"/>
        <v/>
      </c>
      <c r="H1588" s="67" t="str">
        <f t="array" aca="1" ref="H1588" ca="1">IF($I$1&lt;&gt;"y", "", IFERROR(INDEX(countrylistsize,MATCH(SMALL(NOT(countrylistsize="")*IF(ISNUMBER(countrylistsize),COUNTIF(countrylistsize,"&lt;="&amp;countrylistsize),COUNTIF(countrylistsize,"&lt;="&amp;countrylistsize)+SUM(ISNUMBER(countrylistsize))),ROWS(F$3:F1588)+SUM(ISBLANK(countrylistsize))),NOT(countrylistsize="")*IF(ISNUMBER(countrylistsize),COUNTIF(countrylistsize,"&lt;="&amp;countrylistsize),COUNTIF(countrylistsize,"&lt;="&amp;countrylistsize)+SUM(ISNUMBER(countrylistsize))),0)), ""))</f>
        <v/>
      </c>
      <c r="I1588" s="70"/>
      <c r="J1588" s="67" t="str">
        <f t="array" aca="1" ref="J1588" ca="1">IF($I$1&lt;&gt;"y", "", IFERROR(INDEX(admin1listsize,MATCH(SMALL(NOT(admin1listsize="")*IF(ISNUMBER(admin1listsize),COUNTIF(admin1listsize,"&lt;="&amp;admin1listsize),COUNTIF(admin1listsize,"&lt;="&amp;admin1listsize)+SUM(ISNUMBER(admin1listsize))),ROWS(D$3:D1588)+SUM(ISBLANK(admin1listsize))),NOT(admin1listsize="")*IF(ISNUMBER(admin1listsize),COUNTIF(admin1listsize,"&lt;="&amp;admin1listsize),COUNTIF(admin1listsize,"&lt;="&amp;admin1listsize)+SUM(ISNUMBER(admin1listsize))),0)), ""))</f>
        <v/>
      </c>
      <c r="K1588" s="71"/>
    </row>
    <row r="1589" spans="1:11" s="1" customFormat="1" x14ac:dyDescent="0.25">
      <c r="A1589" s="93" t="str">
        <f>IF($I$1&lt;&gt;"y", "", IF(ISBLANK(DATA!D1590),"",IF(ISBLANK(DATA!K1590),"NO DATA",DATA!K1590)))</f>
        <v/>
      </c>
      <c r="B1589" s="93" t="str">
        <f>IF($I$1&lt;&gt;"y", "",IF(ISBLANK(DATA!D1590),"", IF(ISBLANK(DATA!L1590),"NO DATA",DATA!L1590)))</f>
        <v/>
      </c>
      <c r="C1589" s="93" t="str">
        <f t="shared" si="74"/>
        <v/>
      </c>
      <c r="D1589" s="93" t="str">
        <f>IF($I$1&lt;&gt;"y", "", IF(C1590="", "", IFERROR(LOOKUP(2,1/(COUNTIF($D$2:D1588,mergednames)=0),mergednames), "")))</f>
        <v/>
      </c>
      <c r="E1589" s="93" t="str">
        <f t="shared" si="73"/>
        <v/>
      </c>
      <c r="F1589" s="93" t="str">
        <f>IF($I$1&lt;&gt;"y", "", IF(A1590="", "", IFERROR(LOOKUP(2,1/(COUNTIF($F$2:F1588,get_country)=0),get_country), "")))</f>
        <v/>
      </c>
      <c r="G1589" s="93" t="str">
        <f t="shared" si="72"/>
        <v/>
      </c>
      <c r="H1589" s="67" t="str">
        <f t="array" aca="1" ref="H1589" ca="1">IF($I$1&lt;&gt;"y", "", IFERROR(INDEX(countrylistsize,MATCH(SMALL(NOT(countrylistsize="")*IF(ISNUMBER(countrylistsize),COUNTIF(countrylistsize,"&lt;="&amp;countrylistsize),COUNTIF(countrylistsize,"&lt;="&amp;countrylistsize)+SUM(ISNUMBER(countrylistsize))),ROWS(F$3:F1589)+SUM(ISBLANK(countrylistsize))),NOT(countrylistsize="")*IF(ISNUMBER(countrylistsize),COUNTIF(countrylistsize,"&lt;="&amp;countrylistsize),COUNTIF(countrylistsize,"&lt;="&amp;countrylistsize)+SUM(ISNUMBER(countrylistsize))),0)), ""))</f>
        <v/>
      </c>
      <c r="I1589" s="70"/>
      <c r="J1589" s="67" t="str">
        <f t="array" aca="1" ref="J1589" ca="1">IF($I$1&lt;&gt;"y", "", IFERROR(INDEX(admin1listsize,MATCH(SMALL(NOT(admin1listsize="")*IF(ISNUMBER(admin1listsize),COUNTIF(admin1listsize,"&lt;="&amp;admin1listsize),COUNTIF(admin1listsize,"&lt;="&amp;admin1listsize)+SUM(ISNUMBER(admin1listsize))),ROWS(D$3:D1589)+SUM(ISBLANK(admin1listsize))),NOT(admin1listsize="")*IF(ISNUMBER(admin1listsize),COUNTIF(admin1listsize,"&lt;="&amp;admin1listsize),COUNTIF(admin1listsize,"&lt;="&amp;admin1listsize)+SUM(ISNUMBER(admin1listsize))),0)), ""))</f>
        <v/>
      </c>
      <c r="K1589" s="71"/>
    </row>
    <row r="1590" spans="1:11" s="1" customFormat="1" x14ac:dyDescent="0.25">
      <c r="A1590" s="93" t="str">
        <f>IF($I$1&lt;&gt;"y", "", IF(ISBLANK(DATA!D1591),"",IF(ISBLANK(DATA!K1591),"NO DATA",DATA!K1591)))</f>
        <v/>
      </c>
      <c r="B1590" s="93" t="str">
        <f>IF($I$1&lt;&gt;"y", "",IF(ISBLANK(DATA!D1591),"", IF(ISBLANK(DATA!L1591),"NO DATA",DATA!L1591)))</f>
        <v/>
      </c>
      <c r="C1590" s="93" t="str">
        <f t="shared" si="74"/>
        <v/>
      </c>
      <c r="D1590" s="93" t="str">
        <f>IF($I$1&lt;&gt;"y", "", IF(C1591="", "", IFERROR(LOOKUP(2,1/(COUNTIF($D$2:D1589,mergednames)=0),mergednames), "")))</f>
        <v/>
      </c>
      <c r="E1590" s="93" t="str">
        <f t="shared" si="73"/>
        <v/>
      </c>
      <c r="F1590" s="93" t="str">
        <f>IF($I$1&lt;&gt;"y", "", IF(A1591="", "", IFERROR(LOOKUP(2,1/(COUNTIF($F$2:F1589,get_country)=0),get_country), "")))</f>
        <v/>
      </c>
      <c r="G1590" s="93" t="str">
        <f t="shared" si="72"/>
        <v/>
      </c>
      <c r="H1590" s="67" t="str">
        <f t="array" aca="1" ref="H1590" ca="1">IF($I$1&lt;&gt;"y", "", IFERROR(INDEX(countrylistsize,MATCH(SMALL(NOT(countrylistsize="")*IF(ISNUMBER(countrylistsize),COUNTIF(countrylistsize,"&lt;="&amp;countrylistsize),COUNTIF(countrylistsize,"&lt;="&amp;countrylistsize)+SUM(ISNUMBER(countrylistsize))),ROWS(F$3:F1590)+SUM(ISBLANK(countrylistsize))),NOT(countrylistsize="")*IF(ISNUMBER(countrylistsize),COUNTIF(countrylistsize,"&lt;="&amp;countrylistsize),COUNTIF(countrylistsize,"&lt;="&amp;countrylistsize)+SUM(ISNUMBER(countrylistsize))),0)), ""))</f>
        <v/>
      </c>
      <c r="I1590" s="70"/>
      <c r="J1590" s="67" t="str">
        <f t="array" aca="1" ref="J1590" ca="1">IF($I$1&lt;&gt;"y", "", IFERROR(INDEX(admin1listsize,MATCH(SMALL(NOT(admin1listsize="")*IF(ISNUMBER(admin1listsize),COUNTIF(admin1listsize,"&lt;="&amp;admin1listsize),COUNTIF(admin1listsize,"&lt;="&amp;admin1listsize)+SUM(ISNUMBER(admin1listsize))),ROWS(D$3:D1590)+SUM(ISBLANK(admin1listsize))),NOT(admin1listsize="")*IF(ISNUMBER(admin1listsize),COUNTIF(admin1listsize,"&lt;="&amp;admin1listsize),COUNTIF(admin1listsize,"&lt;="&amp;admin1listsize)+SUM(ISNUMBER(admin1listsize))),0)), ""))</f>
        <v/>
      </c>
      <c r="K1590" s="71"/>
    </row>
    <row r="1591" spans="1:11" s="1" customFormat="1" x14ac:dyDescent="0.25">
      <c r="A1591" s="93" t="str">
        <f>IF($I$1&lt;&gt;"y", "", IF(ISBLANK(DATA!D1592),"",IF(ISBLANK(DATA!K1592),"NO DATA",DATA!K1592)))</f>
        <v/>
      </c>
      <c r="B1591" s="93" t="str">
        <f>IF($I$1&lt;&gt;"y", "",IF(ISBLANK(DATA!D1592),"", IF(ISBLANK(DATA!L1592),"NO DATA",DATA!L1592)))</f>
        <v/>
      </c>
      <c r="C1591" s="93" t="str">
        <f t="shared" si="74"/>
        <v/>
      </c>
      <c r="D1591" s="93" t="str">
        <f>IF($I$1&lt;&gt;"y", "", IF(C1592="", "", IFERROR(LOOKUP(2,1/(COUNTIF($D$2:D1590,mergednames)=0),mergednames), "")))</f>
        <v/>
      </c>
      <c r="E1591" s="93" t="str">
        <f t="shared" si="73"/>
        <v/>
      </c>
      <c r="F1591" s="93" t="str">
        <f>IF($I$1&lt;&gt;"y", "", IF(A1592="", "", IFERROR(LOOKUP(2,1/(COUNTIF($F$2:F1590,get_country)=0),get_country), "")))</f>
        <v/>
      </c>
      <c r="G1591" s="93" t="str">
        <f t="shared" si="72"/>
        <v/>
      </c>
      <c r="H1591" s="67" t="str">
        <f t="array" aca="1" ref="H1591" ca="1">IF($I$1&lt;&gt;"y", "", IFERROR(INDEX(countrylistsize,MATCH(SMALL(NOT(countrylistsize="")*IF(ISNUMBER(countrylistsize),COUNTIF(countrylistsize,"&lt;="&amp;countrylistsize),COUNTIF(countrylistsize,"&lt;="&amp;countrylistsize)+SUM(ISNUMBER(countrylistsize))),ROWS(F$3:F1591)+SUM(ISBLANK(countrylistsize))),NOT(countrylistsize="")*IF(ISNUMBER(countrylistsize),COUNTIF(countrylistsize,"&lt;="&amp;countrylistsize),COUNTIF(countrylistsize,"&lt;="&amp;countrylistsize)+SUM(ISNUMBER(countrylistsize))),0)), ""))</f>
        <v/>
      </c>
      <c r="I1591" s="70"/>
      <c r="J1591" s="67" t="str">
        <f t="array" aca="1" ref="J1591" ca="1">IF($I$1&lt;&gt;"y", "", IFERROR(INDEX(admin1listsize,MATCH(SMALL(NOT(admin1listsize="")*IF(ISNUMBER(admin1listsize),COUNTIF(admin1listsize,"&lt;="&amp;admin1listsize),COUNTIF(admin1listsize,"&lt;="&amp;admin1listsize)+SUM(ISNUMBER(admin1listsize))),ROWS(D$3:D1591)+SUM(ISBLANK(admin1listsize))),NOT(admin1listsize="")*IF(ISNUMBER(admin1listsize),COUNTIF(admin1listsize,"&lt;="&amp;admin1listsize),COUNTIF(admin1listsize,"&lt;="&amp;admin1listsize)+SUM(ISNUMBER(admin1listsize))),0)), ""))</f>
        <v/>
      </c>
      <c r="K1591" s="71"/>
    </row>
    <row r="1592" spans="1:11" s="1" customFormat="1" x14ac:dyDescent="0.25">
      <c r="A1592" s="93" t="str">
        <f>IF($I$1&lt;&gt;"y", "", IF(ISBLANK(DATA!D1593),"",IF(ISBLANK(DATA!K1593),"NO DATA",DATA!K1593)))</f>
        <v/>
      </c>
      <c r="B1592" s="93" t="str">
        <f>IF($I$1&lt;&gt;"y", "",IF(ISBLANK(DATA!D1593),"", IF(ISBLANK(DATA!L1593),"NO DATA",DATA!L1593)))</f>
        <v/>
      </c>
      <c r="C1592" s="93" t="str">
        <f t="shared" si="74"/>
        <v/>
      </c>
      <c r="D1592" s="93" t="str">
        <f>IF($I$1&lt;&gt;"y", "", IF(C1593="", "", IFERROR(LOOKUP(2,1/(COUNTIF($D$2:D1591,mergednames)=0),mergednames), "")))</f>
        <v/>
      </c>
      <c r="E1592" s="93" t="str">
        <f t="shared" si="73"/>
        <v/>
      </c>
      <c r="F1592" s="93" t="str">
        <f>IF($I$1&lt;&gt;"y", "", IF(A1593="", "", IFERROR(LOOKUP(2,1/(COUNTIF($F$2:F1591,get_country)=0),get_country), "")))</f>
        <v/>
      </c>
      <c r="G1592" s="93" t="str">
        <f t="shared" si="72"/>
        <v/>
      </c>
      <c r="H1592" s="67" t="str">
        <f t="array" aca="1" ref="H1592" ca="1">IF($I$1&lt;&gt;"y", "", IFERROR(INDEX(countrylistsize,MATCH(SMALL(NOT(countrylistsize="")*IF(ISNUMBER(countrylistsize),COUNTIF(countrylistsize,"&lt;="&amp;countrylistsize),COUNTIF(countrylistsize,"&lt;="&amp;countrylistsize)+SUM(ISNUMBER(countrylistsize))),ROWS(F$3:F1592)+SUM(ISBLANK(countrylistsize))),NOT(countrylistsize="")*IF(ISNUMBER(countrylistsize),COUNTIF(countrylistsize,"&lt;="&amp;countrylistsize),COUNTIF(countrylistsize,"&lt;="&amp;countrylistsize)+SUM(ISNUMBER(countrylistsize))),0)), ""))</f>
        <v/>
      </c>
      <c r="I1592" s="70"/>
      <c r="J1592" s="67" t="str">
        <f t="array" aca="1" ref="J1592" ca="1">IF($I$1&lt;&gt;"y", "", IFERROR(INDEX(admin1listsize,MATCH(SMALL(NOT(admin1listsize="")*IF(ISNUMBER(admin1listsize),COUNTIF(admin1listsize,"&lt;="&amp;admin1listsize),COUNTIF(admin1listsize,"&lt;="&amp;admin1listsize)+SUM(ISNUMBER(admin1listsize))),ROWS(D$3:D1592)+SUM(ISBLANK(admin1listsize))),NOT(admin1listsize="")*IF(ISNUMBER(admin1listsize),COUNTIF(admin1listsize,"&lt;="&amp;admin1listsize),COUNTIF(admin1listsize,"&lt;="&amp;admin1listsize)+SUM(ISNUMBER(admin1listsize))),0)), ""))</f>
        <v/>
      </c>
      <c r="K1592" s="71"/>
    </row>
    <row r="1593" spans="1:11" s="1" customFormat="1" x14ac:dyDescent="0.25">
      <c r="A1593" s="93" t="str">
        <f>IF($I$1&lt;&gt;"y", "", IF(ISBLANK(DATA!D1594),"",IF(ISBLANK(DATA!K1594),"NO DATA",DATA!K1594)))</f>
        <v/>
      </c>
      <c r="B1593" s="93" t="str">
        <f>IF($I$1&lt;&gt;"y", "",IF(ISBLANK(DATA!D1594),"", IF(ISBLANK(DATA!L1594),"NO DATA",DATA!L1594)))</f>
        <v/>
      </c>
      <c r="C1593" s="93" t="str">
        <f t="shared" si="74"/>
        <v/>
      </c>
      <c r="D1593" s="93" t="str">
        <f>IF($I$1&lt;&gt;"y", "", IF(C1594="", "", IFERROR(LOOKUP(2,1/(COUNTIF($D$2:D1592,mergednames)=0),mergednames), "")))</f>
        <v/>
      </c>
      <c r="E1593" s="93" t="str">
        <f t="shared" si="73"/>
        <v/>
      </c>
      <c r="F1593" s="93" t="str">
        <f>IF($I$1&lt;&gt;"y", "", IF(A1594="", "", IFERROR(LOOKUP(2,1/(COUNTIF($F$2:F1592,get_country)=0),get_country), "")))</f>
        <v/>
      </c>
      <c r="G1593" s="93" t="str">
        <f t="shared" si="72"/>
        <v/>
      </c>
      <c r="H1593" s="67" t="str">
        <f t="array" aca="1" ref="H1593" ca="1">IF($I$1&lt;&gt;"y", "", IFERROR(INDEX(countrylistsize,MATCH(SMALL(NOT(countrylistsize="")*IF(ISNUMBER(countrylistsize),COUNTIF(countrylistsize,"&lt;="&amp;countrylistsize),COUNTIF(countrylistsize,"&lt;="&amp;countrylistsize)+SUM(ISNUMBER(countrylistsize))),ROWS(F$3:F1593)+SUM(ISBLANK(countrylistsize))),NOT(countrylistsize="")*IF(ISNUMBER(countrylistsize),COUNTIF(countrylistsize,"&lt;="&amp;countrylistsize),COUNTIF(countrylistsize,"&lt;="&amp;countrylistsize)+SUM(ISNUMBER(countrylistsize))),0)), ""))</f>
        <v/>
      </c>
      <c r="I1593" s="70"/>
      <c r="J1593" s="67" t="str">
        <f t="array" aca="1" ref="J1593" ca="1">IF($I$1&lt;&gt;"y", "", IFERROR(INDEX(admin1listsize,MATCH(SMALL(NOT(admin1listsize="")*IF(ISNUMBER(admin1listsize),COUNTIF(admin1listsize,"&lt;="&amp;admin1listsize),COUNTIF(admin1listsize,"&lt;="&amp;admin1listsize)+SUM(ISNUMBER(admin1listsize))),ROWS(D$3:D1593)+SUM(ISBLANK(admin1listsize))),NOT(admin1listsize="")*IF(ISNUMBER(admin1listsize),COUNTIF(admin1listsize,"&lt;="&amp;admin1listsize),COUNTIF(admin1listsize,"&lt;="&amp;admin1listsize)+SUM(ISNUMBER(admin1listsize))),0)), ""))</f>
        <v/>
      </c>
      <c r="K1593" s="71"/>
    </row>
    <row r="1594" spans="1:11" s="1" customFormat="1" x14ac:dyDescent="0.25">
      <c r="A1594" s="93" t="str">
        <f>IF($I$1&lt;&gt;"y", "", IF(ISBLANK(DATA!D1595),"",IF(ISBLANK(DATA!K1595),"NO DATA",DATA!K1595)))</f>
        <v/>
      </c>
      <c r="B1594" s="93" t="str">
        <f>IF($I$1&lt;&gt;"y", "",IF(ISBLANK(DATA!D1595),"", IF(ISBLANK(DATA!L1595),"NO DATA",DATA!L1595)))</f>
        <v/>
      </c>
      <c r="C1594" s="93" t="str">
        <f t="shared" si="74"/>
        <v/>
      </c>
      <c r="D1594" s="93" t="str">
        <f>IF($I$1&lt;&gt;"y", "", IF(C1595="", "", IFERROR(LOOKUP(2,1/(COUNTIF($D$2:D1593,mergednames)=0),mergednames), "")))</f>
        <v/>
      </c>
      <c r="E1594" s="93" t="str">
        <f t="shared" si="73"/>
        <v/>
      </c>
      <c r="F1594" s="93" t="str">
        <f>IF($I$1&lt;&gt;"y", "", IF(A1595="", "", IFERROR(LOOKUP(2,1/(COUNTIF($F$2:F1593,get_country)=0),get_country), "")))</f>
        <v/>
      </c>
      <c r="G1594" s="93" t="str">
        <f t="shared" si="72"/>
        <v/>
      </c>
      <c r="H1594" s="67" t="str">
        <f t="array" aca="1" ref="H1594" ca="1">IF($I$1&lt;&gt;"y", "", IFERROR(INDEX(countrylistsize,MATCH(SMALL(NOT(countrylistsize="")*IF(ISNUMBER(countrylistsize),COUNTIF(countrylistsize,"&lt;="&amp;countrylistsize),COUNTIF(countrylistsize,"&lt;="&amp;countrylistsize)+SUM(ISNUMBER(countrylistsize))),ROWS(F$3:F1594)+SUM(ISBLANK(countrylistsize))),NOT(countrylistsize="")*IF(ISNUMBER(countrylistsize),COUNTIF(countrylistsize,"&lt;="&amp;countrylistsize),COUNTIF(countrylistsize,"&lt;="&amp;countrylistsize)+SUM(ISNUMBER(countrylistsize))),0)), ""))</f>
        <v/>
      </c>
      <c r="I1594" s="70"/>
      <c r="J1594" s="67" t="str">
        <f t="array" aca="1" ref="J1594" ca="1">IF($I$1&lt;&gt;"y", "", IFERROR(INDEX(admin1listsize,MATCH(SMALL(NOT(admin1listsize="")*IF(ISNUMBER(admin1listsize),COUNTIF(admin1listsize,"&lt;="&amp;admin1listsize),COUNTIF(admin1listsize,"&lt;="&amp;admin1listsize)+SUM(ISNUMBER(admin1listsize))),ROWS(D$3:D1594)+SUM(ISBLANK(admin1listsize))),NOT(admin1listsize="")*IF(ISNUMBER(admin1listsize),COUNTIF(admin1listsize,"&lt;="&amp;admin1listsize),COUNTIF(admin1listsize,"&lt;="&amp;admin1listsize)+SUM(ISNUMBER(admin1listsize))),0)), ""))</f>
        <v/>
      </c>
      <c r="K1594" s="71"/>
    </row>
    <row r="1595" spans="1:11" s="1" customFormat="1" x14ac:dyDescent="0.25">
      <c r="A1595" s="93" t="str">
        <f>IF($I$1&lt;&gt;"y", "", IF(ISBLANK(DATA!D1596),"",IF(ISBLANK(DATA!K1596),"NO DATA",DATA!K1596)))</f>
        <v/>
      </c>
      <c r="B1595" s="93" t="str">
        <f>IF($I$1&lt;&gt;"y", "",IF(ISBLANK(DATA!D1596),"", IF(ISBLANK(DATA!L1596),"NO DATA",DATA!L1596)))</f>
        <v/>
      </c>
      <c r="C1595" s="93" t="str">
        <f t="shared" si="74"/>
        <v/>
      </c>
      <c r="D1595" s="93" t="str">
        <f>IF($I$1&lt;&gt;"y", "", IF(C1596="", "", IFERROR(LOOKUP(2,1/(COUNTIF($D$2:D1594,mergednames)=0),mergednames), "")))</f>
        <v/>
      </c>
      <c r="E1595" s="93" t="str">
        <f t="shared" si="73"/>
        <v/>
      </c>
      <c r="F1595" s="93" t="str">
        <f>IF($I$1&lt;&gt;"y", "", IF(A1596="", "", IFERROR(LOOKUP(2,1/(COUNTIF($F$2:F1594,get_country)=0),get_country), "")))</f>
        <v/>
      </c>
      <c r="G1595" s="93" t="str">
        <f t="shared" si="72"/>
        <v/>
      </c>
      <c r="H1595" s="67" t="str">
        <f t="array" aca="1" ref="H1595" ca="1">IF($I$1&lt;&gt;"y", "", IFERROR(INDEX(countrylistsize,MATCH(SMALL(NOT(countrylistsize="")*IF(ISNUMBER(countrylistsize),COUNTIF(countrylistsize,"&lt;="&amp;countrylistsize),COUNTIF(countrylistsize,"&lt;="&amp;countrylistsize)+SUM(ISNUMBER(countrylistsize))),ROWS(F$3:F1595)+SUM(ISBLANK(countrylistsize))),NOT(countrylistsize="")*IF(ISNUMBER(countrylistsize),COUNTIF(countrylistsize,"&lt;="&amp;countrylistsize),COUNTIF(countrylistsize,"&lt;="&amp;countrylistsize)+SUM(ISNUMBER(countrylistsize))),0)), ""))</f>
        <v/>
      </c>
      <c r="I1595" s="70"/>
      <c r="J1595" s="67" t="str">
        <f t="array" aca="1" ref="J1595" ca="1">IF($I$1&lt;&gt;"y", "", IFERROR(INDEX(admin1listsize,MATCH(SMALL(NOT(admin1listsize="")*IF(ISNUMBER(admin1listsize),COUNTIF(admin1listsize,"&lt;="&amp;admin1listsize),COUNTIF(admin1listsize,"&lt;="&amp;admin1listsize)+SUM(ISNUMBER(admin1listsize))),ROWS(D$3:D1595)+SUM(ISBLANK(admin1listsize))),NOT(admin1listsize="")*IF(ISNUMBER(admin1listsize),COUNTIF(admin1listsize,"&lt;="&amp;admin1listsize),COUNTIF(admin1listsize,"&lt;="&amp;admin1listsize)+SUM(ISNUMBER(admin1listsize))),0)), ""))</f>
        <v/>
      </c>
      <c r="K1595" s="71"/>
    </row>
    <row r="1596" spans="1:11" s="1" customFormat="1" x14ac:dyDescent="0.25">
      <c r="A1596" s="93" t="str">
        <f>IF($I$1&lt;&gt;"y", "", IF(ISBLANK(DATA!D1597),"",IF(ISBLANK(DATA!K1597),"NO DATA",DATA!K1597)))</f>
        <v/>
      </c>
      <c r="B1596" s="93" t="str">
        <f>IF($I$1&lt;&gt;"y", "",IF(ISBLANK(DATA!D1597),"", IF(ISBLANK(DATA!L1597),"NO DATA",DATA!L1597)))</f>
        <v/>
      </c>
      <c r="C1596" s="93" t="str">
        <f t="shared" si="74"/>
        <v/>
      </c>
      <c r="D1596" s="93" t="str">
        <f>IF($I$1&lt;&gt;"y", "", IF(C1597="", "", IFERROR(LOOKUP(2,1/(COUNTIF($D$2:D1595,mergednames)=0),mergednames), "")))</f>
        <v/>
      </c>
      <c r="E1596" s="93" t="str">
        <f t="shared" si="73"/>
        <v/>
      </c>
      <c r="F1596" s="93" t="str">
        <f>IF($I$1&lt;&gt;"y", "", IF(A1597="", "", IFERROR(LOOKUP(2,1/(COUNTIF($F$2:F1595,get_country)=0),get_country), "")))</f>
        <v/>
      </c>
      <c r="G1596" s="93" t="str">
        <f t="shared" si="72"/>
        <v/>
      </c>
      <c r="H1596" s="67" t="str">
        <f t="array" aca="1" ref="H1596" ca="1">IF($I$1&lt;&gt;"y", "", IFERROR(INDEX(countrylistsize,MATCH(SMALL(NOT(countrylistsize="")*IF(ISNUMBER(countrylistsize),COUNTIF(countrylistsize,"&lt;="&amp;countrylistsize),COUNTIF(countrylistsize,"&lt;="&amp;countrylistsize)+SUM(ISNUMBER(countrylistsize))),ROWS(F$3:F1596)+SUM(ISBLANK(countrylistsize))),NOT(countrylistsize="")*IF(ISNUMBER(countrylistsize),COUNTIF(countrylistsize,"&lt;="&amp;countrylistsize),COUNTIF(countrylistsize,"&lt;="&amp;countrylistsize)+SUM(ISNUMBER(countrylistsize))),0)), ""))</f>
        <v/>
      </c>
      <c r="I1596" s="70"/>
      <c r="J1596" s="67" t="str">
        <f t="array" aca="1" ref="J1596" ca="1">IF($I$1&lt;&gt;"y", "", IFERROR(INDEX(admin1listsize,MATCH(SMALL(NOT(admin1listsize="")*IF(ISNUMBER(admin1listsize),COUNTIF(admin1listsize,"&lt;="&amp;admin1listsize),COUNTIF(admin1listsize,"&lt;="&amp;admin1listsize)+SUM(ISNUMBER(admin1listsize))),ROWS(D$3:D1596)+SUM(ISBLANK(admin1listsize))),NOT(admin1listsize="")*IF(ISNUMBER(admin1listsize),COUNTIF(admin1listsize,"&lt;="&amp;admin1listsize),COUNTIF(admin1listsize,"&lt;="&amp;admin1listsize)+SUM(ISNUMBER(admin1listsize))),0)), ""))</f>
        <v/>
      </c>
      <c r="K1596" s="71"/>
    </row>
    <row r="1597" spans="1:11" s="1" customFormat="1" x14ac:dyDescent="0.25">
      <c r="A1597" s="93" t="str">
        <f>IF($I$1&lt;&gt;"y", "", IF(ISBLANK(DATA!D1598),"",IF(ISBLANK(DATA!K1598),"NO DATA",DATA!K1598)))</f>
        <v/>
      </c>
      <c r="B1597" s="93" t="str">
        <f>IF($I$1&lt;&gt;"y", "",IF(ISBLANK(DATA!D1598),"", IF(ISBLANK(DATA!L1598),"NO DATA",DATA!L1598)))</f>
        <v/>
      </c>
      <c r="C1597" s="93" t="str">
        <f t="shared" si="74"/>
        <v/>
      </c>
      <c r="D1597" s="93" t="str">
        <f>IF($I$1&lt;&gt;"y", "", IF(C1598="", "", IFERROR(LOOKUP(2,1/(COUNTIF($D$2:D1596,mergednames)=0),mergednames), "")))</f>
        <v/>
      </c>
      <c r="E1597" s="93" t="str">
        <f t="shared" si="73"/>
        <v/>
      </c>
      <c r="F1597" s="93" t="str">
        <f>IF($I$1&lt;&gt;"y", "", IF(A1598="", "", IFERROR(LOOKUP(2,1/(COUNTIF($F$2:F1596,get_country)=0),get_country), "")))</f>
        <v/>
      </c>
      <c r="G1597" s="93" t="str">
        <f t="shared" si="72"/>
        <v/>
      </c>
      <c r="H1597" s="67" t="str">
        <f t="array" aca="1" ref="H1597" ca="1">IF($I$1&lt;&gt;"y", "", IFERROR(INDEX(countrylistsize,MATCH(SMALL(NOT(countrylistsize="")*IF(ISNUMBER(countrylistsize),COUNTIF(countrylistsize,"&lt;="&amp;countrylistsize),COUNTIF(countrylistsize,"&lt;="&amp;countrylistsize)+SUM(ISNUMBER(countrylistsize))),ROWS(F$3:F1597)+SUM(ISBLANK(countrylistsize))),NOT(countrylistsize="")*IF(ISNUMBER(countrylistsize),COUNTIF(countrylistsize,"&lt;="&amp;countrylistsize),COUNTIF(countrylistsize,"&lt;="&amp;countrylistsize)+SUM(ISNUMBER(countrylistsize))),0)), ""))</f>
        <v/>
      </c>
      <c r="I1597" s="70"/>
      <c r="J1597" s="67" t="str">
        <f t="array" aca="1" ref="J1597" ca="1">IF($I$1&lt;&gt;"y", "", IFERROR(INDEX(admin1listsize,MATCH(SMALL(NOT(admin1listsize="")*IF(ISNUMBER(admin1listsize),COUNTIF(admin1listsize,"&lt;="&amp;admin1listsize),COUNTIF(admin1listsize,"&lt;="&amp;admin1listsize)+SUM(ISNUMBER(admin1listsize))),ROWS(D$3:D1597)+SUM(ISBLANK(admin1listsize))),NOT(admin1listsize="")*IF(ISNUMBER(admin1listsize),COUNTIF(admin1listsize,"&lt;="&amp;admin1listsize),COUNTIF(admin1listsize,"&lt;="&amp;admin1listsize)+SUM(ISNUMBER(admin1listsize))),0)), ""))</f>
        <v/>
      </c>
      <c r="K1597" s="71"/>
    </row>
    <row r="1598" spans="1:11" s="1" customFormat="1" x14ac:dyDescent="0.25">
      <c r="A1598" s="93" t="str">
        <f>IF($I$1&lt;&gt;"y", "", IF(ISBLANK(DATA!D1599),"",IF(ISBLANK(DATA!K1599),"NO DATA",DATA!K1599)))</f>
        <v/>
      </c>
      <c r="B1598" s="93" t="str">
        <f>IF($I$1&lt;&gt;"y", "",IF(ISBLANK(DATA!D1599),"", IF(ISBLANK(DATA!L1599),"NO DATA",DATA!L1599)))</f>
        <v/>
      </c>
      <c r="C1598" s="93" t="str">
        <f t="shared" si="74"/>
        <v/>
      </c>
      <c r="D1598" s="93" t="str">
        <f>IF($I$1&lt;&gt;"y", "", IF(C1599="", "", IFERROR(LOOKUP(2,1/(COUNTIF($D$2:D1597,mergednames)=0),mergednames), "")))</f>
        <v/>
      </c>
      <c r="E1598" s="93" t="str">
        <f t="shared" si="73"/>
        <v/>
      </c>
      <c r="F1598" s="93" t="str">
        <f>IF($I$1&lt;&gt;"y", "", IF(A1599="", "", IFERROR(LOOKUP(2,1/(COUNTIF($F$2:F1597,get_country)=0),get_country), "")))</f>
        <v/>
      </c>
      <c r="G1598" s="93" t="str">
        <f t="shared" si="72"/>
        <v/>
      </c>
      <c r="H1598" s="67" t="str">
        <f t="array" aca="1" ref="H1598" ca="1">IF($I$1&lt;&gt;"y", "", IFERROR(INDEX(countrylistsize,MATCH(SMALL(NOT(countrylistsize="")*IF(ISNUMBER(countrylistsize),COUNTIF(countrylistsize,"&lt;="&amp;countrylistsize),COUNTIF(countrylistsize,"&lt;="&amp;countrylistsize)+SUM(ISNUMBER(countrylistsize))),ROWS(F$3:F1598)+SUM(ISBLANK(countrylistsize))),NOT(countrylistsize="")*IF(ISNUMBER(countrylistsize),COUNTIF(countrylistsize,"&lt;="&amp;countrylistsize),COUNTIF(countrylistsize,"&lt;="&amp;countrylistsize)+SUM(ISNUMBER(countrylistsize))),0)), ""))</f>
        <v/>
      </c>
      <c r="I1598" s="70"/>
      <c r="J1598" s="67" t="str">
        <f t="array" aca="1" ref="J1598" ca="1">IF($I$1&lt;&gt;"y", "", IFERROR(INDEX(admin1listsize,MATCH(SMALL(NOT(admin1listsize="")*IF(ISNUMBER(admin1listsize),COUNTIF(admin1listsize,"&lt;="&amp;admin1listsize),COUNTIF(admin1listsize,"&lt;="&amp;admin1listsize)+SUM(ISNUMBER(admin1listsize))),ROWS(D$3:D1598)+SUM(ISBLANK(admin1listsize))),NOT(admin1listsize="")*IF(ISNUMBER(admin1listsize),COUNTIF(admin1listsize,"&lt;="&amp;admin1listsize),COUNTIF(admin1listsize,"&lt;="&amp;admin1listsize)+SUM(ISNUMBER(admin1listsize))),0)), ""))</f>
        <v/>
      </c>
      <c r="K1598" s="71"/>
    </row>
    <row r="1599" spans="1:11" s="1" customFormat="1" x14ac:dyDescent="0.25">
      <c r="A1599" s="93" t="str">
        <f>IF($I$1&lt;&gt;"y", "", IF(ISBLANK(DATA!D1600),"",IF(ISBLANK(DATA!K1600),"NO DATA",DATA!K1600)))</f>
        <v/>
      </c>
      <c r="B1599" s="93" t="str">
        <f>IF($I$1&lt;&gt;"y", "",IF(ISBLANK(DATA!D1600),"", IF(ISBLANK(DATA!L1600),"NO DATA",DATA!L1600)))</f>
        <v/>
      </c>
      <c r="C1599" s="93" t="str">
        <f t="shared" si="74"/>
        <v/>
      </c>
      <c r="D1599" s="93" t="str">
        <f>IF($I$1&lt;&gt;"y", "", IF(C1600="", "", IFERROR(LOOKUP(2,1/(COUNTIF($D$2:D1598,mergednames)=0),mergednames), "")))</f>
        <v/>
      </c>
      <c r="E1599" s="93" t="str">
        <f t="shared" si="73"/>
        <v/>
      </c>
      <c r="F1599" s="93" t="str">
        <f>IF($I$1&lt;&gt;"y", "", IF(A1600="", "", IFERROR(LOOKUP(2,1/(COUNTIF($F$2:F1598,get_country)=0),get_country), "")))</f>
        <v/>
      </c>
      <c r="G1599" s="93" t="str">
        <f t="shared" si="72"/>
        <v/>
      </c>
      <c r="H1599" s="67" t="str">
        <f t="array" aca="1" ref="H1599" ca="1">IF($I$1&lt;&gt;"y", "", IFERROR(INDEX(countrylistsize,MATCH(SMALL(NOT(countrylistsize="")*IF(ISNUMBER(countrylistsize),COUNTIF(countrylistsize,"&lt;="&amp;countrylistsize),COUNTIF(countrylistsize,"&lt;="&amp;countrylistsize)+SUM(ISNUMBER(countrylistsize))),ROWS(F$3:F1599)+SUM(ISBLANK(countrylistsize))),NOT(countrylistsize="")*IF(ISNUMBER(countrylistsize),COUNTIF(countrylistsize,"&lt;="&amp;countrylistsize),COUNTIF(countrylistsize,"&lt;="&amp;countrylistsize)+SUM(ISNUMBER(countrylistsize))),0)), ""))</f>
        <v/>
      </c>
      <c r="I1599" s="70"/>
      <c r="J1599" s="67" t="str">
        <f t="array" aca="1" ref="J1599" ca="1">IF($I$1&lt;&gt;"y", "", IFERROR(INDEX(admin1listsize,MATCH(SMALL(NOT(admin1listsize="")*IF(ISNUMBER(admin1listsize),COUNTIF(admin1listsize,"&lt;="&amp;admin1listsize),COUNTIF(admin1listsize,"&lt;="&amp;admin1listsize)+SUM(ISNUMBER(admin1listsize))),ROWS(D$3:D1599)+SUM(ISBLANK(admin1listsize))),NOT(admin1listsize="")*IF(ISNUMBER(admin1listsize),COUNTIF(admin1listsize,"&lt;="&amp;admin1listsize),COUNTIF(admin1listsize,"&lt;="&amp;admin1listsize)+SUM(ISNUMBER(admin1listsize))),0)), ""))</f>
        <v/>
      </c>
      <c r="K1599" s="71"/>
    </row>
    <row r="1600" spans="1:11" s="1" customFormat="1" x14ac:dyDescent="0.25">
      <c r="A1600" s="93" t="str">
        <f>IF($I$1&lt;&gt;"y", "", IF(ISBLANK(DATA!D1601),"",IF(ISBLANK(DATA!K1601),"NO DATA",DATA!K1601)))</f>
        <v/>
      </c>
      <c r="B1600" s="93" t="str">
        <f>IF($I$1&lt;&gt;"y", "",IF(ISBLANK(DATA!D1601),"", IF(ISBLANK(DATA!L1601),"NO DATA",DATA!L1601)))</f>
        <v/>
      </c>
      <c r="C1600" s="93" t="str">
        <f t="shared" si="74"/>
        <v/>
      </c>
      <c r="D1600" s="93" t="str">
        <f>IF($I$1&lt;&gt;"y", "", IF(C1601="", "", IFERROR(LOOKUP(2,1/(COUNTIF($D$2:D1599,mergednames)=0),mergednames), "")))</f>
        <v/>
      </c>
      <c r="E1600" s="93" t="str">
        <f t="shared" si="73"/>
        <v/>
      </c>
      <c r="F1600" s="93" t="str">
        <f>IF($I$1&lt;&gt;"y", "", IF(A1601="", "", IFERROR(LOOKUP(2,1/(COUNTIF($F$2:F1599,get_country)=0),get_country), "")))</f>
        <v/>
      </c>
      <c r="G1600" s="93" t="str">
        <f t="shared" si="72"/>
        <v/>
      </c>
      <c r="H1600" s="67" t="str">
        <f t="array" aca="1" ref="H1600" ca="1">IF($I$1&lt;&gt;"y", "", IFERROR(INDEX(countrylistsize,MATCH(SMALL(NOT(countrylistsize="")*IF(ISNUMBER(countrylistsize),COUNTIF(countrylistsize,"&lt;="&amp;countrylistsize),COUNTIF(countrylistsize,"&lt;="&amp;countrylistsize)+SUM(ISNUMBER(countrylistsize))),ROWS(F$3:F1600)+SUM(ISBLANK(countrylistsize))),NOT(countrylistsize="")*IF(ISNUMBER(countrylistsize),COUNTIF(countrylistsize,"&lt;="&amp;countrylistsize),COUNTIF(countrylistsize,"&lt;="&amp;countrylistsize)+SUM(ISNUMBER(countrylistsize))),0)), ""))</f>
        <v/>
      </c>
      <c r="I1600" s="70"/>
      <c r="J1600" s="67" t="str">
        <f t="array" aca="1" ref="J1600" ca="1">IF($I$1&lt;&gt;"y", "", IFERROR(INDEX(admin1listsize,MATCH(SMALL(NOT(admin1listsize="")*IF(ISNUMBER(admin1listsize),COUNTIF(admin1listsize,"&lt;="&amp;admin1listsize),COUNTIF(admin1listsize,"&lt;="&amp;admin1listsize)+SUM(ISNUMBER(admin1listsize))),ROWS(D$3:D1600)+SUM(ISBLANK(admin1listsize))),NOT(admin1listsize="")*IF(ISNUMBER(admin1listsize),COUNTIF(admin1listsize,"&lt;="&amp;admin1listsize),COUNTIF(admin1listsize,"&lt;="&amp;admin1listsize)+SUM(ISNUMBER(admin1listsize))),0)), ""))</f>
        <v/>
      </c>
      <c r="K1600" s="71"/>
    </row>
    <row r="1601" spans="1:11" s="1" customFormat="1" x14ac:dyDescent="0.25">
      <c r="A1601" s="93" t="str">
        <f>IF($I$1&lt;&gt;"y", "", IF(ISBLANK(DATA!D1602),"",IF(ISBLANK(DATA!K1602),"NO DATA",DATA!K1602)))</f>
        <v/>
      </c>
      <c r="B1601" s="93" t="str">
        <f>IF($I$1&lt;&gt;"y", "",IF(ISBLANK(DATA!D1602),"", IF(ISBLANK(DATA!L1602),"NO DATA",DATA!L1602)))</f>
        <v/>
      </c>
      <c r="C1601" s="93" t="str">
        <f t="shared" si="74"/>
        <v/>
      </c>
      <c r="D1601" s="93" t="str">
        <f>IF($I$1&lt;&gt;"y", "", IF(C1602="", "", IFERROR(LOOKUP(2,1/(COUNTIF($D$2:D1600,mergednames)=0),mergednames), "")))</f>
        <v/>
      </c>
      <c r="E1601" s="93" t="str">
        <f t="shared" si="73"/>
        <v/>
      </c>
      <c r="F1601" s="93" t="str">
        <f>IF($I$1&lt;&gt;"y", "", IF(A1602="", "", IFERROR(LOOKUP(2,1/(COUNTIF($F$2:F1600,get_country)=0),get_country), "")))</f>
        <v/>
      </c>
      <c r="G1601" s="93" t="str">
        <f t="shared" si="72"/>
        <v/>
      </c>
      <c r="H1601" s="67" t="str">
        <f t="array" aca="1" ref="H1601" ca="1">IF($I$1&lt;&gt;"y", "", IFERROR(INDEX(countrylistsize,MATCH(SMALL(NOT(countrylistsize="")*IF(ISNUMBER(countrylistsize),COUNTIF(countrylistsize,"&lt;="&amp;countrylistsize),COUNTIF(countrylistsize,"&lt;="&amp;countrylistsize)+SUM(ISNUMBER(countrylistsize))),ROWS(F$3:F1601)+SUM(ISBLANK(countrylistsize))),NOT(countrylistsize="")*IF(ISNUMBER(countrylistsize),COUNTIF(countrylistsize,"&lt;="&amp;countrylistsize),COUNTIF(countrylistsize,"&lt;="&amp;countrylistsize)+SUM(ISNUMBER(countrylistsize))),0)), ""))</f>
        <v/>
      </c>
      <c r="I1601" s="70"/>
      <c r="J1601" s="67" t="str">
        <f t="array" aca="1" ref="J1601" ca="1">IF($I$1&lt;&gt;"y", "", IFERROR(INDEX(admin1listsize,MATCH(SMALL(NOT(admin1listsize="")*IF(ISNUMBER(admin1listsize),COUNTIF(admin1listsize,"&lt;="&amp;admin1listsize),COUNTIF(admin1listsize,"&lt;="&amp;admin1listsize)+SUM(ISNUMBER(admin1listsize))),ROWS(D$3:D1601)+SUM(ISBLANK(admin1listsize))),NOT(admin1listsize="")*IF(ISNUMBER(admin1listsize),COUNTIF(admin1listsize,"&lt;="&amp;admin1listsize),COUNTIF(admin1listsize,"&lt;="&amp;admin1listsize)+SUM(ISNUMBER(admin1listsize))),0)), ""))</f>
        <v/>
      </c>
      <c r="K1601" s="71"/>
    </row>
    <row r="1602" spans="1:11" s="1" customFormat="1" x14ac:dyDescent="0.25">
      <c r="A1602" s="93" t="str">
        <f>IF($I$1&lt;&gt;"y", "", IF(ISBLANK(DATA!D1603),"",IF(ISBLANK(DATA!K1603),"NO DATA",DATA!K1603)))</f>
        <v/>
      </c>
      <c r="B1602" s="93" t="str">
        <f>IF($I$1&lt;&gt;"y", "",IF(ISBLANK(DATA!D1603),"", IF(ISBLANK(DATA!L1603),"NO DATA",DATA!L1603)))</f>
        <v/>
      </c>
      <c r="C1602" s="93" t="str">
        <f t="shared" si="74"/>
        <v/>
      </c>
      <c r="D1602" s="93" t="str">
        <f>IF($I$1&lt;&gt;"y", "", IF(C1603="", "", IFERROR(LOOKUP(2,1/(COUNTIF($D$2:D1601,mergednames)=0),mergednames), "")))</f>
        <v/>
      </c>
      <c r="E1602" s="93" t="str">
        <f t="shared" si="73"/>
        <v/>
      </c>
      <c r="F1602" s="93" t="str">
        <f>IF($I$1&lt;&gt;"y", "", IF(A1603="", "", IFERROR(LOOKUP(2,1/(COUNTIF($F$2:F1601,get_country)=0),get_country), "")))</f>
        <v/>
      </c>
      <c r="G1602" s="93" t="str">
        <f t="shared" si="72"/>
        <v/>
      </c>
      <c r="H1602" s="67" t="str">
        <f t="array" aca="1" ref="H1602" ca="1">IF($I$1&lt;&gt;"y", "", IFERROR(INDEX(countrylistsize,MATCH(SMALL(NOT(countrylistsize="")*IF(ISNUMBER(countrylistsize),COUNTIF(countrylistsize,"&lt;="&amp;countrylistsize),COUNTIF(countrylistsize,"&lt;="&amp;countrylistsize)+SUM(ISNUMBER(countrylistsize))),ROWS(F$3:F1602)+SUM(ISBLANK(countrylistsize))),NOT(countrylistsize="")*IF(ISNUMBER(countrylistsize),COUNTIF(countrylistsize,"&lt;="&amp;countrylistsize),COUNTIF(countrylistsize,"&lt;="&amp;countrylistsize)+SUM(ISNUMBER(countrylistsize))),0)), ""))</f>
        <v/>
      </c>
      <c r="I1602" s="70"/>
      <c r="J1602" s="67" t="str">
        <f t="array" aca="1" ref="J1602" ca="1">IF($I$1&lt;&gt;"y", "", IFERROR(INDEX(admin1listsize,MATCH(SMALL(NOT(admin1listsize="")*IF(ISNUMBER(admin1listsize),COUNTIF(admin1listsize,"&lt;="&amp;admin1listsize),COUNTIF(admin1listsize,"&lt;="&amp;admin1listsize)+SUM(ISNUMBER(admin1listsize))),ROWS(D$3:D1602)+SUM(ISBLANK(admin1listsize))),NOT(admin1listsize="")*IF(ISNUMBER(admin1listsize),COUNTIF(admin1listsize,"&lt;="&amp;admin1listsize),COUNTIF(admin1listsize,"&lt;="&amp;admin1listsize)+SUM(ISNUMBER(admin1listsize))),0)), ""))</f>
        <v/>
      </c>
      <c r="K1602" s="71"/>
    </row>
    <row r="1603" spans="1:11" s="1" customFormat="1" x14ac:dyDescent="0.25">
      <c r="A1603" s="93" t="str">
        <f>IF($I$1&lt;&gt;"y", "", IF(ISBLANK(DATA!D1604),"",IF(ISBLANK(DATA!K1604),"NO DATA",DATA!K1604)))</f>
        <v/>
      </c>
      <c r="B1603" s="93" t="str">
        <f>IF($I$1&lt;&gt;"y", "",IF(ISBLANK(DATA!D1604),"", IF(ISBLANK(DATA!L1604),"NO DATA",DATA!L1604)))</f>
        <v/>
      </c>
      <c r="C1603" s="93" t="str">
        <f t="shared" si="74"/>
        <v/>
      </c>
      <c r="D1603" s="93" t="str">
        <f>IF($I$1&lt;&gt;"y", "", IF(C1604="", "", IFERROR(LOOKUP(2,1/(COUNTIF($D$2:D1602,mergednames)=0),mergednames), "")))</f>
        <v/>
      </c>
      <c r="E1603" s="93" t="str">
        <f t="shared" si="73"/>
        <v/>
      </c>
      <c r="F1603" s="93" t="str">
        <f>IF($I$1&lt;&gt;"y", "", IF(A1604="", "", IFERROR(LOOKUP(2,1/(COUNTIF($F$2:F1602,get_country)=0),get_country), "")))</f>
        <v/>
      </c>
      <c r="G1603" s="93" t="str">
        <f t="shared" ref="G1603:G1666" si="75">IF($I$1&lt;&gt;"y", "", IF(F1603="", "", G1602+1))</f>
        <v/>
      </c>
      <c r="H1603" s="67" t="str">
        <f t="array" aca="1" ref="H1603" ca="1">IF($I$1&lt;&gt;"y", "", IFERROR(INDEX(countrylistsize,MATCH(SMALL(NOT(countrylistsize="")*IF(ISNUMBER(countrylistsize),COUNTIF(countrylistsize,"&lt;="&amp;countrylistsize),COUNTIF(countrylistsize,"&lt;="&amp;countrylistsize)+SUM(ISNUMBER(countrylistsize))),ROWS(F$3:F1603)+SUM(ISBLANK(countrylistsize))),NOT(countrylistsize="")*IF(ISNUMBER(countrylistsize),COUNTIF(countrylistsize,"&lt;="&amp;countrylistsize),COUNTIF(countrylistsize,"&lt;="&amp;countrylistsize)+SUM(ISNUMBER(countrylistsize))),0)), ""))</f>
        <v/>
      </c>
      <c r="I1603" s="70"/>
      <c r="J1603" s="67" t="str">
        <f t="array" aca="1" ref="J1603" ca="1">IF($I$1&lt;&gt;"y", "", IFERROR(INDEX(admin1listsize,MATCH(SMALL(NOT(admin1listsize="")*IF(ISNUMBER(admin1listsize),COUNTIF(admin1listsize,"&lt;="&amp;admin1listsize),COUNTIF(admin1listsize,"&lt;="&amp;admin1listsize)+SUM(ISNUMBER(admin1listsize))),ROWS(D$3:D1603)+SUM(ISBLANK(admin1listsize))),NOT(admin1listsize="")*IF(ISNUMBER(admin1listsize),COUNTIF(admin1listsize,"&lt;="&amp;admin1listsize),COUNTIF(admin1listsize,"&lt;="&amp;admin1listsize)+SUM(ISNUMBER(admin1listsize))),0)), ""))</f>
        <v/>
      </c>
      <c r="K1603" s="71"/>
    </row>
    <row r="1604" spans="1:11" s="1" customFormat="1" x14ac:dyDescent="0.25">
      <c r="A1604" s="93" t="str">
        <f>IF($I$1&lt;&gt;"y", "", IF(ISBLANK(DATA!D1605),"",IF(ISBLANK(DATA!K1605),"NO DATA",DATA!K1605)))</f>
        <v/>
      </c>
      <c r="B1604" s="93" t="str">
        <f>IF($I$1&lt;&gt;"y", "",IF(ISBLANK(DATA!D1605),"", IF(ISBLANK(DATA!L1605),"NO DATA",DATA!L1605)))</f>
        <v/>
      </c>
      <c r="C1604" s="93" t="str">
        <f t="shared" si="74"/>
        <v/>
      </c>
      <c r="D1604" s="93" t="str">
        <f>IF($I$1&lt;&gt;"y", "", IF(C1605="", "", IFERROR(LOOKUP(2,1/(COUNTIF($D$2:D1603,mergednames)=0),mergednames), "")))</f>
        <v/>
      </c>
      <c r="E1604" s="93" t="str">
        <f t="shared" ref="E1604:E1667" si="76">IF($I$1&lt;&gt;"y", "", IF(D1604="", "", E1603+1))</f>
        <v/>
      </c>
      <c r="F1604" s="93" t="str">
        <f>IF($I$1&lt;&gt;"y", "", IF(A1605="", "", IFERROR(LOOKUP(2,1/(COUNTIF($F$2:F1603,get_country)=0),get_country), "")))</f>
        <v/>
      </c>
      <c r="G1604" s="93" t="str">
        <f t="shared" si="75"/>
        <v/>
      </c>
      <c r="H1604" s="67" t="str">
        <f t="array" aca="1" ref="H1604" ca="1">IF($I$1&lt;&gt;"y", "", IFERROR(INDEX(countrylistsize,MATCH(SMALL(NOT(countrylistsize="")*IF(ISNUMBER(countrylistsize),COUNTIF(countrylistsize,"&lt;="&amp;countrylistsize),COUNTIF(countrylistsize,"&lt;="&amp;countrylistsize)+SUM(ISNUMBER(countrylistsize))),ROWS(F$3:F1604)+SUM(ISBLANK(countrylistsize))),NOT(countrylistsize="")*IF(ISNUMBER(countrylistsize),COUNTIF(countrylistsize,"&lt;="&amp;countrylistsize),COUNTIF(countrylistsize,"&lt;="&amp;countrylistsize)+SUM(ISNUMBER(countrylistsize))),0)), ""))</f>
        <v/>
      </c>
      <c r="I1604" s="70"/>
      <c r="J1604" s="67" t="str">
        <f t="array" aca="1" ref="J1604" ca="1">IF($I$1&lt;&gt;"y", "", IFERROR(INDEX(admin1listsize,MATCH(SMALL(NOT(admin1listsize="")*IF(ISNUMBER(admin1listsize),COUNTIF(admin1listsize,"&lt;="&amp;admin1listsize),COUNTIF(admin1listsize,"&lt;="&amp;admin1listsize)+SUM(ISNUMBER(admin1listsize))),ROWS(D$3:D1604)+SUM(ISBLANK(admin1listsize))),NOT(admin1listsize="")*IF(ISNUMBER(admin1listsize),COUNTIF(admin1listsize,"&lt;="&amp;admin1listsize),COUNTIF(admin1listsize,"&lt;="&amp;admin1listsize)+SUM(ISNUMBER(admin1listsize))),0)), ""))</f>
        <v/>
      </c>
      <c r="K1604" s="71"/>
    </row>
    <row r="1605" spans="1:11" s="1" customFormat="1" x14ac:dyDescent="0.25">
      <c r="A1605" s="93" t="str">
        <f>IF($I$1&lt;&gt;"y", "", IF(ISBLANK(DATA!D1606),"",IF(ISBLANK(DATA!K1606),"NO DATA",DATA!K1606)))</f>
        <v/>
      </c>
      <c r="B1605" s="93" t="str">
        <f>IF($I$1&lt;&gt;"y", "",IF(ISBLANK(DATA!D1606),"", IF(ISBLANK(DATA!L1606),"NO DATA",DATA!L1606)))</f>
        <v/>
      </c>
      <c r="C1605" s="93" t="str">
        <f t="shared" ref="C1605:C1668" si="77">IF($I$1&lt;&gt;"y", "", IF(A1605="", "", A1605&amp;"@"&amp;B1605))</f>
        <v/>
      </c>
      <c r="D1605" s="93" t="str">
        <f>IF($I$1&lt;&gt;"y", "", IF(C1606="", "", IFERROR(LOOKUP(2,1/(COUNTIF($D$2:D1604,mergednames)=0),mergednames), "")))</f>
        <v/>
      </c>
      <c r="E1605" s="93" t="str">
        <f t="shared" si="76"/>
        <v/>
      </c>
      <c r="F1605" s="93" t="str">
        <f>IF($I$1&lt;&gt;"y", "", IF(A1606="", "", IFERROR(LOOKUP(2,1/(COUNTIF($F$2:F1604,get_country)=0),get_country), "")))</f>
        <v/>
      </c>
      <c r="G1605" s="93" t="str">
        <f t="shared" si="75"/>
        <v/>
      </c>
      <c r="H1605" s="67" t="str">
        <f t="array" aca="1" ref="H1605" ca="1">IF($I$1&lt;&gt;"y", "", IFERROR(INDEX(countrylistsize,MATCH(SMALL(NOT(countrylistsize="")*IF(ISNUMBER(countrylistsize),COUNTIF(countrylistsize,"&lt;="&amp;countrylistsize),COUNTIF(countrylistsize,"&lt;="&amp;countrylistsize)+SUM(ISNUMBER(countrylistsize))),ROWS(F$3:F1605)+SUM(ISBLANK(countrylistsize))),NOT(countrylistsize="")*IF(ISNUMBER(countrylistsize),COUNTIF(countrylistsize,"&lt;="&amp;countrylistsize),COUNTIF(countrylistsize,"&lt;="&amp;countrylistsize)+SUM(ISNUMBER(countrylistsize))),0)), ""))</f>
        <v/>
      </c>
      <c r="I1605" s="70"/>
      <c r="J1605" s="67" t="str">
        <f t="array" aca="1" ref="J1605" ca="1">IF($I$1&lt;&gt;"y", "", IFERROR(INDEX(admin1listsize,MATCH(SMALL(NOT(admin1listsize="")*IF(ISNUMBER(admin1listsize),COUNTIF(admin1listsize,"&lt;="&amp;admin1listsize),COUNTIF(admin1listsize,"&lt;="&amp;admin1listsize)+SUM(ISNUMBER(admin1listsize))),ROWS(D$3:D1605)+SUM(ISBLANK(admin1listsize))),NOT(admin1listsize="")*IF(ISNUMBER(admin1listsize),COUNTIF(admin1listsize,"&lt;="&amp;admin1listsize),COUNTIF(admin1listsize,"&lt;="&amp;admin1listsize)+SUM(ISNUMBER(admin1listsize))),0)), ""))</f>
        <v/>
      </c>
      <c r="K1605" s="71"/>
    </row>
    <row r="1606" spans="1:11" s="1" customFormat="1" x14ac:dyDescent="0.25">
      <c r="A1606" s="93" t="str">
        <f>IF($I$1&lt;&gt;"y", "", IF(ISBLANK(DATA!D1607),"",IF(ISBLANK(DATA!K1607),"NO DATA",DATA!K1607)))</f>
        <v/>
      </c>
      <c r="B1606" s="93" t="str">
        <f>IF($I$1&lt;&gt;"y", "",IF(ISBLANK(DATA!D1607),"", IF(ISBLANK(DATA!L1607),"NO DATA",DATA!L1607)))</f>
        <v/>
      </c>
      <c r="C1606" s="93" t="str">
        <f t="shared" si="77"/>
        <v/>
      </c>
      <c r="D1606" s="93" t="str">
        <f>IF($I$1&lt;&gt;"y", "", IF(C1607="", "", IFERROR(LOOKUP(2,1/(COUNTIF($D$2:D1605,mergednames)=0),mergednames), "")))</f>
        <v/>
      </c>
      <c r="E1606" s="93" t="str">
        <f t="shared" si="76"/>
        <v/>
      </c>
      <c r="F1606" s="93" t="str">
        <f>IF($I$1&lt;&gt;"y", "", IF(A1607="", "", IFERROR(LOOKUP(2,1/(COUNTIF($F$2:F1605,get_country)=0),get_country), "")))</f>
        <v/>
      </c>
      <c r="G1606" s="93" t="str">
        <f t="shared" si="75"/>
        <v/>
      </c>
      <c r="H1606" s="67" t="str">
        <f t="array" aca="1" ref="H1606" ca="1">IF($I$1&lt;&gt;"y", "", IFERROR(INDEX(countrylistsize,MATCH(SMALL(NOT(countrylistsize="")*IF(ISNUMBER(countrylistsize),COUNTIF(countrylistsize,"&lt;="&amp;countrylistsize),COUNTIF(countrylistsize,"&lt;="&amp;countrylistsize)+SUM(ISNUMBER(countrylistsize))),ROWS(F$3:F1606)+SUM(ISBLANK(countrylistsize))),NOT(countrylistsize="")*IF(ISNUMBER(countrylistsize),COUNTIF(countrylistsize,"&lt;="&amp;countrylistsize),COUNTIF(countrylistsize,"&lt;="&amp;countrylistsize)+SUM(ISNUMBER(countrylistsize))),0)), ""))</f>
        <v/>
      </c>
      <c r="I1606" s="70"/>
      <c r="J1606" s="67" t="str">
        <f t="array" aca="1" ref="J1606" ca="1">IF($I$1&lt;&gt;"y", "", IFERROR(INDEX(admin1listsize,MATCH(SMALL(NOT(admin1listsize="")*IF(ISNUMBER(admin1listsize),COUNTIF(admin1listsize,"&lt;="&amp;admin1listsize),COUNTIF(admin1listsize,"&lt;="&amp;admin1listsize)+SUM(ISNUMBER(admin1listsize))),ROWS(D$3:D1606)+SUM(ISBLANK(admin1listsize))),NOT(admin1listsize="")*IF(ISNUMBER(admin1listsize),COUNTIF(admin1listsize,"&lt;="&amp;admin1listsize),COUNTIF(admin1listsize,"&lt;="&amp;admin1listsize)+SUM(ISNUMBER(admin1listsize))),0)), ""))</f>
        <v/>
      </c>
      <c r="K1606" s="71"/>
    </row>
    <row r="1607" spans="1:11" s="1" customFormat="1" x14ac:dyDescent="0.25">
      <c r="A1607" s="93" t="str">
        <f>IF($I$1&lt;&gt;"y", "", IF(ISBLANK(DATA!D1608),"",IF(ISBLANK(DATA!K1608),"NO DATA",DATA!K1608)))</f>
        <v/>
      </c>
      <c r="B1607" s="93" t="str">
        <f>IF($I$1&lt;&gt;"y", "",IF(ISBLANK(DATA!D1608),"", IF(ISBLANK(DATA!L1608),"NO DATA",DATA!L1608)))</f>
        <v/>
      </c>
      <c r="C1607" s="93" t="str">
        <f t="shared" si="77"/>
        <v/>
      </c>
      <c r="D1607" s="93" t="str">
        <f>IF($I$1&lt;&gt;"y", "", IF(C1608="", "", IFERROR(LOOKUP(2,1/(COUNTIF($D$2:D1606,mergednames)=0),mergednames), "")))</f>
        <v/>
      </c>
      <c r="E1607" s="93" t="str">
        <f t="shared" si="76"/>
        <v/>
      </c>
      <c r="F1607" s="93" t="str">
        <f>IF($I$1&lt;&gt;"y", "", IF(A1608="", "", IFERROR(LOOKUP(2,1/(COUNTIF($F$2:F1606,get_country)=0),get_country), "")))</f>
        <v/>
      </c>
      <c r="G1607" s="93" t="str">
        <f t="shared" si="75"/>
        <v/>
      </c>
      <c r="H1607" s="67" t="str">
        <f t="array" aca="1" ref="H1607" ca="1">IF($I$1&lt;&gt;"y", "", IFERROR(INDEX(countrylistsize,MATCH(SMALL(NOT(countrylistsize="")*IF(ISNUMBER(countrylistsize),COUNTIF(countrylistsize,"&lt;="&amp;countrylistsize),COUNTIF(countrylistsize,"&lt;="&amp;countrylistsize)+SUM(ISNUMBER(countrylistsize))),ROWS(F$3:F1607)+SUM(ISBLANK(countrylistsize))),NOT(countrylistsize="")*IF(ISNUMBER(countrylistsize),COUNTIF(countrylistsize,"&lt;="&amp;countrylistsize),COUNTIF(countrylistsize,"&lt;="&amp;countrylistsize)+SUM(ISNUMBER(countrylistsize))),0)), ""))</f>
        <v/>
      </c>
      <c r="I1607" s="70"/>
      <c r="J1607" s="67" t="str">
        <f t="array" aca="1" ref="J1607" ca="1">IF($I$1&lt;&gt;"y", "", IFERROR(INDEX(admin1listsize,MATCH(SMALL(NOT(admin1listsize="")*IF(ISNUMBER(admin1listsize),COUNTIF(admin1listsize,"&lt;="&amp;admin1listsize),COUNTIF(admin1listsize,"&lt;="&amp;admin1listsize)+SUM(ISNUMBER(admin1listsize))),ROWS(D$3:D1607)+SUM(ISBLANK(admin1listsize))),NOT(admin1listsize="")*IF(ISNUMBER(admin1listsize),COUNTIF(admin1listsize,"&lt;="&amp;admin1listsize),COUNTIF(admin1listsize,"&lt;="&amp;admin1listsize)+SUM(ISNUMBER(admin1listsize))),0)), ""))</f>
        <v/>
      </c>
      <c r="K1607" s="71"/>
    </row>
    <row r="1608" spans="1:11" s="1" customFormat="1" x14ac:dyDescent="0.25">
      <c r="A1608" s="93" t="str">
        <f>IF($I$1&lt;&gt;"y", "", IF(ISBLANK(DATA!D1609),"",IF(ISBLANK(DATA!K1609),"NO DATA",DATA!K1609)))</f>
        <v/>
      </c>
      <c r="B1608" s="93" t="str">
        <f>IF($I$1&lt;&gt;"y", "",IF(ISBLANK(DATA!D1609),"", IF(ISBLANK(DATA!L1609),"NO DATA",DATA!L1609)))</f>
        <v/>
      </c>
      <c r="C1608" s="93" t="str">
        <f t="shared" si="77"/>
        <v/>
      </c>
      <c r="D1608" s="93" t="str">
        <f>IF($I$1&lt;&gt;"y", "", IF(C1609="", "", IFERROR(LOOKUP(2,1/(COUNTIF($D$2:D1607,mergednames)=0),mergednames), "")))</f>
        <v/>
      </c>
      <c r="E1608" s="93" t="str">
        <f t="shared" si="76"/>
        <v/>
      </c>
      <c r="F1608" s="93" t="str">
        <f>IF($I$1&lt;&gt;"y", "", IF(A1609="", "", IFERROR(LOOKUP(2,1/(COUNTIF($F$2:F1607,get_country)=0),get_country), "")))</f>
        <v/>
      </c>
      <c r="G1608" s="93" t="str">
        <f t="shared" si="75"/>
        <v/>
      </c>
      <c r="H1608" s="67" t="str">
        <f t="array" aca="1" ref="H1608" ca="1">IF($I$1&lt;&gt;"y", "", IFERROR(INDEX(countrylistsize,MATCH(SMALL(NOT(countrylistsize="")*IF(ISNUMBER(countrylistsize),COUNTIF(countrylistsize,"&lt;="&amp;countrylistsize),COUNTIF(countrylistsize,"&lt;="&amp;countrylistsize)+SUM(ISNUMBER(countrylistsize))),ROWS(F$3:F1608)+SUM(ISBLANK(countrylistsize))),NOT(countrylistsize="")*IF(ISNUMBER(countrylistsize),COUNTIF(countrylistsize,"&lt;="&amp;countrylistsize),COUNTIF(countrylistsize,"&lt;="&amp;countrylistsize)+SUM(ISNUMBER(countrylistsize))),0)), ""))</f>
        <v/>
      </c>
      <c r="I1608" s="70"/>
      <c r="J1608" s="67" t="str">
        <f t="array" aca="1" ref="J1608" ca="1">IF($I$1&lt;&gt;"y", "", IFERROR(INDEX(admin1listsize,MATCH(SMALL(NOT(admin1listsize="")*IF(ISNUMBER(admin1listsize),COUNTIF(admin1listsize,"&lt;="&amp;admin1listsize),COUNTIF(admin1listsize,"&lt;="&amp;admin1listsize)+SUM(ISNUMBER(admin1listsize))),ROWS(D$3:D1608)+SUM(ISBLANK(admin1listsize))),NOT(admin1listsize="")*IF(ISNUMBER(admin1listsize),COUNTIF(admin1listsize,"&lt;="&amp;admin1listsize),COUNTIF(admin1listsize,"&lt;="&amp;admin1listsize)+SUM(ISNUMBER(admin1listsize))),0)), ""))</f>
        <v/>
      </c>
      <c r="K1608" s="71"/>
    </row>
    <row r="1609" spans="1:11" s="1" customFormat="1" x14ac:dyDescent="0.25">
      <c r="A1609" s="93" t="str">
        <f>IF($I$1&lt;&gt;"y", "", IF(ISBLANK(DATA!D1610),"",IF(ISBLANK(DATA!K1610),"NO DATA",DATA!K1610)))</f>
        <v/>
      </c>
      <c r="B1609" s="93" t="str">
        <f>IF($I$1&lt;&gt;"y", "",IF(ISBLANK(DATA!D1610),"", IF(ISBLANK(DATA!L1610),"NO DATA",DATA!L1610)))</f>
        <v/>
      </c>
      <c r="C1609" s="93" t="str">
        <f t="shared" si="77"/>
        <v/>
      </c>
      <c r="D1609" s="93" t="str">
        <f>IF($I$1&lt;&gt;"y", "", IF(C1610="", "", IFERROR(LOOKUP(2,1/(COUNTIF($D$2:D1608,mergednames)=0),mergednames), "")))</f>
        <v/>
      </c>
      <c r="E1609" s="93" t="str">
        <f t="shared" si="76"/>
        <v/>
      </c>
      <c r="F1609" s="93" t="str">
        <f>IF($I$1&lt;&gt;"y", "", IF(A1610="", "", IFERROR(LOOKUP(2,1/(COUNTIF($F$2:F1608,get_country)=0),get_country), "")))</f>
        <v/>
      </c>
      <c r="G1609" s="93" t="str">
        <f t="shared" si="75"/>
        <v/>
      </c>
      <c r="H1609" s="67" t="str">
        <f t="array" aca="1" ref="H1609" ca="1">IF($I$1&lt;&gt;"y", "", IFERROR(INDEX(countrylistsize,MATCH(SMALL(NOT(countrylistsize="")*IF(ISNUMBER(countrylistsize),COUNTIF(countrylistsize,"&lt;="&amp;countrylistsize),COUNTIF(countrylistsize,"&lt;="&amp;countrylistsize)+SUM(ISNUMBER(countrylistsize))),ROWS(F$3:F1609)+SUM(ISBLANK(countrylistsize))),NOT(countrylistsize="")*IF(ISNUMBER(countrylistsize),COUNTIF(countrylistsize,"&lt;="&amp;countrylistsize),COUNTIF(countrylistsize,"&lt;="&amp;countrylistsize)+SUM(ISNUMBER(countrylistsize))),0)), ""))</f>
        <v/>
      </c>
      <c r="I1609" s="70"/>
      <c r="J1609" s="67" t="str">
        <f t="array" aca="1" ref="J1609" ca="1">IF($I$1&lt;&gt;"y", "", IFERROR(INDEX(admin1listsize,MATCH(SMALL(NOT(admin1listsize="")*IF(ISNUMBER(admin1listsize),COUNTIF(admin1listsize,"&lt;="&amp;admin1listsize),COUNTIF(admin1listsize,"&lt;="&amp;admin1listsize)+SUM(ISNUMBER(admin1listsize))),ROWS(D$3:D1609)+SUM(ISBLANK(admin1listsize))),NOT(admin1listsize="")*IF(ISNUMBER(admin1listsize),COUNTIF(admin1listsize,"&lt;="&amp;admin1listsize),COUNTIF(admin1listsize,"&lt;="&amp;admin1listsize)+SUM(ISNUMBER(admin1listsize))),0)), ""))</f>
        <v/>
      </c>
      <c r="K1609" s="71"/>
    </row>
    <row r="1610" spans="1:11" s="1" customFormat="1" x14ac:dyDescent="0.25">
      <c r="A1610" s="93" t="str">
        <f>IF($I$1&lt;&gt;"y", "", IF(ISBLANK(DATA!D1611),"",IF(ISBLANK(DATA!K1611),"NO DATA",DATA!K1611)))</f>
        <v/>
      </c>
      <c r="B1610" s="93" t="str">
        <f>IF($I$1&lt;&gt;"y", "",IF(ISBLANK(DATA!D1611),"", IF(ISBLANK(DATA!L1611),"NO DATA",DATA!L1611)))</f>
        <v/>
      </c>
      <c r="C1610" s="93" t="str">
        <f t="shared" si="77"/>
        <v/>
      </c>
      <c r="D1610" s="93" t="str">
        <f>IF($I$1&lt;&gt;"y", "", IF(C1611="", "", IFERROR(LOOKUP(2,1/(COUNTIF($D$2:D1609,mergednames)=0),mergednames), "")))</f>
        <v/>
      </c>
      <c r="E1610" s="93" t="str">
        <f t="shared" si="76"/>
        <v/>
      </c>
      <c r="F1610" s="93" t="str">
        <f>IF($I$1&lt;&gt;"y", "", IF(A1611="", "", IFERROR(LOOKUP(2,1/(COUNTIF($F$2:F1609,get_country)=0),get_country), "")))</f>
        <v/>
      </c>
      <c r="G1610" s="93" t="str">
        <f t="shared" si="75"/>
        <v/>
      </c>
      <c r="H1610" s="67" t="str">
        <f t="array" aca="1" ref="H1610" ca="1">IF($I$1&lt;&gt;"y", "", IFERROR(INDEX(countrylistsize,MATCH(SMALL(NOT(countrylistsize="")*IF(ISNUMBER(countrylistsize),COUNTIF(countrylistsize,"&lt;="&amp;countrylistsize),COUNTIF(countrylistsize,"&lt;="&amp;countrylistsize)+SUM(ISNUMBER(countrylistsize))),ROWS(F$3:F1610)+SUM(ISBLANK(countrylistsize))),NOT(countrylistsize="")*IF(ISNUMBER(countrylistsize),COUNTIF(countrylistsize,"&lt;="&amp;countrylistsize),COUNTIF(countrylistsize,"&lt;="&amp;countrylistsize)+SUM(ISNUMBER(countrylistsize))),0)), ""))</f>
        <v/>
      </c>
      <c r="I1610" s="70"/>
      <c r="J1610" s="67" t="str">
        <f t="array" aca="1" ref="J1610" ca="1">IF($I$1&lt;&gt;"y", "", IFERROR(INDEX(admin1listsize,MATCH(SMALL(NOT(admin1listsize="")*IF(ISNUMBER(admin1listsize),COUNTIF(admin1listsize,"&lt;="&amp;admin1listsize),COUNTIF(admin1listsize,"&lt;="&amp;admin1listsize)+SUM(ISNUMBER(admin1listsize))),ROWS(D$3:D1610)+SUM(ISBLANK(admin1listsize))),NOT(admin1listsize="")*IF(ISNUMBER(admin1listsize),COUNTIF(admin1listsize,"&lt;="&amp;admin1listsize),COUNTIF(admin1listsize,"&lt;="&amp;admin1listsize)+SUM(ISNUMBER(admin1listsize))),0)), ""))</f>
        <v/>
      </c>
      <c r="K1610" s="71"/>
    </row>
    <row r="1611" spans="1:11" s="1" customFormat="1" x14ac:dyDescent="0.25">
      <c r="A1611" s="93" t="str">
        <f>IF($I$1&lt;&gt;"y", "", IF(ISBLANK(DATA!D1612),"",IF(ISBLANK(DATA!K1612),"NO DATA",DATA!K1612)))</f>
        <v/>
      </c>
      <c r="B1611" s="93" t="str">
        <f>IF($I$1&lt;&gt;"y", "",IF(ISBLANK(DATA!D1612),"", IF(ISBLANK(DATA!L1612),"NO DATA",DATA!L1612)))</f>
        <v/>
      </c>
      <c r="C1611" s="93" t="str">
        <f t="shared" si="77"/>
        <v/>
      </c>
      <c r="D1611" s="93" t="str">
        <f>IF($I$1&lt;&gt;"y", "", IF(C1612="", "", IFERROR(LOOKUP(2,1/(COUNTIF($D$2:D1610,mergednames)=0),mergednames), "")))</f>
        <v/>
      </c>
      <c r="E1611" s="93" t="str">
        <f t="shared" si="76"/>
        <v/>
      </c>
      <c r="F1611" s="93" t="str">
        <f>IF($I$1&lt;&gt;"y", "", IF(A1612="", "", IFERROR(LOOKUP(2,1/(COUNTIF($F$2:F1610,get_country)=0),get_country), "")))</f>
        <v/>
      </c>
      <c r="G1611" s="93" t="str">
        <f t="shared" si="75"/>
        <v/>
      </c>
      <c r="H1611" s="67" t="str">
        <f t="array" aca="1" ref="H1611" ca="1">IF($I$1&lt;&gt;"y", "", IFERROR(INDEX(countrylistsize,MATCH(SMALL(NOT(countrylistsize="")*IF(ISNUMBER(countrylistsize),COUNTIF(countrylistsize,"&lt;="&amp;countrylistsize),COUNTIF(countrylistsize,"&lt;="&amp;countrylistsize)+SUM(ISNUMBER(countrylistsize))),ROWS(F$3:F1611)+SUM(ISBLANK(countrylistsize))),NOT(countrylistsize="")*IF(ISNUMBER(countrylistsize),COUNTIF(countrylistsize,"&lt;="&amp;countrylistsize),COUNTIF(countrylistsize,"&lt;="&amp;countrylistsize)+SUM(ISNUMBER(countrylistsize))),0)), ""))</f>
        <v/>
      </c>
      <c r="I1611" s="70"/>
      <c r="J1611" s="67" t="str">
        <f t="array" aca="1" ref="J1611" ca="1">IF($I$1&lt;&gt;"y", "", IFERROR(INDEX(admin1listsize,MATCH(SMALL(NOT(admin1listsize="")*IF(ISNUMBER(admin1listsize),COUNTIF(admin1listsize,"&lt;="&amp;admin1listsize),COUNTIF(admin1listsize,"&lt;="&amp;admin1listsize)+SUM(ISNUMBER(admin1listsize))),ROWS(D$3:D1611)+SUM(ISBLANK(admin1listsize))),NOT(admin1listsize="")*IF(ISNUMBER(admin1listsize),COUNTIF(admin1listsize,"&lt;="&amp;admin1listsize),COUNTIF(admin1listsize,"&lt;="&amp;admin1listsize)+SUM(ISNUMBER(admin1listsize))),0)), ""))</f>
        <v/>
      </c>
      <c r="K1611" s="71"/>
    </row>
    <row r="1612" spans="1:11" s="1" customFormat="1" x14ac:dyDescent="0.25">
      <c r="A1612" s="93" t="str">
        <f>IF($I$1&lt;&gt;"y", "", IF(ISBLANK(DATA!D1613),"",IF(ISBLANK(DATA!K1613),"NO DATA",DATA!K1613)))</f>
        <v/>
      </c>
      <c r="B1612" s="93" t="str">
        <f>IF($I$1&lt;&gt;"y", "",IF(ISBLANK(DATA!D1613),"", IF(ISBLANK(DATA!L1613),"NO DATA",DATA!L1613)))</f>
        <v/>
      </c>
      <c r="C1612" s="93" t="str">
        <f t="shared" si="77"/>
        <v/>
      </c>
      <c r="D1612" s="93" t="str">
        <f>IF($I$1&lt;&gt;"y", "", IF(C1613="", "", IFERROR(LOOKUP(2,1/(COUNTIF($D$2:D1611,mergednames)=0),mergednames), "")))</f>
        <v/>
      </c>
      <c r="E1612" s="93" t="str">
        <f t="shared" si="76"/>
        <v/>
      </c>
      <c r="F1612" s="93" t="str">
        <f>IF($I$1&lt;&gt;"y", "", IF(A1613="", "", IFERROR(LOOKUP(2,1/(COUNTIF($F$2:F1611,get_country)=0),get_country), "")))</f>
        <v/>
      </c>
      <c r="G1612" s="93" t="str">
        <f t="shared" si="75"/>
        <v/>
      </c>
      <c r="H1612" s="67" t="str">
        <f t="array" aca="1" ref="H1612" ca="1">IF($I$1&lt;&gt;"y", "", IFERROR(INDEX(countrylistsize,MATCH(SMALL(NOT(countrylistsize="")*IF(ISNUMBER(countrylistsize),COUNTIF(countrylistsize,"&lt;="&amp;countrylistsize),COUNTIF(countrylistsize,"&lt;="&amp;countrylistsize)+SUM(ISNUMBER(countrylistsize))),ROWS(F$3:F1612)+SUM(ISBLANK(countrylistsize))),NOT(countrylistsize="")*IF(ISNUMBER(countrylistsize),COUNTIF(countrylistsize,"&lt;="&amp;countrylistsize),COUNTIF(countrylistsize,"&lt;="&amp;countrylistsize)+SUM(ISNUMBER(countrylistsize))),0)), ""))</f>
        <v/>
      </c>
      <c r="I1612" s="70"/>
      <c r="J1612" s="67" t="str">
        <f t="array" aca="1" ref="J1612" ca="1">IF($I$1&lt;&gt;"y", "", IFERROR(INDEX(admin1listsize,MATCH(SMALL(NOT(admin1listsize="")*IF(ISNUMBER(admin1listsize),COUNTIF(admin1listsize,"&lt;="&amp;admin1listsize),COUNTIF(admin1listsize,"&lt;="&amp;admin1listsize)+SUM(ISNUMBER(admin1listsize))),ROWS(D$3:D1612)+SUM(ISBLANK(admin1listsize))),NOT(admin1listsize="")*IF(ISNUMBER(admin1listsize),COUNTIF(admin1listsize,"&lt;="&amp;admin1listsize),COUNTIF(admin1listsize,"&lt;="&amp;admin1listsize)+SUM(ISNUMBER(admin1listsize))),0)), ""))</f>
        <v/>
      </c>
      <c r="K1612" s="71"/>
    </row>
    <row r="1613" spans="1:11" s="1" customFormat="1" x14ac:dyDescent="0.25">
      <c r="A1613" s="93" t="str">
        <f>IF($I$1&lt;&gt;"y", "", IF(ISBLANK(DATA!D1614),"",IF(ISBLANK(DATA!K1614),"NO DATA",DATA!K1614)))</f>
        <v/>
      </c>
      <c r="B1613" s="93" t="str">
        <f>IF($I$1&lt;&gt;"y", "",IF(ISBLANK(DATA!D1614),"", IF(ISBLANK(DATA!L1614),"NO DATA",DATA!L1614)))</f>
        <v/>
      </c>
      <c r="C1613" s="93" t="str">
        <f t="shared" si="77"/>
        <v/>
      </c>
      <c r="D1613" s="93" t="str">
        <f>IF($I$1&lt;&gt;"y", "", IF(C1614="", "", IFERROR(LOOKUP(2,1/(COUNTIF($D$2:D1612,mergednames)=0),mergednames), "")))</f>
        <v/>
      </c>
      <c r="E1613" s="93" t="str">
        <f t="shared" si="76"/>
        <v/>
      </c>
      <c r="F1613" s="93" t="str">
        <f>IF($I$1&lt;&gt;"y", "", IF(A1614="", "", IFERROR(LOOKUP(2,1/(COUNTIF($F$2:F1612,get_country)=0),get_country), "")))</f>
        <v/>
      </c>
      <c r="G1613" s="93" t="str">
        <f t="shared" si="75"/>
        <v/>
      </c>
      <c r="H1613" s="67" t="str">
        <f t="array" aca="1" ref="H1613" ca="1">IF($I$1&lt;&gt;"y", "", IFERROR(INDEX(countrylistsize,MATCH(SMALL(NOT(countrylistsize="")*IF(ISNUMBER(countrylistsize),COUNTIF(countrylistsize,"&lt;="&amp;countrylistsize),COUNTIF(countrylistsize,"&lt;="&amp;countrylistsize)+SUM(ISNUMBER(countrylistsize))),ROWS(F$3:F1613)+SUM(ISBLANK(countrylistsize))),NOT(countrylistsize="")*IF(ISNUMBER(countrylistsize),COUNTIF(countrylistsize,"&lt;="&amp;countrylistsize),COUNTIF(countrylistsize,"&lt;="&amp;countrylistsize)+SUM(ISNUMBER(countrylistsize))),0)), ""))</f>
        <v/>
      </c>
      <c r="I1613" s="70"/>
      <c r="J1613" s="67" t="str">
        <f t="array" aca="1" ref="J1613" ca="1">IF($I$1&lt;&gt;"y", "", IFERROR(INDEX(admin1listsize,MATCH(SMALL(NOT(admin1listsize="")*IF(ISNUMBER(admin1listsize),COUNTIF(admin1listsize,"&lt;="&amp;admin1listsize),COUNTIF(admin1listsize,"&lt;="&amp;admin1listsize)+SUM(ISNUMBER(admin1listsize))),ROWS(D$3:D1613)+SUM(ISBLANK(admin1listsize))),NOT(admin1listsize="")*IF(ISNUMBER(admin1listsize),COUNTIF(admin1listsize,"&lt;="&amp;admin1listsize),COUNTIF(admin1listsize,"&lt;="&amp;admin1listsize)+SUM(ISNUMBER(admin1listsize))),0)), ""))</f>
        <v/>
      </c>
      <c r="K1613" s="71"/>
    </row>
    <row r="1614" spans="1:11" s="1" customFormat="1" x14ac:dyDescent="0.25">
      <c r="A1614" s="93" t="str">
        <f>IF($I$1&lt;&gt;"y", "", IF(ISBLANK(DATA!D1615),"",IF(ISBLANK(DATA!K1615),"NO DATA",DATA!K1615)))</f>
        <v/>
      </c>
      <c r="B1614" s="93" t="str">
        <f>IF($I$1&lt;&gt;"y", "",IF(ISBLANK(DATA!D1615),"", IF(ISBLANK(DATA!L1615),"NO DATA",DATA!L1615)))</f>
        <v/>
      </c>
      <c r="C1614" s="93" t="str">
        <f t="shared" si="77"/>
        <v/>
      </c>
      <c r="D1614" s="93" t="str">
        <f>IF($I$1&lt;&gt;"y", "", IF(C1615="", "", IFERROR(LOOKUP(2,1/(COUNTIF($D$2:D1613,mergednames)=0),mergednames), "")))</f>
        <v/>
      </c>
      <c r="E1614" s="93" t="str">
        <f t="shared" si="76"/>
        <v/>
      </c>
      <c r="F1614" s="93" t="str">
        <f>IF($I$1&lt;&gt;"y", "", IF(A1615="", "", IFERROR(LOOKUP(2,1/(COUNTIF($F$2:F1613,get_country)=0),get_country), "")))</f>
        <v/>
      </c>
      <c r="G1614" s="93" t="str">
        <f t="shared" si="75"/>
        <v/>
      </c>
      <c r="H1614" s="67" t="str">
        <f t="array" aca="1" ref="H1614" ca="1">IF($I$1&lt;&gt;"y", "", IFERROR(INDEX(countrylistsize,MATCH(SMALL(NOT(countrylistsize="")*IF(ISNUMBER(countrylistsize),COUNTIF(countrylistsize,"&lt;="&amp;countrylistsize),COUNTIF(countrylistsize,"&lt;="&amp;countrylistsize)+SUM(ISNUMBER(countrylistsize))),ROWS(F$3:F1614)+SUM(ISBLANK(countrylistsize))),NOT(countrylistsize="")*IF(ISNUMBER(countrylistsize),COUNTIF(countrylistsize,"&lt;="&amp;countrylistsize),COUNTIF(countrylistsize,"&lt;="&amp;countrylistsize)+SUM(ISNUMBER(countrylistsize))),0)), ""))</f>
        <v/>
      </c>
      <c r="I1614" s="70"/>
      <c r="J1614" s="67" t="str">
        <f t="array" aca="1" ref="J1614" ca="1">IF($I$1&lt;&gt;"y", "", IFERROR(INDEX(admin1listsize,MATCH(SMALL(NOT(admin1listsize="")*IF(ISNUMBER(admin1listsize),COUNTIF(admin1listsize,"&lt;="&amp;admin1listsize),COUNTIF(admin1listsize,"&lt;="&amp;admin1listsize)+SUM(ISNUMBER(admin1listsize))),ROWS(D$3:D1614)+SUM(ISBLANK(admin1listsize))),NOT(admin1listsize="")*IF(ISNUMBER(admin1listsize),COUNTIF(admin1listsize,"&lt;="&amp;admin1listsize),COUNTIF(admin1listsize,"&lt;="&amp;admin1listsize)+SUM(ISNUMBER(admin1listsize))),0)), ""))</f>
        <v/>
      </c>
      <c r="K1614" s="71"/>
    </row>
    <row r="1615" spans="1:11" s="1" customFormat="1" x14ac:dyDescent="0.25">
      <c r="A1615" s="93" t="str">
        <f>IF($I$1&lt;&gt;"y", "", IF(ISBLANK(DATA!D1616),"",IF(ISBLANK(DATA!K1616),"NO DATA",DATA!K1616)))</f>
        <v/>
      </c>
      <c r="B1615" s="93" t="str">
        <f>IF($I$1&lt;&gt;"y", "",IF(ISBLANK(DATA!D1616),"", IF(ISBLANK(DATA!L1616),"NO DATA",DATA!L1616)))</f>
        <v/>
      </c>
      <c r="C1615" s="93" t="str">
        <f t="shared" si="77"/>
        <v/>
      </c>
      <c r="D1615" s="93" t="str">
        <f>IF($I$1&lt;&gt;"y", "", IF(C1616="", "", IFERROR(LOOKUP(2,1/(COUNTIF($D$2:D1614,mergednames)=0),mergednames), "")))</f>
        <v/>
      </c>
      <c r="E1615" s="93" t="str">
        <f t="shared" si="76"/>
        <v/>
      </c>
      <c r="F1615" s="93" t="str">
        <f>IF($I$1&lt;&gt;"y", "", IF(A1616="", "", IFERROR(LOOKUP(2,1/(COUNTIF($F$2:F1614,get_country)=0),get_country), "")))</f>
        <v/>
      </c>
      <c r="G1615" s="93" t="str">
        <f t="shared" si="75"/>
        <v/>
      </c>
      <c r="H1615" s="67" t="str">
        <f t="array" aca="1" ref="H1615" ca="1">IF($I$1&lt;&gt;"y", "", IFERROR(INDEX(countrylistsize,MATCH(SMALL(NOT(countrylistsize="")*IF(ISNUMBER(countrylistsize),COUNTIF(countrylistsize,"&lt;="&amp;countrylistsize),COUNTIF(countrylistsize,"&lt;="&amp;countrylistsize)+SUM(ISNUMBER(countrylistsize))),ROWS(F$3:F1615)+SUM(ISBLANK(countrylistsize))),NOT(countrylistsize="")*IF(ISNUMBER(countrylistsize),COUNTIF(countrylistsize,"&lt;="&amp;countrylistsize),COUNTIF(countrylistsize,"&lt;="&amp;countrylistsize)+SUM(ISNUMBER(countrylistsize))),0)), ""))</f>
        <v/>
      </c>
      <c r="I1615" s="70"/>
      <c r="J1615" s="67" t="str">
        <f t="array" aca="1" ref="J1615" ca="1">IF($I$1&lt;&gt;"y", "", IFERROR(INDEX(admin1listsize,MATCH(SMALL(NOT(admin1listsize="")*IF(ISNUMBER(admin1listsize),COUNTIF(admin1listsize,"&lt;="&amp;admin1listsize),COUNTIF(admin1listsize,"&lt;="&amp;admin1listsize)+SUM(ISNUMBER(admin1listsize))),ROWS(D$3:D1615)+SUM(ISBLANK(admin1listsize))),NOT(admin1listsize="")*IF(ISNUMBER(admin1listsize),COUNTIF(admin1listsize,"&lt;="&amp;admin1listsize),COUNTIF(admin1listsize,"&lt;="&amp;admin1listsize)+SUM(ISNUMBER(admin1listsize))),0)), ""))</f>
        <v/>
      </c>
      <c r="K1615" s="71"/>
    </row>
    <row r="1616" spans="1:11" s="1" customFormat="1" x14ac:dyDescent="0.25">
      <c r="A1616" s="93" t="str">
        <f>IF($I$1&lt;&gt;"y", "", IF(ISBLANK(DATA!D1617),"",IF(ISBLANK(DATA!K1617),"NO DATA",DATA!K1617)))</f>
        <v/>
      </c>
      <c r="B1616" s="93" t="str">
        <f>IF($I$1&lt;&gt;"y", "",IF(ISBLANK(DATA!D1617),"", IF(ISBLANK(DATA!L1617),"NO DATA",DATA!L1617)))</f>
        <v/>
      </c>
      <c r="C1616" s="93" t="str">
        <f t="shared" si="77"/>
        <v/>
      </c>
      <c r="D1616" s="93" t="str">
        <f>IF($I$1&lt;&gt;"y", "", IF(C1617="", "", IFERROR(LOOKUP(2,1/(COUNTIF($D$2:D1615,mergednames)=0),mergednames), "")))</f>
        <v/>
      </c>
      <c r="E1616" s="93" t="str">
        <f t="shared" si="76"/>
        <v/>
      </c>
      <c r="F1616" s="93" t="str">
        <f>IF($I$1&lt;&gt;"y", "", IF(A1617="", "", IFERROR(LOOKUP(2,1/(COUNTIF($F$2:F1615,get_country)=0),get_country), "")))</f>
        <v/>
      </c>
      <c r="G1616" s="93" t="str">
        <f t="shared" si="75"/>
        <v/>
      </c>
      <c r="H1616" s="67" t="str">
        <f t="array" aca="1" ref="H1616" ca="1">IF($I$1&lt;&gt;"y", "", IFERROR(INDEX(countrylistsize,MATCH(SMALL(NOT(countrylistsize="")*IF(ISNUMBER(countrylistsize),COUNTIF(countrylistsize,"&lt;="&amp;countrylistsize),COUNTIF(countrylistsize,"&lt;="&amp;countrylistsize)+SUM(ISNUMBER(countrylistsize))),ROWS(F$3:F1616)+SUM(ISBLANK(countrylistsize))),NOT(countrylistsize="")*IF(ISNUMBER(countrylistsize),COUNTIF(countrylistsize,"&lt;="&amp;countrylistsize),COUNTIF(countrylistsize,"&lt;="&amp;countrylistsize)+SUM(ISNUMBER(countrylistsize))),0)), ""))</f>
        <v/>
      </c>
      <c r="I1616" s="70"/>
      <c r="J1616" s="67" t="str">
        <f t="array" aca="1" ref="J1616" ca="1">IF($I$1&lt;&gt;"y", "", IFERROR(INDEX(admin1listsize,MATCH(SMALL(NOT(admin1listsize="")*IF(ISNUMBER(admin1listsize),COUNTIF(admin1listsize,"&lt;="&amp;admin1listsize),COUNTIF(admin1listsize,"&lt;="&amp;admin1listsize)+SUM(ISNUMBER(admin1listsize))),ROWS(D$3:D1616)+SUM(ISBLANK(admin1listsize))),NOT(admin1listsize="")*IF(ISNUMBER(admin1listsize),COUNTIF(admin1listsize,"&lt;="&amp;admin1listsize),COUNTIF(admin1listsize,"&lt;="&amp;admin1listsize)+SUM(ISNUMBER(admin1listsize))),0)), ""))</f>
        <v/>
      </c>
      <c r="K1616" s="71"/>
    </row>
    <row r="1617" spans="1:11" s="1" customFormat="1" x14ac:dyDescent="0.25">
      <c r="A1617" s="93" t="str">
        <f>IF($I$1&lt;&gt;"y", "", IF(ISBLANK(DATA!D1618),"",IF(ISBLANK(DATA!K1618),"NO DATA",DATA!K1618)))</f>
        <v/>
      </c>
      <c r="B1617" s="93" t="str">
        <f>IF($I$1&lt;&gt;"y", "",IF(ISBLANK(DATA!D1618),"", IF(ISBLANK(DATA!L1618),"NO DATA",DATA!L1618)))</f>
        <v/>
      </c>
      <c r="C1617" s="93" t="str">
        <f t="shared" si="77"/>
        <v/>
      </c>
      <c r="D1617" s="93" t="str">
        <f>IF($I$1&lt;&gt;"y", "", IF(C1618="", "", IFERROR(LOOKUP(2,1/(COUNTIF($D$2:D1616,mergednames)=0),mergednames), "")))</f>
        <v/>
      </c>
      <c r="E1617" s="93" t="str">
        <f t="shared" si="76"/>
        <v/>
      </c>
      <c r="F1617" s="93" t="str">
        <f>IF($I$1&lt;&gt;"y", "", IF(A1618="", "", IFERROR(LOOKUP(2,1/(COUNTIF($F$2:F1616,get_country)=0),get_country), "")))</f>
        <v/>
      </c>
      <c r="G1617" s="93" t="str">
        <f t="shared" si="75"/>
        <v/>
      </c>
      <c r="H1617" s="67" t="str">
        <f t="array" aca="1" ref="H1617" ca="1">IF($I$1&lt;&gt;"y", "", IFERROR(INDEX(countrylistsize,MATCH(SMALL(NOT(countrylistsize="")*IF(ISNUMBER(countrylistsize),COUNTIF(countrylistsize,"&lt;="&amp;countrylistsize),COUNTIF(countrylistsize,"&lt;="&amp;countrylistsize)+SUM(ISNUMBER(countrylistsize))),ROWS(F$3:F1617)+SUM(ISBLANK(countrylistsize))),NOT(countrylistsize="")*IF(ISNUMBER(countrylistsize),COUNTIF(countrylistsize,"&lt;="&amp;countrylistsize),COUNTIF(countrylistsize,"&lt;="&amp;countrylistsize)+SUM(ISNUMBER(countrylistsize))),0)), ""))</f>
        <v/>
      </c>
      <c r="I1617" s="70"/>
      <c r="J1617" s="67" t="str">
        <f t="array" aca="1" ref="J1617" ca="1">IF($I$1&lt;&gt;"y", "", IFERROR(INDEX(admin1listsize,MATCH(SMALL(NOT(admin1listsize="")*IF(ISNUMBER(admin1listsize),COUNTIF(admin1listsize,"&lt;="&amp;admin1listsize),COUNTIF(admin1listsize,"&lt;="&amp;admin1listsize)+SUM(ISNUMBER(admin1listsize))),ROWS(D$3:D1617)+SUM(ISBLANK(admin1listsize))),NOT(admin1listsize="")*IF(ISNUMBER(admin1listsize),COUNTIF(admin1listsize,"&lt;="&amp;admin1listsize),COUNTIF(admin1listsize,"&lt;="&amp;admin1listsize)+SUM(ISNUMBER(admin1listsize))),0)), ""))</f>
        <v/>
      </c>
      <c r="K1617" s="71"/>
    </row>
    <row r="1618" spans="1:11" s="1" customFormat="1" x14ac:dyDescent="0.25">
      <c r="A1618" s="93" t="str">
        <f>IF($I$1&lt;&gt;"y", "", IF(ISBLANK(DATA!D1619),"",IF(ISBLANK(DATA!K1619),"NO DATA",DATA!K1619)))</f>
        <v/>
      </c>
      <c r="B1618" s="93" t="str">
        <f>IF($I$1&lt;&gt;"y", "",IF(ISBLANK(DATA!D1619),"", IF(ISBLANK(DATA!L1619),"NO DATA",DATA!L1619)))</f>
        <v/>
      </c>
      <c r="C1618" s="93" t="str">
        <f t="shared" si="77"/>
        <v/>
      </c>
      <c r="D1618" s="93" t="str">
        <f>IF($I$1&lt;&gt;"y", "", IF(C1619="", "", IFERROR(LOOKUP(2,1/(COUNTIF($D$2:D1617,mergednames)=0),mergednames), "")))</f>
        <v/>
      </c>
      <c r="E1618" s="93" t="str">
        <f t="shared" si="76"/>
        <v/>
      </c>
      <c r="F1618" s="93" t="str">
        <f>IF($I$1&lt;&gt;"y", "", IF(A1619="", "", IFERROR(LOOKUP(2,1/(COUNTIF($F$2:F1617,get_country)=0),get_country), "")))</f>
        <v/>
      </c>
      <c r="G1618" s="93" t="str">
        <f t="shared" si="75"/>
        <v/>
      </c>
      <c r="H1618" s="67" t="str">
        <f t="array" aca="1" ref="H1618" ca="1">IF($I$1&lt;&gt;"y", "", IFERROR(INDEX(countrylistsize,MATCH(SMALL(NOT(countrylistsize="")*IF(ISNUMBER(countrylistsize),COUNTIF(countrylistsize,"&lt;="&amp;countrylistsize),COUNTIF(countrylistsize,"&lt;="&amp;countrylistsize)+SUM(ISNUMBER(countrylistsize))),ROWS(F$3:F1618)+SUM(ISBLANK(countrylistsize))),NOT(countrylistsize="")*IF(ISNUMBER(countrylistsize),COUNTIF(countrylistsize,"&lt;="&amp;countrylistsize),COUNTIF(countrylistsize,"&lt;="&amp;countrylistsize)+SUM(ISNUMBER(countrylistsize))),0)), ""))</f>
        <v/>
      </c>
      <c r="I1618" s="70"/>
      <c r="J1618" s="67" t="str">
        <f t="array" aca="1" ref="J1618" ca="1">IF($I$1&lt;&gt;"y", "", IFERROR(INDEX(admin1listsize,MATCH(SMALL(NOT(admin1listsize="")*IF(ISNUMBER(admin1listsize),COUNTIF(admin1listsize,"&lt;="&amp;admin1listsize),COUNTIF(admin1listsize,"&lt;="&amp;admin1listsize)+SUM(ISNUMBER(admin1listsize))),ROWS(D$3:D1618)+SUM(ISBLANK(admin1listsize))),NOT(admin1listsize="")*IF(ISNUMBER(admin1listsize),COUNTIF(admin1listsize,"&lt;="&amp;admin1listsize),COUNTIF(admin1listsize,"&lt;="&amp;admin1listsize)+SUM(ISNUMBER(admin1listsize))),0)), ""))</f>
        <v/>
      </c>
      <c r="K1618" s="71"/>
    </row>
    <row r="1619" spans="1:11" s="1" customFormat="1" x14ac:dyDescent="0.25">
      <c r="A1619" s="93" t="str">
        <f>IF($I$1&lt;&gt;"y", "", IF(ISBLANK(DATA!D1620),"",IF(ISBLANK(DATA!K1620),"NO DATA",DATA!K1620)))</f>
        <v/>
      </c>
      <c r="B1619" s="93" t="str">
        <f>IF($I$1&lt;&gt;"y", "",IF(ISBLANK(DATA!D1620),"", IF(ISBLANK(DATA!L1620),"NO DATA",DATA!L1620)))</f>
        <v/>
      </c>
      <c r="C1619" s="93" t="str">
        <f t="shared" si="77"/>
        <v/>
      </c>
      <c r="D1619" s="93" t="str">
        <f>IF($I$1&lt;&gt;"y", "", IF(C1620="", "", IFERROR(LOOKUP(2,1/(COUNTIF($D$2:D1618,mergednames)=0),mergednames), "")))</f>
        <v/>
      </c>
      <c r="E1619" s="93" t="str">
        <f t="shared" si="76"/>
        <v/>
      </c>
      <c r="F1619" s="93" t="str">
        <f>IF($I$1&lt;&gt;"y", "", IF(A1620="", "", IFERROR(LOOKUP(2,1/(COUNTIF($F$2:F1618,get_country)=0),get_country), "")))</f>
        <v/>
      </c>
      <c r="G1619" s="93" t="str">
        <f t="shared" si="75"/>
        <v/>
      </c>
      <c r="H1619" s="67" t="str">
        <f t="array" aca="1" ref="H1619" ca="1">IF($I$1&lt;&gt;"y", "", IFERROR(INDEX(countrylistsize,MATCH(SMALL(NOT(countrylistsize="")*IF(ISNUMBER(countrylistsize),COUNTIF(countrylistsize,"&lt;="&amp;countrylistsize),COUNTIF(countrylistsize,"&lt;="&amp;countrylistsize)+SUM(ISNUMBER(countrylistsize))),ROWS(F$3:F1619)+SUM(ISBLANK(countrylistsize))),NOT(countrylistsize="")*IF(ISNUMBER(countrylistsize),COUNTIF(countrylistsize,"&lt;="&amp;countrylistsize),COUNTIF(countrylistsize,"&lt;="&amp;countrylistsize)+SUM(ISNUMBER(countrylistsize))),0)), ""))</f>
        <v/>
      </c>
      <c r="I1619" s="70"/>
      <c r="J1619" s="67" t="str">
        <f t="array" aca="1" ref="J1619" ca="1">IF($I$1&lt;&gt;"y", "", IFERROR(INDEX(admin1listsize,MATCH(SMALL(NOT(admin1listsize="")*IF(ISNUMBER(admin1listsize),COUNTIF(admin1listsize,"&lt;="&amp;admin1listsize),COUNTIF(admin1listsize,"&lt;="&amp;admin1listsize)+SUM(ISNUMBER(admin1listsize))),ROWS(D$3:D1619)+SUM(ISBLANK(admin1listsize))),NOT(admin1listsize="")*IF(ISNUMBER(admin1listsize),COUNTIF(admin1listsize,"&lt;="&amp;admin1listsize),COUNTIF(admin1listsize,"&lt;="&amp;admin1listsize)+SUM(ISNUMBER(admin1listsize))),0)), ""))</f>
        <v/>
      </c>
      <c r="K1619" s="71"/>
    </row>
    <row r="1620" spans="1:11" s="1" customFormat="1" x14ac:dyDescent="0.25">
      <c r="A1620" s="93" t="str">
        <f>IF($I$1&lt;&gt;"y", "", IF(ISBLANK(DATA!D1621),"",IF(ISBLANK(DATA!K1621),"NO DATA",DATA!K1621)))</f>
        <v/>
      </c>
      <c r="B1620" s="93" t="str">
        <f>IF($I$1&lt;&gt;"y", "",IF(ISBLANK(DATA!D1621),"", IF(ISBLANK(DATA!L1621),"NO DATA",DATA!L1621)))</f>
        <v/>
      </c>
      <c r="C1620" s="93" t="str">
        <f t="shared" si="77"/>
        <v/>
      </c>
      <c r="D1620" s="93" t="str">
        <f>IF($I$1&lt;&gt;"y", "", IF(C1621="", "", IFERROR(LOOKUP(2,1/(COUNTIF($D$2:D1619,mergednames)=0),mergednames), "")))</f>
        <v/>
      </c>
      <c r="E1620" s="93" t="str">
        <f t="shared" si="76"/>
        <v/>
      </c>
      <c r="F1620" s="93" t="str">
        <f>IF($I$1&lt;&gt;"y", "", IF(A1621="", "", IFERROR(LOOKUP(2,1/(COUNTIF($F$2:F1619,get_country)=0),get_country), "")))</f>
        <v/>
      </c>
      <c r="G1620" s="93" t="str">
        <f t="shared" si="75"/>
        <v/>
      </c>
      <c r="H1620" s="67" t="str">
        <f t="array" aca="1" ref="H1620" ca="1">IF($I$1&lt;&gt;"y", "", IFERROR(INDEX(countrylistsize,MATCH(SMALL(NOT(countrylistsize="")*IF(ISNUMBER(countrylistsize),COUNTIF(countrylistsize,"&lt;="&amp;countrylistsize),COUNTIF(countrylistsize,"&lt;="&amp;countrylistsize)+SUM(ISNUMBER(countrylistsize))),ROWS(F$3:F1620)+SUM(ISBLANK(countrylistsize))),NOT(countrylistsize="")*IF(ISNUMBER(countrylistsize),COUNTIF(countrylistsize,"&lt;="&amp;countrylistsize),COUNTIF(countrylistsize,"&lt;="&amp;countrylistsize)+SUM(ISNUMBER(countrylistsize))),0)), ""))</f>
        <v/>
      </c>
      <c r="I1620" s="70"/>
      <c r="J1620" s="67" t="str">
        <f t="array" aca="1" ref="J1620" ca="1">IF($I$1&lt;&gt;"y", "", IFERROR(INDEX(admin1listsize,MATCH(SMALL(NOT(admin1listsize="")*IF(ISNUMBER(admin1listsize),COUNTIF(admin1listsize,"&lt;="&amp;admin1listsize),COUNTIF(admin1listsize,"&lt;="&amp;admin1listsize)+SUM(ISNUMBER(admin1listsize))),ROWS(D$3:D1620)+SUM(ISBLANK(admin1listsize))),NOT(admin1listsize="")*IF(ISNUMBER(admin1listsize),COUNTIF(admin1listsize,"&lt;="&amp;admin1listsize),COUNTIF(admin1listsize,"&lt;="&amp;admin1listsize)+SUM(ISNUMBER(admin1listsize))),0)), ""))</f>
        <v/>
      </c>
      <c r="K1620" s="71"/>
    </row>
    <row r="1621" spans="1:11" s="1" customFormat="1" x14ac:dyDescent="0.25">
      <c r="A1621" s="93" t="str">
        <f>IF($I$1&lt;&gt;"y", "", IF(ISBLANK(DATA!D1622),"",IF(ISBLANK(DATA!K1622),"NO DATA",DATA!K1622)))</f>
        <v/>
      </c>
      <c r="B1621" s="93" t="str">
        <f>IF($I$1&lt;&gt;"y", "",IF(ISBLANK(DATA!D1622),"", IF(ISBLANK(DATA!L1622),"NO DATA",DATA!L1622)))</f>
        <v/>
      </c>
      <c r="C1621" s="93" t="str">
        <f t="shared" si="77"/>
        <v/>
      </c>
      <c r="D1621" s="93" t="str">
        <f>IF($I$1&lt;&gt;"y", "", IF(C1622="", "", IFERROR(LOOKUP(2,1/(COUNTIF($D$2:D1620,mergednames)=0),mergednames), "")))</f>
        <v/>
      </c>
      <c r="E1621" s="93" t="str">
        <f t="shared" si="76"/>
        <v/>
      </c>
      <c r="F1621" s="93" t="str">
        <f>IF($I$1&lt;&gt;"y", "", IF(A1622="", "", IFERROR(LOOKUP(2,1/(COUNTIF($F$2:F1620,get_country)=0),get_country), "")))</f>
        <v/>
      </c>
      <c r="G1621" s="93" t="str">
        <f t="shared" si="75"/>
        <v/>
      </c>
      <c r="H1621" s="67" t="str">
        <f t="array" aca="1" ref="H1621" ca="1">IF($I$1&lt;&gt;"y", "", IFERROR(INDEX(countrylistsize,MATCH(SMALL(NOT(countrylistsize="")*IF(ISNUMBER(countrylistsize),COUNTIF(countrylistsize,"&lt;="&amp;countrylistsize),COUNTIF(countrylistsize,"&lt;="&amp;countrylistsize)+SUM(ISNUMBER(countrylistsize))),ROWS(F$3:F1621)+SUM(ISBLANK(countrylistsize))),NOT(countrylistsize="")*IF(ISNUMBER(countrylistsize),COUNTIF(countrylistsize,"&lt;="&amp;countrylistsize),COUNTIF(countrylistsize,"&lt;="&amp;countrylistsize)+SUM(ISNUMBER(countrylistsize))),0)), ""))</f>
        <v/>
      </c>
      <c r="I1621" s="70"/>
      <c r="J1621" s="67" t="str">
        <f t="array" aca="1" ref="J1621" ca="1">IF($I$1&lt;&gt;"y", "", IFERROR(INDEX(admin1listsize,MATCH(SMALL(NOT(admin1listsize="")*IF(ISNUMBER(admin1listsize),COUNTIF(admin1listsize,"&lt;="&amp;admin1listsize),COUNTIF(admin1listsize,"&lt;="&amp;admin1listsize)+SUM(ISNUMBER(admin1listsize))),ROWS(D$3:D1621)+SUM(ISBLANK(admin1listsize))),NOT(admin1listsize="")*IF(ISNUMBER(admin1listsize),COUNTIF(admin1listsize,"&lt;="&amp;admin1listsize),COUNTIF(admin1listsize,"&lt;="&amp;admin1listsize)+SUM(ISNUMBER(admin1listsize))),0)), ""))</f>
        <v/>
      </c>
      <c r="K1621" s="71"/>
    </row>
    <row r="1622" spans="1:11" s="1" customFormat="1" x14ac:dyDescent="0.25">
      <c r="A1622" s="93" t="str">
        <f>IF($I$1&lt;&gt;"y", "", IF(ISBLANK(DATA!D1623),"",IF(ISBLANK(DATA!K1623),"NO DATA",DATA!K1623)))</f>
        <v/>
      </c>
      <c r="B1622" s="93" t="str">
        <f>IF($I$1&lt;&gt;"y", "",IF(ISBLANK(DATA!D1623),"", IF(ISBLANK(DATA!L1623),"NO DATA",DATA!L1623)))</f>
        <v/>
      </c>
      <c r="C1622" s="93" t="str">
        <f t="shared" si="77"/>
        <v/>
      </c>
      <c r="D1622" s="93" t="str">
        <f>IF($I$1&lt;&gt;"y", "", IF(C1623="", "", IFERROR(LOOKUP(2,1/(COUNTIF($D$2:D1621,mergednames)=0),mergednames), "")))</f>
        <v/>
      </c>
      <c r="E1622" s="93" t="str">
        <f t="shared" si="76"/>
        <v/>
      </c>
      <c r="F1622" s="93" t="str">
        <f>IF($I$1&lt;&gt;"y", "", IF(A1623="", "", IFERROR(LOOKUP(2,1/(COUNTIF($F$2:F1621,get_country)=0),get_country), "")))</f>
        <v/>
      </c>
      <c r="G1622" s="93" t="str">
        <f t="shared" si="75"/>
        <v/>
      </c>
      <c r="H1622" s="67" t="str">
        <f t="array" aca="1" ref="H1622" ca="1">IF($I$1&lt;&gt;"y", "", IFERROR(INDEX(countrylistsize,MATCH(SMALL(NOT(countrylistsize="")*IF(ISNUMBER(countrylistsize),COUNTIF(countrylistsize,"&lt;="&amp;countrylistsize),COUNTIF(countrylistsize,"&lt;="&amp;countrylistsize)+SUM(ISNUMBER(countrylistsize))),ROWS(F$3:F1622)+SUM(ISBLANK(countrylistsize))),NOT(countrylistsize="")*IF(ISNUMBER(countrylistsize),COUNTIF(countrylistsize,"&lt;="&amp;countrylistsize),COUNTIF(countrylistsize,"&lt;="&amp;countrylistsize)+SUM(ISNUMBER(countrylistsize))),0)), ""))</f>
        <v/>
      </c>
      <c r="I1622" s="70"/>
      <c r="J1622" s="67" t="str">
        <f t="array" aca="1" ref="J1622" ca="1">IF($I$1&lt;&gt;"y", "", IFERROR(INDEX(admin1listsize,MATCH(SMALL(NOT(admin1listsize="")*IF(ISNUMBER(admin1listsize),COUNTIF(admin1listsize,"&lt;="&amp;admin1listsize),COUNTIF(admin1listsize,"&lt;="&amp;admin1listsize)+SUM(ISNUMBER(admin1listsize))),ROWS(D$3:D1622)+SUM(ISBLANK(admin1listsize))),NOT(admin1listsize="")*IF(ISNUMBER(admin1listsize),COUNTIF(admin1listsize,"&lt;="&amp;admin1listsize),COUNTIF(admin1listsize,"&lt;="&amp;admin1listsize)+SUM(ISNUMBER(admin1listsize))),0)), ""))</f>
        <v/>
      </c>
      <c r="K1622" s="71"/>
    </row>
    <row r="1623" spans="1:11" s="1" customFormat="1" x14ac:dyDescent="0.25">
      <c r="A1623" s="93" t="str">
        <f>IF($I$1&lt;&gt;"y", "", IF(ISBLANK(DATA!D1624),"",IF(ISBLANK(DATA!K1624),"NO DATA",DATA!K1624)))</f>
        <v/>
      </c>
      <c r="B1623" s="93" t="str">
        <f>IF($I$1&lt;&gt;"y", "",IF(ISBLANK(DATA!D1624),"", IF(ISBLANK(DATA!L1624),"NO DATA",DATA!L1624)))</f>
        <v/>
      </c>
      <c r="C1623" s="93" t="str">
        <f t="shared" si="77"/>
        <v/>
      </c>
      <c r="D1623" s="93" t="str">
        <f>IF($I$1&lt;&gt;"y", "", IF(C1624="", "", IFERROR(LOOKUP(2,1/(COUNTIF($D$2:D1622,mergednames)=0),mergednames), "")))</f>
        <v/>
      </c>
      <c r="E1623" s="93" t="str">
        <f t="shared" si="76"/>
        <v/>
      </c>
      <c r="F1623" s="93" t="str">
        <f>IF($I$1&lt;&gt;"y", "", IF(A1624="", "", IFERROR(LOOKUP(2,1/(COUNTIF($F$2:F1622,get_country)=0),get_country), "")))</f>
        <v/>
      </c>
      <c r="G1623" s="93" t="str">
        <f t="shared" si="75"/>
        <v/>
      </c>
      <c r="H1623" s="67" t="str">
        <f t="array" aca="1" ref="H1623" ca="1">IF($I$1&lt;&gt;"y", "", IFERROR(INDEX(countrylistsize,MATCH(SMALL(NOT(countrylistsize="")*IF(ISNUMBER(countrylistsize),COUNTIF(countrylistsize,"&lt;="&amp;countrylistsize),COUNTIF(countrylistsize,"&lt;="&amp;countrylistsize)+SUM(ISNUMBER(countrylistsize))),ROWS(F$3:F1623)+SUM(ISBLANK(countrylistsize))),NOT(countrylistsize="")*IF(ISNUMBER(countrylistsize),COUNTIF(countrylistsize,"&lt;="&amp;countrylistsize),COUNTIF(countrylistsize,"&lt;="&amp;countrylistsize)+SUM(ISNUMBER(countrylistsize))),0)), ""))</f>
        <v/>
      </c>
      <c r="I1623" s="70"/>
      <c r="J1623" s="67" t="str">
        <f t="array" aca="1" ref="J1623" ca="1">IF($I$1&lt;&gt;"y", "", IFERROR(INDEX(admin1listsize,MATCH(SMALL(NOT(admin1listsize="")*IF(ISNUMBER(admin1listsize),COUNTIF(admin1listsize,"&lt;="&amp;admin1listsize),COUNTIF(admin1listsize,"&lt;="&amp;admin1listsize)+SUM(ISNUMBER(admin1listsize))),ROWS(D$3:D1623)+SUM(ISBLANK(admin1listsize))),NOT(admin1listsize="")*IF(ISNUMBER(admin1listsize),COUNTIF(admin1listsize,"&lt;="&amp;admin1listsize),COUNTIF(admin1listsize,"&lt;="&amp;admin1listsize)+SUM(ISNUMBER(admin1listsize))),0)), ""))</f>
        <v/>
      </c>
      <c r="K1623" s="71"/>
    </row>
    <row r="1624" spans="1:11" s="1" customFormat="1" x14ac:dyDescent="0.25">
      <c r="A1624" s="93" t="str">
        <f>IF($I$1&lt;&gt;"y", "", IF(ISBLANK(DATA!D1625),"",IF(ISBLANK(DATA!K1625),"NO DATA",DATA!K1625)))</f>
        <v/>
      </c>
      <c r="B1624" s="93" t="str">
        <f>IF($I$1&lt;&gt;"y", "",IF(ISBLANK(DATA!D1625),"", IF(ISBLANK(DATA!L1625),"NO DATA",DATA!L1625)))</f>
        <v/>
      </c>
      <c r="C1624" s="93" t="str">
        <f t="shared" si="77"/>
        <v/>
      </c>
      <c r="D1624" s="93" t="str">
        <f>IF($I$1&lt;&gt;"y", "", IF(C1625="", "", IFERROR(LOOKUP(2,1/(COUNTIF($D$2:D1623,mergednames)=0),mergednames), "")))</f>
        <v/>
      </c>
      <c r="E1624" s="93" t="str">
        <f t="shared" si="76"/>
        <v/>
      </c>
      <c r="F1624" s="93" t="str">
        <f>IF($I$1&lt;&gt;"y", "", IF(A1625="", "", IFERROR(LOOKUP(2,1/(COUNTIF($F$2:F1623,get_country)=0),get_country), "")))</f>
        <v/>
      </c>
      <c r="G1624" s="93" t="str">
        <f t="shared" si="75"/>
        <v/>
      </c>
      <c r="H1624" s="67" t="str">
        <f t="array" aca="1" ref="H1624" ca="1">IF($I$1&lt;&gt;"y", "", IFERROR(INDEX(countrylistsize,MATCH(SMALL(NOT(countrylistsize="")*IF(ISNUMBER(countrylistsize),COUNTIF(countrylistsize,"&lt;="&amp;countrylistsize),COUNTIF(countrylistsize,"&lt;="&amp;countrylistsize)+SUM(ISNUMBER(countrylistsize))),ROWS(F$3:F1624)+SUM(ISBLANK(countrylistsize))),NOT(countrylistsize="")*IF(ISNUMBER(countrylistsize),COUNTIF(countrylistsize,"&lt;="&amp;countrylistsize),COUNTIF(countrylistsize,"&lt;="&amp;countrylistsize)+SUM(ISNUMBER(countrylistsize))),0)), ""))</f>
        <v/>
      </c>
      <c r="I1624" s="70"/>
      <c r="J1624" s="67" t="str">
        <f t="array" aca="1" ref="J1624" ca="1">IF($I$1&lt;&gt;"y", "", IFERROR(INDEX(admin1listsize,MATCH(SMALL(NOT(admin1listsize="")*IF(ISNUMBER(admin1listsize),COUNTIF(admin1listsize,"&lt;="&amp;admin1listsize),COUNTIF(admin1listsize,"&lt;="&amp;admin1listsize)+SUM(ISNUMBER(admin1listsize))),ROWS(D$3:D1624)+SUM(ISBLANK(admin1listsize))),NOT(admin1listsize="")*IF(ISNUMBER(admin1listsize),COUNTIF(admin1listsize,"&lt;="&amp;admin1listsize),COUNTIF(admin1listsize,"&lt;="&amp;admin1listsize)+SUM(ISNUMBER(admin1listsize))),0)), ""))</f>
        <v/>
      </c>
      <c r="K1624" s="71"/>
    </row>
    <row r="1625" spans="1:11" s="1" customFormat="1" x14ac:dyDescent="0.25">
      <c r="A1625" s="93" t="str">
        <f>IF($I$1&lt;&gt;"y", "", IF(ISBLANK(DATA!D1626),"",IF(ISBLANK(DATA!K1626),"NO DATA",DATA!K1626)))</f>
        <v/>
      </c>
      <c r="B1625" s="93" t="str">
        <f>IF($I$1&lt;&gt;"y", "",IF(ISBLANK(DATA!D1626),"", IF(ISBLANK(DATA!L1626),"NO DATA",DATA!L1626)))</f>
        <v/>
      </c>
      <c r="C1625" s="93" t="str">
        <f t="shared" si="77"/>
        <v/>
      </c>
      <c r="D1625" s="93" t="str">
        <f>IF($I$1&lt;&gt;"y", "", IF(C1626="", "", IFERROR(LOOKUP(2,1/(COUNTIF($D$2:D1624,mergednames)=0),mergednames), "")))</f>
        <v/>
      </c>
      <c r="E1625" s="93" t="str">
        <f t="shared" si="76"/>
        <v/>
      </c>
      <c r="F1625" s="93" t="str">
        <f>IF($I$1&lt;&gt;"y", "", IF(A1626="", "", IFERROR(LOOKUP(2,1/(COUNTIF($F$2:F1624,get_country)=0),get_country), "")))</f>
        <v/>
      </c>
      <c r="G1625" s="93" t="str">
        <f t="shared" si="75"/>
        <v/>
      </c>
      <c r="H1625" s="67" t="str">
        <f t="array" aca="1" ref="H1625" ca="1">IF($I$1&lt;&gt;"y", "", IFERROR(INDEX(countrylistsize,MATCH(SMALL(NOT(countrylistsize="")*IF(ISNUMBER(countrylistsize),COUNTIF(countrylistsize,"&lt;="&amp;countrylistsize),COUNTIF(countrylistsize,"&lt;="&amp;countrylistsize)+SUM(ISNUMBER(countrylistsize))),ROWS(F$3:F1625)+SUM(ISBLANK(countrylistsize))),NOT(countrylistsize="")*IF(ISNUMBER(countrylistsize),COUNTIF(countrylistsize,"&lt;="&amp;countrylistsize),COUNTIF(countrylistsize,"&lt;="&amp;countrylistsize)+SUM(ISNUMBER(countrylistsize))),0)), ""))</f>
        <v/>
      </c>
      <c r="I1625" s="70"/>
      <c r="J1625" s="67" t="str">
        <f t="array" aca="1" ref="J1625" ca="1">IF($I$1&lt;&gt;"y", "", IFERROR(INDEX(admin1listsize,MATCH(SMALL(NOT(admin1listsize="")*IF(ISNUMBER(admin1listsize),COUNTIF(admin1listsize,"&lt;="&amp;admin1listsize),COUNTIF(admin1listsize,"&lt;="&amp;admin1listsize)+SUM(ISNUMBER(admin1listsize))),ROWS(D$3:D1625)+SUM(ISBLANK(admin1listsize))),NOT(admin1listsize="")*IF(ISNUMBER(admin1listsize),COUNTIF(admin1listsize,"&lt;="&amp;admin1listsize),COUNTIF(admin1listsize,"&lt;="&amp;admin1listsize)+SUM(ISNUMBER(admin1listsize))),0)), ""))</f>
        <v/>
      </c>
      <c r="K1625" s="71"/>
    </row>
    <row r="1626" spans="1:11" s="1" customFormat="1" x14ac:dyDescent="0.25">
      <c r="A1626" s="93" t="str">
        <f>IF($I$1&lt;&gt;"y", "", IF(ISBLANK(DATA!D1627),"",IF(ISBLANK(DATA!K1627),"NO DATA",DATA!K1627)))</f>
        <v/>
      </c>
      <c r="B1626" s="93" t="str">
        <f>IF($I$1&lt;&gt;"y", "",IF(ISBLANK(DATA!D1627),"", IF(ISBLANK(DATA!L1627),"NO DATA",DATA!L1627)))</f>
        <v/>
      </c>
      <c r="C1626" s="93" t="str">
        <f t="shared" si="77"/>
        <v/>
      </c>
      <c r="D1626" s="93" t="str">
        <f>IF($I$1&lt;&gt;"y", "", IF(C1627="", "", IFERROR(LOOKUP(2,1/(COUNTIF($D$2:D1625,mergednames)=0),mergednames), "")))</f>
        <v/>
      </c>
      <c r="E1626" s="93" t="str">
        <f t="shared" si="76"/>
        <v/>
      </c>
      <c r="F1626" s="93" t="str">
        <f>IF($I$1&lt;&gt;"y", "", IF(A1627="", "", IFERROR(LOOKUP(2,1/(COUNTIF($F$2:F1625,get_country)=0),get_country), "")))</f>
        <v/>
      </c>
      <c r="G1626" s="93" t="str">
        <f t="shared" si="75"/>
        <v/>
      </c>
      <c r="H1626" s="67" t="str">
        <f t="array" aca="1" ref="H1626" ca="1">IF($I$1&lt;&gt;"y", "", IFERROR(INDEX(countrylistsize,MATCH(SMALL(NOT(countrylistsize="")*IF(ISNUMBER(countrylistsize),COUNTIF(countrylistsize,"&lt;="&amp;countrylistsize),COUNTIF(countrylistsize,"&lt;="&amp;countrylistsize)+SUM(ISNUMBER(countrylistsize))),ROWS(F$3:F1626)+SUM(ISBLANK(countrylistsize))),NOT(countrylistsize="")*IF(ISNUMBER(countrylistsize),COUNTIF(countrylistsize,"&lt;="&amp;countrylistsize),COUNTIF(countrylistsize,"&lt;="&amp;countrylistsize)+SUM(ISNUMBER(countrylistsize))),0)), ""))</f>
        <v/>
      </c>
      <c r="I1626" s="70"/>
      <c r="J1626" s="67" t="str">
        <f t="array" aca="1" ref="J1626" ca="1">IF($I$1&lt;&gt;"y", "", IFERROR(INDEX(admin1listsize,MATCH(SMALL(NOT(admin1listsize="")*IF(ISNUMBER(admin1listsize),COUNTIF(admin1listsize,"&lt;="&amp;admin1listsize),COUNTIF(admin1listsize,"&lt;="&amp;admin1listsize)+SUM(ISNUMBER(admin1listsize))),ROWS(D$3:D1626)+SUM(ISBLANK(admin1listsize))),NOT(admin1listsize="")*IF(ISNUMBER(admin1listsize),COUNTIF(admin1listsize,"&lt;="&amp;admin1listsize),COUNTIF(admin1listsize,"&lt;="&amp;admin1listsize)+SUM(ISNUMBER(admin1listsize))),0)), ""))</f>
        <v/>
      </c>
      <c r="K1626" s="71"/>
    </row>
    <row r="1627" spans="1:11" s="1" customFormat="1" x14ac:dyDescent="0.25">
      <c r="A1627" s="93" t="str">
        <f>IF($I$1&lt;&gt;"y", "", IF(ISBLANK(DATA!D1628),"",IF(ISBLANK(DATA!K1628),"NO DATA",DATA!K1628)))</f>
        <v/>
      </c>
      <c r="B1627" s="93" t="str">
        <f>IF($I$1&lt;&gt;"y", "",IF(ISBLANK(DATA!D1628),"", IF(ISBLANK(DATA!L1628),"NO DATA",DATA!L1628)))</f>
        <v/>
      </c>
      <c r="C1627" s="93" t="str">
        <f t="shared" si="77"/>
        <v/>
      </c>
      <c r="D1627" s="93" t="str">
        <f>IF($I$1&lt;&gt;"y", "", IF(C1628="", "", IFERROR(LOOKUP(2,1/(COUNTIF($D$2:D1626,mergednames)=0),mergednames), "")))</f>
        <v/>
      </c>
      <c r="E1627" s="93" t="str">
        <f t="shared" si="76"/>
        <v/>
      </c>
      <c r="F1627" s="93" t="str">
        <f>IF($I$1&lt;&gt;"y", "", IF(A1628="", "", IFERROR(LOOKUP(2,1/(COUNTIF($F$2:F1626,get_country)=0),get_country), "")))</f>
        <v/>
      </c>
      <c r="G1627" s="93" t="str">
        <f t="shared" si="75"/>
        <v/>
      </c>
      <c r="H1627" s="67" t="str">
        <f t="array" aca="1" ref="H1627" ca="1">IF($I$1&lt;&gt;"y", "", IFERROR(INDEX(countrylistsize,MATCH(SMALL(NOT(countrylistsize="")*IF(ISNUMBER(countrylistsize),COUNTIF(countrylistsize,"&lt;="&amp;countrylistsize),COUNTIF(countrylistsize,"&lt;="&amp;countrylistsize)+SUM(ISNUMBER(countrylistsize))),ROWS(F$3:F1627)+SUM(ISBLANK(countrylistsize))),NOT(countrylistsize="")*IF(ISNUMBER(countrylistsize),COUNTIF(countrylistsize,"&lt;="&amp;countrylistsize),COUNTIF(countrylistsize,"&lt;="&amp;countrylistsize)+SUM(ISNUMBER(countrylistsize))),0)), ""))</f>
        <v/>
      </c>
      <c r="I1627" s="70"/>
      <c r="J1627" s="67" t="str">
        <f t="array" aca="1" ref="J1627" ca="1">IF($I$1&lt;&gt;"y", "", IFERROR(INDEX(admin1listsize,MATCH(SMALL(NOT(admin1listsize="")*IF(ISNUMBER(admin1listsize),COUNTIF(admin1listsize,"&lt;="&amp;admin1listsize),COUNTIF(admin1listsize,"&lt;="&amp;admin1listsize)+SUM(ISNUMBER(admin1listsize))),ROWS(D$3:D1627)+SUM(ISBLANK(admin1listsize))),NOT(admin1listsize="")*IF(ISNUMBER(admin1listsize),COUNTIF(admin1listsize,"&lt;="&amp;admin1listsize),COUNTIF(admin1listsize,"&lt;="&amp;admin1listsize)+SUM(ISNUMBER(admin1listsize))),0)), ""))</f>
        <v/>
      </c>
      <c r="K1627" s="71"/>
    </row>
    <row r="1628" spans="1:11" s="1" customFormat="1" x14ac:dyDescent="0.25">
      <c r="A1628" s="93" t="str">
        <f>IF($I$1&lt;&gt;"y", "", IF(ISBLANK(DATA!D1629),"",IF(ISBLANK(DATA!K1629),"NO DATA",DATA!K1629)))</f>
        <v/>
      </c>
      <c r="B1628" s="93" t="str">
        <f>IF($I$1&lt;&gt;"y", "",IF(ISBLANK(DATA!D1629),"", IF(ISBLANK(DATA!L1629),"NO DATA",DATA!L1629)))</f>
        <v/>
      </c>
      <c r="C1628" s="93" t="str">
        <f t="shared" si="77"/>
        <v/>
      </c>
      <c r="D1628" s="93" t="str">
        <f>IF($I$1&lt;&gt;"y", "", IF(C1629="", "", IFERROR(LOOKUP(2,1/(COUNTIF($D$2:D1627,mergednames)=0),mergednames), "")))</f>
        <v/>
      </c>
      <c r="E1628" s="93" t="str">
        <f t="shared" si="76"/>
        <v/>
      </c>
      <c r="F1628" s="93" t="str">
        <f>IF($I$1&lt;&gt;"y", "", IF(A1629="", "", IFERROR(LOOKUP(2,1/(COUNTIF($F$2:F1627,get_country)=0),get_country), "")))</f>
        <v/>
      </c>
      <c r="G1628" s="93" t="str">
        <f t="shared" si="75"/>
        <v/>
      </c>
      <c r="H1628" s="67" t="str">
        <f t="array" aca="1" ref="H1628" ca="1">IF($I$1&lt;&gt;"y", "", IFERROR(INDEX(countrylistsize,MATCH(SMALL(NOT(countrylistsize="")*IF(ISNUMBER(countrylistsize),COUNTIF(countrylistsize,"&lt;="&amp;countrylistsize),COUNTIF(countrylistsize,"&lt;="&amp;countrylistsize)+SUM(ISNUMBER(countrylistsize))),ROWS(F$3:F1628)+SUM(ISBLANK(countrylistsize))),NOT(countrylistsize="")*IF(ISNUMBER(countrylistsize),COUNTIF(countrylistsize,"&lt;="&amp;countrylistsize),COUNTIF(countrylistsize,"&lt;="&amp;countrylistsize)+SUM(ISNUMBER(countrylistsize))),0)), ""))</f>
        <v/>
      </c>
      <c r="I1628" s="70"/>
      <c r="J1628" s="67" t="str">
        <f t="array" aca="1" ref="J1628" ca="1">IF($I$1&lt;&gt;"y", "", IFERROR(INDEX(admin1listsize,MATCH(SMALL(NOT(admin1listsize="")*IF(ISNUMBER(admin1listsize),COUNTIF(admin1listsize,"&lt;="&amp;admin1listsize),COUNTIF(admin1listsize,"&lt;="&amp;admin1listsize)+SUM(ISNUMBER(admin1listsize))),ROWS(D$3:D1628)+SUM(ISBLANK(admin1listsize))),NOT(admin1listsize="")*IF(ISNUMBER(admin1listsize),COUNTIF(admin1listsize,"&lt;="&amp;admin1listsize),COUNTIF(admin1listsize,"&lt;="&amp;admin1listsize)+SUM(ISNUMBER(admin1listsize))),0)), ""))</f>
        <v/>
      </c>
      <c r="K1628" s="71"/>
    </row>
    <row r="1629" spans="1:11" s="1" customFormat="1" x14ac:dyDescent="0.25">
      <c r="A1629" s="93" t="str">
        <f>IF($I$1&lt;&gt;"y", "", IF(ISBLANK(DATA!D1630),"",IF(ISBLANK(DATA!K1630),"NO DATA",DATA!K1630)))</f>
        <v/>
      </c>
      <c r="B1629" s="93" t="str">
        <f>IF($I$1&lt;&gt;"y", "",IF(ISBLANK(DATA!D1630),"", IF(ISBLANK(DATA!L1630),"NO DATA",DATA!L1630)))</f>
        <v/>
      </c>
      <c r="C1629" s="93" t="str">
        <f t="shared" si="77"/>
        <v/>
      </c>
      <c r="D1629" s="93" t="str">
        <f>IF($I$1&lt;&gt;"y", "", IF(C1630="", "", IFERROR(LOOKUP(2,1/(COUNTIF($D$2:D1628,mergednames)=0),mergednames), "")))</f>
        <v/>
      </c>
      <c r="E1629" s="93" t="str">
        <f t="shared" si="76"/>
        <v/>
      </c>
      <c r="F1629" s="93" t="str">
        <f>IF($I$1&lt;&gt;"y", "", IF(A1630="", "", IFERROR(LOOKUP(2,1/(COUNTIF($F$2:F1628,get_country)=0),get_country), "")))</f>
        <v/>
      </c>
      <c r="G1629" s="93" t="str">
        <f t="shared" si="75"/>
        <v/>
      </c>
      <c r="H1629" s="67" t="str">
        <f t="array" aca="1" ref="H1629" ca="1">IF($I$1&lt;&gt;"y", "", IFERROR(INDEX(countrylistsize,MATCH(SMALL(NOT(countrylistsize="")*IF(ISNUMBER(countrylistsize),COUNTIF(countrylistsize,"&lt;="&amp;countrylistsize),COUNTIF(countrylistsize,"&lt;="&amp;countrylistsize)+SUM(ISNUMBER(countrylistsize))),ROWS(F$3:F1629)+SUM(ISBLANK(countrylistsize))),NOT(countrylistsize="")*IF(ISNUMBER(countrylistsize),COUNTIF(countrylistsize,"&lt;="&amp;countrylistsize),COUNTIF(countrylistsize,"&lt;="&amp;countrylistsize)+SUM(ISNUMBER(countrylistsize))),0)), ""))</f>
        <v/>
      </c>
      <c r="I1629" s="70"/>
      <c r="J1629" s="67" t="str">
        <f t="array" aca="1" ref="J1629" ca="1">IF($I$1&lt;&gt;"y", "", IFERROR(INDEX(admin1listsize,MATCH(SMALL(NOT(admin1listsize="")*IF(ISNUMBER(admin1listsize),COUNTIF(admin1listsize,"&lt;="&amp;admin1listsize),COUNTIF(admin1listsize,"&lt;="&amp;admin1listsize)+SUM(ISNUMBER(admin1listsize))),ROWS(D$3:D1629)+SUM(ISBLANK(admin1listsize))),NOT(admin1listsize="")*IF(ISNUMBER(admin1listsize),COUNTIF(admin1listsize,"&lt;="&amp;admin1listsize),COUNTIF(admin1listsize,"&lt;="&amp;admin1listsize)+SUM(ISNUMBER(admin1listsize))),0)), ""))</f>
        <v/>
      </c>
      <c r="K1629" s="71"/>
    </row>
    <row r="1630" spans="1:11" s="1" customFormat="1" x14ac:dyDescent="0.25">
      <c r="A1630" s="93" t="str">
        <f>IF($I$1&lt;&gt;"y", "", IF(ISBLANK(DATA!D1631),"",IF(ISBLANK(DATA!K1631),"NO DATA",DATA!K1631)))</f>
        <v/>
      </c>
      <c r="B1630" s="93" t="str">
        <f>IF($I$1&lt;&gt;"y", "",IF(ISBLANK(DATA!D1631),"", IF(ISBLANK(DATA!L1631),"NO DATA",DATA!L1631)))</f>
        <v/>
      </c>
      <c r="C1630" s="93" t="str">
        <f t="shared" si="77"/>
        <v/>
      </c>
      <c r="D1630" s="93" t="str">
        <f>IF($I$1&lt;&gt;"y", "", IF(C1631="", "", IFERROR(LOOKUP(2,1/(COUNTIF($D$2:D1629,mergednames)=0),mergednames), "")))</f>
        <v/>
      </c>
      <c r="E1630" s="93" t="str">
        <f t="shared" si="76"/>
        <v/>
      </c>
      <c r="F1630" s="93" t="str">
        <f>IF($I$1&lt;&gt;"y", "", IF(A1631="", "", IFERROR(LOOKUP(2,1/(COUNTIF($F$2:F1629,get_country)=0),get_country), "")))</f>
        <v/>
      </c>
      <c r="G1630" s="93" t="str">
        <f t="shared" si="75"/>
        <v/>
      </c>
      <c r="H1630" s="67" t="str">
        <f t="array" aca="1" ref="H1630" ca="1">IF($I$1&lt;&gt;"y", "", IFERROR(INDEX(countrylistsize,MATCH(SMALL(NOT(countrylistsize="")*IF(ISNUMBER(countrylistsize),COUNTIF(countrylistsize,"&lt;="&amp;countrylistsize),COUNTIF(countrylistsize,"&lt;="&amp;countrylistsize)+SUM(ISNUMBER(countrylistsize))),ROWS(F$3:F1630)+SUM(ISBLANK(countrylistsize))),NOT(countrylistsize="")*IF(ISNUMBER(countrylistsize),COUNTIF(countrylistsize,"&lt;="&amp;countrylistsize),COUNTIF(countrylistsize,"&lt;="&amp;countrylistsize)+SUM(ISNUMBER(countrylistsize))),0)), ""))</f>
        <v/>
      </c>
      <c r="I1630" s="70"/>
      <c r="J1630" s="67" t="str">
        <f t="array" aca="1" ref="J1630" ca="1">IF($I$1&lt;&gt;"y", "", IFERROR(INDEX(admin1listsize,MATCH(SMALL(NOT(admin1listsize="")*IF(ISNUMBER(admin1listsize),COUNTIF(admin1listsize,"&lt;="&amp;admin1listsize),COUNTIF(admin1listsize,"&lt;="&amp;admin1listsize)+SUM(ISNUMBER(admin1listsize))),ROWS(D$3:D1630)+SUM(ISBLANK(admin1listsize))),NOT(admin1listsize="")*IF(ISNUMBER(admin1listsize),COUNTIF(admin1listsize,"&lt;="&amp;admin1listsize),COUNTIF(admin1listsize,"&lt;="&amp;admin1listsize)+SUM(ISNUMBER(admin1listsize))),0)), ""))</f>
        <v/>
      </c>
      <c r="K1630" s="71"/>
    </row>
    <row r="1631" spans="1:11" s="1" customFormat="1" x14ac:dyDescent="0.25">
      <c r="A1631" s="93" t="str">
        <f>IF($I$1&lt;&gt;"y", "", IF(ISBLANK(DATA!D1632),"",IF(ISBLANK(DATA!K1632),"NO DATA",DATA!K1632)))</f>
        <v/>
      </c>
      <c r="B1631" s="93" t="str">
        <f>IF($I$1&lt;&gt;"y", "",IF(ISBLANK(DATA!D1632),"", IF(ISBLANK(DATA!L1632),"NO DATA",DATA!L1632)))</f>
        <v/>
      </c>
      <c r="C1631" s="93" t="str">
        <f t="shared" si="77"/>
        <v/>
      </c>
      <c r="D1631" s="93" t="str">
        <f>IF($I$1&lt;&gt;"y", "", IF(C1632="", "", IFERROR(LOOKUP(2,1/(COUNTIF($D$2:D1630,mergednames)=0),mergednames), "")))</f>
        <v/>
      </c>
      <c r="E1631" s="93" t="str">
        <f t="shared" si="76"/>
        <v/>
      </c>
      <c r="F1631" s="93" t="str">
        <f>IF($I$1&lt;&gt;"y", "", IF(A1632="", "", IFERROR(LOOKUP(2,1/(COUNTIF($F$2:F1630,get_country)=0),get_country), "")))</f>
        <v/>
      </c>
      <c r="G1631" s="93" t="str">
        <f t="shared" si="75"/>
        <v/>
      </c>
      <c r="H1631" s="67" t="str">
        <f t="array" aca="1" ref="H1631" ca="1">IF($I$1&lt;&gt;"y", "", IFERROR(INDEX(countrylistsize,MATCH(SMALL(NOT(countrylistsize="")*IF(ISNUMBER(countrylistsize),COUNTIF(countrylistsize,"&lt;="&amp;countrylistsize),COUNTIF(countrylistsize,"&lt;="&amp;countrylistsize)+SUM(ISNUMBER(countrylistsize))),ROWS(F$3:F1631)+SUM(ISBLANK(countrylistsize))),NOT(countrylistsize="")*IF(ISNUMBER(countrylistsize),COUNTIF(countrylistsize,"&lt;="&amp;countrylistsize),COUNTIF(countrylistsize,"&lt;="&amp;countrylistsize)+SUM(ISNUMBER(countrylistsize))),0)), ""))</f>
        <v/>
      </c>
      <c r="I1631" s="70"/>
      <c r="J1631" s="67" t="str">
        <f t="array" aca="1" ref="J1631" ca="1">IF($I$1&lt;&gt;"y", "", IFERROR(INDEX(admin1listsize,MATCH(SMALL(NOT(admin1listsize="")*IF(ISNUMBER(admin1listsize),COUNTIF(admin1listsize,"&lt;="&amp;admin1listsize),COUNTIF(admin1listsize,"&lt;="&amp;admin1listsize)+SUM(ISNUMBER(admin1listsize))),ROWS(D$3:D1631)+SUM(ISBLANK(admin1listsize))),NOT(admin1listsize="")*IF(ISNUMBER(admin1listsize),COUNTIF(admin1listsize,"&lt;="&amp;admin1listsize),COUNTIF(admin1listsize,"&lt;="&amp;admin1listsize)+SUM(ISNUMBER(admin1listsize))),0)), ""))</f>
        <v/>
      </c>
      <c r="K1631" s="71"/>
    </row>
    <row r="1632" spans="1:11" s="1" customFormat="1" x14ac:dyDescent="0.25">
      <c r="A1632" s="93" t="str">
        <f>IF($I$1&lt;&gt;"y", "", IF(ISBLANK(DATA!D1633),"",IF(ISBLANK(DATA!K1633),"NO DATA",DATA!K1633)))</f>
        <v/>
      </c>
      <c r="B1632" s="93" t="str">
        <f>IF($I$1&lt;&gt;"y", "",IF(ISBLANK(DATA!D1633),"", IF(ISBLANK(DATA!L1633),"NO DATA",DATA!L1633)))</f>
        <v/>
      </c>
      <c r="C1632" s="93" t="str">
        <f t="shared" si="77"/>
        <v/>
      </c>
      <c r="D1632" s="93" t="str">
        <f>IF($I$1&lt;&gt;"y", "", IF(C1633="", "", IFERROR(LOOKUP(2,1/(COUNTIF($D$2:D1631,mergednames)=0),mergednames), "")))</f>
        <v/>
      </c>
      <c r="E1632" s="93" t="str">
        <f t="shared" si="76"/>
        <v/>
      </c>
      <c r="F1632" s="93" t="str">
        <f>IF($I$1&lt;&gt;"y", "", IF(A1633="", "", IFERROR(LOOKUP(2,1/(COUNTIF($F$2:F1631,get_country)=0),get_country), "")))</f>
        <v/>
      </c>
      <c r="G1632" s="93" t="str">
        <f t="shared" si="75"/>
        <v/>
      </c>
      <c r="H1632" s="67" t="str">
        <f t="array" aca="1" ref="H1632" ca="1">IF($I$1&lt;&gt;"y", "", IFERROR(INDEX(countrylistsize,MATCH(SMALL(NOT(countrylistsize="")*IF(ISNUMBER(countrylistsize),COUNTIF(countrylistsize,"&lt;="&amp;countrylistsize),COUNTIF(countrylistsize,"&lt;="&amp;countrylistsize)+SUM(ISNUMBER(countrylistsize))),ROWS(F$3:F1632)+SUM(ISBLANK(countrylistsize))),NOT(countrylistsize="")*IF(ISNUMBER(countrylistsize),COUNTIF(countrylistsize,"&lt;="&amp;countrylistsize),COUNTIF(countrylistsize,"&lt;="&amp;countrylistsize)+SUM(ISNUMBER(countrylistsize))),0)), ""))</f>
        <v/>
      </c>
      <c r="I1632" s="70"/>
      <c r="J1632" s="67" t="str">
        <f t="array" aca="1" ref="J1632" ca="1">IF($I$1&lt;&gt;"y", "", IFERROR(INDEX(admin1listsize,MATCH(SMALL(NOT(admin1listsize="")*IF(ISNUMBER(admin1listsize),COUNTIF(admin1listsize,"&lt;="&amp;admin1listsize),COUNTIF(admin1listsize,"&lt;="&amp;admin1listsize)+SUM(ISNUMBER(admin1listsize))),ROWS(D$3:D1632)+SUM(ISBLANK(admin1listsize))),NOT(admin1listsize="")*IF(ISNUMBER(admin1listsize),COUNTIF(admin1listsize,"&lt;="&amp;admin1listsize),COUNTIF(admin1listsize,"&lt;="&amp;admin1listsize)+SUM(ISNUMBER(admin1listsize))),0)), ""))</f>
        <v/>
      </c>
      <c r="K1632" s="71"/>
    </row>
    <row r="1633" spans="1:11" s="1" customFormat="1" x14ac:dyDescent="0.25">
      <c r="A1633" s="93" t="str">
        <f>IF($I$1&lt;&gt;"y", "", IF(ISBLANK(DATA!D1634),"",IF(ISBLANK(DATA!K1634),"NO DATA",DATA!K1634)))</f>
        <v/>
      </c>
      <c r="B1633" s="93" t="str">
        <f>IF($I$1&lt;&gt;"y", "",IF(ISBLANK(DATA!D1634),"", IF(ISBLANK(DATA!L1634),"NO DATA",DATA!L1634)))</f>
        <v/>
      </c>
      <c r="C1633" s="93" t="str">
        <f t="shared" si="77"/>
        <v/>
      </c>
      <c r="D1633" s="93" t="str">
        <f>IF($I$1&lt;&gt;"y", "", IF(C1634="", "", IFERROR(LOOKUP(2,1/(COUNTIF($D$2:D1632,mergednames)=0),mergednames), "")))</f>
        <v/>
      </c>
      <c r="E1633" s="93" t="str">
        <f t="shared" si="76"/>
        <v/>
      </c>
      <c r="F1633" s="93" t="str">
        <f>IF($I$1&lt;&gt;"y", "", IF(A1634="", "", IFERROR(LOOKUP(2,1/(COUNTIF($F$2:F1632,get_country)=0),get_country), "")))</f>
        <v/>
      </c>
      <c r="G1633" s="93" t="str">
        <f t="shared" si="75"/>
        <v/>
      </c>
      <c r="H1633" s="67" t="str">
        <f t="array" aca="1" ref="H1633" ca="1">IF($I$1&lt;&gt;"y", "", IFERROR(INDEX(countrylistsize,MATCH(SMALL(NOT(countrylistsize="")*IF(ISNUMBER(countrylistsize),COUNTIF(countrylistsize,"&lt;="&amp;countrylistsize),COUNTIF(countrylistsize,"&lt;="&amp;countrylistsize)+SUM(ISNUMBER(countrylistsize))),ROWS(F$3:F1633)+SUM(ISBLANK(countrylistsize))),NOT(countrylistsize="")*IF(ISNUMBER(countrylistsize),COUNTIF(countrylistsize,"&lt;="&amp;countrylistsize),COUNTIF(countrylistsize,"&lt;="&amp;countrylistsize)+SUM(ISNUMBER(countrylistsize))),0)), ""))</f>
        <v/>
      </c>
      <c r="I1633" s="70"/>
      <c r="J1633" s="67" t="str">
        <f t="array" aca="1" ref="J1633" ca="1">IF($I$1&lt;&gt;"y", "", IFERROR(INDEX(admin1listsize,MATCH(SMALL(NOT(admin1listsize="")*IF(ISNUMBER(admin1listsize),COUNTIF(admin1listsize,"&lt;="&amp;admin1listsize),COUNTIF(admin1listsize,"&lt;="&amp;admin1listsize)+SUM(ISNUMBER(admin1listsize))),ROWS(D$3:D1633)+SUM(ISBLANK(admin1listsize))),NOT(admin1listsize="")*IF(ISNUMBER(admin1listsize),COUNTIF(admin1listsize,"&lt;="&amp;admin1listsize),COUNTIF(admin1listsize,"&lt;="&amp;admin1listsize)+SUM(ISNUMBER(admin1listsize))),0)), ""))</f>
        <v/>
      </c>
      <c r="K1633" s="71"/>
    </row>
    <row r="1634" spans="1:11" s="1" customFormat="1" x14ac:dyDescent="0.25">
      <c r="A1634" s="93" t="str">
        <f>IF($I$1&lt;&gt;"y", "", IF(ISBLANK(DATA!D1635),"",IF(ISBLANK(DATA!K1635),"NO DATA",DATA!K1635)))</f>
        <v/>
      </c>
      <c r="B1634" s="93" t="str">
        <f>IF($I$1&lt;&gt;"y", "",IF(ISBLANK(DATA!D1635),"", IF(ISBLANK(DATA!L1635),"NO DATA",DATA!L1635)))</f>
        <v/>
      </c>
      <c r="C1634" s="93" t="str">
        <f t="shared" si="77"/>
        <v/>
      </c>
      <c r="D1634" s="93" t="str">
        <f>IF($I$1&lt;&gt;"y", "", IF(C1635="", "", IFERROR(LOOKUP(2,1/(COUNTIF($D$2:D1633,mergednames)=0),mergednames), "")))</f>
        <v/>
      </c>
      <c r="E1634" s="93" t="str">
        <f t="shared" si="76"/>
        <v/>
      </c>
      <c r="F1634" s="93" t="str">
        <f>IF($I$1&lt;&gt;"y", "", IF(A1635="", "", IFERROR(LOOKUP(2,1/(COUNTIF($F$2:F1633,get_country)=0),get_country), "")))</f>
        <v/>
      </c>
      <c r="G1634" s="93" t="str">
        <f t="shared" si="75"/>
        <v/>
      </c>
      <c r="H1634" s="67" t="str">
        <f t="array" aca="1" ref="H1634" ca="1">IF($I$1&lt;&gt;"y", "", IFERROR(INDEX(countrylistsize,MATCH(SMALL(NOT(countrylistsize="")*IF(ISNUMBER(countrylistsize),COUNTIF(countrylistsize,"&lt;="&amp;countrylistsize),COUNTIF(countrylistsize,"&lt;="&amp;countrylistsize)+SUM(ISNUMBER(countrylistsize))),ROWS(F$3:F1634)+SUM(ISBLANK(countrylistsize))),NOT(countrylistsize="")*IF(ISNUMBER(countrylistsize),COUNTIF(countrylistsize,"&lt;="&amp;countrylistsize),COUNTIF(countrylistsize,"&lt;="&amp;countrylistsize)+SUM(ISNUMBER(countrylistsize))),0)), ""))</f>
        <v/>
      </c>
      <c r="I1634" s="70"/>
      <c r="J1634" s="67" t="str">
        <f t="array" aca="1" ref="J1634" ca="1">IF($I$1&lt;&gt;"y", "", IFERROR(INDEX(admin1listsize,MATCH(SMALL(NOT(admin1listsize="")*IF(ISNUMBER(admin1listsize),COUNTIF(admin1listsize,"&lt;="&amp;admin1listsize),COUNTIF(admin1listsize,"&lt;="&amp;admin1listsize)+SUM(ISNUMBER(admin1listsize))),ROWS(D$3:D1634)+SUM(ISBLANK(admin1listsize))),NOT(admin1listsize="")*IF(ISNUMBER(admin1listsize),COUNTIF(admin1listsize,"&lt;="&amp;admin1listsize),COUNTIF(admin1listsize,"&lt;="&amp;admin1listsize)+SUM(ISNUMBER(admin1listsize))),0)), ""))</f>
        <v/>
      </c>
      <c r="K1634" s="71"/>
    </row>
    <row r="1635" spans="1:11" s="1" customFormat="1" x14ac:dyDescent="0.25">
      <c r="A1635" s="93" t="str">
        <f>IF($I$1&lt;&gt;"y", "", IF(ISBLANK(DATA!D1636),"",IF(ISBLANK(DATA!K1636),"NO DATA",DATA!K1636)))</f>
        <v/>
      </c>
      <c r="B1635" s="93" t="str">
        <f>IF($I$1&lt;&gt;"y", "",IF(ISBLANK(DATA!D1636),"", IF(ISBLANK(DATA!L1636),"NO DATA",DATA!L1636)))</f>
        <v/>
      </c>
      <c r="C1635" s="93" t="str">
        <f t="shared" si="77"/>
        <v/>
      </c>
      <c r="D1635" s="93" t="str">
        <f>IF($I$1&lt;&gt;"y", "", IF(C1636="", "", IFERROR(LOOKUP(2,1/(COUNTIF($D$2:D1634,mergednames)=0),mergednames), "")))</f>
        <v/>
      </c>
      <c r="E1635" s="93" t="str">
        <f t="shared" si="76"/>
        <v/>
      </c>
      <c r="F1635" s="93" t="str">
        <f>IF($I$1&lt;&gt;"y", "", IF(A1636="", "", IFERROR(LOOKUP(2,1/(COUNTIF($F$2:F1634,get_country)=0),get_country), "")))</f>
        <v/>
      </c>
      <c r="G1635" s="93" t="str">
        <f t="shared" si="75"/>
        <v/>
      </c>
      <c r="H1635" s="67" t="str">
        <f t="array" aca="1" ref="H1635" ca="1">IF($I$1&lt;&gt;"y", "", IFERROR(INDEX(countrylistsize,MATCH(SMALL(NOT(countrylistsize="")*IF(ISNUMBER(countrylistsize),COUNTIF(countrylistsize,"&lt;="&amp;countrylistsize),COUNTIF(countrylistsize,"&lt;="&amp;countrylistsize)+SUM(ISNUMBER(countrylistsize))),ROWS(F$3:F1635)+SUM(ISBLANK(countrylistsize))),NOT(countrylistsize="")*IF(ISNUMBER(countrylistsize),COUNTIF(countrylistsize,"&lt;="&amp;countrylistsize),COUNTIF(countrylistsize,"&lt;="&amp;countrylistsize)+SUM(ISNUMBER(countrylistsize))),0)), ""))</f>
        <v/>
      </c>
      <c r="I1635" s="70"/>
      <c r="J1635" s="67" t="str">
        <f t="array" aca="1" ref="J1635" ca="1">IF($I$1&lt;&gt;"y", "", IFERROR(INDEX(admin1listsize,MATCH(SMALL(NOT(admin1listsize="")*IF(ISNUMBER(admin1listsize),COUNTIF(admin1listsize,"&lt;="&amp;admin1listsize),COUNTIF(admin1listsize,"&lt;="&amp;admin1listsize)+SUM(ISNUMBER(admin1listsize))),ROWS(D$3:D1635)+SUM(ISBLANK(admin1listsize))),NOT(admin1listsize="")*IF(ISNUMBER(admin1listsize),COUNTIF(admin1listsize,"&lt;="&amp;admin1listsize),COUNTIF(admin1listsize,"&lt;="&amp;admin1listsize)+SUM(ISNUMBER(admin1listsize))),0)), ""))</f>
        <v/>
      </c>
      <c r="K1635" s="71"/>
    </row>
    <row r="1636" spans="1:11" s="1" customFormat="1" x14ac:dyDescent="0.25">
      <c r="A1636" s="93" t="str">
        <f>IF($I$1&lt;&gt;"y", "", IF(ISBLANK(DATA!D1637),"",IF(ISBLANK(DATA!K1637),"NO DATA",DATA!K1637)))</f>
        <v/>
      </c>
      <c r="B1636" s="93" t="str">
        <f>IF($I$1&lt;&gt;"y", "",IF(ISBLANK(DATA!D1637),"", IF(ISBLANK(DATA!L1637),"NO DATA",DATA!L1637)))</f>
        <v/>
      </c>
      <c r="C1636" s="93" t="str">
        <f t="shared" si="77"/>
        <v/>
      </c>
      <c r="D1636" s="93" t="str">
        <f>IF($I$1&lt;&gt;"y", "", IF(C1637="", "", IFERROR(LOOKUP(2,1/(COUNTIF($D$2:D1635,mergednames)=0),mergednames), "")))</f>
        <v/>
      </c>
      <c r="E1636" s="93" t="str">
        <f t="shared" si="76"/>
        <v/>
      </c>
      <c r="F1636" s="93" t="str">
        <f>IF($I$1&lt;&gt;"y", "", IF(A1637="", "", IFERROR(LOOKUP(2,1/(COUNTIF($F$2:F1635,get_country)=0),get_country), "")))</f>
        <v/>
      </c>
      <c r="G1636" s="93" t="str">
        <f t="shared" si="75"/>
        <v/>
      </c>
      <c r="H1636" s="67" t="str">
        <f t="array" aca="1" ref="H1636" ca="1">IF($I$1&lt;&gt;"y", "", IFERROR(INDEX(countrylistsize,MATCH(SMALL(NOT(countrylistsize="")*IF(ISNUMBER(countrylistsize),COUNTIF(countrylistsize,"&lt;="&amp;countrylistsize),COUNTIF(countrylistsize,"&lt;="&amp;countrylistsize)+SUM(ISNUMBER(countrylistsize))),ROWS(F$3:F1636)+SUM(ISBLANK(countrylistsize))),NOT(countrylistsize="")*IF(ISNUMBER(countrylistsize),COUNTIF(countrylistsize,"&lt;="&amp;countrylistsize),COUNTIF(countrylistsize,"&lt;="&amp;countrylistsize)+SUM(ISNUMBER(countrylistsize))),0)), ""))</f>
        <v/>
      </c>
      <c r="I1636" s="70"/>
      <c r="J1636" s="67" t="str">
        <f t="array" aca="1" ref="J1636" ca="1">IF($I$1&lt;&gt;"y", "", IFERROR(INDEX(admin1listsize,MATCH(SMALL(NOT(admin1listsize="")*IF(ISNUMBER(admin1listsize),COUNTIF(admin1listsize,"&lt;="&amp;admin1listsize),COUNTIF(admin1listsize,"&lt;="&amp;admin1listsize)+SUM(ISNUMBER(admin1listsize))),ROWS(D$3:D1636)+SUM(ISBLANK(admin1listsize))),NOT(admin1listsize="")*IF(ISNUMBER(admin1listsize),COUNTIF(admin1listsize,"&lt;="&amp;admin1listsize),COUNTIF(admin1listsize,"&lt;="&amp;admin1listsize)+SUM(ISNUMBER(admin1listsize))),0)), ""))</f>
        <v/>
      </c>
      <c r="K1636" s="71"/>
    </row>
    <row r="1637" spans="1:11" s="1" customFormat="1" x14ac:dyDescent="0.25">
      <c r="A1637" s="93" t="str">
        <f>IF($I$1&lt;&gt;"y", "", IF(ISBLANK(DATA!D1638),"",IF(ISBLANK(DATA!K1638),"NO DATA",DATA!K1638)))</f>
        <v/>
      </c>
      <c r="B1637" s="93" t="str">
        <f>IF($I$1&lt;&gt;"y", "",IF(ISBLANK(DATA!D1638),"", IF(ISBLANK(DATA!L1638),"NO DATA",DATA!L1638)))</f>
        <v/>
      </c>
      <c r="C1637" s="93" t="str">
        <f t="shared" si="77"/>
        <v/>
      </c>
      <c r="D1637" s="93" t="str">
        <f>IF($I$1&lt;&gt;"y", "", IF(C1638="", "", IFERROR(LOOKUP(2,1/(COUNTIF($D$2:D1636,mergednames)=0),mergednames), "")))</f>
        <v/>
      </c>
      <c r="E1637" s="93" t="str">
        <f t="shared" si="76"/>
        <v/>
      </c>
      <c r="F1637" s="93" t="str">
        <f>IF($I$1&lt;&gt;"y", "", IF(A1638="", "", IFERROR(LOOKUP(2,1/(COUNTIF($F$2:F1636,get_country)=0),get_country), "")))</f>
        <v/>
      </c>
      <c r="G1637" s="93" t="str">
        <f t="shared" si="75"/>
        <v/>
      </c>
      <c r="H1637" s="67" t="str">
        <f t="array" aca="1" ref="H1637" ca="1">IF($I$1&lt;&gt;"y", "", IFERROR(INDEX(countrylistsize,MATCH(SMALL(NOT(countrylistsize="")*IF(ISNUMBER(countrylistsize),COUNTIF(countrylistsize,"&lt;="&amp;countrylistsize),COUNTIF(countrylistsize,"&lt;="&amp;countrylistsize)+SUM(ISNUMBER(countrylistsize))),ROWS(F$3:F1637)+SUM(ISBLANK(countrylistsize))),NOT(countrylistsize="")*IF(ISNUMBER(countrylistsize),COUNTIF(countrylistsize,"&lt;="&amp;countrylistsize),COUNTIF(countrylistsize,"&lt;="&amp;countrylistsize)+SUM(ISNUMBER(countrylistsize))),0)), ""))</f>
        <v/>
      </c>
      <c r="I1637" s="70"/>
      <c r="J1637" s="67" t="str">
        <f t="array" aca="1" ref="J1637" ca="1">IF($I$1&lt;&gt;"y", "", IFERROR(INDEX(admin1listsize,MATCH(SMALL(NOT(admin1listsize="")*IF(ISNUMBER(admin1listsize),COUNTIF(admin1listsize,"&lt;="&amp;admin1listsize),COUNTIF(admin1listsize,"&lt;="&amp;admin1listsize)+SUM(ISNUMBER(admin1listsize))),ROWS(D$3:D1637)+SUM(ISBLANK(admin1listsize))),NOT(admin1listsize="")*IF(ISNUMBER(admin1listsize),COUNTIF(admin1listsize,"&lt;="&amp;admin1listsize),COUNTIF(admin1listsize,"&lt;="&amp;admin1listsize)+SUM(ISNUMBER(admin1listsize))),0)), ""))</f>
        <v/>
      </c>
      <c r="K1637" s="71"/>
    </row>
    <row r="1638" spans="1:11" s="1" customFormat="1" x14ac:dyDescent="0.25">
      <c r="A1638" s="93" t="str">
        <f>IF($I$1&lt;&gt;"y", "", IF(ISBLANK(DATA!D1639),"",IF(ISBLANK(DATA!K1639),"NO DATA",DATA!K1639)))</f>
        <v/>
      </c>
      <c r="B1638" s="93" t="str">
        <f>IF($I$1&lt;&gt;"y", "",IF(ISBLANK(DATA!D1639),"", IF(ISBLANK(DATA!L1639),"NO DATA",DATA!L1639)))</f>
        <v/>
      </c>
      <c r="C1638" s="93" t="str">
        <f t="shared" si="77"/>
        <v/>
      </c>
      <c r="D1638" s="93" t="str">
        <f>IF($I$1&lt;&gt;"y", "", IF(C1639="", "", IFERROR(LOOKUP(2,1/(COUNTIF($D$2:D1637,mergednames)=0),mergednames), "")))</f>
        <v/>
      </c>
      <c r="E1638" s="93" t="str">
        <f t="shared" si="76"/>
        <v/>
      </c>
      <c r="F1638" s="93" t="str">
        <f>IF($I$1&lt;&gt;"y", "", IF(A1639="", "", IFERROR(LOOKUP(2,1/(COUNTIF($F$2:F1637,get_country)=0),get_country), "")))</f>
        <v/>
      </c>
      <c r="G1638" s="93" t="str">
        <f t="shared" si="75"/>
        <v/>
      </c>
      <c r="H1638" s="67" t="str">
        <f t="array" aca="1" ref="H1638" ca="1">IF($I$1&lt;&gt;"y", "", IFERROR(INDEX(countrylistsize,MATCH(SMALL(NOT(countrylistsize="")*IF(ISNUMBER(countrylistsize),COUNTIF(countrylistsize,"&lt;="&amp;countrylistsize),COUNTIF(countrylistsize,"&lt;="&amp;countrylistsize)+SUM(ISNUMBER(countrylistsize))),ROWS(F$3:F1638)+SUM(ISBLANK(countrylistsize))),NOT(countrylistsize="")*IF(ISNUMBER(countrylistsize),COUNTIF(countrylistsize,"&lt;="&amp;countrylistsize),COUNTIF(countrylistsize,"&lt;="&amp;countrylistsize)+SUM(ISNUMBER(countrylistsize))),0)), ""))</f>
        <v/>
      </c>
      <c r="I1638" s="70"/>
      <c r="J1638" s="67" t="str">
        <f t="array" aca="1" ref="J1638" ca="1">IF($I$1&lt;&gt;"y", "", IFERROR(INDEX(admin1listsize,MATCH(SMALL(NOT(admin1listsize="")*IF(ISNUMBER(admin1listsize),COUNTIF(admin1listsize,"&lt;="&amp;admin1listsize),COUNTIF(admin1listsize,"&lt;="&amp;admin1listsize)+SUM(ISNUMBER(admin1listsize))),ROWS(D$3:D1638)+SUM(ISBLANK(admin1listsize))),NOT(admin1listsize="")*IF(ISNUMBER(admin1listsize),COUNTIF(admin1listsize,"&lt;="&amp;admin1listsize),COUNTIF(admin1listsize,"&lt;="&amp;admin1listsize)+SUM(ISNUMBER(admin1listsize))),0)), ""))</f>
        <v/>
      </c>
      <c r="K1638" s="71"/>
    </row>
    <row r="1639" spans="1:11" s="1" customFormat="1" x14ac:dyDescent="0.25">
      <c r="A1639" s="93" t="str">
        <f>IF($I$1&lt;&gt;"y", "", IF(ISBLANK(DATA!D1640),"",IF(ISBLANK(DATA!K1640),"NO DATA",DATA!K1640)))</f>
        <v/>
      </c>
      <c r="B1639" s="93" t="str">
        <f>IF($I$1&lt;&gt;"y", "",IF(ISBLANK(DATA!D1640),"", IF(ISBLANK(DATA!L1640),"NO DATA",DATA!L1640)))</f>
        <v/>
      </c>
      <c r="C1639" s="93" t="str">
        <f t="shared" si="77"/>
        <v/>
      </c>
      <c r="D1639" s="93" t="str">
        <f>IF($I$1&lt;&gt;"y", "", IF(C1640="", "", IFERROR(LOOKUP(2,1/(COUNTIF($D$2:D1638,mergednames)=0),mergednames), "")))</f>
        <v/>
      </c>
      <c r="E1639" s="93" t="str">
        <f t="shared" si="76"/>
        <v/>
      </c>
      <c r="F1639" s="93" t="str">
        <f>IF($I$1&lt;&gt;"y", "", IF(A1640="", "", IFERROR(LOOKUP(2,1/(COUNTIF($F$2:F1638,get_country)=0),get_country), "")))</f>
        <v/>
      </c>
      <c r="G1639" s="93" t="str">
        <f t="shared" si="75"/>
        <v/>
      </c>
      <c r="H1639" s="67" t="str">
        <f t="array" aca="1" ref="H1639" ca="1">IF($I$1&lt;&gt;"y", "", IFERROR(INDEX(countrylistsize,MATCH(SMALL(NOT(countrylistsize="")*IF(ISNUMBER(countrylistsize),COUNTIF(countrylistsize,"&lt;="&amp;countrylistsize),COUNTIF(countrylistsize,"&lt;="&amp;countrylistsize)+SUM(ISNUMBER(countrylistsize))),ROWS(F$3:F1639)+SUM(ISBLANK(countrylistsize))),NOT(countrylistsize="")*IF(ISNUMBER(countrylistsize),COUNTIF(countrylistsize,"&lt;="&amp;countrylistsize),COUNTIF(countrylistsize,"&lt;="&amp;countrylistsize)+SUM(ISNUMBER(countrylistsize))),0)), ""))</f>
        <v/>
      </c>
      <c r="I1639" s="70"/>
      <c r="J1639" s="67" t="str">
        <f t="array" aca="1" ref="J1639" ca="1">IF($I$1&lt;&gt;"y", "", IFERROR(INDEX(admin1listsize,MATCH(SMALL(NOT(admin1listsize="")*IF(ISNUMBER(admin1listsize),COUNTIF(admin1listsize,"&lt;="&amp;admin1listsize),COUNTIF(admin1listsize,"&lt;="&amp;admin1listsize)+SUM(ISNUMBER(admin1listsize))),ROWS(D$3:D1639)+SUM(ISBLANK(admin1listsize))),NOT(admin1listsize="")*IF(ISNUMBER(admin1listsize),COUNTIF(admin1listsize,"&lt;="&amp;admin1listsize),COUNTIF(admin1listsize,"&lt;="&amp;admin1listsize)+SUM(ISNUMBER(admin1listsize))),0)), ""))</f>
        <v/>
      </c>
      <c r="K1639" s="71"/>
    </row>
    <row r="1640" spans="1:11" s="1" customFormat="1" x14ac:dyDescent="0.25">
      <c r="A1640" s="93" t="str">
        <f>IF($I$1&lt;&gt;"y", "", IF(ISBLANK(DATA!D1641),"",IF(ISBLANK(DATA!K1641),"NO DATA",DATA!K1641)))</f>
        <v/>
      </c>
      <c r="B1640" s="93" t="str">
        <f>IF($I$1&lt;&gt;"y", "",IF(ISBLANK(DATA!D1641),"", IF(ISBLANK(DATA!L1641),"NO DATA",DATA!L1641)))</f>
        <v/>
      </c>
      <c r="C1640" s="93" t="str">
        <f t="shared" si="77"/>
        <v/>
      </c>
      <c r="D1640" s="93" t="str">
        <f>IF($I$1&lt;&gt;"y", "", IF(C1641="", "", IFERROR(LOOKUP(2,1/(COUNTIF($D$2:D1639,mergednames)=0),mergednames), "")))</f>
        <v/>
      </c>
      <c r="E1640" s="93" t="str">
        <f t="shared" si="76"/>
        <v/>
      </c>
      <c r="F1640" s="93" t="str">
        <f>IF($I$1&lt;&gt;"y", "", IF(A1641="", "", IFERROR(LOOKUP(2,1/(COUNTIF($F$2:F1639,get_country)=0),get_country), "")))</f>
        <v/>
      </c>
      <c r="G1640" s="93" t="str">
        <f t="shared" si="75"/>
        <v/>
      </c>
      <c r="H1640" s="67" t="str">
        <f t="array" aca="1" ref="H1640" ca="1">IF($I$1&lt;&gt;"y", "", IFERROR(INDEX(countrylistsize,MATCH(SMALL(NOT(countrylistsize="")*IF(ISNUMBER(countrylistsize),COUNTIF(countrylistsize,"&lt;="&amp;countrylistsize),COUNTIF(countrylistsize,"&lt;="&amp;countrylistsize)+SUM(ISNUMBER(countrylistsize))),ROWS(F$3:F1640)+SUM(ISBLANK(countrylistsize))),NOT(countrylistsize="")*IF(ISNUMBER(countrylistsize),COUNTIF(countrylistsize,"&lt;="&amp;countrylistsize),COUNTIF(countrylistsize,"&lt;="&amp;countrylistsize)+SUM(ISNUMBER(countrylistsize))),0)), ""))</f>
        <v/>
      </c>
      <c r="I1640" s="70"/>
      <c r="J1640" s="67" t="str">
        <f t="array" aca="1" ref="J1640" ca="1">IF($I$1&lt;&gt;"y", "", IFERROR(INDEX(admin1listsize,MATCH(SMALL(NOT(admin1listsize="")*IF(ISNUMBER(admin1listsize),COUNTIF(admin1listsize,"&lt;="&amp;admin1listsize),COUNTIF(admin1listsize,"&lt;="&amp;admin1listsize)+SUM(ISNUMBER(admin1listsize))),ROWS(D$3:D1640)+SUM(ISBLANK(admin1listsize))),NOT(admin1listsize="")*IF(ISNUMBER(admin1listsize),COUNTIF(admin1listsize,"&lt;="&amp;admin1listsize),COUNTIF(admin1listsize,"&lt;="&amp;admin1listsize)+SUM(ISNUMBER(admin1listsize))),0)), ""))</f>
        <v/>
      </c>
      <c r="K1640" s="71"/>
    </row>
    <row r="1641" spans="1:11" s="1" customFormat="1" x14ac:dyDescent="0.25">
      <c r="A1641" s="93" t="str">
        <f>IF($I$1&lt;&gt;"y", "", IF(ISBLANK(DATA!D1642),"",IF(ISBLANK(DATA!K1642),"NO DATA",DATA!K1642)))</f>
        <v/>
      </c>
      <c r="B1641" s="93" t="str">
        <f>IF($I$1&lt;&gt;"y", "",IF(ISBLANK(DATA!D1642),"", IF(ISBLANK(DATA!L1642),"NO DATA",DATA!L1642)))</f>
        <v/>
      </c>
      <c r="C1641" s="93" t="str">
        <f t="shared" si="77"/>
        <v/>
      </c>
      <c r="D1641" s="93" t="str">
        <f>IF($I$1&lt;&gt;"y", "", IF(C1642="", "", IFERROR(LOOKUP(2,1/(COUNTIF($D$2:D1640,mergednames)=0),mergednames), "")))</f>
        <v/>
      </c>
      <c r="E1641" s="93" t="str">
        <f t="shared" si="76"/>
        <v/>
      </c>
      <c r="F1641" s="93" t="str">
        <f>IF($I$1&lt;&gt;"y", "", IF(A1642="", "", IFERROR(LOOKUP(2,1/(COUNTIF($F$2:F1640,get_country)=0),get_country), "")))</f>
        <v/>
      </c>
      <c r="G1641" s="93" t="str">
        <f t="shared" si="75"/>
        <v/>
      </c>
      <c r="H1641" s="67" t="str">
        <f t="array" aca="1" ref="H1641" ca="1">IF($I$1&lt;&gt;"y", "", IFERROR(INDEX(countrylistsize,MATCH(SMALL(NOT(countrylistsize="")*IF(ISNUMBER(countrylistsize),COUNTIF(countrylistsize,"&lt;="&amp;countrylistsize),COUNTIF(countrylistsize,"&lt;="&amp;countrylistsize)+SUM(ISNUMBER(countrylistsize))),ROWS(F$3:F1641)+SUM(ISBLANK(countrylistsize))),NOT(countrylistsize="")*IF(ISNUMBER(countrylistsize),COUNTIF(countrylistsize,"&lt;="&amp;countrylistsize),COUNTIF(countrylistsize,"&lt;="&amp;countrylistsize)+SUM(ISNUMBER(countrylistsize))),0)), ""))</f>
        <v/>
      </c>
      <c r="I1641" s="70"/>
      <c r="J1641" s="67" t="str">
        <f t="array" aca="1" ref="J1641" ca="1">IF($I$1&lt;&gt;"y", "", IFERROR(INDEX(admin1listsize,MATCH(SMALL(NOT(admin1listsize="")*IF(ISNUMBER(admin1listsize),COUNTIF(admin1listsize,"&lt;="&amp;admin1listsize),COUNTIF(admin1listsize,"&lt;="&amp;admin1listsize)+SUM(ISNUMBER(admin1listsize))),ROWS(D$3:D1641)+SUM(ISBLANK(admin1listsize))),NOT(admin1listsize="")*IF(ISNUMBER(admin1listsize),COUNTIF(admin1listsize,"&lt;="&amp;admin1listsize),COUNTIF(admin1listsize,"&lt;="&amp;admin1listsize)+SUM(ISNUMBER(admin1listsize))),0)), ""))</f>
        <v/>
      </c>
      <c r="K1641" s="71"/>
    </row>
    <row r="1642" spans="1:11" s="1" customFormat="1" x14ac:dyDescent="0.25">
      <c r="A1642" s="93" t="str">
        <f>IF($I$1&lt;&gt;"y", "", IF(ISBLANK(DATA!D1643),"",IF(ISBLANK(DATA!K1643),"NO DATA",DATA!K1643)))</f>
        <v/>
      </c>
      <c r="B1642" s="93" t="str">
        <f>IF($I$1&lt;&gt;"y", "",IF(ISBLANK(DATA!D1643),"", IF(ISBLANK(DATA!L1643),"NO DATA",DATA!L1643)))</f>
        <v/>
      </c>
      <c r="C1642" s="93" t="str">
        <f t="shared" si="77"/>
        <v/>
      </c>
      <c r="D1642" s="93" t="str">
        <f>IF($I$1&lt;&gt;"y", "", IF(C1643="", "", IFERROR(LOOKUP(2,1/(COUNTIF($D$2:D1641,mergednames)=0),mergednames), "")))</f>
        <v/>
      </c>
      <c r="E1642" s="93" t="str">
        <f t="shared" si="76"/>
        <v/>
      </c>
      <c r="F1642" s="93" t="str">
        <f>IF($I$1&lt;&gt;"y", "", IF(A1643="", "", IFERROR(LOOKUP(2,1/(COUNTIF($F$2:F1641,get_country)=0),get_country), "")))</f>
        <v/>
      </c>
      <c r="G1642" s="93" t="str">
        <f t="shared" si="75"/>
        <v/>
      </c>
      <c r="H1642" s="67" t="str">
        <f t="array" aca="1" ref="H1642" ca="1">IF($I$1&lt;&gt;"y", "", IFERROR(INDEX(countrylistsize,MATCH(SMALL(NOT(countrylistsize="")*IF(ISNUMBER(countrylistsize),COUNTIF(countrylistsize,"&lt;="&amp;countrylistsize),COUNTIF(countrylistsize,"&lt;="&amp;countrylistsize)+SUM(ISNUMBER(countrylistsize))),ROWS(F$3:F1642)+SUM(ISBLANK(countrylistsize))),NOT(countrylistsize="")*IF(ISNUMBER(countrylistsize),COUNTIF(countrylistsize,"&lt;="&amp;countrylistsize),COUNTIF(countrylistsize,"&lt;="&amp;countrylistsize)+SUM(ISNUMBER(countrylistsize))),0)), ""))</f>
        <v/>
      </c>
      <c r="I1642" s="70"/>
      <c r="J1642" s="67" t="str">
        <f t="array" aca="1" ref="J1642" ca="1">IF($I$1&lt;&gt;"y", "", IFERROR(INDEX(admin1listsize,MATCH(SMALL(NOT(admin1listsize="")*IF(ISNUMBER(admin1listsize),COUNTIF(admin1listsize,"&lt;="&amp;admin1listsize),COUNTIF(admin1listsize,"&lt;="&amp;admin1listsize)+SUM(ISNUMBER(admin1listsize))),ROWS(D$3:D1642)+SUM(ISBLANK(admin1listsize))),NOT(admin1listsize="")*IF(ISNUMBER(admin1listsize),COUNTIF(admin1listsize,"&lt;="&amp;admin1listsize),COUNTIF(admin1listsize,"&lt;="&amp;admin1listsize)+SUM(ISNUMBER(admin1listsize))),0)), ""))</f>
        <v/>
      </c>
      <c r="K1642" s="71"/>
    </row>
    <row r="1643" spans="1:11" s="1" customFormat="1" x14ac:dyDescent="0.25">
      <c r="A1643" s="93" t="str">
        <f>IF($I$1&lt;&gt;"y", "", IF(ISBLANK(DATA!D1644),"",IF(ISBLANK(DATA!K1644),"NO DATA",DATA!K1644)))</f>
        <v/>
      </c>
      <c r="B1643" s="93" t="str">
        <f>IF($I$1&lt;&gt;"y", "",IF(ISBLANK(DATA!D1644),"", IF(ISBLANK(DATA!L1644),"NO DATA",DATA!L1644)))</f>
        <v/>
      </c>
      <c r="C1643" s="93" t="str">
        <f t="shared" si="77"/>
        <v/>
      </c>
      <c r="D1643" s="93" t="str">
        <f>IF($I$1&lt;&gt;"y", "", IF(C1644="", "", IFERROR(LOOKUP(2,1/(COUNTIF($D$2:D1642,mergednames)=0),mergednames), "")))</f>
        <v/>
      </c>
      <c r="E1643" s="93" t="str">
        <f t="shared" si="76"/>
        <v/>
      </c>
      <c r="F1643" s="93" t="str">
        <f>IF($I$1&lt;&gt;"y", "", IF(A1644="", "", IFERROR(LOOKUP(2,1/(COUNTIF($F$2:F1642,get_country)=0),get_country), "")))</f>
        <v/>
      </c>
      <c r="G1643" s="93" t="str">
        <f t="shared" si="75"/>
        <v/>
      </c>
      <c r="H1643" s="67" t="str">
        <f t="array" aca="1" ref="H1643" ca="1">IF($I$1&lt;&gt;"y", "", IFERROR(INDEX(countrylistsize,MATCH(SMALL(NOT(countrylistsize="")*IF(ISNUMBER(countrylistsize),COUNTIF(countrylistsize,"&lt;="&amp;countrylistsize),COUNTIF(countrylistsize,"&lt;="&amp;countrylistsize)+SUM(ISNUMBER(countrylistsize))),ROWS(F$3:F1643)+SUM(ISBLANK(countrylistsize))),NOT(countrylistsize="")*IF(ISNUMBER(countrylistsize),COUNTIF(countrylistsize,"&lt;="&amp;countrylistsize),COUNTIF(countrylistsize,"&lt;="&amp;countrylistsize)+SUM(ISNUMBER(countrylistsize))),0)), ""))</f>
        <v/>
      </c>
      <c r="I1643" s="70"/>
      <c r="J1643" s="67" t="str">
        <f t="array" aca="1" ref="J1643" ca="1">IF($I$1&lt;&gt;"y", "", IFERROR(INDEX(admin1listsize,MATCH(SMALL(NOT(admin1listsize="")*IF(ISNUMBER(admin1listsize),COUNTIF(admin1listsize,"&lt;="&amp;admin1listsize),COUNTIF(admin1listsize,"&lt;="&amp;admin1listsize)+SUM(ISNUMBER(admin1listsize))),ROWS(D$3:D1643)+SUM(ISBLANK(admin1listsize))),NOT(admin1listsize="")*IF(ISNUMBER(admin1listsize),COUNTIF(admin1listsize,"&lt;="&amp;admin1listsize),COUNTIF(admin1listsize,"&lt;="&amp;admin1listsize)+SUM(ISNUMBER(admin1listsize))),0)), ""))</f>
        <v/>
      </c>
      <c r="K1643" s="71"/>
    </row>
    <row r="1644" spans="1:11" s="1" customFormat="1" x14ac:dyDescent="0.25">
      <c r="A1644" s="93" t="str">
        <f>IF($I$1&lt;&gt;"y", "", IF(ISBLANK(DATA!D1645),"",IF(ISBLANK(DATA!K1645),"NO DATA",DATA!K1645)))</f>
        <v/>
      </c>
      <c r="B1644" s="93" t="str">
        <f>IF($I$1&lt;&gt;"y", "",IF(ISBLANK(DATA!D1645),"", IF(ISBLANK(DATA!L1645),"NO DATA",DATA!L1645)))</f>
        <v/>
      </c>
      <c r="C1644" s="93" t="str">
        <f t="shared" si="77"/>
        <v/>
      </c>
      <c r="D1644" s="93" t="str">
        <f>IF($I$1&lt;&gt;"y", "", IF(C1645="", "", IFERROR(LOOKUP(2,1/(COUNTIF($D$2:D1643,mergednames)=0),mergednames), "")))</f>
        <v/>
      </c>
      <c r="E1644" s="93" t="str">
        <f t="shared" si="76"/>
        <v/>
      </c>
      <c r="F1644" s="93" t="str">
        <f>IF($I$1&lt;&gt;"y", "", IF(A1645="", "", IFERROR(LOOKUP(2,1/(COUNTIF($F$2:F1643,get_country)=0),get_country), "")))</f>
        <v/>
      </c>
      <c r="G1644" s="93" t="str">
        <f t="shared" si="75"/>
        <v/>
      </c>
      <c r="H1644" s="67" t="str">
        <f t="array" aca="1" ref="H1644" ca="1">IF($I$1&lt;&gt;"y", "", IFERROR(INDEX(countrylistsize,MATCH(SMALL(NOT(countrylistsize="")*IF(ISNUMBER(countrylistsize),COUNTIF(countrylistsize,"&lt;="&amp;countrylistsize),COUNTIF(countrylistsize,"&lt;="&amp;countrylistsize)+SUM(ISNUMBER(countrylistsize))),ROWS(F$3:F1644)+SUM(ISBLANK(countrylistsize))),NOT(countrylistsize="")*IF(ISNUMBER(countrylistsize),COUNTIF(countrylistsize,"&lt;="&amp;countrylistsize),COUNTIF(countrylistsize,"&lt;="&amp;countrylistsize)+SUM(ISNUMBER(countrylistsize))),0)), ""))</f>
        <v/>
      </c>
      <c r="I1644" s="70"/>
      <c r="J1644" s="67" t="str">
        <f t="array" aca="1" ref="J1644" ca="1">IF($I$1&lt;&gt;"y", "", IFERROR(INDEX(admin1listsize,MATCH(SMALL(NOT(admin1listsize="")*IF(ISNUMBER(admin1listsize),COUNTIF(admin1listsize,"&lt;="&amp;admin1listsize),COUNTIF(admin1listsize,"&lt;="&amp;admin1listsize)+SUM(ISNUMBER(admin1listsize))),ROWS(D$3:D1644)+SUM(ISBLANK(admin1listsize))),NOT(admin1listsize="")*IF(ISNUMBER(admin1listsize),COUNTIF(admin1listsize,"&lt;="&amp;admin1listsize),COUNTIF(admin1listsize,"&lt;="&amp;admin1listsize)+SUM(ISNUMBER(admin1listsize))),0)), ""))</f>
        <v/>
      </c>
      <c r="K1644" s="71"/>
    </row>
    <row r="1645" spans="1:11" s="1" customFormat="1" x14ac:dyDescent="0.25">
      <c r="A1645" s="93" t="str">
        <f>IF($I$1&lt;&gt;"y", "", IF(ISBLANK(DATA!D1646),"",IF(ISBLANK(DATA!K1646),"NO DATA",DATA!K1646)))</f>
        <v/>
      </c>
      <c r="B1645" s="93" t="str">
        <f>IF($I$1&lt;&gt;"y", "",IF(ISBLANK(DATA!D1646),"", IF(ISBLANK(DATA!L1646),"NO DATA",DATA!L1646)))</f>
        <v/>
      </c>
      <c r="C1645" s="93" t="str">
        <f t="shared" si="77"/>
        <v/>
      </c>
      <c r="D1645" s="93" t="str">
        <f>IF($I$1&lt;&gt;"y", "", IF(C1646="", "", IFERROR(LOOKUP(2,1/(COUNTIF($D$2:D1644,mergednames)=0),mergednames), "")))</f>
        <v/>
      </c>
      <c r="E1645" s="93" t="str">
        <f t="shared" si="76"/>
        <v/>
      </c>
      <c r="F1645" s="93" t="str">
        <f>IF($I$1&lt;&gt;"y", "", IF(A1646="", "", IFERROR(LOOKUP(2,1/(COUNTIF($F$2:F1644,get_country)=0),get_country), "")))</f>
        <v/>
      </c>
      <c r="G1645" s="93" t="str">
        <f t="shared" si="75"/>
        <v/>
      </c>
      <c r="H1645" s="67" t="str">
        <f t="array" aca="1" ref="H1645" ca="1">IF($I$1&lt;&gt;"y", "", IFERROR(INDEX(countrylistsize,MATCH(SMALL(NOT(countrylistsize="")*IF(ISNUMBER(countrylistsize),COUNTIF(countrylistsize,"&lt;="&amp;countrylistsize),COUNTIF(countrylistsize,"&lt;="&amp;countrylistsize)+SUM(ISNUMBER(countrylistsize))),ROWS(F$3:F1645)+SUM(ISBLANK(countrylistsize))),NOT(countrylistsize="")*IF(ISNUMBER(countrylistsize),COUNTIF(countrylistsize,"&lt;="&amp;countrylistsize),COUNTIF(countrylistsize,"&lt;="&amp;countrylistsize)+SUM(ISNUMBER(countrylistsize))),0)), ""))</f>
        <v/>
      </c>
      <c r="I1645" s="70"/>
      <c r="J1645" s="67" t="str">
        <f t="array" aca="1" ref="J1645" ca="1">IF($I$1&lt;&gt;"y", "", IFERROR(INDEX(admin1listsize,MATCH(SMALL(NOT(admin1listsize="")*IF(ISNUMBER(admin1listsize),COUNTIF(admin1listsize,"&lt;="&amp;admin1listsize),COUNTIF(admin1listsize,"&lt;="&amp;admin1listsize)+SUM(ISNUMBER(admin1listsize))),ROWS(D$3:D1645)+SUM(ISBLANK(admin1listsize))),NOT(admin1listsize="")*IF(ISNUMBER(admin1listsize),COUNTIF(admin1listsize,"&lt;="&amp;admin1listsize),COUNTIF(admin1listsize,"&lt;="&amp;admin1listsize)+SUM(ISNUMBER(admin1listsize))),0)), ""))</f>
        <v/>
      </c>
      <c r="K1645" s="71"/>
    </row>
    <row r="1646" spans="1:11" s="1" customFormat="1" x14ac:dyDescent="0.25">
      <c r="A1646" s="93" t="str">
        <f>IF($I$1&lt;&gt;"y", "", IF(ISBLANK(DATA!D1647),"",IF(ISBLANK(DATA!K1647),"NO DATA",DATA!K1647)))</f>
        <v/>
      </c>
      <c r="B1646" s="93" t="str">
        <f>IF($I$1&lt;&gt;"y", "",IF(ISBLANK(DATA!D1647),"", IF(ISBLANK(DATA!L1647),"NO DATA",DATA!L1647)))</f>
        <v/>
      </c>
      <c r="C1646" s="93" t="str">
        <f t="shared" si="77"/>
        <v/>
      </c>
      <c r="D1646" s="93" t="str">
        <f>IF($I$1&lt;&gt;"y", "", IF(C1647="", "", IFERROR(LOOKUP(2,1/(COUNTIF($D$2:D1645,mergednames)=0),mergednames), "")))</f>
        <v/>
      </c>
      <c r="E1646" s="93" t="str">
        <f t="shared" si="76"/>
        <v/>
      </c>
      <c r="F1646" s="93" t="str">
        <f>IF($I$1&lt;&gt;"y", "", IF(A1647="", "", IFERROR(LOOKUP(2,1/(COUNTIF($F$2:F1645,get_country)=0),get_country), "")))</f>
        <v/>
      </c>
      <c r="G1646" s="93" t="str">
        <f t="shared" si="75"/>
        <v/>
      </c>
      <c r="H1646" s="67" t="str">
        <f t="array" aca="1" ref="H1646" ca="1">IF($I$1&lt;&gt;"y", "", IFERROR(INDEX(countrylistsize,MATCH(SMALL(NOT(countrylistsize="")*IF(ISNUMBER(countrylistsize),COUNTIF(countrylistsize,"&lt;="&amp;countrylistsize),COUNTIF(countrylistsize,"&lt;="&amp;countrylistsize)+SUM(ISNUMBER(countrylistsize))),ROWS(F$3:F1646)+SUM(ISBLANK(countrylistsize))),NOT(countrylistsize="")*IF(ISNUMBER(countrylistsize),COUNTIF(countrylistsize,"&lt;="&amp;countrylistsize),COUNTIF(countrylistsize,"&lt;="&amp;countrylistsize)+SUM(ISNUMBER(countrylistsize))),0)), ""))</f>
        <v/>
      </c>
      <c r="I1646" s="70"/>
      <c r="J1646" s="67" t="str">
        <f t="array" aca="1" ref="J1646" ca="1">IF($I$1&lt;&gt;"y", "", IFERROR(INDEX(admin1listsize,MATCH(SMALL(NOT(admin1listsize="")*IF(ISNUMBER(admin1listsize),COUNTIF(admin1listsize,"&lt;="&amp;admin1listsize),COUNTIF(admin1listsize,"&lt;="&amp;admin1listsize)+SUM(ISNUMBER(admin1listsize))),ROWS(D$3:D1646)+SUM(ISBLANK(admin1listsize))),NOT(admin1listsize="")*IF(ISNUMBER(admin1listsize),COUNTIF(admin1listsize,"&lt;="&amp;admin1listsize),COUNTIF(admin1listsize,"&lt;="&amp;admin1listsize)+SUM(ISNUMBER(admin1listsize))),0)), ""))</f>
        <v/>
      </c>
      <c r="K1646" s="71"/>
    </row>
    <row r="1647" spans="1:11" s="1" customFormat="1" x14ac:dyDescent="0.25">
      <c r="A1647" s="93" t="str">
        <f>IF($I$1&lt;&gt;"y", "", IF(ISBLANK(DATA!D1648),"",IF(ISBLANK(DATA!K1648),"NO DATA",DATA!K1648)))</f>
        <v/>
      </c>
      <c r="B1647" s="93" t="str">
        <f>IF($I$1&lt;&gt;"y", "",IF(ISBLANK(DATA!D1648),"", IF(ISBLANK(DATA!L1648),"NO DATA",DATA!L1648)))</f>
        <v/>
      </c>
      <c r="C1647" s="93" t="str">
        <f t="shared" si="77"/>
        <v/>
      </c>
      <c r="D1647" s="93" t="str">
        <f>IF($I$1&lt;&gt;"y", "", IF(C1648="", "", IFERROR(LOOKUP(2,1/(COUNTIF($D$2:D1646,mergednames)=0),mergednames), "")))</f>
        <v/>
      </c>
      <c r="E1647" s="93" t="str">
        <f t="shared" si="76"/>
        <v/>
      </c>
      <c r="F1647" s="93" t="str">
        <f>IF($I$1&lt;&gt;"y", "", IF(A1648="", "", IFERROR(LOOKUP(2,1/(COUNTIF($F$2:F1646,get_country)=0),get_country), "")))</f>
        <v/>
      </c>
      <c r="G1647" s="93" t="str">
        <f t="shared" si="75"/>
        <v/>
      </c>
      <c r="H1647" s="67" t="str">
        <f t="array" aca="1" ref="H1647" ca="1">IF($I$1&lt;&gt;"y", "", IFERROR(INDEX(countrylistsize,MATCH(SMALL(NOT(countrylistsize="")*IF(ISNUMBER(countrylistsize),COUNTIF(countrylistsize,"&lt;="&amp;countrylistsize),COUNTIF(countrylistsize,"&lt;="&amp;countrylistsize)+SUM(ISNUMBER(countrylistsize))),ROWS(F$3:F1647)+SUM(ISBLANK(countrylistsize))),NOT(countrylistsize="")*IF(ISNUMBER(countrylistsize),COUNTIF(countrylistsize,"&lt;="&amp;countrylistsize),COUNTIF(countrylistsize,"&lt;="&amp;countrylistsize)+SUM(ISNUMBER(countrylistsize))),0)), ""))</f>
        <v/>
      </c>
      <c r="I1647" s="70"/>
      <c r="J1647" s="67" t="str">
        <f t="array" aca="1" ref="J1647" ca="1">IF($I$1&lt;&gt;"y", "", IFERROR(INDEX(admin1listsize,MATCH(SMALL(NOT(admin1listsize="")*IF(ISNUMBER(admin1listsize),COUNTIF(admin1listsize,"&lt;="&amp;admin1listsize),COUNTIF(admin1listsize,"&lt;="&amp;admin1listsize)+SUM(ISNUMBER(admin1listsize))),ROWS(D$3:D1647)+SUM(ISBLANK(admin1listsize))),NOT(admin1listsize="")*IF(ISNUMBER(admin1listsize),COUNTIF(admin1listsize,"&lt;="&amp;admin1listsize),COUNTIF(admin1listsize,"&lt;="&amp;admin1listsize)+SUM(ISNUMBER(admin1listsize))),0)), ""))</f>
        <v/>
      </c>
      <c r="K1647" s="71"/>
    </row>
    <row r="1648" spans="1:11" s="1" customFormat="1" x14ac:dyDescent="0.25">
      <c r="A1648" s="93" t="str">
        <f>IF($I$1&lt;&gt;"y", "", IF(ISBLANK(DATA!D1649),"",IF(ISBLANK(DATA!K1649),"NO DATA",DATA!K1649)))</f>
        <v/>
      </c>
      <c r="B1648" s="93" t="str">
        <f>IF($I$1&lt;&gt;"y", "",IF(ISBLANK(DATA!D1649),"", IF(ISBLANK(DATA!L1649),"NO DATA",DATA!L1649)))</f>
        <v/>
      </c>
      <c r="C1648" s="93" t="str">
        <f t="shared" si="77"/>
        <v/>
      </c>
      <c r="D1648" s="93" t="str">
        <f>IF($I$1&lt;&gt;"y", "", IF(C1649="", "", IFERROR(LOOKUP(2,1/(COUNTIF($D$2:D1647,mergednames)=0),mergednames), "")))</f>
        <v/>
      </c>
      <c r="E1648" s="93" t="str">
        <f t="shared" si="76"/>
        <v/>
      </c>
      <c r="F1648" s="93" t="str">
        <f>IF($I$1&lt;&gt;"y", "", IF(A1649="", "", IFERROR(LOOKUP(2,1/(COUNTIF($F$2:F1647,get_country)=0),get_country), "")))</f>
        <v/>
      </c>
      <c r="G1648" s="93" t="str">
        <f t="shared" si="75"/>
        <v/>
      </c>
      <c r="H1648" s="67" t="str">
        <f t="array" aca="1" ref="H1648" ca="1">IF($I$1&lt;&gt;"y", "", IFERROR(INDEX(countrylistsize,MATCH(SMALL(NOT(countrylistsize="")*IF(ISNUMBER(countrylistsize),COUNTIF(countrylistsize,"&lt;="&amp;countrylistsize),COUNTIF(countrylistsize,"&lt;="&amp;countrylistsize)+SUM(ISNUMBER(countrylistsize))),ROWS(F$3:F1648)+SUM(ISBLANK(countrylistsize))),NOT(countrylistsize="")*IF(ISNUMBER(countrylistsize),COUNTIF(countrylistsize,"&lt;="&amp;countrylistsize),COUNTIF(countrylistsize,"&lt;="&amp;countrylistsize)+SUM(ISNUMBER(countrylistsize))),0)), ""))</f>
        <v/>
      </c>
      <c r="I1648" s="70"/>
      <c r="J1648" s="67" t="str">
        <f t="array" aca="1" ref="J1648" ca="1">IF($I$1&lt;&gt;"y", "", IFERROR(INDEX(admin1listsize,MATCH(SMALL(NOT(admin1listsize="")*IF(ISNUMBER(admin1listsize),COUNTIF(admin1listsize,"&lt;="&amp;admin1listsize),COUNTIF(admin1listsize,"&lt;="&amp;admin1listsize)+SUM(ISNUMBER(admin1listsize))),ROWS(D$3:D1648)+SUM(ISBLANK(admin1listsize))),NOT(admin1listsize="")*IF(ISNUMBER(admin1listsize),COUNTIF(admin1listsize,"&lt;="&amp;admin1listsize),COUNTIF(admin1listsize,"&lt;="&amp;admin1listsize)+SUM(ISNUMBER(admin1listsize))),0)), ""))</f>
        <v/>
      </c>
      <c r="K1648" s="71"/>
    </row>
    <row r="1649" spans="1:11" s="1" customFormat="1" x14ac:dyDescent="0.25">
      <c r="A1649" s="93" t="str">
        <f>IF($I$1&lt;&gt;"y", "", IF(ISBLANK(DATA!D1650),"",IF(ISBLANK(DATA!K1650),"NO DATA",DATA!K1650)))</f>
        <v/>
      </c>
      <c r="B1649" s="93" t="str">
        <f>IF($I$1&lt;&gt;"y", "",IF(ISBLANK(DATA!D1650),"", IF(ISBLANK(DATA!L1650),"NO DATA",DATA!L1650)))</f>
        <v/>
      </c>
      <c r="C1649" s="93" t="str">
        <f t="shared" si="77"/>
        <v/>
      </c>
      <c r="D1649" s="93" t="str">
        <f>IF($I$1&lt;&gt;"y", "", IF(C1650="", "", IFERROR(LOOKUP(2,1/(COUNTIF($D$2:D1648,mergednames)=0),mergednames), "")))</f>
        <v/>
      </c>
      <c r="E1649" s="93" t="str">
        <f t="shared" si="76"/>
        <v/>
      </c>
      <c r="F1649" s="93" t="str">
        <f>IF($I$1&lt;&gt;"y", "", IF(A1650="", "", IFERROR(LOOKUP(2,1/(COUNTIF($F$2:F1648,get_country)=0),get_country), "")))</f>
        <v/>
      </c>
      <c r="G1649" s="93" t="str">
        <f t="shared" si="75"/>
        <v/>
      </c>
      <c r="H1649" s="67" t="str">
        <f t="array" aca="1" ref="H1649" ca="1">IF($I$1&lt;&gt;"y", "", IFERROR(INDEX(countrylistsize,MATCH(SMALL(NOT(countrylistsize="")*IF(ISNUMBER(countrylistsize),COUNTIF(countrylistsize,"&lt;="&amp;countrylistsize),COUNTIF(countrylistsize,"&lt;="&amp;countrylistsize)+SUM(ISNUMBER(countrylistsize))),ROWS(F$3:F1649)+SUM(ISBLANK(countrylistsize))),NOT(countrylistsize="")*IF(ISNUMBER(countrylistsize),COUNTIF(countrylistsize,"&lt;="&amp;countrylistsize),COUNTIF(countrylistsize,"&lt;="&amp;countrylistsize)+SUM(ISNUMBER(countrylistsize))),0)), ""))</f>
        <v/>
      </c>
      <c r="I1649" s="70"/>
      <c r="J1649" s="67" t="str">
        <f t="array" aca="1" ref="J1649" ca="1">IF($I$1&lt;&gt;"y", "", IFERROR(INDEX(admin1listsize,MATCH(SMALL(NOT(admin1listsize="")*IF(ISNUMBER(admin1listsize),COUNTIF(admin1listsize,"&lt;="&amp;admin1listsize),COUNTIF(admin1listsize,"&lt;="&amp;admin1listsize)+SUM(ISNUMBER(admin1listsize))),ROWS(D$3:D1649)+SUM(ISBLANK(admin1listsize))),NOT(admin1listsize="")*IF(ISNUMBER(admin1listsize),COUNTIF(admin1listsize,"&lt;="&amp;admin1listsize),COUNTIF(admin1listsize,"&lt;="&amp;admin1listsize)+SUM(ISNUMBER(admin1listsize))),0)), ""))</f>
        <v/>
      </c>
      <c r="K1649" s="71"/>
    </row>
    <row r="1650" spans="1:11" s="1" customFormat="1" x14ac:dyDescent="0.25">
      <c r="A1650" s="93" t="str">
        <f>IF($I$1&lt;&gt;"y", "", IF(ISBLANK(DATA!D1651),"",IF(ISBLANK(DATA!K1651),"NO DATA",DATA!K1651)))</f>
        <v/>
      </c>
      <c r="B1650" s="93" t="str">
        <f>IF($I$1&lt;&gt;"y", "",IF(ISBLANK(DATA!D1651),"", IF(ISBLANK(DATA!L1651),"NO DATA",DATA!L1651)))</f>
        <v/>
      </c>
      <c r="C1650" s="93" t="str">
        <f t="shared" si="77"/>
        <v/>
      </c>
      <c r="D1650" s="93" t="str">
        <f>IF($I$1&lt;&gt;"y", "", IF(C1651="", "", IFERROR(LOOKUP(2,1/(COUNTIF($D$2:D1649,mergednames)=0),mergednames), "")))</f>
        <v/>
      </c>
      <c r="E1650" s="93" t="str">
        <f t="shared" si="76"/>
        <v/>
      </c>
      <c r="F1650" s="93" t="str">
        <f>IF($I$1&lt;&gt;"y", "", IF(A1651="", "", IFERROR(LOOKUP(2,1/(COUNTIF($F$2:F1649,get_country)=0),get_country), "")))</f>
        <v/>
      </c>
      <c r="G1650" s="93" t="str">
        <f t="shared" si="75"/>
        <v/>
      </c>
      <c r="H1650" s="67" t="str">
        <f t="array" aca="1" ref="H1650" ca="1">IF($I$1&lt;&gt;"y", "", IFERROR(INDEX(countrylistsize,MATCH(SMALL(NOT(countrylistsize="")*IF(ISNUMBER(countrylistsize),COUNTIF(countrylistsize,"&lt;="&amp;countrylistsize),COUNTIF(countrylistsize,"&lt;="&amp;countrylistsize)+SUM(ISNUMBER(countrylistsize))),ROWS(F$3:F1650)+SUM(ISBLANK(countrylistsize))),NOT(countrylistsize="")*IF(ISNUMBER(countrylistsize),COUNTIF(countrylistsize,"&lt;="&amp;countrylistsize),COUNTIF(countrylistsize,"&lt;="&amp;countrylistsize)+SUM(ISNUMBER(countrylistsize))),0)), ""))</f>
        <v/>
      </c>
      <c r="I1650" s="70"/>
      <c r="J1650" s="67" t="str">
        <f t="array" aca="1" ref="J1650" ca="1">IF($I$1&lt;&gt;"y", "", IFERROR(INDEX(admin1listsize,MATCH(SMALL(NOT(admin1listsize="")*IF(ISNUMBER(admin1listsize),COUNTIF(admin1listsize,"&lt;="&amp;admin1listsize),COUNTIF(admin1listsize,"&lt;="&amp;admin1listsize)+SUM(ISNUMBER(admin1listsize))),ROWS(D$3:D1650)+SUM(ISBLANK(admin1listsize))),NOT(admin1listsize="")*IF(ISNUMBER(admin1listsize),COUNTIF(admin1listsize,"&lt;="&amp;admin1listsize),COUNTIF(admin1listsize,"&lt;="&amp;admin1listsize)+SUM(ISNUMBER(admin1listsize))),0)), ""))</f>
        <v/>
      </c>
      <c r="K1650" s="71"/>
    </row>
    <row r="1651" spans="1:11" s="1" customFormat="1" x14ac:dyDescent="0.25">
      <c r="A1651" s="93" t="str">
        <f>IF($I$1&lt;&gt;"y", "", IF(ISBLANK(DATA!D1652),"",IF(ISBLANK(DATA!K1652),"NO DATA",DATA!K1652)))</f>
        <v/>
      </c>
      <c r="B1651" s="93" t="str">
        <f>IF($I$1&lt;&gt;"y", "",IF(ISBLANK(DATA!D1652),"", IF(ISBLANK(DATA!L1652),"NO DATA",DATA!L1652)))</f>
        <v/>
      </c>
      <c r="C1651" s="93" t="str">
        <f t="shared" si="77"/>
        <v/>
      </c>
      <c r="D1651" s="93" t="str">
        <f>IF($I$1&lt;&gt;"y", "", IF(C1652="", "", IFERROR(LOOKUP(2,1/(COUNTIF($D$2:D1650,mergednames)=0),mergednames), "")))</f>
        <v/>
      </c>
      <c r="E1651" s="93" t="str">
        <f t="shared" si="76"/>
        <v/>
      </c>
      <c r="F1651" s="93" t="str">
        <f>IF($I$1&lt;&gt;"y", "", IF(A1652="", "", IFERROR(LOOKUP(2,1/(COUNTIF($F$2:F1650,get_country)=0),get_country), "")))</f>
        <v/>
      </c>
      <c r="G1651" s="93" t="str">
        <f t="shared" si="75"/>
        <v/>
      </c>
      <c r="H1651" s="67" t="str">
        <f t="array" aca="1" ref="H1651" ca="1">IF($I$1&lt;&gt;"y", "", IFERROR(INDEX(countrylistsize,MATCH(SMALL(NOT(countrylistsize="")*IF(ISNUMBER(countrylistsize),COUNTIF(countrylistsize,"&lt;="&amp;countrylistsize),COUNTIF(countrylistsize,"&lt;="&amp;countrylistsize)+SUM(ISNUMBER(countrylistsize))),ROWS(F$3:F1651)+SUM(ISBLANK(countrylistsize))),NOT(countrylistsize="")*IF(ISNUMBER(countrylistsize),COUNTIF(countrylistsize,"&lt;="&amp;countrylistsize),COUNTIF(countrylistsize,"&lt;="&amp;countrylistsize)+SUM(ISNUMBER(countrylistsize))),0)), ""))</f>
        <v/>
      </c>
      <c r="I1651" s="70"/>
      <c r="J1651" s="67" t="str">
        <f t="array" aca="1" ref="J1651" ca="1">IF($I$1&lt;&gt;"y", "", IFERROR(INDEX(admin1listsize,MATCH(SMALL(NOT(admin1listsize="")*IF(ISNUMBER(admin1listsize),COUNTIF(admin1listsize,"&lt;="&amp;admin1listsize),COUNTIF(admin1listsize,"&lt;="&amp;admin1listsize)+SUM(ISNUMBER(admin1listsize))),ROWS(D$3:D1651)+SUM(ISBLANK(admin1listsize))),NOT(admin1listsize="")*IF(ISNUMBER(admin1listsize),COUNTIF(admin1listsize,"&lt;="&amp;admin1listsize),COUNTIF(admin1listsize,"&lt;="&amp;admin1listsize)+SUM(ISNUMBER(admin1listsize))),0)), ""))</f>
        <v/>
      </c>
      <c r="K1651" s="71"/>
    </row>
    <row r="1652" spans="1:11" s="1" customFormat="1" x14ac:dyDescent="0.25">
      <c r="A1652" s="93" t="str">
        <f>IF($I$1&lt;&gt;"y", "", IF(ISBLANK(DATA!D1653),"",IF(ISBLANK(DATA!K1653),"NO DATA",DATA!K1653)))</f>
        <v/>
      </c>
      <c r="B1652" s="93" t="str">
        <f>IF($I$1&lt;&gt;"y", "",IF(ISBLANK(DATA!D1653),"", IF(ISBLANK(DATA!L1653),"NO DATA",DATA!L1653)))</f>
        <v/>
      </c>
      <c r="C1652" s="93" t="str">
        <f t="shared" si="77"/>
        <v/>
      </c>
      <c r="D1652" s="93" t="str">
        <f>IF($I$1&lt;&gt;"y", "", IF(C1653="", "", IFERROR(LOOKUP(2,1/(COUNTIF($D$2:D1651,mergednames)=0),mergednames), "")))</f>
        <v/>
      </c>
      <c r="E1652" s="93" t="str">
        <f t="shared" si="76"/>
        <v/>
      </c>
      <c r="F1652" s="93" t="str">
        <f>IF($I$1&lt;&gt;"y", "", IF(A1653="", "", IFERROR(LOOKUP(2,1/(COUNTIF($F$2:F1651,get_country)=0),get_country), "")))</f>
        <v/>
      </c>
      <c r="G1652" s="93" t="str">
        <f t="shared" si="75"/>
        <v/>
      </c>
      <c r="H1652" s="67" t="str">
        <f t="array" aca="1" ref="H1652" ca="1">IF($I$1&lt;&gt;"y", "", IFERROR(INDEX(countrylistsize,MATCH(SMALL(NOT(countrylistsize="")*IF(ISNUMBER(countrylistsize),COUNTIF(countrylistsize,"&lt;="&amp;countrylistsize),COUNTIF(countrylistsize,"&lt;="&amp;countrylistsize)+SUM(ISNUMBER(countrylistsize))),ROWS(F$3:F1652)+SUM(ISBLANK(countrylistsize))),NOT(countrylistsize="")*IF(ISNUMBER(countrylistsize),COUNTIF(countrylistsize,"&lt;="&amp;countrylistsize),COUNTIF(countrylistsize,"&lt;="&amp;countrylistsize)+SUM(ISNUMBER(countrylistsize))),0)), ""))</f>
        <v/>
      </c>
      <c r="I1652" s="70"/>
      <c r="J1652" s="67" t="str">
        <f t="array" aca="1" ref="J1652" ca="1">IF($I$1&lt;&gt;"y", "", IFERROR(INDEX(admin1listsize,MATCH(SMALL(NOT(admin1listsize="")*IF(ISNUMBER(admin1listsize),COUNTIF(admin1listsize,"&lt;="&amp;admin1listsize),COUNTIF(admin1listsize,"&lt;="&amp;admin1listsize)+SUM(ISNUMBER(admin1listsize))),ROWS(D$3:D1652)+SUM(ISBLANK(admin1listsize))),NOT(admin1listsize="")*IF(ISNUMBER(admin1listsize),COUNTIF(admin1listsize,"&lt;="&amp;admin1listsize),COUNTIF(admin1listsize,"&lt;="&amp;admin1listsize)+SUM(ISNUMBER(admin1listsize))),0)), ""))</f>
        <v/>
      </c>
      <c r="K1652" s="71"/>
    </row>
    <row r="1653" spans="1:11" s="1" customFormat="1" x14ac:dyDescent="0.25">
      <c r="A1653" s="93" t="str">
        <f>IF($I$1&lt;&gt;"y", "", IF(ISBLANK(DATA!D1654),"",IF(ISBLANK(DATA!K1654),"NO DATA",DATA!K1654)))</f>
        <v/>
      </c>
      <c r="B1653" s="93" t="str">
        <f>IF($I$1&lt;&gt;"y", "",IF(ISBLANK(DATA!D1654),"", IF(ISBLANK(DATA!L1654),"NO DATA",DATA!L1654)))</f>
        <v/>
      </c>
      <c r="C1653" s="93" t="str">
        <f t="shared" si="77"/>
        <v/>
      </c>
      <c r="D1653" s="93" t="str">
        <f>IF($I$1&lt;&gt;"y", "", IF(C1654="", "", IFERROR(LOOKUP(2,1/(COUNTIF($D$2:D1652,mergednames)=0),mergednames), "")))</f>
        <v/>
      </c>
      <c r="E1653" s="93" t="str">
        <f t="shared" si="76"/>
        <v/>
      </c>
      <c r="F1653" s="93" t="str">
        <f>IF($I$1&lt;&gt;"y", "", IF(A1654="", "", IFERROR(LOOKUP(2,1/(COUNTIF($F$2:F1652,get_country)=0),get_country), "")))</f>
        <v/>
      </c>
      <c r="G1653" s="93" t="str">
        <f t="shared" si="75"/>
        <v/>
      </c>
      <c r="H1653" s="67" t="str">
        <f t="array" aca="1" ref="H1653" ca="1">IF($I$1&lt;&gt;"y", "", IFERROR(INDEX(countrylistsize,MATCH(SMALL(NOT(countrylistsize="")*IF(ISNUMBER(countrylistsize),COUNTIF(countrylistsize,"&lt;="&amp;countrylistsize),COUNTIF(countrylistsize,"&lt;="&amp;countrylistsize)+SUM(ISNUMBER(countrylistsize))),ROWS(F$3:F1653)+SUM(ISBLANK(countrylistsize))),NOT(countrylistsize="")*IF(ISNUMBER(countrylistsize),COUNTIF(countrylistsize,"&lt;="&amp;countrylistsize),COUNTIF(countrylistsize,"&lt;="&amp;countrylistsize)+SUM(ISNUMBER(countrylistsize))),0)), ""))</f>
        <v/>
      </c>
      <c r="I1653" s="70"/>
      <c r="J1653" s="67" t="str">
        <f t="array" aca="1" ref="J1653" ca="1">IF($I$1&lt;&gt;"y", "", IFERROR(INDEX(admin1listsize,MATCH(SMALL(NOT(admin1listsize="")*IF(ISNUMBER(admin1listsize),COUNTIF(admin1listsize,"&lt;="&amp;admin1listsize),COUNTIF(admin1listsize,"&lt;="&amp;admin1listsize)+SUM(ISNUMBER(admin1listsize))),ROWS(D$3:D1653)+SUM(ISBLANK(admin1listsize))),NOT(admin1listsize="")*IF(ISNUMBER(admin1listsize),COUNTIF(admin1listsize,"&lt;="&amp;admin1listsize),COUNTIF(admin1listsize,"&lt;="&amp;admin1listsize)+SUM(ISNUMBER(admin1listsize))),0)), ""))</f>
        <v/>
      </c>
      <c r="K1653" s="71"/>
    </row>
    <row r="1654" spans="1:11" s="1" customFormat="1" x14ac:dyDescent="0.25">
      <c r="A1654" s="93" t="str">
        <f>IF($I$1&lt;&gt;"y", "", IF(ISBLANK(DATA!D1655),"",IF(ISBLANK(DATA!K1655),"NO DATA",DATA!K1655)))</f>
        <v/>
      </c>
      <c r="B1654" s="93" t="str">
        <f>IF($I$1&lt;&gt;"y", "",IF(ISBLANK(DATA!D1655),"", IF(ISBLANK(DATA!L1655),"NO DATA",DATA!L1655)))</f>
        <v/>
      </c>
      <c r="C1654" s="93" t="str">
        <f t="shared" si="77"/>
        <v/>
      </c>
      <c r="D1654" s="93" t="str">
        <f>IF($I$1&lt;&gt;"y", "", IF(C1655="", "", IFERROR(LOOKUP(2,1/(COUNTIF($D$2:D1653,mergednames)=0),mergednames), "")))</f>
        <v/>
      </c>
      <c r="E1654" s="93" t="str">
        <f t="shared" si="76"/>
        <v/>
      </c>
      <c r="F1654" s="93" t="str">
        <f>IF($I$1&lt;&gt;"y", "", IF(A1655="", "", IFERROR(LOOKUP(2,1/(COUNTIF($F$2:F1653,get_country)=0),get_country), "")))</f>
        <v/>
      </c>
      <c r="G1654" s="93" t="str">
        <f t="shared" si="75"/>
        <v/>
      </c>
      <c r="H1654" s="67" t="str">
        <f t="array" aca="1" ref="H1654" ca="1">IF($I$1&lt;&gt;"y", "", IFERROR(INDEX(countrylistsize,MATCH(SMALL(NOT(countrylistsize="")*IF(ISNUMBER(countrylistsize),COUNTIF(countrylistsize,"&lt;="&amp;countrylistsize),COUNTIF(countrylistsize,"&lt;="&amp;countrylistsize)+SUM(ISNUMBER(countrylistsize))),ROWS(F$3:F1654)+SUM(ISBLANK(countrylistsize))),NOT(countrylistsize="")*IF(ISNUMBER(countrylistsize),COUNTIF(countrylistsize,"&lt;="&amp;countrylistsize),COUNTIF(countrylistsize,"&lt;="&amp;countrylistsize)+SUM(ISNUMBER(countrylistsize))),0)), ""))</f>
        <v/>
      </c>
      <c r="I1654" s="70"/>
      <c r="J1654" s="67" t="str">
        <f t="array" aca="1" ref="J1654" ca="1">IF($I$1&lt;&gt;"y", "", IFERROR(INDEX(admin1listsize,MATCH(SMALL(NOT(admin1listsize="")*IF(ISNUMBER(admin1listsize),COUNTIF(admin1listsize,"&lt;="&amp;admin1listsize),COUNTIF(admin1listsize,"&lt;="&amp;admin1listsize)+SUM(ISNUMBER(admin1listsize))),ROWS(D$3:D1654)+SUM(ISBLANK(admin1listsize))),NOT(admin1listsize="")*IF(ISNUMBER(admin1listsize),COUNTIF(admin1listsize,"&lt;="&amp;admin1listsize),COUNTIF(admin1listsize,"&lt;="&amp;admin1listsize)+SUM(ISNUMBER(admin1listsize))),0)), ""))</f>
        <v/>
      </c>
      <c r="K1654" s="71"/>
    </row>
    <row r="1655" spans="1:11" s="1" customFormat="1" x14ac:dyDescent="0.25">
      <c r="A1655" s="93" t="str">
        <f>IF($I$1&lt;&gt;"y", "", IF(ISBLANK(DATA!D1656),"",IF(ISBLANK(DATA!K1656),"NO DATA",DATA!K1656)))</f>
        <v/>
      </c>
      <c r="B1655" s="93" t="str">
        <f>IF($I$1&lt;&gt;"y", "",IF(ISBLANK(DATA!D1656),"", IF(ISBLANK(DATA!L1656),"NO DATA",DATA!L1656)))</f>
        <v/>
      </c>
      <c r="C1655" s="93" t="str">
        <f t="shared" si="77"/>
        <v/>
      </c>
      <c r="D1655" s="93" t="str">
        <f>IF($I$1&lt;&gt;"y", "", IF(C1656="", "", IFERROR(LOOKUP(2,1/(COUNTIF($D$2:D1654,mergednames)=0),mergednames), "")))</f>
        <v/>
      </c>
      <c r="E1655" s="93" t="str">
        <f t="shared" si="76"/>
        <v/>
      </c>
      <c r="F1655" s="93" t="str">
        <f>IF($I$1&lt;&gt;"y", "", IF(A1656="", "", IFERROR(LOOKUP(2,1/(COUNTIF($F$2:F1654,get_country)=0),get_country), "")))</f>
        <v/>
      </c>
      <c r="G1655" s="93" t="str">
        <f t="shared" si="75"/>
        <v/>
      </c>
      <c r="H1655" s="67" t="str">
        <f t="array" aca="1" ref="H1655" ca="1">IF($I$1&lt;&gt;"y", "", IFERROR(INDEX(countrylistsize,MATCH(SMALL(NOT(countrylistsize="")*IF(ISNUMBER(countrylistsize),COUNTIF(countrylistsize,"&lt;="&amp;countrylistsize),COUNTIF(countrylistsize,"&lt;="&amp;countrylistsize)+SUM(ISNUMBER(countrylistsize))),ROWS(F$3:F1655)+SUM(ISBLANK(countrylistsize))),NOT(countrylistsize="")*IF(ISNUMBER(countrylistsize),COUNTIF(countrylistsize,"&lt;="&amp;countrylistsize),COUNTIF(countrylistsize,"&lt;="&amp;countrylistsize)+SUM(ISNUMBER(countrylistsize))),0)), ""))</f>
        <v/>
      </c>
      <c r="I1655" s="70"/>
      <c r="J1655" s="67" t="str">
        <f t="array" aca="1" ref="J1655" ca="1">IF($I$1&lt;&gt;"y", "", IFERROR(INDEX(admin1listsize,MATCH(SMALL(NOT(admin1listsize="")*IF(ISNUMBER(admin1listsize),COUNTIF(admin1listsize,"&lt;="&amp;admin1listsize),COUNTIF(admin1listsize,"&lt;="&amp;admin1listsize)+SUM(ISNUMBER(admin1listsize))),ROWS(D$3:D1655)+SUM(ISBLANK(admin1listsize))),NOT(admin1listsize="")*IF(ISNUMBER(admin1listsize),COUNTIF(admin1listsize,"&lt;="&amp;admin1listsize),COUNTIF(admin1listsize,"&lt;="&amp;admin1listsize)+SUM(ISNUMBER(admin1listsize))),0)), ""))</f>
        <v/>
      </c>
      <c r="K1655" s="71"/>
    </row>
    <row r="1656" spans="1:11" s="1" customFormat="1" x14ac:dyDescent="0.25">
      <c r="A1656" s="93" t="str">
        <f>IF($I$1&lt;&gt;"y", "", IF(ISBLANK(DATA!D1657),"",IF(ISBLANK(DATA!K1657),"NO DATA",DATA!K1657)))</f>
        <v/>
      </c>
      <c r="B1656" s="93" t="str">
        <f>IF($I$1&lt;&gt;"y", "",IF(ISBLANK(DATA!D1657),"", IF(ISBLANK(DATA!L1657),"NO DATA",DATA!L1657)))</f>
        <v/>
      </c>
      <c r="C1656" s="93" t="str">
        <f t="shared" si="77"/>
        <v/>
      </c>
      <c r="D1656" s="93" t="str">
        <f>IF($I$1&lt;&gt;"y", "", IF(C1657="", "", IFERROR(LOOKUP(2,1/(COUNTIF($D$2:D1655,mergednames)=0),mergednames), "")))</f>
        <v/>
      </c>
      <c r="E1656" s="93" t="str">
        <f t="shared" si="76"/>
        <v/>
      </c>
      <c r="F1656" s="93" t="str">
        <f>IF($I$1&lt;&gt;"y", "", IF(A1657="", "", IFERROR(LOOKUP(2,1/(COUNTIF($F$2:F1655,get_country)=0),get_country), "")))</f>
        <v/>
      </c>
      <c r="G1656" s="93" t="str">
        <f t="shared" si="75"/>
        <v/>
      </c>
      <c r="H1656" s="67" t="str">
        <f t="array" aca="1" ref="H1656" ca="1">IF($I$1&lt;&gt;"y", "", IFERROR(INDEX(countrylistsize,MATCH(SMALL(NOT(countrylistsize="")*IF(ISNUMBER(countrylistsize),COUNTIF(countrylistsize,"&lt;="&amp;countrylistsize),COUNTIF(countrylistsize,"&lt;="&amp;countrylistsize)+SUM(ISNUMBER(countrylistsize))),ROWS(F$3:F1656)+SUM(ISBLANK(countrylistsize))),NOT(countrylistsize="")*IF(ISNUMBER(countrylistsize),COUNTIF(countrylistsize,"&lt;="&amp;countrylistsize),COUNTIF(countrylistsize,"&lt;="&amp;countrylistsize)+SUM(ISNUMBER(countrylistsize))),0)), ""))</f>
        <v/>
      </c>
      <c r="I1656" s="70"/>
      <c r="J1656" s="67" t="str">
        <f t="array" aca="1" ref="J1656" ca="1">IF($I$1&lt;&gt;"y", "", IFERROR(INDEX(admin1listsize,MATCH(SMALL(NOT(admin1listsize="")*IF(ISNUMBER(admin1listsize),COUNTIF(admin1listsize,"&lt;="&amp;admin1listsize),COUNTIF(admin1listsize,"&lt;="&amp;admin1listsize)+SUM(ISNUMBER(admin1listsize))),ROWS(D$3:D1656)+SUM(ISBLANK(admin1listsize))),NOT(admin1listsize="")*IF(ISNUMBER(admin1listsize),COUNTIF(admin1listsize,"&lt;="&amp;admin1listsize),COUNTIF(admin1listsize,"&lt;="&amp;admin1listsize)+SUM(ISNUMBER(admin1listsize))),0)), ""))</f>
        <v/>
      </c>
      <c r="K1656" s="71"/>
    </row>
    <row r="1657" spans="1:11" s="1" customFormat="1" x14ac:dyDescent="0.25">
      <c r="A1657" s="93" t="str">
        <f>IF($I$1&lt;&gt;"y", "", IF(ISBLANK(DATA!D1658),"",IF(ISBLANK(DATA!K1658),"NO DATA",DATA!K1658)))</f>
        <v/>
      </c>
      <c r="B1657" s="93" t="str">
        <f>IF($I$1&lt;&gt;"y", "",IF(ISBLANK(DATA!D1658),"", IF(ISBLANK(DATA!L1658),"NO DATA",DATA!L1658)))</f>
        <v/>
      </c>
      <c r="C1657" s="93" t="str">
        <f t="shared" si="77"/>
        <v/>
      </c>
      <c r="D1657" s="93" t="str">
        <f>IF($I$1&lt;&gt;"y", "", IF(C1658="", "", IFERROR(LOOKUP(2,1/(COUNTIF($D$2:D1656,mergednames)=0),mergednames), "")))</f>
        <v/>
      </c>
      <c r="E1657" s="93" t="str">
        <f t="shared" si="76"/>
        <v/>
      </c>
      <c r="F1657" s="93" t="str">
        <f>IF($I$1&lt;&gt;"y", "", IF(A1658="", "", IFERROR(LOOKUP(2,1/(COUNTIF($F$2:F1656,get_country)=0),get_country), "")))</f>
        <v/>
      </c>
      <c r="G1657" s="93" t="str">
        <f t="shared" si="75"/>
        <v/>
      </c>
      <c r="H1657" s="67" t="str">
        <f t="array" aca="1" ref="H1657" ca="1">IF($I$1&lt;&gt;"y", "", IFERROR(INDEX(countrylistsize,MATCH(SMALL(NOT(countrylistsize="")*IF(ISNUMBER(countrylistsize),COUNTIF(countrylistsize,"&lt;="&amp;countrylistsize),COUNTIF(countrylistsize,"&lt;="&amp;countrylistsize)+SUM(ISNUMBER(countrylistsize))),ROWS(F$3:F1657)+SUM(ISBLANK(countrylistsize))),NOT(countrylistsize="")*IF(ISNUMBER(countrylistsize),COUNTIF(countrylistsize,"&lt;="&amp;countrylistsize),COUNTIF(countrylistsize,"&lt;="&amp;countrylistsize)+SUM(ISNUMBER(countrylistsize))),0)), ""))</f>
        <v/>
      </c>
      <c r="I1657" s="70"/>
      <c r="J1657" s="67" t="str">
        <f t="array" aca="1" ref="J1657" ca="1">IF($I$1&lt;&gt;"y", "", IFERROR(INDEX(admin1listsize,MATCH(SMALL(NOT(admin1listsize="")*IF(ISNUMBER(admin1listsize),COUNTIF(admin1listsize,"&lt;="&amp;admin1listsize),COUNTIF(admin1listsize,"&lt;="&amp;admin1listsize)+SUM(ISNUMBER(admin1listsize))),ROWS(D$3:D1657)+SUM(ISBLANK(admin1listsize))),NOT(admin1listsize="")*IF(ISNUMBER(admin1listsize),COUNTIF(admin1listsize,"&lt;="&amp;admin1listsize),COUNTIF(admin1listsize,"&lt;="&amp;admin1listsize)+SUM(ISNUMBER(admin1listsize))),0)), ""))</f>
        <v/>
      </c>
      <c r="K1657" s="71"/>
    </row>
    <row r="1658" spans="1:11" s="1" customFormat="1" x14ac:dyDescent="0.25">
      <c r="A1658" s="93" t="str">
        <f>IF($I$1&lt;&gt;"y", "", IF(ISBLANK(DATA!D1659),"",IF(ISBLANK(DATA!K1659),"NO DATA",DATA!K1659)))</f>
        <v/>
      </c>
      <c r="B1658" s="93" t="str">
        <f>IF($I$1&lt;&gt;"y", "",IF(ISBLANK(DATA!D1659),"", IF(ISBLANK(DATA!L1659),"NO DATA",DATA!L1659)))</f>
        <v/>
      </c>
      <c r="C1658" s="93" t="str">
        <f t="shared" si="77"/>
        <v/>
      </c>
      <c r="D1658" s="93" t="str">
        <f>IF($I$1&lt;&gt;"y", "", IF(C1659="", "", IFERROR(LOOKUP(2,1/(COUNTIF($D$2:D1657,mergednames)=0),mergednames), "")))</f>
        <v/>
      </c>
      <c r="E1658" s="93" t="str">
        <f t="shared" si="76"/>
        <v/>
      </c>
      <c r="F1658" s="93" t="str">
        <f>IF($I$1&lt;&gt;"y", "", IF(A1659="", "", IFERROR(LOOKUP(2,1/(COUNTIF($F$2:F1657,get_country)=0),get_country), "")))</f>
        <v/>
      </c>
      <c r="G1658" s="93" t="str">
        <f t="shared" si="75"/>
        <v/>
      </c>
      <c r="H1658" s="67" t="str">
        <f t="array" aca="1" ref="H1658" ca="1">IF($I$1&lt;&gt;"y", "", IFERROR(INDEX(countrylistsize,MATCH(SMALL(NOT(countrylistsize="")*IF(ISNUMBER(countrylistsize),COUNTIF(countrylistsize,"&lt;="&amp;countrylistsize),COUNTIF(countrylistsize,"&lt;="&amp;countrylistsize)+SUM(ISNUMBER(countrylistsize))),ROWS(F$3:F1658)+SUM(ISBLANK(countrylistsize))),NOT(countrylistsize="")*IF(ISNUMBER(countrylistsize),COUNTIF(countrylistsize,"&lt;="&amp;countrylistsize),COUNTIF(countrylistsize,"&lt;="&amp;countrylistsize)+SUM(ISNUMBER(countrylistsize))),0)), ""))</f>
        <v/>
      </c>
      <c r="I1658" s="70"/>
      <c r="J1658" s="67" t="str">
        <f t="array" aca="1" ref="J1658" ca="1">IF($I$1&lt;&gt;"y", "", IFERROR(INDEX(admin1listsize,MATCH(SMALL(NOT(admin1listsize="")*IF(ISNUMBER(admin1listsize),COUNTIF(admin1listsize,"&lt;="&amp;admin1listsize),COUNTIF(admin1listsize,"&lt;="&amp;admin1listsize)+SUM(ISNUMBER(admin1listsize))),ROWS(D$3:D1658)+SUM(ISBLANK(admin1listsize))),NOT(admin1listsize="")*IF(ISNUMBER(admin1listsize),COUNTIF(admin1listsize,"&lt;="&amp;admin1listsize),COUNTIF(admin1listsize,"&lt;="&amp;admin1listsize)+SUM(ISNUMBER(admin1listsize))),0)), ""))</f>
        <v/>
      </c>
      <c r="K1658" s="71"/>
    </row>
    <row r="1659" spans="1:11" s="1" customFormat="1" x14ac:dyDescent="0.25">
      <c r="A1659" s="93" t="str">
        <f>IF($I$1&lt;&gt;"y", "", IF(ISBLANK(DATA!D1660),"",IF(ISBLANK(DATA!K1660),"NO DATA",DATA!K1660)))</f>
        <v/>
      </c>
      <c r="B1659" s="93" t="str">
        <f>IF($I$1&lt;&gt;"y", "",IF(ISBLANK(DATA!D1660),"", IF(ISBLANK(DATA!L1660),"NO DATA",DATA!L1660)))</f>
        <v/>
      </c>
      <c r="C1659" s="93" t="str">
        <f t="shared" si="77"/>
        <v/>
      </c>
      <c r="D1659" s="93" t="str">
        <f>IF($I$1&lt;&gt;"y", "", IF(C1660="", "", IFERROR(LOOKUP(2,1/(COUNTIF($D$2:D1658,mergednames)=0),mergednames), "")))</f>
        <v/>
      </c>
      <c r="E1659" s="93" t="str">
        <f t="shared" si="76"/>
        <v/>
      </c>
      <c r="F1659" s="93" t="str">
        <f>IF($I$1&lt;&gt;"y", "", IF(A1660="", "", IFERROR(LOOKUP(2,1/(COUNTIF($F$2:F1658,get_country)=0),get_country), "")))</f>
        <v/>
      </c>
      <c r="G1659" s="93" t="str">
        <f t="shared" si="75"/>
        <v/>
      </c>
      <c r="H1659" s="67" t="str">
        <f t="array" aca="1" ref="H1659" ca="1">IF($I$1&lt;&gt;"y", "", IFERROR(INDEX(countrylistsize,MATCH(SMALL(NOT(countrylistsize="")*IF(ISNUMBER(countrylistsize),COUNTIF(countrylistsize,"&lt;="&amp;countrylistsize),COUNTIF(countrylistsize,"&lt;="&amp;countrylistsize)+SUM(ISNUMBER(countrylistsize))),ROWS(F$3:F1659)+SUM(ISBLANK(countrylistsize))),NOT(countrylistsize="")*IF(ISNUMBER(countrylistsize),COUNTIF(countrylistsize,"&lt;="&amp;countrylistsize),COUNTIF(countrylistsize,"&lt;="&amp;countrylistsize)+SUM(ISNUMBER(countrylistsize))),0)), ""))</f>
        <v/>
      </c>
      <c r="I1659" s="70"/>
      <c r="J1659" s="67" t="str">
        <f t="array" aca="1" ref="J1659" ca="1">IF($I$1&lt;&gt;"y", "", IFERROR(INDEX(admin1listsize,MATCH(SMALL(NOT(admin1listsize="")*IF(ISNUMBER(admin1listsize),COUNTIF(admin1listsize,"&lt;="&amp;admin1listsize),COUNTIF(admin1listsize,"&lt;="&amp;admin1listsize)+SUM(ISNUMBER(admin1listsize))),ROWS(D$3:D1659)+SUM(ISBLANK(admin1listsize))),NOT(admin1listsize="")*IF(ISNUMBER(admin1listsize),COUNTIF(admin1listsize,"&lt;="&amp;admin1listsize),COUNTIF(admin1listsize,"&lt;="&amp;admin1listsize)+SUM(ISNUMBER(admin1listsize))),0)), ""))</f>
        <v/>
      </c>
      <c r="K1659" s="71"/>
    </row>
    <row r="1660" spans="1:11" s="1" customFormat="1" x14ac:dyDescent="0.25">
      <c r="A1660" s="93" t="str">
        <f>IF($I$1&lt;&gt;"y", "", IF(ISBLANK(DATA!D1661),"",IF(ISBLANK(DATA!K1661),"NO DATA",DATA!K1661)))</f>
        <v/>
      </c>
      <c r="B1660" s="93" t="str">
        <f>IF($I$1&lt;&gt;"y", "",IF(ISBLANK(DATA!D1661),"", IF(ISBLANK(DATA!L1661),"NO DATA",DATA!L1661)))</f>
        <v/>
      </c>
      <c r="C1660" s="93" t="str">
        <f t="shared" si="77"/>
        <v/>
      </c>
      <c r="D1660" s="93" t="str">
        <f>IF($I$1&lt;&gt;"y", "", IF(C1661="", "", IFERROR(LOOKUP(2,1/(COUNTIF($D$2:D1659,mergednames)=0),mergednames), "")))</f>
        <v/>
      </c>
      <c r="E1660" s="93" t="str">
        <f t="shared" si="76"/>
        <v/>
      </c>
      <c r="F1660" s="93" t="str">
        <f>IF($I$1&lt;&gt;"y", "", IF(A1661="", "", IFERROR(LOOKUP(2,1/(COUNTIF($F$2:F1659,get_country)=0),get_country), "")))</f>
        <v/>
      </c>
      <c r="G1660" s="93" t="str">
        <f t="shared" si="75"/>
        <v/>
      </c>
      <c r="H1660" s="67" t="str">
        <f t="array" aca="1" ref="H1660" ca="1">IF($I$1&lt;&gt;"y", "", IFERROR(INDEX(countrylistsize,MATCH(SMALL(NOT(countrylistsize="")*IF(ISNUMBER(countrylistsize),COUNTIF(countrylistsize,"&lt;="&amp;countrylistsize),COUNTIF(countrylistsize,"&lt;="&amp;countrylistsize)+SUM(ISNUMBER(countrylistsize))),ROWS(F$3:F1660)+SUM(ISBLANK(countrylistsize))),NOT(countrylistsize="")*IF(ISNUMBER(countrylistsize),COUNTIF(countrylistsize,"&lt;="&amp;countrylistsize),COUNTIF(countrylistsize,"&lt;="&amp;countrylistsize)+SUM(ISNUMBER(countrylistsize))),0)), ""))</f>
        <v/>
      </c>
      <c r="I1660" s="70"/>
      <c r="J1660" s="67" t="str">
        <f t="array" aca="1" ref="J1660" ca="1">IF($I$1&lt;&gt;"y", "", IFERROR(INDEX(admin1listsize,MATCH(SMALL(NOT(admin1listsize="")*IF(ISNUMBER(admin1listsize),COUNTIF(admin1listsize,"&lt;="&amp;admin1listsize),COUNTIF(admin1listsize,"&lt;="&amp;admin1listsize)+SUM(ISNUMBER(admin1listsize))),ROWS(D$3:D1660)+SUM(ISBLANK(admin1listsize))),NOT(admin1listsize="")*IF(ISNUMBER(admin1listsize),COUNTIF(admin1listsize,"&lt;="&amp;admin1listsize),COUNTIF(admin1listsize,"&lt;="&amp;admin1listsize)+SUM(ISNUMBER(admin1listsize))),0)), ""))</f>
        <v/>
      </c>
      <c r="K1660" s="71"/>
    </row>
    <row r="1661" spans="1:11" s="1" customFormat="1" x14ac:dyDescent="0.25">
      <c r="A1661" s="93" t="str">
        <f>IF($I$1&lt;&gt;"y", "", IF(ISBLANK(DATA!D1662),"",IF(ISBLANK(DATA!K1662),"NO DATA",DATA!K1662)))</f>
        <v/>
      </c>
      <c r="B1661" s="93" t="str">
        <f>IF($I$1&lt;&gt;"y", "",IF(ISBLANK(DATA!D1662),"", IF(ISBLANK(DATA!L1662),"NO DATA",DATA!L1662)))</f>
        <v/>
      </c>
      <c r="C1661" s="93" t="str">
        <f t="shared" si="77"/>
        <v/>
      </c>
      <c r="D1661" s="93" t="str">
        <f>IF($I$1&lt;&gt;"y", "", IF(C1662="", "", IFERROR(LOOKUP(2,1/(COUNTIF($D$2:D1660,mergednames)=0),mergednames), "")))</f>
        <v/>
      </c>
      <c r="E1661" s="93" t="str">
        <f t="shared" si="76"/>
        <v/>
      </c>
      <c r="F1661" s="93" t="str">
        <f>IF($I$1&lt;&gt;"y", "", IF(A1662="", "", IFERROR(LOOKUP(2,1/(COUNTIF($F$2:F1660,get_country)=0),get_country), "")))</f>
        <v/>
      </c>
      <c r="G1661" s="93" t="str">
        <f t="shared" si="75"/>
        <v/>
      </c>
      <c r="H1661" s="67" t="str">
        <f t="array" aca="1" ref="H1661" ca="1">IF($I$1&lt;&gt;"y", "", IFERROR(INDEX(countrylistsize,MATCH(SMALL(NOT(countrylistsize="")*IF(ISNUMBER(countrylistsize),COUNTIF(countrylistsize,"&lt;="&amp;countrylistsize),COUNTIF(countrylistsize,"&lt;="&amp;countrylistsize)+SUM(ISNUMBER(countrylistsize))),ROWS(F$3:F1661)+SUM(ISBLANK(countrylistsize))),NOT(countrylistsize="")*IF(ISNUMBER(countrylistsize),COUNTIF(countrylistsize,"&lt;="&amp;countrylistsize),COUNTIF(countrylistsize,"&lt;="&amp;countrylistsize)+SUM(ISNUMBER(countrylistsize))),0)), ""))</f>
        <v/>
      </c>
      <c r="I1661" s="70"/>
      <c r="J1661" s="67" t="str">
        <f t="array" aca="1" ref="J1661" ca="1">IF($I$1&lt;&gt;"y", "", IFERROR(INDEX(admin1listsize,MATCH(SMALL(NOT(admin1listsize="")*IF(ISNUMBER(admin1listsize),COUNTIF(admin1listsize,"&lt;="&amp;admin1listsize),COUNTIF(admin1listsize,"&lt;="&amp;admin1listsize)+SUM(ISNUMBER(admin1listsize))),ROWS(D$3:D1661)+SUM(ISBLANK(admin1listsize))),NOT(admin1listsize="")*IF(ISNUMBER(admin1listsize),COUNTIF(admin1listsize,"&lt;="&amp;admin1listsize),COUNTIF(admin1listsize,"&lt;="&amp;admin1listsize)+SUM(ISNUMBER(admin1listsize))),0)), ""))</f>
        <v/>
      </c>
      <c r="K1661" s="71"/>
    </row>
    <row r="1662" spans="1:11" s="1" customFormat="1" x14ac:dyDescent="0.25">
      <c r="A1662" s="93" t="str">
        <f>IF($I$1&lt;&gt;"y", "", IF(ISBLANK(DATA!D1663),"",IF(ISBLANK(DATA!K1663),"NO DATA",DATA!K1663)))</f>
        <v/>
      </c>
      <c r="B1662" s="93" t="str">
        <f>IF($I$1&lt;&gt;"y", "",IF(ISBLANK(DATA!D1663),"", IF(ISBLANK(DATA!L1663),"NO DATA",DATA!L1663)))</f>
        <v/>
      </c>
      <c r="C1662" s="93" t="str">
        <f t="shared" si="77"/>
        <v/>
      </c>
      <c r="D1662" s="93" t="str">
        <f>IF($I$1&lt;&gt;"y", "", IF(C1663="", "", IFERROR(LOOKUP(2,1/(COUNTIF($D$2:D1661,mergednames)=0),mergednames), "")))</f>
        <v/>
      </c>
      <c r="E1662" s="93" t="str">
        <f t="shared" si="76"/>
        <v/>
      </c>
      <c r="F1662" s="93" t="str">
        <f>IF($I$1&lt;&gt;"y", "", IF(A1663="", "", IFERROR(LOOKUP(2,1/(COUNTIF($F$2:F1661,get_country)=0),get_country), "")))</f>
        <v/>
      </c>
      <c r="G1662" s="93" t="str">
        <f t="shared" si="75"/>
        <v/>
      </c>
      <c r="H1662" s="67" t="str">
        <f t="array" aca="1" ref="H1662" ca="1">IF($I$1&lt;&gt;"y", "", IFERROR(INDEX(countrylistsize,MATCH(SMALL(NOT(countrylistsize="")*IF(ISNUMBER(countrylistsize),COUNTIF(countrylistsize,"&lt;="&amp;countrylistsize),COUNTIF(countrylistsize,"&lt;="&amp;countrylistsize)+SUM(ISNUMBER(countrylistsize))),ROWS(F$3:F1662)+SUM(ISBLANK(countrylistsize))),NOT(countrylistsize="")*IF(ISNUMBER(countrylistsize),COUNTIF(countrylistsize,"&lt;="&amp;countrylistsize),COUNTIF(countrylistsize,"&lt;="&amp;countrylistsize)+SUM(ISNUMBER(countrylistsize))),0)), ""))</f>
        <v/>
      </c>
      <c r="I1662" s="70"/>
      <c r="J1662" s="67" t="str">
        <f t="array" aca="1" ref="J1662" ca="1">IF($I$1&lt;&gt;"y", "", IFERROR(INDEX(admin1listsize,MATCH(SMALL(NOT(admin1listsize="")*IF(ISNUMBER(admin1listsize),COUNTIF(admin1listsize,"&lt;="&amp;admin1listsize),COUNTIF(admin1listsize,"&lt;="&amp;admin1listsize)+SUM(ISNUMBER(admin1listsize))),ROWS(D$3:D1662)+SUM(ISBLANK(admin1listsize))),NOT(admin1listsize="")*IF(ISNUMBER(admin1listsize),COUNTIF(admin1listsize,"&lt;="&amp;admin1listsize),COUNTIF(admin1listsize,"&lt;="&amp;admin1listsize)+SUM(ISNUMBER(admin1listsize))),0)), ""))</f>
        <v/>
      </c>
      <c r="K1662" s="71"/>
    </row>
    <row r="1663" spans="1:11" s="1" customFormat="1" x14ac:dyDescent="0.25">
      <c r="A1663" s="93" t="str">
        <f>IF($I$1&lt;&gt;"y", "", IF(ISBLANK(DATA!D1664),"",IF(ISBLANK(DATA!K1664),"NO DATA",DATA!K1664)))</f>
        <v/>
      </c>
      <c r="B1663" s="93" t="str">
        <f>IF($I$1&lt;&gt;"y", "",IF(ISBLANK(DATA!D1664),"", IF(ISBLANK(DATA!L1664),"NO DATA",DATA!L1664)))</f>
        <v/>
      </c>
      <c r="C1663" s="93" t="str">
        <f t="shared" si="77"/>
        <v/>
      </c>
      <c r="D1663" s="93" t="str">
        <f>IF($I$1&lt;&gt;"y", "", IF(C1664="", "", IFERROR(LOOKUP(2,1/(COUNTIF($D$2:D1662,mergednames)=0),mergednames), "")))</f>
        <v/>
      </c>
      <c r="E1663" s="93" t="str">
        <f t="shared" si="76"/>
        <v/>
      </c>
      <c r="F1663" s="93" t="str">
        <f>IF($I$1&lt;&gt;"y", "", IF(A1664="", "", IFERROR(LOOKUP(2,1/(COUNTIF($F$2:F1662,get_country)=0),get_country), "")))</f>
        <v/>
      </c>
      <c r="G1663" s="93" t="str">
        <f t="shared" si="75"/>
        <v/>
      </c>
      <c r="H1663" s="67" t="str">
        <f t="array" aca="1" ref="H1663" ca="1">IF($I$1&lt;&gt;"y", "", IFERROR(INDEX(countrylistsize,MATCH(SMALL(NOT(countrylistsize="")*IF(ISNUMBER(countrylistsize),COUNTIF(countrylistsize,"&lt;="&amp;countrylistsize),COUNTIF(countrylistsize,"&lt;="&amp;countrylistsize)+SUM(ISNUMBER(countrylistsize))),ROWS(F$3:F1663)+SUM(ISBLANK(countrylistsize))),NOT(countrylistsize="")*IF(ISNUMBER(countrylistsize),COUNTIF(countrylistsize,"&lt;="&amp;countrylistsize),COUNTIF(countrylistsize,"&lt;="&amp;countrylistsize)+SUM(ISNUMBER(countrylistsize))),0)), ""))</f>
        <v/>
      </c>
      <c r="I1663" s="70"/>
      <c r="J1663" s="67" t="str">
        <f t="array" aca="1" ref="J1663" ca="1">IF($I$1&lt;&gt;"y", "", IFERROR(INDEX(admin1listsize,MATCH(SMALL(NOT(admin1listsize="")*IF(ISNUMBER(admin1listsize),COUNTIF(admin1listsize,"&lt;="&amp;admin1listsize),COUNTIF(admin1listsize,"&lt;="&amp;admin1listsize)+SUM(ISNUMBER(admin1listsize))),ROWS(D$3:D1663)+SUM(ISBLANK(admin1listsize))),NOT(admin1listsize="")*IF(ISNUMBER(admin1listsize),COUNTIF(admin1listsize,"&lt;="&amp;admin1listsize),COUNTIF(admin1listsize,"&lt;="&amp;admin1listsize)+SUM(ISNUMBER(admin1listsize))),0)), ""))</f>
        <v/>
      </c>
      <c r="K1663" s="71"/>
    </row>
    <row r="1664" spans="1:11" s="1" customFormat="1" x14ac:dyDescent="0.25">
      <c r="A1664" s="93" t="str">
        <f>IF($I$1&lt;&gt;"y", "", IF(ISBLANK(DATA!D1665),"",IF(ISBLANK(DATA!K1665),"NO DATA",DATA!K1665)))</f>
        <v/>
      </c>
      <c r="B1664" s="93" t="str">
        <f>IF($I$1&lt;&gt;"y", "",IF(ISBLANK(DATA!D1665),"", IF(ISBLANK(DATA!L1665),"NO DATA",DATA!L1665)))</f>
        <v/>
      </c>
      <c r="C1664" s="93" t="str">
        <f t="shared" si="77"/>
        <v/>
      </c>
      <c r="D1664" s="93" t="str">
        <f>IF($I$1&lt;&gt;"y", "", IF(C1665="", "", IFERROR(LOOKUP(2,1/(COUNTIF($D$2:D1663,mergednames)=0),mergednames), "")))</f>
        <v/>
      </c>
      <c r="E1664" s="93" t="str">
        <f t="shared" si="76"/>
        <v/>
      </c>
      <c r="F1664" s="93" t="str">
        <f>IF($I$1&lt;&gt;"y", "", IF(A1665="", "", IFERROR(LOOKUP(2,1/(COUNTIF($F$2:F1663,get_country)=0),get_country), "")))</f>
        <v/>
      </c>
      <c r="G1664" s="93" t="str">
        <f t="shared" si="75"/>
        <v/>
      </c>
      <c r="H1664" s="67" t="str">
        <f t="array" aca="1" ref="H1664" ca="1">IF($I$1&lt;&gt;"y", "", IFERROR(INDEX(countrylistsize,MATCH(SMALL(NOT(countrylistsize="")*IF(ISNUMBER(countrylistsize),COUNTIF(countrylistsize,"&lt;="&amp;countrylistsize),COUNTIF(countrylistsize,"&lt;="&amp;countrylistsize)+SUM(ISNUMBER(countrylistsize))),ROWS(F$3:F1664)+SUM(ISBLANK(countrylistsize))),NOT(countrylistsize="")*IF(ISNUMBER(countrylistsize),COUNTIF(countrylistsize,"&lt;="&amp;countrylistsize),COUNTIF(countrylistsize,"&lt;="&amp;countrylistsize)+SUM(ISNUMBER(countrylistsize))),0)), ""))</f>
        <v/>
      </c>
      <c r="I1664" s="70"/>
      <c r="J1664" s="67" t="str">
        <f t="array" aca="1" ref="J1664" ca="1">IF($I$1&lt;&gt;"y", "", IFERROR(INDEX(admin1listsize,MATCH(SMALL(NOT(admin1listsize="")*IF(ISNUMBER(admin1listsize),COUNTIF(admin1listsize,"&lt;="&amp;admin1listsize),COUNTIF(admin1listsize,"&lt;="&amp;admin1listsize)+SUM(ISNUMBER(admin1listsize))),ROWS(D$3:D1664)+SUM(ISBLANK(admin1listsize))),NOT(admin1listsize="")*IF(ISNUMBER(admin1listsize),COUNTIF(admin1listsize,"&lt;="&amp;admin1listsize),COUNTIF(admin1listsize,"&lt;="&amp;admin1listsize)+SUM(ISNUMBER(admin1listsize))),0)), ""))</f>
        <v/>
      </c>
      <c r="K1664" s="71"/>
    </row>
    <row r="1665" spans="1:11" s="1" customFormat="1" x14ac:dyDescent="0.25">
      <c r="A1665" s="93" t="str">
        <f>IF($I$1&lt;&gt;"y", "", IF(ISBLANK(DATA!D1666),"",IF(ISBLANK(DATA!K1666),"NO DATA",DATA!K1666)))</f>
        <v/>
      </c>
      <c r="B1665" s="93" t="str">
        <f>IF($I$1&lt;&gt;"y", "",IF(ISBLANK(DATA!D1666),"", IF(ISBLANK(DATA!L1666),"NO DATA",DATA!L1666)))</f>
        <v/>
      </c>
      <c r="C1665" s="93" t="str">
        <f t="shared" si="77"/>
        <v/>
      </c>
      <c r="D1665" s="93" t="str">
        <f>IF($I$1&lt;&gt;"y", "", IF(C1666="", "", IFERROR(LOOKUP(2,1/(COUNTIF($D$2:D1664,mergednames)=0),mergednames), "")))</f>
        <v/>
      </c>
      <c r="E1665" s="93" t="str">
        <f t="shared" si="76"/>
        <v/>
      </c>
      <c r="F1665" s="93" t="str">
        <f>IF($I$1&lt;&gt;"y", "", IF(A1666="", "", IFERROR(LOOKUP(2,1/(COUNTIF($F$2:F1664,get_country)=0),get_country), "")))</f>
        <v/>
      </c>
      <c r="G1665" s="93" t="str">
        <f t="shared" si="75"/>
        <v/>
      </c>
      <c r="H1665" s="67" t="str">
        <f t="array" aca="1" ref="H1665" ca="1">IF($I$1&lt;&gt;"y", "", IFERROR(INDEX(countrylistsize,MATCH(SMALL(NOT(countrylistsize="")*IF(ISNUMBER(countrylistsize),COUNTIF(countrylistsize,"&lt;="&amp;countrylistsize),COUNTIF(countrylistsize,"&lt;="&amp;countrylistsize)+SUM(ISNUMBER(countrylistsize))),ROWS(F$3:F1665)+SUM(ISBLANK(countrylistsize))),NOT(countrylistsize="")*IF(ISNUMBER(countrylistsize),COUNTIF(countrylistsize,"&lt;="&amp;countrylistsize),COUNTIF(countrylistsize,"&lt;="&amp;countrylistsize)+SUM(ISNUMBER(countrylistsize))),0)), ""))</f>
        <v/>
      </c>
      <c r="I1665" s="70"/>
      <c r="J1665" s="67" t="str">
        <f t="array" aca="1" ref="J1665" ca="1">IF($I$1&lt;&gt;"y", "", IFERROR(INDEX(admin1listsize,MATCH(SMALL(NOT(admin1listsize="")*IF(ISNUMBER(admin1listsize),COUNTIF(admin1listsize,"&lt;="&amp;admin1listsize),COUNTIF(admin1listsize,"&lt;="&amp;admin1listsize)+SUM(ISNUMBER(admin1listsize))),ROWS(D$3:D1665)+SUM(ISBLANK(admin1listsize))),NOT(admin1listsize="")*IF(ISNUMBER(admin1listsize),COUNTIF(admin1listsize,"&lt;="&amp;admin1listsize),COUNTIF(admin1listsize,"&lt;="&amp;admin1listsize)+SUM(ISNUMBER(admin1listsize))),0)), ""))</f>
        <v/>
      </c>
      <c r="K1665" s="71"/>
    </row>
    <row r="1666" spans="1:11" s="1" customFormat="1" x14ac:dyDescent="0.25">
      <c r="A1666" s="93" t="str">
        <f>IF($I$1&lt;&gt;"y", "", IF(ISBLANK(DATA!D1667),"",IF(ISBLANK(DATA!K1667),"NO DATA",DATA!K1667)))</f>
        <v/>
      </c>
      <c r="B1666" s="93" t="str">
        <f>IF($I$1&lt;&gt;"y", "",IF(ISBLANK(DATA!D1667),"", IF(ISBLANK(DATA!L1667),"NO DATA",DATA!L1667)))</f>
        <v/>
      </c>
      <c r="C1666" s="93" t="str">
        <f t="shared" si="77"/>
        <v/>
      </c>
      <c r="D1666" s="93" t="str">
        <f>IF($I$1&lt;&gt;"y", "", IF(C1667="", "", IFERROR(LOOKUP(2,1/(COUNTIF($D$2:D1665,mergednames)=0),mergednames), "")))</f>
        <v/>
      </c>
      <c r="E1666" s="93" t="str">
        <f t="shared" si="76"/>
        <v/>
      </c>
      <c r="F1666" s="93" t="str">
        <f>IF($I$1&lt;&gt;"y", "", IF(A1667="", "", IFERROR(LOOKUP(2,1/(COUNTIF($F$2:F1665,get_country)=0),get_country), "")))</f>
        <v/>
      </c>
      <c r="G1666" s="93" t="str">
        <f t="shared" si="75"/>
        <v/>
      </c>
      <c r="H1666" s="67" t="str">
        <f t="array" aca="1" ref="H1666" ca="1">IF($I$1&lt;&gt;"y", "", IFERROR(INDEX(countrylistsize,MATCH(SMALL(NOT(countrylistsize="")*IF(ISNUMBER(countrylistsize),COUNTIF(countrylistsize,"&lt;="&amp;countrylistsize),COUNTIF(countrylistsize,"&lt;="&amp;countrylistsize)+SUM(ISNUMBER(countrylistsize))),ROWS(F$3:F1666)+SUM(ISBLANK(countrylistsize))),NOT(countrylistsize="")*IF(ISNUMBER(countrylistsize),COUNTIF(countrylistsize,"&lt;="&amp;countrylistsize),COUNTIF(countrylistsize,"&lt;="&amp;countrylistsize)+SUM(ISNUMBER(countrylistsize))),0)), ""))</f>
        <v/>
      </c>
      <c r="I1666" s="70"/>
      <c r="J1666" s="67" t="str">
        <f t="array" aca="1" ref="J1666" ca="1">IF($I$1&lt;&gt;"y", "", IFERROR(INDEX(admin1listsize,MATCH(SMALL(NOT(admin1listsize="")*IF(ISNUMBER(admin1listsize),COUNTIF(admin1listsize,"&lt;="&amp;admin1listsize),COUNTIF(admin1listsize,"&lt;="&amp;admin1listsize)+SUM(ISNUMBER(admin1listsize))),ROWS(D$3:D1666)+SUM(ISBLANK(admin1listsize))),NOT(admin1listsize="")*IF(ISNUMBER(admin1listsize),COUNTIF(admin1listsize,"&lt;="&amp;admin1listsize),COUNTIF(admin1listsize,"&lt;="&amp;admin1listsize)+SUM(ISNUMBER(admin1listsize))),0)), ""))</f>
        <v/>
      </c>
      <c r="K1666" s="71"/>
    </row>
    <row r="1667" spans="1:11" s="1" customFormat="1" x14ac:dyDescent="0.25">
      <c r="A1667" s="93" t="str">
        <f>IF($I$1&lt;&gt;"y", "", IF(ISBLANK(DATA!D1668),"",IF(ISBLANK(DATA!K1668),"NO DATA",DATA!K1668)))</f>
        <v/>
      </c>
      <c r="B1667" s="93" t="str">
        <f>IF($I$1&lt;&gt;"y", "",IF(ISBLANK(DATA!D1668),"", IF(ISBLANK(DATA!L1668),"NO DATA",DATA!L1668)))</f>
        <v/>
      </c>
      <c r="C1667" s="93" t="str">
        <f t="shared" si="77"/>
        <v/>
      </c>
      <c r="D1667" s="93" t="str">
        <f>IF($I$1&lt;&gt;"y", "", IF(C1668="", "", IFERROR(LOOKUP(2,1/(COUNTIF($D$2:D1666,mergednames)=0),mergednames), "")))</f>
        <v/>
      </c>
      <c r="E1667" s="93" t="str">
        <f t="shared" si="76"/>
        <v/>
      </c>
      <c r="F1667" s="93" t="str">
        <f>IF($I$1&lt;&gt;"y", "", IF(A1668="", "", IFERROR(LOOKUP(2,1/(COUNTIF($F$2:F1666,get_country)=0),get_country), "")))</f>
        <v/>
      </c>
      <c r="G1667" s="93" t="str">
        <f t="shared" ref="G1667:G1730" si="78">IF($I$1&lt;&gt;"y", "", IF(F1667="", "", G1666+1))</f>
        <v/>
      </c>
      <c r="H1667" s="67" t="str">
        <f t="array" aca="1" ref="H1667" ca="1">IF($I$1&lt;&gt;"y", "", IFERROR(INDEX(countrylistsize,MATCH(SMALL(NOT(countrylistsize="")*IF(ISNUMBER(countrylistsize),COUNTIF(countrylistsize,"&lt;="&amp;countrylistsize),COUNTIF(countrylistsize,"&lt;="&amp;countrylistsize)+SUM(ISNUMBER(countrylistsize))),ROWS(F$3:F1667)+SUM(ISBLANK(countrylistsize))),NOT(countrylistsize="")*IF(ISNUMBER(countrylistsize),COUNTIF(countrylistsize,"&lt;="&amp;countrylistsize),COUNTIF(countrylistsize,"&lt;="&amp;countrylistsize)+SUM(ISNUMBER(countrylistsize))),0)), ""))</f>
        <v/>
      </c>
      <c r="I1667" s="70"/>
      <c r="J1667" s="67" t="str">
        <f t="array" aca="1" ref="J1667" ca="1">IF($I$1&lt;&gt;"y", "", IFERROR(INDEX(admin1listsize,MATCH(SMALL(NOT(admin1listsize="")*IF(ISNUMBER(admin1listsize),COUNTIF(admin1listsize,"&lt;="&amp;admin1listsize),COUNTIF(admin1listsize,"&lt;="&amp;admin1listsize)+SUM(ISNUMBER(admin1listsize))),ROWS(D$3:D1667)+SUM(ISBLANK(admin1listsize))),NOT(admin1listsize="")*IF(ISNUMBER(admin1listsize),COUNTIF(admin1listsize,"&lt;="&amp;admin1listsize),COUNTIF(admin1listsize,"&lt;="&amp;admin1listsize)+SUM(ISNUMBER(admin1listsize))),0)), ""))</f>
        <v/>
      </c>
      <c r="K1667" s="71"/>
    </row>
    <row r="1668" spans="1:11" s="1" customFormat="1" x14ac:dyDescent="0.25">
      <c r="A1668" s="93" t="str">
        <f>IF($I$1&lt;&gt;"y", "", IF(ISBLANK(DATA!D1669),"",IF(ISBLANK(DATA!K1669),"NO DATA",DATA!K1669)))</f>
        <v/>
      </c>
      <c r="B1668" s="93" t="str">
        <f>IF($I$1&lt;&gt;"y", "",IF(ISBLANK(DATA!D1669),"", IF(ISBLANK(DATA!L1669),"NO DATA",DATA!L1669)))</f>
        <v/>
      </c>
      <c r="C1668" s="93" t="str">
        <f t="shared" si="77"/>
        <v/>
      </c>
      <c r="D1668" s="93" t="str">
        <f>IF($I$1&lt;&gt;"y", "", IF(C1669="", "", IFERROR(LOOKUP(2,1/(COUNTIF($D$2:D1667,mergednames)=0),mergednames), "")))</f>
        <v/>
      </c>
      <c r="E1668" s="93" t="str">
        <f t="shared" ref="E1668:E1731" si="79">IF($I$1&lt;&gt;"y", "", IF(D1668="", "", E1667+1))</f>
        <v/>
      </c>
      <c r="F1668" s="93" t="str">
        <f>IF($I$1&lt;&gt;"y", "", IF(A1669="", "", IFERROR(LOOKUP(2,1/(COUNTIF($F$2:F1667,get_country)=0),get_country), "")))</f>
        <v/>
      </c>
      <c r="G1668" s="93" t="str">
        <f t="shared" si="78"/>
        <v/>
      </c>
      <c r="H1668" s="67" t="str">
        <f t="array" aca="1" ref="H1668" ca="1">IF($I$1&lt;&gt;"y", "", IFERROR(INDEX(countrylistsize,MATCH(SMALL(NOT(countrylistsize="")*IF(ISNUMBER(countrylistsize),COUNTIF(countrylistsize,"&lt;="&amp;countrylistsize),COUNTIF(countrylistsize,"&lt;="&amp;countrylistsize)+SUM(ISNUMBER(countrylistsize))),ROWS(F$3:F1668)+SUM(ISBLANK(countrylistsize))),NOT(countrylistsize="")*IF(ISNUMBER(countrylistsize),COUNTIF(countrylistsize,"&lt;="&amp;countrylistsize),COUNTIF(countrylistsize,"&lt;="&amp;countrylistsize)+SUM(ISNUMBER(countrylistsize))),0)), ""))</f>
        <v/>
      </c>
      <c r="I1668" s="70"/>
      <c r="J1668" s="67" t="str">
        <f t="array" aca="1" ref="J1668" ca="1">IF($I$1&lt;&gt;"y", "", IFERROR(INDEX(admin1listsize,MATCH(SMALL(NOT(admin1listsize="")*IF(ISNUMBER(admin1listsize),COUNTIF(admin1listsize,"&lt;="&amp;admin1listsize),COUNTIF(admin1listsize,"&lt;="&amp;admin1listsize)+SUM(ISNUMBER(admin1listsize))),ROWS(D$3:D1668)+SUM(ISBLANK(admin1listsize))),NOT(admin1listsize="")*IF(ISNUMBER(admin1listsize),COUNTIF(admin1listsize,"&lt;="&amp;admin1listsize),COUNTIF(admin1listsize,"&lt;="&amp;admin1listsize)+SUM(ISNUMBER(admin1listsize))),0)), ""))</f>
        <v/>
      </c>
      <c r="K1668" s="71"/>
    </row>
    <row r="1669" spans="1:11" s="1" customFormat="1" x14ac:dyDescent="0.25">
      <c r="A1669" s="93" t="str">
        <f>IF($I$1&lt;&gt;"y", "", IF(ISBLANK(DATA!D1670),"",IF(ISBLANK(DATA!K1670),"NO DATA",DATA!K1670)))</f>
        <v/>
      </c>
      <c r="B1669" s="93" t="str">
        <f>IF($I$1&lt;&gt;"y", "",IF(ISBLANK(DATA!D1670),"", IF(ISBLANK(DATA!L1670),"NO DATA",DATA!L1670)))</f>
        <v/>
      </c>
      <c r="C1669" s="93" t="str">
        <f t="shared" ref="C1669:C1732" si="80">IF($I$1&lt;&gt;"y", "", IF(A1669="", "", A1669&amp;"@"&amp;B1669))</f>
        <v/>
      </c>
      <c r="D1669" s="93" t="str">
        <f>IF($I$1&lt;&gt;"y", "", IF(C1670="", "", IFERROR(LOOKUP(2,1/(COUNTIF($D$2:D1668,mergednames)=0),mergednames), "")))</f>
        <v/>
      </c>
      <c r="E1669" s="93" t="str">
        <f t="shared" si="79"/>
        <v/>
      </c>
      <c r="F1669" s="93" t="str">
        <f>IF($I$1&lt;&gt;"y", "", IF(A1670="", "", IFERROR(LOOKUP(2,1/(COUNTIF($F$2:F1668,get_country)=0),get_country), "")))</f>
        <v/>
      </c>
      <c r="G1669" s="93" t="str">
        <f t="shared" si="78"/>
        <v/>
      </c>
      <c r="H1669" s="67" t="str">
        <f t="array" aca="1" ref="H1669" ca="1">IF($I$1&lt;&gt;"y", "", IFERROR(INDEX(countrylistsize,MATCH(SMALL(NOT(countrylistsize="")*IF(ISNUMBER(countrylistsize),COUNTIF(countrylistsize,"&lt;="&amp;countrylistsize),COUNTIF(countrylistsize,"&lt;="&amp;countrylistsize)+SUM(ISNUMBER(countrylistsize))),ROWS(F$3:F1669)+SUM(ISBLANK(countrylistsize))),NOT(countrylistsize="")*IF(ISNUMBER(countrylistsize),COUNTIF(countrylistsize,"&lt;="&amp;countrylistsize),COUNTIF(countrylistsize,"&lt;="&amp;countrylistsize)+SUM(ISNUMBER(countrylistsize))),0)), ""))</f>
        <v/>
      </c>
      <c r="I1669" s="70"/>
      <c r="J1669" s="67" t="str">
        <f t="array" aca="1" ref="J1669" ca="1">IF($I$1&lt;&gt;"y", "", IFERROR(INDEX(admin1listsize,MATCH(SMALL(NOT(admin1listsize="")*IF(ISNUMBER(admin1listsize),COUNTIF(admin1listsize,"&lt;="&amp;admin1listsize),COUNTIF(admin1listsize,"&lt;="&amp;admin1listsize)+SUM(ISNUMBER(admin1listsize))),ROWS(D$3:D1669)+SUM(ISBLANK(admin1listsize))),NOT(admin1listsize="")*IF(ISNUMBER(admin1listsize),COUNTIF(admin1listsize,"&lt;="&amp;admin1listsize),COUNTIF(admin1listsize,"&lt;="&amp;admin1listsize)+SUM(ISNUMBER(admin1listsize))),0)), ""))</f>
        <v/>
      </c>
      <c r="K1669" s="71"/>
    </row>
    <row r="1670" spans="1:11" s="1" customFormat="1" x14ac:dyDescent="0.25">
      <c r="A1670" s="93" t="str">
        <f>IF($I$1&lt;&gt;"y", "", IF(ISBLANK(DATA!D1671),"",IF(ISBLANK(DATA!K1671),"NO DATA",DATA!K1671)))</f>
        <v/>
      </c>
      <c r="B1670" s="93" t="str">
        <f>IF($I$1&lt;&gt;"y", "",IF(ISBLANK(DATA!D1671),"", IF(ISBLANK(DATA!L1671),"NO DATA",DATA!L1671)))</f>
        <v/>
      </c>
      <c r="C1670" s="93" t="str">
        <f t="shared" si="80"/>
        <v/>
      </c>
      <c r="D1670" s="93" t="str">
        <f>IF($I$1&lt;&gt;"y", "", IF(C1671="", "", IFERROR(LOOKUP(2,1/(COUNTIF($D$2:D1669,mergednames)=0),mergednames), "")))</f>
        <v/>
      </c>
      <c r="E1670" s="93" t="str">
        <f t="shared" si="79"/>
        <v/>
      </c>
      <c r="F1670" s="93" t="str">
        <f>IF($I$1&lt;&gt;"y", "", IF(A1671="", "", IFERROR(LOOKUP(2,1/(COUNTIF($F$2:F1669,get_country)=0),get_country), "")))</f>
        <v/>
      </c>
      <c r="G1670" s="93" t="str">
        <f t="shared" si="78"/>
        <v/>
      </c>
      <c r="H1670" s="67" t="str">
        <f t="array" aca="1" ref="H1670" ca="1">IF($I$1&lt;&gt;"y", "", IFERROR(INDEX(countrylistsize,MATCH(SMALL(NOT(countrylistsize="")*IF(ISNUMBER(countrylistsize),COUNTIF(countrylistsize,"&lt;="&amp;countrylistsize),COUNTIF(countrylistsize,"&lt;="&amp;countrylistsize)+SUM(ISNUMBER(countrylistsize))),ROWS(F$3:F1670)+SUM(ISBLANK(countrylistsize))),NOT(countrylistsize="")*IF(ISNUMBER(countrylistsize),COUNTIF(countrylistsize,"&lt;="&amp;countrylistsize),COUNTIF(countrylistsize,"&lt;="&amp;countrylistsize)+SUM(ISNUMBER(countrylistsize))),0)), ""))</f>
        <v/>
      </c>
      <c r="I1670" s="70"/>
      <c r="J1670" s="67" t="str">
        <f t="array" aca="1" ref="J1670" ca="1">IF($I$1&lt;&gt;"y", "", IFERROR(INDEX(admin1listsize,MATCH(SMALL(NOT(admin1listsize="")*IF(ISNUMBER(admin1listsize),COUNTIF(admin1listsize,"&lt;="&amp;admin1listsize),COUNTIF(admin1listsize,"&lt;="&amp;admin1listsize)+SUM(ISNUMBER(admin1listsize))),ROWS(D$3:D1670)+SUM(ISBLANK(admin1listsize))),NOT(admin1listsize="")*IF(ISNUMBER(admin1listsize),COUNTIF(admin1listsize,"&lt;="&amp;admin1listsize),COUNTIF(admin1listsize,"&lt;="&amp;admin1listsize)+SUM(ISNUMBER(admin1listsize))),0)), ""))</f>
        <v/>
      </c>
      <c r="K1670" s="71"/>
    </row>
    <row r="1671" spans="1:11" s="1" customFormat="1" x14ac:dyDescent="0.25">
      <c r="A1671" s="93" t="str">
        <f>IF($I$1&lt;&gt;"y", "", IF(ISBLANK(DATA!D1672),"",IF(ISBLANK(DATA!K1672),"NO DATA",DATA!K1672)))</f>
        <v/>
      </c>
      <c r="B1671" s="93" t="str">
        <f>IF($I$1&lt;&gt;"y", "",IF(ISBLANK(DATA!D1672),"", IF(ISBLANK(DATA!L1672),"NO DATA",DATA!L1672)))</f>
        <v/>
      </c>
      <c r="C1671" s="93" t="str">
        <f t="shared" si="80"/>
        <v/>
      </c>
      <c r="D1671" s="93" t="str">
        <f>IF($I$1&lt;&gt;"y", "", IF(C1672="", "", IFERROR(LOOKUP(2,1/(COUNTIF($D$2:D1670,mergednames)=0),mergednames), "")))</f>
        <v/>
      </c>
      <c r="E1671" s="93" t="str">
        <f t="shared" si="79"/>
        <v/>
      </c>
      <c r="F1671" s="93" t="str">
        <f>IF($I$1&lt;&gt;"y", "", IF(A1672="", "", IFERROR(LOOKUP(2,1/(COUNTIF($F$2:F1670,get_country)=0),get_country), "")))</f>
        <v/>
      </c>
      <c r="G1671" s="93" t="str">
        <f t="shared" si="78"/>
        <v/>
      </c>
      <c r="H1671" s="67" t="str">
        <f t="array" aca="1" ref="H1671" ca="1">IF($I$1&lt;&gt;"y", "", IFERROR(INDEX(countrylistsize,MATCH(SMALL(NOT(countrylistsize="")*IF(ISNUMBER(countrylistsize),COUNTIF(countrylistsize,"&lt;="&amp;countrylistsize),COUNTIF(countrylistsize,"&lt;="&amp;countrylistsize)+SUM(ISNUMBER(countrylistsize))),ROWS(F$3:F1671)+SUM(ISBLANK(countrylistsize))),NOT(countrylistsize="")*IF(ISNUMBER(countrylistsize),COUNTIF(countrylistsize,"&lt;="&amp;countrylistsize),COUNTIF(countrylistsize,"&lt;="&amp;countrylistsize)+SUM(ISNUMBER(countrylistsize))),0)), ""))</f>
        <v/>
      </c>
      <c r="I1671" s="70"/>
      <c r="J1671" s="67" t="str">
        <f t="array" aca="1" ref="J1671" ca="1">IF($I$1&lt;&gt;"y", "", IFERROR(INDEX(admin1listsize,MATCH(SMALL(NOT(admin1listsize="")*IF(ISNUMBER(admin1listsize),COUNTIF(admin1listsize,"&lt;="&amp;admin1listsize),COUNTIF(admin1listsize,"&lt;="&amp;admin1listsize)+SUM(ISNUMBER(admin1listsize))),ROWS(D$3:D1671)+SUM(ISBLANK(admin1listsize))),NOT(admin1listsize="")*IF(ISNUMBER(admin1listsize),COUNTIF(admin1listsize,"&lt;="&amp;admin1listsize),COUNTIF(admin1listsize,"&lt;="&amp;admin1listsize)+SUM(ISNUMBER(admin1listsize))),0)), ""))</f>
        <v/>
      </c>
      <c r="K1671" s="71"/>
    </row>
    <row r="1672" spans="1:11" s="1" customFormat="1" x14ac:dyDescent="0.25">
      <c r="A1672" s="93" t="str">
        <f>IF($I$1&lt;&gt;"y", "", IF(ISBLANK(DATA!D1673),"",IF(ISBLANK(DATA!K1673),"NO DATA",DATA!K1673)))</f>
        <v/>
      </c>
      <c r="B1672" s="93" t="str">
        <f>IF($I$1&lt;&gt;"y", "",IF(ISBLANK(DATA!D1673),"", IF(ISBLANK(DATA!L1673),"NO DATA",DATA!L1673)))</f>
        <v/>
      </c>
      <c r="C1672" s="93" t="str">
        <f t="shared" si="80"/>
        <v/>
      </c>
      <c r="D1672" s="93" t="str">
        <f>IF($I$1&lt;&gt;"y", "", IF(C1673="", "", IFERROR(LOOKUP(2,1/(COUNTIF($D$2:D1671,mergednames)=0),mergednames), "")))</f>
        <v/>
      </c>
      <c r="E1672" s="93" t="str">
        <f t="shared" si="79"/>
        <v/>
      </c>
      <c r="F1672" s="93" t="str">
        <f>IF($I$1&lt;&gt;"y", "", IF(A1673="", "", IFERROR(LOOKUP(2,1/(COUNTIF($F$2:F1671,get_country)=0),get_country), "")))</f>
        <v/>
      </c>
      <c r="G1672" s="93" t="str">
        <f t="shared" si="78"/>
        <v/>
      </c>
      <c r="H1672" s="67" t="str">
        <f t="array" aca="1" ref="H1672" ca="1">IF($I$1&lt;&gt;"y", "", IFERROR(INDEX(countrylistsize,MATCH(SMALL(NOT(countrylistsize="")*IF(ISNUMBER(countrylistsize),COUNTIF(countrylistsize,"&lt;="&amp;countrylistsize),COUNTIF(countrylistsize,"&lt;="&amp;countrylistsize)+SUM(ISNUMBER(countrylistsize))),ROWS(F$3:F1672)+SUM(ISBLANK(countrylistsize))),NOT(countrylistsize="")*IF(ISNUMBER(countrylistsize),COUNTIF(countrylistsize,"&lt;="&amp;countrylistsize),COUNTIF(countrylistsize,"&lt;="&amp;countrylistsize)+SUM(ISNUMBER(countrylistsize))),0)), ""))</f>
        <v/>
      </c>
      <c r="I1672" s="70"/>
      <c r="J1672" s="67" t="str">
        <f t="array" aca="1" ref="J1672" ca="1">IF($I$1&lt;&gt;"y", "", IFERROR(INDEX(admin1listsize,MATCH(SMALL(NOT(admin1listsize="")*IF(ISNUMBER(admin1listsize),COUNTIF(admin1listsize,"&lt;="&amp;admin1listsize),COUNTIF(admin1listsize,"&lt;="&amp;admin1listsize)+SUM(ISNUMBER(admin1listsize))),ROWS(D$3:D1672)+SUM(ISBLANK(admin1listsize))),NOT(admin1listsize="")*IF(ISNUMBER(admin1listsize),COUNTIF(admin1listsize,"&lt;="&amp;admin1listsize),COUNTIF(admin1listsize,"&lt;="&amp;admin1listsize)+SUM(ISNUMBER(admin1listsize))),0)), ""))</f>
        <v/>
      </c>
      <c r="K1672" s="71"/>
    </row>
    <row r="1673" spans="1:11" s="1" customFormat="1" x14ac:dyDescent="0.25">
      <c r="A1673" s="93" t="str">
        <f>IF($I$1&lt;&gt;"y", "", IF(ISBLANK(DATA!D1674),"",IF(ISBLANK(DATA!K1674),"NO DATA",DATA!K1674)))</f>
        <v/>
      </c>
      <c r="B1673" s="93" t="str">
        <f>IF($I$1&lt;&gt;"y", "",IF(ISBLANK(DATA!D1674),"", IF(ISBLANK(DATA!L1674),"NO DATA",DATA!L1674)))</f>
        <v/>
      </c>
      <c r="C1673" s="93" t="str">
        <f t="shared" si="80"/>
        <v/>
      </c>
      <c r="D1673" s="93" t="str">
        <f>IF($I$1&lt;&gt;"y", "", IF(C1674="", "", IFERROR(LOOKUP(2,1/(COUNTIF($D$2:D1672,mergednames)=0),mergednames), "")))</f>
        <v/>
      </c>
      <c r="E1673" s="93" t="str">
        <f t="shared" si="79"/>
        <v/>
      </c>
      <c r="F1673" s="93" t="str">
        <f>IF($I$1&lt;&gt;"y", "", IF(A1674="", "", IFERROR(LOOKUP(2,1/(COUNTIF($F$2:F1672,get_country)=0),get_country), "")))</f>
        <v/>
      </c>
      <c r="G1673" s="93" t="str">
        <f t="shared" si="78"/>
        <v/>
      </c>
      <c r="H1673" s="67" t="str">
        <f t="array" aca="1" ref="H1673" ca="1">IF($I$1&lt;&gt;"y", "", IFERROR(INDEX(countrylistsize,MATCH(SMALL(NOT(countrylistsize="")*IF(ISNUMBER(countrylistsize),COUNTIF(countrylistsize,"&lt;="&amp;countrylistsize),COUNTIF(countrylistsize,"&lt;="&amp;countrylistsize)+SUM(ISNUMBER(countrylistsize))),ROWS(F$3:F1673)+SUM(ISBLANK(countrylistsize))),NOT(countrylistsize="")*IF(ISNUMBER(countrylistsize),COUNTIF(countrylistsize,"&lt;="&amp;countrylistsize),COUNTIF(countrylistsize,"&lt;="&amp;countrylistsize)+SUM(ISNUMBER(countrylistsize))),0)), ""))</f>
        <v/>
      </c>
      <c r="I1673" s="70"/>
      <c r="J1673" s="67" t="str">
        <f t="array" aca="1" ref="J1673" ca="1">IF($I$1&lt;&gt;"y", "", IFERROR(INDEX(admin1listsize,MATCH(SMALL(NOT(admin1listsize="")*IF(ISNUMBER(admin1listsize),COUNTIF(admin1listsize,"&lt;="&amp;admin1listsize),COUNTIF(admin1listsize,"&lt;="&amp;admin1listsize)+SUM(ISNUMBER(admin1listsize))),ROWS(D$3:D1673)+SUM(ISBLANK(admin1listsize))),NOT(admin1listsize="")*IF(ISNUMBER(admin1listsize),COUNTIF(admin1listsize,"&lt;="&amp;admin1listsize),COUNTIF(admin1listsize,"&lt;="&amp;admin1listsize)+SUM(ISNUMBER(admin1listsize))),0)), ""))</f>
        <v/>
      </c>
      <c r="K1673" s="71"/>
    </row>
    <row r="1674" spans="1:11" s="1" customFormat="1" x14ac:dyDescent="0.25">
      <c r="A1674" s="93" t="str">
        <f>IF($I$1&lt;&gt;"y", "", IF(ISBLANK(DATA!D1675),"",IF(ISBLANK(DATA!K1675),"NO DATA",DATA!K1675)))</f>
        <v/>
      </c>
      <c r="B1674" s="93" t="str">
        <f>IF($I$1&lt;&gt;"y", "",IF(ISBLANK(DATA!D1675),"", IF(ISBLANK(DATA!L1675),"NO DATA",DATA!L1675)))</f>
        <v/>
      </c>
      <c r="C1674" s="93" t="str">
        <f t="shared" si="80"/>
        <v/>
      </c>
      <c r="D1674" s="93" t="str">
        <f>IF($I$1&lt;&gt;"y", "", IF(C1675="", "", IFERROR(LOOKUP(2,1/(COUNTIF($D$2:D1673,mergednames)=0),mergednames), "")))</f>
        <v/>
      </c>
      <c r="E1674" s="93" t="str">
        <f t="shared" si="79"/>
        <v/>
      </c>
      <c r="F1674" s="93" t="str">
        <f>IF($I$1&lt;&gt;"y", "", IF(A1675="", "", IFERROR(LOOKUP(2,1/(COUNTIF($F$2:F1673,get_country)=0),get_country), "")))</f>
        <v/>
      </c>
      <c r="G1674" s="93" t="str">
        <f t="shared" si="78"/>
        <v/>
      </c>
      <c r="H1674" s="67" t="str">
        <f t="array" aca="1" ref="H1674" ca="1">IF($I$1&lt;&gt;"y", "", IFERROR(INDEX(countrylistsize,MATCH(SMALL(NOT(countrylistsize="")*IF(ISNUMBER(countrylistsize),COUNTIF(countrylistsize,"&lt;="&amp;countrylistsize),COUNTIF(countrylistsize,"&lt;="&amp;countrylistsize)+SUM(ISNUMBER(countrylistsize))),ROWS(F$3:F1674)+SUM(ISBLANK(countrylistsize))),NOT(countrylistsize="")*IF(ISNUMBER(countrylistsize),COUNTIF(countrylistsize,"&lt;="&amp;countrylistsize),COUNTIF(countrylistsize,"&lt;="&amp;countrylistsize)+SUM(ISNUMBER(countrylistsize))),0)), ""))</f>
        <v/>
      </c>
      <c r="I1674" s="70"/>
      <c r="J1674" s="67" t="str">
        <f t="array" aca="1" ref="J1674" ca="1">IF($I$1&lt;&gt;"y", "", IFERROR(INDEX(admin1listsize,MATCH(SMALL(NOT(admin1listsize="")*IF(ISNUMBER(admin1listsize),COUNTIF(admin1listsize,"&lt;="&amp;admin1listsize),COUNTIF(admin1listsize,"&lt;="&amp;admin1listsize)+SUM(ISNUMBER(admin1listsize))),ROWS(D$3:D1674)+SUM(ISBLANK(admin1listsize))),NOT(admin1listsize="")*IF(ISNUMBER(admin1listsize),COUNTIF(admin1listsize,"&lt;="&amp;admin1listsize),COUNTIF(admin1listsize,"&lt;="&amp;admin1listsize)+SUM(ISNUMBER(admin1listsize))),0)), ""))</f>
        <v/>
      </c>
      <c r="K1674" s="71"/>
    </row>
    <row r="1675" spans="1:11" s="1" customFormat="1" x14ac:dyDescent="0.25">
      <c r="A1675" s="93" t="str">
        <f>IF($I$1&lt;&gt;"y", "", IF(ISBLANK(DATA!D1676),"",IF(ISBLANK(DATA!K1676),"NO DATA",DATA!K1676)))</f>
        <v/>
      </c>
      <c r="B1675" s="93" t="str">
        <f>IF($I$1&lt;&gt;"y", "",IF(ISBLANK(DATA!D1676),"", IF(ISBLANK(DATA!L1676),"NO DATA",DATA!L1676)))</f>
        <v/>
      </c>
      <c r="C1675" s="93" t="str">
        <f t="shared" si="80"/>
        <v/>
      </c>
      <c r="D1675" s="93" t="str">
        <f>IF($I$1&lt;&gt;"y", "", IF(C1676="", "", IFERROR(LOOKUP(2,1/(COUNTIF($D$2:D1674,mergednames)=0),mergednames), "")))</f>
        <v/>
      </c>
      <c r="E1675" s="93" t="str">
        <f t="shared" si="79"/>
        <v/>
      </c>
      <c r="F1675" s="93" t="str">
        <f>IF($I$1&lt;&gt;"y", "", IF(A1676="", "", IFERROR(LOOKUP(2,1/(COUNTIF($F$2:F1674,get_country)=0),get_country), "")))</f>
        <v/>
      </c>
      <c r="G1675" s="93" t="str">
        <f t="shared" si="78"/>
        <v/>
      </c>
      <c r="H1675" s="67" t="str">
        <f t="array" aca="1" ref="H1675" ca="1">IF($I$1&lt;&gt;"y", "", IFERROR(INDEX(countrylistsize,MATCH(SMALL(NOT(countrylistsize="")*IF(ISNUMBER(countrylistsize),COUNTIF(countrylistsize,"&lt;="&amp;countrylistsize),COUNTIF(countrylistsize,"&lt;="&amp;countrylistsize)+SUM(ISNUMBER(countrylistsize))),ROWS(F$3:F1675)+SUM(ISBLANK(countrylistsize))),NOT(countrylistsize="")*IF(ISNUMBER(countrylistsize),COUNTIF(countrylistsize,"&lt;="&amp;countrylistsize),COUNTIF(countrylistsize,"&lt;="&amp;countrylistsize)+SUM(ISNUMBER(countrylistsize))),0)), ""))</f>
        <v/>
      </c>
      <c r="I1675" s="70"/>
      <c r="J1675" s="67" t="str">
        <f t="array" aca="1" ref="J1675" ca="1">IF($I$1&lt;&gt;"y", "", IFERROR(INDEX(admin1listsize,MATCH(SMALL(NOT(admin1listsize="")*IF(ISNUMBER(admin1listsize),COUNTIF(admin1listsize,"&lt;="&amp;admin1listsize),COUNTIF(admin1listsize,"&lt;="&amp;admin1listsize)+SUM(ISNUMBER(admin1listsize))),ROWS(D$3:D1675)+SUM(ISBLANK(admin1listsize))),NOT(admin1listsize="")*IF(ISNUMBER(admin1listsize),COUNTIF(admin1listsize,"&lt;="&amp;admin1listsize),COUNTIF(admin1listsize,"&lt;="&amp;admin1listsize)+SUM(ISNUMBER(admin1listsize))),0)), ""))</f>
        <v/>
      </c>
      <c r="K1675" s="71"/>
    </row>
    <row r="1676" spans="1:11" s="1" customFormat="1" x14ac:dyDescent="0.25">
      <c r="A1676" s="93" t="str">
        <f>IF($I$1&lt;&gt;"y", "", IF(ISBLANK(DATA!D1677),"",IF(ISBLANK(DATA!K1677),"NO DATA",DATA!K1677)))</f>
        <v/>
      </c>
      <c r="B1676" s="93" t="str">
        <f>IF($I$1&lt;&gt;"y", "",IF(ISBLANK(DATA!D1677),"", IF(ISBLANK(DATA!L1677),"NO DATA",DATA!L1677)))</f>
        <v/>
      </c>
      <c r="C1676" s="93" t="str">
        <f t="shared" si="80"/>
        <v/>
      </c>
      <c r="D1676" s="93" t="str">
        <f>IF($I$1&lt;&gt;"y", "", IF(C1677="", "", IFERROR(LOOKUP(2,1/(COUNTIF($D$2:D1675,mergednames)=0),mergednames), "")))</f>
        <v/>
      </c>
      <c r="E1676" s="93" t="str">
        <f t="shared" si="79"/>
        <v/>
      </c>
      <c r="F1676" s="93" t="str">
        <f>IF($I$1&lt;&gt;"y", "", IF(A1677="", "", IFERROR(LOOKUP(2,1/(COUNTIF($F$2:F1675,get_country)=0),get_country), "")))</f>
        <v/>
      </c>
      <c r="G1676" s="93" t="str">
        <f t="shared" si="78"/>
        <v/>
      </c>
      <c r="H1676" s="67" t="str">
        <f t="array" aca="1" ref="H1676" ca="1">IF($I$1&lt;&gt;"y", "", IFERROR(INDEX(countrylistsize,MATCH(SMALL(NOT(countrylistsize="")*IF(ISNUMBER(countrylistsize),COUNTIF(countrylistsize,"&lt;="&amp;countrylistsize),COUNTIF(countrylistsize,"&lt;="&amp;countrylistsize)+SUM(ISNUMBER(countrylistsize))),ROWS(F$3:F1676)+SUM(ISBLANK(countrylistsize))),NOT(countrylistsize="")*IF(ISNUMBER(countrylistsize),COUNTIF(countrylistsize,"&lt;="&amp;countrylistsize),COUNTIF(countrylistsize,"&lt;="&amp;countrylistsize)+SUM(ISNUMBER(countrylistsize))),0)), ""))</f>
        <v/>
      </c>
      <c r="I1676" s="70"/>
      <c r="J1676" s="67" t="str">
        <f t="array" aca="1" ref="J1676" ca="1">IF($I$1&lt;&gt;"y", "", IFERROR(INDEX(admin1listsize,MATCH(SMALL(NOT(admin1listsize="")*IF(ISNUMBER(admin1listsize),COUNTIF(admin1listsize,"&lt;="&amp;admin1listsize),COUNTIF(admin1listsize,"&lt;="&amp;admin1listsize)+SUM(ISNUMBER(admin1listsize))),ROWS(D$3:D1676)+SUM(ISBLANK(admin1listsize))),NOT(admin1listsize="")*IF(ISNUMBER(admin1listsize),COUNTIF(admin1listsize,"&lt;="&amp;admin1listsize),COUNTIF(admin1listsize,"&lt;="&amp;admin1listsize)+SUM(ISNUMBER(admin1listsize))),0)), ""))</f>
        <v/>
      </c>
      <c r="K1676" s="71"/>
    </row>
    <row r="1677" spans="1:11" s="1" customFormat="1" x14ac:dyDescent="0.25">
      <c r="A1677" s="93" t="str">
        <f>IF($I$1&lt;&gt;"y", "", IF(ISBLANK(DATA!D1678),"",IF(ISBLANK(DATA!K1678),"NO DATA",DATA!K1678)))</f>
        <v/>
      </c>
      <c r="B1677" s="93" t="str">
        <f>IF($I$1&lt;&gt;"y", "",IF(ISBLANK(DATA!D1678),"", IF(ISBLANK(DATA!L1678),"NO DATA",DATA!L1678)))</f>
        <v/>
      </c>
      <c r="C1677" s="93" t="str">
        <f t="shared" si="80"/>
        <v/>
      </c>
      <c r="D1677" s="93" t="str">
        <f>IF($I$1&lt;&gt;"y", "", IF(C1678="", "", IFERROR(LOOKUP(2,1/(COUNTIF($D$2:D1676,mergednames)=0),mergednames), "")))</f>
        <v/>
      </c>
      <c r="E1677" s="93" t="str">
        <f t="shared" si="79"/>
        <v/>
      </c>
      <c r="F1677" s="93" t="str">
        <f>IF($I$1&lt;&gt;"y", "", IF(A1678="", "", IFERROR(LOOKUP(2,1/(COUNTIF($F$2:F1676,get_country)=0),get_country), "")))</f>
        <v/>
      </c>
      <c r="G1677" s="93" t="str">
        <f t="shared" si="78"/>
        <v/>
      </c>
      <c r="H1677" s="67" t="str">
        <f t="array" aca="1" ref="H1677" ca="1">IF($I$1&lt;&gt;"y", "", IFERROR(INDEX(countrylistsize,MATCH(SMALL(NOT(countrylistsize="")*IF(ISNUMBER(countrylistsize),COUNTIF(countrylistsize,"&lt;="&amp;countrylistsize),COUNTIF(countrylistsize,"&lt;="&amp;countrylistsize)+SUM(ISNUMBER(countrylistsize))),ROWS(F$3:F1677)+SUM(ISBLANK(countrylistsize))),NOT(countrylistsize="")*IF(ISNUMBER(countrylistsize),COUNTIF(countrylistsize,"&lt;="&amp;countrylistsize),COUNTIF(countrylistsize,"&lt;="&amp;countrylistsize)+SUM(ISNUMBER(countrylistsize))),0)), ""))</f>
        <v/>
      </c>
      <c r="I1677" s="70"/>
      <c r="J1677" s="67" t="str">
        <f t="array" aca="1" ref="J1677" ca="1">IF($I$1&lt;&gt;"y", "", IFERROR(INDEX(admin1listsize,MATCH(SMALL(NOT(admin1listsize="")*IF(ISNUMBER(admin1listsize),COUNTIF(admin1listsize,"&lt;="&amp;admin1listsize),COUNTIF(admin1listsize,"&lt;="&amp;admin1listsize)+SUM(ISNUMBER(admin1listsize))),ROWS(D$3:D1677)+SUM(ISBLANK(admin1listsize))),NOT(admin1listsize="")*IF(ISNUMBER(admin1listsize),COUNTIF(admin1listsize,"&lt;="&amp;admin1listsize),COUNTIF(admin1listsize,"&lt;="&amp;admin1listsize)+SUM(ISNUMBER(admin1listsize))),0)), ""))</f>
        <v/>
      </c>
      <c r="K1677" s="71"/>
    </row>
    <row r="1678" spans="1:11" s="1" customFormat="1" x14ac:dyDescent="0.25">
      <c r="A1678" s="93" t="str">
        <f>IF($I$1&lt;&gt;"y", "", IF(ISBLANK(DATA!D1679),"",IF(ISBLANK(DATA!K1679),"NO DATA",DATA!K1679)))</f>
        <v/>
      </c>
      <c r="B1678" s="93" t="str">
        <f>IF($I$1&lt;&gt;"y", "",IF(ISBLANK(DATA!D1679),"", IF(ISBLANK(DATA!L1679),"NO DATA",DATA!L1679)))</f>
        <v/>
      </c>
      <c r="C1678" s="93" t="str">
        <f t="shared" si="80"/>
        <v/>
      </c>
      <c r="D1678" s="93" t="str">
        <f>IF($I$1&lt;&gt;"y", "", IF(C1679="", "", IFERROR(LOOKUP(2,1/(COUNTIF($D$2:D1677,mergednames)=0),mergednames), "")))</f>
        <v/>
      </c>
      <c r="E1678" s="93" t="str">
        <f t="shared" si="79"/>
        <v/>
      </c>
      <c r="F1678" s="93" t="str">
        <f>IF($I$1&lt;&gt;"y", "", IF(A1679="", "", IFERROR(LOOKUP(2,1/(COUNTIF($F$2:F1677,get_country)=0),get_country), "")))</f>
        <v/>
      </c>
      <c r="G1678" s="93" t="str">
        <f t="shared" si="78"/>
        <v/>
      </c>
      <c r="H1678" s="67" t="str">
        <f t="array" aca="1" ref="H1678" ca="1">IF($I$1&lt;&gt;"y", "", IFERROR(INDEX(countrylistsize,MATCH(SMALL(NOT(countrylistsize="")*IF(ISNUMBER(countrylistsize),COUNTIF(countrylistsize,"&lt;="&amp;countrylistsize),COUNTIF(countrylistsize,"&lt;="&amp;countrylistsize)+SUM(ISNUMBER(countrylistsize))),ROWS(F$3:F1678)+SUM(ISBLANK(countrylistsize))),NOT(countrylistsize="")*IF(ISNUMBER(countrylistsize),COUNTIF(countrylistsize,"&lt;="&amp;countrylistsize),COUNTIF(countrylistsize,"&lt;="&amp;countrylistsize)+SUM(ISNUMBER(countrylistsize))),0)), ""))</f>
        <v/>
      </c>
      <c r="I1678" s="70"/>
      <c r="J1678" s="67" t="str">
        <f t="array" aca="1" ref="J1678" ca="1">IF($I$1&lt;&gt;"y", "", IFERROR(INDEX(admin1listsize,MATCH(SMALL(NOT(admin1listsize="")*IF(ISNUMBER(admin1listsize),COUNTIF(admin1listsize,"&lt;="&amp;admin1listsize),COUNTIF(admin1listsize,"&lt;="&amp;admin1listsize)+SUM(ISNUMBER(admin1listsize))),ROWS(D$3:D1678)+SUM(ISBLANK(admin1listsize))),NOT(admin1listsize="")*IF(ISNUMBER(admin1listsize),COUNTIF(admin1listsize,"&lt;="&amp;admin1listsize),COUNTIF(admin1listsize,"&lt;="&amp;admin1listsize)+SUM(ISNUMBER(admin1listsize))),0)), ""))</f>
        <v/>
      </c>
      <c r="K1678" s="71"/>
    </row>
    <row r="1679" spans="1:11" s="1" customFormat="1" x14ac:dyDescent="0.25">
      <c r="A1679" s="93" t="str">
        <f>IF($I$1&lt;&gt;"y", "", IF(ISBLANK(DATA!D1680),"",IF(ISBLANK(DATA!K1680),"NO DATA",DATA!K1680)))</f>
        <v/>
      </c>
      <c r="B1679" s="93" t="str">
        <f>IF($I$1&lt;&gt;"y", "",IF(ISBLANK(DATA!D1680),"", IF(ISBLANK(DATA!L1680),"NO DATA",DATA!L1680)))</f>
        <v/>
      </c>
      <c r="C1679" s="93" t="str">
        <f t="shared" si="80"/>
        <v/>
      </c>
      <c r="D1679" s="93" t="str">
        <f>IF($I$1&lt;&gt;"y", "", IF(C1680="", "", IFERROR(LOOKUP(2,1/(COUNTIF($D$2:D1678,mergednames)=0),mergednames), "")))</f>
        <v/>
      </c>
      <c r="E1679" s="93" t="str">
        <f t="shared" si="79"/>
        <v/>
      </c>
      <c r="F1679" s="93" t="str">
        <f>IF($I$1&lt;&gt;"y", "", IF(A1680="", "", IFERROR(LOOKUP(2,1/(COUNTIF($F$2:F1678,get_country)=0),get_country), "")))</f>
        <v/>
      </c>
      <c r="G1679" s="93" t="str">
        <f t="shared" si="78"/>
        <v/>
      </c>
      <c r="H1679" s="67" t="str">
        <f t="array" aca="1" ref="H1679" ca="1">IF($I$1&lt;&gt;"y", "", IFERROR(INDEX(countrylistsize,MATCH(SMALL(NOT(countrylistsize="")*IF(ISNUMBER(countrylistsize),COUNTIF(countrylistsize,"&lt;="&amp;countrylistsize),COUNTIF(countrylistsize,"&lt;="&amp;countrylistsize)+SUM(ISNUMBER(countrylistsize))),ROWS(F$3:F1679)+SUM(ISBLANK(countrylistsize))),NOT(countrylistsize="")*IF(ISNUMBER(countrylistsize),COUNTIF(countrylistsize,"&lt;="&amp;countrylistsize),COUNTIF(countrylistsize,"&lt;="&amp;countrylistsize)+SUM(ISNUMBER(countrylistsize))),0)), ""))</f>
        <v/>
      </c>
      <c r="I1679" s="70"/>
      <c r="J1679" s="67" t="str">
        <f t="array" aca="1" ref="J1679" ca="1">IF($I$1&lt;&gt;"y", "", IFERROR(INDEX(admin1listsize,MATCH(SMALL(NOT(admin1listsize="")*IF(ISNUMBER(admin1listsize),COUNTIF(admin1listsize,"&lt;="&amp;admin1listsize),COUNTIF(admin1listsize,"&lt;="&amp;admin1listsize)+SUM(ISNUMBER(admin1listsize))),ROWS(D$3:D1679)+SUM(ISBLANK(admin1listsize))),NOT(admin1listsize="")*IF(ISNUMBER(admin1listsize),COUNTIF(admin1listsize,"&lt;="&amp;admin1listsize),COUNTIF(admin1listsize,"&lt;="&amp;admin1listsize)+SUM(ISNUMBER(admin1listsize))),0)), ""))</f>
        <v/>
      </c>
      <c r="K1679" s="71"/>
    </row>
    <row r="1680" spans="1:11" s="1" customFormat="1" x14ac:dyDescent="0.25">
      <c r="A1680" s="93" t="str">
        <f>IF($I$1&lt;&gt;"y", "", IF(ISBLANK(DATA!D1681),"",IF(ISBLANK(DATA!K1681),"NO DATA",DATA!K1681)))</f>
        <v/>
      </c>
      <c r="B1680" s="93" t="str">
        <f>IF($I$1&lt;&gt;"y", "",IF(ISBLANK(DATA!D1681),"", IF(ISBLANK(DATA!L1681),"NO DATA",DATA!L1681)))</f>
        <v/>
      </c>
      <c r="C1680" s="93" t="str">
        <f t="shared" si="80"/>
        <v/>
      </c>
      <c r="D1680" s="93" t="str">
        <f>IF($I$1&lt;&gt;"y", "", IF(C1681="", "", IFERROR(LOOKUP(2,1/(COUNTIF($D$2:D1679,mergednames)=0),mergednames), "")))</f>
        <v/>
      </c>
      <c r="E1680" s="93" t="str">
        <f t="shared" si="79"/>
        <v/>
      </c>
      <c r="F1680" s="93" t="str">
        <f>IF($I$1&lt;&gt;"y", "", IF(A1681="", "", IFERROR(LOOKUP(2,1/(COUNTIF($F$2:F1679,get_country)=0),get_country), "")))</f>
        <v/>
      </c>
      <c r="G1680" s="93" t="str">
        <f t="shared" si="78"/>
        <v/>
      </c>
      <c r="H1680" s="67" t="str">
        <f t="array" aca="1" ref="H1680" ca="1">IF($I$1&lt;&gt;"y", "", IFERROR(INDEX(countrylistsize,MATCH(SMALL(NOT(countrylistsize="")*IF(ISNUMBER(countrylistsize),COUNTIF(countrylistsize,"&lt;="&amp;countrylistsize),COUNTIF(countrylistsize,"&lt;="&amp;countrylistsize)+SUM(ISNUMBER(countrylistsize))),ROWS(F$3:F1680)+SUM(ISBLANK(countrylistsize))),NOT(countrylistsize="")*IF(ISNUMBER(countrylistsize),COUNTIF(countrylistsize,"&lt;="&amp;countrylistsize),COUNTIF(countrylistsize,"&lt;="&amp;countrylistsize)+SUM(ISNUMBER(countrylistsize))),0)), ""))</f>
        <v/>
      </c>
      <c r="I1680" s="70"/>
      <c r="J1680" s="67" t="str">
        <f t="array" aca="1" ref="J1680" ca="1">IF($I$1&lt;&gt;"y", "", IFERROR(INDEX(admin1listsize,MATCH(SMALL(NOT(admin1listsize="")*IF(ISNUMBER(admin1listsize),COUNTIF(admin1listsize,"&lt;="&amp;admin1listsize),COUNTIF(admin1listsize,"&lt;="&amp;admin1listsize)+SUM(ISNUMBER(admin1listsize))),ROWS(D$3:D1680)+SUM(ISBLANK(admin1listsize))),NOT(admin1listsize="")*IF(ISNUMBER(admin1listsize),COUNTIF(admin1listsize,"&lt;="&amp;admin1listsize),COUNTIF(admin1listsize,"&lt;="&amp;admin1listsize)+SUM(ISNUMBER(admin1listsize))),0)), ""))</f>
        <v/>
      </c>
      <c r="K1680" s="71"/>
    </row>
    <row r="1681" spans="1:11" s="1" customFormat="1" x14ac:dyDescent="0.25">
      <c r="A1681" s="93" t="str">
        <f>IF($I$1&lt;&gt;"y", "", IF(ISBLANK(DATA!D1682),"",IF(ISBLANK(DATA!K1682),"NO DATA",DATA!K1682)))</f>
        <v/>
      </c>
      <c r="B1681" s="93" t="str">
        <f>IF($I$1&lt;&gt;"y", "",IF(ISBLANK(DATA!D1682),"", IF(ISBLANK(DATA!L1682),"NO DATA",DATA!L1682)))</f>
        <v/>
      </c>
      <c r="C1681" s="93" t="str">
        <f t="shared" si="80"/>
        <v/>
      </c>
      <c r="D1681" s="93" t="str">
        <f>IF($I$1&lt;&gt;"y", "", IF(C1682="", "", IFERROR(LOOKUP(2,1/(COUNTIF($D$2:D1680,mergednames)=0),mergednames), "")))</f>
        <v/>
      </c>
      <c r="E1681" s="93" t="str">
        <f t="shared" si="79"/>
        <v/>
      </c>
      <c r="F1681" s="93" t="str">
        <f>IF($I$1&lt;&gt;"y", "", IF(A1682="", "", IFERROR(LOOKUP(2,1/(COUNTIF($F$2:F1680,get_country)=0),get_country), "")))</f>
        <v/>
      </c>
      <c r="G1681" s="93" t="str">
        <f t="shared" si="78"/>
        <v/>
      </c>
      <c r="H1681" s="67" t="str">
        <f t="array" aca="1" ref="H1681" ca="1">IF($I$1&lt;&gt;"y", "", IFERROR(INDEX(countrylistsize,MATCH(SMALL(NOT(countrylistsize="")*IF(ISNUMBER(countrylistsize),COUNTIF(countrylistsize,"&lt;="&amp;countrylistsize),COUNTIF(countrylistsize,"&lt;="&amp;countrylistsize)+SUM(ISNUMBER(countrylistsize))),ROWS(F$3:F1681)+SUM(ISBLANK(countrylistsize))),NOT(countrylistsize="")*IF(ISNUMBER(countrylistsize),COUNTIF(countrylistsize,"&lt;="&amp;countrylistsize),COUNTIF(countrylistsize,"&lt;="&amp;countrylistsize)+SUM(ISNUMBER(countrylistsize))),0)), ""))</f>
        <v/>
      </c>
      <c r="I1681" s="70"/>
      <c r="J1681" s="67" t="str">
        <f t="array" aca="1" ref="J1681" ca="1">IF($I$1&lt;&gt;"y", "", IFERROR(INDEX(admin1listsize,MATCH(SMALL(NOT(admin1listsize="")*IF(ISNUMBER(admin1listsize),COUNTIF(admin1listsize,"&lt;="&amp;admin1listsize),COUNTIF(admin1listsize,"&lt;="&amp;admin1listsize)+SUM(ISNUMBER(admin1listsize))),ROWS(D$3:D1681)+SUM(ISBLANK(admin1listsize))),NOT(admin1listsize="")*IF(ISNUMBER(admin1listsize),COUNTIF(admin1listsize,"&lt;="&amp;admin1listsize),COUNTIF(admin1listsize,"&lt;="&amp;admin1listsize)+SUM(ISNUMBER(admin1listsize))),0)), ""))</f>
        <v/>
      </c>
      <c r="K1681" s="71"/>
    </row>
    <row r="1682" spans="1:11" s="1" customFormat="1" x14ac:dyDescent="0.25">
      <c r="A1682" s="93" t="str">
        <f>IF($I$1&lt;&gt;"y", "", IF(ISBLANK(DATA!D1683),"",IF(ISBLANK(DATA!K1683),"NO DATA",DATA!K1683)))</f>
        <v/>
      </c>
      <c r="B1682" s="93" t="str">
        <f>IF($I$1&lt;&gt;"y", "",IF(ISBLANK(DATA!D1683),"", IF(ISBLANK(DATA!L1683),"NO DATA",DATA!L1683)))</f>
        <v/>
      </c>
      <c r="C1682" s="93" t="str">
        <f t="shared" si="80"/>
        <v/>
      </c>
      <c r="D1682" s="93" t="str">
        <f>IF($I$1&lt;&gt;"y", "", IF(C1683="", "", IFERROR(LOOKUP(2,1/(COUNTIF($D$2:D1681,mergednames)=0),mergednames), "")))</f>
        <v/>
      </c>
      <c r="E1682" s="93" t="str">
        <f t="shared" si="79"/>
        <v/>
      </c>
      <c r="F1682" s="93" t="str">
        <f>IF($I$1&lt;&gt;"y", "", IF(A1683="", "", IFERROR(LOOKUP(2,1/(COUNTIF($F$2:F1681,get_country)=0),get_country), "")))</f>
        <v/>
      </c>
      <c r="G1682" s="93" t="str">
        <f t="shared" si="78"/>
        <v/>
      </c>
      <c r="H1682" s="67" t="str">
        <f t="array" aca="1" ref="H1682" ca="1">IF($I$1&lt;&gt;"y", "", IFERROR(INDEX(countrylistsize,MATCH(SMALL(NOT(countrylistsize="")*IF(ISNUMBER(countrylistsize),COUNTIF(countrylistsize,"&lt;="&amp;countrylistsize),COUNTIF(countrylistsize,"&lt;="&amp;countrylistsize)+SUM(ISNUMBER(countrylistsize))),ROWS(F$3:F1682)+SUM(ISBLANK(countrylistsize))),NOT(countrylistsize="")*IF(ISNUMBER(countrylistsize),COUNTIF(countrylistsize,"&lt;="&amp;countrylistsize),COUNTIF(countrylistsize,"&lt;="&amp;countrylistsize)+SUM(ISNUMBER(countrylistsize))),0)), ""))</f>
        <v/>
      </c>
      <c r="I1682" s="70"/>
      <c r="J1682" s="67" t="str">
        <f t="array" aca="1" ref="J1682" ca="1">IF($I$1&lt;&gt;"y", "", IFERROR(INDEX(admin1listsize,MATCH(SMALL(NOT(admin1listsize="")*IF(ISNUMBER(admin1listsize),COUNTIF(admin1listsize,"&lt;="&amp;admin1listsize),COUNTIF(admin1listsize,"&lt;="&amp;admin1listsize)+SUM(ISNUMBER(admin1listsize))),ROWS(D$3:D1682)+SUM(ISBLANK(admin1listsize))),NOT(admin1listsize="")*IF(ISNUMBER(admin1listsize),COUNTIF(admin1listsize,"&lt;="&amp;admin1listsize),COUNTIF(admin1listsize,"&lt;="&amp;admin1listsize)+SUM(ISNUMBER(admin1listsize))),0)), ""))</f>
        <v/>
      </c>
      <c r="K1682" s="71"/>
    </row>
    <row r="1683" spans="1:11" s="1" customFormat="1" x14ac:dyDescent="0.25">
      <c r="A1683" s="93" t="str">
        <f>IF($I$1&lt;&gt;"y", "", IF(ISBLANK(DATA!D1684),"",IF(ISBLANK(DATA!K1684),"NO DATA",DATA!K1684)))</f>
        <v/>
      </c>
      <c r="B1683" s="93" t="str">
        <f>IF($I$1&lt;&gt;"y", "",IF(ISBLANK(DATA!D1684),"", IF(ISBLANK(DATA!L1684),"NO DATA",DATA!L1684)))</f>
        <v/>
      </c>
      <c r="C1683" s="93" t="str">
        <f t="shared" si="80"/>
        <v/>
      </c>
      <c r="D1683" s="93" t="str">
        <f>IF($I$1&lt;&gt;"y", "", IF(C1684="", "", IFERROR(LOOKUP(2,1/(COUNTIF($D$2:D1682,mergednames)=0),mergednames), "")))</f>
        <v/>
      </c>
      <c r="E1683" s="93" t="str">
        <f t="shared" si="79"/>
        <v/>
      </c>
      <c r="F1683" s="93" t="str">
        <f>IF($I$1&lt;&gt;"y", "", IF(A1684="", "", IFERROR(LOOKUP(2,1/(COUNTIF($F$2:F1682,get_country)=0),get_country), "")))</f>
        <v/>
      </c>
      <c r="G1683" s="93" t="str">
        <f t="shared" si="78"/>
        <v/>
      </c>
      <c r="H1683" s="67" t="str">
        <f t="array" aca="1" ref="H1683" ca="1">IF($I$1&lt;&gt;"y", "", IFERROR(INDEX(countrylistsize,MATCH(SMALL(NOT(countrylistsize="")*IF(ISNUMBER(countrylistsize),COUNTIF(countrylistsize,"&lt;="&amp;countrylistsize),COUNTIF(countrylistsize,"&lt;="&amp;countrylistsize)+SUM(ISNUMBER(countrylistsize))),ROWS(F$3:F1683)+SUM(ISBLANK(countrylistsize))),NOT(countrylistsize="")*IF(ISNUMBER(countrylistsize),COUNTIF(countrylistsize,"&lt;="&amp;countrylistsize),COUNTIF(countrylistsize,"&lt;="&amp;countrylistsize)+SUM(ISNUMBER(countrylistsize))),0)), ""))</f>
        <v/>
      </c>
      <c r="I1683" s="70"/>
      <c r="J1683" s="67" t="str">
        <f t="array" aca="1" ref="J1683" ca="1">IF($I$1&lt;&gt;"y", "", IFERROR(INDEX(admin1listsize,MATCH(SMALL(NOT(admin1listsize="")*IF(ISNUMBER(admin1listsize),COUNTIF(admin1listsize,"&lt;="&amp;admin1listsize),COUNTIF(admin1listsize,"&lt;="&amp;admin1listsize)+SUM(ISNUMBER(admin1listsize))),ROWS(D$3:D1683)+SUM(ISBLANK(admin1listsize))),NOT(admin1listsize="")*IF(ISNUMBER(admin1listsize),COUNTIF(admin1listsize,"&lt;="&amp;admin1listsize),COUNTIF(admin1listsize,"&lt;="&amp;admin1listsize)+SUM(ISNUMBER(admin1listsize))),0)), ""))</f>
        <v/>
      </c>
      <c r="K1683" s="71"/>
    </row>
    <row r="1684" spans="1:11" s="1" customFormat="1" x14ac:dyDescent="0.25">
      <c r="A1684" s="93" t="str">
        <f>IF($I$1&lt;&gt;"y", "", IF(ISBLANK(DATA!D1685),"",IF(ISBLANK(DATA!K1685),"NO DATA",DATA!K1685)))</f>
        <v/>
      </c>
      <c r="B1684" s="93" t="str">
        <f>IF($I$1&lt;&gt;"y", "",IF(ISBLANK(DATA!D1685),"", IF(ISBLANK(DATA!L1685),"NO DATA",DATA!L1685)))</f>
        <v/>
      </c>
      <c r="C1684" s="93" t="str">
        <f t="shared" si="80"/>
        <v/>
      </c>
      <c r="D1684" s="93" t="str">
        <f>IF($I$1&lt;&gt;"y", "", IF(C1685="", "", IFERROR(LOOKUP(2,1/(COUNTIF($D$2:D1683,mergednames)=0),mergednames), "")))</f>
        <v/>
      </c>
      <c r="E1684" s="93" t="str">
        <f t="shared" si="79"/>
        <v/>
      </c>
      <c r="F1684" s="93" t="str">
        <f>IF($I$1&lt;&gt;"y", "", IF(A1685="", "", IFERROR(LOOKUP(2,1/(COUNTIF($F$2:F1683,get_country)=0),get_country), "")))</f>
        <v/>
      </c>
      <c r="G1684" s="93" t="str">
        <f t="shared" si="78"/>
        <v/>
      </c>
      <c r="H1684" s="67" t="str">
        <f t="array" aca="1" ref="H1684" ca="1">IF($I$1&lt;&gt;"y", "", IFERROR(INDEX(countrylistsize,MATCH(SMALL(NOT(countrylistsize="")*IF(ISNUMBER(countrylistsize),COUNTIF(countrylistsize,"&lt;="&amp;countrylistsize),COUNTIF(countrylistsize,"&lt;="&amp;countrylistsize)+SUM(ISNUMBER(countrylistsize))),ROWS(F$3:F1684)+SUM(ISBLANK(countrylistsize))),NOT(countrylistsize="")*IF(ISNUMBER(countrylistsize),COUNTIF(countrylistsize,"&lt;="&amp;countrylistsize),COUNTIF(countrylistsize,"&lt;="&amp;countrylistsize)+SUM(ISNUMBER(countrylistsize))),0)), ""))</f>
        <v/>
      </c>
      <c r="I1684" s="70"/>
      <c r="J1684" s="67" t="str">
        <f t="array" aca="1" ref="J1684" ca="1">IF($I$1&lt;&gt;"y", "", IFERROR(INDEX(admin1listsize,MATCH(SMALL(NOT(admin1listsize="")*IF(ISNUMBER(admin1listsize),COUNTIF(admin1listsize,"&lt;="&amp;admin1listsize),COUNTIF(admin1listsize,"&lt;="&amp;admin1listsize)+SUM(ISNUMBER(admin1listsize))),ROWS(D$3:D1684)+SUM(ISBLANK(admin1listsize))),NOT(admin1listsize="")*IF(ISNUMBER(admin1listsize),COUNTIF(admin1listsize,"&lt;="&amp;admin1listsize),COUNTIF(admin1listsize,"&lt;="&amp;admin1listsize)+SUM(ISNUMBER(admin1listsize))),0)), ""))</f>
        <v/>
      </c>
      <c r="K1684" s="71"/>
    </row>
    <row r="1685" spans="1:11" s="1" customFormat="1" x14ac:dyDescent="0.25">
      <c r="A1685" s="93" t="str">
        <f>IF($I$1&lt;&gt;"y", "", IF(ISBLANK(DATA!D1686),"",IF(ISBLANK(DATA!K1686),"NO DATA",DATA!K1686)))</f>
        <v/>
      </c>
      <c r="B1685" s="93" t="str">
        <f>IF($I$1&lt;&gt;"y", "",IF(ISBLANK(DATA!D1686),"", IF(ISBLANK(DATA!L1686),"NO DATA",DATA!L1686)))</f>
        <v/>
      </c>
      <c r="C1685" s="93" t="str">
        <f t="shared" si="80"/>
        <v/>
      </c>
      <c r="D1685" s="93" t="str">
        <f>IF($I$1&lt;&gt;"y", "", IF(C1686="", "", IFERROR(LOOKUP(2,1/(COUNTIF($D$2:D1684,mergednames)=0),mergednames), "")))</f>
        <v/>
      </c>
      <c r="E1685" s="93" t="str">
        <f t="shared" si="79"/>
        <v/>
      </c>
      <c r="F1685" s="93" t="str">
        <f>IF($I$1&lt;&gt;"y", "", IF(A1686="", "", IFERROR(LOOKUP(2,1/(COUNTIF($F$2:F1684,get_country)=0),get_country), "")))</f>
        <v/>
      </c>
      <c r="G1685" s="93" t="str">
        <f t="shared" si="78"/>
        <v/>
      </c>
      <c r="H1685" s="67" t="str">
        <f t="array" aca="1" ref="H1685" ca="1">IF($I$1&lt;&gt;"y", "", IFERROR(INDEX(countrylistsize,MATCH(SMALL(NOT(countrylistsize="")*IF(ISNUMBER(countrylistsize),COUNTIF(countrylistsize,"&lt;="&amp;countrylistsize),COUNTIF(countrylistsize,"&lt;="&amp;countrylistsize)+SUM(ISNUMBER(countrylistsize))),ROWS(F$3:F1685)+SUM(ISBLANK(countrylistsize))),NOT(countrylistsize="")*IF(ISNUMBER(countrylistsize),COUNTIF(countrylistsize,"&lt;="&amp;countrylistsize),COUNTIF(countrylistsize,"&lt;="&amp;countrylistsize)+SUM(ISNUMBER(countrylistsize))),0)), ""))</f>
        <v/>
      </c>
      <c r="I1685" s="70"/>
      <c r="J1685" s="67" t="str">
        <f t="array" aca="1" ref="J1685" ca="1">IF($I$1&lt;&gt;"y", "", IFERROR(INDEX(admin1listsize,MATCH(SMALL(NOT(admin1listsize="")*IF(ISNUMBER(admin1listsize),COUNTIF(admin1listsize,"&lt;="&amp;admin1listsize),COUNTIF(admin1listsize,"&lt;="&amp;admin1listsize)+SUM(ISNUMBER(admin1listsize))),ROWS(D$3:D1685)+SUM(ISBLANK(admin1listsize))),NOT(admin1listsize="")*IF(ISNUMBER(admin1listsize),COUNTIF(admin1listsize,"&lt;="&amp;admin1listsize),COUNTIF(admin1listsize,"&lt;="&amp;admin1listsize)+SUM(ISNUMBER(admin1listsize))),0)), ""))</f>
        <v/>
      </c>
      <c r="K1685" s="71"/>
    </row>
    <row r="1686" spans="1:11" s="1" customFormat="1" x14ac:dyDescent="0.25">
      <c r="A1686" s="93" t="str">
        <f>IF($I$1&lt;&gt;"y", "", IF(ISBLANK(DATA!D1687),"",IF(ISBLANK(DATA!K1687),"NO DATA",DATA!K1687)))</f>
        <v/>
      </c>
      <c r="B1686" s="93" t="str">
        <f>IF($I$1&lt;&gt;"y", "",IF(ISBLANK(DATA!D1687),"", IF(ISBLANK(DATA!L1687),"NO DATA",DATA!L1687)))</f>
        <v/>
      </c>
      <c r="C1686" s="93" t="str">
        <f t="shared" si="80"/>
        <v/>
      </c>
      <c r="D1686" s="93" t="str">
        <f>IF($I$1&lt;&gt;"y", "", IF(C1687="", "", IFERROR(LOOKUP(2,1/(COUNTIF($D$2:D1685,mergednames)=0),mergednames), "")))</f>
        <v/>
      </c>
      <c r="E1686" s="93" t="str">
        <f t="shared" si="79"/>
        <v/>
      </c>
      <c r="F1686" s="93" t="str">
        <f>IF($I$1&lt;&gt;"y", "", IF(A1687="", "", IFERROR(LOOKUP(2,1/(COUNTIF($F$2:F1685,get_country)=0),get_country), "")))</f>
        <v/>
      </c>
      <c r="G1686" s="93" t="str">
        <f t="shared" si="78"/>
        <v/>
      </c>
      <c r="H1686" s="67" t="str">
        <f t="array" aca="1" ref="H1686" ca="1">IF($I$1&lt;&gt;"y", "", IFERROR(INDEX(countrylistsize,MATCH(SMALL(NOT(countrylistsize="")*IF(ISNUMBER(countrylistsize),COUNTIF(countrylistsize,"&lt;="&amp;countrylistsize),COUNTIF(countrylistsize,"&lt;="&amp;countrylistsize)+SUM(ISNUMBER(countrylistsize))),ROWS(F$3:F1686)+SUM(ISBLANK(countrylistsize))),NOT(countrylistsize="")*IF(ISNUMBER(countrylistsize),COUNTIF(countrylistsize,"&lt;="&amp;countrylistsize),COUNTIF(countrylistsize,"&lt;="&amp;countrylistsize)+SUM(ISNUMBER(countrylistsize))),0)), ""))</f>
        <v/>
      </c>
      <c r="I1686" s="70"/>
      <c r="J1686" s="67" t="str">
        <f t="array" aca="1" ref="J1686" ca="1">IF($I$1&lt;&gt;"y", "", IFERROR(INDEX(admin1listsize,MATCH(SMALL(NOT(admin1listsize="")*IF(ISNUMBER(admin1listsize),COUNTIF(admin1listsize,"&lt;="&amp;admin1listsize),COUNTIF(admin1listsize,"&lt;="&amp;admin1listsize)+SUM(ISNUMBER(admin1listsize))),ROWS(D$3:D1686)+SUM(ISBLANK(admin1listsize))),NOT(admin1listsize="")*IF(ISNUMBER(admin1listsize),COUNTIF(admin1listsize,"&lt;="&amp;admin1listsize),COUNTIF(admin1listsize,"&lt;="&amp;admin1listsize)+SUM(ISNUMBER(admin1listsize))),0)), ""))</f>
        <v/>
      </c>
      <c r="K1686" s="71"/>
    </row>
    <row r="1687" spans="1:11" s="1" customFormat="1" x14ac:dyDescent="0.25">
      <c r="A1687" s="93" t="str">
        <f>IF($I$1&lt;&gt;"y", "", IF(ISBLANK(DATA!D1688),"",IF(ISBLANK(DATA!K1688),"NO DATA",DATA!K1688)))</f>
        <v/>
      </c>
      <c r="B1687" s="93" t="str">
        <f>IF($I$1&lt;&gt;"y", "",IF(ISBLANK(DATA!D1688),"", IF(ISBLANK(DATA!L1688),"NO DATA",DATA!L1688)))</f>
        <v/>
      </c>
      <c r="C1687" s="93" t="str">
        <f t="shared" si="80"/>
        <v/>
      </c>
      <c r="D1687" s="93" t="str">
        <f>IF($I$1&lt;&gt;"y", "", IF(C1688="", "", IFERROR(LOOKUP(2,1/(COUNTIF($D$2:D1686,mergednames)=0),mergednames), "")))</f>
        <v/>
      </c>
      <c r="E1687" s="93" t="str">
        <f t="shared" si="79"/>
        <v/>
      </c>
      <c r="F1687" s="93" t="str">
        <f>IF($I$1&lt;&gt;"y", "", IF(A1688="", "", IFERROR(LOOKUP(2,1/(COUNTIF($F$2:F1686,get_country)=0),get_country), "")))</f>
        <v/>
      </c>
      <c r="G1687" s="93" t="str">
        <f t="shared" si="78"/>
        <v/>
      </c>
      <c r="H1687" s="67" t="str">
        <f t="array" aca="1" ref="H1687" ca="1">IF($I$1&lt;&gt;"y", "", IFERROR(INDEX(countrylistsize,MATCH(SMALL(NOT(countrylistsize="")*IF(ISNUMBER(countrylistsize),COUNTIF(countrylistsize,"&lt;="&amp;countrylistsize),COUNTIF(countrylistsize,"&lt;="&amp;countrylistsize)+SUM(ISNUMBER(countrylistsize))),ROWS(F$3:F1687)+SUM(ISBLANK(countrylistsize))),NOT(countrylistsize="")*IF(ISNUMBER(countrylistsize),COUNTIF(countrylistsize,"&lt;="&amp;countrylistsize),COUNTIF(countrylistsize,"&lt;="&amp;countrylistsize)+SUM(ISNUMBER(countrylistsize))),0)), ""))</f>
        <v/>
      </c>
      <c r="I1687" s="70"/>
      <c r="J1687" s="67" t="str">
        <f t="array" aca="1" ref="J1687" ca="1">IF($I$1&lt;&gt;"y", "", IFERROR(INDEX(admin1listsize,MATCH(SMALL(NOT(admin1listsize="")*IF(ISNUMBER(admin1listsize),COUNTIF(admin1listsize,"&lt;="&amp;admin1listsize),COUNTIF(admin1listsize,"&lt;="&amp;admin1listsize)+SUM(ISNUMBER(admin1listsize))),ROWS(D$3:D1687)+SUM(ISBLANK(admin1listsize))),NOT(admin1listsize="")*IF(ISNUMBER(admin1listsize),COUNTIF(admin1listsize,"&lt;="&amp;admin1listsize),COUNTIF(admin1listsize,"&lt;="&amp;admin1listsize)+SUM(ISNUMBER(admin1listsize))),0)), ""))</f>
        <v/>
      </c>
      <c r="K1687" s="71"/>
    </row>
    <row r="1688" spans="1:11" s="1" customFormat="1" x14ac:dyDescent="0.25">
      <c r="A1688" s="93" t="str">
        <f>IF($I$1&lt;&gt;"y", "", IF(ISBLANK(DATA!D1689),"",IF(ISBLANK(DATA!K1689),"NO DATA",DATA!K1689)))</f>
        <v/>
      </c>
      <c r="B1688" s="93" t="str">
        <f>IF($I$1&lt;&gt;"y", "",IF(ISBLANK(DATA!D1689),"", IF(ISBLANK(DATA!L1689),"NO DATA",DATA!L1689)))</f>
        <v/>
      </c>
      <c r="C1688" s="93" t="str">
        <f t="shared" si="80"/>
        <v/>
      </c>
      <c r="D1688" s="93" t="str">
        <f>IF($I$1&lt;&gt;"y", "", IF(C1689="", "", IFERROR(LOOKUP(2,1/(COUNTIF($D$2:D1687,mergednames)=0),mergednames), "")))</f>
        <v/>
      </c>
      <c r="E1688" s="93" t="str">
        <f t="shared" si="79"/>
        <v/>
      </c>
      <c r="F1688" s="93" t="str">
        <f>IF($I$1&lt;&gt;"y", "", IF(A1689="", "", IFERROR(LOOKUP(2,1/(COUNTIF($F$2:F1687,get_country)=0),get_country), "")))</f>
        <v/>
      </c>
      <c r="G1688" s="93" t="str">
        <f t="shared" si="78"/>
        <v/>
      </c>
      <c r="H1688" s="67" t="str">
        <f t="array" aca="1" ref="H1688" ca="1">IF($I$1&lt;&gt;"y", "", IFERROR(INDEX(countrylistsize,MATCH(SMALL(NOT(countrylistsize="")*IF(ISNUMBER(countrylistsize),COUNTIF(countrylistsize,"&lt;="&amp;countrylistsize),COUNTIF(countrylistsize,"&lt;="&amp;countrylistsize)+SUM(ISNUMBER(countrylistsize))),ROWS(F$3:F1688)+SUM(ISBLANK(countrylistsize))),NOT(countrylistsize="")*IF(ISNUMBER(countrylistsize),COUNTIF(countrylistsize,"&lt;="&amp;countrylistsize),COUNTIF(countrylistsize,"&lt;="&amp;countrylistsize)+SUM(ISNUMBER(countrylistsize))),0)), ""))</f>
        <v/>
      </c>
      <c r="I1688" s="70"/>
      <c r="J1688" s="67" t="str">
        <f t="array" aca="1" ref="J1688" ca="1">IF($I$1&lt;&gt;"y", "", IFERROR(INDEX(admin1listsize,MATCH(SMALL(NOT(admin1listsize="")*IF(ISNUMBER(admin1listsize),COUNTIF(admin1listsize,"&lt;="&amp;admin1listsize),COUNTIF(admin1listsize,"&lt;="&amp;admin1listsize)+SUM(ISNUMBER(admin1listsize))),ROWS(D$3:D1688)+SUM(ISBLANK(admin1listsize))),NOT(admin1listsize="")*IF(ISNUMBER(admin1listsize),COUNTIF(admin1listsize,"&lt;="&amp;admin1listsize),COUNTIF(admin1listsize,"&lt;="&amp;admin1listsize)+SUM(ISNUMBER(admin1listsize))),0)), ""))</f>
        <v/>
      </c>
      <c r="K1688" s="71"/>
    </row>
    <row r="1689" spans="1:11" s="1" customFormat="1" x14ac:dyDescent="0.25">
      <c r="A1689" s="93" t="str">
        <f>IF($I$1&lt;&gt;"y", "", IF(ISBLANK(DATA!D1690),"",IF(ISBLANK(DATA!K1690),"NO DATA",DATA!K1690)))</f>
        <v/>
      </c>
      <c r="B1689" s="93" t="str">
        <f>IF($I$1&lt;&gt;"y", "",IF(ISBLANK(DATA!D1690),"", IF(ISBLANK(DATA!L1690),"NO DATA",DATA!L1690)))</f>
        <v/>
      </c>
      <c r="C1689" s="93" t="str">
        <f t="shared" si="80"/>
        <v/>
      </c>
      <c r="D1689" s="93" t="str">
        <f>IF($I$1&lt;&gt;"y", "", IF(C1690="", "", IFERROR(LOOKUP(2,1/(COUNTIF($D$2:D1688,mergednames)=0),mergednames), "")))</f>
        <v/>
      </c>
      <c r="E1689" s="93" t="str">
        <f t="shared" si="79"/>
        <v/>
      </c>
      <c r="F1689" s="93" t="str">
        <f>IF($I$1&lt;&gt;"y", "", IF(A1690="", "", IFERROR(LOOKUP(2,1/(COUNTIF($F$2:F1688,get_country)=0),get_country), "")))</f>
        <v/>
      </c>
      <c r="G1689" s="93" t="str">
        <f t="shared" si="78"/>
        <v/>
      </c>
      <c r="H1689" s="67" t="str">
        <f t="array" aca="1" ref="H1689" ca="1">IF($I$1&lt;&gt;"y", "", IFERROR(INDEX(countrylistsize,MATCH(SMALL(NOT(countrylistsize="")*IF(ISNUMBER(countrylistsize),COUNTIF(countrylistsize,"&lt;="&amp;countrylistsize),COUNTIF(countrylistsize,"&lt;="&amp;countrylistsize)+SUM(ISNUMBER(countrylistsize))),ROWS(F$3:F1689)+SUM(ISBLANK(countrylistsize))),NOT(countrylistsize="")*IF(ISNUMBER(countrylistsize),COUNTIF(countrylistsize,"&lt;="&amp;countrylistsize),COUNTIF(countrylistsize,"&lt;="&amp;countrylistsize)+SUM(ISNUMBER(countrylistsize))),0)), ""))</f>
        <v/>
      </c>
      <c r="I1689" s="70"/>
      <c r="J1689" s="67" t="str">
        <f t="array" aca="1" ref="J1689" ca="1">IF($I$1&lt;&gt;"y", "", IFERROR(INDEX(admin1listsize,MATCH(SMALL(NOT(admin1listsize="")*IF(ISNUMBER(admin1listsize),COUNTIF(admin1listsize,"&lt;="&amp;admin1listsize),COUNTIF(admin1listsize,"&lt;="&amp;admin1listsize)+SUM(ISNUMBER(admin1listsize))),ROWS(D$3:D1689)+SUM(ISBLANK(admin1listsize))),NOT(admin1listsize="")*IF(ISNUMBER(admin1listsize),COUNTIF(admin1listsize,"&lt;="&amp;admin1listsize),COUNTIF(admin1listsize,"&lt;="&amp;admin1listsize)+SUM(ISNUMBER(admin1listsize))),0)), ""))</f>
        <v/>
      </c>
      <c r="K1689" s="71"/>
    </row>
    <row r="1690" spans="1:11" s="1" customFormat="1" x14ac:dyDescent="0.25">
      <c r="A1690" s="93" t="str">
        <f>IF($I$1&lt;&gt;"y", "", IF(ISBLANK(DATA!D1691),"",IF(ISBLANK(DATA!K1691),"NO DATA",DATA!K1691)))</f>
        <v/>
      </c>
      <c r="B1690" s="93" t="str">
        <f>IF($I$1&lt;&gt;"y", "",IF(ISBLANK(DATA!D1691),"", IF(ISBLANK(DATA!L1691),"NO DATA",DATA!L1691)))</f>
        <v/>
      </c>
      <c r="C1690" s="93" t="str">
        <f t="shared" si="80"/>
        <v/>
      </c>
      <c r="D1690" s="93" t="str">
        <f>IF($I$1&lt;&gt;"y", "", IF(C1691="", "", IFERROR(LOOKUP(2,1/(COUNTIF($D$2:D1689,mergednames)=0),mergednames), "")))</f>
        <v/>
      </c>
      <c r="E1690" s="93" t="str">
        <f t="shared" si="79"/>
        <v/>
      </c>
      <c r="F1690" s="93" t="str">
        <f>IF($I$1&lt;&gt;"y", "", IF(A1691="", "", IFERROR(LOOKUP(2,1/(COUNTIF($F$2:F1689,get_country)=0),get_country), "")))</f>
        <v/>
      </c>
      <c r="G1690" s="93" t="str">
        <f t="shared" si="78"/>
        <v/>
      </c>
      <c r="H1690" s="67" t="str">
        <f t="array" aca="1" ref="H1690" ca="1">IF($I$1&lt;&gt;"y", "", IFERROR(INDEX(countrylistsize,MATCH(SMALL(NOT(countrylistsize="")*IF(ISNUMBER(countrylistsize),COUNTIF(countrylistsize,"&lt;="&amp;countrylistsize),COUNTIF(countrylistsize,"&lt;="&amp;countrylistsize)+SUM(ISNUMBER(countrylistsize))),ROWS(F$3:F1690)+SUM(ISBLANK(countrylistsize))),NOT(countrylistsize="")*IF(ISNUMBER(countrylistsize),COUNTIF(countrylistsize,"&lt;="&amp;countrylistsize),COUNTIF(countrylistsize,"&lt;="&amp;countrylistsize)+SUM(ISNUMBER(countrylistsize))),0)), ""))</f>
        <v/>
      </c>
      <c r="I1690" s="70"/>
      <c r="J1690" s="67" t="str">
        <f t="array" aca="1" ref="J1690" ca="1">IF($I$1&lt;&gt;"y", "", IFERROR(INDEX(admin1listsize,MATCH(SMALL(NOT(admin1listsize="")*IF(ISNUMBER(admin1listsize),COUNTIF(admin1listsize,"&lt;="&amp;admin1listsize),COUNTIF(admin1listsize,"&lt;="&amp;admin1listsize)+SUM(ISNUMBER(admin1listsize))),ROWS(D$3:D1690)+SUM(ISBLANK(admin1listsize))),NOT(admin1listsize="")*IF(ISNUMBER(admin1listsize),COUNTIF(admin1listsize,"&lt;="&amp;admin1listsize),COUNTIF(admin1listsize,"&lt;="&amp;admin1listsize)+SUM(ISNUMBER(admin1listsize))),0)), ""))</f>
        <v/>
      </c>
      <c r="K1690" s="71"/>
    </row>
    <row r="1691" spans="1:11" s="1" customFormat="1" x14ac:dyDescent="0.25">
      <c r="A1691" s="93" t="str">
        <f>IF($I$1&lt;&gt;"y", "", IF(ISBLANK(DATA!D1692),"",IF(ISBLANK(DATA!K1692),"NO DATA",DATA!K1692)))</f>
        <v/>
      </c>
      <c r="B1691" s="93" t="str">
        <f>IF($I$1&lt;&gt;"y", "",IF(ISBLANK(DATA!D1692),"", IF(ISBLANK(DATA!L1692),"NO DATA",DATA!L1692)))</f>
        <v/>
      </c>
      <c r="C1691" s="93" t="str">
        <f t="shared" si="80"/>
        <v/>
      </c>
      <c r="D1691" s="93" t="str">
        <f>IF($I$1&lt;&gt;"y", "", IF(C1692="", "", IFERROR(LOOKUP(2,1/(COUNTIF($D$2:D1690,mergednames)=0),mergednames), "")))</f>
        <v/>
      </c>
      <c r="E1691" s="93" t="str">
        <f t="shared" si="79"/>
        <v/>
      </c>
      <c r="F1691" s="93" t="str">
        <f>IF($I$1&lt;&gt;"y", "", IF(A1692="", "", IFERROR(LOOKUP(2,1/(COUNTIF($F$2:F1690,get_country)=0),get_country), "")))</f>
        <v/>
      </c>
      <c r="G1691" s="93" t="str">
        <f t="shared" si="78"/>
        <v/>
      </c>
      <c r="H1691" s="67" t="str">
        <f t="array" aca="1" ref="H1691" ca="1">IF($I$1&lt;&gt;"y", "", IFERROR(INDEX(countrylistsize,MATCH(SMALL(NOT(countrylistsize="")*IF(ISNUMBER(countrylistsize),COUNTIF(countrylistsize,"&lt;="&amp;countrylistsize),COUNTIF(countrylistsize,"&lt;="&amp;countrylistsize)+SUM(ISNUMBER(countrylistsize))),ROWS(F$3:F1691)+SUM(ISBLANK(countrylistsize))),NOT(countrylistsize="")*IF(ISNUMBER(countrylistsize),COUNTIF(countrylistsize,"&lt;="&amp;countrylistsize),COUNTIF(countrylistsize,"&lt;="&amp;countrylistsize)+SUM(ISNUMBER(countrylistsize))),0)), ""))</f>
        <v/>
      </c>
      <c r="I1691" s="70"/>
      <c r="J1691" s="67" t="str">
        <f t="array" aca="1" ref="J1691" ca="1">IF($I$1&lt;&gt;"y", "", IFERROR(INDEX(admin1listsize,MATCH(SMALL(NOT(admin1listsize="")*IF(ISNUMBER(admin1listsize),COUNTIF(admin1listsize,"&lt;="&amp;admin1listsize),COUNTIF(admin1listsize,"&lt;="&amp;admin1listsize)+SUM(ISNUMBER(admin1listsize))),ROWS(D$3:D1691)+SUM(ISBLANK(admin1listsize))),NOT(admin1listsize="")*IF(ISNUMBER(admin1listsize),COUNTIF(admin1listsize,"&lt;="&amp;admin1listsize),COUNTIF(admin1listsize,"&lt;="&amp;admin1listsize)+SUM(ISNUMBER(admin1listsize))),0)), ""))</f>
        <v/>
      </c>
      <c r="K1691" s="71"/>
    </row>
    <row r="1692" spans="1:11" s="1" customFormat="1" x14ac:dyDescent="0.25">
      <c r="A1692" s="93" t="str">
        <f>IF($I$1&lt;&gt;"y", "", IF(ISBLANK(DATA!D1693),"",IF(ISBLANK(DATA!K1693),"NO DATA",DATA!K1693)))</f>
        <v/>
      </c>
      <c r="B1692" s="93" t="str">
        <f>IF($I$1&lt;&gt;"y", "",IF(ISBLANK(DATA!D1693),"", IF(ISBLANK(DATA!L1693),"NO DATA",DATA!L1693)))</f>
        <v/>
      </c>
      <c r="C1692" s="93" t="str">
        <f t="shared" si="80"/>
        <v/>
      </c>
      <c r="D1692" s="93" t="str">
        <f>IF($I$1&lt;&gt;"y", "", IF(C1693="", "", IFERROR(LOOKUP(2,1/(COUNTIF($D$2:D1691,mergednames)=0),mergednames), "")))</f>
        <v/>
      </c>
      <c r="E1692" s="93" t="str">
        <f t="shared" si="79"/>
        <v/>
      </c>
      <c r="F1692" s="93" t="str">
        <f>IF($I$1&lt;&gt;"y", "", IF(A1693="", "", IFERROR(LOOKUP(2,1/(COUNTIF($F$2:F1691,get_country)=0),get_country), "")))</f>
        <v/>
      </c>
      <c r="G1692" s="93" t="str">
        <f t="shared" si="78"/>
        <v/>
      </c>
      <c r="H1692" s="67" t="str">
        <f t="array" aca="1" ref="H1692" ca="1">IF($I$1&lt;&gt;"y", "", IFERROR(INDEX(countrylistsize,MATCH(SMALL(NOT(countrylistsize="")*IF(ISNUMBER(countrylistsize),COUNTIF(countrylistsize,"&lt;="&amp;countrylistsize),COUNTIF(countrylistsize,"&lt;="&amp;countrylistsize)+SUM(ISNUMBER(countrylistsize))),ROWS(F$3:F1692)+SUM(ISBLANK(countrylistsize))),NOT(countrylistsize="")*IF(ISNUMBER(countrylistsize),COUNTIF(countrylistsize,"&lt;="&amp;countrylistsize),COUNTIF(countrylistsize,"&lt;="&amp;countrylistsize)+SUM(ISNUMBER(countrylistsize))),0)), ""))</f>
        <v/>
      </c>
      <c r="I1692" s="70"/>
      <c r="J1692" s="67" t="str">
        <f t="array" aca="1" ref="J1692" ca="1">IF($I$1&lt;&gt;"y", "", IFERROR(INDEX(admin1listsize,MATCH(SMALL(NOT(admin1listsize="")*IF(ISNUMBER(admin1listsize),COUNTIF(admin1listsize,"&lt;="&amp;admin1listsize),COUNTIF(admin1listsize,"&lt;="&amp;admin1listsize)+SUM(ISNUMBER(admin1listsize))),ROWS(D$3:D1692)+SUM(ISBLANK(admin1listsize))),NOT(admin1listsize="")*IF(ISNUMBER(admin1listsize),COUNTIF(admin1listsize,"&lt;="&amp;admin1listsize),COUNTIF(admin1listsize,"&lt;="&amp;admin1listsize)+SUM(ISNUMBER(admin1listsize))),0)), ""))</f>
        <v/>
      </c>
      <c r="K1692" s="71"/>
    </row>
    <row r="1693" spans="1:11" s="1" customFormat="1" x14ac:dyDescent="0.25">
      <c r="A1693" s="93" t="str">
        <f>IF($I$1&lt;&gt;"y", "", IF(ISBLANK(DATA!D1694),"",IF(ISBLANK(DATA!K1694),"NO DATA",DATA!K1694)))</f>
        <v/>
      </c>
      <c r="B1693" s="93" t="str">
        <f>IF($I$1&lt;&gt;"y", "",IF(ISBLANK(DATA!D1694),"", IF(ISBLANK(DATA!L1694),"NO DATA",DATA!L1694)))</f>
        <v/>
      </c>
      <c r="C1693" s="93" t="str">
        <f t="shared" si="80"/>
        <v/>
      </c>
      <c r="D1693" s="93" t="str">
        <f>IF($I$1&lt;&gt;"y", "", IF(C1694="", "", IFERROR(LOOKUP(2,1/(COUNTIF($D$2:D1692,mergednames)=0),mergednames), "")))</f>
        <v/>
      </c>
      <c r="E1693" s="93" t="str">
        <f t="shared" si="79"/>
        <v/>
      </c>
      <c r="F1693" s="93" t="str">
        <f>IF($I$1&lt;&gt;"y", "", IF(A1694="", "", IFERROR(LOOKUP(2,1/(COUNTIF($F$2:F1692,get_country)=0),get_country), "")))</f>
        <v/>
      </c>
      <c r="G1693" s="93" t="str">
        <f t="shared" si="78"/>
        <v/>
      </c>
      <c r="H1693" s="67" t="str">
        <f t="array" aca="1" ref="H1693" ca="1">IF($I$1&lt;&gt;"y", "", IFERROR(INDEX(countrylistsize,MATCH(SMALL(NOT(countrylistsize="")*IF(ISNUMBER(countrylistsize),COUNTIF(countrylistsize,"&lt;="&amp;countrylistsize),COUNTIF(countrylistsize,"&lt;="&amp;countrylistsize)+SUM(ISNUMBER(countrylistsize))),ROWS(F$3:F1693)+SUM(ISBLANK(countrylistsize))),NOT(countrylistsize="")*IF(ISNUMBER(countrylistsize),COUNTIF(countrylistsize,"&lt;="&amp;countrylistsize),COUNTIF(countrylistsize,"&lt;="&amp;countrylistsize)+SUM(ISNUMBER(countrylistsize))),0)), ""))</f>
        <v/>
      </c>
      <c r="I1693" s="70"/>
      <c r="J1693" s="67" t="str">
        <f t="array" aca="1" ref="J1693" ca="1">IF($I$1&lt;&gt;"y", "", IFERROR(INDEX(admin1listsize,MATCH(SMALL(NOT(admin1listsize="")*IF(ISNUMBER(admin1listsize),COUNTIF(admin1listsize,"&lt;="&amp;admin1listsize),COUNTIF(admin1listsize,"&lt;="&amp;admin1listsize)+SUM(ISNUMBER(admin1listsize))),ROWS(D$3:D1693)+SUM(ISBLANK(admin1listsize))),NOT(admin1listsize="")*IF(ISNUMBER(admin1listsize),COUNTIF(admin1listsize,"&lt;="&amp;admin1listsize),COUNTIF(admin1listsize,"&lt;="&amp;admin1listsize)+SUM(ISNUMBER(admin1listsize))),0)), ""))</f>
        <v/>
      </c>
      <c r="K1693" s="71"/>
    </row>
    <row r="1694" spans="1:11" s="1" customFormat="1" x14ac:dyDescent="0.25">
      <c r="A1694" s="93" t="str">
        <f>IF($I$1&lt;&gt;"y", "", IF(ISBLANK(DATA!D1695),"",IF(ISBLANK(DATA!K1695),"NO DATA",DATA!K1695)))</f>
        <v/>
      </c>
      <c r="B1694" s="93" t="str">
        <f>IF($I$1&lt;&gt;"y", "",IF(ISBLANK(DATA!D1695),"", IF(ISBLANK(DATA!L1695),"NO DATA",DATA!L1695)))</f>
        <v/>
      </c>
      <c r="C1694" s="93" t="str">
        <f t="shared" si="80"/>
        <v/>
      </c>
      <c r="D1694" s="93" t="str">
        <f>IF($I$1&lt;&gt;"y", "", IF(C1695="", "", IFERROR(LOOKUP(2,1/(COUNTIF($D$2:D1693,mergednames)=0),mergednames), "")))</f>
        <v/>
      </c>
      <c r="E1694" s="93" t="str">
        <f t="shared" si="79"/>
        <v/>
      </c>
      <c r="F1694" s="93" t="str">
        <f>IF($I$1&lt;&gt;"y", "", IF(A1695="", "", IFERROR(LOOKUP(2,1/(COUNTIF($F$2:F1693,get_country)=0),get_country), "")))</f>
        <v/>
      </c>
      <c r="G1694" s="93" t="str">
        <f t="shared" si="78"/>
        <v/>
      </c>
      <c r="H1694" s="67" t="str">
        <f t="array" aca="1" ref="H1694" ca="1">IF($I$1&lt;&gt;"y", "", IFERROR(INDEX(countrylistsize,MATCH(SMALL(NOT(countrylistsize="")*IF(ISNUMBER(countrylistsize),COUNTIF(countrylistsize,"&lt;="&amp;countrylistsize),COUNTIF(countrylistsize,"&lt;="&amp;countrylistsize)+SUM(ISNUMBER(countrylistsize))),ROWS(F$3:F1694)+SUM(ISBLANK(countrylistsize))),NOT(countrylistsize="")*IF(ISNUMBER(countrylistsize),COUNTIF(countrylistsize,"&lt;="&amp;countrylistsize),COUNTIF(countrylistsize,"&lt;="&amp;countrylistsize)+SUM(ISNUMBER(countrylistsize))),0)), ""))</f>
        <v/>
      </c>
      <c r="I1694" s="70"/>
      <c r="J1694" s="67" t="str">
        <f t="array" aca="1" ref="J1694" ca="1">IF($I$1&lt;&gt;"y", "", IFERROR(INDEX(admin1listsize,MATCH(SMALL(NOT(admin1listsize="")*IF(ISNUMBER(admin1listsize),COUNTIF(admin1listsize,"&lt;="&amp;admin1listsize),COUNTIF(admin1listsize,"&lt;="&amp;admin1listsize)+SUM(ISNUMBER(admin1listsize))),ROWS(D$3:D1694)+SUM(ISBLANK(admin1listsize))),NOT(admin1listsize="")*IF(ISNUMBER(admin1listsize),COUNTIF(admin1listsize,"&lt;="&amp;admin1listsize),COUNTIF(admin1listsize,"&lt;="&amp;admin1listsize)+SUM(ISNUMBER(admin1listsize))),0)), ""))</f>
        <v/>
      </c>
      <c r="K1694" s="71"/>
    </row>
    <row r="1695" spans="1:11" s="1" customFormat="1" x14ac:dyDescent="0.25">
      <c r="A1695" s="93" t="str">
        <f>IF($I$1&lt;&gt;"y", "", IF(ISBLANK(DATA!D1696),"",IF(ISBLANK(DATA!K1696),"NO DATA",DATA!K1696)))</f>
        <v/>
      </c>
      <c r="B1695" s="93" t="str">
        <f>IF($I$1&lt;&gt;"y", "",IF(ISBLANK(DATA!D1696),"", IF(ISBLANK(DATA!L1696),"NO DATA",DATA!L1696)))</f>
        <v/>
      </c>
      <c r="C1695" s="93" t="str">
        <f t="shared" si="80"/>
        <v/>
      </c>
      <c r="D1695" s="93" t="str">
        <f>IF($I$1&lt;&gt;"y", "", IF(C1696="", "", IFERROR(LOOKUP(2,1/(COUNTIF($D$2:D1694,mergednames)=0),mergednames), "")))</f>
        <v/>
      </c>
      <c r="E1695" s="93" t="str">
        <f t="shared" si="79"/>
        <v/>
      </c>
      <c r="F1695" s="93" t="str">
        <f>IF($I$1&lt;&gt;"y", "", IF(A1696="", "", IFERROR(LOOKUP(2,1/(COUNTIF($F$2:F1694,get_country)=0),get_country), "")))</f>
        <v/>
      </c>
      <c r="G1695" s="93" t="str">
        <f t="shared" si="78"/>
        <v/>
      </c>
      <c r="H1695" s="67" t="str">
        <f t="array" aca="1" ref="H1695" ca="1">IF($I$1&lt;&gt;"y", "", IFERROR(INDEX(countrylistsize,MATCH(SMALL(NOT(countrylistsize="")*IF(ISNUMBER(countrylistsize),COUNTIF(countrylistsize,"&lt;="&amp;countrylistsize),COUNTIF(countrylistsize,"&lt;="&amp;countrylistsize)+SUM(ISNUMBER(countrylistsize))),ROWS(F$3:F1695)+SUM(ISBLANK(countrylistsize))),NOT(countrylistsize="")*IF(ISNUMBER(countrylistsize),COUNTIF(countrylistsize,"&lt;="&amp;countrylistsize),COUNTIF(countrylistsize,"&lt;="&amp;countrylistsize)+SUM(ISNUMBER(countrylistsize))),0)), ""))</f>
        <v/>
      </c>
      <c r="I1695" s="70"/>
      <c r="J1695" s="67" t="str">
        <f t="array" aca="1" ref="J1695" ca="1">IF($I$1&lt;&gt;"y", "", IFERROR(INDEX(admin1listsize,MATCH(SMALL(NOT(admin1listsize="")*IF(ISNUMBER(admin1listsize),COUNTIF(admin1listsize,"&lt;="&amp;admin1listsize),COUNTIF(admin1listsize,"&lt;="&amp;admin1listsize)+SUM(ISNUMBER(admin1listsize))),ROWS(D$3:D1695)+SUM(ISBLANK(admin1listsize))),NOT(admin1listsize="")*IF(ISNUMBER(admin1listsize),COUNTIF(admin1listsize,"&lt;="&amp;admin1listsize),COUNTIF(admin1listsize,"&lt;="&amp;admin1listsize)+SUM(ISNUMBER(admin1listsize))),0)), ""))</f>
        <v/>
      </c>
      <c r="K1695" s="71"/>
    </row>
    <row r="1696" spans="1:11" s="1" customFormat="1" x14ac:dyDescent="0.25">
      <c r="A1696" s="93" t="str">
        <f>IF($I$1&lt;&gt;"y", "", IF(ISBLANK(DATA!D1697),"",IF(ISBLANK(DATA!K1697),"NO DATA",DATA!K1697)))</f>
        <v/>
      </c>
      <c r="B1696" s="93" t="str">
        <f>IF($I$1&lt;&gt;"y", "",IF(ISBLANK(DATA!D1697),"", IF(ISBLANK(DATA!L1697),"NO DATA",DATA!L1697)))</f>
        <v/>
      </c>
      <c r="C1696" s="93" t="str">
        <f t="shared" si="80"/>
        <v/>
      </c>
      <c r="D1696" s="93" t="str">
        <f>IF($I$1&lt;&gt;"y", "", IF(C1697="", "", IFERROR(LOOKUP(2,1/(COUNTIF($D$2:D1695,mergednames)=0),mergednames), "")))</f>
        <v/>
      </c>
      <c r="E1696" s="93" t="str">
        <f t="shared" si="79"/>
        <v/>
      </c>
      <c r="F1696" s="93" t="str">
        <f>IF($I$1&lt;&gt;"y", "", IF(A1697="", "", IFERROR(LOOKUP(2,1/(COUNTIF($F$2:F1695,get_country)=0),get_country), "")))</f>
        <v/>
      </c>
      <c r="G1696" s="93" t="str">
        <f t="shared" si="78"/>
        <v/>
      </c>
      <c r="H1696" s="67" t="str">
        <f t="array" aca="1" ref="H1696" ca="1">IF($I$1&lt;&gt;"y", "", IFERROR(INDEX(countrylistsize,MATCH(SMALL(NOT(countrylistsize="")*IF(ISNUMBER(countrylistsize),COUNTIF(countrylistsize,"&lt;="&amp;countrylistsize),COUNTIF(countrylistsize,"&lt;="&amp;countrylistsize)+SUM(ISNUMBER(countrylistsize))),ROWS(F$3:F1696)+SUM(ISBLANK(countrylistsize))),NOT(countrylistsize="")*IF(ISNUMBER(countrylistsize),COUNTIF(countrylistsize,"&lt;="&amp;countrylistsize),COUNTIF(countrylistsize,"&lt;="&amp;countrylistsize)+SUM(ISNUMBER(countrylistsize))),0)), ""))</f>
        <v/>
      </c>
      <c r="I1696" s="70"/>
      <c r="J1696" s="67" t="str">
        <f t="array" aca="1" ref="J1696" ca="1">IF($I$1&lt;&gt;"y", "", IFERROR(INDEX(admin1listsize,MATCH(SMALL(NOT(admin1listsize="")*IF(ISNUMBER(admin1listsize),COUNTIF(admin1listsize,"&lt;="&amp;admin1listsize),COUNTIF(admin1listsize,"&lt;="&amp;admin1listsize)+SUM(ISNUMBER(admin1listsize))),ROWS(D$3:D1696)+SUM(ISBLANK(admin1listsize))),NOT(admin1listsize="")*IF(ISNUMBER(admin1listsize),COUNTIF(admin1listsize,"&lt;="&amp;admin1listsize),COUNTIF(admin1listsize,"&lt;="&amp;admin1listsize)+SUM(ISNUMBER(admin1listsize))),0)), ""))</f>
        <v/>
      </c>
      <c r="K1696" s="71"/>
    </row>
    <row r="1697" spans="1:11" s="1" customFormat="1" x14ac:dyDescent="0.25">
      <c r="A1697" s="93" t="str">
        <f>IF($I$1&lt;&gt;"y", "", IF(ISBLANK(DATA!D1698),"",IF(ISBLANK(DATA!K1698),"NO DATA",DATA!K1698)))</f>
        <v/>
      </c>
      <c r="B1697" s="93" t="str">
        <f>IF($I$1&lt;&gt;"y", "",IF(ISBLANK(DATA!D1698),"", IF(ISBLANK(DATA!L1698),"NO DATA",DATA!L1698)))</f>
        <v/>
      </c>
      <c r="C1697" s="93" t="str">
        <f t="shared" si="80"/>
        <v/>
      </c>
      <c r="D1697" s="93" t="str">
        <f>IF($I$1&lt;&gt;"y", "", IF(C1698="", "", IFERROR(LOOKUP(2,1/(COUNTIF($D$2:D1696,mergednames)=0),mergednames), "")))</f>
        <v/>
      </c>
      <c r="E1697" s="93" t="str">
        <f t="shared" si="79"/>
        <v/>
      </c>
      <c r="F1697" s="93" t="str">
        <f>IF($I$1&lt;&gt;"y", "", IF(A1698="", "", IFERROR(LOOKUP(2,1/(COUNTIF($F$2:F1696,get_country)=0),get_country), "")))</f>
        <v/>
      </c>
      <c r="G1697" s="93" t="str">
        <f t="shared" si="78"/>
        <v/>
      </c>
      <c r="H1697" s="67" t="str">
        <f t="array" aca="1" ref="H1697" ca="1">IF($I$1&lt;&gt;"y", "", IFERROR(INDEX(countrylistsize,MATCH(SMALL(NOT(countrylistsize="")*IF(ISNUMBER(countrylistsize),COUNTIF(countrylistsize,"&lt;="&amp;countrylistsize),COUNTIF(countrylistsize,"&lt;="&amp;countrylistsize)+SUM(ISNUMBER(countrylistsize))),ROWS(F$3:F1697)+SUM(ISBLANK(countrylistsize))),NOT(countrylistsize="")*IF(ISNUMBER(countrylistsize),COUNTIF(countrylistsize,"&lt;="&amp;countrylistsize),COUNTIF(countrylistsize,"&lt;="&amp;countrylistsize)+SUM(ISNUMBER(countrylistsize))),0)), ""))</f>
        <v/>
      </c>
      <c r="I1697" s="70"/>
      <c r="J1697" s="67" t="str">
        <f t="array" aca="1" ref="J1697" ca="1">IF($I$1&lt;&gt;"y", "", IFERROR(INDEX(admin1listsize,MATCH(SMALL(NOT(admin1listsize="")*IF(ISNUMBER(admin1listsize),COUNTIF(admin1listsize,"&lt;="&amp;admin1listsize),COUNTIF(admin1listsize,"&lt;="&amp;admin1listsize)+SUM(ISNUMBER(admin1listsize))),ROWS(D$3:D1697)+SUM(ISBLANK(admin1listsize))),NOT(admin1listsize="")*IF(ISNUMBER(admin1listsize),COUNTIF(admin1listsize,"&lt;="&amp;admin1listsize),COUNTIF(admin1listsize,"&lt;="&amp;admin1listsize)+SUM(ISNUMBER(admin1listsize))),0)), ""))</f>
        <v/>
      </c>
      <c r="K1697" s="71"/>
    </row>
    <row r="1698" spans="1:11" s="1" customFormat="1" x14ac:dyDescent="0.25">
      <c r="A1698" s="93" t="str">
        <f>IF($I$1&lt;&gt;"y", "", IF(ISBLANK(DATA!D1699),"",IF(ISBLANK(DATA!K1699),"NO DATA",DATA!K1699)))</f>
        <v/>
      </c>
      <c r="B1698" s="93" t="str">
        <f>IF($I$1&lt;&gt;"y", "",IF(ISBLANK(DATA!D1699),"", IF(ISBLANK(DATA!L1699),"NO DATA",DATA!L1699)))</f>
        <v/>
      </c>
      <c r="C1698" s="93" t="str">
        <f t="shared" si="80"/>
        <v/>
      </c>
      <c r="D1698" s="93" t="str">
        <f>IF($I$1&lt;&gt;"y", "", IF(C1699="", "", IFERROR(LOOKUP(2,1/(COUNTIF($D$2:D1697,mergednames)=0),mergednames), "")))</f>
        <v/>
      </c>
      <c r="E1698" s="93" t="str">
        <f t="shared" si="79"/>
        <v/>
      </c>
      <c r="F1698" s="93" t="str">
        <f>IF($I$1&lt;&gt;"y", "", IF(A1699="", "", IFERROR(LOOKUP(2,1/(COUNTIF($F$2:F1697,get_country)=0),get_country), "")))</f>
        <v/>
      </c>
      <c r="G1698" s="93" t="str">
        <f t="shared" si="78"/>
        <v/>
      </c>
      <c r="H1698" s="67" t="str">
        <f t="array" aca="1" ref="H1698" ca="1">IF($I$1&lt;&gt;"y", "", IFERROR(INDEX(countrylistsize,MATCH(SMALL(NOT(countrylistsize="")*IF(ISNUMBER(countrylistsize),COUNTIF(countrylistsize,"&lt;="&amp;countrylistsize),COUNTIF(countrylistsize,"&lt;="&amp;countrylistsize)+SUM(ISNUMBER(countrylistsize))),ROWS(F$3:F1698)+SUM(ISBLANK(countrylistsize))),NOT(countrylistsize="")*IF(ISNUMBER(countrylistsize),COUNTIF(countrylistsize,"&lt;="&amp;countrylistsize),COUNTIF(countrylistsize,"&lt;="&amp;countrylistsize)+SUM(ISNUMBER(countrylistsize))),0)), ""))</f>
        <v/>
      </c>
      <c r="I1698" s="70"/>
      <c r="J1698" s="67" t="str">
        <f t="array" aca="1" ref="J1698" ca="1">IF($I$1&lt;&gt;"y", "", IFERROR(INDEX(admin1listsize,MATCH(SMALL(NOT(admin1listsize="")*IF(ISNUMBER(admin1listsize),COUNTIF(admin1listsize,"&lt;="&amp;admin1listsize),COUNTIF(admin1listsize,"&lt;="&amp;admin1listsize)+SUM(ISNUMBER(admin1listsize))),ROWS(D$3:D1698)+SUM(ISBLANK(admin1listsize))),NOT(admin1listsize="")*IF(ISNUMBER(admin1listsize),COUNTIF(admin1listsize,"&lt;="&amp;admin1listsize),COUNTIF(admin1listsize,"&lt;="&amp;admin1listsize)+SUM(ISNUMBER(admin1listsize))),0)), ""))</f>
        <v/>
      </c>
      <c r="K1698" s="71"/>
    </row>
    <row r="1699" spans="1:11" s="1" customFormat="1" x14ac:dyDescent="0.25">
      <c r="A1699" s="93" t="str">
        <f>IF($I$1&lt;&gt;"y", "", IF(ISBLANK(DATA!D1700),"",IF(ISBLANK(DATA!K1700),"NO DATA",DATA!K1700)))</f>
        <v/>
      </c>
      <c r="B1699" s="93" t="str">
        <f>IF($I$1&lt;&gt;"y", "",IF(ISBLANK(DATA!D1700),"", IF(ISBLANK(DATA!L1700),"NO DATA",DATA!L1700)))</f>
        <v/>
      </c>
      <c r="C1699" s="93" t="str">
        <f t="shared" si="80"/>
        <v/>
      </c>
      <c r="D1699" s="93" t="str">
        <f>IF($I$1&lt;&gt;"y", "", IF(C1700="", "", IFERROR(LOOKUP(2,1/(COUNTIF($D$2:D1698,mergednames)=0),mergednames), "")))</f>
        <v/>
      </c>
      <c r="E1699" s="93" t="str">
        <f t="shared" si="79"/>
        <v/>
      </c>
      <c r="F1699" s="93" t="str">
        <f>IF($I$1&lt;&gt;"y", "", IF(A1700="", "", IFERROR(LOOKUP(2,1/(COUNTIF($F$2:F1698,get_country)=0),get_country), "")))</f>
        <v/>
      </c>
      <c r="G1699" s="93" t="str">
        <f t="shared" si="78"/>
        <v/>
      </c>
      <c r="H1699" s="67" t="str">
        <f t="array" aca="1" ref="H1699" ca="1">IF($I$1&lt;&gt;"y", "", IFERROR(INDEX(countrylistsize,MATCH(SMALL(NOT(countrylistsize="")*IF(ISNUMBER(countrylistsize),COUNTIF(countrylistsize,"&lt;="&amp;countrylistsize),COUNTIF(countrylistsize,"&lt;="&amp;countrylistsize)+SUM(ISNUMBER(countrylistsize))),ROWS(F$3:F1699)+SUM(ISBLANK(countrylistsize))),NOT(countrylistsize="")*IF(ISNUMBER(countrylistsize),COUNTIF(countrylistsize,"&lt;="&amp;countrylistsize),COUNTIF(countrylistsize,"&lt;="&amp;countrylistsize)+SUM(ISNUMBER(countrylistsize))),0)), ""))</f>
        <v/>
      </c>
      <c r="I1699" s="70"/>
      <c r="J1699" s="67" t="str">
        <f t="array" aca="1" ref="J1699" ca="1">IF($I$1&lt;&gt;"y", "", IFERROR(INDEX(admin1listsize,MATCH(SMALL(NOT(admin1listsize="")*IF(ISNUMBER(admin1listsize),COUNTIF(admin1listsize,"&lt;="&amp;admin1listsize),COUNTIF(admin1listsize,"&lt;="&amp;admin1listsize)+SUM(ISNUMBER(admin1listsize))),ROWS(D$3:D1699)+SUM(ISBLANK(admin1listsize))),NOT(admin1listsize="")*IF(ISNUMBER(admin1listsize),COUNTIF(admin1listsize,"&lt;="&amp;admin1listsize),COUNTIF(admin1listsize,"&lt;="&amp;admin1listsize)+SUM(ISNUMBER(admin1listsize))),0)), ""))</f>
        <v/>
      </c>
      <c r="K1699" s="71"/>
    </row>
    <row r="1700" spans="1:11" s="1" customFormat="1" x14ac:dyDescent="0.25">
      <c r="A1700" s="93" t="str">
        <f>IF($I$1&lt;&gt;"y", "", IF(ISBLANK(DATA!D1701),"",IF(ISBLANK(DATA!K1701),"NO DATA",DATA!K1701)))</f>
        <v/>
      </c>
      <c r="B1700" s="93" t="str">
        <f>IF($I$1&lt;&gt;"y", "",IF(ISBLANK(DATA!D1701),"", IF(ISBLANK(DATA!L1701),"NO DATA",DATA!L1701)))</f>
        <v/>
      </c>
      <c r="C1700" s="93" t="str">
        <f t="shared" si="80"/>
        <v/>
      </c>
      <c r="D1700" s="93" t="str">
        <f>IF($I$1&lt;&gt;"y", "", IF(C1701="", "", IFERROR(LOOKUP(2,1/(COUNTIF($D$2:D1699,mergednames)=0),mergednames), "")))</f>
        <v/>
      </c>
      <c r="E1700" s="93" t="str">
        <f t="shared" si="79"/>
        <v/>
      </c>
      <c r="F1700" s="93" t="str">
        <f>IF($I$1&lt;&gt;"y", "", IF(A1701="", "", IFERROR(LOOKUP(2,1/(COUNTIF($F$2:F1699,get_country)=0),get_country), "")))</f>
        <v/>
      </c>
      <c r="G1700" s="93" t="str">
        <f t="shared" si="78"/>
        <v/>
      </c>
      <c r="H1700" s="67" t="str">
        <f t="array" aca="1" ref="H1700" ca="1">IF($I$1&lt;&gt;"y", "", IFERROR(INDEX(countrylistsize,MATCH(SMALL(NOT(countrylistsize="")*IF(ISNUMBER(countrylistsize),COUNTIF(countrylistsize,"&lt;="&amp;countrylistsize),COUNTIF(countrylistsize,"&lt;="&amp;countrylistsize)+SUM(ISNUMBER(countrylistsize))),ROWS(F$3:F1700)+SUM(ISBLANK(countrylistsize))),NOT(countrylistsize="")*IF(ISNUMBER(countrylistsize),COUNTIF(countrylistsize,"&lt;="&amp;countrylistsize),COUNTIF(countrylistsize,"&lt;="&amp;countrylistsize)+SUM(ISNUMBER(countrylistsize))),0)), ""))</f>
        <v/>
      </c>
      <c r="I1700" s="70"/>
      <c r="J1700" s="67" t="str">
        <f t="array" aca="1" ref="J1700" ca="1">IF($I$1&lt;&gt;"y", "", IFERROR(INDEX(admin1listsize,MATCH(SMALL(NOT(admin1listsize="")*IF(ISNUMBER(admin1listsize),COUNTIF(admin1listsize,"&lt;="&amp;admin1listsize),COUNTIF(admin1listsize,"&lt;="&amp;admin1listsize)+SUM(ISNUMBER(admin1listsize))),ROWS(D$3:D1700)+SUM(ISBLANK(admin1listsize))),NOT(admin1listsize="")*IF(ISNUMBER(admin1listsize),COUNTIF(admin1listsize,"&lt;="&amp;admin1listsize),COUNTIF(admin1listsize,"&lt;="&amp;admin1listsize)+SUM(ISNUMBER(admin1listsize))),0)), ""))</f>
        <v/>
      </c>
      <c r="K1700" s="71"/>
    </row>
    <row r="1701" spans="1:11" s="1" customFormat="1" x14ac:dyDescent="0.25">
      <c r="A1701" s="93" t="str">
        <f>IF($I$1&lt;&gt;"y", "", IF(ISBLANK(DATA!D1702),"",IF(ISBLANK(DATA!K1702),"NO DATA",DATA!K1702)))</f>
        <v/>
      </c>
      <c r="B1701" s="93" t="str">
        <f>IF($I$1&lt;&gt;"y", "",IF(ISBLANK(DATA!D1702),"", IF(ISBLANK(DATA!L1702),"NO DATA",DATA!L1702)))</f>
        <v/>
      </c>
      <c r="C1701" s="93" t="str">
        <f t="shared" si="80"/>
        <v/>
      </c>
      <c r="D1701" s="93" t="str">
        <f>IF($I$1&lt;&gt;"y", "", IF(C1702="", "", IFERROR(LOOKUP(2,1/(COUNTIF($D$2:D1700,mergednames)=0),mergednames), "")))</f>
        <v/>
      </c>
      <c r="E1701" s="93" t="str">
        <f t="shared" si="79"/>
        <v/>
      </c>
      <c r="F1701" s="93" t="str">
        <f>IF($I$1&lt;&gt;"y", "", IF(A1702="", "", IFERROR(LOOKUP(2,1/(COUNTIF($F$2:F1700,get_country)=0),get_country), "")))</f>
        <v/>
      </c>
      <c r="G1701" s="93" t="str">
        <f t="shared" si="78"/>
        <v/>
      </c>
      <c r="H1701" s="67" t="str">
        <f t="array" aca="1" ref="H1701" ca="1">IF($I$1&lt;&gt;"y", "", IFERROR(INDEX(countrylistsize,MATCH(SMALL(NOT(countrylistsize="")*IF(ISNUMBER(countrylistsize),COUNTIF(countrylistsize,"&lt;="&amp;countrylistsize),COUNTIF(countrylistsize,"&lt;="&amp;countrylistsize)+SUM(ISNUMBER(countrylistsize))),ROWS(F$3:F1701)+SUM(ISBLANK(countrylistsize))),NOT(countrylistsize="")*IF(ISNUMBER(countrylistsize),COUNTIF(countrylistsize,"&lt;="&amp;countrylistsize),COUNTIF(countrylistsize,"&lt;="&amp;countrylistsize)+SUM(ISNUMBER(countrylistsize))),0)), ""))</f>
        <v/>
      </c>
      <c r="I1701" s="70"/>
      <c r="J1701" s="67" t="str">
        <f t="array" aca="1" ref="J1701" ca="1">IF($I$1&lt;&gt;"y", "", IFERROR(INDEX(admin1listsize,MATCH(SMALL(NOT(admin1listsize="")*IF(ISNUMBER(admin1listsize),COUNTIF(admin1listsize,"&lt;="&amp;admin1listsize),COUNTIF(admin1listsize,"&lt;="&amp;admin1listsize)+SUM(ISNUMBER(admin1listsize))),ROWS(D$3:D1701)+SUM(ISBLANK(admin1listsize))),NOT(admin1listsize="")*IF(ISNUMBER(admin1listsize),COUNTIF(admin1listsize,"&lt;="&amp;admin1listsize),COUNTIF(admin1listsize,"&lt;="&amp;admin1listsize)+SUM(ISNUMBER(admin1listsize))),0)), ""))</f>
        <v/>
      </c>
      <c r="K1701" s="71"/>
    </row>
    <row r="1702" spans="1:11" s="1" customFormat="1" x14ac:dyDescent="0.25">
      <c r="A1702" s="93" t="str">
        <f>IF($I$1&lt;&gt;"y", "", IF(ISBLANK(DATA!D1703),"",IF(ISBLANK(DATA!K1703),"NO DATA",DATA!K1703)))</f>
        <v/>
      </c>
      <c r="B1702" s="93" t="str">
        <f>IF($I$1&lt;&gt;"y", "",IF(ISBLANK(DATA!D1703),"", IF(ISBLANK(DATA!L1703),"NO DATA",DATA!L1703)))</f>
        <v/>
      </c>
      <c r="C1702" s="93" t="str">
        <f t="shared" si="80"/>
        <v/>
      </c>
      <c r="D1702" s="93" t="str">
        <f>IF($I$1&lt;&gt;"y", "", IF(C1703="", "", IFERROR(LOOKUP(2,1/(COUNTIF($D$2:D1701,mergednames)=0),mergednames), "")))</f>
        <v/>
      </c>
      <c r="E1702" s="93" t="str">
        <f t="shared" si="79"/>
        <v/>
      </c>
      <c r="F1702" s="93" t="str">
        <f>IF($I$1&lt;&gt;"y", "", IF(A1703="", "", IFERROR(LOOKUP(2,1/(COUNTIF($F$2:F1701,get_country)=0),get_country), "")))</f>
        <v/>
      </c>
      <c r="G1702" s="93" t="str">
        <f t="shared" si="78"/>
        <v/>
      </c>
      <c r="H1702" s="67" t="str">
        <f t="array" aca="1" ref="H1702" ca="1">IF($I$1&lt;&gt;"y", "", IFERROR(INDEX(countrylistsize,MATCH(SMALL(NOT(countrylistsize="")*IF(ISNUMBER(countrylistsize),COUNTIF(countrylistsize,"&lt;="&amp;countrylistsize),COUNTIF(countrylistsize,"&lt;="&amp;countrylistsize)+SUM(ISNUMBER(countrylistsize))),ROWS(F$3:F1702)+SUM(ISBLANK(countrylistsize))),NOT(countrylistsize="")*IF(ISNUMBER(countrylistsize),COUNTIF(countrylistsize,"&lt;="&amp;countrylistsize),COUNTIF(countrylistsize,"&lt;="&amp;countrylistsize)+SUM(ISNUMBER(countrylistsize))),0)), ""))</f>
        <v/>
      </c>
      <c r="I1702" s="70"/>
      <c r="J1702" s="67" t="str">
        <f t="array" aca="1" ref="J1702" ca="1">IF($I$1&lt;&gt;"y", "", IFERROR(INDEX(admin1listsize,MATCH(SMALL(NOT(admin1listsize="")*IF(ISNUMBER(admin1listsize),COUNTIF(admin1listsize,"&lt;="&amp;admin1listsize),COUNTIF(admin1listsize,"&lt;="&amp;admin1listsize)+SUM(ISNUMBER(admin1listsize))),ROWS(D$3:D1702)+SUM(ISBLANK(admin1listsize))),NOT(admin1listsize="")*IF(ISNUMBER(admin1listsize),COUNTIF(admin1listsize,"&lt;="&amp;admin1listsize),COUNTIF(admin1listsize,"&lt;="&amp;admin1listsize)+SUM(ISNUMBER(admin1listsize))),0)), ""))</f>
        <v/>
      </c>
      <c r="K1702" s="71"/>
    </row>
    <row r="1703" spans="1:11" s="1" customFormat="1" x14ac:dyDescent="0.25">
      <c r="A1703" s="93" t="str">
        <f>IF($I$1&lt;&gt;"y", "", IF(ISBLANK(DATA!D1704),"",IF(ISBLANK(DATA!K1704),"NO DATA",DATA!K1704)))</f>
        <v/>
      </c>
      <c r="B1703" s="93" t="str">
        <f>IF($I$1&lt;&gt;"y", "",IF(ISBLANK(DATA!D1704),"", IF(ISBLANK(DATA!L1704),"NO DATA",DATA!L1704)))</f>
        <v/>
      </c>
      <c r="C1703" s="93" t="str">
        <f t="shared" si="80"/>
        <v/>
      </c>
      <c r="D1703" s="93" t="str">
        <f>IF($I$1&lt;&gt;"y", "", IF(C1704="", "", IFERROR(LOOKUP(2,1/(COUNTIF($D$2:D1702,mergednames)=0),mergednames), "")))</f>
        <v/>
      </c>
      <c r="E1703" s="93" t="str">
        <f t="shared" si="79"/>
        <v/>
      </c>
      <c r="F1703" s="93" t="str">
        <f>IF($I$1&lt;&gt;"y", "", IF(A1704="", "", IFERROR(LOOKUP(2,1/(COUNTIF($F$2:F1702,get_country)=0),get_country), "")))</f>
        <v/>
      </c>
      <c r="G1703" s="93" t="str">
        <f t="shared" si="78"/>
        <v/>
      </c>
      <c r="H1703" s="67" t="str">
        <f t="array" aca="1" ref="H1703" ca="1">IF($I$1&lt;&gt;"y", "", IFERROR(INDEX(countrylistsize,MATCH(SMALL(NOT(countrylistsize="")*IF(ISNUMBER(countrylistsize),COUNTIF(countrylistsize,"&lt;="&amp;countrylistsize),COUNTIF(countrylistsize,"&lt;="&amp;countrylistsize)+SUM(ISNUMBER(countrylistsize))),ROWS(F$3:F1703)+SUM(ISBLANK(countrylistsize))),NOT(countrylistsize="")*IF(ISNUMBER(countrylistsize),COUNTIF(countrylistsize,"&lt;="&amp;countrylistsize),COUNTIF(countrylistsize,"&lt;="&amp;countrylistsize)+SUM(ISNUMBER(countrylistsize))),0)), ""))</f>
        <v/>
      </c>
      <c r="I1703" s="70"/>
      <c r="J1703" s="67" t="str">
        <f t="array" aca="1" ref="J1703" ca="1">IF($I$1&lt;&gt;"y", "", IFERROR(INDEX(admin1listsize,MATCH(SMALL(NOT(admin1listsize="")*IF(ISNUMBER(admin1listsize),COUNTIF(admin1listsize,"&lt;="&amp;admin1listsize),COUNTIF(admin1listsize,"&lt;="&amp;admin1listsize)+SUM(ISNUMBER(admin1listsize))),ROWS(D$3:D1703)+SUM(ISBLANK(admin1listsize))),NOT(admin1listsize="")*IF(ISNUMBER(admin1listsize),COUNTIF(admin1listsize,"&lt;="&amp;admin1listsize),COUNTIF(admin1listsize,"&lt;="&amp;admin1listsize)+SUM(ISNUMBER(admin1listsize))),0)), ""))</f>
        <v/>
      </c>
      <c r="K1703" s="71"/>
    </row>
    <row r="1704" spans="1:11" s="1" customFormat="1" x14ac:dyDescent="0.25">
      <c r="A1704" s="93" t="str">
        <f>IF($I$1&lt;&gt;"y", "", IF(ISBLANK(DATA!D1705),"",IF(ISBLANK(DATA!K1705),"NO DATA",DATA!K1705)))</f>
        <v/>
      </c>
      <c r="B1704" s="93" t="str">
        <f>IF($I$1&lt;&gt;"y", "",IF(ISBLANK(DATA!D1705),"", IF(ISBLANK(DATA!L1705),"NO DATA",DATA!L1705)))</f>
        <v/>
      </c>
      <c r="C1704" s="93" t="str">
        <f t="shared" si="80"/>
        <v/>
      </c>
      <c r="D1704" s="93" t="str">
        <f>IF($I$1&lt;&gt;"y", "", IF(C1705="", "", IFERROR(LOOKUP(2,1/(COUNTIF($D$2:D1703,mergednames)=0),mergednames), "")))</f>
        <v/>
      </c>
      <c r="E1704" s="93" t="str">
        <f t="shared" si="79"/>
        <v/>
      </c>
      <c r="F1704" s="93" t="str">
        <f>IF($I$1&lt;&gt;"y", "", IF(A1705="", "", IFERROR(LOOKUP(2,1/(COUNTIF($F$2:F1703,get_country)=0),get_country), "")))</f>
        <v/>
      </c>
      <c r="G1704" s="93" t="str">
        <f t="shared" si="78"/>
        <v/>
      </c>
      <c r="H1704" s="67" t="str">
        <f t="array" aca="1" ref="H1704" ca="1">IF($I$1&lt;&gt;"y", "", IFERROR(INDEX(countrylistsize,MATCH(SMALL(NOT(countrylistsize="")*IF(ISNUMBER(countrylistsize),COUNTIF(countrylistsize,"&lt;="&amp;countrylistsize),COUNTIF(countrylistsize,"&lt;="&amp;countrylistsize)+SUM(ISNUMBER(countrylistsize))),ROWS(F$3:F1704)+SUM(ISBLANK(countrylistsize))),NOT(countrylistsize="")*IF(ISNUMBER(countrylistsize),COUNTIF(countrylistsize,"&lt;="&amp;countrylistsize),COUNTIF(countrylistsize,"&lt;="&amp;countrylistsize)+SUM(ISNUMBER(countrylistsize))),0)), ""))</f>
        <v/>
      </c>
      <c r="I1704" s="70"/>
      <c r="J1704" s="67" t="str">
        <f t="array" aca="1" ref="J1704" ca="1">IF($I$1&lt;&gt;"y", "", IFERROR(INDEX(admin1listsize,MATCH(SMALL(NOT(admin1listsize="")*IF(ISNUMBER(admin1listsize),COUNTIF(admin1listsize,"&lt;="&amp;admin1listsize),COUNTIF(admin1listsize,"&lt;="&amp;admin1listsize)+SUM(ISNUMBER(admin1listsize))),ROWS(D$3:D1704)+SUM(ISBLANK(admin1listsize))),NOT(admin1listsize="")*IF(ISNUMBER(admin1listsize),COUNTIF(admin1listsize,"&lt;="&amp;admin1listsize),COUNTIF(admin1listsize,"&lt;="&amp;admin1listsize)+SUM(ISNUMBER(admin1listsize))),0)), ""))</f>
        <v/>
      </c>
      <c r="K1704" s="71"/>
    </row>
    <row r="1705" spans="1:11" s="1" customFormat="1" x14ac:dyDescent="0.25">
      <c r="A1705" s="93" t="str">
        <f>IF($I$1&lt;&gt;"y", "", IF(ISBLANK(DATA!D1706),"",IF(ISBLANK(DATA!K1706),"NO DATA",DATA!K1706)))</f>
        <v/>
      </c>
      <c r="B1705" s="93" t="str">
        <f>IF($I$1&lt;&gt;"y", "",IF(ISBLANK(DATA!D1706),"", IF(ISBLANK(DATA!L1706),"NO DATA",DATA!L1706)))</f>
        <v/>
      </c>
      <c r="C1705" s="93" t="str">
        <f t="shared" si="80"/>
        <v/>
      </c>
      <c r="D1705" s="93" t="str">
        <f>IF($I$1&lt;&gt;"y", "", IF(C1706="", "", IFERROR(LOOKUP(2,1/(COUNTIF($D$2:D1704,mergednames)=0),mergednames), "")))</f>
        <v/>
      </c>
      <c r="E1705" s="93" t="str">
        <f t="shared" si="79"/>
        <v/>
      </c>
      <c r="F1705" s="93" t="str">
        <f>IF($I$1&lt;&gt;"y", "", IF(A1706="", "", IFERROR(LOOKUP(2,1/(COUNTIF($F$2:F1704,get_country)=0),get_country), "")))</f>
        <v/>
      </c>
      <c r="G1705" s="93" t="str">
        <f t="shared" si="78"/>
        <v/>
      </c>
      <c r="H1705" s="67" t="str">
        <f t="array" aca="1" ref="H1705" ca="1">IF($I$1&lt;&gt;"y", "", IFERROR(INDEX(countrylistsize,MATCH(SMALL(NOT(countrylistsize="")*IF(ISNUMBER(countrylistsize),COUNTIF(countrylistsize,"&lt;="&amp;countrylistsize),COUNTIF(countrylistsize,"&lt;="&amp;countrylistsize)+SUM(ISNUMBER(countrylistsize))),ROWS(F$3:F1705)+SUM(ISBLANK(countrylistsize))),NOT(countrylistsize="")*IF(ISNUMBER(countrylistsize),COUNTIF(countrylistsize,"&lt;="&amp;countrylistsize),COUNTIF(countrylistsize,"&lt;="&amp;countrylistsize)+SUM(ISNUMBER(countrylistsize))),0)), ""))</f>
        <v/>
      </c>
      <c r="I1705" s="70"/>
      <c r="J1705" s="67" t="str">
        <f t="array" aca="1" ref="J1705" ca="1">IF($I$1&lt;&gt;"y", "", IFERROR(INDEX(admin1listsize,MATCH(SMALL(NOT(admin1listsize="")*IF(ISNUMBER(admin1listsize),COUNTIF(admin1listsize,"&lt;="&amp;admin1listsize),COUNTIF(admin1listsize,"&lt;="&amp;admin1listsize)+SUM(ISNUMBER(admin1listsize))),ROWS(D$3:D1705)+SUM(ISBLANK(admin1listsize))),NOT(admin1listsize="")*IF(ISNUMBER(admin1listsize),COUNTIF(admin1listsize,"&lt;="&amp;admin1listsize),COUNTIF(admin1listsize,"&lt;="&amp;admin1listsize)+SUM(ISNUMBER(admin1listsize))),0)), ""))</f>
        <v/>
      </c>
      <c r="K1705" s="71"/>
    </row>
    <row r="1706" spans="1:11" s="1" customFormat="1" x14ac:dyDescent="0.25">
      <c r="A1706" s="93" t="str">
        <f>IF($I$1&lt;&gt;"y", "", IF(ISBLANK(DATA!D1707),"",IF(ISBLANK(DATA!K1707),"NO DATA",DATA!K1707)))</f>
        <v/>
      </c>
      <c r="B1706" s="93" t="str">
        <f>IF($I$1&lt;&gt;"y", "",IF(ISBLANK(DATA!D1707),"", IF(ISBLANK(DATA!L1707),"NO DATA",DATA!L1707)))</f>
        <v/>
      </c>
      <c r="C1706" s="93" t="str">
        <f t="shared" si="80"/>
        <v/>
      </c>
      <c r="D1706" s="93" t="str">
        <f>IF($I$1&lt;&gt;"y", "", IF(C1707="", "", IFERROR(LOOKUP(2,1/(COUNTIF($D$2:D1705,mergednames)=0),mergednames), "")))</f>
        <v/>
      </c>
      <c r="E1706" s="93" t="str">
        <f t="shared" si="79"/>
        <v/>
      </c>
      <c r="F1706" s="93" t="str">
        <f>IF($I$1&lt;&gt;"y", "", IF(A1707="", "", IFERROR(LOOKUP(2,1/(COUNTIF($F$2:F1705,get_country)=0),get_country), "")))</f>
        <v/>
      </c>
      <c r="G1706" s="93" t="str">
        <f t="shared" si="78"/>
        <v/>
      </c>
      <c r="H1706" s="67" t="str">
        <f t="array" aca="1" ref="H1706" ca="1">IF($I$1&lt;&gt;"y", "", IFERROR(INDEX(countrylistsize,MATCH(SMALL(NOT(countrylistsize="")*IF(ISNUMBER(countrylistsize),COUNTIF(countrylistsize,"&lt;="&amp;countrylistsize),COUNTIF(countrylistsize,"&lt;="&amp;countrylistsize)+SUM(ISNUMBER(countrylistsize))),ROWS(F$3:F1706)+SUM(ISBLANK(countrylistsize))),NOT(countrylistsize="")*IF(ISNUMBER(countrylistsize),COUNTIF(countrylistsize,"&lt;="&amp;countrylistsize),COUNTIF(countrylistsize,"&lt;="&amp;countrylistsize)+SUM(ISNUMBER(countrylistsize))),0)), ""))</f>
        <v/>
      </c>
      <c r="I1706" s="70"/>
      <c r="J1706" s="67" t="str">
        <f t="array" aca="1" ref="J1706" ca="1">IF($I$1&lt;&gt;"y", "", IFERROR(INDEX(admin1listsize,MATCH(SMALL(NOT(admin1listsize="")*IF(ISNUMBER(admin1listsize),COUNTIF(admin1listsize,"&lt;="&amp;admin1listsize),COUNTIF(admin1listsize,"&lt;="&amp;admin1listsize)+SUM(ISNUMBER(admin1listsize))),ROWS(D$3:D1706)+SUM(ISBLANK(admin1listsize))),NOT(admin1listsize="")*IF(ISNUMBER(admin1listsize),COUNTIF(admin1listsize,"&lt;="&amp;admin1listsize),COUNTIF(admin1listsize,"&lt;="&amp;admin1listsize)+SUM(ISNUMBER(admin1listsize))),0)), ""))</f>
        <v/>
      </c>
      <c r="K1706" s="71"/>
    </row>
    <row r="1707" spans="1:11" s="1" customFormat="1" x14ac:dyDescent="0.25">
      <c r="A1707" s="93" t="str">
        <f>IF($I$1&lt;&gt;"y", "", IF(ISBLANK(DATA!D1708),"",IF(ISBLANK(DATA!K1708),"NO DATA",DATA!K1708)))</f>
        <v/>
      </c>
      <c r="B1707" s="93" t="str">
        <f>IF($I$1&lt;&gt;"y", "",IF(ISBLANK(DATA!D1708),"", IF(ISBLANK(DATA!L1708),"NO DATA",DATA!L1708)))</f>
        <v/>
      </c>
      <c r="C1707" s="93" t="str">
        <f t="shared" si="80"/>
        <v/>
      </c>
      <c r="D1707" s="93" t="str">
        <f>IF($I$1&lt;&gt;"y", "", IF(C1708="", "", IFERROR(LOOKUP(2,1/(COUNTIF($D$2:D1706,mergednames)=0),mergednames), "")))</f>
        <v/>
      </c>
      <c r="E1707" s="93" t="str">
        <f t="shared" si="79"/>
        <v/>
      </c>
      <c r="F1707" s="93" t="str">
        <f>IF($I$1&lt;&gt;"y", "", IF(A1708="", "", IFERROR(LOOKUP(2,1/(COUNTIF($F$2:F1706,get_country)=0),get_country), "")))</f>
        <v/>
      </c>
      <c r="G1707" s="93" t="str">
        <f t="shared" si="78"/>
        <v/>
      </c>
      <c r="H1707" s="67" t="str">
        <f t="array" aca="1" ref="H1707" ca="1">IF($I$1&lt;&gt;"y", "", IFERROR(INDEX(countrylistsize,MATCH(SMALL(NOT(countrylistsize="")*IF(ISNUMBER(countrylistsize),COUNTIF(countrylistsize,"&lt;="&amp;countrylistsize),COUNTIF(countrylistsize,"&lt;="&amp;countrylistsize)+SUM(ISNUMBER(countrylistsize))),ROWS(F$3:F1707)+SUM(ISBLANK(countrylistsize))),NOT(countrylistsize="")*IF(ISNUMBER(countrylistsize),COUNTIF(countrylistsize,"&lt;="&amp;countrylistsize),COUNTIF(countrylistsize,"&lt;="&amp;countrylistsize)+SUM(ISNUMBER(countrylistsize))),0)), ""))</f>
        <v/>
      </c>
      <c r="I1707" s="70"/>
      <c r="J1707" s="67" t="str">
        <f t="array" aca="1" ref="J1707" ca="1">IF($I$1&lt;&gt;"y", "", IFERROR(INDEX(admin1listsize,MATCH(SMALL(NOT(admin1listsize="")*IF(ISNUMBER(admin1listsize),COUNTIF(admin1listsize,"&lt;="&amp;admin1listsize),COUNTIF(admin1listsize,"&lt;="&amp;admin1listsize)+SUM(ISNUMBER(admin1listsize))),ROWS(D$3:D1707)+SUM(ISBLANK(admin1listsize))),NOT(admin1listsize="")*IF(ISNUMBER(admin1listsize),COUNTIF(admin1listsize,"&lt;="&amp;admin1listsize),COUNTIF(admin1listsize,"&lt;="&amp;admin1listsize)+SUM(ISNUMBER(admin1listsize))),0)), ""))</f>
        <v/>
      </c>
      <c r="K1707" s="71"/>
    </row>
    <row r="1708" spans="1:11" s="1" customFormat="1" x14ac:dyDescent="0.25">
      <c r="A1708" s="93" t="str">
        <f>IF($I$1&lt;&gt;"y", "", IF(ISBLANK(DATA!D1709),"",IF(ISBLANK(DATA!K1709),"NO DATA",DATA!K1709)))</f>
        <v/>
      </c>
      <c r="B1708" s="93" t="str">
        <f>IF($I$1&lt;&gt;"y", "",IF(ISBLANK(DATA!D1709),"", IF(ISBLANK(DATA!L1709),"NO DATA",DATA!L1709)))</f>
        <v/>
      </c>
      <c r="C1708" s="93" t="str">
        <f t="shared" si="80"/>
        <v/>
      </c>
      <c r="D1708" s="93" t="str">
        <f>IF($I$1&lt;&gt;"y", "", IF(C1709="", "", IFERROR(LOOKUP(2,1/(COUNTIF($D$2:D1707,mergednames)=0),mergednames), "")))</f>
        <v/>
      </c>
      <c r="E1708" s="93" t="str">
        <f t="shared" si="79"/>
        <v/>
      </c>
      <c r="F1708" s="93" t="str">
        <f>IF($I$1&lt;&gt;"y", "", IF(A1709="", "", IFERROR(LOOKUP(2,1/(COUNTIF($F$2:F1707,get_country)=0),get_country), "")))</f>
        <v/>
      </c>
      <c r="G1708" s="93" t="str">
        <f t="shared" si="78"/>
        <v/>
      </c>
      <c r="H1708" s="67" t="str">
        <f t="array" aca="1" ref="H1708" ca="1">IF($I$1&lt;&gt;"y", "", IFERROR(INDEX(countrylistsize,MATCH(SMALL(NOT(countrylistsize="")*IF(ISNUMBER(countrylistsize),COUNTIF(countrylistsize,"&lt;="&amp;countrylistsize),COUNTIF(countrylistsize,"&lt;="&amp;countrylistsize)+SUM(ISNUMBER(countrylistsize))),ROWS(F$3:F1708)+SUM(ISBLANK(countrylistsize))),NOT(countrylistsize="")*IF(ISNUMBER(countrylistsize),COUNTIF(countrylistsize,"&lt;="&amp;countrylistsize),COUNTIF(countrylistsize,"&lt;="&amp;countrylistsize)+SUM(ISNUMBER(countrylistsize))),0)), ""))</f>
        <v/>
      </c>
      <c r="I1708" s="70"/>
      <c r="J1708" s="67" t="str">
        <f t="array" aca="1" ref="J1708" ca="1">IF($I$1&lt;&gt;"y", "", IFERROR(INDEX(admin1listsize,MATCH(SMALL(NOT(admin1listsize="")*IF(ISNUMBER(admin1listsize),COUNTIF(admin1listsize,"&lt;="&amp;admin1listsize),COUNTIF(admin1listsize,"&lt;="&amp;admin1listsize)+SUM(ISNUMBER(admin1listsize))),ROWS(D$3:D1708)+SUM(ISBLANK(admin1listsize))),NOT(admin1listsize="")*IF(ISNUMBER(admin1listsize),COUNTIF(admin1listsize,"&lt;="&amp;admin1listsize),COUNTIF(admin1listsize,"&lt;="&amp;admin1listsize)+SUM(ISNUMBER(admin1listsize))),0)), ""))</f>
        <v/>
      </c>
      <c r="K1708" s="71"/>
    </row>
    <row r="1709" spans="1:11" s="1" customFormat="1" x14ac:dyDescent="0.25">
      <c r="A1709" s="93" t="str">
        <f>IF($I$1&lt;&gt;"y", "", IF(ISBLANK(DATA!D1710),"",IF(ISBLANK(DATA!K1710),"NO DATA",DATA!K1710)))</f>
        <v/>
      </c>
      <c r="B1709" s="93" t="str">
        <f>IF($I$1&lt;&gt;"y", "",IF(ISBLANK(DATA!D1710),"", IF(ISBLANK(DATA!L1710),"NO DATA",DATA!L1710)))</f>
        <v/>
      </c>
      <c r="C1709" s="93" t="str">
        <f t="shared" si="80"/>
        <v/>
      </c>
      <c r="D1709" s="93" t="str">
        <f>IF($I$1&lt;&gt;"y", "", IF(C1710="", "", IFERROR(LOOKUP(2,1/(COUNTIF($D$2:D1708,mergednames)=0),mergednames), "")))</f>
        <v/>
      </c>
      <c r="E1709" s="93" t="str">
        <f t="shared" si="79"/>
        <v/>
      </c>
      <c r="F1709" s="93" t="str">
        <f>IF($I$1&lt;&gt;"y", "", IF(A1710="", "", IFERROR(LOOKUP(2,1/(COUNTIF($F$2:F1708,get_country)=0),get_country), "")))</f>
        <v/>
      </c>
      <c r="G1709" s="93" t="str">
        <f t="shared" si="78"/>
        <v/>
      </c>
      <c r="H1709" s="67" t="str">
        <f t="array" aca="1" ref="H1709" ca="1">IF($I$1&lt;&gt;"y", "", IFERROR(INDEX(countrylistsize,MATCH(SMALL(NOT(countrylistsize="")*IF(ISNUMBER(countrylistsize),COUNTIF(countrylistsize,"&lt;="&amp;countrylistsize),COUNTIF(countrylistsize,"&lt;="&amp;countrylistsize)+SUM(ISNUMBER(countrylistsize))),ROWS(F$3:F1709)+SUM(ISBLANK(countrylistsize))),NOT(countrylistsize="")*IF(ISNUMBER(countrylistsize),COUNTIF(countrylistsize,"&lt;="&amp;countrylistsize),COUNTIF(countrylistsize,"&lt;="&amp;countrylistsize)+SUM(ISNUMBER(countrylistsize))),0)), ""))</f>
        <v/>
      </c>
      <c r="I1709" s="70"/>
      <c r="J1709" s="67" t="str">
        <f t="array" aca="1" ref="J1709" ca="1">IF($I$1&lt;&gt;"y", "", IFERROR(INDEX(admin1listsize,MATCH(SMALL(NOT(admin1listsize="")*IF(ISNUMBER(admin1listsize),COUNTIF(admin1listsize,"&lt;="&amp;admin1listsize),COUNTIF(admin1listsize,"&lt;="&amp;admin1listsize)+SUM(ISNUMBER(admin1listsize))),ROWS(D$3:D1709)+SUM(ISBLANK(admin1listsize))),NOT(admin1listsize="")*IF(ISNUMBER(admin1listsize),COUNTIF(admin1listsize,"&lt;="&amp;admin1listsize),COUNTIF(admin1listsize,"&lt;="&amp;admin1listsize)+SUM(ISNUMBER(admin1listsize))),0)), ""))</f>
        <v/>
      </c>
      <c r="K1709" s="71"/>
    </row>
    <row r="1710" spans="1:11" s="1" customFormat="1" x14ac:dyDescent="0.25">
      <c r="A1710" s="93" t="str">
        <f>IF($I$1&lt;&gt;"y", "", IF(ISBLANK(DATA!D1711),"",IF(ISBLANK(DATA!K1711),"NO DATA",DATA!K1711)))</f>
        <v/>
      </c>
      <c r="B1710" s="93" t="str">
        <f>IF($I$1&lt;&gt;"y", "",IF(ISBLANK(DATA!D1711),"", IF(ISBLANK(DATA!L1711),"NO DATA",DATA!L1711)))</f>
        <v/>
      </c>
      <c r="C1710" s="93" t="str">
        <f t="shared" si="80"/>
        <v/>
      </c>
      <c r="D1710" s="93" t="str">
        <f>IF($I$1&lt;&gt;"y", "", IF(C1711="", "", IFERROR(LOOKUP(2,1/(COUNTIF($D$2:D1709,mergednames)=0),mergednames), "")))</f>
        <v/>
      </c>
      <c r="E1710" s="93" t="str">
        <f t="shared" si="79"/>
        <v/>
      </c>
      <c r="F1710" s="93" t="str">
        <f>IF($I$1&lt;&gt;"y", "", IF(A1711="", "", IFERROR(LOOKUP(2,1/(COUNTIF($F$2:F1709,get_country)=0),get_country), "")))</f>
        <v/>
      </c>
      <c r="G1710" s="93" t="str">
        <f t="shared" si="78"/>
        <v/>
      </c>
      <c r="H1710" s="67" t="str">
        <f t="array" aca="1" ref="H1710" ca="1">IF($I$1&lt;&gt;"y", "", IFERROR(INDEX(countrylistsize,MATCH(SMALL(NOT(countrylistsize="")*IF(ISNUMBER(countrylistsize),COUNTIF(countrylistsize,"&lt;="&amp;countrylistsize),COUNTIF(countrylistsize,"&lt;="&amp;countrylistsize)+SUM(ISNUMBER(countrylistsize))),ROWS(F$3:F1710)+SUM(ISBLANK(countrylistsize))),NOT(countrylistsize="")*IF(ISNUMBER(countrylistsize),COUNTIF(countrylistsize,"&lt;="&amp;countrylistsize),COUNTIF(countrylistsize,"&lt;="&amp;countrylistsize)+SUM(ISNUMBER(countrylistsize))),0)), ""))</f>
        <v/>
      </c>
      <c r="I1710" s="70"/>
      <c r="J1710" s="67" t="str">
        <f t="array" aca="1" ref="J1710" ca="1">IF($I$1&lt;&gt;"y", "", IFERROR(INDEX(admin1listsize,MATCH(SMALL(NOT(admin1listsize="")*IF(ISNUMBER(admin1listsize),COUNTIF(admin1listsize,"&lt;="&amp;admin1listsize),COUNTIF(admin1listsize,"&lt;="&amp;admin1listsize)+SUM(ISNUMBER(admin1listsize))),ROWS(D$3:D1710)+SUM(ISBLANK(admin1listsize))),NOT(admin1listsize="")*IF(ISNUMBER(admin1listsize),COUNTIF(admin1listsize,"&lt;="&amp;admin1listsize),COUNTIF(admin1listsize,"&lt;="&amp;admin1listsize)+SUM(ISNUMBER(admin1listsize))),0)), ""))</f>
        <v/>
      </c>
      <c r="K1710" s="71"/>
    </row>
    <row r="1711" spans="1:11" s="1" customFormat="1" x14ac:dyDescent="0.25">
      <c r="A1711" s="93" t="str">
        <f>IF($I$1&lt;&gt;"y", "", IF(ISBLANK(DATA!D1712),"",IF(ISBLANK(DATA!K1712),"NO DATA",DATA!K1712)))</f>
        <v/>
      </c>
      <c r="B1711" s="93" t="str">
        <f>IF($I$1&lt;&gt;"y", "",IF(ISBLANK(DATA!D1712),"", IF(ISBLANK(DATA!L1712),"NO DATA",DATA!L1712)))</f>
        <v/>
      </c>
      <c r="C1711" s="93" t="str">
        <f t="shared" si="80"/>
        <v/>
      </c>
      <c r="D1711" s="93" t="str">
        <f>IF($I$1&lt;&gt;"y", "", IF(C1712="", "", IFERROR(LOOKUP(2,1/(COUNTIF($D$2:D1710,mergednames)=0),mergednames), "")))</f>
        <v/>
      </c>
      <c r="E1711" s="93" t="str">
        <f t="shared" si="79"/>
        <v/>
      </c>
      <c r="F1711" s="93" t="str">
        <f>IF($I$1&lt;&gt;"y", "", IF(A1712="", "", IFERROR(LOOKUP(2,1/(COUNTIF($F$2:F1710,get_country)=0),get_country), "")))</f>
        <v/>
      </c>
      <c r="G1711" s="93" t="str">
        <f t="shared" si="78"/>
        <v/>
      </c>
      <c r="H1711" s="67" t="str">
        <f t="array" aca="1" ref="H1711" ca="1">IF($I$1&lt;&gt;"y", "", IFERROR(INDEX(countrylistsize,MATCH(SMALL(NOT(countrylistsize="")*IF(ISNUMBER(countrylistsize),COUNTIF(countrylistsize,"&lt;="&amp;countrylistsize),COUNTIF(countrylistsize,"&lt;="&amp;countrylistsize)+SUM(ISNUMBER(countrylistsize))),ROWS(F$3:F1711)+SUM(ISBLANK(countrylistsize))),NOT(countrylistsize="")*IF(ISNUMBER(countrylistsize),COUNTIF(countrylistsize,"&lt;="&amp;countrylistsize),COUNTIF(countrylistsize,"&lt;="&amp;countrylistsize)+SUM(ISNUMBER(countrylistsize))),0)), ""))</f>
        <v/>
      </c>
      <c r="I1711" s="70"/>
      <c r="J1711" s="67" t="str">
        <f t="array" aca="1" ref="J1711" ca="1">IF($I$1&lt;&gt;"y", "", IFERROR(INDEX(admin1listsize,MATCH(SMALL(NOT(admin1listsize="")*IF(ISNUMBER(admin1listsize),COUNTIF(admin1listsize,"&lt;="&amp;admin1listsize),COUNTIF(admin1listsize,"&lt;="&amp;admin1listsize)+SUM(ISNUMBER(admin1listsize))),ROWS(D$3:D1711)+SUM(ISBLANK(admin1listsize))),NOT(admin1listsize="")*IF(ISNUMBER(admin1listsize),COUNTIF(admin1listsize,"&lt;="&amp;admin1listsize),COUNTIF(admin1listsize,"&lt;="&amp;admin1listsize)+SUM(ISNUMBER(admin1listsize))),0)), ""))</f>
        <v/>
      </c>
      <c r="K1711" s="71"/>
    </row>
    <row r="1712" spans="1:11" s="1" customFormat="1" x14ac:dyDescent="0.25">
      <c r="A1712" s="93" t="str">
        <f>IF($I$1&lt;&gt;"y", "", IF(ISBLANK(DATA!D1713),"",IF(ISBLANK(DATA!K1713),"NO DATA",DATA!K1713)))</f>
        <v/>
      </c>
      <c r="B1712" s="93" t="str">
        <f>IF($I$1&lt;&gt;"y", "",IF(ISBLANK(DATA!D1713),"", IF(ISBLANK(DATA!L1713),"NO DATA",DATA!L1713)))</f>
        <v/>
      </c>
      <c r="C1712" s="93" t="str">
        <f t="shared" si="80"/>
        <v/>
      </c>
      <c r="D1712" s="93" t="str">
        <f>IF($I$1&lt;&gt;"y", "", IF(C1713="", "", IFERROR(LOOKUP(2,1/(COUNTIF($D$2:D1711,mergednames)=0),mergednames), "")))</f>
        <v/>
      </c>
      <c r="E1712" s="93" t="str">
        <f t="shared" si="79"/>
        <v/>
      </c>
      <c r="F1712" s="93" t="str">
        <f>IF($I$1&lt;&gt;"y", "", IF(A1713="", "", IFERROR(LOOKUP(2,1/(COUNTIF($F$2:F1711,get_country)=0),get_country), "")))</f>
        <v/>
      </c>
      <c r="G1712" s="93" t="str">
        <f t="shared" si="78"/>
        <v/>
      </c>
      <c r="H1712" s="67" t="str">
        <f t="array" aca="1" ref="H1712" ca="1">IF($I$1&lt;&gt;"y", "", IFERROR(INDEX(countrylistsize,MATCH(SMALL(NOT(countrylistsize="")*IF(ISNUMBER(countrylistsize),COUNTIF(countrylistsize,"&lt;="&amp;countrylistsize),COUNTIF(countrylistsize,"&lt;="&amp;countrylistsize)+SUM(ISNUMBER(countrylistsize))),ROWS(F$3:F1712)+SUM(ISBLANK(countrylistsize))),NOT(countrylistsize="")*IF(ISNUMBER(countrylistsize),COUNTIF(countrylistsize,"&lt;="&amp;countrylistsize),COUNTIF(countrylistsize,"&lt;="&amp;countrylistsize)+SUM(ISNUMBER(countrylistsize))),0)), ""))</f>
        <v/>
      </c>
      <c r="I1712" s="70"/>
      <c r="J1712" s="67" t="str">
        <f t="array" aca="1" ref="J1712" ca="1">IF($I$1&lt;&gt;"y", "", IFERROR(INDEX(admin1listsize,MATCH(SMALL(NOT(admin1listsize="")*IF(ISNUMBER(admin1listsize),COUNTIF(admin1listsize,"&lt;="&amp;admin1listsize),COUNTIF(admin1listsize,"&lt;="&amp;admin1listsize)+SUM(ISNUMBER(admin1listsize))),ROWS(D$3:D1712)+SUM(ISBLANK(admin1listsize))),NOT(admin1listsize="")*IF(ISNUMBER(admin1listsize),COUNTIF(admin1listsize,"&lt;="&amp;admin1listsize),COUNTIF(admin1listsize,"&lt;="&amp;admin1listsize)+SUM(ISNUMBER(admin1listsize))),0)), ""))</f>
        <v/>
      </c>
      <c r="K1712" s="71"/>
    </row>
    <row r="1713" spans="1:11" s="1" customFormat="1" x14ac:dyDescent="0.25">
      <c r="A1713" s="93" t="str">
        <f>IF($I$1&lt;&gt;"y", "", IF(ISBLANK(DATA!D1714),"",IF(ISBLANK(DATA!K1714),"NO DATA",DATA!K1714)))</f>
        <v/>
      </c>
      <c r="B1713" s="93" t="str">
        <f>IF($I$1&lt;&gt;"y", "",IF(ISBLANK(DATA!D1714),"", IF(ISBLANK(DATA!L1714),"NO DATA",DATA!L1714)))</f>
        <v/>
      </c>
      <c r="C1713" s="93" t="str">
        <f t="shared" si="80"/>
        <v/>
      </c>
      <c r="D1713" s="93" t="str">
        <f>IF($I$1&lt;&gt;"y", "", IF(C1714="", "", IFERROR(LOOKUP(2,1/(COUNTIF($D$2:D1712,mergednames)=0),mergednames), "")))</f>
        <v/>
      </c>
      <c r="E1713" s="93" t="str">
        <f t="shared" si="79"/>
        <v/>
      </c>
      <c r="F1713" s="93" t="str">
        <f>IF($I$1&lt;&gt;"y", "", IF(A1714="", "", IFERROR(LOOKUP(2,1/(COUNTIF($F$2:F1712,get_country)=0),get_country), "")))</f>
        <v/>
      </c>
      <c r="G1713" s="93" t="str">
        <f t="shared" si="78"/>
        <v/>
      </c>
      <c r="H1713" s="67" t="str">
        <f t="array" aca="1" ref="H1713" ca="1">IF($I$1&lt;&gt;"y", "", IFERROR(INDEX(countrylistsize,MATCH(SMALL(NOT(countrylistsize="")*IF(ISNUMBER(countrylistsize),COUNTIF(countrylistsize,"&lt;="&amp;countrylistsize),COUNTIF(countrylistsize,"&lt;="&amp;countrylistsize)+SUM(ISNUMBER(countrylistsize))),ROWS(F$3:F1713)+SUM(ISBLANK(countrylistsize))),NOT(countrylistsize="")*IF(ISNUMBER(countrylistsize),COUNTIF(countrylistsize,"&lt;="&amp;countrylistsize),COUNTIF(countrylistsize,"&lt;="&amp;countrylistsize)+SUM(ISNUMBER(countrylistsize))),0)), ""))</f>
        <v/>
      </c>
      <c r="I1713" s="70"/>
      <c r="J1713" s="67" t="str">
        <f t="array" aca="1" ref="J1713" ca="1">IF($I$1&lt;&gt;"y", "", IFERROR(INDEX(admin1listsize,MATCH(SMALL(NOT(admin1listsize="")*IF(ISNUMBER(admin1listsize),COUNTIF(admin1listsize,"&lt;="&amp;admin1listsize),COUNTIF(admin1listsize,"&lt;="&amp;admin1listsize)+SUM(ISNUMBER(admin1listsize))),ROWS(D$3:D1713)+SUM(ISBLANK(admin1listsize))),NOT(admin1listsize="")*IF(ISNUMBER(admin1listsize),COUNTIF(admin1listsize,"&lt;="&amp;admin1listsize),COUNTIF(admin1listsize,"&lt;="&amp;admin1listsize)+SUM(ISNUMBER(admin1listsize))),0)), ""))</f>
        <v/>
      </c>
      <c r="K1713" s="71"/>
    </row>
    <row r="1714" spans="1:11" s="1" customFormat="1" x14ac:dyDescent="0.25">
      <c r="A1714" s="93" t="str">
        <f>IF($I$1&lt;&gt;"y", "", IF(ISBLANK(DATA!D1715),"",IF(ISBLANK(DATA!K1715),"NO DATA",DATA!K1715)))</f>
        <v/>
      </c>
      <c r="B1714" s="93" t="str">
        <f>IF($I$1&lt;&gt;"y", "",IF(ISBLANK(DATA!D1715),"", IF(ISBLANK(DATA!L1715),"NO DATA",DATA!L1715)))</f>
        <v/>
      </c>
      <c r="C1714" s="93" t="str">
        <f t="shared" si="80"/>
        <v/>
      </c>
      <c r="D1714" s="93" t="str">
        <f>IF($I$1&lt;&gt;"y", "", IF(C1715="", "", IFERROR(LOOKUP(2,1/(COUNTIF($D$2:D1713,mergednames)=0),mergednames), "")))</f>
        <v/>
      </c>
      <c r="E1714" s="93" t="str">
        <f t="shared" si="79"/>
        <v/>
      </c>
      <c r="F1714" s="93" t="str">
        <f>IF($I$1&lt;&gt;"y", "", IF(A1715="", "", IFERROR(LOOKUP(2,1/(COUNTIF($F$2:F1713,get_country)=0),get_country), "")))</f>
        <v/>
      </c>
      <c r="G1714" s="93" t="str">
        <f t="shared" si="78"/>
        <v/>
      </c>
      <c r="H1714" s="67" t="str">
        <f t="array" aca="1" ref="H1714" ca="1">IF($I$1&lt;&gt;"y", "", IFERROR(INDEX(countrylistsize,MATCH(SMALL(NOT(countrylistsize="")*IF(ISNUMBER(countrylistsize),COUNTIF(countrylistsize,"&lt;="&amp;countrylistsize),COUNTIF(countrylistsize,"&lt;="&amp;countrylistsize)+SUM(ISNUMBER(countrylistsize))),ROWS(F$3:F1714)+SUM(ISBLANK(countrylistsize))),NOT(countrylistsize="")*IF(ISNUMBER(countrylistsize),COUNTIF(countrylistsize,"&lt;="&amp;countrylistsize),COUNTIF(countrylistsize,"&lt;="&amp;countrylistsize)+SUM(ISNUMBER(countrylistsize))),0)), ""))</f>
        <v/>
      </c>
      <c r="I1714" s="70"/>
      <c r="J1714" s="67" t="str">
        <f t="array" aca="1" ref="J1714" ca="1">IF($I$1&lt;&gt;"y", "", IFERROR(INDEX(admin1listsize,MATCH(SMALL(NOT(admin1listsize="")*IF(ISNUMBER(admin1listsize),COUNTIF(admin1listsize,"&lt;="&amp;admin1listsize),COUNTIF(admin1listsize,"&lt;="&amp;admin1listsize)+SUM(ISNUMBER(admin1listsize))),ROWS(D$3:D1714)+SUM(ISBLANK(admin1listsize))),NOT(admin1listsize="")*IF(ISNUMBER(admin1listsize),COUNTIF(admin1listsize,"&lt;="&amp;admin1listsize),COUNTIF(admin1listsize,"&lt;="&amp;admin1listsize)+SUM(ISNUMBER(admin1listsize))),0)), ""))</f>
        <v/>
      </c>
      <c r="K1714" s="71"/>
    </row>
    <row r="1715" spans="1:11" s="1" customFormat="1" x14ac:dyDescent="0.25">
      <c r="A1715" s="93" t="str">
        <f>IF($I$1&lt;&gt;"y", "", IF(ISBLANK(DATA!D1716),"",IF(ISBLANK(DATA!K1716),"NO DATA",DATA!K1716)))</f>
        <v/>
      </c>
      <c r="B1715" s="93" t="str">
        <f>IF($I$1&lt;&gt;"y", "",IF(ISBLANK(DATA!D1716),"", IF(ISBLANK(DATA!L1716),"NO DATA",DATA!L1716)))</f>
        <v/>
      </c>
      <c r="C1715" s="93" t="str">
        <f t="shared" si="80"/>
        <v/>
      </c>
      <c r="D1715" s="93" t="str">
        <f>IF($I$1&lt;&gt;"y", "", IF(C1716="", "", IFERROR(LOOKUP(2,1/(COUNTIF($D$2:D1714,mergednames)=0),mergednames), "")))</f>
        <v/>
      </c>
      <c r="E1715" s="93" t="str">
        <f t="shared" si="79"/>
        <v/>
      </c>
      <c r="F1715" s="93" t="str">
        <f>IF($I$1&lt;&gt;"y", "", IF(A1716="", "", IFERROR(LOOKUP(2,1/(COUNTIF($F$2:F1714,get_country)=0),get_country), "")))</f>
        <v/>
      </c>
      <c r="G1715" s="93" t="str">
        <f t="shared" si="78"/>
        <v/>
      </c>
      <c r="H1715" s="67" t="str">
        <f t="array" aca="1" ref="H1715" ca="1">IF($I$1&lt;&gt;"y", "", IFERROR(INDEX(countrylistsize,MATCH(SMALL(NOT(countrylistsize="")*IF(ISNUMBER(countrylistsize),COUNTIF(countrylistsize,"&lt;="&amp;countrylistsize),COUNTIF(countrylistsize,"&lt;="&amp;countrylistsize)+SUM(ISNUMBER(countrylistsize))),ROWS(F$3:F1715)+SUM(ISBLANK(countrylistsize))),NOT(countrylistsize="")*IF(ISNUMBER(countrylistsize),COUNTIF(countrylistsize,"&lt;="&amp;countrylistsize),COUNTIF(countrylistsize,"&lt;="&amp;countrylistsize)+SUM(ISNUMBER(countrylistsize))),0)), ""))</f>
        <v/>
      </c>
      <c r="I1715" s="70"/>
      <c r="J1715" s="67" t="str">
        <f t="array" aca="1" ref="J1715" ca="1">IF($I$1&lt;&gt;"y", "", IFERROR(INDEX(admin1listsize,MATCH(SMALL(NOT(admin1listsize="")*IF(ISNUMBER(admin1listsize),COUNTIF(admin1listsize,"&lt;="&amp;admin1listsize),COUNTIF(admin1listsize,"&lt;="&amp;admin1listsize)+SUM(ISNUMBER(admin1listsize))),ROWS(D$3:D1715)+SUM(ISBLANK(admin1listsize))),NOT(admin1listsize="")*IF(ISNUMBER(admin1listsize),COUNTIF(admin1listsize,"&lt;="&amp;admin1listsize),COUNTIF(admin1listsize,"&lt;="&amp;admin1listsize)+SUM(ISNUMBER(admin1listsize))),0)), ""))</f>
        <v/>
      </c>
      <c r="K1715" s="71"/>
    </row>
    <row r="1716" spans="1:11" s="1" customFormat="1" x14ac:dyDescent="0.25">
      <c r="A1716" s="93" t="str">
        <f>IF($I$1&lt;&gt;"y", "", IF(ISBLANK(DATA!D1717),"",IF(ISBLANK(DATA!K1717),"NO DATA",DATA!K1717)))</f>
        <v/>
      </c>
      <c r="B1716" s="93" t="str">
        <f>IF($I$1&lt;&gt;"y", "",IF(ISBLANK(DATA!D1717),"", IF(ISBLANK(DATA!L1717),"NO DATA",DATA!L1717)))</f>
        <v/>
      </c>
      <c r="C1716" s="93" t="str">
        <f t="shared" si="80"/>
        <v/>
      </c>
      <c r="D1716" s="93" t="str">
        <f>IF($I$1&lt;&gt;"y", "", IF(C1717="", "", IFERROR(LOOKUP(2,1/(COUNTIF($D$2:D1715,mergednames)=0),mergednames), "")))</f>
        <v/>
      </c>
      <c r="E1716" s="93" t="str">
        <f t="shared" si="79"/>
        <v/>
      </c>
      <c r="F1716" s="93" t="str">
        <f>IF($I$1&lt;&gt;"y", "", IF(A1717="", "", IFERROR(LOOKUP(2,1/(COUNTIF($F$2:F1715,get_country)=0),get_country), "")))</f>
        <v/>
      </c>
      <c r="G1716" s="93" t="str">
        <f t="shared" si="78"/>
        <v/>
      </c>
      <c r="H1716" s="67" t="str">
        <f t="array" aca="1" ref="H1716" ca="1">IF($I$1&lt;&gt;"y", "", IFERROR(INDEX(countrylistsize,MATCH(SMALL(NOT(countrylistsize="")*IF(ISNUMBER(countrylistsize),COUNTIF(countrylistsize,"&lt;="&amp;countrylistsize),COUNTIF(countrylistsize,"&lt;="&amp;countrylistsize)+SUM(ISNUMBER(countrylistsize))),ROWS(F$3:F1716)+SUM(ISBLANK(countrylistsize))),NOT(countrylistsize="")*IF(ISNUMBER(countrylistsize),COUNTIF(countrylistsize,"&lt;="&amp;countrylistsize),COUNTIF(countrylistsize,"&lt;="&amp;countrylistsize)+SUM(ISNUMBER(countrylistsize))),0)), ""))</f>
        <v/>
      </c>
      <c r="I1716" s="70"/>
      <c r="J1716" s="67" t="str">
        <f t="array" aca="1" ref="J1716" ca="1">IF($I$1&lt;&gt;"y", "", IFERROR(INDEX(admin1listsize,MATCH(SMALL(NOT(admin1listsize="")*IF(ISNUMBER(admin1listsize),COUNTIF(admin1listsize,"&lt;="&amp;admin1listsize),COUNTIF(admin1listsize,"&lt;="&amp;admin1listsize)+SUM(ISNUMBER(admin1listsize))),ROWS(D$3:D1716)+SUM(ISBLANK(admin1listsize))),NOT(admin1listsize="")*IF(ISNUMBER(admin1listsize),COUNTIF(admin1listsize,"&lt;="&amp;admin1listsize),COUNTIF(admin1listsize,"&lt;="&amp;admin1listsize)+SUM(ISNUMBER(admin1listsize))),0)), ""))</f>
        <v/>
      </c>
      <c r="K1716" s="71"/>
    </row>
    <row r="1717" spans="1:11" s="1" customFormat="1" x14ac:dyDescent="0.25">
      <c r="A1717" s="93" t="str">
        <f>IF($I$1&lt;&gt;"y", "", IF(ISBLANK(DATA!D1718),"",IF(ISBLANK(DATA!K1718),"NO DATA",DATA!K1718)))</f>
        <v/>
      </c>
      <c r="B1717" s="93" t="str">
        <f>IF($I$1&lt;&gt;"y", "",IF(ISBLANK(DATA!D1718),"", IF(ISBLANK(DATA!L1718),"NO DATA",DATA!L1718)))</f>
        <v/>
      </c>
      <c r="C1717" s="93" t="str">
        <f t="shared" si="80"/>
        <v/>
      </c>
      <c r="D1717" s="93" t="str">
        <f>IF($I$1&lt;&gt;"y", "", IF(C1718="", "", IFERROR(LOOKUP(2,1/(COUNTIF($D$2:D1716,mergednames)=0),mergednames), "")))</f>
        <v/>
      </c>
      <c r="E1717" s="93" t="str">
        <f t="shared" si="79"/>
        <v/>
      </c>
      <c r="F1717" s="93" t="str">
        <f>IF($I$1&lt;&gt;"y", "", IF(A1718="", "", IFERROR(LOOKUP(2,1/(COUNTIF($F$2:F1716,get_country)=0),get_country), "")))</f>
        <v/>
      </c>
      <c r="G1717" s="93" t="str">
        <f t="shared" si="78"/>
        <v/>
      </c>
      <c r="H1717" s="67" t="str">
        <f t="array" aca="1" ref="H1717" ca="1">IF($I$1&lt;&gt;"y", "", IFERROR(INDEX(countrylistsize,MATCH(SMALL(NOT(countrylistsize="")*IF(ISNUMBER(countrylistsize),COUNTIF(countrylistsize,"&lt;="&amp;countrylistsize),COUNTIF(countrylistsize,"&lt;="&amp;countrylistsize)+SUM(ISNUMBER(countrylistsize))),ROWS(F$3:F1717)+SUM(ISBLANK(countrylistsize))),NOT(countrylistsize="")*IF(ISNUMBER(countrylistsize),COUNTIF(countrylistsize,"&lt;="&amp;countrylistsize),COUNTIF(countrylistsize,"&lt;="&amp;countrylistsize)+SUM(ISNUMBER(countrylistsize))),0)), ""))</f>
        <v/>
      </c>
      <c r="I1717" s="70"/>
      <c r="J1717" s="67" t="str">
        <f t="array" aca="1" ref="J1717" ca="1">IF($I$1&lt;&gt;"y", "", IFERROR(INDEX(admin1listsize,MATCH(SMALL(NOT(admin1listsize="")*IF(ISNUMBER(admin1listsize),COUNTIF(admin1listsize,"&lt;="&amp;admin1listsize),COUNTIF(admin1listsize,"&lt;="&amp;admin1listsize)+SUM(ISNUMBER(admin1listsize))),ROWS(D$3:D1717)+SUM(ISBLANK(admin1listsize))),NOT(admin1listsize="")*IF(ISNUMBER(admin1listsize),COUNTIF(admin1listsize,"&lt;="&amp;admin1listsize),COUNTIF(admin1listsize,"&lt;="&amp;admin1listsize)+SUM(ISNUMBER(admin1listsize))),0)), ""))</f>
        <v/>
      </c>
      <c r="K1717" s="71"/>
    </row>
    <row r="1718" spans="1:11" s="1" customFormat="1" x14ac:dyDescent="0.25">
      <c r="A1718" s="93" t="str">
        <f>IF($I$1&lt;&gt;"y", "", IF(ISBLANK(DATA!D1719),"",IF(ISBLANK(DATA!K1719),"NO DATA",DATA!K1719)))</f>
        <v/>
      </c>
      <c r="B1718" s="93" t="str">
        <f>IF($I$1&lt;&gt;"y", "",IF(ISBLANK(DATA!D1719),"", IF(ISBLANK(DATA!L1719),"NO DATA",DATA!L1719)))</f>
        <v/>
      </c>
      <c r="C1718" s="93" t="str">
        <f t="shared" si="80"/>
        <v/>
      </c>
      <c r="D1718" s="93" t="str">
        <f>IF($I$1&lt;&gt;"y", "", IF(C1719="", "", IFERROR(LOOKUP(2,1/(COUNTIF($D$2:D1717,mergednames)=0),mergednames), "")))</f>
        <v/>
      </c>
      <c r="E1718" s="93" t="str">
        <f t="shared" si="79"/>
        <v/>
      </c>
      <c r="F1718" s="93" t="str">
        <f>IF($I$1&lt;&gt;"y", "", IF(A1719="", "", IFERROR(LOOKUP(2,1/(COUNTIF($F$2:F1717,get_country)=0),get_country), "")))</f>
        <v/>
      </c>
      <c r="G1718" s="93" t="str">
        <f t="shared" si="78"/>
        <v/>
      </c>
      <c r="H1718" s="67" t="str">
        <f t="array" aca="1" ref="H1718" ca="1">IF($I$1&lt;&gt;"y", "", IFERROR(INDEX(countrylistsize,MATCH(SMALL(NOT(countrylistsize="")*IF(ISNUMBER(countrylistsize),COUNTIF(countrylistsize,"&lt;="&amp;countrylistsize),COUNTIF(countrylistsize,"&lt;="&amp;countrylistsize)+SUM(ISNUMBER(countrylistsize))),ROWS(F$3:F1718)+SUM(ISBLANK(countrylistsize))),NOT(countrylistsize="")*IF(ISNUMBER(countrylistsize),COUNTIF(countrylistsize,"&lt;="&amp;countrylistsize),COUNTIF(countrylistsize,"&lt;="&amp;countrylistsize)+SUM(ISNUMBER(countrylistsize))),0)), ""))</f>
        <v/>
      </c>
      <c r="I1718" s="70"/>
      <c r="J1718" s="67" t="str">
        <f t="array" aca="1" ref="J1718" ca="1">IF($I$1&lt;&gt;"y", "", IFERROR(INDEX(admin1listsize,MATCH(SMALL(NOT(admin1listsize="")*IF(ISNUMBER(admin1listsize),COUNTIF(admin1listsize,"&lt;="&amp;admin1listsize),COUNTIF(admin1listsize,"&lt;="&amp;admin1listsize)+SUM(ISNUMBER(admin1listsize))),ROWS(D$3:D1718)+SUM(ISBLANK(admin1listsize))),NOT(admin1listsize="")*IF(ISNUMBER(admin1listsize),COUNTIF(admin1listsize,"&lt;="&amp;admin1listsize),COUNTIF(admin1listsize,"&lt;="&amp;admin1listsize)+SUM(ISNUMBER(admin1listsize))),0)), ""))</f>
        <v/>
      </c>
      <c r="K1718" s="71"/>
    </row>
    <row r="1719" spans="1:11" s="1" customFormat="1" x14ac:dyDescent="0.25">
      <c r="A1719" s="93" t="str">
        <f>IF($I$1&lt;&gt;"y", "", IF(ISBLANK(DATA!D1720),"",IF(ISBLANK(DATA!K1720),"NO DATA",DATA!K1720)))</f>
        <v/>
      </c>
      <c r="B1719" s="93" t="str">
        <f>IF($I$1&lt;&gt;"y", "",IF(ISBLANK(DATA!D1720),"", IF(ISBLANK(DATA!L1720),"NO DATA",DATA!L1720)))</f>
        <v/>
      </c>
      <c r="C1719" s="93" t="str">
        <f t="shared" si="80"/>
        <v/>
      </c>
      <c r="D1719" s="93" t="str">
        <f>IF($I$1&lt;&gt;"y", "", IF(C1720="", "", IFERROR(LOOKUP(2,1/(COUNTIF($D$2:D1718,mergednames)=0),mergednames), "")))</f>
        <v/>
      </c>
      <c r="E1719" s="93" t="str">
        <f t="shared" si="79"/>
        <v/>
      </c>
      <c r="F1719" s="93" t="str">
        <f>IF($I$1&lt;&gt;"y", "", IF(A1720="", "", IFERROR(LOOKUP(2,1/(COUNTIF($F$2:F1718,get_country)=0),get_country), "")))</f>
        <v/>
      </c>
      <c r="G1719" s="93" t="str">
        <f t="shared" si="78"/>
        <v/>
      </c>
      <c r="H1719" s="67" t="str">
        <f t="array" aca="1" ref="H1719" ca="1">IF($I$1&lt;&gt;"y", "", IFERROR(INDEX(countrylistsize,MATCH(SMALL(NOT(countrylistsize="")*IF(ISNUMBER(countrylistsize),COUNTIF(countrylistsize,"&lt;="&amp;countrylistsize),COUNTIF(countrylistsize,"&lt;="&amp;countrylistsize)+SUM(ISNUMBER(countrylistsize))),ROWS(F$3:F1719)+SUM(ISBLANK(countrylistsize))),NOT(countrylistsize="")*IF(ISNUMBER(countrylistsize),COUNTIF(countrylistsize,"&lt;="&amp;countrylistsize),COUNTIF(countrylistsize,"&lt;="&amp;countrylistsize)+SUM(ISNUMBER(countrylistsize))),0)), ""))</f>
        <v/>
      </c>
      <c r="I1719" s="70"/>
      <c r="J1719" s="67" t="str">
        <f t="array" aca="1" ref="J1719" ca="1">IF($I$1&lt;&gt;"y", "", IFERROR(INDEX(admin1listsize,MATCH(SMALL(NOT(admin1listsize="")*IF(ISNUMBER(admin1listsize),COUNTIF(admin1listsize,"&lt;="&amp;admin1listsize),COUNTIF(admin1listsize,"&lt;="&amp;admin1listsize)+SUM(ISNUMBER(admin1listsize))),ROWS(D$3:D1719)+SUM(ISBLANK(admin1listsize))),NOT(admin1listsize="")*IF(ISNUMBER(admin1listsize),COUNTIF(admin1listsize,"&lt;="&amp;admin1listsize),COUNTIF(admin1listsize,"&lt;="&amp;admin1listsize)+SUM(ISNUMBER(admin1listsize))),0)), ""))</f>
        <v/>
      </c>
      <c r="K1719" s="71"/>
    </row>
    <row r="1720" spans="1:11" s="1" customFormat="1" x14ac:dyDescent="0.25">
      <c r="A1720" s="93" t="str">
        <f>IF($I$1&lt;&gt;"y", "", IF(ISBLANK(DATA!D1721),"",IF(ISBLANK(DATA!K1721),"NO DATA",DATA!K1721)))</f>
        <v/>
      </c>
      <c r="B1720" s="93" t="str">
        <f>IF($I$1&lt;&gt;"y", "",IF(ISBLANK(DATA!D1721),"", IF(ISBLANK(DATA!L1721),"NO DATA",DATA!L1721)))</f>
        <v/>
      </c>
      <c r="C1720" s="93" t="str">
        <f t="shared" si="80"/>
        <v/>
      </c>
      <c r="D1720" s="93" t="str">
        <f>IF($I$1&lt;&gt;"y", "", IF(C1721="", "", IFERROR(LOOKUP(2,1/(COUNTIF($D$2:D1719,mergednames)=0),mergednames), "")))</f>
        <v/>
      </c>
      <c r="E1720" s="93" t="str">
        <f t="shared" si="79"/>
        <v/>
      </c>
      <c r="F1720" s="93" t="str">
        <f>IF($I$1&lt;&gt;"y", "", IF(A1721="", "", IFERROR(LOOKUP(2,1/(COUNTIF($F$2:F1719,get_country)=0),get_country), "")))</f>
        <v/>
      </c>
      <c r="G1720" s="93" t="str">
        <f t="shared" si="78"/>
        <v/>
      </c>
      <c r="H1720" s="67" t="str">
        <f t="array" aca="1" ref="H1720" ca="1">IF($I$1&lt;&gt;"y", "", IFERROR(INDEX(countrylistsize,MATCH(SMALL(NOT(countrylistsize="")*IF(ISNUMBER(countrylistsize),COUNTIF(countrylistsize,"&lt;="&amp;countrylistsize),COUNTIF(countrylistsize,"&lt;="&amp;countrylistsize)+SUM(ISNUMBER(countrylistsize))),ROWS(F$3:F1720)+SUM(ISBLANK(countrylistsize))),NOT(countrylistsize="")*IF(ISNUMBER(countrylistsize),COUNTIF(countrylistsize,"&lt;="&amp;countrylistsize),COUNTIF(countrylistsize,"&lt;="&amp;countrylistsize)+SUM(ISNUMBER(countrylistsize))),0)), ""))</f>
        <v/>
      </c>
      <c r="I1720" s="70"/>
      <c r="J1720" s="67" t="str">
        <f t="array" aca="1" ref="J1720" ca="1">IF($I$1&lt;&gt;"y", "", IFERROR(INDEX(admin1listsize,MATCH(SMALL(NOT(admin1listsize="")*IF(ISNUMBER(admin1listsize),COUNTIF(admin1listsize,"&lt;="&amp;admin1listsize),COUNTIF(admin1listsize,"&lt;="&amp;admin1listsize)+SUM(ISNUMBER(admin1listsize))),ROWS(D$3:D1720)+SUM(ISBLANK(admin1listsize))),NOT(admin1listsize="")*IF(ISNUMBER(admin1listsize),COUNTIF(admin1listsize,"&lt;="&amp;admin1listsize),COUNTIF(admin1listsize,"&lt;="&amp;admin1listsize)+SUM(ISNUMBER(admin1listsize))),0)), ""))</f>
        <v/>
      </c>
      <c r="K1720" s="71"/>
    </row>
    <row r="1721" spans="1:11" s="1" customFormat="1" x14ac:dyDescent="0.25">
      <c r="A1721" s="93" t="str">
        <f>IF($I$1&lt;&gt;"y", "", IF(ISBLANK(DATA!D1722),"",IF(ISBLANK(DATA!K1722),"NO DATA",DATA!K1722)))</f>
        <v/>
      </c>
      <c r="B1721" s="93" t="str">
        <f>IF($I$1&lt;&gt;"y", "",IF(ISBLANK(DATA!D1722),"", IF(ISBLANK(DATA!L1722),"NO DATA",DATA!L1722)))</f>
        <v/>
      </c>
      <c r="C1721" s="93" t="str">
        <f t="shared" si="80"/>
        <v/>
      </c>
      <c r="D1721" s="93" t="str">
        <f>IF($I$1&lt;&gt;"y", "", IF(C1722="", "", IFERROR(LOOKUP(2,1/(COUNTIF($D$2:D1720,mergednames)=0),mergednames), "")))</f>
        <v/>
      </c>
      <c r="E1721" s="93" t="str">
        <f t="shared" si="79"/>
        <v/>
      </c>
      <c r="F1721" s="93" t="str">
        <f>IF($I$1&lt;&gt;"y", "", IF(A1722="", "", IFERROR(LOOKUP(2,1/(COUNTIF($F$2:F1720,get_country)=0),get_country), "")))</f>
        <v/>
      </c>
      <c r="G1721" s="93" t="str">
        <f t="shared" si="78"/>
        <v/>
      </c>
      <c r="H1721" s="67" t="str">
        <f t="array" aca="1" ref="H1721" ca="1">IF($I$1&lt;&gt;"y", "", IFERROR(INDEX(countrylistsize,MATCH(SMALL(NOT(countrylistsize="")*IF(ISNUMBER(countrylistsize),COUNTIF(countrylistsize,"&lt;="&amp;countrylistsize),COUNTIF(countrylistsize,"&lt;="&amp;countrylistsize)+SUM(ISNUMBER(countrylistsize))),ROWS(F$3:F1721)+SUM(ISBLANK(countrylistsize))),NOT(countrylistsize="")*IF(ISNUMBER(countrylistsize),COUNTIF(countrylistsize,"&lt;="&amp;countrylistsize),COUNTIF(countrylistsize,"&lt;="&amp;countrylistsize)+SUM(ISNUMBER(countrylistsize))),0)), ""))</f>
        <v/>
      </c>
      <c r="I1721" s="70"/>
      <c r="J1721" s="67" t="str">
        <f t="array" aca="1" ref="J1721" ca="1">IF($I$1&lt;&gt;"y", "", IFERROR(INDEX(admin1listsize,MATCH(SMALL(NOT(admin1listsize="")*IF(ISNUMBER(admin1listsize),COUNTIF(admin1listsize,"&lt;="&amp;admin1listsize),COUNTIF(admin1listsize,"&lt;="&amp;admin1listsize)+SUM(ISNUMBER(admin1listsize))),ROWS(D$3:D1721)+SUM(ISBLANK(admin1listsize))),NOT(admin1listsize="")*IF(ISNUMBER(admin1listsize),COUNTIF(admin1listsize,"&lt;="&amp;admin1listsize),COUNTIF(admin1listsize,"&lt;="&amp;admin1listsize)+SUM(ISNUMBER(admin1listsize))),0)), ""))</f>
        <v/>
      </c>
      <c r="K1721" s="71"/>
    </row>
    <row r="1722" spans="1:11" s="1" customFormat="1" x14ac:dyDescent="0.25">
      <c r="A1722" s="93" t="str">
        <f>IF($I$1&lt;&gt;"y", "", IF(ISBLANK(DATA!D1723),"",IF(ISBLANK(DATA!K1723),"NO DATA",DATA!K1723)))</f>
        <v/>
      </c>
      <c r="B1722" s="93" t="str">
        <f>IF($I$1&lt;&gt;"y", "",IF(ISBLANK(DATA!D1723),"", IF(ISBLANK(DATA!L1723),"NO DATA",DATA!L1723)))</f>
        <v/>
      </c>
      <c r="C1722" s="93" t="str">
        <f t="shared" si="80"/>
        <v/>
      </c>
      <c r="D1722" s="93" t="str">
        <f>IF($I$1&lt;&gt;"y", "", IF(C1723="", "", IFERROR(LOOKUP(2,1/(COUNTIF($D$2:D1721,mergednames)=0),mergednames), "")))</f>
        <v/>
      </c>
      <c r="E1722" s="93" t="str">
        <f t="shared" si="79"/>
        <v/>
      </c>
      <c r="F1722" s="93" t="str">
        <f>IF($I$1&lt;&gt;"y", "", IF(A1723="", "", IFERROR(LOOKUP(2,1/(COUNTIF($F$2:F1721,get_country)=0),get_country), "")))</f>
        <v/>
      </c>
      <c r="G1722" s="93" t="str">
        <f t="shared" si="78"/>
        <v/>
      </c>
      <c r="H1722" s="67" t="str">
        <f t="array" aca="1" ref="H1722" ca="1">IF($I$1&lt;&gt;"y", "", IFERROR(INDEX(countrylistsize,MATCH(SMALL(NOT(countrylistsize="")*IF(ISNUMBER(countrylistsize),COUNTIF(countrylistsize,"&lt;="&amp;countrylistsize),COUNTIF(countrylistsize,"&lt;="&amp;countrylistsize)+SUM(ISNUMBER(countrylistsize))),ROWS(F$3:F1722)+SUM(ISBLANK(countrylistsize))),NOT(countrylistsize="")*IF(ISNUMBER(countrylistsize),COUNTIF(countrylistsize,"&lt;="&amp;countrylistsize),COUNTIF(countrylistsize,"&lt;="&amp;countrylistsize)+SUM(ISNUMBER(countrylistsize))),0)), ""))</f>
        <v/>
      </c>
      <c r="I1722" s="70"/>
      <c r="J1722" s="67" t="str">
        <f t="array" aca="1" ref="J1722" ca="1">IF($I$1&lt;&gt;"y", "", IFERROR(INDEX(admin1listsize,MATCH(SMALL(NOT(admin1listsize="")*IF(ISNUMBER(admin1listsize),COUNTIF(admin1listsize,"&lt;="&amp;admin1listsize),COUNTIF(admin1listsize,"&lt;="&amp;admin1listsize)+SUM(ISNUMBER(admin1listsize))),ROWS(D$3:D1722)+SUM(ISBLANK(admin1listsize))),NOT(admin1listsize="")*IF(ISNUMBER(admin1listsize),COUNTIF(admin1listsize,"&lt;="&amp;admin1listsize),COUNTIF(admin1listsize,"&lt;="&amp;admin1listsize)+SUM(ISNUMBER(admin1listsize))),0)), ""))</f>
        <v/>
      </c>
      <c r="K1722" s="71"/>
    </row>
    <row r="1723" spans="1:11" s="1" customFormat="1" x14ac:dyDescent="0.25">
      <c r="A1723" s="93" t="str">
        <f>IF($I$1&lt;&gt;"y", "", IF(ISBLANK(DATA!D1724),"",IF(ISBLANK(DATA!K1724),"NO DATA",DATA!K1724)))</f>
        <v/>
      </c>
      <c r="B1723" s="93" t="str">
        <f>IF($I$1&lt;&gt;"y", "",IF(ISBLANK(DATA!D1724),"", IF(ISBLANK(DATA!L1724),"NO DATA",DATA!L1724)))</f>
        <v/>
      </c>
      <c r="C1723" s="93" t="str">
        <f t="shared" si="80"/>
        <v/>
      </c>
      <c r="D1723" s="93" t="str">
        <f>IF($I$1&lt;&gt;"y", "", IF(C1724="", "", IFERROR(LOOKUP(2,1/(COUNTIF($D$2:D1722,mergednames)=0),mergednames), "")))</f>
        <v/>
      </c>
      <c r="E1723" s="93" t="str">
        <f t="shared" si="79"/>
        <v/>
      </c>
      <c r="F1723" s="93" t="str">
        <f>IF($I$1&lt;&gt;"y", "", IF(A1724="", "", IFERROR(LOOKUP(2,1/(COUNTIF($F$2:F1722,get_country)=0),get_country), "")))</f>
        <v/>
      </c>
      <c r="G1723" s="93" t="str">
        <f t="shared" si="78"/>
        <v/>
      </c>
      <c r="H1723" s="67" t="str">
        <f t="array" aca="1" ref="H1723" ca="1">IF($I$1&lt;&gt;"y", "", IFERROR(INDEX(countrylistsize,MATCH(SMALL(NOT(countrylistsize="")*IF(ISNUMBER(countrylistsize),COUNTIF(countrylistsize,"&lt;="&amp;countrylistsize),COUNTIF(countrylistsize,"&lt;="&amp;countrylistsize)+SUM(ISNUMBER(countrylistsize))),ROWS(F$3:F1723)+SUM(ISBLANK(countrylistsize))),NOT(countrylistsize="")*IF(ISNUMBER(countrylistsize),COUNTIF(countrylistsize,"&lt;="&amp;countrylistsize),COUNTIF(countrylistsize,"&lt;="&amp;countrylistsize)+SUM(ISNUMBER(countrylistsize))),0)), ""))</f>
        <v/>
      </c>
      <c r="I1723" s="70"/>
      <c r="J1723" s="67" t="str">
        <f t="array" aca="1" ref="J1723" ca="1">IF($I$1&lt;&gt;"y", "", IFERROR(INDEX(admin1listsize,MATCH(SMALL(NOT(admin1listsize="")*IF(ISNUMBER(admin1listsize),COUNTIF(admin1listsize,"&lt;="&amp;admin1listsize),COUNTIF(admin1listsize,"&lt;="&amp;admin1listsize)+SUM(ISNUMBER(admin1listsize))),ROWS(D$3:D1723)+SUM(ISBLANK(admin1listsize))),NOT(admin1listsize="")*IF(ISNUMBER(admin1listsize),COUNTIF(admin1listsize,"&lt;="&amp;admin1listsize),COUNTIF(admin1listsize,"&lt;="&amp;admin1listsize)+SUM(ISNUMBER(admin1listsize))),0)), ""))</f>
        <v/>
      </c>
      <c r="K1723" s="71"/>
    </row>
    <row r="1724" spans="1:11" s="1" customFormat="1" x14ac:dyDescent="0.25">
      <c r="A1724" s="93" t="str">
        <f>IF($I$1&lt;&gt;"y", "", IF(ISBLANK(DATA!D1725),"",IF(ISBLANK(DATA!K1725),"NO DATA",DATA!K1725)))</f>
        <v/>
      </c>
      <c r="B1724" s="93" t="str">
        <f>IF($I$1&lt;&gt;"y", "",IF(ISBLANK(DATA!D1725),"", IF(ISBLANK(DATA!L1725),"NO DATA",DATA!L1725)))</f>
        <v/>
      </c>
      <c r="C1724" s="93" t="str">
        <f t="shared" si="80"/>
        <v/>
      </c>
      <c r="D1724" s="93" t="str">
        <f>IF($I$1&lt;&gt;"y", "", IF(C1725="", "", IFERROR(LOOKUP(2,1/(COUNTIF($D$2:D1723,mergednames)=0),mergednames), "")))</f>
        <v/>
      </c>
      <c r="E1724" s="93" t="str">
        <f t="shared" si="79"/>
        <v/>
      </c>
      <c r="F1724" s="93" t="str">
        <f>IF($I$1&lt;&gt;"y", "", IF(A1725="", "", IFERROR(LOOKUP(2,1/(COUNTIF($F$2:F1723,get_country)=0),get_country), "")))</f>
        <v/>
      </c>
      <c r="G1724" s="93" t="str">
        <f t="shared" si="78"/>
        <v/>
      </c>
      <c r="H1724" s="67" t="str">
        <f t="array" aca="1" ref="H1724" ca="1">IF($I$1&lt;&gt;"y", "", IFERROR(INDEX(countrylistsize,MATCH(SMALL(NOT(countrylistsize="")*IF(ISNUMBER(countrylistsize),COUNTIF(countrylistsize,"&lt;="&amp;countrylistsize),COUNTIF(countrylistsize,"&lt;="&amp;countrylistsize)+SUM(ISNUMBER(countrylistsize))),ROWS(F$3:F1724)+SUM(ISBLANK(countrylistsize))),NOT(countrylistsize="")*IF(ISNUMBER(countrylistsize),COUNTIF(countrylistsize,"&lt;="&amp;countrylistsize),COUNTIF(countrylistsize,"&lt;="&amp;countrylistsize)+SUM(ISNUMBER(countrylistsize))),0)), ""))</f>
        <v/>
      </c>
      <c r="I1724" s="70"/>
      <c r="J1724" s="67" t="str">
        <f t="array" aca="1" ref="J1724" ca="1">IF($I$1&lt;&gt;"y", "", IFERROR(INDEX(admin1listsize,MATCH(SMALL(NOT(admin1listsize="")*IF(ISNUMBER(admin1listsize),COUNTIF(admin1listsize,"&lt;="&amp;admin1listsize),COUNTIF(admin1listsize,"&lt;="&amp;admin1listsize)+SUM(ISNUMBER(admin1listsize))),ROWS(D$3:D1724)+SUM(ISBLANK(admin1listsize))),NOT(admin1listsize="")*IF(ISNUMBER(admin1listsize),COUNTIF(admin1listsize,"&lt;="&amp;admin1listsize),COUNTIF(admin1listsize,"&lt;="&amp;admin1listsize)+SUM(ISNUMBER(admin1listsize))),0)), ""))</f>
        <v/>
      </c>
      <c r="K1724" s="71"/>
    </row>
    <row r="1725" spans="1:11" s="1" customFormat="1" x14ac:dyDescent="0.25">
      <c r="A1725" s="93" t="str">
        <f>IF($I$1&lt;&gt;"y", "", IF(ISBLANK(DATA!D1726),"",IF(ISBLANK(DATA!K1726),"NO DATA",DATA!K1726)))</f>
        <v/>
      </c>
      <c r="B1725" s="93" t="str">
        <f>IF($I$1&lt;&gt;"y", "",IF(ISBLANK(DATA!D1726),"", IF(ISBLANK(DATA!L1726),"NO DATA",DATA!L1726)))</f>
        <v/>
      </c>
      <c r="C1725" s="93" t="str">
        <f t="shared" si="80"/>
        <v/>
      </c>
      <c r="D1725" s="93" t="str">
        <f>IF($I$1&lt;&gt;"y", "", IF(C1726="", "", IFERROR(LOOKUP(2,1/(COUNTIF($D$2:D1724,mergednames)=0),mergednames), "")))</f>
        <v/>
      </c>
      <c r="E1725" s="93" t="str">
        <f t="shared" si="79"/>
        <v/>
      </c>
      <c r="F1725" s="93" t="str">
        <f>IF($I$1&lt;&gt;"y", "", IF(A1726="", "", IFERROR(LOOKUP(2,1/(COUNTIF($F$2:F1724,get_country)=0),get_country), "")))</f>
        <v/>
      </c>
      <c r="G1725" s="93" t="str">
        <f t="shared" si="78"/>
        <v/>
      </c>
      <c r="H1725" s="67" t="str">
        <f t="array" aca="1" ref="H1725" ca="1">IF($I$1&lt;&gt;"y", "", IFERROR(INDEX(countrylistsize,MATCH(SMALL(NOT(countrylistsize="")*IF(ISNUMBER(countrylistsize),COUNTIF(countrylistsize,"&lt;="&amp;countrylistsize),COUNTIF(countrylistsize,"&lt;="&amp;countrylistsize)+SUM(ISNUMBER(countrylistsize))),ROWS(F$3:F1725)+SUM(ISBLANK(countrylistsize))),NOT(countrylistsize="")*IF(ISNUMBER(countrylistsize),COUNTIF(countrylistsize,"&lt;="&amp;countrylistsize),COUNTIF(countrylistsize,"&lt;="&amp;countrylistsize)+SUM(ISNUMBER(countrylistsize))),0)), ""))</f>
        <v/>
      </c>
      <c r="I1725" s="70"/>
      <c r="J1725" s="67" t="str">
        <f t="array" aca="1" ref="J1725" ca="1">IF($I$1&lt;&gt;"y", "", IFERROR(INDEX(admin1listsize,MATCH(SMALL(NOT(admin1listsize="")*IF(ISNUMBER(admin1listsize),COUNTIF(admin1listsize,"&lt;="&amp;admin1listsize),COUNTIF(admin1listsize,"&lt;="&amp;admin1listsize)+SUM(ISNUMBER(admin1listsize))),ROWS(D$3:D1725)+SUM(ISBLANK(admin1listsize))),NOT(admin1listsize="")*IF(ISNUMBER(admin1listsize),COUNTIF(admin1listsize,"&lt;="&amp;admin1listsize),COUNTIF(admin1listsize,"&lt;="&amp;admin1listsize)+SUM(ISNUMBER(admin1listsize))),0)), ""))</f>
        <v/>
      </c>
      <c r="K1725" s="71"/>
    </row>
    <row r="1726" spans="1:11" s="1" customFormat="1" x14ac:dyDescent="0.25">
      <c r="A1726" s="93" t="str">
        <f>IF($I$1&lt;&gt;"y", "", IF(ISBLANK(DATA!D1727),"",IF(ISBLANK(DATA!K1727),"NO DATA",DATA!K1727)))</f>
        <v/>
      </c>
      <c r="B1726" s="93" t="str">
        <f>IF($I$1&lt;&gt;"y", "",IF(ISBLANK(DATA!D1727),"", IF(ISBLANK(DATA!L1727),"NO DATA",DATA!L1727)))</f>
        <v/>
      </c>
      <c r="C1726" s="93" t="str">
        <f t="shared" si="80"/>
        <v/>
      </c>
      <c r="D1726" s="93" t="str">
        <f>IF($I$1&lt;&gt;"y", "", IF(C1727="", "", IFERROR(LOOKUP(2,1/(COUNTIF($D$2:D1725,mergednames)=0),mergednames), "")))</f>
        <v/>
      </c>
      <c r="E1726" s="93" t="str">
        <f t="shared" si="79"/>
        <v/>
      </c>
      <c r="F1726" s="93" t="str">
        <f>IF($I$1&lt;&gt;"y", "", IF(A1727="", "", IFERROR(LOOKUP(2,1/(COUNTIF($F$2:F1725,get_country)=0),get_country), "")))</f>
        <v/>
      </c>
      <c r="G1726" s="93" t="str">
        <f t="shared" si="78"/>
        <v/>
      </c>
      <c r="H1726" s="67" t="str">
        <f t="array" aca="1" ref="H1726" ca="1">IF($I$1&lt;&gt;"y", "", IFERROR(INDEX(countrylistsize,MATCH(SMALL(NOT(countrylistsize="")*IF(ISNUMBER(countrylistsize),COUNTIF(countrylistsize,"&lt;="&amp;countrylistsize),COUNTIF(countrylistsize,"&lt;="&amp;countrylistsize)+SUM(ISNUMBER(countrylistsize))),ROWS(F$3:F1726)+SUM(ISBLANK(countrylistsize))),NOT(countrylistsize="")*IF(ISNUMBER(countrylistsize),COUNTIF(countrylistsize,"&lt;="&amp;countrylistsize),COUNTIF(countrylistsize,"&lt;="&amp;countrylistsize)+SUM(ISNUMBER(countrylistsize))),0)), ""))</f>
        <v/>
      </c>
      <c r="I1726" s="70"/>
      <c r="J1726" s="67" t="str">
        <f t="array" aca="1" ref="J1726" ca="1">IF($I$1&lt;&gt;"y", "", IFERROR(INDEX(admin1listsize,MATCH(SMALL(NOT(admin1listsize="")*IF(ISNUMBER(admin1listsize),COUNTIF(admin1listsize,"&lt;="&amp;admin1listsize),COUNTIF(admin1listsize,"&lt;="&amp;admin1listsize)+SUM(ISNUMBER(admin1listsize))),ROWS(D$3:D1726)+SUM(ISBLANK(admin1listsize))),NOT(admin1listsize="")*IF(ISNUMBER(admin1listsize),COUNTIF(admin1listsize,"&lt;="&amp;admin1listsize),COUNTIF(admin1listsize,"&lt;="&amp;admin1listsize)+SUM(ISNUMBER(admin1listsize))),0)), ""))</f>
        <v/>
      </c>
      <c r="K1726" s="71"/>
    </row>
    <row r="1727" spans="1:11" s="1" customFormat="1" x14ac:dyDescent="0.25">
      <c r="A1727" s="93" t="str">
        <f>IF($I$1&lt;&gt;"y", "", IF(ISBLANK(DATA!D1728),"",IF(ISBLANK(DATA!K1728),"NO DATA",DATA!K1728)))</f>
        <v/>
      </c>
      <c r="B1727" s="93" t="str">
        <f>IF($I$1&lt;&gt;"y", "",IF(ISBLANK(DATA!D1728),"", IF(ISBLANK(DATA!L1728),"NO DATA",DATA!L1728)))</f>
        <v/>
      </c>
      <c r="C1727" s="93" t="str">
        <f t="shared" si="80"/>
        <v/>
      </c>
      <c r="D1727" s="93" t="str">
        <f>IF($I$1&lt;&gt;"y", "", IF(C1728="", "", IFERROR(LOOKUP(2,1/(COUNTIF($D$2:D1726,mergednames)=0),mergednames), "")))</f>
        <v/>
      </c>
      <c r="E1727" s="93" t="str">
        <f t="shared" si="79"/>
        <v/>
      </c>
      <c r="F1727" s="93" t="str">
        <f>IF($I$1&lt;&gt;"y", "", IF(A1728="", "", IFERROR(LOOKUP(2,1/(COUNTIF($F$2:F1726,get_country)=0),get_country), "")))</f>
        <v/>
      </c>
      <c r="G1727" s="93" t="str">
        <f t="shared" si="78"/>
        <v/>
      </c>
      <c r="H1727" s="67" t="str">
        <f t="array" aca="1" ref="H1727" ca="1">IF($I$1&lt;&gt;"y", "", IFERROR(INDEX(countrylistsize,MATCH(SMALL(NOT(countrylistsize="")*IF(ISNUMBER(countrylistsize),COUNTIF(countrylistsize,"&lt;="&amp;countrylistsize),COUNTIF(countrylistsize,"&lt;="&amp;countrylistsize)+SUM(ISNUMBER(countrylistsize))),ROWS(F$3:F1727)+SUM(ISBLANK(countrylistsize))),NOT(countrylistsize="")*IF(ISNUMBER(countrylistsize),COUNTIF(countrylistsize,"&lt;="&amp;countrylistsize),COUNTIF(countrylistsize,"&lt;="&amp;countrylistsize)+SUM(ISNUMBER(countrylistsize))),0)), ""))</f>
        <v/>
      </c>
      <c r="I1727" s="70"/>
      <c r="J1727" s="67" t="str">
        <f t="array" aca="1" ref="J1727" ca="1">IF($I$1&lt;&gt;"y", "", IFERROR(INDEX(admin1listsize,MATCH(SMALL(NOT(admin1listsize="")*IF(ISNUMBER(admin1listsize),COUNTIF(admin1listsize,"&lt;="&amp;admin1listsize),COUNTIF(admin1listsize,"&lt;="&amp;admin1listsize)+SUM(ISNUMBER(admin1listsize))),ROWS(D$3:D1727)+SUM(ISBLANK(admin1listsize))),NOT(admin1listsize="")*IF(ISNUMBER(admin1listsize),COUNTIF(admin1listsize,"&lt;="&amp;admin1listsize),COUNTIF(admin1listsize,"&lt;="&amp;admin1listsize)+SUM(ISNUMBER(admin1listsize))),0)), ""))</f>
        <v/>
      </c>
      <c r="K1727" s="71"/>
    </row>
    <row r="1728" spans="1:11" s="1" customFormat="1" x14ac:dyDescent="0.25">
      <c r="A1728" s="93" t="str">
        <f>IF($I$1&lt;&gt;"y", "", IF(ISBLANK(DATA!D1729),"",IF(ISBLANK(DATA!K1729),"NO DATA",DATA!K1729)))</f>
        <v/>
      </c>
      <c r="B1728" s="93" t="str">
        <f>IF($I$1&lt;&gt;"y", "",IF(ISBLANK(DATA!D1729),"", IF(ISBLANK(DATA!L1729),"NO DATA",DATA!L1729)))</f>
        <v/>
      </c>
      <c r="C1728" s="93" t="str">
        <f t="shared" si="80"/>
        <v/>
      </c>
      <c r="D1728" s="93" t="str">
        <f>IF($I$1&lt;&gt;"y", "", IF(C1729="", "", IFERROR(LOOKUP(2,1/(COUNTIF($D$2:D1727,mergednames)=0),mergednames), "")))</f>
        <v/>
      </c>
      <c r="E1728" s="93" t="str">
        <f t="shared" si="79"/>
        <v/>
      </c>
      <c r="F1728" s="93" t="str">
        <f>IF($I$1&lt;&gt;"y", "", IF(A1729="", "", IFERROR(LOOKUP(2,1/(COUNTIF($F$2:F1727,get_country)=0),get_country), "")))</f>
        <v/>
      </c>
      <c r="G1728" s="93" t="str">
        <f t="shared" si="78"/>
        <v/>
      </c>
      <c r="H1728" s="67" t="str">
        <f t="array" aca="1" ref="H1728" ca="1">IF($I$1&lt;&gt;"y", "", IFERROR(INDEX(countrylistsize,MATCH(SMALL(NOT(countrylistsize="")*IF(ISNUMBER(countrylistsize),COUNTIF(countrylistsize,"&lt;="&amp;countrylistsize),COUNTIF(countrylistsize,"&lt;="&amp;countrylistsize)+SUM(ISNUMBER(countrylistsize))),ROWS(F$3:F1728)+SUM(ISBLANK(countrylistsize))),NOT(countrylistsize="")*IF(ISNUMBER(countrylistsize),COUNTIF(countrylistsize,"&lt;="&amp;countrylistsize),COUNTIF(countrylistsize,"&lt;="&amp;countrylistsize)+SUM(ISNUMBER(countrylistsize))),0)), ""))</f>
        <v/>
      </c>
      <c r="I1728" s="70"/>
      <c r="J1728" s="67" t="str">
        <f t="array" aca="1" ref="J1728" ca="1">IF($I$1&lt;&gt;"y", "", IFERROR(INDEX(admin1listsize,MATCH(SMALL(NOT(admin1listsize="")*IF(ISNUMBER(admin1listsize),COUNTIF(admin1listsize,"&lt;="&amp;admin1listsize),COUNTIF(admin1listsize,"&lt;="&amp;admin1listsize)+SUM(ISNUMBER(admin1listsize))),ROWS(D$3:D1728)+SUM(ISBLANK(admin1listsize))),NOT(admin1listsize="")*IF(ISNUMBER(admin1listsize),COUNTIF(admin1listsize,"&lt;="&amp;admin1listsize),COUNTIF(admin1listsize,"&lt;="&amp;admin1listsize)+SUM(ISNUMBER(admin1listsize))),0)), ""))</f>
        <v/>
      </c>
      <c r="K1728" s="71"/>
    </row>
    <row r="1729" spans="1:11" s="1" customFormat="1" x14ac:dyDescent="0.25">
      <c r="A1729" s="93" t="str">
        <f>IF($I$1&lt;&gt;"y", "", IF(ISBLANK(DATA!D1730),"",IF(ISBLANK(DATA!K1730),"NO DATA",DATA!K1730)))</f>
        <v/>
      </c>
      <c r="B1729" s="93" t="str">
        <f>IF($I$1&lt;&gt;"y", "",IF(ISBLANK(DATA!D1730),"", IF(ISBLANK(DATA!L1730),"NO DATA",DATA!L1730)))</f>
        <v/>
      </c>
      <c r="C1729" s="93" t="str">
        <f t="shared" si="80"/>
        <v/>
      </c>
      <c r="D1729" s="93" t="str">
        <f>IF($I$1&lt;&gt;"y", "", IF(C1730="", "", IFERROR(LOOKUP(2,1/(COUNTIF($D$2:D1728,mergednames)=0),mergednames), "")))</f>
        <v/>
      </c>
      <c r="E1729" s="93" t="str">
        <f t="shared" si="79"/>
        <v/>
      </c>
      <c r="F1729" s="93" t="str">
        <f>IF($I$1&lt;&gt;"y", "", IF(A1730="", "", IFERROR(LOOKUP(2,1/(COUNTIF($F$2:F1728,get_country)=0),get_country), "")))</f>
        <v/>
      </c>
      <c r="G1729" s="93" t="str">
        <f t="shared" si="78"/>
        <v/>
      </c>
      <c r="H1729" s="67" t="str">
        <f t="array" aca="1" ref="H1729" ca="1">IF($I$1&lt;&gt;"y", "", IFERROR(INDEX(countrylistsize,MATCH(SMALL(NOT(countrylistsize="")*IF(ISNUMBER(countrylistsize),COUNTIF(countrylistsize,"&lt;="&amp;countrylistsize),COUNTIF(countrylistsize,"&lt;="&amp;countrylistsize)+SUM(ISNUMBER(countrylistsize))),ROWS(F$3:F1729)+SUM(ISBLANK(countrylistsize))),NOT(countrylistsize="")*IF(ISNUMBER(countrylistsize),COUNTIF(countrylistsize,"&lt;="&amp;countrylistsize),COUNTIF(countrylistsize,"&lt;="&amp;countrylistsize)+SUM(ISNUMBER(countrylistsize))),0)), ""))</f>
        <v/>
      </c>
      <c r="I1729" s="70"/>
      <c r="J1729" s="67" t="str">
        <f t="array" aca="1" ref="J1729" ca="1">IF($I$1&lt;&gt;"y", "", IFERROR(INDEX(admin1listsize,MATCH(SMALL(NOT(admin1listsize="")*IF(ISNUMBER(admin1listsize),COUNTIF(admin1listsize,"&lt;="&amp;admin1listsize),COUNTIF(admin1listsize,"&lt;="&amp;admin1listsize)+SUM(ISNUMBER(admin1listsize))),ROWS(D$3:D1729)+SUM(ISBLANK(admin1listsize))),NOT(admin1listsize="")*IF(ISNUMBER(admin1listsize),COUNTIF(admin1listsize,"&lt;="&amp;admin1listsize),COUNTIF(admin1listsize,"&lt;="&amp;admin1listsize)+SUM(ISNUMBER(admin1listsize))),0)), ""))</f>
        <v/>
      </c>
      <c r="K1729" s="71"/>
    </row>
    <row r="1730" spans="1:11" s="1" customFormat="1" x14ac:dyDescent="0.25">
      <c r="A1730" s="93" t="str">
        <f>IF($I$1&lt;&gt;"y", "", IF(ISBLANK(DATA!D1731),"",IF(ISBLANK(DATA!K1731),"NO DATA",DATA!K1731)))</f>
        <v/>
      </c>
      <c r="B1730" s="93" t="str">
        <f>IF($I$1&lt;&gt;"y", "",IF(ISBLANK(DATA!D1731),"", IF(ISBLANK(DATA!L1731),"NO DATA",DATA!L1731)))</f>
        <v/>
      </c>
      <c r="C1730" s="93" t="str">
        <f t="shared" si="80"/>
        <v/>
      </c>
      <c r="D1730" s="93" t="str">
        <f>IF($I$1&lt;&gt;"y", "", IF(C1731="", "", IFERROR(LOOKUP(2,1/(COUNTIF($D$2:D1729,mergednames)=0),mergednames), "")))</f>
        <v/>
      </c>
      <c r="E1730" s="93" t="str">
        <f t="shared" si="79"/>
        <v/>
      </c>
      <c r="F1730" s="93" t="str">
        <f>IF($I$1&lt;&gt;"y", "", IF(A1731="", "", IFERROR(LOOKUP(2,1/(COUNTIF($F$2:F1729,get_country)=0),get_country), "")))</f>
        <v/>
      </c>
      <c r="G1730" s="93" t="str">
        <f t="shared" si="78"/>
        <v/>
      </c>
      <c r="H1730" s="67" t="str">
        <f t="array" aca="1" ref="H1730" ca="1">IF($I$1&lt;&gt;"y", "", IFERROR(INDEX(countrylistsize,MATCH(SMALL(NOT(countrylistsize="")*IF(ISNUMBER(countrylistsize),COUNTIF(countrylistsize,"&lt;="&amp;countrylistsize),COUNTIF(countrylistsize,"&lt;="&amp;countrylistsize)+SUM(ISNUMBER(countrylistsize))),ROWS(F$3:F1730)+SUM(ISBLANK(countrylistsize))),NOT(countrylistsize="")*IF(ISNUMBER(countrylistsize),COUNTIF(countrylistsize,"&lt;="&amp;countrylistsize),COUNTIF(countrylistsize,"&lt;="&amp;countrylistsize)+SUM(ISNUMBER(countrylistsize))),0)), ""))</f>
        <v/>
      </c>
      <c r="I1730" s="70"/>
      <c r="J1730" s="67" t="str">
        <f t="array" aca="1" ref="J1730" ca="1">IF($I$1&lt;&gt;"y", "", IFERROR(INDEX(admin1listsize,MATCH(SMALL(NOT(admin1listsize="")*IF(ISNUMBER(admin1listsize),COUNTIF(admin1listsize,"&lt;="&amp;admin1listsize),COUNTIF(admin1listsize,"&lt;="&amp;admin1listsize)+SUM(ISNUMBER(admin1listsize))),ROWS(D$3:D1730)+SUM(ISBLANK(admin1listsize))),NOT(admin1listsize="")*IF(ISNUMBER(admin1listsize),COUNTIF(admin1listsize,"&lt;="&amp;admin1listsize),COUNTIF(admin1listsize,"&lt;="&amp;admin1listsize)+SUM(ISNUMBER(admin1listsize))),0)), ""))</f>
        <v/>
      </c>
      <c r="K1730" s="71"/>
    </row>
    <row r="1731" spans="1:11" s="1" customFormat="1" x14ac:dyDescent="0.25">
      <c r="A1731" s="93" t="str">
        <f>IF($I$1&lt;&gt;"y", "", IF(ISBLANK(DATA!D1732),"",IF(ISBLANK(DATA!K1732),"NO DATA",DATA!K1732)))</f>
        <v/>
      </c>
      <c r="B1731" s="93" t="str">
        <f>IF($I$1&lt;&gt;"y", "",IF(ISBLANK(DATA!D1732),"", IF(ISBLANK(DATA!L1732),"NO DATA",DATA!L1732)))</f>
        <v/>
      </c>
      <c r="C1731" s="93" t="str">
        <f t="shared" si="80"/>
        <v/>
      </c>
      <c r="D1731" s="93" t="str">
        <f>IF($I$1&lt;&gt;"y", "", IF(C1732="", "", IFERROR(LOOKUP(2,1/(COUNTIF($D$2:D1730,mergednames)=0),mergednames), "")))</f>
        <v/>
      </c>
      <c r="E1731" s="93" t="str">
        <f t="shared" si="79"/>
        <v/>
      </c>
      <c r="F1731" s="93" t="str">
        <f>IF($I$1&lt;&gt;"y", "", IF(A1732="", "", IFERROR(LOOKUP(2,1/(COUNTIF($F$2:F1730,get_country)=0),get_country), "")))</f>
        <v/>
      </c>
      <c r="G1731" s="93" t="str">
        <f t="shared" ref="G1731:G1794" si="81">IF($I$1&lt;&gt;"y", "", IF(F1731="", "", G1730+1))</f>
        <v/>
      </c>
      <c r="H1731" s="67" t="str">
        <f t="array" aca="1" ref="H1731" ca="1">IF($I$1&lt;&gt;"y", "", IFERROR(INDEX(countrylistsize,MATCH(SMALL(NOT(countrylistsize="")*IF(ISNUMBER(countrylistsize),COUNTIF(countrylistsize,"&lt;="&amp;countrylistsize),COUNTIF(countrylistsize,"&lt;="&amp;countrylistsize)+SUM(ISNUMBER(countrylistsize))),ROWS(F$3:F1731)+SUM(ISBLANK(countrylistsize))),NOT(countrylistsize="")*IF(ISNUMBER(countrylistsize),COUNTIF(countrylistsize,"&lt;="&amp;countrylistsize),COUNTIF(countrylistsize,"&lt;="&amp;countrylistsize)+SUM(ISNUMBER(countrylistsize))),0)), ""))</f>
        <v/>
      </c>
      <c r="I1731" s="70"/>
      <c r="J1731" s="67" t="str">
        <f t="array" aca="1" ref="J1731" ca="1">IF($I$1&lt;&gt;"y", "", IFERROR(INDEX(admin1listsize,MATCH(SMALL(NOT(admin1listsize="")*IF(ISNUMBER(admin1listsize),COUNTIF(admin1listsize,"&lt;="&amp;admin1listsize),COUNTIF(admin1listsize,"&lt;="&amp;admin1listsize)+SUM(ISNUMBER(admin1listsize))),ROWS(D$3:D1731)+SUM(ISBLANK(admin1listsize))),NOT(admin1listsize="")*IF(ISNUMBER(admin1listsize),COUNTIF(admin1listsize,"&lt;="&amp;admin1listsize),COUNTIF(admin1listsize,"&lt;="&amp;admin1listsize)+SUM(ISNUMBER(admin1listsize))),0)), ""))</f>
        <v/>
      </c>
      <c r="K1731" s="71"/>
    </row>
    <row r="1732" spans="1:11" s="1" customFormat="1" x14ac:dyDescent="0.25">
      <c r="A1732" s="93" t="str">
        <f>IF($I$1&lt;&gt;"y", "", IF(ISBLANK(DATA!D1733),"",IF(ISBLANK(DATA!K1733),"NO DATA",DATA!K1733)))</f>
        <v/>
      </c>
      <c r="B1732" s="93" t="str">
        <f>IF($I$1&lt;&gt;"y", "",IF(ISBLANK(DATA!D1733),"", IF(ISBLANK(DATA!L1733),"NO DATA",DATA!L1733)))</f>
        <v/>
      </c>
      <c r="C1732" s="93" t="str">
        <f t="shared" si="80"/>
        <v/>
      </c>
      <c r="D1732" s="93" t="str">
        <f>IF($I$1&lt;&gt;"y", "", IF(C1733="", "", IFERROR(LOOKUP(2,1/(COUNTIF($D$2:D1731,mergednames)=0),mergednames), "")))</f>
        <v/>
      </c>
      <c r="E1732" s="93" t="str">
        <f t="shared" ref="E1732:E1795" si="82">IF($I$1&lt;&gt;"y", "", IF(D1732="", "", E1731+1))</f>
        <v/>
      </c>
      <c r="F1732" s="93" t="str">
        <f>IF($I$1&lt;&gt;"y", "", IF(A1733="", "", IFERROR(LOOKUP(2,1/(COUNTIF($F$2:F1731,get_country)=0),get_country), "")))</f>
        <v/>
      </c>
      <c r="G1732" s="93" t="str">
        <f t="shared" si="81"/>
        <v/>
      </c>
      <c r="H1732" s="67" t="str">
        <f t="array" aca="1" ref="H1732" ca="1">IF($I$1&lt;&gt;"y", "", IFERROR(INDEX(countrylistsize,MATCH(SMALL(NOT(countrylistsize="")*IF(ISNUMBER(countrylistsize),COUNTIF(countrylistsize,"&lt;="&amp;countrylistsize),COUNTIF(countrylistsize,"&lt;="&amp;countrylistsize)+SUM(ISNUMBER(countrylistsize))),ROWS(F$3:F1732)+SUM(ISBLANK(countrylistsize))),NOT(countrylistsize="")*IF(ISNUMBER(countrylistsize),COUNTIF(countrylistsize,"&lt;="&amp;countrylistsize),COUNTIF(countrylistsize,"&lt;="&amp;countrylistsize)+SUM(ISNUMBER(countrylistsize))),0)), ""))</f>
        <v/>
      </c>
      <c r="I1732" s="70"/>
      <c r="J1732" s="67" t="str">
        <f t="array" aca="1" ref="J1732" ca="1">IF($I$1&lt;&gt;"y", "", IFERROR(INDEX(admin1listsize,MATCH(SMALL(NOT(admin1listsize="")*IF(ISNUMBER(admin1listsize),COUNTIF(admin1listsize,"&lt;="&amp;admin1listsize),COUNTIF(admin1listsize,"&lt;="&amp;admin1listsize)+SUM(ISNUMBER(admin1listsize))),ROWS(D$3:D1732)+SUM(ISBLANK(admin1listsize))),NOT(admin1listsize="")*IF(ISNUMBER(admin1listsize),COUNTIF(admin1listsize,"&lt;="&amp;admin1listsize),COUNTIF(admin1listsize,"&lt;="&amp;admin1listsize)+SUM(ISNUMBER(admin1listsize))),0)), ""))</f>
        <v/>
      </c>
      <c r="K1732" s="71"/>
    </row>
    <row r="1733" spans="1:11" s="1" customFormat="1" x14ac:dyDescent="0.25">
      <c r="A1733" s="93" t="str">
        <f>IF($I$1&lt;&gt;"y", "", IF(ISBLANK(DATA!D1734),"",IF(ISBLANK(DATA!K1734),"NO DATA",DATA!K1734)))</f>
        <v/>
      </c>
      <c r="B1733" s="93" t="str">
        <f>IF($I$1&lt;&gt;"y", "",IF(ISBLANK(DATA!D1734),"", IF(ISBLANK(DATA!L1734),"NO DATA",DATA!L1734)))</f>
        <v/>
      </c>
      <c r="C1733" s="93" t="str">
        <f t="shared" ref="C1733:C1796" si="83">IF($I$1&lt;&gt;"y", "", IF(A1733="", "", A1733&amp;"@"&amp;B1733))</f>
        <v/>
      </c>
      <c r="D1733" s="93" t="str">
        <f>IF($I$1&lt;&gt;"y", "", IF(C1734="", "", IFERROR(LOOKUP(2,1/(COUNTIF($D$2:D1732,mergednames)=0),mergednames), "")))</f>
        <v/>
      </c>
      <c r="E1733" s="93" t="str">
        <f t="shared" si="82"/>
        <v/>
      </c>
      <c r="F1733" s="93" t="str">
        <f>IF($I$1&lt;&gt;"y", "", IF(A1734="", "", IFERROR(LOOKUP(2,1/(COUNTIF($F$2:F1732,get_country)=0),get_country), "")))</f>
        <v/>
      </c>
      <c r="G1733" s="93" t="str">
        <f t="shared" si="81"/>
        <v/>
      </c>
      <c r="H1733" s="67" t="str">
        <f t="array" aca="1" ref="H1733" ca="1">IF($I$1&lt;&gt;"y", "", IFERROR(INDEX(countrylistsize,MATCH(SMALL(NOT(countrylistsize="")*IF(ISNUMBER(countrylistsize),COUNTIF(countrylistsize,"&lt;="&amp;countrylistsize),COUNTIF(countrylistsize,"&lt;="&amp;countrylistsize)+SUM(ISNUMBER(countrylistsize))),ROWS(F$3:F1733)+SUM(ISBLANK(countrylistsize))),NOT(countrylistsize="")*IF(ISNUMBER(countrylistsize),COUNTIF(countrylistsize,"&lt;="&amp;countrylistsize),COUNTIF(countrylistsize,"&lt;="&amp;countrylistsize)+SUM(ISNUMBER(countrylistsize))),0)), ""))</f>
        <v/>
      </c>
      <c r="I1733" s="70"/>
      <c r="J1733" s="67" t="str">
        <f t="array" aca="1" ref="J1733" ca="1">IF($I$1&lt;&gt;"y", "", IFERROR(INDEX(admin1listsize,MATCH(SMALL(NOT(admin1listsize="")*IF(ISNUMBER(admin1listsize),COUNTIF(admin1listsize,"&lt;="&amp;admin1listsize),COUNTIF(admin1listsize,"&lt;="&amp;admin1listsize)+SUM(ISNUMBER(admin1listsize))),ROWS(D$3:D1733)+SUM(ISBLANK(admin1listsize))),NOT(admin1listsize="")*IF(ISNUMBER(admin1listsize),COUNTIF(admin1listsize,"&lt;="&amp;admin1listsize),COUNTIF(admin1listsize,"&lt;="&amp;admin1listsize)+SUM(ISNUMBER(admin1listsize))),0)), ""))</f>
        <v/>
      </c>
      <c r="K1733" s="71"/>
    </row>
    <row r="1734" spans="1:11" s="1" customFormat="1" x14ac:dyDescent="0.25">
      <c r="A1734" s="93" t="str">
        <f>IF($I$1&lt;&gt;"y", "", IF(ISBLANK(DATA!D1735),"",IF(ISBLANK(DATA!K1735),"NO DATA",DATA!K1735)))</f>
        <v/>
      </c>
      <c r="B1734" s="93" t="str">
        <f>IF($I$1&lt;&gt;"y", "",IF(ISBLANK(DATA!D1735),"", IF(ISBLANK(DATA!L1735),"NO DATA",DATA!L1735)))</f>
        <v/>
      </c>
      <c r="C1734" s="93" t="str">
        <f t="shared" si="83"/>
        <v/>
      </c>
      <c r="D1734" s="93" t="str">
        <f>IF($I$1&lt;&gt;"y", "", IF(C1735="", "", IFERROR(LOOKUP(2,1/(COUNTIF($D$2:D1733,mergednames)=0),mergednames), "")))</f>
        <v/>
      </c>
      <c r="E1734" s="93" t="str">
        <f t="shared" si="82"/>
        <v/>
      </c>
      <c r="F1734" s="93" t="str">
        <f>IF($I$1&lt;&gt;"y", "", IF(A1735="", "", IFERROR(LOOKUP(2,1/(COUNTIF($F$2:F1733,get_country)=0),get_country), "")))</f>
        <v/>
      </c>
      <c r="G1734" s="93" t="str">
        <f t="shared" si="81"/>
        <v/>
      </c>
      <c r="H1734" s="67" t="str">
        <f t="array" aca="1" ref="H1734" ca="1">IF($I$1&lt;&gt;"y", "", IFERROR(INDEX(countrylistsize,MATCH(SMALL(NOT(countrylistsize="")*IF(ISNUMBER(countrylistsize),COUNTIF(countrylistsize,"&lt;="&amp;countrylistsize),COUNTIF(countrylistsize,"&lt;="&amp;countrylistsize)+SUM(ISNUMBER(countrylistsize))),ROWS(F$3:F1734)+SUM(ISBLANK(countrylistsize))),NOT(countrylistsize="")*IF(ISNUMBER(countrylistsize),COUNTIF(countrylistsize,"&lt;="&amp;countrylistsize),COUNTIF(countrylistsize,"&lt;="&amp;countrylistsize)+SUM(ISNUMBER(countrylistsize))),0)), ""))</f>
        <v/>
      </c>
      <c r="I1734" s="70"/>
      <c r="J1734" s="67" t="str">
        <f t="array" aca="1" ref="J1734" ca="1">IF($I$1&lt;&gt;"y", "", IFERROR(INDEX(admin1listsize,MATCH(SMALL(NOT(admin1listsize="")*IF(ISNUMBER(admin1listsize),COUNTIF(admin1listsize,"&lt;="&amp;admin1listsize),COUNTIF(admin1listsize,"&lt;="&amp;admin1listsize)+SUM(ISNUMBER(admin1listsize))),ROWS(D$3:D1734)+SUM(ISBLANK(admin1listsize))),NOT(admin1listsize="")*IF(ISNUMBER(admin1listsize),COUNTIF(admin1listsize,"&lt;="&amp;admin1listsize),COUNTIF(admin1listsize,"&lt;="&amp;admin1listsize)+SUM(ISNUMBER(admin1listsize))),0)), ""))</f>
        <v/>
      </c>
      <c r="K1734" s="71"/>
    </row>
    <row r="1735" spans="1:11" s="1" customFormat="1" x14ac:dyDescent="0.25">
      <c r="A1735" s="93" t="str">
        <f>IF($I$1&lt;&gt;"y", "", IF(ISBLANK(DATA!D1736),"",IF(ISBLANK(DATA!K1736),"NO DATA",DATA!K1736)))</f>
        <v/>
      </c>
      <c r="B1735" s="93" t="str">
        <f>IF($I$1&lt;&gt;"y", "",IF(ISBLANK(DATA!D1736),"", IF(ISBLANK(DATA!L1736),"NO DATA",DATA!L1736)))</f>
        <v/>
      </c>
      <c r="C1735" s="93" t="str">
        <f t="shared" si="83"/>
        <v/>
      </c>
      <c r="D1735" s="93" t="str">
        <f>IF($I$1&lt;&gt;"y", "", IF(C1736="", "", IFERROR(LOOKUP(2,1/(COUNTIF($D$2:D1734,mergednames)=0),mergednames), "")))</f>
        <v/>
      </c>
      <c r="E1735" s="93" t="str">
        <f t="shared" si="82"/>
        <v/>
      </c>
      <c r="F1735" s="93" t="str">
        <f>IF($I$1&lt;&gt;"y", "", IF(A1736="", "", IFERROR(LOOKUP(2,1/(COUNTIF($F$2:F1734,get_country)=0),get_country), "")))</f>
        <v/>
      </c>
      <c r="G1735" s="93" t="str">
        <f t="shared" si="81"/>
        <v/>
      </c>
      <c r="H1735" s="67" t="str">
        <f t="array" aca="1" ref="H1735" ca="1">IF($I$1&lt;&gt;"y", "", IFERROR(INDEX(countrylistsize,MATCH(SMALL(NOT(countrylistsize="")*IF(ISNUMBER(countrylistsize),COUNTIF(countrylistsize,"&lt;="&amp;countrylistsize),COUNTIF(countrylistsize,"&lt;="&amp;countrylistsize)+SUM(ISNUMBER(countrylistsize))),ROWS(F$3:F1735)+SUM(ISBLANK(countrylistsize))),NOT(countrylistsize="")*IF(ISNUMBER(countrylistsize),COUNTIF(countrylistsize,"&lt;="&amp;countrylistsize),COUNTIF(countrylistsize,"&lt;="&amp;countrylistsize)+SUM(ISNUMBER(countrylistsize))),0)), ""))</f>
        <v/>
      </c>
      <c r="I1735" s="70"/>
      <c r="J1735" s="67" t="str">
        <f t="array" aca="1" ref="J1735" ca="1">IF($I$1&lt;&gt;"y", "", IFERROR(INDEX(admin1listsize,MATCH(SMALL(NOT(admin1listsize="")*IF(ISNUMBER(admin1listsize),COUNTIF(admin1listsize,"&lt;="&amp;admin1listsize),COUNTIF(admin1listsize,"&lt;="&amp;admin1listsize)+SUM(ISNUMBER(admin1listsize))),ROWS(D$3:D1735)+SUM(ISBLANK(admin1listsize))),NOT(admin1listsize="")*IF(ISNUMBER(admin1listsize),COUNTIF(admin1listsize,"&lt;="&amp;admin1listsize),COUNTIF(admin1listsize,"&lt;="&amp;admin1listsize)+SUM(ISNUMBER(admin1listsize))),0)), ""))</f>
        <v/>
      </c>
      <c r="K1735" s="71"/>
    </row>
    <row r="1736" spans="1:11" s="1" customFormat="1" x14ac:dyDescent="0.25">
      <c r="A1736" s="93" t="str">
        <f>IF($I$1&lt;&gt;"y", "", IF(ISBLANK(DATA!D1737),"",IF(ISBLANK(DATA!K1737),"NO DATA",DATA!K1737)))</f>
        <v/>
      </c>
      <c r="B1736" s="93" t="str">
        <f>IF($I$1&lt;&gt;"y", "",IF(ISBLANK(DATA!D1737),"", IF(ISBLANK(DATA!L1737),"NO DATA",DATA!L1737)))</f>
        <v/>
      </c>
      <c r="C1736" s="93" t="str">
        <f t="shared" si="83"/>
        <v/>
      </c>
      <c r="D1736" s="93" t="str">
        <f>IF($I$1&lt;&gt;"y", "", IF(C1737="", "", IFERROR(LOOKUP(2,1/(COUNTIF($D$2:D1735,mergednames)=0),mergednames), "")))</f>
        <v/>
      </c>
      <c r="E1736" s="93" t="str">
        <f t="shared" si="82"/>
        <v/>
      </c>
      <c r="F1736" s="93" t="str">
        <f>IF($I$1&lt;&gt;"y", "", IF(A1737="", "", IFERROR(LOOKUP(2,1/(COUNTIF($F$2:F1735,get_country)=0),get_country), "")))</f>
        <v/>
      </c>
      <c r="G1736" s="93" t="str">
        <f t="shared" si="81"/>
        <v/>
      </c>
      <c r="H1736" s="67" t="str">
        <f t="array" aca="1" ref="H1736" ca="1">IF($I$1&lt;&gt;"y", "", IFERROR(INDEX(countrylistsize,MATCH(SMALL(NOT(countrylistsize="")*IF(ISNUMBER(countrylistsize),COUNTIF(countrylistsize,"&lt;="&amp;countrylistsize),COUNTIF(countrylistsize,"&lt;="&amp;countrylistsize)+SUM(ISNUMBER(countrylistsize))),ROWS(F$3:F1736)+SUM(ISBLANK(countrylistsize))),NOT(countrylistsize="")*IF(ISNUMBER(countrylistsize),COUNTIF(countrylistsize,"&lt;="&amp;countrylistsize),COUNTIF(countrylistsize,"&lt;="&amp;countrylistsize)+SUM(ISNUMBER(countrylistsize))),0)), ""))</f>
        <v/>
      </c>
      <c r="I1736" s="70"/>
      <c r="J1736" s="67" t="str">
        <f t="array" aca="1" ref="J1736" ca="1">IF($I$1&lt;&gt;"y", "", IFERROR(INDEX(admin1listsize,MATCH(SMALL(NOT(admin1listsize="")*IF(ISNUMBER(admin1listsize),COUNTIF(admin1listsize,"&lt;="&amp;admin1listsize),COUNTIF(admin1listsize,"&lt;="&amp;admin1listsize)+SUM(ISNUMBER(admin1listsize))),ROWS(D$3:D1736)+SUM(ISBLANK(admin1listsize))),NOT(admin1listsize="")*IF(ISNUMBER(admin1listsize),COUNTIF(admin1listsize,"&lt;="&amp;admin1listsize),COUNTIF(admin1listsize,"&lt;="&amp;admin1listsize)+SUM(ISNUMBER(admin1listsize))),0)), ""))</f>
        <v/>
      </c>
      <c r="K1736" s="71"/>
    </row>
    <row r="1737" spans="1:11" s="1" customFormat="1" x14ac:dyDescent="0.25">
      <c r="A1737" s="93" t="str">
        <f>IF($I$1&lt;&gt;"y", "", IF(ISBLANK(DATA!D1738),"",IF(ISBLANK(DATA!K1738),"NO DATA",DATA!K1738)))</f>
        <v/>
      </c>
      <c r="B1737" s="93" t="str">
        <f>IF($I$1&lt;&gt;"y", "",IF(ISBLANK(DATA!D1738),"", IF(ISBLANK(DATA!L1738),"NO DATA",DATA!L1738)))</f>
        <v/>
      </c>
      <c r="C1737" s="93" t="str">
        <f t="shared" si="83"/>
        <v/>
      </c>
      <c r="D1737" s="93" t="str">
        <f>IF($I$1&lt;&gt;"y", "", IF(C1738="", "", IFERROR(LOOKUP(2,1/(COUNTIF($D$2:D1736,mergednames)=0),mergednames), "")))</f>
        <v/>
      </c>
      <c r="E1737" s="93" t="str">
        <f t="shared" si="82"/>
        <v/>
      </c>
      <c r="F1737" s="93" t="str">
        <f>IF($I$1&lt;&gt;"y", "", IF(A1738="", "", IFERROR(LOOKUP(2,1/(COUNTIF($F$2:F1736,get_country)=0),get_country), "")))</f>
        <v/>
      </c>
      <c r="G1737" s="93" t="str">
        <f t="shared" si="81"/>
        <v/>
      </c>
      <c r="H1737" s="67" t="str">
        <f t="array" aca="1" ref="H1737" ca="1">IF($I$1&lt;&gt;"y", "", IFERROR(INDEX(countrylistsize,MATCH(SMALL(NOT(countrylistsize="")*IF(ISNUMBER(countrylistsize),COUNTIF(countrylistsize,"&lt;="&amp;countrylistsize),COUNTIF(countrylistsize,"&lt;="&amp;countrylistsize)+SUM(ISNUMBER(countrylistsize))),ROWS(F$3:F1737)+SUM(ISBLANK(countrylistsize))),NOT(countrylistsize="")*IF(ISNUMBER(countrylistsize),COUNTIF(countrylistsize,"&lt;="&amp;countrylistsize),COUNTIF(countrylistsize,"&lt;="&amp;countrylistsize)+SUM(ISNUMBER(countrylistsize))),0)), ""))</f>
        <v/>
      </c>
      <c r="I1737" s="70"/>
      <c r="J1737" s="67" t="str">
        <f t="array" aca="1" ref="J1737" ca="1">IF($I$1&lt;&gt;"y", "", IFERROR(INDEX(admin1listsize,MATCH(SMALL(NOT(admin1listsize="")*IF(ISNUMBER(admin1listsize),COUNTIF(admin1listsize,"&lt;="&amp;admin1listsize),COUNTIF(admin1listsize,"&lt;="&amp;admin1listsize)+SUM(ISNUMBER(admin1listsize))),ROWS(D$3:D1737)+SUM(ISBLANK(admin1listsize))),NOT(admin1listsize="")*IF(ISNUMBER(admin1listsize),COUNTIF(admin1listsize,"&lt;="&amp;admin1listsize),COUNTIF(admin1listsize,"&lt;="&amp;admin1listsize)+SUM(ISNUMBER(admin1listsize))),0)), ""))</f>
        <v/>
      </c>
      <c r="K1737" s="71"/>
    </row>
    <row r="1738" spans="1:11" s="1" customFormat="1" x14ac:dyDescent="0.25">
      <c r="A1738" s="93" t="str">
        <f>IF($I$1&lt;&gt;"y", "", IF(ISBLANK(DATA!D1739),"",IF(ISBLANK(DATA!K1739),"NO DATA",DATA!K1739)))</f>
        <v/>
      </c>
      <c r="B1738" s="93" t="str">
        <f>IF($I$1&lt;&gt;"y", "",IF(ISBLANK(DATA!D1739),"", IF(ISBLANK(DATA!L1739),"NO DATA",DATA!L1739)))</f>
        <v/>
      </c>
      <c r="C1738" s="93" t="str">
        <f t="shared" si="83"/>
        <v/>
      </c>
      <c r="D1738" s="93" t="str">
        <f>IF($I$1&lt;&gt;"y", "", IF(C1739="", "", IFERROR(LOOKUP(2,1/(COUNTIF($D$2:D1737,mergednames)=0),mergednames), "")))</f>
        <v/>
      </c>
      <c r="E1738" s="93" t="str">
        <f t="shared" si="82"/>
        <v/>
      </c>
      <c r="F1738" s="93" t="str">
        <f>IF($I$1&lt;&gt;"y", "", IF(A1739="", "", IFERROR(LOOKUP(2,1/(COUNTIF($F$2:F1737,get_country)=0),get_country), "")))</f>
        <v/>
      </c>
      <c r="G1738" s="93" t="str">
        <f t="shared" si="81"/>
        <v/>
      </c>
      <c r="H1738" s="67" t="str">
        <f t="array" aca="1" ref="H1738" ca="1">IF($I$1&lt;&gt;"y", "", IFERROR(INDEX(countrylistsize,MATCH(SMALL(NOT(countrylistsize="")*IF(ISNUMBER(countrylistsize),COUNTIF(countrylistsize,"&lt;="&amp;countrylistsize),COUNTIF(countrylistsize,"&lt;="&amp;countrylistsize)+SUM(ISNUMBER(countrylistsize))),ROWS(F$3:F1738)+SUM(ISBLANK(countrylistsize))),NOT(countrylistsize="")*IF(ISNUMBER(countrylistsize),COUNTIF(countrylistsize,"&lt;="&amp;countrylistsize),COUNTIF(countrylistsize,"&lt;="&amp;countrylistsize)+SUM(ISNUMBER(countrylistsize))),0)), ""))</f>
        <v/>
      </c>
      <c r="I1738" s="70"/>
      <c r="J1738" s="67" t="str">
        <f t="array" aca="1" ref="J1738" ca="1">IF($I$1&lt;&gt;"y", "", IFERROR(INDEX(admin1listsize,MATCH(SMALL(NOT(admin1listsize="")*IF(ISNUMBER(admin1listsize),COUNTIF(admin1listsize,"&lt;="&amp;admin1listsize),COUNTIF(admin1listsize,"&lt;="&amp;admin1listsize)+SUM(ISNUMBER(admin1listsize))),ROWS(D$3:D1738)+SUM(ISBLANK(admin1listsize))),NOT(admin1listsize="")*IF(ISNUMBER(admin1listsize),COUNTIF(admin1listsize,"&lt;="&amp;admin1listsize),COUNTIF(admin1listsize,"&lt;="&amp;admin1listsize)+SUM(ISNUMBER(admin1listsize))),0)), ""))</f>
        <v/>
      </c>
      <c r="K1738" s="71"/>
    </row>
    <row r="1739" spans="1:11" s="1" customFormat="1" x14ac:dyDescent="0.25">
      <c r="A1739" s="93" t="str">
        <f>IF($I$1&lt;&gt;"y", "", IF(ISBLANK(DATA!D1740),"",IF(ISBLANK(DATA!K1740),"NO DATA",DATA!K1740)))</f>
        <v/>
      </c>
      <c r="B1739" s="93" t="str">
        <f>IF($I$1&lt;&gt;"y", "",IF(ISBLANK(DATA!D1740),"", IF(ISBLANK(DATA!L1740),"NO DATA",DATA!L1740)))</f>
        <v/>
      </c>
      <c r="C1739" s="93" t="str">
        <f t="shared" si="83"/>
        <v/>
      </c>
      <c r="D1739" s="93" t="str">
        <f>IF($I$1&lt;&gt;"y", "", IF(C1740="", "", IFERROR(LOOKUP(2,1/(COUNTIF($D$2:D1738,mergednames)=0),mergednames), "")))</f>
        <v/>
      </c>
      <c r="E1739" s="93" t="str">
        <f t="shared" si="82"/>
        <v/>
      </c>
      <c r="F1739" s="93" t="str">
        <f>IF($I$1&lt;&gt;"y", "", IF(A1740="", "", IFERROR(LOOKUP(2,1/(COUNTIF($F$2:F1738,get_country)=0),get_country), "")))</f>
        <v/>
      </c>
      <c r="G1739" s="93" t="str">
        <f t="shared" si="81"/>
        <v/>
      </c>
      <c r="H1739" s="67" t="str">
        <f t="array" aca="1" ref="H1739" ca="1">IF($I$1&lt;&gt;"y", "", IFERROR(INDEX(countrylistsize,MATCH(SMALL(NOT(countrylistsize="")*IF(ISNUMBER(countrylistsize),COUNTIF(countrylistsize,"&lt;="&amp;countrylistsize),COUNTIF(countrylistsize,"&lt;="&amp;countrylistsize)+SUM(ISNUMBER(countrylistsize))),ROWS(F$3:F1739)+SUM(ISBLANK(countrylistsize))),NOT(countrylistsize="")*IF(ISNUMBER(countrylistsize),COUNTIF(countrylistsize,"&lt;="&amp;countrylistsize),COUNTIF(countrylistsize,"&lt;="&amp;countrylistsize)+SUM(ISNUMBER(countrylistsize))),0)), ""))</f>
        <v/>
      </c>
      <c r="I1739" s="70"/>
      <c r="J1739" s="67" t="str">
        <f t="array" aca="1" ref="J1739" ca="1">IF($I$1&lt;&gt;"y", "", IFERROR(INDEX(admin1listsize,MATCH(SMALL(NOT(admin1listsize="")*IF(ISNUMBER(admin1listsize),COUNTIF(admin1listsize,"&lt;="&amp;admin1listsize),COUNTIF(admin1listsize,"&lt;="&amp;admin1listsize)+SUM(ISNUMBER(admin1listsize))),ROWS(D$3:D1739)+SUM(ISBLANK(admin1listsize))),NOT(admin1listsize="")*IF(ISNUMBER(admin1listsize),COUNTIF(admin1listsize,"&lt;="&amp;admin1listsize),COUNTIF(admin1listsize,"&lt;="&amp;admin1listsize)+SUM(ISNUMBER(admin1listsize))),0)), ""))</f>
        <v/>
      </c>
      <c r="K1739" s="71"/>
    </row>
    <row r="1740" spans="1:11" s="1" customFormat="1" x14ac:dyDescent="0.25">
      <c r="A1740" s="93" t="str">
        <f>IF($I$1&lt;&gt;"y", "", IF(ISBLANK(DATA!D1741),"",IF(ISBLANK(DATA!K1741),"NO DATA",DATA!K1741)))</f>
        <v/>
      </c>
      <c r="B1740" s="93" t="str">
        <f>IF($I$1&lt;&gt;"y", "",IF(ISBLANK(DATA!D1741),"", IF(ISBLANK(DATA!L1741),"NO DATA",DATA!L1741)))</f>
        <v/>
      </c>
      <c r="C1740" s="93" t="str">
        <f t="shared" si="83"/>
        <v/>
      </c>
      <c r="D1740" s="93" t="str">
        <f>IF($I$1&lt;&gt;"y", "", IF(C1741="", "", IFERROR(LOOKUP(2,1/(COUNTIF($D$2:D1739,mergednames)=0),mergednames), "")))</f>
        <v/>
      </c>
      <c r="E1740" s="93" t="str">
        <f t="shared" si="82"/>
        <v/>
      </c>
      <c r="F1740" s="93" t="str">
        <f>IF($I$1&lt;&gt;"y", "", IF(A1741="", "", IFERROR(LOOKUP(2,1/(COUNTIF($F$2:F1739,get_country)=0),get_country), "")))</f>
        <v/>
      </c>
      <c r="G1740" s="93" t="str">
        <f t="shared" si="81"/>
        <v/>
      </c>
      <c r="H1740" s="67" t="str">
        <f t="array" aca="1" ref="H1740" ca="1">IF($I$1&lt;&gt;"y", "", IFERROR(INDEX(countrylistsize,MATCH(SMALL(NOT(countrylistsize="")*IF(ISNUMBER(countrylistsize),COUNTIF(countrylistsize,"&lt;="&amp;countrylistsize),COUNTIF(countrylistsize,"&lt;="&amp;countrylistsize)+SUM(ISNUMBER(countrylistsize))),ROWS(F$3:F1740)+SUM(ISBLANK(countrylistsize))),NOT(countrylistsize="")*IF(ISNUMBER(countrylistsize),COUNTIF(countrylistsize,"&lt;="&amp;countrylistsize),COUNTIF(countrylistsize,"&lt;="&amp;countrylistsize)+SUM(ISNUMBER(countrylistsize))),0)), ""))</f>
        <v/>
      </c>
      <c r="I1740" s="70"/>
      <c r="J1740" s="67" t="str">
        <f t="array" aca="1" ref="J1740" ca="1">IF($I$1&lt;&gt;"y", "", IFERROR(INDEX(admin1listsize,MATCH(SMALL(NOT(admin1listsize="")*IF(ISNUMBER(admin1listsize),COUNTIF(admin1listsize,"&lt;="&amp;admin1listsize),COUNTIF(admin1listsize,"&lt;="&amp;admin1listsize)+SUM(ISNUMBER(admin1listsize))),ROWS(D$3:D1740)+SUM(ISBLANK(admin1listsize))),NOT(admin1listsize="")*IF(ISNUMBER(admin1listsize),COUNTIF(admin1listsize,"&lt;="&amp;admin1listsize),COUNTIF(admin1listsize,"&lt;="&amp;admin1listsize)+SUM(ISNUMBER(admin1listsize))),0)), ""))</f>
        <v/>
      </c>
      <c r="K1740" s="71"/>
    </row>
    <row r="1741" spans="1:11" s="1" customFormat="1" x14ac:dyDescent="0.25">
      <c r="A1741" s="93" t="str">
        <f>IF($I$1&lt;&gt;"y", "", IF(ISBLANK(DATA!D1742),"",IF(ISBLANK(DATA!K1742),"NO DATA",DATA!K1742)))</f>
        <v/>
      </c>
      <c r="B1741" s="93" t="str">
        <f>IF($I$1&lt;&gt;"y", "",IF(ISBLANK(DATA!D1742),"", IF(ISBLANK(DATA!L1742),"NO DATA",DATA!L1742)))</f>
        <v/>
      </c>
      <c r="C1741" s="93" t="str">
        <f t="shared" si="83"/>
        <v/>
      </c>
      <c r="D1741" s="93" t="str">
        <f>IF($I$1&lt;&gt;"y", "", IF(C1742="", "", IFERROR(LOOKUP(2,1/(COUNTIF($D$2:D1740,mergednames)=0),mergednames), "")))</f>
        <v/>
      </c>
      <c r="E1741" s="93" t="str">
        <f t="shared" si="82"/>
        <v/>
      </c>
      <c r="F1741" s="93" t="str">
        <f>IF($I$1&lt;&gt;"y", "", IF(A1742="", "", IFERROR(LOOKUP(2,1/(COUNTIF($F$2:F1740,get_country)=0),get_country), "")))</f>
        <v/>
      </c>
      <c r="G1741" s="93" t="str">
        <f t="shared" si="81"/>
        <v/>
      </c>
      <c r="H1741" s="67" t="str">
        <f t="array" aca="1" ref="H1741" ca="1">IF($I$1&lt;&gt;"y", "", IFERROR(INDEX(countrylistsize,MATCH(SMALL(NOT(countrylistsize="")*IF(ISNUMBER(countrylistsize),COUNTIF(countrylistsize,"&lt;="&amp;countrylistsize),COUNTIF(countrylistsize,"&lt;="&amp;countrylistsize)+SUM(ISNUMBER(countrylistsize))),ROWS(F$3:F1741)+SUM(ISBLANK(countrylistsize))),NOT(countrylistsize="")*IF(ISNUMBER(countrylistsize),COUNTIF(countrylistsize,"&lt;="&amp;countrylistsize),COUNTIF(countrylistsize,"&lt;="&amp;countrylistsize)+SUM(ISNUMBER(countrylistsize))),0)), ""))</f>
        <v/>
      </c>
      <c r="I1741" s="70"/>
      <c r="J1741" s="67" t="str">
        <f t="array" aca="1" ref="J1741" ca="1">IF($I$1&lt;&gt;"y", "", IFERROR(INDEX(admin1listsize,MATCH(SMALL(NOT(admin1listsize="")*IF(ISNUMBER(admin1listsize),COUNTIF(admin1listsize,"&lt;="&amp;admin1listsize),COUNTIF(admin1listsize,"&lt;="&amp;admin1listsize)+SUM(ISNUMBER(admin1listsize))),ROWS(D$3:D1741)+SUM(ISBLANK(admin1listsize))),NOT(admin1listsize="")*IF(ISNUMBER(admin1listsize),COUNTIF(admin1listsize,"&lt;="&amp;admin1listsize),COUNTIF(admin1listsize,"&lt;="&amp;admin1listsize)+SUM(ISNUMBER(admin1listsize))),0)), ""))</f>
        <v/>
      </c>
      <c r="K1741" s="71"/>
    </row>
    <row r="1742" spans="1:11" s="1" customFormat="1" x14ac:dyDescent="0.25">
      <c r="A1742" s="93" t="str">
        <f>IF($I$1&lt;&gt;"y", "", IF(ISBLANK(DATA!D1743),"",IF(ISBLANK(DATA!K1743),"NO DATA",DATA!K1743)))</f>
        <v/>
      </c>
      <c r="B1742" s="93" t="str">
        <f>IF($I$1&lt;&gt;"y", "",IF(ISBLANK(DATA!D1743),"", IF(ISBLANK(DATA!L1743),"NO DATA",DATA!L1743)))</f>
        <v/>
      </c>
      <c r="C1742" s="93" t="str">
        <f t="shared" si="83"/>
        <v/>
      </c>
      <c r="D1742" s="93" t="str">
        <f>IF($I$1&lt;&gt;"y", "", IF(C1743="", "", IFERROR(LOOKUP(2,1/(COUNTIF($D$2:D1741,mergednames)=0),mergednames), "")))</f>
        <v/>
      </c>
      <c r="E1742" s="93" t="str">
        <f t="shared" si="82"/>
        <v/>
      </c>
      <c r="F1742" s="93" t="str">
        <f>IF($I$1&lt;&gt;"y", "", IF(A1743="", "", IFERROR(LOOKUP(2,1/(COUNTIF($F$2:F1741,get_country)=0),get_country), "")))</f>
        <v/>
      </c>
      <c r="G1742" s="93" t="str">
        <f t="shared" si="81"/>
        <v/>
      </c>
      <c r="H1742" s="67" t="str">
        <f t="array" aca="1" ref="H1742" ca="1">IF($I$1&lt;&gt;"y", "", IFERROR(INDEX(countrylistsize,MATCH(SMALL(NOT(countrylistsize="")*IF(ISNUMBER(countrylistsize),COUNTIF(countrylistsize,"&lt;="&amp;countrylistsize),COUNTIF(countrylistsize,"&lt;="&amp;countrylistsize)+SUM(ISNUMBER(countrylistsize))),ROWS(F$3:F1742)+SUM(ISBLANK(countrylistsize))),NOT(countrylistsize="")*IF(ISNUMBER(countrylistsize),COUNTIF(countrylistsize,"&lt;="&amp;countrylistsize),COUNTIF(countrylistsize,"&lt;="&amp;countrylistsize)+SUM(ISNUMBER(countrylistsize))),0)), ""))</f>
        <v/>
      </c>
      <c r="I1742" s="70"/>
      <c r="J1742" s="67" t="str">
        <f t="array" aca="1" ref="J1742" ca="1">IF($I$1&lt;&gt;"y", "", IFERROR(INDEX(admin1listsize,MATCH(SMALL(NOT(admin1listsize="")*IF(ISNUMBER(admin1listsize),COUNTIF(admin1listsize,"&lt;="&amp;admin1listsize),COUNTIF(admin1listsize,"&lt;="&amp;admin1listsize)+SUM(ISNUMBER(admin1listsize))),ROWS(D$3:D1742)+SUM(ISBLANK(admin1listsize))),NOT(admin1listsize="")*IF(ISNUMBER(admin1listsize),COUNTIF(admin1listsize,"&lt;="&amp;admin1listsize),COUNTIF(admin1listsize,"&lt;="&amp;admin1listsize)+SUM(ISNUMBER(admin1listsize))),0)), ""))</f>
        <v/>
      </c>
      <c r="K1742" s="71"/>
    </row>
    <row r="1743" spans="1:11" s="1" customFormat="1" x14ac:dyDescent="0.25">
      <c r="A1743" s="93" t="str">
        <f>IF($I$1&lt;&gt;"y", "", IF(ISBLANK(DATA!D1744),"",IF(ISBLANK(DATA!K1744),"NO DATA",DATA!K1744)))</f>
        <v/>
      </c>
      <c r="B1743" s="93" t="str">
        <f>IF($I$1&lt;&gt;"y", "",IF(ISBLANK(DATA!D1744),"", IF(ISBLANK(DATA!L1744),"NO DATA",DATA!L1744)))</f>
        <v/>
      </c>
      <c r="C1743" s="93" t="str">
        <f t="shared" si="83"/>
        <v/>
      </c>
      <c r="D1743" s="93" t="str">
        <f>IF($I$1&lt;&gt;"y", "", IF(C1744="", "", IFERROR(LOOKUP(2,1/(COUNTIF($D$2:D1742,mergednames)=0),mergednames), "")))</f>
        <v/>
      </c>
      <c r="E1743" s="93" t="str">
        <f t="shared" si="82"/>
        <v/>
      </c>
      <c r="F1743" s="93" t="str">
        <f>IF($I$1&lt;&gt;"y", "", IF(A1744="", "", IFERROR(LOOKUP(2,1/(COUNTIF($F$2:F1742,get_country)=0),get_country), "")))</f>
        <v/>
      </c>
      <c r="G1743" s="93" t="str">
        <f t="shared" si="81"/>
        <v/>
      </c>
      <c r="H1743" s="67" t="str">
        <f t="array" aca="1" ref="H1743" ca="1">IF($I$1&lt;&gt;"y", "", IFERROR(INDEX(countrylistsize,MATCH(SMALL(NOT(countrylistsize="")*IF(ISNUMBER(countrylistsize),COUNTIF(countrylistsize,"&lt;="&amp;countrylistsize),COUNTIF(countrylistsize,"&lt;="&amp;countrylistsize)+SUM(ISNUMBER(countrylistsize))),ROWS(F$3:F1743)+SUM(ISBLANK(countrylistsize))),NOT(countrylistsize="")*IF(ISNUMBER(countrylistsize),COUNTIF(countrylistsize,"&lt;="&amp;countrylistsize),COUNTIF(countrylistsize,"&lt;="&amp;countrylistsize)+SUM(ISNUMBER(countrylistsize))),0)), ""))</f>
        <v/>
      </c>
      <c r="I1743" s="70"/>
      <c r="J1743" s="67" t="str">
        <f t="array" aca="1" ref="J1743" ca="1">IF($I$1&lt;&gt;"y", "", IFERROR(INDEX(admin1listsize,MATCH(SMALL(NOT(admin1listsize="")*IF(ISNUMBER(admin1listsize),COUNTIF(admin1listsize,"&lt;="&amp;admin1listsize),COUNTIF(admin1listsize,"&lt;="&amp;admin1listsize)+SUM(ISNUMBER(admin1listsize))),ROWS(D$3:D1743)+SUM(ISBLANK(admin1listsize))),NOT(admin1listsize="")*IF(ISNUMBER(admin1listsize),COUNTIF(admin1listsize,"&lt;="&amp;admin1listsize),COUNTIF(admin1listsize,"&lt;="&amp;admin1listsize)+SUM(ISNUMBER(admin1listsize))),0)), ""))</f>
        <v/>
      </c>
      <c r="K1743" s="71"/>
    </row>
    <row r="1744" spans="1:11" s="1" customFormat="1" x14ac:dyDescent="0.25">
      <c r="A1744" s="93" t="str">
        <f>IF($I$1&lt;&gt;"y", "", IF(ISBLANK(DATA!D1745),"",IF(ISBLANK(DATA!K1745),"NO DATA",DATA!K1745)))</f>
        <v/>
      </c>
      <c r="B1744" s="93" t="str">
        <f>IF($I$1&lt;&gt;"y", "",IF(ISBLANK(DATA!D1745),"", IF(ISBLANK(DATA!L1745),"NO DATA",DATA!L1745)))</f>
        <v/>
      </c>
      <c r="C1744" s="93" t="str">
        <f t="shared" si="83"/>
        <v/>
      </c>
      <c r="D1744" s="93" t="str">
        <f>IF($I$1&lt;&gt;"y", "", IF(C1745="", "", IFERROR(LOOKUP(2,1/(COUNTIF($D$2:D1743,mergednames)=0),mergednames), "")))</f>
        <v/>
      </c>
      <c r="E1744" s="93" t="str">
        <f t="shared" si="82"/>
        <v/>
      </c>
      <c r="F1744" s="93" t="str">
        <f>IF($I$1&lt;&gt;"y", "", IF(A1745="", "", IFERROR(LOOKUP(2,1/(COUNTIF($F$2:F1743,get_country)=0),get_country), "")))</f>
        <v/>
      </c>
      <c r="G1744" s="93" t="str">
        <f t="shared" si="81"/>
        <v/>
      </c>
      <c r="H1744" s="67" t="str">
        <f t="array" aca="1" ref="H1744" ca="1">IF($I$1&lt;&gt;"y", "", IFERROR(INDEX(countrylistsize,MATCH(SMALL(NOT(countrylistsize="")*IF(ISNUMBER(countrylistsize),COUNTIF(countrylistsize,"&lt;="&amp;countrylistsize),COUNTIF(countrylistsize,"&lt;="&amp;countrylistsize)+SUM(ISNUMBER(countrylistsize))),ROWS(F$3:F1744)+SUM(ISBLANK(countrylistsize))),NOT(countrylistsize="")*IF(ISNUMBER(countrylistsize),COUNTIF(countrylistsize,"&lt;="&amp;countrylistsize),COUNTIF(countrylistsize,"&lt;="&amp;countrylistsize)+SUM(ISNUMBER(countrylistsize))),0)), ""))</f>
        <v/>
      </c>
      <c r="I1744" s="70"/>
      <c r="J1744" s="67" t="str">
        <f t="array" aca="1" ref="J1744" ca="1">IF($I$1&lt;&gt;"y", "", IFERROR(INDEX(admin1listsize,MATCH(SMALL(NOT(admin1listsize="")*IF(ISNUMBER(admin1listsize),COUNTIF(admin1listsize,"&lt;="&amp;admin1listsize),COUNTIF(admin1listsize,"&lt;="&amp;admin1listsize)+SUM(ISNUMBER(admin1listsize))),ROWS(D$3:D1744)+SUM(ISBLANK(admin1listsize))),NOT(admin1listsize="")*IF(ISNUMBER(admin1listsize),COUNTIF(admin1listsize,"&lt;="&amp;admin1listsize),COUNTIF(admin1listsize,"&lt;="&amp;admin1listsize)+SUM(ISNUMBER(admin1listsize))),0)), ""))</f>
        <v/>
      </c>
      <c r="K1744" s="71"/>
    </row>
    <row r="1745" spans="1:11" s="1" customFormat="1" x14ac:dyDescent="0.25">
      <c r="A1745" s="93" t="str">
        <f>IF($I$1&lt;&gt;"y", "", IF(ISBLANK(DATA!D1746),"",IF(ISBLANK(DATA!K1746),"NO DATA",DATA!K1746)))</f>
        <v/>
      </c>
      <c r="B1745" s="93" t="str">
        <f>IF($I$1&lt;&gt;"y", "",IF(ISBLANK(DATA!D1746),"", IF(ISBLANK(DATA!L1746),"NO DATA",DATA!L1746)))</f>
        <v/>
      </c>
      <c r="C1745" s="93" t="str">
        <f t="shared" si="83"/>
        <v/>
      </c>
      <c r="D1745" s="93" t="str">
        <f>IF($I$1&lt;&gt;"y", "", IF(C1746="", "", IFERROR(LOOKUP(2,1/(COUNTIF($D$2:D1744,mergednames)=0),mergednames), "")))</f>
        <v/>
      </c>
      <c r="E1745" s="93" t="str">
        <f t="shared" si="82"/>
        <v/>
      </c>
      <c r="F1745" s="93" t="str">
        <f>IF($I$1&lt;&gt;"y", "", IF(A1746="", "", IFERROR(LOOKUP(2,1/(COUNTIF($F$2:F1744,get_country)=0),get_country), "")))</f>
        <v/>
      </c>
      <c r="G1745" s="93" t="str">
        <f t="shared" si="81"/>
        <v/>
      </c>
      <c r="H1745" s="67" t="str">
        <f t="array" aca="1" ref="H1745" ca="1">IF($I$1&lt;&gt;"y", "", IFERROR(INDEX(countrylistsize,MATCH(SMALL(NOT(countrylistsize="")*IF(ISNUMBER(countrylistsize),COUNTIF(countrylistsize,"&lt;="&amp;countrylistsize),COUNTIF(countrylistsize,"&lt;="&amp;countrylistsize)+SUM(ISNUMBER(countrylistsize))),ROWS(F$3:F1745)+SUM(ISBLANK(countrylistsize))),NOT(countrylistsize="")*IF(ISNUMBER(countrylistsize),COUNTIF(countrylistsize,"&lt;="&amp;countrylistsize),COUNTIF(countrylistsize,"&lt;="&amp;countrylistsize)+SUM(ISNUMBER(countrylistsize))),0)), ""))</f>
        <v/>
      </c>
      <c r="I1745" s="70"/>
      <c r="J1745" s="67" t="str">
        <f t="array" aca="1" ref="J1745" ca="1">IF($I$1&lt;&gt;"y", "", IFERROR(INDEX(admin1listsize,MATCH(SMALL(NOT(admin1listsize="")*IF(ISNUMBER(admin1listsize),COUNTIF(admin1listsize,"&lt;="&amp;admin1listsize),COUNTIF(admin1listsize,"&lt;="&amp;admin1listsize)+SUM(ISNUMBER(admin1listsize))),ROWS(D$3:D1745)+SUM(ISBLANK(admin1listsize))),NOT(admin1listsize="")*IF(ISNUMBER(admin1listsize),COUNTIF(admin1listsize,"&lt;="&amp;admin1listsize),COUNTIF(admin1listsize,"&lt;="&amp;admin1listsize)+SUM(ISNUMBER(admin1listsize))),0)), ""))</f>
        <v/>
      </c>
      <c r="K1745" s="71"/>
    </row>
    <row r="1746" spans="1:11" s="1" customFormat="1" x14ac:dyDescent="0.25">
      <c r="A1746" s="93" t="str">
        <f>IF($I$1&lt;&gt;"y", "", IF(ISBLANK(DATA!D1747),"",IF(ISBLANK(DATA!K1747),"NO DATA",DATA!K1747)))</f>
        <v/>
      </c>
      <c r="B1746" s="93" t="str">
        <f>IF($I$1&lt;&gt;"y", "",IF(ISBLANK(DATA!D1747),"", IF(ISBLANK(DATA!L1747),"NO DATA",DATA!L1747)))</f>
        <v/>
      </c>
      <c r="C1746" s="93" t="str">
        <f t="shared" si="83"/>
        <v/>
      </c>
      <c r="D1746" s="93" t="str">
        <f>IF($I$1&lt;&gt;"y", "", IF(C1747="", "", IFERROR(LOOKUP(2,1/(COUNTIF($D$2:D1745,mergednames)=0),mergednames), "")))</f>
        <v/>
      </c>
      <c r="E1746" s="93" t="str">
        <f t="shared" si="82"/>
        <v/>
      </c>
      <c r="F1746" s="93" t="str">
        <f>IF($I$1&lt;&gt;"y", "", IF(A1747="", "", IFERROR(LOOKUP(2,1/(COUNTIF($F$2:F1745,get_country)=0),get_country), "")))</f>
        <v/>
      </c>
      <c r="G1746" s="93" t="str">
        <f t="shared" si="81"/>
        <v/>
      </c>
      <c r="H1746" s="67" t="str">
        <f t="array" aca="1" ref="H1746" ca="1">IF($I$1&lt;&gt;"y", "", IFERROR(INDEX(countrylistsize,MATCH(SMALL(NOT(countrylistsize="")*IF(ISNUMBER(countrylistsize),COUNTIF(countrylistsize,"&lt;="&amp;countrylistsize),COUNTIF(countrylistsize,"&lt;="&amp;countrylistsize)+SUM(ISNUMBER(countrylistsize))),ROWS(F$3:F1746)+SUM(ISBLANK(countrylistsize))),NOT(countrylistsize="")*IF(ISNUMBER(countrylistsize),COUNTIF(countrylistsize,"&lt;="&amp;countrylistsize),COUNTIF(countrylistsize,"&lt;="&amp;countrylistsize)+SUM(ISNUMBER(countrylistsize))),0)), ""))</f>
        <v/>
      </c>
      <c r="I1746" s="70"/>
      <c r="J1746" s="67" t="str">
        <f t="array" aca="1" ref="J1746" ca="1">IF($I$1&lt;&gt;"y", "", IFERROR(INDEX(admin1listsize,MATCH(SMALL(NOT(admin1listsize="")*IF(ISNUMBER(admin1listsize),COUNTIF(admin1listsize,"&lt;="&amp;admin1listsize),COUNTIF(admin1listsize,"&lt;="&amp;admin1listsize)+SUM(ISNUMBER(admin1listsize))),ROWS(D$3:D1746)+SUM(ISBLANK(admin1listsize))),NOT(admin1listsize="")*IF(ISNUMBER(admin1listsize),COUNTIF(admin1listsize,"&lt;="&amp;admin1listsize),COUNTIF(admin1listsize,"&lt;="&amp;admin1listsize)+SUM(ISNUMBER(admin1listsize))),0)), ""))</f>
        <v/>
      </c>
      <c r="K1746" s="71"/>
    </row>
    <row r="1747" spans="1:11" s="1" customFormat="1" x14ac:dyDescent="0.25">
      <c r="A1747" s="93" t="str">
        <f>IF($I$1&lt;&gt;"y", "", IF(ISBLANK(DATA!D1748),"",IF(ISBLANK(DATA!K1748),"NO DATA",DATA!K1748)))</f>
        <v/>
      </c>
      <c r="B1747" s="93" t="str">
        <f>IF($I$1&lt;&gt;"y", "",IF(ISBLANK(DATA!D1748),"", IF(ISBLANK(DATA!L1748),"NO DATA",DATA!L1748)))</f>
        <v/>
      </c>
      <c r="C1747" s="93" t="str">
        <f t="shared" si="83"/>
        <v/>
      </c>
      <c r="D1747" s="93" t="str">
        <f>IF($I$1&lt;&gt;"y", "", IF(C1748="", "", IFERROR(LOOKUP(2,1/(COUNTIF($D$2:D1746,mergednames)=0),mergednames), "")))</f>
        <v/>
      </c>
      <c r="E1747" s="93" t="str">
        <f t="shared" si="82"/>
        <v/>
      </c>
      <c r="F1747" s="93" t="str">
        <f>IF($I$1&lt;&gt;"y", "", IF(A1748="", "", IFERROR(LOOKUP(2,1/(COUNTIF($F$2:F1746,get_country)=0),get_country), "")))</f>
        <v/>
      </c>
      <c r="G1747" s="93" t="str">
        <f t="shared" si="81"/>
        <v/>
      </c>
      <c r="H1747" s="67" t="str">
        <f t="array" aca="1" ref="H1747" ca="1">IF($I$1&lt;&gt;"y", "", IFERROR(INDEX(countrylistsize,MATCH(SMALL(NOT(countrylistsize="")*IF(ISNUMBER(countrylistsize),COUNTIF(countrylistsize,"&lt;="&amp;countrylistsize),COUNTIF(countrylistsize,"&lt;="&amp;countrylistsize)+SUM(ISNUMBER(countrylistsize))),ROWS(F$3:F1747)+SUM(ISBLANK(countrylistsize))),NOT(countrylistsize="")*IF(ISNUMBER(countrylistsize),COUNTIF(countrylistsize,"&lt;="&amp;countrylistsize),COUNTIF(countrylistsize,"&lt;="&amp;countrylistsize)+SUM(ISNUMBER(countrylistsize))),0)), ""))</f>
        <v/>
      </c>
      <c r="I1747" s="70"/>
      <c r="J1747" s="67" t="str">
        <f t="array" aca="1" ref="J1747" ca="1">IF($I$1&lt;&gt;"y", "", IFERROR(INDEX(admin1listsize,MATCH(SMALL(NOT(admin1listsize="")*IF(ISNUMBER(admin1listsize),COUNTIF(admin1listsize,"&lt;="&amp;admin1listsize),COUNTIF(admin1listsize,"&lt;="&amp;admin1listsize)+SUM(ISNUMBER(admin1listsize))),ROWS(D$3:D1747)+SUM(ISBLANK(admin1listsize))),NOT(admin1listsize="")*IF(ISNUMBER(admin1listsize),COUNTIF(admin1listsize,"&lt;="&amp;admin1listsize),COUNTIF(admin1listsize,"&lt;="&amp;admin1listsize)+SUM(ISNUMBER(admin1listsize))),0)), ""))</f>
        <v/>
      </c>
      <c r="K1747" s="71"/>
    </row>
    <row r="1748" spans="1:11" s="1" customFormat="1" x14ac:dyDescent="0.25">
      <c r="A1748" s="93" t="str">
        <f>IF($I$1&lt;&gt;"y", "", IF(ISBLANK(DATA!D1749),"",IF(ISBLANK(DATA!K1749),"NO DATA",DATA!K1749)))</f>
        <v/>
      </c>
      <c r="B1748" s="93" t="str">
        <f>IF($I$1&lt;&gt;"y", "",IF(ISBLANK(DATA!D1749),"", IF(ISBLANK(DATA!L1749),"NO DATA",DATA!L1749)))</f>
        <v/>
      </c>
      <c r="C1748" s="93" t="str">
        <f t="shared" si="83"/>
        <v/>
      </c>
      <c r="D1748" s="93" t="str">
        <f>IF($I$1&lt;&gt;"y", "", IF(C1749="", "", IFERROR(LOOKUP(2,1/(COUNTIF($D$2:D1747,mergednames)=0),mergednames), "")))</f>
        <v/>
      </c>
      <c r="E1748" s="93" t="str">
        <f t="shared" si="82"/>
        <v/>
      </c>
      <c r="F1748" s="93" t="str">
        <f>IF($I$1&lt;&gt;"y", "", IF(A1749="", "", IFERROR(LOOKUP(2,1/(COUNTIF($F$2:F1747,get_country)=0),get_country), "")))</f>
        <v/>
      </c>
      <c r="G1748" s="93" t="str">
        <f t="shared" si="81"/>
        <v/>
      </c>
      <c r="H1748" s="67" t="str">
        <f t="array" aca="1" ref="H1748" ca="1">IF($I$1&lt;&gt;"y", "", IFERROR(INDEX(countrylistsize,MATCH(SMALL(NOT(countrylistsize="")*IF(ISNUMBER(countrylistsize),COUNTIF(countrylistsize,"&lt;="&amp;countrylistsize),COUNTIF(countrylistsize,"&lt;="&amp;countrylistsize)+SUM(ISNUMBER(countrylistsize))),ROWS(F$3:F1748)+SUM(ISBLANK(countrylistsize))),NOT(countrylistsize="")*IF(ISNUMBER(countrylistsize),COUNTIF(countrylistsize,"&lt;="&amp;countrylistsize),COUNTIF(countrylistsize,"&lt;="&amp;countrylistsize)+SUM(ISNUMBER(countrylistsize))),0)), ""))</f>
        <v/>
      </c>
      <c r="I1748" s="70"/>
      <c r="J1748" s="67" t="str">
        <f t="array" aca="1" ref="J1748" ca="1">IF($I$1&lt;&gt;"y", "", IFERROR(INDEX(admin1listsize,MATCH(SMALL(NOT(admin1listsize="")*IF(ISNUMBER(admin1listsize),COUNTIF(admin1listsize,"&lt;="&amp;admin1listsize),COUNTIF(admin1listsize,"&lt;="&amp;admin1listsize)+SUM(ISNUMBER(admin1listsize))),ROWS(D$3:D1748)+SUM(ISBLANK(admin1listsize))),NOT(admin1listsize="")*IF(ISNUMBER(admin1listsize),COUNTIF(admin1listsize,"&lt;="&amp;admin1listsize),COUNTIF(admin1listsize,"&lt;="&amp;admin1listsize)+SUM(ISNUMBER(admin1listsize))),0)), ""))</f>
        <v/>
      </c>
      <c r="K1748" s="71"/>
    </row>
    <row r="1749" spans="1:11" s="1" customFormat="1" x14ac:dyDescent="0.25">
      <c r="A1749" s="93" t="str">
        <f>IF($I$1&lt;&gt;"y", "", IF(ISBLANK(DATA!D1750),"",IF(ISBLANK(DATA!K1750),"NO DATA",DATA!K1750)))</f>
        <v/>
      </c>
      <c r="B1749" s="93" t="str">
        <f>IF($I$1&lt;&gt;"y", "",IF(ISBLANK(DATA!D1750),"", IF(ISBLANK(DATA!L1750),"NO DATA",DATA!L1750)))</f>
        <v/>
      </c>
      <c r="C1749" s="93" t="str">
        <f t="shared" si="83"/>
        <v/>
      </c>
      <c r="D1749" s="93" t="str">
        <f>IF($I$1&lt;&gt;"y", "", IF(C1750="", "", IFERROR(LOOKUP(2,1/(COUNTIF($D$2:D1748,mergednames)=0),mergednames), "")))</f>
        <v/>
      </c>
      <c r="E1749" s="93" t="str">
        <f t="shared" si="82"/>
        <v/>
      </c>
      <c r="F1749" s="93" t="str">
        <f>IF($I$1&lt;&gt;"y", "", IF(A1750="", "", IFERROR(LOOKUP(2,1/(COUNTIF($F$2:F1748,get_country)=0),get_country), "")))</f>
        <v/>
      </c>
      <c r="G1749" s="93" t="str">
        <f t="shared" si="81"/>
        <v/>
      </c>
      <c r="H1749" s="67" t="str">
        <f t="array" aca="1" ref="H1749" ca="1">IF($I$1&lt;&gt;"y", "", IFERROR(INDEX(countrylistsize,MATCH(SMALL(NOT(countrylistsize="")*IF(ISNUMBER(countrylistsize),COUNTIF(countrylistsize,"&lt;="&amp;countrylistsize),COUNTIF(countrylistsize,"&lt;="&amp;countrylistsize)+SUM(ISNUMBER(countrylistsize))),ROWS(F$3:F1749)+SUM(ISBLANK(countrylistsize))),NOT(countrylistsize="")*IF(ISNUMBER(countrylistsize),COUNTIF(countrylistsize,"&lt;="&amp;countrylistsize),COUNTIF(countrylistsize,"&lt;="&amp;countrylistsize)+SUM(ISNUMBER(countrylistsize))),0)), ""))</f>
        <v/>
      </c>
      <c r="I1749" s="70"/>
      <c r="J1749" s="67" t="str">
        <f t="array" aca="1" ref="J1749" ca="1">IF($I$1&lt;&gt;"y", "", IFERROR(INDEX(admin1listsize,MATCH(SMALL(NOT(admin1listsize="")*IF(ISNUMBER(admin1listsize),COUNTIF(admin1listsize,"&lt;="&amp;admin1listsize),COUNTIF(admin1listsize,"&lt;="&amp;admin1listsize)+SUM(ISNUMBER(admin1listsize))),ROWS(D$3:D1749)+SUM(ISBLANK(admin1listsize))),NOT(admin1listsize="")*IF(ISNUMBER(admin1listsize),COUNTIF(admin1listsize,"&lt;="&amp;admin1listsize),COUNTIF(admin1listsize,"&lt;="&amp;admin1listsize)+SUM(ISNUMBER(admin1listsize))),0)), ""))</f>
        <v/>
      </c>
      <c r="K1749" s="71"/>
    </row>
    <row r="1750" spans="1:11" s="1" customFormat="1" x14ac:dyDescent="0.25">
      <c r="A1750" s="93" t="str">
        <f>IF($I$1&lt;&gt;"y", "", IF(ISBLANK(DATA!D1751),"",IF(ISBLANK(DATA!K1751),"NO DATA",DATA!K1751)))</f>
        <v/>
      </c>
      <c r="B1750" s="93" t="str">
        <f>IF($I$1&lt;&gt;"y", "",IF(ISBLANK(DATA!D1751),"", IF(ISBLANK(DATA!L1751),"NO DATA",DATA!L1751)))</f>
        <v/>
      </c>
      <c r="C1750" s="93" t="str">
        <f t="shared" si="83"/>
        <v/>
      </c>
      <c r="D1750" s="93" t="str">
        <f>IF($I$1&lt;&gt;"y", "", IF(C1751="", "", IFERROR(LOOKUP(2,1/(COUNTIF($D$2:D1749,mergednames)=0),mergednames), "")))</f>
        <v/>
      </c>
      <c r="E1750" s="93" t="str">
        <f t="shared" si="82"/>
        <v/>
      </c>
      <c r="F1750" s="93" t="str">
        <f>IF($I$1&lt;&gt;"y", "", IF(A1751="", "", IFERROR(LOOKUP(2,1/(COUNTIF($F$2:F1749,get_country)=0),get_country), "")))</f>
        <v/>
      </c>
      <c r="G1750" s="93" t="str">
        <f t="shared" si="81"/>
        <v/>
      </c>
      <c r="H1750" s="67" t="str">
        <f t="array" aca="1" ref="H1750" ca="1">IF($I$1&lt;&gt;"y", "", IFERROR(INDEX(countrylistsize,MATCH(SMALL(NOT(countrylistsize="")*IF(ISNUMBER(countrylistsize),COUNTIF(countrylistsize,"&lt;="&amp;countrylistsize),COUNTIF(countrylistsize,"&lt;="&amp;countrylistsize)+SUM(ISNUMBER(countrylistsize))),ROWS(F$3:F1750)+SUM(ISBLANK(countrylistsize))),NOT(countrylistsize="")*IF(ISNUMBER(countrylistsize),COUNTIF(countrylistsize,"&lt;="&amp;countrylistsize),COUNTIF(countrylistsize,"&lt;="&amp;countrylistsize)+SUM(ISNUMBER(countrylistsize))),0)), ""))</f>
        <v/>
      </c>
      <c r="I1750" s="70"/>
      <c r="J1750" s="67" t="str">
        <f t="array" aca="1" ref="J1750" ca="1">IF($I$1&lt;&gt;"y", "", IFERROR(INDEX(admin1listsize,MATCH(SMALL(NOT(admin1listsize="")*IF(ISNUMBER(admin1listsize),COUNTIF(admin1listsize,"&lt;="&amp;admin1listsize),COUNTIF(admin1listsize,"&lt;="&amp;admin1listsize)+SUM(ISNUMBER(admin1listsize))),ROWS(D$3:D1750)+SUM(ISBLANK(admin1listsize))),NOT(admin1listsize="")*IF(ISNUMBER(admin1listsize),COUNTIF(admin1listsize,"&lt;="&amp;admin1listsize),COUNTIF(admin1listsize,"&lt;="&amp;admin1listsize)+SUM(ISNUMBER(admin1listsize))),0)), ""))</f>
        <v/>
      </c>
      <c r="K1750" s="71"/>
    </row>
    <row r="1751" spans="1:11" s="1" customFormat="1" x14ac:dyDescent="0.25">
      <c r="A1751" s="93" t="str">
        <f>IF($I$1&lt;&gt;"y", "", IF(ISBLANK(DATA!D1752),"",IF(ISBLANK(DATA!K1752),"NO DATA",DATA!K1752)))</f>
        <v/>
      </c>
      <c r="B1751" s="93" t="str">
        <f>IF($I$1&lt;&gt;"y", "",IF(ISBLANK(DATA!D1752),"", IF(ISBLANK(DATA!L1752),"NO DATA",DATA!L1752)))</f>
        <v/>
      </c>
      <c r="C1751" s="93" t="str">
        <f t="shared" si="83"/>
        <v/>
      </c>
      <c r="D1751" s="93" t="str">
        <f>IF($I$1&lt;&gt;"y", "", IF(C1752="", "", IFERROR(LOOKUP(2,1/(COUNTIF($D$2:D1750,mergednames)=0),mergednames), "")))</f>
        <v/>
      </c>
      <c r="E1751" s="93" t="str">
        <f t="shared" si="82"/>
        <v/>
      </c>
      <c r="F1751" s="93" t="str">
        <f>IF($I$1&lt;&gt;"y", "", IF(A1752="", "", IFERROR(LOOKUP(2,1/(COUNTIF($F$2:F1750,get_country)=0),get_country), "")))</f>
        <v/>
      </c>
      <c r="G1751" s="93" t="str">
        <f t="shared" si="81"/>
        <v/>
      </c>
      <c r="H1751" s="67" t="str">
        <f t="array" aca="1" ref="H1751" ca="1">IF($I$1&lt;&gt;"y", "", IFERROR(INDEX(countrylistsize,MATCH(SMALL(NOT(countrylistsize="")*IF(ISNUMBER(countrylistsize),COUNTIF(countrylistsize,"&lt;="&amp;countrylistsize),COUNTIF(countrylistsize,"&lt;="&amp;countrylistsize)+SUM(ISNUMBER(countrylistsize))),ROWS(F$3:F1751)+SUM(ISBLANK(countrylistsize))),NOT(countrylistsize="")*IF(ISNUMBER(countrylistsize),COUNTIF(countrylistsize,"&lt;="&amp;countrylistsize),COUNTIF(countrylistsize,"&lt;="&amp;countrylistsize)+SUM(ISNUMBER(countrylistsize))),0)), ""))</f>
        <v/>
      </c>
      <c r="I1751" s="70"/>
      <c r="J1751" s="67" t="str">
        <f t="array" aca="1" ref="J1751" ca="1">IF($I$1&lt;&gt;"y", "", IFERROR(INDEX(admin1listsize,MATCH(SMALL(NOT(admin1listsize="")*IF(ISNUMBER(admin1listsize),COUNTIF(admin1listsize,"&lt;="&amp;admin1listsize),COUNTIF(admin1listsize,"&lt;="&amp;admin1listsize)+SUM(ISNUMBER(admin1listsize))),ROWS(D$3:D1751)+SUM(ISBLANK(admin1listsize))),NOT(admin1listsize="")*IF(ISNUMBER(admin1listsize),COUNTIF(admin1listsize,"&lt;="&amp;admin1listsize),COUNTIF(admin1listsize,"&lt;="&amp;admin1listsize)+SUM(ISNUMBER(admin1listsize))),0)), ""))</f>
        <v/>
      </c>
      <c r="K1751" s="71"/>
    </row>
    <row r="1752" spans="1:11" s="1" customFormat="1" x14ac:dyDescent="0.25">
      <c r="A1752" s="93" t="str">
        <f>IF($I$1&lt;&gt;"y", "", IF(ISBLANK(DATA!D1753),"",IF(ISBLANK(DATA!K1753),"NO DATA",DATA!K1753)))</f>
        <v/>
      </c>
      <c r="B1752" s="93" t="str">
        <f>IF($I$1&lt;&gt;"y", "",IF(ISBLANK(DATA!D1753),"", IF(ISBLANK(DATA!L1753),"NO DATA",DATA!L1753)))</f>
        <v/>
      </c>
      <c r="C1752" s="93" t="str">
        <f t="shared" si="83"/>
        <v/>
      </c>
      <c r="D1752" s="93" t="str">
        <f>IF($I$1&lt;&gt;"y", "", IF(C1753="", "", IFERROR(LOOKUP(2,1/(COUNTIF($D$2:D1751,mergednames)=0),mergednames), "")))</f>
        <v/>
      </c>
      <c r="E1752" s="93" t="str">
        <f t="shared" si="82"/>
        <v/>
      </c>
      <c r="F1752" s="93" t="str">
        <f>IF($I$1&lt;&gt;"y", "", IF(A1753="", "", IFERROR(LOOKUP(2,1/(COUNTIF($F$2:F1751,get_country)=0),get_country), "")))</f>
        <v/>
      </c>
      <c r="G1752" s="93" t="str">
        <f t="shared" si="81"/>
        <v/>
      </c>
      <c r="H1752" s="67" t="str">
        <f t="array" aca="1" ref="H1752" ca="1">IF($I$1&lt;&gt;"y", "", IFERROR(INDEX(countrylistsize,MATCH(SMALL(NOT(countrylistsize="")*IF(ISNUMBER(countrylistsize),COUNTIF(countrylistsize,"&lt;="&amp;countrylistsize),COUNTIF(countrylistsize,"&lt;="&amp;countrylistsize)+SUM(ISNUMBER(countrylistsize))),ROWS(F$3:F1752)+SUM(ISBLANK(countrylistsize))),NOT(countrylistsize="")*IF(ISNUMBER(countrylistsize),COUNTIF(countrylistsize,"&lt;="&amp;countrylistsize),COUNTIF(countrylistsize,"&lt;="&amp;countrylistsize)+SUM(ISNUMBER(countrylistsize))),0)), ""))</f>
        <v/>
      </c>
      <c r="I1752" s="70"/>
      <c r="J1752" s="67" t="str">
        <f t="array" aca="1" ref="J1752" ca="1">IF($I$1&lt;&gt;"y", "", IFERROR(INDEX(admin1listsize,MATCH(SMALL(NOT(admin1listsize="")*IF(ISNUMBER(admin1listsize),COUNTIF(admin1listsize,"&lt;="&amp;admin1listsize),COUNTIF(admin1listsize,"&lt;="&amp;admin1listsize)+SUM(ISNUMBER(admin1listsize))),ROWS(D$3:D1752)+SUM(ISBLANK(admin1listsize))),NOT(admin1listsize="")*IF(ISNUMBER(admin1listsize),COUNTIF(admin1listsize,"&lt;="&amp;admin1listsize),COUNTIF(admin1listsize,"&lt;="&amp;admin1listsize)+SUM(ISNUMBER(admin1listsize))),0)), ""))</f>
        <v/>
      </c>
      <c r="K1752" s="71"/>
    </row>
    <row r="1753" spans="1:11" s="1" customFormat="1" x14ac:dyDescent="0.25">
      <c r="A1753" s="93" t="str">
        <f>IF($I$1&lt;&gt;"y", "", IF(ISBLANK(DATA!D1754),"",IF(ISBLANK(DATA!K1754),"NO DATA",DATA!K1754)))</f>
        <v/>
      </c>
      <c r="B1753" s="93" t="str">
        <f>IF($I$1&lt;&gt;"y", "",IF(ISBLANK(DATA!D1754),"", IF(ISBLANK(DATA!L1754),"NO DATA",DATA!L1754)))</f>
        <v/>
      </c>
      <c r="C1753" s="93" t="str">
        <f t="shared" si="83"/>
        <v/>
      </c>
      <c r="D1753" s="93" t="str">
        <f>IF($I$1&lt;&gt;"y", "", IF(C1754="", "", IFERROR(LOOKUP(2,1/(COUNTIF($D$2:D1752,mergednames)=0),mergednames), "")))</f>
        <v/>
      </c>
      <c r="E1753" s="93" t="str">
        <f t="shared" si="82"/>
        <v/>
      </c>
      <c r="F1753" s="93" t="str">
        <f>IF($I$1&lt;&gt;"y", "", IF(A1754="", "", IFERROR(LOOKUP(2,1/(COUNTIF($F$2:F1752,get_country)=0),get_country), "")))</f>
        <v/>
      </c>
      <c r="G1753" s="93" t="str">
        <f t="shared" si="81"/>
        <v/>
      </c>
      <c r="H1753" s="67" t="str">
        <f t="array" aca="1" ref="H1753" ca="1">IF($I$1&lt;&gt;"y", "", IFERROR(INDEX(countrylistsize,MATCH(SMALL(NOT(countrylistsize="")*IF(ISNUMBER(countrylistsize),COUNTIF(countrylistsize,"&lt;="&amp;countrylistsize),COUNTIF(countrylistsize,"&lt;="&amp;countrylistsize)+SUM(ISNUMBER(countrylistsize))),ROWS(F$3:F1753)+SUM(ISBLANK(countrylistsize))),NOT(countrylistsize="")*IF(ISNUMBER(countrylistsize),COUNTIF(countrylistsize,"&lt;="&amp;countrylistsize),COUNTIF(countrylistsize,"&lt;="&amp;countrylistsize)+SUM(ISNUMBER(countrylistsize))),0)), ""))</f>
        <v/>
      </c>
      <c r="I1753" s="70"/>
      <c r="J1753" s="67" t="str">
        <f t="array" aca="1" ref="J1753" ca="1">IF($I$1&lt;&gt;"y", "", IFERROR(INDEX(admin1listsize,MATCH(SMALL(NOT(admin1listsize="")*IF(ISNUMBER(admin1listsize),COUNTIF(admin1listsize,"&lt;="&amp;admin1listsize),COUNTIF(admin1listsize,"&lt;="&amp;admin1listsize)+SUM(ISNUMBER(admin1listsize))),ROWS(D$3:D1753)+SUM(ISBLANK(admin1listsize))),NOT(admin1listsize="")*IF(ISNUMBER(admin1listsize),COUNTIF(admin1listsize,"&lt;="&amp;admin1listsize),COUNTIF(admin1listsize,"&lt;="&amp;admin1listsize)+SUM(ISNUMBER(admin1listsize))),0)), ""))</f>
        <v/>
      </c>
      <c r="K1753" s="71"/>
    </row>
    <row r="1754" spans="1:11" s="1" customFormat="1" x14ac:dyDescent="0.25">
      <c r="A1754" s="93" t="str">
        <f>IF($I$1&lt;&gt;"y", "", IF(ISBLANK(DATA!D1755),"",IF(ISBLANK(DATA!K1755),"NO DATA",DATA!K1755)))</f>
        <v/>
      </c>
      <c r="B1754" s="93" t="str">
        <f>IF($I$1&lt;&gt;"y", "",IF(ISBLANK(DATA!D1755),"", IF(ISBLANK(DATA!L1755),"NO DATA",DATA!L1755)))</f>
        <v/>
      </c>
      <c r="C1754" s="93" t="str">
        <f t="shared" si="83"/>
        <v/>
      </c>
      <c r="D1754" s="93" t="str">
        <f>IF($I$1&lt;&gt;"y", "", IF(C1755="", "", IFERROR(LOOKUP(2,1/(COUNTIF($D$2:D1753,mergednames)=0),mergednames), "")))</f>
        <v/>
      </c>
      <c r="E1754" s="93" t="str">
        <f t="shared" si="82"/>
        <v/>
      </c>
      <c r="F1754" s="93" t="str">
        <f>IF($I$1&lt;&gt;"y", "", IF(A1755="", "", IFERROR(LOOKUP(2,1/(COUNTIF($F$2:F1753,get_country)=0),get_country), "")))</f>
        <v/>
      </c>
      <c r="G1754" s="93" t="str">
        <f t="shared" si="81"/>
        <v/>
      </c>
      <c r="H1754" s="67" t="str">
        <f t="array" aca="1" ref="H1754" ca="1">IF($I$1&lt;&gt;"y", "", IFERROR(INDEX(countrylistsize,MATCH(SMALL(NOT(countrylistsize="")*IF(ISNUMBER(countrylistsize),COUNTIF(countrylistsize,"&lt;="&amp;countrylistsize),COUNTIF(countrylistsize,"&lt;="&amp;countrylistsize)+SUM(ISNUMBER(countrylistsize))),ROWS(F$3:F1754)+SUM(ISBLANK(countrylistsize))),NOT(countrylistsize="")*IF(ISNUMBER(countrylistsize),COUNTIF(countrylistsize,"&lt;="&amp;countrylistsize),COUNTIF(countrylistsize,"&lt;="&amp;countrylistsize)+SUM(ISNUMBER(countrylistsize))),0)), ""))</f>
        <v/>
      </c>
      <c r="I1754" s="70"/>
      <c r="J1754" s="67" t="str">
        <f t="array" aca="1" ref="J1754" ca="1">IF($I$1&lt;&gt;"y", "", IFERROR(INDEX(admin1listsize,MATCH(SMALL(NOT(admin1listsize="")*IF(ISNUMBER(admin1listsize),COUNTIF(admin1listsize,"&lt;="&amp;admin1listsize),COUNTIF(admin1listsize,"&lt;="&amp;admin1listsize)+SUM(ISNUMBER(admin1listsize))),ROWS(D$3:D1754)+SUM(ISBLANK(admin1listsize))),NOT(admin1listsize="")*IF(ISNUMBER(admin1listsize),COUNTIF(admin1listsize,"&lt;="&amp;admin1listsize),COUNTIF(admin1listsize,"&lt;="&amp;admin1listsize)+SUM(ISNUMBER(admin1listsize))),0)), ""))</f>
        <v/>
      </c>
      <c r="K1754" s="71"/>
    </row>
    <row r="1755" spans="1:11" s="1" customFormat="1" x14ac:dyDescent="0.25">
      <c r="A1755" s="93" t="str">
        <f>IF($I$1&lt;&gt;"y", "", IF(ISBLANK(DATA!D1756),"",IF(ISBLANK(DATA!K1756),"NO DATA",DATA!K1756)))</f>
        <v/>
      </c>
      <c r="B1755" s="93" t="str">
        <f>IF($I$1&lt;&gt;"y", "",IF(ISBLANK(DATA!D1756),"", IF(ISBLANK(DATA!L1756),"NO DATA",DATA!L1756)))</f>
        <v/>
      </c>
      <c r="C1755" s="93" t="str">
        <f t="shared" si="83"/>
        <v/>
      </c>
      <c r="D1755" s="93" t="str">
        <f>IF($I$1&lt;&gt;"y", "", IF(C1756="", "", IFERROR(LOOKUP(2,1/(COUNTIF($D$2:D1754,mergednames)=0),mergednames), "")))</f>
        <v/>
      </c>
      <c r="E1755" s="93" t="str">
        <f t="shared" si="82"/>
        <v/>
      </c>
      <c r="F1755" s="93" t="str">
        <f>IF($I$1&lt;&gt;"y", "", IF(A1756="", "", IFERROR(LOOKUP(2,1/(COUNTIF($F$2:F1754,get_country)=0),get_country), "")))</f>
        <v/>
      </c>
      <c r="G1755" s="93" t="str">
        <f t="shared" si="81"/>
        <v/>
      </c>
      <c r="H1755" s="67" t="str">
        <f t="array" aca="1" ref="H1755" ca="1">IF($I$1&lt;&gt;"y", "", IFERROR(INDEX(countrylistsize,MATCH(SMALL(NOT(countrylistsize="")*IF(ISNUMBER(countrylistsize),COUNTIF(countrylistsize,"&lt;="&amp;countrylistsize),COUNTIF(countrylistsize,"&lt;="&amp;countrylistsize)+SUM(ISNUMBER(countrylistsize))),ROWS(F$3:F1755)+SUM(ISBLANK(countrylistsize))),NOT(countrylistsize="")*IF(ISNUMBER(countrylistsize),COUNTIF(countrylistsize,"&lt;="&amp;countrylistsize),COUNTIF(countrylistsize,"&lt;="&amp;countrylistsize)+SUM(ISNUMBER(countrylistsize))),0)), ""))</f>
        <v/>
      </c>
      <c r="I1755" s="70"/>
      <c r="J1755" s="67" t="str">
        <f t="array" aca="1" ref="J1755" ca="1">IF($I$1&lt;&gt;"y", "", IFERROR(INDEX(admin1listsize,MATCH(SMALL(NOT(admin1listsize="")*IF(ISNUMBER(admin1listsize),COUNTIF(admin1listsize,"&lt;="&amp;admin1listsize),COUNTIF(admin1listsize,"&lt;="&amp;admin1listsize)+SUM(ISNUMBER(admin1listsize))),ROWS(D$3:D1755)+SUM(ISBLANK(admin1listsize))),NOT(admin1listsize="")*IF(ISNUMBER(admin1listsize),COUNTIF(admin1listsize,"&lt;="&amp;admin1listsize),COUNTIF(admin1listsize,"&lt;="&amp;admin1listsize)+SUM(ISNUMBER(admin1listsize))),0)), ""))</f>
        <v/>
      </c>
      <c r="K1755" s="71"/>
    </row>
    <row r="1756" spans="1:11" s="1" customFormat="1" x14ac:dyDescent="0.25">
      <c r="A1756" s="93" t="str">
        <f>IF($I$1&lt;&gt;"y", "", IF(ISBLANK(DATA!D1757),"",IF(ISBLANK(DATA!K1757),"NO DATA",DATA!K1757)))</f>
        <v/>
      </c>
      <c r="B1756" s="93" t="str">
        <f>IF($I$1&lt;&gt;"y", "",IF(ISBLANK(DATA!D1757),"", IF(ISBLANK(DATA!L1757),"NO DATA",DATA!L1757)))</f>
        <v/>
      </c>
      <c r="C1756" s="93" t="str">
        <f t="shared" si="83"/>
        <v/>
      </c>
      <c r="D1756" s="93" t="str">
        <f>IF($I$1&lt;&gt;"y", "", IF(C1757="", "", IFERROR(LOOKUP(2,1/(COUNTIF($D$2:D1755,mergednames)=0),mergednames), "")))</f>
        <v/>
      </c>
      <c r="E1756" s="93" t="str">
        <f t="shared" si="82"/>
        <v/>
      </c>
      <c r="F1756" s="93" t="str">
        <f>IF($I$1&lt;&gt;"y", "", IF(A1757="", "", IFERROR(LOOKUP(2,1/(COUNTIF($F$2:F1755,get_country)=0),get_country), "")))</f>
        <v/>
      </c>
      <c r="G1756" s="93" t="str">
        <f t="shared" si="81"/>
        <v/>
      </c>
      <c r="H1756" s="67" t="str">
        <f t="array" aca="1" ref="H1756" ca="1">IF($I$1&lt;&gt;"y", "", IFERROR(INDEX(countrylistsize,MATCH(SMALL(NOT(countrylistsize="")*IF(ISNUMBER(countrylistsize),COUNTIF(countrylistsize,"&lt;="&amp;countrylistsize),COUNTIF(countrylistsize,"&lt;="&amp;countrylistsize)+SUM(ISNUMBER(countrylistsize))),ROWS(F$3:F1756)+SUM(ISBLANK(countrylistsize))),NOT(countrylistsize="")*IF(ISNUMBER(countrylistsize),COUNTIF(countrylistsize,"&lt;="&amp;countrylistsize),COUNTIF(countrylistsize,"&lt;="&amp;countrylistsize)+SUM(ISNUMBER(countrylistsize))),0)), ""))</f>
        <v/>
      </c>
      <c r="I1756" s="70"/>
      <c r="J1756" s="67" t="str">
        <f t="array" aca="1" ref="J1756" ca="1">IF($I$1&lt;&gt;"y", "", IFERROR(INDEX(admin1listsize,MATCH(SMALL(NOT(admin1listsize="")*IF(ISNUMBER(admin1listsize),COUNTIF(admin1listsize,"&lt;="&amp;admin1listsize),COUNTIF(admin1listsize,"&lt;="&amp;admin1listsize)+SUM(ISNUMBER(admin1listsize))),ROWS(D$3:D1756)+SUM(ISBLANK(admin1listsize))),NOT(admin1listsize="")*IF(ISNUMBER(admin1listsize),COUNTIF(admin1listsize,"&lt;="&amp;admin1listsize),COUNTIF(admin1listsize,"&lt;="&amp;admin1listsize)+SUM(ISNUMBER(admin1listsize))),0)), ""))</f>
        <v/>
      </c>
      <c r="K1756" s="71"/>
    </row>
    <row r="1757" spans="1:11" s="1" customFormat="1" x14ac:dyDescent="0.25">
      <c r="A1757" s="93" t="str">
        <f>IF($I$1&lt;&gt;"y", "", IF(ISBLANK(DATA!D1758),"",IF(ISBLANK(DATA!K1758),"NO DATA",DATA!K1758)))</f>
        <v/>
      </c>
      <c r="B1757" s="93" t="str">
        <f>IF($I$1&lt;&gt;"y", "",IF(ISBLANK(DATA!D1758),"", IF(ISBLANK(DATA!L1758),"NO DATA",DATA!L1758)))</f>
        <v/>
      </c>
      <c r="C1757" s="93" t="str">
        <f t="shared" si="83"/>
        <v/>
      </c>
      <c r="D1757" s="93" t="str">
        <f>IF($I$1&lt;&gt;"y", "", IF(C1758="", "", IFERROR(LOOKUP(2,1/(COUNTIF($D$2:D1756,mergednames)=0),mergednames), "")))</f>
        <v/>
      </c>
      <c r="E1757" s="93" t="str">
        <f t="shared" si="82"/>
        <v/>
      </c>
      <c r="F1757" s="93" t="str">
        <f>IF($I$1&lt;&gt;"y", "", IF(A1758="", "", IFERROR(LOOKUP(2,1/(COUNTIF($F$2:F1756,get_country)=0),get_country), "")))</f>
        <v/>
      </c>
      <c r="G1757" s="93" t="str">
        <f t="shared" si="81"/>
        <v/>
      </c>
      <c r="H1757" s="67" t="str">
        <f t="array" aca="1" ref="H1757" ca="1">IF($I$1&lt;&gt;"y", "", IFERROR(INDEX(countrylistsize,MATCH(SMALL(NOT(countrylistsize="")*IF(ISNUMBER(countrylistsize),COUNTIF(countrylistsize,"&lt;="&amp;countrylistsize),COUNTIF(countrylistsize,"&lt;="&amp;countrylistsize)+SUM(ISNUMBER(countrylistsize))),ROWS(F$3:F1757)+SUM(ISBLANK(countrylistsize))),NOT(countrylistsize="")*IF(ISNUMBER(countrylistsize),COUNTIF(countrylistsize,"&lt;="&amp;countrylistsize),COUNTIF(countrylistsize,"&lt;="&amp;countrylistsize)+SUM(ISNUMBER(countrylistsize))),0)), ""))</f>
        <v/>
      </c>
      <c r="I1757" s="70"/>
      <c r="J1757" s="67" t="str">
        <f t="array" aca="1" ref="J1757" ca="1">IF($I$1&lt;&gt;"y", "", IFERROR(INDEX(admin1listsize,MATCH(SMALL(NOT(admin1listsize="")*IF(ISNUMBER(admin1listsize),COUNTIF(admin1listsize,"&lt;="&amp;admin1listsize),COUNTIF(admin1listsize,"&lt;="&amp;admin1listsize)+SUM(ISNUMBER(admin1listsize))),ROWS(D$3:D1757)+SUM(ISBLANK(admin1listsize))),NOT(admin1listsize="")*IF(ISNUMBER(admin1listsize),COUNTIF(admin1listsize,"&lt;="&amp;admin1listsize),COUNTIF(admin1listsize,"&lt;="&amp;admin1listsize)+SUM(ISNUMBER(admin1listsize))),0)), ""))</f>
        <v/>
      </c>
      <c r="K1757" s="71"/>
    </row>
    <row r="1758" spans="1:11" s="1" customFormat="1" x14ac:dyDescent="0.25">
      <c r="A1758" s="93" t="str">
        <f>IF($I$1&lt;&gt;"y", "", IF(ISBLANK(DATA!D1759),"",IF(ISBLANK(DATA!K1759),"NO DATA",DATA!K1759)))</f>
        <v/>
      </c>
      <c r="B1758" s="93" t="str">
        <f>IF($I$1&lt;&gt;"y", "",IF(ISBLANK(DATA!D1759),"", IF(ISBLANK(DATA!L1759),"NO DATA",DATA!L1759)))</f>
        <v/>
      </c>
      <c r="C1758" s="93" t="str">
        <f t="shared" si="83"/>
        <v/>
      </c>
      <c r="D1758" s="93" t="str">
        <f>IF($I$1&lt;&gt;"y", "", IF(C1759="", "", IFERROR(LOOKUP(2,1/(COUNTIF($D$2:D1757,mergednames)=0),mergednames), "")))</f>
        <v/>
      </c>
      <c r="E1758" s="93" t="str">
        <f t="shared" si="82"/>
        <v/>
      </c>
      <c r="F1758" s="93" t="str">
        <f>IF($I$1&lt;&gt;"y", "", IF(A1759="", "", IFERROR(LOOKUP(2,1/(COUNTIF($F$2:F1757,get_country)=0),get_country), "")))</f>
        <v/>
      </c>
      <c r="G1758" s="93" t="str">
        <f t="shared" si="81"/>
        <v/>
      </c>
      <c r="H1758" s="67" t="str">
        <f t="array" aca="1" ref="H1758" ca="1">IF($I$1&lt;&gt;"y", "", IFERROR(INDEX(countrylistsize,MATCH(SMALL(NOT(countrylistsize="")*IF(ISNUMBER(countrylistsize),COUNTIF(countrylistsize,"&lt;="&amp;countrylistsize),COUNTIF(countrylistsize,"&lt;="&amp;countrylistsize)+SUM(ISNUMBER(countrylistsize))),ROWS(F$3:F1758)+SUM(ISBLANK(countrylistsize))),NOT(countrylistsize="")*IF(ISNUMBER(countrylistsize),COUNTIF(countrylistsize,"&lt;="&amp;countrylistsize),COUNTIF(countrylistsize,"&lt;="&amp;countrylistsize)+SUM(ISNUMBER(countrylistsize))),0)), ""))</f>
        <v/>
      </c>
      <c r="I1758" s="70"/>
      <c r="J1758" s="67" t="str">
        <f t="array" aca="1" ref="J1758" ca="1">IF($I$1&lt;&gt;"y", "", IFERROR(INDEX(admin1listsize,MATCH(SMALL(NOT(admin1listsize="")*IF(ISNUMBER(admin1listsize),COUNTIF(admin1listsize,"&lt;="&amp;admin1listsize),COUNTIF(admin1listsize,"&lt;="&amp;admin1listsize)+SUM(ISNUMBER(admin1listsize))),ROWS(D$3:D1758)+SUM(ISBLANK(admin1listsize))),NOT(admin1listsize="")*IF(ISNUMBER(admin1listsize),COUNTIF(admin1listsize,"&lt;="&amp;admin1listsize),COUNTIF(admin1listsize,"&lt;="&amp;admin1listsize)+SUM(ISNUMBER(admin1listsize))),0)), ""))</f>
        <v/>
      </c>
      <c r="K1758" s="71"/>
    </row>
    <row r="1759" spans="1:11" s="1" customFormat="1" x14ac:dyDescent="0.25">
      <c r="A1759" s="93" t="str">
        <f>IF($I$1&lt;&gt;"y", "", IF(ISBLANK(DATA!D1760),"",IF(ISBLANK(DATA!K1760),"NO DATA",DATA!K1760)))</f>
        <v/>
      </c>
      <c r="B1759" s="93" t="str">
        <f>IF($I$1&lt;&gt;"y", "",IF(ISBLANK(DATA!D1760),"", IF(ISBLANK(DATA!L1760),"NO DATA",DATA!L1760)))</f>
        <v/>
      </c>
      <c r="C1759" s="93" t="str">
        <f t="shared" si="83"/>
        <v/>
      </c>
      <c r="D1759" s="93" t="str">
        <f>IF($I$1&lt;&gt;"y", "", IF(C1760="", "", IFERROR(LOOKUP(2,1/(COUNTIF($D$2:D1758,mergednames)=0),mergednames), "")))</f>
        <v/>
      </c>
      <c r="E1759" s="93" t="str">
        <f t="shared" si="82"/>
        <v/>
      </c>
      <c r="F1759" s="93" t="str">
        <f>IF($I$1&lt;&gt;"y", "", IF(A1760="", "", IFERROR(LOOKUP(2,1/(COUNTIF($F$2:F1758,get_country)=0),get_country), "")))</f>
        <v/>
      </c>
      <c r="G1759" s="93" t="str">
        <f t="shared" si="81"/>
        <v/>
      </c>
      <c r="H1759" s="67" t="str">
        <f t="array" aca="1" ref="H1759" ca="1">IF($I$1&lt;&gt;"y", "", IFERROR(INDEX(countrylistsize,MATCH(SMALL(NOT(countrylistsize="")*IF(ISNUMBER(countrylistsize),COUNTIF(countrylistsize,"&lt;="&amp;countrylistsize),COUNTIF(countrylistsize,"&lt;="&amp;countrylistsize)+SUM(ISNUMBER(countrylistsize))),ROWS(F$3:F1759)+SUM(ISBLANK(countrylistsize))),NOT(countrylistsize="")*IF(ISNUMBER(countrylistsize),COUNTIF(countrylistsize,"&lt;="&amp;countrylistsize),COUNTIF(countrylistsize,"&lt;="&amp;countrylistsize)+SUM(ISNUMBER(countrylistsize))),0)), ""))</f>
        <v/>
      </c>
      <c r="I1759" s="70"/>
      <c r="J1759" s="67" t="str">
        <f t="array" aca="1" ref="J1759" ca="1">IF($I$1&lt;&gt;"y", "", IFERROR(INDEX(admin1listsize,MATCH(SMALL(NOT(admin1listsize="")*IF(ISNUMBER(admin1listsize),COUNTIF(admin1listsize,"&lt;="&amp;admin1listsize),COUNTIF(admin1listsize,"&lt;="&amp;admin1listsize)+SUM(ISNUMBER(admin1listsize))),ROWS(D$3:D1759)+SUM(ISBLANK(admin1listsize))),NOT(admin1listsize="")*IF(ISNUMBER(admin1listsize),COUNTIF(admin1listsize,"&lt;="&amp;admin1listsize),COUNTIF(admin1listsize,"&lt;="&amp;admin1listsize)+SUM(ISNUMBER(admin1listsize))),0)), ""))</f>
        <v/>
      </c>
      <c r="K1759" s="71"/>
    </row>
    <row r="1760" spans="1:11" s="1" customFormat="1" x14ac:dyDescent="0.25">
      <c r="A1760" s="93" t="str">
        <f>IF($I$1&lt;&gt;"y", "", IF(ISBLANK(DATA!D1761),"",IF(ISBLANK(DATA!K1761),"NO DATA",DATA!K1761)))</f>
        <v/>
      </c>
      <c r="B1760" s="93" t="str">
        <f>IF($I$1&lt;&gt;"y", "",IF(ISBLANK(DATA!D1761),"", IF(ISBLANK(DATA!L1761),"NO DATA",DATA!L1761)))</f>
        <v/>
      </c>
      <c r="C1760" s="93" t="str">
        <f t="shared" si="83"/>
        <v/>
      </c>
      <c r="D1760" s="93" t="str">
        <f>IF($I$1&lt;&gt;"y", "", IF(C1761="", "", IFERROR(LOOKUP(2,1/(COUNTIF($D$2:D1759,mergednames)=0),mergednames), "")))</f>
        <v/>
      </c>
      <c r="E1760" s="93" t="str">
        <f t="shared" si="82"/>
        <v/>
      </c>
      <c r="F1760" s="93" t="str">
        <f>IF($I$1&lt;&gt;"y", "", IF(A1761="", "", IFERROR(LOOKUP(2,1/(COUNTIF($F$2:F1759,get_country)=0),get_country), "")))</f>
        <v/>
      </c>
      <c r="G1760" s="93" t="str">
        <f t="shared" si="81"/>
        <v/>
      </c>
      <c r="H1760" s="67" t="str">
        <f t="array" aca="1" ref="H1760" ca="1">IF($I$1&lt;&gt;"y", "", IFERROR(INDEX(countrylistsize,MATCH(SMALL(NOT(countrylistsize="")*IF(ISNUMBER(countrylistsize),COUNTIF(countrylistsize,"&lt;="&amp;countrylistsize),COUNTIF(countrylistsize,"&lt;="&amp;countrylistsize)+SUM(ISNUMBER(countrylistsize))),ROWS(F$3:F1760)+SUM(ISBLANK(countrylistsize))),NOT(countrylistsize="")*IF(ISNUMBER(countrylistsize),COUNTIF(countrylistsize,"&lt;="&amp;countrylistsize),COUNTIF(countrylistsize,"&lt;="&amp;countrylistsize)+SUM(ISNUMBER(countrylistsize))),0)), ""))</f>
        <v/>
      </c>
      <c r="I1760" s="70"/>
      <c r="J1760" s="67" t="str">
        <f t="array" aca="1" ref="J1760" ca="1">IF($I$1&lt;&gt;"y", "", IFERROR(INDEX(admin1listsize,MATCH(SMALL(NOT(admin1listsize="")*IF(ISNUMBER(admin1listsize),COUNTIF(admin1listsize,"&lt;="&amp;admin1listsize),COUNTIF(admin1listsize,"&lt;="&amp;admin1listsize)+SUM(ISNUMBER(admin1listsize))),ROWS(D$3:D1760)+SUM(ISBLANK(admin1listsize))),NOT(admin1listsize="")*IF(ISNUMBER(admin1listsize),COUNTIF(admin1listsize,"&lt;="&amp;admin1listsize),COUNTIF(admin1listsize,"&lt;="&amp;admin1listsize)+SUM(ISNUMBER(admin1listsize))),0)), ""))</f>
        <v/>
      </c>
      <c r="K1760" s="71"/>
    </row>
    <row r="1761" spans="1:11" s="1" customFormat="1" x14ac:dyDescent="0.25">
      <c r="A1761" s="93" t="str">
        <f>IF($I$1&lt;&gt;"y", "", IF(ISBLANK(DATA!D1762),"",IF(ISBLANK(DATA!K1762),"NO DATA",DATA!K1762)))</f>
        <v/>
      </c>
      <c r="B1761" s="93" t="str">
        <f>IF($I$1&lt;&gt;"y", "",IF(ISBLANK(DATA!D1762),"", IF(ISBLANK(DATA!L1762),"NO DATA",DATA!L1762)))</f>
        <v/>
      </c>
      <c r="C1761" s="93" t="str">
        <f t="shared" si="83"/>
        <v/>
      </c>
      <c r="D1761" s="93" t="str">
        <f>IF($I$1&lt;&gt;"y", "", IF(C1762="", "", IFERROR(LOOKUP(2,1/(COUNTIF($D$2:D1760,mergednames)=0),mergednames), "")))</f>
        <v/>
      </c>
      <c r="E1761" s="93" t="str">
        <f t="shared" si="82"/>
        <v/>
      </c>
      <c r="F1761" s="93" t="str">
        <f>IF($I$1&lt;&gt;"y", "", IF(A1762="", "", IFERROR(LOOKUP(2,1/(COUNTIF($F$2:F1760,get_country)=0),get_country), "")))</f>
        <v/>
      </c>
      <c r="G1761" s="93" t="str">
        <f t="shared" si="81"/>
        <v/>
      </c>
      <c r="H1761" s="67" t="str">
        <f t="array" aca="1" ref="H1761" ca="1">IF($I$1&lt;&gt;"y", "", IFERROR(INDEX(countrylistsize,MATCH(SMALL(NOT(countrylistsize="")*IF(ISNUMBER(countrylistsize),COUNTIF(countrylistsize,"&lt;="&amp;countrylistsize),COUNTIF(countrylistsize,"&lt;="&amp;countrylistsize)+SUM(ISNUMBER(countrylistsize))),ROWS(F$3:F1761)+SUM(ISBLANK(countrylistsize))),NOT(countrylistsize="")*IF(ISNUMBER(countrylistsize),COUNTIF(countrylistsize,"&lt;="&amp;countrylistsize),COUNTIF(countrylistsize,"&lt;="&amp;countrylistsize)+SUM(ISNUMBER(countrylistsize))),0)), ""))</f>
        <v/>
      </c>
      <c r="I1761" s="70"/>
      <c r="J1761" s="67" t="str">
        <f t="array" aca="1" ref="J1761" ca="1">IF($I$1&lt;&gt;"y", "", IFERROR(INDEX(admin1listsize,MATCH(SMALL(NOT(admin1listsize="")*IF(ISNUMBER(admin1listsize),COUNTIF(admin1listsize,"&lt;="&amp;admin1listsize),COUNTIF(admin1listsize,"&lt;="&amp;admin1listsize)+SUM(ISNUMBER(admin1listsize))),ROWS(D$3:D1761)+SUM(ISBLANK(admin1listsize))),NOT(admin1listsize="")*IF(ISNUMBER(admin1listsize),COUNTIF(admin1listsize,"&lt;="&amp;admin1listsize),COUNTIF(admin1listsize,"&lt;="&amp;admin1listsize)+SUM(ISNUMBER(admin1listsize))),0)), ""))</f>
        <v/>
      </c>
      <c r="K1761" s="71"/>
    </row>
    <row r="1762" spans="1:11" s="1" customFormat="1" x14ac:dyDescent="0.25">
      <c r="A1762" s="93" t="str">
        <f>IF($I$1&lt;&gt;"y", "", IF(ISBLANK(DATA!D1763),"",IF(ISBLANK(DATA!K1763),"NO DATA",DATA!K1763)))</f>
        <v/>
      </c>
      <c r="B1762" s="93" t="str">
        <f>IF($I$1&lt;&gt;"y", "",IF(ISBLANK(DATA!D1763),"", IF(ISBLANK(DATA!L1763),"NO DATA",DATA!L1763)))</f>
        <v/>
      </c>
      <c r="C1762" s="93" t="str">
        <f t="shared" si="83"/>
        <v/>
      </c>
      <c r="D1762" s="93" t="str">
        <f>IF($I$1&lt;&gt;"y", "", IF(C1763="", "", IFERROR(LOOKUP(2,1/(COUNTIF($D$2:D1761,mergednames)=0),mergednames), "")))</f>
        <v/>
      </c>
      <c r="E1762" s="93" t="str">
        <f t="shared" si="82"/>
        <v/>
      </c>
      <c r="F1762" s="93" t="str">
        <f>IF($I$1&lt;&gt;"y", "", IF(A1763="", "", IFERROR(LOOKUP(2,1/(COUNTIF($F$2:F1761,get_country)=0),get_country), "")))</f>
        <v/>
      </c>
      <c r="G1762" s="93" t="str">
        <f t="shared" si="81"/>
        <v/>
      </c>
      <c r="H1762" s="67" t="str">
        <f t="array" aca="1" ref="H1762" ca="1">IF($I$1&lt;&gt;"y", "", IFERROR(INDEX(countrylistsize,MATCH(SMALL(NOT(countrylistsize="")*IF(ISNUMBER(countrylistsize),COUNTIF(countrylistsize,"&lt;="&amp;countrylistsize),COUNTIF(countrylistsize,"&lt;="&amp;countrylistsize)+SUM(ISNUMBER(countrylistsize))),ROWS(F$3:F1762)+SUM(ISBLANK(countrylistsize))),NOT(countrylistsize="")*IF(ISNUMBER(countrylistsize),COUNTIF(countrylistsize,"&lt;="&amp;countrylistsize),COUNTIF(countrylistsize,"&lt;="&amp;countrylistsize)+SUM(ISNUMBER(countrylistsize))),0)), ""))</f>
        <v/>
      </c>
      <c r="I1762" s="70"/>
      <c r="J1762" s="67" t="str">
        <f t="array" aca="1" ref="J1762" ca="1">IF($I$1&lt;&gt;"y", "", IFERROR(INDEX(admin1listsize,MATCH(SMALL(NOT(admin1listsize="")*IF(ISNUMBER(admin1listsize),COUNTIF(admin1listsize,"&lt;="&amp;admin1listsize),COUNTIF(admin1listsize,"&lt;="&amp;admin1listsize)+SUM(ISNUMBER(admin1listsize))),ROWS(D$3:D1762)+SUM(ISBLANK(admin1listsize))),NOT(admin1listsize="")*IF(ISNUMBER(admin1listsize),COUNTIF(admin1listsize,"&lt;="&amp;admin1listsize),COUNTIF(admin1listsize,"&lt;="&amp;admin1listsize)+SUM(ISNUMBER(admin1listsize))),0)), ""))</f>
        <v/>
      </c>
      <c r="K1762" s="71"/>
    </row>
    <row r="1763" spans="1:11" s="1" customFormat="1" x14ac:dyDescent="0.25">
      <c r="A1763" s="93" t="str">
        <f>IF($I$1&lt;&gt;"y", "", IF(ISBLANK(DATA!D1764),"",IF(ISBLANK(DATA!K1764),"NO DATA",DATA!K1764)))</f>
        <v/>
      </c>
      <c r="B1763" s="93" t="str">
        <f>IF($I$1&lt;&gt;"y", "",IF(ISBLANK(DATA!D1764),"", IF(ISBLANK(DATA!L1764),"NO DATA",DATA!L1764)))</f>
        <v/>
      </c>
      <c r="C1763" s="93" t="str">
        <f t="shared" si="83"/>
        <v/>
      </c>
      <c r="D1763" s="93" t="str">
        <f>IF($I$1&lt;&gt;"y", "", IF(C1764="", "", IFERROR(LOOKUP(2,1/(COUNTIF($D$2:D1762,mergednames)=0),mergednames), "")))</f>
        <v/>
      </c>
      <c r="E1763" s="93" t="str">
        <f t="shared" si="82"/>
        <v/>
      </c>
      <c r="F1763" s="93" t="str">
        <f>IF($I$1&lt;&gt;"y", "", IF(A1764="", "", IFERROR(LOOKUP(2,1/(COUNTIF($F$2:F1762,get_country)=0),get_country), "")))</f>
        <v/>
      </c>
      <c r="G1763" s="93" t="str">
        <f t="shared" si="81"/>
        <v/>
      </c>
      <c r="H1763" s="67" t="str">
        <f t="array" aca="1" ref="H1763" ca="1">IF($I$1&lt;&gt;"y", "", IFERROR(INDEX(countrylistsize,MATCH(SMALL(NOT(countrylistsize="")*IF(ISNUMBER(countrylistsize),COUNTIF(countrylistsize,"&lt;="&amp;countrylistsize),COUNTIF(countrylistsize,"&lt;="&amp;countrylistsize)+SUM(ISNUMBER(countrylistsize))),ROWS(F$3:F1763)+SUM(ISBLANK(countrylistsize))),NOT(countrylistsize="")*IF(ISNUMBER(countrylistsize),COUNTIF(countrylistsize,"&lt;="&amp;countrylistsize),COUNTIF(countrylistsize,"&lt;="&amp;countrylistsize)+SUM(ISNUMBER(countrylistsize))),0)), ""))</f>
        <v/>
      </c>
      <c r="I1763" s="70"/>
      <c r="J1763" s="67" t="str">
        <f t="array" aca="1" ref="J1763" ca="1">IF($I$1&lt;&gt;"y", "", IFERROR(INDEX(admin1listsize,MATCH(SMALL(NOT(admin1listsize="")*IF(ISNUMBER(admin1listsize),COUNTIF(admin1listsize,"&lt;="&amp;admin1listsize),COUNTIF(admin1listsize,"&lt;="&amp;admin1listsize)+SUM(ISNUMBER(admin1listsize))),ROWS(D$3:D1763)+SUM(ISBLANK(admin1listsize))),NOT(admin1listsize="")*IF(ISNUMBER(admin1listsize),COUNTIF(admin1listsize,"&lt;="&amp;admin1listsize),COUNTIF(admin1listsize,"&lt;="&amp;admin1listsize)+SUM(ISNUMBER(admin1listsize))),0)), ""))</f>
        <v/>
      </c>
      <c r="K1763" s="71"/>
    </row>
    <row r="1764" spans="1:11" s="1" customFormat="1" x14ac:dyDescent="0.25">
      <c r="A1764" s="93" t="str">
        <f>IF($I$1&lt;&gt;"y", "", IF(ISBLANK(DATA!D1765),"",IF(ISBLANK(DATA!K1765),"NO DATA",DATA!K1765)))</f>
        <v/>
      </c>
      <c r="B1764" s="93" t="str">
        <f>IF($I$1&lt;&gt;"y", "",IF(ISBLANK(DATA!D1765),"", IF(ISBLANK(DATA!L1765),"NO DATA",DATA!L1765)))</f>
        <v/>
      </c>
      <c r="C1764" s="93" t="str">
        <f t="shared" si="83"/>
        <v/>
      </c>
      <c r="D1764" s="93" t="str">
        <f>IF($I$1&lt;&gt;"y", "", IF(C1765="", "", IFERROR(LOOKUP(2,1/(COUNTIF($D$2:D1763,mergednames)=0),mergednames), "")))</f>
        <v/>
      </c>
      <c r="E1764" s="93" t="str">
        <f t="shared" si="82"/>
        <v/>
      </c>
      <c r="F1764" s="93" t="str">
        <f>IF($I$1&lt;&gt;"y", "", IF(A1765="", "", IFERROR(LOOKUP(2,1/(COUNTIF($F$2:F1763,get_country)=0),get_country), "")))</f>
        <v/>
      </c>
      <c r="G1764" s="93" t="str">
        <f t="shared" si="81"/>
        <v/>
      </c>
      <c r="H1764" s="67" t="str">
        <f t="array" aca="1" ref="H1764" ca="1">IF($I$1&lt;&gt;"y", "", IFERROR(INDEX(countrylistsize,MATCH(SMALL(NOT(countrylistsize="")*IF(ISNUMBER(countrylistsize),COUNTIF(countrylistsize,"&lt;="&amp;countrylistsize),COUNTIF(countrylistsize,"&lt;="&amp;countrylistsize)+SUM(ISNUMBER(countrylistsize))),ROWS(F$3:F1764)+SUM(ISBLANK(countrylistsize))),NOT(countrylistsize="")*IF(ISNUMBER(countrylistsize),COUNTIF(countrylistsize,"&lt;="&amp;countrylistsize),COUNTIF(countrylistsize,"&lt;="&amp;countrylistsize)+SUM(ISNUMBER(countrylistsize))),0)), ""))</f>
        <v/>
      </c>
      <c r="I1764" s="70"/>
      <c r="J1764" s="67" t="str">
        <f t="array" aca="1" ref="J1764" ca="1">IF($I$1&lt;&gt;"y", "", IFERROR(INDEX(admin1listsize,MATCH(SMALL(NOT(admin1listsize="")*IF(ISNUMBER(admin1listsize),COUNTIF(admin1listsize,"&lt;="&amp;admin1listsize),COUNTIF(admin1listsize,"&lt;="&amp;admin1listsize)+SUM(ISNUMBER(admin1listsize))),ROWS(D$3:D1764)+SUM(ISBLANK(admin1listsize))),NOT(admin1listsize="")*IF(ISNUMBER(admin1listsize),COUNTIF(admin1listsize,"&lt;="&amp;admin1listsize),COUNTIF(admin1listsize,"&lt;="&amp;admin1listsize)+SUM(ISNUMBER(admin1listsize))),0)), ""))</f>
        <v/>
      </c>
      <c r="K1764" s="71"/>
    </row>
    <row r="1765" spans="1:11" s="1" customFormat="1" x14ac:dyDescent="0.25">
      <c r="A1765" s="93" t="str">
        <f>IF($I$1&lt;&gt;"y", "", IF(ISBLANK(DATA!D1766),"",IF(ISBLANK(DATA!K1766),"NO DATA",DATA!K1766)))</f>
        <v/>
      </c>
      <c r="B1765" s="93" t="str">
        <f>IF($I$1&lt;&gt;"y", "",IF(ISBLANK(DATA!D1766),"", IF(ISBLANK(DATA!L1766),"NO DATA",DATA!L1766)))</f>
        <v/>
      </c>
      <c r="C1765" s="93" t="str">
        <f t="shared" si="83"/>
        <v/>
      </c>
      <c r="D1765" s="93" t="str">
        <f>IF($I$1&lt;&gt;"y", "", IF(C1766="", "", IFERROR(LOOKUP(2,1/(COUNTIF($D$2:D1764,mergednames)=0),mergednames), "")))</f>
        <v/>
      </c>
      <c r="E1765" s="93" t="str">
        <f t="shared" si="82"/>
        <v/>
      </c>
      <c r="F1765" s="93" t="str">
        <f>IF($I$1&lt;&gt;"y", "", IF(A1766="", "", IFERROR(LOOKUP(2,1/(COUNTIF($F$2:F1764,get_country)=0),get_country), "")))</f>
        <v/>
      </c>
      <c r="G1765" s="93" t="str">
        <f t="shared" si="81"/>
        <v/>
      </c>
      <c r="H1765" s="67" t="str">
        <f t="array" aca="1" ref="H1765" ca="1">IF($I$1&lt;&gt;"y", "", IFERROR(INDEX(countrylistsize,MATCH(SMALL(NOT(countrylistsize="")*IF(ISNUMBER(countrylistsize),COUNTIF(countrylistsize,"&lt;="&amp;countrylistsize),COUNTIF(countrylistsize,"&lt;="&amp;countrylistsize)+SUM(ISNUMBER(countrylistsize))),ROWS(F$3:F1765)+SUM(ISBLANK(countrylistsize))),NOT(countrylistsize="")*IF(ISNUMBER(countrylistsize),COUNTIF(countrylistsize,"&lt;="&amp;countrylistsize),COUNTIF(countrylistsize,"&lt;="&amp;countrylistsize)+SUM(ISNUMBER(countrylistsize))),0)), ""))</f>
        <v/>
      </c>
      <c r="I1765" s="70"/>
      <c r="J1765" s="67" t="str">
        <f t="array" aca="1" ref="J1765" ca="1">IF($I$1&lt;&gt;"y", "", IFERROR(INDEX(admin1listsize,MATCH(SMALL(NOT(admin1listsize="")*IF(ISNUMBER(admin1listsize),COUNTIF(admin1listsize,"&lt;="&amp;admin1listsize),COUNTIF(admin1listsize,"&lt;="&amp;admin1listsize)+SUM(ISNUMBER(admin1listsize))),ROWS(D$3:D1765)+SUM(ISBLANK(admin1listsize))),NOT(admin1listsize="")*IF(ISNUMBER(admin1listsize),COUNTIF(admin1listsize,"&lt;="&amp;admin1listsize),COUNTIF(admin1listsize,"&lt;="&amp;admin1listsize)+SUM(ISNUMBER(admin1listsize))),0)), ""))</f>
        <v/>
      </c>
      <c r="K1765" s="71"/>
    </row>
    <row r="1766" spans="1:11" s="1" customFormat="1" x14ac:dyDescent="0.25">
      <c r="A1766" s="93" t="str">
        <f>IF($I$1&lt;&gt;"y", "", IF(ISBLANK(DATA!D1767),"",IF(ISBLANK(DATA!K1767),"NO DATA",DATA!K1767)))</f>
        <v/>
      </c>
      <c r="B1766" s="93" t="str">
        <f>IF($I$1&lt;&gt;"y", "",IF(ISBLANK(DATA!D1767),"", IF(ISBLANK(DATA!L1767),"NO DATA",DATA!L1767)))</f>
        <v/>
      </c>
      <c r="C1766" s="93" t="str">
        <f t="shared" si="83"/>
        <v/>
      </c>
      <c r="D1766" s="93" t="str">
        <f>IF($I$1&lt;&gt;"y", "", IF(C1767="", "", IFERROR(LOOKUP(2,1/(COUNTIF($D$2:D1765,mergednames)=0),mergednames), "")))</f>
        <v/>
      </c>
      <c r="E1766" s="93" t="str">
        <f t="shared" si="82"/>
        <v/>
      </c>
      <c r="F1766" s="93" t="str">
        <f>IF($I$1&lt;&gt;"y", "", IF(A1767="", "", IFERROR(LOOKUP(2,1/(COUNTIF($F$2:F1765,get_country)=0),get_country), "")))</f>
        <v/>
      </c>
      <c r="G1766" s="93" t="str">
        <f t="shared" si="81"/>
        <v/>
      </c>
      <c r="H1766" s="67" t="str">
        <f t="array" aca="1" ref="H1766" ca="1">IF($I$1&lt;&gt;"y", "", IFERROR(INDEX(countrylistsize,MATCH(SMALL(NOT(countrylistsize="")*IF(ISNUMBER(countrylistsize),COUNTIF(countrylistsize,"&lt;="&amp;countrylistsize),COUNTIF(countrylistsize,"&lt;="&amp;countrylistsize)+SUM(ISNUMBER(countrylistsize))),ROWS(F$3:F1766)+SUM(ISBLANK(countrylistsize))),NOT(countrylistsize="")*IF(ISNUMBER(countrylistsize),COUNTIF(countrylistsize,"&lt;="&amp;countrylistsize),COUNTIF(countrylistsize,"&lt;="&amp;countrylistsize)+SUM(ISNUMBER(countrylistsize))),0)), ""))</f>
        <v/>
      </c>
      <c r="I1766" s="70"/>
      <c r="J1766" s="67" t="str">
        <f t="array" aca="1" ref="J1766" ca="1">IF($I$1&lt;&gt;"y", "", IFERROR(INDEX(admin1listsize,MATCH(SMALL(NOT(admin1listsize="")*IF(ISNUMBER(admin1listsize),COUNTIF(admin1listsize,"&lt;="&amp;admin1listsize),COUNTIF(admin1listsize,"&lt;="&amp;admin1listsize)+SUM(ISNUMBER(admin1listsize))),ROWS(D$3:D1766)+SUM(ISBLANK(admin1listsize))),NOT(admin1listsize="")*IF(ISNUMBER(admin1listsize),COUNTIF(admin1listsize,"&lt;="&amp;admin1listsize),COUNTIF(admin1listsize,"&lt;="&amp;admin1listsize)+SUM(ISNUMBER(admin1listsize))),0)), ""))</f>
        <v/>
      </c>
      <c r="K1766" s="71"/>
    </row>
    <row r="1767" spans="1:11" s="1" customFormat="1" x14ac:dyDescent="0.25">
      <c r="A1767" s="93" t="str">
        <f>IF($I$1&lt;&gt;"y", "", IF(ISBLANK(DATA!D1768),"",IF(ISBLANK(DATA!K1768),"NO DATA",DATA!K1768)))</f>
        <v/>
      </c>
      <c r="B1767" s="93" t="str">
        <f>IF($I$1&lt;&gt;"y", "",IF(ISBLANK(DATA!D1768),"", IF(ISBLANK(DATA!L1768),"NO DATA",DATA!L1768)))</f>
        <v/>
      </c>
      <c r="C1767" s="93" t="str">
        <f t="shared" si="83"/>
        <v/>
      </c>
      <c r="D1767" s="93" t="str">
        <f>IF($I$1&lt;&gt;"y", "", IF(C1768="", "", IFERROR(LOOKUP(2,1/(COUNTIF($D$2:D1766,mergednames)=0),mergednames), "")))</f>
        <v/>
      </c>
      <c r="E1767" s="93" t="str">
        <f t="shared" si="82"/>
        <v/>
      </c>
      <c r="F1767" s="93" t="str">
        <f>IF($I$1&lt;&gt;"y", "", IF(A1768="", "", IFERROR(LOOKUP(2,1/(COUNTIF($F$2:F1766,get_country)=0),get_country), "")))</f>
        <v/>
      </c>
      <c r="G1767" s="93" t="str">
        <f t="shared" si="81"/>
        <v/>
      </c>
      <c r="H1767" s="67" t="str">
        <f t="array" aca="1" ref="H1767" ca="1">IF($I$1&lt;&gt;"y", "", IFERROR(INDEX(countrylistsize,MATCH(SMALL(NOT(countrylistsize="")*IF(ISNUMBER(countrylistsize),COUNTIF(countrylistsize,"&lt;="&amp;countrylistsize),COUNTIF(countrylistsize,"&lt;="&amp;countrylistsize)+SUM(ISNUMBER(countrylistsize))),ROWS(F$3:F1767)+SUM(ISBLANK(countrylistsize))),NOT(countrylistsize="")*IF(ISNUMBER(countrylistsize),COUNTIF(countrylistsize,"&lt;="&amp;countrylistsize),COUNTIF(countrylistsize,"&lt;="&amp;countrylistsize)+SUM(ISNUMBER(countrylistsize))),0)), ""))</f>
        <v/>
      </c>
      <c r="I1767" s="70"/>
      <c r="J1767" s="67" t="str">
        <f t="array" aca="1" ref="J1767" ca="1">IF($I$1&lt;&gt;"y", "", IFERROR(INDEX(admin1listsize,MATCH(SMALL(NOT(admin1listsize="")*IF(ISNUMBER(admin1listsize),COUNTIF(admin1listsize,"&lt;="&amp;admin1listsize),COUNTIF(admin1listsize,"&lt;="&amp;admin1listsize)+SUM(ISNUMBER(admin1listsize))),ROWS(D$3:D1767)+SUM(ISBLANK(admin1listsize))),NOT(admin1listsize="")*IF(ISNUMBER(admin1listsize),COUNTIF(admin1listsize,"&lt;="&amp;admin1listsize),COUNTIF(admin1listsize,"&lt;="&amp;admin1listsize)+SUM(ISNUMBER(admin1listsize))),0)), ""))</f>
        <v/>
      </c>
      <c r="K1767" s="71"/>
    </row>
    <row r="1768" spans="1:11" s="1" customFormat="1" x14ac:dyDescent="0.25">
      <c r="A1768" s="93" t="str">
        <f>IF($I$1&lt;&gt;"y", "", IF(ISBLANK(DATA!D1769),"",IF(ISBLANK(DATA!K1769),"NO DATA",DATA!K1769)))</f>
        <v/>
      </c>
      <c r="B1768" s="93" t="str">
        <f>IF($I$1&lt;&gt;"y", "",IF(ISBLANK(DATA!D1769),"", IF(ISBLANK(DATA!L1769),"NO DATA",DATA!L1769)))</f>
        <v/>
      </c>
      <c r="C1768" s="93" t="str">
        <f t="shared" si="83"/>
        <v/>
      </c>
      <c r="D1768" s="93" t="str">
        <f>IF($I$1&lt;&gt;"y", "", IF(C1769="", "", IFERROR(LOOKUP(2,1/(COUNTIF($D$2:D1767,mergednames)=0),mergednames), "")))</f>
        <v/>
      </c>
      <c r="E1768" s="93" t="str">
        <f t="shared" si="82"/>
        <v/>
      </c>
      <c r="F1768" s="93" t="str">
        <f>IF($I$1&lt;&gt;"y", "", IF(A1769="", "", IFERROR(LOOKUP(2,1/(COUNTIF($F$2:F1767,get_country)=0),get_country), "")))</f>
        <v/>
      </c>
      <c r="G1768" s="93" t="str">
        <f t="shared" si="81"/>
        <v/>
      </c>
      <c r="H1768" s="67" t="str">
        <f t="array" aca="1" ref="H1768" ca="1">IF($I$1&lt;&gt;"y", "", IFERROR(INDEX(countrylistsize,MATCH(SMALL(NOT(countrylistsize="")*IF(ISNUMBER(countrylistsize),COUNTIF(countrylistsize,"&lt;="&amp;countrylistsize),COUNTIF(countrylistsize,"&lt;="&amp;countrylistsize)+SUM(ISNUMBER(countrylistsize))),ROWS(F$3:F1768)+SUM(ISBLANK(countrylistsize))),NOT(countrylistsize="")*IF(ISNUMBER(countrylistsize),COUNTIF(countrylistsize,"&lt;="&amp;countrylistsize),COUNTIF(countrylistsize,"&lt;="&amp;countrylistsize)+SUM(ISNUMBER(countrylistsize))),0)), ""))</f>
        <v/>
      </c>
      <c r="I1768" s="70"/>
      <c r="J1768" s="67" t="str">
        <f t="array" aca="1" ref="J1768" ca="1">IF($I$1&lt;&gt;"y", "", IFERROR(INDEX(admin1listsize,MATCH(SMALL(NOT(admin1listsize="")*IF(ISNUMBER(admin1listsize),COUNTIF(admin1listsize,"&lt;="&amp;admin1listsize),COUNTIF(admin1listsize,"&lt;="&amp;admin1listsize)+SUM(ISNUMBER(admin1listsize))),ROWS(D$3:D1768)+SUM(ISBLANK(admin1listsize))),NOT(admin1listsize="")*IF(ISNUMBER(admin1listsize),COUNTIF(admin1listsize,"&lt;="&amp;admin1listsize),COUNTIF(admin1listsize,"&lt;="&amp;admin1listsize)+SUM(ISNUMBER(admin1listsize))),0)), ""))</f>
        <v/>
      </c>
      <c r="K1768" s="71"/>
    </row>
    <row r="1769" spans="1:11" s="1" customFormat="1" x14ac:dyDescent="0.25">
      <c r="A1769" s="93" t="str">
        <f>IF($I$1&lt;&gt;"y", "", IF(ISBLANK(DATA!D1770),"",IF(ISBLANK(DATA!K1770),"NO DATA",DATA!K1770)))</f>
        <v/>
      </c>
      <c r="B1769" s="93" t="str">
        <f>IF($I$1&lt;&gt;"y", "",IF(ISBLANK(DATA!D1770),"", IF(ISBLANK(DATA!L1770),"NO DATA",DATA!L1770)))</f>
        <v/>
      </c>
      <c r="C1769" s="93" t="str">
        <f t="shared" si="83"/>
        <v/>
      </c>
      <c r="D1769" s="93" t="str">
        <f>IF($I$1&lt;&gt;"y", "", IF(C1770="", "", IFERROR(LOOKUP(2,1/(COUNTIF($D$2:D1768,mergednames)=0),mergednames), "")))</f>
        <v/>
      </c>
      <c r="E1769" s="93" t="str">
        <f t="shared" si="82"/>
        <v/>
      </c>
      <c r="F1769" s="93" t="str">
        <f>IF($I$1&lt;&gt;"y", "", IF(A1770="", "", IFERROR(LOOKUP(2,1/(COUNTIF($F$2:F1768,get_country)=0),get_country), "")))</f>
        <v/>
      </c>
      <c r="G1769" s="93" t="str">
        <f t="shared" si="81"/>
        <v/>
      </c>
      <c r="H1769" s="67" t="str">
        <f t="array" aca="1" ref="H1769" ca="1">IF($I$1&lt;&gt;"y", "", IFERROR(INDEX(countrylistsize,MATCH(SMALL(NOT(countrylistsize="")*IF(ISNUMBER(countrylistsize),COUNTIF(countrylistsize,"&lt;="&amp;countrylistsize),COUNTIF(countrylistsize,"&lt;="&amp;countrylistsize)+SUM(ISNUMBER(countrylistsize))),ROWS(F$3:F1769)+SUM(ISBLANK(countrylistsize))),NOT(countrylistsize="")*IF(ISNUMBER(countrylistsize),COUNTIF(countrylistsize,"&lt;="&amp;countrylistsize),COUNTIF(countrylistsize,"&lt;="&amp;countrylistsize)+SUM(ISNUMBER(countrylistsize))),0)), ""))</f>
        <v/>
      </c>
      <c r="I1769" s="70"/>
      <c r="J1769" s="67" t="str">
        <f t="array" aca="1" ref="J1769" ca="1">IF($I$1&lt;&gt;"y", "", IFERROR(INDEX(admin1listsize,MATCH(SMALL(NOT(admin1listsize="")*IF(ISNUMBER(admin1listsize),COUNTIF(admin1listsize,"&lt;="&amp;admin1listsize),COUNTIF(admin1listsize,"&lt;="&amp;admin1listsize)+SUM(ISNUMBER(admin1listsize))),ROWS(D$3:D1769)+SUM(ISBLANK(admin1listsize))),NOT(admin1listsize="")*IF(ISNUMBER(admin1listsize),COUNTIF(admin1listsize,"&lt;="&amp;admin1listsize),COUNTIF(admin1listsize,"&lt;="&amp;admin1listsize)+SUM(ISNUMBER(admin1listsize))),0)), ""))</f>
        <v/>
      </c>
      <c r="K1769" s="71"/>
    </row>
    <row r="1770" spans="1:11" s="1" customFormat="1" x14ac:dyDescent="0.25">
      <c r="A1770" s="93" t="str">
        <f>IF($I$1&lt;&gt;"y", "", IF(ISBLANK(DATA!D1771),"",IF(ISBLANK(DATA!K1771),"NO DATA",DATA!K1771)))</f>
        <v/>
      </c>
      <c r="B1770" s="93" t="str">
        <f>IF($I$1&lt;&gt;"y", "",IF(ISBLANK(DATA!D1771),"", IF(ISBLANK(DATA!L1771),"NO DATA",DATA!L1771)))</f>
        <v/>
      </c>
      <c r="C1770" s="93" t="str">
        <f t="shared" si="83"/>
        <v/>
      </c>
      <c r="D1770" s="93" t="str">
        <f>IF($I$1&lt;&gt;"y", "", IF(C1771="", "", IFERROR(LOOKUP(2,1/(COUNTIF($D$2:D1769,mergednames)=0),mergednames), "")))</f>
        <v/>
      </c>
      <c r="E1770" s="93" t="str">
        <f t="shared" si="82"/>
        <v/>
      </c>
      <c r="F1770" s="93" t="str">
        <f>IF($I$1&lt;&gt;"y", "", IF(A1771="", "", IFERROR(LOOKUP(2,1/(COUNTIF($F$2:F1769,get_country)=0),get_country), "")))</f>
        <v/>
      </c>
      <c r="G1770" s="93" t="str">
        <f t="shared" si="81"/>
        <v/>
      </c>
      <c r="H1770" s="67" t="str">
        <f t="array" aca="1" ref="H1770" ca="1">IF($I$1&lt;&gt;"y", "", IFERROR(INDEX(countrylistsize,MATCH(SMALL(NOT(countrylistsize="")*IF(ISNUMBER(countrylistsize),COUNTIF(countrylistsize,"&lt;="&amp;countrylistsize),COUNTIF(countrylistsize,"&lt;="&amp;countrylistsize)+SUM(ISNUMBER(countrylistsize))),ROWS(F$3:F1770)+SUM(ISBLANK(countrylistsize))),NOT(countrylistsize="")*IF(ISNUMBER(countrylistsize),COUNTIF(countrylistsize,"&lt;="&amp;countrylistsize),COUNTIF(countrylistsize,"&lt;="&amp;countrylistsize)+SUM(ISNUMBER(countrylistsize))),0)), ""))</f>
        <v/>
      </c>
      <c r="I1770" s="70"/>
      <c r="J1770" s="67" t="str">
        <f t="array" aca="1" ref="J1770" ca="1">IF($I$1&lt;&gt;"y", "", IFERROR(INDEX(admin1listsize,MATCH(SMALL(NOT(admin1listsize="")*IF(ISNUMBER(admin1listsize),COUNTIF(admin1listsize,"&lt;="&amp;admin1listsize),COUNTIF(admin1listsize,"&lt;="&amp;admin1listsize)+SUM(ISNUMBER(admin1listsize))),ROWS(D$3:D1770)+SUM(ISBLANK(admin1listsize))),NOT(admin1listsize="")*IF(ISNUMBER(admin1listsize),COUNTIF(admin1listsize,"&lt;="&amp;admin1listsize),COUNTIF(admin1listsize,"&lt;="&amp;admin1listsize)+SUM(ISNUMBER(admin1listsize))),0)), ""))</f>
        <v/>
      </c>
      <c r="K1770" s="71"/>
    </row>
    <row r="1771" spans="1:11" s="1" customFormat="1" x14ac:dyDescent="0.25">
      <c r="A1771" s="93" t="str">
        <f>IF($I$1&lt;&gt;"y", "", IF(ISBLANK(DATA!D1772),"",IF(ISBLANK(DATA!K1772),"NO DATA",DATA!K1772)))</f>
        <v/>
      </c>
      <c r="B1771" s="93" t="str">
        <f>IF($I$1&lt;&gt;"y", "",IF(ISBLANK(DATA!D1772),"", IF(ISBLANK(DATA!L1772),"NO DATA",DATA!L1772)))</f>
        <v/>
      </c>
      <c r="C1771" s="93" t="str">
        <f t="shared" si="83"/>
        <v/>
      </c>
      <c r="D1771" s="93" t="str">
        <f>IF($I$1&lt;&gt;"y", "", IF(C1772="", "", IFERROR(LOOKUP(2,1/(COUNTIF($D$2:D1770,mergednames)=0),mergednames), "")))</f>
        <v/>
      </c>
      <c r="E1771" s="93" t="str">
        <f t="shared" si="82"/>
        <v/>
      </c>
      <c r="F1771" s="93" t="str">
        <f>IF($I$1&lt;&gt;"y", "", IF(A1772="", "", IFERROR(LOOKUP(2,1/(COUNTIF($F$2:F1770,get_country)=0),get_country), "")))</f>
        <v/>
      </c>
      <c r="G1771" s="93" t="str">
        <f t="shared" si="81"/>
        <v/>
      </c>
      <c r="H1771" s="67" t="str">
        <f t="array" aca="1" ref="H1771" ca="1">IF($I$1&lt;&gt;"y", "", IFERROR(INDEX(countrylistsize,MATCH(SMALL(NOT(countrylistsize="")*IF(ISNUMBER(countrylistsize),COUNTIF(countrylistsize,"&lt;="&amp;countrylistsize),COUNTIF(countrylistsize,"&lt;="&amp;countrylistsize)+SUM(ISNUMBER(countrylistsize))),ROWS(F$3:F1771)+SUM(ISBLANK(countrylistsize))),NOT(countrylistsize="")*IF(ISNUMBER(countrylistsize),COUNTIF(countrylistsize,"&lt;="&amp;countrylistsize),COUNTIF(countrylistsize,"&lt;="&amp;countrylistsize)+SUM(ISNUMBER(countrylistsize))),0)), ""))</f>
        <v/>
      </c>
      <c r="I1771" s="70"/>
      <c r="J1771" s="67" t="str">
        <f t="array" aca="1" ref="J1771" ca="1">IF($I$1&lt;&gt;"y", "", IFERROR(INDEX(admin1listsize,MATCH(SMALL(NOT(admin1listsize="")*IF(ISNUMBER(admin1listsize),COUNTIF(admin1listsize,"&lt;="&amp;admin1listsize),COUNTIF(admin1listsize,"&lt;="&amp;admin1listsize)+SUM(ISNUMBER(admin1listsize))),ROWS(D$3:D1771)+SUM(ISBLANK(admin1listsize))),NOT(admin1listsize="")*IF(ISNUMBER(admin1listsize),COUNTIF(admin1listsize,"&lt;="&amp;admin1listsize),COUNTIF(admin1listsize,"&lt;="&amp;admin1listsize)+SUM(ISNUMBER(admin1listsize))),0)), ""))</f>
        <v/>
      </c>
      <c r="K1771" s="71"/>
    </row>
    <row r="1772" spans="1:11" s="1" customFormat="1" x14ac:dyDescent="0.25">
      <c r="A1772" s="93" t="str">
        <f>IF($I$1&lt;&gt;"y", "", IF(ISBLANK(DATA!D1773),"",IF(ISBLANK(DATA!K1773),"NO DATA",DATA!K1773)))</f>
        <v/>
      </c>
      <c r="B1772" s="93" t="str">
        <f>IF($I$1&lt;&gt;"y", "",IF(ISBLANK(DATA!D1773),"", IF(ISBLANK(DATA!L1773),"NO DATA",DATA!L1773)))</f>
        <v/>
      </c>
      <c r="C1772" s="93" t="str">
        <f t="shared" si="83"/>
        <v/>
      </c>
      <c r="D1772" s="93" t="str">
        <f>IF($I$1&lt;&gt;"y", "", IF(C1773="", "", IFERROR(LOOKUP(2,1/(COUNTIF($D$2:D1771,mergednames)=0),mergednames), "")))</f>
        <v/>
      </c>
      <c r="E1772" s="93" t="str">
        <f t="shared" si="82"/>
        <v/>
      </c>
      <c r="F1772" s="93" t="str">
        <f>IF($I$1&lt;&gt;"y", "", IF(A1773="", "", IFERROR(LOOKUP(2,1/(COUNTIF($F$2:F1771,get_country)=0),get_country), "")))</f>
        <v/>
      </c>
      <c r="G1772" s="93" t="str">
        <f t="shared" si="81"/>
        <v/>
      </c>
      <c r="H1772" s="67" t="str">
        <f t="array" aca="1" ref="H1772" ca="1">IF($I$1&lt;&gt;"y", "", IFERROR(INDEX(countrylistsize,MATCH(SMALL(NOT(countrylistsize="")*IF(ISNUMBER(countrylistsize),COUNTIF(countrylistsize,"&lt;="&amp;countrylistsize),COUNTIF(countrylistsize,"&lt;="&amp;countrylistsize)+SUM(ISNUMBER(countrylistsize))),ROWS(F$3:F1772)+SUM(ISBLANK(countrylistsize))),NOT(countrylistsize="")*IF(ISNUMBER(countrylistsize),COUNTIF(countrylistsize,"&lt;="&amp;countrylistsize),COUNTIF(countrylistsize,"&lt;="&amp;countrylistsize)+SUM(ISNUMBER(countrylistsize))),0)), ""))</f>
        <v/>
      </c>
      <c r="I1772" s="70"/>
      <c r="J1772" s="67" t="str">
        <f t="array" aca="1" ref="J1772" ca="1">IF($I$1&lt;&gt;"y", "", IFERROR(INDEX(admin1listsize,MATCH(SMALL(NOT(admin1listsize="")*IF(ISNUMBER(admin1listsize),COUNTIF(admin1listsize,"&lt;="&amp;admin1listsize),COUNTIF(admin1listsize,"&lt;="&amp;admin1listsize)+SUM(ISNUMBER(admin1listsize))),ROWS(D$3:D1772)+SUM(ISBLANK(admin1listsize))),NOT(admin1listsize="")*IF(ISNUMBER(admin1listsize),COUNTIF(admin1listsize,"&lt;="&amp;admin1listsize),COUNTIF(admin1listsize,"&lt;="&amp;admin1listsize)+SUM(ISNUMBER(admin1listsize))),0)), ""))</f>
        <v/>
      </c>
      <c r="K1772" s="71"/>
    </row>
    <row r="1773" spans="1:11" s="1" customFormat="1" x14ac:dyDescent="0.25">
      <c r="A1773" s="93" t="str">
        <f>IF($I$1&lt;&gt;"y", "", IF(ISBLANK(DATA!D1774),"",IF(ISBLANK(DATA!K1774),"NO DATA",DATA!K1774)))</f>
        <v/>
      </c>
      <c r="B1773" s="93" t="str">
        <f>IF($I$1&lt;&gt;"y", "",IF(ISBLANK(DATA!D1774),"", IF(ISBLANK(DATA!L1774),"NO DATA",DATA!L1774)))</f>
        <v/>
      </c>
      <c r="C1773" s="93" t="str">
        <f t="shared" si="83"/>
        <v/>
      </c>
      <c r="D1773" s="93" t="str">
        <f>IF($I$1&lt;&gt;"y", "", IF(C1774="", "", IFERROR(LOOKUP(2,1/(COUNTIF($D$2:D1772,mergednames)=0),mergednames), "")))</f>
        <v/>
      </c>
      <c r="E1773" s="93" t="str">
        <f t="shared" si="82"/>
        <v/>
      </c>
      <c r="F1773" s="93" t="str">
        <f>IF($I$1&lt;&gt;"y", "", IF(A1774="", "", IFERROR(LOOKUP(2,1/(COUNTIF($F$2:F1772,get_country)=0),get_country), "")))</f>
        <v/>
      </c>
      <c r="G1773" s="93" t="str">
        <f t="shared" si="81"/>
        <v/>
      </c>
      <c r="H1773" s="67" t="str">
        <f t="array" aca="1" ref="H1773" ca="1">IF($I$1&lt;&gt;"y", "", IFERROR(INDEX(countrylistsize,MATCH(SMALL(NOT(countrylistsize="")*IF(ISNUMBER(countrylistsize),COUNTIF(countrylistsize,"&lt;="&amp;countrylistsize),COUNTIF(countrylistsize,"&lt;="&amp;countrylistsize)+SUM(ISNUMBER(countrylistsize))),ROWS(F$3:F1773)+SUM(ISBLANK(countrylistsize))),NOT(countrylistsize="")*IF(ISNUMBER(countrylistsize),COUNTIF(countrylistsize,"&lt;="&amp;countrylistsize),COUNTIF(countrylistsize,"&lt;="&amp;countrylistsize)+SUM(ISNUMBER(countrylistsize))),0)), ""))</f>
        <v/>
      </c>
      <c r="I1773" s="70"/>
      <c r="J1773" s="67" t="str">
        <f t="array" aca="1" ref="J1773" ca="1">IF($I$1&lt;&gt;"y", "", IFERROR(INDEX(admin1listsize,MATCH(SMALL(NOT(admin1listsize="")*IF(ISNUMBER(admin1listsize),COUNTIF(admin1listsize,"&lt;="&amp;admin1listsize),COUNTIF(admin1listsize,"&lt;="&amp;admin1listsize)+SUM(ISNUMBER(admin1listsize))),ROWS(D$3:D1773)+SUM(ISBLANK(admin1listsize))),NOT(admin1listsize="")*IF(ISNUMBER(admin1listsize),COUNTIF(admin1listsize,"&lt;="&amp;admin1listsize),COUNTIF(admin1listsize,"&lt;="&amp;admin1listsize)+SUM(ISNUMBER(admin1listsize))),0)), ""))</f>
        <v/>
      </c>
      <c r="K1773" s="71"/>
    </row>
    <row r="1774" spans="1:11" s="1" customFormat="1" x14ac:dyDescent="0.25">
      <c r="A1774" s="93" t="str">
        <f>IF($I$1&lt;&gt;"y", "", IF(ISBLANK(DATA!D1775),"",IF(ISBLANK(DATA!K1775),"NO DATA",DATA!K1775)))</f>
        <v/>
      </c>
      <c r="B1774" s="93" t="str">
        <f>IF($I$1&lt;&gt;"y", "",IF(ISBLANK(DATA!D1775),"", IF(ISBLANK(DATA!L1775),"NO DATA",DATA!L1775)))</f>
        <v/>
      </c>
      <c r="C1774" s="93" t="str">
        <f t="shared" si="83"/>
        <v/>
      </c>
      <c r="D1774" s="93" t="str">
        <f>IF($I$1&lt;&gt;"y", "", IF(C1775="", "", IFERROR(LOOKUP(2,1/(COUNTIF($D$2:D1773,mergednames)=0),mergednames), "")))</f>
        <v/>
      </c>
      <c r="E1774" s="93" t="str">
        <f t="shared" si="82"/>
        <v/>
      </c>
      <c r="F1774" s="93" t="str">
        <f>IF($I$1&lt;&gt;"y", "", IF(A1775="", "", IFERROR(LOOKUP(2,1/(COUNTIF($F$2:F1773,get_country)=0),get_country), "")))</f>
        <v/>
      </c>
      <c r="G1774" s="93" t="str">
        <f t="shared" si="81"/>
        <v/>
      </c>
      <c r="H1774" s="67" t="str">
        <f t="array" aca="1" ref="H1774" ca="1">IF($I$1&lt;&gt;"y", "", IFERROR(INDEX(countrylistsize,MATCH(SMALL(NOT(countrylistsize="")*IF(ISNUMBER(countrylistsize),COUNTIF(countrylistsize,"&lt;="&amp;countrylistsize),COUNTIF(countrylistsize,"&lt;="&amp;countrylistsize)+SUM(ISNUMBER(countrylistsize))),ROWS(F$3:F1774)+SUM(ISBLANK(countrylistsize))),NOT(countrylistsize="")*IF(ISNUMBER(countrylistsize),COUNTIF(countrylistsize,"&lt;="&amp;countrylistsize),COUNTIF(countrylistsize,"&lt;="&amp;countrylistsize)+SUM(ISNUMBER(countrylistsize))),0)), ""))</f>
        <v/>
      </c>
      <c r="I1774" s="70"/>
      <c r="J1774" s="67" t="str">
        <f t="array" aca="1" ref="J1774" ca="1">IF($I$1&lt;&gt;"y", "", IFERROR(INDEX(admin1listsize,MATCH(SMALL(NOT(admin1listsize="")*IF(ISNUMBER(admin1listsize),COUNTIF(admin1listsize,"&lt;="&amp;admin1listsize),COUNTIF(admin1listsize,"&lt;="&amp;admin1listsize)+SUM(ISNUMBER(admin1listsize))),ROWS(D$3:D1774)+SUM(ISBLANK(admin1listsize))),NOT(admin1listsize="")*IF(ISNUMBER(admin1listsize),COUNTIF(admin1listsize,"&lt;="&amp;admin1listsize),COUNTIF(admin1listsize,"&lt;="&amp;admin1listsize)+SUM(ISNUMBER(admin1listsize))),0)), ""))</f>
        <v/>
      </c>
      <c r="K1774" s="71"/>
    </row>
    <row r="1775" spans="1:11" s="1" customFormat="1" x14ac:dyDescent="0.25">
      <c r="A1775" s="93" t="str">
        <f>IF($I$1&lt;&gt;"y", "", IF(ISBLANK(DATA!D1776),"",IF(ISBLANK(DATA!K1776),"NO DATA",DATA!K1776)))</f>
        <v/>
      </c>
      <c r="B1775" s="93" t="str">
        <f>IF($I$1&lt;&gt;"y", "",IF(ISBLANK(DATA!D1776),"", IF(ISBLANK(DATA!L1776),"NO DATA",DATA!L1776)))</f>
        <v/>
      </c>
      <c r="C1775" s="93" t="str">
        <f t="shared" si="83"/>
        <v/>
      </c>
      <c r="D1775" s="93" t="str">
        <f>IF($I$1&lt;&gt;"y", "", IF(C1776="", "", IFERROR(LOOKUP(2,1/(COUNTIF($D$2:D1774,mergednames)=0),mergednames), "")))</f>
        <v/>
      </c>
      <c r="E1775" s="93" t="str">
        <f t="shared" si="82"/>
        <v/>
      </c>
      <c r="F1775" s="93" t="str">
        <f>IF($I$1&lt;&gt;"y", "", IF(A1776="", "", IFERROR(LOOKUP(2,1/(COUNTIF($F$2:F1774,get_country)=0),get_country), "")))</f>
        <v/>
      </c>
      <c r="G1775" s="93" t="str">
        <f t="shared" si="81"/>
        <v/>
      </c>
      <c r="H1775" s="67" t="str">
        <f t="array" aca="1" ref="H1775" ca="1">IF($I$1&lt;&gt;"y", "", IFERROR(INDEX(countrylistsize,MATCH(SMALL(NOT(countrylistsize="")*IF(ISNUMBER(countrylistsize),COUNTIF(countrylistsize,"&lt;="&amp;countrylistsize),COUNTIF(countrylistsize,"&lt;="&amp;countrylistsize)+SUM(ISNUMBER(countrylistsize))),ROWS(F$3:F1775)+SUM(ISBLANK(countrylistsize))),NOT(countrylistsize="")*IF(ISNUMBER(countrylistsize),COUNTIF(countrylistsize,"&lt;="&amp;countrylistsize),COUNTIF(countrylistsize,"&lt;="&amp;countrylistsize)+SUM(ISNUMBER(countrylistsize))),0)), ""))</f>
        <v/>
      </c>
      <c r="I1775" s="70"/>
      <c r="J1775" s="67" t="str">
        <f t="array" aca="1" ref="J1775" ca="1">IF($I$1&lt;&gt;"y", "", IFERROR(INDEX(admin1listsize,MATCH(SMALL(NOT(admin1listsize="")*IF(ISNUMBER(admin1listsize),COUNTIF(admin1listsize,"&lt;="&amp;admin1listsize),COUNTIF(admin1listsize,"&lt;="&amp;admin1listsize)+SUM(ISNUMBER(admin1listsize))),ROWS(D$3:D1775)+SUM(ISBLANK(admin1listsize))),NOT(admin1listsize="")*IF(ISNUMBER(admin1listsize),COUNTIF(admin1listsize,"&lt;="&amp;admin1listsize),COUNTIF(admin1listsize,"&lt;="&amp;admin1listsize)+SUM(ISNUMBER(admin1listsize))),0)), ""))</f>
        <v/>
      </c>
      <c r="K1775" s="71"/>
    </row>
    <row r="1776" spans="1:11" s="1" customFormat="1" x14ac:dyDescent="0.25">
      <c r="A1776" s="93" t="str">
        <f>IF($I$1&lt;&gt;"y", "", IF(ISBLANK(DATA!D1777),"",IF(ISBLANK(DATA!K1777),"NO DATA",DATA!K1777)))</f>
        <v/>
      </c>
      <c r="B1776" s="93" t="str">
        <f>IF($I$1&lt;&gt;"y", "",IF(ISBLANK(DATA!D1777),"", IF(ISBLANK(DATA!L1777),"NO DATA",DATA!L1777)))</f>
        <v/>
      </c>
      <c r="C1776" s="93" t="str">
        <f t="shared" si="83"/>
        <v/>
      </c>
      <c r="D1776" s="93" t="str">
        <f>IF($I$1&lt;&gt;"y", "", IF(C1777="", "", IFERROR(LOOKUP(2,1/(COUNTIF($D$2:D1775,mergednames)=0),mergednames), "")))</f>
        <v/>
      </c>
      <c r="E1776" s="93" t="str">
        <f t="shared" si="82"/>
        <v/>
      </c>
      <c r="F1776" s="93" t="str">
        <f>IF($I$1&lt;&gt;"y", "", IF(A1777="", "", IFERROR(LOOKUP(2,1/(COUNTIF($F$2:F1775,get_country)=0),get_country), "")))</f>
        <v/>
      </c>
      <c r="G1776" s="93" t="str">
        <f t="shared" si="81"/>
        <v/>
      </c>
      <c r="H1776" s="67" t="str">
        <f t="array" aca="1" ref="H1776" ca="1">IF($I$1&lt;&gt;"y", "", IFERROR(INDEX(countrylistsize,MATCH(SMALL(NOT(countrylistsize="")*IF(ISNUMBER(countrylistsize),COUNTIF(countrylistsize,"&lt;="&amp;countrylistsize),COUNTIF(countrylistsize,"&lt;="&amp;countrylistsize)+SUM(ISNUMBER(countrylistsize))),ROWS(F$3:F1776)+SUM(ISBLANK(countrylistsize))),NOT(countrylistsize="")*IF(ISNUMBER(countrylistsize),COUNTIF(countrylistsize,"&lt;="&amp;countrylistsize),COUNTIF(countrylistsize,"&lt;="&amp;countrylistsize)+SUM(ISNUMBER(countrylistsize))),0)), ""))</f>
        <v/>
      </c>
      <c r="I1776" s="70"/>
      <c r="J1776" s="67" t="str">
        <f t="array" aca="1" ref="J1776" ca="1">IF($I$1&lt;&gt;"y", "", IFERROR(INDEX(admin1listsize,MATCH(SMALL(NOT(admin1listsize="")*IF(ISNUMBER(admin1listsize),COUNTIF(admin1listsize,"&lt;="&amp;admin1listsize),COUNTIF(admin1listsize,"&lt;="&amp;admin1listsize)+SUM(ISNUMBER(admin1listsize))),ROWS(D$3:D1776)+SUM(ISBLANK(admin1listsize))),NOT(admin1listsize="")*IF(ISNUMBER(admin1listsize),COUNTIF(admin1listsize,"&lt;="&amp;admin1listsize),COUNTIF(admin1listsize,"&lt;="&amp;admin1listsize)+SUM(ISNUMBER(admin1listsize))),0)), ""))</f>
        <v/>
      </c>
      <c r="K1776" s="71"/>
    </row>
    <row r="1777" spans="1:11" s="1" customFormat="1" x14ac:dyDescent="0.25">
      <c r="A1777" s="93" t="str">
        <f>IF($I$1&lt;&gt;"y", "", IF(ISBLANK(DATA!D1778),"",IF(ISBLANK(DATA!K1778),"NO DATA",DATA!K1778)))</f>
        <v/>
      </c>
      <c r="B1777" s="93" t="str">
        <f>IF($I$1&lt;&gt;"y", "",IF(ISBLANK(DATA!D1778),"", IF(ISBLANK(DATA!L1778),"NO DATA",DATA!L1778)))</f>
        <v/>
      </c>
      <c r="C1777" s="93" t="str">
        <f t="shared" si="83"/>
        <v/>
      </c>
      <c r="D1777" s="93" t="str">
        <f>IF($I$1&lt;&gt;"y", "", IF(C1778="", "", IFERROR(LOOKUP(2,1/(COUNTIF($D$2:D1776,mergednames)=0),mergednames), "")))</f>
        <v/>
      </c>
      <c r="E1777" s="93" t="str">
        <f t="shared" si="82"/>
        <v/>
      </c>
      <c r="F1777" s="93" t="str">
        <f>IF($I$1&lt;&gt;"y", "", IF(A1778="", "", IFERROR(LOOKUP(2,1/(COUNTIF($F$2:F1776,get_country)=0),get_country), "")))</f>
        <v/>
      </c>
      <c r="G1777" s="93" t="str">
        <f t="shared" si="81"/>
        <v/>
      </c>
      <c r="H1777" s="67" t="str">
        <f t="array" aca="1" ref="H1777" ca="1">IF($I$1&lt;&gt;"y", "", IFERROR(INDEX(countrylistsize,MATCH(SMALL(NOT(countrylistsize="")*IF(ISNUMBER(countrylistsize),COUNTIF(countrylistsize,"&lt;="&amp;countrylistsize),COUNTIF(countrylistsize,"&lt;="&amp;countrylistsize)+SUM(ISNUMBER(countrylistsize))),ROWS(F$3:F1777)+SUM(ISBLANK(countrylistsize))),NOT(countrylistsize="")*IF(ISNUMBER(countrylistsize),COUNTIF(countrylistsize,"&lt;="&amp;countrylistsize),COUNTIF(countrylistsize,"&lt;="&amp;countrylistsize)+SUM(ISNUMBER(countrylistsize))),0)), ""))</f>
        <v/>
      </c>
      <c r="I1777" s="70"/>
      <c r="J1777" s="67" t="str">
        <f t="array" aca="1" ref="J1777" ca="1">IF($I$1&lt;&gt;"y", "", IFERROR(INDEX(admin1listsize,MATCH(SMALL(NOT(admin1listsize="")*IF(ISNUMBER(admin1listsize),COUNTIF(admin1listsize,"&lt;="&amp;admin1listsize),COUNTIF(admin1listsize,"&lt;="&amp;admin1listsize)+SUM(ISNUMBER(admin1listsize))),ROWS(D$3:D1777)+SUM(ISBLANK(admin1listsize))),NOT(admin1listsize="")*IF(ISNUMBER(admin1listsize),COUNTIF(admin1listsize,"&lt;="&amp;admin1listsize),COUNTIF(admin1listsize,"&lt;="&amp;admin1listsize)+SUM(ISNUMBER(admin1listsize))),0)), ""))</f>
        <v/>
      </c>
      <c r="K1777" s="71"/>
    </row>
    <row r="1778" spans="1:11" s="1" customFormat="1" x14ac:dyDescent="0.25">
      <c r="A1778" s="93" t="str">
        <f>IF($I$1&lt;&gt;"y", "", IF(ISBLANK(DATA!D1779),"",IF(ISBLANK(DATA!K1779),"NO DATA",DATA!K1779)))</f>
        <v/>
      </c>
      <c r="B1778" s="93" t="str">
        <f>IF($I$1&lt;&gt;"y", "",IF(ISBLANK(DATA!D1779),"", IF(ISBLANK(DATA!L1779),"NO DATA",DATA!L1779)))</f>
        <v/>
      </c>
      <c r="C1778" s="93" t="str">
        <f t="shared" si="83"/>
        <v/>
      </c>
      <c r="D1778" s="93" t="str">
        <f>IF($I$1&lt;&gt;"y", "", IF(C1779="", "", IFERROR(LOOKUP(2,1/(COUNTIF($D$2:D1777,mergednames)=0),mergednames), "")))</f>
        <v/>
      </c>
      <c r="E1778" s="93" t="str">
        <f t="shared" si="82"/>
        <v/>
      </c>
      <c r="F1778" s="93" t="str">
        <f>IF($I$1&lt;&gt;"y", "", IF(A1779="", "", IFERROR(LOOKUP(2,1/(COUNTIF($F$2:F1777,get_country)=0),get_country), "")))</f>
        <v/>
      </c>
      <c r="G1778" s="93" t="str">
        <f t="shared" si="81"/>
        <v/>
      </c>
      <c r="H1778" s="67" t="str">
        <f t="array" aca="1" ref="H1778" ca="1">IF($I$1&lt;&gt;"y", "", IFERROR(INDEX(countrylistsize,MATCH(SMALL(NOT(countrylistsize="")*IF(ISNUMBER(countrylistsize),COUNTIF(countrylistsize,"&lt;="&amp;countrylistsize),COUNTIF(countrylistsize,"&lt;="&amp;countrylistsize)+SUM(ISNUMBER(countrylistsize))),ROWS(F$3:F1778)+SUM(ISBLANK(countrylistsize))),NOT(countrylistsize="")*IF(ISNUMBER(countrylistsize),COUNTIF(countrylistsize,"&lt;="&amp;countrylistsize),COUNTIF(countrylistsize,"&lt;="&amp;countrylistsize)+SUM(ISNUMBER(countrylistsize))),0)), ""))</f>
        <v/>
      </c>
      <c r="I1778" s="70"/>
      <c r="J1778" s="67" t="str">
        <f t="array" aca="1" ref="J1778" ca="1">IF($I$1&lt;&gt;"y", "", IFERROR(INDEX(admin1listsize,MATCH(SMALL(NOT(admin1listsize="")*IF(ISNUMBER(admin1listsize),COUNTIF(admin1listsize,"&lt;="&amp;admin1listsize),COUNTIF(admin1listsize,"&lt;="&amp;admin1listsize)+SUM(ISNUMBER(admin1listsize))),ROWS(D$3:D1778)+SUM(ISBLANK(admin1listsize))),NOT(admin1listsize="")*IF(ISNUMBER(admin1listsize),COUNTIF(admin1listsize,"&lt;="&amp;admin1listsize),COUNTIF(admin1listsize,"&lt;="&amp;admin1listsize)+SUM(ISNUMBER(admin1listsize))),0)), ""))</f>
        <v/>
      </c>
      <c r="K1778" s="71"/>
    </row>
    <row r="1779" spans="1:11" s="1" customFormat="1" x14ac:dyDescent="0.25">
      <c r="A1779" s="93" t="str">
        <f>IF($I$1&lt;&gt;"y", "", IF(ISBLANK(DATA!D1780),"",IF(ISBLANK(DATA!K1780),"NO DATA",DATA!K1780)))</f>
        <v/>
      </c>
      <c r="B1779" s="93" t="str">
        <f>IF($I$1&lt;&gt;"y", "",IF(ISBLANK(DATA!D1780),"", IF(ISBLANK(DATA!L1780),"NO DATA",DATA!L1780)))</f>
        <v/>
      </c>
      <c r="C1779" s="93" t="str">
        <f t="shared" si="83"/>
        <v/>
      </c>
      <c r="D1779" s="93" t="str">
        <f>IF($I$1&lt;&gt;"y", "", IF(C1780="", "", IFERROR(LOOKUP(2,1/(COUNTIF($D$2:D1778,mergednames)=0),mergednames), "")))</f>
        <v/>
      </c>
      <c r="E1779" s="93" t="str">
        <f t="shared" si="82"/>
        <v/>
      </c>
      <c r="F1779" s="93" t="str">
        <f>IF($I$1&lt;&gt;"y", "", IF(A1780="", "", IFERROR(LOOKUP(2,1/(COUNTIF($F$2:F1778,get_country)=0),get_country), "")))</f>
        <v/>
      </c>
      <c r="G1779" s="93" t="str">
        <f t="shared" si="81"/>
        <v/>
      </c>
      <c r="H1779" s="67" t="str">
        <f t="array" aca="1" ref="H1779" ca="1">IF($I$1&lt;&gt;"y", "", IFERROR(INDEX(countrylistsize,MATCH(SMALL(NOT(countrylistsize="")*IF(ISNUMBER(countrylistsize),COUNTIF(countrylistsize,"&lt;="&amp;countrylistsize),COUNTIF(countrylistsize,"&lt;="&amp;countrylistsize)+SUM(ISNUMBER(countrylistsize))),ROWS(F$3:F1779)+SUM(ISBLANK(countrylistsize))),NOT(countrylistsize="")*IF(ISNUMBER(countrylistsize),COUNTIF(countrylistsize,"&lt;="&amp;countrylistsize),COUNTIF(countrylistsize,"&lt;="&amp;countrylistsize)+SUM(ISNUMBER(countrylistsize))),0)), ""))</f>
        <v/>
      </c>
      <c r="I1779" s="70"/>
      <c r="J1779" s="67" t="str">
        <f t="array" aca="1" ref="J1779" ca="1">IF($I$1&lt;&gt;"y", "", IFERROR(INDEX(admin1listsize,MATCH(SMALL(NOT(admin1listsize="")*IF(ISNUMBER(admin1listsize),COUNTIF(admin1listsize,"&lt;="&amp;admin1listsize),COUNTIF(admin1listsize,"&lt;="&amp;admin1listsize)+SUM(ISNUMBER(admin1listsize))),ROWS(D$3:D1779)+SUM(ISBLANK(admin1listsize))),NOT(admin1listsize="")*IF(ISNUMBER(admin1listsize),COUNTIF(admin1listsize,"&lt;="&amp;admin1listsize),COUNTIF(admin1listsize,"&lt;="&amp;admin1listsize)+SUM(ISNUMBER(admin1listsize))),0)), ""))</f>
        <v/>
      </c>
      <c r="K1779" s="71"/>
    </row>
    <row r="1780" spans="1:11" s="1" customFormat="1" x14ac:dyDescent="0.25">
      <c r="A1780" s="93" t="str">
        <f>IF($I$1&lt;&gt;"y", "", IF(ISBLANK(DATA!D1781),"",IF(ISBLANK(DATA!K1781),"NO DATA",DATA!K1781)))</f>
        <v/>
      </c>
      <c r="B1780" s="93" t="str">
        <f>IF($I$1&lt;&gt;"y", "",IF(ISBLANK(DATA!D1781),"", IF(ISBLANK(DATA!L1781),"NO DATA",DATA!L1781)))</f>
        <v/>
      </c>
      <c r="C1780" s="93" t="str">
        <f t="shared" si="83"/>
        <v/>
      </c>
      <c r="D1780" s="93" t="str">
        <f>IF($I$1&lt;&gt;"y", "", IF(C1781="", "", IFERROR(LOOKUP(2,1/(COUNTIF($D$2:D1779,mergednames)=0),mergednames), "")))</f>
        <v/>
      </c>
      <c r="E1780" s="93" t="str">
        <f t="shared" si="82"/>
        <v/>
      </c>
      <c r="F1780" s="93" t="str">
        <f>IF($I$1&lt;&gt;"y", "", IF(A1781="", "", IFERROR(LOOKUP(2,1/(COUNTIF($F$2:F1779,get_country)=0),get_country), "")))</f>
        <v/>
      </c>
      <c r="G1780" s="93" t="str">
        <f t="shared" si="81"/>
        <v/>
      </c>
      <c r="H1780" s="67" t="str">
        <f t="array" aca="1" ref="H1780" ca="1">IF($I$1&lt;&gt;"y", "", IFERROR(INDEX(countrylistsize,MATCH(SMALL(NOT(countrylistsize="")*IF(ISNUMBER(countrylistsize),COUNTIF(countrylistsize,"&lt;="&amp;countrylistsize),COUNTIF(countrylistsize,"&lt;="&amp;countrylistsize)+SUM(ISNUMBER(countrylistsize))),ROWS(F$3:F1780)+SUM(ISBLANK(countrylistsize))),NOT(countrylistsize="")*IF(ISNUMBER(countrylistsize),COUNTIF(countrylistsize,"&lt;="&amp;countrylistsize),COUNTIF(countrylistsize,"&lt;="&amp;countrylistsize)+SUM(ISNUMBER(countrylistsize))),0)), ""))</f>
        <v/>
      </c>
      <c r="I1780" s="70"/>
      <c r="J1780" s="67" t="str">
        <f t="array" aca="1" ref="J1780" ca="1">IF($I$1&lt;&gt;"y", "", IFERROR(INDEX(admin1listsize,MATCH(SMALL(NOT(admin1listsize="")*IF(ISNUMBER(admin1listsize),COUNTIF(admin1listsize,"&lt;="&amp;admin1listsize),COUNTIF(admin1listsize,"&lt;="&amp;admin1listsize)+SUM(ISNUMBER(admin1listsize))),ROWS(D$3:D1780)+SUM(ISBLANK(admin1listsize))),NOT(admin1listsize="")*IF(ISNUMBER(admin1listsize),COUNTIF(admin1listsize,"&lt;="&amp;admin1listsize),COUNTIF(admin1listsize,"&lt;="&amp;admin1listsize)+SUM(ISNUMBER(admin1listsize))),0)), ""))</f>
        <v/>
      </c>
      <c r="K1780" s="71"/>
    </row>
    <row r="1781" spans="1:11" s="1" customFormat="1" x14ac:dyDescent="0.25">
      <c r="A1781" s="93" t="str">
        <f>IF($I$1&lt;&gt;"y", "", IF(ISBLANK(DATA!D1782),"",IF(ISBLANK(DATA!K1782),"NO DATA",DATA!K1782)))</f>
        <v/>
      </c>
      <c r="B1781" s="93" t="str">
        <f>IF($I$1&lt;&gt;"y", "",IF(ISBLANK(DATA!D1782),"", IF(ISBLANK(DATA!L1782),"NO DATA",DATA!L1782)))</f>
        <v/>
      </c>
      <c r="C1781" s="93" t="str">
        <f t="shared" si="83"/>
        <v/>
      </c>
      <c r="D1781" s="93" t="str">
        <f>IF($I$1&lt;&gt;"y", "", IF(C1782="", "", IFERROR(LOOKUP(2,1/(COUNTIF($D$2:D1780,mergednames)=0),mergednames), "")))</f>
        <v/>
      </c>
      <c r="E1781" s="93" t="str">
        <f t="shared" si="82"/>
        <v/>
      </c>
      <c r="F1781" s="93" t="str">
        <f>IF($I$1&lt;&gt;"y", "", IF(A1782="", "", IFERROR(LOOKUP(2,1/(COUNTIF($F$2:F1780,get_country)=0),get_country), "")))</f>
        <v/>
      </c>
      <c r="G1781" s="93" t="str">
        <f t="shared" si="81"/>
        <v/>
      </c>
      <c r="H1781" s="67" t="str">
        <f t="array" aca="1" ref="H1781" ca="1">IF($I$1&lt;&gt;"y", "", IFERROR(INDEX(countrylistsize,MATCH(SMALL(NOT(countrylistsize="")*IF(ISNUMBER(countrylistsize),COUNTIF(countrylistsize,"&lt;="&amp;countrylistsize),COUNTIF(countrylistsize,"&lt;="&amp;countrylistsize)+SUM(ISNUMBER(countrylistsize))),ROWS(F$3:F1781)+SUM(ISBLANK(countrylistsize))),NOT(countrylistsize="")*IF(ISNUMBER(countrylistsize),COUNTIF(countrylistsize,"&lt;="&amp;countrylistsize),COUNTIF(countrylistsize,"&lt;="&amp;countrylistsize)+SUM(ISNUMBER(countrylistsize))),0)), ""))</f>
        <v/>
      </c>
      <c r="I1781" s="70"/>
      <c r="J1781" s="67" t="str">
        <f t="array" aca="1" ref="J1781" ca="1">IF($I$1&lt;&gt;"y", "", IFERROR(INDEX(admin1listsize,MATCH(SMALL(NOT(admin1listsize="")*IF(ISNUMBER(admin1listsize),COUNTIF(admin1listsize,"&lt;="&amp;admin1listsize),COUNTIF(admin1listsize,"&lt;="&amp;admin1listsize)+SUM(ISNUMBER(admin1listsize))),ROWS(D$3:D1781)+SUM(ISBLANK(admin1listsize))),NOT(admin1listsize="")*IF(ISNUMBER(admin1listsize),COUNTIF(admin1listsize,"&lt;="&amp;admin1listsize),COUNTIF(admin1listsize,"&lt;="&amp;admin1listsize)+SUM(ISNUMBER(admin1listsize))),0)), ""))</f>
        <v/>
      </c>
      <c r="K1781" s="71"/>
    </row>
    <row r="1782" spans="1:11" s="1" customFormat="1" x14ac:dyDescent="0.25">
      <c r="A1782" s="93" t="str">
        <f>IF($I$1&lt;&gt;"y", "", IF(ISBLANK(DATA!D1783),"",IF(ISBLANK(DATA!K1783),"NO DATA",DATA!K1783)))</f>
        <v/>
      </c>
      <c r="B1782" s="93" t="str">
        <f>IF($I$1&lt;&gt;"y", "",IF(ISBLANK(DATA!D1783),"", IF(ISBLANK(DATA!L1783),"NO DATA",DATA!L1783)))</f>
        <v/>
      </c>
      <c r="C1782" s="93" t="str">
        <f t="shared" si="83"/>
        <v/>
      </c>
      <c r="D1782" s="93" t="str">
        <f>IF($I$1&lt;&gt;"y", "", IF(C1783="", "", IFERROR(LOOKUP(2,1/(COUNTIF($D$2:D1781,mergednames)=0),mergednames), "")))</f>
        <v/>
      </c>
      <c r="E1782" s="93" t="str">
        <f t="shared" si="82"/>
        <v/>
      </c>
      <c r="F1782" s="93" t="str">
        <f>IF($I$1&lt;&gt;"y", "", IF(A1783="", "", IFERROR(LOOKUP(2,1/(COUNTIF($F$2:F1781,get_country)=0),get_country), "")))</f>
        <v/>
      </c>
      <c r="G1782" s="93" t="str">
        <f t="shared" si="81"/>
        <v/>
      </c>
      <c r="H1782" s="67" t="str">
        <f t="array" aca="1" ref="H1782" ca="1">IF($I$1&lt;&gt;"y", "", IFERROR(INDEX(countrylistsize,MATCH(SMALL(NOT(countrylistsize="")*IF(ISNUMBER(countrylistsize),COUNTIF(countrylistsize,"&lt;="&amp;countrylistsize),COUNTIF(countrylistsize,"&lt;="&amp;countrylistsize)+SUM(ISNUMBER(countrylistsize))),ROWS(F$3:F1782)+SUM(ISBLANK(countrylistsize))),NOT(countrylistsize="")*IF(ISNUMBER(countrylistsize),COUNTIF(countrylistsize,"&lt;="&amp;countrylistsize),COUNTIF(countrylistsize,"&lt;="&amp;countrylistsize)+SUM(ISNUMBER(countrylistsize))),0)), ""))</f>
        <v/>
      </c>
      <c r="I1782" s="70"/>
      <c r="J1782" s="67" t="str">
        <f t="array" aca="1" ref="J1782" ca="1">IF($I$1&lt;&gt;"y", "", IFERROR(INDEX(admin1listsize,MATCH(SMALL(NOT(admin1listsize="")*IF(ISNUMBER(admin1listsize),COUNTIF(admin1listsize,"&lt;="&amp;admin1listsize),COUNTIF(admin1listsize,"&lt;="&amp;admin1listsize)+SUM(ISNUMBER(admin1listsize))),ROWS(D$3:D1782)+SUM(ISBLANK(admin1listsize))),NOT(admin1listsize="")*IF(ISNUMBER(admin1listsize),COUNTIF(admin1listsize,"&lt;="&amp;admin1listsize),COUNTIF(admin1listsize,"&lt;="&amp;admin1listsize)+SUM(ISNUMBER(admin1listsize))),0)), ""))</f>
        <v/>
      </c>
      <c r="K1782" s="71"/>
    </row>
    <row r="1783" spans="1:11" s="1" customFormat="1" x14ac:dyDescent="0.25">
      <c r="A1783" s="93" t="str">
        <f>IF($I$1&lt;&gt;"y", "", IF(ISBLANK(DATA!D1784),"",IF(ISBLANK(DATA!K1784),"NO DATA",DATA!K1784)))</f>
        <v/>
      </c>
      <c r="B1783" s="93" t="str">
        <f>IF($I$1&lt;&gt;"y", "",IF(ISBLANK(DATA!D1784),"", IF(ISBLANK(DATA!L1784),"NO DATA",DATA!L1784)))</f>
        <v/>
      </c>
      <c r="C1783" s="93" t="str">
        <f t="shared" si="83"/>
        <v/>
      </c>
      <c r="D1783" s="93" t="str">
        <f>IF($I$1&lt;&gt;"y", "", IF(C1784="", "", IFERROR(LOOKUP(2,1/(COUNTIF($D$2:D1782,mergednames)=0),mergednames), "")))</f>
        <v/>
      </c>
      <c r="E1783" s="93" t="str">
        <f t="shared" si="82"/>
        <v/>
      </c>
      <c r="F1783" s="93" t="str">
        <f>IF($I$1&lt;&gt;"y", "", IF(A1784="", "", IFERROR(LOOKUP(2,1/(COUNTIF($F$2:F1782,get_country)=0),get_country), "")))</f>
        <v/>
      </c>
      <c r="G1783" s="93" t="str">
        <f t="shared" si="81"/>
        <v/>
      </c>
      <c r="H1783" s="67" t="str">
        <f t="array" aca="1" ref="H1783" ca="1">IF($I$1&lt;&gt;"y", "", IFERROR(INDEX(countrylistsize,MATCH(SMALL(NOT(countrylistsize="")*IF(ISNUMBER(countrylistsize),COUNTIF(countrylistsize,"&lt;="&amp;countrylistsize),COUNTIF(countrylistsize,"&lt;="&amp;countrylistsize)+SUM(ISNUMBER(countrylistsize))),ROWS(F$3:F1783)+SUM(ISBLANK(countrylistsize))),NOT(countrylistsize="")*IF(ISNUMBER(countrylistsize),COUNTIF(countrylistsize,"&lt;="&amp;countrylistsize),COUNTIF(countrylistsize,"&lt;="&amp;countrylistsize)+SUM(ISNUMBER(countrylistsize))),0)), ""))</f>
        <v/>
      </c>
      <c r="I1783" s="70"/>
      <c r="J1783" s="67" t="str">
        <f t="array" aca="1" ref="J1783" ca="1">IF($I$1&lt;&gt;"y", "", IFERROR(INDEX(admin1listsize,MATCH(SMALL(NOT(admin1listsize="")*IF(ISNUMBER(admin1listsize),COUNTIF(admin1listsize,"&lt;="&amp;admin1listsize),COUNTIF(admin1listsize,"&lt;="&amp;admin1listsize)+SUM(ISNUMBER(admin1listsize))),ROWS(D$3:D1783)+SUM(ISBLANK(admin1listsize))),NOT(admin1listsize="")*IF(ISNUMBER(admin1listsize),COUNTIF(admin1listsize,"&lt;="&amp;admin1listsize),COUNTIF(admin1listsize,"&lt;="&amp;admin1listsize)+SUM(ISNUMBER(admin1listsize))),0)), ""))</f>
        <v/>
      </c>
      <c r="K1783" s="71"/>
    </row>
    <row r="1784" spans="1:11" s="1" customFormat="1" x14ac:dyDescent="0.25">
      <c r="A1784" s="93" t="str">
        <f>IF($I$1&lt;&gt;"y", "", IF(ISBLANK(DATA!D1785),"",IF(ISBLANK(DATA!K1785),"NO DATA",DATA!K1785)))</f>
        <v/>
      </c>
      <c r="B1784" s="93" t="str">
        <f>IF($I$1&lt;&gt;"y", "",IF(ISBLANK(DATA!D1785),"", IF(ISBLANK(DATA!L1785),"NO DATA",DATA!L1785)))</f>
        <v/>
      </c>
      <c r="C1784" s="93" t="str">
        <f t="shared" si="83"/>
        <v/>
      </c>
      <c r="D1784" s="93" t="str">
        <f>IF($I$1&lt;&gt;"y", "", IF(C1785="", "", IFERROR(LOOKUP(2,1/(COUNTIF($D$2:D1783,mergednames)=0),mergednames), "")))</f>
        <v/>
      </c>
      <c r="E1784" s="93" t="str">
        <f t="shared" si="82"/>
        <v/>
      </c>
      <c r="F1784" s="93" t="str">
        <f>IF($I$1&lt;&gt;"y", "", IF(A1785="", "", IFERROR(LOOKUP(2,1/(COUNTIF($F$2:F1783,get_country)=0),get_country), "")))</f>
        <v/>
      </c>
      <c r="G1784" s="93" t="str">
        <f t="shared" si="81"/>
        <v/>
      </c>
      <c r="H1784" s="67" t="str">
        <f t="array" aca="1" ref="H1784" ca="1">IF($I$1&lt;&gt;"y", "", IFERROR(INDEX(countrylistsize,MATCH(SMALL(NOT(countrylistsize="")*IF(ISNUMBER(countrylistsize),COUNTIF(countrylistsize,"&lt;="&amp;countrylistsize),COUNTIF(countrylistsize,"&lt;="&amp;countrylistsize)+SUM(ISNUMBER(countrylistsize))),ROWS(F$3:F1784)+SUM(ISBLANK(countrylistsize))),NOT(countrylistsize="")*IF(ISNUMBER(countrylistsize),COUNTIF(countrylistsize,"&lt;="&amp;countrylistsize),COUNTIF(countrylistsize,"&lt;="&amp;countrylistsize)+SUM(ISNUMBER(countrylistsize))),0)), ""))</f>
        <v/>
      </c>
      <c r="I1784" s="70"/>
      <c r="J1784" s="67" t="str">
        <f t="array" aca="1" ref="J1784" ca="1">IF($I$1&lt;&gt;"y", "", IFERROR(INDEX(admin1listsize,MATCH(SMALL(NOT(admin1listsize="")*IF(ISNUMBER(admin1listsize),COUNTIF(admin1listsize,"&lt;="&amp;admin1listsize),COUNTIF(admin1listsize,"&lt;="&amp;admin1listsize)+SUM(ISNUMBER(admin1listsize))),ROWS(D$3:D1784)+SUM(ISBLANK(admin1listsize))),NOT(admin1listsize="")*IF(ISNUMBER(admin1listsize),COUNTIF(admin1listsize,"&lt;="&amp;admin1listsize),COUNTIF(admin1listsize,"&lt;="&amp;admin1listsize)+SUM(ISNUMBER(admin1listsize))),0)), ""))</f>
        <v/>
      </c>
      <c r="K1784" s="71"/>
    </row>
    <row r="1785" spans="1:11" s="1" customFormat="1" x14ac:dyDescent="0.25">
      <c r="A1785" s="93" t="str">
        <f>IF($I$1&lt;&gt;"y", "", IF(ISBLANK(DATA!D1786),"",IF(ISBLANK(DATA!K1786),"NO DATA",DATA!K1786)))</f>
        <v/>
      </c>
      <c r="B1785" s="93" t="str">
        <f>IF($I$1&lt;&gt;"y", "",IF(ISBLANK(DATA!D1786),"", IF(ISBLANK(DATA!L1786),"NO DATA",DATA!L1786)))</f>
        <v/>
      </c>
      <c r="C1785" s="93" t="str">
        <f t="shared" si="83"/>
        <v/>
      </c>
      <c r="D1785" s="93" t="str">
        <f>IF($I$1&lt;&gt;"y", "", IF(C1786="", "", IFERROR(LOOKUP(2,1/(COUNTIF($D$2:D1784,mergednames)=0),mergednames), "")))</f>
        <v/>
      </c>
      <c r="E1785" s="93" t="str">
        <f t="shared" si="82"/>
        <v/>
      </c>
      <c r="F1785" s="93" t="str">
        <f>IF($I$1&lt;&gt;"y", "", IF(A1786="", "", IFERROR(LOOKUP(2,1/(COUNTIF($F$2:F1784,get_country)=0),get_country), "")))</f>
        <v/>
      </c>
      <c r="G1785" s="93" t="str">
        <f t="shared" si="81"/>
        <v/>
      </c>
      <c r="H1785" s="67" t="str">
        <f t="array" aca="1" ref="H1785" ca="1">IF($I$1&lt;&gt;"y", "", IFERROR(INDEX(countrylistsize,MATCH(SMALL(NOT(countrylistsize="")*IF(ISNUMBER(countrylistsize),COUNTIF(countrylistsize,"&lt;="&amp;countrylistsize),COUNTIF(countrylistsize,"&lt;="&amp;countrylistsize)+SUM(ISNUMBER(countrylistsize))),ROWS(F$3:F1785)+SUM(ISBLANK(countrylistsize))),NOT(countrylistsize="")*IF(ISNUMBER(countrylistsize),COUNTIF(countrylistsize,"&lt;="&amp;countrylistsize),COUNTIF(countrylistsize,"&lt;="&amp;countrylistsize)+SUM(ISNUMBER(countrylistsize))),0)), ""))</f>
        <v/>
      </c>
      <c r="I1785" s="70"/>
      <c r="J1785" s="67" t="str">
        <f t="array" aca="1" ref="J1785" ca="1">IF($I$1&lt;&gt;"y", "", IFERROR(INDEX(admin1listsize,MATCH(SMALL(NOT(admin1listsize="")*IF(ISNUMBER(admin1listsize),COUNTIF(admin1listsize,"&lt;="&amp;admin1listsize),COUNTIF(admin1listsize,"&lt;="&amp;admin1listsize)+SUM(ISNUMBER(admin1listsize))),ROWS(D$3:D1785)+SUM(ISBLANK(admin1listsize))),NOT(admin1listsize="")*IF(ISNUMBER(admin1listsize),COUNTIF(admin1listsize,"&lt;="&amp;admin1listsize),COUNTIF(admin1listsize,"&lt;="&amp;admin1listsize)+SUM(ISNUMBER(admin1listsize))),0)), ""))</f>
        <v/>
      </c>
      <c r="K1785" s="71"/>
    </row>
    <row r="1786" spans="1:11" s="1" customFormat="1" x14ac:dyDescent="0.25">
      <c r="A1786" s="93" t="str">
        <f>IF($I$1&lt;&gt;"y", "", IF(ISBLANK(DATA!D1787),"",IF(ISBLANK(DATA!K1787),"NO DATA",DATA!K1787)))</f>
        <v/>
      </c>
      <c r="B1786" s="93" t="str">
        <f>IF($I$1&lt;&gt;"y", "",IF(ISBLANK(DATA!D1787),"", IF(ISBLANK(DATA!L1787),"NO DATA",DATA!L1787)))</f>
        <v/>
      </c>
      <c r="C1786" s="93" t="str">
        <f t="shared" si="83"/>
        <v/>
      </c>
      <c r="D1786" s="93" t="str">
        <f>IF($I$1&lt;&gt;"y", "", IF(C1787="", "", IFERROR(LOOKUP(2,1/(COUNTIF($D$2:D1785,mergednames)=0),mergednames), "")))</f>
        <v/>
      </c>
      <c r="E1786" s="93" t="str">
        <f t="shared" si="82"/>
        <v/>
      </c>
      <c r="F1786" s="93" t="str">
        <f>IF($I$1&lt;&gt;"y", "", IF(A1787="", "", IFERROR(LOOKUP(2,1/(COUNTIF($F$2:F1785,get_country)=0),get_country), "")))</f>
        <v/>
      </c>
      <c r="G1786" s="93" t="str">
        <f t="shared" si="81"/>
        <v/>
      </c>
      <c r="H1786" s="67" t="str">
        <f t="array" aca="1" ref="H1786" ca="1">IF($I$1&lt;&gt;"y", "", IFERROR(INDEX(countrylistsize,MATCH(SMALL(NOT(countrylistsize="")*IF(ISNUMBER(countrylistsize),COUNTIF(countrylistsize,"&lt;="&amp;countrylistsize),COUNTIF(countrylistsize,"&lt;="&amp;countrylistsize)+SUM(ISNUMBER(countrylistsize))),ROWS(F$3:F1786)+SUM(ISBLANK(countrylistsize))),NOT(countrylistsize="")*IF(ISNUMBER(countrylistsize),COUNTIF(countrylistsize,"&lt;="&amp;countrylistsize),COUNTIF(countrylistsize,"&lt;="&amp;countrylistsize)+SUM(ISNUMBER(countrylistsize))),0)), ""))</f>
        <v/>
      </c>
      <c r="I1786" s="70"/>
      <c r="J1786" s="67" t="str">
        <f t="array" aca="1" ref="J1786" ca="1">IF($I$1&lt;&gt;"y", "", IFERROR(INDEX(admin1listsize,MATCH(SMALL(NOT(admin1listsize="")*IF(ISNUMBER(admin1listsize),COUNTIF(admin1listsize,"&lt;="&amp;admin1listsize),COUNTIF(admin1listsize,"&lt;="&amp;admin1listsize)+SUM(ISNUMBER(admin1listsize))),ROWS(D$3:D1786)+SUM(ISBLANK(admin1listsize))),NOT(admin1listsize="")*IF(ISNUMBER(admin1listsize),COUNTIF(admin1listsize,"&lt;="&amp;admin1listsize),COUNTIF(admin1listsize,"&lt;="&amp;admin1listsize)+SUM(ISNUMBER(admin1listsize))),0)), ""))</f>
        <v/>
      </c>
      <c r="K1786" s="71"/>
    </row>
    <row r="1787" spans="1:11" s="1" customFormat="1" x14ac:dyDescent="0.25">
      <c r="A1787" s="93" t="str">
        <f>IF($I$1&lt;&gt;"y", "", IF(ISBLANK(DATA!D1788),"",IF(ISBLANK(DATA!K1788),"NO DATA",DATA!K1788)))</f>
        <v/>
      </c>
      <c r="B1787" s="93" t="str">
        <f>IF($I$1&lt;&gt;"y", "",IF(ISBLANK(DATA!D1788),"", IF(ISBLANK(DATA!L1788),"NO DATA",DATA!L1788)))</f>
        <v/>
      </c>
      <c r="C1787" s="93" t="str">
        <f t="shared" si="83"/>
        <v/>
      </c>
      <c r="D1787" s="93" t="str">
        <f>IF($I$1&lt;&gt;"y", "", IF(C1788="", "", IFERROR(LOOKUP(2,1/(COUNTIF($D$2:D1786,mergednames)=0),mergednames), "")))</f>
        <v/>
      </c>
      <c r="E1787" s="93" t="str">
        <f t="shared" si="82"/>
        <v/>
      </c>
      <c r="F1787" s="93" t="str">
        <f>IF($I$1&lt;&gt;"y", "", IF(A1788="", "", IFERROR(LOOKUP(2,1/(COUNTIF($F$2:F1786,get_country)=0),get_country), "")))</f>
        <v/>
      </c>
      <c r="G1787" s="93" t="str">
        <f t="shared" si="81"/>
        <v/>
      </c>
      <c r="H1787" s="67" t="str">
        <f t="array" aca="1" ref="H1787" ca="1">IF($I$1&lt;&gt;"y", "", IFERROR(INDEX(countrylistsize,MATCH(SMALL(NOT(countrylistsize="")*IF(ISNUMBER(countrylistsize),COUNTIF(countrylistsize,"&lt;="&amp;countrylistsize),COUNTIF(countrylistsize,"&lt;="&amp;countrylistsize)+SUM(ISNUMBER(countrylistsize))),ROWS(F$3:F1787)+SUM(ISBLANK(countrylistsize))),NOT(countrylistsize="")*IF(ISNUMBER(countrylistsize),COUNTIF(countrylistsize,"&lt;="&amp;countrylistsize),COUNTIF(countrylistsize,"&lt;="&amp;countrylistsize)+SUM(ISNUMBER(countrylistsize))),0)), ""))</f>
        <v/>
      </c>
      <c r="I1787" s="70"/>
      <c r="J1787" s="67" t="str">
        <f t="array" aca="1" ref="J1787" ca="1">IF($I$1&lt;&gt;"y", "", IFERROR(INDEX(admin1listsize,MATCH(SMALL(NOT(admin1listsize="")*IF(ISNUMBER(admin1listsize),COUNTIF(admin1listsize,"&lt;="&amp;admin1listsize),COUNTIF(admin1listsize,"&lt;="&amp;admin1listsize)+SUM(ISNUMBER(admin1listsize))),ROWS(D$3:D1787)+SUM(ISBLANK(admin1listsize))),NOT(admin1listsize="")*IF(ISNUMBER(admin1listsize),COUNTIF(admin1listsize,"&lt;="&amp;admin1listsize),COUNTIF(admin1listsize,"&lt;="&amp;admin1listsize)+SUM(ISNUMBER(admin1listsize))),0)), ""))</f>
        <v/>
      </c>
      <c r="K1787" s="71"/>
    </row>
    <row r="1788" spans="1:11" s="1" customFormat="1" x14ac:dyDescent="0.25">
      <c r="A1788" s="93" t="str">
        <f>IF($I$1&lt;&gt;"y", "", IF(ISBLANK(DATA!D1789),"",IF(ISBLANK(DATA!K1789),"NO DATA",DATA!K1789)))</f>
        <v/>
      </c>
      <c r="B1788" s="93" t="str">
        <f>IF($I$1&lt;&gt;"y", "",IF(ISBLANK(DATA!D1789),"", IF(ISBLANK(DATA!L1789),"NO DATA",DATA!L1789)))</f>
        <v/>
      </c>
      <c r="C1788" s="93" t="str">
        <f t="shared" si="83"/>
        <v/>
      </c>
      <c r="D1788" s="93" t="str">
        <f>IF($I$1&lt;&gt;"y", "", IF(C1789="", "", IFERROR(LOOKUP(2,1/(COUNTIF($D$2:D1787,mergednames)=0),mergednames), "")))</f>
        <v/>
      </c>
      <c r="E1788" s="93" t="str">
        <f t="shared" si="82"/>
        <v/>
      </c>
      <c r="F1788" s="93" t="str">
        <f>IF($I$1&lt;&gt;"y", "", IF(A1789="", "", IFERROR(LOOKUP(2,1/(COUNTIF($F$2:F1787,get_country)=0),get_country), "")))</f>
        <v/>
      </c>
      <c r="G1788" s="93" t="str">
        <f t="shared" si="81"/>
        <v/>
      </c>
      <c r="H1788" s="67" t="str">
        <f t="array" aca="1" ref="H1788" ca="1">IF($I$1&lt;&gt;"y", "", IFERROR(INDEX(countrylistsize,MATCH(SMALL(NOT(countrylistsize="")*IF(ISNUMBER(countrylistsize),COUNTIF(countrylistsize,"&lt;="&amp;countrylistsize),COUNTIF(countrylistsize,"&lt;="&amp;countrylistsize)+SUM(ISNUMBER(countrylistsize))),ROWS(F$3:F1788)+SUM(ISBLANK(countrylistsize))),NOT(countrylistsize="")*IF(ISNUMBER(countrylistsize),COUNTIF(countrylistsize,"&lt;="&amp;countrylistsize),COUNTIF(countrylistsize,"&lt;="&amp;countrylistsize)+SUM(ISNUMBER(countrylistsize))),0)), ""))</f>
        <v/>
      </c>
      <c r="I1788" s="70"/>
      <c r="J1788" s="67" t="str">
        <f t="array" aca="1" ref="J1788" ca="1">IF($I$1&lt;&gt;"y", "", IFERROR(INDEX(admin1listsize,MATCH(SMALL(NOT(admin1listsize="")*IF(ISNUMBER(admin1listsize),COUNTIF(admin1listsize,"&lt;="&amp;admin1listsize),COUNTIF(admin1listsize,"&lt;="&amp;admin1listsize)+SUM(ISNUMBER(admin1listsize))),ROWS(D$3:D1788)+SUM(ISBLANK(admin1listsize))),NOT(admin1listsize="")*IF(ISNUMBER(admin1listsize),COUNTIF(admin1listsize,"&lt;="&amp;admin1listsize),COUNTIF(admin1listsize,"&lt;="&amp;admin1listsize)+SUM(ISNUMBER(admin1listsize))),0)), ""))</f>
        <v/>
      </c>
      <c r="K1788" s="71"/>
    </row>
    <row r="1789" spans="1:11" s="1" customFormat="1" x14ac:dyDescent="0.25">
      <c r="A1789" s="93" t="str">
        <f>IF($I$1&lt;&gt;"y", "", IF(ISBLANK(DATA!D1790),"",IF(ISBLANK(DATA!K1790),"NO DATA",DATA!K1790)))</f>
        <v/>
      </c>
      <c r="B1789" s="93" t="str">
        <f>IF($I$1&lt;&gt;"y", "",IF(ISBLANK(DATA!D1790),"", IF(ISBLANK(DATA!L1790),"NO DATA",DATA!L1790)))</f>
        <v/>
      </c>
      <c r="C1789" s="93" t="str">
        <f t="shared" si="83"/>
        <v/>
      </c>
      <c r="D1789" s="93" t="str">
        <f>IF($I$1&lt;&gt;"y", "", IF(C1790="", "", IFERROR(LOOKUP(2,1/(COUNTIF($D$2:D1788,mergednames)=0),mergednames), "")))</f>
        <v/>
      </c>
      <c r="E1789" s="93" t="str">
        <f t="shared" si="82"/>
        <v/>
      </c>
      <c r="F1789" s="93" t="str">
        <f>IF($I$1&lt;&gt;"y", "", IF(A1790="", "", IFERROR(LOOKUP(2,1/(COUNTIF($F$2:F1788,get_country)=0),get_country), "")))</f>
        <v/>
      </c>
      <c r="G1789" s="93" t="str">
        <f t="shared" si="81"/>
        <v/>
      </c>
      <c r="H1789" s="67" t="str">
        <f t="array" aca="1" ref="H1789" ca="1">IF($I$1&lt;&gt;"y", "", IFERROR(INDEX(countrylistsize,MATCH(SMALL(NOT(countrylistsize="")*IF(ISNUMBER(countrylistsize),COUNTIF(countrylistsize,"&lt;="&amp;countrylistsize),COUNTIF(countrylistsize,"&lt;="&amp;countrylistsize)+SUM(ISNUMBER(countrylistsize))),ROWS(F$3:F1789)+SUM(ISBLANK(countrylistsize))),NOT(countrylistsize="")*IF(ISNUMBER(countrylistsize),COUNTIF(countrylistsize,"&lt;="&amp;countrylistsize),COUNTIF(countrylistsize,"&lt;="&amp;countrylistsize)+SUM(ISNUMBER(countrylistsize))),0)), ""))</f>
        <v/>
      </c>
      <c r="I1789" s="70"/>
      <c r="J1789" s="67" t="str">
        <f t="array" aca="1" ref="J1789" ca="1">IF($I$1&lt;&gt;"y", "", IFERROR(INDEX(admin1listsize,MATCH(SMALL(NOT(admin1listsize="")*IF(ISNUMBER(admin1listsize),COUNTIF(admin1listsize,"&lt;="&amp;admin1listsize),COUNTIF(admin1listsize,"&lt;="&amp;admin1listsize)+SUM(ISNUMBER(admin1listsize))),ROWS(D$3:D1789)+SUM(ISBLANK(admin1listsize))),NOT(admin1listsize="")*IF(ISNUMBER(admin1listsize),COUNTIF(admin1listsize,"&lt;="&amp;admin1listsize),COUNTIF(admin1listsize,"&lt;="&amp;admin1listsize)+SUM(ISNUMBER(admin1listsize))),0)), ""))</f>
        <v/>
      </c>
      <c r="K1789" s="71"/>
    </row>
    <row r="1790" spans="1:11" s="1" customFormat="1" x14ac:dyDescent="0.25">
      <c r="A1790" s="93" t="str">
        <f>IF($I$1&lt;&gt;"y", "", IF(ISBLANK(DATA!D1791),"",IF(ISBLANK(DATA!K1791),"NO DATA",DATA!K1791)))</f>
        <v/>
      </c>
      <c r="B1790" s="93" t="str">
        <f>IF($I$1&lt;&gt;"y", "",IF(ISBLANK(DATA!D1791),"", IF(ISBLANK(DATA!L1791),"NO DATA",DATA!L1791)))</f>
        <v/>
      </c>
      <c r="C1790" s="93" t="str">
        <f t="shared" si="83"/>
        <v/>
      </c>
      <c r="D1790" s="93" t="str">
        <f>IF($I$1&lt;&gt;"y", "", IF(C1791="", "", IFERROR(LOOKUP(2,1/(COUNTIF($D$2:D1789,mergednames)=0),mergednames), "")))</f>
        <v/>
      </c>
      <c r="E1790" s="93" t="str">
        <f t="shared" si="82"/>
        <v/>
      </c>
      <c r="F1790" s="93" t="str">
        <f>IF($I$1&lt;&gt;"y", "", IF(A1791="", "", IFERROR(LOOKUP(2,1/(COUNTIF($F$2:F1789,get_country)=0),get_country), "")))</f>
        <v/>
      </c>
      <c r="G1790" s="93" t="str">
        <f t="shared" si="81"/>
        <v/>
      </c>
      <c r="H1790" s="67" t="str">
        <f t="array" aca="1" ref="H1790" ca="1">IF($I$1&lt;&gt;"y", "", IFERROR(INDEX(countrylistsize,MATCH(SMALL(NOT(countrylistsize="")*IF(ISNUMBER(countrylistsize),COUNTIF(countrylistsize,"&lt;="&amp;countrylistsize),COUNTIF(countrylistsize,"&lt;="&amp;countrylistsize)+SUM(ISNUMBER(countrylistsize))),ROWS(F$3:F1790)+SUM(ISBLANK(countrylistsize))),NOT(countrylistsize="")*IF(ISNUMBER(countrylistsize),COUNTIF(countrylistsize,"&lt;="&amp;countrylistsize),COUNTIF(countrylistsize,"&lt;="&amp;countrylistsize)+SUM(ISNUMBER(countrylistsize))),0)), ""))</f>
        <v/>
      </c>
      <c r="I1790" s="70"/>
      <c r="J1790" s="67" t="str">
        <f t="array" aca="1" ref="J1790" ca="1">IF($I$1&lt;&gt;"y", "", IFERROR(INDEX(admin1listsize,MATCH(SMALL(NOT(admin1listsize="")*IF(ISNUMBER(admin1listsize),COUNTIF(admin1listsize,"&lt;="&amp;admin1listsize),COUNTIF(admin1listsize,"&lt;="&amp;admin1listsize)+SUM(ISNUMBER(admin1listsize))),ROWS(D$3:D1790)+SUM(ISBLANK(admin1listsize))),NOT(admin1listsize="")*IF(ISNUMBER(admin1listsize),COUNTIF(admin1listsize,"&lt;="&amp;admin1listsize),COUNTIF(admin1listsize,"&lt;="&amp;admin1listsize)+SUM(ISNUMBER(admin1listsize))),0)), ""))</f>
        <v/>
      </c>
      <c r="K1790" s="71"/>
    </row>
    <row r="1791" spans="1:11" s="1" customFormat="1" x14ac:dyDescent="0.25">
      <c r="A1791" s="93" t="str">
        <f>IF($I$1&lt;&gt;"y", "", IF(ISBLANK(DATA!D1792),"",IF(ISBLANK(DATA!K1792),"NO DATA",DATA!K1792)))</f>
        <v/>
      </c>
      <c r="B1791" s="93" t="str">
        <f>IF($I$1&lt;&gt;"y", "",IF(ISBLANK(DATA!D1792),"", IF(ISBLANK(DATA!L1792),"NO DATA",DATA!L1792)))</f>
        <v/>
      </c>
      <c r="C1791" s="93" t="str">
        <f t="shared" si="83"/>
        <v/>
      </c>
      <c r="D1791" s="93" t="str">
        <f>IF($I$1&lt;&gt;"y", "", IF(C1792="", "", IFERROR(LOOKUP(2,1/(COUNTIF($D$2:D1790,mergednames)=0),mergednames), "")))</f>
        <v/>
      </c>
      <c r="E1791" s="93" t="str">
        <f t="shared" si="82"/>
        <v/>
      </c>
      <c r="F1791" s="93" t="str">
        <f>IF($I$1&lt;&gt;"y", "", IF(A1792="", "", IFERROR(LOOKUP(2,1/(COUNTIF($F$2:F1790,get_country)=0),get_country), "")))</f>
        <v/>
      </c>
      <c r="G1791" s="93" t="str">
        <f t="shared" si="81"/>
        <v/>
      </c>
      <c r="H1791" s="67" t="str">
        <f t="array" aca="1" ref="H1791" ca="1">IF($I$1&lt;&gt;"y", "", IFERROR(INDEX(countrylistsize,MATCH(SMALL(NOT(countrylistsize="")*IF(ISNUMBER(countrylistsize),COUNTIF(countrylistsize,"&lt;="&amp;countrylistsize),COUNTIF(countrylistsize,"&lt;="&amp;countrylistsize)+SUM(ISNUMBER(countrylistsize))),ROWS(F$3:F1791)+SUM(ISBLANK(countrylistsize))),NOT(countrylistsize="")*IF(ISNUMBER(countrylistsize),COUNTIF(countrylistsize,"&lt;="&amp;countrylistsize),COUNTIF(countrylistsize,"&lt;="&amp;countrylistsize)+SUM(ISNUMBER(countrylistsize))),0)), ""))</f>
        <v/>
      </c>
      <c r="I1791" s="70"/>
      <c r="J1791" s="67" t="str">
        <f t="array" aca="1" ref="J1791" ca="1">IF($I$1&lt;&gt;"y", "", IFERROR(INDEX(admin1listsize,MATCH(SMALL(NOT(admin1listsize="")*IF(ISNUMBER(admin1listsize),COUNTIF(admin1listsize,"&lt;="&amp;admin1listsize),COUNTIF(admin1listsize,"&lt;="&amp;admin1listsize)+SUM(ISNUMBER(admin1listsize))),ROWS(D$3:D1791)+SUM(ISBLANK(admin1listsize))),NOT(admin1listsize="")*IF(ISNUMBER(admin1listsize),COUNTIF(admin1listsize,"&lt;="&amp;admin1listsize),COUNTIF(admin1listsize,"&lt;="&amp;admin1listsize)+SUM(ISNUMBER(admin1listsize))),0)), ""))</f>
        <v/>
      </c>
      <c r="K1791" s="71"/>
    </row>
    <row r="1792" spans="1:11" s="1" customFormat="1" x14ac:dyDescent="0.25">
      <c r="A1792" s="93" t="str">
        <f>IF($I$1&lt;&gt;"y", "", IF(ISBLANK(DATA!D1793),"",IF(ISBLANK(DATA!K1793),"NO DATA",DATA!K1793)))</f>
        <v/>
      </c>
      <c r="B1792" s="93" t="str">
        <f>IF($I$1&lt;&gt;"y", "",IF(ISBLANK(DATA!D1793),"", IF(ISBLANK(DATA!L1793),"NO DATA",DATA!L1793)))</f>
        <v/>
      </c>
      <c r="C1792" s="93" t="str">
        <f t="shared" si="83"/>
        <v/>
      </c>
      <c r="D1792" s="93" t="str">
        <f>IF($I$1&lt;&gt;"y", "", IF(C1793="", "", IFERROR(LOOKUP(2,1/(COUNTIF($D$2:D1791,mergednames)=0),mergednames), "")))</f>
        <v/>
      </c>
      <c r="E1792" s="93" t="str">
        <f t="shared" si="82"/>
        <v/>
      </c>
      <c r="F1792" s="93" t="str">
        <f>IF($I$1&lt;&gt;"y", "", IF(A1793="", "", IFERROR(LOOKUP(2,1/(COUNTIF($F$2:F1791,get_country)=0),get_country), "")))</f>
        <v/>
      </c>
      <c r="G1792" s="93" t="str">
        <f t="shared" si="81"/>
        <v/>
      </c>
      <c r="H1792" s="67" t="str">
        <f t="array" aca="1" ref="H1792" ca="1">IF($I$1&lt;&gt;"y", "", IFERROR(INDEX(countrylistsize,MATCH(SMALL(NOT(countrylistsize="")*IF(ISNUMBER(countrylistsize),COUNTIF(countrylistsize,"&lt;="&amp;countrylistsize),COUNTIF(countrylistsize,"&lt;="&amp;countrylistsize)+SUM(ISNUMBER(countrylistsize))),ROWS(F$3:F1792)+SUM(ISBLANK(countrylistsize))),NOT(countrylistsize="")*IF(ISNUMBER(countrylistsize),COUNTIF(countrylistsize,"&lt;="&amp;countrylistsize),COUNTIF(countrylistsize,"&lt;="&amp;countrylistsize)+SUM(ISNUMBER(countrylistsize))),0)), ""))</f>
        <v/>
      </c>
      <c r="I1792" s="70"/>
      <c r="J1792" s="67" t="str">
        <f t="array" aca="1" ref="J1792" ca="1">IF($I$1&lt;&gt;"y", "", IFERROR(INDEX(admin1listsize,MATCH(SMALL(NOT(admin1listsize="")*IF(ISNUMBER(admin1listsize),COUNTIF(admin1listsize,"&lt;="&amp;admin1listsize),COUNTIF(admin1listsize,"&lt;="&amp;admin1listsize)+SUM(ISNUMBER(admin1listsize))),ROWS(D$3:D1792)+SUM(ISBLANK(admin1listsize))),NOT(admin1listsize="")*IF(ISNUMBER(admin1listsize),COUNTIF(admin1listsize,"&lt;="&amp;admin1listsize),COUNTIF(admin1listsize,"&lt;="&amp;admin1listsize)+SUM(ISNUMBER(admin1listsize))),0)), ""))</f>
        <v/>
      </c>
      <c r="K1792" s="71"/>
    </row>
    <row r="1793" spans="1:11" s="1" customFormat="1" x14ac:dyDescent="0.25">
      <c r="A1793" s="93" t="str">
        <f>IF($I$1&lt;&gt;"y", "", IF(ISBLANK(DATA!D1794),"",IF(ISBLANK(DATA!K1794),"NO DATA",DATA!K1794)))</f>
        <v/>
      </c>
      <c r="B1793" s="93" t="str">
        <f>IF($I$1&lt;&gt;"y", "",IF(ISBLANK(DATA!D1794),"", IF(ISBLANK(DATA!L1794),"NO DATA",DATA!L1794)))</f>
        <v/>
      </c>
      <c r="C1793" s="93" t="str">
        <f t="shared" si="83"/>
        <v/>
      </c>
      <c r="D1793" s="93" t="str">
        <f>IF($I$1&lt;&gt;"y", "", IF(C1794="", "", IFERROR(LOOKUP(2,1/(COUNTIF($D$2:D1792,mergednames)=0),mergednames), "")))</f>
        <v/>
      </c>
      <c r="E1793" s="93" t="str">
        <f t="shared" si="82"/>
        <v/>
      </c>
      <c r="F1793" s="93" t="str">
        <f>IF($I$1&lt;&gt;"y", "", IF(A1794="", "", IFERROR(LOOKUP(2,1/(COUNTIF($F$2:F1792,get_country)=0),get_country), "")))</f>
        <v/>
      </c>
      <c r="G1793" s="93" t="str">
        <f t="shared" si="81"/>
        <v/>
      </c>
      <c r="H1793" s="67" t="str">
        <f t="array" aca="1" ref="H1793" ca="1">IF($I$1&lt;&gt;"y", "", IFERROR(INDEX(countrylistsize,MATCH(SMALL(NOT(countrylistsize="")*IF(ISNUMBER(countrylistsize),COUNTIF(countrylistsize,"&lt;="&amp;countrylistsize),COUNTIF(countrylistsize,"&lt;="&amp;countrylistsize)+SUM(ISNUMBER(countrylistsize))),ROWS(F$3:F1793)+SUM(ISBLANK(countrylistsize))),NOT(countrylistsize="")*IF(ISNUMBER(countrylistsize),COUNTIF(countrylistsize,"&lt;="&amp;countrylistsize),COUNTIF(countrylistsize,"&lt;="&amp;countrylistsize)+SUM(ISNUMBER(countrylistsize))),0)), ""))</f>
        <v/>
      </c>
      <c r="I1793" s="70"/>
      <c r="J1793" s="67" t="str">
        <f t="array" aca="1" ref="J1793" ca="1">IF($I$1&lt;&gt;"y", "", IFERROR(INDEX(admin1listsize,MATCH(SMALL(NOT(admin1listsize="")*IF(ISNUMBER(admin1listsize),COUNTIF(admin1listsize,"&lt;="&amp;admin1listsize),COUNTIF(admin1listsize,"&lt;="&amp;admin1listsize)+SUM(ISNUMBER(admin1listsize))),ROWS(D$3:D1793)+SUM(ISBLANK(admin1listsize))),NOT(admin1listsize="")*IF(ISNUMBER(admin1listsize),COUNTIF(admin1listsize,"&lt;="&amp;admin1listsize),COUNTIF(admin1listsize,"&lt;="&amp;admin1listsize)+SUM(ISNUMBER(admin1listsize))),0)), ""))</f>
        <v/>
      </c>
      <c r="K1793" s="71"/>
    </row>
    <row r="1794" spans="1:11" s="1" customFormat="1" x14ac:dyDescent="0.25">
      <c r="A1794" s="93" t="str">
        <f>IF($I$1&lt;&gt;"y", "", IF(ISBLANK(DATA!D1795),"",IF(ISBLANK(DATA!K1795),"NO DATA",DATA!K1795)))</f>
        <v/>
      </c>
      <c r="B1794" s="93" t="str">
        <f>IF($I$1&lt;&gt;"y", "",IF(ISBLANK(DATA!D1795),"", IF(ISBLANK(DATA!L1795),"NO DATA",DATA!L1795)))</f>
        <v/>
      </c>
      <c r="C1794" s="93" t="str">
        <f t="shared" si="83"/>
        <v/>
      </c>
      <c r="D1794" s="93" t="str">
        <f>IF($I$1&lt;&gt;"y", "", IF(C1795="", "", IFERROR(LOOKUP(2,1/(COUNTIF($D$2:D1793,mergednames)=0),mergednames), "")))</f>
        <v/>
      </c>
      <c r="E1794" s="93" t="str">
        <f t="shared" si="82"/>
        <v/>
      </c>
      <c r="F1794" s="93" t="str">
        <f>IF($I$1&lt;&gt;"y", "", IF(A1795="", "", IFERROR(LOOKUP(2,1/(COUNTIF($F$2:F1793,get_country)=0),get_country), "")))</f>
        <v/>
      </c>
      <c r="G1794" s="93" t="str">
        <f t="shared" si="81"/>
        <v/>
      </c>
      <c r="H1794" s="67" t="str">
        <f t="array" aca="1" ref="H1794" ca="1">IF($I$1&lt;&gt;"y", "", IFERROR(INDEX(countrylistsize,MATCH(SMALL(NOT(countrylistsize="")*IF(ISNUMBER(countrylistsize),COUNTIF(countrylistsize,"&lt;="&amp;countrylistsize),COUNTIF(countrylistsize,"&lt;="&amp;countrylistsize)+SUM(ISNUMBER(countrylistsize))),ROWS(F$3:F1794)+SUM(ISBLANK(countrylistsize))),NOT(countrylistsize="")*IF(ISNUMBER(countrylistsize),COUNTIF(countrylistsize,"&lt;="&amp;countrylistsize),COUNTIF(countrylistsize,"&lt;="&amp;countrylistsize)+SUM(ISNUMBER(countrylistsize))),0)), ""))</f>
        <v/>
      </c>
      <c r="I1794" s="70"/>
      <c r="J1794" s="67" t="str">
        <f t="array" aca="1" ref="J1794" ca="1">IF($I$1&lt;&gt;"y", "", IFERROR(INDEX(admin1listsize,MATCH(SMALL(NOT(admin1listsize="")*IF(ISNUMBER(admin1listsize),COUNTIF(admin1listsize,"&lt;="&amp;admin1listsize),COUNTIF(admin1listsize,"&lt;="&amp;admin1listsize)+SUM(ISNUMBER(admin1listsize))),ROWS(D$3:D1794)+SUM(ISBLANK(admin1listsize))),NOT(admin1listsize="")*IF(ISNUMBER(admin1listsize),COUNTIF(admin1listsize,"&lt;="&amp;admin1listsize),COUNTIF(admin1listsize,"&lt;="&amp;admin1listsize)+SUM(ISNUMBER(admin1listsize))),0)), ""))</f>
        <v/>
      </c>
      <c r="K1794" s="71"/>
    </row>
    <row r="1795" spans="1:11" s="1" customFormat="1" x14ac:dyDescent="0.25">
      <c r="A1795" s="93" t="str">
        <f>IF($I$1&lt;&gt;"y", "", IF(ISBLANK(DATA!D1796),"",IF(ISBLANK(DATA!K1796),"NO DATA",DATA!K1796)))</f>
        <v/>
      </c>
      <c r="B1795" s="93" t="str">
        <f>IF($I$1&lt;&gt;"y", "",IF(ISBLANK(DATA!D1796),"", IF(ISBLANK(DATA!L1796),"NO DATA",DATA!L1796)))</f>
        <v/>
      </c>
      <c r="C1795" s="93" t="str">
        <f t="shared" si="83"/>
        <v/>
      </c>
      <c r="D1795" s="93" t="str">
        <f>IF($I$1&lt;&gt;"y", "", IF(C1796="", "", IFERROR(LOOKUP(2,1/(COUNTIF($D$2:D1794,mergednames)=0),mergednames), "")))</f>
        <v/>
      </c>
      <c r="E1795" s="93" t="str">
        <f t="shared" si="82"/>
        <v/>
      </c>
      <c r="F1795" s="93" t="str">
        <f>IF($I$1&lt;&gt;"y", "", IF(A1796="", "", IFERROR(LOOKUP(2,1/(COUNTIF($F$2:F1794,get_country)=0),get_country), "")))</f>
        <v/>
      </c>
      <c r="G1795" s="93" t="str">
        <f t="shared" ref="G1795:G1858" si="84">IF($I$1&lt;&gt;"y", "", IF(F1795="", "", G1794+1))</f>
        <v/>
      </c>
      <c r="H1795" s="67" t="str">
        <f t="array" aca="1" ref="H1795" ca="1">IF($I$1&lt;&gt;"y", "", IFERROR(INDEX(countrylistsize,MATCH(SMALL(NOT(countrylistsize="")*IF(ISNUMBER(countrylistsize),COUNTIF(countrylistsize,"&lt;="&amp;countrylistsize),COUNTIF(countrylistsize,"&lt;="&amp;countrylistsize)+SUM(ISNUMBER(countrylistsize))),ROWS(F$3:F1795)+SUM(ISBLANK(countrylistsize))),NOT(countrylistsize="")*IF(ISNUMBER(countrylistsize),COUNTIF(countrylistsize,"&lt;="&amp;countrylistsize),COUNTIF(countrylistsize,"&lt;="&amp;countrylistsize)+SUM(ISNUMBER(countrylistsize))),0)), ""))</f>
        <v/>
      </c>
      <c r="I1795" s="70"/>
      <c r="J1795" s="67" t="str">
        <f t="array" aca="1" ref="J1795" ca="1">IF($I$1&lt;&gt;"y", "", IFERROR(INDEX(admin1listsize,MATCH(SMALL(NOT(admin1listsize="")*IF(ISNUMBER(admin1listsize),COUNTIF(admin1listsize,"&lt;="&amp;admin1listsize),COUNTIF(admin1listsize,"&lt;="&amp;admin1listsize)+SUM(ISNUMBER(admin1listsize))),ROWS(D$3:D1795)+SUM(ISBLANK(admin1listsize))),NOT(admin1listsize="")*IF(ISNUMBER(admin1listsize),COUNTIF(admin1listsize,"&lt;="&amp;admin1listsize),COUNTIF(admin1listsize,"&lt;="&amp;admin1listsize)+SUM(ISNUMBER(admin1listsize))),0)), ""))</f>
        <v/>
      </c>
      <c r="K1795" s="71"/>
    </row>
    <row r="1796" spans="1:11" s="1" customFormat="1" x14ac:dyDescent="0.25">
      <c r="A1796" s="93" t="str">
        <f>IF($I$1&lt;&gt;"y", "", IF(ISBLANK(DATA!D1797),"",IF(ISBLANK(DATA!K1797),"NO DATA",DATA!K1797)))</f>
        <v/>
      </c>
      <c r="B1796" s="93" t="str">
        <f>IF($I$1&lt;&gt;"y", "",IF(ISBLANK(DATA!D1797),"", IF(ISBLANK(DATA!L1797),"NO DATA",DATA!L1797)))</f>
        <v/>
      </c>
      <c r="C1796" s="93" t="str">
        <f t="shared" si="83"/>
        <v/>
      </c>
      <c r="D1796" s="93" t="str">
        <f>IF($I$1&lt;&gt;"y", "", IF(C1797="", "", IFERROR(LOOKUP(2,1/(COUNTIF($D$2:D1795,mergednames)=0),mergednames), "")))</f>
        <v/>
      </c>
      <c r="E1796" s="93" t="str">
        <f t="shared" ref="E1796:E1859" si="85">IF($I$1&lt;&gt;"y", "", IF(D1796="", "", E1795+1))</f>
        <v/>
      </c>
      <c r="F1796" s="93" t="str">
        <f>IF($I$1&lt;&gt;"y", "", IF(A1797="", "", IFERROR(LOOKUP(2,1/(COUNTIF($F$2:F1795,get_country)=0),get_country), "")))</f>
        <v/>
      </c>
      <c r="G1796" s="93" t="str">
        <f t="shared" si="84"/>
        <v/>
      </c>
      <c r="H1796" s="67" t="str">
        <f t="array" aca="1" ref="H1796" ca="1">IF($I$1&lt;&gt;"y", "", IFERROR(INDEX(countrylistsize,MATCH(SMALL(NOT(countrylistsize="")*IF(ISNUMBER(countrylistsize),COUNTIF(countrylistsize,"&lt;="&amp;countrylistsize),COUNTIF(countrylistsize,"&lt;="&amp;countrylistsize)+SUM(ISNUMBER(countrylistsize))),ROWS(F$3:F1796)+SUM(ISBLANK(countrylistsize))),NOT(countrylistsize="")*IF(ISNUMBER(countrylistsize),COUNTIF(countrylistsize,"&lt;="&amp;countrylistsize),COUNTIF(countrylistsize,"&lt;="&amp;countrylistsize)+SUM(ISNUMBER(countrylistsize))),0)), ""))</f>
        <v/>
      </c>
      <c r="I1796" s="70"/>
      <c r="J1796" s="67" t="str">
        <f t="array" aca="1" ref="J1796" ca="1">IF($I$1&lt;&gt;"y", "", IFERROR(INDEX(admin1listsize,MATCH(SMALL(NOT(admin1listsize="")*IF(ISNUMBER(admin1listsize),COUNTIF(admin1listsize,"&lt;="&amp;admin1listsize),COUNTIF(admin1listsize,"&lt;="&amp;admin1listsize)+SUM(ISNUMBER(admin1listsize))),ROWS(D$3:D1796)+SUM(ISBLANK(admin1listsize))),NOT(admin1listsize="")*IF(ISNUMBER(admin1listsize),COUNTIF(admin1listsize,"&lt;="&amp;admin1listsize),COUNTIF(admin1listsize,"&lt;="&amp;admin1listsize)+SUM(ISNUMBER(admin1listsize))),0)), ""))</f>
        <v/>
      </c>
      <c r="K1796" s="71"/>
    </row>
    <row r="1797" spans="1:11" s="1" customFormat="1" x14ac:dyDescent="0.25">
      <c r="A1797" s="93" t="str">
        <f>IF($I$1&lt;&gt;"y", "", IF(ISBLANK(DATA!D1798),"",IF(ISBLANK(DATA!K1798),"NO DATA",DATA!K1798)))</f>
        <v/>
      </c>
      <c r="B1797" s="93" t="str">
        <f>IF($I$1&lt;&gt;"y", "",IF(ISBLANK(DATA!D1798),"", IF(ISBLANK(DATA!L1798),"NO DATA",DATA!L1798)))</f>
        <v/>
      </c>
      <c r="C1797" s="93" t="str">
        <f t="shared" ref="C1797:C1860" si="86">IF($I$1&lt;&gt;"y", "", IF(A1797="", "", A1797&amp;"@"&amp;B1797))</f>
        <v/>
      </c>
      <c r="D1797" s="93" t="str">
        <f>IF($I$1&lt;&gt;"y", "", IF(C1798="", "", IFERROR(LOOKUP(2,1/(COUNTIF($D$2:D1796,mergednames)=0),mergednames), "")))</f>
        <v/>
      </c>
      <c r="E1797" s="93" t="str">
        <f t="shared" si="85"/>
        <v/>
      </c>
      <c r="F1797" s="93" t="str">
        <f>IF($I$1&lt;&gt;"y", "", IF(A1798="", "", IFERROR(LOOKUP(2,1/(COUNTIF($F$2:F1796,get_country)=0),get_country), "")))</f>
        <v/>
      </c>
      <c r="G1797" s="93" t="str">
        <f t="shared" si="84"/>
        <v/>
      </c>
      <c r="H1797" s="67" t="str">
        <f t="array" aca="1" ref="H1797" ca="1">IF($I$1&lt;&gt;"y", "", IFERROR(INDEX(countrylistsize,MATCH(SMALL(NOT(countrylistsize="")*IF(ISNUMBER(countrylistsize),COUNTIF(countrylistsize,"&lt;="&amp;countrylistsize),COUNTIF(countrylistsize,"&lt;="&amp;countrylistsize)+SUM(ISNUMBER(countrylistsize))),ROWS(F$3:F1797)+SUM(ISBLANK(countrylistsize))),NOT(countrylistsize="")*IF(ISNUMBER(countrylistsize),COUNTIF(countrylistsize,"&lt;="&amp;countrylistsize),COUNTIF(countrylistsize,"&lt;="&amp;countrylistsize)+SUM(ISNUMBER(countrylistsize))),0)), ""))</f>
        <v/>
      </c>
      <c r="I1797" s="70"/>
      <c r="J1797" s="67" t="str">
        <f t="array" aca="1" ref="J1797" ca="1">IF($I$1&lt;&gt;"y", "", IFERROR(INDEX(admin1listsize,MATCH(SMALL(NOT(admin1listsize="")*IF(ISNUMBER(admin1listsize),COUNTIF(admin1listsize,"&lt;="&amp;admin1listsize),COUNTIF(admin1listsize,"&lt;="&amp;admin1listsize)+SUM(ISNUMBER(admin1listsize))),ROWS(D$3:D1797)+SUM(ISBLANK(admin1listsize))),NOT(admin1listsize="")*IF(ISNUMBER(admin1listsize),COUNTIF(admin1listsize,"&lt;="&amp;admin1listsize),COUNTIF(admin1listsize,"&lt;="&amp;admin1listsize)+SUM(ISNUMBER(admin1listsize))),0)), ""))</f>
        <v/>
      </c>
      <c r="K1797" s="71"/>
    </row>
    <row r="1798" spans="1:11" s="1" customFormat="1" x14ac:dyDescent="0.25">
      <c r="A1798" s="93" t="str">
        <f>IF($I$1&lt;&gt;"y", "", IF(ISBLANK(DATA!D1799),"",IF(ISBLANK(DATA!K1799),"NO DATA",DATA!K1799)))</f>
        <v/>
      </c>
      <c r="B1798" s="93" t="str">
        <f>IF($I$1&lt;&gt;"y", "",IF(ISBLANK(DATA!D1799),"", IF(ISBLANK(DATA!L1799),"NO DATA",DATA!L1799)))</f>
        <v/>
      </c>
      <c r="C1798" s="93" t="str">
        <f t="shared" si="86"/>
        <v/>
      </c>
      <c r="D1798" s="93" t="str">
        <f>IF($I$1&lt;&gt;"y", "", IF(C1799="", "", IFERROR(LOOKUP(2,1/(COUNTIF($D$2:D1797,mergednames)=0),mergednames), "")))</f>
        <v/>
      </c>
      <c r="E1798" s="93" t="str">
        <f t="shared" si="85"/>
        <v/>
      </c>
      <c r="F1798" s="93" t="str">
        <f>IF($I$1&lt;&gt;"y", "", IF(A1799="", "", IFERROR(LOOKUP(2,1/(COUNTIF($F$2:F1797,get_country)=0),get_country), "")))</f>
        <v/>
      </c>
      <c r="G1798" s="93" t="str">
        <f t="shared" si="84"/>
        <v/>
      </c>
      <c r="H1798" s="67" t="str">
        <f t="array" aca="1" ref="H1798" ca="1">IF($I$1&lt;&gt;"y", "", IFERROR(INDEX(countrylistsize,MATCH(SMALL(NOT(countrylistsize="")*IF(ISNUMBER(countrylistsize),COUNTIF(countrylistsize,"&lt;="&amp;countrylistsize),COUNTIF(countrylistsize,"&lt;="&amp;countrylistsize)+SUM(ISNUMBER(countrylistsize))),ROWS(F$3:F1798)+SUM(ISBLANK(countrylistsize))),NOT(countrylistsize="")*IF(ISNUMBER(countrylistsize),COUNTIF(countrylistsize,"&lt;="&amp;countrylistsize),COUNTIF(countrylistsize,"&lt;="&amp;countrylistsize)+SUM(ISNUMBER(countrylistsize))),0)), ""))</f>
        <v/>
      </c>
      <c r="I1798" s="70"/>
      <c r="J1798" s="67" t="str">
        <f t="array" aca="1" ref="J1798" ca="1">IF($I$1&lt;&gt;"y", "", IFERROR(INDEX(admin1listsize,MATCH(SMALL(NOT(admin1listsize="")*IF(ISNUMBER(admin1listsize),COUNTIF(admin1listsize,"&lt;="&amp;admin1listsize),COUNTIF(admin1listsize,"&lt;="&amp;admin1listsize)+SUM(ISNUMBER(admin1listsize))),ROWS(D$3:D1798)+SUM(ISBLANK(admin1listsize))),NOT(admin1listsize="")*IF(ISNUMBER(admin1listsize),COUNTIF(admin1listsize,"&lt;="&amp;admin1listsize),COUNTIF(admin1listsize,"&lt;="&amp;admin1listsize)+SUM(ISNUMBER(admin1listsize))),0)), ""))</f>
        <v/>
      </c>
      <c r="K1798" s="71"/>
    </row>
    <row r="1799" spans="1:11" s="1" customFormat="1" x14ac:dyDescent="0.25">
      <c r="A1799" s="93" t="str">
        <f>IF($I$1&lt;&gt;"y", "", IF(ISBLANK(DATA!D1800),"",IF(ISBLANK(DATA!K1800),"NO DATA",DATA!K1800)))</f>
        <v/>
      </c>
      <c r="B1799" s="93" t="str">
        <f>IF($I$1&lt;&gt;"y", "",IF(ISBLANK(DATA!D1800),"", IF(ISBLANK(DATA!L1800),"NO DATA",DATA!L1800)))</f>
        <v/>
      </c>
      <c r="C1799" s="93" t="str">
        <f t="shared" si="86"/>
        <v/>
      </c>
      <c r="D1799" s="93" t="str">
        <f>IF($I$1&lt;&gt;"y", "", IF(C1800="", "", IFERROR(LOOKUP(2,1/(COUNTIF($D$2:D1798,mergednames)=0),mergednames), "")))</f>
        <v/>
      </c>
      <c r="E1799" s="93" t="str">
        <f t="shared" si="85"/>
        <v/>
      </c>
      <c r="F1799" s="93" t="str">
        <f>IF($I$1&lt;&gt;"y", "", IF(A1800="", "", IFERROR(LOOKUP(2,1/(COUNTIF($F$2:F1798,get_country)=0),get_country), "")))</f>
        <v/>
      </c>
      <c r="G1799" s="93" t="str">
        <f t="shared" si="84"/>
        <v/>
      </c>
      <c r="H1799" s="67" t="str">
        <f t="array" aca="1" ref="H1799" ca="1">IF($I$1&lt;&gt;"y", "", IFERROR(INDEX(countrylistsize,MATCH(SMALL(NOT(countrylistsize="")*IF(ISNUMBER(countrylistsize),COUNTIF(countrylistsize,"&lt;="&amp;countrylistsize),COUNTIF(countrylistsize,"&lt;="&amp;countrylistsize)+SUM(ISNUMBER(countrylistsize))),ROWS(F$3:F1799)+SUM(ISBLANK(countrylistsize))),NOT(countrylistsize="")*IF(ISNUMBER(countrylistsize),COUNTIF(countrylistsize,"&lt;="&amp;countrylistsize),COUNTIF(countrylistsize,"&lt;="&amp;countrylistsize)+SUM(ISNUMBER(countrylistsize))),0)), ""))</f>
        <v/>
      </c>
      <c r="I1799" s="70"/>
      <c r="J1799" s="67" t="str">
        <f t="array" aca="1" ref="J1799" ca="1">IF($I$1&lt;&gt;"y", "", IFERROR(INDEX(admin1listsize,MATCH(SMALL(NOT(admin1listsize="")*IF(ISNUMBER(admin1listsize),COUNTIF(admin1listsize,"&lt;="&amp;admin1listsize),COUNTIF(admin1listsize,"&lt;="&amp;admin1listsize)+SUM(ISNUMBER(admin1listsize))),ROWS(D$3:D1799)+SUM(ISBLANK(admin1listsize))),NOT(admin1listsize="")*IF(ISNUMBER(admin1listsize),COUNTIF(admin1listsize,"&lt;="&amp;admin1listsize),COUNTIF(admin1listsize,"&lt;="&amp;admin1listsize)+SUM(ISNUMBER(admin1listsize))),0)), ""))</f>
        <v/>
      </c>
      <c r="K1799" s="71"/>
    </row>
    <row r="1800" spans="1:11" s="1" customFormat="1" x14ac:dyDescent="0.25">
      <c r="A1800" s="93" t="str">
        <f>IF($I$1&lt;&gt;"y", "", IF(ISBLANK(DATA!D1801),"",IF(ISBLANK(DATA!K1801),"NO DATA",DATA!K1801)))</f>
        <v/>
      </c>
      <c r="B1800" s="93" t="str">
        <f>IF($I$1&lt;&gt;"y", "",IF(ISBLANK(DATA!D1801),"", IF(ISBLANK(DATA!L1801),"NO DATA",DATA!L1801)))</f>
        <v/>
      </c>
      <c r="C1800" s="93" t="str">
        <f t="shared" si="86"/>
        <v/>
      </c>
      <c r="D1800" s="93" t="str">
        <f>IF($I$1&lt;&gt;"y", "", IF(C1801="", "", IFERROR(LOOKUP(2,1/(COUNTIF($D$2:D1799,mergednames)=0),mergednames), "")))</f>
        <v/>
      </c>
      <c r="E1800" s="93" t="str">
        <f t="shared" si="85"/>
        <v/>
      </c>
      <c r="F1800" s="93" t="str">
        <f>IF($I$1&lt;&gt;"y", "", IF(A1801="", "", IFERROR(LOOKUP(2,1/(COUNTIF($F$2:F1799,get_country)=0),get_country), "")))</f>
        <v/>
      </c>
      <c r="G1800" s="93" t="str">
        <f t="shared" si="84"/>
        <v/>
      </c>
      <c r="H1800" s="67" t="str">
        <f t="array" aca="1" ref="H1800" ca="1">IF($I$1&lt;&gt;"y", "", IFERROR(INDEX(countrylistsize,MATCH(SMALL(NOT(countrylistsize="")*IF(ISNUMBER(countrylistsize),COUNTIF(countrylistsize,"&lt;="&amp;countrylistsize),COUNTIF(countrylistsize,"&lt;="&amp;countrylistsize)+SUM(ISNUMBER(countrylistsize))),ROWS(F$3:F1800)+SUM(ISBLANK(countrylistsize))),NOT(countrylistsize="")*IF(ISNUMBER(countrylistsize),COUNTIF(countrylistsize,"&lt;="&amp;countrylistsize),COUNTIF(countrylistsize,"&lt;="&amp;countrylistsize)+SUM(ISNUMBER(countrylistsize))),0)), ""))</f>
        <v/>
      </c>
      <c r="I1800" s="70"/>
      <c r="J1800" s="67" t="str">
        <f t="array" aca="1" ref="J1800" ca="1">IF($I$1&lt;&gt;"y", "", IFERROR(INDEX(admin1listsize,MATCH(SMALL(NOT(admin1listsize="")*IF(ISNUMBER(admin1listsize),COUNTIF(admin1listsize,"&lt;="&amp;admin1listsize),COUNTIF(admin1listsize,"&lt;="&amp;admin1listsize)+SUM(ISNUMBER(admin1listsize))),ROWS(D$3:D1800)+SUM(ISBLANK(admin1listsize))),NOT(admin1listsize="")*IF(ISNUMBER(admin1listsize),COUNTIF(admin1listsize,"&lt;="&amp;admin1listsize),COUNTIF(admin1listsize,"&lt;="&amp;admin1listsize)+SUM(ISNUMBER(admin1listsize))),0)), ""))</f>
        <v/>
      </c>
      <c r="K1800" s="71"/>
    </row>
    <row r="1801" spans="1:11" s="1" customFormat="1" x14ac:dyDescent="0.25">
      <c r="A1801" s="93" t="str">
        <f>IF($I$1&lt;&gt;"y", "", IF(ISBLANK(DATA!D1802),"",IF(ISBLANK(DATA!K1802),"NO DATA",DATA!K1802)))</f>
        <v/>
      </c>
      <c r="B1801" s="93" t="str">
        <f>IF($I$1&lt;&gt;"y", "",IF(ISBLANK(DATA!D1802),"", IF(ISBLANK(DATA!L1802),"NO DATA",DATA!L1802)))</f>
        <v/>
      </c>
      <c r="C1801" s="93" t="str">
        <f t="shared" si="86"/>
        <v/>
      </c>
      <c r="D1801" s="93" t="str">
        <f>IF($I$1&lt;&gt;"y", "", IF(C1802="", "", IFERROR(LOOKUP(2,1/(COUNTIF($D$2:D1800,mergednames)=0),mergednames), "")))</f>
        <v/>
      </c>
      <c r="E1801" s="93" t="str">
        <f t="shared" si="85"/>
        <v/>
      </c>
      <c r="F1801" s="93" t="str">
        <f>IF($I$1&lt;&gt;"y", "", IF(A1802="", "", IFERROR(LOOKUP(2,1/(COUNTIF($F$2:F1800,get_country)=0),get_country), "")))</f>
        <v/>
      </c>
      <c r="G1801" s="93" t="str">
        <f t="shared" si="84"/>
        <v/>
      </c>
      <c r="H1801" s="67" t="str">
        <f t="array" aca="1" ref="H1801" ca="1">IF($I$1&lt;&gt;"y", "", IFERROR(INDEX(countrylistsize,MATCH(SMALL(NOT(countrylistsize="")*IF(ISNUMBER(countrylistsize),COUNTIF(countrylistsize,"&lt;="&amp;countrylistsize),COUNTIF(countrylistsize,"&lt;="&amp;countrylistsize)+SUM(ISNUMBER(countrylistsize))),ROWS(F$3:F1801)+SUM(ISBLANK(countrylistsize))),NOT(countrylistsize="")*IF(ISNUMBER(countrylistsize),COUNTIF(countrylistsize,"&lt;="&amp;countrylistsize),COUNTIF(countrylistsize,"&lt;="&amp;countrylistsize)+SUM(ISNUMBER(countrylistsize))),0)), ""))</f>
        <v/>
      </c>
      <c r="I1801" s="70"/>
      <c r="J1801" s="67" t="str">
        <f t="array" aca="1" ref="J1801" ca="1">IF($I$1&lt;&gt;"y", "", IFERROR(INDEX(admin1listsize,MATCH(SMALL(NOT(admin1listsize="")*IF(ISNUMBER(admin1listsize),COUNTIF(admin1listsize,"&lt;="&amp;admin1listsize),COUNTIF(admin1listsize,"&lt;="&amp;admin1listsize)+SUM(ISNUMBER(admin1listsize))),ROWS(D$3:D1801)+SUM(ISBLANK(admin1listsize))),NOT(admin1listsize="")*IF(ISNUMBER(admin1listsize),COUNTIF(admin1listsize,"&lt;="&amp;admin1listsize),COUNTIF(admin1listsize,"&lt;="&amp;admin1listsize)+SUM(ISNUMBER(admin1listsize))),0)), ""))</f>
        <v/>
      </c>
      <c r="K1801" s="71"/>
    </row>
    <row r="1802" spans="1:11" s="1" customFormat="1" x14ac:dyDescent="0.25">
      <c r="A1802" s="93" t="str">
        <f>IF($I$1&lt;&gt;"y", "", IF(ISBLANK(DATA!D1803),"",IF(ISBLANK(DATA!K1803),"NO DATA",DATA!K1803)))</f>
        <v/>
      </c>
      <c r="B1802" s="93" t="str">
        <f>IF($I$1&lt;&gt;"y", "",IF(ISBLANK(DATA!D1803),"", IF(ISBLANK(DATA!L1803),"NO DATA",DATA!L1803)))</f>
        <v/>
      </c>
      <c r="C1802" s="93" t="str">
        <f t="shared" si="86"/>
        <v/>
      </c>
      <c r="D1802" s="93" t="str">
        <f>IF($I$1&lt;&gt;"y", "", IF(C1803="", "", IFERROR(LOOKUP(2,1/(COUNTIF($D$2:D1801,mergednames)=0),mergednames), "")))</f>
        <v/>
      </c>
      <c r="E1802" s="93" t="str">
        <f t="shared" si="85"/>
        <v/>
      </c>
      <c r="F1802" s="93" t="str">
        <f>IF($I$1&lt;&gt;"y", "", IF(A1803="", "", IFERROR(LOOKUP(2,1/(COUNTIF($F$2:F1801,get_country)=0),get_country), "")))</f>
        <v/>
      </c>
      <c r="G1802" s="93" t="str">
        <f t="shared" si="84"/>
        <v/>
      </c>
      <c r="H1802" s="67" t="str">
        <f t="array" aca="1" ref="H1802" ca="1">IF($I$1&lt;&gt;"y", "", IFERROR(INDEX(countrylistsize,MATCH(SMALL(NOT(countrylistsize="")*IF(ISNUMBER(countrylistsize),COUNTIF(countrylistsize,"&lt;="&amp;countrylistsize),COUNTIF(countrylistsize,"&lt;="&amp;countrylistsize)+SUM(ISNUMBER(countrylistsize))),ROWS(F$3:F1802)+SUM(ISBLANK(countrylistsize))),NOT(countrylistsize="")*IF(ISNUMBER(countrylistsize),COUNTIF(countrylistsize,"&lt;="&amp;countrylistsize),COUNTIF(countrylistsize,"&lt;="&amp;countrylistsize)+SUM(ISNUMBER(countrylistsize))),0)), ""))</f>
        <v/>
      </c>
      <c r="I1802" s="70"/>
      <c r="J1802" s="67" t="str">
        <f t="array" aca="1" ref="J1802" ca="1">IF($I$1&lt;&gt;"y", "", IFERROR(INDEX(admin1listsize,MATCH(SMALL(NOT(admin1listsize="")*IF(ISNUMBER(admin1listsize),COUNTIF(admin1listsize,"&lt;="&amp;admin1listsize),COUNTIF(admin1listsize,"&lt;="&amp;admin1listsize)+SUM(ISNUMBER(admin1listsize))),ROWS(D$3:D1802)+SUM(ISBLANK(admin1listsize))),NOT(admin1listsize="")*IF(ISNUMBER(admin1listsize),COUNTIF(admin1listsize,"&lt;="&amp;admin1listsize),COUNTIF(admin1listsize,"&lt;="&amp;admin1listsize)+SUM(ISNUMBER(admin1listsize))),0)), ""))</f>
        <v/>
      </c>
      <c r="K1802" s="71"/>
    </row>
    <row r="1803" spans="1:11" s="1" customFormat="1" x14ac:dyDescent="0.25">
      <c r="A1803" s="93" t="str">
        <f>IF($I$1&lt;&gt;"y", "", IF(ISBLANK(DATA!D1804),"",IF(ISBLANK(DATA!K1804),"NO DATA",DATA!K1804)))</f>
        <v/>
      </c>
      <c r="B1803" s="93" t="str">
        <f>IF($I$1&lt;&gt;"y", "",IF(ISBLANK(DATA!D1804),"", IF(ISBLANK(DATA!L1804),"NO DATA",DATA!L1804)))</f>
        <v/>
      </c>
      <c r="C1803" s="93" t="str">
        <f t="shared" si="86"/>
        <v/>
      </c>
      <c r="D1803" s="93" t="str">
        <f>IF($I$1&lt;&gt;"y", "", IF(C1804="", "", IFERROR(LOOKUP(2,1/(COUNTIF($D$2:D1802,mergednames)=0),mergednames), "")))</f>
        <v/>
      </c>
      <c r="E1803" s="93" t="str">
        <f t="shared" si="85"/>
        <v/>
      </c>
      <c r="F1803" s="93" t="str">
        <f>IF($I$1&lt;&gt;"y", "", IF(A1804="", "", IFERROR(LOOKUP(2,1/(COUNTIF($F$2:F1802,get_country)=0),get_country), "")))</f>
        <v/>
      </c>
      <c r="G1803" s="93" t="str">
        <f t="shared" si="84"/>
        <v/>
      </c>
      <c r="H1803" s="67" t="str">
        <f t="array" aca="1" ref="H1803" ca="1">IF($I$1&lt;&gt;"y", "", IFERROR(INDEX(countrylistsize,MATCH(SMALL(NOT(countrylistsize="")*IF(ISNUMBER(countrylistsize),COUNTIF(countrylistsize,"&lt;="&amp;countrylistsize),COUNTIF(countrylistsize,"&lt;="&amp;countrylistsize)+SUM(ISNUMBER(countrylistsize))),ROWS(F$3:F1803)+SUM(ISBLANK(countrylistsize))),NOT(countrylistsize="")*IF(ISNUMBER(countrylistsize),COUNTIF(countrylistsize,"&lt;="&amp;countrylistsize),COUNTIF(countrylistsize,"&lt;="&amp;countrylistsize)+SUM(ISNUMBER(countrylistsize))),0)), ""))</f>
        <v/>
      </c>
      <c r="I1803" s="70"/>
      <c r="J1803" s="67" t="str">
        <f t="array" aca="1" ref="J1803" ca="1">IF($I$1&lt;&gt;"y", "", IFERROR(INDEX(admin1listsize,MATCH(SMALL(NOT(admin1listsize="")*IF(ISNUMBER(admin1listsize),COUNTIF(admin1listsize,"&lt;="&amp;admin1listsize),COUNTIF(admin1listsize,"&lt;="&amp;admin1listsize)+SUM(ISNUMBER(admin1listsize))),ROWS(D$3:D1803)+SUM(ISBLANK(admin1listsize))),NOT(admin1listsize="")*IF(ISNUMBER(admin1listsize),COUNTIF(admin1listsize,"&lt;="&amp;admin1listsize),COUNTIF(admin1listsize,"&lt;="&amp;admin1listsize)+SUM(ISNUMBER(admin1listsize))),0)), ""))</f>
        <v/>
      </c>
      <c r="K1803" s="71"/>
    </row>
    <row r="1804" spans="1:11" s="1" customFormat="1" x14ac:dyDescent="0.25">
      <c r="A1804" s="93" t="str">
        <f>IF($I$1&lt;&gt;"y", "", IF(ISBLANK(DATA!D1805),"",IF(ISBLANK(DATA!K1805),"NO DATA",DATA!K1805)))</f>
        <v/>
      </c>
      <c r="B1804" s="93" t="str">
        <f>IF($I$1&lt;&gt;"y", "",IF(ISBLANK(DATA!D1805),"", IF(ISBLANK(DATA!L1805),"NO DATA",DATA!L1805)))</f>
        <v/>
      </c>
      <c r="C1804" s="93" t="str">
        <f t="shared" si="86"/>
        <v/>
      </c>
      <c r="D1804" s="93" t="str">
        <f>IF($I$1&lt;&gt;"y", "", IF(C1805="", "", IFERROR(LOOKUP(2,1/(COUNTIF($D$2:D1803,mergednames)=0),mergednames), "")))</f>
        <v/>
      </c>
      <c r="E1804" s="93" t="str">
        <f t="shared" si="85"/>
        <v/>
      </c>
      <c r="F1804" s="93" t="str">
        <f>IF($I$1&lt;&gt;"y", "", IF(A1805="", "", IFERROR(LOOKUP(2,1/(COUNTIF($F$2:F1803,get_country)=0),get_country), "")))</f>
        <v/>
      </c>
      <c r="G1804" s="93" t="str">
        <f t="shared" si="84"/>
        <v/>
      </c>
      <c r="H1804" s="67" t="str">
        <f t="array" aca="1" ref="H1804" ca="1">IF($I$1&lt;&gt;"y", "", IFERROR(INDEX(countrylistsize,MATCH(SMALL(NOT(countrylistsize="")*IF(ISNUMBER(countrylistsize),COUNTIF(countrylistsize,"&lt;="&amp;countrylistsize),COUNTIF(countrylistsize,"&lt;="&amp;countrylistsize)+SUM(ISNUMBER(countrylistsize))),ROWS(F$3:F1804)+SUM(ISBLANK(countrylistsize))),NOT(countrylistsize="")*IF(ISNUMBER(countrylistsize),COUNTIF(countrylistsize,"&lt;="&amp;countrylistsize),COUNTIF(countrylistsize,"&lt;="&amp;countrylistsize)+SUM(ISNUMBER(countrylistsize))),0)), ""))</f>
        <v/>
      </c>
      <c r="I1804" s="70"/>
      <c r="J1804" s="67" t="str">
        <f t="array" aca="1" ref="J1804" ca="1">IF($I$1&lt;&gt;"y", "", IFERROR(INDEX(admin1listsize,MATCH(SMALL(NOT(admin1listsize="")*IF(ISNUMBER(admin1listsize),COUNTIF(admin1listsize,"&lt;="&amp;admin1listsize),COUNTIF(admin1listsize,"&lt;="&amp;admin1listsize)+SUM(ISNUMBER(admin1listsize))),ROWS(D$3:D1804)+SUM(ISBLANK(admin1listsize))),NOT(admin1listsize="")*IF(ISNUMBER(admin1listsize),COUNTIF(admin1listsize,"&lt;="&amp;admin1listsize),COUNTIF(admin1listsize,"&lt;="&amp;admin1listsize)+SUM(ISNUMBER(admin1listsize))),0)), ""))</f>
        <v/>
      </c>
      <c r="K1804" s="71"/>
    </row>
    <row r="1805" spans="1:11" s="1" customFormat="1" x14ac:dyDescent="0.25">
      <c r="A1805" s="93" t="str">
        <f>IF($I$1&lt;&gt;"y", "", IF(ISBLANK(DATA!D1806),"",IF(ISBLANK(DATA!K1806),"NO DATA",DATA!K1806)))</f>
        <v/>
      </c>
      <c r="B1805" s="93" t="str">
        <f>IF($I$1&lt;&gt;"y", "",IF(ISBLANK(DATA!D1806),"", IF(ISBLANK(DATA!L1806),"NO DATA",DATA!L1806)))</f>
        <v/>
      </c>
      <c r="C1805" s="93" t="str">
        <f t="shared" si="86"/>
        <v/>
      </c>
      <c r="D1805" s="93" t="str">
        <f>IF($I$1&lt;&gt;"y", "", IF(C1806="", "", IFERROR(LOOKUP(2,1/(COUNTIF($D$2:D1804,mergednames)=0),mergednames), "")))</f>
        <v/>
      </c>
      <c r="E1805" s="93" t="str">
        <f t="shared" si="85"/>
        <v/>
      </c>
      <c r="F1805" s="93" t="str">
        <f>IF($I$1&lt;&gt;"y", "", IF(A1806="", "", IFERROR(LOOKUP(2,1/(COUNTIF($F$2:F1804,get_country)=0),get_country), "")))</f>
        <v/>
      </c>
      <c r="G1805" s="93" t="str">
        <f t="shared" si="84"/>
        <v/>
      </c>
      <c r="H1805" s="67" t="str">
        <f t="array" aca="1" ref="H1805" ca="1">IF($I$1&lt;&gt;"y", "", IFERROR(INDEX(countrylistsize,MATCH(SMALL(NOT(countrylistsize="")*IF(ISNUMBER(countrylistsize),COUNTIF(countrylistsize,"&lt;="&amp;countrylistsize),COUNTIF(countrylistsize,"&lt;="&amp;countrylistsize)+SUM(ISNUMBER(countrylistsize))),ROWS(F$3:F1805)+SUM(ISBLANK(countrylistsize))),NOT(countrylistsize="")*IF(ISNUMBER(countrylistsize),COUNTIF(countrylistsize,"&lt;="&amp;countrylistsize),COUNTIF(countrylistsize,"&lt;="&amp;countrylistsize)+SUM(ISNUMBER(countrylistsize))),0)), ""))</f>
        <v/>
      </c>
      <c r="I1805" s="70"/>
      <c r="J1805" s="67" t="str">
        <f t="array" aca="1" ref="J1805" ca="1">IF($I$1&lt;&gt;"y", "", IFERROR(INDEX(admin1listsize,MATCH(SMALL(NOT(admin1listsize="")*IF(ISNUMBER(admin1listsize),COUNTIF(admin1listsize,"&lt;="&amp;admin1listsize),COUNTIF(admin1listsize,"&lt;="&amp;admin1listsize)+SUM(ISNUMBER(admin1listsize))),ROWS(D$3:D1805)+SUM(ISBLANK(admin1listsize))),NOT(admin1listsize="")*IF(ISNUMBER(admin1listsize),COUNTIF(admin1listsize,"&lt;="&amp;admin1listsize),COUNTIF(admin1listsize,"&lt;="&amp;admin1listsize)+SUM(ISNUMBER(admin1listsize))),0)), ""))</f>
        <v/>
      </c>
      <c r="K1805" s="71"/>
    </row>
    <row r="1806" spans="1:11" s="1" customFormat="1" x14ac:dyDescent="0.25">
      <c r="A1806" s="93" t="str">
        <f>IF($I$1&lt;&gt;"y", "", IF(ISBLANK(DATA!D1807),"",IF(ISBLANK(DATA!K1807),"NO DATA",DATA!K1807)))</f>
        <v/>
      </c>
      <c r="B1806" s="93" t="str">
        <f>IF($I$1&lt;&gt;"y", "",IF(ISBLANK(DATA!D1807),"", IF(ISBLANK(DATA!L1807),"NO DATA",DATA!L1807)))</f>
        <v/>
      </c>
      <c r="C1806" s="93" t="str">
        <f t="shared" si="86"/>
        <v/>
      </c>
      <c r="D1806" s="93" t="str">
        <f>IF($I$1&lt;&gt;"y", "", IF(C1807="", "", IFERROR(LOOKUP(2,1/(COUNTIF($D$2:D1805,mergednames)=0),mergednames), "")))</f>
        <v/>
      </c>
      <c r="E1806" s="93" t="str">
        <f t="shared" si="85"/>
        <v/>
      </c>
      <c r="F1806" s="93" t="str">
        <f>IF($I$1&lt;&gt;"y", "", IF(A1807="", "", IFERROR(LOOKUP(2,1/(COUNTIF($F$2:F1805,get_country)=0),get_country), "")))</f>
        <v/>
      </c>
      <c r="G1806" s="93" t="str">
        <f t="shared" si="84"/>
        <v/>
      </c>
      <c r="H1806" s="67" t="str">
        <f t="array" aca="1" ref="H1806" ca="1">IF($I$1&lt;&gt;"y", "", IFERROR(INDEX(countrylistsize,MATCH(SMALL(NOT(countrylistsize="")*IF(ISNUMBER(countrylistsize),COUNTIF(countrylistsize,"&lt;="&amp;countrylistsize),COUNTIF(countrylistsize,"&lt;="&amp;countrylistsize)+SUM(ISNUMBER(countrylistsize))),ROWS(F$3:F1806)+SUM(ISBLANK(countrylistsize))),NOT(countrylistsize="")*IF(ISNUMBER(countrylistsize),COUNTIF(countrylistsize,"&lt;="&amp;countrylistsize),COUNTIF(countrylistsize,"&lt;="&amp;countrylistsize)+SUM(ISNUMBER(countrylistsize))),0)), ""))</f>
        <v/>
      </c>
      <c r="I1806" s="70"/>
      <c r="J1806" s="67" t="str">
        <f t="array" aca="1" ref="J1806" ca="1">IF($I$1&lt;&gt;"y", "", IFERROR(INDEX(admin1listsize,MATCH(SMALL(NOT(admin1listsize="")*IF(ISNUMBER(admin1listsize),COUNTIF(admin1listsize,"&lt;="&amp;admin1listsize),COUNTIF(admin1listsize,"&lt;="&amp;admin1listsize)+SUM(ISNUMBER(admin1listsize))),ROWS(D$3:D1806)+SUM(ISBLANK(admin1listsize))),NOT(admin1listsize="")*IF(ISNUMBER(admin1listsize),COUNTIF(admin1listsize,"&lt;="&amp;admin1listsize),COUNTIF(admin1listsize,"&lt;="&amp;admin1listsize)+SUM(ISNUMBER(admin1listsize))),0)), ""))</f>
        <v/>
      </c>
      <c r="K1806" s="71"/>
    </row>
    <row r="1807" spans="1:11" s="1" customFormat="1" x14ac:dyDescent="0.25">
      <c r="A1807" s="93" t="str">
        <f>IF($I$1&lt;&gt;"y", "", IF(ISBLANK(DATA!D1808),"",IF(ISBLANK(DATA!K1808),"NO DATA",DATA!K1808)))</f>
        <v/>
      </c>
      <c r="B1807" s="93" t="str">
        <f>IF($I$1&lt;&gt;"y", "",IF(ISBLANK(DATA!D1808),"", IF(ISBLANK(DATA!L1808),"NO DATA",DATA!L1808)))</f>
        <v/>
      </c>
      <c r="C1807" s="93" t="str">
        <f t="shared" si="86"/>
        <v/>
      </c>
      <c r="D1807" s="93" t="str">
        <f>IF($I$1&lt;&gt;"y", "", IF(C1808="", "", IFERROR(LOOKUP(2,1/(COUNTIF($D$2:D1806,mergednames)=0),mergednames), "")))</f>
        <v/>
      </c>
      <c r="E1807" s="93" t="str">
        <f t="shared" si="85"/>
        <v/>
      </c>
      <c r="F1807" s="93" t="str">
        <f>IF($I$1&lt;&gt;"y", "", IF(A1808="", "", IFERROR(LOOKUP(2,1/(COUNTIF($F$2:F1806,get_country)=0),get_country), "")))</f>
        <v/>
      </c>
      <c r="G1807" s="93" t="str">
        <f t="shared" si="84"/>
        <v/>
      </c>
      <c r="H1807" s="67" t="str">
        <f t="array" aca="1" ref="H1807" ca="1">IF($I$1&lt;&gt;"y", "", IFERROR(INDEX(countrylistsize,MATCH(SMALL(NOT(countrylistsize="")*IF(ISNUMBER(countrylistsize),COUNTIF(countrylistsize,"&lt;="&amp;countrylistsize),COUNTIF(countrylistsize,"&lt;="&amp;countrylistsize)+SUM(ISNUMBER(countrylistsize))),ROWS(F$3:F1807)+SUM(ISBLANK(countrylistsize))),NOT(countrylistsize="")*IF(ISNUMBER(countrylistsize),COUNTIF(countrylistsize,"&lt;="&amp;countrylistsize),COUNTIF(countrylistsize,"&lt;="&amp;countrylistsize)+SUM(ISNUMBER(countrylistsize))),0)), ""))</f>
        <v/>
      </c>
      <c r="I1807" s="70"/>
      <c r="J1807" s="67" t="str">
        <f t="array" aca="1" ref="J1807" ca="1">IF($I$1&lt;&gt;"y", "", IFERROR(INDEX(admin1listsize,MATCH(SMALL(NOT(admin1listsize="")*IF(ISNUMBER(admin1listsize),COUNTIF(admin1listsize,"&lt;="&amp;admin1listsize),COUNTIF(admin1listsize,"&lt;="&amp;admin1listsize)+SUM(ISNUMBER(admin1listsize))),ROWS(D$3:D1807)+SUM(ISBLANK(admin1listsize))),NOT(admin1listsize="")*IF(ISNUMBER(admin1listsize),COUNTIF(admin1listsize,"&lt;="&amp;admin1listsize),COUNTIF(admin1listsize,"&lt;="&amp;admin1listsize)+SUM(ISNUMBER(admin1listsize))),0)), ""))</f>
        <v/>
      </c>
      <c r="K1807" s="71"/>
    </row>
    <row r="1808" spans="1:11" s="1" customFormat="1" x14ac:dyDescent="0.25">
      <c r="A1808" s="93" t="str">
        <f>IF($I$1&lt;&gt;"y", "", IF(ISBLANK(DATA!D1809),"",IF(ISBLANK(DATA!K1809),"NO DATA",DATA!K1809)))</f>
        <v/>
      </c>
      <c r="B1808" s="93" t="str">
        <f>IF($I$1&lt;&gt;"y", "",IF(ISBLANK(DATA!D1809),"", IF(ISBLANK(DATA!L1809),"NO DATA",DATA!L1809)))</f>
        <v/>
      </c>
      <c r="C1808" s="93" t="str">
        <f t="shared" si="86"/>
        <v/>
      </c>
      <c r="D1808" s="93" t="str">
        <f>IF($I$1&lt;&gt;"y", "", IF(C1809="", "", IFERROR(LOOKUP(2,1/(COUNTIF($D$2:D1807,mergednames)=0),mergednames), "")))</f>
        <v/>
      </c>
      <c r="E1808" s="93" t="str">
        <f t="shared" si="85"/>
        <v/>
      </c>
      <c r="F1808" s="93" t="str">
        <f>IF($I$1&lt;&gt;"y", "", IF(A1809="", "", IFERROR(LOOKUP(2,1/(COUNTIF($F$2:F1807,get_country)=0),get_country), "")))</f>
        <v/>
      </c>
      <c r="G1808" s="93" t="str">
        <f t="shared" si="84"/>
        <v/>
      </c>
      <c r="H1808" s="67" t="str">
        <f t="array" aca="1" ref="H1808" ca="1">IF($I$1&lt;&gt;"y", "", IFERROR(INDEX(countrylistsize,MATCH(SMALL(NOT(countrylistsize="")*IF(ISNUMBER(countrylistsize),COUNTIF(countrylistsize,"&lt;="&amp;countrylistsize),COUNTIF(countrylistsize,"&lt;="&amp;countrylistsize)+SUM(ISNUMBER(countrylistsize))),ROWS(F$3:F1808)+SUM(ISBLANK(countrylistsize))),NOT(countrylistsize="")*IF(ISNUMBER(countrylistsize),COUNTIF(countrylistsize,"&lt;="&amp;countrylistsize),COUNTIF(countrylistsize,"&lt;="&amp;countrylistsize)+SUM(ISNUMBER(countrylistsize))),0)), ""))</f>
        <v/>
      </c>
      <c r="I1808" s="70"/>
      <c r="J1808" s="67" t="str">
        <f t="array" aca="1" ref="J1808" ca="1">IF($I$1&lt;&gt;"y", "", IFERROR(INDEX(admin1listsize,MATCH(SMALL(NOT(admin1listsize="")*IF(ISNUMBER(admin1listsize),COUNTIF(admin1listsize,"&lt;="&amp;admin1listsize),COUNTIF(admin1listsize,"&lt;="&amp;admin1listsize)+SUM(ISNUMBER(admin1listsize))),ROWS(D$3:D1808)+SUM(ISBLANK(admin1listsize))),NOT(admin1listsize="")*IF(ISNUMBER(admin1listsize),COUNTIF(admin1listsize,"&lt;="&amp;admin1listsize),COUNTIF(admin1listsize,"&lt;="&amp;admin1listsize)+SUM(ISNUMBER(admin1listsize))),0)), ""))</f>
        <v/>
      </c>
      <c r="K1808" s="71"/>
    </row>
    <row r="1809" spans="1:11" s="1" customFormat="1" x14ac:dyDescent="0.25">
      <c r="A1809" s="93" t="str">
        <f>IF($I$1&lt;&gt;"y", "", IF(ISBLANK(DATA!D1810),"",IF(ISBLANK(DATA!K1810),"NO DATA",DATA!K1810)))</f>
        <v/>
      </c>
      <c r="B1809" s="93" t="str">
        <f>IF($I$1&lt;&gt;"y", "",IF(ISBLANK(DATA!D1810),"", IF(ISBLANK(DATA!L1810),"NO DATA",DATA!L1810)))</f>
        <v/>
      </c>
      <c r="C1809" s="93" t="str">
        <f t="shared" si="86"/>
        <v/>
      </c>
      <c r="D1809" s="93" t="str">
        <f>IF($I$1&lt;&gt;"y", "", IF(C1810="", "", IFERROR(LOOKUP(2,1/(COUNTIF($D$2:D1808,mergednames)=0),mergednames), "")))</f>
        <v/>
      </c>
      <c r="E1809" s="93" t="str">
        <f t="shared" si="85"/>
        <v/>
      </c>
      <c r="F1809" s="93" t="str">
        <f>IF($I$1&lt;&gt;"y", "", IF(A1810="", "", IFERROR(LOOKUP(2,1/(COUNTIF($F$2:F1808,get_country)=0),get_country), "")))</f>
        <v/>
      </c>
      <c r="G1809" s="93" t="str">
        <f t="shared" si="84"/>
        <v/>
      </c>
      <c r="H1809" s="67" t="str">
        <f t="array" aca="1" ref="H1809" ca="1">IF($I$1&lt;&gt;"y", "", IFERROR(INDEX(countrylistsize,MATCH(SMALL(NOT(countrylistsize="")*IF(ISNUMBER(countrylistsize),COUNTIF(countrylistsize,"&lt;="&amp;countrylistsize),COUNTIF(countrylistsize,"&lt;="&amp;countrylistsize)+SUM(ISNUMBER(countrylistsize))),ROWS(F$3:F1809)+SUM(ISBLANK(countrylistsize))),NOT(countrylistsize="")*IF(ISNUMBER(countrylistsize),COUNTIF(countrylistsize,"&lt;="&amp;countrylistsize),COUNTIF(countrylistsize,"&lt;="&amp;countrylistsize)+SUM(ISNUMBER(countrylistsize))),0)), ""))</f>
        <v/>
      </c>
      <c r="I1809" s="70"/>
      <c r="J1809" s="67" t="str">
        <f t="array" aca="1" ref="J1809" ca="1">IF($I$1&lt;&gt;"y", "", IFERROR(INDEX(admin1listsize,MATCH(SMALL(NOT(admin1listsize="")*IF(ISNUMBER(admin1listsize),COUNTIF(admin1listsize,"&lt;="&amp;admin1listsize),COUNTIF(admin1listsize,"&lt;="&amp;admin1listsize)+SUM(ISNUMBER(admin1listsize))),ROWS(D$3:D1809)+SUM(ISBLANK(admin1listsize))),NOT(admin1listsize="")*IF(ISNUMBER(admin1listsize),COUNTIF(admin1listsize,"&lt;="&amp;admin1listsize),COUNTIF(admin1listsize,"&lt;="&amp;admin1listsize)+SUM(ISNUMBER(admin1listsize))),0)), ""))</f>
        <v/>
      </c>
      <c r="K1809" s="71"/>
    </row>
    <row r="1810" spans="1:11" s="1" customFormat="1" x14ac:dyDescent="0.25">
      <c r="A1810" s="93" t="str">
        <f>IF($I$1&lt;&gt;"y", "", IF(ISBLANK(DATA!D1811),"",IF(ISBLANK(DATA!K1811),"NO DATA",DATA!K1811)))</f>
        <v/>
      </c>
      <c r="B1810" s="93" t="str">
        <f>IF($I$1&lt;&gt;"y", "",IF(ISBLANK(DATA!D1811),"", IF(ISBLANK(DATA!L1811),"NO DATA",DATA!L1811)))</f>
        <v/>
      </c>
      <c r="C1810" s="93" t="str">
        <f t="shared" si="86"/>
        <v/>
      </c>
      <c r="D1810" s="93" t="str">
        <f>IF($I$1&lt;&gt;"y", "", IF(C1811="", "", IFERROR(LOOKUP(2,1/(COUNTIF($D$2:D1809,mergednames)=0),mergednames), "")))</f>
        <v/>
      </c>
      <c r="E1810" s="93" t="str">
        <f t="shared" si="85"/>
        <v/>
      </c>
      <c r="F1810" s="93" t="str">
        <f>IF($I$1&lt;&gt;"y", "", IF(A1811="", "", IFERROR(LOOKUP(2,1/(COUNTIF($F$2:F1809,get_country)=0),get_country), "")))</f>
        <v/>
      </c>
      <c r="G1810" s="93" t="str">
        <f t="shared" si="84"/>
        <v/>
      </c>
      <c r="H1810" s="67" t="str">
        <f t="array" aca="1" ref="H1810" ca="1">IF($I$1&lt;&gt;"y", "", IFERROR(INDEX(countrylistsize,MATCH(SMALL(NOT(countrylistsize="")*IF(ISNUMBER(countrylistsize),COUNTIF(countrylistsize,"&lt;="&amp;countrylistsize),COUNTIF(countrylistsize,"&lt;="&amp;countrylistsize)+SUM(ISNUMBER(countrylistsize))),ROWS(F$3:F1810)+SUM(ISBLANK(countrylistsize))),NOT(countrylistsize="")*IF(ISNUMBER(countrylistsize),COUNTIF(countrylistsize,"&lt;="&amp;countrylistsize),COUNTIF(countrylistsize,"&lt;="&amp;countrylistsize)+SUM(ISNUMBER(countrylistsize))),0)), ""))</f>
        <v/>
      </c>
      <c r="I1810" s="70"/>
      <c r="J1810" s="67" t="str">
        <f t="array" aca="1" ref="J1810" ca="1">IF($I$1&lt;&gt;"y", "", IFERROR(INDEX(admin1listsize,MATCH(SMALL(NOT(admin1listsize="")*IF(ISNUMBER(admin1listsize),COUNTIF(admin1listsize,"&lt;="&amp;admin1listsize),COUNTIF(admin1listsize,"&lt;="&amp;admin1listsize)+SUM(ISNUMBER(admin1listsize))),ROWS(D$3:D1810)+SUM(ISBLANK(admin1listsize))),NOT(admin1listsize="")*IF(ISNUMBER(admin1listsize),COUNTIF(admin1listsize,"&lt;="&amp;admin1listsize),COUNTIF(admin1listsize,"&lt;="&amp;admin1listsize)+SUM(ISNUMBER(admin1listsize))),0)), ""))</f>
        <v/>
      </c>
      <c r="K1810" s="71"/>
    </row>
    <row r="1811" spans="1:11" s="1" customFormat="1" x14ac:dyDescent="0.25">
      <c r="A1811" s="93" t="str">
        <f>IF($I$1&lt;&gt;"y", "", IF(ISBLANK(DATA!D1812),"",IF(ISBLANK(DATA!K1812),"NO DATA",DATA!K1812)))</f>
        <v/>
      </c>
      <c r="B1811" s="93" t="str">
        <f>IF($I$1&lt;&gt;"y", "",IF(ISBLANK(DATA!D1812),"", IF(ISBLANK(DATA!L1812),"NO DATA",DATA!L1812)))</f>
        <v/>
      </c>
      <c r="C1811" s="93" t="str">
        <f t="shared" si="86"/>
        <v/>
      </c>
      <c r="D1811" s="93" t="str">
        <f>IF($I$1&lt;&gt;"y", "", IF(C1812="", "", IFERROR(LOOKUP(2,1/(COUNTIF($D$2:D1810,mergednames)=0),mergednames), "")))</f>
        <v/>
      </c>
      <c r="E1811" s="93" t="str">
        <f t="shared" si="85"/>
        <v/>
      </c>
      <c r="F1811" s="93" t="str">
        <f>IF($I$1&lt;&gt;"y", "", IF(A1812="", "", IFERROR(LOOKUP(2,1/(COUNTIF($F$2:F1810,get_country)=0),get_country), "")))</f>
        <v/>
      </c>
      <c r="G1811" s="93" t="str">
        <f t="shared" si="84"/>
        <v/>
      </c>
      <c r="H1811" s="67" t="str">
        <f t="array" aca="1" ref="H1811" ca="1">IF($I$1&lt;&gt;"y", "", IFERROR(INDEX(countrylistsize,MATCH(SMALL(NOT(countrylistsize="")*IF(ISNUMBER(countrylistsize),COUNTIF(countrylistsize,"&lt;="&amp;countrylistsize),COUNTIF(countrylistsize,"&lt;="&amp;countrylistsize)+SUM(ISNUMBER(countrylistsize))),ROWS(F$3:F1811)+SUM(ISBLANK(countrylistsize))),NOT(countrylistsize="")*IF(ISNUMBER(countrylistsize),COUNTIF(countrylistsize,"&lt;="&amp;countrylistsize),COUNTIF(countrylistsize,"&lt;="&amp;countrylistsize)+SUM(ISNUMBER(countrylistsize))),0)), ""))</f>
        <v/>
      </c>
      <c r="I1811" s="70"/>
      <c r="J1811" s="67" t="str">
        <f t="array" aca="1" ref="J1811" ca="1">IF($I$1&lt;&gt;"y", "", IFERROR(INDEX(admin1listsize,MATCH(SMALL(NOT(admin1listsize="")*IF(ISNUMBER(admin1listsize),COUNTIF(admin1listsize,"&lt;="&amp;admin1listsize),COUNTIF(admin1listsize,"&lt;="&amp;admin1listsize)+SUM(ISNUMBER(admin1listsize))),ROWS(D$3:D1811)+SUM(ISBLANK(admin1listsize))),NOT(admin1listsize="")*IF(ISNUMBER(admin1listsize),COUNTIF(admin1listsize,"&lt;="&amp;admin1listsize),COUNTIF(admin1listsize,"&lt;="&amp;admin1listsize)+SUM(ISNUMBER(admin1listsize))),0)), ""))</f>
        <v/>
      </c>
      <c r="K1811" s="71"/>
    </row>
    <row r="1812" spans="1:11" s="1" customFormat="1" x14ac:dyDescent="0.25">
      <c r="A1812" s="93" t="str">
        <f>IF($I$1&lt;&gt;"y", "", IF(ISBLANK(DATA!D1813),"",IF(ISBLANK(DATA!K1813),"NO DATA",DATA!K1813)))</f>
        <v/>
      </c>
      <c r="B1812" s="93" t="str">
        <f>IF($I$1&lt;&gt;"y", "",IF(ISBLANK(DATA!D1813),"", IF(ISBLANK(DATA!L1813),"NO DATA",DATA!L1813)))</f>
        <v/>
      </c>
      <c r="C1812" s="93" t="str">
        <f t="shared" si="86"/>
        <v/>
      </c>
      <c r="D1812" s="93" t="str">
        <f>IF($I$1&lt;&gt;"y", "", IF(C1813="", "", IFERROR(LOOKUP(2,1/(COUNTIF($D$2:D1811,mergednames)=0),mergednames), "")))</f>
        <v/>
      </c>
      <c r="E1812" s="93" t="str">
        <f t="shared" si="85"/>
        <v/>
      </c>
      <c r="F1812" s="93" t="str">
        <f>IF($I$1&lt;&gt;"y", "", IF(A1813="", "", IFERROR(LOOKUP(2,1/(COUNTIF($F$2:F1811,get_country)=0),get_country), "")))</f>
        <v/>
      </c>
      <c r="G1812" s="93" t="str">
        <f t="shared" si="84"/>
        <v/>
      </c>
      <c r="H1812" s="67" t="str">
        <f t="array" aca="1" ref="H1812" ca="1">IF($I$1&lt;&gt;"y", "", IFERROR(INDEX(countrylistsize,MATCH(SMALL(NOT(countrylistsize="")*IF(ISNUMBER(countrylistsize),COUNTIF(countrylistsize,"&lt;="&amp;countrylistsize),COUNTIF(countrylistsize,"&lt;="&amp;countrylistsize)+SUM(ISNUMBER(countrylistsize))),ROWS(F$3:F1812)+SUM(ISBLANK(countrylistsize))),NOT(countrylistsize="")*IF(ISNUMBER(countrylistsize),COUNTIF(countrylistsize,"&lt;="&amp;countrylistsize),COUNTIF(countrylistsize,"&lt;="&amp;countrylistsize)+SUM(ISNUMBER(countrylistsize))),0)), ""))</f>
        <v/>
      </c>
      <c r="I1812" s="70"/>
      <c r="J1812" s="67" t="str">
        <f t="array" aca="1" ref="J1812" ca="1">IF($I$1&lt;&gt;"y", "", IFERROR(INDEX(admin1listsize,MATCH(SMALL(NOT(admin1listsize="")*IF(ISNUMBER(admin1listsize),COUNTIF(admin1listsize,"&lt;="&amp;admin1listsize),COUNTIF(admin1listsize,"&lt;="&amp;admin1listsize)+SUM(ISNUMBER(admin1listsize))),ROWS(D$3:D1812)+SUM(ISBLANK(admin1listsize))),NOT(admin1listsize="")*IF(ISNUMBER(admin1listsize),COUNTIF(admin1listsize,"&lt;="&amp;admin1listsize),COUNTIF(admin1listsize,"&lt;="&amp;admin1listsize)+SUM(ISNUMBER(admin1listsize))),0)), ""))</f>
        <v/>
      </c>
      <c r="K1812" s="71"/>
    </row>
    <row r="1813" spans="1:11" s="1" customFormat="1" x14ac:dyDescent="0.25">
      <c r="A1813" s="93" t="str">
        <f>IF($I$1&lt;&gt;"y", "", IF(ISBLANK(DATA!D1814),"",IF(ISBLANK(DATA!K1814),"NO DATA",DATA!K1814)))</f>
        <v/>
      </c>
      <c r="B1813" s="93" t="str">
        <f>IF($I$1&lt;&gt;"y", "",IF(ISBLANK(DATA!D1814),"", IF(ISBLANK(DATA!L1814),"NO DATA",DATA!L1814)))</f>
        <v/>
      </c>
      <c r="C1813" s="93" t="str">
        <f t="shared" si="86"/>
        <v/>
      </c>
      <c r="D1813" s="93" t="str">
        <f>IF($I$1&lt;&gt;"y", "", IF(C1814="", "", IFERROR(LOOKUP(2,1/(COUNTIF($D$2:D1812,mergednames)=0),mergednames), "")))</f>
        <v/>
      </c>
      <c r="E1813" s="93" t="str">
        <f t="shared" si="85"/>
        <v/>
      </c>
      <c r="F1813" s="93" t="str">
        <f>IF($I$1&lt;&gt;"y", "", IF(A1814="", "", IFERROR(LOOKUP(2,1/(COUNTIF($F$2:F1812,get_country)=0),get_country), "")))</f>
        <v/>
      </c>
      <c r="G1813" s="93" t="str">
        <f t="shared" si="84"/>
        <v/>
      </c>
      <c r="H1813" s="67" t="str">
        <f t="array" aca="1" ref="H1813" ca="1">IF($I$1&lt;&gt;"y", "", IFERROR(INDEX(countrylistsize,MATCH(SMALL(NOT(countrylistsize="")*IF(ISNUMBER(countrylistsize),COUNTIF(countrylistsize,"&lt;="&amp;countrylistsize),COUNTIF(countrylistsize,"&lt;="&amp;countrylistsize)+SUM(ISNUMBER(countrylistsize))),ROWS(F$3:F1813)+SUM(ISBLANK(countrylistsize))),NOT(countrylistsize="")*IF(ISNUMBER(countrylistsize),COUNTIF(countrylistsize,"&lt;="&amp;countrylistsize),COUNTIF(countrylistsize,"&lt;="&amp;countrylistsize)+SUM(ISNUMBER(countrylistsize))),0)), ""))</f>
        <v/>
      </c>
      <c r="I1813" s="70"/>
      <c r="J1813" s="67" t="str">
        <f t="array" aca="1" ref="J1813" ca="1">IF($I$1&lt;&gt;"y", "", IFERROR(INDEX(admin1listsize,MATCH(SMALL(NOT(admin1listsize="")*IF(ISNUMBER(admin1listsize),COUNTIF(admin1listsize,"&lt;="&amp;admin1listsize),COUNTIF(admin1listsize,"&lt;="&amp;admin1listsize)+SUM(ISNUMBER(admin1listsize))),ROWS(D$3:D1813)+SUM(ISBLANK(admin1listsize))),NOT(admin1listsize="")*IF(ISNUMBER(admin1listsize),COUNTIF(admin1listsize,"&lt;="&amp;admin1listsize),COUNTIF(admin1listsize,"&lt;="&amp;admin1listsize)+SUM(ISNUMBER(admin1listsize))),0)), ""))</f>
        <v/>
      </c>
      <c r="K1813" s="71"/>
    </row>
    <row r="1814" spans="1:11" s="1" customFormat="1" x14ac:dyDescent="0.25">
      <c r="A1814" s="93" t="str">
        <f>IF($I$1&lt;&gt;"y", "", IF(ISBLANK(DATA!D1815),"",IF(ISBLANK(DATA!K1815),"NO DATA",DATA!K1815)))</f>
        <v/>
      </c>
      <c r="B1814" s="93" t="str">
        <f>IF($I$1&lt;&gt;"y", "",IF(ISBLANK(DATA!D1815),"", IF(ISBLANK(DATA!L1815),"NO DATA",DATA!L1815)))</f>
        <v/>
      </c>
      <c r="C1814" s="93" t="str">
        <f t="shared" si="86"/>
        <v/>
      </c>
      <c r="D1814" s="93" t="str">
        <f>IF($I$1&lt;&gt;"y", "", IF(C1815="", "", IFERROR(LOOKUP(2,1/(COUNTIF($D$2:D1813,mergednames)=0),mergednames), "")))</f>
        <v/>
      </c>
      <c r="E1814" s="93" t="str">
        <f t="shared" si="85"/>
        <v/>
      </c>
      <c r="F1814" s="93" t="str">
        <f>IF($I$1&lt;&gt;"y", "", IF(A1815="", "", IFERROR(LOOKUP(2,1/(COUNTIF($F$2:F1813,get_country)=0),get_country), "")))</f>
        <v/>
      </c>
      <c r="G1814" s="93" t="str">
        <f t="shared" si="84"/>
        <v/>
      </c>
      <c r="H1814" s="67" t="str">
        <f t="array" aca="1" ref="H1814" ca="1">IF($I$1&lt;&gt;"y", "", IFERROR(INDEX(countrylistsize,MATCH(SMALL(NOT(countrylistsize="")*IF(ISNUMBER(countrylistsize),COUNTIF(countrylistsize,"&lt;="&amp;countrylistsize),COUNTIF(countrylistsize,"&lt;="&amp;countrylistsize)+SUM(ISNUMBER(countrylistsize))),ROWS(F$3:F1814)+SUM(ISBLANK(countrylistsize))),NOT(countrylistsize="")*IF(ISNUMBER(countrylistsize),COUNTIF(countrylistsize,"&lt;="&amp;countrylistsize),COUNTIF(countrylistsize,"&lt;="&amp;countrylistsize)+SUM(ISNUMBER(countrylistsize))),0)), ""))</f>
        <v/>
      </c>
      <c r="I1814" s="70"/>
      <c r="J1814" s="67" t="str">
        <f t="array" aca="1" ref="J1814" ca="1">IF($I$1&lt;&gt;"y", "", IFERROR(INDEX(admin1listsize,MATCH(SMALL(NOT(admin1listsize="")*IF(ISNUMBER(admin1listsize),COUNTIF(admin1listsize,"&lt;="&amp;admin1listsize),COUNTIF(admin1listsize,"&lt;="&amp;admin1listsize)+SUM(ISNUMBER(admin1listsize))),ROWS(D$3:D1814)+SUM(ISBLANK(admin1listsize))),NOT(admin1listsize="")*IF(ISNUMBER(admin1listsize),COUNTIF(admin1listsize,"&lt;="&amp;admin1listsize),COUNTIF(admin1listsize,"&lt;="&amp;admin1listsize)+SUM(ISNUMBER(admin1listsize))),0)), ""))</f>
        <v/>
      </c>
      <c r="K1814" s="71"/>
    </row>
    <row r="1815" spans="1:11" s="1" customFormat="1" x14ac:dyDescent="0.25">
      <c r="A1815" s="93" t="str">
        <f>IF($I$1&lt;&gt;"y", "", IF(ISBLANK(DATA!D1816),"",IF(ISBLANK(DATA!K1816),"NO DATA",DATA!K1816)))</f>
        <v/>
      </c>
      <c r="B1815" s="93" t="str">
        <f>IF($I$1&lt;&gt;"y", "",IF(ISBLANK(DATA!D1816),"", IF(ISBLANK(DATA!L1816),"NO DATA",DATA!L1816)))</f>
        <v/>
      </c>
      <c r="C1815" s="93" t="str">
        <f t="shared" si="86"/>
        <v/>
      </c>
      <c r="D1815" s="93" t="str">
        <f>IF($I$1&lt;&gt;"y", "", IF(C1816="", "", IFERROR(LOOKUP(2,1/(COUNTIF($D$2:D1814,mergednames)=0),mergednames), "")))</f>
        <v/>
      </c>
      <c r="E1815" s="93" t="str">
        <f t="shared" si="85"/>
        <v/>
      </c>
      <c r="F1815" s="93" t="str">
        <f>IF($I$1&lt;&gt;"y", "", IF(A1816="", "", IFERROR(LOOKUP(2,1/(COUNTIF($F$2:F1814,get_country)=0),get_country), "")))</f>
        <v/>
      </c>
      <c r="G1815" s="93" t="str">
        <f t="shared" si="84"/>
        <v/>
      </c>
      <c r="H1815" s="67" t="str">
        <f t="array" aca="1" ref="H1815" ca="1">IF($I$1&lt;&gt;"y", "", IFERROR(INDEX(countrylistsize,MATCH(SMALL(NOT(countrylistsize="")*IF(ISNUMBER(countrylistsize),COUNTIF(countrylistsize,"&lt;="&amp;countrylistsize),COUNTIF(countrylistsize,"&lt;="&amp;countrylistsize)+SUM(ISNUMBER(countrylistsize))),ROWS(F$3:F1815)+SUM(ISBLANK(countrylistsize))),NOT(countrylistsize="")*IF(ISNUMBER(countrylistsize),COUNTIF(countrylistsize,"&lt;="&amp;countrylistsize),COUNTIF(countrylistsize,"&lt;="&amp;countrylistsize)+SUM(ISNUMBER(countrylistsize))),0)), ""))</f>
        <v/>
      </c>
      <c r="I1815" s="70"/>
      <c r="J1815" s="67" t="str">
        <f t="array" aca="1" ref="J1815" ca="1">IF($I$1&lt;&gt;"y", "", IFERROR(INDEX(admin1listsize,MATCH(SMALL(NOT(admin1listsize="")*IF(ISNUMBER(admin1listsize),COUNTIF(admin1listsize,"&lt;="&amp;admin1listsize),COUNTIF(admin1listsize,"&lt;="&amp;admin1listsize)+SUM(ISNUMBER(admin1listsize))),ROWS(D$3:D1815)+SUM(ISBLANK(admin1listsize))),NOT(admin1listsize="")*IF(ISNUMBER(admin1listsize),COUNTIF(admin1listsize,"&lt;="&amp;admin1listsize),COUNTIF(admin1listsize,"&lt;="&amp;admin1listsize)+SUM(ISNUMBER(admin1listsize))),0)), ""))</f>
        <v/>
      </c>
      <c r="K1815" s="71"/>
    </row>
    <row r="1816" spans="1:11" s="1" customFormat="1" x14ac:dyDescent="0.25">
      <c r="A1816" s="93" t="str">
        <f>IF($I$1&lt;&gt;"y", "", IF(ISBLANK(DATA!D1817),"",IF(ISBLANK(DATA!K1817),"NO DATA",DATA!K1817)))</f>
        <v/>
      </c>
      <c r="B1816" s="93" t="str">
        <f>IF($I$1&lt;&gt;"y", "",IF(ISBLANK(DATA!D1817),"", IF(ISBLANK(DATA!L1817),"NO DATA",DATA!L1817)))</f>
        <v/>
      </c>
      <c r="C1816" s="93" t="str">
        <f t="shared" si="86"/>
        <v/>
      </c>
      <c r="D1816" s="93" t="str">
        <f>IF($I$1&lt;&gt;"y", "", IF(C1817="", "", IFERROR(LOOKUP(2,1/(COUNTIF($D$2:D1815,mergednames)=0),mergednames), "")))</f>
        <v/>
      </c>
      <c r="E1816" s="93" t="str">
        <f t="shared" si="85"/>
        <v/>
      </c>
      <c r="F1816" s="93" t="str">
        <f>IF($I$1&lt;&gt;"y", "", IF(A1817="", "", IFERROR(LOOKUP(2,1/(COUNTIF($F$2:F1815,get_country)=0),get_country), "")))</f>
        <v/>
      </c>
      <c r="G1816" s="93" t="str">
        <f t="shared" si="84"/>
        <v/>
      </c>
      <c r="H1816" s="67" t="str">
        <f t="array" aca="1" ref="H1816" ca="1">IF($I$1&lt;&gt;"y", "", IFERROR(INDEX(countrylistsize,MATCH(SMALL(NOT(countrylistsize="")*IF(ISNUMBER(countrylistsize),COUNTIF(countrylistsize,"&lt;="&amp;countrylistsize),COUNTIF(countrylistsize,"&lt;="&amp;countrylistsize)+SUM(ISNUMBER(countrylistsize))),ROWS(F$3:F1816)+SUM(ISBLANK(countrylistsize))),NOT(countrylistsize="")*IF(ISNUMBER(countrylistsize),COUNTIF(countrylistsize,"&lt;="&amp;countrylistsize),COUNTIF(countrylistsize,"&lt;="&amp;countrylistsize)+SUM(ISNUMBER(countrylistsize))),0)), ""))</f>
        <v/>
      </c>
      <c r="I1816" s="70"/>
      <c r="J1816" s="67" t="str">
        <f t="array" aca="1" ref="J1816" ca="1">IF($I$1&lt;&gt;"y", "", IFERROR(INDEX(admin1listsize,MATCH(SMALL(NOT(admin1listsize="")*IF(ISNUMBER(admin1listsize),COUNTIF(admin1listsize,"&lt;="&amp;admin1listsize),COUNTIF(admin1listsize,"&lt;="&amp;admin1listsize)+SUM(ISNUMBER(admin1listsize))),ROWS(D$3:D1816)+SUM(ISBLANK(admin1listsize))),NOT(admin1listsize="")*IF(ISNUMBER(admin1listsize),COUNTIF(admin1listsize,"&lt;="&amp;admin1listsize),COUNTIF(admin1listsize,"&lt;="&amp;admin1listsize)+SUM(ISNUMBER(admin1listsize))),0)), ""))</f>
        <v/>
      </c>
      <c r="K1816" s="71"/>
    </row>
    <row r="1817" spans="1:11" s="1" customFormat="1" x14ac:dyDescent="0.25">
      <c r="A1817" s="93" t="str">
        <f>IF($I$1&lt;&gt;"y", "", IF(ISBLANK(DATA!D1818),"",IF(ISBLANK(DATA!K1818),"NO DATA",DATA!K1818)))</f>
        <v/>
      </c>
      <c r="B1817" s="93" t="str">
        <f>IF($I$1&lt;&gt;"y", "",IF(ISBLANK(DATA!D1818),"", IF(ISBLANK(DATA!L1818),"NO DATA",DATA!L1818)))</f>
        <v/>
      </c>
      <c r="C1817" s="93" t="str">
        <f t="shared" si="86"/>
        <v/>
      </c>
      <c r="D1817" s="93" t="str">
        <f>IF($I$1&lt;&gt;"y", "", IF(C1818="", "", IFERROR(LOOKUP(2,1/(COUNTIF($D$2:D1816,mergednames)=0),mergednames), "")))</f>
        <v/>
      </c>
      <c r="E1817" s="93" t="str">
        <f t="shared" si="85"/>
        <v/>
      </c>
      <c r="F1817" s="93" t="str">
        <f>IF($I$1&lt;&gt;"y", "", IF(A1818="", "", IFERROR(LOOKUP(2,1/(COUNTIF($F$2:F1816,get_country)=0),get_country), "")))</f>
        <v/>
      </c>
      <c r="G1817" s="93" t="str">
        <f t="shared" si="84"/>
        <v/>
      </c>
      <c r="H1817" s="67" t="str">
        <f t="array" aca="1" ref="H1817" ca="1">IF($I$1&lt;&gt;"y", "", IFERROR(INDEX(countrylistsize,MATCH(SMALL(NOT(countrylistsize="")*IF(ISNUMBER(countrylistsize),COUNTIF(countrylistsize,"&lt;="&amp;countrylistsize),COUNTIF(countrylistsize,"&lt;="&amp;countrylistsize)+SUM(ISNUMBER(countrylistsize))),ROWS(F$3:F1817)+SUM(ISBLANK(countrylistsize))),NOT(countrylistsize="")*IF(ISNUMBER(countrylistsize),COUNTIF(countrylistsize,"&lt;="&amp;countrylistsize),COUNTIF(countrylistsize,"&lt;="&amp;countrylistsize)+SUM(ISNUMBER(countrylistsize))),0)), ""))</f>
        <v/>
      </c>
      <c r="I1817" s="70"/>
      <c r="J1817" s="67" t="str">
        <f t="array" aca="1" ref="J1817" ca="1">IF($I$1&lt;&gt;"y", "", IFERROR(INDEX(admin1listsize,MATCH(SMALL(NOT(admin1listsize="")*IF(ISNUMBER(admin1listsize),COUNTIF(admin1listsize,"&lt;="&amp;admin1listsize),COUNTIF(admin1listsize,"&lt;="&amp;admin1listsize)+SUM(ISNUMBER(admin1listsize))),ROWS(D$3:D1817)+SUM(ISBLANK(admin1listsize))),NOT(admin1listsize="")*IF(ISNUMBER(admin1listsize),COUNTIF(admin1listsize,"&lt;="&amp;admin1listsize),COUNTIF(admin1listsize,"&lt;="&amp;admin1listsize)+SUM(ISNUMBER(admin1listsize))),0)), ""))</f>
        <v/>
      </c>
      <c r="K1817" s="71"/>
    </row>
    <row r="1818" spans="1:11" s="1" customFormat="1" x14ac:dyDescent="0.25">
      <c r="A1818" s="93" t="str">
        <f>IF($I$1&lt;&gt;"y", "", IF(ISBLANK(DATA!D1819),"",IF(ISBLANK(DATA!K1819),"NO DATA",DATA!K1819)))</f>
        <v/>
      </c>
      <c r="B1818" s="93" t="str">
        <f>IF($I$1&lt;&gt;"y", "",IF(ISBLANK(DATA!D1819),"", IF(ISBLANK(DATA!L1819),"NO DATA",DATA!L1819)))</f>
        <v/>
      </c>
      <c r="C1818" s="93" t="str">
        <f t="shared" si="86"/>
        <v/>
      </c>
      <c r="D1818" s="93" t="str">
        <f>IF($I$1&lt;&gt;"y", "", IF(C1819="", "", IFERROR(LOOKUP(2,1/(COUNTIF($D$2:D1817,mergednames)=0),mergednames), "")))</f>
        <v/>
      </c>
      <c r="E1818" s="93" t="str">
        <f t="shared" si="85"/>
        <v/>
      </c>
      <c r="F1818" s="93" t="str">
        <f>IF($I$1&lt;&gt;"y", "", IF(A1819="", "", IFERROR(LOOKUP(2,1/(COUNTIF($F$2:F1817,get_country)=0),get_country), "")))</f>
        <v/>
      </c>
      <c r="G1818" s="93" t="str">
        <f t="shared" si="84"/>
        <v/>
      </c>
      <c r="H1818" s="67" t="str">
        <f t="array" aca="1" ref="H1818" ca="1">IF($I$1&lt;&gt;"y", "", IFERROR(INDEX(countrylistsize,MATCH(SMALL(NOT(countrylistsize="")*IF(ISNUMBER(countrylistsize),COUNTIF(countrylistsize,"&lt;="&amp;countrylistsize),COUNTIF(countrylistsize,"&lt;="&amp;countrylistsize)+SUM(ISNUMBER(countrylistsize))),ROWS(F$3:F1818)+SUM(ISBLANK(countrylistsize))),NOT(countrylistsize="")*IF(ISNUMBER(countrylistsize),COUNTIF(countrylistsize,"&lt;="&amp;countrylistsize),COUNTIF(countrylistsize,"&lt;="&amp;countrylistsize)+SUM(ISNUMBER(countrylistsize))),0)), ""))</f>
        <v/>
      </c>
      <c r="I1818" s="70"/>
      <c r="J1818" s="67" t="str">
        <f t="array" aca="1" ref="J1818" ca="1">IF($I$1&lt;&gt;"y", "", IFERROR(INDEX(admin1listsize,MATCH(SMALL(NOT(admin1listsize="")*IF(ISNUMBER(admin1listsize),COUNTIF(admin1listsize,"&lt;="&amp;admin1listsize),COUNTIF(admin1listsize,"&lt;="&amp;admin1listsize)+SUM(ISNUMBER(admin1listsize))),ROWS(D$3:D1818)+SUM(ISBLANK(admin1listsize))),NOT(admin1listsize="")*IF(ISNUMBER(admin1listsize),COUNTIF(admin1listsize,"&lt;="&amp;admin1listsize),COUNTIF(admin1listsize,"&lt;="&amp;admin1listsize)+SUM(ISNUMBER(admin1listsize))),0)), ""))</f>
        <v/>
      </c>
      <c r="K1818" s="71"/>
    </row>
    <row r="1819" spans="1:11" s="1" customFormat="1" x14ac:dyDescent="0.25">
      <c r="A1819" s="93" t="str">
        <f>IF($I$1&lt;&gt;"y", "", IF(ISBLANK(DATA!D1820),"",IF(ISBLANK(DATA!K1820),"NO DATA",DATA!K1820)))</f>
        <v/>
      </c>
      <c r="B1819" s="93" t="str">
        <f>IF($I$1&lt;&gt;"y", "",IF(ISBLANK(DATA!D1820),"", IF(ISBLANK(DATA!L1820),"NO DATA",DATA!L1820)))</f>
        <v/>
      </c>
      <c r="C1819" s="93" t="str">
        <f t="shared" si="86"/>
        <v/>
      </c>
      <c r="D1819" s="93" t="str">
        <f>IF($I$1&lt;&gt;"y", "", IF(C1820="", "", IFERROR(LOOKUP(2,1/(COUNTIF($D$2:D1818,mergednames)=0),mergednames), "")))</f>
        <v/>
      </c>
      <c r="E1819" s="93" t="str">
        <f t="shared" si="85"/>
        <v/>
      </c>
      <c r="F1819" s="93" t="str">
        <f>IF($I$1&lt;&gt;"y", "", IF(A1820="", "", IFERROR(LOOKUP(2,1/(COUNTIF($F$2:F1818,get_country)=0),get_country), "")))</f>
        <v/>
      </c>
      <c r="G1819" s="93" t="str">
        <f t="shared" si="84"/>
        <v/>
      </c>
      <c r="H1819" s="67" t="str">
        <f t="array" aca="1" ref="H1819" ca="1">IF($I$1&lt;&gt;"y", "", IFERROR(INDEX(countrylistsize,MATCH(SMALL(NOT(countrylistsize="")*IF(ISNUMBER(countrylistsize),COUNTIF(countrylistsize,"&lt;="&amp;countrylistsize),COUNTIF(countrylistsize,"&lt;="&amp;countrylistsize)+SUM(ISNUMBER(countrylistsize))),ROWS(F$3:F1819)+SUM(ISBLANK(countrylistsize))),NOT(countrylistsize="")*IF(ISNUMBER(countrylistsize),COUNTIF(countrylistsize,"&lt;="&amp;countrylistsize),COUNTIF(countrylistsize,"&lt;="&amp;countrylistsize)+SUM(ISNUMBER(countrylistsize))),0)), ""))</f>
        <v/>
      </c>
      <c r="I1819" s="70"/>
      <c r="J1819" s="67" t="str">
        <f t="array" aca="1" ref="J1819" ca="1">IF($I$1&lt;&gt;"y", "", IFERROR(INDEX(admin1listsize,MATCH(SMALL(NOT(admin1listsize="")*IF(ISNUMBER(admin1listsize),COUNTIF(admin1listsize,"&lt;="&amp;admin1listsize),COUNTIF(admin1listsize,"&lt;="&amp;admin1listsize)+SUM(ISNUMBER(admin1listsize))),ROWS(D$3:D1819)+SUM(ISBLANK(admin1listsize))),NOT(admin1listsize="")*IF(ISNUMBER(admin1listsize),COUNTIF(admin1listsize,"&lt;="&amp;admin1listsize),COUNTIF(admin1listsize,"&lt;="&amp;admin1listsize)+SUM(ISNUMBER(admin1listsize))),0)), ""))</f>
        <v/>
      </c>
      <c r="K1819" s="71"/>
    </row>
    <row r="1820" spans="1:11" s="1" customFormat="1" x14ac:dyDescent="0.25">
      <c r="A1820" s="93" t="str">
        <f>IF($I$1&lt;&gt;"y", "", IF(ISBLANK(DATA!D1821),"",IF(ISBLANK(DATA!K1821),"NO DATA",DATA!K1821)))</f>
        <v/>
      </c>
      <c r="B1820" s="93" t="str">
        <f>IF($I$1&lt;&gt;"y", "",IF(ISBLANK(DATA!D1821),"", IF(ISBLANK(DATA!L1821),"NO DATA",DATA!L1821)))</f>
        <v/>
      </c>
      <c r="C1820" s="93" t="str">
        <f t="shared" si="86"/>
        <v/>
      </c>
      <c r="D1820" s="93" t="str">
        <f>IF($I$1&lt;&gt;"y", "", IF(C1821="", "", IFERROR(LOOKUP(2,1/(COUNTIF($D$2:D1819,mergednames)=0),mergednames), "")))</f>
        <v/>
      </c>
      <c r="E1820" s="93" t="str">
        <f t="shared" si="85"/>
        <v/>
      </c>
      <c r="F1820" s="93" t="str">
        <f>IF($I$1&lt;&gt;"y", "", IF(A1821="", "", IFERROR(LOOKUP(2,1/(COUNTIF($F$2:F1819,get_country)=0),get_country), "")))</f>
        <v/>
      </c>
      <c r="G1820" s="93" t="str">
        <f t="shared" si="84"/>
        <v/>
      </c>
      <c r="H1820" s="67" t="str">
        <f t="array" aca="1" ref="H1820" ca="1">IF($I$1&lt;&gt;"y", "", IFERROR(INDEX(countrylistsize,MATCH(SMALL(NOT(countrylistsize="")*IF(ISNUMBER(countrylistsize),COUNTIF(countrylistsize,"&lt;="&amp;countrylistsize),COUNTIF(countrylistsize,"&lt;="&amp;countrylistsize)+SUM(ISNUMBER(countrylistsize))),ROWS(F$3:F1820)+SUM(ISBLANK(countrylistsize))),NOT(countrylistsize="")*IF(ISNUMBER(countrylistsize),COUNTIF(countrylistsize,"&lt;="&amp;countrylistsize),COUNTIF(countrylistsize,"&lt;="&amp;countrylistsize)+SUM(ISNUMBER(countrylistsize))),0)), ""))</f>
        <v/>
      </c>
      <c r="I1820" s="70"/>
      <c r="J1820" s="67" t="str">
        <f t="array" aca="1" ref="J1820" ca="1">IF($I$1&lt;&gt;"y", "", IFERROR(INDEX(admin1listsize,MATCH(SMALL(NOT(admin1listsize="")*IF(ISNUMBER(admin1listsize),COUNTIF(admin1listsize,"&lt;="&amp;admin1listsize),COUNTIF(admin1listsize,"&lt;="&amp;admin1listsize)+SUM(ISNUMBER(admin1listsize))),ROWS(D$3:D1820)+SUM(ISBLANK(admin1listsize))),NOT(admin1listsize="")*IF(ISNUMBER(admin1listsize),COUNTIF(admin1listsize,"&lt;="&amp;admin1listsize),COUNTIF(admin1listsize,"&lt;="&amp;admin1listsize)+SUM(ISNUMBER(admin1listsize))),0)), ""))</f>
        <v/>
      </c>
      <c r="K1820" s="71"/>
    </row>
    <row r="1821" spans="1:11" s="1" customFormat="1" x14ac:dyDescent="0.25">
      <c r="A1821" s="93" t="str">
        <f>IF($I$1&lt;&gt;"y", "", IF(ISBLANK(DATA!D1822),"",IF(ISBLANK(DATA!K1822),"NO DATA",DATA!K1822)))</f>
        <v/>
      </c>
      <c r="B1821" s="93" t="str">
        <f>IF($I$1&lt;&gt;"y", "",IF(ISBLANK(DATA!D1822),"", IF(ISBLANK(DATA!L1822),"NO DATA",DATA!L1822)))</f>
        <v/>
      </c>
      <c r="C1821" s="93" t="str">
        <f t="shared" si="86"/>
        <v/>
      </c>
      <c r="D1821" s="93" t="str">
        <f>IF($I$1&lt;&gt;"y", "", IF(C1822="", "", IFERROR(LOOKUP(2,1/(COUNTIF($D$2:D1820,mergednames)=0),mergednames), "")))</f>
        <v/>
      </c>
      <c r="E1821" s="93" t="str">
        <f t="shared" si="85"/>
        <v/>
      </c>
      <c r="F1821" s="93" t="str">
        <f>IF($I$1&lt;&gt;"y", "", IF(A1822="", "", IFERROR(LOOKUP(2,1/(COUNTIF($F$2:F1820,get_country)=0),get_country), "")))</f>
        <v/>
      </c>
      <c r="G1821" s="93" t="str">
        <f t="shared" si="84"/>
        <v/>
      </c>
      <c r="H1821" s="67" t="str">
        <f t="array" aca="1" ref="H1821" ca="1">IF($I$1&lt;&gt;"y", "", IFERROR(INDEX(countrylistsize,MATCH(SMALL(NOT(countrylistsize="")*IF(ISNUMBER(countrylistsize),COUNTIF(countrylistsize,"&lt;="&amp;countrylistsize),COUNTIF(countrylistsize,"&lt;="&amp;countrylistsize)+SUM(ISNUMBER(countrylistsize))),ROWS(F$3:F1821)+SUM(ISBLANK(countrylistsize))),NOT(countrylistsize="")*IF(ISNUMBER(countrylistsize),COUNTIF(countrylistsize,"&lt;="&amp;countrylistsize),COUNTIF(countrylistsize,"&lt;="&amp;countrylistsize)+SUM(ISNUMBER(countrylistsize))),0)), ""))</f>
        <v/>
      </c>
      <c r="I1821" s="70"/>
      <c r="J1821" s="67" t="str">
        <f t="array" aca="1" ref="J1821" ca="1">IF($I$1&lt;&gt;"y", "", IFERROR(INDEX(admin1listsize,MATCH(SMALL(NOT(admin1listsize="")*IF(ISNUMBER(admin1listsize),COUNTIF(admin1listsize,"&lt;="&amp;admin1listsize),COUNTIF(admin1listsize,"&lt;="&amp;admin1listsize)+SUM(ISNUMBER(admin1listsize))),ROWS(D$3:D1821)+SUM(ISBLANK(admin1listsize))),NOT(admin1listsize="")*IF(ISNUMBER(admin1listsize),COUNTIF(admin1listsize,"&lt;="&amp;admin1listsize),COUNTIF(admin1listsize,"&lt;="&amp;admin1listsize)+SUM(ISNUMBER(admin1listsize))),0)), ""))</f>
        <v/>
      </c>
      <c r="K1821" s="71"/>
    </row>
    <row r="1822" spans="1:11" s="1" customFormat="1" x14ac:dyDescent="0.25">
      <c r="A1822" s="93" t="str">
        <f>IF($I$1&lt;&gt;"y", "", IF(ISBLANK(DATA!D1823),"",IF(ISBLANK(DATA!K1823),"NO DATA",DATA!K1823)))</f>
        <v/>
      </c>
      <c r="B1822" s="93" t="str">
        <f>IF($I$1&lt;&gt;"y", "",IF(ISBLANK(DATA!D1823),"", IF(ISBLANK(DATA!L1823),"NO DATA",DATA!L1823)))</f>
        <v/>
      </c>
      <c r="C1822" s="93" t="str">
        <f t="shared" si="86"/>
        <v/>
      </c>
      <c r="D1822" s="93" t="str">
        <f>IF($I$1&lt;&gt;"y", "", IF(C1823="", "", IFERROR(LOOKUP(2,1/(COUNTIF($D$2:D1821,mergednames)=0),mergednames), "")))</f>
        <v/>
      </c>
      <c r="E1822" s="93" t="str">
        <f t="shared" si="85"/>
        <v/>
      </c>
      <c r="F1822" s="93" t="str">
        <f>IF($I$1&lt;&gt;"y", "", IF(A1823="", "", IFERROR(LOOKUP(2,1/(COUNTIF($F$2:F1821,get_country)=0),get_country), "")))</f>
        <v/>
      </c>
      <c r="G1822" s="93" t="str">
        <f t="shared" si="84"/>
        <v/>
      </c>
      <c r="H1822" s="67" t="str">
        <f t="array" aca="1" ref="H1822" ca="1">IF($I$1&lt;&gt;"y", "", IFERROR(INDEX(countrylistsize,MATCH(SMALL(NOT(countrylistsize="")*IF(ISNUMBER(countrylistsize),COUNTIF(countrylistsize,"&lt;="&amp;countrylistsize),COUNTIF(countrylistsize,"&lt;="&amp;countrylistsize)+SUM(ISNUMBER(countrylistsize))),ROWS(F$3:F1822)+SUM(ISBLANK(countrylistsize))),NOT(countrylistsize="")*IF(ISNUMBER(countrylistsize),COUNTIF(countrylistsize,"&lt;="&amp;countrylistsize),COUNTIF(countrylistsize,"&lt;="&amp;countrylistsize)+SUM(ISNUMBER(countrylistsize))),0)), ""))</f>
        <v/>
      </c>
      <c r="I1822" s="70"/>
      <c r="J1822" s="67" t="str">
        <f t="array" aca="1" ref="J1822" ca="1">IF($I$1&lt;&gt;"y", "", IFERROR(INDEX(admin1listsize,MATCH(SMALL(NOT(admin1listsize="")*IF(ISNUMBER(admin1listsize),COUNTIF(admin1listsize,"&lt;="&amp;admin1listsize),COUNTIF(admin1listsize,"&lt;="&amp;admin1listsize)+SUM(ISNUMBER(admin1listsize))),ROWS(D$3:D1822)+SUM(ISBLANK(admin1listsize))),NOT(admin1listsize="")*IF(ISNUMBER(admin1listsize),COUNTIF(admin1listsize,"&lt;="&amp;admin1listsize),COUNTIF(admin1listsize,"&lt;="&amp;admin1listsize)+SUM(ISNUMBER(admin1listsize))),0)), ""))</f>
        <v/>
      </c>
      <c r="K1822" s="71"/>
    </row>
    <row r="1823" spans="1:11" s="1" customFormat="1" x14ac:dyDescent="0.25">
      <c r="A1823" s="93" t="str">
        <f>IF($I$1&lt;&gt;"y", "", IF(ISBLANK(DATA!D1824),"",IF(ISBLANK(DATA!K1824),"NO DATA",DATA!K1824)))</f>
        <v/>
      </c>
      <c r="B1823" s="93" t="str">
        <f>IF($I$1&lt;&gt;"y", "",IF(ISBLANK(DATA!D1824),"", IF(ISBLANK(DATA!L1824),"NO DATA",DATA!L1824)))</f>
        <v/>
      </c>
      <c r="C1823" s="93" t="str">
        <f t="shared" si="86"/>
        <v/>
      </c>
      <c r="D1823" s="93" t="str">
        <f>IF($I$1&lt;&gt;"y", "", IF(C1824="", "", IFERROR(LOOKUP(2,1/(COUNTIF($D$2:D1822,mergednames)=0),mergednames), "")))</f>
        <v/>
      </c>
      <c r="E1823" s="93" t="str">
        <f t="shared" si="85"/>
        <v/>
      </c>
      <c r="F1823" s="93" t="str">
        <f>IF($I$1&lt;&gt;"y", "", IF(A1824="", "", IFERROR(LOOKUP(2,1/(COUNTIF($F$2:F1822,get_country)=0),get_country), "")))</f>
        <v/>
      </c>
      <c r="G1823" s="93" t="str">
        <f t="shared" si="84"/>
        <v/>
      </c>
      <c r="H1823" s="67" t="str">
        <f t="array" aca="1" ref="H1823" ca="1">IF($I$1&lt;&gt;"y", "", IFERROR(INDEX(countrylistsize,MATCH(SMALL(NOT(countrylistsize="")*IF(ISNUMBER(countrylistsize),COUNTIF(countrylistsize,"&lt;="&amp;countrylistsize),COUNTIF(countrylistsize,"&lt;="&amp;countrylistsize)+SUM(ISNUMBER(countrylistsize))),ROWS(F$3:F1823)+SUM(ISBLANK(countrylistsize))),NOT(countrylistsize="")*IF(ISNUMBER(countrylistsize),COUNTIF(countrylistsize,"&lt;="&amp;countrylistsize),COUNTIF(countrylistsize,"&lt;="&amp;countrylistsize)+SUM(ISNUMBER(countrylistsize))),0)), ""))</f>
        <v/>
      </c>
      <c r="I1823" s="70"/>
      <c r="J1823" s="67" t="str">
        <f t="array" aca="1" ref="J1823" ca="1">IF($I$1&lt;&gt;"y", "", IFERROR(INDEX(admin1listsize,MATCH(SMALL(NOT(admin1listsize="")*IF(ISNUMBER(admin1listsize),COUNTIF(admin1listsize,"&lt;="&amp;admin1listsize),COUNTIF(admin1listsize,"&lt;="&amp;admin1listsize)+SUM(ISNUMBER(admin1listsize))),ROWS(D$3:D1823)+SUM(ISBLANK(admin1listsize))),NOT(admin1listsize="")*IF(ISNUMBER(admin1listsize),COUNTIF(admin1listsize,"&lt;="&amp;admin1listsize),COUNTIF(admin1listsize,"&lt;="&amp;admin1listsize)+SUM(ISNUMBER(admin1listsize))),0)), ""))</f>
        <v/>
      </c>
      <c r="K1823" s="71"/>
    </row>
    <row r="1824" spans="1:11" s="1" customFormat="1" x14ac:dyDescent="0.25">
      <c r="A1824" s="93" t="str">
        <f>IF($I$1&lt;&gt;"y", "", IF(ISBLANK(DATA!D1825),"",IF(ISBLANK(DATA!K1825),"NO DATA",DATA!K1825)))</f>
        <v/>
      </c>
      <c r="B1824" s="93" t="str">
        <f>IF($I$1&lt;&gt;"y", "",IF(ISBLANK(DATA!D1825),"", IF(ISBLANK(DATA!L1825),"NO DATA",DATA!L1825)))</f>
        <v/>
      </c>
      <c r="C1824" s="93" t="str">
        <f t="shared" si="86"/>
        <v/>
      </c>
      <c r="D1824" s="93" t="str">
        <f>IF($I$1&lt;&gt;"y", "", IF(C1825="", "", IFERROR(LOOKUP(2,1/(COUNTIF($D$2:D1823,mergednames)=0),mergednames), "")))</f>
        <v/>
      </c>
      <c r="E1824" s="93" t="str">
        <f t="shared" si="85"/>
        <v/>
      </c>
      <c r="F1824" s="93" t="str">
        <f>IF($I$1&lt;&gt;"y", "", IF(A1825="", "", IFERROR(LOOKUP(2,1/(COUNTIF($F$2:F1823,get_country)=0),get_country), "")))</f>
        <v/>
      </c>
      <c r="G1824" s="93" t="str">
        <f t="shared" si="84"/>
        <v/>
      </c>
      <c r="H1824" s="67" t="str">
        <f t="array" aca="1" ref="H1824" ca="1">IF($I$1&lt;&gt;"y", "", IFERROR(INDEX(countrylistsize,MATCH(SMALL(NOT(countrylistsize="")*IF(ISNUMBER(countrylistsize),COUNTIF(countrylistsize,"&lt;="&amp;countrylistsize),COUNTIF(countrylistsize,"&lt;="&amp;countrylistsize)+SUM(ISNUMBER(countrylistsize))),ROWS(F$3:F1824)+SUM(ISBLANK(countrylistsize))),NOT(countrylistsize="")*IF(ISNUMBER(countrylistsize),COUNTIF(countrylistsize,"&lt;="&amp;countrylistsize),COUNTIF(countrylistsize,"&lt;="&amp;countrylistsize)+SUM(ISNUMBER(countrylistsize))),0)), ""))</f>
        <v/>
      </c>
      <c r="I1824" s="70"/>
      <c r="J1824" s="67" t="str">
        <f t="array" aca="1" ref="J1824" ca="1">IF($I$1&lt;&gt;"y", "", IFERROR(INDEX(admin1listsize,MATCH(SMALL(NOT(admin1listsize="")*IF(ISNUMBER(admin1listsize),COUNTIF(admin1listsize,"&lt;="&amp;admin1listsize),COUNTIF(admin1listsize,"&lt;="&amp;admin1listsize)+SUM(ISNUMBER(admin1listsize))),ROWS(D$3:D1824)+SUM(ISBLANK(admin1listsize))),NOT(admin1listsize="")*IF(ISNUMBER(admin1listsize),COUNTIF(admin1listsize,"&lt;="&amp;admin1listsize),COUNTIF(admin1listsize,"&lt;="&amp;admin1listsize)+SUM(ISNUMBER(admin1listsize))),0)), ""))</f>
        <v/>
      </c>
      <c r="K1824" s="71"/>
    </row>
    <row r="1825" spans="1:11" s="1" customFormat="1" x14ac:dyDescent="0.25">
      <c r="A1825" s="93" t="str">
        <f>IF($I$1&lt;&gt;"y", "", IF(ISBLANK(DATA!D1826),"",IF(ISBLANK(DATA!K1826),"NO DATA",DATA!K1826)))</f>
        <v/>
      </c>
      <c r="B1825" s="93" t="str">
        <f>IF($I$1&lt;&gt;"y", "",IF(ISBLANK(DATA!D1826),"", IF(ISBLANK(DATA!L1826),"NO DATA",DATA!L1826)))</f>
        <v/>
      </c>
      <c r="C1825" s="93" t="str">
        <f t="shared" si="86"/>
        <v/>
      </c>
      <c r="D1825" s="93" t="str">
        <f>IF($I$1&lt;&gt;"y", "", IF(C1826="", "", IFERROR(LOOKUP(2,1/(COUNTIF($D$2:D1824,mergednames)=0),mergednames), "")))</f>
        <v/>
      </c>
      <c r="E1825" s="93" t="str">
        <f t="shared" si="85"/>
        <v/>
      </c>
      <c r="F1825" s="93" t="str">
        <f>IF($I$1&lt;&gt;"y", "", IF(A1826="", "", IFERROR(LOOKUP(2,1/(COUNTIF($F$2:F1824,get_country)=0),get_country), "")))</f>
        <v/>
      </c>
      <c r="G1825" s="93" t="str">
        <f t="shared" si="84"/>
        <v/>
      </c>
      <c r="H1825" s="67" t="str">
        <f t="array" aca="1" ref="H1825" ca="1">IF($I$1&lt;&gt;"y", "", IFERROR(INDEX(countrylistsize,MATCH(SMALL(NOT(countrylistsize="")*IF(ISNUMBER(countrylistsize),COUNTIF(countrylistsize,"&lt;="&amp;countrylistsize),COUNTIF(countrylistsize,"&lt;="&amp;countrylistsize)+SUM(ISNUMBER(countrylistsize))),ROWS(F$3:F1825)+SUM(ISBLANK(countrylistsize))),NOT(countrylistsize="")*IF(ISNUMBER(countrylistsize),COUNTIF(countrylistsize,"&lt;="&amp;countrylistsize),COUNTIF(countrylistsize,"&lt;="&amp;countrylistsize)+SUM(ISNUMBER(countrylistsize))),0)), ""))</f>
        <v/>
      </c>
      <c r="I1825" s="70"/>
      <c r="J1825" s="67" t="str">
        <f t="array" aca="1" ref="J1825" ca="1">IF($I$1&lt;&gt;"y", "", IFERROR(INDEX(admin1listsize,MATCH(SMALL(NOT(admin1listsize="")*IF(ISNUMBER(admin1listsize),COUNTIF(admin1listsize,"&lt;="&amp;admin1listsize),COUNTIF(admin1listsize,"&lt;="&amp;admin1listsize)+SUM(ISNUMBER(admin1listsize))),ROWS(D$3:D1825)+SUM(ISBLANK(admin1listsize))),NOT(admin1listsize="")*IF(ISNUMBER(admin1listsize),COUNTIF(admin1listsize,"&lt;="&amp;admin1listsize),COUNTIF(admin1listsize,"&lt;="&amp;admin1listsize)+SUM(ISNUMBER(admin1listsize))),0)), ""))</f>
        <v/>
      </c>
      <c r="K1825" s="71"/>
    </row>
    <row r="1826" spans="1:11" s="1" customFormat="1" x14ac:dyDescent="0.25">
      <c r="A1826" s="93" t="str">
        <f>IF($I$1&lt;&gt;"y", "", IF(ISBLANK(DATA!D1827),"",IF(ISBLANK(DATA!K1827),"NO DATA",DATA!K1827)))</f>
        <v/>
      </c>
      <c r="B1826" s="93" t="str">
        <f>IF($I$1&lt;&gt;"y", "",IF(ISBLANK(DATA!D1827),"", IF(ISBLANK(DATA!L1827),"NO DATA",DATA!L1827)))</f>
        <v/>
      </c>
      <c r="C1826" s="93" t="str">
        <f t="shared" si="86"/>
        <v/>
      </c>
      <c r="D1826" s="93" t="str">
        <f>IF($I$1&lt;&gt;"y", "", IF(C1827="", "", IFERROR(LOOKUP(2,1/(COUNTIF($D$2:D1825,mergednames)=0),mergednames), "")))</f>
        <v/>
      </c>
      <c r="E1826" s="93" t="str">
        <f t="shared" si="85"/>
        <v/>
      </c>
      <c r="F1826" s="93" t="str">
        <f>IF($I$1&lt;&gt;"y", "", IF(A1827="", "", IFERROR(LOOKUP(2,1/(COUNTIF($F$2:F1825,get_country)=0),get_country), "")))</f>
        <v/>
      </c>
      <c r="G1826" s="93" t="str">
        <f t="shared" si="84"/>
        <v/>
      </c>
      <c r="H1826" s="67" t="str">
        <f t="array" aca="1" ref="H1826" ca="1">IF($I$1&lt;&gt;"y", "", IFERROR(INDEX(countrylistsize,MATCH(SMALL(NOT(countrylistsize="")*IF(ISNUMBER(countrylistsize),COUNTIF(countrylistsize,"&lt;="&amp;countrylistsize),COUNTIF(countrylistsize,"&lt;="&amp;countrylistsize)+SUM(ISNUMBER(countrylistsize))),ROWS(F$3:F1826)+SUM(ISBLANK(countrylistsize))),NOT(countrylistsize="")*IF(ISNUMBER(countrylistsize),COUNTIF(countrylistsize,"&lt;="&amp;countrylistsize),COUNTIF(countrylistsize,"&lt;="&amp;countrylistsize)+SUM(ISNUMBER(countrylistsize))),0)), ""))</f>
        <v/>
      </c>
      <c r="I1826" s="70"/>
      <c r="J1826" s="67" t="str">
        <f t="array" aca="1" ref="J1826" ca="1">IF($I$1&lt;&gt;"y", "", IFERROR(INDEX(admin1listsize,MATCH(SMALL(NOT(admin1listsize="")*IF(ISNUMBER(admin1listsize),COUNTIF(admin1listsize,"&lt;="&amp;admin1listsize),COUNTIF(admin1listsize,"&lt;="&amp;admin1listsize)+SUM(ISNUMBER(admin1listsize))),ROWS(D$3:D1826)+SUM(ISBLANK(admin1listsize))),NOT(admin1listsize="")*IF(ISNUMBER(admin1listsize),COUNTIF(admin1listsize,"&lt;="&amp;admin1listsize),COUNTIF(admin1listsize,"&lt;="&amp;admin1listsize)+SUM(ISNUMBER(admin1listsize))),0)), ""))</f>
        <v/>
      </c>
      <c r="K1826" s="71"/>
    </row>
    <row r="1827" spans="1:11" s="1" customFormat="1" x14ac:dyDescent="0.25">
      <c r="A1827" s="93" t="str">
        <f>IF($I$1&lt;&gt;"y", "", IF(ISBLANK(DATA!D1828),"",IF(ISBLANK(DATA!K1828),"NO DATA",DATA!K1828)))</f>
        <v/>
      </c>
      <c r="B1827" s="93" t="str">
        <f>IF($I$1&lt;&gt;"y", "",IF(ISBLANK(DATA!D1828),"", IF(ISBLANK(DATA!L1828),"NO DATA",DATA!L1828)))</f>
        <v/>
      </c>
      <c r="C1827" s="93" t="str">
        <f t="shared" si="86"/>
        <v/>
      </c>
      <c r="D1827" s="93" t="str">
        <f>IF($I$1&lt;&gt;"y", "", IF(C1828="", "", IFERROR(LOOKUP(2,1/(COUNTIF($D$2:D1826,mergednames)=0),mergednames), "")))</f>
        <v/>
      </c>
      <c r="E1827" s="93" t="str">
        <f t="shared" si="85"/>
        <v/>
      </c>
      <c r="F1827" s="93" t="str">
        <f>IF($I$1&lt;&gt;"y", "", IF(A1828="", "", IFERROR(LOOKUP(2,1/(COUNTIF($F$2:F1826,get_country)=0),get_country), "")))</f>
        <v/>
      </c>
      <c r="G1827" s="93" t="str">
        <f t="shared" si="84"/>
        <v/>
      </c>
      <c r="H1827" s="67" t="str">
        <f t="array" aca="1" ref="H1827" ca="1">IF($I$1&lt;&gt;"y", "", IFERROR(INDEX(countrylistsize,MATCH(SMALL(NOT(countrylistsize="")*IF(ISNUMBER(countrylistsize),COUNTIF(countrylistsize,"&lt;="&amp;countrylistsize),COUNTIF(countrylistsize,"&lt;="&amp;countrylistsize)+SUM(ISNUMBER(countrylistsize))),ROWS(F$3:F1827)+SUM(ISBLANK(countrylistsize))),NOT(countrylistsize="")*IF(ISNUMBER(countrylistsize),COUNTIF(countrylistsize,"&lt;="&amp;countrylistsize),COUNTIF(countrylistsize,"&lt;="&amp;countrylistsize)+SUM(ISNUMBER(countrylistsize))),0)), ""))</f>
        <v/>
      </c>
      <c r="I1827" s="70"/>
      <c r="J1827" s="67" t="str">
        <f t="array" aca="1" ref="J1827" ca="1">IF($I$1&lt;&gt;"y", "", IFERROR(INDEX(admin1listsize,MATCH(SMALL(NOT(admin1listsize="")*IF(ISNUMBER(admin1listsize),COUNTIF(admin1listsize,"&lt;="&amp;admin1listsize),COUNTIF(admin1listsize,"&lt;="&amp;admin1listsize)+SUM(ISNUMBER(admin1listsize))),ROWS(D$3:D1827)+SUM(ISBLANK(admin1listsize))),NOT(admin1listsize="")*IF(ISNUMBER(admin1listsize),COUNTIF(admin1listsize,"&lt;="&amp;admin1listsize),COUNTIF(admin1listsize,"&lt;="&amp;admin1listsize)+SUM(ISNUMBER(admin1listsize))),0)), ""))</f>
        <v/>
      </c>
      <c r="K1827" s="71"/>
    </row>
    <row r="1828" spans="1:11" s="1" customFormat="1" x14ac:dyDescent="0.25">
      <c r="A1828" s="93" t="str">
        <f>IF($I$1&lt;&gt;"y", "", IF(ISBLANK(DATA!D1829),"",IF(ISBLANK(DATA!K1829),"NO DATA",DATA!K1829)))</f>
        <v/>
      </c>
      <c r="B1828" s="93" t="str">
        <f>IF($I$1&lt;&gt;"y", "",IF(ISBLANK(DATA!D1829),"", IF(ISBLANK(DATA!L1829),"NO DATA",DATA!L1829)))</f>
        <v/>
      </c>
      <c r="C1828" s="93" t="str">
        <f t="shared" si="86"/>
        <v/>
      </c>
      <c r="D1828" s="93" t="str">
        <f>IF($I$1&lt;&gt;"y", "", IF(C1829="", "", IFERROR(LOOKUP(2,1/(COUNTIF($D$2:D1827,mergednames)=0),mergednames), "")))</f>
        <v/>
      </c>
      <c r="E1828" s="93" t="str">
        <f t="shared" si="85"/>
        <v/>
      </c>
      <c r="F1828" s="93" t="str">
        <f>IF($I$1&lt;&gt;"y", "", IF(A1829="", "", IFERROR(LOOKUP(2,1/(COUNTIF($F$2:F1827,get_country)=0),get_country), "")))</f>
        <v/>
      </c>
      <c r="G1828" s="93" t="str">
        <f t="shared" si="84"/>
        <v/>
      </c>
      <c r="H1828" s="67" t="str">
        <f t="array" aca="1" ref="H1828" ca="1">IF($I$1&lt;&gt;"y", "", IFERROR(INDEX(countrylistsize,MATCH(SMALL(NOT(countrylistsize="")*IF(ISNUMBER(countrylistsize),COUNTIF(countrylistsize,"&lt;="&amp;countrylistsize),COUNTIF(countrylistsize,"&lt;="&amp;countrylistsize)+SUM(ISNUMBER(countrylistsize))),ROWS(F$3:F1828)+SUM(ISBLANK(countrylistsize))),NOT(countrylistsize="")*IF(ISNUMBER(countrylistsize),COUNTIF(countrylistsize,"&lt;="&amp;countrylistsize),COUNTIF(countrylistsize,"&lt;="&amp;countrylistsize)+SUM(ISNUMBER(countrylistsize))),0)), ""))</f>
        <v/>
      </c>
      <c r="I1828" s="70"/>
      <c r="J1828" s="67" t="str">
        <f t="array" aca="1" ref="J1828" ca="1">IF($I$1&lt;&gt;"y", "", IFERROR(INDEX(admin1listsize,MATCH(SMALL(NOT(admin1listsize="")*IF(ISNUMBER(admin1listsize),COUNTIF(admin1listsize,"&lt;="&amp;admin1listsize),COUNTIF(admin1listsize,"&lt;="&amp;admin1listsize)+SUM(ISNUMBER(admin1listsize))),ROWS(D$3:D1828)+SUM(ISBLANK(admin1listsize))),NOT(admin1listsize="")*IF(ISNUMBER(admin1listsize),COUNTIF(admin1listsize,"&lt;="&amp;admin1listsize),COUNTIF(admin1listsize,"&lt;="&amp;admin1listsize)+SUM(ISNUMBER(admin1listsize))),0)), ""))</f>
        <v/>
      </c>
      <c r="K1828" s="71"/>
    </row>
    <row r="1829" spans="1:11" s="1" customFormat="1" x14ac:dyDescent="0.25">
      <c r="A1829" s="93" t="str">
        <f>IF($I$1&lt;&gt;"y", "", IF(ISBLANK(DATA!D1830),"",IF(ISBLANK(DATA!K1830),"NO DATA",DATA!K1830)))</f>
        <v/>
      </c>
      <c r="B1829" s="93" t="str">
        <f>IF($I$1&lt;&gt;"y", "",IF(ISBLANK(DATA!D1830),"", IF(ISBLANK(DATA!L1830),"NO DATA",DATA!L1830)))</f>
        <v/>
      </c>
      <c r="C1829" s="93" t="str">
        <f t="shared" si="86"/>
        <v/>
      </c>
      <c r="D1829" s="93" t="str">
        <f>IF($I$1&lt;&gt;"y", "", IF(C1830="", "", IFERROR(LOOKUP(2,1/(COUNTIF($D$2:D1828,mergednames)=0),mergednames), "")))</f>
        <v/>
      </c>
      <c r="E1829" s="93" t="str">
        <f t="shared" si="85"/>
        <v/>
      </c>
      <c r="F1829" s="93" t="str">
        <f>IF($I$1&lt;&gt;"y", "", IF(A1830="", "", IFERROR(LOOKUP(2,1/(COUNTIF($F$2:F1828,get_country)=0),get_country), "")))</f>
        <v/>
      </c>
      <c r="G1829" s="93" t="str">
        <f t="shared" si="84"/>
        <v/>
      </c>
      <c r="H1829" s="67" t="str">
        <f t="array" aca="1" ref="H1829" ca="1">IF($I$1&lt;&gt;"y", "", IFERROR(INDEX(countrylistsize,MATCH(SMALL(NOT(countrylistsize="")*IF(ISNUMBER(countrylistsize),COUNTIF(countrylistsize,"&lt;="&amp;countrylistsize),COUNTIF(countrylistsize,"&lt;="&amp;countrylistsize)+SUM(ISNUMBER(countrylistsize))),ROWS(F$3:F1829)+SUM(ISBLANK(countrylistsize))),NOT(countrylistsize="")*IF(ISNUMBER(countrylistsize),COUNTIF(countrylistsize,"&lt;="&amp;countrylistsize),COUNTIF(countrylistsize,"&lt;="&amp;countrylistsize)+SUM(ISNUMBER(countrylistsize))),0)), ""))</f>
        <v/>
      </c>
      <c r="I1829" s="70"/>
      <c r="J1829" s="67" t="str">
        <f t="array" aca="1" ref="J1829" ca="1">IF($I$1&lt;&gt;"y", "", IFERROR(INDEX(admin1listsize,MATCH(SMALL(NOT(admin1listsize="")*IF(ISNUMBER(admin1listsize),COUNTIF(admin1listsize,"&lt;="&amp;admin1listsize),COUNTIF(admin1listsize,"&lt;="&amp;admin1listsize)+SUM(ISNUMBER(admin1listsize))),ROWS(D$3:D1829)+SUM(ISBLANK(admin1listsize))),NOT(admin1listsize="")*IF(ISNUMBER(admin1listsize),COUNTIF(admin1listsize,"&lt;="&amp;admin1listsize),COUNTIF(admin1listsize,"&lt;="&amp;admin1listsize)+SUM(ISNUMBER(admin1listsize))),0)), ""))</f>
        <v/>
      </c>
      <c r="K1829" s="71"/>
    </row>
    <row r="1830" spans="1:11" s="1" customFormat="1" x14ac:dyDescent="0.25">
      <c r="A1830" s="93" t="str">
        <f>IF($I$1&lt;&gt;"y", "", IF(ISBLANK(DATA!D1831),"",IF(ISBLANK(DATA!K1831),"NO DATA",DATA!K1831)))</f>
        <v/>
      </c>
      <c r="B1830" s="93" t="str">
        <f>IF($I$1&lt;&gt;"y", "",IF(ISBLANK(DATA!D1831),"", IF(ISBLANK(DATA!L1831),"NO DATA",DATA!L1831)))</f>
        <v/>
      </c>
      <c r="C1830" s="93" t="str">
        <f t="shared" si="86"/>
        <v/>
      </c>
      <c r="D1830" s="93" t="str">
        <f>IF($I$1&lt;&gt;"y", "", IF(C1831="", "", IFERROR(LOOKUP(2,1/(COUNTIF($D$2:D1829,mergednames)=0),mergednames), "")))</f>
        <v/>
      </c>
      <c r="E1830" s="93" t="str">
        <f t="shared" si="85"/>
        <v/>
      </c>
      <c r="F1830" s="93" t="str">
        <f>IF($I$1&lt;&gt;"y", "", IF(A1831="", "", IFERROR(LOOKUP(2,1/(COUNTIF($F$2:F1829,get_country)=0),get_country), "")))</f>
        <v/>
      </c>
      <c r="G1830" s="93" t="str">
        <f t="shared" si="84"/>
        <v/>
      </c>
      <c r="H1830" s="67" t="str">
        <f t="array" aca="1" ref="H1830" ca="1">IF($I$1&lt;&gt;"y", "", IFERROR(INDEX(countrylistsize,MATCH(SMALL(NOT(countrylistsize="")*IF(ISNUMBER(countrylistsize),COUNTIF(countrylistsize,"&lt;="&amp;countrylistsize),COUNTIF(countrylistsize,"&lt;="&amp;countrylistsize)+SUM(ISNUMBER(countrylistsize))),ROWS(F$3:F1830)+SUM(ISBLANK(countrylistsize))),NOT(countrylistsize="")*IF(ISNUMBER(countrylistsize),COUNTIF(countrylistsize,"&lt;="&amp;countrylistsize),COUNTIF(countrylistsize,"&lt;="&amp;countrylistsize)+SUM(ISNUMBER(countrylistsize))),0)), ""))</f>
        <v/>
      </c>
      <c r="I1830" s="70"/>
      <c r="J1830" s="67" t="str">
        <f t="array" aca="1" ref="J1830" ca="1">IF($I$1&lt;&gt;"y", "", IFERROR(INDEX(admin1listsize,MATCH(SMALL(NOT(admin1listsize="")*IF(ISNUMBER(admin1listsize),COUNTIF(admin1listsize,"&lt;="&amp;admin1listsize),COUNTIF(admin1listsize,"&lt;="&amp;admin1listsize)+SUM(ISNUMBER(admin1listsize))),ROWS(D$3:D1830)+SUM(ISBLANK(admin1listsize))),NOT(admin1listsize="")*IF(ISNUMBER(admin1listsize),COUNTIF(admin1listsize,"&lt;="&amp;admin1listsize),COUNTIF(admin1listsize,"&lt;="&amp;admin1listsize)+SUM(ISNUMBER(admin1listsize))),0)), ""))</f>
        <v/>
      </c>
      <c r="K1830" s="71"/>
    </row>
    <row r="1831" spans="1:11" s="1" customFormat="1" x14ac:dyDescent="0.25">
      <c r="A1831" s="93" t="str">
        <f>IF($I$1&lt;&gt;"y", "", IF(ISBLANK(DATA!D1832),"",IF(ISBLANK(DATA!K1832),"NO DATA",DATA!K1832)))</f>
        <v/>
      </c>
      <c r="B1831" s="93" t="str">
        <f>IF($I$1&lt;&gt;"y", "",IF(ISBLANK(DATA!D1832),"", IF(ISBLANK(DATA!L1832),"NO DATA",DATA!L1832)))</f>
        <v/>
      </c>
      <c r="C1831" s="93" t="str">
        <f t="shared" si="86"/>
        <v/>
      </c>
      <c r="D1831" s="93" t="str">
        <f>IF($I$1&lt;&gt;"y", "", IF(C1832="", "", IFERROR(LOOKUP(2,1/(COUNTIF($D$2:D1830,mergednames)=0),mergednames), "")))</f>
        <v/>
      </c>
      <c r="E1831" s="93" t="str">
        <f t="shared" si="85"/>
        <v/>
      </c>
      <c r="F1831" s="93" t="str">
        <f>IF($I$1&lt;&gt;"y", "", IF(A1832="", "", IFERROR(LOOKUP(2,1/(COUNTIF($F$2:F1830,get_country)=0),get_country), "")))</f>
        <v/>
      </c>
      <c r="G1831" s="93" t="str">
        <f t="shared" si="84"/>
        <v/>
      </c>
      <c r="H1831" s="67" t="str">
        <f t="array" aca="1" ref="H1831" ca="1">IF($I$1&lt;&gt;"y", "", IFERROR(INDEX(countrylistsize,MATCH(SMALL(NOT(countrylistsize="")*IF(ISNUMBER(countrylistsize),COUNTIF(countrylistsize,"&lt;="&amp;countrylistsize),COUNTIF(countrylistsize,"&lt;="&amp;countrylistsize)+SUM(ISNUMBER(countrylistsize))),ROWS(F$3:F1831)+SUM(ISBLANK(countrylistsize))),NOT(countrylistsize="")*IF(ISNUMBER(countrylistsize),COUNTIF(countrylistsize,"&lt;="&amp;countrylistsize),COUNTIF(countrylistsize,"&lt;="&amp;countrylistsize)+SUM(ISNUMBER(countrylistsize))),0)), ""))</f>
        <v/>
      </c>
      <c r="I1831" s="70"/>
      <c r="J1831" s="67" t="str">
        <f t="array" aca="1" ref="J1831" ca="1">IF($I$1&lt;&gt;"y", "", IFERROR(INDEX(admin1listsize,MATCH(SMALL(NOT(admin1listsize="")*IF(ISNUMBER(admin1listsize),COUNTIF(admin1listsize,"&lt;="&amp;admin1listsize),COUNTIF(admin1listsize,"&lt;="&amp;admin1listsize)+SUM(ISNUMBER(admin1listsize))),ROWS(D$3:D1831)+SUM(ISBLANK(admin1listsize))),NOT(admin1listsize="")*IF(ISNUMBER(admin1listsize),COUNTIF(admin1listsize,"&lt;="&amp;admin1listsize),COUNTIF(admin1listsize,"&lt;="&amp;admin1listsize)+SUM(ISNUMBER(admin1listsize))),0)), ""))</f>
        <v/>
      </c>
      <c r="K1831" s="71"/>
    </row>
    <row r="1832" spans="1:11" s="1" customFormat="1" x14ac:dyDescent="0.25">
      <c r="A1832" s="93" t="str">
        <f>IF($I$1&lt;&gt;"y", "", IF(ISBLANK(DATA!D1833),"",IF(ISBLANK(DATA!K1833),"NO DATA",DATA!K1833)))</f>
        <v/>
      </c>
      <c r="B1832" s="93" t="str">
        <f>IF($I$1&lt;&gt;"y", "",IF(ISBLANK(DATA!D1833),"", IF(ISBLANK(DATA!L1833),"NO DATA",DATA!L1833)))</f>
        <v/>
      </c>
      <c r="C1832" s="93" t="str">
        <f t="shared" si="86"/>
        <v/>
      </c>
      <c r="D1832" s="93" t="str">
        <f>IF($I$1&lt;&gt;"y", "", IF(C1833="", "", IFERROR(LOOKUP(2,1/(COUNTIF($D$2:D1831,mergednames)=0),mergednames), "")))</f>
        <v/>
      </c>
      <c r="E1832" s="93" t="str">
        <f t="shared" si="85"/>
        <v/>
      </c>
      <c r="F1832" s="93" t="str">
        <f>IF($I$1&lt;&gt;"y", "", IF(A1833="", "", IFERROR(LOOKUP(2,1/(COUNTIF($F$2:F1831,get_country)=0),get_country), "")))</f>
        <v/>
      </c>
      <c r="G1832" s="93" t="str">
        <f t="shared" si="84"/>
        <v/>
      </c>
      <c r="H1832" s="67" t="str">
        <f t="array" aca="1" ref="H1832" ca="1">IF($I$1&lt;&gt;"y", "", IFERROR(INDEX(countrylistsize,MATCH(SMALL(NOT(countrylistsize="")*IF(ISNUMBER(countrylistsize),COUNTIF(countrylistsize,"&lt;="&amp;countrylistsize),COUNTIF(countrylistsize,"&lt;="&amp;countrylistsize)+SUM(ISNUMBER(countrylistsize))),ROWS(F$3:F1832)+SUM(ISBLANK(countrylistsize))),NOT(countrylistsize="")*IF(ISNUMBER(countrylistsize),COUNTIF(countrylistsize,"&lt;="&amp;countrylistsize),COUNTIF(countrylistsize,"&lt;="&amp;countrylistsize)+SUM(ISNUMBER(countrylistsize))),0)), ""))</f>
        <v/>
      </c>
      <c r="I1832" s="70"/>
      <c r="J1832" s="67" t="str">
        <f t="array" aca="1" ref="J1832" ca="1">IF($I$1&lt;&gt;"y", "", IFERROR(INDEX(admin1listsize,MATCH(SMALL(NOT(admin1listsize="")*IF(ISNUMBER(admin1listsize),COUNTIF(admin1listsize,"&lt;="&amp;admin1listsize),COUNTIF(admin1listsize,"&lt;="&amp;admin1listsize)+SUM(ISNUMBER(admin1listsize))),ROWS(D$3:D1832)+SUM(ISBLANK(admin1listsize))),NOT(admin1listsize="")*IF(ISNUMBER(admin1listsize),COUNTIF(admin1listsize,"&lt;="&amp;admin1listsize),COUNTIF(admin1listsize,"&lt;="&amp;admin1listsize)+SUM(ISNUMBER(admin1listsize))),0)), ""))</f>
        <v/>
      </c>
      <c r="K1832" s="71"/>
    </row>
    <row r="1833" spans="1:11" s="1" customFormat="1" x14ac:dyDescent="0.25">
      <c r="A1833" s="93" t="str">
        <f>IF($I$1&lt;&gt;"y", "", IF(ISBLANK(DATA!D1834),"",IF(ISBLANK(DATA!K1834),"NO DATA",DATA!K1834)))</f>
        <v/>
      </c>
      <c r="B1833" s="93" t="str">
        <f>IF($I$1&lt;&gt;"y", "",IF(ISBLANK(DATA!D1834),"", IF(ISBLANK(DATA!L1834),"NO DATA",DATA!L1834)))</f>
        <v/>
      </c>
      <c r="C1833" s="93" t="str">
        <f t="shared" si="86"/>
        <v/>
      </c>
      <c r="D1833" s="93" t="str">
        <f>IF($I$1&lt;&gt;"y", "", IF(C1834="", "", IFERROR(LOOKUP(2,1/(COUNTIF($D$2:D1832,mergednames)=0),mergednames), "")))</f>
        <v/>
      </c>
      <c r="E1833" s="93" t="str">
        <f t="shared" si="85"/>
        <v/>
      </c>
      <c r="F1833" s="93" t="str">
        <f>IF($I$1&lt;&gt;"y", "", IF(A1834="", "", IFERROR(LOOKUP(2,1/(COUNTIF($F$2:F1832,get_country)=0),get_country), "")))</f>
        <v/>
      </c>
      <c r="G1833" s="93" t="str">
        <f t="shared" si="84"/>
        <v/>
      </c>
      <c r="H1833" s="67" t="str">
        <f t="array" aca="1" ref="H1833" ca="1">IF($I$1&lt;&gt;"y", "", IFERROR(INDEX(countrylistsize,MATCH(SMALL(NOT(countrylistsize="")*IF(ISNUMBER(countrylistsize),COUNTIF(countrylistsize,"&lt;="&amp;countrylistsize),COUNTIF(countrylistsize,"&lt;="&amp;countrylistsize)+SUM(ISNUMBER(countrylistsize))),ROWS(F$3:F1833)+SUM(ISBLANK(countrylistsize))),NOT(countrylistsize="")*IF(ISNUMBER(countrylistsize),COUNTIF(countrylistsize,"&lt;="&amp;countrylistsize),COUNTIF(countrylistsize,"&lt;="&amp;countrylistsize)+SUM(ISNUMBER(countrylistsize))),0)), ""))</f>
        <v/>
      </c>
      <c r="I1833" s="70"/>
      <c r="J1833" s="67" t="str">
        <f t="array" aca="1" ref="J1833" ca="1">IF($I$1&lt;&gt;"y", "", IFERROR(INDEX(admin1listsize,MATCH(SMALL(NOT(admin1listsize="")*IF(ISNUMBER(admin1listsize),COUNTIF(admin1listsize,"&lt;="&amp;admin1listsize),COUNTIF(admin1listsize,"&lt;="&amp;admin1listsize)+SUM(ISNUMBER(admin1listsize))),ROWS(D$3:D1833)+SUM(ISBLANK(admin1listsize))),NOT(admin1listsize="")*IF(ISNUMBER(admin1listsize),COUNTIF(admin1listsize,"&lt;="&amp;admin1listsize),COUNTIF(admin1listsize,"&lt;="&amp;admin1listsize)+SUM(ISNUMBER(admin1listsize))),0)), ""))</f>
        <v/>
      </c>
      <c r="K1833" s="71"/>
    </row>
    <row r="1834" spans="1:11" s="1" customFormat="1" x14ac:dyDescent="0.25">
      <c r="A1834" s="93" t="str">
        <f>IF($I$1&lt;&gt;"y", "", IF(ISBLANK(DATA!D1835),"",IF(ISBLANK(DATA!K1835),"NO DATA",DATA!K1835)))</f>
        <v/>
      </c>
      <c r="B1834" s="93" t="str">
        <f>IF($I$1&lt;&gt;"y", "",IF(ISBLANK(DATA!D1835),"", IF(ISBLANK(DATA!L1835),"NO DATA",DATA!L1835)))</f>
        <v/>
      </c>
      <c r="C1834" s="93" t="str">
        <f t="shared" si="86"/>
        <v/>
      </c>
      <c r="D1834" s="93" t="str">
        <f>IF($I$1&lt;&gt;"y", "", IF(C1835="", "", IFERROR(LOOKUP(2,1/(COUNTIF($D$2:D1833,mergednames)=0),mergednames), "")))</f>
        <v/>
      </c>
      <c r="E1834" s="93" t="str">
        <f t="shared" si="85"/>
        <v/>
      </c>
      <c r="F1834" s="93" t="str">
        <f>IF($I$1&lt;&gt;"y", "", IF(A1835="", "", IFERROR(LOOKUP(2,1/(COUNTIF($F$2:F1833,get_country)=0),get_country), "")))</f>
        <v/>
      </c>
      <c r="G1834" s="93" t="str">
        <f t="shared" si="84"/>
        <v/>
      </c>
      <c r="H1834" s="67" t="str">
        <f t="array" aca="1" ref="H1834" ca="1">IF($I$1&lt;&gt;"y", "", IFERROR(INDEX(countrylistsize,MATCH(SMALL(NOT(countrylistsize="")*IF(ISNUMBER(countrylistsize),COUNTIF(countrylistsize,"&lt;="&amp;countrylistsize),COUNTIF(countrylistsize,"&lt;="&amp;countrylistsize)+SUM(ISNUMBER(countrylistsize))),ROWS(F$3:F1834)+SUM(ISBLANK(countrylistsize))),NOT(countrylistsize="")*IF(ISNUMBER(countrylistsize),COUNTIF(countrylistsize,"&lt;="&amp;countrylistsize),COUNTIF(countrylistsize,"&lt;="&amp;countrylistsize)+SUM(ISNUMBER(countrylistsize))),0)), ""))</f>
        <v/>
      </c>
      <c r="I1834" s="70"/>
      <c r="J1834" s="67" t="str">
        <f t="array" aca="1" ref="J1834" ca="1">IF($I$1&lt;&gt;"y", "", IFERROR(INDEX(admin1listsize,MATCH(SMALL(NOT(admin1listsize="")*IF(ISNUMBER(admin1listsize),COUNTIF(admin1listsize,"&lt;="&amp;admin1listsize),COUNTIF(admin1listsize,"&lt;="&amp;admin1listsize)+SUM(ISNUMBER(admin1listsize))),ROWS(D$3:D1834)+SUM(ISBLANK(admin1listsize))),NOT(admin1listsize="")*IF(ISNUMBER(admin1listsize),COUNTIF(admin1listsize,"&lt;="&amp;admin1listsize),COUNTIF(admin1listsize,"&lt;="&amp;admin1listsize)+SUM(ISNUMBER(admin1listsize))),0)), ""))</f>
        <v/>
      </c>
      <c r="K1834" s="71"/>
    </row>
    <row r="1835" spans="1:11" s="1" customFormat="1" x14ac:dyDescent="0.25">
      <c r="A1835" s="93" t="str">
        <f>IF($I$1&lt;&gt;"y", "", IF(ISBLANK(DATA!D1836),"",IF(ISBLANK(DATA!K1836),"NO DATA",DATA!K1836)))</f>
        <v/>
      </c>
      <c r="B1835" s="93" t="str">
        <f>IF($I$1&lt;&gt;"y", "",IF(ISBLANK(DATA!D1836),"", IF(ISBLANK(DATA!L1836),"NO DATA",DATA!L1836)))</f>
        <v/>
      </c>
      <c r="C1835" s="93" t="str">
        <f t="shared" si="86"/>
        <v/>
      </c>
      <c r="D1835" s="93" t="str">
        <f>IF($I$1&lt;&gt;"y", "", IF(C1836="", "", IFERROR(LOOKUP(2,1/(COUNTIF($D$2:D1834,mergednames)=0),mergednames), "")))</f>
        <v/>
      </c>
      <c r="E1835" s="93" t="str">
        <f t="shared" si="85"/>
        <v/>
      </c>
      <c r="F1835" s="93" t="str">
        <f>IF($I$1&lt;&gt;"y", "", IF(A1836="", "", IFERROR(LOOKUP(2,1/(COUNTIF($F$2:F1834,get_country)=0),get_country), "")))</f>
        <v/>
      </c>
      <c r="G1835" s="93" t="str">
        <f t="shared" si="84"/>
        <v/>
      </c>
      <c r="H1835" s="67" t="str">
        <f t="array" aca="1" ref="H1835" ca="1">IF($I$1&lt;&gt;"y", "", IFERROR(INDEX(countrylistsize,MATCH(SMALL(NOT(countrylistsize="")*IF(ISNUMBER(countrylistsize),COUNTIF(countrylistsize,"&lt;="&amp;countrylistsize),COUNTIF(countrylistsize,"&lt;="&amp;countrylistsize)+SUM(ISNUMBER(countrylistsize))),ROWS(F$3:F1835)+SUM(ISBLANK(countrylistsize))),NOT(countrylistsize="")*IF(ISNUMBER(countrylistsize),COUNTIF(countrylistsize,"&lt;="&amp;countrylistsize),COUNTIF(countrylistsize,"&lt;="&amp;countrylistsize)+SUM(ISNUMBER(countrylistsize))),0)), ""))</f>
        <v/>
      </c>
      <c r="I1835" s="70"/>
      <c r="J1835" s="67" t="str">
        <f t="array" aca="1" ref="J1835" ca="1">IF($I$1&lt;&gt;"y", "", IFERROR(INDEX(admin1listsize,MATCH(SMALL(NOT(admin1listsize="")*IF(ISNUMBER(admin1listsize),COUNTIF(admin1listsize,"&lt;="&amp;admin1listsize),COUNTIF(admin1listsize,"&lt;="&amp;admin1listsize)+SUM(ISNUMBER(admin1listsize))),ROWS(D$3:D1835)+SUM(ISBLANK(admin1listsize))),NOT(admin1listsize="")*IF(ISNUMBER(admin1listsize),COUNTIF(admin1listsize,"&lt;="&amp;admin1listsize),COUNTIF(admin1listsize,"&lt;="&amp;admin1listsize)+SUM(ISNUMBER(admin1listsize))),0)), ""))</f>
        <v/>
      </c>
      <c r="K1835" s="71"/>
    </row>
    <row r="1836" spans="1:11" s="1" customFormat="1" x14ac:dyDescent="0.25">
      <c r="A1836" s="93" t="str">
        <f>IF($I$1&lt;&gt;"y", "", IF(ISBLANK(DATA!D1837),"",IF(ISBLANK(DATA!K1837),"NO DATA",DATA!K1837)))</f>
        <v/>
      </c>
      <c r="B1836" s="93" t="str">
        <f>IF($I$1&lt;&gt;"y", "",IF(ISBLANK(DATA!D1837),"", IF(ISBLANK(DATA!L1837),"NO DATA",DATA!L1837)))</f>
        <v/>
      </c>
      <c r="C1836" s="93" t="str">
        <f t="shared" si="86"/>
        <v/>
      </c>
      <c r="D1836" s="93" t="str">
        <f>IF($I$1&lt;&gt;"y", "", IF(C1837="", "", IFERROR(LOOKUP(2,1/(COUNTIF($D$2:D1835,mergednames)=0),mergednames), "")))</f>
        <v/>
      </c>
      <c r="E1836" s="93" t="str">
        <f t="shared" si="85"/>
        <v/>
      </c>
      <c r="F1836" s="93" t="str">
        <f>IF($I$1&lt;&gt;"y", "", IF(A1837="", "", IFERROR(LOOKUP(2,1/(COUNTIF($F$2:F1835,get_country)=0),get_country), "")))</f>
        <v/>
      </c>
      <c r="G1836" s="93" t="str">
        <f t="shared" si="84"/>
        <v/>
      </c>
      <c r="H1836" s="67" t="str">
        <f t="array" aca="1" ref="H1836" ca="1">IF($I$1&lt;&gt;"y", "", IFERROR(INDEX(countrylistsize,MATCH(SMALL(NOT(countrylistsize="")*IF(ISNUMBER(countrylistsize),COUNTIF(countrylistsize,"&lt;="&amp;countrylistsize),COUNTIF(countrylistsize,"&lt;="&amp;countrylistsize)+SUM(ISNUMBER(countrylistsize))),ROWS(F$3:F1836)+SUM(ISBLANK(countrylistsize))),NOT(countrylistsize="")*IF(ISNUMBER(countrylistsize),COUNTIF(countrylistsize,"&lt;="&amp;countrylistsize),COUNTIF(countrylistsize,"&lt;="&amp;countrylistsize)+SUM(ISNUMBER(countrylistsize))),0)), ""))</f>
        <v/>
      </c>
      <c r="I1836" s="70"/>
      <c r="J1836" s="67" t="str">
        <f t="array" aca="1" ref="J1836" ca="1">IF($I$1&lt;&gt;"y", "", IFERROR(INDEX(admin1listsize,MATCH(SMALL(NOT(admin1listsize="")*IF(ISNUMBER(admin1listsize),COUNTIF(admin1listsize,"&lt;="&amp;admin1listsize),COUNTIF(admin1listsize,"&lt;="&amp;admin1listsize)+SUM(ISNUMBER(admin1listsize))),ROWS(D$3:D1836)+SUM(ISBLANK(admin1listsize))),NOT(admin1listsize="")*IF(ISNUMBER(admin1listsize),COUNTIF(admin1listsize,"&lt;="&amp;admin1listsize),COUNTIF(admin1listsize,"&lt;="&amp;admin1listsize)+SUM(ISNUMBER(admin1listsize))),0)), ""))</f>
        <v/>
      </c>
      <c r="K1836" s="71"/>
    </row>
    <row r="1837" spans="1:11" s="1" customFormat="1" x14ac:dyDescent="0.25">
      <c r="A1837" s="93" t="str">
        <f>IF($I$1&lt;&gt;"y", "", IF(ISBLANK(DATA!D1838),"",IF(ISBLANK(DATA!K1838),"NO DATA",DATA!K1838)))</f>
        <v/>
      </c>
      <c r="B1837" s="93" t="str">
        <f>IF($I$1&lt;&gt;"y", "",IF(ISBLANK(DATA!D1838),"", IF(ISBLANK(DATA!L1838),"NO DATA",DATA!L1838)))</f>
        <v/>
      </c>
      <c r="C1837" s="93" t="str">
        <f t="shared" si="86"/>
        <v/>
      </c>
      <c r="D1837" s="93" t="str">
        <f>IF($I$1&lt;&gt;"y", "", IF(C1838="", "", IFERROR(LOOKUP(2,1/(COUNTIF($D$2:D1836,mergednames)=0),mergednames), "")))</f>
        <v/>
      </c>
      <c r="E1837" s="93" t="str">
        <f t="shared" si="85"/>
        <v/>
      </c>
      <c r="F1837" s="93" t="str">
        <f>IF($I$1&lt;&gt;"y", "", IF(A1838="", "", IFERROR(LOOKUP(2,1/(COUNTIF($F$2:F1836,get_country)=0),get_country), "")))</f>
        <v/>
      </c>
      <c r="G1837" s="93" t="str">
        <f t="shared" si="84"/>
        <v/>
      </c>
      <c r="H1837" s="67" t="str">
        <f t="array" aca="1" ref="H1837" ca="1">IF($I$1&lt;&gt;"y", "", IFERROR(INDEX(countrylistsize,MATCH(SMALL(NOT(countrylistsize="")*IF(ISNUMBER(countrylistsize),COUNTIF(countrylistsize,"&lt;="&amp;countrylistsize),COUNTIF(countrylistsize,"&lt;="&amp;countrylistsize)+SUM(ISNUMBER(countrylistsize))),ROWS(F$3:F1837)+SUM(ISBLANK(countrylistsize))),NOT(countrylistsize="")*IF(ISNUMBER(countrylistsize),COUNTIF(countrylistsize,"&lt;="&amp;countrylistsize),COUNTIF(countrylistsize,"&lt;="&amp;countrylistsize)+SUM(ISNUMBER(countrylistsize))),0)), ""))</f>
        <v/>
      </c>
      <c r="I1837" s="70"/>
      <c r="J1837" s="67" t="str">
        <f t="array" aca="1" ref="J1837" ca="1">IF($I$1&lt;&gt;"y", "", IFERROR(INDEX(admin1listsize,MATCH(SMALL(NOT(admin1listsize="")*IF(ISNUMBER(admin1listsize),COUNTIF(admin1listsize,"&lt;="&amp;admin1listsize),COUNTIF(admin1listsize,"&lt;="&amp;admin1listsize)+SUM(ISNUMBER(admin1listsize))),ROWS(D$3:D1837)+SUM(ISBLANK(admin1listsize))),NOT(admin1listsize="")*IF(ISNUMBER(admin1listsize),COUNTIF(admin1listsize,"&lt;="&amp;admin1listsize),COUNTIF(admin1listsize,"&lt;="&amp;admin1listsize)+SUM(ISNUMBER(admin1listsize))),0)), ""))</f>
        <v/>
      </c>
      <c r="K1837" s="71"/>
    </row>
    <row r="1838" spans="1:11" s="1" customFormat="1" x14ac:dyDescent="0.25">
      <c r="A1838" s="93" t="str">
        <f>IF($I$1&lt;&gt;"y", "", IF(ISBLANK(DATA!D1839),"",IF(ISBLANK(DATA!K1839),"NO DATA",DATA!K1839)))</f>
        <v/>
      </c>
      <c r="B1838" s="93" t="str">
        <f>IF($I$1&lt;&gt;"y", "",IF(ISBLANK(DATA!D1839),"", IF(ISBLANK(DATA!L1839),"NO DATA",DATA!L1839)))</f>
        <v/>
      </c>
      <c r="C1838" s="93" t="str">
        <f t="shared" si="86"/>
        <v/>
      </c>
      <c r="D1838" s="93" t="str">
        <f>IF($I$1&lt;&gt;"y", "", IF(C1839="", "", IFERROR(LOOKUP(2,1/(COUNTIF($D$2:D1837,mergednames)=0),mergednames), "")))</f>
        <v/>
      </c>
      <c r="E1838" s="93" t="str">
        <f t="shared" si="85"/>
        <v/>
      </c>
      <c r="F1838" s="93" t="str">
        <f>IF($I$1&lt;&gt;"y", "", IF(A1839="", "", IFERROR(LOOKUP(2,1/(COUNTIF($F$2:F1837,get_country)=0),get_country), "")))</f>
        <v/>
      </c>
      <c r="G1838" s="93" t="str">
        <f t="shared" si="84"/>
        <v/>
      </c>
      <c r="H1838" s="67" t="str">
        <f t="array" aca="1" ref="H1838" ca="1">IF($I$1&lt;&gt;"y", "", IFERROR(INDEX(countrylistsize,MATCH(SMALL(NOT(countrylistsize="")*IF(ISNUMBER(countrylistsize),COUNTIF(countrylistsize,"&lt;="&amp;countrylistsize),COUNTIF(countrylistsize,"&lt;="&amp;countrylistsize)+SUM(ISNUMBER(countrylistsize))),ROWS(F$3:F1838)+SUM(ISBLANK(countrylistsize))),NOT(countrylistsize="")*IF(ISNUMBER(countrylistsize),COUNTIF(countrylistsize,"&lt;="&amp;countrylistsize),COUNTIF(countrylistsize,"&lt;="&amp;countrylistsize)+SUM(ISNUMBER(countrylistsize))),0)), ""))</f>
        <v/>
      </c>
      <c r="I1838" s="70"/>
      <c r="J1838" s="67" t="str">
        <f t="array" aca="1" ref="J1838" ca="1">IF($I$1&lt;&gt;"y", "", IFERROR(INDEX(admin1listsize,MATCH(SMALL(NOT(admin1listsize="")*IF(ISNUMBER(admin1listsize),COUNTIF(admin1listsize,"&lt;="&amp;admin1listsize),COUNTIF(admin1listsize,"&lt;="&amp;admin1listsize)+SUM(ISNUMBER(admin1listsize))),ROWS(D$3:D1838)+SUM(ISBLANK(admin1listsize))),NOT(admin1listsize="")*IF(ISNUMBER(admin1listsize),COUNTIF(admin1listsize,"&lt;="&amp;admin1listsize),COUNTIF(admin1listsize,"&lt;="&amp;admin1listsize)+SUM(ISNUMBER(admin1listsize))),0)), ""))</f>
        <v/>
      </c>
      <c r="K1838" s="71"/>
    </row>
    <row r="1839" spans="1:11" s="1" customFormat="1" x14ac:dyDescent="0.25">
      <c r="A1839" s="93" t="str">
        <f>IF($I$1&lt;&gt;"y", "", IF(ISBLANK(DATA!D1840),"",IF(ISBLANK(DATA!K1840),"NO DATA",DATA!K1840)))</f>
        <v/>
      </c>
      <c r="B1839" s="93" t="str">
        <f>IF($I$1&lt;&gt;"y", "",IF(ISBLANK(DATA!D1840),"", IF(ISBLANK(DATA!L1840),"NO DATA",DATA!L1840)))</f>
        <v/>
      </c>
      <c r="C1839" s="93" t="str">
        <f t="shared" si="86"/>
        <v/>
      </c>
      <c r="D1839" s="93" t="str">
        <f>IF($I$1&lt;&gt;"y", "", IF(C1840="", "", IFERROR(LOOKUP(2,1/(COUNTIF($D$2:D1838,mergednames)=0),mergednames), "")))</f>
        <v/>
      </c>
      <c r="E1839" s="93" t="str">
        <f t="shared" si="85"/>
        <v/>
      </c>
      <c r="F1839" s="93" t="str">
        <f>IF($I$1&lt;&gt;"y", "", IF(A1840="", "", IFERROR(LOOKUP(2,1/(COUNTIF($F$2:F1838,get_country)=0),get_country), "")))</f>
        <v/>
      </c>
      <c r="G1839" s="93" t="str">
        <f t="shared" si="84"/>
        <v/>
      </c>
      <c r="H1839" s="67" t="str">
        <f t="array" aca="1" ref="H1839" ca="1">IF($I$1&lt;&gt;"y", "", IFERROR(INDEX(countrylistsize,MATCH(SMALL(NOT(countrylistsize="")*IF(ISNUMBER(countrylistsize),COUNTIF(countrylistsize,"&lt;="&amp;countrylistsize),COUNTIF(countrylistsize,"&lt;="&amp;countrylistsize)+SUM(ISNUMBER(countrylistsize))),ROWS(F$3:F1839)+SUM(ISBLANK(countrylistsize))),NOT(countrylistsize="")*IF(ISNUMBER(countrylistsize),COUNTIF(countrylistsize,"&lt;="&amp;countrylistsize),COUNTIF(countrylistsize,"&lt;="&amp;countrylistsize)+SUM(ISNUMBER(countrylistsize))),0)), ""))</f>
        <v/>
      </c>
      <c r="I1839" s="70"/>
      <c r="J1839" s="67" t="str">
        <f t="array" aca="1" ref="J1839" ca="1">IF($I$1&lt;&gt;"y", "", IFERROR(INDEX(admin1listsize,MATCH(SMALL(NOT(admin1listsize="")*IF(ISNUMBER(admin1listsize),COUNTIF(admin1listsize,"&lt;="&amp;admin1listsize),COUNTIF(admin1listsize,"&lt;="&amp;admin1listsize)+SUM(ISNUMBER(admin1listsize))),ROWS(D$3:D1839)+SUM(ISBLANK(admin1listsize))),NOT(admin1listsize="")*IF(ISNUMBER(admin1listsize),COUNTIF(admin1listsize,"&lt;="&amp;admin1listsize),COUNTIF(admin1listsize,"&lt;="&amp;admin1listsize)+SUM(ISNUMBER(admin1listsize))),0)), ""))</f>
        <v/>
      </c>
      <c r="K1839" s="71"/>
    </row>
    <row r="1840" spans="1:11" s="1" customFormat="1" x14ac:dyDescent="0.25">
      <c r="A1840" s="93" t="str">
        <f>IF($I$1&lt;&gt;"y", "", IF(ISBLANK(DATA!D1841),"",IF(ISBLANK(DATA!K1841),"NO DATA",DATA!K1841)))</f>
        <v/>
      </c>
      <c r="B1840" s="93" t="str">
        <f>IF($I$1&lt;&gt;"y", "",IF(ISBLANK(DATA!D1841),"", IF(ISBLANK(DATA!L1841),"NO DATA",DATA!L1841)))</f>
        <v/>
      </c>
      <c r="C1840" s="93" t="str">
        <f t="shared" si="86"/>
        <v/>
      </c>
      <c r="D1840" s="93" t="str">
        <f>IF($I$1&lt;&gt;"y", "", IF(C1841="", "", IFERROR(LOOKUP(2,1/(COUNTIF($D$2:D1839,mergednames)=0),mergednames), "")))</f>
        <v/>
      </c>
      <c r="E1840" s="93" t="str">
        <f t="shared" si="85"/>
        <v/>
      </c>
      <c r="F1840" s="93" t="str">
        <f>IF($I$1&lt;&gt;"y", "", IF(A1841="", "", IFERROR(LOOKUP(2,1/(COUNTIF($F$2:F1839,get_country)=0),get_country), "")))</f>
        <v/>
      </c>
      <c r="G1840" s="93" t="str">
        <f t="shared" si="84"/>
        <v/>
      </c>
      <c r="H1840" s="67" t="str">
        <f t="array" aca="1" ref="H1840" ca="1">IF($I$1&lt;&gt;"y", "", IFERROR(INDEX(countrylistsize,MATCH(SMALL(NOT(countrylistsize="")*IF(ISNUMBER(countrylistsize),COUNTIF(countrylistsize,"&lt;="&amp;countrylistsize),COUNTIF(countrylistsize,"&lt;="&amp;countrylistsize)+SUM(ISNUMBER(countrylistsize))),ROWS(F$3:F1840)+SUM(ISBLANK(countrylistsize))),NOT(countrylistsize="")*IF(ISNUMBER(countrylistsize),COUNTIF(countrylistsize,"&lt;="&amp;countrylistsize),COUNTIF(countrylistsize,"&lt;="&amp;countrylistsize)+SUM(ISNUMBER(countrylistsize))),0)), ""))</f>
        <v/>
      </c>
      <c r="I1840" s="70"/>
      <c r="J1840" s="67" t="str">
        <f t="array" aca="1" ref="J1840" ca="1">IF($I$1&lt;&gt;"y", "", IFERROR(INDEX(admin1listsize,MATCH(SMALL(NOT(admin1listsize="")*IF(ISNUMBER(admin1listsize),COUNTIF(admin1listsize,"&lt;="&amp;admin1listsize),COUNTIF(admin1listsize,"&lt;="&amp;admin1listsize)+SUM(ISNUMBER(admin1listsize))),ROWS(D$3:D1840)+SUM(ISBLANK(admin1listsize))),NOT(admin1listsize="")*IF(ISNUMBER(admin1listsize),COUNTIF(admin1listsize,"&lt;="&amp;admin1listsize),COUNTIF(admin1listsize,"&lt;="&amp;admin1listsize)+SUM(ISNUMBER(admin1listsize))),0)), ""))</f>
        <v/>
      </c>
      <c r="K1840" s="71"/>
    </row>
    <row r="1841" spans="1:11" s="1" customFormat="1" x14ac:dyDescent="0.25">
      <c r="A1841" s="93" t="str">
        <f>IF($I$1&lt;&gt;"y", "", IF(ISBLANK(DATA!D1842),"",IF(ISBLANK(DATA!K1842),"NO DATA",DATA!K1842)))</f>
        <v/>
      </c>
      <c r="B1841" s="93" t="str">
        <f>IF($I$1&lt;&gt;"y", "",IF(ISBLANK(DATA!D1842),"", IF(ISBLANK(DATA!L1842),"NO DATA",DATA!L1842)))</f>
        <v/>
      </c>
      <c r="C1841" s="93" t="str">
        <f t="shared" si="86"/>
        <v/>
      </c>
      <c r="D1841" s="93" t="str">
        <f>IF($I$1&lt;&gt;"y", "", IF(C1842="", "", IFERROR(LOOKUP(2,1/(COUNTIF($D$2:D1840,mergednames)=0),mergednames), "")))</f>
        <v/>
      </c>
      <c r="E1841" s="93" t="str">
        <f t="shared" si="85"/>
        <v/>
      </c>
      <c r="F1841" s="93" t="str">
        <f>IF($I$1&lt;&gt;"y", "", IF(A1842="", "", IFERROR(LOOKUP(2,1/(COUNTIF($F$2:F1840,get_country)=0),get_country), "")))</f>
        <v/>
      </c>
      <c r="G1841" s="93" t="str">
        <f t="shared" si="84"/>
        <v/>
      </c>
      <c r="H1841" s="67" t="str">
        <f t="array" aca="1" ref="H1841" ca="1">IF($I$1&lt;&gt;"y", "", IFERROR(INDEX(countrylistsize,MATCH(SMALL(NOT(countrylistsize="")*IF(ISNUMBER(countrylistsize),COUNTIF(countrylistsize,"&lt;="&amp;countrylistsize),COUNTIF(countrylistsize,"&lt;="&amp;countrylistsize)+SUM(ISNUMBER(countrylistsize))),ROWS(F$3:F1841)+SUM(ISBLANK(countrylistsize))),NOT(countrylistsize="")*IF(ISNUMBER(countrylistsize),COUNTIF(countrylistsize,"&lt;="&amp;countrylistsize),COUNTIF(countrylistsize,"&lt;="&amp;countrylistsize)+SUM(ISNUMBER(countrylistsize))),0)), ""))</f>
        <v/>
      </c>
      <c r="I1841" s="70"/>
      <c r="J1841" s="67" t="str">
        <f t="array" aca="1" ref="J1841" ca="1">IF($I$1&lt;&gt;"y", "", IFERROR(INDEX(admin1listsize,MATCH(SMALL(NOT(admin1listsize="")*IF(ISNUMBER(admin1listsize),COUNTIF(admin1listsize,"&lt;="&amp;admin1listsize),COUNTIF(admin1listsize,"&lt;="&amp;admin1listsize)+SUM(ISNUMBER(admin1listsize))),ROWS(D$3:D1841)+SUM(ISBLANK(admin1listsize))),NOT(admin1listsize="")*IF(ISNUMBER(admin1listsize),COUNTIF(admin1listsize,"&lt;="&amp;admin1listsize),COUNTIF(admin1listsize,"&lt;="&amp;admin1listsize)+SUM(ISNUMBER(admin1listsize))),0)), ""))</f>
        <v/>
      </c>
      <c r="K1841" s="71"/>
    </row>
    <row r="1842" spans="1:11" s="1" customFormat="1" x14ac:dyDescent="0.25">
      <c r="A1842" s="93" t="str">
        <f>IF($I$1&lt;&gt;"y", "", IF(ISBLANK(DATA!D1843),"",IF(ISBLANK(DATA!K1843),"NO DATA",DATA!K1843)))</f>
        <v/>
      </c>
      <c r="B1842" s="93" t="str">
        <f>IF($I$1&lt;&gt;"y", "",IF(ISBLANK(DATA!D1843),"", IF(ISBLANK(DATA!L1843),"NO DATA",DATA!L1843)))</f>
        <v/>
      </c>
      <c r="C1842" s="93" t="str">
        <f t="shared" si="86"/>
        <v/>
      </c>
      <c r="D1842" s="93" t="str">
        <f>IF($I$1&lt;&gt;"y", "", IF(C1843="", "", IFERROR(LOOKUP(2,1/(COUNTIF($D$2:D1841,mergednames)=0),mergednames), "")))</f>
        <v/>
      </c>
      <c r="E1842" s="93" t="str">
        <f t="shared" si="85"/>
        <v/>
      </c>
      <c r="F1842" s="93" t="str">
        <f>IF($I$1&lt;&gt;"y", "", IF(A1843="", "", IFERROR(LOOKUP(2,1/(COUNTIF($F$2:F1841,get_country)=0),get_country), "")))</f>
        <v/>
      </c>
      <c r="G1842" s="93" t="str">
        <f t="shared" si="84"/>
        <v/>
      </c>
      <c r="H1842" s="67" t="str">
        <f t="array" aca="1" ref="H1842" ca="1">IF($I$1&lt;&gt;"y", "", IFERROR(INDEX(countrylistsize,MATCH(SMALL(NOT(countrylistsize="")*IF(ISNUMBER(countrylistsize),COUNTIF(countrylistsize,"&lt;="&amp;countrylistsize),COUNTIF(countrylistsize,"&lt;="&amp;countrylistsize)+SUM(ISNUMBER(countrylistsize))),ROWS(F$3:F1842)+SUM(ISBLANK(countrylistsize))),NOT(countrylistsize="")*IF(ISNUMBER(countrylistsize),COUNTIF(countrylistsize,"&lt;="&amp;countrylistsize),COUNTIF(countrylistsize,"&lt;="&amp;countrylistsize)+SUM(ISNUMBER(countrylistsize))),0)), ""))</f>
        <v/>
      </c>
      <c r="I1842" s="70"/>
      <c r="J1842" s="67" t="str">
        <f t="array" aca="1" ref="J1842" ca="1">IF($I$1&lt;&gt;"y", "", IFERROR(INDEX(admin1listsize,MATCH(SMALL(NOT(admin1listsize="")*IF(ISNUMBER(admin1listsize),COUNTIF(admin1listsize,"&lt;="&amp;admin1listsize),COUNTIF(admin1listsize,"&lt;="&amp;admin1listsize)+SUM(ISNUMBER(admin1listsize))),ROWS(D$3:D1842)+SUM(ISBLANK(admin1listsize))),NOT(admin1listsize="")*IF(ISNUMBER(admin1listsize),COUNTIF(admin1listsize,"&lt;="&amp;admin1listsize),COUNTIF(admin1listsize,"&lt;="&amp;admin1listsize)+SUM(ISNUMBER(admin1listsize))),0)), ""))</f>
        <v/>
      </c>
      <c r="K1842" s="71"/>
    </row>
    <row r="1843" spans="1:11" s="1" customFormat="1" x14ac:dyDescent="0.25">
      <c r="A1843" s="93" t="str">
        <f>IF($I$1&lt;&gt;"y", "", IF(ISBLANK(DATA!D1844),"",IF(ISBLANK(DATA!K1844),"NO DATA",DATA!K1844)))</f>
        <v/>
      </c>
      <c r="B1843" s="93" t="str">
        <f>IF($I$1&lt;&gt;"y", "",IF(ISBLANK(DATA!D1844),"", IF(ISBLANK(DATA!L1844),"NO DATA",DATA!L1844)))</f>
        <v/>
      </c>
      <c r="C1843" s="93" t="str">
        <f t="shared" si="86"/>
        <v/>
      </c>
      <c r="D1843" s="93" t="str">
        <f>IF($I$1&lt;&gt;"y", "", IF(C1844="", "", IFERROR(LOOKUP(2,1/(COUNTIF($D$2:D1842,mergednames)=0),mergednames), "")))</f>
        <v/>
      </c>
      <c r="E1843" s="93" t="str">
        <f t="shared" si="85"/>
        <v/>
      </c>
      <c r="F1843" s="93" t="str">
        <f>IF($I$1&lt;&gt;"y", "", IF(A1844="", "", IFERROR(LOOKUP(2,1/(COUNTIF($F$2:F1842,get_country)=0),get_country), "")))</f>
        <v/>
      </c>
      <c r="G1843" s="93" t="str">
        <f t="shared" si="84"/>
        <v/>
      </c>
      <c r="H1843" s="67" t="str">
        <f t="array" aca="1" ref="H1843" ca="1">IF($I$1&lt;&gt;"y", "", IFERROR(INDEX(countrylistsize,MATCH(SMALL(NOT(countrylistsize="")*IF(ISNUMBER(countrylistsize),COUNTIF(countrylistsize,"&lt;="&amp;countrylistsize),COUNTIF(countrylistsize,"&lt;="&amp;countrylistsize)+SUM(ISNUMBER(countrylistsize))),ROWS(F$3:F1843)+SUM(ISBLANK(countrylistsize))),NOT(countrylistsize="")*IF(ISNUMBER(countrylistsize),COUNTIF(countrylistsize,"&lt;="&amp;countrylistsize),COUNTIF(countrylistsize,"&lt;="&amp;countrylistsize)+SUM(ISNUMBER(countrylistsize))),0)), ""))</f>
        <v/>
      </c>
      <c r="I1843" s="70"/>
      <c r="J1843" s="67" t="str">
        <f t="array" aca="1" ref="J1843" ca="1">IF($I$1&lt;&gt;"y", "", IFERROR(INDEX(admin1listsize,MATCH(SMALL(NOT(admin1listsize="")*IF(ISNUMBER(admin1listsize),COUNTIF(admin1listsize,"&lt;="&amp;admin1listsize),COUNTIF(admin1listsize,"&lt;="&amp;admin1listsize)+SUM(ISNUMBER(admin1listsize))),ROWS(D$3:D1843)+SUM(ISBLANK(admin1listsize))),NOT(admin1listsize="")*IF(ISNUMBER(admin1listsize),COUNTIF(admin1listsize,"&lt;="&amp;admin1listsize),COUNTIF(admin1listsize,"&lt;="&amp;admin1listsize)+SUM(ISNUMBER(admin1listsize))),0)), ""))</f>
        <v/>
      </c>
      <c r="K1843" s="71"/>
    </row>
    <row r="1844" spans="1:11" s="1" customFormat="1" x14ac:dyDescent="0.25">
      <c r="A1844" s="93" t="str">
        <f>IF($I$1&lt;&gt;"y", "", IF(ISBLANK(DATA!D1845),"",IF(ISBLANK(DATA!K1845),"NO DATA",DATA!K1845)))</f>
        <v/>
      </c>
      <c r="B1844" s="93" t="str">
        <f>IF($I$1&lt;&gt;"y", "",IF(ISBLANK(DATA!D1845),"", IF(ISBLANK(DATA!L1845),"NO DATA",DATA!L1845)))</f>
        <v/>
      </c>
      <c r="C1844" s="93" t="str">
        <f t="shared" si="86"/>
        <v/>
      </c>
      <c r="D1844" s="93" t="str">
        <f>IF($I$1&lt;&gt;"y", "", IF(C1845="", "", IFERROR(LOOKUP(2,1/(COUNTIF($D$2:D1843,mergednames)=0),mergednames), "")))</f>
        <v/>
      </c>
      <c r="E1844" s="93" t="str">
        <f t="shared" si="85"/>
        <v/>
      </c>
      <c r="F1844" s="93" t="str">
        <f>IF($I$1&lt;&gt;"y", "", IF(A1845="", "", IFERROR(LOOKUP(2,1/(COUNTIF($F$2:F1843,get_country)=0),get_country), "")))</f>
        <v/>
      </c>
      <c r="G1844" s="93" t="str">
        <f t="shared" si="84"/>
        <v/>
      </c>
      <c r="H1844" s="67" t="str">
        <f t="array" aca="1" ref="H1844" ca="1">IF($I$1&lt;&gt;"y", "", IFERROR(INDEX(countrylistsize,MATCH(SMALL(NOT(countrylistsize="")*IF(ISNUMBER(countrylistsize),COUNTIF(countrylistsize,"&lt;="&amp;countrylistsize),COUNTIF(countrylistsize,"&lt;="&amp;countrylistsize)+SUM(ISNUMBER(countrylistsize))),ROWS(F$3:F1844)+SUM(ISBLANK(countrylistsize))),NOT(countrylistsize="")*IF(ISNUMBER(countrylistsize),COUNTIF(countrylistsize,"&lt;="&amp;countrylistsize),COUNTIF(countrylistsize,"&lt;="&amp;countrylistsize)+SUM(ISNUMBER(countrylistsize))),0)), ""))</f>
        <v/>
      </c>
      <c r="I1844" s="70"/>
      <c r="J1844" s="67" t="str">
        <f t="array" aca="1" ref="J1844" ca="1">IF($I$1&lt;&gt;"y", "", IFERROR(INDEX(admin1listsize,MATCH(SMALL(NOT(admin1listsize="")*IF(ISNUMBER(admin1listsize),COUNTIF(admin1listsize,"&lt;="&amp;admin1listsize),COUNTIF(admin1listsize,"&lt;="&amp;admin1listsize)+SUM(ISNUMBER(admin1listsize))),ROWS(D$3:D1844)+SUM(ISBLANK(admin1listsize))),NOT(admin1listsize="")*IF(ISNUMBER(admin1listsize),COUNTIF(admin1listsize,"&lt;="&amp;admin1listsize),COUNTIF(admin1listsize,"&lt;="&amp;admin1listsize)+SUM(ISNUMBER(admin1listsize))),0)), ""))</f>
        <v/>
      </c>
      <c r="K1844" s="71"/>
    </row>
    <row r="1845" spans="1:11" s="1" customFormat="1" x14ac:dyDescent="0.25">
      <c r="A1845" s="93" t="str">
        <f>IF($I$1&lt;&gt;"y", "", IF(ISBLANK(DATA!D1846),"",IF(ISBLANK(DATA!K1846),"NO DATA",DATA!K1846)))</f>
        <v/>
      </c>
      <c r="B1845" s="93" t="str">
        <f>IF($I$1&lt;&gt;"y", "",IF(ISBLANK(DATA!D1846),"", IF(ISBLANK(DATA!L1846),"NO DATA",DATA!L1846)))</f>
        <v/>
      </c>
      <c r="C1845" s="93" t="str">
        <f t="shared" si="86"/>
        <v/>
      </c>
      <c r="D1845" s="93" t="str">
        <f>IF($I$1&lt;&gt;"y", "", IF(C1846="", "", IFERROR(LOOKUP(2,1/(COUNTIF($D$2:D1844,mergednames)=0),mergednames), "")))</f>
        <v/>
      </c>
      <c r="E1845" s="93" t="str">
        <f t="shared" si="85"/>
        <v/>
      </c>
      <c r="F1845" s="93" t="str">
        <f>IF($I$1&lt;&gt;"y", "", IF(A1846="", "", IFERROR(LOOKUP(2,1/(COUNTIF($F$2:F1844,get_country)=0),get_country), "")))</f>
        <v/>
      </c>
      <c r="G1845" s="93" t="str">
        <f t="shared" si="84"/>
        <v/>
      </c>
      <c r="H1845" s="67" t="str">
        <f t="array" aca="1" ref="H1845" ca="1">IF($I$1&lt;&gt;"y", "", IFERROR(INDEX(countrylistsize,MATCH(SMALL(NOT(countrylistsize="")*IF(ISNUMBER(countrylistsize),COUNTIF(countrylistsize,"&lt;="&amp;countrylistsize),COUNTIF(countrylistsize,"&lt;="&amp;countrylistsize)+SUM(ISNUMBER(countrylistsize))),ROWS(F$3:F1845)+SUM(ISBLANK(countrylistsize))),NOT(countrylistsize="")*IF(ISNUMBER(countrylistsize),COUNTIF(countrylistsize,"&lt;="&amp;countrylistsize),COUNTIF(countrylistsize,"&lt;="&amp;countrylistsize)+SUM(ISNUMBER(countrylistsize))),0)), ""))</f>
        <v/>
      </c>
      <c r="I1845" s="70"/>
      <c r="J1845" s="67" t="str">
        <f t="array" aca="1" ref="J1845" ca="1">IF($I$1&lt;&gt;"y", "", IFERROR(INDEX(admin1listsize,MATCH(SMALL(NOT(admin1listsize="")*IF(ISNUMBER(admin1listsize),COUNTIF(admin1listsize,"&lt;="&amp;admin1listsize),COUNTIF(admin1listsize,"&lt;="&amp;admin1listsize)+SUM(ISNUMBER(admin1listsize))),ROWS(D$3:D1845)+SUM(ISBLANK(admin1listsize))),NOT(admin1listsize="")*IF(ISNUMBER(admin1listsize),COUNTIF(admin1listsize,"&lt;="&amp;admin1listsize),COUNTIF(admin1listsize,"&lt;="&amp;admin1listsize)+SUM(ISNUMBER(admin1listsize))),0)), ""))</f>
        <v/>
      </c>
      <c r="K1845" s="71"/>
    </row>
    <row r="1846" spans="1:11" s="1" customFormat="1" x14ac:dyDescent="0.25">
      <c r="A1846" s="93" t="str">
        <f>IF($I$1&lt;&gt;"y", "", IF(ISBLANK(DATA!D1847),"",IF(ISBLANK(DATA!K1847),"NO DATA",DATA!K1847)))</f>
        <v/>
      </c>
      <c r="B1846" s="93" t="str">
        <f>IF($I$1&lt;&gt;"y", "",IF(ISBLANK(DATA!D1847),"", IF(ISBLANK(DATA!L1847),"NO DATA",DATA!L1847)))</f>
        <v/>
      </c>
      <c r="C1846" s="93" t="str">
        <f t="shared" si="86"/>
        <v/>
      </c>
      <c r="D1846" s="93" t="str">
        <f>IF($I$1&lt;&gt;"y", "", IF(C1847="", "", IFERROR(LOOKUP(2,1/(COUNTIF($D$2:D1845,mergednames)=0),mergednames), "")))</f>
        <v/>
      </c>
      <c r="E1846" s="93" t="str">
        <f t="shared" si="85"/>
        <v/>
      </c>
      <c r="F1846" s="93" t="str">
        <f>IF($I$1&lt;&gt;"y", "", IF(A1847="", "", IFERROR(LOOKUP(2,1/(COUNTIF($F$2:F1845,get_country)=0),get_country), "")))</f>
        <v/>
      </c>
      <c r="G1846" s="93" t="str">
        <f t="shared" si="84"/>
        <v/>
      </c>
      <c r="H1846" s="67" t="str">
        <f t="array" aca="1" ref="H1846" ca="1">IF($I$1&lt;&gt;"y", "", IFERROR(INDEX(countrylistsize,MATCH(SMALL(NOT(countrylistsize="")*IF(ISNUMBER(countrylistsize),COUNTIF(countrylistsize,"&lt;="&amp;countrylistsize),COUNTIF(countrylistsize,"&lt;="&amp;countrylistsize)+SUM(ISNUMBER(countrylistsize))),ROWS(F$3:F1846)+SUM(ISBLANK(countrylistsize))),NOT(countrylistsize="")*IF(ISNUMBER(countrylistsize),COUNTIF(countrylistsize,"&lt;="&amp;countrylistsize),COUNTIF(countrylistsize,"&lt;="&amp;countrylistsize)+SUM(ISNUMBER(countrylistsize))),0)), ""))</f>
        <v/>
      </c>
      <c r="I1846" s="70"/>
      <c r="J1846" s="67" t="str">
        <f t="array" aca="1" ref="J1846" ca="1">IF($I$1&lt;&gt;"y", "", IFERROR(INDEX(admin1listsize,MATCH(SMALL(NOT(admin1listsize="")*IF(ISNUMBER(admin1listsize),COUNTIF(admin1listsize,"&lt;="&amp;admin1listsize),COUNTIF(admin1listsize,"&lt;="&amp;admin1listsize)+SUM(ISNUMBER(admin1listsize))),ROWS(D$3:D1846)+SUM(ISBLANK(admin1listsize))),NOT(admin1listsize="")*IF(ISNUMBER(admin1listsize),COUNTIF(admin1listsize,"&lt;="&amp;admin1listsize),COUNTIF(admin1listsize,"&lt;="&amp;admin1listsize)+SUM(ISNUMBER(admin1listsize))),0)), ""))</f>
        <v/>
      </c>
      <c r="K1846" s="71"/>
    </row>
    <row r="1847" spans="1:11" s="1" customFormat="1" x14ac:dyDescent="0.25">
      <c r="A1847" s="93" t="str">
        <f>IF($I$1&lt;&gt;"y", "", IF(ISBLANK(DATA!D1848),"",IF(ISBLANK(DATA!K1848),"NO DATA",DATA!K1848)))</f>
        <v/>
      </c>
      <c r="B1847" s="93" t="str">
        <f>IF($I$1&lt;&gt;"y", "",IF(ISBLANK(DATA!D1848),"", IF(ISBLANK(DATA!L1848),"NO DATA",DATA!L1848)))</f>
        <v/>
      </c>
      <c r="C1847" s="93" t="str">
        <f t="shared" si="86"/>
        <v/>
      </c>
      <c r="D1847" s="93" t="str">
        <f>IF($I$1&lt;&gt;"y", "", IF(C1848="", "", IFERROR(LOOKUP(2,1/(COUNTIF($D$2:D1846,mergednames)=0),mergednames), "")))</f>
        <v/>
      </c>
      <c r="E1847" s="93" t="str">
        <f t="shared" si="85"/>
        <v/>
      </c>
      <c r="F1847" s="93" t="str">
        <f>IF($I$1&lt;&gt;"y", "", IF(A1848="", "", IFERROR(LOOKUP(2,1/(COUNTIF($F$2:F1846,get_country)=0),get_country), "")))</f>
        <v/>
      </c>
      <c r="G1847" s="93" t="str">
        <f t="shared" si="84"/>
        <v/>
      </c>
      <c r="H1847" s="67" t="str">
        <f t="array" aca="1" ref="H1847" ca="1">IF($I$1&lt;&gt;"y", "", IFERROR(INDEX(countrylistsize,MATCH(SMALL(NOT(countrylistsize="")*IF(ISNUMBER(countrylistsize),COUNTIF(countrylistsize,"&lt;="&amp;countrylistsize),COUNTIF(countrylistsize,"&lt;="&amp;countrylistsize)+SUM(ISNUMBER(countrylistsize))),ROWS(F$3:F1847)+SUM(ISBLANK(countrylistsize))),NOT(countrylistsize="")*IF(ISNUMBER(countrylistsize),COUNTIF(countrylistsize,"&lt;="&amp;countrylistsize),COUNTIF(countrylistsize,"&lt;="&amp;countrylistsize)+SUM(ISNUMBER(countrylistsize))),0)), ""))</f>
        <v/>
      </c>
      <c r="I1847" s="70"/>
      <c r="J1847" s="67" t="str">
        <f t="array" aca="1" ref="J1847" ca="1">IF($I$1&lt;&gt;"y", "", IFERROR(INDEX(admin1listsize,MATCH(SMALL(NOT(admin1listsize="")*IF(ISNUMBER(admin1listsize),COUNTIF(admin1listsize,"&lt;="&amp;admin1listsize),COUNTIF(admin1listsize,"&lt;="&amp;admin1listsize)+SUM(ISNUMBER(admin1listsize))),ROWS(D$3:D1847)+SUM(ISBLANK(admin1listsize))),NOT(admin1listsize="")*IF(ISNUMBER(admin1listsize),COUNTIF(admin1listsize,"&lt;="&amp;admin1listsize),COUNTIF(admin1listsize,"&lt;="&amp;admin1listsize)+SUM(ISNUMBER(admin1listsize))),0)), ""))</f>
        <v/>
      </c>
      <c r="K1847" s="71"/>
    </row>
    <row r="1848" spans="1:11" s="1" customFormat="1" x14ac:dyDescent="0.25">
      <c r="A1848" s="93" t="str">
        <f>IF($I$1&lt;&gt;"y", "", IF(ISBLANK(DATA!D1849),"",IF(ISBLANK(DATA!K1849),"NO DATA",DATA!K1849)))</f>
        <v/>
      </c>
      <c r="B1848" s="93" t="str">
        <f>IF($I$1&lt;&gt;"y", "",IF(ISBLANK(DATA!D1849),"", IF(ISBLANK(DATA!L1849),"NO DATA",DATA!L1849)))</f>
        <v/>
      </c>
      <c r="C1848" s="93" t="str">
        <f t="shared" si="86"/>
        <v/>
      </c>
      <c r="D1848" s="93" t="str">
        <f>IF($I$1&lt;&gt;"y", "", IF(C1849="", "", IFERROR(LOOKUP(2,1/(COUNTIF($D$2:D1847,mergednames)=0),mergednames), "")))</f>
        <v/>
      </c>
      <c r="E1848" s="93" t="str">
        <f t="shared" si="85"/>
        <v/>
      </c>
      <c r="F1848" s="93" t="str">
        <f>IF($I$1&lt;&gt;"y", "", IF(A1849="", "", IFERROR(LOOKUP(2,1/(COUNTIF($F$2:F1847,get_country)=0),get_country), "")))</f>
        <v/>
      </c>
      <c r="G1848" s="93" t="str">
        <f t="shared" si="84"/>
        <v/>
      </c>
      <c r="H1848" s="67" t="str">
        <f t="array" aca="1" ref="H1848" ca="1">IF($I$1&lt;&gt;"y", "", IFERROR(INDEX(countrylistsize,MATCH(SMALL(NOT(countrylistsize="")*IF(ISNUMBER(countrylistsize),COUNTIF(countrylistsize,"&lt;="&amp;countrylistsize),COUNTIF(countrylistsize,"&lt;="&amp;countrylistsize)+SUM(ISNUMBER(countrylistsize))),ROWS(F$3:F1848)+SUM(ISBLANK(countrylistsize))),NOT(countrylistsize="")*IF(ISNUMBER(countrylistsize),COUNTIF(countrylistsize,"&lt;="&amp;countrylistsize),COUNTIF(countrylistsize,"&lt;="&amp;countrylistsize)+SUM(ISNUMBER(countrylistsize))),0)), ""))</f>
        <v/>
      </c>
      <c r="I1848" s="70"/>
      <c r="J1848" s="67" t="str">
        <f t="array" aca="1" ref="J1848" ca="1">IF($I$1&lt;&gt;"y", "", IFERROR(INDEX(admin1listsize,MATCH(SMALL(NOT(admin1listsize="")*IF(ISNUMBER(admin1listsize),COUNTIF(admin1listsize,"&lt;="&amp;admin1listsize),COUNTIF(admin1listsize,"&lt;="&amp;admin1listsize)+SUM(ISNUMBER(admin1listsize))),ROWS(D$3:D1848)+SUM(ISBLANK(admin1listsize))),NOT(admin1listsize="")*IF(ISNUMBER(admin1listsize),COUNTIF(admin1listsize,"&lt;="&amp;admin1listsize),COUNTIF(admin1listsize,"&lt;="&amp;admin1listsize)+SUM(ISNUMBER(admin1listsize))),0)), ""))</f>
        <v/>
      </c>
      <c r="K1848" s="71"/>
    </row>
    <row r="1849" spans="1:11" s="1" customFormat="1" x14ac:dyDescent="0.25">
      <c r="A1849" s="93" t="str">
        <f>IF($I$1&lt;&gt;"y", "", IF(ISBLANK(DATA!D1850),"",IF(ISBLANK(DATA!K1850),"NO DATA",DATA!K1850)))</f>
        <v/>
      </c>
      <c r="B1849" s="93" t="str">
        <f>IF($I$1&lt;&gt;"y", "",IF(ISBLANK(DATA!D1850),"", IF(ISBLANK(DATA!L1850),"NO DATA",DATA!L1850)))</f>
        <v/>
      </c>
      <c r="C1849" s="93" t="str">
        <f t="shared" si="86"/>
        <v/>
      </c>
      <c r="D1849" s="93" t="str">
        <f>IF($I$1&lt;&gt;"y", "", IF(C1850="", "", IFERROR(LOOKUP(2,1/(COUNTIF($D$2:D1848,mergednames)=0),mergednames), "")))</f>
        <v/>
      </c>
      <c r="E1849" s="93" t="str">
        <f t="shared" si="85"/>
        <v/>
      </c>
      <c r="F1849" s="93" t="str">
        <f>IF($I$1&lt;&gt;"y", "", IF(A1850="", "", IFERROR(LOOKUP(2,1/(COUNTIF($F$2:F1848,get_country)=0),get_country), "")))</f>
        <v/>
      </c>
      <c r="G1849" s="93" t="str">
        <f t="shared" si="84"/>
        <v/>
      </c>
      <c r="H1849" s="67" t="str">
        <f t="array" aca="1" ref="H1849" ca="1">IF($I$1&lt;&gt;"y", "", IFERROR(INDEX(countrylistsize,MATCH(SMALL(NOT(countrylistsize="")*IF(ISNUMBER(countrylistsize),COUNTIF(countrylistsize,"&lt;="&amp;countrylistsize),COUNTIF(countrylistsize,"&lt;="&amp;countrylistsize)+SUM(ISNUMBER(countrylistsize))),ROWS(F$3:F1849)+SUM(ISBLANK(countrylistsize))),NOT(countrylistsize="")*IF(ISNUMBER(countrylistsize),COUNTIF(countrylistsize,"&lt;="&amp;countrylistsize),COUNTIF(countrylistsize,"&lt;="&amp;countrylistsize)+SUM(ISNUMBER(countrylistsize))),0)), ""))</f>
        <v/>
      </c>
      <c r="I1849" s="70"/>
      <c r="J1849" s="67" t="str">
        <f t="array" aca="1" ref="J1849" ca="1">IF($I$1&lt;&gt;"y", "", IFERROR(INDEX(admin1listsize,MATCH(SMALL(NOT(admin1listsize="")*IF(ISNUMBER(admin1listsize),COUNTIF(admin1listsize,"&lt;="&amp;admin1listsize),COUNTIF(admin1listsize,"&lt;="&amp;admin1listsize)+SUM(ISNUMBER(admin1listsize))),ROWS(D$3:D1849)+SUM(ISBLANK(admin1listsize))),NOT(admin1listsize="")*IF(ISNUMBER(admin1listsize),COUNTIF(admin1listsize,"&lt;="&amp;admin1listsize),COUNTIF(admin1listsize,"&lt;="&amp;admin1listsize)+SUM(ISNUMBER(admin1listsize))),0)), ""))</f>
        <v/>
      </c>
      <c r="K1849" s="71"/>
    </row>
    <row r="1850" spans="1:11" s="1" customFormat="1" x14ac:dyDescent="0.25">
      <c r="A1850" s="93" t="str">
        <f>IF($I$1&lt;&gt;"y", "", IF(ISBLANK(DATA!D1851),"",IF(ISBLANK(DATA!K1851),"NO DATA",DATA!K1851)))</f>
        <v/>
      </c>
      <c r="B1850" s="93" t="str">
        <f>IF($I$1&lt;&gt;"y", "",IF(ISBLANK(DATA!D1851),"", IF(ISBLANK(DATA!L1851),"NO DATA",DATA!L1851)))</f>
        <v/>
      </c>
      <c r="C1850" s="93" t="str">
        <f t="shared" si="86"/>
        <v/>
      </c>
      <c r="D1850" s="93" t="str">
        <f>IF($I$1&lt;&gt;"y", "", IF(C1851="", "", IFERROR(LOOKUP(2,1/(COUNTIF($D$2:D1849,mergednames)=0),mergednames), "")))</f>
        <v/>
      </c>
      <c r="E1850" s="93" t="str">
        <f t="shared" si="85"/>
        <v/>
      </c>
      <c r="F1850" s="93" t="str">
        <f>IF($I$1&lt;&gt;"y", "", IF(A1851="", "", IFERROR(LOOKUP(2,1/(COUNTIF($F$2:F1849,get_country)=0),get_country), "")))</f>
        <v/>
      </c>
      <c r="G1850" s="93" t="str">
        <f t="shared" si="84"/>
        <v/>
      </c>
      <c r="H1850" s="67" t="str">
        <f t="array" aca="1" ref="H1850" ca="1">IF($I$1&lt;&gt;"y", "", IFERROR(INDEX(countrylistsize,MATCH(SMALL(NOT(countrylistsize="")*IF(ISNUMBER(countrylistsize),COUNTIF(countrylistsize,"&lt;="&amp;countrylistsize),COUNTIF(countrylistsize,"&lt;="&amp;countrylistsize)+SUM(ISNUMBER(countrylistsize))),ROWS(F$3:F1850)+SUM(ISBLANK(countrylistsize))),NOT(countrylistsize="")*IF(ISNUMBER(countrylistsize),COUNTIF(countrylistsize,"&lt;="&amp;countrylistsize),COUNTIF(countrylistsize,"&lt;="&amp;countrylistsize)+SUM(ISNUMBER(countrylistsize))),0)), ""))</f>
        <v/>
      </c>
      <c r="I1850" s="70"/>
      <c r="J1850" s="67" t="str">
        <f t="array" aca="1" ref="J1850" ca="1">IF($I$1&lt;&gt;"y", "", IFERROR(INDEX(admin1listsize,MATCH(SMALL(NOT(admin1listsize="")*IF(ISNUMBER(admin1listsize),COUNTIF(admin1listsize,"&lt;="&amp;admin1listsize),COUNTIF(admin1listsize,"&lt;="&amp;admin1listsize)+SUM(ISNUMBER(admin1listsize))),ROWS(D$3:D1850)+SUM(ISBLANK(admin1listsize))),NOT(admin1listsize="")*IF(ISNUMBER(admin1listsize),COUNTIF(admin1listsize,"&lt;="&amp;admin1listsize),COUNTIF(admin1listsize,"&lt;="&amp;admin1listsize)+SUM(ISNUMBER(admin1listsize))),0)), ""))</f>
        <v/>
      </c>
      <c r="K1850" s="71"/>
    </row>
    <row r="1851" spans="1:11" s="1" customFormat="1" x14ac:dyDescent="0.25">
      <c r="A1851" s="93" t="str">
        <f>IF($I$1&lt;&gt;"y", "", IF(ISBLANK(DATA!D1852),"",IF(ISBLANK(DATA!K1852),"NO DATA",DATA!K1852)))</f>
        <v/>
      </c>
      <c r="B1851" s="93" t="str">
        <f>IF($I$1&lt;&gt;"y", "",IF(ISBLANK(DATA!D1852),"", IF(ISBLANK(DATA!L1852),"NO DATA",DATA!L1852)))</f>
        <v/>
      </c>
      <c r="C1851" s="93" t="str">
        <f t="shared" si="86"/>
        <v/>
      </c>
      <c r="D1851" s="93" t="str">
        <f>IF($I$1&lt;&gt;"y", "", IF(C1852="", "", IFERROR(LOOKUP(2,1/(COUNTIF($D$2:D1850,mergednames)=0),mergednames), "")))</f>
        <v/>
      </c>
      <c r="E1851" s="93" t="str">
        <f t="shared" si="85"/>
        <v/>
      </c>
      <c r="F1851" s="93" t="str">
        <f>IF($I$1&lt;&gt;"y", "", IF(A1852="", "", IFERROR(LOOKUP(2,1/(COUNTIF($F$2:F1850,get_country)=0),get_country), "")))</f>
        <v/>
      </c>
      <c r="G1851" s="93" t="str">
        <f t="shared" si="84"/>
        <v/>
      </c>
      <c r="H1851" s="67" t="str">
        <f t="array" aca="1" ref="H1851" ca="1">IF($I$1&lt;&gt;"y", "", IFERROR(INDEX(countrylistsize,MATCH(SMALL(NOT(countrylistsize="")*IF(ISNUMBER(countrylistsize),COUNTIF(countrylistsize,"&lt;="&amp;countrylistsize),COUNTIF(countrylistsize,"&lt;="&amp;countrylistsize)+SUM(ISNUMBER(countrylistsize))),ROWS(F$3:F1851)+SUM(ISBLANK(countrylistsize))),NOT(countrylistsize="")*IF(ISNUMBER(countrylistsize),COUNTIF(countrylistsize,"&lt;="&amp;countrylistsize),COUNTIF(countrylistsize,"&lt;="&amp;countrylistsize)+SUM(ISNUMBER(countrylistsize))),0)), ""))</f>
        <v/>
      </c>
      <c r="I1851" s="70"/>
      <c r="J1851" s="67" t="str">
        <f t="array" aca="1" ref="J1851" ca="1">IF($I$1&lt;&gt;"y", "", IFERROR(INDEX(admin1listsize,MATCH(SMALL(NOT(admin1listsize="")*IF(ISNUMBER(admin1listsize),COUNTIF(admin1listsize,"&lt;="&amp;admin1listsize),COUNTIF(admin1listsize,"&lt;="&amp;admin1listsize)+SUM(ISNUMBER(admin1listsize))),ROWS(D$3:D1851)+SUM(ISBLANK(admin1listsize))),NOT(admin1listsize="")*IF(ISNUMBER(admin1listsize),COUNTIF(admin1listsize,"&lt;="&amp;admin1listsize),COUNTIF(admin1listsize,"&lt;="&amp;admin1listsize)+SUM(ISNUMBER(admin1listsize))),0)), ""))</f>
        <v/>
      </c>
      <c r="K1851" s="71"/>
    </row>
    <row r="1852" spans="1:11" s="1" customFormat="1" x14ac:dyDescent="0.25">
      <c r="A1852" s="93" t="str">
        <f>IF($I$1&lt;&gt;"y", "", IF(ISBLANK(DATA!D1853),"",IF(ISBLANK(DATA!K1853),"NO DATA",DATA!K1853)))</f>
        <v/>
      </c>
      <c r="B1852" s="93" t="str">
        <f>IF($I$1&lt;&gt;"y", "",IF(ISBLANK(DATA!D1853),"", IF(ISBLANK(DATA!L1853),"NO DATA",DATA!L1853)))</f>
        <v/>
      </c>
      <c r="C1852" s="93" t="str">
        <f t="shared" si="86"/>
        <v/>
      </c>
      <c r="D1852" s="93" t="str">
        <f>IF($I$1&lt;&gt;"y", "", IF(C1853="", "", IFERROR(LOOKUP(2,1/(COUNTIF($D$2:D1851,mergednames)=0),mergednames), "")))</f>
        <v/>
      </c>
      <c r="E1852" s="93" t="str">
        <f t="shared" si="85"/>
        <v/>
      </c>
      <c r="F1852" s="93" t="str">
        <f>IF($I$1&lt;&gt;"y", "", IF(A1853="", "", IFERROR(LOOKUP(2,1/(COUNTIF($F$2:F1851,get_country)=0),get_country), "")))</f>
        <v/>
      </c>
      <c r="G1852" s="93" t="str">
        <f t="shared" si="84"/>
        <v/>
      </c>
      <c r="H1852" s="67" t="str">
        <f t="array" aca="1" ref="H1852" ca="1">IF($I$1&lt;&gt;"y", "", IFERROR(INDEX(countrylistsize,MATCH(SMALL(NOT(countrylistsize="")*IF(ISNUMBER(countrylistsize),COUNTIF(countrylistsize,"&lt;="&amp;countrylistsize),COUNTIF(countrylistsize,"&lt;="&amp;countrylistsize)+SUM(ISNUMBER(countrylistsize))),ROWS(F$3:F1852)+SUM(ISBLANK(countrylistsize))),NOT(countrylistsize="")*IF(ISNUMBER(countrylistsize),COUNTIF(countrylistsize,"&lt;="&amp;countrylistsize),COUNTIF(countrylistsize,"&lt;="&amp;countrylistsize)+SUM(ISNUMBER(countrylistsize))),0)), ""))</f>
        <v/>
      </c>
      <c r="I1852" s="70"/>
      <c r="J1852" s="67" t="str">
        <f t="array" aca="1" ref="J1852" ca="1">IF($I$1&lt;&gt;"y", "", IFERROR(INDEX(admin1listsize,MATCH(SMALL(NOT(admin1listsize="")*IF(ISNUMBER(admin1listsize),COUNTIF(admin1listsize,"&lt;="&amp;admin1listsize),COUNTIF(admin1listsize,"&lt;="&amp;admin1listsize)+SUM(ISNUMBER(admin1listsize))),ROWS(D$3:D1852)+SUM(ISBLANK(admin1listsize))),NOT(admin1listsize="")*IF(ISNUMBER(admin1listsize),COUNTIF(admin1listsize,"&lt;="&amp;admin1listsize),COUNTIF(admin1listsize,"&lt;="&amp;admin1listsize)+SUM(ISNUMBER(admin1listsize))),0)), ""))</f>
        <v/>
      </c>
      <c r="K1852" s="71"/>
    </row>
    <row r="1853" spans="1:11" s="1" customFormat="1" x14ac:dyDescent="0.25">
      <c r="A1853" s="93" t="str">
        <f>IF($I$1&lt;&gt;"y", "", IF(ISBLANK(DATA!D1854),"",IF(ISBLANK(DATA!K1854),"NO DATA",DATA!K1854)))</f>
        <v/>
      </c>
      <c r="B1853" s="93" t="str">
        <f>IF($I$1&lt;&gt;"y", "",IF(ISBLANK(DATA!D1854),"", IF(ISBLANK(DATA!L1854),"NO DATA",DATA!L1854)))</f>
        <v/>
      </c>
      <c r="C1853" s="93" t="str">
        <f t="shared" si="86"/>
        <v/>
      </c>
      <c r="D1853" s="93" t="str">
        <f>IF($I$1&lt;&gt;"y", "", IF(C1854="", "", IFERROR(LOOKUP(2,1/(COUNTIF($D$2:D1852,mergednames)=0),mergednames), "")))</f>
        <v/>
      </c>
      <c r="E1853" s="93" t="str">
        <f t="shared" si="85"/>
        <v/>
      </c>
      <c r="F1853" s="93" t="str">
        <f>IF($I$1&lt;&gt;"y", "", IF(A1854="", "", IFERROR(LOOKUP(2,1/(COUNTIF($F$2:F1852,get_country)=0),get_country), "")))</f>
        <v/>
      </c>
      <c r="G1853" s="93" t="str">
        <f t="shared" si="84"/>
        <v/>
      </c>
      <c r="H1853" s="67" t="str">
        <f t="array" aca="1" ref="H1853" ca="1">IF($I$1&lt;&gt;"y", "", IFERROR(INDEX(countrylistsize,MATCH(SMALL(NOT(countrylistsize="")*IF(ISNUMBER(countrylistsize),COUNTIF(countrylistsize,"&lt;="&amp;countrylistsize),COUNTIF(countrylistsize,"&lt;="&amp;countrylistsize)+SUM(ISNUMBER(countrylistsize))),ROWS(F$3:F1853)+SUM(ISBLANK(countrylistsize))),NOT(countrylistsize="")*IF(ISNUMBER(countrylistsize),COUNTIF(countrylistsize,"&lt;="&amp;countrylistsize),COUNTIF(countrylistsize,"&lt;="&amp;countrylistsize)+SUM(ISNUMBER(countrylistsize))),0)), ""))</f>
        <v/>
      </c>
      <c r="I1853" s="70"/>
      <c r="J1853" s="67" t="str">
        <f t="array" aca="1" ref="J1853" ca="1">IF($I$1&lt;&gt;"y", "", IFERROR(INDEX(admin1listsize,MATCH(SMALL(NOT(admin1listsize="")*IF(ISNUMBER(admin1listsize),COUNTIF(admin1listsize,"&lt;="&amp;admin1listsize),COUNTIF(admin1listsize,"&lt;="&amp;admin1listsize)+SUM(ISNUMBER(admin1listsize))),ROWS(D$3:D1853)+SUM(ISBLANK(admin1listsize))),NOT(admin1listsize="")*IF(ISNUMBER(admin1listsize),COUNTIF(admin1listsize,"&lt;="&amp;admin1listsize),COUNTIF(admin1listsize,"&lt;="&amp;admin1listsize)+SUM(ISNUMBER(admin1listsize))),0)), ""))</f>
        <v/>
      </c>
      <c r="K1853" s="71"/>
    </row>
    <row r="1854" spans="1:11" s="1" customFormat="1" x14ac:dyDescent="0.25">
      <c r="A1854" s="93" t="str">
        <f>IF($I$1&lt;&gt;"y", "", IF(ISBLANK(DATA!D1855),"",IF(ISBLANK(DATA!K1855),"NO DATA",DATA!K1855)))</f>
        <v/>
      </c>
      <c r="B1854" s="93" t="str">
        <f>IF($I$1&lt;&gt;"y", "",IF(ISBLANK(DATA!D1855),"", IF(ISBLANK(DATA!L1855),"NO DATA",DATA!L1855)))</f>
        <v/>
      </c>
      <c r="C1854" s="93" t="str">
        <f t="shared" si="86"/>
        <v/>
      </c>
      <c r="D1854" s="93" t="str">
        <f>IF($I$1&lt;&gt;"y", "", IF(C1855="", "", IFERROR(LOOKUP(2,1/(COUNTIF($D$2:D1853,mergednames)=0),mergednames), "")))</f>
        <v/>
      </c>
      <c r="E1854" s="93" t="str">
        <f t="shared" si="85"/>
        <v/>
      </c>
      <c r="F1854" s="93" t="str">
        <f>IF($I$1&lt;&gt;"y", "", IF(A1855="", "", IFERROR(LOOKUP(2,1/(COUNTIF($F$2:F1853,get_country)=0),get_country), "")))</f>
        <v/>
      </c>
      <c r="G1854" s="93" t="str">
        <f t="shared" si="84"/>
        <v/>
      </c>
      <c r="H1854" s="67" t="str">
        <f t="array" aca="1" ref="H1854" ca="1">IF($I$1&lt;&gt;"y", "", IFERROR(INDEX(countrylistsize,MATCH(SMALL(NOT(countrylistsize="")*IF(ISNUMBER(countrylistsize),COUNTIF(countrylistsize,"&lt;="&amp;countrylistsize),COUNTIF(countrylistsize,"&lt;="&amp;countrylistsize)+SUM(ISNUMBER(countrylistsize))),ROWS(F$3:F1854)+SUM(ISBLANK(countrylistsize))),NOT(countrylistsize="")*IF(ISNUMBER(countrylistsize),COUNTIF(countrylistsize,"&lt;="&amp;countrylistsize),COUNTIF(countrylistsize,"&lt;="&amp;countrylistsize)+SUM(ISNUMBER(countrylistsize))),0)), ""))</f>
        <v/>
      </c>
      <c r="I1854" s="70"/>
      <c r="J1854" s="67" t="str">
        <f t="array" aca="1" ref="J1854" ca="1">IF($I$1&lt;&gt;"y", "", IFERROR(INDEX(admin1listsize,MATCH(SMALL(NOT(admin1listsize="")*IF(ISNUMBER(admin1listsize),COUNTIF(admin1listsize,"&lt;="&amp;admin1listsize),COUNTIF(admin1listsize,"&lt;="&amp;admin1listsize)+SUM(ISNUMBER(admin1listsize))),ROWS(D$3:D1854)+SUM(ISBLANK(admin1listsize))),NOT(admin1listsize="")*IF(ISNUMBER(admin1listsize),COUNTIF(admin1listsize,"&lt;="&amp;admin1listsize),COUNTIF(admin1listsize,"&lt;="&amp;admin1listsize)+SUM(ISNUMBER(admin1listsize))),0)), ""))</f>
        <v/>
      </c>
      <c r="K1854" s="71"/>
    </row>
    <row r="1855" spans="1:11" s="1" customFormat="1" x14ac:dyDescent="0.25">
      <c r="A1855" s="93" t="str">
        <f>IF($I$1&lt;&gt;"y", "", IF(ISBLANK(DATA!D1856),"",IF(ISBLANK(DATA!K1856),"NO DATA",DATA!K1856)))</f>
        <v/>
      </c>
      <c r="B1855" s="93" t="str">
        <f>IF($I$1&lt;&gt;"y", "",IF(ISBLANK(DATA!D1856),"", IF(ISBLANK(DATA!L1856),"NO DATA",DATA!L1856)))</f>
        <v/>
      </c>
      <c r="C1855" s="93" t="str">
        <f t="shared" si="86"/>
        <v/>
      </c>
      <c r="D1855" s="93" t="str">
        <f>IF($I$1&lt;&gt;"y", "", IF(C1856="", "", IFERROR(LOOKUP(2,1/(COUNTIF($D$2:D1854,mergednames)=0),mergednames), "")))</f>
        <v/>
      </c>
      <c r="E1855" s="93" t="str">
        <f t="shared" si="85"/>
        <v/>
      </c>
      <c r="F1855" s="93" t="str">
        <f>IF($I$1&lt;&gt;"y", "", IF(A1856="", "", IFERROR(LOOKUP(2,1/(COUNTIF($F$2:F1854,get_country)=0),get_country), "")))</f>
        <v/>
      </c>
      <c r="G1855" s="93" t="str">
        <f t="shared" si="84"/>
        <v/>
      </c>
      <c r="H1855" s="67" t="str">
        <f t="array" aca="1" ref="H1855" ca="1">IF($I$1&lt;&gt;"y", "", IFERROR(INDEX(countrylistsize,MATCH(SMALL(NOT(countrylistsize="")*IF(ISNUMBER(countrylistsize),COUNTIF(countrylistsize,"&lt;="&amp;countrylistsize),COUNTIF(countrylistsize,"&lt;="&amp;countrylistsize)+SUM(ISNUMBER(countrylistsize))),ROWS(F$3:F1855)+SUM(ISBLANK(countrylistsize))),NOT(countrylistsize="")*IF(ISNUMBER(countrylistsize),COUNTIF(countrylistsize,"&lt;="&amp;countrylistsize),COUNTIF(countrylistsize,"&lt;="&amp;countrylistsize)+SUM(ISNUMBER(countrylistsize))),0)), ""))</f>
        <v/>
      </c>
      <c r="I1855" s="70"/>
      <c r="J1855" s="67" t="str">
        <f t="array" aca="1" ref="J1855" ca="1">IF($I$1&lt;&gt;"y", "", IFERROR(INDEX(admin1listsize,MATCH(SMALL(NOT(admin1listsize="")*IF(ISNUMBER(admin1listsize),COUNTIF(admin1listsize,"&lt;="&amp;admin1listsize),COUNTIF(admin1listsize,"&lt;="&amp;admin1listsize)+SUM(ISNUMBER(admin1listsize))),ROWS(D$3:D1855)+SUM(ISBLANK(admin1listsize))),NOT(admin1listsize="")*IF(ISNUMBER(admin1listsize),COUNTIF(admin1listsize,"&lt;="&amp;admin1listsize),COUNTIF(admin1listsize,"&lt;="&amp;admin1listsize)+SUM(ISNUMBER(admin1listsize))),0)), ""))</f>
        <v/>
      </c>
      <c r="K1855" s="71"/>
    </row>
    <row r="1856" spans="1:11" s="1" customFormat="1" x14ac:dyDescent="0.25">
      <c r="A1856" s="93" t="str">
        <f>IF($I$1&lt;&gt;"y", "", IF(ISBLANK(DATA!D1857),"",IF(ISBLANK(DATA!K1857),"NO DATA",DATA!K1857)))</f>
        <v/>
      </c>
      <c r="B1856" s="93" t="str">
        <f>IF($I$1&lt;&gt;"y", "",IF(ISBLANK(DATA!D1857),"", IF(ISBLANK(DATA!L1857),"NO DATA",DATA!L1857)))</f>
        <v/>
      </c>
      <c r="C1856" s="93" t="str">
        <f t="shared" si="86"/>
        <v/>
      </c>
      <c r="D1856" s="93" t="str">
        <f>IF($I$1&lt;&gt;"y", "", IF(C1857="", "", IFERROR(LOOKUP(2,1/(COUNTIF($D$2:D1855,mergednames)=0),mergednames), "")))</f>
        <v/>
      </c>
      <c r="E1856" s="93" t="str">
        <f t="shared" si="85"/>
        <v/>
      </c>
      <c r="F1856" s="93" t="str">
        <f>IF($I$1&lt;&gt;"y", "", IF(A1857="", "", IFERROR(LOOKUP(2,1/(COUNTIF($F$2:F1855,get_country)=0),get_country), "")))</f>
        <v/>
      </c>
      <c r="G1856" s="93" t="str">
        <f t="shared" si="84"/>
        <v/>
      </c>
      <c r="H1856" s="67" t="str">
        <f t="array" aca="1" ref="H1856" ca="1">IF($I$1&lt;&gt;"y", "", IFERROR(INDEX(countrylistsize,MATCH(SMALL(NOT(countrylistsize="")*IF(ISNUMBER(countrylistsize),COUNTIF(countrylistsize,"&lt;="&amp;countrylistsize),COUNTIF(countrylistsize,"&lt;="&amp;countrylistsize)+SUM(ISNUMBER(countrylistsize))),ROWS(F$3:F1856)+SUM(ISBLANK(countrylistsize))),NOT(countrylistsize="")*IF(ISNUMBER(countrylistsize),COUNTIF(countrylistsize,"&lt;="&amp;countrylistsize),COUNTIF(countrylistsize,"&lt;="&amp;countrylistsize)+SUM(ISNUMBER(countrylistsize))),0)), ""))</f>
        <v/>
      </c>
      <c r="I1856" s="70"/>
      <c r="J1856" s="67" t="str">
        <f t="array" aca="1" ref="J1856" ca="1">IF($I$1&lt;&gt;"y", "", IFERROR(INDEX(admin1listsize,MATCH(SMALL(NOT(admin1listsize="")*IF(ISNUMBER(admin1listsize),COUNTIF(admin1listsize,"&lt;="&amp;admin1listsize),COUNTIF(admin1listsize,"&lt;="&amp;admin1listsize)+SUM(ISNUMBER(admin1listsize))),ROWS(D$3:D1856)+SUM(ISBLANK(admin1listsize))),NOT(admin1listsize="")*IF(ISNUMBER(admin1listsize),COUNTIF(admin1listsize,"&lt;="&amp;admin1listsize),COUNTIF(admin1listsize,"&lt;="&amp;admin1listsize)+SUM(ISNUMBER(admin1listsize))),0)), ""))</f>
        <v/>
      </c>
      <c r="K1856" s="71"/>
    </row>
    <row r="1857" spans="1:11" s="1" customFormat="1" x14ac:dyDescent="0.25">
      <c r="A1857" s="93" t="str">
        <f>IF($I$1&lt;&gt;"y", "", IF(ISBLANK(DATA!D1858),"",IF(ISBLANK(DATA!K1858),"NO DATA",DATA!K1858)))</f>
        <v/>
      </c>
      <c r="B1857" s="93" t="str">
        <f>IF($I$1&lt;&gt;"y", "",IF(ISBLANK(DATA!D1858),"", IF(ISBLANK(DATA!L1858),"NO DATA",DATA!L1858)))</f>
        <v/>
      </c>
      <c r="C1857" s="93" t="str">
        <f t="shared" si="86"/>
        <v/>
      </c>
      <c r="D1857" s="93" t="str">
        <f>IF($I$1&lt;&gt;"y", "", IF(C1858="", "", IFERROR(LOOKUP(2,1/(COUNTIF($D$2:D1856,mergednames)=0),mergednames), "")))</f>
        <v/>
      </c>
      <c r="E1857" s="93" t="str">
        <f t="shared" si="85"/>
        <v/>
      </c>
      <c r="F1857" s="93" t="str">
        <f>IF($I$1&lt;&gt;"y", "", IF(A1858="", "", IFERROR(LOOKUP(2,1/(COUNTIF($F$2:F1856,get_country)=0),get_country), "")))</f>
        <v/>
      </c>
      <c r="G1857" s="93" t="str">
        <f t="shared" si="84"/>
        <v/>
      </c>
      <c r="H1857" s="67" t="str">
        <f t="array" aca="1" ref="H1857" ca="1">IF($I$1&lt;&gt;"y", "", IFERROR(INDEX(countrylistsize,MATCH(SMALL(NOT(countrylistsize="")*IF(ISNUMBER(countrylistsize),COUNTIF(countrylistsize,"&lt;="&amp;countrylistsize),COUNTIF(countrylistsize,"&lt;="&amp;countrylistsize)+SUM(ISNUMBER(countrylistsize))),ROWS(F$3:F1857)+SUM(ISBLANK(countrylistsize))),NOT(countrylistsize="")*IF(ISNUMBER(countrylistsize),COUNTIF(countrylistsize,"&lt;="&amp;countrylistsize),COUNTIF(countrylistsize,"&lt;="&amp;countrylistsize)+SUM(ISNUMBER(countrylistsize))),0)), ""))</f>
        <v/>
      </c>
      <c r="I1857" s="70"/>
      <c r="J1857" s="67" t="str">
        <f t="array" aca="1" ref="J1857" ca="1">IF($I$1&lt;&gt;"y", "", IFERROR(INDEX(admin1listsize,MATCH(SMALL(NOT(admin1listsize="")*IF(ISNUMBER(admin1listsize),COUNTIF(admin1listsize,"&lt;="&amp;admin1listsize),COUNTIF(admin1listsize,"&lt;="&amp;admin1listsize)+SUM(ISNUMBER(admin1listsize))),ROWS(D$3:D1857)+SUM(ISBLANK(admin1listsize))),NOT(admin1listsize="")*IF(ISNUMBER(admin1listsize),COUNTIF(admin1listsize,"&lt;="&amp;admin1listsize),COUNTIF(admin1listsize,"&lt;="&amp;admin1listsize)+SUM(ISNUMBER(admin1listsize))),0)), ""))</f>
        <v/>
      </c>
      <c r="K1857" s="71"/>
    </row>
    <row r="1858" spans="1:11" s="1" customFormat="1" x14ac:dyDescent="0.25">
      <c r="A1858" s="93" t="str">
        <f>IF($I$1&lt;&gt;"y", "", IF(ISBLANK(DATA!D1859),"",IF(ISBLANK(DATA!K1859),"NO DATA",DATA!K1859)))</f>
        <v/>
      </c>
      <c r="B1858" s="93" t="str">
        <f>IF($I$1&lt;&gt;"y", "",IF(ISBLANK(DATA!D1859),"", IF(ISBLANK(DATA!L1859),"NO DATA",DATA!L1859)))</f>
        <v/>
      </c>
      <c r="C1858" s="93" t="str">
        <f t="shared" si="86"/>
        <v/>
      </c>
      <c r="D1858" s="93" t="str">
        <f>IF($I$1&lt;&gt;"y", "", IF(C1859="", "", IFERROR(LOOKUP(2,1/(COUNTIF($D$2:D1857,mergednames)=0),mergednames), "")))</f>
        <v/>
      </c>
      <c r="E1858" s="93" t="str">
        <f t="shared" si="85"/>
        <v/>
      </c>
      <c r="F1858" s="93" t="str">
        <f>IF($I$1&lt;&gt;"y", "", IF(A1859="", "", IFERROR(LOOKUP(2,1/(COUNTIF($F$2:F1857,get_country)=0),get_country), "")))</f>
        <v/>
      </c>
      <c r="G1858" s="93" t="str">
        <f t="shared" si="84"/>
        <v/>
      </c>
      <c r="H1858" s="67" t="str">
        <f t="array" aca="1" ref="H1858" ca="1">IF($I$1&lt;&gt;"y", "", IFERROR(INDEX(countrylistsize,MATCH(SMALL(NOT(countrylistsize="")*IF(ISNUMBER(countrylistsize),COUNTIF(countrylistsize,"&lt;="&amp;countrylistsize),COUNTIF(countrylistsize,"&lt;="&amp;countrylistsize)+SUM(ISNUMBER(countrylistsize))),ROWS(F$3:F1858)+SUM(ISBLANK(countrylistsize))),NOT(countrylistsize="")*IF(ISNUMBER(countrylistsize),COUNTIF(countrylistsize,"&lt;="&amp;countrylistsize),COUNTIF(countrylistsize,"&lt;="&amp;countrylistsize)+SUM(ISNUMBER(countrylistsize))),0)), ""))</f>
        <v/>
      </c>
      <c r="I1858" s="70"/>
      <c r="J1858" s="67" t="str">
        <f t="array" aca="1" ref="J1858" ca="1">IF($I$1&lt;&gt;"y", "", IFERROR(INDEX(admin1listsize,MATCH(SMALL(NOT(admin1listsize="")*IF(ISNUMBER(admin1listsize),COUNTIF(admin1listsize,"&lt;="&amp;admin1listsize),COUNTIF(admin1listsize,"&lt;="&amp;admin1listsize)+SUM(ISNUMBER(admin1listsize))),ROWS(D$3:D1858)+SUM(ISBLANK(admin1listsize))),NOT(admin1listsize="")*IF(ISNUMBER(admin1listsize),COUNTIF(admin1listsize,"&lt;="&amp;admin1listsize),COUNTIF(admin1listsize,"&lt;="&amp;admin1listsize)+SUM(ISNUMBER(admin1listsize))),0)), ""))</f>
        <v/>
      </c>
      <c r="K1858" s="71"/>
    </row>
    <row r="1859" spans="1:11" s="1" customFormat="1" x14ac:dyDescent="0.25">
      <c r="A1859" s="93" t="str">
        <f>IF($I$1&lt;&gt;"y", "", IF(ISBLANK(DATA!D1860),"",IF(ISBLANK(DATA!K1860),"NO DATA",DATA!K1860)))</f>
        <v/>
      </c>
      <c r="B1859" s="93" t="str">
        <f>IF($I$1&lt;&gt;"y", "",IF(ISBLANK(DATA!D1860),"", IF(ISBLANK(DATA!L1860),"NO DATA",DATA!L1860)))</f>
        <v/>
      </c>
      <c r="C1859" s="93" t="str">
        <f t="shared" si="86"/>
        <v/>
      </c>
      <c r="D1859" s="93" t="str">
        <f>IF($I$1&lt;&gt;"y", "", IF(C1860="", "", IFERROR(LOOKUP(2,1/(COUNTIF($D$2:D1858,mergednames)=0),mergednames), "")))</f>
        <v/>
      </c>
      <c r="E1859" s="93" t="str">
        <f t="shared" si="85"/>
        <v/>
      </c>
      <c r="F1859" s="93" t="str">
        <f>IF($I$1&lt;&gt;"y", "", IF(A1860="", "", IFERROR(LOOKUP(2,1/(COUNTIF($F$2:F1858,get_country)=0),get_country), "")))</f>
        <v/>
      </c>
      <c r="G1859" s="93" t="str">
        <f t="shared" ref="G1859:G1922" si="87">IF($I$1&lt;&gt;"y", "", IF(F1859="", "", G1858+1))</f>
        <v/>
      </c>
      <c r="H1859" s="67" t="str">
        <f t="array" aca="1" ref="H1859" ca="1">IF($I$1&lt;&gt;"y", "", IFERROR(INDEX(countrylistsize,MATCH(SMALL(NOT(countrylistsize="")*IF(ISNUMBER(countrylistsize),COUNTIF(countrylistsize,"&lt;="&amp;countrylistsize),COUNTIF(countrylistsize,"&lt;="&amp;countrylistsize)+SUM(ISNUMBER(countrylistsize))),ROWS(F$3:F1859)+SUM(ISBLANK(countrylistsize))),NOT(countrylistsize="")*IF(ISNUMBER(countrylistsize),COUNTIF(countrylistsize,"&lt;="&amp;countrylistsize),COUNTIF(countrylistsize,"&lt;="&amp;countrylistsize)+SUM(ISNUMBER(countrylistsize))),0)), ""))</f>
        <v/>
      </c>
      <c r="I1859" s="70"/>
      <c r="J1859" s="67" t="str">
        <f t="array" aca="1" ref="J1859" ca="1">IF($I$1&lt;&gt;"y", "", IFERROR(INDEX(admin1listsize,MATCH(SMALL(NOT(admin1listsize="")*IF(ISNUMBER(admin1listsize),COUNTIF(admin1listsize,"&lt;="&amp;admin1listsize),COUNTIF(admin1listsize,"&lt;="&amp;admin1listsize)+SUM(ISNUMBER(admin1listsize))),ROWS(D$3:D1859)+SUM(ISBLANK(admin1listsize))),NOT(admin1listsize="")*IF(ISNUMBER(admin1listsize),COUNTIF(admin1listsize,"&lt;="&amp;admin1listsize),COUNTIF(admin1listsize,"&lt;="&amp;admin1listsize)+SUM(ISNUMBER(admin1listsize))),0)), ""))</f>
        <v/>
      </c>
      <c r="K1859" s="71"/>
    </row>
    <row r="1860" spans="1:11" s="1" customFormat="1" x14ac:dyDescent="0.25">
      <c r="A1860" s="93" t="str">
        <f>IF($I$1&lt;&gt;"y", "", IF(ISBLANK(DATA!D1861),"",IF(ISBLANK(DATA!K1861),"NO DATA",DATA!K1861)))</f>
        <v/>
      </c>
      <c r="B1860" s="93" t="str">
        <f>IF($I$1&lt;&gt;"y", "",IF(ISBLANK(DATA!D1861),"", IF(ISBLANK(DATA!L1861),"NO DATA",DATA!L1861)))</f>
        <v/>
      </c>
      <c r="C1860" s="93" t="str">
        <f t="shared" si="86"/>
        <v/>
      </c>
      <c r="D1860" s="93" t="str">
        <f>IF($I$1&lt;&gt;"y", "", IF(C1861="", "", IFERROR(LOOKUP(2,1/(COUNTIF($D$2:D1859,mergednames)=0),mergednames), "")))</f>
        <v/>
      </c>
      <c r="E1860" s="93" t="str">
        <f t="shared" ref="E1860:E1923" si="88">IF($I$1&lt;&gt;"y", "", IF(D1860="", "", E1859+1))</f>
        <v/>
      </c>
      <c r="F1860" s="93" t="str">
        <f>IF($I$1&lt;&gt;"y", "", IF(A1861="", "", IFERROR(LOOKUP(2,1/(COUNTIF($F$2:F1859,get_country)=0),get_country), "")))</f>
        <v/>
      </c>
      <c r="G1860" s="93" t="str">
        <f t="shared" si="87"/>
        <v/>
      </c>
      <c r="H1860" s="67" t="str">
        <f t="array" aca="1" ref="H1860" ca="1">IF($I$1&lt;&gt;"y", "", IFERROR(INDEX(countrylistsize,MATCH(SMALL(NOT(countrylistsize="")*IF(ISNUMBER(countrylistsize),COUNTIF(countrylistsize,"&lt;="&amp;countrylistsize),COUNTIF(countrylistsize,"&lt;="&amp;countrylistsize)+SUM(ISNUMBER(countrylistsize))),ROWS(F$3:F1860)+SUM(ISBLANK(countrylistsize))),NOT(countrylistsize="")*IF(ISNUMBER(countrylistsize),COUNTIF(countrylistsize,"&lt;="&amp;countrylistsize),COUNTIF(countrylistsize,"&lt;="&amp;countrylistsize)+SUM(ISNUMBER(countrylistsize))),0)), ""))</f>
        <v/>
      </c>
      <c r="I1860" s="70"/>
      <c r="J1860" s="67" t="str">
        <f t="array" aca="1" ref="J1860" ca="1">IF($I$1&lt;&gt;"y", "", IFERROR(INDEX(admin1listsize,MATCH(SMALL(NOT(admin1listsize="")*IF(ISNUMBER(admin1listsize),COUNTIF(admin1listsize,"&lt;="&amp;admin1listsize),COUNTIF(admin1listsize,"&lt;="&amp;admin1listsize)+SUM(ISNUMBER(admin1listsize))),ROWS(D$3:D1860)+SUM(ISBLANK(admin1listsize))),NOT(admin1listsize="")*IF(ISNUMBER(admin1listsize),COUNTIF(admin1listsize,"&lt;="&amp;admin1listsize),COUNTIF(admin1listsize,"&lt;="&amp;admin1listsize)+SUM(ISNUMBER(admin1listsize))),0)), ""))</f>
        <v/>
      </c>
      <c r="K1860" s="71"/>
    </row>
    <row r="1861" spans="1:11" s="1" customFormat="1" x14ac:dyDescent="0.25">
      <c r="A1861" s="93" t="str">
        <f>IF($I$1&lt;&gt;"y", "", IF(ISBLANK(DATA!D1862),"",IF(ISBLANK(DATA!K1862),"NO DATA",DATA!K1862)))</f>
        <v/>
      </c>
      <c r="B1861" s="93" t="str">
        <f>IF($I$1&lt;&gt;"y", "",IF(ISBLANK(DATA!D1862),"", IF(ISBLANK(DATA!L1862),"NO DATA",DATA!L1862)))</f>
        <v/>
      </c>
      <c r="C1861" s="93" t="str">
        <f t="shared" ref="C1861:C1924" si="89">IF($I$1&lt;&gt;"y", "", IF(A1861="", "", A1861&amp;"@"&amp;B1861))</f>
        <v/>
      </c>
      <c r="D1861" s="93" t="str">
        <f>IF($I$1&lt;&gt;"y", "", IF(C1862="", "", IFERROR(LOOKUP(2,1/(COUNTIF($D$2:D1860,mergednames)=0),mergednames), "")))</f>
        <v/>
      </c>
      <c r="E1861" s="93" t="str">
        <f t="shared" si="88"/>
        <v/>
      </c>
      <c r="F1861" s="93" t="str">
        <f>IF($I$1&lt;&gt;"y", "", IF(A1862="", "", IFERROR(LOOKUP(2,1/(COUNTIF($F$2:F1860,get_country)=0),get_country), "")))</f>
        <v/>
      </c>
      <c r="G1861" s="93" t="str">
        <f t="shared" si="87"/>
        <v/>
      </c>
      <c r="H1861" s="67" t="str">
        <f t="array" aca="1" ref="H1861" ca="1">IF($I$1&lt;&gt;"y", "", IFERROR(INDEX(countrylistsize,MATCH(SMALL(NOT(countrylistsize="")*IF(ISNUMBER(countrylistsize),COUNTIF(countrylistsize,"&lt;="&amp;countrylistsize),COUNTIF(countrylistsize,"&lt;="&amp;countrylistsize)+SUM(ISNUMBER(countrylistsize))),ROWS(F$3:F1861)+SUM(ISBLANK(countrylistsize))),NOT(countrylistsize="")*IF(ISNUMBER(countrylistsize),COUNTIF(countrylistsize,"&lt;="&amp;countrylistsize),COUNTIF(countrylistsize,"&lt;="&amp;countrylistsize)+SUM(ISNUMBER(countrylistsize))),0)), ""))</f>
        <v/>
      </c>
      <c r="I1861" s="70"/>
      <c r="J1861" s="67" t="str">
        <f t="array" aca="1" ref="J1861" ca="1">IF($I$1&lt;&gt;"y", "", IFERROR(INDEX(admin1listsize,MATCH(SMALL(NOT(admin1listsize="")*IF(ISNUMBER(admin1listsize),COUNTIF(admin1listsize,"&lt;="&amp;admin1listsize),COUNTIF(admin1listsize,"&lt;="&amp;admin1listsize)+SUM(ISNUMBER(admin1listsize))),ROWS(D$3:D1861)+SUM(ISBLANK(admin1listsize))),NOT(admin1listsize="")*IF(ISNUMBER(admin1listsize),COUNTIF(admin1listsize,"&lt;="&amp;admin1listsize),COUNTIF(admin1listsize,"&lt;="&amp;admin1listsize)+SUM(ISNUMBER(admin1listsize))),0)), ""))</f>
        <v/>
      </c>
      <c r="K1861" s="71"/>
    </row>
    <row r="1862" spans="1:11" s="1" customFormat="1" x14ac:dyDescent="0.25">
      <c r="A1862" s="93" t="str">
        <f>IF($I$1&lt;&gt;"y", "", IF(ISBLANK(DATA!D1863),"",IF(ISBLANK(DATA!K1863),"NO DATA",DATA!K1863)))</f>
        <v/>
      </c>
      <c r="B1862" s="93" t="str">
        <f>IF($I$1&lt;&gt;"y", "",IF(ISBLANK(DATA!D1863),"", IF(ISBLANK(DATA!L1863),"NO DATA",DATA!L1863)))</f>
        <v/>
      </c>
      <c r="C1862" s="93" t="str">
        <f t="shared" si="89"/>
        <v/>
      </c>
      <c r="D1862" s="93" t="str">
        <f>IF($I$1&lt;&gt;"y", "", IF(C1863="", "", IFERROR(LOOKUP(2,1/(COUNTIF($D$2:D1861,mergednames)=0),mergednames), "")))</f>
        <v/>
      </c>
      <c r="E1862" s="93" t="str">
        <f t="shared" si="88"/>
        <v/>
      </c>
      <c r="F1862" s="93" t="str">
        <f>IF($I$1&lt;&gt;"y", "", IF(A1863="", "", IFERROR(LOOKUP(2,1/(COUNTIF($F$2:F1861,get_country)=0),get_country), "")))</f>
        <v/>
      </c>
      <c r="G1862" s="93" t="str">
        <f t="shared" si="87"/>
        <v/>
      </c>
      <c r="H1862" s="67" t="str">
        <f t="array" aca="1" ref="H1862" ca="1">IF($I$1&lt;&gt;"y", "", IFERROR(INDEX(countrylistsize,MATCH(SMALL(NOT(countrylistsize="")*IF(ISNUMBER(countrylistsize),COUNTIF(countrylistsize,"&lt;="&amp;countrylistsize),COUNTIF(countrylistsize,"&lt;="&amp;countrylistsize)+SUM(ISNUMBER(countrylistsize))),ROWS(F$3:F1862)+SUM(ISBLANK(countrylistsize))),NOT(countrylistsize="")*IF(ISNUMBER(countrylistsize),COUNTIF(countrylistsize,"&lt;="&amp;countrylistsize),COUNTIF(countrylistsize,"&lt;="&amp;countrylistsize)+SUM(ISNUMBER(countrylistsize))),0)), ""))</f>
        <v/>
      </c>
      <c r="I1862" s="70"/>
      <c r="J1862" s="67" t="str">
        <f t="array" aca="1" ref="J1862" ca="1">IF($I$1&lt;&gt;"y", "", IFERROR(INDEX(admin1listsize,MATCH(SMALL(NOT(admin1listsize="")*IF(ISNUMBER(admin1listsize),COUNTIF(admin1listsize,"&lt;="&amp;admin1listsize),COUNTIF(admin1listsize,"&lt;="&amp;admin1listsize)+SUM(ISNUMBER(admin1listsize))),ROWS(D$3:D1862)+SUM(ISBLANK(admin1listsize))),NOT(admin1listsize="")*IF(ISNUMBER(admin1listsize),COUNTIF(admin1listsize,"&lt;="&amp;admin1listsize),COUNTIF(admin1listsize,"&lt;="&amp;admin1listsize)+SUM(ISNUMBER(admin1listsize))),0)), ""))</f>
        <v/>
      </c>
      <c r="K1862" s="71"/>
    </row>
    <row r="1863" spans="1:11" s="1" customFormat="1" x14ac:dyDescent="0.25">
      <c r="A1863" s="93" t="str">
        <f>IF($I$1&lt;&gt;"y", "", IF(ISBLANK(DATA!D1864),"",IF(ISBLANK(DATA!K1864),"NO DATA",DATA!K1864)))</f>
        <v/>
      </c>
      <c r="B1863" s="93" t="str">
        <f>IF($I$1&lt;&gt;"y", "",IF(ISBLANK(DATA!D1864),"", IF(ISBLANK(DATA!L1864),"NO DATA",DATA!L1864)))</f>
        <v/>
      </c>
      <c r="C1863" s="93" t="str">
        <f t="shared" si="89"/>
        <v/>
      </c>
      <c r="D1863" s="93" t="str">
        <f>IF($I$1&lt;&gt;"y", "", IF(C1864="", "", IFERROR(LOOKUP(2,1/(COUNTIF($D$2:D1862,mergednames)=0),mergednames), "")))</f>
        <v/>
      </c>
      <c r="E1863" s="93" t="str">
        <f t="shared" si="88"/>
        <v/>
      </c>
      <c r="F1863" s="93" t="str">
        <f>IF($I$1&lt;&gt;"y", "", IF(A1864="", "", IFERROR(LOOKUP(2,1/(COUNTIF($F$2:F1862,get_country)=0),get_country), "")))</f>
        <v/>
      </c>
      <c r="G1863" s="93" t="str">
        <f t="shared" si="87"/>
        <v/>
      </c>
      <c r="H1863" s="67" t="str">
        <f t="array" aca="1" ref="H1863" ca="1">IF($I$1&lt;&gt;"y", "", IFERROR(INDEX(countrylistsize,MATCH(SMALL(NOT(countrylistsize="")*IF(ISNUMBER(countrylistsize),COUNTIF(countrylistsize,"&lt;="&amp;countrylistsize),COUNTIF(countrylistsize,"&lt;="&amp;countrylistsize)+SUM(ISNUMBER(countrylistsize))),ROWS(F$3:F1863)+SUM(ISBLANK(countrylistsize))),NOT(countrylistsize="")*IF(ISNUMBER(countrylistsize),COUNTIF(countrylistsize,"&lt;="&amp;countrylistsize),COUNTIF(countrylistsize,"&lt;="&amp;countrylistsize)+SUM(ISNUMBER(countrylistsize))),0)), ""))</f>
        <v/>
      </c>
      <c r="I1863" s="70"/>
      <c r="J1863" s="67" t="str">
        <f t="array" aca="1" ref="J1863" ca="1">IF($I$1&lt;&gt;"y", "", IFERROR(INDEX(admin1listsize,MATCH(SMALL(NOT(admin1listsize="")*IF(ISNUMBER(admin1listsize),COUNTIF(admin1listsize,"&lt;="&amp;admin1listsize),COUNTIF(admin1listsize,"&lt;="&amp;admin1listsize)+SUM(ISNUMBER(admin1listsize))),ROWS(D$3:D1863)+SUM(ISBLANK(admin1listsize))),NOT(admin1listsize="")*IF(ISNUMBER(admin1listsize),COUNTIF(admin1listsize,"&lt;="&amp;admin1listsize),COUNTIF(admin1listsize,"&lt;="&amp;admin1listsize)+SUM(ISNUMBER(admin1listsize))),0)), ""))</f>
        <v/>
      </c>
      <c r="K1863" s="71"/>
    </row>
    <row r="1864" spans="1:11" s="1" customFormat="1" x14ac:dyDescent="0.25">
      <c r="A1864" s="93" t="str">
        <f>IF($I$1&lt;&gt;"y", "", IF(ISBLANK(DATA!D1865),"",IF(ISBLANK(DATA!K1865),"NO DATA",DATA!K1865)))</f>
        <v/>
      </c>
      <c r="B1864" s="93" t="str">
        <f>IF($I$1&lt;&gt;"y", "",IF(ISBLANK(DATA!D1865),"", IF(ISBLANK(DATA!L1865),"NO DATA",DATA!L1865)))</f>
        <v/>
      </c>
      <c r="C1864" s="93" t="str">
        <f t="shared" si="89"/>
        <v/>
      </c>
      <c r="D1864" s="93" t="str">
        <f>IF($I$1&lt;&gt;"y", "", IF(C1865="", "", IFERROR(LOOKUP(2,1/(COUNTIF($D$2:D1863,mergednames)=0),mergednames), "")))</f>
        <v/>
      </c>
      <c r="E1864" s="93" t="str">
        <f t="shared" si="88"/>
        <v/>
      </c>
      <c r="F1864" s="93" t="str">
        <f>IF($I$1&lt;&gt;"y", "", IF(A1865="", "", IFERROR(LOOKUP(2,1/(COUNTIF($F$2:F1863,get_country)=0),get_country), "")))</f>
        <v/>
      </c>
      <c r="G1864" s="93" t="str">
        <f t="shared" si="87"/>
        <v/>
      </c>
      <c r="H1864" s="67" t="str">
        <f t="array" aca="1" ref="H1864" ca="1">IF($I$1&lt;&gt;"y", "", IFERROR(INDEX(countrylistsize,MATCH(SMALL(NOT(countrylistsize="")*IF(ISNUMBER(countrylistsize),COUNTIF(countrylistsize,"&lt;="&amp;countrylistsize),COUNTIF(countrylistsize,"&lt;="&amp;countrylistsize)+SUM(ISNUMBER(countrylistsize))),ROWS(F$3:F1864)+SUM(ISBLANK(countrylistsize))),NOT(countrylistsize="")*IF(ISNUMBER(countrylistsize),COUNTIF(countrylistsize,"&lt;="&amp;countrylistsize),COUNTIF(countrylistsize,"&lt;="&amp;countrylistsize)+SUM(ISNUMBER(countrylistsize))),0)), ""))</f>
        <v/>
      </c>
      <c r="I1864" s="70"/>
      <c r="J1864" s="67" t="str">
        <f t="array" aca="1" ref="J1864" ca="1">IF($I$1&lt;&gt;"y", "", IFERROR(INDEX(admin1listsize,MATCH(SMALL(NOT(admin1listsize="")*IF(ISNUMBER(admin1listsize),COUNTIF(admin1listsize,"&lt;="&amp;admin1listsize),COUNTIF(admin1listsize,"&lt;="&amp;admin1listsize)+SUM(ISNUMBER(admin1listsize))),ROWS(D$3:D1864)+SUM(ISBLANK(admin1listsize))),NOT(admin1listsize="")*IF(ISNUMBER(admin1listsize),COUNTIF(admin1listsize,"&lt;="&amp;admin1listsize),COUNTIF(admin1listsize,"&lt;="&amp;admin1listsize)+SUM(ISNUMBER(admin1listsize))),0)), ""))</f>
        <v/>
      </c>
      <c r="K1864" s="71"/>
    </row>
    <row r="1865" spans="1:11" s="1" customFormat="1" x14ac:dyDescent="0.25">
      <c r="A1865" s="93" t="str">
        <f>IF($I$1&lt;&gt;"y", "", IF(ISBLANK(DATA!D1866),"",IF(ISBLANK(DATA!K1866),"NO DATA",DATA!K1866)))</f>
        <v/>
      </c>
      <c r="B1865" s="93" t="str">
        <f>IF($I$1&lt;&gt;"y", "",IF(ISBLANK(DATA!D1866),"", IF(ISBLANK(DATA!L1866),"NO DATA",DATA!L1866)))</f>
        <v/>
      </c>
      <c r="C1865" s="93" t="str">
        <f t="shared" si="89"/>
        <v/>
      </c>
      <c r="D1865" s="93" t="str">
        <f>IF($I$1&lt;&gt;"y", "", IF(C1866="", "", IFERROR(LOOKUP(2,1/(COUNTIF($D$2:D1864,mergednames)=0),mergednames), "")))</f>
        <v/>
      </c>
      <c r="E1865" s="93" t="str">
        <f t="shared" si="88"/>
        <v/>
      </c>
      <c r="F1865" s="93" t="str">
        <f>IF($I$1&lt;&gt;"y", "", IF(A1866="", "", IFERROR(LOOKUP(2,1/(COUNTIF($F$2:F1864,get_country)=0),get_country), "")))</f>
        <v/>
      </c>
      <c r="G1865" s="93" t="str">
        <f t="shared" si="87"/>
        <v/>
      </c>
      <c r="H1865" s="67" t="str">
        <f t="array" aca="1" ref="H1865" ca="1">IF($I$1&lt;&gt;"y", "", IFERROR(INDEX(countrylistsize,MATCH(SMALL(NOT(countrylistsize="")*IF(ISNUMBER(countrylistsize),COUNTIF(countrylistsize,"&lt;="&amp;countrylistsize),COUNTIF(countrylistsize,"&lt;="&amp;countrylistsize)+SUM(ISNUMBER(countrylistsize))),ROWS(F$3:F1865)+SUM(ISBLANK(countrylistsize))),NOT(countrylistsize="")*IF(ISNUMBER(countrylistsize),COUNTIF(countrylistsize,"&lt;="&amp;countrylistsize),COUNTIF(countrylistsize,"&lt;="&amp;countrylistsize)+SUM(ISNUMBER(countrylistsize))),0)), ""))</f>
        <v/>
      </c>
      <c r="I1865" s="70"/>
      <c r="J1865" s="67" t="str">
        <f t="array" aca="1" ref="J1865" ca="1">IF($I$1&lt;&gt;"y", "", IFERROR(INDEX(admin1listsize,MATCH(SMALL(NOT(admin1listsize="")*IF(ISNUMBER(admin1listsize),COUNTIF(admin1listsize,"&lt;="&amp;admin1listsize),COUNTIF(admin1listsize,"&lt;="&amp;admin1listsize)+SUM(ISNUMBER(admin1listsize))),ROWS(D$3:D1865)+SUM(ISBLANK(admin1listsize))),NOT(admin1listsize="")*IF(ISNUMBER(admin1listsize),COUNTIF(admin1listsize,"&lt;="&amp;admin1listsize),COUNTIF(admin1listsize,"&lt;="&amp;admin1listsize)+SUM(ISNUMBER(admin1listsize))),0)), ""))</f>
        <v/>
      </c>
      <c r="K1865" s="71"/>
    </row>
    <row r="1866" spans="1:11" s="1" customFormat="1" x14ac:dyDescent="0.25">
      <c r="A1866" s="93" t="str">
        <f>IF($I$1&lt;&gt;"y", "", IF(ISBLANK(DATA!D1867),"",IF(ISBLANK(DATA!K1867),"NO DATA",DATA!K1867)))</f>
        <v/>
      </c>
      <c r="B1866" s="93" t="str">
        <f>IF($I$1&lt;&gt;"y", "",IF(ISBLANK(DATA!D1867),"", IF(ISBLANK(DATA!L1867),"NO DATA",DATA!L1867)))</f>
        <v/>
      </c>
      <c r="C1866" s="93" t="str">
        <f t="shared" si="89"/>
        <v/>
      </c>
      <c r="D1866" s="93" t="str">
        <f>IF($I$1&lt;&gt;"y", "", IF(C1867="", "", IFERROR(LOOKUP(2,1/(COUNTIF($D$2:D1865,mergednames)=0),mergednames), "")))</f>
        <v/>
      </c>
      <c r="E1866" s="93" t="str">
        <f t="shared" si="88"/>
        <v/>
      </c>
      <c r="F1866" s="93" t="str">
        <f>IF($I$1&lt;&gt;"y", "", IF(A1867="", "", IFERROR(LOOKUP(2,1/(COUNTIF($F$2:F1865,get_country)=0),get_country), "")))</f>
        <v/>
      </c>
      <c r="G1866" s="93" t="str">
        <f t="shared" si="87"/>
        <v/>
      </c>
      <c r="H1866" s="67" t="str">
        <f t="array" aca="1" ref="H1866" ca="1">IF($I$1&lt;&gt;"y", "", IFERROR(INDEX(countrylistsize,MATCH(SMALL(NOT(countrylistsize="")*IF(ISNUMBER(countrylistsize),COUNTIF(countrylistsize,"&lt;="&amp;countrylistsize),COUNTIF(countrylistsize,"&lt;="&amp;countrylistsize)+SUM(ISNUMBER(countrylistsize))),ROWS(F$3:F1866)+SUM(ISBLANK(countrylistsize))),NOT(countrylistsize="")*IF(ISNUMBER(countrylistsize),COUNTIF(countrylistsize,"&lt;="&amp;countrylistsize),COUNTIF(countrylistsize,"&lt;="&amp;countrylistsize)+SUM(ISNUMBER(countrylistsize))),0)), ""))</f>
        <v/>
      </c>
      <c r="I1866" s="70"/>
      <c r="J1866" s="67" t="str">
        <f t="array" aca="1" ref="J1866" ca="1">IF($I$1&lt;&gt;"y", "", IFERROR(INDEX(admin1listsize,MATCH(SMALL(NOT(admin1listsize="")*IF(ISNUMBER(admin1listsize),COUNTIF(admin1listsize,"&lt;="&amp;admin1listsize),COUNTIF(admin1listsize,"&lt;="&amp;admin1listsize)+SUM(ISNUMBER(admin1listsize))),ROWS(D$3:D1866)+SUM(ISBLANK(admin1listsize))),NOT(admin1listsize="")*IF(ISNUMBER(admin1listsize),COUNTIF(admin1listsize,"&lt;="&amp;admin1listsize),COUNTIF(admin1listsize,"&lt;="&amp;admin1listsize)+SUM(ISNUMBER(admin1listsize))),0)), ""))</f>
        <v/>
      </c>
      <c r="K1866" s="71"/>
    </row>
    <row r="1867" spans="1:11" s="1" customFormat="1" x14ac:dyDescent="0.25">
      <c r="A1867" s="93" t="str">
        <f>IF($I$1&lt;&gt;"y", "", IF(ISBLANK(DATA!D1868),"",IF(ISBLANK(DATA!K1868),"NO DATA",DATA!K1868)))</f>
        <v/>
      </c>
      <c r="B1867" s="93" t="str">
        <f>IF($I$1&lt;&gt;"y", "",IF(ISBLANK(DATA!D1868),"", IF(ISBLANK(DATA!L1868),"NO DATA",DATA!L1868)))</f>
        <v/>
      </c>
      <c r="C1867" s="93" t="str">
        <f t="shared" si="89"/>
        <v/>
      </c>
      <c r="D1867" s="93" t="str">
        <f>IF($I$1&lt;&gt;"y", "", IF(C1868="", "", IFERROR(LOOKUP(2,1/(COUNTIF($D$2:D1866,mergednames)=0),mergednames), "")))</f>
        <v/>
      </c>
      <c r="E1867" s="93" t="str">
        <f t="shared" si="88"/>
        <v/>
      </c>
      <c r="F1867" s="93" t="str">
        <f>IF($I$1&lt;&gt;"y", "", IF(A1868="", "", IFERROR(LOOKUP(2,1/(COUNTIF($F$2:F1866,get_country)=0),get_country), "")))</f>
        <v/>
      </c>
      <c r="G1867" s="93" t="str">
        <f t="shared" si="87"/>
        <v/>
      </c>
      <c r="H1867" s="67" t="str">
        <f t="array" aca="1" ref="H1867" ca="1">IF($I$1&lt;&gt;"y", "", IFERROR(INDEX(countrylistsize,MATCH(SMALL(NOT(countrylistsize="")*IF(ISNUMBER(countrylistsize),COUNTIF(countrylistsize,"&lt;="&amp;countrylistsize),COUNTIF(countrylistsize,"&lt;="&amp;countrylistsize)+SUM(ISNUMBER(countrylistsize))),ROWS(F$3:F1867)+SUM(ISBLANK(countrylistsize))),NOT(countrylistsize="")*IF(ISNUMBER(countrylistsize),COUNTIF(countrylistsize,"&lt;="&amp;countrylistsize),COUNTIF(countrylistsize,"&lt;="&amp;countrylistsize)+SUM(ISNUMBER(countrylistsize))),0)), ""))</f>
        <v/>
      </c>
      <c r="I1867" s="70"/>
      <c r="J1867" s="67" t="str">
        <f t="array" aca="1" ref="J1867" ca="1">IF($I$1&lt;&gt;"y", "", IFERROR(INDEX(admin1listsize,MATCH(SMALL(NOT(admin1listsize="")*IF(ISNUMBER(admin1listsize),COUNTIF(admin1listsize,"&lt;="&amp;admin1listsize),COUNTIF(admin1listsize,"&lt;="&amp;admin1listsize)+SUM(ISNUMBER(admin1listsize))),ROWS(D$3:D1867)+SUM(ISBLANK(admin1listsize))),NOT(admin1listsize="")*IF(ISNUMBER(admin1listsize),COUNTIF(admin1listsize,"&lt;="&amp;admin1listsize),COUNTIF(admin1listsize,"&lt;="&amp;admin1listsize)+SUM(ISNUMBER(admin1listsize))),0)), ""))</f>
        <v/>
      </c>
      <c r="K1867" s="71"/>
    </row>
    <row r="1868" spans="1:11" s="1" customFormat="1" x14ac:dyDescent="0.25">
      <c r="A1868" s="93" t="str">
        <f>IF($I$1&lt;&gt;"y", "", IF(ISBLANK(DATA!D1869),"",IF(ISBLANK(DATA!K1869),"NO DATA",DATA!K1869)))</f>
        <v/>
      </c>
      <c r="B1868" s="93" t="str">
        <f>IF($I$1&lt;&gt;"y", "",IF(ISBLANK(DATA!D1869),"", IF(ISBLANK(DATA!L1869),"NO DATA",DATA!L1869)))</f>
        <v/>
      </c>
      <c r="C1868" s="93" t="str">
        <f t="shared" si="89"/>
        <v/>
      </c>
      <c r="D1868" s="93" t="str">
        <f>IF($I$1&lt;&gt;"y", "", IF(C1869="", "", IFERROR(LOOKUP(2,1/(COUNTIF($D$2:D1867,mergednames)=0),mergednames), "")))</f>
        <v/>
      </c>
      <c r="E1868" s="93" t="str">
        <f t="shared" si="88"/>
        <v/>
      </c>
      <c r="F1868" s="93" t="str">
        <f>IF($I$1&lt;&gt;"y", "", IF(A1869="", "", IFERROR(LOOKUP(2,1/(COUNTIF($F$2:F1867,get_country)=0),get_country), "")))</f>
        <v/>
      </c>
      <c r="G1868" s="93" t="str">
        <f t="shared" si="87"/>
        <v/>
      </c>
      <c r="H1868" s="67" t="str">
        <f t="array" aca="1" ref="H1868" ca="1">IF($I$1&lt;&gt;"y", "", IFERROR(INDEX(countrylistsize,MATCH(SMALL(NOT(countrylistsize="")*IF(ISNUMBER(countrylistsize),COUNTIF(countrylistsize,"&lt;="&amp;countrylistsize),COUNTIF(countrylistsize,"&lt;="&amp;countrylistsize)+SUM(ISNUMBER(countrylistsize))),ROWS(F$3:F1868)+SUM(ISBLANK(countrylistsize))),NOT(countrylistsize="")*IF(ISNUMBER(countrylistsize),COUNTIF(countrylistsize,"&lt;="&amp;countrylistsize),COUNTIF(countrylistsize,"&lt;="&amp;countrylistsize)+SUM(ISNUMBER(countrylistsize))),0)), ""))</f>
        <v/>
      </c>
      <c r="I1868" s="70"/>
      <c r="J1868" s="67" t="str">
        <f t="array" aca="1" ref="J1868" ca="1">IF($I$1&lt;&gt;"y", "", IFERROR(INDEX(admin1listsize,MATCH(SMALL(NOT(admin1listsize="")*IF(ISNUMBER(admin1listsize),COUNTIF(admin1listsize,"&lt;="&amp;admin1listsize),COUNTIF(admin1listsize,"&lt;="&amp;admin1listsize)+SUM(ISNUMBER(admin1listsize))),ROWS(D$3:D1868)+SUM(ISBLANK(admin1listsize))),NOT(admin1listsize="")*IF(ISNUMBER(admin1listsize),COUNTIF(admin1listsize,"&lt;="&amp;admin1listsize),COUNTIF(admin1listsize,"&lt;="&amp;admin1listsize)+SUM(ISNUMBER(admin1listsize))),0)), ""))</f>
        <v/>
      </c>
      <c r="K1868" s="71"/>
    </row>
    <row r="1869" spans="1:11" s="1" customFormat="1" x14ac:dyDescent="0.25">
      <c r="A1869" s="93" t="str">
        <f>IF($I$1&lt;&gt;"y", "", IF(ISBLANK(DATA!D1870),"",IF(ISBLANK(DATA!K1870),"NO DATA",DATA!K1870)))</f>
        <v/>
      </c>
      <c r="B1869" s="93" t="str">
        <f>IF($I$1&lt;&gt;"y", "",IF(ISBLANK(DATA!D1870),"", IF(ISBLANK(DATA!L1870),"NO DATA",DATA!L1870)))</f>
        <v/>
      </c>
      <c r="C1869" s="93" t="str">
        <f t="shared" si="89"/>
        <v/>
      </c>
      <c r="D1869" s="93" t="str">
        <f>IF($I$1&lt;&gt;"y", "", IF(C1870="", "", IFERROR(LOOKUP(2,1/(COUNTIF($D$2:D1868,mergednames)=0),mergednames), "")))</f>
        <v/>
      </c>
      <c r="E1869" s="93" t="str">
        <f t="shared" si="88"/>
        <v/>
      </c>
      <c r="F1869" s="93" t="str">
        <f>IF($I$1&lt;&gt;"y", "", IF(A1870="", "", IFERROR(LOOKUP(2,1/(COUNTIF($F$2:F1868,get_country)=0),get_country), "")))</f>
        <v/>
      </c>
      <c r="G1869" s="93" t="str">
        <f t="shared" si="87"/>
        <v/>
      </c>
      <c r="H1869" s="67" t="str">
        <f t="array" aca="1" ref="H1869" ca="1">IF($I$1&lt;&gt;"y", "", IFERROR(INDEX(countrylistsize,MATCH(SMALL(NOT(countrylistsize="")*IF(ISNUMBER(countrylistsize),COUNTIF(countrylistsize,"&lt;="&amp;countrylistsize),COUNTIF(countrylistsize,"&lt;="&amp;countrylistsize)+SUM(ISNUMBER(countrylistsize))),ROWS(F$3:F1869)+SUM(ISBLANK(countrylistsize))),NOT(countrylistsize="")*IF(ISNUMBER(countrylistsize),COUNTIF(countrylistsize,"&lt;="&amp;countrylistsize),COUNTIF(countrylistsize,"&lt;="&amp;countrylistsize)+SUM(ISNUMBER(countrylistsize))),0)), ""))</f>
        <v/>
      </c>
      <c r="I1869" s="70"/>
      <c r="J1869" s="67" t="str">
        <f t="array" aca="1" ref="J1869" ca="1">IF($I$1&lt;&gt;"y", "", IFERROR(INDEX(admin1listsize,MATCH(SMALL(NOT(admin1listsize="")*IF(ISNUMBER(admin1listsize),COUNTIF(admin1listsize,"&lt;="&amp;admin1listsize),COUNTIF(admin1listsize,"&lt;="&amp;admin1listsize)+SUM(ISNUMBER(admin1listsize))),ROWS(D$3:D1869)+SUM(ISBLANK(admin1listsize))),NOT(admin1listsize="")*IF(ISNUMBER(admin1listsize),COUNTIF(admin1listsize,"&lt;="&amp;admin1listsize),COUNTIF(admin1listsize,"&lt;="&amp;admin1listsize)+SUM(ISNUMBER(admin1listsize))),0)), ""))</f>
        <v/>
      </c>
      <c r="K1869" s="71"/>
    </row>
    <row r="1870" spans="1:11" s="1" customFormat="1" x14ac:dyDescent="0.25">
      <c r="A1870" s="93" t="str">
        <f>IF($I$1&lt;&gt;"y", "", IF(ISBLANK(DATA!D1871),"",IF(ISBLANK(DATA!K1871),"NO DATA",DATA!K1871)))</f>
        <v/>
      </c>
      <c r="B1870" s="93" t="str">
        <f>IF($I$1&lt;&gt;"y", "",IF(ISBLANK(DATA!D1871),"", IF(ISBLANK(DATA!L1871),"NO DATA",DATA!L1871)))</f>
        <v/>
      </c>
      <c r="C1870" s="93" t="str">
        <f t="shared" si="89"/>
        <v/>
      </c>
      <c r="D1870" s="93" t="str">
        <f>IF($I$1&lt;&gt;"y", "", IF(C1871="", "", IFERROR(LOOKUP(2,1/(COUNTIF($D$2:D1869,mergednames)=0),mergednames), "")))</f>
        <v/>
      </c>
      <c r="E1870" s="93" t="str">
        <f t="shared" si="88"/>
        <v/>
      </c>
      <c r="F1870" s="93" t="str">
        <f>IF($I$1&lt;&gt;"y", "", IF(A1871="", "", IFERROR(LOOKUP(2,1/(COUNTIF($F$2:F1869,get_country)=0),get_country), "")))</f>
        <v/>
      </c>
      <c r="G1870" s="93" t="str">
        <f t="shared" si="87"/>
        <v/>
      </c>
      <c r="H1870" s="67" t="str">
        <f t="array" aca="1" ref="H1870" ca="1">IF($I$1&lt;&gt;"y", "", IFERROR(INDEX(countrylistsize,MATCH(SMALL(NOT(countrylistsize="")*IF(ISNUMBER(countrylistsize),COUNTIF(countrylistsize,"&lt;="&amp;countrylistsize),COUNTIF(countrylistsize,"&lt;="&amp;countrylistsize)+SUM(ISNUMBER(countrylistsize))),ROWS(F$3:F1870)+SUM(ISBLANK(countrylistsize))),NOT(countrylistsize="")*IF(ISNUMBER(countrylistsize),COUNTIF(countrylistsize,"&lt;="&amp;countrylistsize),COUNTIF(countrylistsize,"&lt;="&amp;countrylistsize)+SUM(ISNUMBER(countrylistsize))),0)), ""))</f>
        <v/>
      </c>
      <c r="I1870" s="70"/>
      <c r="J1870" s="67" t="str">
        <f t="array" aca="1" ref="J1870" ca="1">IF($I$1&lt;&gt;"y", "", IFERROR(INDEX(admin1listsize,MATCH(SMALL(NOT(admin1listsize="")*IF(ISNUMBER(admin1listsize),COUNTIF(admin1listsize,"&lt;="&amp;admin1listsize),COUNTIF(admin1listsize,"&lt;="&amp;admin1listsize)+SUM(ISNUMBER(admin1listsize))),ROWS(D$3:D1870)+SUM(ISBLANK(admin1listsize))),NOT(admin1listsize="")*IF(ISNUMBER(admin1listsize),COUNTIF(admin1listsize,"&lt;="&amp;admin1listsize),COUNTIF(admin1listsize,"&lt;="&amp;admin1listsize)+SUM(ISNUMBER(admin1listsize))),0)), ""))</f>
        <v/>
      </c>
      <c r="K1870" s="71"/>
    </row>
    <row r="1871" spans="1:11" s="1" customFormat="1" x14ac:dyDescent="0.25">
      <c r="A1871" s="93" t="str">
        <f>IF($I$1&lt;&gt;"y", "", IF(ISBLANK(DATA!D1872),"",IF(ISBLANK(DATA!K1872),"NO DATA",DATA!K1872)))</f>
        <v/>
      </c>
      <c r="B1871" s="93" t="str">
        <f>IF($I$1&lt;&gt;"y", "",IF(ISBLANK(DATA!D1872),"", IF(ISBLANK(DATA!L1872),"NO DATA",DATA!L1872)))</f>
        <v/>
      </c>
      <c r="C1871" s="93" t="str">
        <f t="shared" si="89"/>
        <v/>
      </c>
      <c r="D1871" s="93" t="str">
        <f>IF($I$1&lt;&gt;"y", "", IF(C1872="", "", IFERROR(LOOKUP(2,1/(COUNTIF($D$2:D1870,mergednames)=0),mergednames), "")))</f>
        <v/>
      </c>
      <c r="E1871" s="93" t="str">
        <f t="shared" si="88"/>
        <v/>
      </c>
      <c r="F1871" s="93" t="str">
        <f>IF($I$1&lt;&gt;"y", "", IF(A1872="", "", IFERROR(LOOKUP(2,1/(COUNTIF($F$2:F1870,get_country)=0),get_country), "")))</f>
        <v/>
      </c>
      <c r="G1871" s="93" t="str">
        <f t="shared" si="87"/>
        <v/>
      </c>
      <c r="H1871" s="67" t="str">
        <f t="array" aca="1" ref="H1871" ca="1">IF($I$1&lt;&gt;"y", "", IFERROR(INDEX(countrylistsize,MATCH(SMALL(NOT(countrylistsize="")*IF(ISNUMBER(countrylistsize),COUNTIF(countrylistsize,"&lt;="&amp;countrylistsize),COUNTIF(countrylistsize,"&lt;="&amp;countrylistsize)+SUM(ISNUMBER(countrylistsize))),ROWS(F$3:F1871)+SUM(ISBLANK(countrylistsize))),NOT(countrylistsize="")*IF(ISNUMBER(countrylistsize),COUNTIF(countrylistsize,"&lt;="&amp;countrylistsize),COUNTIF(countrylistsize,"&lt;="&amp;countrylistsize)+SUM(ISNUMBER(countrylistsize))),0)), ""))</f>
        <v/>
      </c>
      <c r="I1871" s="70"/>
      <c r="J1871" s="67" t="str">
        <f t="array" aca="1" ref="J1871" ca="1">IF($I$1&lt;&gt;"y", "", IFERROR(INDEX(admin1listsize,MATCH(SMALL(NOT(admin1listsize="")*IF(ISNUMBER(admin1listsize),COUNTIF(admin1listsize,"&lt;="&amp;admin1listsize),COUNTIF(admin1listsize,"&lt;="&amp;admin1listsize)+SUM(ISNUMBER(admin1listsize))),ROWS(D$3:D1871)+SUM(ISBLANK(admin1listsize))),NOT(admin1listsize="")*IF(ISNUMBER(admin1listsize),COUNTIF(admin1listsize,"&lt;="&amp;admin1listsize),COUNTIF(admin1listsize,"&lt;="&amp;admin1listsize)+SUM(ISNUMBER(admin1listsize))),0)), ""))</f>
        <v/>
      </c>
      <c r="K1871" s="71"/>
    </row>
    <row r="1872" spans="1:11" s="1" customFormat="1" x14ac:dyDescent="0.25">
      <c r="A1872" s="93" t="str">
        <f>IF($I$1&lt;&gt;"y", "", IF(ISBLANK(DATA!D1873),"",IF(ISBLANK(DATA!K1873),"NO DATA",DATA!K1873)))</f>
        <v/>
      </c>
      <c r="B1872" s="93" t="str">
        <f>IF($I$1&lt;&gt;"y", "",IF(ISBLANK(DATA!D1873),"", IF(ISBLANK(DATA!L1873),"NO DATA",DATA!L1873)))</f>
        <v/>
      </c>
      <c r="C1872" s="93" t="str">
        <f t="shared" si="89"/>
        <v/>
      </c>
      <c r="D1872" s="93" t="str">
        <f>IF($I$1&lt;&gt;"y", "", IF(C1873="", "", IFERROR(LOOKUP(2,1/(COUNTIF($D$2:D1871,mergednames)=0),mergednames), "")))</f>
        <v/>
      </c>
      <c r="E1872" s="93" t="str">
        <f t="shared" si="88"/>
        <v/>
      </c>
      <c r="F1872" s="93" t="str">
        <f>IF($I$1&lt;&gt;"y", "", IF(A1873="", "", IFERROR(LOOKUP(2,1/(COUNTIF($F$2:F1871,get_country)=0),get_country), "")))</f>
        <v/>
      </c>
      <c r="G1872" s="93" t="str">
        <f t="shared" si="87"/>
        <v/>
      </c>
      <c r="H1872" s="67" t="str">
        <f t="array" aca="1" ref="H1872" ca="1">IF($I$1&lt;&gt;"y", "", IFERROR(INDEX(countrylistsize,MATCH(SMALL(NOT(countrylistsize="")*IF(ISNUMBER(countrylistsize),COUNTIF(countrylistsize,"&lt;="&amp;countrylistsize),COUNTIF(countrylistsize,"&lt;="&amp;countrylistsize)+SUM(ISNUMBER(countrylistsize))),ROWS(F$3:F1872)+SUM(ISBLANK(countrylistsize))),NOT(countrylistsize="")*IF(ISNUMBER(countrylistsize),COUNTIF(countrylistsize,"&lt;="&amp;countrylistsize),COUNTIF(countrylistsize,"&lt;="&amp;countrylistsize)+SUM(ISNUMBER(countrylistsize))),0)), ""))</f>
        <v/>
      </c>
      <c r="I1872" s="70"/>
      <c r="J1872" s="67" t="str">
        <f t="array" aca="1" ref="J1872" ca="1">IF($I$1&lt;&gt;"y", "", IFERROR(INDEX(admin1listsize,MATCH(SMALL(NOT(admin1listsize="")*IF(ISNUMBER(admin1listsize),COUNTIF(admin1listsize,"&lt;="&amp;admin1listsize),COUNTIF(admin1listsize,"&lt;="&amp;admin1listsize)+SUM(ISNUMBER(admin1listsize))),ROWS(D$3:D1872)+SUM(ISBLANK(admin1listsize))),NOT(admin1listsize="")*IF(ISNUMBER(admin1listsize),COUNTIF(admin1listsize,"&lt;="&amp;admin1listsize),COUNTIF(admin1listsize,"&lt;="&amp;admin1listsize)+SUM(ISNUMBER(admin1listsize))),0)), ""))</f>
        <v/>
      </c>
      <c r="K1872" s="71"/>
    </row>
    <row r="1873" spans="1:11" s="1" customFormat="1" x14ac:dyDescent="0.25">
      <c r="A1873" s="93" t="str">
        <f>IF($I$1&lt;&gt;"y", "", IF(ISBLANK(DATA!D1874),"",IF(ISBLANK(DATA!K1874),"NO DATA",DATA!K1874)))</f>
        <v/>
      </c>
      <c r="B1873" s="93" t="str">
        <f>IF($I$1&lt;&gt;"y", "",IF(ISBLANK(DATA!D1874),"", IF(ISBLANK(DATA!L1874),"NO DATA",DATA!L1874)))</f>
        <v/>
      </c>
      <c r="C1873" s="93" t="str">
        <f t="shared" si="89"/>
        <v/>
      </c>
      <c r="D1873" s="93" t="str">
        <f>IF($I$1&lt;&gt;"y", "", IF(C1874="", "", IFERROR(LOOKUP(2,1/(COUNTIF($D$2:D1872,mergednames)=0),mergednames), "")))</f>
        <v/>
      </c>
      <c r="E1873" s="93" t="str">
        <f t="shared" si="88"/>
        <v/>
      </c>
      <c r="F1873" s="93" t="str">
        <f>IF($I$1&lt;&gt;"y", "", IF(A1874="", "", IFERROR(LOOKUP(2,1/(COUNTIF($F$2:F1872,get_country)=0),get_country), "")))</f>
        <v/>
      </c>
      <c r="G1873" s="93" t="str">
        <f t="shared" si="87"/>
        <v/>
      </c>
      <c r="H1873" s="67" t="str">
        <f t="array" aca="1" ref="H1873" ca="1">IF($I$1&lt;&gt;"y", "", IFERROR(INDEX(countrylistsize,MATCH(SMALL(NOT(countrylistsize="")*IF(ISNUMBER(countrylistsize),COUNTIF(countrylistsize,"&lt;="&amp;countrylistsize),COUNTIF(countrylistsize,"&lt;="&amp;countrylistsize)+SUM(ISNUMBER(countrylistsize))),ROWS(F$3:F1873)+SUM(ISBLANK(countrylistsize))),NOT(countrylistsize="")*IF(ISNUMBER(countrylistsize),COUNTIF(countrylistsize,"&lt;="&amp;countrylistsize),COUNTIF(countrylistsize,"&lt;="&amp;countrylistsize)+SUM(ISNUMBER(countrylistsize))),0)), ""))</f>
        <v/>
      </c>
      <c r="I1873" s="70"/>
      <c r="J1873" s="67" t="str">
        <f t="array" aca="1" ref="J1873" ca="1">IF($I$1&lt;&gt;"y", "", IFERROR(INDEX(admin1listsize,MATCH(SMALL(NOT(admin1listsize="")*IF(ISNUMBER(admin1listsize),COUNTIF(admin1listsize,"&lt;="&amp;admin1listsize),COUNTIF(admin1listsize,"&lt;="&amp;admin1listsize)+SUM(ISNUMBER(admin1listsize))),ROWS(D$3:D1873)+SUM(ISBLANK(admin1listsize))),NOT(admin1listsize="")*IF(ISNUMBER(admin1listsize),COUNTIF(admin1listsize,"&lt;="&amp;admin1listsize),COUNTIF(admin1listsize,"&lt;="&amp;admin1listsize)+SUM(ISNUMBER(admin1listsize))),0)), ""))</f>
        <v/>
      </c>
      <c r="K1873" s="71"/>
    </row>
    <row r="1874" spans="1:11" s="1" customFormat="1" x14ac:dyDescent="0.25">
      <c r="A1874" s="93" t="str">
        <f>IF($I$1&lt;&gt;"y", "", IF(ISBLANK(DATA!D1875),"",IF(ISBLANK(DATA!K1875),"NO DATA",DATA!K1875)))</f>
        <v/>
      </c>
      <c r="B1874" s="93" t="str">
        <f>IF($I$1&lt;&gt;"y", "",IF(ISBLANK(DATA!D1875),"", IF(ISBLANK(DATA!L1875),"NO DATA",DATA!L1875)))</f>
        <v/>
      </c>
      <c r="C1874" s="93" t="str">
        <f t="shared" si="89"/>
        <v/>
      </c>
      <c r="D1874" s="93" t="str">
        <f>IF($I$1&lt;&gt;"y", "", IF(C1875="", "", IFERROR(LOOKUP(2,1/(COUNTIF($D$2:D1873,mergednames)=0),mergednames), "")))</f>
        <v/>
      </c>
      <c r="E1874" s="93" t="str">
        <f t="shared" si="88"/>
        <v/>
      </c>
      <c r="F1874" s="93" t="str">
        <f>IF($I$1&lt;&gt;"y", "", IF(A1875="", "", IFERROR(LOOKUP(2,1/(COUNTIF($F$2:F1873,get_country)=0),get_country), "")))</f>
        <v/>
      </c>
      <c r="G1874" s="93" t="str">
        <f t="shared" si="87"/>
        <v/>
      </c>
      <c r="H1874" s="67" t="str">
        <f t="array" aca="1" ref="H1874" ca="1">IF($I$1&lt;&gt;"y", "", IFERROR(INDEX(countrylistsize,MATCH(SMALL(NOT(countrylistsize="")*IF(ISNUMBER(countrylistsize),COUNTIF(countrylistsize,"&lt;="&amp;countrylistsize),COUNTIF(countrylistsize,"&lt;="&amp;countrylistsize)+SUM(ISNUMBER(countrylistsize))),ROWS(F$3:F1874)+SUM(ISBLANK(countrylistsize))),NOT(countrylistsize="")*IF(ISNUMBER(countrylistsize),COUNTIF(countrylistsize,"&lt;="&amp;countrylistsize),COUNTIF(countrylistsize,"&lt;="&amp;countrylistsize)+SUM(ISNUMBER(countrylistsize))),0)), ""))</f>
        <v/>
      </c>
      <c r="I1874" s="70"/>
      <c r="J1874" s="67" t="str">
        <f t="array" aca="1" ref="J1874" ca="1">IF($I$1&lt;&gt;"y", "", IFERROR(INDEX(admin1listsize,MATCH(SMALL(NOT(admin1listsize="")*IF(ISNUMBER(admin1listsize),COUNTIF(admin1listsize,"&lt;="&amp;admin1listsize),COUNTIF(admin1listsize,"&lt;="&amp;admin1listsize)+SUM(ISNUMBER(admin1listsize))),ROWS(D$3:D1874)+SUM(ISBLANK(admin1listsize))),NOT(admin1listsize="")*IF(ISNUMBER(admin1listsize),COUNTIF(admin1listsize,"&lt;="&amp;admin1listsize),COUNTIF(admin1listsize,"&lt;="&amp;admin1listsize)+SUM(ISNUMBER(admin1listsize))),0)), ""))</f>
        <v/>
      </c>
      <c r="K1874" s="71"/>
    </row>
    <row r="1875" spans="1:11" s="1" customFormat="1" x14ac:dyDescent="0.25">
      <c r="A1875" s="93" t="str">
        <f>IF($I$1&lt;&gt;"y", "", IF(ISBLANK(DATA!D1876),"",IF(ISBLANK(DATA!K1876),"NO DATA",DATA!K1876)))</f>
        <v/>
      </c>
      <c r="B1875" s="93" t="str">
        <f>IF($I$1&lt;&gt;"y", "",IF(ISBLANK(DATA!D1876),"", IF(ISBLANK(DATA!L1876),"NO DATA",DATA!L1876)))</f>
        <v/>
      </c>
      <c r="C1875" s="93" t="str">
        <f t="shared" si="89"/>
        <v/>
      </c>
      <c r="D1875" s="93" t="str">
        <f>IF($I$1&lt;&gt;"y", "", IF(C1876="", "", IFERROR(LOOKUP(2,1/(COUNTIF($D$2:D1874,mergednames)=0),mergednames), "")))</f>
        <v/>
      </c>
      <c r="E1875" s="93" t="str">
        <f t="shared" si="88"/>
        <v/>
      </c>
      <c r="F1875" s="93" t="str">
        <f>IF($I$1&lt;&gt;"y", "", IF(A1876="", "", IFERROR(LOOKUP(2,1/(COUNTIF($F$2:F1874,get_country)=0),get_country), "")))</f>
        <v/>
      </c>
      <c r="G1875" s="93" t="str">
        <f t="shared" si="87"/>
        <v/>
      </c>
      <c r="H1875" s="67" t="str">
        <f t="array" aca="1" ref="H1875" ca="1">IF($I$1&lt;&gt;"y", "", IFERROR(INDEX(countrylistsize,MATCH(SMALL(NOT(countrylistsize="")*IF(ISNUMBER(countrylistsize),COUNTIF(countrylistsize,"&lt;="&amp;countrylistsize),COUNTIF(countrylistsize,"&lt;="&amp;countrylistsize)+SUM(ISNUMBER(countrylistsize))),ROWS(F$3:F1875)+SUM(ISBLANK(countrylistsize))),NOT(countrylistsize="")*IF(ISNUMBER(countrylistsize),COUNTIF(countrylistsize,"&lt;="&amp;countrylistsize),COUNTIF(countrylistsize,"&lt;="&amp;countrylistsize)+SUM(ISNUMBER(countrylistsize))),0)), ""))</f>
        <v/>
      </c>
      <c r="I1875" s="70"/>
      <c r="J1875" s="67" t="str">
        <f t="array" aca="1" ref="J1875" ca="1">IF($I$1&lt;&gt;"y", "", IFERROR(INDEX(admin1listsize,MATCH(SMALL(NOT(admin1listsize="")*IF(ISNUMBER(admin1listsize),COUNTIF(admin1listsize,"&lt;="&amp;admin1listsize),COUNTIF(admin1listsize,"&lt;="&amp;admin1listsize)+SUM(ISNUMBER(admin1listsize))),ROWS(D$3:D1875)+SUM(ISBLANK(admin1listsize))),NOT(admin1listsize="")*IF(ISNUMBER(admin1listsize),COUNTIF(admin1listsize,"&lt;="&amp;admin1listsize),COUNTIF(admin1listsize,"&lt;="&amp;admin1listsize)+SUM(ISNUMBER(admin1listsize))),0)), ""))</f>
        <v/>
      </c>
      <c r="K1875" s="71"/>
    </row>
    <row r="1876" spans="1:11" s="1" customFormat="1" x14ac:dyDescent="0.25">
      <c r="A1876" s="93" t="str">
        <f>IF($I$1&lt;&gt;"y", "", IF(ISBLANK(DATA!D1877),"",IF(ISBLANK(DATA!K1877),"NO DATA",DATA!K1877)))</f>
        <v/>
      </c>
      <c r="B1876" s="93" t="str">
        <f>IF($I$1&lt;&gt;"y", "",IF(ISBLANK(DATA!D1877),"", IF(ISBLANK(DATA!L1877),"NO DATA",DATA!L1877)))</f>
        <v/>
      </c>
      <c r="C1876" s="93" t="str">
        <f t="shared" si="89"/>
        <v/>
      </c>
      <c r="D1876" s="93" t="str">
        <f>IF($I$1&lt;&gt;"y", "", IF(C1877="", "", IFERROR(LOOKUP(2,1/(COUNTIF($D$2:D1875,mergednames)=0),mergednames), "")))</f>
        <v/>
      </c>
      <c r="E1876" s="93" t="str">
        <f t="shared" si="88"/>
        <v/>
      </c>
      <c r="F1876" s="93" t="str">
        <f>IF($I$1&lt;&gt;"y", "", IF(A1877="", "", IFERROR(LOOKUP(2,1/(COUNTIF($F$2:F1875,get_country)=0),get_country), "")))</f>
        <v/>
      </c>
      <c r="G1876" s="93" t="str">
        <f t="shared" si="87"/>
        <v/>
      </c>
      <c r="H1876" s="67" t="str">
        <f t="array" aca="1" ref="H1876" ca="1">IF($I$1&lt;&gt;"y", "", IFERROR(INDEX(countrylistsize,MATCH(SMALL(NOT(countrylistsize="")*IF(ISNUMBER(countrylistsize),COUNTIF(countrylistsize,"&lt;="&amp;countrylistsize),COUNTIF(countrylistsize,"&lt;="&amp;countrylistsize)+SUM(ISNUMBER(countrylistsize))),ROWS(F$3:F1876)+SUM(ISBLANK(countrylistsize))),NOT(countrylistsize="")*IF(ISNUMBER(countrylistsize),COUNTIF(countrylistsize,"&lt;="&amp;countrylistsize),COUNTIF(countrylistsize,"&lt;="&amp;countrylistsize)+SUM(ISNUMBER(countrylistsize))),0)), ""))</f>
        <v/>
      </c>
      <c r="I1876" s="70"/>
      <c r="J1876" s="67" t="str">
        <f t="array" aca="1" ref="J1876" ca="1">IF($I$1&lt;&gt;"y", "", IFERROR(INDEX(admin1listsize,MATCH(SMALL(NOT(admin1listsize="")*IF(ISNUMBER(admin1listsize),COUNTIF(admin1listsize,"&lt;="&amp;admin1listsize),COUNTIF(admin1listsize,"&lt;="&amp;admin1listsize)+SUM(ISNUMBER(admin1listsize))),ROWS(D$3:D1876)+SUM(ISBLANK(admin1listsize))),NOT(admin1listsize="")*IF(ISNUMBER(admin1listsize),COUNTIF(admin1listsize,"&lt;="&amp;admin1listsize),COUNTIF(admin1listsize,"&lt;="&amp;admin1listsize)+SUM(ISNUMBER(admin1listsize))),0)), ""))</f>
        <v/>
      </c>
      <c r="K1876" s="71"/>
    </row>
    <row r="1877" spans="1:11" s="1" customFormat="1" x14ac:dyDescent="0.25">
      <c r="A1877" s="93" t="str">
        <f>IF($I$1&lt;&gt;"y", "", IF(ISBLANK(DATA!D1878),"",IF(ISBLANK(DATA!K1878),"NO DATA",DATA!K1878)))</f>
        <v/>
      </c>
      <c r="B1877" s="93" t="str">
        <f>IF($I$1&lt;&gt;"y", "",IF(ISBLANK(DATA!D1878),"", IF(ISBLANK(DATA!L1878),"NO DATA",DATA!L1878)))</f>
        <v/>
      </c>
      <c r="C1877" s="93" t="str">
        <f t="shared" si="89"/>
        <v/>
      </c>
      <c r="D1877" s="93" t="str">
        <f>IF($I$1&lt;&gt;"y", "", IF(C1878="", "", IFERROR(LOOKUP(2,1/(COUNTIF($D$2:D1876,mergednames)=0),mergednames), "")))</f>
        <v/>
      </c>
      <c r="E1877" s="93" t="str">
        <f t="shared" si="88"/>
        <v/>
      </c>
      <c r="F1877" s="93" t="str">
        <f>IF($I$1&lt;&gt;"y", "", IF(A1878="", "", IFERROR(LOOKUP(2,1/(COUNTIF($F$2:F1876,get_country)=0),get_country), "")))</f>
        <v/>
      </c>
      <c r="G1877" s="93" t="str">
        <f t="shared" si="87"/>
        <v/>
      </c>
      <c r="H1877" s="67" t="str">
        <f t="array" aca="1" ref="H1877" ca="1">IF($I$1&lt;&gt;"y", "", IFERROR(INDEX(countrylistsize,MATCH(SMALL(NOT(countrylistsize="")*IF(ISNUMBER(countrylistsize),COUNTIF(countrylistsize,"&lt;="&amp;countrylistsize),COUNTIF(countrylistsize,"&lt;="&amp;countrylistsize)+SUM(ISNUMBER(countrylistsize))),ROWS(F$3:F1877)+SUM(ISBLANK(countrylistsize))),NOT(countrylistsize="")*IF(ISNUMBER(countrylistsize),COUNTIF(countrylistsize,"&lt;="&amp;countrylistsize),COUNTIF(countrylistsize,"&lt;="&amp;countrylistsize)+SUM(ISNUMBER(countrylistsize))),0)), ""))</f>
        <v/>
      </c>
      <c r="I1877" s="70"/>
      <c r="J1877" s="67" t="str">
        <f t="array" aca="1" ref="J1877" ca="1">IF($I$1&lt;&gt;"y", "", IFERROR(INDEX(admin1listsize,MATCH(SMALL(NOT(admin1listsize="")*IF(ISNUMBER(admin1listsize),COUNTIF(admin1listsize,"&lt;="&amp;admin1listsize),COUNTIF(admin1listsize,"&lt;="&amp;admin1listsize)+SUM(ISNUMBER(admin1listsize))),ROWS(D$3:D1877)+SUM(ISBLANK(admin1listsize))),NOT(admin1listsize="")*IF(ISNUMBER(admin1listsize),COUNTIF(admin1listsize,"&lt;="&amp;admin1listsize),COUNTIF(admin1listsize,"&lt;="&amp;admin1listsize)+SUM(ISNUMBER(admin1listsize))),0)), ""))</f>
        <v/>
      </c>
      <c r="K1877" s="71"/>
    </row>
    <row r="1878" spans="1:11" s="1" customFormat="1" x14ac:dyDescent="0.25">
      <c r="A1878" s="93" t="str">
        <f>IF($I$1&lt;&gt;"y", "", IF(ISBLANK(DATA!D1879),"",IF(ISBLANK(DATA!K1879),"NO DATA",DATA!K1879)))</f>
        <v/>
      </c>
      <c r="B1878" s="93" t="str">
        <f>IF($I$1&lt;&gt;"y", "",IF(ISBLANK(DATA!D1879),"", IF(ISBLANK(DATA!L1879),"NO DATA",DATA!L1879)))</f>
        <v/>
      </c>
      <c r="C1878" s="93" t="str">
        <f t="shared" si="89"/>
        <v/>
      </c>
      <c r="D1878" s="93" t="str">
        <f>IF($I$1&lt;&gt;"y", "", IF(C1879="", "", IFERROR(LOOKUP(2,1/(COUNTIF($D$2:D1877,mergednames)=0),mergednames), "")))</f>
        <v/>
      </c>
      <c r="E1878" s="93" t="str">
        <f t="shared" si="88"/>
        <v/>
      </c>
      <c r="F1878" s="93" t="str">
        <f>IF($I$1&lt;&gt;"y", "", IF(A1879="", "", IFERROR(LOOKUP(2,1/(COUNTIF($F$2:F1877,get_country)=0),get_country), "")))</f>
        <v/>
      </c>
      <c r="G1878" s="93" t="str">
        <f t="shared" si="87"/>
        <v/>
      </c>
      <c r="H1878" s="67" t="str">
        <f t="array" aca="1" ref="H1878" ca="1">IF($I$1&lt;&gt;"y", "", IFERROR(INDEX(countrylistsize,MATCH(SMALL(NOT(countrylistsize="")*IF(ISNUMBER(countrylistsize),COUNTIF(countrylistsize,"&lt;="&amp;countrylistsize),COUNTIF(countrylistsize,"&lt;="&amp;countrylistsize)+SUM(ISNUMBER(countrylistsize))),ROWS(F$3:F1878)+SUM(ISBLANK(countrylistsize))),NOT(countrylistsize="")*IF(ISNUMBER(countrylistsize),COUNTIF(countrylistsize,"&lt;="&amp;countrylistsize),COUNTIF(countrylistsize,"&lt;="&amp;countrylistsize)+SUM(ISNUMBER(countrylistsize))),0)), ""))</f>
        <v/>
      </c>
      <c r="I1878" s="70"/>
      <c r="J1878" s="67" t="str">
        <f t="array" aca="1" ref="J1878" ca="1">IF($I$1&lt;&gt;"y", "", IFERROR(INDEX(admin1listsize,MATCH(SMALL(NOT(admin1listsize="")*IF(ISNUMBER(admin1listsize),COUNTIF(admin1listsize,"&lt;="&amp;admin1listsize),COUNTIF(admin1listsize,"&lt;="&amp;admin1listsize)+SUM(ISNUMBER(admin1listsize))),ROWS(D$3:D1878)+SUM(ISBLANK(admin1listsize))),NOT(admin1listsize="")*IF(ISNUMBER(admin1listsize),COUNTIF(admin1listsize,"&lt;="&amp;admin1listsize),COUNTIF(admin1listsize,"&lt;="&amp;admin1listsize)+SUM(ISNUMBER(admin1listsize))),0)), ""))</f>
        <v/>
      </c>
      <c r="K1878" s="71"/>
    </row>
    <row r="1879" spans="1:11" s="1" customFormat="1" x14ac:dyDescent="0.25">
      <c r="A1879" s="93" t="str">
        <f>IF($I$1&lt;&gt;"y", "", IF(ISBLANK(DATA!D1880),"",IF(ISBLANK(DATA!K1880),"NO DATA",DATA!K1880)))</f>
        <v/>
      </c>
      <c r="B1879" s="93" t="str">
        <f>IF($I$1&lt;&gt;"y", "",IF(ISBLANK(DATA!D1880),"", IF(ISBLANK(DATA!L1880),"NO DATA",DATA!L1880)))</f>
        <v/>
      </c>
      <c r="C1879" s="93" t="str">
        <f t="shared" si="89"/>
        <v/>
      </c>
      <c r="D1879" s="93" t="str">
        <f>IF($I$1&lt;&gt;"y", "", IF(C1880="", "", IFERROR(LOOKUP(2,1/(COUNTIF($D$2:D1878,mergednames)=0),mergednames), "")))</f>
        <v/>
      </c>
      <c r="E1879" s="93" t="str">
        <f t="shared" si="88"/>
        <v/>
      </c>
      <c r="F1879" s="93" t="str">
        <f>IF($I$1&lt;&gt;"y", "", IF(A1880="", "", IFERROR(LOOKUP(2,1/(COUNTIF($F$2:F1878,get_country)=0),get_country), "")))</f>
        <v/>
      </c>
      <c r="G1879" s="93" t="str">
        <f t="shared" si="87"/>
        <v/>
      </c>
      <c r="H1879" s="67" t="str">
        <f t="array" aca="1" ref="H1879" ca="1">IF($I$1&lt;&gt;"y", "", IFERROR(INDEX(countrylistsize,MATCH(SMALL(NOT(countrylistsize="")*IF(ISNUMBER(countrylistsize),COUNTIF(countrylistsize,"&lt;="&amp;countrylistsize),COUNTIF(countrylistsize,"&lt;="&amp;countrylistsize)+SUM(ISNUMBER(countrylistsize))),ROWS(F$3:F1879)+SUM(ISBLANK(countrylistsize))),NOT(countrylistsize="")*IF(ISNUMBER(countrylistsize),COUNTIF(countrylistsize,"&lt;="&amp;countrylistsize),COUNTIF(countrylistsize,"&lt;="&amp;countrylistsize)+SUM(ISNUMBER(countrylistsize))),0)), ""))</f>
        <v/>
      </c>
      <c r="I1879" s="70"/>
      <c r="J1879" s="67" t="str">
        <f t="array" aca="1" ref="J1879" ca="1">IF($I$1&lt;&gt;"y", "", IFERROR(INDEX(admin1listsize,MATCH(SMALL(NOT(admin1listsize="")*IF(ISNUMBER(admin1listsize),COUNTIF(admin1listsize,"&lt;="&amp;admin1listsize),COUNTIF(admin1listsize,"&lt;="&amp;admin1listsize)+SUM(ISNUMBER(admin1listsize))),ROWS(D$3:D1879)+SUM(ISBLANK(admin1listsize))),NOT(admin1listsize="")*IF(ISNUMBER(admin1listsize),COUNTIF(admin1listsize,"&lt;="&amp;admin1listsize),COUNTIF(admin1listsize,"&lt;="&amp;admin1listsize)+SUM(ISNUMBER(admin1listsize))),0)), ""))</f>
        <v/>
      </c>
      <c r="K1879" s="71"/>
    </row>
    <row r="1880" spans="1:11" s="1" customFormat="1" x14ac:dyDescent="0.25">
      <c r="A1880" s="93" t="str">
        <f>IF($I$1&lt;&gt;"y", "", IF(ISBLANK(DATA!D1881),"",IF(ISBLANK(DATA!K1881),"NO DATA",DATA!K1881)))</f>
        <v/>
      </c>
      <c r="B1880" s="93" t="str">
        <f>IF($I$1&lt;&gt;"y", "",IF(ISBLANK(DATA!D1881),"", IF(ISBLANK(DATA!L1881),"NO DATA",DATA!L1881)))</f>
        <v/>
      </c>
      <c r="C1880" s="93" t="str">
        <f t="shared" si="89"/>
        <v/>
      </c>
      <c r="D1880" s="93" t="str">
        <f>IF($I$1&lt;&gt;"y", "", IF(C1881="", "", IFERROR(LOOKUP(2,1/(COUNTIF($D$2:D1879,mergednames)=0),mergednames), "")))</f>
        <v/>
      </c>
      <c r="E1880" s="93" t="str">
        <f t="shared" si="88"/>
        <v/>
      </c>
      <c r="F1880" s="93" t="str">
        <f>IF($I$1&lt;&gt;"y", "", IF(A1881="", "", IFERROR(LOOKUP(2,1/(COUNTIF($F$2:F1879,get_country)=0),get_country), "")))</f>
        <v/>
      </c>
      <c r="G1880" s="93" t="str">
        <f t="shared" si="87"/>
        <v/>
      </c>
      <c r="H1880" s="67" t="str">
        <f t="array" aca="1" ref="H1880" ca="1">IF($I$1&lt;&gt;"y", "", IFERROR(INDEX(countrylistsize,MATCH(SMALL(NOT(countrylistsize="")*IF(ISNUMBER(countrylistsize),COUNTIF(countrylistsize,"&lt;="&amp;countrylistsize),COUNTIF(countrylistsize,"&lt;="&amp;countrylistsize)+SUM(ISNUMBER(countrylistsize))),ROWS(F$3:F1880)+SUM(ISBLANK(countrylistsize))),NOT(countrylistsize="")*IF(ISNUMBER(countrylistsize),COUNTIF(countrylistsize,"&lt;="&amp;countrylistsize),COUNTIF(countrylistsize,"&lt;="&amp;countrylistsize)+SUM(ISNUMBER(countrylistsize))),0)), ""))</f>
        <v/>
      </c>
      <c r="I1880" s="70"/>
      <c r="J1880" s="67" t="str">
        <f t="array" aca="1" ref="J1880" ca="1">IF($I$1&lt;&gt;"y", "", IFERROR(INDEX(admin1listsize,MATCH(SMALL(NOT(admin1listsize="")*IF(ISNUMBER(admin1listsize),COUNTIF(admin1listsize,"&lt;="&amp;admin1listsize),COUNTIF(admin1listsize,"&lt;="&amp;admin1listsize)+SUM(ISNUMBER(admin1listsize))),ROWS(D$3:D1880)+SUM(ISBLANK(admin1listsize))),NOT(admin1listsize="")*IF(ISNUMBER(admin1listsize),COUNTIF(admin1listsize,"&lt;="&amp;admin1listsize),COUNTIF(admin1listsize,"&lt;="&amp;admin1listsize)+SUM(ISNUMBER(admin1listsize))),0)), ""))</f>
        <v/>
      </c>
      <c r="K1880" s="71"/>
    </row>
    <row r="1881" spans="1:11" s="1" customFormat="1" x14ac:dyDescent="0.25">
      <c r="A1881" s="93" t="str">
        <f>IF($I$1&lt;&gt;"y", "", IF(ISBLANK(DATA!D1882),"",IF(ISBLANK(DATA!K1882),"NO DATA",DATA!K1882)))</f>
        <v/>
      </c>
      <c r="B1881" s="93" t="str">
        <f>IF($I$1&lt;&gt;"y", "",IF(ISBLANK(DATA!D1882),"", IF(ISBLANK(DATA!L1882),"NO DATA",DATA!L1882)))</f>
        <v/>
      </c>
      <c r="C1881" s="93" t="str">
        <f t="shared" si="89"/>
        <v/>
      </c>
      <c r="D1881" s="93" t="str">
        <f>IF($I$1&lt;&gt;"y", "", IF(C1882="", "", IFERROR(LOOKUP(2,1/(COUNTIF($D$2:D1880,mergednames)=0),mergednames), "")))</f>
        <v/>
      </c>
      <c r="E1881" s="93" t="str">
        <f t="shared" si="88"/>
        <v/>
      </c>
      <c r="F1881" s="93" t="str">
        <f>IF($I$1&lt;&gt;"y", "", IF(A1882="", "", IFERROR(LOOKUP(2,1/(COUNTIF($F$2:F1880,get_country)=0),get_country), "")))</f>
        <v/>
      </c>
      <c r="G1881" s="93" t="str">
        <f t="shared" si="87"/>
        <v/>
      </c>
      <c r="H1881" s="67" t="str">
        <f t="array" aca="1" ref="H1881" ca="1">IF($I$1&lt;&gt;"y", "", IFERROR(INDEX(countrylistsize,MATCH(SMALL(NOT(countrylistsize="")*IF(ISNUMBER(countrylistsize),COUNTIF(countrylistsize,"&lt;="&amp;countrylistsize),COUNTIF(countrylistsize,"&lt;="&amp;countrylistsize)+SUM(ISNUMBER(countrylistsize))),ROWS(F$3:F1881)+SUM(ISBLANK(countrylistsize))),NOT(countrylistsize="")*IF(ISNUMBER(countrylistsize),COUNTIF(countrylistsize,"&lt;="&amp;countrylistsize),COUNTIF(countrylistsize,"&lt;="&amp;countrylistsize)+SUM(ISNUMBER(countrylistsize))),0)), ""))</f>
        <v/>
      </c>
      <c r="I1881" s="70"/>
      <c r="J1881" s="67" t="str">
        <f t="array" aca="1" ref="J1881" ca="1">IF($I$1&lt;&gt;"y", "", IFERROR(INDEX(admin1listsize,MATCH(SMALL(NOT(admin1listsize="")*IF(ISNUMBER(admin1listsize),COUNTIF(admin1listsize,"&lt;="&amp;admin1listsize),COUNTIF(admin1listsize,"&lt;="&amp;admin1listsize)+SUM(ISNUMBER(admin1listsize))),ROWS(D$3:D1881)+SUM(ISBLANK(admin1listsize))),NOT(admin1listsize="")*IF(ISNUMBER(admin1listsize),COUNTIF(admin1listsize,"&lt;="&amp;admin1listsize),COUNTIF(admin1listsize,"&lt;="&amp;admin1listsize)+SUM(ISNUMBER(admin1listsize))),0)), ""))</f>
        <v/>
      </c>
      <c r="K1881" s="71"/>
    </row>
    <row r="1882" spans="1:11" s="1" customFormat="1" x14ac:dyDescent="0.25">
      <c r="A1882" s="93" t="str">
        <f>IF($I$1&lt;&gt;"y", "", IF(ISBLANK(DATA!D1883),"",IF(ISBLANK(DATA!K1883),"NO DATA",DATA!K1883)))</f>
        <v/>
      </c>
      <c r="B1882" s="93" t="str">
        <f>IF($I$1&lt;&gt;"y", "",IF(ISBLANK(DATA!D1883),"", IF(ISBLANK(DATA!L1883),"NO DATA",DATA!L1883)))</f>
        <v/>
      </c>
      <c r="C1882" s="93" t="str">
        <f t="shared" si="89"/>
        <v/>
      </c>
      <c r="D1882" s="93" t="str">
        <f>IF($I$1&lt;&gt;"y", "", IF(C1883="", "", IFERROR(LOOKUP(2,1/(COUNTIF($D$2:D1881,mergednames)=0),mergednames), "")))</f>
        <v/>
      </c>
      <c r="E1882" s="93" t="str">
        <f t="shared" si="88"/>
        <v/>
      </c>
      <c r="F1882" s="93" t="str">
        <f>IF($I$1&lt;&gt;"y", "", IF(A1883="", "", IFERROR(LOOKUP(2,1/(COUNTIF($F$2:F1881,get_country)=0),get_country), "")))</f>
        <v/>
      </c>
      <c r="G1882" s="93" t="str">
        <f t="shared" si="87"/>
        <v/>
      </c>
      <c r="H1882" s="67" t="str">
        <f t="array" aca="1" ref="H1882" ca="1">IF($I$1&lt;&gt;"y", "", IFERROR(INDEX(countrylistsize,MATCH(SMALL(NOT(countrylistsize="")*IF(ISNUMBER(countrylistsize),COUNTIF(countrylistsize,"&lt;="&amp;countrylistsize),COUNTIF(countrylistsize,"&lt;="&amp;countrylistsize)+SUM(ISNUMBER(countrylistsize))),ROWS(F$3:F1882)+SUM(ISBLANK(countrylistsize))),NOT(countrylistsize="")*IF(ISNUMBER(countrylistsize),COUNTIF(countrylistsize,"&lt;="&amp;countrylistsize),COUNTIF(countrylistsize,"&lt;="&amp;countrylistsize)+SUM(ISNUMBER(countrylistsize))),0)), ""))</f>
        <v/>
      </c>
      <c r="I1882" s="70"/>
      <c r="J1882" s="67" t="str">
        <f t="array" aca="1" ref="J1882" ca="1">IF($I$1&lt;&gt;"y", "", IFERROR(INDEX(admin1listsize,MATCH(SMALL(NOT(admin1listsize="")*IF(ISNUMBER(admin1listsize),COUNTIF(admin1listsize,"&lt;="&amp;admin1listsize),COUNTIF(admin1listsize,"&lt;="&amp;admin1listsize)+SUM(ISNUMBER(admin1listsize))),ROWS(D$3:D1882)+SUM(ISBLANK(admin1listsize))),NOT(admin1listsize="")*IF(ISNUMBER(admin1listsize),COUNTIF(admin1listsize,"&lt;="&amp;admin1listsize),COUNTIF(admin1listsize,"&lt;="&amp;admin1listsize)+SUM(ISNUMBER(admin1listsize))),0)), ""))</f>
        <v/>
      </c>
      <c r="K1882" s="71"/>
    </row>
    <row r="1883" spans="1:11" s="1" customFormat="1" x14ac:dyDescent="0.25">
      <c r="A1883" s="93" t="str">
        <f>IF($I$1&lt;&gt;"y", "", IF(ISBLANK(DATA!D1884),"",IF(ISBLANK(DATA!K1884),"NO DATA",DATA!K1884)))</f>
        <v/>
      </c>
      <c r="B1883" s="93" t="str">
        <f>IF($I$1&lt;&gt;"y", "",IF(ISBLANK(DATA!D1884),"", IF(ISBLANK(DATA!L1884),"NO DATA",DATA!L1884)))</f>
        <v/>
      </c>
      <c r="C1883" s="93" t="str">
        <f t="shared" si="89"/>
        <v/>
      </c>
      <c r="D1883" s="93" t="str">
        <f>IF($I$1&lt;&gt;"y", "", IF(C1884="", "", IFERROR(LOOKUP(2,1/(COUNTIF($D$2:D1882,mergednames)=0),mergednames), "")))</f>
        <v/>
      </c>
      <c r="E1883" s="93" t="str">
        <f t="shared" si="88"/>
        <v/>
      </c>
      <c r="F1883" s="93" t="str">
        <f>IF($I$1&lt;&gt;"y", "", IF(A1884="", "", IFERROR(LOOKUP(2,1/(COUNTIF($F$2:F1882,get_country)=0),get_country), "")))</f>
        <v/>
      </c>
      <c r="G1883" s="93" t="str">
        <f t="shared" si="87"/>
        <v/>
      </c>
      <c r="H1883" s="67" t="str">
        <f t="array" aca="1" ref="H1883" ca="1">IF($I$1&lt;&gt;"y", "", IFERROR(INDEX(countrylistsize,MATCH(SMALL(NOT(countrylistsize="")*IF(ISNUMBER(countrylistsize),COUNTIF(countrylistsize,"&lt;="&amp;countrylistsize),COUNTIF(countrylistsize,"&lt;="&amp;countrylistsize)+SUM(ISNUMBER(countrylistsize))),ROWS(F$3:F1883)+SUM(ISBLANK(countrylistsize))),NOT(countrylistsize="")*IF(ISNUMBER(countrylistsize),COUNTIF(countrylistsize,"&lt;="&amp;countrylistsize),COUNTIF(countrylistsize,"&lt;="&amp;countrylistsize)+SUM(ISNUMBER(countrylistsize))),0)), ""))</f>
        <v/>
      </c>
      <c r="I1883" s="70"/>
      <c r="J1883" s="67" t="str">
        <f t="array" aca="1" ref="J1883" ca="1">IF($I$1&lt;&gt;"y", "", IFERROR(INDEX(admin1listsize,MATCH(SMALL(NOT(admin1listsize="")*IF(ISNUMBER(admin1listsize),COUNTIF(admin1listsize,"&lt;="&amp;admin1listsize),COUNTIF(admin1listsize,"&lt;="&amp;admin1listsize)+SUM(ISNUMBER(admin1listsize))),ROWS(D$3:D1883)+SUM(ISBLANK(admin1listsize))),NOT(admin1listsize="")*IF(ISNUMBER(admin1listsize),COUNTIF(admin1listsize,"&lt;="&amp;admin1listsize),COUNTIF(admin1listsize,"&lt;="&amp;admin1listsize)+SUM(ISNUMBER(admin1listsize))),0)), ""))</f>
        <v/>
      </c>
      <c r="K1883" s="71"/>
    </row>
    <row r="1884" spans="1:11" s="1" customFormat="1" x14ac:dyDescent="0.25">
      <c r="A1884" s="93" t="str">
        <f>IF($I$1&lt;&gt;"y", "", IF(ISBLANK(DATA!D1885),"",IF(ISBLANK(DATA!K1885),"NO DATA",DATA!K1885)))</f>
        <v/>
      </c>
      <c r="B1884" s="93" t="str">
        <f>IF($I$1&lt;&gt;"y", "",IF(ISBLANK(DATA!D1885),"", IF(ISBLANK(DATA!L1885),"NO DATA",DATA!L1885)))</f>
        <v/>
      </c>
      <c r="C1884" s="93" t="str">
        <f t="shared" si="89"/>
        <v/>
      </c>
      <c r="D1884" s="93" t="str">
        <f>IF($I$1&lt;&gt;"y", "", IF(C1885="", "", IFERROR(LOOKUP(2,1/(COUNTIF($D$2:D1883,mergednames)=0),mergednames), "")))</f>
        <v/>
      </c>
      <c r="E1884" s="93" t="str">
        <f t="shared" si="88"/>
        <v/>
      </c>
      <c r="F1884" s="93" t="str">
        <f>IF($I$1&lt;&gt;"y", "", IF(A1885="", "", IFERROR(LOOKUP(2,1/(COUNTIF($F$2:F1883,get_country)=0),get_country), "")))</f>
        <v/>
      </c>
      <c r="G1884" s="93" t="str">
        <f t="shared" si="87"/>
        <v/>
      </c>
      <c r="H1884" s="67" t="str">
        <f t="array" aca="1" ref="H1884" ca="1">IF($I$1&lt;&gt;"y", "", IFERROR(INDEX(countrylistsize,MATCH(SMALL(NOT(countrylistsize="")*IF(ISNUMBER(countrylistsize),COUNTIF(countrylistsize,"&lt;="&amp;countrylistsize),COUNTIF(countrylistsize,"&lt;="&amp;countrylistsize)+SUM(ISNUMBER(countrylistsize))),ROWS(F$3:F1884)+SUM(ISBLANK(countrylistsize))),NOT(countrylistsize="")*IF(ISNUMBER(countrylistsize),COUNTIF(countrylistsize,"&lt;="&amp;countrylistsize),COUNTIF(countrylistsize,"&lt;="&amp;countrylistsize)+SUM(ISNUMBER(countrylistsize))),0)), ""))</f>
        <v/>
      </c>
      <c r="I1884" s="70"/>
      <c r="J1884" s="67" t="str">
        <f t="array" aca="1" ref="J1884" ca="1">IF($I$1&lt;&gt;"y", "", IFERROR(INDEX(admin1listsize,MATCH(SMALL(NOT(admin1listsize="")*IF(ISNUMBER(admin1listsize),COUNTIF(admin1listsize,"&lt;="&amp;admin1listsize),COUNTIF(admin1listsize,"&lt;="&amp;admin1listsize)+SUM(ISNUMBER(admin1listsize))),ROWS(D$3:D1884)+SUM(ISBLANK(admin1listsize))),NOT(admin1listsize="")*IF(ISNUMBER(admin1listsize),COUNTIF(admin1listsize,"&lt;="&amp;admin1listsize),COUNTIF(admin1listsize,"&lt;="&amp;admin1listsize)+SUM(ISNUMBER(admin1listsize))),0)), ""))</f>
        <v/>
      </c>
      <c r="K1884" s="71"/>
    </row>
    <row r="1885" spans="1:11" s="1" customFormat="1" x14ac:dyDescent="0.25">
      <c r="A1885" s="93" t="str">
        <f>IF($I$1&lt;&gt;"y", "", IF(ISBLANK(DATA!D1886),"",IF(ISBLANK(DATA!K1886),"NO DATA",DATA!K1886)))</f>
        <v/>
      </c>
      <c r="B1885" s="93" t="str">
        <f>IF($I$1&lt;&gt;"y", "",IF(ISBLANK(DATA!D1886),"", IF(ISBLANK(DATA!L1886),"NO DATA",DATA!L1886)))</f>
        <v/>
      </c>
      <c r="C1885" s="93" t="str">
        <f t="shared" si="89"/>
        <v/>
      </c>
      <c r="D1885" s="93" t="str">
        <f>IF($I$1&lt;&gt;"y", "", IF(C1886="", "", IFERROR(LOOKUP(2,1/(COUNTIF($D$2:D1884,mergednames)=0),mergednames), "")))</f>
        <v/>
      </c>
      <c r="E1885" s="93" t="str">
        <f t="shared" si="88"/>
        <v/>
      </c>
      <c r="F1885" s="93" t="str">
        <f>IF($I$1&lt;&gt;"y", "", IF(A1886="", "", IFERROR(LOOKUP(2,1/(COUNTIF($F$2:F1884,get_country)=0),get_country), "")))</f>
        <v/>
      </c>
      <c r="G1885" s="93" t="str">
        <f t="shared" si="87"/>
        <v/>
      </c>
      <c r="H1885" s="67" t="str">
        <f t="array" aca="1" ref="H1885" ca="1">IF($I$1&lt;&gt;"y", "", IFERROR(INDEX(countrylistsize,MATCH(SMALL(NOT(countrylistsize="")*IF(ISNUMBER(countrylistsize),COUNTIF(countrylistsize,"&lt;="&amp;countrylistsize),COUNTIF(countrylistsize,"&lt;="&amp;countrylistsize)+SUM(ISNUMBER(countrylistsize))),ROWS(F$3:F1885)+SUM(ISBLANK(countrylistsize))),NOT(countrylistsize="")*IF(ISNUMBER(countrylistsize),COUNTIF(countrylistsize,"&lt;="&amp;countrylistsize),COUNTIF(countrylistsize,"&lt;="&amp;countrylistsize)+SUM(ISNUMBER(countrylistsize))),0)), ""))</f>
        <v/>
      </c>
      <c r="I1885" s="70"/>
      <c r="J1885" s="67" t="str">
        <f t="array" aca="1" ref="J1885" ca="1">IF($I$1&lt;&gt;"y", "", IFERROR(INDEX(admin1listsize,MATCH(SMALL(NOT(admin1listsize="")*IF(ISNUMBER(admin1listsize),COUNTIF(admin1listsize,"&lt;="&amp;admin1listsize),COUNTIF(admin1listsize,"&lt;="&amp;admin1listsize)+SUM(ISNUMBER(admin1listsize))),ROWS(D$3:D1885)+SUM(ISBLANK(admin1listsize))),NOT(admin1listsize="")*IF(ISNUMBER(admin1listsize),COUNTIF(admin1listsize,"&lt;="&amp;admin1listsize),COUNTIF(admin1listsize,"&lt;="&amp;admin1listsize)+SUM(ISNUMBER(admin1listsize))),0)), ""))</f>
        <v/>
      </c>
      <c r="K1885" s="71"/>
    </row>
    <row r="1886" spans="1:11" s="1" customFormat="1" x14ac:dyDescent="0.25">
      <c r="A1886" s="93" t="str">
        <f>IF($I$1&lt;&gt;"y", "", IF(ISBLANK(DATA!D1887),"",IF(ISBLANK(DATA!K1887),"NO DATA",DATA!K1887)))</f>
        <v/>
      </c>
      <c r="B1886" s="93" t="str">
        <f>IF($I$1&lt;&gt;"y", "",IF(ISBLANK(DATA!D1887),"", IF(ISBLANK(DATA!L1887),"NO DATA",DATA!L1887)))</f>
        <v/>
      </c>
      <c r="C1886" s="93" t="str">
        <f t="shared" si="89"/>
        <v/>
      </c>
      <c r="D1886" s="93" t="str">
        <f>IF($I$1&lt;&gt;"y", "", IF(C1887="", "", IFERROR(LOOKUP(2,1/(COUNTIF($D$2:D1885,mergednames)=0),mergednames), "")))</f>
        <v/>
      </c>
      <c r="E1886" s="93" t="str">
        <f t="shared" si="88"/>
        <v/>
      </c>
      <c r="F1886" s="93" t="str">
        <f>IF($I$1&lt;&gt;"y", "", IF(A1887="", "", IFERROR(LOOKUP(2,1/(COUNTIF($F$2:F1885,get_country)=0),get_country), "")))</f>
        <v/>
      </c>
      <c r="G1886" s="93" t="str">
        <f t="shared" si="87"/>
        <v/>
      </c>
      <c r="H1886" s="67" t="str">
        <f t="array" aca="1" ref="H1886" ca="1">IF($I$1&lt;&gt;"y", "", IFERROR(INDEX(countrylistsize,MATCH(SMALL(NOT(countrylistsize="")*IF(ISNUMBER(countrylistsize),COUNTIF(countrylistsize,"&lt;="&amp;countrylistsize),COUNTIF(countrylistsize,"&lt;="&amp;countrylistsize)+SUM(ISNUMBER(countrylistsize))),ROWS(F$3:F1886)+SUM(ISBLANK(countrylistsize))),NOT(countrylistsize="")*IF(ISNUMBER(countrylistsize),COUNTIF(countrylistsize,"&lt;="&amp;countrylistsize),COUNTIF(countrylistsize,"&lt;="&amp;countrylistsize)+SUM(ISNUMBER(countrylistsize))),0)), ""))</f>
        <v/>
      </c>
      <c r="I1886" s="70"/>
      <c r="J1886" s="67" t="str">
        <f t="array" aca="1" ref="J1886" ca="1">IF($I$1&lt;&gt;"y", "", IFERROR(INDEX(admin1listsize,MATCH(SMALL(NOT(admin1listsize="")*IF(ISNUMBER(admin1listsize),COUNTIF(admin1listsize,"&lt;="&amp;admin1listsize),COUNTIF(admin1listsize,"&lt;="&amp;admin1listsize)+SUM(ISNUMBER(admin1listsize))),ROWS(D$3:D1886)+SUM(ISBLANK(admin1listsize))),NOT(admin1listsize="")*IF(ISNUMBER(admin1listsize),COUNTIF(admin1listsize,"&lt;="&amp;admin1listsize),COUNTIF(admin1listsize,"&lt;="&amp;admin1listsize)+SUM(ISNUMBER(admin1listsize))),0)), ""))</f>
        <v/>
      </c>
      <c r="K1886" s="71"/>
    </row>
    <row r="1887" spans="1:11" s="1" customFormat="1" x14ac:dyDescent="0.25">
      <c r="A1887" s="93" t="str">
        <f>IF($I$1&lt;&gt;"y", "", IF(ISBLANK(DATA!D1888),"",IF(ISBLANK(DATA!K1888),"NO DATA",DATA!K1888)))</f>
        <v/>
      </c>
      <c r="B1887" s="93" t="str">
        <f>IF($I$1&lt;&gt;"y", "",IF(ISBLANK(DATA!D1888),"", IF(ISBLANK(DATA!L1888),"NO DATA",DATA!L1888)))</f>
        <v/>
      </c>
      <c r="C1887" s="93" t="str">
        <f t="shared" si="89"/>
        <v/>
      </c>
      <c r="D1887" s="93" t="str">
        <f>IF($I$1&lt;&gt;"y", "", IF(C1888="", "", IFERROR(LOOKUP(2,1/(COUNTIF($D$2:D1886,mergednames)=0),mergednames), "")))</f>
        <v/>
      </c>
      <c r="E1887" s="93" t="str">
        <f t="shared" si="88"/>
        <v/>
      </c>
      <c r="F1887" s="93" t="str">
        <f>IF($I$1&lt;&gt;"y", "", IF(A1888="", "", IFERROR(LOOKUP(2,1/(COUNTIF($F$2:F1886,get_country)=0),get_country), "")))</f>
        <v/>
      </c>
      <c r="G1887" s="93" t="str">
        <f t="shared" si="87"/>
        <v/>
      </c>
      <c r="H1887" s="67" t="str">
        <f t="array" aca="1" ref="H1887" ca="1">IF($I$1&lt;&gt;"y", "", IFERROR(INDEX(countrylistsize,MATCH(SMALL(NOT(countrylistsize="")*IF(ISNUMBER(countrylistsize),COUNTIF(countrylistsize,"&lt;="&amp;countrylistsize),COUNTIF(countrylistsize,"&lt;="&amp;countrylistsize)+SUM(ISNUMBER(countrylistsize))),ROWS(F$3:F1887)+SUM(ISBLANK(countrylistsize))),NOT(countrylistsize="")*IF(ISNUMBER(countrylistsize),COUNTIF(countrylistsize,"&lt;="&amp;countrylistsize),COUNTIF(countrylistsize,"&lt;="&amp;countrylistsize)+SUM(ISNUMBER(countrylistsize))),0)), ""))</f>
        <v/>
      </c>
      <c r="I1887" s="70"/>
      <c r="J1887" s="67" t="str">
        <f t="array" aca="1" ref="J1887" ca="1">IF($I$1&lt;&gt;"y", "", IFERROR(INDEX(admin1listsize,MATCH(SMALL(NOT(admin1listsize="")*IF(ISNUMBER(admin1listsize),COUNTIF(admin1listsize,"&lt;="&amp;admin1listsize),COUNTIF(admin1listsize,"&lt;="&amp;admin1listsize)+SUM(ISNUMBER(admin1listsize))),ROWS(D$3:D1887)+SUM(ISBLANK(admin1listsize))),NOT(admin1listsize="")*IF(ISNUMBER(admin1listsize),COUNTIF(admin1listsize,"&lt;="&amp;admin1listsize),COUNTIF(admin1listsize,"&lt;="&amp;admin1listsize)+SUM(ISNUMBER(admin1listsize))),0)), ""))</f>
        <v/>
      </c>
      <c r="K1887" s="71"/>
    </row>
    <row r="1888" spans="1:11" s="1" customFormat="1" x14ac:dyDescent="0.25">
      <c r="A1888" s="93" t="str">
        <f>IF($I$1&lt;&gt;"y", "", IF(ISBLANK(DATA!D1889),"",IF(ISBLANK(DATA!K1889),"NO DATA",DATA!K1889)))</f>
        <v/>
      </c>
      <c r="B1888" s="93" t="str">
        <f>IF($I$1&lt;&gt;"y", "",IF(ISBLANK(DATA!D1889),"", IF(ISBLANK(DATA!L1889),"NO DATA",DATA!L1889)))</f>
        <v/>
      </c>
      <c r="C1888" s="93" t="str">
        <f t="shared" si="89"/>
        <v/>
      </c>
      <c r="D1888" s="93" t="str">
        <f>IF($I$1&lt;&gt;"y", "", IF(C1889="", "", IFERROR(LOOKUP(2,1/(COUNTIF($D$2:D1887,mergednames)=0),mergednames), "")))</f>
        <v/>
      </c>
      <c r="E1888" s="93" t="str">
        <f t="shared" si="88"/>
        <v/>
      </c>
      <c r="F1888" s="93" t="str">
        <f>IF($I$1&lt;&gt;"y", "", IF(A1889="", "", IFERROR(LOOKUP(2,1/(COUNTIF($F$2:F1887,get_country)=0),get_country), "")))</f>
        <v/>
      </c>
      <c r="G1888" s="93" t="str">
        <f t="shared" si="87"/>
        <v/>
      </c>
      <c r="H1888" s="67" t="str">
        <f t="array" aca="1" ref="H1888" ca="1">IF($I$1&lt;&gt;"y", "", IFERROR(INDEX(countrylistsize,MATCH(SMALL(NOT(countrylistsize="")*IF(ISNUMBER(countrylistsize),COUNTIF(countrylistsize,"&lt;="&amp;countrylistsize),COUNTIF(countrylistsize,"&lt;="&amp;countrylistsize)+SUM(ISNUMBER(countrylistsize))),ROWS(F$3:F1888)+SUM(ISBLANK(countrylistsize))),NOT(countrylistsize="")*IF(ISNUMBER(countrylistsize),COUNTIF(countrylistsize,"&lt;="&amp;countrylistsize),COUNTIF(countrylistsize,"&lt;="&amp;countrylistsize)+SUM(ISNUMBER(countrylistsize))),0)), ""))</f>
        <v/>
      </c>
      <c r="I1888" s="70"/>
      <c r="J1888" s="67" t="str">
        <f t="array" aca="1" ref="J1888" ca="1">IF($I$1&lt;&gt;"y", "", IFERROR(INDEX(admin1listsize,MATCH(SMALL(NOT(admin1listsize="")*IF(ISNUMBER(admin1listsize),COUNTIF(admin1listsize,"&lt;="&amp;admin1listsize),COUNTIF(admin1listsize,"&lt;="&amp;admin1listsize)+SUM(ISNUMBER(admin1listsize))),ROWS(D$3:D1888)+SUM(ISBLANK(admin1listsize))),NOT(admin1listsize="")*IF(ISNUMBER(admin1listsize),COUNTIF(admin1listsize,"&lt;="&amp;admin1listsize),COUNTIF(admin1listsize,"&lt;="&amp;admin1listsize)+SUM(ISNUMBER(admin1listsize))),0)), ""))</f>
        <v/>
      </c>
      <c r="K1888" s="71"/>
    </row>
    <row r="1889" spans="1:11" s="1" customFormat="1" x14ac:dyDescent="0.25">
      <c r="A1889" s="93" t="str">
        <f>IF($I$1&lt;&gt;"y", "", IF(ISBLANK(DATA!D1890),"",IF(ISBLANK(DATA!K1890),"NO DATA",DATA!K1890)))</f>
        <v/>
      </c>
      <c r="B1889" s="93" t="str">
        <f>IF($I$1&lt;&gt;"y", "",IF(ISBLANK(DATA!D1890),"", IF(ISBLANK(DATA!L1890),"NO DATA",DATA!L1890)))</f>
        <v/>
      </c>
      <c r="C1889" s="93" t="str">
        <f t="shared" si="89"/>
        <v/>
      </c>
      <c r="D1889" s="93" t="str">
        <f>IF($I$1&lt;&gt;"y", "", IF(C1890="", "", IFERROR(LOOKUP(2,1/(COUNTIF($D$2:D1888,mergednames)=0),mergednames), "")))</f>
        <v/>
      </c>
      <c r="E1889" s="93" t="str">
        <f t="shared" si="88"/>
        <v/>
      </c>
      <c r="F1889" s="93" t="str">
        <f>IF($I$1&lt;&gt;"y", "", IF(A1890="", "", IFERROR(LOOKUP(2,1/(COUNTIF($F$2:F1888,get_country)=0),get_country), "")))</f>
        <v/>
      </c>
      <c r="G1889" s="93" t="str">
        <f t="shared" si="87"/>
        <v/>
      </c>
      <c r="H1889" s="67" t="str">
        <f t="array" aca="1" ref="H1889" ca="1">IF($I$1&lt;&gt;"y", "", IFERROR(INDEX(countrylistsize,MATCH(SMALL(NOT(countrylistsize="")*IF(ISNUMBER(countrylistsize),COUNTIF(countrylistsize,"&lt;="&amp;countrylistsize),COUNTIF(countrylistsize,"&lt;="&amp;countrylistsize)+SUM(ISNUMBER(countrylistsize))),ROWS(F$3:F1889)+SUM(ISBLANK(countrylistsize))),NOT(countrylistsize="")*IF(ISNUMBER(countrylistsize),COUNTIF(countrylistsize,"&lt;="&amp;countrylistsize),COUNTIF(countrylistsize,"&lt;="&amp;countrylistsize)+SUM(ISNUMBER(countrylistsize))),0)), ""))</f>
        <v/>
      </c>
      <c r="I1889" s="70"/>
      <c r="J1889" s="67" t="str">
        <f t="array" aca="1" ref="J1889" ca="1">IF($I$1&lt;&gt;"y", "", IFERROR(INDEX(admin1listsize,MATCH(SMALL(NOT(admin1listsize="")*IF(ISNUMBER(admin1listsize),COUNTIF(admin1listsize,"&lt;="&amp;admin1listsize),COUNTIF(admin1listsize,"&lt;="&amp;admin1listsize)+SUM(ISNUMBER(admin1listsize))),ROWS(D$3:D1889)+SUM(ISBLANK(admin1listsize))),NOT(admin1listsize="")*IF(ISNUMBER(admin1listsize),COUNTIF(admin1listsize,"&lt;="&amp;admin1listsize),COUNTIF(admin1listsize,"&lt;="&amp;admin1listsize)+SUM(ISNUMBER(admin1listsize))),0)), ""))</f>
        <v/>
      </c>
      <c r="K1889" s="71"/>
    </row>
    <row r="1890" spans="1:11" s="1" customFormat="1" x14ac:dyDescent="0.25">
      <c r="A1890" s="93" t="str">
        <f>IF($I$1&lt;&gt;"y", "", IF(ISBLANK(DATA!D1891),"",IF(ISBLANK(DATA!K1891),"NO DATA",DATA!K1891)))</f>
        <v/>
      </c>
      <c r="B1890" s="93" t="str">
        <f>IF($I$1&lt;&gt;"y", "",IF(ISBLANK(DATA!D1891),"", IF(ISBLANK(DATA!L1891),"NO DATA",DATA!L1891)))</f>
        <v/>
      </c>
      <c r="C1890" s="93" t="str">
        <f t="shared" si="89"/>
        <v/>
      </c>
      <c r="D1890" s="93" t="str">
        <f>IF($I$1&lt;&gt;"y", "", IF(C1891="", "", IFERROR(LOOKUP(2,1/(COUNTIF($D$2:D1889,mergednames)=0),mergednames), "")))</f>
        <v/>
      </c>
      <c r="E1890" s="93" t="str">
        <f t="shared" si="88"/>
        <v/>
      </c>
      <c r="F1890" s="93" t="str">
        <f>IF($I$1&lt;&gt;"y", "", IF(A1891="", "", IFERROR(LOOKUP(2,1/(COUNTIF($F$2:F1889,get_country)=0),get_country), "")))</f>
        <v/>
      </c>
      <c r="G1890" s="93" t="str">
        <f t="shared" si="87"/>
        <v/>
      </c>
      <c r="H1890" s="67" t="str">
        <f t="array" aca="1" ref="H1890" ca="1">IF($I$1&lt;&gt;"y", "", IFERROR(INDEX(countrylistsize,MATCH(SMALL(NOT(countrylistsize="")*IF(ISNUMBER(countrylistsize),COUNTIF(countrylistsize,"&lt;="&amp;countrylistsize),COUNTIF(countrylistsize,"&lt;="&amp;countrylistsize)+SUM(ISNUMBER(countrylistsize))),ROWS(F$3:F1890)+SUM(ISBLANK(countrylistsize))),NOT(countrylistsize="")*IF(ISNUMBER(countrylistsize),COUNTIF(countrylistsize,"&lt;="&amp;countrylistsize),COUNTIF(countrylistsize,"&lt;="&amp;countrylistsize)+SUM(ISNUMBER(countrylistsize))),0)), ""))</f>
        <v/>
      </c>
      <c r="I1890" s="70"/>
      <c r="J1890" s="67" t="str">
        <f t="array" aca="1" ref="J1890" ca="1">IF($I$1&lt;&gt;"y", "", IFERROR(INDEX(admin1listsize,MATCH(SMALL(NOT(admin1listsize="")*IF(ISNUMBER(admin1listsize),COUNTIF(admin1listsize,"&lt;="&amp;admin1listsize),COUNTIF(admin1listsize,"&lt;="&amp;admin1listsize)+SUM(ISNUMBER(admin1listsize))),ROWS(D$3:D1890)+SUM(ISBLANK(admin1listsize))),NOT(admin1listsize="")*IF(ISNUMBER(admin1listsize),COUNTIF(admin1listsize,"&lt;="&amp;admin1listsize),COUNTIF(admin1listsize,"&lt;="&amp;admin1listsize)+SUM(ISNUMBER(admin1listsize))),0)), ""))</f>
        <v/>
      </c>
      <c r="K1890" s="71"/>
    </row>
    <row r="1891" spans="1:11" s="1" customFormat="1" x14ac:dyDescent="0.25">
      <c r="A1891" s="93" t="str">
        <f>IF($I$1&lt;&gt;"y", "", IF(ISBLANK(DATA!D1892),"",IF(ISBLANK(DATA!K1892),"NO DATA",DATA!K1892)))</f>
        <v/>
      </c>
      <c r="B1891" s="93" t="str">
        <f>IF($I$1&lt;&gt;"y", "",IF(ISBLANK(DATA!D1892),"", IF(ISBLANK(DATA!L1892),"NO DATA",DATA!L1892)))</f>
        <v/>
      </c>
      <c r="C1891" s="93" t="str">
        <f t="shared" si="89"/>
        <v/>
      </c>
      <c r="D1891" s="93" t="str">
        <f>IF($I$1&lt;&gt;"y", "", IF(C1892="", "", IFERROR(LOOKUP(2,1/(COUNTIF($D$2:D1890,mergednames)=0),mergednames), "")))</f>
        <v/>
      </c>
      <c r="E1891" s="93" t="str">
        <f t="shared" si="88"/>
        <v/>
      </c>
      <c r="F1891" s="93" t="str">
        <f>IF($I$1&lt;&gt;"y", "", IF(A1892="", "", IFERROR(LOOKUP(2,1/(COUNTIF($F$2:F1890,get_country)=0),get_country), "")))</f>
        <v/>
      </c>
      <c r="G1891" s="93" t="str">
        <f t="shared" si="87"/>
        <v/>
      </c>
      <c r="H1891" s="67" t="str">
        <f t="array" aca="1" ref="H1891" ca="1">IF($I$1&lt;&gt;"y", "", IFERROR(INDEX(countrylistsize,MATCH(SMALL(NOT(countrylistsize="")*IF(ISNUMBER(countrylistsize),COUNTIF(countrylistsize,"&lt;="&amp;countrylistsize),COUNTIF(countrylistsize,"&lt;="&amp;countrylistsize)+SUM(ISNUMBER(countrylistsize))),ROWS(F$3:F1891)+SUM(ISBLANK(countrylistsize))),NOT(countrylistsize="")*IF(ISNUMBER(countrylistsize),COUNTIF(countrylistsize,"&lt;="&amp;countrylistsize),COUNTIF(countrylistsize,"&lt;="&amp;countrylistsize)+SUM(ISNUMBER(countrylistsize))),0)), ""))</f>
        <v/>
      </c>
      <c r="I1891" s="70"/>
      <c r="J1891" s="67" t="str">
        <f t="array" aca="1" ref="J1891" ca="1">IF($I$1&lt;&gt;"y", "", IFERROR(INDEX(admin1listsize,MATCH(SMALL(NOT(admin1listsize="")*IF(ISNUMBER(admin1listsize),COUNTIF(admin1listsize,"&lt;="&amp;admin1listsize),COUNTIF(admin1listsize,"&lt;="&amp;admin1listsize)+SUM(ISNUMBER(admin1listsize))),ROWS(D$3:D1891)+SUM(ISBLANK(admin1listsize))),NOT(admin1listsize="")*IF(ISNUMBER(admin1listsize),COUNTIF(admin1listsize,"&lt;="&amp;admin1listsize),COUNTIF(admin1listsize,"&lt;="&amp;admin1listsize)+SUM(ISNUMBER(admin1listsize))),0)), ""))</f>
        <v/>
      </c>
      <c r="K1891" s="71"/>
    </row>
    <row r="1892" spans="1:11" s="1" customFormat="1" x14ac:dyDescent="0.25">
      <c r="A1892" s="93" t="str">
        <f>IF($I$1&lt;&gt;"y", "", IF(ISBLANK(DATA!D1893),"",IF(ISBLANK(DATA!K1893),"NO DATA",DATA!K1893)))</f>
        <v/>
      </c>
      <c r="B1892" s="93" t="str">
        <f>IF($I$1&lt;&gt;"y", "",IF(ISBLANK(DATA!D1893),"", IF(ISBLANK(DATA!L1893),"NO DATA",DATA!L1893)))</f>
        <v/>
      </c>
      <c r="C1892" s="93" t="str">
        <f t="shared" si="89"/>
        <v/>
      </c>
      <c r="D1892" s="93" t="str">
        <f>IF($I$1&lt;&gt;"y", "", IF(C1893="", "", IFERROR(LOOKUP(2,1/(COUNTIF($D$2:D1891,mergednames)=0),mergednames), "")))</f>
        <v/>
      </c>
      <c r="E1892" s="93" t="str">
        <f t="shared" si="88"/>
        <v/>
      </c>
      <c r="F1892" s="93" t="str">
        <f>IF($I$1&lt;&gt;"y", "", IF(A1893="", "", IFERROR(LOOKUP(2,1/(COUNTIF($F$2:F1891,get_country)=0),get_country), "")))</f>
        <v/>
      </c>
      <c r="G1892" s="93" t="str">
        <f t="shared" si="87"/>
        <v/>
      </c>
      <c r="H1892" s="67" t="str">
        <f t="array" aca="1" ref="H1892" ca="1">IF($I$1&lt;&gt;"y", "", IFERROR(INDEX(countrylistsize,MATCH(SMALL(NOT(countrylistsize="")*IF(ISNUMBER(countrylistsize),COUNTIF(countrylistsize,"&lt;="&amp;countrylistsize),COUNTIF(countrylistsize,"&lt;="&amp;countrylistsize)+SUM(ISNUMBER(countrylistsize))),ROWS(F$3:F1892)+SUM(ISBLANK(countrylistsize))),NOT(countrylistsize="")*IF(ISNUMBER(countrylistsize),COUNTIF(countrylistsize,"&lt;="&amp;countrylistsize),COUNTIF(countrylistsize,"&lt;="&amp;countrylistsize)+SUM(ISNUMBER(countrylistsize))),0)), ""))</f>
        <v/>
      </c>
      <c r="I1892" s="70"/>
      <c r="J1892" s="67" t="str">
        <f t="array" aca="1" ref="J1892" ca="1">IF($I$1&lt;&gt;"y", "", IFERROR(INDEX(admin1listsize,MATCH(SMALL(NOT(admin1listsize="")*IF(ISNUMBER(admin1listsize),COUNTIF(admin1listsize,"&lt;="&amp;admin1listsize),COUNTIF(admin1listsize,"&lt;="&amp;admin1listsize)+SUM(ISNUMBER(admin1listsize))),ROWS(D$3:D1892)+SUM(ISBLANK(admin1listsize))),NOT(admin1listsize="")*IF(ISNUMBER(admin1listsize),COUNTIF(admin1listsize,"&lt;="&amp;admin1listsize),COUNTIF(admin1listsize,"&lt;="&amp;admin1listsize)+SUM(ISNUMBER(admin1listsize))),0)), ""))</f>
        <v/>
      </c>
      <c r="K1892" s="71"/>
    </row>
    <row r="1893" spans="1:11" s="1" customFormat="1" x14ac:dyDescent="0.25">
      <c r="A1893" s="93" t="str">
        <f>IF($I$1&lt;&gt;"y", "", IF(ISBLANK(DATA!D1894),"",IF(ISBLANK(DATA!K1894),"NO DATA",DATA!K1894)))</f>
        <v/>
      </c>
      <c r="B1893" s="93" t="str">
        <f>IF($I$1&lt;&gt;"y", "",IF(ISBLANK(DATA!D1894),"", IF(ISBLANK(DATA!L1894),"NO DATA",DATA!L1894)))</f>
        <v/>
      </c>
      <c r="C1893" s="93" t="str">
        <f t="shared" si="89"/>
        <v/>
      </c>
      <c r="D1893" s="93" t="str">
        <f>IF($I$1&lt;&gt;"y", "", IF(C1894="", "", IFERROR(LOOKUP(2,1/(COUNTIF($D$2:D1892,mergednames)=0),mergednames), "")))</f>
        <v/>
      </c>
      <c r="E1893" s="93" t="str">
        <f t="shared" si="88"/>
        <v/>
      </c>
      <c r="F1893" s="93" t="str">
        <f>IF($I$1&lt;&gt;"y", "", IF(A1894="", "", IFERROR(LOOKUP(2,1/(COUNTIF($F$2:F1892,get_country)=0),get_country), "")))</f>
        <v/>
      </c>
      <c r="G1893" s="93" t="str">
        <f t="shared" si="87"/>
        <v/>
      </c>
      <c r="H1893" s="67" t="str">
        <f t="array" aca="1" ref="H1893" ca="1">IF($I$1&lt;&gt;"y", "", IFERROR(INDEX(countrylistsize,MATCH(SMALL(NOT(countrylistsize="")*IF(ISNUMBER(countrylistsize),COUNTIF(countrylistsize,"&lt;="&amp;countrylistsize),COUNTIF(countrylistsize,"&lt;="&amp;countrylistsize)+SUM(ISNUMBER(countrylistsize))),ROWS(F$3:F1893)+SUM(ISBLANK(countrylistsize))),NOT(countrylistsize="")*IF(ISNUMBER(countrylistsize),COUNTIF(countrylistsize,"&lt;="&amp;countrylistsize),COUNTIF(countrylistsize,"&lt;="&amp;countrylistsize)+SUM(ISNUMBER(countrylistsize))),0)), ""))</f>
        <v/>
      </c>
      <c r="I1893" s="70"/>
      <c r="J1893" s="67" t="str">
        <f t="array" aca="1" ref="J1893" ca="1">IF($I$1&lt;&gt;"y", "", IFERROR(INDEX(admin1listsize,MATCH(SMALL(NOT(admin1listsize="")*IF(ISNUMBER(admin1listsize),COUNTIF(admin1listsize,"&lt;="&amp;admin1listsize),COUNTIF(admin1listsize,"&lt;="&amp;admin1listsize)+SUM(ISNUMBER(admin1listsize))),ROWS(D$3:D1893)+SUM(ISBLANK(admin1listsize))),NOT(admin1listsize="")*IF(ISNUMBER(admin1listsize),COUNTIF(admin1listsize,"&lt;="&amp;admin1listsize),COUNTIF(admin1listsize,"&lt;="&amp;admin1listsize)+SUM(ISNUMBER(admin1listsize))),0)), ""))</f>
        <v/>
      </c>
      <c r="K1893" s="71"/>
    </row>
    <row r="1894" spans="1:11" s="1" customFormat="1" x14ac:dyDescent="0.25">
      <c r="A1894" s="93" t="str">
        <f>IF($I$1&lt;&gt;"y", "", IF(ISBLANK(DATA!D1895),"",IF(ISBLANK(DATA!K1895),"NO DATA",DATA!K1895)))</f>
        <v/>
      </c>
      <c r="B1894" s="93" t="str">
        <f>IF($I$1&lt;&gt;"y", "",IF(ISBLANK(DATA!D1895),"", IF(ISBLANK(DATA!L1895),"NO DATA",DATA!L1895)))</f>
        <v/>
      </c>
      <c r="C1894" s="93" t="str">
        <f t="shared" si="89"/>
        <v/>
      </c>
      <c r="D1894" s="93" t="str">
        <f>IF($I$1&lt;&gt;"y", "", IF(C1895="", "", IFERROR(LOOKUP(2,1/(COUNTIF($D$2:D1893,mergednames)=0),mergednames), "")))</f>
        <v/>
      </c>
      <c r="E1894" s="93" t="str">
        <f t="shared" si="88"/>
        <v/>
      </c>
      <c r="F1894" s="93" t="str">
        <f>IF($I$1&lt;&gt;"y", "", IF(A1895="", "", IFERROR(LOOKUP(2,1/(COUNTIF($F$2:F1893,get_country)=0),get_country), "")))</f>
        <v/>
      </c>
      <c r="G1894" s="93" t="str">
        <f t="shared" si="87"/>
        <v/>
      </c>
      <c r="H1894" s="67" t="str">
        <f t="array" aca="1" ref="H1894" ca="1">IF($I$1&lt;&gt;"y", "", IFERROR(INDEX(countrylistsize,MATCH(SMALL(NOT(countrylistsize="")*IF(ISNUMBER(countrylistsize),COUNTIF(countrylistsize,"&lt;="&amp;countrylistsize),COUNTIF(countrylistsize,"&lt;="&amp;countrylistsize)+SUM(ISNUMBER(countrylistsize))),ROWS(F$3:F1894)+SUM(ISBLANK(countrylistsize))),NOT(countrylistsize="")*IF(ISNUMBER(countrylistsize),COUNTIF(countrylistsize,"&lt;="&amp;countrylistsize),COUNTIF(countrylistsize,"&lt;="&amp;countrylistsize)+SUM(ISNUMBER(countrylistsize))),0)), ""))</f>
        <v/>
      </c>
      <c r="I1894" s="70"/>
      <c r="J1894" s="67" t="str">
        <f t="array" aca="1" ref="J1894" ca="1">IF($I$1&lt;&gt;"y", "", IFERROR(INDEX(admin1listsize,MATCH(SMALL(NOT(admin1listsize="")*IF(ISNUMBER(admin1listsize),COUNTIF(admin1listsize,"&lt;="&amp;admin1listsize),COUNTIF(admin1listsize,"&lt;="&amp;admin1listsize)+SUM(ISNUMBER(admin1listsize))),ROWS(D$3:D1894)+SUM(ISBLANK(admin1listsize))),NOT(admin1listsize="")*IF(ISNUMBER(admin1listsize),COUNTIF(admin1listsize,"&lt;="&amp;admin1listsize),COUNTIF(admin1listsize,"&lt;="&amp;admin1listsize)+SUM(ISNUMBER(admin1listsize))),0)), ""))</f>
        <v/>
      </c>
      <c r="K1894" s="71"/>
    </row>
    <row r="1895" spans="1:11" s="1" customFormat="1" x14ac:dyDescent="0.25">
      <c r="A1895" s="93" t="str">
        <f>IF($I$1&lt;&gt;"y", "", IF(ISBLANK(DATA!D1896),"",IF(ISBLANK(DATA!K1896),"NO DATA",DATA!K1896)))</f>
        <v/>
      </c>
      <c r="B1895" s="93" t="str">
        <f>IF($I$1&lt;&gt;"y", "",IF(ISBLANK(DATA!D1896),"", IF(ISBLANK(DATA!L1896),"NO DATA",DATA!L1896)))</f>
        <v/>
      </c>
      <c r="C1895" s="93" t="str">
        <f t="shared" si="89"/>
        <v/>
      </c>
      <c r="D1895" s="93" t="str">
        <f>IF($I$1&lt;&gt;"y", "", IF(C1896="", "", IFERROR(LOOKUP(2,1/(COUNTIF($D$2:D1894,mergednames)=0),mergednames), "")))</f>
        <v/>
      </c>
      <c r="E1895" s="93" t="str">
        <f t="shared" si="88"/>
        <v/>
      </c>
      <c r="F1895" s="93" t="str">
        <f>IF($I$1&lt;&gt;"y", "", IF(A1896="", "", IFERROR(LOOKUP(2,1/(COUNTIF($F$2:F1894,get_country)=0),get_country), "")))</f>
        <v/>
      </c>
      <c r="G1895" s="93" t="str">
        <f t="shared" si="87"/>
        <v/>
      </c>
      <c r="H1895" s="67" t="str">
        <f t="array" aca="1" ref="H1895" ca="1">IF($I$1&lt;&gt;"y", "", IFERROR(INDEX(countrylistsize,MATCH(SMALL(NOT(countrylistsize="")*IF(ISNUMBER(countrylistsize),COUNTIF(countrylistsize,"&lt;="&amp;countrylistsize),COUNTIF(countrylistsize,"&lt;="&amp;countrylistsize)+SUM(ISNUMBER(countrylistsize))),ROWS(F$3:F1895)+SUM(ISBLANK(countrylistsize))),NOT(countrylistsize="")*IF(ISNUMBER(countrylistsize),COUNTIF(countrylistsize,"&lt;="&amp;countrylistsize),COUNTIF(countrylistsize,"&lt;="&amp;countrylistsize)+SUM(ISNUMBER(countrylistsize))),0)), ""))</f>
        <v/>
      </c>
      <c r="I1895" s="70"/>
      <c r="J1895" s="67" t="str">
        <f t="array" aca="1" ref="J1895" ca="1">IF($I$1&lt;&gt;"y", "", IFERROR(INDEX(admin1listsize,MATCH(SMALL(NOT(admin1listsize="")*IF(ISNUMBER(admin1listsize),COUNTIF(admin1listsize,"&lt;="&amp;admin1listsize),COUNTIF(admin1listsize,"&lt;="&amp;admin1listsize)+SUM(ISNUMBER(admin1listsize))),ROWS(D$3:D1895)+SUM(ISBLANK(admin1listsize))),NOT(admin1listsize="")*IF(ISNUMBER(admin1listsize),COUNTIF(admin1listsize,"&lt;="&amp;admin1listsize),COUNTIF(admin1listsize,"&lt;="&amp;admin1listsize)+SUM(ISNUMBER(admin1listsize))),0)), ""))</f>
        <v/>
      </c>
      <c r="K1895" s="71"/>
    </row>
    <row r="1896" spans="1:11" s="1" customFormat="1" x14ac:dyDescent="0.25">
      <c r="A1896" s="93" t="str">
        <f>IF($I$1&lt;&gt;"y", "", IF(ISBLANK(DATA!D1897),"",IF(ISBLANK(DATA!K1897),"NO DATA",DATA!K1897)))</f>
        <v/>
      </c>
      <c r="B1896" s="93" t="str">
        <f>IF($I$1&lt;&gt;"y", "",IF(ISBLANK(DATA!D1897),"", IF(ISBLANK(DATA!L1897),"NO DATA",DATA!L1897)))</f>
        <v/>
      </c>
      <c r="C1896" s="93" t="str">
        <f t="shared" si="89"/>
        <v/>
      </c>
      <c r="D1896" s="93" t="str">
        <f>IF($I$1&lt;&gt;"y", "", IF(C1897="", "", IFERROR(LOOKUP(2,1/(COUNTIF($D$2:D1895,mergednames)=0),mergednames), "")))</f>
        <v/>
      </c>
      <c r="E1896" s="93" t="str">
        <f t="shared" si="88"/>
        <v/>
      </c>
      <c r="F1896" s="93" t="str">
        <f>IF($I$1&lt;&gt;"y", "", IF(A1897="", "", IFERROR(LOOKUP(2,1/(COUNTIF($F$2:F1895,get_country)=0),get_country), "")))</f>
        <v/>
      </c>
      <c r="G1896" s="93" t="str">
        <f t="shared" si="87"/>
        <v/>
      </c>
      <c r="H1896" s="67" t="str">
        <f t="array" aca="1" ref="H1896" ca="1">IF($I$1&lt;&gt;"y", "", IFERROR(INDEX(countrylistsize,MATCH(SMALL(NOT(countrylistsize="")*IF(ISNUMBER(countrylistsize),COUNTIF(countrylistsize,"&lt;="&amp;countrylistsize),COUNTIF(countrylistsize,"&lt;="&amp;countrylistsize)+SUM(ISNUMBER(countrylistsize))),ROWS(F$3:F1896)+SUM(ISBLANK(countrylistsize))),NOT(countrylistsize="")*IF(ISNUMBER(countrylistsize),COUNTIF(countrylistsize,"&lt;="&amp;countrylistsize),COUNTIF(countrylistsize,"&lt;="&amp;countrylistsize)+SUM(ISNUMBER(countrylistsize))),0)), ""))</f>
        <v/>
      </c>
      <c r="I1896" s="70"/>
      <c r="J1896" s="67" t="str">
        <f t="array" aca="1" ref="J1896" ca="1">IF($I$1&lt;&gt;"y", "", IFERROR(INDEX(admin1listsize,MATCH(SMALL(NOT(admin1listsize="")*IF(ISNUMBER(admin1listsize),COUNTIF(admin1listsize,"&lt;="&amp;admin1listsize),COUNTIF(admin1listsize,"&lt;="&amp;admin1listsize)+SUM(ISNUMBER(admin1listsize))),ROWS(D$3:D1896)+SUM(ISBLANK(admin1listsize))),NOT(admin1listsize="")*IF(ISNUMBER(admin1listsize),COUNTIF(admin1listsize,"&lt;="&amp;admin1listsize),COUNTIF(admin1listsize,"&lt;="&amp;admin1listsize)+SUM(ISNUMBER(admin1listsize))),0)), ""))</f>
        <v/>
      </c>
      <c r="K1896" s="71"/>
    </row>
    <row r="1897" spans="1:11" s="1" customFormat="1" x14ac:dyDescent="0.25">
      <c r="A1897" s="93" t="str">
        <f>IF($I$1&lt;&gt;"y", "", IF(ISBLANK(DATA!D1898),"",IF(ISBLANK(DATA!K1898),"NO DATA",DATA!K1898)))</f>
        <v/>
      </c>
      <c r="B1897" s="93" t="str">
        <f>IF($I$1&lt;&gt;"y", "",IF(ISBLANK(DATA!D1898),"", IF(ISBLANK(DATA!L1898),"NO DATA",DATA!L1898)))</f>
        <v/>
      </c>
      <c r="C1897" s="93" t="str">
        <f t="shared" si="89"/>
        <v/>
      </c>
      <c r="D1897" s="93" t="str">
        <f>IF($I$1&lt;&gt;"y", "", IF(C1898="", "", IFERROR(LOOKUP(2,1/(COUNTIF($D$2:D1896,mergednames)=0),mergednames), "")))</f>
        <v/>
      </c>
      <c r="E1897" s="93" t="str">
        <f t="shared" si="88"/>
        <v/>
      </c>
      <c r="F1897" s="93" t="str">
        <f>IF($I$1&lt;&gt;"y", "", IF(A1898="", "", IFERROR(LOOKUP(2,1/(COUNTIF($F$2:F1896,get_country)=0),get_country), "")))</f>
        <v/>
      </c>
      <c r="G1897" s="93" t="str">
        <f t="shared" si="87"/>
        <v/>
      </c>
      <c r="H1897" s="67" t="str">
        <f t="array" aca="1" ref="H1897" ca="1">IF($I$1&lt;&gt;"y", "", IFERROR(INDEX(countrylistsize,MATCH(SMALL(NOT(countrylistsize="")*IF(ISNUMBER(countrylistsize),COUNTIF(countrylistsize,"&lt;="&amp;countrylistsize),COUNTIF(countrylistsize,"&lt;="&amp;countrylistsize)+SUM(ISNUMBER(countrylistsize))),ROWS(F$3:F1897)+SUM(ISBLANK(countrylistsize))),NOT(countrylistsize="")*IF(ISNUMBER(countrylistsize),COUNTIF(countrylistsize,"&lt;="&amp;countrylistsize),COUNTIF(countrylistsize,"&lt;="&amp;countrylistsize)+SUM(ISNUMBER(countrylistsize))),0)), ""))</f>
        <v/>
      </c>
      <c r="I1897" s="70"/>
      <c r="J1897" s="67" t="str">
        <f t="array" aca="1" ref="J1897" ca="1">IF($I$1&lt;&gt;"y", "", IFERROR(INDEX(admin1listsize,MATCH(SMALL(NOT(admin1listsize="")*IF(ISNUMBER(admin1listsize),COUNTIF(admin1listsize,"&lt;="&amp;admin1listsize),COUNTIF(admin1listsize,"&lt;="&amp;admin1listsize)+SUM(ISNUMBER(admin1listsize))),ROWS(D$3:D1897)+SUM(ISBLANK(admin1listsize))),NOT(admin1listsize="")*IF(ISNUMBER(admin1listsize),COUNTIF(admin1listsize,"&lt;="&amp;admin1listsize),COUNTIF(admin1listsize,"&lt;="&amp;admin1listsize)+SUM(ISNUMBER(admin1listsize))),0)), ""))</f>
        <v/>
      </c>
      <c r="K1897" s="71"/>
    </row>
    <row r="1898" spans="1:11" s="1" customFormat="1" x14ac:dyDescent="0.25">
      <c r="A1898" s="93" t="str">
        <f>IF($I$1&lt;&gt;"y", "", IF(ISBLANK(DATA!D1899),"",IF(ISBLANK(DATA!K1899),"NO DATA",DATA!K1899)))</f>
        <v/>
      </c>
      <c r="B1898" s="93" t="str">
        <f>IF($I$1&lt;&gt;"y", "",IF(ISBLANK(DATA!D1899),"", IF(ISBLANK(DATA!L1899),"NO DATA",DATA!L1899)))</f>
        <v/>
      </c>
      <c r="C1898" s="93" t="str">
        <f t="shared" si="89"/>
        <v/>
      </c>
      <c r="D1898" s="93" t="str">
        <f>IF($I$1&lt;&gt;"y", "", IF(C1899="", "", IFERROR(LOOKUP(2,1/(COUNTIF($D$2:D1897,mergednames)=0),mergednames), "")))</f>
        <v/>
      </c>
      <c r="E1898" s="93" t="str">
        <f t="shared" si="88"/>
        <v/>
      </c>
      <c r="F1898" s="93" t="str">
        <f>IF($I$1&lt;&gt;"y", "", IF(A1899="", "", IFERROR(LOOKUP(2,1/(COUNTIF($F$2:F1897,get_country)=0),get_country), "")))</f>
        <v/>
      </c>
      <c r="G1898" s="93" t="str">
        <f t="shared" si="87"/>
        <v/>
      </c>
      <c r="H1898" s="67" t="str">
        <f t="array" aca="1" ref="H1898" ca="1">IF($I$1&lt;&gt;"y", "", IFERROR(INDEX(countrylistsize,MATCH(SMALL(NOT(countrylistsize="")*IF(ISNUMBER(countrylistsize),COUNTIF(countrylistsize,"&lt;="&amp;countrylistsize),COUNTIF(countrylistsize,"&lt;="&amp;countrylistsize)+SUM(ISNUMBER(countrylistsize))),ROWS(F$3:F1898)+SUM(ISBLANK(countrylistsize))),NOT(countrylistsize="")*IF(ISNUMBER(countrylistsize),COUNTIF(countrylistsize,"&lt;="&amp;countrylistsize),COUNTIF(countrylistsize,"&lt;="&amp;countrylistsize)+SUM(ISNUMBER(countrylistsize))),0)), ""))</f>
        <v/>
      </c>
      <c r="I1898" s="70"/>
      <c r="J1898" s="67" t="str">
        <f t="array" aca="1" ref="J1898" ca="1">IF($I$1&lt;&gt;"y", "", IFERROR(INDEX(admin1listsize,MATCH(SMALL(NOT(admin1listsize="")*IF(ISNUMBER(admin1listsize),COUNTIF(admin1listsize,"&lt;="&amp;admin1listsize),COUNTIF(admin1listsize,"&lt;="&amp;admin1listsize)+SUM(ISNUMBER(admin1listsize))),ROWS(D$3:D1898)+SUM(ISBLANK(admin1listsize))),NOT(admin1listsize="")*IF(ISNUMBER(admin1listsize),COUNTIF(admin1listsize,"&lt;="&amp;admin1listsize),COUNTIF(admin1listsize,"&lt;="&amp;admin1listsize)+SUM(ISNUMBER(admin1listsize))),0)), ""))</f>
        <v/>
      </c>
      <c r="K1898" s="71"/>
    </row>
    <row r="1899" spans="1:11" s="1" customFormat="1" x14ac:dyDescent="0.25">
      <c r="A1899" s="93" t="str">
        <f>IF($I$1&lt;&gt;"y", "", IF(ISBLANK(DATA!D1900),"",IF(ISBLANK(DATA!K1900),"NO DATA",DATA!K1900)))</f>
        <v/>
      </c>
      <c r="B1899" s="93" t="str">
        <f>IF($I$1&lt;&gt;"y", "",IF(ISBLANK(DATA!D1900),"", IF(ISBLANK(DATA!L1900),"NO DATA",DATA!L1900)))</f>
        <v/>
      </c>
      <c r="C1899" s="93" t="str">
        <f t="shared" si="89"/>
        <v/>
      </c>
      <c r="D1899" s="93" t="str">
        <f>IF($I$1&lt;&gt;"y", "", IF(C1900="", "", IFERROR(LOOKUP(2,1/(COUNTIF($D$2:D1898,mergednames)=0),mergednames), "")))</f>
        <v/>
      </c>
      <c r="E1899" s="93" t="str">
        <f t="shared" si="88"/>
        <v/>
      </c>
      <c r="F1899" s="93" t="str">
        <f>IF($I$1&lt;&gt;"y", "", IF(A1900="", "", IFERROR(LOOKUP(2,1/(COUNTIF($F$2:F1898,get_country)=0),get_country), "")))</f>
        <v/>
      </c>
      <c r="G1899" s="93" t="str">
        <f t="shared" si="87"/>
        <v/>
      </c>
      <c r="H1899" s="67" t="str">
        <f t="array" aca="1" ref="H1899" ca="1">IF($I$1&lt;&gt;"y", "", IFERROR(INDEX(countrylistsize,MATCH(SMALL(NOT(countrylistsize="")*IF(ISNUMBER(countrylistsize),COUNTIF(countrylistsize,"&lt;="&amp;countrylistsize),COUNTIF(countrylistsize,"&lt;="&amp;countrylistsize)+SUM(ISNUMBER(countrylistsize))),ROWS(F$3:F1899)+SUM(ISBLANK(countrylistsize))),NOT(countrylistsize="")*IF(ISNUMBER(countrylistsize),COUNTIF(countrylistsize,"&lt;="&amp;countrylistsize),COUNTIF(countrylistsize,"&lt;="&amp;countrylistsize)+SUM(ISNUMBER(countrylistsize))),0)), ""))</f>
        <v/>
      </c>
      <c r="I1899" s="70"/>
      <c r="J1899" s="67" t="str">
        <f t="array" aca="1" ref="J1899" ca="1">IF($I$1&lt;&gt;"y", "", IFERROR(INDEX(admin1listsize,MATCH(SMALL(NOT(admin1listsize="")*IF(ISNUMBER(admin1listsize),COUNTIF(admin1listsize,"&lt;="&amp;admin1listsize),COUNTIF(admin1listsize,"&lt;="&amp;admin1listsize)+SUM(ISNUMBER(admin1listsize))),ROWS(D$3:D1899)+SUM(ISBLANK(admin1listsize))),NOT(admin1listsize="")*IF(ISNUMBER(admin1listsize),COUNTIF(admin1listsize,"&lt;="&amp;admin1listsize),COUNTIF(admin1listsize,"&lt;="&amp;admin1listsize)+SUM(ISNUMBER(admin1listsize))),0)), ""))</f>
        <v/>
      </c>
      <c r="K1899" s="71"/>
    </row>
    <row r="1900" spans="1:11" s="1" customFormat="1" x14ac:dyDescent="0.25">
      <c r="A1900" s="93" t="str">
        <f>IF($I$1&lt;&gt;"y", "", IF(ISBLANK(DATA!D1901),"",IF(ISBLANK(DATA!K1901),"NO DATA",DATA!K1901)))</f>
        <v/>
      </c>
      <c r="B1900" s="93" t="str">
        <f>IF($I$1&lt;&gt;"y", "",IF(ISBLANK(DATA!D1901),"", IF(ISBLANK(DATA!L1901),"NO DATA",DATA!L1901)))</f>
        <v/>
      </c>
      <c r="C1900" s="93" t="str">
        <f t="shared" si="89"/>
        <v/>
      </c>
      <c r="D1900" s="93" t="str">
        <f>IF($I$1&lt;&gt;"y", "", IF(C1901="", "", IFERROR(LOOKUP(2,1/(COUNTIF($D$2:D1899,mergednames)=0),mergednames), "")))</f>
        <v/>
      </c>
      <c r="E1900" s="93" t="str">
        <f t="shared" si="88"/>
        <v/>
      </c>
      <c r="F1900" s="93" t="str">
        <f>IF($I$1&lt;&gt;"y", "", IF(A1901="", "", IFERROR(LOOKUP(2,1/(COUNTIF($F$2:F1899,get_country)=0),get_country), "")))</f>
        <v/>
      </c>
      <c r="G1900" s="93" t="str">
        <f t="shared" si="87"/>
        <v/>
      </c>
      <c r="H1900" s="67" t="str">
        <f t="array" aca="1" ref="H1900" ca="1">IF($I$1&lt;&gt;"y", "", IFERROR(INDEX(countrylistsize,MATCH(SMALL(NOT(countrylistsize="")*IF(ISNUMBER(countrylistsize),COUNTIF(countrylistsize,"&lt;="&amp;countrylistsize),COUNTIF(countrylistsize,"&lt;="&amp;countrylistsize)+SUM(ISNUMBER(countrylistsize))),ROWS(F$3:F1900)+SUM(ISBLANK(countrylistsize))),NOT(countrylistsize="")*IF(ISNUMBER(countrylistsize),COUNTIF(countrylistsize,"&lt;="&amp;countrylistsize),COUNTIF(countrylistsize,"&lt;="&amp;countrylistsize)+SUM(ISNUMBER(countrylistsize))),0)), ""))</f>
        <v/>
      </c>
      <c r="I1900" s="70"/>
      <c r="J1900" s="67" t="str">
        <f t="array" aca="1" ref="J1900" ca="1">IF($I$1&lt;&gt;"y", "", IFERROR(INDEX(admin1listsize,MATCH(SMALL(NOT(admin1listsize="")*IF(ISNUMBER(admin1listsize),COUNTIF(admin1listsize,"&lt;="&amp;admin1listsize),COUNTIF(admin1listsize,"&lt;="&amp;admin1listsize)+SUM(ISNUMBER(admin1listsize))),ROWS(D$3:D1900)+SUM(ISBLANK(admin1listsize))),NOT(admin1listsize="")*IF(ISNUMBER(admin1listsize),COUNTIF(admin1listsize,"&lt;="&amp;admin1listsize),COUNTIF(admin1listsize,"&lt;="&amp;admin1listsize)+SUM(ISNUMBER(admin1listsize))),0)), ""))</f>
        <v/>
      </c>
      <c r="K1900" s="71"/>
    </row>
    <row r="1901" spans="1:11" s="1" customFormat="1" x14ac:dyDescent="0.25">
      <c r="A1901" s="93" t="str">
        <f>IF($I$1&lt;&gt;"y", "", IF(ISBLANK(DATA!D1902),"",IF(ISBLANK(DATA!K1902),"NO DATA",DATA!K1902)))</f>
        <v/>
      </c>
      <c r="B1901" s="93" t="str">
        <f>IF($I$1&lt;&gt;"y", "",IF(ISBLANK(DATA!D1902),"", IF(ISBLANK(DATA!L1902),"NO DATA",DATA!L1902)))</f>
        <v/>
      </c>
      <c r="C1901" s="93" t="str">
        <f t="shared" si="89"/>
        <v/>
      </c>
      <c r="D1901" s="93" t="str">
        <f>IF($I$1&lt;&gt;"y", "", IF(C1902="", "", IFERROR(LOOKUP(2,1/(COUNTIF($D$2:D1900,mergednames)=0),mergednames), "")))</f>
        <v/>
      </c>
      <c r="E1901" s="93" t="str">
        <f t="shared" si="88"/>
        <v/>
      </c>
      <c r="F1901" s="93" t="str">
        <f>IF($I$1&lt;&gt;"y", "", IF(A1902="", "", IFERROR(LOOKUP(2,1/(COUNTIF($F$2:F1900,get_country)=0),get_country), "")))</f>
        <v/>
      </c>
      <c r="G1901" s="93" t="str">
        <f t="shared" si="87"/>
        <v/>
      </c>
      <c r="H1901" s="67" t="str">
        <f t="array" aca="1" ref="H1901" ca="1">IF($I$1&lt;&gt;"y", "", IFERROR(INDEX(countrylistsize,MATCH(SMALL(NOT(countrylistsize="")*IF(ISNUMBER(countrylistsize),COUNTIF(countrylistsize,"&lt;="&amp;countrylistsize),COUNTIF(countrylistsize,"&lt;="&amp;countrylistsize)+SUM(ISNUMBER(countrylistsize))),ROWS(F$3:F1901)+SUM(ISBLANK(countrylistsize))),NOT(countrylistsize="")*IF(ISNUMBER(countrylistsize),COUNTIF(countrylistsize,"&lt;="&amp;countrylistsize),COUNTIF(countrylistsize,"&lt;="&amp;countrylistsize)+SUM(ISNUMBER(countrylistsize))),0)), ""))</f>
        <v/>
      </c>
      <c r="I1901" s="70"/>
      <c r="J1901" s="67" t="str">
        <f t="array" aca="1" ref="J1901" ca="1">IF($I$1&lt;&gt;"y", "", IFERROR(INDEX(admin1listsize,MATCH(SMALL(NOT(admin1listsize="")*IF(ISNUMBER(admin1listsize),COUNTIF(admin1listsize,"&lt;="&amp;admin1listsize),COUNTIF(admin1listsize,"&lt;="&amp;admin1listsize)+SUM(ISNUMBER(admin1listsize))),ROWS(D$3:D1901)+SUM(ISBLANK(admin1listsize))),NOT(admin1listsize="")*IF(ISNUMBER(admin1listsize),COUNTIF(admin1listsize,"&lt;="&amp;admin1listsize),COUNTIF(admin1listsize,"&lt;="&amp;admin1listsize)+SUM(ISNUMBER(admin1listsize))),0)), ""))</f>
        <v/>
      </c>
      <c r="K1901" s="71"/>
    </row>
    <row r="1902" spans="1:11" s="1" customFormat="1" x14ac:dyDescent="0.25">
      <c r="A1902" s="93" t="str">
        <f>IF($I$1&lt;&gt;"y", "", IF(ISBLANK(DATA!D1903),"",IF(ISBLANK(DATA!K1903),"NO DATA",DATA!K1903)))</f>
        <v/>
      </c>
      <c r="B1902" s="93" t="str">
        <f>IF($I$1&lt;&gt;"y", "",IF(ISBLANK(DATA!D1903),"", IF(ISBLANK(DATA!L1903),"NO DATA",DATA!L1903)))</f>
        <v/>
      </c>
      <c r="C1902" s="93" t="str">
        <f t="shared" si="89"/>
        <v/>
      </c>
      <c r="D1902" s="93" t="str">
        <f>IF($I$1&lt;&gt;"y", "", IF(C1903="", "", IFERROR(LOOKUP(2,1/(COUNTIF($D$2:D1901,mergednames)=0),mergednames), "")))</f>
        <v/>
      </c>
      <c r="E1902" s="93" t="str">
        <f t="shared" si="88"/>
        <v/>
      </c>
      <c r="F1902" s="93" t="str">
        <f>IF($I$1&lt;&gt;"y", "", IF(A1903="", "", IFERROR(LOOKUP(2,1/(COUNTIF($F$2:F1901,get_country)=0),get_country), "")))</f>
        <v/>
      </c>
      <c r="G1902" s="93" t="str">
        <f t="shared" si="87"/>
        <v/>
      </c>
      <c r="H1902" s="67" t="str">
        <f t="array" aca="1" ref="H1902" ca="1">IF($I$1&lt;&gt;"y", "", IFERROR(INDEX(countrylistsize,MATCH(SMALL(NOT(countrylistsize="")*IF(ISNUMBER(countrylistsize),COUNTIF(countrylistsize,"&lt;="&amp;countrylistsize),COUNTIF(countrylistsize,"&lt;="&amp;countrylistsize)+SUM(ISNUMBER(countrylistsize))),ROWS(F$3:F1902)+SUM(ISBLANK(countrylistsize))),NOT(countrylistsize="")*IF(ISNUMBER(countrylistsize),COUNTIF(countrylistsize,"&lt;="&amp;countrylistsize),COUNTIF(countrylistsize,"&lt;="&amp;countrylistsize)+SUM(ISNUMBER(countrylistsize))),0)), ""))</f>
        <v/>
      </c>
      <c r="I1902" s="70"/>
      <c r="J1902" s="67" t="str">
        <f t="array" aca="1" ref="J1902" ca="1">IF($I$1&lt;&gt;"y", "", IFERROR(INDEX(admin1listsize,MATCH(SMALL(NOT(admin1listsize="")*IF(ISNUMBER(admin1listsize),COUNTIF(admin1listsize,"&lt;="&amp;admin1listsize),COUNTIF(admin1listsize,"&lt;="&amp;admin1listsize)+SUM(ISNUMBER(admin1listsize))),ROWS(D$3:D1902)+SUM(ISBLANK(admin1listsize))),NOT(admin1listsize="")*IF(ISNUMBER(admin1listsize),COUNTIF(admin1listsize,"&lt;="&amp;admin1listsize),COUNTIF(admin1listsize,"&lt;="&amp;admin1listsize)+SUM(ISNUMBER(admin1listsize))),0)), ""))</f>
        <v/>
      </c>
      <c r="K1902" s="71"/>
    </row>
    <row r="1903" spans="1:11" s="1" customFormat="1" x14ac:dyDescent="0.25">
      <c r="A1903" s="93" t="str">
        <f>IF($I$1&lt;&gt;"y", "", IF(ISBLANK(DATA!D1904),"",IF(ISBLANK(DATA!K1904),"NO DATA",DATA!K1904)))</f>
        <v/>
      </c>
      <c r="B1903" s="93" t="str">
        <f>IF($I$1&lt;&gt;"y", "",IF(ISBLANK(DATA!D1904),"", IF(ISBLANK(DATA!L1904),"NO DATA",DATA!L1904)))</f>
        <v/>
      </c>
      <c r="C1903" s="93" t="str">
        <f t="shared" si="89"/>
        <v/>
      </c>
      <c r="D1903" s="93" t="str">
        <f>IF($I$1&lt;&gt;"y", "", IF(C1904="", "", IFERROR(LOOKUP(2,1/(COUNTIF($D$2:D1902,mergednames)=0),mergednames), "")))</f>
        <v/>
      </c>
      <c r="E1903" s="93" t="str">
        <f t="shared" si="88"/>
        <v/>
      </c>
      <c r="F1903" s="93" t="str">
        <f>IF($I$1&lt;&gt;"y", "", IF(A1904="", "", IFERROR(LOOKUP(2,1/(COUNTIF($F$2:F1902,get_country)=0),get_country), "")))</f>
        <v/>
      </c>
      <c r="G1903" s="93" t="str">
        <f t="shared" si="87"/>
        <v/>
      </c>
      <c r="H1903" s="67" t="str">
        <f t="array" aca="1" ref="H1903" ca="1">IF($I$1&lt;&gt;"y", "", IFERROR(INDEX(countrylistsize,MATCH(SMALL(NOT(countrylistsize="")*IF(ISNUMBER(countrylistsize),COUNTIF(countrylistsize,"&lt;="&amp;countrylistsize),COUNTIF(countrylistsize,"&lt;="&amp;countrylistsize)+SUM(ISNUMBER(countrylistsize))),ROWS(F$3:F1903)+SUM(ISBLANK(countrylistsize))),NOT(countrylistsize="")*IF(ISNUMBER(countrylistsize),COUNTIF(countrylistsize,"&lt;="&amp;countrylistsize),COUNTIF(countrylistsize,"&lt;="&amp;countrylistsize)+SUM(ISNUMBER(countrylistsize))),0)), ""))</f>
        <v/>
      </c>
      <c r="I1903" s="70"/>
      <c r="J1903" s="67" t="str">
        <f t="array" aca="1" ref="J1903" ca="1">IF($I$1&lt;&gt;"y", "", IFERROR(INDEX(admin1listsize,MATCH(SMALL(NOT(admin1listsize="")*IF(ISNUMBER(admin1listsize),COUNTIF(admin1listsize,"&lt;="&amp;admin1listsize),COUNTIF(admin1listsize,"&lt;="&amp;admin1listsize)+SUM(ISNUMBER(admin1listsize))),ROWS(D$3:D1903)+SUM(ISBLANK(admin1listsize))),NOT(admin1listsize="")*IF(ISNUMBER(admin1listsize),COUNTIF(admin1listsize,"&lt;="&amp;admin1listsize),COUNTIF(admin1listsize,"&lt;="&amp;admin1listsize)+SUM(ISNUMBER(admin1listsize))),0)), ""))</f>
        <v/>
      </c>
      <c r="K1903" s="71"/>
    </row>
    <row r="1904" spans="1:11" s="1" customFormat="1" x14ac:dyDescent="0.25">
      <c r="A1904" s="93" t="str">
        <f>IF($I$1&lt;&gt;"y", "", IF(ISBLANK(DATA!D1905),"",IF(ISBLANK(DATA!K1905),"NO DATA",DATA!K1905)))</f>
        <v/>
      </c>
      <c r="B1904" s="93" t="str">
        <f>IF($I$1&lt;&gt;"y", "",IF(ISBLANK(DATA!D1905),"", IF(ISBLANK(DATA!L1905),"NO DATA",DATA!L1905)))</f>
        <v/>
      </c>
      <c r="C1904" s="93" t="str">
        <f t="shared" si="89"/>
        <v/>
      </c>
      <c r="D1904" s="93" t="str">
        <f>IF($I$1&lt;&gt;"y", "", IF(C1905="", "", IFERROR(LOOKUP(2,1/(COUNTIF($D$2:D1903,mergednames)=0),mergednames), "")))</f>
        <v/>
      </c>
      <c r="E1904" s="93" t="str">
        <f t="shared" si="88"/>
        <v/>
      </c>
      <c r="F1904" s="93" t="str">
        <f>IF($I$1&lt;&gt;"y", "", IF(A1905="", "", IFERROR(LOOKUP(2,1/(COUNTIF($F$2:F1903,get_country)=0),get_country), "")))</f>
        <v/>
      </c>
      <c r="G1904" s="93" t="str">
        <f t="shared" si="87"/>
        <v/>
      </c>
      <c r="H1904" s="67" t="str">
        <f t="array" aca="1" ref="H1904" ca="1">IF($I$1&lt;&gt;"y", "", IFERROR(INDEX(countrylistsize,MATCH(SMALL(NOT(countrylistsize="")*IF(ISNUMBER(countrylistsize),COUNTIF(countrylistsize,"&lt;="&amp;countrylistsize),COUNTIF(countrylistsize,"&lt;="&amp;countrylistsize)+SUM(ISNUMBER(countrylistsize))),ROWS(F$3:F1904)+SUM(ISBLANK(countrylistsize))),NOT(countrylistsize="")*IF(ISNUMBER(countrylistsize),COUNTIF(countrylistsize,"&lt;="&amp;countrylistsize),COUNTIF(countrylistsize,"&lt;="&amp;countrylistsize)+SUM(ISNUMBER(countrylistsize))),0)), ""))</f>
        <v/>
      </c>
      <c r="I1904" s="70"/>
      <c r="J1904" s="67" t="str">
        <f t="array" aca="1" ref="J1904" ca="1">IF($I$1&lt;&gt;"y", "", IFERROR(INDEX(admin1listsize,MATCH(SMALL(NOT(admin1listsize="")*IF(ISNUMBER(admin1listsize),COUNTIF(admin1listsize,"&lt;="&amp;admin1listsize),COUNTIF(admin1listsize,"&lt;="&amp;admin1listsize)+SUM(ISNUMBER(admin1listsize))),ROWS(D$3:D1904)+SUM(ISBLANK(admin1listsize))),NOT(admin1listsize="")*IF(ISNUMBER(admin1listsize),COUNTIF(admin1listsize,"&lt;="&amp;admin1listsize),COUNTIF(admin1listsize,"&lt;="&amp;admin1listsize)+SUM(ISNUMBER(admin1listsize))),0)), ""))</f>
        <v/>
      </c>
      <c r="K1904" s="71"/>
    </row>
    <row r="1905" spans="1:11" s="1" customFormat="1" x14ac:dyDescent="0.25">
      <c r="A1905" s="93" t="str">
        <f>IF($I$1&lt;&gt;"y", "", IF(ISBLANK(DATA!D1906),"",IF(ISBLANK(DATA!K1906),"NO DATA",DATA!K1906)))</f>
        <v/>
      </c>
      <c r="B1905" s="93" t="str">
        <f>IF($I$1&lt;&gt;"y", "",IF(ISBLANK(DATA!D1906),"", IF(ISBLANK(DATA!L1906),"NO DATA",DATA!L1906)))</f>
        <v/>
      </c>
      <c r="C1905" s="93" t="str">
        <f t="shared" si="89"/>
        <v/>
      </c>
      <c r="D1905" s="93" t="str">
        <f>IF($I$1&lt;&gt;"y", "", IF(C1906="", "", IFERROR(LOOKUP(2,1/(COUNTIF($D$2:D1904,mergednames)=0),mergednames), "")))</f>
        <v/>
      </c>
      <c r="E1905" s="93" t="str">
        <f t="shared" si="88"/>
        <v/>
      </c>
      <c r="F1905" s="93" t="str">
        <f>IF($I$1&lt;&gt;"y", "", IF(A1906="", "", IFERROR(LOOKUP(2,1/(COUNTIF($F$2:F1904,get_country)=0),get_country), "")))</f>
        <v/>
      </c>
      <c r="G1905" s="93" t="str">
        <f t="shared" si="87"/>
        <v/>
      </c>
      <c r="H1905" s="67" t="str">
        <f t="array" aca="1" ref="H1905" ca="1">IF($I$1&lt;&gt;"y", "", IFERROR(INDEX(countrylistsize,MATCH(SMALL(NOT(countrylistsize="")*IF(ISNUMBER(countrylistsize),COUNTIF(countrylistsize,"&lt;="&amp;countrylistsize),COUNTIF(countrylistsize,"&lt;="&amp;countrylistsize)+SUM(ISNUMBER(countrylistsize))),ROWS(F$3:F1905)+SUM(ISBLANK(countrylistsize))),NOT(countrylistsize="")*IF(ISNUMBER(countrylistsize),COUNTIF(countrylistsize,"&lt;="&amp;countrylistsize),COUNTIF(countrylistsize,"&lt;="&amp;countrylistsize)+SUM(ISNUMBER(countrylistsize))),0)), ""))</f>
        <v/>
      </c>
      <c r="I1905" s="70"/>
      <c r="J1905" s="67" t="str">
        <f t="array" aca="1" ref="J1905" ca="1">IF($I$1&lt;&gt;"y", "", IFERROR(INDEX(admin1listsize,MATCH(SMALL(NOT(admin1listsize="")*IF(ISNUMBER(admin1listsize),COUNTIF(admin1listsize,"&lt;="&amp;admin1listsize),COUNTIF(admin1listsize,"&lt;="&amp;admin1listsize)+SUM(ISNUMBER(admin1listsize))),ROWS(D$3:D1905)+SUM(ISBLANK(admin1listsize))),NOT(admin1listsize="")*IF(ISNUMBER(admin1listsize),COUNTIF(admin1listsize,"&lt;="&amp;admin1listsize),COUNTIF(admin1listsize,"&lt;="&amp;admin1listsize)+SUM(ISNUMBER(admin1listsize))),0)), ""))</f>
        <v/>
      </c>
      <c r="K1905" s="71"/>
    </row>
    <row r="1906" spans="1:11" s="1" customFormat="1" x14ac:dyDescent="0.25">
      <c r="A1906" s="93" t="str">
        <f>IF($I$1&lt;&gt;"y", "", IF(ISBLANK(DATA!D1907),"",IF(ISBLANK(DATA!K1907),"NO DATA",DATA!K1907)))</f>
        <v/>
      </c>
      <c r="B1906" s="93" t="str">
        <f>IF($I$1&lt;&gt;"y", "",IF(ISBLANK(DATA!D1907),"", IF(ISBLANK(DATA!L1907),"NO DATA",DATA!L1907)))</f>
        <v/>
      </c>
      <c r="C1906" s="93" t="str">
        <f t="shared" si="89"/>
        <v/>
      </c>
      <c r="D1906" s="93" t="str">
        <f>IF($I$1&lt;&gt;"y", "", IF(C1907="", "", IFERROR(LOOKUP(2,1/(COUNTIF($D$2:D1905,mergednames)=0),mergednames), "")))</f>
        <v/>
      </c>
      <c r="E1906" s="93" t="str">
        <f t="shared" si="88"/>
        <v/>
      </c>
      <c r="F1906" s="93" t="str">
        <f>IF($I$1&lt;&gt;"y", "", IF(A1907="", "", IFERROR(LOOKUP(2,1/(COUNTIF($F$2:F1905,get_country)=0),get_country), "")))</f>
        <v/>
      </c>
      <c r="G1906" s="93" t="str">
        <f t="shared" si="87"/>
        <v/>
      </c>
      <c r="H1906" s="67" t="str">
        <f t="array" aca="1" ref="H1906" ca="1">IF($I$1&lt;&gt;"y", "", IFERROR(INDEX(countrylistsize,MATCH(SMALL(NOT(countrylistsize="")*IF(ISNUMBER(countrylistsize),COUNTIF(countrylistsize,"&lt;="&amp;countrylistsize),COUNTIF(countrylistsize,"&lt;="&amp;countrylistsize)+SUM(ISNUMBER(countrylistsize))),ROWS(F$3:F1906)+SUM(ISBLANK(countrylistsize))),NOT(countrylistsize="")*IF(ISNUMBER(countrylistsize),COUNTIF(countrylistsize,"&lt;="&amp;countrylistsize),COUNTIF(countrylistsize,"&lt;="&amp;countrylistsize)+SUM(ISNUMBER(countrylistsize))),0)), ""))</f>
        <v/>
      </c>
      <c r="I1906" s="70"/>
      <c r="J1906" s="67" t="str">
        <f t="array" aca="1" ref="J1906" ca="1">IF($I$1&lt;&gt;"y", "", IFERROR(INDEX(admin1listsize,MATCH(SMALL(NOT(admin1listsize="")*IF(ISNUMBER(admin1listsize),COUNTIF(admin1listsize,"&lt;="&amp;admin1listsize),COUNTIF(admin1listsize,"&lt;="&amp;admin1listsize)+SUM(ISNUMBER(admin1listsize))),ROWS(D$3:D1906)+SUM(ISBLANK(admin1listsize))),NOT(admin1listsize="")*IF(ISNUMBER(admin1listsize),COUNTIF(admin1listsize,"&lt;="&amp;admin1listsize),COUNTIF(admin1listsize,"&lt;="&amp;admin1listsize)+SUM(ISNUMBER(admin1listsize))),0)), ""))</f>
        <v/>
      </c>
      <c r="K1906" s="71"/>
    </row>
    <row r="1907" spans="1:11" s="1" customFormat="1" x14ac:dyDescent="0.25">
      <c r="A1907" s="93" t="str">
        <f>IF($I$1&lt;&gt;"y", "", IF(ISBLANK(DATA!D1908),"",IF(ISBLANK(DATA!K1908),"NO DATA",DATA!K1908)))</f>
        <v/>
      </c>
      <c r="B1907" s="93" t="str">
        <f>IF($I$1&lt;&gt;"y", "",IF(ISBLANK(DATA!D1908),"", IF(ISBLANK(DATA!L1908),"NO DATA",DATA!L1908)))</f>
        <v/>
      </c>
      <c r="C1907" s="93" t="str">
        <f t="shared" si="89"/>
        <v/>
      </c>
      <c r="D1907" s="93" t="str">
        <f>IF($I$1&lt;&gt;"y", "", IF(C1908="", "", IFERROR(LOOKUP(2,1/(COUNTIF($D$2:D1906,mergednames)=0),mergednames), "")))</f>
        <v/>
      </c>
      <c r="E1907" s="93" t="str">
        <f t="shared" si="88"/>
        <v/>
      </c>
      <c r="F1907" s="93" t="str">
        <f>IF($I$1&lt;&gt;"y", "", IF(A1908="", "", IFERROR(LOOKUP(2,1/(COUNTIF($F$2:F1906,get_country)=0),get_country), "")))</f>
        <v/>
      </c>
      <c r="G1907" s="93" t="str">
        <f t="shared" si="87"/>
        <v/>
      </c>
      <c r="H1907" s="67" t="str">
        <f t="array" aca="1" ref="H1907" ca="1">IF($I$1&lt;&gt;"y", "", IFERROR(INDEX(countrylistsize,MATCH(SMALL(NOT(countrylistsize="")*IF(ISNUMBER(countrylistsize),COUNTIF(countrylistsize,"&lt;="&amp;countrylistsize),COUNTIF(countrylistsize,"&lt;="&amp;countrylistsize)+SUM(ISNUMBER(countrylistsize))),ROWS(F$3:F1907)+SUM(ISBLANK(countrylistsize))),NOT(countrylistsize="")*IF(ISNUMBER(countrylistsize),COUNTIF(countrylistsize,"&lt;="&amp;countrylistsize),COUNTIF(countrylistsize,"&lt;="&amp;countrylistsize)+SUM(ISNUMBER(countrylistsize))),0)), ""))</f>
        <v/>
      </c>
      <c r="I1907" s="70"/>
      <c r="J1907" s="67" t="str">
        <f t="array" aca="1" ref="J1907" ca="1">IF($I$1&lt;&gt;"y", "", IFERROR(INDEX(admin1listsize,MATCH(SMALL(NOT(admin1listsize="")*IF(ISNUMBER(admin1listsize),COUNTIF(admin1listsize,"&lt;="&amp;admin1listsize),COUNTIF(admin1listsize,"&lt;="&amp;admin1listsize)+SUM(ISNUMBER(admin1listsize))),ROWS(D$3:D1907)+SUM(ISBLANK(admin1listsize))),NOT(admin1listsize="")*IF(ISNUMBER(admin1listsize),COUNTIF(admin1listsize,"&lt;="&amp;admin1listsize),COUNTIF(admin1listsize,"&lt;="&amp;admin1listsize)+SUM(ISNUMBER(admin1listsize))),0)), ""))</f>
        <v/>
      </c>
      <c r="K1907" s="71"/>
    </row>
    <row r="1908" spans="1:11" s="1" customFormat="1" x14ac:dyDescent="0.25">
      <c r="A1908" s="93" t="str">
        <f>IF($I$1&lt;&gt;"y", "", IF(ISBLANK(DATA!D1909),"",IF(ISBLANK(DATA!K1909),"NO DATA",DATA!K1909)))</f>
        <v/>
      </c>
      <c r="B1908" s="93" t="str">
        <f>IF($I$1&lt;&gt;"y", "",IF(ISBLANK(DATA!D1909),"", IF(ISBLANK(DATA!L1909),"NO DATA",DATA!L1909)))</f>
        <v/>
      </c>
      <c r="C1908" s="93" t="str">
        <f t="shared" si="89"/>
        <v/>
      </c>
      <c r="D1908" s="93" t="str">
        <f>IF($I$1&lt;&gt;"y", "", IF(C1909="", "", IFERROR(LOOKUP(2,1/(COUNTIF($D$2:D1907,mergednames)=0),mergednames), "")))</f>
        <v/>
      </c>
      <c r="E1908" s="93" t="str">
        <f t="shared" si="88"/>
        <v/>
      </c>
      <c r="F1908" s="93" t="str">
        <f>IF($I$1&lt;&gt;"y", "", IF(A1909="", "", IFERROR(LOOKUP(2,1/(COUNTIF($F$2:F1907,get_country)=0),get_country), "")))</f>
        <v/>
      </c>
      <c r="G1908" s="93" t="str">
        <f t="shared" si="87"/>
        <v/>
      </c>
      <c r="H1908" s="67" t="str">
        <f t="array" aca="1" ref="H1908" ca="1">IF($I$1&lt;&gt;"y", "", IFERROR(INDEX(countrylistsize,MATCH(SMALL(NOT(countrylistsize="")*IF(ISNUMBER(countrylistsize),COUNTIF(countrylistsize,"&lt;="&amp;countrylistsize),COUNTIF(countrylistsize,"&lt;="&amp;countrylistsize)+SUM(ISNUMBER(countrylistsize))),ROWS(F$3:F1908)+SUM(ISBLANK(countrylistsize))),NOT(countrylistsize="")*IF(ISNUMBER(countrylistsize),COUNTIF(countrylistsize,"&lt;="&amp;countrylistsize),COUNTIF(countrylistsize,"&lt;="&amp;countrylistsize)+SUM(ISNUMBER(countrylistsize))),0)), ""))</f>
        <v/>
      </c>
      <c r="I1908" s="70"/>
      <c r="J1908" s="67" t="str">
        <f t="array" aca="1" ref="J1908" ca="1">IF($I$1&lt;&gt;"y", "", IFERROR(INDEX(admin1listsize,MATCH(SMALL(NOT(admin1listsize="")*IF(ISNUMBER(admin1listsize),COUNTIF(admin1listsize,"&lt;="&amp;admin1listsize),COUNTIF(admin1listsize,"&lt;="&amp;admin1listsize)+SUM(ISNUMBER(admin1listsize))),ROWS(D$3:D1908)+SUM(ISBLANK(admin1listsize))),NOT(admin1listsize="")*IF(ISNUMBER(admin1listsize),COUNTIF(admin1listsize,"&lt;="&amp;admin1listsize),COUNTIF(admin1listsize,"&lt;="&amp;admin1listsize)+SUM(ISNUMBER(admin1listsize))),0)), ""))</f>
        <v/>
      </c>
      <c r="K1908" s="71"/>
    </row>
    <row r="1909" spans="1:11" s="1" customFormat="1" x14ac:dyDescent="0.25">
      <c r="A1909" s="93" t="str">
        <f>IF($I$1&lt;&gt;"y", "", IF(ISBLANK(DATA!D1910),"",IF(ISBLANK(DATA!K1910),"NO DATA",DATA!K1910)))</f>
        <v/>
      </c>
      <c r="B1909" s="93" t="str">
        <f>IF($I$1&lt;&gt;"y", "",IF(ISBLANK(DATA!D1910),"", IF(ISBLANK(DATA!L1910),"NO DATA",DATA!L1910)))</f>
        <v/>
      </c>
      <c r="C1909" s="93" t="str">
        <f t="shared" si="89"/>
        <v/>
      </c>
      <c r="D1909" s="93" t="str">
        <f>IF($I$1&lt;&gt;"y", "", IF(C1910="", "", IFERROR(LOOKUP(2,1/(COUNTIF($D$2:D1908,mergednames)=0),mergednames), "")))</f>
        <v/>
      </c>
      <c r="E1909" s="93" t="str">
        <f t="shared" si="88"/>
        <v/>
      </c>
      <c r="F1909" s="93" t="str">
        <f>IF($I$1&lt;&gt;"y", "", IF(A1910="", "", IFERROR(LOOKUP(2,1/(COUNTIF($F$2:F1908,get_country)=0),get_country), "")))</f>
        <v/>
      </c>
      <c r="G1909" s="93" t="str">
        <f t="shared" si="87"/>
        <v/>
      </c>
      <c r="H1909" s="67" t="str">
        <f t="array" aca="1" ref="H1909" ca="1">IF($I$1&lt;&gt;"y", "", IFERROR(INDEX(countrylistsize,MATCH(SMALL(NOT(countrylistsize="")*IF(ISNUMBER(countrylistsize),COUNTIF(countrylistsize,"&lt;="&amp;countrylistsize),COUNTIF(countrylistsize,"&lt;="&amp;countrylistsize)+SUM(ISNUMBER(countrylistsize))),ROWS(F$3:F1909)+SUM(ISBLANK(countrylistsize))),NOT(countrylistsize="")*IF(ISNUMBER(countrylistsize),COUNTIF(countrylistsize,"&lt;="&amp;countrylistsize),COUNTIF(countrylistsize,"&lt;="&amp;countrylistsize)+SUM(ISNUMBER(countrylistsize))),0)), ""))</f>
        <v/>
      </c>
      <c r="I1909" s="70"/>
      <c r="J1909" s="67" t="str">
        <f t="array" aca="1" ref="J1909" ca="1">IF($I$1&lt;&gt;"y", "", IFERROR(INDEX(admin1listsize,MATCH(SMALL(NOT(admin1listsize="")*IF(ISNUMBER(admin1listsize),COUNTIF(admin1listsize,"&lt;="&amp;admin1listsize),COUNTIF(admin1listsize,"&lt;="&amp;admin1listsize)+SUM(ISNUMBER(admin1listsize))),ROWS(D$3:D1909)+SUM(ISBLANK(admin1listsize))),NOT(admin1listsize="")*IF(ISNUMBER(admin1listsize),COUNTIF(admin1listsize,"&lt;="&amp;admin1listsize),COUNTIF(admin1listsize,"&lt;="&amp;admin1listsize)+SUM(ISNUMBER(admin1listsize))),0)), ""))</f>
        <v/>
      </c>
      <c r="K1909" s="71"/>
    </row>
    <row r="1910" spans="1:11" s="1" customFormat="1" x14ac:dyDescent="0.25">
      <c r="A1910" s="93" t="str">
        <f>IF($I$1&lt;&gt;"y", "", IF(ISBLANK(DATA!D1911),"",IF(ISBLANK(DATA!K1911),"NO DATA",DATA!K1911)))</f>
        <v/>
      </c>
      <c r="B1910" s="93" t="str">
        <f>IF($I$1&lt;&gt;"y", "",IF(ISBLANK(DATA!D1911),"", IF(ISBLANK(DATA!L1911),"NO DATA",DATA!L1911)))</f>
        <v/>
      </c>
      <c r="C1910" s="93" t="str">
        <f t="shared" si="89"/>
        <v/>
      </c>
      <c r="D1910" s="93" t="str">
        <f>IF($I$1&lt;&gt;"y", "", IF(C1911="", "", IFERROR(LOOKUP(2,1/(COUNTIF($D$2:D1909,mergednames)=0),mergednames), "")))</f>
        <v/>
      </c>
      <c r="E1910" s="93" t="str">
        <f t="shared" si="88"/>
        <v/>
      </c>
      <c r="F1910" s="93" t="str">
        <f>IF($I$1&lt;&gt;"y", "", IF(A1911="", "", IFERROR(LOOKUP(2,1/(COUNTIF($F$2:F1909,get_country)=0),get_country), "")))</f>
        <v/>
      </c>
      <c r="G1910" s="93" t="str">
        <f t="shared" si="87"/>
        <v/>
      </c>
      <c r="H1910" s="67" t="str">
        <f t="array" aca="1" ref="H1910" ca="1">IF($I$1&lt;&gt;"y", "", IFERROR(INDEX(countrylistsize,MATCH(SMALL(NOT(countrylistsize="")*IF(ISNUMBER(countrylistsize),COUNTIF(countrylistsize,"&lt;="&amp;countrylistsize),COUNTIF(countrylistsize,"&lt;="&amp;countrylistsize)+SUM(ISNUMBER(countrylistsize))),ROWS(F$3:F1910)+SUM(ISBLANK(countrylistsize))),NOT(countrylistsize="")*IF(ISNUMBER(countrylistsize),COUNTIF(countrylistsize,"&lt;="&amp;countrylistsize),COUNTIF(countrylistsize,"&lt;="&amp;countrylistsize)+SUM(ISNUMBER(countrylistsize))),0)), ""))</f>
        <v/>
      </c>
      <c r="I1910" s="70"/>
      <c r="J1910" s="67" t="str">
        <f t="array" aca="1" ref="J1910" ca="1">IF($I$1&lt;&gt;"y", "", IFERROR(INDEX(admin1listsize,MATCH(SMALL(NOT(admin1listsize="")*IF(ISNUMBER(admin1listsize),COUNTIF(admin1listsize,"&lt;="&amp;admin1listsize),COUNTIF(admin1listsize,"&lt;="&amp;admin1listsize)+SUM(ISNUMBER(admin1listsize))),ROWS(D$3:D1910)+SUM(ISBLANK(admin1listsize))),NOT(admin1listsize="")*IF(ISNUMBER(admin1listsize),COUNTIF(admin1listsize,"&lt;="&amp;admin1listsize),COUNTIF(admin1listsize,"&lt;="&amp;admin1listsize)+SUM(ISNUMBER(admin1listsize))),0)), ""))</f>
        <v/>
      </c>
      <c r="K1910" s="71"/>
    </row>
    <row r="1911" spans="1:11" s="1" customFormat="1" x14ac:dyDescent="0.25">
      <c r="A1911" s="93" t="str">
        <f>IF($I$1&lt;&gt;"y", "", IF(ISBLANK(DATA!D1912),"",IF(ISBLANK(DATA!K1912),"NO DATA",DATA!K1912)))</f>
        <v/>
      </c>
      <c r="B1911" s="93" t="str">
        <f>IF($I$1&lt;&gt;"y", "",IF(ISBLANK(DATA!D1912),"", IF(ISBLANK(DATA!L1912),"NO DATA",DATA!L1912)))</f>
        <v/>
      </c>
      <c r="C1911" s="93" t="str">
        <f t="shared" si="89"/>
        <v/>
      </c>
      <c r="D1911" s="93" t="str">
        <f>IF($I$1&lt;&gt;"y", "", IF(C1912="", "", IFERROR(LOOKUP(2,1/(COUNTIF($D$2:D1910,mergednames)=0),mergednames), "")))</f>
        <v/>
      </c>
      <c r="E1911" s="93" t="str">
        <f t="shared" si="88"/>
        <v/>
      </c>
      <c r="F1911" s="93" t="str">
        <f>IF($I$1&lt;&gt;"y", "", IF(A1912="", "", IFERROR(LOOKUP(2,1/(COUNTIF($F$2:F1910,get_country)=0),get_country), "")))</f>
        <v/>
      </c>
      <c r="G1911" s="93" t="str">
        <f t="shared" si="87"/>
        <v/>
      </c>
      <c r="H1911" s="67" t="str">
        <f t="array" aca="1" ref="H1911" ca="1">IF($I$1&lt;&gt;"y", "", IFERROR(INDEX(countrylistsize,MATCH(SMALL(NOT(countrylistsize="")*IF(ISNUMBER(countrylistsize),COUNTIF(countrylistsize,"&lt;="&amp;countrylistsize),COUNTIF(countrylistsize,"&lt;="&amp;countrylistsize)+SUM(ISNUMBER(countrylistsize))),ROWS(F$3:F1911)+SUM(ISBLANK(countrylistsize))),NOT(countrylistsize="")*IF(ISNUMBER(countrylistsize),COUNTIF(countrylistsize,"&lt;="&amp;countrylistsize),COUNTIF(countrylistsize,"&lt;="&amp;countrylistsize)+SUM(ISNUMBER(countrylistsize))),0)), ""))</f>
        <v/>
      </c>
      <c r="I1911" s="70"/>
      <c r="J1911" s="67" t="str">
        <f t="array" aca="1" ref="J1911" ca="1">IF($I$1&lt;&gt;"y", "", IFERROR(INDEX(admin1listsize,MATCH(SMALL(NOT(admin1listsize="")*IF(ISNUMBER(admin1listsize),COUNTIF(admin1listsize,"&lt;="&amp;admin1listsize),COUNTIF(admin1listsize,"&lt;="&amp;admin1listsize)+SUM(ISNUMBER(admin1listsize))),ROWS(D$3:D1911)+SUM(ISBLANK(admin1listsize))),NOT(admin1listsize="")*IF(ISNUMBER(admin1listsize),COUNTIF(admin1listsize,"&lt;="&amp;admin1listsize),COUNTIF(admin1listsize,"&lt;="&amp;admin1listsize)+SUM(ISNUMBER(admin1listsize))),0)), ""))</f>
        <v/>
      </c>
      <c r="K1911" s="71"/>
    </row>
    <row r="1912" spans="1:11" s="1" customFormat="1" x14ac:dyDescent="0.25">
      <c r="A1912" s="93" t="str">
        <f>IF($I$1&lt;&gt;"y", "", IF(ISBLANK(DATA!D1913),"",IF(ISBLANK(DATA!K1913),"NO DATA",DATA!K1913)))</f>
        <v/>
      </c>
      <c r="B1912" s="93" t="str">
        <f>IF($I$1&lt;&gt;"y", "",IF(ISBLANK(DATA!D1913),"", IF(ISBLANK(DATA!L1913),"NO DATA",DATA!L1913)))</f>
        <v/>
      </c>
      <c r="C1912" s="93" t="str">
        <f t="shared" si="89"/>
        <v/>
      </c>
      <c r="D1912" s="93" t="str">
        <f>IF($I$1&lt;&gt;"y", "", IF(C1913="", "", IFERROR(LOOKUP(2,1/(COUNTIF($D$2:D1911,mergednames)=0),mergednames), "")))</f>
        <v/>
      </c>
      <c r="E1912" s="93" t="str">
        <f t="shared" si="88"/>
        <v/>
      </c>
      <c r="F1912" s="93" t="str">
        <f>IF($I$1&lt;&gt;"y", "", IF(A1913="", "", IFERROR(LOOKUP(2,1/(COUNTIF($F$2:F1911,get_country)=0),get_country), "")))</f>
        <v/>
      </c>
      <c r="G1912" s="93" t="str">
        <f t="shared" si="87"/>
        <v/>
      </c>
      <c r="H1912" s="67" t="str">
        <f t="array" aca="1" ref="H1912" ca="1">IF($I$1&lt;&gt;"y", "", IFERROR(INDEX(countrylistsize,MATCH(SMALL(NOT(countrylistsize="")*IF(ISNUMBER(countrylistsize),COUNTIF(countrylistsize,"&lt;="&amp;countrylistsize),COUNTIF(countrylistsize,"&lt;="&amp;countrylistsize)+SUM(ISNUMBER(countrylistsize))),ROWS(F$3:F1912)+SUM(ISBLANK(countrylistsize))),NOT(countrylistsize="")*IF(ISNUMBER(countrylistsize),COUNTIF(countrylistsize,"&lt;="&amp;countrylistsize),COUNTIF(countrylistsize,"&lt;="&amp;countrylistsize)+SUM(ISNUMBER(countrylistsize))),0)), ""))</f>
        <v/>
      </c>
      <c r="I1912" s="70"/>
      <c r="J1912" s="67" t="str">
        <f t="array" aca="1" ref="J1912" ca="1">IF($I$1&lt;&gt;"y", "", IFERROR(INDEX(admin1listsize,MATCH(SMALL(NOT(admin1listsize="")*IF(ISNUMBER(admin1listsize),COUNTIF(admin1listsize,"&lt;="&amp;admin1listsize),COUNTIF(admin1listsize,"&lt;="&amp;admin1listsize)+SUM(ISNUMBER(admin1listsize))),ROWS(D$3:D1912)+SUM(ISBLANK(admin1listsize))),NOT(admin1listsize="")*IF(ISNUMBER(admin1listsize),COUNTIF(admin1listsize,"&lt;="&amp;admin1listsize),COUNTIF(admin1listsize,"&lt;="&amp;admin1listsize)+SUM(ISNUMBER(admin1listsize))),0)), ""))</f>
        <v/>
      </c>
      <c r="K1912" s="71"/>
    </row>
    <row r="1913" spans="1:11" s="1" customFormat="1" x14ac:dyDescent="0.25">
      <c r="A1913" s="93" t="str">
        <f>IF($I$1&lt;&gt;"y", "", IF(ISBLANK(DATA!D1914),"",IF(ISBLANK(DATA!K1914),"NO DATA",DATA!K1914)))</f>
        <v/>
      </c>
      <c r="B1913" s="93" t="str">
        <f>IF($I$1&lt;&gt;"y", "",IF(ISBLANK(DATA!D1914),"", IF(ISBLANK(DATA!L1914),"NO DATA",DATA!L1914)))</f>
        <v/>
      </c>
      <c r="C1913" s="93" t="str">
        <f t="shared" si="89"/>
        <v/>
      </c>
      <c r="D1913" s="93" t="str">
        <f>IF($I$1&lt;&gt;"y", "", IF(C1914="", "", IFERROR(LOOKUP(2,1/(COUNTIF($D$2:D1912,mergednames)=0),mergednames), "")))</f>
        <v/>
      </c>
      <c r="E1913" s="93" t="str">
        <f t="shared" si="88"/>
        <v/>
      </c>
      <c r="F1913" s="93" t="str">
        <f>IF($I$1&lt;&gt;"y", "", IF(A1914="", "", IFERROR(LOOKUP(2,1/(COUNTIF($F$2:F1912,get_country)=0),get_country), "")))</f>
        <v/>
      </c>
      <c r="G1913" s="93" t="str">
        <f t="shared" si="87"/>
        <v/>
      </c>
      <c r="H1913" s="67" t="str">
        <f t="array" aca="1" ref="H1913" ca="1">IF($I$1&lt;&gt;"y", "", IFERROR(INDEX(countrylistsize,MATCH(SMALL(NOT(countrylistsize="")*IF(ISNUMBER(countrylistsize),COUNTIF(countrylistsize,"&lt;="&amp;countrylistsize),COUNTIF(countrylistsize,"&lt;="&amp;countrylistsize)+SUM(ISNUMBER(countrylistsize))),ROWS(F$3:F1913)+SUM(ISBLANK(countrylistsize))),NOT(countrylistsize="")*IF(ISNUMBER(countrylistsize),COUNTIF(countrylistsize,"&lt;="&amp;countrylistsize),COUNTIF(countrylistsize,"&lt;="&amp;countrylistsize)+SUM(ISNUMBER(countrylistsize))),0)), ""))</f>
        <v/>
      </c>
      <c r="I1913" s="70"/>
      <c r="J1913" s="67" t="str">
        <f t="array" aca="1" ref="J1913" ca="1">IF($I$1&lt;&gt;"y", "", IFERROR(INDEX(admin1listsize,MATCH(SMALL(NOT(admin1listsize="")*IF(ISNUMBER(admin1listsize),COUNTIF(admin1listsize,"&lt;="&amp;admin1listsize),COUNTIF(admin1listsize,"&lt;="&amp;admin1listsize)+SUM(ISNUMBER(admin1listsize))),ROWS(D$3:D1913)+SUM(ISBLANK(admin1listsize))),NOT(admin1listsize="")*IF(ISNUMBER(admin1listsize),COUNTIF(admin1listsize,"&lt;="&amp;admin1listsize),COUNTIF(admin1listsize,"&lt;="&amp;admin1listsize)+SUM(ISNUMBER(admin1listsize))),0)), ""))</f>
        <v/>
      </c>
      <c r="K1913" s="71"/>
    </row>
    <row r="1914" spans="1:11" s="1" customFormat="1" x14ac:dyDescent="0.25">
      <c r="A1914" s="93" t="str">
        <f>IF($I$1&lt;&gt;"y", "", IF(ISBLANK(DATA!D1915),"",IF(ISBLANK(DATA!K1915),"NO DATA",DATA!K1915)))</f>
        <v/>
      </c>
      <c r="B1914" s="93" t="str">
        <f>IF($I$1&lt;&gt;"y", "",IF(ISBLANK(DATA!D1915),"", IF(ISBLANK(DATA!L1915),"NO DATA",DATA!L1915)))</f>
        <v/>
      </c>
      <c r="C1914" s="93" t="str">
        <f t="shared" si="89"/>
        <v/>
      </c>
      <c r="D1914" s="93" t="str">
        <f>IF($I$1&lt;&gt;"y", "", IF(C1915="", "", IFERROR(LOOKUP(2,1/(COUNTIF($D$2:D1913,mergednames)=0),mergednames), "")))</f>
        <v/>
      </c>
      <c r="E1914" s="93" t="str">
        <f t="shared" si="88"/>
        <v/>
      </c>
      <c r="F1914" s="93" t="str">
        <f>IF($I$1&lt;&gt;"y", "", IF(A1915="", "", IFERROR(LOOKUP(2,1/(COUNTIF($F$2:F1913,get_country)=0),get_country), "")))</f>
        <v/>
      </c>
      <c r="G1914" s="93" t="str">
        <f t="shared" si="87"/>
        <v/>
      </c>
      <c r="H1914" s="67" t="str">
        <f t="array" aca="1" ref="H1914" ca="1">IF($I$1&lt;&gt;"y", "", IFERROR(INDEX(countrylistsize,MATCH(SMALL(NOT(countrylistsize="")*IF(ISNUMBER(countrylistsize),COUNTIF(countrylistsize,"&lt;="&amp;countrylistsize),COUNTIF(countrylistsize,"&lt;="&amp;countrylistsize)+SUM(ISNUMBER(countrylistsize))),ROWS(F$3:F1914)+SUM(ISBLANK(countrylistsize))),NOT(countrylistsize="")*IF(ISNUMBER(countrylistsize),COUNTIF(countrylistsize,"&lt;="&amp;countrylistsize),COUNTIF(countrylistsize,"&lt;="&amp;countrylistsize)+SUM(ISNUMBER(countrylistsize))),0)), ""))</f>
        <v/>
      </c>
      <c r="I1914" s="70"/>
      <c r="J1914" s="67" t="str">
        <f t="array" aca="1" ref="J1914" ca="1">IF($I$1&lt;&gt;"y", "", IFERROR(INDEX(admin1listsize,MATCH(SMALL(NOT(admin1listsize="")*IF(ISNUMBER(admin1listsize),COUNTIF(admin1listsize,"&lt;="&amp;admin1listsize),COUNTIF(admin1listsize,"&lt;="&amp;admin1listsize)+SUM(ISNUMBER(admin1listsize))),ROWS(D$3:D1914)+SUM(ISBLANK(admin1listsize))),NOT(admin1listsize="")*IF(ISNUMBER(admin1listsize),COUNTIF(admin1listsize,"&lt;="&amp;admin1listsize),COUNTIF(admin1listsize,"&lt;="&amp;admin1listsize)+SUM(ISNUMBER(admin1listsize))),0)), ""))</f>
        <v/>
      </c>
      <c r="K1914" s="71"/>
    </row>
    <row r="1915" spans="1:11" s="1" customFormat="1" x14ac:dyDescent="0.25">
      <c r="A1915" s="93" t="str">
        <f>IF($I$1&lt;&gt;"y", "", IF(ISBLANK(DATA!D1916),"",IF(ISBLANK(DATA!K1916),"NO DATA",DATA!K1916)))</f>
        <v/>
      </c>
      <c r="B1915" s="93" t="str">
        <f>IF($I$1&lt;&gt;"y", "",IF(ISBLANK(DATA!D1916),"", IF(ISBLANK(DATA!L1916),"NO DATA",DATA!L1916)))</f>
        <v/>
      </c>
      <c r="C1915" s="93" t="str">
        <f t="shared" si="89"/>
        <v/>
      </c>
      <c r="D1915" s="93" t="str">
        <f>IF($I$1&lt;&gt;"y", "", IF(C1916="", "", IFERROR(LOOKUP(2,1/(COUNTIF($D$2:D1914,mergednames)=0),mergednames), "")))</f>
        <v/>
      </c>
      <c r="E1915" s="93" t="str">
        <f t="shared" si="88"/>
        <v/>
      </c>
      <c r="F1915" s="93" t="str">
        <f>IF($I$1&lt;&gt;"y", "", IF(A1916="", "", IFERROR(LOOKUP(2,1/(COUNTIF($F$2:F1914,get_country)=0),get_country), "")))</f>
        <v/>
      </c>
      <c r="G1915" s="93" t="str">
        <f t="shared" si="87"/>
        <v/>
      </c>
      <c r="H1915" s="67" t="str">
        <f t="array" aca="1" ref="H1915" ca="1">IF($I$1&lt;&gt;"y", "", IFERROR(INDEX(countrylistsize,MATCH(SMALL(NOT(countrylistsize="")*IF(ISNUMBER(countrylistsize),COUNTIF(countrylistsize,"&lt;="&amp;countrylistsize),COUNTIF(countrylistsize,"&lt;="&amp;countrylistsize)+SUM(ISNUMBER(countrylistsize))),ROWS(F$3:F1915)+SUM(ISBLANK(countrylistsize))),NOT(countrylistsize="")*IF(ISNUMBER(countrylistsize),COUNTIF(countrylistsize,"&lt;="&amp;countrylistsize),COUNTIF(countrylistsize,"&lt;="&amp;countrylistsize)+SUM(ISNUMBER(countrylistsize))),0)), ""))</f>
        <v/>
      </c>
      <c r="I1915" s="70"/>
      <c r="J1915" s="67" t="str">
        <f t="array" aca="1" ref="J1915" ca="1">IF($I$1&lt;&gt;"y", "", IFERROR(INDEX(admin1listsize,MATCH(SMALL(NOT(admin1listsize="")*IF(ISNUMBER(admin1listsize),COUNTIF(admin1listsize,"&lt;="&amp;admin1listsize),COUNTIF(admin1listsize,"&lt;="&amp;admin1listsize)+SUM(ISNUMBER(admin1listsize))),ROWS(D$3:D1915)+SUM(ISBLANK(admin1listsize))),NOT(admin1listsize="")*IF(ISNUMBER(admin1listsize),COUNTIF(admin1listsize,"&lt;="&amp;admin1listsize),COUNTIF(admin1listsize,"&lt;="&amp;admin1listsize)+SUM(ISNUMBER(admin1listsize))),0)), ""))</f>
        <v/>
      </c>
      <c r="K1915" s="71"/>
    </row>
    <row r="1916" spans="1:11" s="1" customFormat="1" x14ac:dyDescent="0.25">
      <c r="A1916" s="93" t="str">
        <f>IF($I$1&lt;&gt;"y", "", IF(ISBLANK(DATA!D1917),"",IF(ISBLANK(DATA!K1917),"NO DATA",DATA!K1917)))</f>
        <v/>
      </c>
      <c r="B1916" s="93" t="str">
        <f>IF($I$1&lt;&gt;"y", "",IF(ISBLANK(DATA!D1917),"", IF(ISBLANK(DATA!L1917),"NO DATA",DATA!L1917)))</f>
        <v/>
      </c>
      <c r="C1916" s="93" t="str">
        <f t="shared" si="89"/>
        <v/>
      </c>
      <c r="D1916" s="93" t="str">
        <f>IF($I$1&lt;&gt;"y", "", IF(C1917="", "", IFERROR(LOOKUP(2,1/(COUNTIF($D$2:D1915,mergednames)=0),mergednames), "")))</f>
        <v/>
      </c>
      <c r="E1916" s="93" t="str">
        <f t="shared" si="88"/>
        <v/>
      </c>
      <c r="F1916" s="93" t="str">
        <f>IF($I$1&lt;&gt;"y", "", IF(A1917="", "", IFERROR(LOOKUP(2,1/(COUNTIF($F$2:F1915,get_country)=0),get_country), "")))</f>
        <v/>
      </c>
      <c r="G1916" s="93" t="str">
        <f t="shared" si="87"/>
        <v/>
      </c>
      <c r="H1916" s="67" t="str">
        <f t="array" aca="1" ref="H1916" ca="1">IF($I$1&lt;&gt;"y", "", IFERROR(INDEX(countrylistsize,MATCH(SMALL(NOT(countrylistsize="")*IF(ISNUMBER(countrylistsize),COUNTIF(countrylistsize,"&lt;="&amp;countrylistsize),COUNTIF(countrylistsize,"&lt;="&amp;countrylistsize)+SUM(ISNUMBER(countrylistsize))),ROWS(F$3:F1916)+SUM(ISBLANK(countrylistsize))),NOT(countrylistsize="")*IF(ISNUMBER(countrylistsize),COUNTIF(countrylistsize,"&lt;="&amp;countrylistsize),COUNTIF(countrylistsize,"&lt;="&amp;countrylistsize)+SUM(ISNUMBER(countrylistsize))),0)), ""))</f>
        <v/>
      </c>
      <c r="I1916" s="70"/>
      <c r="J1916" s="67" t="str">
        <f t="array" aca="1" ref="J1916" ca="1">IF($I$1&lt;&gt;"y", "", IFERROR(INDEX(admin1listsize,MATCH(SMALL(NOT(admin1listsize="")*IF(ISNUMBER(admin1listsize),COUNTIF(admin1listsize,"&lt;="&amp;admin1listsize),COUNTIF(admin1listsize,"&lt;="&amp;admin1listsize)+SUM(ISNUMBER(admin1listsize))),ROWS(D$3:D1916)+SUM(ISBLANK(admin1listsize))),NOT(admin1listsize="")*IF(ISNUMBER(admin1listsize),COUNTIF(admin1listsize,"&lt;="&amp;admin1listsize),COUNTIF(admin1listsize,"&lt;="&amp;admin1listsize)+SUM(ISNUMBER(admin1listsize))),0)), ""))</f>
        <v/>
      </c>
      <c r="K1916" s="71"/>
    </row>
    <row r="1917" spans="1:11" s="1" customFormat="1" x14ac:dyDescent="0.25">
      <c r="A1917" s="93" t="str">
        <f>IF($I$1&lt;&gt;"y", "", IF(ISBLANK(DATA!D1918),"",IF(ISBLANK(DATA!K1918),"NO DATA",DATA!K1918)))</f>
        <v/>
      </c>
      <c r="B1917" s="93" t="str">
        <f>IF($I$1&lt;&gt;"y", "",IF(ISBLANK(DATA!D1918),"", IF(ISBLANK(DATA!L1918),"NO DATA",DATA!L1918)))</f>
        <v/>
      </c>
      <c r="C1917" s="93" t="str">
        <f t="shared" si="89"/>
        <v/>
      </c>
      <c r="D1917" s="93" t="str">
        <f>IF($I$1&lt;&gt;"y", "", IF(C1918="", "", IFERROR(LOOKUP(2,1/(COUNTIF($D$2:D1916,mergednames)=0),mergednames), "")))</f>
        <v/>
      </c>
      <c r="E1917" s="93" t="str">
        <f t="shared" si="88"/>
        <v/>
      </c>
      <c r="F1917" s="93" t="str">
        <f>IF($I$1&lt;&gt;"y", "", IF(A1918="", "", IFERROR(LOOKUP(2,1/(COUNTIF($F$2:F1916,get_country)=0),get_country), "")))</f>
        <v/>
      </c>
      <c r="G1917" s="93" t="str">
        <f t="shared" si="87"/>
        <v/>
      </c>
      <c r="H1917" s="67" t="str">
        <f t="array" aca="1" ref="H1917" ca="1">IF($I$1&lt;&gt;"y", "", IFERROR(INDEX(countrylistsize,MATCH(SMALL(NOT(countrylistsize="")*IF(ISNUMBER(countrylistsize),COUNTIF(countrylistsize,"&lt;="&amp;countrylistsize),COUNTIF(countrylistsize,"&lt;="&amp;countrylistsize)+SUM(ISNUMBER(countrylistsize))),ROWS(F$3:F1917)+SUM(ISBLANK(countrylistsize))),NOT(countrylistsize="")*IF(ISNUMBER(countrylistsize),COUNTIF(countrylistsize,"&lt;="&amp;countrylistsize),COUNTIF(countrylistsize,"&lt;="&amp;countrylistsize)+SUM(ISNUMBER(countrylistsize))),0)), ""))</f>
        <v/>
      </c>
      <c r="I1917" s="70"/>
      <c r="J1917" s="67" t="str">
        <f t="array" aca="1" ref="J1917" ca="1">IF($I$1&lt;&gt;"y", "", IFERROR(INDEX(admin1listsize,MATCH(SMALL(NOT(admin1listsize="")*IF(ISNUMBER(admin1listsize),COUNTIF(admin1listsize,"&lt;="&amp;admin1listsize),COUNTIF(admin1listsize,"&lt;="&amp;admin1listsize)+SUM(ISNUMBER(admin1listsize))),ROWS(D$3:D1917)+SUM(ISBLANK(admin1listsize))),NOT(admin1listsize="")*IF(ISNUMBER(admin1listsize),COUNTIF(admin1listsize,"&lt;="&amp;admin1listsize),COUNTIF(admin1listsize,"&lt;="&amp;admin1listsize)+SUM(ISNUMBER(admin1listsize))),0)), ""))</f>
        <v/>
      </c>
      <c r="K1917" s="71"/>
    </row>
    <row r="1918" spans="1:11" s="1" customFormat="1" x14ac:dyDescent="0.25">
      <c r="A1918" s="93" t="str">
        <f>IF($I$1&lt;&gt;"y", "", IF(ISBLANK(DATA!D1919),"",IF(ISBLANK(DATA!K1919),"NO DATA",DATA!K1919)))</f>
        <v/>
      </c>
      <c r="B1918" s="93" t="str">
        <f>IF($I$1&lt;&gt;"y", "",IF(ISBLANK(DATA!D1919),"", IF(ISBLANK(DATA!L1919),"NO DATA",DATA!L1919)))</f>
        <v/>
      </c>
      <c r="C1918" s="93" t="str">
        <f t="shared" si="89"/>
        <v/>
      </c>
      <c r="D1918" s="93" t="str">
        <f>IF($I$1&lt;&gt;"y", "", IF(C1919="", "", IFERROR(LOOKUP(2,1/(COUNTIF($D$2:D1917,mergednames)=0),mergednames), "")))</f>
        <v/>
      </c>
      <c r="E1918" s="93" t="str">
        <f t="shared" si="88"/>
        <v/>
      </c>
      <c r="F1918" s="93" t="str">
        <f>IF($I$1&lt;&gt;"y", "", IF(A1919="", "", IFERROR(LOOKUP(2,1/(COUNTIF($F$2:F1917,get_country)=0),get_country), "")))</f>
        <v/>
      </c>
      <c r="G1918" s="93" t="str">
        <f t="shared" si="87"/>
        <v/>
      </c>
      <c r="H1918" s="67" t="str">
        <f t="array" aca="1" ref="H1918" ca="1">IF($I$1&lt;&gt;"y", "", IFERROR(INDEX(countrylistsize,MATCH(SMALL(NOT(countrylistsize="")*IF(ISNUMBER(countrylistsize),COUNTIF(countrylistsize,"&lt;="&amp;countrylistsize),COUNTIF(countrylistsize,"&lt;="&amp;countrylistsize)+SUM(ISNUMBER(countrylistsize))),ROWS(F$3:F1918)+SUM(ISBLANK(countrylistsize))),NOT(countrylistsize="")*IF(ISNUMBER(countrylistsize),COUNTIF(countrylistsize,"&lt;="&amp;countrylistsize),COUNTIF(countrylistsize,"&lt;="&amp;countrylistsize)+SUM(ISNUMBER(countrylistsize))),0)), ""))</f>
        <v/>
      </c>
      <c r="I1918" s="70"/>
      <c r="J1918" s="67" t="str">
        <f t="array" aca="1" ref="J1918" ca="1">IF($I$1&lt;&gt;"y", "", IFERROR(INDEX(admin1listsize,MATCH(SMALL(NOT(admin1listsize="")*IF(ISNUMBER(admin1listsize),COUNTIF(admin1listsize,"&lt;="&amp;admin1listsize),COUNTIF(admin1listsize,"&lt;="&amp;admin1listsize)+SUM(ISNUMBER(admin1listsize))),ROWS(D$3:D1918)+SUM(ISBLANK(admin1listsize))),NOT(admin1listsize="")*IF(ISNUMBER(admin1listsize),COUNTIF(admin1listsize,"&lt;="&amp;admin1listsize),COUNTIF(admin1listsize,"&lt;="&amp;admin1listsize)+SUM(ISNUMBER(admin1listsize))),0)), ""))</f>
        <v/>
      </c>
      <c r="K1918" s="71"/>
    </row>
    <row r="1919" spans="1:11" s="1" customFormat="1" x14ac:dyDescent="0.25">
      <c r="A1919" s="93" t="str">
        <f>IF($I$1&lt;&gt;"y", "", IF(ISBLANK(DATA!D1920),"",IF(ISBLANK(DATA!K1920),"NO DATA",DATA!K1920)))</f>
        <v/>
      </c>
      <c r="B1919" s="93" t="str">
        <f>IF($I$1&lt;&gt;"y", "",IF(ISBLANK(DATA!D1920),"", IF(ISBLANK(DATA!L1920),"NO DATA",DATA!L1920)))</f>
        <v/>
      </c>
      <c r="C1919" s="93" t="str">
        <f t="shared" si="89"/>
        <v/>
      </c>
      <c r="D1919" s="93" t="str">
        <f>IF($I$1&lt;&gt;"y", "", IF(C1920="", "", IFERROR(LOOKUP(2,1/(COUNTIF($D$2:D1918,mergednames)=0),mergednames), "")))</f>
        <v/>
      </c>
      <c r="E1919" s="93" t="str">
        <f t="shared" si="88"/>
        <v/>
      </c>
      <c r="F1919" s="93" t="str">
        <f>IF($I$1&lt;&gt;"y", "", IF(A1920="", "", IFERROR(LOOKUP(2,1/(COUNTIF($F$2:F1918,get_country)=0),get_country), "")))</f>
        <v/>
      </c>
      <c r="G1919" s="93" t="str">
        <f t="shared" si="87"/>
        <v/>
      </c>
      <c r="H1919" s="67" t="str">
        <f t="array" aca="1" ref="H1919" ca="1">IF($I$1&lt;&gt;"y", "", IFERROR(INDEX(countrylistsize,MATCH(SMALL(NOT(countrylistsize="")*IF(ISNUMBER(countrylistsize),COUNTIF(countrylistsize,"&lt;="&amp;countrylistsize),COUNTIF(countrylistsize,"&lt;="&amp;countrylistsize)+SUM(ISNUMBER(countrylistsize))),ROWS(F$3:F1919)+SUM(ISBLANK(countrylistsize))),NOT(countrylistsize="")*IF(ISNUMBER(countrylistsize),COUNTIF(countrylistsize,"&lt;="&amp;countrylistsize),COUNTIF(countrylistsize,"&lt;="&amp;countrylistsize)+SUM(ISNUMBER(countrylistsize))),0)), ""))</f>
        <v/>
      </c>
      <c r="I1919" s="70"/>
      <c r="J1919" s="67" t="str">
        <f t="array" aca="1" ref="J1919" ca="1">IF($I$1&lt;&gt;"y", "", IFERROR(INDEX(admin1listsize,MATCH(SMALL(NOT(admin1listsize="")*IF(ISNUMBER(admin1listsize),COUNTIF(admin1listsize,"&lt;="&amp;admin1listsize),COUNTIF(admin1listsize,"&lt;="&amp;admin1listsize)+SUM(ISNUMBER(admin1listsize))),ROWS(D$3:D1919)+SUM(ISBLANK(admin1listsize))),NOT(admin1listsize="")*IF(ISNUMBER(admin1listsize),COUNTIF(admin1listsize,"&lt;="&amp;admin1listsize),COUNTIF(admin1listsize,"&lt;="&amp;admin1listsize)+SUM(ISNUMBER(admin1listsize))),0)), ""))</f>
        <v/>
      </c>
      <c r="K1919" s="71"/>
    </row>
    <row r="1920" spans="1:11" s="1" customFormat="1" x14ac:dyDescent="0.25">
      <c r="A1920" s="93" t="str">
        <f>IF($I$1&lt;&gt;"y", "", IF(ISBLANK(DATA!D1921),"",IF(ISBLANK(DATA!K1921),"NO DATA",DATA!K1921)))</f>
        <v/>
      </c>
      <c r="B1920" s="93" t="str">
        <f>IF($I$1&lt;&gt;"y", "",IF(ISBLANK(DATA!D1921),"", IF(ISBLANK(DATA!L1921),"NO DATA",DATA!L1921)))</f>
        <v/>
      </c>
      <c r="C1920" s="93" t="str">
        <f t="shared" si="89"/>
        <v/>
      </c>
      <c r="D1920" s="93" t="str">
        <f>IF($I$1&lt;&gt;"y", "", IF(C1921="", "", IFERROR(LOOKUP(2,1/(COUNTIF($D$2:D1919,mergednames)=0),mergednames), "")))</f>
        <v/>
      </c>
      <c r="E1920" s="93" t="str">
        <f t="shared" si="88"/>
        <v/>
      </c>
      <c r="F1920" s="93" t="str">
        <f>IF($I$1&lt;&gt;"y", "", IF(A1921="", "", IFERROR(LOOKUP(2,1/(COUNTIF($F$2:F1919,get_country)=0),get_country), "")))</f>
        <v/>
      </c>
      <c r="G1920" s="93" t="str">
        <f t="shared" si="87"/>
        <v/>
      </c>
      <c r="H1920" s="67" t="str">
        <f t="array" aca="1" ref="H1920" ca="1">IF($I$1&lt;&gt;"y", "", IFERROR(INDEX(countrylistsize,MATCH(SMALL(NOT(countrylistsize="")*IF(ISNUMBER(countrylistsize),COUNTIF(countrylistsize,"&lt;="&amp;countrylistsize),COUNTIF(countrylistsize,"&lt;="&amp;countrylistsize)+SUM(ISNUMBER(countrylistsize))),ROWS(F$3:F1920)+SUM(ISBLANK(countrylistsize))),NOT(countrylistsize="")*IF(ISNUMBER(countrylistsize),COUNTIF(countrylistsize,"&lt;="&amp;countrylistsize),COUNTIF(countrylistsize,"&lt;="&amp;countrylistsize)+SUM(ISNUMBER(countrylistsize))),0)), ""))</f>
        <v/>
      </c>
      <c r="I1920" s="70"/>
      <c r="J1920" s="67" t="str">
        <f t="array" aca="1" ref="J1920" ca="1">IF($I$1&lt;&gt;"y", "", IFERROR(INDEX(admin1listsize,MATCH(SMALL(NOT(admin1listsize="")*IF(ISNUMBER(admin1listsize),COUNTIF(admin1listsize,"&lt;="&amp;admin1listsize),COUNTIF(admin1listsize,"&lt;="&amp;admin1listsize)+SUM(ISNUMBER(admin1listsize))),ROWS(D$3:D1920)+SUM(ISBLANK(admin1listsize))),NOT(admin1listsize="")*IF(ISNUMBER(admin1listsize),COUNTIF(admin1listsize,"&lt;="&amp;admin1listsize),COUNTIF(admin1listsize,"&lt;="&amp;admin1listsize)+SUM(ISNUMBER(admin1listsize))),0)), ""))</f>
        <v/>
      </c>
      <c r="K1920" s="71"/>
    </row>
    <row r="1921" spans="1:11" s="1" customFormat="1" x14ac:dyDescent="0.25">
      <c r="A1921" s="93" t="str">
        <f>IF($I$1&lt;&gt;"y", "", IF(ISBLANK(DATA!D1922),"",IF(ISBLANK(DATA!K1922),"NO DATA",DATA!K1922)))</f>
        <v/>
      </c>
      <c r="B1921" s="93" t="str">
        <f>IF($I$1&lt;&gt;"y", "",IF(ISBLANK(DATA!D1922),"", IF(ISBLANK(DATA!L1922),"NO DATA",DATA!L1922)))</f>
        <v/>
      </c>
      <c r="C1921" s="93" t="str">
        <f t="shared" si="89"/>
        <v/>
      </c>
      <c r="D1921" s="93" t="str">
        <f>IF($I$1&lt;&gt;"y", "", IF(C1922="", "", IFERROR(LOOKUP(2,1/(COUNTIF($D$2:D1920,mergednames)=0),mergednames), "")))</f>
        <v/>
      </c>
      <c r="E1921" s="93" t="str">
        <f t="shared" si="88"/>
        <v/>
      </c>
      <c r="F1921" s="93" t="str">
        <f>IF($I$1&lt;&gt;"y", "", IF(A1922="", "", IFERROR(LOOKUP(2,1/(COUNTIF($F$2:F1920,get_country)=0),get_country), "")))</f>
        <v/>
      </c>
      <c r="G1921" s="93" t="str">
        <f t="shared" si="87"/>
        <v/>
      </c>
      <c r="H1921" s="67" t="str">
        <f t="array" aca="1" ref="H1921" ca="1">IF($I$1&lt;&gt;"y", "", IFERROR(INDEX(countrylistsize,MATCH(SMALL(NOT(countrylistsize="")*IF(ISNUMBER(countrylistsize),COUNTIF(countrylistsize,"&lt;="&amp;countrylistsize),COUNTIF(countrylistsize,"&lt;="&amp;countrylistsize)+SUM(ISNUMBER(countrylistsize))),ROWS(F$3:F1921)+SUM(ISBLANK(countrylistsize))),NOT(countrylistsize="")*IF(ISNUMBER(countrylistsize),COUNTIF(countrylistsize,"&lt;="&amp;countrylistsize),COUNTIF(countrylistsize,"&lt;="&amp;countrylistsize)+SUM(ISNUMBER(countrylistsize))),0)), ""))</f>
        <v/>
      </c>
      <c r="I1921" s="70"/>
      <c r="J1921" s="67" t="str">
        <f t="array" aca="1" ref="J1921" ca="1">IF($I$1&lt;&gt;"y", "", IFERROR(INDEX(admin1listsize,MATCH(SMALL(NOT(admin1listsize="")*IF(ISNUMBER(admin1listsize),COUNTIF(admin1listsize,"&lt;="&amp;admin1listsize),COUNTIF(admin1listsize,"&lt;="&amp;admin1listsize)+SUM(ISNUMBER(admin1listsize))),ROWS(D$3:D1921)+SUM(ISBLANK(admin1listsize))),NOT(admin1listsize="")*IF(ISNUMBER(admin1listsize),COUNTIF(admin1listsize,"&lt;="&amp;admin1listsize),COUNTIF(admin1listsize,"&lt;="&amp;admin1listsize)+SUM(ISNUMBER(admin1listsize))),0)), ""))</f>
        <v/>
      </c>
      <c r="K1921" s="71"/>
    </row>
    <row r="1922" spans="1:11" s="1" customFormat="1" x14ac:dyDescent="0.25">
      <c r="A1922" s="93" t="str">
        <f>IF($I$1&lt;&gt;"y", "", IF(ISBLANK(DATA!D1923),"",IF(ISBLANK(DATA!K1923),"NO DATA",DATA!K1923)))</f>
        <v/>
      </c>
      <c r="B1922" s="93" t="str">
        <f>IF($I$1&lt;&gt;"y", "",IF(ISBLANK(DATA!D1923),"", IF(ISBLANK(DATA!L1923),"NO DATA",DATA!L1923)))</f>
        <v/>
      </c>
      <c r="C1922" s="93" t="str">
        <f t="shared" si="89"/>
        <v/>
      </c>
      <c r="D1922" s="93" t="str">
        <f>IF($I$1&lt;&gt;"y", "", IF(C1923="", "", IFERROR(LOOKUP(2,1/(COUNTIF($D$2:D1921,mergednames)=0),mergednames), "")))</f>
        <v/>
      </c>
      <c r="E1922" s="93" t="str">
        <f t="shared" si="88"/>
        <v/>
      </c>
      <c r="F1922" s="93" t="str">
        <f>IF($I$1&lt;&gt;"y", "", IF(A1923="", "", IFERROR(LOOKUP(2,1/(COUNTIF($F$2:F1921,get_country)=0),get_country), "")))</f>
        <v/>
      </c>
      <c r="G1922" s="93" t="str">
        <f t="shared" si="87"/>
        <v/>
      </c>
      <c r="H1922" s="67" t="str">
        <f t="array" aca="1" ref="H1922" ca="1">IF($I$1&lt;&gt;"y", "", IFERROR(INDEX(countrylistsize,MATCH(SMALL(NOT(countrylistsize="")*IF(ISNUMBER(countrylistsize),COUNTIF(countrylistsize,"&lt;="&amp;countrylistsize),COUNTIF(countrylistsize,"&lt;="&amp;countrylistsize)+SUM(ISNUMBER(countrylistsize))),ROWS(F$3:F1922)+SUM(ISBLANK(countrylistsize))),NOT(countrylistsize="")*IF(ISNUMBER(countrylistsize),COUNTIF(countrylistsize,"&lt;="&amp;countrylistsize),COUNTIF(countrylistsize,"&lt;="&amp;countrylistsize)+SUM(ISNUMBER(countrylistsize))),0)), ""))</f>
        <v/>
      </c>
      <c r="I1922" s="70"/>
      <c r="J1922" s="67" t="str">
        <f t="array" aca="1" ref="J1922" ca="1">IF($I$1&lt;&gt;"y", "", IFERROR(INDEX(admin1listsize,MATCH(SMALL(NOT(admin1listsize="")*IF(ISNUMBER(admin1listsize),COUNTIF(admin1listsize,"&lt;="&amp;admin1listsize),COUNTIF(admin1listsize,"&lt;="&amp;admin1listsize)+SUM(ISNUMBER(admin1listsize))),ROWS(D$3:D1922)+SUM(ISBLANK(admin1listsize))),NOT(admin1listsize="")*IF(ISNUMBER(admin1listsize),COUNTIF(admin1listsize,"&lt;="&amp;admin1listsize),COUNTIF(admin1listsize,"&lt;="&amp;admin1listsize)+SUM(ISNUMBER(admin1listsize))),0)), ""))</f>
        <v/>
      </c>
      <c r="K1922" s="71"/>
    </row>
    <row r="1923" spans="1:11" s="1" customFormat="1" x14ac:dyDescent="0.25">
      <c r="A1923" s="93" t="str">
        <f>IF($I$1&lt;&gt;"y", "", IF(ISBLANK(DATA!D1924),"",IF(ISBLANK(DATA!K1924),"NO DATA",DATA!K1924)))</f>
        <v/>
      </c>
      <c r="B1923" s="93" t="str">
        <f>IF($I$1&lt;&gt;"y", "",IF(ISBLANK(DATA!D1924),"", IF(ISBLANK(DATA!L1924),"NO DATA",DATA!L1924)))</f>
        <v/>
      </c>
      <c r="C1923" s="93" t="str">
        <f t="shared" si="89"/>
        <v/>
      </c>
      <c r="D1923" s="93" t="str">
        <f>IF($I$1&lt;&gt;"y", "", IF(C1924="", "", IFERROR(LOOKUP(2,1/(COUNTIF($D$2:D1922,mergednames)=0),mergednames), "")))</f>
        <v/>
      </c>
      <c r="E1923" s="93" t="str">
        <f t="shared" si="88"/>
        <v/>
      </c>
      <c r="F1923" s="93" t="str">
        <f>IF($I$1&lt;&gt;"y", "", IF(A1924="", "", IFERROR(LOOKUP(2,1/(COUNTIF($F$2:F1922,get_country)=0),get_country), "")))</f>
        <v/>
      </c>
      <c r="G1923" s="93" t="str">
        <f t="shared" ref="G1923:G1986" si="90">IF($I$1&lt;&gt;"y", "", IF(F1923="", "", G1922+1))</f>
        <v/>
      </c>
      <c r="H1923" s="67" t="str">
        <f t="array" aca="1" ref="H1923" ca="1">IF($I$1&lt;&gt;"y", "", IFERROR(INDEX(countrylistsize,MATCH(SMALL(NOT(countrylistsize="")*IF(ISNUMBER(countrylistsize),COUNTIF(countrylistsize,"&lt;="&amp;countrylistsize),COUNTIF(countrylistsize,"&lt;="&amp;countrylistsize)+SUM(ISNUMBER(countrylistsize))),ROWS(F$3:F1923)+SUM(ISBLANK(countrylistsize))),NOT(countrylistsize="")*IF(ISNUMBER(countrylistsize),COUNTIF(countrylistsize,"&lt;="&amp;countrylistsize),COUNTIF(countrylistsize,"&lt;="&amp;countrylistsize)+SUM(ISNUMBER(countrylistsize))),0)), ""))</f>
        <v/>
      </c>
      <c r="I1923" s="70"/>
      <c r="J1923" s="67" t="str">
        <f t="array" aca="1" ref="J1923" ca="1">IF($I$1&lt;&gt;"y", "", IFERROR(INDEX(admin1listsize,MATCH(SMALL(NOT(admin1listsize="")*IF(ISNUMBER(admin1listsize),COUNTIF(admin1listsize,"&lt;="&amp;admin1listsize),COUNTIF(admin1listsize,"&lt;="&amp;admin1listsize)+SUM(ISNUMBER(admin1listsize))),ROWS(D$3:D1923)+SUM(ISBLANK(admin1listsize))),NOT(admin1listsize="")*IF(ISNUMBER(admin1listsize),COUNTIF(admin1listsize,"&lt;="&amp;admin1listsize),COUNTIF(admin1listsize,"&lt;="&amp;admin1listsize)+SUM(ISNUMBER(admin1listsize))),0)), ""))</f>
        <v/>
      </c>
      <c r="K1923" s="71"/>
    </row>
    <row r="1924" spans="1:11" s="1" customFormat="1" x14ac:dyDescent="0.25">
      <c r="A1924" s="93" t="str">
        <f>IF($I$1&lt;&gt;"y", "", IF(ISBLANK(DATA!D1925),"",IF(ISBLANK(DATA!K1925),"NO DATA",DATA!K1925)))</f>
        <v/>
      </c>
      <c r="B1924" s="93" t="str">
        <f>IF($I$1&lt;&gt;"y", "",IF(ISBLANK(DATA!D1925),"", IF(ISBLANK(DATA!L1925),"NO DATA",DATA!L1925)))</f>
        <v/>
      </c>
      <c r="C1924" s="93" t="str">
        <f t="shared" si="89"/>
        <v/>
      </c>
      <c r="D1924" s="93" t="str">
        <f>IF($I$1&lt;&gt;"y", "", IF(C1925="", "", IFERROR(LOOKUP(2,1/(COUNTIF($D$2:D1923,mergednames)=0),mergednames), "")))</f>
        <v/>
      </c>
      <c r="E1924" s="93" t="str">
        <f t="shared" ref="E1924:E1987" si="91">IF($I$1&lt;&gt;"y", "", IF(D1924="", "", E1923+1))</f>
        <v/>
      </c>
      <c r="F1924" s="93" t="str">
        <f>IF($I$1&lt;&gt;"y", "", IF(A1925="", "", IFERROR(LOOKUP(2,1/(COUNTIF($F$2:F1923,get_country)=0),get_country), "")))</f>
        <v/>
      </c>
      <c r="G1924" s="93" t="str">
        <f t="shared" si="90"/>
        <v/>
      </c>
      <c r="H1924" s="67" t="str">
        <f t="array" aca="1" ref="H1924" ca="1">IF($I$1&lt;&gt;"y", "", IFERROR(INDEX(countrylistsize,MATCH(SMALL(NOT(countrylistsize="")*IF(ISNUMBER(countrylistsize),COUNTIF(countrylistsize,"&lt;="&amp;countrylistsize),COUNTIF(countrylistsize,"&lt;="&amp;countrylistsize)+SUM(ISNUMBER(countrylistsize))),ROWS(F$3:F1924)+SUM(ISBLANK(countrylistsize))),NOT(countrylistsize="")*IF(ISNUMBER(countrylistsize),COUNTIF(countrylistsize,"&lt;="&amp;countrylistsize),COUNTIF(countrylistsize,"&lt;="&amp;countrylistsize)+SUM(ISNUMBER(countrylistsize))),0)), ""))</f>
        <v/>
      </c>
      <c r="I1924" s="70"/>
      <c r="J1924" s="67" t="str">
        <f t="array" aca="1" ref="J1924" ca="1">IF($I$1&lt;&gt;"y", "", IFERROR(INDEX(admin1listsize,MATCH(SMALL(NOT(admin1listsize="")*IF(ISNUMBER(admin1listsize),COUNTIF(admin1listsize,"&lt;="&amp;admin1listsize),COUNTIF(admin1listsize,"&lt;="&amp;admin1listsize)+SUM(ISNUMBER(admin1listsize))),ROWS(D$3:D1924)+SUM(ISBLANK(admin1listsize))),NOT(admin1listsize="")*IF(ISNUMBER(admin1listsize),COUNTIF(admin1listsize,"&lt;="&amp;admin1listsize),COUNTIF(admin1listsize,"&lt;="&amp;admin1listsize)+SUM(ISNUMBER(admin1listsize))),0)), ""))</f>
        <v/>
      </c>
      <c r="K1924" s="71"/>
    </row>
    <row r="1925" spans="1:11" s="1" customFormat="1" x14ac:dyDescent="0.25">
      <c r="A1925" s="93" t="str">
        <f>IF($I$1&lt;&gt;"y", "", IF(ISBLANK(DATA!D1926),"",IF(ISBLANK(DATA!K1926),"NO DATA",DATA!K1926)))</f>
        <v/>
      </c>
      <c r="B1925" s="93" t="str">
        <f>IF($I$1&lt;&gt;"y", "",IF(ISBLANK(DATA!D1926),"", IF(ISBLANK(DATA!L1926),"NO DATA",DATA!L1926)))</f>
        <v/>
      </c>
      <c r="C1925" s="93" t="str">
        <f t="shared" ref="C1925:C1988" si="92">IF($I$1&lt;&gt;"y", "", IF(A1925="", "", A1925&amp;"@"&amp;B1925))</f>
        <v/>
      </c>
      <c r="D1925" s="93" t="str">
        <f>IF($I$1&lt;&gt;"y", "", IF(C1926="", "", IFERROR(LOOKUP(2,1/(COUNTIF($D$2:D1924,mergednames)=0),mergednames), "")))</f>
        <v/>
      </c>
      <c r="E1925" s="93" t="str">
        <f t="shared" si="91"/>
        <v/>
      </c>
      <c r="F1925" s="93" t="str">
        <f>IF($I$1&lt;&gt;"y", "", IF(A1926="", "", IFERROR(LOOKUP(2,1/(COUNTIF($F$2:F1924,get_country)=0),get_country), "")))</f>
        <v/>
      </c>
      <c r="G1925" s="93" t="str">
        <f t="shared" si="90"/>
        <v/>
      </c>
      <c r="H1925" s="67" t="str">
        <f t="array" aca="1" ref="H1925" ca="1">IF($I$1&lt;&gt;"y", "", IFERROR(INDEX(countrylistsize,MATCH(SMALL(NOT(countrylistsize="")*IF(ISNUMBER(countrylistsize),COUNTIF(countrylistsize,"&lt;="&amp;countrylistsize),COUNTIF(countrylistsize,"&lt;="&amp;countrylistsize)+SUM(ISNUMBER(countrylistsize))),ROWS(F$3:F1925)+SUM(ISBLANK(countrylistsize))),NOT(countrylistsize="")*IF(ISNUMBER(countrylistsize),COUNTIF(countrylistsize,"&lt;="&amp;countrylistsize),COUNTIF(countrylistsize,"&lt;="&amp;countrylistsize)+SUM(ISNUMBER(countrylistsize))),0)), ""))</f>
        <v/>
      </c>
      <c r="I1925" s="70"/>
      <c r="J1925" s="67" t="str">
        <f t="array" aca="1" ref="J1925" ca="1">IF($I$1&lt;&gt;"y", "", IFERROR(INDEX(admin1listsize,MATCH(SMALL(NOT(admin1listsize="")*IF(ISNUMBER(admin1listsize),COUNTIF(admin1listsize,"&lt;="&amp;admin1listsize),COUNTIF(admin1listsize,"&lt;="&amp;admin1listsize)+SUM(ISNUMBER(admin1listsize))),ROWS(D$3:D1925)+SUM(ISBLANK(admin1listsize))),NOT(admin1listsize="")*IF(ISNUMBER(admin1listsize),COUNTIF(admin1listsize,"&lt;="&amp;admin1listsize),COUNTIF(admin1listsize,"&lt;="&amp;admin1listsize)+SUM(ISNUMBER(admin1listsize))),0)), ""))</f>
        <v/>
      </c>
      <c r="K1925" s="71"/>
    </row>
    <row r="1926" spans="1:11" s="1" customFormat="1" x14ac:dyDescent="0.25">
      <c r="A1926" s="93" t="str">
        <f>IF($I$1&lt;&gt;"y", "", IF(ISBLANK(DATA!D1927),"",IF(ISBLANK(DATA!K1927),"NO DATA",DATA!K1927)))</f>
        <v/>
      </c>
      <c r="B1926" s="93" t="str">
        <f>IF($I$1&lt;&gt;"y", "",IF(ISBLANK(DATA!D1927),"", IF(ISBLANK(DATA!L1927),"NO DATA",DATA!L1927)))</f>
        <v/>
      </c>
      <c r="C1926" s="93" t="str">
        <f t="shared" si="92"/>
        <v/>
      </c>
      <c r="D1926" s="93" t="str">
        <f>IF($I$1&lt;&gt;"y", "", IF(C1927="", "", IFERROR(LOOKUP(2,1/(COUNTIF($D$2:D1925,mergednames)=0),mergednames), "")))</f>
        <v/>
      </c>
      <c r="E1926" s="93" t="str">
        <f t="shared" si="91"/>
        <v/>
      </c>
      <c r="F1926" s="93" t="str">
        <f>IF($I$1&lt;&gt;"y", "", IF(A1927="", "", IFERROR(LOOKUP(2,1/(COUNTIF($F$2:F1925,get_country)=0),get_country), "")))</f>
        <v/>
      </c>
      <c r="G1926" s="93" t="str">
        <f t="shared" si="90"/>
        <v/>
      </c>
      <c r="H1926" s="67" t="str">
        <f t="array" aca="1" ref="H1926" ca="1">IF($I$1&lt;&gt;"y", "", IFERROR(INDEX(countrylistsize,MATCH(SMALL(NOT(countrylistsize="")*IF(ISNUMBER(countrylistsize),COUNTIF(countrylistsize,"&lt;="&amp;countrylistsize),COUNTIF(countrylistsize,"&lt;="&amp;countrylistsize)+SUM(ISNUMBER(countrylistsize))),ROWS(F$3:F1926)+SUM(ISBLANK(countrylistsize))),NOT(countrylistsize="")*IF(ISNUMBER(countrylistsize),COUNTIF(countrylistsize,"&lt;="&amp;countrylistsize),COUNTIF(countrylistsize,"&lt;="&amp;countrylistsize)+SUM(ISNUMBER(countrylistsize))),0)), ""))</f>
        <v/>
      </c>
      <c r="I1926" s="70"/>
      <c r="J1926" s="67" t="str">
        <f t="array" aca="1" ref="J1926" ca="1">IF($I$1&lt;&gt;"y", "", IFERROR(INDEX(admin1listsize,MATCH(SMALL(NOT(admin1listsize="")*IF(ISNUMBER(admin1listsize),COUNTIF(admin1listsize,"&lt;="&amp;admin1listsize),COUNTIF(admin1listsize,"&lt;="&amp;admin1listsize)+SUM(ISNUMBER(admin1listsize))),ROWS(D$3:D1926)+SUM(ISBLANK(admin1listsize))),NOT(admin1listsize="")*IF(ISNUMBER(admin1listsize),COUNTIF(admin1listsize,"&lt;="&amp;admin1listsize),COUNTIF(admin1listsize,"&lt;="&amp;admin1listsize)+SUM(ISNUMBER(admin1listsize))),0)), ""))</f>
        <v/>
      </c>
      <c r="K1926" s="71"/>
    </row>
    <row r="1927" spans="1:11" s="1" customFormat="1" x14ac:dyDescent="0.25">
      <c r="A1927" s="93" t="str">
        <f>IF($I$1&lt;&gt;"y", "", IF(ISBLANK(DATA!D1928),"",IF(ISBLANK(DATA!K1928),"NO DATA",DATA!K1928)))</f>
        <v/>
      </c>
      <c r="B1927" s="93" t="str">
        <f>IF($I$1&lt;&gt;"y", "",IF(ISBLANK(DATA!D1928),"", IF(ISBLANK(DATA!L1928),"NO DATA",DATA!L1928)))</f>
        <v/>
      </c>
      <c r="C1927" s="93" t="str">
        <f t="shared" si="92"/>
        <v/>
      </c>
      <c r="D1927" s="93" t="str">
        <f>IF($I$1&lt;&gt;"y", "", IF(C1928="", "", IFERROR(LOOKUP(2,1/(COUNTIF($D$2:D1926,mergednames)=0),mergednames), "")))</f>
        <v/>
      </c>
      <c r="E1927" s="93" t="str">
        <f t="shared" si="91"/>
        <v/>
      </c>
      <c r="F1927" s="93" t="str">
        <f>IF($I$1&lt;&gt;"y", "", IF(A1928="", "", IFERROR(LOOKUP(2,1/(COUNTIF($F$2:F1926,get_country)=0),get_country), "")))</f>
        <v/>
      </c>
      <c r="G1927" s="93" t="str">
        <f t="shared" si="90"/>
        <v/>
      </c>
      <c r="H1927" s="67" t="str">
        <f t="array" aca="1" ref="H1927" ca="1">IF($I$1&lt;&gt;"y", "", IFERROR(INDEX(countrylistsize,MATCH(SMALL(NOT(countrylistsize="")*IF(ISNUMBER(countrylistsize),COUNTIF(countrylistsize,"&lt;="&amp;countrylistsize),COUNTIF(countrylistsize,"&lt;="&amp;countrylistsize)+SUM(ISNUMBER(countrylistsize))),ROWS(F$3:F1927)+SUM(ISBLANK(countrylistsize))),NOT(countrylistsize="")*IF(ISNUMBER(countrylistsize),COUNTIF(countrylistsize,"&lt;="&amp;countrylistsize),COUNTIF(countrylistsize,"&lt;="&amp;countrylistsize)+SUM(ISNUMBER(countrylistsize))),0)), ""))</f>
        <v/>
      </c>
      <c r="I1927" s="70"/>
      <c r="J1927" s="67" t="str">
        <f t="array" aca="1" ref="J1927" ca="1">IF($I$1&lt;&gt;"y", "", IFERROR(INDEX(admin1listsize,MATCH(SMALL(NOT(admin1listsize="")*IF(ISNUMBER(admin1listsize),COUNTIF(admin1listsize,"&lt;="&amp;admin1listsize),COUNTIF(admin1listsize,"&lt;="&amp;admin1listsize)+SUM(ISNUMBER(admin1listsize))),ROWS(D$3:D1927)+SUM(ISBLANK(admin1listsize))),NOT(admin1listsize="")*IF(ISNUMBER(admin1listsize),COUNTIF(admin1listsize,"&lt;="&amp;admin1listsize),COUNTIF(admin1listsize,"&lt;="&amp;admin1listsize)+SUM(ISNUMBER(admin1listsize))),0)), ""))</f>
        <v/>
      </c>
      <c r="K1927" s="71"/>
    </row>
    <row r="1928" spans="1:11" s="1" customFormat="1" x14ac:dyDescent="0.25">
      <c r="A1928" s="93" t="str">
        <f>IF($I$1&lt;&gt;"y", "", IF(ISBLANK(DATA!D1929),"",IF(ISBLANK(DATA!K1929),"NO DATA",DATA!K1929)))</f>
        <v/>
      </c>
      <c r="B1928" s="93" t="str">
        <f>IF($I$1&lt;&gt;"y", "",IF(ISBLANK(DATA!D1929),"", IF(ISBLANK(DATA!L1929),"NO DATA",DATA!L1929)))</f>
        <v/>
      </c>
      <c r="C1928" s="93" t="str">
        <f t="shared" si="92"/>
        <v/>
      </c>
      <c r="D1928" s="93" t="str">
        <f>IF($I$1&lt;&gt;"y", "", IF(C1929="", "", IFERROR(LOOKUP(2,1/(COUNTIF($D$2:D1927,mergednames)=0),mergednames), "")))</f>
        <v/>
      </c>
      <c r="E1928" s="93" t="str">
        <f t="shared" si="91"/>
        <v/>
      </c>
      <c r="F1928" s="93" t="str">
        <f>IF($I$1&lt;&gt;"y", "", IF(A1929="", "", IFERROR(LOOKUP(2,1/(COUNTIF($F$2:F1927,get_country)=0),get_country), "")))</f>
        <v/>
      </c>
      <c r="G1928" s="93" t="str">
        <f t="shared" si="90"/>
        <v/>
      </c>
      <c r="H1928" s="67" t="str">
        <f t="array" aca="1" ref="H1928" ca="1">IF($I$1&lt;&gt;"y", "", IFERROR(INDEX(countrylistsize,MATCH(SMALL(NOT(countrylistsize="")*IF(ISNUMBER(countrylistsize),COUNTIF(countrylistsize,"&lt;="&amp;countrylistsize),COUNTIF(countrylistsize,"&lt;="&amp;countrylistsize)+SUM(ISNUMBER(countrylistsize))),ROWS(F$3:F1928)+SUM(ISBLANK(countrylistsize))),NOT(countrylistsize="")*IF(ISNUMBER(countrylistsize),COUNTIF(countrylistsize,"&lt;="&amp;countrylistsize),COUNTIF(countrylistsize,"&lt;="&amp;countrylistsize)+SUM(ISNUMBER(countrylistsize))),0)), ""))</f>
        <v/>
      </c>
      <c r="I1928" s="70"/>
      <c r="J1928" s="67" t="str">
        <f t="array" aca="1" ref="J1928" ca="1">IF($I$1&lt;&gt;"y", "", IFERROR(INDEX(admin1listsize,MATCH(SMALL(NOT(admin1listsize="")*IF(ISNUMBER(admin1listsize),COUNTIF(admin1listsize,"&lt;="&amp;admin1listsize),COUNTIF(admin1listsize,"&lt;="&amp;admin1listsize)+SUM(ISNUMBER(admin1listsize))),ROWS(D$3:D1928)+SUM(ISBLANK(admin1listsize))),NOT(admin1listsize="")*IF(ISNUMBER(admin1listsize),COUNTIF(admin1listsize,"&lt;="&amp;admin1listsize),COUNTIF(admin1listsize,"&lt;="&amp;admin1listsize)+SUM(ISNUMBER(admin1listsize))),0)), ""))</f>
        <v/>
      </c>
      <c r="K1928" s="71"/>
    </row>
    <row r="1929" spans="1:11" s="1" customFormat="1" x14ac:dyDescent="0.25">
      <c r="A1929" s="93" t="str">
        <f>IF($I$1&lt;&gt;"y", "", IF(ISBLANK(DATA!D1930),"",IF(ISBLANK(DATA!K1930),"NO DATA",DATA!K1930)))</f>
        <v/>
      </c>
      <c r="B1929" s="93" t="str">
        <f>IF($I$1&lt;&gt;"y", "",IF(ISBLANK(DATA!D1930),"", IF(ISBLANK(DATA!L1930),"NO DATA",DATA!L1930)))</f>
        <v/>
      </c>
      <c r="C1929" s="93" t="str">
        <f t="shared" si="92"/>
        <v/>
      </c>
      <c r="D1929" s="93" t="str">
        <f>IF($I$1&lt;&gt;"y", "", IF(C1930="", "", IFERROR(LOOKUP(2,1/(COUNTIF($D$2:D1928,mergednames)=0),mergednames), "")))</f>
        <v/>
      </c>
      <c r="E1929" s="93" t="str">
        <f t="shared" si="91"/>
        <v/>
      </c>
      <c r="F1929" s="93" t="str">
        <f>IF($I$1&lt;&gt;"y", "", IF(A1930="", "", IFERROR(LOOKUP(2,1/(COUNTIF($F$2:F1928,get_country)=0),get_country), "")))</f>
        <v/>
      </c>
      <c r="G1929" s="93" t="str">
        <f t="shared" si="90"/>
        <v/>
      </c>
      <c r="H1929" s="67" t="str">
        <f t="array" aca="1" ref="H1929" ca="1">IF($I$1&lt;&gt;"y", "", IFERROR(INDEX(countrylistsize,MATCH(SMALL(NOT(countrylistsize="")*IF(ISNUMBER(countrylistsize),COUNTIF(countrylistsize,"&lt;="&amp;countrylistsize),COUNTIF(countrylistsize,"&lt;="&amp;countrylistsize)+SUM(ISNUMBER(countrylistsize))),ROWS(F$3:F1929)+SUM(ISBLANK(countrylistsize))),NOT(countrylistsize="")*IF(ISNUMBER(countrylistsize),COUNTIF(countrylistsize,"&lt;="&amp;countrylistsize),COUNTIF(countrylistsize,"&lt;="&amp;countrylistsize)+SUM(ISNUMBER(countrylistsize))),0)), ""))</f>
        <v/>
      </c>
      <c r="I1929" s="70"/>
      <c r="J1929" s="67" t="str">
        <f t="array" aca="1" ref="J1929" ca="1">IF($I$1&lt;&gt;"y", "", IFERROR(INDEX(admin1listsize,MATCH(SMALL(NOT(admin1listsize="")*IF(ISNUMBER(admin1listsize),COUNTIF(admin1listsize,"&lt;="&amp;admin1listsize),COUNTIF(admin1listsize,"&lt;="&amp;admin1listsize)+SUM(ISNUMBER(admin1listsize))),ROWS(D$3:D1929)+SUM(ISBLANK(admin1listsize))),NOT(admin1listsize="")*IF(ISNUMBER(admin1listsize),COUNTIF(admin1listsize,"&lt;="&amp;admin1listsize),COUNTIF(admin1listsize,"&lt;="&amp;admin1listsize)+SUM(ISNUMBER(admin1listsize))),0)), ""))</f>
        <v/>
      </c>
      <c r="K1929" s="71"/>
    </row>
    <row r="1930" spans="1:11" s="1" customFormat="1" x14ac:dyDescent="0.25">
      <c r="A1930" s="93" t="str">
        <f>IF($I$1&lt;&gt;"y", "", IF(ISBLANK(DATA!D1931),"",IF(ISBLANK(DATA!K1931),"NO DATA",DATA!K1931)))</f>
        <v/>
      </c>
      <c r="B1930" s="93" t="str">
        <f>IF($I$1&lt;&gt;"y", "",IF(ISBLANK(DATA!D1931),"", IF(ISBLANK(DATA!L1931),"NO DATA",DATA!L1931)))</f>
        <v/>
      </c>
      <c r="C1930" s="93" t="str">
        <f t="shared" si="92"/>
        <v/>
      </c>
      <c r="D1930" s="93" t="str">
        <f>IF($I$1&lt;&gt;"y", "", IF(C1931="", "", IFERROR(LOOKUP(2,1/(COUNTIF($D$2:D1929,mergednames)=0),mergednames), "")))</f>
        <v/>
      </c>
      <c r="E1930" s="93" t="str">
        <f t="shared" si="91"/>
        <v/>
      </c>
      <c r="F1930" s="93" t="str">
        <f>IF($I$1&lt;&gt;"y", "", IF(A1931="", "", IFERROR(LOOKUP(2,1/(COUNTIF($F$2:F1929,get_country)=0),get_country), "")))</f>
        <v/>
      </c>
      <c r="G1930" s="93" t="str">
        <f t="shared" si="90"/>
        <v/>
      </c>
      <c r="H1930" s="67" t="str">
        <f t="array" aca="1" ref="H1930" ca="1">IF($I$1&lt;&gt;"y", "", IFERROR(INDEX(countrylistsize,MATCH(SMALL(NOT(countrylistsize="")*IF(ISNUMBER(countrylistsize),COUNTIF(countrylistsize,"&lt;="&amp;countrylistsize),COUNTIF(countrylistsize,"&lt;="&amp;countrylistsize)+SUM(ISNUMBER(countrylistsize))),ROWS(F$3:F1930)+SUM(ISBLANK(countrylistsize))),NOT(countrylistsize="")*IF(ISNUMBER(countrylistsize),COUNTIF(countrylistsize,"&lt;="&amp;countrylistsize),COUNTIF(countrylistsize,"&lt;="&amp;countrylistsize)+SUM(ISNUMBER(countrylistsize))),0)), ""))</f>
        <v/>
      </c>
      <c r="I1930" s="70"/>
      <c r="J1930" s="67" t="str">
        <f t="array" aca="1" ref="J1930" ca="1">IF($I$1&lt;&gt;"y", "", IFERROR(INDEX(admin1listsize,MATCH(SMALL(NOT(admin1listsize="")*IF(ISNUMBER(admin1listsize),COUNTIF(admin1listsize,"&lt;="&amp;admin1listsize),COUNTIF(admin1listsize,"&lt;="&amp;admin1listsize)+SUM(ISNUMBER(admin1listsize))),ROWS(D$3:D1930)+SUM(ISBLANK(admin1listsize))),NOT(admin1listsize="")*IF(ISNUMBER(admin1listsize),COUNTIF(admin1listsize,"&lt;="&amp;admin1listsize),COUNTIF(admin1listsize,"&lt;="&amp;admin1listsize)+SUM(ISNUMBER(admin1listsize))),0)), ""))</f>
        <v/>
      </c>
      <c r="K1930" s="71"/>
    </row>
    <row r="1931" spans="1:11" s="1" customFormat="1" x14ac:dyDescent="0.25">
      <c r="A1931" s="93" t="str">
        <f>IF($I$1&lt;&gt;"y", "", IF(ISBLANK(DATA!D1932),"",IF(ISBLANK(DATA!K1932),"NO DATA",DATA!K1932)))</f>
        <v/>
      </c>
      <c r="B1931" s="93" t="str">
        <f>IF($I$1&lt;&gt;"y", "",IF(ISBLANK(DATA!D1932),"", IF(ISBLANK(DATA!L1932),"NO DATA",DATA!L1932)))</f>
        <v/>
      </c>
      <c r="C1931" s="93" t="str">
        <f t="shared" si="92"/>
        <v/>
      </c>
      <c r="D1931" s="93" t="str">
        <f>IF($I$1&lt;&gt;"y", "", IF(C1932="", "", IFERROR(LOOKUP(2,1/(COUNTIF($D$2:D1930,mergednames)=0),mergednames), "")))</f>
        <v/>
      </c>
      <c r="E1931" s="93" t="str">
        <f t="shared" si="91"/>
        <v/>
      </c>
      <c r="F1931" s="93" t="str">
        <f>IF($I$1&lt;&gt;"y", "", IF(A1932="", "", IFERROR(LOOKUP(2,1/(COUNTIF($F$2:F1930,get_country)=0),get_country), "")))</f>
        <v/>
      </c>
      <c r="G1931" s="93" t="str">
        <f t="shared" si="90"/>
        <v/>
      </c>
      <c r="H1931" s="67" t="str">
        <f t="array" aca="1" ref="H1931" ca="1">IF($I$1&lt;&gt;"y", "", IFERROR(INDEX(countrylistsize,MATCH(SMALL(NOT(countrylistsize="")*IF(ISNUMBER(countrylistsize),COUNTIF(countrylistsize,"&lt;="&amp;countrylistsize),COUNTIF(countrylistsize,"&lt;="&amp;countrylistsize)+SUM(ISNUMBER(countrylistsize))),ROWS(F$3:F1931)+SUM(ISBLANK(countrylistsize))),NOT(countrylistsize="")*IF(ISNUMBER(countrylistsize),COUNTIF(countrylistsize,"&lt;="&amp;countrylistsize),COUNTIF(countrylistsize,"&lt;="&amp;countrylistsize)+SUM(ISNUMBER(countrylistsize))),0)), ""))</f>
        <v/>
      </c>
      <c r="I1931" s="70"/>
      <c r="J1931" s="67" t="str">
        <f t="array" aca="1" ref="J1931" ca="1">IF($I$1&lt;&gt;"y", "", IFERROR(INDEX(admin1listsize,MATCH(SMALL(NOT(admin1listsize="")*IF(ISNUMBER(admin1listsize),COUNTIF(admin1listsize,"&lt;="&amp;admin1listsize),COUNTIF(admin1listsize,"&lt;="&amp;admin1listsize)+SUM(ISNUMBER(admin1listsize))),ROWS(D$3:D1931)+SUM(ISBLANK(admin1listsize))),NOT(admin1listsize="")*IF(ISNUMBER(admin1listsize),COUNTIF(admin1listsize,"&lt;="&amp;admin1listsize),COUNTIF(admin1listsize,"&lt;="&amp;admin1listsize)+SUM(ISNUMBER(admin1listsize))),0)), ""))</f>
        <v/>
      </c>
      <c r="K1931" s="71"/>
    </row>
    <row r="1932" spans="1:11" s="1" customFormat="1" x14ac:dyDescent="0.25">
      <c r="A1932" s="93" t="str">
        <f>IF($I$1&lt;&gt;"y", "", IF(ISBLANK(DATA!D1933),"",IF(ISBLANK(DATA!K1933),"NO DATA",DATA!K1933)))</f>
        <v/>
      </c>
      <c r="B1932" s="93" t="str">
        <f>IF($I$1&lt;&gt;"y", "",IF(ISBLANK(DATA!D1933),"", IF(ISBLANK(DATA!L1933),"NO DATA",DATA!L1933)))</f>
        <v/>
      </c>
      <c r="C1932" s="93" t="str">
        <f t="shared" si="92"/>
        <v/>
      </c>
      <c r="D1932" s="93" t="str">
        <f>IF($I$1&lt;&gt;"y", "", IF(C1933="", "", IFERROR(LOOKUP(2,1/(COUNTIF($D$2:D1931,mergednames)=0),mergednames), "")))</f>
        <v/>
      </c>
      <c r="E1932" s="93" t="str">
        <f t="shared" si="91"/>
        <v/>
      </c>
      <c r="F1932" s="93" t="str">
        <f>IF($I$1&lt;&gt;"y", "", IF(A1933="", "", IFERROR(LOOKUP(2,1/(COUNTIF($F$2:F1931,get_country)=0),get_country), "")))</f>
        <v/>
      </c>
      <c r="G1932" s="93" t="str">
        <f t="shared" si="90"/>
        <v/>
      </c>
      <c r="H1932" s="67" t="str">
        <f t="array" aca="1" ref="H1932" ca="1">IF($I$1&lt;&gt;"y", "", IFERROR(INDEX(countrylistsize,MATCH(SMALL(NOT(countrylistsize="")*IF(ISNUMBER(countrylistsize),COUNTIF(countrylistsize,"&lt;="&amp;countrylistsize),COUNTIF(countrylistsize,"&lt;="&amp;countrylistsize)+SUM(ISNUMBER(countrylistsize))),ROWS(F$3:F1932)+SUM(ISBLANK(countrylistsize))),NOT(countrylistsize="")*IF(ISNUMBER(countrylistsize),COUNTIF(countrylistsize,"&lt;="&amp;countrylistsize),COUNTIF(countrylistsize,"&lt;="&amp;countrylistsize)+SUM(ISNUMBER(countrylistsize))),0)), ""))</f>
        <v/>
      </c>
      <c r="I1932" s="70"/>
      <c r="J1932" s="67" t="str">
        <f t="array" aca="1" ref="J1932" ca="1">IF($I$1&lt;&gt;"y", "", IFERROR(INDEX(admin1listsize,MATCH(SMALL(NOT(admin1listsize="")*IF(ISNUMBER(admin1listsize),COUNTIF(admin1listsize,"&lt;="&amp;admin1listsize),COUNTIF(admin1listsize,"&lt;="&amp;admin1listsize)+SUM(ISNUMBER(admin1listsize))),ROWS(D$3:D1932)+SUM(ISBLANK(admin1listsize))),NOT(admin1listsize="")*IF(ISNUMBER(admin1listsize),COUNTIF(admin1listsize,"&lt;="&amp;admin1listsize),COUNTIF(admin1listsize,"&lt;="&amp;admin1listsize)+SUM(ISNUMBER(admin1listsize))),0)), ""))</f>
        <v/>
      </c>
      <c r="K1932" s="71"/>
    </row>
    <row r="1933" spans="1:11" s="1" customFormat="1" x14ac:dyDescent="0.25">
      <c r="A1933" s="93" t="str">
        <f>IF($I$1&lt;&gt;"y", "", IF(ISBLANK(DATA!D1934),"",IF(ISBLANK(DATA!K1934),"NO DATA",DATA!K1934)))</f>
        <v/>
      </c>
      <c r="B1933" s="93" t="str">
        <f>IF($I$1&lt;&gt;"y", "",IF(ISBLANK(DATA!D1934),"", IF(ISBLANK(DATA!L1934),"NO DATA",DATA!L1934)))</f>
        <v/>
      </c>
      <c r="C1933" s="93" t="str">
        <f t="shared" si="92"/>
        <v/>
      </c>
      <c r="D1933" s="93" t="str">
        <f>IF($I$1&lt;&gt;"y", "", IF(C1934="", "", IFERROR(LOOKUP(2,1/(COUNTIF($D$2:D1932,mergednames)=0),mergednames), "")))</f>
        <v/>
      </c>
      <c r="E1933" s="93" t="str">
        <f t="shared" si="91"/>
        <v/>
      </c>
      <c r="F1933" s="93" t="str">
        <f>IF($I$1&lt;&gt;"y", "", IF(A1934="", "", IFERROR(LOOKUP(2,1/(COUNTIF($F$2:F1932,get_country)=0),get_country), "")))</f>
        <v/>
      </c>
      <c r="G1933" s="93" t="str">
        <f t="shared" si="90"/>
        <v/>
      </c>
      <c r="H1933" s="67" t="str">
        <f t="array" aca="1" ref="H1933" ca="1">IF($I$1&lt;&gt;"y", "", IFERROR(INDEX(countrylistsize,MATCH(SMALL(NOT(countrylistsize="")*IF(ISNUMBER(countrylistsize),COUNTIF(countrylistsize,"&lt;="&amp;countrylistsize),COUNTIF(countrylistsize,"&lt;="&amp;countrylistsize)+SUM(ISNUMBER(countrylistsize))),ROWS(F$3:F1933)+SUM(ISBLANK(countrylistsize))),NOT(countrylistsize="")*IF(ISNUMBER(countrylistsize),COUNTIF(countrylistsize,"&lt;="&amp;countrylistsize),COUNTIF(countrylistsize,"&lt;="&amp;countrylistsize)+SUM(ISNUMBER(countrylistsize))),0)), ""))</f>
        <v/>
      </c>
      <c r="I1933" s="70"/>
      <c r="J1933" s="67" t="str">
        <f t="array" aca="1" ref="J1933" ca="1">IF($I$1&lt;&gt;"y", "", IFERROR(INDEX(admin1listsize,MATCH(SMALL(NOT(admin1listsize="")*IF(ISNUMBER(admin1listsize),COUNTIF(admin1listsize,"&lt;="&amp;admin1listsize),COUNTIF(admin1listsize,"&lt;="&amp;admin1listsize)+SUM(ISNUMBER(admin1listsize))),ROWS(D$3:D1933)+SUM(ISBLANK(admin1listsize))),NOT(admin1listsize="")*IF(ISNUMBER(admin1listsize),COUNTIF(admin1listsize,"&lt;="&amp;admin1listsize),COUNTIF(admin1listsize,"&lt;="&amp;admin1listsize)+SUM(ISNUMBER(admin1listsize))),0)), ""))</f>
        <v/>
      </c>
      <c r="K1933" s="71"/>
    </row>
    <row r="1934" spans="1:11" s="1" customFormat="1" x14ac:dyDescent="0.25">
      <c r="A1934" s="93" t="str">
        <f>IF($I$1&lt;&gt;"y", "", IF(ISBLANK(DATA!D1935),"",IF(ISBLANK(DATA!K1935),"NO DATA",DATA!K1935)))</f>
        <v/>
      </c>
      <c r="B1934" s="93" t="str">
        <f>IF($I$1&lt;&gt;"y", "",IF(ISBLANK(DATA!D1935),"", IF(ISBLANK(DATA!L1935),"NO DATA",DATA!L1935)))</f>
        <v/>
      </c>
      <c r="C1934" s="93" t="str">
        <f t="shared" si="92"/>
        <v/>
      </c>
      <c r="D1934" s="93" t="str">
        <f>IF($I$1&lt;&gt;"y", "", IF(C1935="", "", IFERROR(LOOKUP(2,1/(COUNTIF($D$2:D1933,mergednames)=0),mergednames), "")))</f>
        <v/>
      </c>
      <c r="E1934" s="93" t="str">
        <f t="shared" si="91"/>
        <v/>
      </c>
      <c r="F1934" s="93" t="str">
        <f>IF($I$1&lt;&gt;"y", "", IF(A1935="", "", IFERROR(LOOKUP(2,1/(COUNTIF($F$2:F1933,get_country)=0),get_country), "")))</f>
        <v/>
      </c>
      <c r="G1934" s="93" t="str">
        <f t="shared" si="90"/>
        <v/>
      </c>
      <c r="H1934" s="67" t="str">
        <f t="array" aca="1" ref="H1934" ca="1">IF($I$1&lt;&gt;"y", "", IFERROR(INDEX(countrylistsize,MATCH(SMALL(NOT(countrylistsize="")*IF(ISNUMBER(countrylistsize),COUNTIF(countrylistsize,"&lt;="&amp;countrylistsize),COUNTIF(countrylistsize,"&lt;="&amp;countrylistsize)+SUM(ISNUMBER(countrylistsize))),ROWS(F$3:F1934)+SUM(ISBLANK(countrylistsize))),NOT(countrylistsize="")*IF(ISNUMBER(countrylistsize),COUNTIF(countrylistsize,"&lt;="&amp;countrylistsize),COUNTIF(countrylistsize,"&lt;="&amp;countrylistsize)+SUM(ISNUMBER(countrylistsize))),0)), ""))</f>
        <v/>
      </c>
      <c r="I1934" s="70"/>
      <c r="J1934" s="67" t="str">
        <f t="array" aca="1" ref="J1934" ca="1">IF($I$1&lt;&gt;"y", "", IFERROR(INDEX(admin1listsize,MATCH(SMALL(NOT(admin1listsize="")*IF(ISNUMBER(admin1listsize),COUNTIF(admin1listsize,"&lt;="&amp;admin1listsize),COUNTIF(admin1listsize,"&lt;="&amp;admin1listsize)+SUM(ISNUMBER(admin1listsize))),ROWS(D$3:D1934)+SUM(ISBLANK(admin1listsize))),NOT(admin1listsize="")*IF(ISNUMBER(admin1listsize),COUNTIF(admin1listsize,"&lt;="&amp;admin1listsize),COUNTIF(admin1listsize,"&lt;="&amp;admin1listsize)+SUM(ISNUMBER(admin1listsize))),0)), ""))</f>
        <v/>
      </c>
      <c r="K1934" s="71"/>
    </row>
    <row r="1935" spans="1:11" s="1" customFormat="1" x14ac:dyDescent="0.25">
      <c r="A1935" s="93" t="str">
        <f>IF($I$1&lt;&gt;"y", "", IF(ISBLANK(DATA!D1936),"",IF(ISBLANK(DATA!K1936),"NO DATA",DATA!K1936)))</f>
        <v/>
      </c>
      <c r="B1935" s="93" t="str">
        <f>IF($I$1&lt;&gt;"y", "",IF(ISBLANK(DATA!D1936),"", IF(ISBLANK(DATA!L1936),"NO DATA",DATA!L1936)))</f>
        <v/>
      </c>
      <c r="C1935" s="93" t="str">
        <f t="shared" si="92"/>
        <v/>
      </c>
      <c r="D1935" s="93" t="str">
        <f>IF($I$1&lt;&gt;"y", "", IF(C1936="", "", IFERROR(LOOKUP(2,1/(COUNTIF($D$2:D1934,mergednames)=0),mergednames), "")))</f>
        <v/>
      </c>
      <c r="E1935" s="93" t="str">
        <f t="shared" si="91"/>
        <v/>
      </c>
      <c r="F1935" s="93" t="str">
        <f>IF($I$1&lt;&gt;"y", "", IF(A1936="", "", IFERROR(LOOKUP(2,1/(COUNTIF($F$2:F1934,get_country)=0),get_country), "")))</f>
        <v/>
      </c>
      <c r="G1935" s="93" t="str">
        <f t="shared" si="90"/>
        <v/>
      </c>
      <c r="H1935" s="67" t="str">
        <f t="array" aca="1" ref="H1935" ca="1">IF($I$1&lt;&gt;"y", "", IFERROR(INDEX(countrylistsize,MATCH(SMALL(NOT(countrylistsize="")*IF(ISNUMBER(countrylistsize),COUNTIF(countrylistsize,"&lt;="&amp;countrylistsize),COUNTIF(countrylistsize,"&lt;="&amp;countrylistsize)+SUM(ISNUMBER(countrylistsize))),ROWS(F$3:F1935)+SUM(ISBLANK(countrylistsize))),NOT(countrylistsize="")*IF(ISNUMBER(countrylistsize),COUNTIF(countrylistsize,"&lt;="&amp;countrylistsize),COUNTIF(countrylistsize,"&lt;="&amp;countrylistsize)+SUM(ISNUMBER(countrylistsize))),0)), ""))</f>
        <v/>
      </c>
      <c r="I1935" s="70"/>
      <c r="J1935" s="67" t="str">
        <f t="array" aca="1" ref="J1935" ca="1">IF($I$1&lt;&gt;"y", "", IFERROR(INDEX(admin1listsize,MATCH(SMALL(NOT(admin1listsize="")*IF(ISNUMBER(admin1listsize),COUNTIF(admin1listsize,"&lt;="&amp;admin1listsize),COUNTIF(admin1listsize,"&lt;="&amp;admin1listsize)+SUM(ISNUMBER(admin1listsize))),ROWS(D$3:D1935)+SUM(ISBLANK(admin1listsize))),NOT(admin1listsize="")*IF(ISNUMBER(admin1listsize),COUNTIF(admin1listsize,"&lt;="&amp;admin1listsize),COUNTIF(admin1listsize,"&lt;="&amp;admin1listsize)+SUM(ISNUMBER(admin1listsize))),0)), ""))</f>
        <v/>
      </c>
      <c r="K1935" s="71"/>
    </row>
    <row r="1936" spans="1:11" s="1" customFormat="1" x14ac:dyDescent="0.25">
      <c r="A1936" s="93" t="str">
        <f>IF($I$1&lt;&gt;"y", "", IF(ISBLANK(DATA!D1937),"",IF(ISBLANK(DATA!K1937),"NO DATA",DATA!K1937)))</f>
        <v/>
      </c>
      <c r="B1936" s="93" t="str">
        <f>IF($I$1&lt;&gt;"y", "",IF(ISBLANK(DATA!D1937),"", IF(ISBLANK(DATA!L1937),"NO DATA",DATA!L1937)))</f>
        <v/>
      </c>
      <c r="C1936" s="93" t="str">
        <f t="shared" si="92"/>
        <v/>
      </c>
      <c r="D1936" s="93" t="str">
        <f>IF($I$1&lt;&gt;"y", "", IF(C1937="", "", IFERROR(LOOKUP(2,1/(COUNTIF($D$2:D1935,mergednames)=0),mergednames), "")))</f>
        <v/>
      </c>
      <c r="E1936" s="93" t="str">
        <f t="shared" si="91"/>
        <v/>
      </c>
      <c r="F1936" s="93" t="str">
        <f>IF($I$1&lt;&gt;"y", "", IF(A1937="", "", IFERROR(LOOKUP(2,1/(COUNTIF($F$2:F1935,get_country)=0),get_country), "")))</f>
        <v/>
      </c>
      <c r="G1936" s="93" t="str">
        <f t="shared" si="90"/>
        <v/>
      </c>
      <c r="H1936" s="67" t="str">
        <f t="array" aca="1" ref="H1936" ca="1">IF($I$1&lt;&gt;"y", "", IFERROR(INDEX(countrylistsize,MATCH(SMALL(NOT(countrylistsize="")*IF(ISNUMBER(countrylistsize),COUNTIF(countrylistsize,"&lt;="&amp;countrylistsize),COUNTIF(countrylistsize,"&lt;="&amp;countrylistsize)+SUM(ISNUMBER(countrylistsize))),ROWS(F$3:F1936)+SUM(ISBLANK(countrylistsize))),NOT(countrylistsize="")*IF(ISNUMBER(countrylistsize),COUNTIF(countrylistsize,"&lt;="&amp;countrylistsize),COUNTIF(countrylistsize,"&lt;="&amp;countrylistsize)+SUM(ISNUMBER(countrylistsize))),0)), ""))</f>
        <v/>
      </c>
      <c r="I1936" s="70"/>
      <c r="J1936" s="67" t="str">
        <f t="array" aca="1" ref="J1936" ca="1">IF($I$1&lt;&gt;"y", "", IFERROR(INDEX(admin1listsize,MATCH(SMALL(NOT(admin1listsize="")*IF(ISNUMBER(admin1listsize),COUNTIF(admin1listsize,"&lt;="&amp;admin1listsize),COUNTIF(admin1listsize,"&lt;="&amp;admin1listsize)+SUM(ISNUMBER(admin1listsize))),ROWS(D$3:D1936)+SUM(ISBLANK(admin1listsize))),NOT(admin1listsize="")*IF(ISNUMBER(admin1listsize),COUNTIF(admin1listsize,"&lt;="&amp;admin1listsize),COUNTIF(admin1listsize,"&lt;="&amp;admin1listsize)+SUM(ISNUMBER(admin1listsize))),0)), ""))</f>
        <v/>
      </c>
      <c r="K1936" s="71"/>
    </row>
    <row r="1937" spans="1:11" s="1" customFormat="1" x14ac:dyDescent="0.25">
      <c r="A1937" s="93" t="str">
        <f>IF($I$1&lt;&gt;"y", "", IF(ISBLANK(DATA!D1938),"",IF(ISBLANK(DATA!K1938),"NO DATA",DATA!K1938)))</f>
        <v/>
      </c>
      <c r="B1937" s="93" t="str">
        <f>IF($I$1&lt;&gt;"y", "",IF(ISBLANK(DATA!D1938),"", IF(ISBLANK(DATA!L1938),"NO DATA",DATA!L1938)))</f>
        <v/>
      </c>
      <c r="C1937" s="93" t="str">
        <f t="shared" si="92"/>
        <v/>
      </c>
      <c r="D1937" s="93" t="str">
        <f>IF($I$1&lt;&gt;"y", "", IF(C1938="", "", IFERROR(LOOKUP(2,1/(COUNTIF($D$2:D1936,mergednames)=0),mergednames), "")))</f>
        <v/>
      </c>
      <c r="E1937" s="93" t="str">
        <f t="shared" si="91"/>
        <v/>
      </c>
      <c r="F1937" s="93" t="str">
        <f>IF($I$1&lt;&gt;"y", "", IF(A1938="", "", IFERROR(LOOKUP(2,1/(COUNTIF($F$2:F1936,get_country)=0),get_country), "")))</f>
        <v/>
      </c>
      <c r="G1937" s="93" t="str">
        <f t="shared" si="90"/>
        <v/>
      </c>
      <c r="H1937" s="67" t="str">
        <f t="array" aca="1" ref="H1937" ca="1">IF($I$1&lt;&gt;"y", "", IFERROR(INDEX(countrylistsize,MATCH(SMALL(NOT(countrylistsize="")*IF(ISNUMBER(countrylistsize),COUNTIF(countrylistsize,"&lt;="&amp;countrylistsize),COUNTIF(countrylistsize,"&lt;="&amp;countrylistsize)+SUM(ISNUMBER(countrylistsize))),ROWS(F$3:F1937)+SUM(ISBLANK(countrylistsize))),NOT(countrylistsize="")*IF(ISNUMBER(countrylistsize),COUNTIF(countrylistsize,"&lt;="&amp;countrylistsize),COUNTIF(countrylistsize,"&lt;="&amp;countrylistsize)+SUM(ISNUMBER(countrylistsize))),0)), ""))</f>
        <v/>
      </c>
      <c r="I1937" s="70"/>
      <c r="J1937" s="67" t="str">
        <f t="array" aca="1" ref="J1937" ca="1">IF($I$1&lt;&gt;"y", "", IFERROR(INDEX(admin1listsize,MATCH(SMALL(NOT(admin1listsize="")*IF(ISNUMBER(admin1listsize),COUNTIF(admin1listsize,"&lt;="&amp;admin1listsize),COUNTIF(admin1listsize,"&lt;="&amp;admin1listsize)+SUM(ISNUMBER(admin1listsize))),ROWS(D$3:D1937)+SUM(ISBLANK(admin1listsize))),NOT(admin1listsize="")*IF(ISNUMBER(admin1listsize),COUNTIF(admin1listsize,"&lt;="&amp;admin1listsize),COUNTIF(admin1listsize,"&lt;="&amp;admin1listsize)+SUM(ISNUMBER(admin1listsize))),0)), ""))</f>
        <v/>
      </c>
      <c r="K1937" s="71"/>
    </row>
    <row r="1938" spans="1:11" s="1" customFormat="1" x14ac:dyDescent="0.25">
      <c r="A1938" s="93" t="str">
        <f>IF($I$1&lt;&gt;"y", "", IF(ISBLANK(DATA!D1939),"",IF(ISBLANK(DATA!K1939),"NO DATA",DATA!K1939)))</f>
        <v/>
      </c>
      <c r="B1938" s="93" t="str">
        <f>IF($I$1&lt;&gt;"y", "",IF(ISBLANK(DATA!D1939),"", IF(ISBLANK(DATA!L1939),"NO DATA",DATA!L1939)))</f>
        <v/>
      </c>
      <c r="C1938" s="93" t="str">
        <f t="shared" si="92"/>
        <v/>
      </c>
      <c r="D1938" s="93" t="str">
        <f>IF($I$1&lt;&gt;"y", "", IF(C1939="", "", IFERROR(LOOKUP(2,1/(COUNTIF($D$2:D1937,mergednames)=0),mergednames), "")))</f>
        <v/>
      </c>
      <c r="E1938" s="93" t="str">
        <f t="shared" si="91"/>
        <v/>
      </c>
      <c r="F1938" s="93" t="str">
        <f>IF($I$1&lt;&gt;"y", "", IF(A1939="", "", IFERROR(LOOKUP(2,1/(COUNTIF($F$2:F1937,get_country)=0),get_country), "")))</f>
        <v/>
      </c>
      <c r="G1938" s="93" t="str">
        <f t="shared" si="90"/>
        <v/>
      </c>
      <c r="H1938" s="67" t="str">
        <f t="array" aca="1" ref="H1938" ca="1">IF($I$1&lt;&gt;"y", "", IFERROR(INDEX(countrylistsize,MATCH(SMALL(NOT(countrylistsize="")*IF(ISNUMBER(countrylistsize),COUNTIF(countrylistsize,"&lt;="&amp;countrylistsize),COUNTIF(countrylistsize,"&lt;="&amp;countrylistsize)+SUM(ISNUMBER(countrylistsize))),ROWS(F$3:F1938)+SUM(ISBLANK(countrylistsize))),NOT(countrylistsize="")*IF(ISNUMBER(countrylistsize),COUNTIF(countrylistsize,"&lt;="&amp;countrylistsize),COUNTIF(countrylistsize,"&lt;="&amp;countrylistsize)+SUM(ISNUMBER(countrylistsize))),0)), ""))</f>
        <v/>
      </c>
      <c r="I1938" s="70"/>
      <c r="J1938" s="67" t="str">
        <f t="array" aca="1" ref="J1938" ca="1">IF($I$1&lt;&gt;"y", "", IFERROR(INDEX(admin1listsize,MATCH(SMALL(NOT(admin1listsize="")*IF(ISNUMBER(admin1listsize),COUNTIF(admin1listsize,"&lt;="&amp;admin1listsize),COUNTIF(admin1listsize,"&lt;="&amp;admin1listsize)+SUM(ISNUMBER(admin1listsize))),ROWS(D$3:D1938)+SUM(ISBLANK(admin1listsize))),NOT(admin1listsize="")*IF(ISNUMBER(admin1listsize),COUNTIF(admin1listsize,"&lt;="&amp;admin1listsize),COUNTIF(admin1listsize,"&lt;="&amp;admin1listsize)+SUM(ISNUMBER(admin1listsize))),0)), ""))</f>
        <v/>
      </c>
      <c r="K1938" s="71"/>
    </row>
    <row r="1939" spans="1:11" s="1" customFormat="1" x14ac:dyDescent="0.25">
      <c r="A1939" s="93" t="str">
        <f>IF($I$1&lt;&gt;"y", "", IF(ISBLANK(DATA!D1940),"",IF(ISBLANK(DATA!K1940),"NO DATA",DATA!K1940)))</f>
        <v/>
      </c>
      <c r="B1939" s="93" t="str">
        <f>IF($I$1&lt;&gt;"y", "",IF(ISBLANK(DATA!D1940),"", IF(ISBLANK(DATA!L1940),"NO DATA",DATA!L1940)))</f>
        <v/>
      </c>
      <c r="C1939" s="93" t="str">
        <f t="shared" si="92"/>
        <v/>
      </c>
      <c r="D1939" s="93" t="str">
        <f>IF($I$1&lt;&gt;"y", "", IF(C1940="", "", IFERROR(LOOKUP(2,1/(COUNTIF($D$2:D1938,mergednames)=0),mergednames), "")))</f>
        <v/>
      </c>
      <c r="E1939" s="93" t="str">
        <f t="shared" si="91"/>
        <v/>
      </c>
      <c r="F1939" s="93" t="str">
        <f>IF($I$1&lt;&gt;"y", "", IF(A1940="", "", IFERROR(LOOKUP(2,1/(COUNTIF($F$2:F1938,get_country)=0),get_country), "")))</f>
        <v/>
      </c>
      <c r="G1939" s="93" t="str">
        <f t="shared" si="90"/>
        <v/>
      </c>
      <c r="H1939" s="67" t="str">
        <f t="array" aca="1" ref="H1939" ca="1">IF($I$1&lt;&gt;"y", "", IFERROR(INDEX(countrylistsize,MATCH(SMALL(NOT(countrylistsize="")*IF(ISNUMBER(countrylistsize),COUNTIF(countrylistsize,"&lt;="&amp;countrylistsize),COUNTIF(countrylistsize,"&lt;="&amp;countrylistsize)+SUM(ISNUMBER(countrylistsize))),ROWS(F$3:F1939)+SUM(ISBLANK(countrylistsize))),NOT(countrylistsize="")*IF(ISNUMBER(countrylistsize),COUNTIF(countrylistsize,"&lt;="&amp;countrylistsize),COUNTIF(countrylistsize,"&lt;="&amp;countrylistsize)+SUM(ISNUMBER(countrylistsize))),0)), ""))</f>
        <v/>
      </c>
      <c r="I1939" s="70"/>
      <c r="J1939" s="67" t="str">
        <f t="array" aca="1" ref="J1939" ca="1">IF($I$1&lt;&gt;"y", "", IFERROR(INDEX(admin1listsize,MATCH(SMALL(NOT(admin1listsize="")*IF(ISNUMBER(admin1listsize),COUNTIF(admin1listsize,"&lt;="&amp;admin1listsize),COUNTIF(admin1listsize,"&lt;="&amp;admin1listsize)+SUM(ISNUMBER(admin1listsize))),ROWS(D$3:D1939)+SUM(ISBLANK(admin1listsize))),NOT(admin1listsize="")*IF(ISNUMBER(admin1listsize),COUNTIF(admin1listsize,"&lt;="&amp;admin1listsize),COUNTIF(admin1listsize,"&lt;="&amp;admin1listsize)+SUM(ISNUMBER(admin1listsize))),0)), ""))</f>
        <v/>
      </c>
      <c r="K1939" s="71"/>
    </row>
    <row r="1940" spans="1:11" s="1" customFormat="1" x14ac:dyDescent="0.25">
      <c r="A1940" s="93" t="str">
        <f>IF($I$1&lt;&gt;"y", "", IF(ISBLANK(DATA!D1941),"",IF(ISBLANK(DATA!K1941),"NO DATA",DATA!K1941)))</f>
        <v/>
      </c>
      <c r="B1940" s="93" t="str">
        <f>IF($I$1&lt;&gt;"y", "",IF(ISBLANK(DATA!D1941),"", IF(ISBLANK(DATA!L1941),"NO DATA",DATA!L1941)))</f>
        <v/>
      </c>
      <c r="C1940" s="93" t="str">
        <f t="shared" si="92"/>
        <v/>
      </c>
      <c r="D1940" s="93" t="str">
        <f>IF($I$1&lt;&gt;"y", "", IF(C1941="", "", IFERROR(LOOKUP(2,1/(COUNTIF($D$2:D1939,mergednames)=0),mergednames), "")))</f>
        <v/>
      </c>
      <c r="E1940" s="93" t="str">
        <f t="shared" si="91"/>
        <v/>
      </c>
      <c r="F1940" s="93" t="str">
        <f>IF($I$1&lt;&gt;"y", "", IF(A1941="", "", IFERROR(LOOKUP(2,1/(COUNTIF($F$2:F1939,get_country)=0),get_country), "")))</f>
        <v/>
      </c>
      <c r="G1940" s="93" t="str">
        <f t="shared" si="90"/>
        <v/>
      </c>
      <c r="H1940" s="67" t="str">
        <f t="array" aca="1" ref="H1940" ca="1">IF($I$1&lt;&gt;"y", "", IFERROR(INDEX(countrylistsize,MATCH(SMALL(NOT(countrylistsize="")*IF(ISNUMBER(countrylistsize),COUNTIF(countrylistsize,"&lt;="&amp;countrylistsize),COUNTIF(countrylistsize,"&lt;="&amp;countrylistsize)+SUM(ISNUMBER(countrylistsize))),ROWS(F$3:F1940)+SUM(ISBLANK(countrylistsize))),NOT(countrylistsize="")*IF(ISNUMBER(countrylistsize),COUNTIF(countrylistsize,"&lt;="&amp;countrylistsize),COUNTIF(countrylistsize,"&lt;="&amp;countrylistsize)+SUM(ISNUMBER(countrylistsize))),0)), ""))</f>
        <v/>
      </c>
      <c r="I1940" s="70"/>
      <c r="J1940" s="67" t="str">
        <f t="array" aca="1" ref="J1940" ca="1">IF($I$1&lt;&gt;"y", "", IFERROR(INDEX(admin1listsize,MATCH(SMALL(NOT(admin1listsize="")*IF(ISNUMBER(admin1listsize),COUNTIF(admin1listsize,"&lt;="&amp;admin1listsize),COUNTIF(admin1listsize,"&lt;="&amp;admin1listsize)+SUM(ISNUMBER(admin1listsize))),ROWS(D$3:D1940)+SUM(ISBLANK(admin1listsize))),NOT(admin1listsize="")*IF(ISNUMBER(admin1listsize),COUNTIF(admin1listsize,"&lt;="&amp;admin1listsize),COUNTIF(admin1listsize,"&lt;="&amp;admin1listsize)+SUM(ISNUMBER(admin1listsize))),0)), ""))</f>
        <v/>
      </c>
      <c r="K1940" s="71"/>
    </row>
    <row r="1941" spans="1:11" s="1" customFormat="1" x14ac:dyDescent="0.25">
      <c r="A1941" s="93" t="str">
        <f>IF($I$1&lt;&gt;"y", "", IF(ISBLANK(DATA!D1942),"",IF(ISBLANK(DATA!K1942),"NO DATA",DATA!K1942)))</f>
        <v/>
      </c>
      <c r="B1941" s="93" t="str">
        <f>IF($I$1&lt;&gt;"y", "",IF(ISBLANK(DATA!D1942),"", IF(ISBLANK(DATA!L1942),"NO DATA",DATA!L1942)))</f>
        <v/>
      </c>
      <c r="C1941" s="93" t="str">
        <f t="shared" si="92"/>
        <v/>
      </c>
      <c r="D1941" s="93" t="str">
        <f>IF($I$1&lt;&gt;"y", "", IF(C1942="", "", IFERROR(LOOKUP(2,1/(COUNTIF($D$2:D1940,mergednames)=0),mergednames), "")))</f>
        <v/>
      </c>
      <c r="E1941" s="93" t="str">
        <f t="shared" si="91"/>
        <v/>
      </c>
      <c r="F1941" s="93" t="str">
        <f>IF($I$1&lt;&gt;"y", "", IF(A1942="", "", IFERROR(LOOKUP(2,1/(COUNTIF($F$2:F1940,get_country)=0),get_country), "")))</f>
        <v/>
      </c>
      <c r="G1941" s="93" t="str">
        <f t="shared" si="90"/>
        <v/>
      </c>
      <c r="H1941" s="67" t="str">
        <f t="array" aca="1" ref="H1941" ca="1">IF($I$1&lt;&gt;"y", "", IFERROR(INDEX(countrylistsize,MATCH(SMALL(NOT(countrylistsize="")*IF(ISNUMBER(countrylistsize),COUNTIF(countrylistsize,"&lt;="&amp;countrylistsize),COUNTIF(countrylistsize,"&lt;="&amp;countrylistsize)+SUM(ISNUMBER(countrylistsize))),ROWS(F$3:F1941)+SUM(ISBLANK(countrylistsize))),NOT(countrylistsize="")*IF(ISNUMBER(countrylistsize),COUNTIF(countrylistsize,"&lt;="&amp;countrylistsize),COUNTIF(countrylistsize,"&lt;="&amp;countrylistsize)+SUM(ISNUMBER(countrylistsize))),0)), ""))</f>
        <v/>
      </c>
      <c r="I1941" s="70"/>
      <c r="J1941" s="67" t="str">
        <f t="array" aca="1" ref="J1941" ca="1">IF($I$1&lt;&gt;"y", "", IFERROR(INDEX(admin1listsize,MATCH(SMALL(NOT(admin1listsize="")*IF(ISNUMBER(admin1listsize),COUNTIF(admin1listsize,"&lt;="&amp;admin1listsize),COUNTIF(admin1listsize,"&lt;="&amp;admin1listsize)+SUM(ISNUMBER(admin1listsize))),ROWS(D$3:D1941)+SUM(ISBLANK(admin1listsize))),NOT(admin1listsize="")*IF(ISNUMBER(admin1listsize),COUNTIF(admin1listsize,"&lt;="&amp;admin1listsize),COUNTIF(admin1listsize,"&lt;="&amp;admin1listsize)+SUM(ISNUMBER(admin1listsize))),0)), ""))</f>
        <v/>
      </c>
      <c r="K1941" s="71"/>
    </row>
    <row r="1942" spans="1:11" s="1" customFormat="1" x14ac:dyDescent="0.25">
      <c r="A1942" s="93" t="str">
        <f>IF($I$1&lt;&gt;"y", "", IF(ISBLANK(DATA!D1943),"",IF(ISBLANK(DATA!K1943),"NO DATA",DATA!K1943)))</f>
        <v/>
      </c>
      <c r="B1942" s="93" t="str">
        <f>IF($I$1&lt;&gt;"y", "",IF(ISBLANK(DATA!D1943),"", IF(ISBLANK(DATA!L1943),"NO DATA",DATA!L1943)))</f>
        <v/>
      </c>
      <c r="C1942" s="93" t="str">
        <f t="shared" si="92"/>
        <v/>
      </c>
      <c r="D1942" s="93" t="str">
        <f>IF($I$1&lt;&gt;"y", "", IF(C1943="", "", IFERROR(LOOKUP(2,1/(COUNTIF($D$2:D1941,mergednames)=0),mergednames), "")))</f>
        <v/>
      </c>
      <c r="E1942" s="93" t="str">
        <f t="shared" si="91"/>
        <v/>
      </c>
      <c r="F1942" s="93" t="str">
        <f>IF($I$1&lt;&gt;"y", "", IF(A1943="", "", IFERROR(LOOKUP(2,1/(COUNTIF($F$2:F1941,get_country)=0),get_country), "")))</f>
        <v/>
      </c>
      <c r="G1942" s="93" t="str">
        <f t="shared" si="90"/>
        <v/>
      </c>
      <c r="H1942" s="67" t="str">
        <f t="array" aca="1" ref="H1942" ca="1">IF($I$1&lt;&gt;"y", "", IFERROR(INDEX(countrylistsize,MATCH(SMALL(NOT(countrylistsize="")*IF(ISNUMBER(countrylistsize),COUNTIF(countrylistsize,"&lt;="&amp;countrylistsize),COUNTIF(countrylistsize,"&lt;="&amp;countrylistsize)+SUM(ISNUMBER(countrylistsize))),ROWS(F$3:F1942)+SUM(ISBLANK(countrylistsize))),NOT(countrylistsize="")*IF(ISNUMBER(countrylistsize),COUNTIF(countrylistsize,"&lt;="&amp;countrylistsize),COUNTIF(countrylistsize,"&lt;="&amp;countrylistsize)+SUM(ISNUMBER(countrylistsize))),0)), ""))</f>
        <v/>
      </c>
      <c r="I1942" s="70"/>
      <c r="J1942" s="67" t="str">
        <f t="array" aca="1" ref="J1942" ca="1">IF($I$1&lt;&gt;"y", "", IFERROR(INDEX(admin1listsize,MATCH(SMALL(NOT(admin1listsize="")*IF(ISNUMBER(admin1listsize),COUNTIF(admin1listsize,"&lt;="&amp;admin1listsize),COUNTIF(admin1listsize,"&lt;="&amp;admin1listsize)+SUM(ISNUMBER(admin1listsize))),ROWS(D$3:D1942)+SUM(ISBLANK(admin1listsize))),NOT(admin1listsize="")*IF(ISNUMBER(admin1listsize),COUNTIF(admin1listsize,"&lt;="&amp;admin1listsize),COUNTIF(admin1listsize,"&lt;="&amp;admin1listsize)+SUM(ISNUMBER(admin1listsize))),0)), ""))</f>
        <v/>
      </c>
      <c r="K1942" s="71"/>
    </row>
    <row r="1943" spans="1:11" s="1" customFormat="1" x14ac:dyDescent="0.25">
      <c r="A1943" s="93" t="str">
        <f>IF($I$1&lt;&gt;"y", "", IF(ISBLANK(DATA!D1944),"",IF(ISBLANK(DATA!K1944),"NO DATA",DATA!K1944)))</f>
        <v/>
      </c>
      <c r="B1943" s="93" t="str">
        <f>IF($I$1&lt;&gt;"y", "",IF(ISBLANK(DATA!D1944),"", IF(ISBLANK(DATA!L1944),"NO DATA",DATA!L1944)))</f>
        <v/>
      </c>
      <c r="C1943" s="93" t="str">
        <f t="shared" si="92"/>
        <v/>
      </c>
      <c r="D1943" s="93" t="str">
        <f>IF($I$1&lt;&gt;"y", "", IF(C1944="", "", IFERROR(LOOKUP(2,1/(COUNTIF($D$2:D1942,mergednames)=0),mergednames), "")))</f>
        <v/>
      </c>
      <c r="E1943" s="93" t="str">
        <f t="shared" si="91"/>
        <v/>
      </c>
      <c r="F1943" s="93" t="str">
        <f>IF($I$1&lt;&gt;"y", "", IF(A1944="", "", IFERROR(LOOKUP(2,1/(COUNTIF($F$2:F1942,get_country)=0),get_country), "")))</f>
        <v/>
      </c>
      <c r="G1943" s="93" t="str">
        <f t="shared" si="90"/>
        <v/>
      </c>
      <c r="H1943" s="67" t="str">
        <f t="array" aca="1" ref="H1943" ca="1">IF($I$1&lt;&gt;"y", "", IFERROR(INDEX(countrylistsize,MATCH(SMALL(NOT(countrylistsize="")*IF(ISNUMBER(countrylistsize),COUNTIF(countrylistsize,"&lt;="&amp;countrylistsize),COUNTIF(countrylistsize,"&lt;="&amp;countrylistsize)+SUM(ISNUMBER(countrylistsize))),ROWS(F$3:F1943)+SUM(ISBLANK(countrylistsize))),NOT(countrylistsize="")*IF(ISNUMBER(countrylistsize),COUNTIF(countrylistsize,"&lt;="&amp;countrylistsize),COUNTIF(countrylistsize,"&lt;="&amp;countrylistsize)+SUM(ISNUMBER(countrylistsize))),0)), ""))</f>
        <v/>
      </c>
      <c r="I1943" s="70"/>
      <c r="J1943" s="67" t="str">
        <f t="array" aca="1" ref="J1943" ca="1">IF($I$1&lt;&gt;"y", "", IFERROR(INDEX(admin1listsize,MATCH(SMALL(NOT(admin1listsize="")*IF(ISNUMBER(admin1listsize),COUNTIF(admin1listsize,"&lt;="&amp;admin1listsize),COUNTIF(admin1listsize,"&lt;="&amp;admin1listsize)+SUM(ISNUMBER(admin1listsize))),ROWS(D$3:D1943)+SUM(ISBLANK(admin1listsize))),NOT(admin1listsize="")*IF(ISNUMBER(admin1listsize),COUNTIF(admin1listsize,"&lt;="&amp;admin1listsize),COUNTIF(admin1listsize,"&lt;="&amp;admin1listsize)+SUM(ISNUMBER(admin1listsize))),0)), ""))</f>
        <v/>
      </c>
      <c r="K1943" s="71"/>
    </row>
    <row r="1944" spans="1:11" s="1" customFormat="1" x14ac:dyDescent="0.25">
      <c r="A1944" s="93" t="str">
        <f>IF($I$1&lt;&gt;"y", "", IF(ISBLANK(DATA!D1945),"",IF(ISBLANK(DATA!K1945),"NO DATA",DATA!K1945)))</f>
        <v/>
      </c>
      <c r="B1944" s="93" t="str">
        <f>IF($I$1&lt;&gt;"y", "",IF(ISBLANK(DATA!D1945),"", IF(ISBLANK(DATA!L1945),"NO DATA",DATA!L1945)))</f>
        <v/>
      </c>
      <c r="C1944" s="93" t="str">
        <f t="shared" si="92"/>
        <v/>
      </c>
      <c r="D1944" s="93" t="str">
        <f>IF($I$1&lt;&gt;"y", "", IF(C1945="", "", IFERROR(LOOKUP(2,1/(COUNTIF($D$2:D1943,mergednames)=0),mergednames), "")))</f>
        <v/>
      </c>
      <c r="E1944" s="93" t="str">
        <f t="shared" si="91"/>
        <v/>
      </c>
      <c r="F1944" s="93" t="str">
        <f>IF($I$1&lt;&gt;"y", "", IF(A1945="", "", IFERROR(LOOKUP(2,1/(COUNTIF($F$2:F1943,get_country)=0),get_country), "")))</f>
        <v/>
      </c>
      <c r="G1944" s="93" t="str">
        <f t="shared" si="90"/>
        <v/>
      </c>
      <c r="H1944" s="67" t="str">
        <f t="array" aca="1" ref="H1944" ca="1">IF($I$1&lt;&gt;"y", "", IFERROR(INDEX(countrylistsize,MATCH(SMALL(NOT(countrylistsize="")*IF(ISNUMBER(countrylistsize),COUNTIF(countrylistsize,"&lt;="&amp;countrylistsize),COUNTIF(countrylistsize,"&lt;="&amp;countrylistsize)+SUM(ISNUMBER(countrylistsize))),ROWS(F$3:F1944)+SUM(ISBLANK(countrylistsize))),NOT(countrylistsize="")*IF(ISNUMBER(countrylistsize),COUNTIF(countrylistsize,"&lt;="&amp;countrylistsize),COUNTIF(countrylistsize,"&lt;="&amp;countrylistsize)+SUM(ISNUMBER(countrylistsize))),0)), ""))</f>
        <v/>
      </c>
      <c r="I1944" s="70"/>
      <c r="J1944" s="67" t="str">
        <f t="array" aca="1" ref="J1944" ca="1">IF($I$1&lt;&gt;"y", "", IFERROR(INDEX(admin1listsize,MATCH(SMALL(NOT(admin1listsize="")*IF(ISNUMBER(admin1listsize),COUNTIF(admin1listsize,"&lt;="&amp;admin1listsize),COUNTIF(admin1listsize,"&lt;="&amp;admin1listsize)+SUM(ISNUMBER(admin1listsize))),ROWS(D$3:D1944)+SUM(ISBLANK(admin1listsize))),NOT(admin1listsize="")*IF(ISNUMBER(admin1listsize),COUNTIF(admin1listsize,"&lt;="&amp;admin1listsize),COUNTIF(admin1listsize,"&lt;="&amp;admin1listsize)+SUM(ISNUMBER(admin1listsize))),0)), ""))</f>
        <v/>
      </c>
      <c r="K1944" s="71"/>
    </row>
    <row r="1945" spans="1:11" s="1" customFormat="1" x14ac:dyDescent="0.25">
      <c r="A1945" s="93" t="str">
        <f>IF($I$1&lt;&gt;"y", "", IF(ISBLANK(DATA!D1946),"",IF(ISBLANK(DATA!K1946),"NO DATA",DATA!K1946)))</f>
        <v/>
      </c>
      <c r="B1945" s="93" t="str">
        <f>IF($I$1&lt;&gt;"y", "",IF(ISBLANK(DATA!D1946),"", IF(ISBLANK(DATA!L1946),"NO DATA",DATA!L1946)))</f>
        <v/>
      </c>
      <c r="C1945" s="93" t="str">
        <f t="shared" si="92"/>
        <v/>
      </c>
      <c r="D1945" s="93" t="str">
        <f>IF($I$1&lt;&gt;"y", "", IF(C1946="", "", IFERROR(LOOKUP(2,1/(COUNTIF($D$2:D1944,mergednames)=0),mergednames), "")))</f>
        <v/>
      </c>
      <c r="E1945" s="93" t="str">
        <f t="shared" si="91"/>
        <v/>
      </c>
      <c r="F1945" s="93" t="str">
        <f>IF($I$1&lt;&gt;"y", "", IF(A1946="", "", IFERROR(LOOKUP(2,1/(COUNTIF($F$2:F1944,get_country)=0),get_country), "")))</f>
        <v/>
      </c>
      <c r="G1945" s="93" t="str">
        <f t="shared" si="90"/>
        <v/>
      </c>
      <c r="H1945" s="67" t="str">
        <f t="array" aca="1" ref="H1945" ca="1">IF($I$1&lt;&gt;"y", "", IFERROR(INDEX(countrylistsize,MATCH(SMALL(NOT(countrylistsize="")*IF(ISNUMBER(countrylistsize),COUNTIF(countrylistsize,"&lt;="&amp;countrylistsize),COUNTIF(countrylistsize,"&lt;="&amp;countrylistsize)+SUM(ISNUMBER(countrylistsize))),ROWS(F$3:F1945)+SUM(ISBLANK(countrylistsize))),NOT(countrylistsize="")*IF(ISNUMBER(countrylistsize),COUNTIF(countrylistsize,"&lt;="&amp;countrylistsize),COUNTIF(countrylistsize,"&lt;="&amp;countrylistsize)+SUM(ISNUMBER(countrylistsize))),0)), ""))</f>
        <v/>
      </c>
      <c r="I1945" s="70"/>
      <c r="J1945" s="67" t="str">
        <f t="array" aca="1" ref="J1945" ca="1">IF($I$1&lt;&gt;"y", "", IFERROR(INDEX(admin1listsize,MATCH(SMALL(NOT(admin1listsize="")*IF(ISNUMBER(admin1listsize),COUNTIF(admin1listsize,"&lt;="&amp;admin1listsize),COUNTIF(admin1listsize,"&lt;="&amp;admin1listsize)+SUM(ISNUMBER(admin1listsize))),ROWS(D$3:D1945)+SUM(ISBLANK(admin1listsize))),NOT(admin1listsize="")*IF(ISNUMBER(admin1listsize),COUNTIF(admin1listsize,"&lt;="&amp;admin1listsize),COUNTIF(admin1listsize,"&lt;="&amp;admin1listsize)+SUM(ISNUMBER(admin1listsize))),0)), ""))</f>
        <v/>
      </c>
      <c r="K1945" s="71"/>
    </row>
    <row r="1946" spans="1:11" s="1" customFormat="1" x14ac:dyDescent="0.25">
      <c r="A1946" s="93" t="str">
        <f>IF($I$1&lt;&gt;"y", "", IF(ISBLANK(DATA!D1947),"",IF(ISBLANK(DATA!K1947),"NO DATA",DATA!K1947)))</f>
        <v/>
      </c>
      <c r="B1946" s="93" t="str">
        <f>IF($I$1&lt;&gt;"y", "",IF(ISBLANK(DATA!D1947),"", IF(ISBLANK(DATA!L1947),"NO DATA",DATA!L1947)))</f>
        <v/>
      </c>
      <c r="C1946" s="93" t="str">
        <f t="shared" si="92"/>
        <v/>
      </c>
      <c r="D1946" s="93" t="str">
        <f>IF($I$1&lt;&gt;"y", "", IF(C1947="", "", IFERROR(LOOKUP(2,1/(COUNTIF($D$2:D1945,mergednames)=0),mergednames), "")))</f>
        <v/>
      </c>
      <c r="E1946" s="93" t="str">
        <f t="shared" si="91"/>
        <v/>
      </c>
      <c r="F1946" s="93" t="str">
        <f>IF($I$1&lt;&gt;"y", "", IF(A1947="", "", IFERROR(LOOKUP(2,1/(COUNTIF($F$2:F1945,get_country)=0),get_country), "")))</f>
        <v/>
      </c>
      <c r="G1946" s="93" t="str">
        <f t="shared" si="90"/>
        <v/>
      </c>
      <c r="H1946" s="67" t="str">
        <f t="array" aca="1" ref="H1946" ca="1">IF($I$1&lt;&gt;"y", "", IFERROR(INDEX(countrylistsize,MATCH(SMALL(NOT(countrylistsize="")*IF(ISNUMBER(countrylistsize),COUNTIF(countrylistsize,"&lt;="&amp;countrylistsize),COUNTIF(countrylistsize,"&lt;="&amp;countrylistsize)+SUM(ISNUMBER(countrylistsize))),ROWS(F$3:F1946)+SUM(ISBLANK(countrylistsize))),NOT(countrylistsize="")*IF(ISNUMBER(countrylistsize),COUNTIF(countrylistsize,"&lt;="&amp;countrylistsize),COUNTIF(countrylistsize,"&lt;="&amp;countrylistsize)+SUM(ISNUMBER(countrylistsize))),0)), ""))</f>
        <v/>
      </c>
      <c r="I1946" s="70"/>
      <c r="J1946" s="67" t="str">
        <f t="array" aca="1" ref="J1946" ca="1">IF($I$1&lt;&gt;"y", "", IFERROR(INDEX(admin1listsize,MATCH(SMALL(NOT(admin1listsize="")*IF(ISNUMBER(admin1listsize),COUNTIF(admin1listsize,"&lt;="&amp;admin1listsize),COUNTIF(admin1listsize,"&lt;="&amp;admin1listsize)+SUM(ISNUMBER(admin1listsize))),ROWS(D$3:D1946)+SUM(ISBLANK(admin1listsize))),NOT(admin1listsize="")*IF(ISNUMBER(admin1listsize),COUNTIF(admin1listsize,"&lt;="&amp;admin1listsize),COUNTIF(admin1listsize,"&lt;="&amp;admin1listsize)+SUM(ISNUMBER(admin1listsize))),0)), ""))</f>
        <v/>
      </c>
      <c r="K1946" s="71"/>
    </row>
    <row r="1947" spans="1:11" s="1" customFormat="1" x14ac:dyDescent="0.25">
      <c r="A1947" s="93" t="str">
        <f>IF($I$1&lt;&gt;"y", "", IF(ISBLANK(DATA!D1948),"",IF(ISBLANK(DATA!K1948),"NO DATA",DATA!K1948)))</f>
        <v/>
      </c>
      <c r="B1947" s="93" t="str">
        <f>IF($I$1&lt;&gt;"y", "",IF(ISBLANK(DATA!D1948),"", IF(ISBLANK(DATA!L1948),"NO DATA",DATA!L1948)))</f>
        <v/>
      </c>
      <c r="C1947" s="93" t="str">
        <f t="shared" si="92"/>
        <v/>
      </c>
      <c r="D1947" s="93" t="str">
        <f>IF($I$1&lt;&gt;"y", "", IF(C1948="", "", IFERROR(LOOKUP(2,1/(COUNTIF($D$2:D1946,mergednames)=0),mergednames), "")))</f>
        <v/>
      </c>
      <c r="E1947" s="93" t="str">
        <f t="shared" si="91"/>
        <v/>
      </c>
      <c r="F1947" s="93" t="str">
        <f>IF($I$1&lt;&gt;"y", "", IF(A1948="", "", IFERROR(LOOKUP(2,1/(COUNTIF($F$2:F1946,get_country)=0),get_country), "")))</f>
        <v/>
      </c>
      <c r="G1947" s="93" t="str">
        <f t="shared" si="90"/>
        <v/>
      </c>
      <c r="H1947" s="67" t="str">
        <f t="array" aca="1" ref="H1947" ca="1">IF($I$1&lt;&gt;"y", "", IFERROR(INDEX(countrylistsize,MATCH(SMALL(NOT(countrylistsize="")*IF(ISNUMBER(countrylistsize),COUNTIF(countrylistsize,"&lt;="&amp;countrylistsize),COUNTIF(countrylistsize,"&lt;="&amp;countrylistsize)+SUM(ISNUMBER(countrylistsize))),ROWS(F$3:F1947)+SUM(ISBLANK(countrylistsize))),NOT(countrylistsize="")*IF(ISNUMBER(countrylistsize),COUNTIF(countrylistsize,"&lt;="&amp;countrylistsize),COUNTIF(countrylistsize,"&lt;="&amp;countrylistsize)+SUM(ISNUMBER(countrylistsize))),0)), ""))</f>
        <v/>
      </c>
      <c r="I1947" s="70"/>
      <c r="J1947" s="67" t="str">
        <f t="array" aca="1" ref="J1947" ca="1">IF($I$1&lt;&gt;"y", "", IFERROR(INDEX(admin1listsize,MATCH(SMALL(NOT(admin1listsize="")*IF(ISNUMBER(admin1listsize),COUNTIF(admin1listsize,"&lt;="&amp;admin1listsize),COUNTIF(admin1listsize,"&lt;="&amp;admin1listsize)+SUM(ISNUMBER(admin1listsize))),ROWS(D$3:D1947)+SUM(ISBLANK(admin1listsize))),NOT(admin1listsize="")*IF(ISNUMBER(admin1listsize),COUNTIF(admin1listsize,"&lt;="&amp;admin1listsize),COUNTIF(admin1listsize,"&lt;="&amp;admin1listsize)+SUM(ISNUMBER(admin1listsize))),0)), ""))</f>
        <v/>
      </c>
      <c r="K1947" s="71"/>
    </row>
    <row r="1948" spans="1:11" s="1" customFormat="1" x14ac:dyDescent="0.25">
      <c r="A1948" s="93" t="str">
        <f>IF($I$1&lt;&gt;"y", "", IF(ISBLANK(DATA!D1949),"",IF(ISBLANK(DATA!K1949),"NO DATA",DATA!K1949)))</f>
        <v/>
      </c>
      <c r="B1948" s="93" t="str">
        <f>IF($I$1&lt;&gt;"y", "",IF(ISBLANK(DATA!D1949),"", IF(ISBLANK(DATA!L1949),"NO DATA",DATA!L1949)))</f>
        <v/>
      </c>
      <c r="C1948" s="93" t="str">
        <f t="shared" si="92"/>
        <v/>
      </c>
      <c r="D1948" s="93" t="str">
        <f>IF($I$1&lt;&gt;"y", "", IF(C1949="", "", IFERROR(LOOKUP(2,1/(COUNTIF($D$2:D1947,mergednames)=0),mergednames), "")))</f>
        <v/>
      </c>
      <c r="E1948" s="93" t="str">
        <f t="shared" si="91"/>
        <v/>
      </c>
      <c r="F1948" s="93" t="str">
        <f>IF($I$1&lt;&gt;"y", "", IF(A1949="", "", IFERROR(LOOKUP(2,1/(COUNTIF($F$2:F1947,get_country)=0),get_country), "")))</f>
        <v/>
      </c>
      <c r="G1948" s="93" t="str">
        <f t="shared" si="90"/>
        <v/>
      </c>
      <c r="H1948" s="67" t="str">
        <f t="array" aca="1" ref="H1948" ca="1">IF($I$1&lt;&gt;"y", "", IFERROR(INDEX(countrylistsize,MATCH(SMALL(NOT(countrylistsize="")*IF(ISNUMBER(countrylistsize),COUNTIF(countrylistsize,"&lt;="&amp;countrylistsize),COUNTIF(countrylistsize,"&lt;="&amp;countrylistsize)+SUM(ISNUMBER(countrylistsize))),ROWS(F$3:F1948)+SUM(ISBLANK(countrylistsize))),NOT(countrylistsize="")*IF(ISNUMBER(countrylistsize),COUNTIF(countrylistsize,"&lt;="&amp;countrylistsize),COUNTIF(countrylistsize,"&lt;="&amp;countrylistsize)+SUM(ISNUMBER(countrylistsize))),0)), ""))</f>
        <v/>
      </c>
      <c r="I1948" s="70"/>
      <c r="J1948" s="67" t="str">
        <f t="array" aca="1" ref="J1948" ca="1">IF($I$1&lt;&gt;"y", "", IFERROR(INDEX(admin1listsize,MATCH(SMALL(NOT(admin1listsize="")*IF(ISNUMBER(admin1listsize),COUNTIF(admin1listsize,"&lt;="&amp;admin1listsize),COUNTIF(admin1listsize,"&lt;="&amp;admin1listsize)+SUM(ISNUMBER(admin1listsize))),ROWS(D$3:D1948)+SUM(ISBLANK(admin1listsize))),NOT(admin1listsize="")*IF(ISNUMBER(admin1listsize),COUNTIF(admin1listsize,"&lt;="&amp;admin1listsize),COUNTIF(admin1listsize,"&lt;="&amp;admin1listsize)+SUM(ISNUMBER(admin1listsize))),0)), ""))</f>
        <v/>
      </c>
      <c r="K1948" s="71"/>
    </row>
    <row r="1949" spans="1:11" s="1" customFormat="1" x14ac:dyDescent="0.25">
      <c r="A1949" s="93" t="str">
        <f>IF($I$1&lt;&gt;"y", "", IF(ISBLANK(DATA!D1950),"",IF(ISBLANK(DATA!K1950),"NO DATA",DATA!K1950)))</f>
        <v/>
      </c>
      <c r="B1949" s="93" t="str">
        <f>IF($I$1&lt;&gt;"y", "",IF(ISBLANK(DATA!D1950),"", IF(ISBLANK(DATA!L1950),"NO DATA",DATA!L1950)))</f>
        <v/>
      </c>
      <c r="C1949" s="93" t="str">
        <f t="shared" si="92"/>
        <v/>
      </c>
      <c r="D1949" s="93" t="str">
        <f>IF($I$1&lt;&gt;"y", "", IF(C1950="", "", IFERROR(LOOKUP(2,1/(COUNTIF($D$2:D1948,mergednames)=0),mergednames), "")))</f>
        <v/>
      </c>
      <c r="E1949" s="93" t="str">
        <f t="shared" si="91"/>
        <v/>
      </c>
      <c r="F1949" s="93" t="str">
        <f>IF($I$1&lt;&gt;"y", "", IF(A1950="", "", IFERROR(LOOKUP(2,1/(COUNTIF($F$2:F1948,get_country)=0),get_country), "")))</f>
        <v/>
      </c>
      <c r="G1949" s="93" t="str">
        <f t="shared" si="90"/>
        <v/>
      </c>
      <c r="H1949" s="67" t="str">
        <f t="array" aca="1" ref="H1949" ca="1">IF($I$1&lt;&gt;"y", "", IFERROR(INDEX(countrylistsize,MATCH(SMALL(NOT(countrylistsize="")*IF(ISNUMBER(countrylistsize),COUNTIF(countrylistsize,"&lt;="&amp;countrylistsize),COUNTIF(countrylistsize,"&lt;="&amp;countrylistsize)+SUM(ISNUMBER(countrylistsize))),ROWS(F$3:F1949)+SUM(ISBLANK(countrylistsize))),NOT(countrylistsize="")*IF(ISNUMBER(countrylistsize),COUNTIF(countrylistsize,"&lt;="&amp;countrylistsize),COUNTIF(countrylistsize,"&lt;="&amp;countrylistsize)+SUM(ISNUMBER(countrylistsize))),0)), ""))</f>
        <v/>
      </c>
      <c r="I1949" s="70"/>
      <c r="J1949" s="67" t="str">
        <f t="array" aca="1" ref="J1949" ca="1">IF($I$1&lt;&gt;"y", "", IFERROR(INDEX(admin1listsize,MATCH(SMALL(NOT(admin1listsize="")*IF(ISNUMBER(admin1listsize),COUNTIF(admin1listsize,"&lt;="&amp;admin1listsize),COUNTIF(admin1listsize,"&lt;="&amp;admin1listsize)+SUM(ISNUMBER(admin1listsize))),ROWS(D$3:D1949)+SUM(ISBLANK(admin1listsize))),NOT(admin1listsize="")*IF(ISNUMBER(admin1listsize),COUNTIF(admin1listsize,"&lt;="&amp;admin1listsize),COUNTIF(admin1listsize,"&lt;="&amp;admin1listsize)+SUM(ISNUMBER(admin1listsize))),0)), ""))</f>
        <v/>
      </c>
      <c r="K1949" s="71"/>
    </row>
    <row r="1950" spans="1:11" s="1" customFormat="1" x14ac:dyDescent="0.25">
      <c r="A1950" s="93" t="str">
        <f>IF($I$1&lt;&gt;"y", "", IF(ISBLANK(DATA!D1951),"",IF(ISBLANK(DATA!K1951),"NO DATA",DATA!K1951)))</f>
        <v/>
      </c>
      <c r="B1950" s="93" t="str">
        <f>IF($I$1&lt;&gt;"y", "",IF(ISBLANK(DATA!D1951),"", IF(ISBLANK(DATA!L1951),"NO DATA",DATA!L1951)))</f>
        <v/>
      </c>
      <c r="C1950" s="93" t="str">
        <f t="shared" si="92"/>
        <v/>
      </c>
      <c r="D1950" s="93" t="str">
        <f>IF($I$1&lt;&gt;"y", "", IF(C1951="", "", IFERROR(LOOKUP(2,1/(COUNTIF($D$2:D1949,mergednames)=0),mergednames), "")))</f>
        <v/>
      </c>
      <c r="E1950" s="93" t="str">
        <f t="shared" si="91"/>
        <v/>
      </c>
      <c r="F1950" s="93" t="str">
        <f>IF($I$1&lt;&gt;"y", "", IF(A1951="", "", IFERROR(LOOKUP(2,1/(COUNTIF($F$2:F1949,get_country)=0),get_country), "")))</f>
        <v/>
      </c>
      <c r="G1950" s="93" t="str">
        <f t="shared" si="90"/>
        <v/>
      </c>
      <c r="H1950" s="67" t="str">
        <f t="array" aca="1" ref="H1950" ca="1">IF($I$1&lt;&gt;"y", "", IFERROR(INDEX(countrylistsize,MATCH(SMALL(NOT(countrylistsize="")*IF(ISNUMBER(countrylistsize),COUNTIF(countrylistsize,"&lt;="&amp;countrylistsize),COUNTIF(countrylistsize,"&lt;="&amp;countrylistsize)+SUM(ISNUMBER(countrylistsize))),ROWS(F$3:F1950)+SUM(ISBLANK(countrylistsize))),NOT(countrylistsize="")*IF(ISNUMBER(countrylistsize),COUNTIF(countrylistsize,"&lt;="&amp;countrylistsize),COUNTIF(countrylistsize,"&lt;="&amp;countrylistsize)+SUM(ISNUMBER(countrylistsize))),0)), ""))</f>
        <v/>
      </c>
      <c r="I1950" s="70"/>
      <c r="J1950" s="67" t="str">
        <f t="array" aca="1" ref="J1950" ca="1">IF($I$1&lt;&gt;"y", "", IFERROR(INDEX(admin1listsize,MATCH(SMALL(NOT(admin1listsize="")*IF(ISNUMBER(admin1listsize),COUNTIF(admin1listsize,"&lt;="&amp;admin1listsize),COUNTIF(admin1listsize,"&lt;="&amp;admin1listsize)+SUM(ISNUMBER(admin1listsize))),ROWS(D$3:D1950)+SUM(ISBLANK(admin1listsize))),NOT(admin1listsize="")*IF(ISNUMBER(admin1listsize),COUNTIF(admin1listsize,"&lt;="&amp;admin1listsize),COUNTIF(admin1listsize,"&lt;="&amp;admin1listsize)+SUM(ISNUMBER(admin1listsize))),0)), ""))</f>
        <v/>
      </c>
      <c r="K1950" s="71"/>
    </row>
    <row r="1951" spans="1:11" s="1" customFormat="1" x14ac:dyDescent="0.25">
      <c r="A1951" s="93" t="str">
        <f>IF($I$1&lt;&gt;"y", "", IF(ISBLANK(DATA!D1952),"",IF(ISBLANK(DATA!K1952),"NO DATA",DATA!K1952)))</f>
        <v/>
      </c>
      <c r="B1951" s="93" t="str">
        <f>IF($I$1&lt;&gt;"y", "",IF(ISBLANK(DATA!D1952),"", IF(ISBLANK(DATA!L1952),"NO DATA",DATA!L1952)))</f>
        <v/>
      </c>
      <c r="C1951" s="93" t="str">
        <f t="shared" si="92"/>
        <v/>
      </c>
      <c r="D1951" s="93" t="str">
        <f>IF($I$1&lt;&gt;"y", "", IF(C1952="", "", IFERROR(LOOKUP(2,1/(COUNTIF($D$2:D1950,mergednames)=0),mergednames), "")))</f>
        <v/>
      </c>
      <c r="E1951" s="93" t="str">
        <f t="shared" si="91"/>
        <v/>
      </c>
      <c r="F1951" s="93" t="str">
        <f>IF($I$1&lt;&gt;"y", "", IF(A1952="", "", IFERROR(LOOKUP(2,1/(COUNTIF($F$2:F1950,get_country)=0),get_country), "")))</f>
        <v/>
      </c>
      <c r="G1951" s="93" t="str">
        <f t="shared" si="90"/>
        <v/>
      </c>
      <c r="H1951" s="67" t="str">
        <f t="array" aca="1" ref="H1951" ca="1">IF($I$1&lt;&gt;"y", "", IFERROR(INDEX(countrylistsize,MATCH(SMALL(NOT(countrylistsize="")*IF(ISNUMBER(countrylistsize),COUNTIF(countrylistsize,"&lt;="&amp;countrylistsize),COUNTIF(countrylistsize,"&lt;="&amp;countrylistsize)+SUM(ISNUMBER(countrylistsize))),ROWS(F$3:F1951)+SUM(ISBLANK(countrylistsize))),NOT(countrylistsize="")*IF(ISNUMBER(countrylistsize),COUNTIF(countrylistsize,"&lt;="&amp;countrylistsize),COUNTIF(countrylistsize,"&lt;="&amp;countrylistsize)+SUM(ISNUMBER(countrylistsize))),0)), ""))</f>
        <v/>
      </c>
      <c r="I1951" s="70"/>
      <c r="J1951" s="67" t="str">
        <f t="array" aca="1" ref="J1951" ca="1">IF($I$1&lt;&gt;"y", "", IFERROR(INDEX(admin1listsize,MATCH(SMALL(NOT(admin1listsize="")*IF(ISNUMBER(admin1listsize),COUNTIF(admin1listsize,"&lt;="&amp;admin1listsize),COUNTIF(admin1listsize,"&lt;="&amp;admin1listsize)+SUM(ISNUMBER(admin1listsize))),ROWS(D$3:D1951)+SUM(ISBLANK(admin1listsize))),NOT(admin1listsize="")*IF(ISNUMBER(admin1listsize),COUNTIF(admin1listsize,"&lt;="&amp;admin1listsize),COUNTIF(admin1listsize,"&lt;="&amp;admin1listsize)+SUM(ISNUMBER(admin1listsize))),0)), ""))</f>
        <v/>
      </c>
      <c r="K1951" s="71"/>
    </row>
    <row r="1952" spans="1:11" s="1" customFormat="1" x14ac:dyDescent="0.25">
      <c r="A1952" s="93" t="str">
        <f>IF($I$1&lt;&gt;"y", "", IF(ISBLANK(DATA!D1953),"",IF(ISBLANK(DATA!K1953),"NO DATA",DATA!K1953)))</f>
        <v/>
      </c>
      <c r="B1952" s="93" t="str">
        <f>IF($I$1&lt;&gt;"y", "",IF(ISBLANK(DATA!D1953),"", IF(ISBLANK(DATA!L1953),"NO DATA",DATA!L1953)))</f>
        <v/>
      </c>
      <c r="C1952" s="93" t="str">
        <f t="shared" si="92"/>
        <v/>
      </c>
      <c r="D1952" s="93" t="str">
        <f>IF($I$1&lt;&gt;"y", "", IF(C1953="", "", IFERROR(LOOKUP(2,1/(COUNTIF($D$2:D1951,mergednames)=0),mergednames), "")))</f>
        <v/>
      </c>
      <c r="E1952" s="93" t="str">
        <f t="shared" si="91"/>
        <v/>
      </c>
      <c r="F1952" s="93" t="str">
        <f>IF($I$1&lt;&gt;"y", "", IF(A1953="", "", IFERROR(LOOKUP(2,1/(COUNTIF($F$2:F1951,get_country)=0),get_country), "")))</f>
        <v/>
      </c>
      <c r="G1952" s="93" t="str">
        <f t="shared" si="90"/>
        <v/>
      </c>
      <c r="H1952" s="67" t="str">
        <f t="array" aca="1" ref="H1952" ca="1">IF($I$1&lt;&gt;"y", "", IFERROR(INDEX(countrylistsize,MATCH(SMALL(NOT(countrylistsize="")*IF(ISNUMBER(countrylistsize),COUNTIF(countrylistsize,"&lt;="&amp;countrylistsize),COUNTIF(countrylistsize,"&lt;="&amp;countrylistsize)+SUM(ISNUMBER(countrylistsize))),ROWS(F$3:F1952)+SUM(ISBLANK(countrylistsize))),NOT(countrylistsize="")*IF(ISNUMBER(countrylistsize),COUNTIF(countrylistsize,"&lt;="&amp;countrylistsize),COUNTIF(countrylistsize,"&lt;="&amp;countrylistsize)+SUM(ISNUMBER(countrylistsize))),0)), ""))</f>
        <v/>
      </c>
      <c r="I1952" s="70"/>
      <c r="J1952" s="67" t="str">
        <f t="array" aca="1" ref="J1952" ca="1">IF($I$1&lt;&gt;"y", "", IFERROR(INDEX(admin1listsize,MATCH(SMALL(NOT(admin1listsize="")*IF(ISNUMBER(admin1listsize),COUNTIF(admin1listsize,"&lt;="&amp;admin1listsize),COUNTIF(admin1listsize,"&lt;="&amp;admin1listsize)+SUM(ISNUMBER(admin1listsize))),ROWS(D$3:D1952)+SUM(ISBLANK(admin1listsize))),NOT(admin1listsize="")*IF(ISNUMBER(admin1listsize),COUNTIF(admin1listsize,"&lt;="&amp;admin1listsize),COUNTIF(admin1listsize,"&lt;="&amp;admin1listsize)+SUM(ISNUMBER(admin1listsize))),0)), ""))</f>
        <v/>
      </c>
      <c r="K1952" s="71"/>
    </row>
    <row r="1953" spans="1:11" s="1" customFormat="1" x14ac:dyDescent="0.25">
      <c r="A1953" s="93" t="str">
        <f>IF($I$1&lt;&gt;"y", "", IF(ISBLANK(DATA!D1954),"",IF(ISBLANK(DATA!K1954),"NO DATA",DATA!K1954)))</f>
        <v/>
      </c>
      <c r="B1953" s="93" t="str">
        <f>IF($I$1&lt;&gt;"y", "",IF(ISBLANK(DATA!D1954),"", IF(ISBLANK(DATA!L1954),"NO DATA",DATA!L1954)))</f>
        <v/>
      </c>
      <c r="C1953" s="93" t="str">
        <f t="shared" si="92"/>
        <v/>
      </c>
      <c r="D1953" s="93" t="str">
        <f>IF($I$1&lt;&gt;"y", "", IF(C1954="", "", IFERROR(LOOKUP(2,1/(COUNTIF($D$2:D1952,mergednames)=0),mergednames), "")))</f>
        <v/>
      </c>
      <c r="E1953" s="93" t="str">
        <f t="shared" si="91"/>
        <v/>
      </c>
      <c r="F1953" s="93" t="str">
        <f>IF($I$1&lt;&gt;"y", "", IF(A1954="", "", IFERROR(LOOKUP(2,1/(COUNTIF($F$2:F1952,get_country)=0),get_country), "")))</f>
        <v/>
      </c>
      <c r="G1953" s="93" t="str">
        <f t="shared" si="90"/>
        <v/>
      </c>
      <c r="H1953" s="67" t="str">
        <f t="array" aca="1" ref="H1953" ca="1">IF($I$1&lt;&gt;"y", "", IFERROR(INDEX(countrylistsize,MATCH(SMALL(NOT(countrylistsize="")*IF(ISNUMBER(countrylistsize),COUNTIF(countrylistsize,"&lt;="&amp;countrylistsize),COUNTIF(countrylistsize,"&lt;="&amp;countrylistsize)+SUM(ISNUMBER(countrylistsize))),ROWS(F$3:F1953)+SUM(ISBLANK(countrylistsize))),NOT(countrylistsize="")*IF(ISNUMBER(countrylistsize),COUNTIF(countrylistsize,"&lt;="&amp;countrylistsize),COUNTIF(countrylistsize,"&lt;="&amp;countrylistsize)+SUM(ISNUMBER(countrylistsize))),0)), ""))</f>
        <v/>
      </c>
      <c r="I1953" s="70"/>
      <c r="J1953" s="67" t="str">
        <f t="array" aca="1" ref="J1953" ca="1">IF($I$1&lt;&gt;"y", "", IFERROR(INDEX(admin1listsize,MATCH(SMALL(NOT(admin1listsize="")*IF(ISNUMBER(admin1listsize),COUNTIF(admin1listsize,"&lt;="&amp;admin1listsize),COUNTIF(admin1listsize,"&lt;="&amp;admin1listsize)+SUM(ISNUMBER(admin1listsize))),ROWS(D$3:D1953)+SUM(ISBLANK(admin1listsize))),NOT(admin1listsize="")*IF(ISNUMBER(admin1listsize),COUNTIF(admin1listsize,"&lt;="&amp;admin1listsize),COUNTIF(admin1listsize,"&lt;="&amp;admin1listsize)+SUM(ISNUMBER(admin1listsize))),0)), ""))</f>
        <v/>
      </c>
      <c r="K1953" s="71"/>
    </row>
    <row r="1954" spans="1:11" s="1" customFormat="1" x14ac:dyDescent="0.25">
      <c r="A1954" s="93" t="str">
        <f>IF($I$1&lt;&gt;"y", "", IF(ISBLANK(DATA!D1955),"",IF(ISBLANK(DATA!K1955),"NO DATA",DATA!K1955)))</f>
        <v/>
      </c>
      <c r="B1954" s="93" t="str">
        <f>IF($I$1&lt;&gt;"y", "",IF(ISBLANK(DATA!D1955),"", IF(ISBLANK(DATA!L1955),"NO DATA",DATA!L1955)))</f>
        <v/>
      </c>
      <c r="C1954" s="93" t="str">
        <f t="shared" si="92"/>
        <v/>
      </c>
      <c r="D1954" s="93" t="str">
        <f>IF($I$1&lt;&gt;"y", "", IF(C1955="", "", IFERROR(LOOKUP(2,1/(COUNTIF($D$2:D1953,mergednames)=0),mergednames), "")))</f>
        <v/>
      </c>
      <c r="E1954" s="93" t="str">
        <f t="shared" si="91"/>
        <v/>
      </c>
      <c r="F1954" s="93" t="str">
        <f>IF($I$1&lt;&gt;"y", "", IF(A1955="", "", IFERROR(LOOKUP(2,1/(COUNTIF($F$2:F1953,get_country)=0),get_country), "")))</f>
        <v/>
      </c>
      <c r="G1954" s="93" t="str">
        <f t="shared" si="90"/>
        <v/>
      </c>
      <c r="H1954" s="67" t="str">
        <f t="array" aca="1" ref="H1954" ca="1">IF($I$1&lt;&gt;"y", "", IFERROR(INDEX(countrylistsize,MATCH(SMALL(NOT(countrylistsize="")*IF(ISNUMBER(countrylistsize),COUNTIF(countrylistsize,"&lt;="&amp;countrylistsize),COUNTIF(countrylistsize,"&lt;="&amp;countrylistsize)+SUM(ISNUMBER(countrylistsize))),ROWS(F$3:F1954)+SUM(ISBLANK(countrylistsize))),NOT(countrylistsize="")*IF(ISNUMBER(countrylistsize),COUNTIF(countrylistsize,"&lt;="&amp;countrylistsize),COUNTIF(countrylistsize,"&lt;="&amp;countrylistsize)+SUM(ISNUMBER(countrylistsize))),0)), ""))</f>
        <v/>
      </c>
      <c r="I1954" s="70"/>
      <c r="J1954" s="67" t="str">
        <f t="array" aca="1" ref="J1954" ca="1">IF($I$1&lt;&gt;"y", "", IFERROR(INDEX(admin1listsize,MATCH(SMALL(NOT(admin1listsize="")*IF(ISNUMBER(admin1listsize),COUNTIF(admin1listsize,"&lt;="&amp;admin1listsize),COUNTIF(admin1listsize,"&lt;="&amp;admin1listsize)+SUM(ISNUMBER(admin1listsize))),ROWS(D$3:D1954)+SUM(ISBLANK(admin1listsize))),NOT(admin1listsize="")*IF(ISNUMBER(admin1listsize),COUNTIF(admin1listsize,"&lt;="&amp;admin1listsize),COUNTIF(admin1listsize,"&lt;="&amp;admin1listsize)+SUM(ISNUMBER(admin1listsize))),0)), ""))</f>
        <v/>
      </c>
      <c r="K1954" s="71"/>
    </row>
    <row r="1955" spans="1:11" s="1" customFormat="1" x14ac:dyDescent="0.25">
      <c r="A1955" s="93" t="str">
        <f>IF($I$1&lt;&gt;"y", "", IF(ISBLANK(DATA!D1956),"",IF(ISBLANK(DATA!K1956),"NO DATA",DATA!K1956)))</f>
        <v/>
      </c>
      <c r="B1955" s="93" t="str">
        <f>IF($I$1&lt;&gt;"y", "",IF(ISBLANK(DATA!D1956),"", IF(ISBLANK(DATA!L1956),"NO DATA",DATA!L1956)))</f>
        <v/>
      </c>
      <c r="C1955" s="93" t="str">
        <f t="shared" si="92"/>
        <v/>
      </c>
      <c r="D1955" s="93" t="str">
        <f>IF($I$1&lt;&gt;"y", "", IF(C1956="", "", IFERROR(LOOKUP(2,1/(COUNTIF($D$2:D1954,mergednames)=0),mergednames), "")))</f>
        <v/>
      </c>
      <c r="E1955" s="93" t="str">
        <f t="shared" si="91"/>
        <v/>
      </c>
      <c r="F1955" s="93" t="str">
        <f>IF($I$1&lt;&gt;"y", "", IF(A1956="", "", IFERROR(LOOKUP(2,1/(COUNTIF($F$2:F1954,get_country)=0),get_country), "")))</f>
        <v/>
      </c>
      <c r="G1955" s="93" t="str">
        <f t="shared" si="90"/>
        <v/>
      </c>
      <c r="H1955" s="67" t="str">
        <f t="array" aca="1" ref="H1955" ca="1">IF($I$1&lt;&gt;"y", "", IFERROR(INDEX(countrylistsize,MATCH(SMALL(NOT(countrylistsize="")*IF(ISNUMBER(countrylistsize),COUNTIF(countrylistsize,"&lt;="&amp;countrylistsize),COUNTIF(countrylistsize,"&lt;="&amp;countrylistsize)+SUM(ISNUMBER(countrylistsize))),ROWS(F$3:F1955)+SUM(ISBLANK(countrylistsize))),NOT(countrylistsize="")*IF(ISNUMBER(countrylistsize),COUNTIF(countrylistsize,"&lt;="&amp;countrylistsize),COUNTIF(countrylistsize,"&lt;="&amp;countrylistsize)+SUM(ISNUMBER(countrylistsize))),0)), ""))</f>
        <v/>
      </c>
      <c r="I1955" s="70"/>
      <c r="J1955" s="67" t="str">
        <f t="array" aca="1" ref="J1955" ca="1">IF($I$1&lt;&gt;"y", "", IFERROR(INDEX(admin1listsize,MATCH(SMALL(NOT(admin1listsize="")*IF(ISNUMBER(admin1listsize),COUNTIF(admin1listsize,"&lt;="&amp;admin1listsize),COUNTIF(admin1listsize,"&lt;="&amp;admin1listsize)+SUM(ISNUMBER(admin1listsize))),ROWS(D$3:D1955)+SUM(ISBLANK(admin1listsize))),NOT(admin1listsize="")*IF(ISNUMBER(admin1listsize),COUNTIF(admin1listsize,"&lt;="&amp;admin1listsize),COUNTIF(admin1listsize,"&lt;="&amp;admin1listsize)+SUM(ISNUMBER(admin1listsize))),0)), ""))</f>
        <v/>
      </c>
      <c r="K1955" s="71"/>
    </row>
    <row r="1956" spans="1:11" s="1" customFormat="1" x14ac:dyDescent="0.25">
      <c r="A1956" s="93" t="str">
        <f>IF($I$1&lt;&gt;"y", "", IF(ISBLANK(DATA!D1957),"",IF(ISBLANK(DATA!K1957),"NO DATA",DATA!K1957)))</f>
        <v/>
      </c>
      <c r="B1956" s="93" t="str">
        <f>IF($I$1&lt;&gt;"y", "",IF(ISBLANK(DATA!D1957),"", IF(ISBLANK(DATA!L1957),"NO DATA",DATA!L1957)))</f>
        <v/>
      </c>
      <c r="C1956" s="93" t="str">
        <f t="shared" si="92"/>
        <v/>
      </c>
      <c r="D1956" s="93" t="str">
        <f>IF($I$1&lt;&gt;"y", "", IF(C1957="", "", IFERROR(LOOKUP(2,1/(COUNTIF($D$2:D1955,mergednames)=0),mergednames), "")))</f>
        <v/>
      </c>
      <c r="E1956" s="93" t="str">
        <f t="shared" si="91"/>
        <v/>
      </c>
      <c r="F1956" s="93" t="str">
        <f>IF($I$1&lt;&gt;"y", "", IF(A1957="", "", IFERROR(LOOKUP(2,1/(COUNTIF($F$2:F1955,get_country)=0),get_country), "")))</f>
        <v/>
      </c>
      <c r="G1956" s="93" t="str">
        <f t="shared" si="90"/>
        <v/>
      </c>
      <c r="H1956" s="67" t="str">
        <f t="array" aca="1" ref="H1956" ca="1">IF($I$1&lt;&gt;"y", "", IFERROR(INDEX(countrylistsize,MATCH(SMALL(NOT(countrylistsize="")*IF(ISNUMBER(countrylistsize),COUNTIF(countrylistsize,"&lt;="&amp;countrylistsize),COUNTIF(countrylistsize,"&lt;="&amp;countrylistsize)+SUM(ISNUMBER(countrylistsize))),ROWS(F$3:F1956)+SUM(ISBLANK(countrylistsize))),NOT(countrylistsize="")*IF(ISNUMBER(countrylistsize),COUNTIF(countrylistsize,"&lt;="&amp;countrylistsize),COUNTIF(countrylistsize,"&lt;="&amp;countrylistsize)+SUM(ISNUMBER(countrylistsize))),0)), ""))</f>
        <v/>
      </c>
      <c r="I1956" s="70"/>
      <c r="J1956" s="67" t="str">
        <f t="array" aca="1" ref="J1956" ca="1">IF($I$1&lt;&gt;"y", "", IFERROR(INDEX(admin1listsize,MATCH(SMALL(NOT(admin1listsize="")*IF(ISNUMBER(admin1listsize),COUNTIF(admin1listsize,"&lt;="&amp;admin1listsize),COUNTIF(admin1listsize,"&lt;="&amp;admin1listsize)+SUM(ISNUMBER(admin1listsize))),ROWS(D$3:D1956)+SUM(ISBLANK(admin1listsize))),NOT(admin1listsize="")*IF(ISNUMBER(admin1listsize),COUNTIF(admin1listsize,"&lt;="&amp;admin1listsize),COUNTIF(admin1listsize,"&lt;="&amp;admin1listsize)+SUM(ISNUMBER(admin1listsize))),0)), ""))</f>
        <v/>
      </c>
      <c r="K1956" s="71"/>
    </row>
    <row r="1957" spans="1:11" s="1" customFormat="1" x14ac:dyDescent="0.25">
      <c r="A1957" s="93" t="str">
        <f>IF($I$1&lt;&gt;"y", "", IF(ISBLANK(DATA!D1958),"",IF(ISBLANK(DATA!K1958),"NO DATA",DATA!K1958)))</f>
        <v/>
      </c>
      <c r="B1957" s="93" t="str">
        <f>IF($I$1&lt;&gt;"y", "",IF(ISBLANK(DATA!D1958),"", IF(ISBLANK(DATA!L1958),"NO DATA",DATA!L1958)))</f>
        <v/>
      </c>
      <c r="C1957" s="93" t="str">
        <f t="shared" si="92"/>
        <v/>
      </c>
      <c r="D1957" s="93" t="str">
        <f>IF($I$1&lt;&gt;"y", "", IF(C1958="", "", IFERROR(LOOKUP(2,1/(COUNTIF($D$2:D1956,mergednames)=0),mergednames), "")))</f>
        <v/>
      </c>
      <c r="E1957" s="93" t="str">
        <f t="shared" si="91"/>
        <v/>
      </c>
      <c r="F1957" s="93" t="str">
        <f>IF($I$1&lt;&gt;"y", "", IF(A1958="", "", IFERROR(LOOKUP(2,1/(COUNTIF($F$2:F1956,get_country)=0),get_country), "")))</f>
        <v/>
      </c>
      <c r="G1957" s="93" t="str">
        <f t="shared" si="90"/>
        <v/>
      </c>
      <c r="H1957" s="67" t="str">
        <f t="array" aca="1" ref="H1957" ca="1">IF($I$1&lt;&gt;"y", "", IFERROR(INDEX(countrylistsize,MATCH(SMALL(NOT(countrylistsize="")*IF(ISNUMBER(countrylistsize),COUNTIF(countrylistsize,"&lt;="&amp;countrylistsize),COUNTIF(countrylistsize,"&lt;="&amp;countrylistsize)+SUM(ISNUMBER(countrylistsize))),ROWS(F$3:F1957)+SUM(ISBLANK(countrylistsize))),NOT(countrylistsize="")*IF(ISNUMBER(countrylistsize),COUNTIF(countrylistsize,"&lt;="&amp;countrylistsize),COUNTIF(countrylistsize,"&lt;="&amp;countrylistsize)+SUM(ISNUMBER(countrylistsize))),0)), ""))</f>
        <v/>
      </c>
      <c r="I1957" s="70"/>
      <c r="J1957" s="67" t="str">
        <f t="array" aca="1" ref="J1957" ca="1">IF($I$1&lt;&gt;"y", "", IFERROR(INDEX(admin1listsize,MATCH(SMALL(NOT(admin1listsize="")*IF(ISNUMBER(admin1listsize),COUNTIF(admin1listsize,"&lt;="&amp;admin1listsize),COUNTIF(admin1listsize,"&lt;="&amp;admin1listsize)+SUM(ISNUMBER(admin1listsize))),ROWS(D$3:D1957)+SUM(ISBLANK(admin1listsize))),NOT(admin1listsize="")*IF(ISNUMBER(admin1listsize),COUNTIF(admin1listsize,"&lt;="&amp;admin1listsize),COUNTIF(admin1listsize,"&lt;="&amp;admin1listsize)+SUM(ISNUMBER(admin1listsize))),0)), ""))</f>
        <v/>
      </c>
      <c r="K1957" s="71"/>
    </row>
    <row r="1958" spans="1:11" s="1" customFormat="1" x14ac:dyDescent="0.25">
      <c r="A1958" s="93" t="str">
        <f>IF($I$1&lt;&gt;"y", "", IF(ISBLANK(DATA!D1959),"",IF(ISBLANK(DATA!K1959),"NO DATA",DATA!K1959)))</f>
        <v/>
      </c>
      <c r="B1958" s="93" t="str">
        <f>IF($I$1&lt;&gt;"y", "",IF(ISBLANK(DATA!D1959),"", IF(ISBLANK(DATA!L1959),"NO DATA",DATA!L1959)))</f>
        <v/>
      </c>
      <c r="C1958" s="93" t="str">
        <f t="shared" si="92"/>
        <v/>
      </c>
      <c r="D1958" s="93" t="str">
        <f>IF($I$1&lt;&gt;"y", "", IF(C1959="", "", IFERROR(LOOKUP(2,1/(COUNTIF($D$2:D1957,mergednames)=0),mergednames), "")))</f>
        <v/>
      </c>
      <c r="E1958" s="93" t="str">
        <f t="shared" si="91"/>
        <v/>
      </c>
      <c r="F1958" s="93" t="str">
        <f>IF($I$1&lt;&gt;"y", "", IF(A1959="", "", IFERROR(LOOKUP(2,1/(COUNTIF($F$2:F1957,get_country)=0),get_country), "")))</f>
        <v/>
      </c>
      <c r="G1958" s="93" t="str">
        <f t="shared" si="90"/>
        <v/>
      </c>
      <c r="H1958" s="67" t="str">
        <f t="array" aca="1" ref="H1958" ca="1">IF($I$1&lt;&gt;"y", "", IFERROR(INDEX(countrylistsize,MATCH(SMALL(NOT(countrylistsize="")*IF(ISNUMBER(countrylistsize),COUNTIF(countrylistsize,"&lt;="&amp;countrylistsize),COUNTIF(countrylistsize,"&lt;="&amp;countrylistsize)+SUM(ISNUMBER(countrylistsize))),ROWS(F$3:F1958)+SUM(ISBLANK(countrylistsize))),NOT(countrylistsize="")*IF(ISNUMBER(countrylistsize),COUNTIF(countrylistsize,"&lt;="&amp;countrylistsize),COUNTIF(countrylistsize,"&lt;="&amp;countrylistsize)+SUM(ISNUMBER(countrylistsize))),0)), ""))</f>
        <v/>
      </c>
      <c r="I1958" s="70"/>
      <c r="J1958" s="67" t="str">
        <f t="array" aca="1" ref="J1958" ca="1">IF($I$1&lt;&gt;"y", "", IFERROR(INDEX(admin1listsize,MATCH(SMALL(NOT(admin1listsize="")*IF(ISNUMBER(admin1listsize),COUNTIF(admin1listsize,"&lt;="&amp;admin1listsize),COUNTIF(admin1listsize,"&lt;="&amp;admin1listsize)+SUM(ISNUMBER(admin1listsize))),ROWS(D$3:D1958)+SUM(ISBLANK(admin1listsize))),NOT(admin1listsize="")*IF(ISNUMBER(admin1listsize),COUNTIF(admin1listsize,"&lt;="&amp;admin1listsize),COUNTIF(admin1listsize,"&lt;="&amp;admin1listsize)+SUM(ISNUMBER(admin1listsize))),0)), ""))</f>
        <v/>
      </c>
      <c r="K1958" s="71"/>
    </row>
    <row r="1959" spans="1:11" s="1" customFormat="1" x14ac:dyDescent="0.25">
      <c r="A1959" s="93" t="str">
        <f>IF($I$1&lt;&gt;"y", "", IF(ISBLANK(DATA!D1960),"",IF(ISBLANK(DATA!K1960),"NO DATA",DATA!K1960)))</f>
        <v/>
      </c>
      <c r="B1959" s="93" t="str">
        <f>IF($I$1&lt;&gt;"y", "",IF(ISBLANK(DATA!D1960),"", IF(ISBLANK(DATA!L1960),"NO DATA",DATA!L1960)))</f>
        <v/>
      </c>
      <c r="C1959" s="93" t="str">
        <f t="shared" si="92"/>
        <v/>
      </c>
      <c r="D1959" s="93" t="str">
        <f>IF($I$1&lt;&gt;"y", "", IF(C1960="", "", IFERROR(LOOKUP(2,1/(COUNTIF($D$2:D1958,mergednames)=0),mergednames), "")))</f>
        <v/>
      </c>
      <c r="E1959" s="93" t="str">
        <f t="shared" si="91"/>
        <v/>
      </c>
      <c r="F1959" s="93" t="str">
        <f>IF($I$1&lt;&gt;"y", "", IF(A1960="", "", IFERROR(LOOKUP(2,1/(COUNTIF($F$2:F1958,get_country)=0),get_country), "")))</f>
        <v/>
      </c>
      <c r="G1959" s="93" t="str">
        <f t="shared" si="90"/>
        <v/>
      </c>
      <c r="H1959" s="67" t="str">
        <f t="array" aca="1" ref="H1959" ca="1">IF($I$1&lt;&gt;"y", "", IFERROR(INDEX(countrylistsize,MATCH(SMALL(NOT(countrylistsize="")*IF(ISNUMBER(countrylistsize),COUNTIF(countrylistsize,"&lt;="&amp;countrylistsize),COUNTIF(countrylistsize,"&lt;="&amp;countrylistsize)+SUM(ISNUMBER(countrylistsize))),ROWS(F$3:F1959)+SUM(ISBLANK(countrylistsize))),NOT(countrylistsize="")*IF(ISNUMBER(countrylistsize),COUNTIF(countrylistsize,"&lt;="&amp;countrylistsize),COUNTIF(countrylistsize,"&lt;="&amp;countrylistsize)+SUM(ISNUMBER(countrylistsize))),0)), ""))</f>
        <v/>
      </c>
      <c r="I1959" s="70"/>
      <c r="J1959" s="67" t="str">
        <f t="array" aca="1" ref="J1959" ca="1">IF($I$1&lt;&gt;"y", "", IFERROR(INDEX(admin1listsize,MATCH(SMALL(NOT(admin1listsize="")*IF(ISNUMBER(admin1listsize),COUNTIF(admin1listsize,"&lt;="&amp;admin1listsize),COUNTIF(admin1listsize,"&lt;="&amp;admin1listsize)+SUM(ISNUMBER(admin1listsize))),ROWS(D$3:D1959)+SUM(ISBLANK(admin1listsize))),NOT(admin1listsize="")*IF(ISNUMBER(admin1listsize),COUNTIF(admin1listsize,"&lt;="&amp;admin1listsize),COUNTIF(admin1listsize,"&lt;="&amp;admin1listsize)+SUM(ISNUMBER(admin1listsize))),0)), ""))</f>
        <v/>
      </c>
      <c r="K1959" s="71"/>
    </row>
    <row r="1960" spans="1:11" s="1" customFormat="1" x14ac:dyDescent="0.25">
      <c r="A1960" s="93" t="str">
        <f>IF($I$1&lt;&gt;"y", "", IF(ISBLANK(DATA!D1961),"",IF(ISBLANK(DATA!K1961),"NO DATA",DATA!K1961)))</f>
        <v/>
      </c>
      <c r="B1960" s="93" t="str">
        <f>IF($I$1&lt;&gt;"y", "",IF(ISBLANK(DATA!D1961),"", IF(ISBLANK(DATA!L1961),"NO DATA",DATA!L1961)))</f>
        <v/>
      </c>
      <c r="C1960" s="93" t="str">
        <f t="shared" si="92"/>
        <v/>
      </c>
      <c r="D1960" s="93" t="str">
        <f>IF($I$1&lt;&gt;"y", "", IF(C1961="", "", IFERROR(LOOKUP(2,1/(COUNTIF($D$2:D1959,mergednames)=0),mergednames), "")))</f>
        <v/>
      </c>
      <c r="E1960" s="93" t="str">
        <f t="shared" si="91"/>
        <v/>
      </c>
      <c r="F1960" s="93" t="str">
        <f>IF($I$1&lt;&gt;"y", "", IF(A1961="", "", IFERROR(LOOKUP(2,1/(COUNTIF($F$2:F1959,get_country)=0),get_country), "")))</f>
        <v/>
      </c>
      <c r="G1960" s="93" t="str">
        <f t="shared" si="90"/>
        <v/>
      </c>
      <c r="H1960" s="67" t="str">
        <f t="array" aca="1" ref="H1960" ca="1">IF($I$1&lt;&gt;"y", "", IFERROR(INDEX(countrylistsize,MATCH(SMALL(NOT(countrylistsize="")*IF(ISNUMBER(countrylistsize),COUNTIF(countrylistsize,"&lt;="&amp;countrylistsize),COUNTIF(countrylistsize,"&lt;="&amp;countrylistsize)+SUM(ISNUMBER(countrylistsize))),ROWS(F$3:F1960)+SUM(ISBLANK(countrylistsize))),NOT(countrylistsize="")*IF(ISNUMBER(countrylistsize),COUNTIF(countrylistsize,"&lt;="&amp;countrylistsize),COUNTIF(countrylistsize,"&lt;="&amp;countrylistsize)+SUM(ISNUMBER(countrylistsize))),0)), ""))</f>
        <v/>
      </c>
      <c r="I1960" s="70"/>
      <c r="J1960" s="67" t="str">
        <f t="array" aca="1" ref="J1960" ca="1">IF($I$1&lt;&gt;"y", "", IFERROR(INDEX(admin1listsize,MATCH(SMALL(NOT(admin1listsize="")*IF(ISNUMBER(admin1listsize),COUNTIF(admin1listsize,"&lt;="&amp;admin1listsize),COUNTIF(admin1listsize,"&lt;="&amp;admin1listsize)+SUM(ISNUMBER(admin1listsize))),ROWS(D$3:D1960)+SUM(ISBLANK(admin1listsize))),NOT(admin1listsize="")*IF(ISNUMBER(admin1listsize),COUNTIF(admin1listsize,"&lt;="&amp;admin1listsize),COUNTIF(admin1listsize,"&lt;="&amp;admin1listsize)+SUM(ISNUMBER(admin1listsize))),0)), ""))</f>
        <v/>
      </c>
      <c r="K1960" s="71"/>
    </row>
    <row r="1961" spans="1:11" s="1" customFormat="1" x14ac:dyDescent="0.25">
      <c r="A1961" s="93" t="str">
        <f>IF($I$1&lt;&gt;"y", "", IF(ISBLANK(DATA!D1962),"",IF(ISBLANK(DATA!K1962),"NO DATA",DATA!K1962)))</f>
        <v/>
      </c>
      <c r="B1961" s="93" t="str">
        <f>IF($I$1&lt;&gt;"y", "",IF(ISBLANK(DATA!D1962),"", IF(ISBLANK(DATA!L1962),"NO DATA",DATA!L1962)))</f>
        <v/>
      </c>
      <c r="C1961" s="93" t="str">
        <f t="shared" si="92"/>
        <v/>
      </c>
      <c r="D1961" s="93" t="str">
        <f>IF($I$1&lt;&gt;"y", "", IF(C1962="", "", IFERROR(LOOKUP(2,1/(COUNTIF($D$2:D1960,mergednames)=0),mergednames), "")))</f>
        <v/>
      </c>
      <c r="E1961" s="93" t="str">
        <f t="shared" si="91"/>
        <v/>
      </c>
      <c r="F1961" s="93" t="str">
        <f>IF($I$1&lt;&gt;"y", "", IF(A1962="", "", IFERROR(LOOKUP(2,1/(COUNTIF($F$2:F1960,get_country)=0),get_country), "")))</f>
        <v/>
      </c>
      <c r="G1961" s="93" t="str">
        <f t="shared" si="90"/>
        <v/>
      </c>
      <c r="H1961" s="67" t="str">
        <f t="array" aca="1" ref="H1961" ca="1">IF($I$1&lt;&gt;"y", "", IFERROR(INDEX(countrylistsize,MATCH(SMALL(NOT(countrylistsize="")*IF(ISNUMBER(countrylistsize),COUNTIF(countrylistsize,"&lt;="&amp;countrylistsize),COUNTIF(countrylistsize,"&lt;="&amp;countrylistsize)+SUM(ISNUMBER(countrylistsize))),ROWS(F$3:F1961)+SUM(ISBLANK(countrylistsize))),NOT(countrylistsize="")*IF(ISNUMBER(countrylistsize),COUNTIF(countrylistsize,"&lt;="&amp;countrylistsize),COUNTIF(countrylistsize,"&lt;="&amp;countrylistsize)+SUM(ISNUMBER(countrylistsize))),0)), ""))</f>
        <v/>
      </c>
      <c r="I1961" s="70"/>
      <c r="J1961" s="67" t="str">
        <f t="array" aca="1" ref="J1961" ca="1">IF($I$1&lt;&gt;"y", "", IFERROR(INDEX(admin1listsize,MATCH(SMALL(NOT(admin1listsize="")*IF(ISNUMBER(admin1listsize),COUNTIF(admin1listsize,"&lt;="&amp;admin1listsize),COUNTIF(admin1listsize,"&lt;="&amp;admin1listsize)+SUM(ISNUMBER(admin1listsize))),ROWS(D$3:D1961)+SUM(ISBLANK(admin1listsize))),NOT(admin1listsize="")*IF(ISNUMBER(admin1listsize),COUNTIF(admin1listsize,"&lt;="&amp;admin1listsize),COUNTIF(admin1listsize,"&lt;="&amp;admin1listsize)+SUM(ISNUMBER(admin1listsize))),0)), ""))</f>
        <v/>
      </c>
      <c r="K1961" s="71"/>
    </row>
    <row r="1962" spans="1:11" s="1" customFormat="1" x14ac:dyDescent="0.25">
      <c r="A1962" s="93" t="str">
        <f>IF($I$1&lt;&gt;"y", "", IF(ISBLANK(DATA!D1963),"",IF(ISBLANK(DATA!K1963),"NO DATA",DATA!K1963)))</f>
        <v/>
      </c>
      <c r="B1962" s="93" t="str">
        <f>IF($I$1&lt;&gt;"y", "",IF(ISBLANK(DATA!D1963),"", IF(ISBLANK(DATA!L1963),"NO DATA",DATA!L1963)))</f>
        <v/>
      </c>
      <c r="C1962" s="93" t="str">
        <f t="shared" si="92"/>
        <v/>
      </c>
      <c r="D1962" s="93" t="str">
        <f>IF($I$1&lt;&gt;"y", "", IF(C1963="", "", IFERROR(LOOKUP(2,1/(COUNTIF($D$2:D1961,mergednames)=0),mergednames), "")))</f>
        <v/>
      </c>
      <c r="E1962" s="93" t="str">
        <f t="shared" si="91"/>
        <v/>
      </c>
      <c r="F1962" s="93" t="str">
        <f>IF($I$1&lt;&gt;"y", "", IF(A1963="", "", IFERROR(LOOKUP(2,1/(COUNTIF($F$2:F1961,get_country)=0),get_country), "")))</f>
        <v/>
      </c>
      <c r="G1962" s="93" t="str">
        <f t="shared" si="90"/>
        <v/>
      </c>
      <c r="H1962" s="67" t="str">
        <f t="array" aca="1" ref="H1962" ca="1">IF($I$1&lt;&gt;"y", "", IFERROR(INDEX(countrylistsize,MATCH(SMALL(NOT(countrylistsize="")*IF(ISNUMBER(countrylistsize),COUNTIF(countrylistsize,"&lt;="&amp;countrylistsize),COUNTIF(countrylistsize,"&lt;="&amp;countrylistsize)+SUM(ISNUMBER(countrylistsize))),ROWS(F$3:F1962)+SUM(ISBLANK(countrylistsize))),NOT(countrylistsize="")*IF(ISNUMBER(countrylistsize),COUNTIF(countrylistsize,"&lt;="&amp;countrylistsize),COUNTIF(countrylistsize,"&lt;="&amp;countrylistsize)+SUM(ISNUMBER(countrylistsize))),0)), ""))</f>
        <v/>
      </c>
      <c r="I1962" s="70"/>
      <c r="J1962" s="67" t="str">
        <f t="array" aca="1" ref="J1962" ca="1">IF($I$1&lt;&gt;"y", "", IFERROR(INDEX(admin1listsize,MATCH(SMALL(NOT(admin1listsize="")*IF(ISNUMBER(admin1listsize),COUNTIF(admin1listsize,"&lt;="&amp;admin1listsize),COUNTIF(admin1listsize,"&lt;="&amp;admin1listsize)+SUM(ISNUMBER(admin1listsize))),ROWS(D$3:D1962)+SUM(ISBLANK(admin1listsize))),NOT(admin1listsize="")*IF(ISNUMBER(admin1listsize),COUNTIF(admin1listsize,"&lt;="&amp;admin1listsize),COUNTIF(admin1listsize,"&lt;="&amp;admin1listsize)+SUM(ISNUMBER(admin1listsize))),0)), ""))</f>
        <v/>
      </c>
      <c r="K1962" s="71"/>
    </row>
    <row r="1963" spans="1:11" s="1" customFormat="1" x14ac:dyDescent="0.25">
      <c r="A1963" s="93" t="str">
        <f>IF($I$1&lt;&gt;"y", "", IF(ISBLANK(DATA!D1964),"",IF(ISBLANK(DATA!K1964),"NO DATA",DATA!K1964)))</f>
        <v/>
      </c>
      <c r="B1963" s="93" t="str">
        <f>IF($I$1&lt;&gt;"y", "",IF(ISBLANK(DATA!D1964),"", IF(ISBLANK(DATA!L1964),"NO DATA",DATA!L1964)))</f>
        <v/>
      </c>
      <c r="C1963" s="93" t="str">
        <f t="shared" si="92"/>
        <v/>
      </c>
      <c r="D1963" s="93" t="str">
        <f>IF($I$1&lt;&gt;"y", "", IF(C1964="", "", IFERROR(LOOKUP(2,1/(COUNTIF($D$2:D1962,mergednames)=0),mergednames), "")))</f>
        <v/>
      </c>
      <c r="E1963" s="93" t="str">
        <f t="shared" si="91"/>
        <v/>
      </c>
      <c r="F1963" s="93" t="str">
        <f>IF($I$1&lt;&gt;"y", "", IF(A1964="", "", IFERROR(LOOKUP(2,1/(COUNTIF($F$2:F1962,get_country)=0),get_country), "")))</f>
        <v/>
      </c>
      <c r="G1963" s="93" t="str">
        <f t="shared" si="90"/>
        <v/>
      </c>
      <c r="H1963" s="67" t="str">
        <f t="array" aca="1" ref="H1963" ca="1">IF($I$1&lt;&gt;"y", "", IFERROR(INDEX(countrylistsize,MATCH(SMALL(NOT(countrylistsize="")*IF(ISNUMBER(countrylistsize),COUNTIF(countrylistsize,"&lt;="&amp;countrylistsize),COUNTIF(countrylistsize,"&lt;="&amp;countrylistsize)+SUM(ISNUMBER(countrylistsize))),ROWS(F$3:F1963)+SUM(ISBLANK(countrylistsize))),NOT(countrylistsize="")*IF(ISNUMBER(countrylistsize),COUNTIF(countrylistsize,"&lt;="&amp;countrylistsize),COUNTIF(countrylistsize,"&lt;="&amp;countrylistsize)+SUM(ISNUMBER(countrylistsize))),0)), ""))</f>
        <v/>
      </c>
      <c r="I1963" s="70"/>
      <c r="J1963" s="67" t="str">
        <f t="array" aca="1" ref="J1963" ca="1">IF($I$1&lt;&gt;"y", "", IFERROR(INDEX(admin1listsize,MATCH(SMALL(NOT(admin1listsize="")*IF(ISNUMBER(admin1listsize),COUNTIF(admin1listsize,"&lt;="&amp;admin1listsize),COUNTIF(admin1listsize,"&lt;="&amp;admin1listsize)+SUM(ISNUMBER(admin1listsize))),ROWS(D$3:D1963)+SUM(ISBLANK(admin1listsize))),NOT(admin1listsize="")*IF(ISNUMBER(admin1listsize),COUNTIF(admin1listsize,"&lt;="&amp;admin1listsize),COUNTIF(admin1listsize,"&lt;="&amp;admin1listsize)+SUM(ISNUMBER(admin1listsize))),0)), ""))</f>
        <v/>
      </c>
      <c r="K1963" s="71"/>
    </row>
    <row r="1964" spans="1:11" s="1" customFormat="1" x14ac:dyDescent="0.25">
      <c r="A1964" s="93" t="str">
        <f>IF($I$1&lt;&gt;"y", "", IF(ISBLANK(DATA!D1965),"",IF(ISBLANK(DATA!K1965),"NO DATA",DATA!K1965)))</f>
        <v/>
      </c>
      <c r="B1964" s="93" t="str">
        <f>IF($I$1&lt;&gt;"y", "",IF(ISBLANK(DATA!D1965),"", IF(ISBLANK(DATA!L1965),"NO DATA",DATA!L1965)))</f>
        <v/>
      </c>
      <c r="C1964" s="93" t="str">
        <f t="shared" si="92"/>
        <v/>
      </c>
      <c r="D1964" s="93" t="str">
        <f>IF($I$1&lt;&gt;"y", "", IF(C1965="", "", IFERROR(LOOKUP(2,1/(COUNTIF($D$2:D1963,mergednames)=0),mergednames), "")))</f>
        <v/>
      </c>
      <c r="E1964" s="93" t="str">
        <f t="shared" si="91"/>
        <v/>
      </c>
      <c r="F1964" s="93" t="str">
        <f>IF($I$1&lt;&gt;"y", "", IF(A1965="", "", IFERROR(LOOKUP(2,1/(COUNTIF($F$2:F1963,get_country)=0),get_country), "")))</f>
        <v/>
      </c>
      <c r="G1964" s="93" t="str">
        <f t="shared" si="90"/>
        <v/>
      </c>
      <c r="H1964" s="67" t="str">
        <f t="array" aca="1" ref="H1964" ca="1">IF($I$1&lt;&gt;"y", "", IFERROR(INDEX(countrylistsize,MATCH(SMALL(NOT(countrylistsize="")*IF(ISNUMBER(countrylistsize),COUNTIF(countrylistsize,"&lt;="&amp;countrylistsize),COUNTIF(countrylistsize,"&lt;="&amp;countrylistsize)+SUM(ISNUMBER(countrylistsize))),ROWS(F$3:F1964)+SUM(ISBLANK(countrylistsize))),NOT(countrylistsize="")*IF(ISNUMBER(countrylistsize),COUNTIF(countrylistsize,"&lt;="&amp;countrylistsize),COUNTIF(countrylistsize,"&lt;="&amp;countrylistsize)+SUM(ISNUMBER(countrylistsize))),0)), ""))</f>
        <v/>
      </c>
      <c r="I1964" s="70"/>
      <c r="J1964" s="67" t="str">
        <f t="array" aca="1" ref="J1964" ca="1">IF($I$1&lt;&gt;"y", "", IFERROR(INDEX(admin1listsize,MATCH(SMALL(NOT(admin1listsize="")*IF(ISNUMBER(admin1listsize),COUNTIF(admin1listsize,"&lt;="&amp;admin1listsize),COUNTIF(admin1listsize,"&lt;="&amp;admin1listsize)+SUM(ISNUMBER(admin1listsize))),ROWS(D$3:D1964)+SUM(ISBLANK(admin1listsize))),NOT(admin1listsize="")*IF(ISNUMBER(admin1listsize),COUNTIF(admin1listsize,"&lt;="&amp;admin1listsize),COUNTIF(admin1listsize,"&lt;="&amp;admin1listsize)+SUM(ISNUMBER(admin1listsize))),0)), ""))</f>
        <v/>
      </c>
      <c r="K1964" s="71"/>
    </row>
    <row r="1965" spans="1:11" s="1" customFormat="1" x14ac:dyDescent="0.25">
      <c r="A1965" s="93" t="str">
        <f>IF($I$1&lt;&gt;"y", "", IF(ISBLANK(DATA!D1966),"",IF(ISBLANK(DATA!K1966),"NO DATA",DATA!K1966)))</f>
        <v/>
      </c>
      <c r="B1965" s="93" t="str">
        <f>IF($I$1&lt;&gt;"y", "",IF(ISBLANK(DATA!D1966),"", IF(ISBLANK(DATA!L1966),"NO DATA",DATA!L1966)))</f>
        <v/>
      </c>
      <c r="C1965" s="93" t="str">
        <f t="shared" si="92"/>
        <v/>
      </c>
      <c r="D1965" s="93" t="str">
        <f>IF($I$1&lt;&gt;"y", "", IF(C1966="", "", IFERROR(LOOKUP(2,1/(COUNTIF($D$2:D1964,mergednames)=0),mergednames), "")))</f>
        <v/>
      </c>
      <c r="E1965" s="93" t="str">
        <f t="shared" si="91"/>
        <v/>
      </c>
      <c r="F1965" s="93" t="str">
        <f>IF($I$1&lt;&gt;"y", "", IF(A1966="", "", IFERROR(LOOKUP(2,1/(COUNTIF($F$2:F1964,get_country)=0),get_country), "")))</f>
        <v/>
      </c>
      <c r="G1965" s="93" t="str">
        <f t="shared" si="90"/>
        <v/>
      </c>
      <c r="H1965" s="67" t="str">
        <f t="array" aca="1" ref="H1965" ca="1">IF($I$1&lt;&gt;"y", "", IFERROR(INDEX(countrylistsize,MATCH(SMALL(NOT(countrylistsize="")*IF(ISNUMBER(countrylistsize),COUNTIF(countrylistsize,"&lt;="&amp;countrylistsize),COUNTIF(countrylistsize,"&lt;="&amp;countrylistsize)+SUM(ISNUMBER(countrylistsize))),ROWS(F$3:F1965)+SUM(ISBLANK(countrylistsize))),NOT(countrylistsize="")*IF(ISNUMBER(countrylistsize),COUNTIF(countrylistsize,"&lt;="&amp;countrylistsize),COUNTIF(countrylistsize,"&lt;="&amp;countrylistsize)+SUM(ISNUMBER(countrylistsize))),0)), ""))</f>
        <v/>
      </c>
      <c r="I1965" s="70"/>
      <c r="J1965" s="67" t="str">
        <f t="array" aca="1" ref="J1965" ca="1">IF($I$1&lt;&gt;"y", "", IFERROR(INDEX(admin1listsize,MATCH(SMALL(NOT(admin1listsize="")*IF(ISNUMBER(admin1listsize),COUNTIF(admin1listsize,"&lt;="&amp;admin1listsize),COUNTIF(admin1listsize,"&lt;="&amp;admin1listsize)+SUM(ISNUMBER(admin1listsize))),ROWS(D$3:D1965)+SUM(ISBLANK(admin1listsize))),NOT(admin1listsize="")*IF(ISNUMBER(admin1listsize),COUNTIF(admin1listsize,"&lt;="&amp;admin1listsize),COUNTIF(admin1listsize,"&lt;="&amp;admin1listsize)+SUM(ISNUMBER(admin1listsize))),0)), ""))</f>
        <v/>
      </c>
      <c r="K1965" s="71"/>
    </row>
    <row r="1966" spans="1:11" s="1" customFormat="1" x14ac:dyDescent="0.25">
      <c r="A1966" s="93" t="str">
        <f>IF($I$1&lt;&gt;"y", "", IF(ISBLANK(DATA!D1967),"",IF(ISBLANK(DATA!K1967),"NO DATA",DATA!K1967)))</f>
        <v/>
      </c>
      <c r="B1966" s="93" t="str">
        <f>IF($I$1&lt;&gt;"y", "",IF(ISBLANK(DATA!D1967),"", IF(ISBLANK(DATA!L1967),"NO DATA",DATA!L1967)))</f>
        <v/>
      </c>
      <c r="C1966" s="93" t="str">
        <f t="shared" si="92"/>
        <v/>
      </c>
      <c r="D1966" s="93" t="str">
        <f>IF($I$1&lt;&gt;"y", "", IF(C1967="", "", IFERROR(LOOKUP(2,1/(COUNTIF($D$2:D1965,mergednames)=0),mergednames), "")))</f>
        <v/>
      </c>
      <c r="E1966" s="93" t="str">
        <f t="shared" si="91"/>
        <v/>
      </c>
      <c r="F1966" s="93" t="str">
        <f>IF($I$1&lt;&gt;"y", "", IF(A1967="", "", IFERROR(LOOKUP(2,1/(COUNTIF($F$2:F1965,get_country)=0),get_country), "")))</f>
        <v/>
      </c>
      <c r="G1966" s="93" t="str">
        <f t="shared" si="90"/>
        <v/>
      </c>
      <c r="H1966" s="67" t="str">
        <f t="array" aca="1" ref="H1966" ca="1">IF($I$1&lt;&gt;"y", "", IFERROR(INDEX(countrylistsize,MATCH(SMALL(NOT(countrylistsize="")*IF(ISNUMBER(countrylistsize),COUNTIF(countrylistsize,"&lt;="&amp;countrylistsize),COUNTIF(countrylistsize,"&lt;="&amp;countrylistsize)+SUM(ISNUMBER(countrylistsize))),ROWS(F$3:F1966)+SUM(ISBLANK(countrylistsize))),NOT(countrylistsize="")*IF(ISNUMBER(countrylistsize),COUNTIF(countrylistsize,"&lt;="&amp;countrylistsize),COUNTIF(countrylistsize,"&lt;="&amp;countrylistsize)+SUM(ISNUMBER(countrylistsize))),0)), ""))</f>
        <v/>
      </c>
      <c r="I1966" s="70"/>
      <c r="J1966" s="67" t="str">
        <f t="array" aca="1" ref="J1966" ca="1">IF($I$1&lt;&gt;"y", "", IFERROR(INDEX(admin1listsize,MATCH(SMALL(NOT(admin1listsize="")*IF(ISNUMBER(admin1listsize),COUNTIF(admin1listsize,"&lt;="&amp;admin1listsize),COUNTIF(admin1listsize,"&lt;="&amp;admin1listsize)+SUM(ISNUMBER(admin1listsize))),ROWS(D$3:D1966)+SUM(ISBLANK(admin1listsize))),NOT(admin1listsize="")*IF(ISNUMBER(admin1listsize),COUNTIF(admin1listsize,"&lt;="&amp;admin1listsize),COUNTIF(admin1listsize,"&lt;="&amp;admin1listsize)+SUM(ISNUMBER(admin1listsize))),0)), ""))</f>
        <v/>
      </c>
      <c r="K1966" s="71"/>
    </row>
    <row r="1967" spans="1:11" s="1" customFormat="1" x14ac:dyDescent="0.25">
      <c r="A1967" s="93" t="str">
        <f>IF($I$1&lt;&gt;"y", "", IF(ISBLANK(DATA!D1968),"",IF(ISBLANK(DATA!K1968),"NO DATA",DATA!K1968)))</f>
        <v/>
      </c>
      <c r="B1967" s="93" t="str">
        <f>IF($I$1&lt;&gt;"y", "",IF(ISBLANK(DATA!D1968),"", IF(ISBLANK(DATA!L1968),"NO DATA",DATA!L1968)))</f>
        <v/>
      </c>
      <c r="C1967" s="93" t="str">
        <f t="shared" si="92"/>
        <v/>
      </c>
      <c r="D1967" s="93" t="str">
        <f>IF($I$1&lt;&gt;"y", "", IF(C1968="", "", IFERROR(LOOKUP(2,1/(COUNTIF($D$2:D1966,mergednames)=0),mergednames), "")))</f>
        <v/>
      </c>
      <c r="E1967" s="93" t="str">
        <f t="shared" si="91"/>
        <v/>
      </c>
      <c r="F1967" s="93" t="str">
        <f>IF($I$1&lt;&gt;"y", "", IF(A1968="", "", IFERROR(LOOKUP(2,1/(COUNTIF($F$2:F1966,get_country)=0),get_country), "")))</f>
        <v/>
      </c>
      <c r="G1967" s="93" t="str">
        <f t="shared" si="90"/>
        <v/>
      </c>
      <c r="H1967" s="67" t="str">
        <f t="array" aca="1" ref="H1967" ca="1">IF($I$1&lt;&gt;"y", "", IFERROR(INDEX(countrylistsize,MATCH(SMALL(NOT(countrylistsize="")*IF(ISNUMBER(countrylistsize),COUNTIF(countrylistsize,"&lt;="&amp;countrylistsize),COUNTIF(countrylistsize,"&lt;="&amp;countrylistsize)+SUM(ISNUMBER(countrylistsize))),ROWS(F$3:F1967)+SUM(ISBLANK(countrylistsize))),NOT(countrylistsize="")*IF(ISNUMBER(countrylistsize),COUNTIF(countrylistsize,"&lt;="&amp;countrylistsize),COUNTIF(countrylistsize,"&lt;="&amp;countrylistsize)+SUM(ISNUMBER(countrylistsize))),0)), ""))</f>
        <v/>
      </c>
      <c r="I1967" s="70"/>
      <c r="J1967" s="67" t="str">
        <f t="array" aca="1" ref="J1967" ca="1">IF($I$1&lt;&gt;"y", "", IFERROR(INDEX(admin1listsize,MATCH(SMALL(NOT(admin1listsize="")*IF(ISNUMBER(admin1listsize),COUNTIF(admin1listsize,"&lt;="&amp;admin1listsize),COUNTIF(admin1listsize,"&lt;="&amp;admin1listsize)+SUM(ISNUMBER(admin1listsize))),ROWS(D$3:D1967)+SUM(ISBLANK(admin1listsize))),NOT(admin1listsize="")*IF(ISNUMBER(admin1listsize),COUNTIF(admin1listsize,"&lt;="&amp;admin1listsize),COUNTIF(admin1listsize,"&lt;="&amp;admin1listsize)+SUM(ISNUMBER(admin1listsize))),0)), ""))</f>
        <v/>
      </c>
      <c r="K1967" s="71"/>
    </row>
    <row r="1968" spans="1:11" s="1" customFormat="1" x14ac:dyDescent="0.25">
      <c r="A1968" s="93" t="str">
        <f>IF($I$1&lt;&gt;"y", "", IF(ISBLANK(DATA!D1969),"",IF(ISBLANK(DATA!K1969),"NO DATA",DATA!K1969)))</f>
        <v/>
      </c>
      <c r="B1968" s="93" t="str">
        <f>IF($I$1&lt;&gt;"y", "",IF(ISBLANK(DATA!D1969),"", IF(ISBLANK(DATA!L1969),"NO DATA",DATA!L1969)))</f>
        <v/>
      </c>
      <c r="C1968" s="93" t="str">
        <f t="shared" si="92"/>
        <v/>
      </c>
      <c r="D1968" s="93" t="str">
        <f>IF($I$1&lt;&gt;"y", "", IF(C1969="", "", IFERROR(LOOKUP(2,1/(COUNTIF($D$2:D1967,mergednames)=0),mergednames), "")))</f>
        <v/>
      </c>
      <c r="E1968" s="93" t="str">
        <f t="shared" si="91"/>
        <v/>
      </c>
      <c r="F1968" s="93" t="str">
        <f>IF($I$1&lt;&gt;"y", "", IF(A1969="", "", IFERROR(LOOKUP(2,1/(COUNTIF($F$2:F1967,get_country)=0),get_country), "")))</f>
        <v/>
      </c>
      <c r="G1968" s="93" t="str">
        <f t="shared" si="90"/>
        <v/>
      </c>
      <c r="H1968" s="67" t="str">
        <f t="array" aca="1" ref="H1968" ca="1">IF($I$1&lt;&gt;"y", "", IFERROR(INDEX(countrylistsize,MATCH(SMALL(NOT(countrylistsize="")*IF(ISNUMBER(countrylistsize),COUNTIF(countrylistsize,"&lt;="&amp;countrylistsize),COUNTIF(countrylistsize,"&lt;="&amp;countrylistsize)+SUM(ISNUMBER(countrylistsize))),ROWS(F$3:F1968)+SUM(ISBLANK(countrylistsize))),NOT(countrylistsize="")*IF(ISNUMBER(countrylistsize),COUNTIF(countrylistsize,"&lt;="&amp;countrylistsize),COUNTIF(countrylistsize,"&lt;="&amp;countrylistsize)+SUM(ISNUMBER(countrylistsize))),0)), ""))</f>
        <v/>
      </c>
      <c r="I1968" s="70"/>
      <c r="J1968" s="67" t="str">
        <f t="array" aca="1" ref="J1968" ca="1">IF($I$1&lt;&gt;"y", "", IFERROR(INDEX(admin1listsize,MATCH(SMALL(NOT(admin1listsize="")*IF(ISNUMBER(admin1listsize),COUNTIF(admin1listsize,"&lt;="&amp;admin1listsize),COUNTIF(admin1listsize,"&lt;="&amp;admin1listsize)+SUM(ISNUMBER(admin1listsize))),ROWS(D$3:D1968)+SUM(ISBLANK(admin1listsize))),NOT(admin1listsize="")*IF(ISNUMBER(admin1listsize),COUNTIF(admin1listsize,"&lt;="&amp;admin1listsize),COUNTIF(admin1listsize,"&lt;="&amp;admin1listsize)+SUM(ISNUMBER(admin1listsize))),0)), ""))</f>
        <v/>
      </c>
      <c r="K1968" s="71"/>
    </row>
    <row r="1969" spans="1:11" s="1" customFormat="1" x14ac:dyDescent="0.25">
      <c r="A1969" s="93" t="str">
        <f>IF($I$1&lt;&gt;"y", "", IF(ISBLANK(DATA!D1970),"",IF(ISBLANK(DATA!K1970),"NO DATA",DATA!K1970)))</f>
        <v/>
      </c>
      <c r="B1969" s="93" t="str">
        <f>IF($I$1&lt;&gt;"y", "",IF(ISBLANK(DATA!D1970),"", IF(ISBLANK(DATA!L1970),"NO DATA",DATA!L1970)))</f>
        <v/>
      </c>
      <c r="C1969" s="93" t="str">
        <f t="shared" si="92"/>
        <v/>
      </c>
      <c r="D1969" s="93" t="str">
        <f>IF($I$1&lt;&gt;"y", "", IF(C1970="", "", IFERROR(LOOKUP(2,1/(COUNTIF($D$2:D1968,mergednames)=0),mergednames), "")))</f>
        <v/>
      </c>
      <c r="E1969" s="93" t="str">
        <f t="shared" si="91"/>
        <v/>
      </c>
      <c r="F1969" s="93" t="str">
        <f>IF($I$1&lt;&gt;"y", "", IF(A1970="", "", IFERROR(LOOKUP(2,1/(COUNTIF($F$2:F1968,get_country)=0),get_country), "")))</f>
        <v/>
      </c>
      <c r="G1969" s="93" t="str">
        <f t="shared" si="90"/>
        <v/>
      </c>
      <c r="H1969" s="67" t="str">
        <f t="array" aca="1" ref="H1969" ca="1">IF($I$1&lt;&gt;"y", "", IFERROR(INDEX(countrylistsize,MATCH(SMALL(NOT(countrylistsize="")*IF(ISNUMBER(countrylistsize),COUNTIF(countrylistsize,"&lt;="&amp;countrylistsize),COUNTIF(countrylistsize,"&lt;="&amp;countrylistsize)+SUM(ISNUMBER(countrylistsize))),ROWS(F$3:F1969)+SUM(ISBLANK(countrylistsize))),NOT(countrylistsize="")*IF(ISNUMBER(countrylistsize),COUNTIF(countrylistsize,"&lt;="&amp;countrylistsize),COUNTIF(countrylistsize,"&lt;="&amp;countrylistsize)+SUM(ISNUMBER(countrylistsize))),0)), ""))</f>
        <v/>
      </c>
      <c r="I1969" s="70"/>
      <c r="J1969" s="67" t="str">
        <f t="array" aca="1" ref="J1969" ca="1">IF($I$1&lt;&gt;"y", "", IFERROR(INDEX(admin1listsize,MATCH(SMALL(NOT(admin1listsize="")*IF(ISNUMBER(admin1listsize),COUNTIF(admin1listsize,"&lt;="&amp;admin1listsize),COUNTIF(admin1listsize,"&lt;="&amp;admin1listsize)+SUM(ISNUMBER(admin1listsize))),ROWS(D$3:D1969)+SUM(ISBLANK(admin1listsize))),NOT(admin1listsize="")*IF(ISNUMBER(admin1listsize),COUNTIF(admin1listsize,"&lt;="&amp;admin1listsize),COUNTIF(admin1listsize,"&lt;="&amp;admin1listsize)+SUM(ISNUMBER(admin1listsize))),0)), ""))</f>
        <v/>
      </c>
      <c r="K1969" s="71"/>
    </row>
    <row r="1970" spans="1:11" s="1" customFormat="1" x14ac:dyDescent="0.25">
      <c r="A1970" s="93" t="str">
        <f>IF($I$1&lt;&gt;"y", "", IF(ISBLANK(DATA!D1971),"",IF(ISBLANK(DATA!K1971),"NO DATA",DATA!K1971)))</f>
        <v/>
      </c>
      <c r="B1970" s="93" t="str">
        <f>IF($I$1&lt;&gt;"y", "",IF(ISBLANK(DATA!D1971),"", IF(ISBLANK(DATA!L1971),"NO DATA",DATA!L1971)))</f>
        <v/>
      </c>
      <c r="C1970" s="93" t="str">
        <f t="shared" si="92"/>
        <v/>
      </c>
      <c r="D1970" s="93" t="str">
        <f>IF($I$1&lt;&gt;"y", "", IF(C1971="", "", IFERROR(LOOKUP(2,1/(COUNTIF($D$2:D1969,mergednames)=0),mergednames), "")))</f>
        <v/>
      </c>
      <c r="E1970" s="93" t="str">
        <f t="shared" si="91"/>
        <v/>
      </c>
      <c r="F1970" s="93" t="str">
        <f>IF($I$1&lt;&gt;"y", "", IF(A1971="", "", IFERROR(LOOKUP(2,1/(COUNTIF($F$2:F1969,get_country)=0),get_country), "")))</f>
        <v/>
      </c>
      <c r="G1970" s="93" t="str">
        <f t="shared" si="90"/>
        <v/>
      </c>
      <c r="H1970" s="67" t="str">
        <f t="array" aca="1" ref="H1970" ca="1">IF($I$1&lt;&gt;"y", "", IFERROR(INDEX(countrylistsize,MATCH(SMALL(NOT(countrylistsize="")*IF(ISNUMBER(countrylistsize),COUNTIF(countrylistsize,"&lt;="&amp;countrylistsize),COUNTIF(countrylistsize,"&lt;="&amp;countrylistsize)+SUM(ISNUMBER(countrylistsize))),ROWS(F$3:F1970)+SUM(ISBLANK(countrylistsize))),NOT(countrylistsize="")*IF(ISNUMBER(countrylistsize),COUNTIF(countrylistsize,"&lt;="&amp;countrylistsize),COUNTIF(countrylistsize,"&lt;="&amp;countrylistsize)+SUM(ISNUMBER(countrylistsize))),0)), ""))</f>
        <v/>
      </c>
      <c r="I1970" s="70"/>
      <c r="J1970" s="67" t="str">
        <f t="array" aca="1" ref="J1970" ca="1">IF($I$1&lt;&gt;"y", "", IFERROR(INDEX(admin1listsize,MATCH(SMALL(NOT(admin1listsize="")*IF(ISNUMBER(admin1listsize),COUNTIF(admin1listsize,"&lt;="&amp;admin1listsize),COUNTIF(admin1listsize,"&lt;="&amp;admin1listsize)+SUM(ISNUMBER(admin1listsize))),ROWS(D$3:D1970)+SUM(ISBLANK(admin1listsize))),NOT(admin1listsize="")*IF(ISNUMBER(admin1listsize),COUNTIF(admin1listsize,"&lt;="&amp;admin1listsize),COUNTIF(admin1listsize,"&lt;="&amp;admin1listsize)+SUM(ISNUMBER(admin1listsize))),0)), ""))</f>
        <v/>
      </c>
      <c r="K1970" s="71"/>
    </row>
    <row r="1971" spans="1:11" s="1" customFormat="1" x14ac:dyDescent="0.25">
      <c r="A1971" s="93" t="str">
        <f>IF($I$1&lt;&gt;"y", "", IF(ISBLANK(DATA!D1972),"",IF(ISBLANK(DATA!K1972),"NO DATA",DATA!K1972)))</f>
        <v/>
      </c>
      <c r="B1971" s="93" t="str">
        <f>IF($I$1&lt;&gt;"y", "",IF(ISBLANK(DATA!D1972),"", IF(ISBLANK(DATA!L1972),"NO DATA",DATA!L1972)))</f>
        <v/>
      </c>
      <c r="C1971" s="93" t="str">
        <f t="shared" si="92"/>
        <v/>
      </c>
      <c r="D1971" s="93" t="str">
        <f>IF($I$1&lt;&gt;"y", "", IF(C1972="", "", IFERROR(LOOKUP(2,1/(COUNTIF($D$2:D1970,mergednames)=0),mergednames), "")))</f>
        <v/>
      </c>
      <c r="E1971" s="93" t="str">
        <f t="shared" si="91"/>
        <v/>
      </c>
      <c r="F1971" s="93" t="str">
        <f>IF($I$1&lt;&gt;"y", "", IF(A1972="", "", IFERROR(LOOKUP(2,1/(COUNTIF($F$2:F1970,get_country)=0),get_country), "")))</f>
        <v/>
      </c>
      <c r="G1971" s="93" t="str">
        <f t="shared" si="90"/>
        <v/>
      </c>
      <c r="H1971" s="67" t="str">
        <f t="array" aca="1" ref="H1971" ca="1">IF($I$1&lt;&gt;"y", "", IFERROR(INDEX(countrylistsize,MATCH(SMALL(NOT(countrylistsize="")*IF(ISNUMBER(countrylistsize),COUNTIF(countrylistsize,"&lt;="&amp;countrylistsize),COUNTIF(countrylistsize,"&lt;="&amp;countrylistsize)+SUM(ISNUMBER(countrylistsize))),ROWS(F$3:F1971)+SUM(ISBLANK(countrylistsize))),NOT(countrylistsize="")*IF(ISNUMBER(countrylistsize),COUNTIF(countrylistsize,"&lt;="&amp;countrylistsize),COUNTIF(countrylistsize,"&lt;="&amp;countrylistsize)+SUM(ISNUMBER(countrylistsize))),0)), ""))</f>
        <v/>
      </c>
      <c r="I1971" s="70"/>
      <c r="J1971" s="67" t="str">
        <f t="array" aca="1" ref="J1971" ca="1">IF($I$1&lt;&gt;"y", "", IFERROR(INDEX(admin1listsize,MATCH(SMALL(NOT(admin1listsize="")*IF(ISNUMBER(admin1listsize),COUNTIF(admin1listsize,"&lt;="&amp;admin1listsize),COUNTIF(admin1listsize,"&lt;="&amp;admin1listsize)+SUM(ISNUMBER(admin1listsize))),ROWS(D$3:D1971)+SUM(ISBLANK(admin1listsize))),NOT(admin1listsize="")*IF(ISNUMBER(admin1listsize),COUNTIF(admin1listsize,"&lt;="&amp;admin1listsize),COUNTIF(admin1listsize,"&lt;="&amp;admin1listsize)+SUM(ISNUMBER(admin1listsize))),0)), ""))</f>
        <v/>
      </c>
      <c r="K1971" s="71"/>
    </row>
    <row r="1972" spans="1:11" s="1" customFormat="1" x14ac:dyDescent="0.25">
      <c r="A1972" s="93" t="str">
        <f>IF($I$1&lt;&gt;"y", "", IF(ISBLANK(DATA!D1973),"",IF(ISBLANK(DATA!K1973),"NO DATA",DATA!K1973)))</f>
        <v/>
      </c>
      <c r="B1972" s="93" t="str">
        <f>IF($I$1&lt;&gt;"y", "",IF(ISBLANK(DATA!D1973),"", IF(ISBLANK(DATA!L1973),"NO DATA",DATA!L1973)))</f>
        <v/>
      </c>
      <c r="C1972" s="93" t="str">
        <f t="shared" si="92"/>
        <v/>
      </c>
      <c r="D1972" s="93" t="str">
        <f>IF($I$1&lt;&gt;"y", "", IF(C1973="", "", IFERROR(LOOKUP(2,1/(COUNTIF($D$2:D1971,mergednames)=0),mergednames), "")))</f>
        <v/>
      </c>
      <c r="E1972" s="93" t="str">
        <f t="shared" si="91"/>
        <v/>
      </c>
      <c r="F1972" s="93" t="str">
        <f>IF($I$1&lt;&gt;"y", "", IF(A1973="", "", IFERROR(LOOKUP(2,1/(COUNTIF($F$2:F1971,get_country)=0),get_country), "")))</f>
        <v/>
      </c>
      <c r="G1972" s="93" t="str">
        <f t="shared" si="90"/>
        <v/>
      </c>
      <c r="H1972" s="67" t="str">
        <f t="array" aca="1" ref="H1972" ca="1">IF($I$1&lt;&gt;"y", "", IFERROR(INDEX(countrylistsize,MATCH(SMALL(NOT(countrylistsize="")*IF(ISNUMBER(countrylistsize),COUNTIF(countrylistsize,"&lt;="&amp;countrylistsize),COUNTIF(countrylistsize,"&lt;="&amp;countrylistsize)+SUM(ISNUMBER(countrylistsize))),ROWS(F$3:F1972)+SUM(ISBLANK(countrylistsize))),NOT(countrylistsize="")*IF(ISNUMBER(countrylistsize),COUNTIF(countrylistsize,"&lt;="&amp;countrylistsize),COUNTIF(countrylistsize,"&lt;="&amp;countrylistsize)+SUM(ISNUMBER(countrylistsize))),0)), ""))</f>
        <v/>
      </c>
      <c r="I1972" s="70"/>
      <c r="J1972" s="67" t="str">
        <f t="array" aca="1" ref="J1972" ca="1">IF($I$1&lt;&gt;"y", "", IFERROR(INDEX(admin1listsize,MATCH(SMALL(NOT(admin1listsize="")*IF(ISNUMBER(admin1listsize),COUNTIF(admin1listsize,"&lt;="&amp;admin1listsize),COUNTIF(admin1listsize,"&lt;="&amp;admin1listsize)+SUM(ISNUMBER(admin1listsize))),ROWS(D$3:D1972)+SUM(ISBLANK(admin1listsize))),NOT(admin1listsize="")*IF(ISNUMBER(admin1listsize),COUNTIF(admin1listsize,"&lt;="&amp;admin1listsize),COUNTIF(admin1listsize,"&lt;="&amp;admin1listsize)+SUM(ISNUMBER(admin1listsize))),0)), ""))</f>
        <v/>
      </c>
      <c r="K1972" s="71"/>
    </row>
    <row r="1973" spans="1:11" s="1" customFormat="1" x14ac:dyDescent="0.25">
      <c r="A1973" s="93" t="str">
        <f>IF($I$1&lt;&gt;"y", "", IF(ISBLANK(DATA!D1974),"",IF(ISBLANK(DATA!K1974),"NO DATA",DATA!K1974)))</f>
        <v/>
      </c>
      <c r="B1973" s="93" t="str">
        <f>IF($I$1&lt;&gt;"y", "",IF(ISBLANK(DATA!D1974),"", IF(ISBLANK(DATA!L1974),"NO DATA",DATA!L1974)))</f>
        <v/>
      </c>
      <c r="C1973" s="93" t="str">
        <f t="shared" si="92"/>
        <v/>
      </c>
      <c r="D1973" s="93" t="str">
        <f>IF($I$1&lt;&gt;"y", "", IF(C1974="", "", IFERROR(LOOKUP(2,1/(COUNTIF($D$2:D1972,mergednames)=0),mergednames), "")))</f>
        <v/>
      </c>
      <c r="E1973" s="93" t="str">
        <f t="shared" si="91"/>
        <v/>
      </c>
      <c r="F1973" s="93" t="str">
        <f>IF($I$1&lt;&gt;"y", "", IF(A1974="", "", IFERROR(LOOKUP(2,1/(COUNTIF($F$2:F1972,get_country)=0),get_country), "")))</f>
        <v/>
      </c>
      <c r="G1973" s="93" t="str">
        <f t="shared" si="90"/>
        <v/>
      </c>
      <c r="H1973" s="67" t="str">
        <f t="array" aca="1" ref="H1973" ca="1">IF($I$1&lt;&gt;"y", "", IFERROR(INDEX(countrylistsize,MATCH(SMALL(NOT(countrylistsize="")*IF(ISNUMBER(countrylistsize),COUNTIF(countrylistsize,"&lt;="&amp;countrylistsize),COUNTIF(countrylistsize,"&lt;="&amp;countrylistsize)+SUM(ISNUMBER(countrylistsize))),ROWS(F$3:F1973)+SUM(ISBLANK(countrylistsize))),NOT(countrylistsize="")*IF(ISNUMBER(countrylistsize),COUNTIF(countrylistsize,"&lt;="&amp;countrylistsize),COUNTIF(countrylistsize,"&lt;="&amp;countrylistsize)+SUM(ISNUMBER(countrylistsize))),0)), ""))</f>
        <v/>
      </c>
      <c r="I1973" s="70"/>
      <c r="J1973" s="67" t="str">
        <f t="array" aca="1" ref="J1973" ca="1">IF($I$1&lt;&gt;"y", "", IFERROR(INDEX(admin1listsize,MATCH(SMALL(NOT(admin1listsize="")*IF(ISNUMBER(admin1listsize),COUNTIF(admin1listsize,"&lt;="&amp;admin1listsize),COUNTIF(admin1listsize,"&lt;="&amp;admin1listsize)+SUM(ISNUMBER(admin1listsize))),ROWS(D$3:D1973)+SUM(ISBLANK(admin1listsize))),NOT(admin1listsize="")*IF(ISNUMBER(admin1listsize),COUNTIF(admin1listsize,"&lt;="&amp;admin1listsize),COUNTIF(admin1listsize,"&lt;="&amp;admin1listsize)+SUM(ISNUMBER(admin1listsize))),0)), ""))</f>
        <v/>
      </c>
      <c r="K1973" s="71"/>
    </row>
    <row r="1974" spans="1:11" s="1" customFormat="1" x14ac:dyDescent="0.25">
      <c r="A1974" s="93" t="str">
        <f>IF($I$1&lt;&gt;"y", "", IF(ISBLANK(DATA!D1975),"",IF(ISBLANK(DATA!K1975),"NO DATA",DATA!K1975)))</f>
        <v/>
      </c>
      <c r="B1974" s="93" t="str">
        <f>IF($I$1&lt;&gt;"y", "",IF(ISBLANK(DATA!D1975),"", IF(ISBLANK(DATA!L1975),"NO DATA",DATA!L1975)))</f>
        <v/>
      </c>
      <c r="C1974" s="93" t="str">
        <f t="shared" si="92"/>
        <v/>
      </c>
      <c r="D1974" s="93" t="str">
        <f>IF($I$1&lt;&gt;"y", "", IF(C1975="", "", IFERROR(LOOKUP(2,1/(COUNTIF($D$2:D1973,mergednames)=0),mergednames), "")))</f>
        <v/>
      </c>
      <c r="E1974" s="93" t="str">
        <f t="shared" si="91"/>
        <v/>
      </c>
      <c r="F1974" s="93" t="str">
        <f>IF($I$1&lt;&gt;"y", "", IF(A1975="", "", IFERROR(LOOKUP(2,1/(COUNTIF($F$2:F1973,get_country)=0),get_country), "")))</f>
        <v/>
      </c>
      <c r="G1974" s="93" t="str">
        <f t="shared" si="90"/>
        <v/>
      </c>
      <c r="H1974" s="67" t="str">
        <f t="array" aca="1" ref="H1974" ca="1">IF($I$1&lt;&gt;"y", "", IFERROR(INDEX(countrylistsize,MATCH(SMALL(NOT(countrylistsize="")*IF(ISNUMBER(countrylistsize),COUNTIF(countrylistsize,"&lt;="&amp;countrylistsize),COUNTIF(countrylistsize,"&lt;="&amp;countrylistsize)+SUM(ISNUMBER(countrylistsize))),ROWS(F$3:F1974)+SUM(ISBLANK(countrylistsize))),NOT(countrylistsize="")*IF(ISNUMBER(countrylistsize),COUNTIF(countrylistsize,"&lt;="&amp;countrylistsize),COUNTIF(countrylistsize,"&lt;="&amp;countrylistsize)+SUM(ISNUMBER(countrylistsize))),0)), ""))</f>
        <v/>
      </c>
      <c r="I1974" s="70"/>
      <c r="J1974" s="67" t="str">
        <f t="array" aca="1" ref="J1974" ca="1">IF($I$1&lt;&gt;"y", "", IFERROR(INDEX(admin1listsize,MATCH(SMALL(NOT(admin1listsize="")*IF(ISNUMBER(admin1listsize),COUNTIF(admin1listsize,"&lt;="&amp;admin1listsize),COUNTIF(admin1listsize,"&lt;="&amp;admin1listsize)+SUM(ISNUMBER(admin1listsize))),ROWS(D$3:D1974)+SUM(ISBLANK(admin1listsize))),NOT(admin1listsize="")*IF(ISNUMBER(admin1listsize),COUNTIF(admin1listsize,"&lt;="&amp;admin1listsize),COUNTIF(admin1listsize,"&lt;="&amp;admin1listsize)+SUM(ISNUMBER(admin1listsize))),0)), ""))</f>
        <v/>
      </c>
      <c r="K1974" s="71"/>
    </row>
    <row r="1975" spans="1:11" s="1" customFormat="1" x14ac:dyDescent="0.25">
      <c r="A1975" s="93" t="str">
        <f>IF($I$1&lt;&gt;"y", "", IF(ISBLANK(DATA!D1976),"",IF(ISBLANK(DATA!K1976),"NO DATA",DATA!K1976)))</f>
        <v/>
      </c>
      <c r="B1975" s="93" t="str">
        <f>IF($I$1&lt;&gt;"y", "",IF(ISBLANK(DATA!D1976),"", IF(ISBLANK(DATA!L1976),"NO DATA",DATA!L1976)))</f>
        <v/>
      </c>
      <c r="C1975" s="93" t="str">
        <f t="shared" si="92"/>
        <v/>
      </c>
      <c r="D1975" s="93" t="str">
        <f>IF($I$1&lt;&gt;"y", "", IF(C1976="", "", IFERROR(LOOKUP(2,1/(COUNTIF($D$2:D1974,mergednames)=0),mergednames), "")))</f>
        <v/>
      </c>
      <c r="E1975" s="93" t="str">
        <f t="shared" si="91"/>
        <v/>
      </c>
      <c r="F1975" s="93" t="str">
        <f>IF($I$1&lt;&gt;"y", "", IF(A1976="", "", IFERROR(LOOKUP(2,1/(COUNTIF($F$2:F1974,get_country)=0),get_country), "")))</f>
        <v/>
      </c>
      <c r="G1975" s="93" t="str">
        <f t="shared" si="90"/>
        <v/>
      </c>
      <c r="H1975" s="67" t="str">
        <f t="array" aca="1" ref="H1975" ca="1">IF($I$1&lt;&gt;"y", "", IFERROR(INDEX(countrylistsize,MATCH(SMALL(NOT(countrylistsize="")*IF(ISNUMBER(countrylistsize),COUNTIF(countrylistsize,"&lt;="&amp;countrylistsize),COUNTIF(countrylistsize,"&lt;="&amp;countrylistsize)+SUM(ISNUMBER(countrylistsize))),ROWS(F$3:F1975)+SUM(ISBLANK(countrylistsize))),NOT(countrylistsize="")*IF(ISNUMBER(countrylistsize),COUNTIF(countrylistsize,"&lt;="&amp;countrylistsize),COUNTIF(countrylistsize,"&lt;="&amp;countrylistsize)+SUM(ISNUMBER(countrylistsize))),0)), ""))</f>
        <v/>
      </c>
      <c r="I1975" s="70"/>
      <c r="J1975" s="67" t="str">
        <f t="array" aca="1" ref="J1975" ca="1">IF($I$1&lt;&gt;"y", "", IFERROR(INDEX(admin1listsize,MATCH(SMALL(NOT(admin1listsize="")*IF(ISNUMBER(admin1listsize),COUNTIF(admin1listsize,"&lt;="&amp;admin1listsize),COUNTIF(admin1listsize,"&lt;="&amp;admin1listsize)+SUM(ISNUMBER(admin1listsize))),ROWS(D$3:D1975)+SUM(ISBLANK(admin1listsize))),NOT(admin1listsize="")*IF(ISNUMBER(admin1listsize),COUNTIF(admin1listsize,"&lt;="&amp;admin1listsize),COUNTIF(admin1listsize,"&lt;="&amp;admin1listsize)+SUM(ISNUMBER(admin1listsize))),0)), ""))</f>
        <v/>
      </c>
      <c r="K1975" s="71"/>
    </row>
    <row r="1976" spans="1:11" s="1" customFormat="1" x14ac:dyDescent="0.25">
      <c r="A1976" s="93" t="str">
        <f>IF($I$1&lt;&gt;"y", "", IF(ISBLANK(DATA!D1977),"",IF(ISBLANK(DATA!K1977),"NO DATA",DATA!K1977)))</f>
        <v/>
      </c>
      <c r="B1976" s="93" t="str">
        <f>IF($I$1&lt;&gt;"y", "",IF(ISBLANK(DATA!D1977),"", IF(ISBLANK(DATA!L1977),"NO DATA",DATA!L1977)))</f>
        <v/>
      </c>
      <c r="C1976" s="93" t="str">
        <f t="shared" si="92"/>
        <v/>
      </c>
      <c r="D1976" s="93" t="str">
        <f>IF($I$1&lt;&gt;"y", "", IF(C1977="", "", IFERROR(LOOKUP(2,1/(COUNTIF($D$2:D1975,mergednames)=0),mergednames), "")))</f>
        <v/>
      </c>
      <c r="E1976" s="93" t="str">
        <f t="shared" si="91"/>
        <v/>
      </c>
      <c r="F1976" s="93" t="str">
        <f>IF($I$1&lt;&gt;"y", "", IF(A1977="", "", IFERROR(LOOKUP(2,1/(COUNTIF($F$2:F1975,get_country)=0),get_country), "")))</f>
        <v/>
      </c>
      <c r="G1976" s="93" t="str">
        <f t="shared" si="90"/>
        <v/>
      </c>
      <c r="H1976" s="67" t="str">
        <f t="array" aca="1" ref="H1976" ca="1">IF($I$1&lt;&gt;"y", "", IFERROR(INDEX(countrylistsize,MATCH(SMALL(NOT(countrylistsize="")*IF(ISNUMBER(countrylistsize),COUNTIF(countrylistsize,"&lt;="&amp;countrylistsize),COUNTIF(countrylistsize,"&lt;="&amp;countrylistsize)+SUM(ISNUMBER(countrylistsize))),ROWS(F$3:F1976)+SUM(ISBLANK(countrylistsize))),NOT(countrylistsize="")*IF(ISNUMBER(countrylistsize),COUNTIF(countrylistsize,"&lt;="&amp;countrylistsize),COUNTIF(countrylistsize,"&lt;="&amp;countrylistsize)+SUM(ISNUMBER(countrylistsize))),0)), ""))</f>
        <v/>
      </c>
      <c r="I1976" s="70"/>
      <c r="J1976" s="67" t="str">
        <f t="array" aca="1" ref="J1976" ca="1">IF($I$1&lt;&gt;"y", "", IFERROR(INDEX(admin1listsize,MATCH(SMALL(NOT(admin1listsize="")*IF(ISNUMBER(admin1listsize),COUNTIF(admin1listsize,"&lt;="&amp;admin1listsize),COUNTIF(admin1listsize,"&lt;="&amp;admin1listsize)+SUM(ISNUMBER(admin1listsize))),ROWS(D$3:D1976)+SUM(ISBLANK(admin1listsize))),NOT(admin1listsize="")*IF(ISNUMBER(admin1listsize),COUNTIF(admin1listsize,"&lt;="&amp;admin1listsize),COUNTIF(admin1listsize,"&lt;="&amp;admin1listsize)+SUM(ISNUMBER(admin1listsize))),0)), ""))</f>
        <v/>
      </c>
      <c r="K1976" s="71"/>
    </row>
    <row r="1977" spans="1:11" s="1" customFormat="1" x14ac:dyDescent="0.25">
      <c r="A1977" s="93" t="str">
        <f>IF($I$1&lt;&gt;"y", "", IF(ISBLANK(DATA!D1978),"",IF(ISBLANK(DATA!K1978),"NO DATA",DATA!K1978)))</f>
        <v/>
      </c>
      <c r="B1977" s="93" t="str">
        <f>IF($I$1&lt;&gt;"y", "",IF(ISBLANK(DATA!D1978),"", IF(ISBLANK(DATA!L1978),"NO DATA",DATA!L1978)))</f>
        <v/>
      </c>
      <c r="C1977" s="93" t="str">
        <f t="shared" si="92"/>
        <v/>
      </c>
      <c r="D1977" s="93" t="str">
        <f>IF($I$1&lt;&gt;"y", "", IF(C1978="", "", IFERROR(LOOKUP(2,1/(COUNTIF($D$2:D1976,mergednames)=0),mergednames), "")))</f>
        <v/>
      </c>
      <c r="E1977" s="93" t="str">
        <f t="shared" si="91"/>
        <v/>
      </c>
      <c r="F1977" s="93" t="str">
        <f>IF($I$1&lt;&gt;"y", "", IF(A1978="", "", IFERROR(LOOKUP(2,1/(COUNTIF($F$2:F1976,get_country)=0),get_country), "")))</f>
        <v/>
      </c>
      <c r="G1977" s="93" t="str">
        <f t="shared" si="90"/>
        <v/>
      </c>
      <c r="H1977" s="67" t="str">
        <f t="array" aca="1" ref="H1977" ca="1">IF($I$1&lt;&gt;"y", "", IFERROR(INDEX(countrylistsize,MATCH(SMALL(NOT(countrylistsize="")*IF(ISNUMBER(countrylistsize),COUNTIF(countrylistsize,"&lt;="&amp;countrylistsize),COUNTIF(countrylistsize,"&lt;="&amp;countrylistsize)+SUM(ISNUMBER(countrylistsize))),ROWS(F$3:F1977)+SUM(ISBLANK(countrylistsize))),NOT(countrylistsize="")*IF(ISNUMBER(countrylistsize),COUNTIF(countrylistsize,"&lt;="&amp;countrylistsize),COUNTIF(countrylistsize,"&lt;="&amp;countrylistsize)+SUM(ISNUMBER(countrylistsize))),0)), ""))</f>
        <v/>
      </c>
      <c r="I1977" s="70"/>
      <c r="J1977" s="67" t="str">
        <f t="array" aca="1" ref="J1977" ca="1">IF($I$1&lt;&gt;"y", "", IFERROR(INDEX(admin1listsize,MATCH(SMALL(NOT(admin1listsize="")*IF(ISNUMBER(admin1listsize),COUNTIF(admin1listsize,"&lt;="&amp;admin1listsize),COUNTIF(admin1listsize,"&lt;="&amp;admin1listsize)+SUM(ISNUMBER(admin1listsize))),ROWS(D$3:D1977)+SUM(ISBLANK(admin1listsize))),NOT(admin1listsize="")*IF(ISNUMBER(admin1listsize),COUNTIF(admin1listsize,"&lt;="&amp;admin1listsize),COUNTIF(admin1listsize,"&lt;="&amp;admin1listsize)+SUM(ISNUMBER(admin1listsize))),0)), ""))</f>
        <v/>
      </c>
      <c r="K1977" s="71"/>
    </row>
    <row r="1978" spans="1:11" s="1" customFormat="1" x14ac:dyDescent="0.25">
      <c r="A1978" s="93" t="str">
        <f>IF($I$1&lt;&gt;"y", "", IF(ISBLANK(DATA!D1979),"",IF(ISBLANK(DATA!K1979),"NO DATA",DATA!K1979)))</f>
        <v/>
      </c>
      <c r="B1978" s="93" t="str">
        <f>IF($I$1&lt;&gt;"y", "",IF(ISBLANK(DATA!D1979),"", IF(ISBLANK(DATA!L1979),"NO DATA",DATA!L1979)))</f>
        <v/>
      </c>
      <c r="C1978" s="93" t="str">
        <f t="shared" si="92"/>
        <v/>
      </c>
      <c r="D1978" s="93" t="str">
        <f>IF($I$1&lt;&gt;"y", "", IF(C1979="", "", IFERROR(LOOKUP(2,1/(COUNTIF($D$2:D1977,mergednames)=0),mergednames), "")))</f>
        <v/>
      </c>
      <c r="E1978" s="93" t="str">
        <f t="shared" si="91"/>
        <v/>
      </c>
      <c r="F1978" s="93" t="str">
        <f>IF($I$1&lt;&gt;"y", "", IF(A1979="", "", IFERROR(LOOKUP(2,1/(COUNTIF($F$2:F1977,get_country)=0),get_country), "")))</f>
        <v/>
      </c>
      <c r="G1978" s="93" t="str">
        <f t="shared" si="90"/>
        <v/>
      </c>
      <c r="H1978" s="67" t="str">
        <f t="array" aca="1" ref="H1978" ca="1">IF($I$1&lt;&gt;"y", "", IFERROR(INDEX(countrylistsize,MATCH(SMALL(NOT(countrylistsize="")*IF(ISNUMBER(countrylistsize),COUNTIF(countrylistsize,"&lt;="&amp;countrylistsize),COUNTIF(countrylistsize,"&lt;="&amp;countrylistsize)+SUM(ISNUMBER(countrylistsize))),ROWS(F$3:F1978)+SUM(ISBLANK(countrylistsize))),NOT(countrylistsize="")*IF(ISNUMBER(countrylistsize),COUNTIF(countrylistsize,"&lt;="&amp;countrylistsize),COUNTIF(countrylistsize,"&lt;="&amp;countrylistsize)+SUM(ISNUMBER(countrylistsize))),0)), ""))</f>
        <v/>
      </c>
      <c r="I1978" s="70"/>
      <c r="J1978" s="67" t="str">
        <f t="array" aca="1" ref="J1978" ca="1">IF($I$1&lt;&gt;"y", "", IFERROR(INDEX(admin1listsize,MATCH(SMALL(NOT(admin1listsize="")*IF(ISNUMBER(admin1listsize),COUNTIF(admin1listsize,"&lt;="&amp;admin1listsize),COUNTIF(admin1listsize,"&lt;="&amp;admin1listsize)+SUM(ISNUMBER(admin1listsize))),ROWS(D$3:D1978)+SUM(ISBLANK(admin1listsize))),NOT(admin1listsize="")*IF(ISNUMBER(admin1listsize),COUNTIF(admin1listsize,"&lt;="&amp;admin1listsize),COUNTIF(admin1listsize,"&lt;="&amp;admin1listsize)+SUM(ISNUMBER(admin1listsize))),0)), ""))</f>
        <v/>
      </c>
      <c r="K1978" s="71"/>
    </row>
    <row r="1979" spans="1:11" s="1" customFormat="1" x14ac:dyDescent="0.25">
      <c r="A1979" s="93" t="str">
        <f>IF($I$1&lt;&gt;"y", "", IF(ISBLANK(DATA!D1980),"",IF(ISBLANK(DATA!K1980),"NO DATA",DATA!K1980)))</f>
        <v/>
      </c>
      <c r="B1979" s="93" t="str">
        <f>IF($I$1&lt;&gt;"y", "",IF(ISBLANK(DATA!D1980),"", IF(ISBLANK(DATA!L1980),"NO DATA",DATA!L1980)))</f>
        <v/>
      </c>
      <c r="C1979" s="93" t="str">
        <f t="shared" si="92"/>
        <v/>
      </c>
      <c r="D1979" s="93" t="str">
        <f>IF($I$1&lt;&gt;"y", "", IF(C1980="", "", IFERROR(LOOKUP(2,1/(COUNTIF($D$2:D1978,mergednames)=0),mergednames), "")))</f>
        <v/>
      </c>
      <c r="E1979" s="93" t="str">
        <f t="shared" si="91"/>
        <v/>
      </c>
      <c r="F1979" s="93" t="str">
        <f>IF($I$1&lt;&gt;"y", "", IF(A1980="", "", IFERROR(LOOKUP(2,1/(COUNTIF($F$2:F1978,get_country)=0),get_country), "")))</f>
        <v/>
      </c>
      <c r="G1979" s="93" t="str">
        <f t="shared" si="90"/>
        <v/>
      </c>
      <c r="H1979" s="67" t="str">
        <f t="array" aca="1" ref="H1979" ca="1">IF($I$1&lt;&gt;"y", "", IFERROR(INDEX(countrylistsize,MATCH(SMALL(NOT(countrylistsize="")*IF(ISNUMBER(countrylistsize),COUNTIF(countrylistsize,"&lt;="&amp;countrylistsize),COUNTIF(countrylistsize,"&lt;="&amp;countrylistsize)+SUM(ISNUMBER(countrylistsize))),ROWS(F$3:F1979)+SUM(ISBLANK(countrylistsize))),NOT(countrylistsize="")*IF(ISNUMBER(countrylistsize),COUNTIF(countrylistsize,"&lt;="&amp;countrylistsize),COUNTIF(countrylistsize,"&lt;="&amp;countrylistsize)+SUM(ISNUMBER(countrylistsize))),0)), ""))</f>
        <v/>
      </c>
      <c r="I1979" s="70"/>
      <c r="J1979" s="67" t="str">
        <f t="array" aca="1" ref="J1979" ca="1">IF($I$1&lt;&gt;"y", "", IFERROR(INDEX(admin1listsize,MATCH(SMALL(NOT(admin1listsize="")*IF(ISNUMBER(admin1listsize),COUNTIF(admin1listsize,"&lt;="&amp;admin1listsize),COUNTIF(admin1listsize,"&lt;="&amp;admin1listsize)+SUM(ISNUMBER(admin1listsize))),ROWS(D$3:D1979)+SUM(ISBLANK(admin1listsize))),NOT(admin1listsize="")*IF(ISNUMBER(admin1listsize),COUNTIF(admin1listsize,"&lt;="&amp;admin1listsize),COUNTIF(admin1listsize,"&lt;="&amp;admin1listsize)+SUM(ISNUMBER(admin1listsize))),0)), ""))</f>
        <v/>
      </c>
      <c r="K1979" s="71"/>
    </row>
    <row r="1980" spans="1:11" s="1" customFormat="1" x14ac:dyDescent="0.25">
      <c r="A1980" s="93" t="str">
        <f>IF($I$1&lt;&gt;"y", "", IF(ISBLANK(DATA!D1981),"",IF(ISBLANK(DATA!K1981),"NO DATA",DATA!K1981)))</f>
        <v/>
      </c>
      <c r="B1980" s="93" t="str">
        <f>IF($I$1&lt;&gt;"y", "",IF(ISBLANK(DATA!D1981),"", IF(ISBLANK(DATA!L1981),"NO DATA",DATA!L1981)))</f>
        <v/>
      </c>
      <c r="C1980" s="93" t="str">
        <f t="shared" si="92"/>
        <v/>
      </c>
      <c r="D1980" s="93" t="str">
        <f>IF($I$1&lt;&gt;"y", "", IF(C1981="", "", IFERROR(LOOKUP(2,1/(COUNTIF($D$2:D1979,mergednames)=0),mergednames), "")))</f>
        <v/>
      </c>
      <c r="E1980" s="93" t="str">
        <f t="shared" si="91"/>
        <v/>
      </c>
      <c r="F1980" s="93" t="str">
        <f>IF($I$1&lt;&gt;"y", "", IF(A1981="", "", IFERROR(LOOKUP(2,1/(COUNTIF($F$2:F1979,get_country)=0),get_country), "")))</f>
        <v/>
      </c>
      <c r="G1980" s="93" t="str">
        <f t="shared" si="90"/>
        <v/>
      </c>
      <c r="H1980" s="67" t="str">
        <f t="array" aca="1" ref="H1980" ca="1">IF($I$1&lt;&gt;"y", "", IFERROR(INDEX(countrylistsize,MATCH(SMALL(NOT(countrylistsize="")*IF(ISNUMBER(countrylistsize),COUNTIF(countrylistsize,"&lt;="&amp;countrylistsize),COUNTIF(countrylistsize,"&lt;="&amp;countrylistsize)+SUM(ISNUMBER(countrylistsize))),ROWS(F$3:F1980)+SUM(ISBLANK(countrylistsize))),NOT(countrylistsize="")*IF(ISNUMBER(countrylistsize),COUNTIF(countrylistsize,"&lt;="&amp;countrylistsize),COUNTIF(countrylistsize,"&lt;="&amp;countrylistsize)+SUM(ISNUMBER(countrylistsize))),0)), ""))</f>
        <v/>
      </c>
      <c r="I1980" s="70"/>
      <c r="J1980" s="67" t="str">
        <f t="array" aca="1" ref="J1980" ca="1">IF($I$1&lt;&gt;"y", "", IFERROR(INDEX(admin1listsize,MATCH(SMALL(NOT(admin1listsize="")*IF(ISNUMBER(admin1listsize),COUNTIF(admin1listsize,"&lt;="&amp;admin1listsize),COUNTIF(admin1listsize,"&lt;="&amp;admin1listsize)+SUM(ISNUMBER(admin1listsize))),ROWS(D$3:D1980)+SUM(ISBLANK(admin1listsize))),NOT(admin1listsize="")*IF(ISNUMBER(admin1listsize),COUNTIF(admin1listsize,"&lt;="&amp;admin1listsize),COUNTIF(admin1listsize,"&lt;="&amp;admin1listsize)+SUM(ISNUMBER(admin1listsize))),0)), ""))</f>
        <v/>
      </c>
      <c r="K1980" s="71"/>
    </row>
    <row r="1981" spans="1:11" s="1" customFormat="1" x14ac:dyDescent="0.25">
      <c r="A1981" s="93" t="str">
        <f>IF($I$1&lt;&gt;"y", "", IF(ISBLANK(DATA!D1982),"",IF(ISBLANK(DATA!K1982),"NO DATA",DATA!K1982)))</f>
        <v/>
      </c>
      <c r="B1981" s="93" t="str">
        <f>IF($I$1&lt;&gt;"y", "",IF(ISBLANK(DATA!D1982),"", IF(ISBLANK(DATA!L1982),"NO DATA",DATA!L1982)))</f>
        <v/>
      </c>
      <c r="C1981" s="93" t="str">
        <f t="shared" si="92"/>
        <v/>
      </c>
      <c r="D1981" s="93" t="str">
        <f>IF($I$1&lt;&gt;"y", "", IF(C1982="", "", IFERROR(LOOKUP(2,1/(COUNTIF($D$2:D1980,mergednames)=0),mergednames), "")))</f>
        <v/>
      </c>
      <c r="E1981" s="93" t="str">
        <f t="shared" si="91"/>
        <v/>
      </c>
      <c r="F1981" s="93" t="str">
        <f>IF($I$1&lt;&gt;"y", "", IF(A1982="", "", IFERROR(LOOKUP(2,1/(COUNTIF($F$2:F1980,get_country)=0),get_country), "")))</f>
        <v/>
      </c>
      <c r="G1981" s="93" t="str">
        <f t="shared" si="90"/>
        <v/>
      </c>
      <c r="H1981" s="67" t="str">
        <f t="array" aca="1" ref="H1981" ca="1">IF($I$1&lt;&gt;"y", "", IFERROR(INDEX(countrylistsize,MATCH(SMALL(NOT(countrylistsize="")*IF(ISNUMBER(countrylistsize),COUNTIF(countrylistsize,"&lt;="&amp;countrylistsize),COUNTIF(countrylistsize,"&lt;="&amp;countrylistsize)+SUM(ISNUMBER(countrylistsize))),ROWS(F$3:F1981)+SUM(ISBLANK(countrylistsize))),NOT(countrylistsize="")*IF(ISNUMBER(countrylistsize),COUNTIF(countrylistsize,"&lt;="&amp;countrylistsize),COUNTIF(countrylistsize,"&lt;="&amp;countrylistsize)+SUM(ISNUMBER(countrylistsize))),0)), ""))</f>
        <v/>
      </c>
      <c r="I1981" s="70"/>
      <c r="J1981" s="67" t="str">
        <f t="array" aca="1" ref="J1981" ca="1">IF($I$1&lt;&gt;"y", "", IFERROR(INDEX(admin1listsize,MATCH(SMALL(NOT(admin1listsize="")*IF(ISNUMBER(admin1listsize),COUNTIF(admin1listsize,"&lt;="&amp;admin1listsize),COUNTIF(admin1listsize,"&lt;="&amp;admin1listsize)+SUM(ISNUMBER(admin1listsize))),ROWS(D$3:D1981)+SUM(ISBLANK(admin1listsize))),NOT(admin1listsize="")*IF(ISNUMBER(admin1listsize),COUNTIF(admin1listsize,"&lt;="&amp;admin1listsize),COUNTIF(admin1listsize,"&lt;="&amp;admin1listsize)+SUM(ISNUMBER(admin1listsize))),0)), ""))</f>
        <v/>
      </c>
      <c r="K1981" s="71"/>
    </row>
    <row r="1982" spans="1:11" s="1" customFormat="1" x14ac:dyDescent="0.25">
      <c r="A1982" s="93" t="str">
        <f>IF($I$1&lt;&gt;"y", "", IF(ISBLANK(DATA!D1983),"",IF(ISBLANK(DATA!K1983),"NO DATA",DATA!K1983)))</f>
        <v/>
      </c>
      <c r="B1982" s="93" t="str">
        <f>IF($I$1&lt;&gt;"y", "",IF(ISBLANK(DATA!D1983),"", IF(ISBLANK(DATA!L1983),"NO DATA",DATA!L1983)))</f>
        <v/>
      </c>
      <c r="C1982" s="93" t="str">
        <f t="shared" si="92"/>
        <v/>
      </c>
      <c r="D1982" s="93" t="str">
        <f>IF($I$1&lt;&gt;"y", "", IF(C1983="", "", IFERROR(LOOKUP(2,1/(COUNTIF($D$2:D1981,mergednames)=0),mergednames), "")))</f>
        <v/>
      </c>
      <c r="E1982" s="93" t="str">
        <f t="shared" si="91"/>
        <v/>
      </c>
      <c r="F1982" s="93" t="str">
        <f>IF($I$1&lt;&gt;"y", "", IF(A1983="", "", IFERROR(LOOKUP(2,1/(COUNTIF($F$2:F1981,get_country)=0),get_country), "")))</f>
        <v/>
      </c>
      <c r="G1982" s="93" t="str">
        <f t="shared" si="90"/>
        <v/>
      </c>
      <c r="H1982" s="67" t="str">
        <f t="array" aca="1" ref="H1982" ca="1">IF($I$1&lt;&gt;"y", "", IFERROR(INDEX(countrylistsize,MATCH(SMALL(NOT(countrylistsize="")*IF(ISNUMBER(countrylistsize),COUNTIF(countrylistsize,"&lt;="&amp;countrylistsize),COUNTIF(countrylistsize,"&lt;="&amp;countrylistsize)+SUM(ISNUMBER(countrylistsize))),ROWS(F$3:F1982)+SUM(ISBLANK(countrylistsize))),NOT(countrylistsize="")*IF(ISNUMBER(countrylistsize),COUNTIF(countrylistsize,"&lt;="&amp;countrylistsize),COUNTIF(countrylistsize,"&lt;="&amp;countrylistsize)+SUM(ISNUMBER(countrylistsize))),0)), ""))</f>
        <v/>
      </c>
      <c r="I1982" s="70"/>
      <c r="J1982" s="67" t="str">
        <f t="array" aca="1" ref="J1982" ca="1">IF($I$1&lt;&gt;"y", "", IFERROR(INDEX(admin1listsize,MATCH(SMALL(NOT(admin1listsize="")*IF(ISNUMBER(admin1listsize),COUNTIF(admin1listsize,"&lt;="&amp;admin1listsize),COUNTIF(admin1listsize,"&lt;="&amp;admin1listsize)+SUM(ISNUMBER(admin1listsize))),ROWS(D$3:D1982)+SUM(ISBLANK(admin1listsize))),NOT(admin1listsize="")*IF(ISNUMBER(admin1listsize),COUNTIF(admin1listsize,"&lt;="&amp;admin1listsize),COUNTIF(admin1listsize,"&lt;="&amp;admin1listsize)+SUM(ISNUMBER(admin1listsize))),0)), ""))</f>
        <v/>
      </c>
      <c r="K1982" s="71"/>
    </row>
    <row r="1983" spans="1:11" s="1" customFormat="1" x14ac:dyDescent="0.25">
      <c r="A1983" s="93" t="str">
        <f>IF($I$1&lt;&gt;"y", "", IF(ISBLANK(DATA!D1984),"",IF(ISBLANK(DATA!K1984),"NO DATA",DATA!K1984)))</f>
        <v/>
      </c>
      <c r="B1983" s="93" t="str">
        <f>IF($I$1&lt;&gt;"y", "",IF(ISBLANK(DATA!D1984),"", IF(ISBLANK(DATA!L1984),"NO DATA",DATA!L1984)))</f>
        <v/>
      </c>
      <c r="C1983" s="93" t="str">
        <f t="shared" si="92"/>
        <v/>
      </c>
      <c r="D1983" s="93" t="str">
        <f>IF($I$1&lt;&gt;"y", "", IF(C1984="", "", IFERROR(LOOKUP(2,1/(COUNTIF($D$2:D1982,mergednames)=0),mergednames), "")))</f>
        <v/>
      </c>
      <c r="E1983" s="93" t="str">
        <f t="shared" si="91"/>
        <v/>
      </c>
      <c r="F1983" s="93" t="str">
        <f>IF($I$1&lt;&gt;"y", "", IF(A1984="", "", IFERROR(LOOKUP(2,1/(COUNTIF($F$2:F1982,get_country)=0),get_country), "")))</f>
        <v/>
      </c>
      <c r="G1983" s="93" t="str">
        <f t="shared" si="90"/>
        <v/>
      </c>
      <c r="H1983" s="67" t="str">
        <f t="array" aca="1" ref="H1983" ca="1">IF($I$1&lt;&gt;"y", "", IFERROR(INDEX(countrylistsize,MATCH(SMALL(NOT(countrylistsize="")*IF(ISNUMBER(countrylistsize),COUNTIF(countrylistsize,"&lt;="&amp;countrylistsize),COUNTIF(countrylistsize,"&lt;="&amp;countrylistsize)+SUM(ISNUMBER(countrylistsize))),ROWS(F$3:F1983)+SUM(ISBLANK(countrylistsize))),NOT(countrylistsize="")*IF(ISNUMBER(countrylistsize),COUNTIF(countrylistsize,"&lt;="&amp;countrylistsize),COUNTIF(countrylistsize,"&lt;="&amp;countrylistsize)+SUM(ISNUMBER(countrylistsize))),0)), ""))</f>
        <v/>
      </c>
      <c r="I1983" s="70"/>
      <c r="J1983" s="67" t="str">
        <f t="array" aca="1" ref="J1983" ca="1">IF($I$1&lt;&gt;"y", "", IFERROR(INDEX(admin1listsize,MATCH(SMALL(NOT(admin1listsize="")*IF(ISNUMBER(admin1listsize),COUNTIF(admin1listsize,"&lt;="&amp;admin1listsize),COUNTIF(admin1listsize,"&lt;="&amp;admin1listsize)+SUM(ISNUMBER(admin1listsize))),ROWS(D$3:D1983)+SUM(ISBLANK(admin1listsize))),NOT(admin1listsize="")*IF(ISNUMBER(admin1listsize),COUNTIF(admin1listsize,"&lt;="&amp;admin1listsize),COUNTIF(admin1listsize,"&lt;="&amp;admin1listsize)+SUM(ISNUMBER(admin1listsize))),0)), ""))</f>
        <v/>
      </c>
      <c r="K1983" s="71"/>
    </row>
    <row r="1984" spans="1:11" s="1" customFormat="1" x14ac:dyDescent="0.25">
      <c r="A1984" s="93" t="str">
        <f>IF($I$1&lt;&gt;"y", "", IF(ISBLANK(DATA!D1985),"",IF(ISBLANK(DATA!K1985),"NO DATA",DATA!K1985)))</f>
        <v/>
      </c>
      <c r="B1984" s="93" t="str">
        <f>IF($I$1&lt;&gt;"y", "",IF(ISBLANK(DATA!D1985),"", IF(ISBLANK(DATA!L1985),"NO DATA",DATA!L1985)))</f>
        <v/>
      </c>
      <c r="C1984" s="93" t="str">
        <f t="shared" si="92"/>
        <v/>
      </c>
      <c r="D1984" s="93" t="str">
        <f>IF($I$1&lt;&gt;"y", "", IF(C1985="", "", IFERROR(LOOKUP(2,1/(COUNTIF($D$2:D1983,mergednames)=0),mergednames), "")))</f>
        <v/>
      </c>
      <c r="E1984" s="93" t="str">
        <f t="shared" si="91"/>
        <v/>
      </c>
      <c r="F1984" s="93" t="str">
        <f>IF($I$1&lt;&gt;"y", "", IF(A1985="", "", IFERROR(LOOKUP(2,1/(COUNTIF($F$2:F1983,get_country)=0),get_country), "")))</f>
        <v/>
      </c>
      <c r="G1984" s="93" t="str">
        <f t="shared" si="90"/>
        <v/>
      </c>
      <c r="H1984" s="67" t="str">
        <f t="array" aca="1" ref="H1984" ca="1">IF($I$1&lt;&gt;"y", "", IFERROR(INDEX(countrylistsize,MATCH(SMALL(NOT(countrylistsize="")*IF(ISNUMBER(countrylistsize),COUNTIF(countrylistsize,"&lt;="&amp;countrylistsize),COUNTIF(countrylistsize,"&lt;="&amp;countrylistsize)+SUM(ISNUMBER(countrylistsize))),ROWS(F$3:F1984)+SUM(ISBLANK(countrylistsize))),NOT(countrylistsize="")*IF(ISNUMBER(countrylistsize),COUNTIF(countrylistsize,"&lt;="&amp;countrylistsize),COUNTIF(countrylistsize,"&lt;="&amp;countrylistsize)+SUM(ISNUMBER(countrylistsize))),0)), ""))</f>
        <v/>
      </c>
      <c r="I1984" s="70"/>
      <c r="J1984" s="67" t="str">
        <f t="array" aca="1" ref="J1984" ca="1">IF($I$1&lt;&gt;"y", "", IFERROR(INDEX(admin1listsize,MATCH(SMALL(NOT(admin1listsize="")*IF(ISNUMBER(admin1listsize),COUNTIF(admin1listsize,"&lt;="&amp;admin1listsize),COUNTIF(admin1listsize,"&lt;="&amp;admin1listsize)+SUM(ISNUMBER(admin1listsize))),ROWS(D$3:D1984)+SUM(ISBLANK(admin1listsize))),NOT(admin1listsize="")*IF(ISNUMBER(admin1listsize),COUNTIF(admin1listsize,"&lt;="&amp;admin1listsize),COUNTIF(admin1listsize,"&lt;="&amp;admin1listsize)+SUM(ISNUMBER(admin1listsize))),0)), ""))</f>
        <v/>
      </c>
      <c r="K1984" s="71"/>
    </row>
    <row r="1985" spans="1:11" s="1" customFormat="1" x14ac:dyDescent="0.25">
      <c r="A1985" s="93" t="str">
        <f>IF($I$1&lt;&gt;"y", "", IF(ISBLANK(DATA!D1986),"",IF(ISBLANK(DATA!K1986),"NO DATA",DATA!K1986)))</f>
        <v/>
      </c>
      <c r="B1985" s="93" t="str">
        <f>IF($I$1&lt;&gt;"y", "",IF(ISBLANK(DATA!D1986),"", IF(ISBLANK(DATA!L1986),"NO DATA",DATA!L1986)))</f>
        <v/>
      </c>
      <c r="C1985" s="93" t="str">
        <f t="shared" si="92"/>
        <v/>
      </c>
      <c r="D1985" s="93" t="str">
        <f>IF($I$1&lt;&gt;"y", "", IF(C1986="", "", IFERROR(LOOKUP(2,1/(COUNTIF($D$2:D1984,mergednames)=0),mergednames), "")))</f>
        <v/>
      </c>
      <c r="E1985" s="93" t="str">
        <f t="shared" si="91"/>
        <v/>
      </c>
      <c r="F1985" s="93" t="str">
        <f>IF($I$1&lt;&gt;"y", "", IF(A1986="", "", IFERROR(LOOKUP(2,1/(COUNTIF($F$2:F1984,get_country)=0),get_country), "")))</f>
        <v/>
      </c>
      <c r="G1985" s="93" t="str">
        <f t="shared" si="90"/>
        <v/>
      </c>
      <c r="H1985" s="67" t="str">
        <f t="array" aca="1" ref="H1985" ca="1">IF($I$1&lt;&gt;"y", "", IFERROR(INDEX(countrylistsize,MATCH(SMALL(NOT(countrylistsize="")*IF(ISNUMBER(countrylistsize),COUNTIF(countrylistsize,"&lt;="&amp;countrylistsize),COUNTIF(countrylistsize,"&lt;="&amp;countrylistsize)+SUM(ISNUMBER(countrylistsize))),ROWS(F$3:F1985)+SUM(ISBLANK(countrylistsize))),NOT(countrylistsize="")*IF(ISNUMBER(countrylistsize),COUNTIF(countrylistsize,"&lt;="&amp;countrylistsize),COUNTIF(countrylistsize,"&lt;="&amp;countrylistsize)+SUM(ISNUMBER(countrylistsize))),0)), ""))</f>
        <v/>
      </c>
      <c r="I1985" s="70"/>
      <c r="J1985" s="67" t="str">
        <f t="array" aca="1" ref="J1985" ca="1">IF($I$1&lt;&gt;"y", "", IFERROR(INDEX(admin1listsize,MATCH(SMALL(NOT(admin1listsize="")*IF(ISNUMBER(admin1listsize),COUNTIF(admin1listsize,"&lt;="&amp;admin1listsize),COUNTIF(admin1listsize,"&lt;="&amp;admin1listsize)+SUM(ISNUMBER(admin1listsize))),ROWS(D$3:D1985)+SUM(ISBLANK(admin1listsize))),NOT(admin1listsize="")*IF(ISNUMBER(admin1listsize),COUNTIF(admin1listsize,"&lt;="&amp;admin1listsize),COUNTIF(admin1listsize,"&lt;="&amp;admin1listsize)+SUM(ISNUMBER(admin1listsize))),0)), ""))</f>
        <v/>
      </c>
      <c r="K1985" s="71"/>
    </row>
    <row r="1986" spans="1:11" s="1" customFormat="1" x14ac:dyDescent="0.25">
      <c r="A1986" s="93" t="str">
        <f>IF($I$1&lt;&gt;"y", "", IF(ISBLANK(DATA!D1987),"",IF(ISBLANK(DATA!K1987),"NO DATA",DATA!K1987)))</f>
        <v/>
      </c>
      <c r="B1986" s="93" t="str">
        <f>IF($I$1&lt;&gt;"y", "",IF(ISBLANK(DATA!D1987),"", IF(ISBLANK(DATA!L1987),"NO DATA",DATA!L1987)))</f>
        <v/>
      </c>
      <c r="C1986" s="93" t="str">
        <f t="shared" si="92"/>
        <v/>
      </c>
      <c r="D1986" s="93" t="str">
        <f>IF($I$1&lt;&gt;"y", "", IF(C1987="", "", IFERROR(LOOKUP(2,1/(COUNTIF($D$2:D1985,mergednames)=0),mergednames), "")))</f>
        <v/>
      </c>
      <c r="E1986" s="93" t="str">
        <f t="shared" si="91"/>
        <v/>
      </c>
      <c r="F1986" s="93" t="str">
        <f>IF($I$1&lt;&gt;"y", "", IF(A1987="", "", IFERROR(LOOKUP(2,1/(COUNTIF($F$2:F1985,get_country)=0),get_country), "")))</f>
        <v/>
      </c>
      <c r="G1986" s="93" t="str">
        <f t="shared" si="90"/>
        <v/>
      </c>
      <c r="H1986" s="67" t="str">
        <f t="array" aca="1" ref="H1986" ca="1">IF($I$1&lt;&gt;"y", "", IFERROR(INDEX(countrylistsize,MATCH(SMALL(NOT(countrylistsize="")*IF(ISNUMBER(countrylistsize),COUNTIF(countrylistsize,"&lt;="&amp;countrylistsize),COUNTIF(countrylistsize,"&lt;="&amp;countrylistsize)+SUM(ISNUMBER(countrylistsize))),ROWS(F$3:F1986)+SUM(ISBLANK(countrylistsize))),NOT(countrylistsize="")*IF(ISNUMBER(countrylistsize),COUNTIF(countrylistsize,"&lt;="&amp;countrylistsize),COUNTIF(countrylistsize,"&lt;="&amp;countrylistsize)+SUM(ISNUMBER(countrylistsize))),0)), ""))</f>
        <v/>
      </c>
      <c r="I1986" s="70"/>
      <c r="J1986" s="67" t="str">
        <f t="array" aca="1" ref="J1986" ca="1">IF($I$1&lt;&gt;"y", "", IFERROR(INDEX(admin1listsize,MATCH(SMALL(NOT(admin1listsize="")*IF(ISNUMBER(admin1listsize),COUNTIF(admin1listsize,"&lt;="&amp;admin1listsize),COUNTIF(admin1listsize,"&lt;="&amp;admin1listsize)+SUM(ISNUMBER(admin1listsize))),ROWS(D$3:D1986)+SUM(ISBLANK(admin1listsize))),NOT(admin1listsize="")*IF(ISNUMBER(admin1listsize),COUNTIF(admin1listsize,"&lt;="&amp;admin1listsize),COUNTIF(admin1listsize,"&lt;="&amp;admin1listsize)+SUM(ISNUMBER(admin1listsize))),0)), ""))</f>
        <v/>
      </c>
      <c r="K1986" s="71"/>
    </row>
    <row r="1987" spans="1:11" s="1" customFormat="1" x14ac:dyDescent="0.25">
      <c r="A1987" s="93" t="str">
        <f>IF($I$1&lt;&gt;"y", "", IF(ISBLANK(DATA!D1988),"",IF(ISBLANK(DATA!K1988),"NO DATA",DATA!K1988)))</f>
        <v/>
      </c>
      <c r="B1987" s="93" t="str">
        <f>IF($I$1&lt;&gt;"y", "",IF(ISBLANK(DATA!D1988),"", IF(ISBLANK(DATA!L1988),"NO DATA",DATA!L1988)))</f>
        <v/>
      </c>
      <c r="C1987" s="93" t="str">
        <f t="shared" si="92"/>
        <v/>
      </c>
      <c r="D1987" s="93" t="str">
        <f>IF($I$1&lt;&gt;"y", "", IF(C1988="", "", IFERROR(LOOKUP(2,1/(COUNTIF($D$2:D1986,mergednames)=0),mergednames), "")))</f>
        <v/>
      </c>
      <c r="E1987" s="93" t="str">
        <f t="shared" si="91"/>
        <v/>
      </c>
      <c r="F1987" s="93" t="str">
        <f>IF($I$1&lt;&gt;"y", "", IF(A1988="", "", IFERROR(LOOKUP(2,1/(COUNTIF($F$2:F1986,get_country)=0),get_country), "")))</f>
        <v/>
      </c>
      <c r="G1987" s="93" t="str">
        <f t="shared" ref="G1987:G2002" si="93">IF($I$1&lt;&gt;"y", "", IF(F1987="", "", G1986+1))</f>
        <v/>
      </c>
      <c r="H1987" s="67" t="str">
        <f t="array" aca="1" ref="H1987" ca="1">IF($I$1&lt;&gt;"y", "", IFERROR(INDEX(countrylistsize,MATCH(SMALL(NOT(countrylistsize="")*IF(ISNUMBER(countrylistsize),COUNTIF(countrylistsize,"&lt;="&amp;countrylistsize),COUNTIF(countrylistsize,"&lt;="&amp;countrylistsize)+SUM(ISNUMBER(countrylistsize))),ROWS(F$3:F1987)+SUM(ISBLANK(countrylistsize))),NOT(countrylistsize="")*IF(ISNUMBER(countrylistsize),COUNTIF(countrylistsize,"&lt;="&amp;countrylistsize),COUNTIF(countrylistsize,"&lt;="&amp;countrylistsize)+SUM(ISNUMBER(countrylistsize))),0)), ""))</f>
        <v/>
      </c>
      <c r="I1987" s="70"/>
      <c r="J1987" s="67" t="str">
        <f t="array" aca="1" ref="J1987" ca="1">IF($I$1&lt;&gt;"y", "", IFERROR(INDEX(admin1listsize,MATCH(SMALL(NOT(admin1listsize="")*IF(ISNUMBER(admin1listsize),COUNTIF(admin1listsize,"&lt;="&amp;admin1listsize),COUNTIF(admin1listsize,"&lt;="&amp;admin1listsize)+SUM(ISNUMBER(admin1listsize))),ROWS(D$3:D1987)+SUM(ISBLANK(admin1listsize))),NOT(admin1listsize="")*IF(ISNUMBER(admin1listsize),COUNTIF(admin1listsize,"&lt;="&amp;admin1listsize),COUNTIF(admin1listsize,"&lt;="&amp;admin1listsize)+SUM(ISNUMBER(admin1listsize))),0)), ""))</f>
        <v/>
      </c>
      <c r="K1987" s="71"/>
    </row>
    <row r="1988" spans="1:11" s="1" customFormat="1" x14ac:dyDescent="0.25">
      <c r="A1988" s="93" t="str">
        <f>IF($I$1&lt;&gt;"y", "", IF(ISBLANK(DATA!D1989),"",IF(ISBLANK(DATA!K1989),"NO DATA",DATA!K1989)))</f>
        <v/>
      </c>
      <c r="B1988" s="93" t="str">
        <f>IF($I$1&lt;&gt;"y", "",IF(ISBLANK(DATA!D1989),"", IF(ISBLANK(DATA!L1989),"NO DATA",DATA!L1989)))</f>
        <v/>
      </c>
      <c r="C1988" s="93" t="str">
        <f t="shared" si="92"/>
        <v/>
      </c>
      <c r="D1988" s="93" t="str">
        <f>IF($I$1&lt;&gt;"y", "", IF(C1989="", "", IFERROR(LOOKUP(2,1/(COUNTIF($D$2:D1987,mergednames)=0),mergednames), "")))</f>
        <v/>
      </c>
      <c r="E1988" s="93" t="str">
        <f t="shared" ref="E1988:E2002" si="94">IF($I$1&lt;&gt;"y", "", IF(D1988="", "", E1987+1))</f>
        <v/>
      </c>
      <c r="F1988" s="93" t="str">
        <f>IF($I$1&lt;&gt;"y", "", IF(A1989="", "", IFERROR(LOOKUP(2,1/(COUNTIF($F$2:F1987,get_country)=0),get_country), "")))</f>
        <v/>
      </c>
      <c r="G1988" s="93" t="str">
        <f t="shared" si="93"/>
        <v/>
      </c>
      <c r="H1988" s="67" t="str">
        <f t="array" aca="1" ref="H1988" ca="1">IF($I$1&lt;&gt;"y", "", IFERROR(INDEX(countrylistsize,MATCH(SMALL(NOT(countrylistsize="")*IF(ISNUMBER(countrylistsize),COUNTIF(countrylistsize,"&lt;="&amp;countrylistsize),COUNTIF(countrylistsize,"&lt;="&amp;countrylistsize)+SUM(ISNUMBER(countrylistsize))),ROWS(F$3:F1988)+SUM(ISBLANK(countrylistsize))),NOT(countrylistsize="")*IF(ISNUMBER(countrylistsize),COUNTIF(countrylistsize,"&lt;="&amp;countrylistsize),COUNTIF(countrylistsize,"&lt;="&amp;countrylistsize)+SUM(ISNUMBER(countrylistsize))),0)), ""))</f>
        <v/>
      </c>
      <c r="I1988" s="70"/>
      <c r="J1988" s="67" t="str">
        <f t="array" aca="1" ref="J1988" ca="1">IF($I$1&lt;&gt;"y", "", IFERROR(INDEX(admin1listsize,MATCH(SMALL(NOT(admin1listsize="")*IF(ISNUMBER(admin1listsize),COUNTIF(admin1listsize,"&lt;="&amp;admin1listsize),COUNTIF(admin1listsize,"&lt;="&amp;admin1listsize)+SUM(ISNUMBER(admin1listsize))),ROWS(D$3:D1988)+SUM(ISBLANK(admin1listsize))),NOT(admin1listsize="")*IF(ISNUMBER(admin1listsize),COUNTIF(admin1listsize,"&lt;="&amp;admin1listsize),COUNTIF(admin1listsize,"&lt;="&amp;admin1listsize)+SUM(ISNUMBER(admin1listsize))),0)), ""))</f>
        <v/>
      </c>
      <c r="K1988" s="71"/>
    </row>
    <row r="1989" spans="1:11" s="1" customFormat="1" x14ac:dyDescent="0.25">
      <c r="A1989" s="93" t="str">
        <f>IF($I$1&lt;&gt;"y", "", IF(ISBLANK(DATA!D1990),"",IF(ISBLANK(DATA!K1990),"NO DATA",DATA!K1990)))</f>
        <v/>
      </c>
      <c r="B1989" s="93" t="str">
        <f>IF($I$1&lt;&gt;"y", "",IF(ISBLANK(DATA!D1990),"", IF(ISBLANK(DATA!L1990),"NO DATA",DATA!L1990)))</f>
        <v/>
      </c>
      <c r="C1989" s="93" t="str">
        <f t="shared" ref="C1989:C2003" si="95">IF($I$1&lt;&gt;"y", "", IF(A1989="", "", A1989&amp;"@"&amp;B1989))</f>
        <v/>
      </c>
      <c r="D1989" s="93" t="str">
        <f>IF($I$1&lt;&gt;"y", "", IF(C1990="", "", IFERROR(LOOKUP(2,1/(COUNTIF($D$2:D1988,mergednames)=0),mergednames), "")))</f>
        <v/>
      </c>
      <c r="E1989" s="93" t="str">
        <f t="shared" si="94"/>
        <v/>
      </c>
      <c r="F1989" s="93" t="str">
        <f>IF($I$1&lt;&gt;"y", "", IF(A1990="", "", IFERROR(LOOKUP(2,1/(COUNTIF($F$2:F1988,get_country)=0),get_country), "")))</f>
        <v/>
      </c>
      <c r="G1989" s="93" t="str">
        <f t="shared" si="93"/>
        <v/>
      </c>
      <c r="H1989" s="67" t="str">
        <f t="array" aca="1" ref="H1989" ca="1">IF($I$1&lt;&gt;"y", "", IFERROR(INDEX(countrylistsize,MATCH(SMALL(NOT(countrylistsize="")*IF(ISNUMBER(countrylistsize),COUNTIF(countrylistsize,"&lt;="&amp;countrylistsize),COUNTIF(countrylistsize,"&lt;="&amp;countrylistsize)+SUM(ISNUMBER(countrylistsize))),ROWS(F$3:F1989)+SUM(ISBLANK(countrylistsize))),NOT(countrylistsize="")*IF(ISNUMBER(countrylistsize),COUNTIF(countrylistsize,"&lt;="&amp;countrylistsize),COUNTIF(countrylistsize,"&lt;="&amp;countrylistsize)+SUM(ISNUMBER(countrylistsize))),0)), ""))</f>
        <v/>
      </c>
      <c r="I1989" s="70"/>
      <c r="J1989" s="67" t="str">
        <f t="array" aca="1" ref="J1989" ca="1">IF($I$1&lt;&gt;"y", "", IFERROR(INDEX(admin1listsize,MATCH(SMALL(NOT(admin1listsize="")*IF(ISNUMBER(admin1listsize),COUNTIF(admin1listsize,"&lt;="&amp;admin1listsize),COUNTIF(admin1listsize,"&lt;="&amp;admin1listsize)+SUM(ISNUMBER(admin1listsize))),ROWS(D$3:D1989)+SUM(ISBLANK(admin1listsize))),NOT(admin1listsize="")*IF(ISNUMBER(admin1listsize),COUNTIF(admin1listsize,"&lt;="&amp;admin1listsize),COUNTIF(admin1listsize,"&lt;="&amp;admin1listsize)+SUM(ISNUMBER(admin1listsize))),0)), ""))</f>
        <v/>
      </c>
      <c r="K1989" s="71"/>
    </row>
    <row r="1990" spans="1:11" s="1" customFormat="1" x14ac:dyDescent="0.25">
      <c r="A1990" s="93" t="str">
        <f>IF($I$1&lt;&gt;"y", "", IF(ISBLANK(DATA!D1991),"",IF(ISBLANK(DATA!K1991),"NO DATA",DATA!K1991)))</f>
        <v/>
      </c>
      <c r="B1990" s="93" t="str">
        <f>IF($I$1&lt;&gt;"y", "",IF(ISBLANK(DATA!D1991),"", IF(ISBLANK(DATA!L1991),"NO DATA",DATA!L1991)))</f>
        <v/>
      </c>
      <c r="C1990" s="93" t="str">
        <f t="shared" si="95"/>
        <v/>
      </c>
      <c r="D1990" s="93" t="str">
        <f>IF($I$1&lt;&gt;"y", "", IF(C1991="", "", IFERROR(LOOKUP(2,1/(COUNTIF($D$2:D1989,mergednames)=0),mergednames), "")))</f>
        <v/>
      </c>
      <c r="E1990" s="93" t="str">
        <f t="shared" si="94"/>
        <v/>
      </c>
      <c r="F1990" s="93" t="str">
        <f>IF($I$1&lt;&gt;"y", "", IF(A1991="", "", IFERROR(LOOKUP(2,1/(COUNTIF($F$2:F1989,get_country)=0),get_country), "")))</f>
        <v/>
      </c>
      <c r="G1990" s="93" t="str">
        <f t="shared" si="93"/>
        <v/>
      </c>
      <c r="H1990" s="67" t="str">
        <f t="array" aca="1" ref="H1990" ca="1">IF($I$1&lt;&gt;"y", "", IFERROR(INDEX(countrylistsize,MATCH(SMALL(NOT(countrylistsize="")*IF(ISNUMBER(countrylistsize),COUNTIF(countrylistsize,"&lt;="&amp;countrylistsize),COUNTIF(countrylistsize,"&lt;="&amp;countrylistsize)+SUM(ISNUMBER(countrylistsize))),ROWS(F$3:F1990)+SUM(ISBLANK(countrylistsize))),NOT(countrylistsize="")*IF(ISNUMBER(countrylistsize),COUNTIF(countrylistsize,"&lt;="&amp;countrylistsize),COUNTIF(countrylistsize,"&lt;="&amp;countrylistsize)+SUM(ISNUMBER(countrylistsize))),0)), ""))</f>
        <v/>
      </c>
      <c r="I1990" s="70"/>
      <c r="J1990" s="67" t="str">
        <f t="array" aca="1" ref="J1990" ca="1">IF($I$1&lt;&gt;"y", "", IFERROR(INDEX(admin1listsize,MATCH(SMALL(NOT(admin1listsize="")*IF(ISNUMBER(admin1listsize),COUNTIF(admin1listsize,"&lt;="&amp;admin1listsize),COUNTIF(admin1listsize,"&lt;="&amp;admin1listsize)+SUM(ISNUMBER(admin1listsize))),ROWS(D$3:D1990)+SUM(ISBLANK(admin1listsize))),NOT(admin1listsize="")*IF(ISNUMBER(admin1listsize),COUNTIF(admin1listsize,"&lt;="&amp;admin1listsize),COUNTIF(admin1listsize,"&lt;="&amp;admin1listsize)+SUM(ISNUMBER(admin1listsize))),0)), ""))</f>
        <v/>
      </c>
      <c r="K1990" s="71"/>
    </row>
    <row r="1991" spans="1:11" s="1" customFormat="1" x14ac:dyDescent="0.25">
      <c r="A1991" s="93" t="str">
        <f>IF($I$1&lt;&gt;"y", "", IF(ISBLANK(DATA!D1992),"",IF(ISBLANK(DATA!K1992),"NO DATA",DATA!K1992)))</f>
        <v/>
      </c>
      <c r="B1991" s="93" t="str">
        <f>IF($I$1&lt;&gt;"y", "",IF(ISBLANK(DATA!D1992),"", IF(ISBLANK(DATA!L1992),"NO DATA",DATA!L1992)))</f>
        <v/>
      </c>
      <c r="C1991" s="93" t="str">
        <f t="shared" si="95"/>
        <v/>
      </c>
      <c r="D1991" s="93" t="str">
        <f>IF($I$1&lt;&gt;"y", "", IF(C1992="", "", IFERROR(LOOKUP(2,1/(COUNTIF($D$2:D1990,mergednames)=0),mergednames), "")))</f>
        <v/>
      </c>
      <c r="E1991" s="93" t="str">
        <f t="shared" si="94"/>
        <v/>
      </c>
      <c r="F1991" s="93" t="str">
        <f>IF($I$1&lt;&gt;"y", "", IF(A1992="", "", IFERROR(LOOKUP(2,1/(COUNTIF($F$2:F1990,get_country)=0),get_country), "")))</f>
        <v/>
      </c>
      <c r="G1991" s="93" t="str">
        <f t="shared" si="93"/>
        <v/>
      </c>
      <c r="H1991" s="67" t="str">
        <f t="array" aca="1" ref="H1991" ca="1">IF($I$1&lt;&gt;"y", "", IFERROR(INDEX(countrylistsize,MATCH(SMALL(NOT(countrylistsize="")*IF(ISNUMBER(countrylistsize),COUNTIF(countrylistsize,"&lt;="&amp;countrylistsize),COUNTIF(countrylistsize,"&lt;="&amp;countrylistsize)+SUM(ISNUMBER(countrylistsize))),ROWS(F$3:F1991)+SUM(ISBLANK(countrylistsize))),NOT(countrylistsize="")*IF(ISNUMBER(countrylistsize),COUNTIF(countrylistsize,"&lt;="&amp;countrylistsize),COUNTIF(countrylistsize,"&lt;="&amp;countrylistsize)+SUM(ISNUMBER(countrylistsize))),0)), ""))</f>
        <v/>
      </c>
      <c r="I1991" s="70"/>
      <c r="J1991" s="67" t="str">
        <f t="array" aca="1" ref="J1991" ca="1">IF($I$1&lt;&gt;"y", "", IFERROR(INDEX(admin1listsize,MATCH(SMALL(NOT(admin1listsize="")*IF(ISNUMBER(admin1listsize),COUNTIF(admin1listsize,"&lt;="&amp;admin1listsize),COUNTIF(admin1listsize,"&lt;="&amp;admin1listsize)+SUM(ISNUMBER(admin1listsize))),ROWS(D$3:D1991)+SUM(ISBLANK(admin1listsize))),NOT(admin1listsize="")*IF(ISNUMBER(admin1listsize),COUNTIF(admin1listsize,"&lt;="&amp;admin1listsize),COUNTIF(admin1listsize,"&lt;="&amp;admin1listsize)+SUM(ISNUMBER(admin1listsize))),0)), ""))</f>
        <v/>
      </c>
      <c r="K1991" s="71"/>
    </row>
    <row r="1992" spans="1:11" s="1" customFormat="1" x14ac:dyDescent="0.25">
      <c r="A1992" s="93" t="str">
        <f>IF($I$1&lt;&gt;"y", "", IF(ISBLANK(DATA!D1993),"",IF(ISBLANK(DATA!K1993),"NO DATA",DATA!K1993)))</f>
        <v/>
      </c>
      <c r="B1992" s="93" t="str">
        <f>IF($I$1&lt;&gt;"y", "",IF(ISBLANK(DATA!D1993),"", IF(ISBLANK(DATA!L1993),"NO DATA",DATA!L1993)))</f>
        <v/>
      </c>
      <c r="C1992" s="93" t="str">
        <f t="shared" si="95"/>
        <v/>
      </c>
      <c r="D1992" s="93" t="str">
        <f>IF($I$1&lt;&gt;"y", "", IF(C1993="", "", IFERROR(LOOKUP(2,1/(COUNTIF($D$2:D1991,mergednames)=0),mergednames), "")))</f>
        <v/>
      </c>
      <c r="E1992" s="93" t="str">
        <f t="shared" si="94"/>
        <v/>
      </c>
      <c r="F1992" s="93" t="str">
        <f>IF($I$1&lt;&gt;"y", "", IF(A1993="", "", IFERROR(LOOKUP(2,1/(COUNTIF($F$2:F1991,get_country)=0),get_country), "")))</f>
        <v/>
      </c>
      <c r="G1992" s="93" t="str">
        <f t="shared" si="93"/>
        <v/>
      </c>
      <c r="H1992" s="67" t="str">
        <f t="array" aca="1" ref="H1992" ca="1">IF($I$1&lt;&gt;"y", "", IFERROR(INDEX(countrylistsize,MATCH(SMALL(NOT(countrylistsize="")*IF(ISNUMBER(countrylistsize),COUNTIF(countrylistsize,"&lt;="&amp;countrylistsize),COUNTIF(countrylistsize,"&lt;="&amp;countrylistsize)+SUM(ISNUMBER(countrylistsize))),ROWS(F$3:F1992)+SUM(ISBLANK(countrylistsize))),NOT(countrylistsize="")*IF(ISNUMBER(countrylistsize),COUNTIF(countrylistsize,"&lt;="&amp;countrylistsize),COUNTIF(countrylistsize,"&lt;="&amp;countrylistsize)+SUM(ISNUMBER(countrylistsize))),0)), ""))</f>
        <v/>
      </c>
      <c r="I1992" s="70"/>
      <c r="J1992" s="67" t="str">
        <f t="array" aca="1" ref="J1992" ca="1">IF($I$1&lt;&gt;"y", "", IFERROR(INDEX(admin1listsize,MATCH(SMALL(NOT(admin1listsize="")*IF(ISNUMBER(admin1listsize),COUNTIF(admin1listsize,"&lt;="&amp;admin1listsize),COUNTIF(admin1listsize,"&lt;="&amp;admin1listsize)+SUM(ISNUMBER(admin1listsize))),ROWS(D$3:D1992)+SUM(ISBLANK(admin1listsize))),NOT(admin1listsize="")*IF(ISNUMBER(admin1listsize),COUNTIF(admin1listsize,"&lt;="&amp;admin1listsize),COUNTIF(admin1listsize,"&lt;="&amp;admin1listsize)+SUM(ISNUMBER(admin1listsize))),0)), ""))</f>
        <v/>
      </c>
      <c r="K1992" s="71"/>
    </row>
    <row r="1993" spans="1:11" s="1" customFormat="1" x14ac:dyDescent="0.25">
      <c r="A1993" s="93" t="str">
        <f>IF($I$1&lt;&gt;"y", "", IF(ISBLANK(DATA!D1994),"",IF(ISBLANK(DATA!K1994),"NO DATA",DATA!K1994)))</f>
        <v/>
      </c>
      <c r="B1993" s="93" t="str">
        <f>IF($I$1&lt;&gt;"y", "",IF(ISBLANK(DATA!D1994),"", IF(ISBLANK(DATA!L1994),"NO DATA",DATA!L1994)))</f>
        <v/>
      </c>
      <c r="C1993" s="93" t="str">
        <f t="shared" si="95"/>
        <v/>
      </c>
      <c r="D1993" s="93" t="str">
        <f>IF($I$1&lt;&gt;"y", "", IF(C1994="", "", IFERROR(LOOKUP(2,1/(COUNTIF($D$2:D1992,mergednames)=0),mergednames), "")))</f>
        <v/>
      </c>
      <c r="E1993" s="93" t="str">
        <f t="shared" si="94"/>
        <v/>
      </c>
      <c r="F1993" s="93" t="str">
        <f>IF($I$1&lt;&gt;"y", "", IF(A1994="", "", IFERROR(LOOKUP(2,1/(COUNTIF($F$2:F1992,get_country)=0),get_country), "")))</f>
        <v/>
      </c>
      <c r="G1993" s="93" t="str">
        <f t="shared" si="93"/>
        <v/>
      </c>
      <c r="H1993" s="67" t="str">
        <f t="array" aca="1" ref="H1993" ca="1">IF($I$1&lt;&gt;"y", "", IFERROR(INDEX(countrylistsize,MATCH(SMALL(NOT(countrylistsize="")*IF(ISNUMBER(countrylistsize),COUNTIF(countrylistsize,"&lt;="&amp;countrylistsize),COUNTIF(countrylistsize,"&lt;="&amp;countrylistsize)+SUM(ISNUMBER(countrylistsize))),ROWS(F$3:F1993)+SUM(ISBLANK(countrylistsize))),NOT(countrylistsize="")*IF(ISNUMBER(countrylistsize),COUNTIF(countrylistsize,"&lt;="&amp;countrylistsize),COUNTIF(countrylistsize,"&lt;="&amp;countrylistsize)+SUM(ISNUMBER(countrylistsize))),0)), ""))</f>
        <v/>
      </c>
      <c r="I1993" s="70"/>
      <c r="J1993" s="67" t="str">
        <f t="array" aca="1" ref="J1993" ca="1">IF($I$1&lt;&gt;"y", "", IFERROR(INDEX(admin1listsize,MATCH(SMALL(NOT(admin1listsize="")*IF(ISNUMBER(admin1listsize),COUNTIF(admin1listsize,"&lt;="&amp;admin1listsize),COUNTIF(admin1listsize,"&lt;="&amp;admin1listsize)+SUM(ISNUMBER(admin1listsize))),ROWS(D$3:D1993)+SUM(ISBLANK(admin1listsize))),NOT(admin1listsize="")*IF(ISNUMBER(admin1listsize),COUNTIF(admin1listsize,"&lt;="&amp;admin1listsize),COUNTIF(admin1listsize,"&lt;="&amp;admin1listsize)+SUM(ISNUMBER(admin1listsize))),0)), ""))</f>
        <v/>
      </c>
      <c r="K1993" s="71"/>
    </row>
    <row r="1994" spans="1:11" s="1" customFormat="1" x14ac:dyDescent="0.25">
      <c r="A1994" s="93" t="str">
        <f>IF($I$1&lt;&gt;"y", "", IF(ISBLANK(DATA!D1995),"",IF(ISBLANK(DATA!K1995),"NO DATA",DATA!K1995)))</f>
        <v/>
      </c>
      <c r="B1994" s="93" t="str">
        <f>IF($I$1&lt;&gt;"y", "",IF(ISBLANK(DATA!D1995),"", IF(ISBLANK(DATA!L1995),"NO DATA",DATA!L1995)))</f>
        <v/>
      </c>
      <c r="C1994" s="93" t="str">
        <f t="shared" si="95"/>
        <v/>
      </c>
      <c r="D1994" s="93" t="str">
        <f>IF($I$1&lt;&gt;"y", "", IF(C1995="", "", IFERROR(LOOKUP(2,1/(COUNTIF($D$2:D1993,mergednames)=0),mergednames), "")))</f>
        <v/>
      </c>
      <c r="E1994" s="93" t="str">
        <f t="shared" si="94"/>
        <v/>
      </c>
      <c r="F1994" s="93" t="str">
        <f>IF($I$1&lt;&gt;"y", "", IF(A1995="", "", IFERROR(LOOKUP(2,1/(COUNTIF($F$2:F1993,get_country)=0),get_country), "")))</f>
        <v/>
      </c>
      <c r="G1994" s="93" t="str">
        <f t="shared" si="93"/>
        <v/>
      </c>
      <c r="H1994" s="67" t="str">
        <f t="array" aca="1" ref="H1994" ca="1">IF($I$1&lt;&gt;"y", "", IFERROR(INDEX(countrylistsize,MATCH(SMALL(NOT(countrylistsize="")*IF(ISNUMBER(countrylistsize),COUNTIF(countrylistsize,"&lt;="&amp;countrylistsize),COUNTIF(countrylistsize,"&lt;="&amp;countrylistsize)+SUM(ISNUMBER(countrylistsize))),ROWS(F$3:F1994)+SUM(ISBLANK(countrylistsize))),NOT(countrylistsize="")*IF(ISNUMBER(countrylistsize),COUNTIF(countrylistsize,"&lt;="&amp;countrylistsize),COUNTIF(countrylistsize,"&lt;="&amp;countrylistsize)+SUM(ISNUMBER(countrylistsize))),0)), ""))</f>
        <v/>
      </c>
      <c r="I1994" s="70"/>
      <c r="J1994" s="67" t="str">
        <f t="array" aca="1" ref="J1994" ca="1">IF($I$1&lt;&gt;"y", "", IFERROR(INDEX(admin1listsize,MATCH(SMALL(NOT(admin1listsize="")*IF(ISNUMBER(admin1listsize),COUNTIF(admin1listsize,"&lt;="&amp;admin1listsize),COUNTIF(admin1listsize,"&lt;="&amp;admin1listsize)+SUM(ISNUMBER(admin1listsize))),ROWS(D$3:D1994)+SUM(ISBLANK(admin1listsize))),NOT(admin1listsize="")*IF(ISNUMBER(admin1listsize),COUNTIF(admin1listsize,"&lt;="&amp;admin1listsize),COUNTIF(admin1listsize,"&lt;="&amp;admin1listsize)+SUM(ISNUMBER(admin1listsize))),0)), ""))</f>
        <v/>
      </c>
      <c r="K1994" s="71"/>
    </row>
    <row r="1995" spans="1:11" s="1" customFormat="1" x14ac:dyDescent="0.25">
      <c r="A1995" s="93" t="str">
        <f>IF($I$1&lt;&gt;"y", "", IF(ISBLANK(DATA!D1996),"",IF(ISBLANK(DATA!K1996),"NO DATA",DATA!K1996)))</f>
        <v/>
      </c>
      <c r="B1995" s="93" t="str">
        <f>IF($I$1&lt;&gt;"y", "",IF(ISBLANK(DATA!D1996),"", IF(ISBLANK(DATA!L1996),"NO DATA",DATA!L1996)))</f>
        <v/>
      </c>
      <c r="C1995" s="93" t="str">
        <f t="shared" si="95"/>
        <v/>
      </c>
      <c r="D1995" s="93" t="str">
        <f>IF($I$1&lt;&gt;"y", "", IF(C1996="", "", IFERROR(LOOKUP(2,1/(COUNTIF($D$2:D1994,mergednames)=0),mergednames), "")))</f>
        <v/>
      </c>
      <c r="E1995" s="93" t="str">
        <f t="shared" si="94"/>
        <v/>
      </c>
      <c r="F1995" s="93" t="str">
        <f>IF($I$1&lt;&gt;"y", "", IF(A1996="", "", IFERROR(LOOKUP(2,1/(COUNTIF($F$2:F1994,get_country)=0),get_country), "")))</f>
        <v/>
      </c>
      <c r="G1995" s="93" t="str">
        <f t="shared" si="93"/>
        <v/>
      </c>
      <c r="H1995" s="67" t="str">
        <f t="array" aca="1" ref="H1995" ca="1">IF($I$1&lt;&gt;"y", "", IFERROR(INDEX(countrylistsize,MATCH(SMALL(NOT(countrylistsize="")*IF(ISNUMBER(countrylistsize),COUNTIF(countrylistsize,"&lt;="&amp;countrylistsize),COUNTIF(countrylistsize,"&lt;="&amp;countrylistsize)+SUM(ISNUMBER(countrylistsize))),ROWS(F$3:F1995)+SUM(ISBLANK(countrylistsize))),NOT(countrylistsize="")*IF(ISNUMBER(countrylistsize),COUNTIF(countrylistsize,"&lt;="&amp;countrylistsize),COUNTIF(countrylistsize,"&lt;="&amp;countrylistsize)+SUM(ISNUMBER(countrylistsize))),0)), ""))</f>
        <v/>
      </c>
      <c r="I1995" s="70"/>
      <c r="J1995" s="67" t="str">
        <f t="array" aca="1" ref="J1995" ca="1">IF($I$1&lt;&gt;"y", "", IFERROR(INDEX(admin1listsize,MATCH(SMALL(NOT(admin1listsize="")*IF(ISNUMBER(admin1listsize),COUNTIF(admin1listsize,"&lt;="&amp;admin1listsize),COUNTIF(admin1listsize,"&lt;="&amp;admin1listsize)+SUM(ISNUMBER(admin1listsize))),ROWS(D$3:D1995)+SUM(ISBLANK(admin1listsize))),NOT(admin1listsize="")*IF(ISNUMBER(admin1listsize),COUNTIF(admin1listsize,"&lt;="&amp;admin1listsize),COUNTIF(admin1listsize,"&lt;="&amp;admin1listsize)+SUM(ISNUMBER(admin1listsize))),0)), ""))</f>
        <v/>
      </c>
      <c r="K1995" s="71"/>
    </row>
    <row r="1996" spans="1:11" s="1" customFormat="1" x14ac:dyDescent="0.25">
      <c r="A1996" s="93" t="str">
        <f>IF($I$1&lt;&gt;"y", "", IF(ISBLANK(DATA!D1997),"",IF(ISBLANK(DATA!K1997),"NO DATA",DATA!K1997)))</f>
        <v/>
      </c>
      <c r="B1996" s="93" t="str">
        <f>IF($I$1&lt;&gt;"y", "",IF(ISBLANK(DATA!D1997),"", IF(ISBLANK(DATA!L1997),"NO DATA",DATA!L1997)))</f>
        <v/>
      </c>
      <c r="C1996" s="93" t="str">
        <f t="shared" si="95"/>
        <v/>
      </c>
      <c r="D1996" s="93" t="str">
        <f>IF($I$1&lt;&gt;"y", "", IF(C1997="", "", IFERROR(LOOKUP(2,1/(COUNTIF($D$2:D1995,mergednames)=0),mergednames), "")))</f>
        <v/>
      </c>
      <c r="E1996" s="93" t="str">
        <f t="shared" si="94"/>
        <v/>
      </c>
      <c r="F1996" s="93" t="str">
        <f>IF($I$1&lt;&gt;"y", "", IF(A1997="", "", IFERROR(LOOKUP(2,1/(COUNTIF($F$2:F1995,get_country)=0),get_country), "")))</f>
        <v/>
      </c>
      <c r="G1996" s="93" t="str">
        <f t="shared" si="93"/>
        <v/>
      </c>
      <c r="H1996" s="67" t="str">
        <f t="array" aca="1" ref="H1996" ca="1">IF($I$1&lt;&gt;"y", "", IFERROR(INDEX(countrylistsize,MATCH(SMALL(NOT(countrylistsize="")*IF(ISNUMBER(countrylistsize),COUNTIF(countrylistsize,"&lt;="&amp;countrylistsize),COUNTIF(countrylistsize,"&lt;="&amp;countrylistsize)+SUM(ISNUMBER(countrylistsize))),ROWS(F$3:F1996)+SUM(ISBLANK(countrylistsize))),NOT(countrylistsize="")*IF(ISNUMBER(countrylistsize),COUNTIF(countrylistsize,"&lt;="&amp;countrylistsize),COUNTIF(countrylistsize,"&lt;="&amp;countrylistsize)+SUM(ISNUMBER(countrylistsize))),0)), ""))</f>
        <v/>
      </c>
      <c r="I1996" s="70"/>
      <c r="J1996" s="67" t="str">
        <f t="array" aca="1" ref="J1996" ca="1">IF($I$1&lt;&gt;"y", "", IFERROR(INDEX(admin1listsize,MATCH(SMALL(NOT(admin1listsize="")*IF(ISNUMBER(admin1listsize),COUNTIF(admin1listsize,"&lt;="&amp;admin1listsize),COUNTIF(admin1listsize,"&lt;="&amp;admin1listsize)+SUM(ISNUMBER(admin1listsize))),ROWS(D$3:D1996)+SUM(ISBLANK(admin1listsize))),NOT(admin1listsize="")*IF(ISNUMBER(admin1listsize),COUNTIF(admin1listsize,"&lt;="&amp;admin1listsize),COUNTIF(admin1listsize,"&lt;="&amp;admin1listsize)+SUM(ISNUMBER(admin1listsize))),0)), ""))</f>
        <v/>
      </c>
      <c r="K1996" s="71"/>
    </row>
    <row r="1997" spans="1:11" s="1" customFormat="1" x14ac:dyDescent="0.25">
      <c r="A1997" s="93" t="str">
        <f>IF($I$1&lt;&gt;"y", "", IF(ISBLANK(DATA!D1998),"",IF(ISBLANK(DATA!K1998),"NO DATA",DATA!K1998)))</f>
        <v/>
      </c>
      <c r="B1997" s="93" t="str">
        <f>IF($I$1&lt;&gt;"y", "",IF(ISBLANK(DATA!D1998),"", IF(ISBLANK(DATA!L1998),"NO DATA",DATA!L1998)))</f>
        <v/>
      </c>
      <c r="C1997" s="93" t="str">
        <f t="shared" si="95"/>
        <v/>
      </c>
      <c r="D1997" s="93" t="str">
        <f>IF($I$1&lt;&gt;"y", "", IF(C1998="", "", IFERROR(LOOKUP(2,1/(COUNTIF($D$2:D1996,mergednames)=0),mergednames), "")))</f>
        <v/>
      </c>
      <c r="E1997" s="93" t="str">
        <f t="shared" si="94"/>
        <v/>
      </c>
      <c r="F1997" s="93" t="str">
        <f>IF($I$1&lt;&gt;"y", "", IF(A1998="", "", IFERROR(LOOKUP(2,1/(COUNTIF($F$2:F1996,get_country)=0),get_country), "")))</f>
        <v/>
      </c>
      <c r="G1997" s="93" t="str">
        <f t="shared" si="93"/>
        <v/>
      </c>
      <c r="H1997" s="67" t="str">
        <f t="array" aca="1" ref="H1997" ca="1">IF($I$1&lt;&gt;"y", "", IFERROR(INDEX(countrylistsize,MATCH(SMALL(NOT(countrylistsize="")*IF(ISNUMBER(countrylistsize),COUNTIF(countrylistsize,"&lt;="&amp;countrylistsize),COUNTIF(countrylistsize,"&lt;="&amp;countrylistsize)+SUM(ISNUMBER(countrylistsize))),ROWS(F$3:F1997)+SUM(ISBLANK(countrylistsize))),NOT(countrylistsize="")*IF(ISNUMBER(countrylistsize),COUNTIF(countrylistsize,"&lt;="&amp;countrylistsize),COUNTIF(countrylistsize,"&lt;="&amp;countrylistsize)+SUM(ISNUMBER(countrylistsize))),0)), ""))</f>
        <v/>
      </c>
      <c r="I1997" s="70"/>
      <c r="J1997" s="67" t="str">
        <f t="array" aca="1" ref="J1997" ca="1">IF($I$1&lt;&gt;"y", "", IFERROR(INDEX(admin1listsize,MATCH(SMALL(NOT(admin1listsize="")*IF(ISNUMBER(admin1listsize),COUNTIF(admin1listsize,"&lt;="&amp;admin1listsize),COUNTIF(admin1listsize,"&lt;="&amp;admin1listsize)+SUM(ISNUMBER(admin1listsize))),ROWS(D$3:D1997)+SUM(ISBLANK(admin1listsize))),NOT(admin1listsize="")*IF(ISNUMBER(admin1listsize),COUNTIF(admin1listsize,"&lt;="&amp;admin1listsize),COUNTIF(admin1listsize,"&lt;="&amp;admin1listsize)+SUM(ISNUMBER(admin1listsize))),0)), ""))</f>
        <v/>
      </c>
      <c r="K1997" s="71"/>
    </row>
    <row r="1998" spans="1:11" s="1" customFormat="1" x14ac:dyDescent="0.25">
      <c r="A1998" s="93" t="str">
        <f>IF($I$1&lt;&gt;"y", "", IF(ISBLANK(DATA!D1999),"",IF(ISBLANK(DATA!K1999),"NO DATA",DATA!K1999)))</f>
        <v/>
      </c>
      <c r="B1998" s="93" t="str">
        <f>IF($I$1&lt;&gt;"y", "",IF(ISBLANK(DATA!D1999),"", IF(ISBLANK(DATA!L1999),"NO DATA",DATA!L1999)))</f>
        <v/>
      </c>
      <c r="C1998" s="93" t="str">
        <f t="shared" si="95"/>
        <v/>
      </c>
      <c r="D1998" s="93" t="str">
        <f>IF($I$1&lt;&gt;"y", "", IF(C1999="", "", IFERROR(LOOKUP(2,1/(COUNTIF($D$2:D1997,mergednames)=0),mergednames), "")))</f>
        <v/>
      </c>
      <c r="E1998" s="93" t="str">
        <f t="shared" si="94"/>
        <v/>
      </c>
      <c r="F1998" s="93" t="str">
        <f>IF($I$1&lt;&gt;"y", "", IF(A1999="", "", IFERROR(LOOKUP(2,1/(COUNTIF($F$2:F1997,get_country)=0),get_country), "")))</f>
        <v/>
      </c>
      <c r="G1998" s="93" t="str">
        <f t="shared" si="93"/>
        <v/>
      </c>
      <c r="H1998" s="67" t="str">
        <f t="array" aca="1" ref="H1998" ca="1">IF($I$1&lt;&gt;"y", "", IFERROR(INDEX(countrylistsize,MATCH(SMALL(NOT(countrylistsize="")*IF(ISNUMBER(countrylistsize),COUNTIF(countrylistsize,"&lt;="&amp;countrylistsize),COUNTIF(countrylistsize,"&lt;="&amp;countrylistsize)+SUM(ISNUMBER(countrylistsize))),ROWS(F$3:F1998)+SUM(ISBLANK(countrylistsize))),NOT(countrylistsize="")*IF(ISNUMBER(countrylistsize),COUNTIF(countrylistsize,"&lt;="&amp;countrylistsize),COUNTIF(countrylistsize,"&lt;="&amp;countrylistsize)+SUM(ISNUMBER(countrylistsize))),0)), ""))</f>
        <v/>
      </c>
      <c r="I1998" s="70"/>
      <c r="J1998" s="67" t="str">
        <f t="array" aca="1" ref="J1998" ca="1">IF($I$1&lt;&gt;"y", "", IFERROR(INDEX(admin1listsize,MATCH(SMALL(NOT(admin1listsize="")*IF(ISNUMBER(admin1listsize),COUNTIF(admin1listsize,"&lt;="&amp;admin1listsize),COUNTIF(admin1listsize,"&lt;="&amp;admin1listsize)+SUM(ISNUMBER(admin1listsize))),ROWS(D$3:D1998)+SUM(ISBLANK(admin1listsize))),NOT(admin1listsize="")*IF(ISNUMBER(admin1listsize),COUNTIF(admin1listsize,"&lt;="&amp;admin1listsize),COUNTIF(admin1listsize,"&lt;="&amp;admin1listsize)+SUM(ISNUMBER(admin1listsize))),0)), ""))</f>
        <v/>
      </c>
      <c r="K1998" s="71"/>
    </row>
    <row r="1999" spans="1:11" s="1" customFormat="1" x14ac:dyDescent="0.25">
      <c r="A1999" s="93" t="str">
        <f>IF($I$1&lt;&gt;"y", "", IF(ISBLANK(DATA!D2000),"",IF(ISBLANK(DATA!K2000),"NO DATA",DATA!K2000)))</f>
        <v/>
      </c>
      <c r="B1999" s="93" t="str">
        <f>IF($I$1&lt;&gt;"y", "",IF(ISBLANK(DATA!D2000),"", IF(ISBLANK(DATA!L2000),"NO DATA",DATA!L2000)))</f>
        <v/>
      </c>
      <c r="C1999" s="93" t="str">
        <f t="shared" si="95"/>
        <v/>
      </c>
      <c r="D1999" s="93" t="str">
        <f>IF($I$1&lt;&gt;"y", "", IF(C2000="", "", IFERROR(LOOKUP(2,1/(COUNTIF($D$2:D1998,mergednames)=0),mergednames), "")))</f>
        <v/>
      </c>
      <c r="E1999" s="93" t="str">
        <f t="shared" si="94"/>
        <v/>
      </c>
      <c r="F1999" s="93" t="str">
        <f>IF($I$1&lt;&gt;"y", "", IF(A2000="", "", IFERROR(LOOKUP(2,1/(COUNTIF($F$2:F1998,get_country)=0),get_country), "")))</f>
        <v/>
      </c>
      <c r="G1999" s="93" t="str">
        <f t="shared" si="93"/>
        <v/>
      </c>
      <c r="H1999" s="67" t="str">
        <f t="array" aca="1" ref="H1999" ca="1">IF($I$1&lt;&gt;"y", "", IFERROR(INDEX(countrylistsize,MATCH(SMALL(NOT(countrylistsize="")*IF(ISNUMBER(countrylistsize),COUNTIF(countrylistsize,"&lt;="&amp;countrylistsize),COUNTIF(countrylistsize,"&lt;="&amp;countrylistsize)+SUM(ISNUMBER(countrylistsize))),ROWS(F$3:F1999)+SUM(ISBLANK(countrylistsize))),NOT(countrylistsize="")*IF(ISNUMBER(countrylistsize),COUNTIF(countrylistsize,"&lt;="&amp;countrylistsize),COUNTIF(countrylistsize,"&lt;="&amp;countrylistsize)+SUM(ISNUMBER(countrylistsize))),0)), ""))</f>
        <v/>
      </c>
      <c r="I1999" s="70"/>
      <c r="J1999" s="67" t="str">
        <f t="array" aca="1" ref="J1999" ca="1">IF($I$1&lt;&gt;"y", "", IFERROR(INDEX(admin1listsize,MATCH(SMALL(NOT(admin1listsize="")*IF(ISNUMBER(admin1listsize),COUNTIF(admin1listsize,"&lt;="&amp;admin1listsize),COUNTIF(admin1listsize,"&lt;="&amp;admin1listsize)+SUM(ISNUMBER(admin1listsize))),ROWS(D$3:D1999)+SUM(ISBLANK(admin1listsize))),NOT(admin1listsize="")*IF(ISNUMBER(admin1listsize),COUNTIF(admin1listsize,"&lt;="&amp;admin1listsize),COUNTIF(admin1listsize,"&lt;="&amp;admin1listsize)+SUM(ISNUMBER(admin1listsize))),0)), ""))</f>
        <v/>
      </c>
      <c r="K1999" s="71"/>
    </row>
    <row r="2000" spans="1:11" s="1" customFormat="1" x14ac:dyDescent="0.25">
      <c r="A2000" s="93" t="str">
        <f>IF($I$1&lt;&gt;"y", "", IF(ISBLANK(DATA!D2001),"",IF(ISBLANK(DATA!K2001),"NO DATA",DATA!K2001)))</f>
        <v/>
      </c>
      <c r="B2000" s="93" t="str">
        <f>IF($I$1&lt;&gt;"y", "",IF(ISBLANK(DATA!D2001),"", IF(ISBLANK(DATA!L2001),"NO DATA",DATA!L2001)))</f>
        <v/>
      </c>
      <c r="C2000" s="93" t="str">
        <f t="shared" si="95"/>
        <v/>
      </c>
      <c r="D2000" s="93" t="str">
        <f>IF($I$1&lt;&gt;"y", "", IF(C2001="", "", IFERROR(LOOKUP(2,1/(COUNTIF($D$2:D1999,mergednames)=0),mergednames), "")))</f>
        <v/>
      </c>
      <c r="E2000" s="93" t="str">
        <f t="shared" si="94"/>
        <v/>
      </c>
      <c r="F2000" s="93" t="str">
        <f>IF($I$1&lt;&gt;"y", "", IF(A2001="", "", IFERROR(LOOKUP(2,1/(COUNTIF($F$2:F1999,get_country)=0),get_country), "")))</f>
        <v/>
      </c>
      <c r="G2000" s="93" t="str">
        <f t="shared" si="93"/>
        <v/>
      </c>
      <c r="H2000" s="67" t="str">
        <f t="array" aca="1" ref="H2000" ca="1">IF($I$1&lt;&gt;"y", "", IFERROR(INDEX(countrylistsize,MATCH(SMALL(NOT(countrylistsize="")*IF(ISNUMBER(countrylistsize),COUNTIF(countrylistsize,"&lt;="&amp;countrylistsize),COUNTIF(countrylistsize,"&lt;="&amp;countrylistsize)+SUM(ISNUMBER(countrylistsize))),ROWS(F$3:F2000)+SUM(ISBLANK(countrylistsize))),NOT(countrylistsize="")*IF(ISNUMBER(countrylistsize),COUNTIF(countrylistsize,"&lt;="&amp;countrylistsize),COUNTIF(countrylistsize,"&lt;="&amp;countrylistsize)+SUM(ISNUMBER(countrylistsize))),0)), ""))</f>
        <v/>
      </c>
      <c r="I2000" s="70"/>
      <c r="J2000" s="67" t="str">
        <f t="array" aca="1" ref="J2000" ca="1">IF($I$1&lt;&gt;"y", "", IFERROR(INDEX(admin1listsize,MATCH(SMALL(NOT(admin1listsize="")*IF(ISNUMBER(admin1listsize),COUNTIF(admin1listsize,"&lt;="&amp;admin1listsize),COUNTIF(admin1listsize,"&lt;="&amp;admin1listsize)+SUM(ISNUMBER(admin1listsize))),ROWS(D$3:D2000)+SUM(ISBLANK(admin1listsize))),NOT(admin1listsize="")*IF(ISNUMBER(admin1listsize),COUNTIF(admin1listsize,"&lt;="&amp;admin1listsize),COUNTIF(admin1listsize,"&lt;="&amp;admin1listsize)+SUM(ISNUMBER(admin1listsize))),0)), ""))</f>
        <v/>
      </c>
      <c r="K2000" s="71"/>
    </row>
    <row r="2001" spans="1:11" s="1" customFormat="1" x14ac:dyDescent="0.25">
      <c r="A2001" s="93" t="str">
        <f>IF($I$1&lt;&gt;"y", "", IF(ISBLANK(DATA!D2002),"",IF(ISBLANK(DATA!K2002),"NO DATA",DATA!K2002)))</f>
        <v/>
      </c>
      <c r="B2001" s="93" t="str">
        <f>IF($I$1&lt;&gt;"y", "",IF(ISBLANK(DATA!D2002),"", IF(ISBLANK(DATA!L2002),"NO DATA",DATA!L2002)))</f>
        <v/>
      </c>
      <c r="C2001" s="93" t="str">
        <f t="shared" si="95"/>
        <v/>
      </c>
      <c r="D2001" s="93" t="str">
        <f>IF($I$1&lt;&gt;"y", "", IF(C2002="", "", IFERROR(LOOKUP(2,1/(COUNTIF($D$2:D2000,mergednames)=0),mergednames), "")))</f>
        <v/>
      </c>
      <c r="E2001" s="93" t="str">
        <f t="shared" si="94"/>
        <v/>
      </c>
      <c r="F2001" s="93" t="str">
        <f>IF($I$1&lt;&gt;"y", "", IF(A2002="", "", IFERROR(LOOKUP(2,1/(COUNTIF($F$2:F2000,get_country)=0),get_country), "")))</f>
        <v/>
      </c>
      <c r="G2001" s="93" t="str">
        <f t="shared" si="93"/>
        <v/>
      </c>
      <c r="H2001" s="67" t="str">
        <f t="array" aca="1" ref="H2001" ca="1">IF($I$1&lt;&gt;"y", "", IFERROR(INDEX(countrylistsize,MATCH(SMALL(NOT(countrylistsize="")*IF(ISNUMBER(countrylistsize),COUNTIF(countrylistsize,"&lt;="&amp;countrylistsize),COUNTIF(countrylistsize,"&lt;="&amp;countrylistsize)+SUM(ISNUMBER(countrylistsize))),ROWS(F$3:F2001)+SUM(ISBLANK(countrylistsize))),NOT(countrylistsize="")*IF(ISNUMBER(countrylistsize),COUNTIF(countrylistsize,"&lt;="&amp;countrylistsize),COUNTIF(countrylistsize,"&lt;="&amp;countrylistsize)+SUM(ISNUMBER(countrylistsize))),0)), ""))</f>
        <v/>
      </c>
      <c r="I2001" s="70"/>
      <c r="J2001" s="67" t="str">
        <f t="array" aca="1" ref="J2001" ca="1">IF($I$1&lt;&gt;"y", "", IFERROR(INDEX(admin1listsize,MATCH(SMALL(NOT(admin1listsize="")*IF(ISNUMBER(admin1listsize),COUNTIF(admin1listsize,"&lt;="&amp;admin1listsize),COUNTIF(admin1listsize,"&lt;="&amp;admin1listsize)+SUM(ISNUMBER(admin1listsize))),ROWS(D$3:D2001)+SUM(ISBLANK(admin1listsize))),NOT(admin1listsize="")*IF(ISNUMBER(admin1listsize),COUNTIF(admin1listsize,"&lt;="&amp;admin1listsize),COUNTIF(admin1listsize,"&lt;="&amp;admin1listsize)+SUM(ISNUMBER(admin1listsize))),0)), ""))</f>
        <v/>
      </c>
      <c r="K2001" s="71"/>
    </row>
    <row r="2002" spans="1:11" s="1" customFormat="1" x14ac:dyDescent="0.25">
      <c r="A2002" s="93" t="str">
        <f>IF($I$1&lt;&gt;"y", "", IF(ISBLANK(DATA!D2003),"",IF(ISBLANK(DATA!K2003),"NO DATA",DATA!K2003)))</f>
        <v/>
      </c>
      <c r="B2002" s="93" t="str">
        <f>IF($I$1&lt;&gt;"y", "",IF(ISBLANK(DATA!D2003),"", IF(ISBLANK(DATA!L2003),"NO DATA",DATA!L2003)))</f>
        <v/>
      </c>
      <c r="C2002" s="93" t="str">
        <f t="shared" si="95"/>
        <v/>
      </c>
      <c r="D2002" s="93" t="str">
        <f>IF($I$1&lt;&gt;"y", "", IF(C2003="", "", IFERROR(LOOKUP(2,1/(COUNTIF($D$2:D2001,mergednames)=0),mergednames), "")))</f>
        <v/>
      </c>
      <c r="E2002" s="93" t="str">
        <f t="shared" si="94"/>
        <v/>
      </c>
      <c r="F2002" s="93" t="str">
        <f>IF($I$1&lt;&gt;"y", "", IF(A2003="", "", IFERROR(LOOKUP(2,1/(COUNTIF($F$2:F2001,get_country)=0),get_country), "")))</f>
        <v/>
      </c>
      <c r="G2002" s="93" t="str">
        <f t="shared" si="93"/>
        <v/>
      </c>
      <c r="H2002" s="67" t="str">
        <f t="array" aca="1" ref="H2002" ca="1">IF($I$1&lt;&gt;"y", "", IFERROR(INDEX(countrylistsize,MATCH(SMALL(NOT(countrylistsize="")*IF(ISNUMBER(countrylistsize),COUNTIF(countrylistsize,"&lt;="&amp;countrylistsize),COUNTIF(countrylistsize,"&lt;="&amp;countrylistsize)+SUM(ISNUMBER(countrylistsize))),ROWS(F$3:F2002)+SUM(ISBLANK(countrylistsize))),NOT(countrylistsize="")*IF(ISNUMBER(countrylistsize),COUNTIF(countrylistsize,"&lt;="&amp;countrylistsize),COUNTIF(countrylistsize,"&lt;="&amp;countrylistsize)+SUM(ISNUMBER(countrylistsize))),0)), ""))</f>
        <v/>
      </c>
      <c r="I2002" s="70"/>
      <c r="J2002" s="67" t="str">
        <f t="array" aca="1" ref="J2002" ca="1">IF($I$1&lt;&gt;"y", "", IFERROR(INDEX(admin1listsize,MATCH(SMALL(NOT(admin1listsize="")*IF(ISNUMBER(admin1listsize),COUNTIF(admin1listsize,"&lt;="&amp;admin1listsize),COUNTIF(admin1listsize,"&lt;="&amp;admin1listsize)+SUM(ISNUMBER(admin1listsize))),ROWS(D$3:D2002)+SUM(ISBLANK(admin1listsize))),NOT(admin1listsize="")*IF(ISNUMBER(admin1listsize),COUNTIF(admin1listsize,"&lt;="&amp;admin1listsize),COUNTIF(admin1listsize,"&lt;="&amp;admin1listsize)+SUM(ISNUMBER(admin1listsize))),0)), ""))</f>
        <v/>
      </c>
      <c r="K2002" s="71"/>
    </row>
    <row r="2003" spans="1:11" x14ac:dyDescent="0.25">
      <c r="A2003" s="93" t="str">
        <f>IF($I$1&lt;&gt;"y", "", IF(ISBLANK(DATA!D2004),"",IF(ISBLANK(DATA!K2004),"NO DATA",DATA!K2004)))</f>
        <v/>
      </c>
      <c r="B2003" s="93" t="str">
        <f>IF($I$1&lt;&gt;"y", "",IF(ISBLANK(DATA!D2004),"", IF(ISBLANK(DATA!L2004),"NO DATA",DATA!L2004)))</f>
        <v/>
      </c>
      <c r="C2003" s="93" t="str">
        <f t="shared" si="95"/>
        <v/>
      </c>
      <c r="D2003" s="93" t="str">
        <f>IF($I$1&lt;&gt;"y", "", IF(C2004="", "", IFERROR(LOOKUP(2,1/(COUNTIF($D$2:D2002,mergednames)=0),mergednames), "")))</f>
        <v/>
      </c>
      <c r="E2003" s="93" t="str">
        <f t="shared" ref="E2003" si="96">IF($I$1&lt;&gt;"y", "", IF(D2003="", "", E2002+1))</f>
        <v/>
      </c>
      <c r="F2003" s="93" t="str">
        <f>IF($I$1&lt;&gt;"y", "", IF(A2004="", "", IFERROR(LOOKUP(2,1/(COUNTIF($F$2:F2002,get_country)=0),get_country), "")))</f>
        <v/>
      </c>
      <c r="G2003" s="93" t="str">
        <f t="shared" ref="G2003" si="97">IF($I$1&lt;&gt;"y", "", IF(F2003="", "", G2002+1))</f>
        <v/>
      </c>
      <c r="H2003" s="148"/>
      <c r="I2003" s="151"/>
      <c r="J2003" s="148"/>
      <c r="K2003" s="66"/>
    </row>
    <row r="2004" spans="1:11" x14ac:dyDescent="0.25">
      <c r="A2004" s="148"/>
      <c r="B2004" s="148"/>
      <c r="C2004" s="148"/>
      <c r="D2004" s="148"/>
      <c r="E2004" s="148"/>
      <c r="F2004" s="148"/>
      <c r="G2004" s="148"/>
      <c r="H2004" s="148"/>
      <c r="I2004" s="151"/>
      <c r="J2004" s="148"/>
      <c r="K2004" s="66"/>
    </row>
    <row r="2005" spans="1:11" x14ac:dyDescent="0.25">
      <c r="A2005" s="148"/>
      <c r="B2005" s="148"/>
      <c r="C2005" s="148"/>
      <c r="D2005" s="148"/>
      <c r="E2005" s="148"/>
      <c r="F2005" s="148"/>
      <c r="G2005" s="148"/>
      <c r="H2005" s="148"/>
      <c r="I2005" s="151"/>
      <c r="J2005" s="148"/>
      <c r="K2005" s="66"/>
    </row>
    <row r="2006" spans="1:11" x14ac:dyDescent="0.25">
      <c r="A2006" s="148"/>
      <c r="B2006" s="148"/>
      <c r="C2006" s="148"/>
      <c r="D2006" s="148"/>
      <c r="E2006" s="148"/>
      <c r="F2006" s="148"/>
      <c r="G2006" s="148"/>
      <c r="H2006" s="148"/>
      <c r="I2006" s="151"/>
      <c r="J2006" s="148"/>
      <c r="K2006" s="66"/>
    </row>
    <row r="2007" spans="1:11" x14ac:dyDescent="0.25">
      <c r="A2007" s="148"/>
      <c r="B2007" s="148"/>
      <c r="C2007" s="148"/>
      <c r="D2007" s="148"/>
      <c r="E2007" s="148"/>
      <c r="F2007" s="148"/>
      <c r="G2007" s="148"/>
      <c r="H2007" s="148"/>
      <c r="I2007" s="151"/>
      <c r="J2007" s="148"/>
      <c r="K2007" s="66"/>
    </row>
    <row r="2008" spans="1:11" x14ac:dyDescent="0.25">
      <c r="A2008" s="148"/>
      <c r="B2008" s="148"/>
      <c r="C2008" s="148"/>
      <c r="D2008" s="148"/>
      <c r="E2008" s="148"/>
      <c r="F2008" s="148"/>
      <c r="G2008" s="148"/>
      <c r="H2008" s="148"/>
      <c r="I2008" s="151"/>
      <c r="J2008" s="148"/>
      <c r="K2008" s="66"/>
    </row>
    <row r="2009" spans="1:11" x14ac:dyDescent="0.25">
      <c r="A2009" s="148"/>
      <c r="B2009" s="148"/>
      <c r="C2009" s="148"/>
      <c r="D2009" s="148"/>
      <c r="E2009" s="148"/>
      <c r="F2009" s="148"/>
      <c r="G2009" s="148"/>
      <c r="H2009" s="148"/>
      <c r="I2009" s="151"/>
      <c r="J2009" s="148"/>
      <c r="K2009" s="66"/>
    </row>
    <row r="2010" spans="1:11" x14ac:dyDescent="0.25">
      <c r="A2010" s="148"/>
      <c r="B2010" s="148"/>
      <c r="C2010" s="148"/>
      <c r="D2010" s="148"/>
      <c r="E2010" s="148"/>
      <c r="F2010" s="148"/>
      <c r="G2010" s="148"/>
      <c r="H2010" s="148"/>
      <c r="I2010" s="151"/>
      <c r="J2010" s="148"/>
      <c r="K2010" s="66"/>
    </row>
    <row r="2011" spans="1:11" x14ac:dyDescent="0.25">
      <c r="A2011" s="148"/>
      <c r="B2011" s="148"/>
      <c r="C2011" s="148"/>
      <c r="D2011" s="148"/>
      <c r="E2011" s="148"/>
      <c r="F2011" s="148"/>
      <c r="G2011" s="148"/>
      <c r="H2011" s="148"/>
      <c r="I2011" s="151"/>
      <c r="J2011" s="148"/>
      <c r="K2011" s="66"/>
    </row>
    <row r="2012" spans="1:11" x14ac:dyDescent="0.25">
      <c r="A2012" s="148"/>
      <c r="B2012" s="148"/>
      <c r="C2012" s="148"/>
      <c r="D2012" s="148"/>
      <c r="E2012" s="148"/>
      <c r="F2012" s="148"/>
      <c r="G2012" s="148"/>
      <c r="H2012" s="148"/>
      <c r="I2012" s="151"/>
      <c r="J2012" s="148"/>
      <c r="K2012" s="66"/>
    </row>
    <row r="2013" spans="1:11" x14ac:dyDescent="0.25">
      <c r="A2013" s="148"/>
      <c r="B2013" s="148"/>
      <c r="C2013" s="148"/>
      <c r="D2013" s="148"/>
      <c r="E2013" s="148"/>
      <c r="F2013" s="148"/>
      <c r="G2013" s="148"/>
      <c r="H2013" s="148"/>
      <c r="I2013" s="151"/>
      <c r="J2013" s="148"/>
      <c r="K2013" s="66"/>
    </row>
    <row r="2014" spans="1:11" x14ac:dyDescent="0.25">
      <c r="A2014" s="148"/>
      <c r="B2014" s="148"/>
      <c r="C2014" s="148"/>
      <c r="D2014" s="148"/>
      <c r="E2014" s="148"/>
      <c r="F2014" s="148"/>
      <c r="G2014" s="148"/>
      <c r="H2014" s="148"/>
      <c r="I2014" s="151"/>
      <c r="J2014" s="148"/>
      <c r="K2014" s="66"/>
    </row>
    <row r="2015" spans="1:11" x14ac:dyDescent="0.25">
      <c r="A2015" s="148"/>
      <c r="B2015" s="148"/>
      <c r="C2015" s="148"/>
      <c r="D2015" s="148"/>
      <c r="E2015" s="148"/>
      <c r="F2015" s="148"/>
      <c r="G2015" s="148"/>
      <c r="H2015" s="148"/>
      <c r="I2015" s="151"/>
      <c r="J2015" s="148"/>
      <c r="K2015" s="66"/>
    </row>
    <row r="2016" spans="1:11" x14ac:dyDescent="0.25">
      <c r="A2016" s="148"/>
      <c r="B2016" s="148"/>
      <c r="C2016" s="148"/>
      <c r="D2016" s="148"/>
      <c r="E2016" s="148"/>
      <c r="F2016" s="148"/>
      <c r="G2016" s="148"/>
      <c r="H2016" s="148"/>
      <c r="I2016" s="151"/>
      <c r="J2016" s="148"/>
      <c r="K2016" s="66"/>
    </row>
    <row r="2017" spans="1:11" x14ac:dyDescent="0.25">
      <c r="A2017" s="148"/>
      <c r="B2017" s="148"/>
      <c r="C2017" s="148"/>
      <c r="D2017" s="148"/>
      <c r="E2017" s="148"/>
      <c r="F2017" s="148"/>
      <c r="G2017" s="148"/>
      <c r="H2017" s="148"/>
      <c r="I2017" s="151"/>
      <c r="J2017" s="148"/>
      <c r="K2017" s="66"/>
    </row>
    <row r="2018" spans="1:11" x14ac:dyDescent="0.25">
      <c r="A2018" s="148"/>
      <c r="B2018" s="148"/>
      <c r="C2018" s="148"/>
      <c r="D2018" s="148"/>
      <c r="E2018" s="148"/>
      <c r="F2018" s="148"/>
      <c r="G2018" s="148"/>
      <c r="H2018" s="148"/>
      <c r="I2018" s="151"/>
      <c r="J2018" s="148"/>
      <c r="K2018" s="66"/>
    </row>
    <row r="2019" spans="1:11" x14ac:dyDescent="0.25">
      <c r="A2019" s="148"/>
      <c r="B2019" s="148"/>
      <c r="C2019" s="148"/>
      <c r="D2019" s="148"/>
      <c r="E2019" s="148"/>
      <c r="F2019" s="148"/>
      <c r="G2019" s="148"/>
      <c r="H2019" s="148"/>
      <c r="I2019" s="151"/>
      <c r="J2019" s="148"/>
      <c r="K2019" s="66"/>
    </row>
    <row r="2020" spans="1:11" x14ac:dyDescent="0.25">
      <c r="A2020" s="148"/>
      <c r="B2020" s="148"/>
      <c r="C2020" s="148"/>
      <c r="D2020" s="148"/>
      <c r="E2020" s="148"/>
      <c r="F2020" s="148"/>
      <c r="G2020" s="148"/>
      <c r="H2020" s="148"/>
      <c r="I2020" s="151"/>
      <c r="J2020" s="148"/>
      <c r="K2020" s="66"/>
    </row>
    <row r="2021" spans="1:11" x14ac:dyDescent="0.25">
      <c r="A2021" s="148"/>
      <c r="B2021" s="148"/>
      <c r="C2021" s="148"/>
      <c r="D2021" s="148"/>
      <c r="E2021" s="148"/>
      <c r="F2021" s="148"/>
      <c r="G2021" s="148"/>
      <c r="H2021" s="148"/>
      <c r="I2021" s="151"/>
      <c r="J2021" s="148"/>
      <c r="K2021" s="66"/>
    </row>
    <row r="2022" spans="1:11" x14ac:dyDescent="0.25">
      <c r="A2022" s="148"/>
      <c r="B2022" s="148"/>
      <c r="C2022" s="148"/>
      <c r="D2022" s="148"/>
      <c r="E2022" s="148"/>
      <c r="F2022" s="148"/>
      <c r="G2022" s="148"/>
      <c r="H2022" s="148"/>
      <c r="I2022" s="151"/>
      <c r="J2022" s="148"/>
      <c r="K2022" s="66"/>
    </row>
    <row r="2023" spans="1:11" x14ac:dyDescent="0.25">
      <c r="A2023" s="148"/>
      <c r="B2023" s="148"/>
      <c r="C2023" s="148"/>
      <c r="D2023" s="148"/>
      <c r="E2023" s="148"/>
      <c r="F2023" s="148"/>
      <c r="G2023" s="148"/>
      <c r="H2023" s="148"/>
      <c r="I2023" s="151"/>
      <c r="J2023" s="148"/>
      <c r="K2023" s="66"/>
    </row>
    <row r="2024" spans="1:11" x14ac:dyDescent="0.25">
      <c r="A2024" s="148"/>
      <c r="B2024" s="148"/>
      <c r="C2024" s="148"/>
      <c r="D2024" s="148"/>
      <c r="E2024" s="148"/>
      <c r="F2024" s="148"/>
      <c r="G2024" s="148"/>
      <c r="H2024" s="148"/>
      <c r="I2024" s="151"/>
      <c r="J2024" s="148"/>
      <c r="K2024" s="66"/>
    </row>
    <row r="2025" spans="1:11" x14ac:dyDescent="0.25">
      <c r="A2025" s="148"/>
      <c r="B2025" s="148"/>
      <c r="C2025" s="148"/>
      <c r="D2025" s="148"/>
      <c r="E2025" s="148"/>
      <c r="F2025" s="148"/>
      <c r="G2025" s="148"/>
      <c r="H2025" s="148"/>
      <c r="I2025" s="151"/>
      <c r="J2025" s="148"/>
      <c r="K2025" s="66"/>
    </row>
    <row r="2026" spans="1:11" x14ac:dyDescent="0.25">
      <c r="A2026" s="148"/>
      <c r="B2026" s="148"/>
      <c r="C2026" s="148"/>
      <c r="D2026" s="148"/>
      <c r="E2026" s="148"/>
      <c r="F2026" s="148"/>
      <c r="G2026" s="148"/>
      <c r="H2026" s="148"/>
      <c r="I2026" s="151"/>
      <c r="J2026" s="148"/>
      <c r="K2026" s="66"/>
    </row>
    <row r="2027" spans="1:11" x14ac:dyDescent="0.25">
      <c r="A2027" s="148"/>
      <c r="B2027" s="148"/>
      <c r="C2027" s="148"/>
      <c r="D2027" s="148"/>
      <c r="E2027" s="148"/>
      <c r="F2027" s="148"/>
      <c r="G2027" s="148"/>
      <c r="H2027" s="148"/>
      <c r="I2027" s="151"/>
      <c r="J2027" s="148"/>
      <c r="K2027" s="66"/>
    </row>
    <row r="2028" spans="1:11" x14ac:dyDescent="0.25">
      <c r="A2028" s="148"/>
      <c r="B2028" s="148"/>
      <c r="C2028" s="148"/>
      <c r="D2028" s="148"/>
      <c r="E2028" s="148"/>
      <c r="F2028" s="148"/>
      <c r="G2028" s="148"/>
      <c r="H2028" s="148"/>
      <c r="I2028" s="151"/>
      <c r="J2028" s="148"/>
      <c r="K2028" s="66"/>
    </row>
    <row r="2029" spans="1:11" x14ac:dyDescent="0.25">
      <c r="A2029" s="148"/>
      <c r="B2029" s="148"/>
      <c r="C2029" s="148"/>
      <c r="D2029" s="148"/>
      <c r="E2029" s="148"/>
      <c r="F2029" s="148"/>
      <c r="G2029" s="148"/>
      <c r="H2029" s="148"/>
      <c r="I2029" s="151"/>
      <c r="J2029" s="148"/>
      <c r="K2029" s="66"/>
    </row>
    <row r="2030" spans="1:11" x14ac:dyDescent="0.25">
      <c r="A2030" s="148"/>
      <c r="B2030" s="148"/>
      <c r="C2030" s="148"/>
      <c r="D2030" s="148"/>
      <c r="E2030" s="148"/>
      <c r="F2030" s="148"/>
      <c r="G2030" s="148"/>
      <c r="H2030" s="148"/>
      <c r="I2030" s="151"/>
      <c r="J2030" s="148"/>
      <c r="K2030" s="66"/>
    </row>
    <row r="2031" spans="1:11" x14ac:dyDescent="0.25">
      <c r="A2031" s="148"/>
      <c r="B2031" s="148"/>
      <c r="C2031" s="148"/>
      <c r="D2031" s="148"/>
      <c r="E2031" s="148"/>
      <c r="F2031" s="148"/>
      <c r="G2031" s="148"/>
      <c r="H2031" s="148"/>
      <c r="I2031" s="151"/>
      <c r="J2031" s="148"/>
      <c r="K2031" s="66"/>
    </row>
    <row r="2032" spans="1:11" x14ac:dyDescent="0.25">
      <c r="A2032" s="148"/>
      <c r="B2032" s="148"/>
      <c r="C2032" s="148"/>
      <c r="D2032" s="148"/>
      <c r="E2032" s="148"/>
      <c r="F2032" s="148"/>
      <c r="G2032" s="148"/>
      <c r="H2032" s="148"/>
      <c r="I2032" s="151"/>
      <c r="J2032" s="148"/>
      <c r="K2032" s="66"/>
    </row>
    <row r="2033" spans="1:11" x14ac:dyDescent="0.25">
      <c r="A2033" s="148"/>
      <c r="B2033" s="148"/>
      <c r="C2033" s="148"/>
      <c r="D2033" s="148"/>
      <c r="E2033" s="148"/>
      <c r="F2033" s="148"/>
      <c r="G2033" s="148"/>
      <c r="H2033" s="148"/>
      <c r="I2033" s="151"/>
      <c r="J2033" s="148"/>
      <c r="K2033" s="66"/>
    </row>
    <row r="2034" spans="1:11" x14ac:dyDescent="0.25">
      <c r="A2034" s="148"/>
      <c r="B2034" s="148"/>
      <c r="C2034" s="148"/>
      <c r="D2034" s="148"/>
      <c r="E2034" s="148"/>
      <c r="F2034" s="148"/>
      <c r="G2034" s="148"/>
      <c r="H2034" s="148"/>
      <c r="I2034" s="151"/>
      <c r="J2034" s="148"/>
      <c r="K2034" s="66"/>
    </row>
    <row r="2035" spans="1:11" x14ac:dyDescent="0.25">
      <c r="A2035" s="148"/>
      <c r="B2035" s="148"/>
      <c r="C2035" s="148"/>
      <c r="D2035" s="148"/>
      <c r="E2035" s="148"/>
      <c r="F2035" s="148"/>
      <c r="G2035" s="148"/>
      <c r="H2035" s="148"/>
      <c r="I2035" s="151"/>
      <c r="J2035" s="148"/>
      <c r="K2035" s="66"/>
    </row>
    <row r="2036" spans="1:11" x14ac:dyDescent="0.25">
      <c r="A2036" s="148"/>
      <c r="B2036" s="148"/>
      <c r="C2036" s="148"/>
      <c r="D2036" s="148"/>
      <c r="E2036" s="148"/>
      <c r="F2036" s="148"/>
      <c r="G2036" s="148"/>
      <c r="H2036" s="148"/>
      <c r="I2036" s="151"/>
      <c r="J2036" s="148"/>
      <c r="K2036" s="66"/>
    </row>
    <row r="2037" spans="1:11" x14ac:dyDescent="0.25">
      <c r="A2037" s="148"/>
      <c r="B2037" s="148"/>
      <c r="C2037" s="148"/>
      <c r="D2037" s="148"/>
      <c r="E2037" s="148"/>
      <c r="F2037" s="148"/>
      <c r="G2037" s="148"/>
      <c r="H2037" s="148"/>
      <c r="I2037" s="151"/>
      <c r="J2037" s="148"/>
      <c r="K2037" s="66"/>
    </row>
    <row r="2038" spans="1:11" x14ac:dyDescent="0.25">
      <c r="A2038" s="148"/>
      <c r="B2038" s="148"/>
      <c r="C2038" s="148"/>
      <c r="D2038" s="148"/>
      <c r="E2038" s="148"/>
      <c r="F2038" s="148"/>
      <c r="G2038" s="148"/>
      <c r="H2038" s="148"/>
      <c r="I2038" s="151"/>
      <c r="J2038" s="148"/>
      <c r="K2038" s="66"/>
    </row>
    <row r="2039" spans="1:11" x14ac:dyDescent="0.25">
      <c r="A2039" s="148"/>
      <c r="B2039" s="148"/>
      <c r="C2039" s="148"/>
      <c r="D2039" s="148"/>
      <c r="E2039" s="148"/>
      <c r="F2039" s="148"/>
      <c r="G2039" s="148"/>
      <c r="H2039" s="148"/>
      <c r="I2039" s="151"/>
      <c r="J2039" s="148"/>
      <c r="K2039" s="66"/>
    </row>
    <row r="2040" spans="1:11" x14ac:dyDescent="0.25">
      <c r="A2040" s="148"/>
      <c r="B2040" s="148"/>
      <c r="C2040" s="148"/>
      <c r="D2040" s="148"/>
      <c r="E2040" s="148"/>
      <c r="F2040" s="148"/>
      <c r="G2040" s="148"/>
      <c r="H2040" s="148"/>
      <c r="I2040" s="151"/>
      <c r="J2040" s="148"/>
      <c r="K2040" s="66"/>
    </row>
    <row r="2041" spans="1:11" x14ac:dyDescent="0.25">
      <c r="A2041" s="148"/>
      <c r="B2041" s="148"/>
      <c r="C2041" s="148"/>
      <c r="D2041" s="148"/>
      <c r="E2041" s="148"/>
      <c r="F2041" s="148"/>
      <c r="G2041" s="148"/>
      <c r="H2041" s="148"/>
      <c r="I2041" s="151"/>
      <c r="J2041" s="148"/>
      <c r="K2041" s="66"/>
    </row>
    <row r="2042" spans="1:11" x14ac:dyDescent="0.25">
      <c r="A2042" s="148"/>
      <c r="B2042" s="148"/>
      <c r="C2042" s="148"/>
      <c r="D2042" s="148"/>
      <c r="E2042" s="148"/>
      <c r="F2042" s="148"/>
      <c r="G2042" s="148"/>
      <c r="H2042" s="148"/>
      <c r="I2042" s="151"/>
      <c r="J2042" s="148"/>
      <c r="K2042" s="66"/>
    </row>
    <row r="2043" spans="1:11" x14ac:dyDescent="0.25">
      <c r="A2043" s="148"/>
      <c r="B2043" s="148"/>
      <c r="C2043" s="148"/>
      <c r="D2043" s="148"/>
      <c r="E2043" s="148"/>
      <c r="F2043" s="148"/>
      <c r="G2043" s="148"/>
      <c r="H2043" s="148"/>
      <c r="I2043" s="151"/>
      <c r="J2043" s="148"/>
      <c r="K2043" s="66"/>
    </row>
    <row r="2044" spans="1:11" x14ac:dyDescent="0.25">
      <c r="A2044" s="148"/>
      <c r="B2044" s="148"/>
      <c r="C2044" s="148"/>
      <c r="D2044" s="148"/>
      <c r="E2044" s="148"/>
      <c r="F2044" s="148"/>
      <c r="G2044" s="148"/>
      <c r="H2044" s="148"/>
      <c r="I2044" s="151"/>
      <c r="J2044" s="148"/>
      <c r="K2044" s="66"/>
    </row>
    <row r="2045" spans="1:11" x14ac:dyDescent="0.25">
      <c r="A2045" s="148"/>
      <c r="B2045" s="148"/>
      <c r="C2045" s="148"/>
      <c r="D2045" s="148"/>
      <c r="E2045" s="148"/>
      <c r="F2045" s="148"/>
      <c r="G2045" s="148"/>
      <c r="H2045" s="148"/>
      <c r="I2045" s="151"/>
      <c r="J2045" s="148"/>
      <c r="K2045" s="66"/>
    </row>
    <row r="2046" spans="1:11" x14ac:dyDescent="0.25">
      <c r="A2046" s="148"/>
      <c r="B2046" s="148"/>
      <c r="C2046" s="148"/>
      <c r="D2046" s="148"/>
      <c r="E2046" s="148"/>
      <c r="F2046" s="148"/>
      <c r="G2046" s="148"/>
      <c r="H2046" s="148"/>
      <c r="I2046" s="151"/>
      <c r="J2046" s="148"/>
      <c r="K2046" s="66"/>
    </row>
    <row r="2047" spans="1:11" x14ac:dyDescent="0.25">
      <c r="A2047" s="148"/>
      <c r="B2047" s="148"/>
      <c r="C2047" s="148"/>
      <c r="D2047" s="148"/>
      <c r="E2047" s="148"/>
      <c r="F2047" s="148"/>
      <c r="G2047" s="148"/>
      <c r="H2047" s="148"/>
      <c r="I2047" s="151"/>
      <c r="J2047" s="148"/>
      <c r="K2047" s="66"/>
    </row>
    <row r="2048" spans="1:11" x14ac:dyDescent="0.25">
      <c r="A2048" s="148"/>
      <c r="B2048" s="148"/>
      <c r="C2048" s="148"/>
      <c r="D2048" s="148"/>
      <c r="E2048" s="148"/>
      <c r="F2048" s="148"/>
      <c r="G2048" s="148"/>
      <c r="H2048" s="148"/>
      <c r="I2048" s="151"/>
      <c r="J2048" s="148"/>
      <c r="K2048" s="66"/>
    </row>
    <row r="2049" spans="1:11" x14ac:dyDescent="0.25">
      <c r="A2049" s="148"/>
      <c r="B2049" s="148"/>
      <c r="C2049" s="148"/>
      <c r="D2049" s="148"/>
      <c r="E2049" s="148"/>
      <c r="F2049" s="148"/>
      <c r="G2049" s="148"/>
      <c r="H2049" s="148"/>
      <c r="I2049" s="151"/>
      <c r="J2049" s="148"/>
      <c r="K2049" s="66"/>
    </row>
    <row r="2050" spans="1:11" x14ac:dyDescent="0.25">
      <c r="A2050" s="148"/>
      <c r="B2050" s="148"/>
      <c r="C2050" s="148"/>
      <c r="D2050" s="148"/>
      <c r="E2050" s="148"/>
      <c r="F2050" s="148"/>
      <c r="G2050" s="148"/>
      <c r="H2050" s="148"/>
      <c r="I2050" s="151"/>
      <c r="J2050" s="148"/>
      <c r="K2050" s="66"/>
    </row>
    <row r="2051" spans="1:11" x14ac:dyDescent="0.25">
      <c r="A2051" s="148"/>
      <c r="B2051" s="148"/>
      <c r="C2051" s="148"/>
      <c r="D2051" s="148"/>
      <c r="E2051" s="148"/>
      <c r="F2051" s="148"/>
      <c r="G2051" s="148"/>
      <c r="H2051" s="148"/>
      <c r="I2051" s="151"/>
      <c r="J2051" s="148"/>
      <c r="K2051" s="66"/>
    </row>
    <row r="2052" spans="1:11" x14ac:dyDescent="0.25">
      <c r="A2052" s="148"/>
      <c r="B2052" s="148"/>
      <c r="C2052" s="148"/>
      <c r="D2052" s="148"/>
      <c r="E2052" s="148"/>
      <c r="F2052" s="148"/>
      <c r="G2052" s="148"/>
      <c r="H2052" s="148"/>
      <c r="I2052" s="151"/>
      <c r="J2052" s="148"/>
      <c r="K2052" s="66"/>
    </row>
    <row r="2053" spans="1:11" x14ac:dyDescent="0.25">
      <c r="A2053" s="148"/>
      <c r="B2053" s="148"/>
      <c r="C2053" s="148"/>
      <c r="D2053" s="148"/>
      <c r="E2053" s="148"/>
      <c r="F2053" s="148"/>
      <c r="G2053" s="148"/>
      <c r="H2053" s="148"/>
      <c r="I2053" s="151"/>
      <c r="J2053" s="148"/>
      <c r="K2053" s="66"/>
    </row>
    <row r="2054" spans="1:11" x14ac:dyDescent="0.25">
      <c r="A2054" s="148"/>
      <c r="B2054" s="148"/>
      <c r="C2054" s="148"/>
      <c r="D2054" s="148"/>
      <c r="E2054" s="148"/>
      <c r="F2054" s="148"/>
      <c r="G2054" s="148"/>
      <c r="H2054" s="148"/>
      <c r="I2054" s="151"/>
      <c r="J2054" s="148"/>
      <c r="K2054" s="66"/>
    </row>
    <row r="2055" spans="1:11" x14ac:dyDescent="0.25">
      <c r="A2055" s="148"/>
      <c r="B2055" s="148"/>
      <c r="C2055" s="148"/>
      <c r="D2055" s="148"/>
      <c r="E2055" s="148"/>
      <c r="F2055" s="148"/>
      <c r="G2055" s="148"/>
      <c r="H2055" s="148"/>
      <c r="I2055" s="151"/>
      <c r="J2055" s="148"/>
      <c r="K2055" s="66"/>
    </row>
    <row r="2056" spans="1:11" x14ac:dyDescent="0.25">
      <c r="A2056" s="148"/>
      <c r="B2056" s="148"/>
      <c r="C2056" s="148"/>
      <c r="D2056" s="148"/>
      <c r="E2056" s="148"/>
      <c r="F2056" s="148"/>
      <c r="G2056" s="148"/>
      <c r="H2056" s="148"/>
      <c r="I2056" s="151"/>
      <c r="J2056" s="148"/>
      <c r="K2056" s="66"/>
    </row>
    <row r="2057" spans="1:11" x14ac:dyDescent="0.25">
      <c r="A2057" s="148"/>
      <c r="B2057" s="148"/>
      <c r="C2057" s="148"/>
      <c r="D2057" s="148"/>
      <c r="E2057" s="148"/>
      <c r="F2057" s="148"/>
      <c r="G2057" s="148"/>
      <c r="H2057" s="148"/>
      <c r="I2057" s="151"/>
      <c r="J2057" s="148"/>
      <c r="K2057" s="66"/>
    </row>
    <row r="2058" spans="1:11" x14ac:dyDescent="0.25">
      <c r="A2058" s="148"/>
      <c r="B2058" s="148"/>
      <c r="C2058" s="148"/>
      <c r="D2058" s="148"/>
      <c r="E2058" s="148"/>
      <c r="F2058" s="148"/>
      <c r="G2058" s="148"/>
      <c r="H2058" s="148"/>
      <c r="I2058" s="151"/>
      <c r="J2058" s="148"/>
      <c r="K2058" s="66"/>
    </row>
    <row r="2059" spans="1:11" x14ac:dyDescent="0.25">
      <c r="A2059" s="148"/>
      <c r="B2059" s="148"/>
      <c r="C2059" s="148"/>
      <c r="D2059" s="148"/>
      <c r="E2059" s="148"/>
      <c r="F2059" s="148"/>
      <c r="G2059" s="148"/>
      <c r="H2059" s="148"/>
      <c r="I2059" s="151"/>
      <c r="J2059" s="148"/>
      <c r="K2059" s="66"/>
    </row>
    <row r="2060" spans="1:11" x14ac:dyDescent="0.25">
      <c r="A2060" s="148"/>
      <c r="B2060" s="148"/>
      <c r="C2060" s="148"/>
      <c r="D2060" s="148"/>
      <c r="E2060" s="148"/>
      <c r="F2060" s="148"/>
      <c r="G2060" s="148"/>
      <c r="H2060" s="148"/>
      <c r="I2060" s="151"/>
      <c r="J2060" s="148"/>
      <c r="K2060" s="66"/>
    </row>
    <row r="2061" spans="1:11" x14ac:dyDescent="0.25">
      <c r="A2061" s="148"/>
      <c r="B2061" s="148"/>
      <c r="C2061" s="148"/>
      <c r="D2061" s="148"/>
      <c r="E2061" s="148"/>
      <c r="F2061" s="148"/>
      <c r="G2061" s="148"/>
      <c r="H2061" s="148"/>
      <c r="I2061" s="151"/>
      <c r="J2061" s="148"/>
      <c r="K2061" s="66"/>
    </row>
    <row r="2062" spans="1:11" x14ac:dyDescent="0.25">
      <c r="A2062" s="148"/>
      <c r="B2062" s="148"/>
      <c r="C2062" s="148"/>
      <c r="D2062" s="148"/>
      <c r="E2062" s="148"/>
      <c r="F2062" s="148"/>
      <c r="G2062" s="148"/>
      <c r="H2062" s="148"/>
      <c r="I2062" s="151"/>
      <c r="J2062" s="148"/>
      <c r="K2062" s="66"/>
    </row>
    <row r="2063" spans="1:11" x14ac:dyDescent="0.25">
      <c r="A2063" s="148"/>
      <c r="B2063" s="148"/>
      <c r="C2063" s="148"/>
      <c r="D2063" s="148"/>
      <c r="E2063" s="148"/>
      <c r="F2063" s="148"/>
      <c r="G2063" s="148"/>
      <c r="H2063" s="148"/>
      <c r="I2063" s="151"/>
      <c r="J2063" s="148"/>
      <c r="K2063" s="66"/>
    </row>
    <row r="2064" spans="1:11" x14ac:dyDescent="0.25">
      <c r="A2064" s="148"/>
      <c r="B2064" s="148"/>
      <c r="C2064" s="148"/>
      <c r="D2064" s="148"/>
      <c r="E2064" s="148"/>
      <c r="F2064" s="148"/>
      <c r="G2064" s="148"/>
      <c r="H2064" s="148"/>
      <c r="I2064" s="151"/>
      <c r="J2064" s="148"/>
      <c r="K2064" s="66"/>
    </row>
    <row r="2065" spans="1:11" x14ac:dyDescent="0.25">
      <c r="A2065" s="148"/>
      <c r="B2065" s="148"/>
      <c r="C2065" s="148"/>
      <c r="D2065" s="148"/>
      <c r="E2065" s="148"/>
      <c r="F2065" s="148"/>
      <c r="G2065" s="148"/>
      <c r="H2065" s="148"/>
      <c r="I2065" s="151"/>
      <c r="J2065" s="148"/>
      <c r="K2065" s="66"/>
    </row>
    <row r="2066" spans="1:11" x14ac:dyDescent="0.25">
      <c r="A2066" s="148"/>
      <c r="B2066" s="148"/>
      <c r="C2066" s="148"/>
      <c r="D2066" s="148"/>
      <c r="E2066" s="148"/>
      <c r="F2066" s="148"/>
      <c r="G2066" s="148"/>
      <c r="H2066" s="148"/>
      <c r="I2066" s="151"/>
      <c r="J2066" s="148"/>
      <c r="K2066" s="66"/>
    </row>
    <row r="2067" spans="1:11" x14ac:dyDescent="0.25">
      <c r="A2067" s="148"/>
      <c r="B2067" s="148"/>
      <c r="C2067" s="148"/>
      <c r="D2067" s="148"/>
      <c r="E2067" s="148"/>
      <c r="F2067" s="148"/>
      <c r="G2067" s="148"/>
      <c r="H2067" s="148"/>
      <c r="I2067" s="151"/>
      <c r="J2067" s="148"/>
      <c r="K2067" s="66"/>
    </row>
    <row r="2068" spans="1:11" x14ac:dyDescent="0.25">
      <c r="A2068" s="148"/>
      <c r="B2068" s="148"/>
      <c r="C2068" s="148"/>
      <c r="D2068" s="148"/>
      <c r="E2068" s="148"/>
      <c r="F2068" s="148"/>
      <c r="G2068" s="148"/>
      <c r="H2068" s="148"/>
      <c r="I2068" s="151"/>
      <c r="J2068" s="148"/>
      <c r="K2068" s="66"/>
    </row>
    <row r="2069" spans="1:11" x14ac:dyDescent="0.25">
      <c r="A2069" s="148"/>
      <c r="B2069" s="148"/>
      <c r="C2069" s="148"/>
      <c r="D2069" s="148"/>
      <c r="E2069" s="148"/>
      <c r="F2069" s="148"/>
      <c r="G2069" s="148"/>
      <c r="H2069" s="148"/>
      <c r="I2069" s="151"/>
      <c r="J2069" s="148"/>
      <c r="K2069" s="66"/>
    </row>
    <row r="2070" spans="1:11" x14ac:dyDescent="0.25">
      <c r="A2070" s="148"/>
      <c r="B2070" s="148"/>
      <c r="C2070" s="148"/>
      <c r="D2070" s="148"/>
      <c r="E2070" s="148"/>
      <c r="F2070" s="148"/>
      <c r="G2070" s="148"/>
      <c r="H2070" s="148"/>
      <c r="I2070" s="151"/>
      <c r="J2070" s="148"/>
      <c r="K2070" s="66"/>
    </row>
    <row r="2071" spans="1:11" x14ac:dyDescent="0.25">
      <c r="A2071" s="148"/>
      <c r="B2071" s="148"/>
      <c r="C2071" s="148"/>
      <c r="D2071" s="148"/>
      <c r="E2071" s="148"/>
      <c r="F2071" s="148"/>
      <c r="G2071" s="148"/>
      <c r="H2071" s="148"/>
      <c r="I2071" s="151"/>
      <c r="J2071" s="148"/>
      <c r="K2071" s="66"/>
    </row>
    <row r="2072" spans="1:11" x14ac:dyDescent="0.25">
      <c r="A2072" s="148"/>
      <c r="B2072" s="148"/>
      <c r="C2072" s="148"/>
      <c r="D2072" s="148"/>
      <c r="E2072" s="148"/>
      <c r="F2072" s="148"/>
      <c r="G2072" s="148"/>
      <c r="H2072" s="148"/>
      <c r="I2072" s="151"/>
      <c r="J2072" s="148"/>
      <c r="K2072" s="66"/>
    </row>
    <row r="2073" spans="1:11" x14ac:dyDescent="0.25">
      <c r="A2073" s="148"/>
      <c r="B2073" s="148"/>
      <c r="C2073" s="148"/>
      <c r="D2073" s="148"/>
      <c r="E2073" s="148"/>
      <c r="F2073" s="148"/>
      <c r="G2073" s="148"/>
      <c r="H2073" s="148"/>
      <c r="I2073" s="151"/>
      <c r="J2073" s="148"/>
      <c r="K2073" s="66"/>
    </row>
    <row r="2074" spans="1:11" x14ac:dyDescent="0.25">
      <c r="A2074" s="148"/>
      <c r="B2074" s="148"/>
      <c r="C2074" s="148"/>
      <c r="D2074" s="148"/>
      <c r="E2074" s="148"/>
      <c r="F2074" s="148"/>
      <c r="G2074" s="148"/>
      <c r="H2074" s="148"/>
      <c r="I2074" s="151"/>
      <c r="J2074" s="148"/>
      <c r="K2074" s="66"/>
    </row>
    <row r="2075" spans="1:11" x14ac:dyDescent="0.25">
      <c r="A2075" s="148"/>
      <c r="B2075" s="148"/>
      <c r="C2075" s="148"/>
      <c r="D2075" s="148"/>
      <c r="E2075" s="148"/>
      <c r="F2075" s="148"/>
      <c r="G2075" s="148"/>
      <c r="H2075" s="148"/>
      <c r="I2075" s="151"/>
      <c r="J2075" s="148"/>
      <c r="K2075" s="66"/>
    </row>
    <row r="2076" spans="1:11" x14ac:dyDescent="0.25">
      <c r="A2076" s="148"/>
      <c r="B2076" s="148"/>
      <c r="C2076" s="148"/>
      <c r="D2076" s="148"/>
      <c r="E2076" s="148"/>
      <c r="F2076" s="148"/>
      <c r="G2076" s="148"/>
      <c r="H2076" s="148"/>
      <c r="I2076" s="151"/>
      <c r="J2076" s="148"/>
      <c r="K2076" s="66"/>
    </row>
    <row r="2077" spans="1:11" x14ac:dyDescent="0.25">
      <c r="A2077" s="148"/>
      <c r="B2077" s="148"/>
      <c r="C2077" s="148"/>
      <c r="D2077" s="148"/>
      <c r="E2077" s="148"/>
      <c r="F2077" s="148"/>
      <c r="G2077" s="148"/>
      <c r="H2077" s="148"/>
      <c r="I2077" s="151"/>
      <c r="J2077" s="148"/>
      <c r="K2077" s="66"/>
    </row>
    <row r="2078" spans="1:11" x14ac:dyDescent="0.25">
      <c r="A2078" s="148"/>
      <c r="B2078" s="148"/>
      <c r="C2078" s="148"/>
      <c r="D2078" s="148"/>
      <c r="E2078" s="148"/>
      <c r="F2078" s="148"/>
      <c r="G2078" s="148"/>
      <c r="H2078" s="148"/>
      <c r="I2078" s="151"/>
      <c r="J2078" s="148"/>
      <c r="K2078" s="66"/>
    </row>
    <row r="2079" spans="1:11" x14ac:dyDescent="0.25">
      <c r="A2079" s="148"/>
      <c r="B2079" s="148"/>
      <c r="C2079" s="148"/>
      <c r="D2079" s="148"/>
      <c r="E2079" s="148"/>
      <c r="F2079" s="148"/>
      <c r="G2079" s="148"/>
      <c r="H2079" s="148"/>
      <c r="I2079" s="151"/>
      <c r="J2079" s="148"/>
      <c r="K2079" s="66"/>
    </row>
    <row r="2080" spans="1:11" x14ac:dyDescent="0.25">
      <c r="A2080" s="148"/>
      <c r="B2080" s="148"/>
      <c r="C2080" s="148"/>
      <c r="D2080" s="148"/>
      <c r="E2080" s="148"/>
      <c r="F2080" s="148"/>
      <c r="G2080" s="148"/>
      <c r="H2080" s="148"/>
      <c r="I2080" s="151"/>
      <c r="J2080" s="148"/>
      <c r="K2080" s="66"/>
    </row>
    <row r="2081" spans="1:11" x14ac:dyDescent="0.25">
      <c r="A2081" s="148"/>
      <c r="B2081" s="148"/>
      <c r="C2081" s="148"/>
      <c r="D2081" s="148"/>
      <c r="E2081" s="148"/>
      <c r="F2081" s="148"/>
      <c r="G2081" s="148"/>
      <c r="H2081" s="148"/>
      <c r="I2081" s="151"/>
      <c r="J2081" s="148"/>
      <c r="K2081" s="66"/>
    </row>
    <row r="2082" spans="1:11" x14ac:dyDescent="0.25">
      <c r="A2082" s="148"/>
      <c r="B2082" s="148"/>
      <c r="C2082" s="148"/>
      <c r="D2082" s="148"/>
      <c r="E2082" s="148"/>
      <c r="F2082" s="148"/>
      <c r="G2082" s="148"/>
      <c r="H2082" s="148"/>
      <c r="I2082" s="151"/>
      <c r="J2082" s="148"/>
      <c r="K2082" s="66"/>
    </row>
    <row r="2083" spans="1:11" x14ac:dyDescent="0.25">
      <c r="A2083" s="148"/>
      <c r="B2083" s="148"/>
      <c r="C2083" s="148"/>
      <c r="D2083" s="148"/>
      <c r="E2083" s="148"/>
      <c r="F2083" s="148"/>
      <c r="G2083" s="148"/>
      <c r="H2083" s="148"/>
      <c r="I2083" s="151"/>
      <c r="J2083" s="148"/>
      <c r="K2083" s="66"/>
    </row>
    <row r="2084" spans="1:11" x14ac:dyDescent="0.25">
      <c r="A2084" s="148"/>
      <c r="B2084" s="148"/>
      <c r="C2084" s="148"/>
      <c r="D2084" s="148"/>
      <c r="E2084" s="148"/>
      <c r="F2084" s="148"/>
      <c r="G2084" s="148"/>
      <c r="H2084" s="148"/>
      <c r="I2084" s="151"/>
      <c r="J2084" s="148"/>
      <c r="K2084" s="66"/>
    </row>
    <row r="2085" spans="1:11" x14ac:dyDescent="0.25">
      <c r="A2085" s="148"/>
      <c r="B2085" s="148"/>
      <c r="C2085" s="148"/>
      <c r="D2085" s="148"/>
      <c r="E2085" s="148"/>
      <c r="F2085" s="148"/>
      <c r="G2085" s="148"/>
      <c r="H2085" s="148"/>
      <c r="I2085" s="151"/>
      <c r="J2085" s="148"/>
      <c r="K2085" s="66"/>
    </row>
    <row r="2086" spans="1:11" x14ac:dyDescent="0.25">
      <c r="A2086" s="148"/>
      <c r="B2086" s="148"/>
      <c r="C2086" s="148"/>
      <c r="D2086" s="148"/>
      <c r="E2086" s="148"/>
      <c r="F2086" s="148"/>
      <c r="G2086" s="148"/>
      <c r="H2086" s="148"/>
      <c r="I2086" s="151"/>
      <c r="J2086" s="148"/>
      <c r="K2086" s="66"/>
    </row>
    <row r="2087" spans="1:11" x14ac:dyDescent="0.25">
      <c r="A2087" s="148"/>
      <c r="B2087" s="148"/>
      <c r="C2087" s="148"/>
      <c r="D2087" s="148"/>
      <c r="E2087" s="148"/>
      <c r="F2087" s="148"/>
      <c r="G2087" s="148"/>
      <c r="H2087" s="148"/>
      <c r="I2087" s="151"/>
      <c r="J2087" s="148"/>
      <c r="K2087" s="66"/>
    </row>
    <row r="2088" spans="1:11" x14ac:dyDescent="0.25">
      <c r="A2088" s="148"/>
      <c r="B2088" s="148"/>
      <c r="C2088" s="148"/>
      <c r="D2088" s="148"/>
      <c r="E2088" s="148"/>
      <c r="F2088" s="148"/>
      <c r="G2088" s="148"/>
      <c r="H2088" s="148"/>
      <c r="I2088" s="151"/>
      <c r="J2088" s="148"/>
      <c r="K2088" s="66"/>
    </row>
    <row r="2089" spans="1:11" x14ac:dyDescent="0.25">
      <c r="A2089" s="148"/>
      <c r="B2089" s="148"/>
      <c r="C2089" s="148"/>
      <c r="D2089" s="148"/>
      <c r="E2089" s="148"/>
      <c r="F2089" s="148"/>
      <c r="G2089" s="148"/>
      <c r="H2089" s="148"/>
      <c r="I2089" s="151"/>
      <c r="J2089" s="148"/>
      <c r="K2089" s="66"/>
    </row>
    <row r="2090" spans="1:11" x14ac:dyDescent="0.25">
      <c r="A2090" s="148"/>
      <c r="B2090" s="148"/>
      <c r="C2090" s="148"/>
      <c r="D2090" s="148"/>
      <c r="E2090" s="148"/>
      <c r="F2090" s="148"/>
      <c r="G2090" s="148"/>
      <c r="H2090" s="148"/>
      <c r="I2090" s="151"/>
      <c r="J2090" s="148"/>
      <c r="K2090" s="66"/>
    </row>
    <row r="2091" spans="1:11" x14ac:dyDescent="0.25">
      <c r="A2091" s="148"/>
      <c r="B2091" s="148"/>
      <c r="C2091" s="148"/>
      <c r="D2091" s="148"/>
      <c r="E2091" s="148"/>
      <c r="F2091" s="148"/>
      <c r="G2091" s="148"/>
      <c r="H2091" s="148"/>
      <c r="I2091" s="151"/>
      <c r="J2091" s="148"/>
      <c r="K2091" s="66"/>
    </row>
    <row r="2092" spans="1:11" x14ac:dyDescent="0.25">
      <c r="A2092" s="148"/>
      <c r="B2092" s="148"/>
      <c r="C2092" s="148"/>
      <c r="D2092" s="148"/>
      <c r="E2092" s="148"/>
      <c r="F2092" s="148"/>
      <c r="G2092" s="148"/>
      <c r="H2092" s="148"/>
      <c r="I2092" s="151"/>
      <c r="J2092" s="148"/>
      <c r="K2092" s="66"/>
    </row>
    <row r="2093" spans="1:11" x14ac:dyDescent="0.25">
      <c r="A2093" s="148"/>
      <c r="B2093" s="148"/>
      <c r="C2093" s="148"/>
      <c r="D2093" s="148"/>
      <c r="E2093" s="148"/>
      <c r="F2093" s="148"/>
      <c r="G2093" s="148"/>
      <c r="H2093" s="148"/>
      <c r="I2093" s="151"/>
      <c r="J2093" s="148"/>
      <c r="K2093" s="66"/>
    </row>
    <row r="2094" spans="1:11" x14ac:dyDescent="0.25">
      <c r="A2094" s="148"/>
      <c r="B2094" s="148"/>
      <c r="C2094" s="148"/>
      <c r="D2094" s="148"/>
      <c r="E2094" s="148"/>
      <c r="F2094" s="148"/>
      <c r="G2094" s="148"/>
      <c r="H2094" s="148"/>
      <c r="I2094" s="151"/>
      <c r="J2094" s="148"/>
      <c r="K2094" s="66"/>
    </row>
    <row r="2095" spans="1:11" x14ac:dyDescent="0.25">
      <c r="A2095" s="148"/>
      <c r="B2095" s="148"/>
      <c r="C2095" s="148"/>
      <c r="D2095" s="148"/>
      <c r="E2095" s="148"/>
      <c r="F2095" s="148"/>
      <c r="G2095" s="148"/>
      <c r="H2095" s="148"/>
      <c r="I2095" s="151"/>
      <c r="J2095" s="148"/>
      <c r="K2095" s="66"/>
    </row>
    <row r="2096" spans="1:11" x14ac:dyDescent="0.25">
      <c r="A2096" s="148"/>
      <c r="B2096" s="148"/>
      <c r="C2096" s="148"/>
      <c r="D2096" s="148"/>
      <c r="E2096" s="148"/>
      <c r="F2096" s="148"/>
      <c r="G2096" s="148"/>
      <c r="H2096" s="148"/>
      <c r="I2096" s="151"/>
      <c r="J2096" s="148"/>
      <c r="K2096" s="66"/>
    </row>
    <row r="2097" spans="1:11" x14ac:dyDescent="0.25">
      <c r="A2097" s="148"/>
      <c r="B2097" s="148"/>
      <c r="C2097" s="148"/>
      <c r="D2097" s="148"/>
      <c r="E2097" s="148"/>
      <c r="F2097" s="148"/>
      <c r="G2097" s="148"/>
      <c r="H2097" s="148"/>
      <c r="I2097" s="151"/>
      <c r="J2097" s="148"/>
      <c r="K2097" s="66"/>
    </row>
    <row r="2098" spans="1:11" x14ac:dyDescent="0.25">
      <c r="A2098" s="148"/>
      <c r="B2098" s="148"/>
      <c r="C2098" s="148"/>
      <c r="D2098" s="148"/>
      <c r="E2098" s="148"/>
      <c r="F2098" s="148"/>
      <c r="G2098" s="148"/>
      <c r="H2098" s="148"/>
      <c r="I2098" s="151"/>
      <c r="J2098" s="148"/>
      <c r="K2098" s="66"/>
    </row>
    <row r="2099" spans="1:11" x14ac:dyDescent="0.25">
      <c r="A2099" s="148"/>
      <c r="B2099" s="148"/>
      <c r="C2099" s="148"/>
      <c r="D2099" s="148"/>
      <c r="E2099" s="148"/>
      <c r="F2099" s="148"/>
      <c r="G2099" s="148"/>
      <c r="H2099" s="148"/>
      <c r="I2099" s="151"/>
      <c r="J2099" s="148"/>
      <c r="K2099" s="66"/>
    </row>
    <row r="2100" spans="1:11" x14ac:dyDescent="0.25">
      <c r="A2100" s="148"/>
      <c r="B2100" s="148"/>
      <c r="C2100" s="148"/>
      <c r="D2100" s="148"/>
      <c r="E2100" s="148"/>
      <c r="F2100" s="148"/>
      <c r="G2100" s="148"/>
      <c r="H2100" s="148"/>
      <c r="I2100" s="151"/>
      <c r="J2100" s="148"/>
      <c r="K2100" s="66"/>
    </row>
    <row r="2101" spans="1:11" x14ac:dyDescent="0.25">
      <c r="A2101" s="148"/>
      <c r="B2101" s="148"/>
      <c r="C2101" s="148"/>
      <c r="D2101" s="148"/>
      <c r="E2101" s="148"/>
      <c r="F2101" s="148"/>
      <c r="G2101" s="148"/>
      <c r="H2101" s="148"/>
      <c r="I2101" s="151"/>
      <c r="J2101" s="148"/>
      <c r="K2101" s="66"/>
    </row>
    <row r="2102" spans="1:11" x14ac:dyDescent="0.25">
      <c r="A2102" s="148"/>
      <c r="B2102" s="148"/>
      <c r="C2102" s="148"/>
      <c r="D2102" s="148"/>
      <c r="E2102" s="148"/>
      <c r="F2102" s="148"/>
      <c r="G2102" s="148"/>
      <c r="H2102" s="148"/>
      <c r="I2102" s="151"/>
      <c r="J2102" s="148"/>
      <c r="K2102" s="66"/>
    </row>
    <row r="2103" spans="1:11" x14ac:dyDescent="0.25">
      <c r="A2103" s="148"/>
      <c r="B2103" s="148"/>
      <c r="C2103" s="148"/>
      <c r="D2103" s="148"/>
      <c r="E2103" s="148"/>
      <c r="F2103" s="148"/>
      <c r="G2103" s="148"/>
      <c r="H2103" s="148"/>
      <c r="I2103" s="151"/>
      <c r="J2103" s="148"/>
      <c r="K2103" s="66"/>
    </row>
    <row r="2104" spans="1:11" x14ac:dyDescent="0.25">
      <c r="A2104" s="148"/>
      <c r="B2104" s="148"/>
      <c r="C2104" s="148"/>
      <c r="D2104" s="148"/>
      <c r="E2104" s="148"/>
      <c r="F2104" s="148"/>
      <c r="G2104" s="148"/>
      <c r="H2104" s="148"/>
      <c r="I2104" s="151"/>
      <c r="J2104" s="148"/>
      <c r="K2104" s="66"/>
    </row>
    <row r="2105" spans="1:11" x14ac:dyDescent="0.25">
      <c r="A2105" s="148"/>
      <c r="B2105" s="148"/>
      <c r="C2105" s="148"/>
      <c r="D2105" s="148"/>
      <c r="E2105" s="148"/>
      <c r="F2105" s="148"/>
      <c r="G2105" s="148"/>
      <c r="H2105" s="148"/>
      <c r="I2105" s="151"/>
      <c r="J2105" s="148"/>
      <c r="K2105" s="66"/>
    </row>
    <row r="2106" spans="1:11" x14ac:dyDescent="0.25">
      <c r="A2106" s="148"/>
      <c r="B2106" s="148"/>
      <c r="C2106" s="148"/>
      <c r="D2106" s="148"/>
      <c r="E2106" s="148"/>
      <c r="F2106" s="148"/>
      <c r="G2106" s="148"/>
      <c r="H2106" s="148"/>
      <c r="I2106" s="151"/>
      <c r="J2106" s="148"/>
      <c r="K2106" s="66"/>
    </row>
    <row r="2107" spans="1:11" x14ac:dyDescent="0.25">
      <c r="A2107" s="148"/>
      <c r="B2107" s="148"/>
      <c r="C2107" s="148"/>
      <c r="D2107" s="148"/>
      <c r="E2107" s="148"/>
      <c r="F2107" s="148"/>
      <c r="G2107" s="148"/>
      <c r="H2107" s="148"/>
      <c r="I2107" s="151"/>
      <c r="J2107" s="148"/>
      <c r="K2107" s="66"/>
    </row>
    <row r="2108" spans="1:11" x14ac:dyDescent="0.25">
      <c r="A2108" s="148"/>
      <c r="B2108" s="148"/>
      <c r="C2108" s="148"/>
      <c r="D2108" s="148"/>
      <c r="E2108" s="148"/>
      <c r="F2108" s="148"/>
      <c r="G2108" s="148"/>
      <c r="H2108" s="148"/>
      <c r="I2108" s="151"/>
      <c r="J2108" s="148"/>
      <c r="K2108" s="66"/>
    </row>
    <row r="2109" spans="1:11" x14ac:dyDescent="0.25">
      <c r="A2109" s="148"/>
      <c r="B2109" s="148"/>
      <c r="C2109" s="148"/>
      <c r="D2109" s="148"/>
      <c r="E2109" s="148"/>
      <c r="F2109" s="148"/>
      <c r="G2109" s="148"/>
      <c r="H2109" s="148"/>
      <c r="I2109" s="151"/>
      <c r="J2109" s="148"/>
      <c r="K2109" s="66"/>
    </row>
    <row r="2110" spans="1:11" x14ac:dyDescent="0.25">
      <c r="A2110" s="148"/>
      <c r="B2110" s="148"/>
      <c r="C2110" s="148"/>
      <c r="D2110" s="148"/>
      <c r="E2110" s="148"/>
      <c r="F2110" s="148"/>
      <c r="G2110" s="148"/>
      <c r="H2110" s="148"/>
      <c r="I2110" s="151"/>
      <c r="J2110" s="148"/>
      <c r="K2110" s="66"/>
    </row>
    <row r="2111" spans="1:11" x14ac:dyDescent="0.25">
      <c r="A2111" s="148"/>
      <c r="B2111" s="148"/>
      <c r="C2111" s="148"/>
      <c r="D2111" s="148"/>
      <c r="E2111" s="148"/>
      <c r="F2111" s="148"/>
      <c r="G2111" s="148"/>
      <c r="H2111" s="148"/>
      <c r="I2111" s="151"/>
      <c r="J2111" s="148"/>
      <c r="K2111" s="66"/>
    </row>
    <row r="2112" spans="1:11" x14ac:dyDescent="0.25">
      <c r="A2112" s="148"/>
      <c r="B2112" s="148"/>
      <c r="C2112" s="148"/>
      <c r="D2112" s="148"/>
      <c r="E2112" s="148"/>
      <c r="F2112" s="148"/>
      <c r="G2112" s="148"/>
      <c r="H2112" s="148"/>
      <c r="I2112" s="151"/>
      <c r="J2112" s="148"/>
      <c r="K2112" s="66"/>
    </row>
    <row r="2113" spans="1:11" x14ac:dyDescent="0.25">
      <c r="A2113" s="148"/>
      <c r="B2113" s="148"/>
      <c r="C2113" s="148"/>
      <c r="D2113" s="148"/>
      <c r="E2113" s="148"/>
      <c r="F2113" s="148"/>
      <c r="G2113" s="148"/>
      <c r="H2113" s="148"/>
      <c r="I2113" s="151"/>
      <c r="J2113" s="148"/>
      <c r="K2113" s="66"/>
    </row>
    <row r="2114" spans="1:11" x14ac:dyDescent="0.25">
      <c r="A2114" s="148"/>
      <c r="B2114" s="148"/>
      <c r="C2114" s="148"/>
      <c r="D2114" s="148"/>
      <c r="E2114" s="148"/>
      <c r="F2114" s="148"/>
      <c r="G2114" s="148"/>
      <c r="H2114" s="148"/>
      <c r="I2114" s="151"/>
      <c r="J2114" s="148"/>
      <c r="K2114" s="66"/>
    </row>
    <row r="2115" spans="1:11" x14ac:dyDescent="0.25">
      <c r="A2115" s="148"/>
      <c r="B2115" s="148"/>
      <c r="C2115" s="148"/>
      <c r="D2115" s="148"/>
      <c r="E2115" s="148"/>
      <c r="F2115" s="148"/>
      <c r="G2115" s="148"/>
      <c r="H2115" s="148"/>
      <c r="I2115" s="151"/>
      <c r="J2115" s="148"/>
      <c r="K2115" s="66"/>
    </row>
    <row r="2116" spans="1:11" x14ac:dyDescent="0.25">
      <c r="A2116" s="148"/>
      <c r="B2116" s="148"/>
      <c r="C2116" s="148"/>
      <c r="D2116" s="148"/>
      <c r="E2116" s="148"/>
      <c r="F2116" s="148"/>
      <c r="G2116" s="148"/>
      <c r="H2116" s="148"/>
      <c r="I2116" s="151"/>
      <c r="J2116" s="148"/>
      <c r="K2116" s="66"/>
    </row>
    <row r="2117" spans="1:11" x14ac:dyDescent="0.25">
      <c r="A2117" s="148"/>
      <c r="B2117" s="148"/>
      <c r="C2117" s="148"/>
      <c r="D2117" s="148"/>
      <c r="E2117" s="148"/>
      <c r="F2117" s="148"/>
      <c r="G2117" s="148"/>
      <c r="H2117" s="148"/>
      <c r="I2117" s="151"/>
      <c r="J2117" s="148"/>
      <c r="K2117" s="66"/>
    </row>
    <row r="2118" spans="1:11" x14ac:dyDescent="0.25">
      <c r="A2118" s="148"/>
      <c r="B2118" s="148"/>
      <c r="C2118" s="148"/>
      <c r="D2118" s="148"/>
      <c r="E2118" s="148"/>
      <c r="F2118" s="148"/>
      <c r="G2118" s="148"/>
      <c r="H2118" s="148"/>
      <c r="I2118" s="151"/>
      <c r="J2118" s="148"/>
      <c r="K2118" s="66"/>
    </row>
    <row r="2119" spans="1:11" x14ac:dyDescent="0.25">
      <c r="A2119" s="148"/>
      <c r="B2119" s="148"/>
      <c r="C2119" s="148"/>
      <c r="D2119" s="148"/>
      <c r="E2119" s="148"/>
      <c r="F2119" s="148"/>
      <c r="G2119" s="148"/>
      <c r="H2119" s="148"/>
      <c r="I2119" s="151"/>
      <c r="J2119" s="148"/>
      <c r="K2119" s="66"/>
    </row>
    <row r="2120" spans="1:11" x14ac:dyDescent="0.25">
      <c r="A2120" s="148"/>
      <c r="B2120" s="148"/>
      <c r="C2120" s="148"/>
      <c r="D2120" s="148"/>
      <c r="E2120" s="148"/>
      <c r="F2120" s="148"/>
      <c r="G2120" s="148"/>
      <c r="H2120" s="148"/>
      <c r="I2120" s="151"/>
      <c r="J2120" s="148"/>
      <c r="K2120" s="66"/>
    </row>
    <row r="2121" spans="1:11" x14ac:dyDescent="0.25">
      <c r="A2121" s="148"/>
      <c r="B2121" s="148"/>
      <c r="C2121" s="148"/>
      <c r="D2121" s="148"/>
      <c r="E2121" s="148"/>
      <c r="F2121" s="148"/>
      <c r="G2121" s="148"/>
      <c r="H2121" s="148"/>
      <c r="I2121" s="151"/>
      <c r="J2121" s="148"/>
      <c r="K2121" s="66"/>
    </row>
    <row r="2122" spans="1:11" x14ac:dyDescent="0.25">
      <c r="A2122" s="148"/>
      <c r="B2122" s="148"/>
      <c r="C2122" s="148"/>
      <c r="D2122" s="148"/>
      <c r="E2122" s="148"/>
      <c r="F2122" s="148"/>
      <c r="G2122" s="148"/>
      <c r="H2122" s="148"/>
      <c r="I2122" s="151"/>
      <c r="J2122" s="148"/>
      <c r="K2122" s="66"/>
    </row>
    <row r="2123" spans="1:11" x14ac:dyDescent="0.25">
      <c r="A2123" s="148"/>
      <c r="B2123" s="148"/>
      <c r="C2123" s="148"/>
      <c r="D2123" s="148"/>
      <c r="E2123" s="148"/>
      <c r="F2123" s="148"/>
      <c r="G2123" s="148"/>
      <c r="H2123" s="148"/>
      <c r="I2123" s="151"/>
      <c r="J2123" s="148"/>
      <c r="K2123" s="66"/>
    </row>
    <row r="2124" spans="1:11" x14ac:dyDescent="0.25">
      <c r="A2124" s="148"/>
      <c r="B2124" s="148"/>
      <c r="C2124" s="148"/>
      <c r="D2124" s="148"/>
      <c r="E2124" s="148"/>
      <c r="F2124" s="148"/>
      <c r="G2124" s="148"/>
      <c r="H2124" s="148"/>
      <c r="I2124" s="151"/>
      <c r="J2124" s="148"/>
      <c r="K2124" s="66"/>
    </row>
    <row r="2125" spans="1:11" x14ac:dyDescent="0.25">
      <c r="A2125" s="148"/>
      <c r="B2125" s="148"/>
      <c r="C2125" s="148"/>
      <c r="D2125" s="148"/>
      <c r="E2125" s="148"/>
      <c r="F2125" s="148"/>
      <c r="G2125" s="148"/>
      <c r="H2125" s="148"/>
      <c r="I2125" s="151"/>
      <c r="J2125" s="148"/>
      <c r="K2125" s="66"/>
    </row>
    <row r="2126" spans="1:11" x14ac:dyDescent="0.25">
      <c r="A2126" s="148"/>
      <c r="B2126" s="148"/>
      <c r="C2126" s="148"/>
      <c r="D2126" s="148"/>
      <c r="E2126" s="148"/>
      <c r="F2126" s="148"/>
      <c r="G2126" s="148"/>
      <c r="H2126" s="148"/>
      <c r="I2126" s="151"/>
      <c r="J2126" s="148"/>
      <c r="K2126" s="66"/>
    </row>
    <row r="2127" spans="1:11" x14ac:dyDescent="0.25">
      <c r="A2127" s="148"/>
      <c r="B2127" s="148"/>
      <c r="C2127" s="148"/>
      <c r="D2127" s="148"/>
      <c r="E2127" s="148"/>
      <c r="F2127" s="148"/>
      <c r="G2127" s="148"/>
      <c r="H2127" s="148"/>
      <c r="I2127" s="151"/>
      <c r="J2127" s="148"/>
      <c r="K2127" s="66"/>
    </row>
    <row r="2128" spans="1:11" x14ac:dyDescent="0.25">
      <c r="A2128" s="148"/>
      <c r="B2128" s="148"/>
      <c r="C2128" s="148"/>
      <c r="D2128" s="148"/>
      <c r="E2128" s="148"/>
      <c r="F2128" s="148"/>
      <c r="G2128" s="148"/>
      <c r="H2128" s="148"/>
      <c r="I2128" s="151"/>
      <c r="J2128" s="148"/>
      <c r="K2128" s="66"/>
    </row>
    <row r="2129" spans="1:11" x14ac:dyDescent="0.25">
      <c r="A2129" s="148"/>
      <c r="B2129" s="148"/>
      <c r="C2129" s="148"/>
      <c r="D2129" s="148"/>
      <c r="E2129" s="148"/>
      <c r="F2129" s="148"/>
      <c r="G2129" s="148"/>
      <c r="H2129" s="148"/>
      <c r="I2129" s="151"/>
      <c r="J2129" s="148"/>
      <c r="K2129" s="66"/>
    </row>
    <row r="2130" spans="1:11" x14ac:dyDescent="0.25">
      <c r="A2130" s="148"/>
      <c r="B2130" s="148"/>
      <c r="C2130" s="148"/>
      <c r="D2130" s="148"/>
      <c r="E2130" s="148"/>
      <c r="F2130" s="148"/>
      <c r="G2130" s="148"/>
      <c r="H2130" s="148"/>
      <c r="I2130" s="151"/>
      <c r="J2130" s="148"/>
      <c r="K2130" s="66"/>
    </row>
    <row r="2131" spans="1:11" x14ac:dyDescent="0.25">
      <c r="A2131" s="148"/>
      <c r="B2131" s="148"/>
      <c r="C2131" s="148"/>
      <c r="D2131" s="148"/>
      <c r="E2131" s="148"/>
      <c r="F2131" s="148"/>
      <c r="G2131" s="148"/>
      <c r="H2131" s="148"/>
      <c r="I2131" s="151"/>
      <c r="J2131" s="148"/>
      <c r="K2131" s="66"/>
    </row>
    <row r="2132" spans="1:11" x14ac:dyDescent="0.25">
      <c r="A2132" s="148"/>
      <c r="B2132" s="148"/>
      <c r="C2132" s="148"/>
      <c r="D2132" s="148"/>
      <c r="E2132" s="148"/>
      <c r="F2132" s="148"/>
      <c r="G2132" s="148"/>
      <c r="H2132" s="148"/>
      <c r="I2132" s="151"/>
      <c r="J2132" s="148"/>
      <c r="K2132" s="66"/>
    </row>
    <row r="2133" spans="1:11" x14ac:dyDescent="0.25">
      <c r="A2133" s="148"/>
      <c r="B2133" s="148"/>
      <c r="C2133" s="148"/>
      <c r="D2133" s="148"/>
      <c r="E2133" s="148"/>
      <c r="F2133" s="148"/>
      <c r="G2133" s="148"/>
      <c r="H2133" s="148"/>
      <c r="I2133" s="151"/>
      <c r="J2133" s="148"/>
      <c r="K2133" s="66"/>
    </row>
    <row r="2134" spans="1:11" x14ac:dyDescent="0.25">
      <c r="A2134" s="148"/>
      <c r="B2134" s="148"/>
      <c r="C2134" s="148"/>
      <c r="D2134" s="148"/>
      <c r="E2134" s="148"/>
      <c r="F2134" s="148"/>
      <c r="G2134" s="148"/>
      <c r="H2134" s="148"/>
      <c r="I2134" s="151"/>
      <c r="J2134" s="148"/>
      <c r="K2134" s="66"/>
    </row>
    <row r="2135" spans="1:11" x14ac:dyDescent="0.25">
      <c r="A2135" s="148"/>
      <c r="B2135" s="148"/>
      <c r="C2135" s="148"/>
      <c r="D2135" s="148"/>
      <c r="E2135" s="148"/>
      <c r="F2135" s="148"/>
      <c r="G2135" s="148"/>
      <c r="H2135" s="148"/>
      <c r="I2135" s="151"/>
      <c r="J2135" s="148"/>
      <c r="K2135" s="66"/>
    </row>
    <row r="2136" spans="1:11" x14ac:dyDescent="0.25">
      <c r="A2136" s="148"/>
      <c r="B2136" s="148"/>
      <c r="C2136" s="148"/>
      <c r="D2136" s="148"/>
      <c r="E2136" s="148"/>
      <c r="F2136" s="148"/>
      <c r="G2136" s="148"/>
      <c r="H2136" s="148"/>
      <c r="I2136" s="151"/>
      <c r="J2136" s="148"/>
      <c r="K2136" s="66"/>
    </row>
    <row r="2137" spans="1:11" x14ac:dyDescent="0.25">
      <c r="A2137" s="148"/>
      <c r="B2137" s="148"/>
      <c r="C2137" s="148"/>
      <c r="D2137" s="148"/>
      <c r="E2137" s="148"/>
      <c r="F2137" s="148"/>
      <c r="G2137" s="148"/>
      <c r="H2137" s="148"/>
      <c r="I2137" s="151"/>
      <c r="J2137" s="148"/>
      <c r="K2137" s="66"/>
    </row>
    <row r="2138" spans="1:11" x14ac:dyDescent="0.25">
      <c r="A2138" s="148"/>
      <c r="B2138" s="148"/>
      <c r="C2138" s="148"/>
      <c r="D2138" s="148"/>
      <c r="E2138" s="148"/>
      <c r="F2138" s="148"/>
      <c r="G2138" s="148"/>
      <c r="H2138" s="148"/>
      <c r="I2138" s="151"/>
      <c r="J2138" s="148"/>
      <c r="K2138" s="66"/>
    </row>
    <row r="2139" spans="1:11" x14ac:dyDescent="0.25">
      <c r="A2139" s="148"/>
      <c r="B2139" s="148"/>
      <c r="C2139" s="148"/>
      <c r="D2139" s="148"/>
      <c r="E2139" s="148"/>
      <c r="F2139" s="148"/>
      <c r="G2139" s="148"/>
      <c r="H2139" s="148"/>
      <c r="I2139" s="151"/>
      <c r="J2139" s="148"/>
      <c r="K2139" s="66"/>
    </row>
    <row r="2140" spans="1:11" x14ac:dyDescent="0.25">
      <c r="A2140" s="148"/>
      <c r="B2140" s="148"/>
      <c r="C2140" s="148"/>
      <c r="D2140" s="148"/>
      <c r="E2140" s="148"/>
      <c r="F2140" s="148"/>
      <c r="G2140" s="148"/>
      <c r="H2140" s="148"/>
      <c r="I2140" s="151"/>
      <c r="J2140" s="148"/>
      <c r="K2140" s="66"/>
    </row>
    <row r="2141" spans="1:11" x14ac:dyDescent="0.25">
      <c r="A2141" s="148"/>
      <c r="B2141" s="148"/>
      <c r="C2141" s="148"/>
      <c r="D2141" s="148"/>
      <c r="E2141" s="148"/>
      <c r="F2141" s="148"/>
      <c r="G2141" s="148"/>
      <c r="H2141" s="148"/>
      <c r="I2141" s="151"/>
      <c r="J2141" s="148"/>
      <c r="K2141" s="66"/>
    </row>
    <row r="2142" spans="1:11" x14ac:dyDescent="0.25">
      <c r="A2142" s="148"/>
      <c r="B2142" s="148"/>
      <c r="C2142" s="148"/>
      <c r="D2142" s="148"/>
      <c r="E2142" s="148"/>
      <c r="F2142" s="148"/>
      <c r="G2142" s="148"/>
      <c r="H2142" s="148"/>
      <c r="I2142" s="151"/>
      <c r="J2142" s="148"/>
      <c r="K2142" s="66"/>
    </row>
    <row r="2143" spans="1:11" x14ac:dyDescent="0.25">
      <c r="A2143" s="148"/>
      <c r="B2143" s="148"/>
      <c r="C2143" s="148"/>
      <c r="D2143" s="148"/>
      <c r="E2143" s="148"/>
      <c r="F2143" s="148"/>
      <c r="G2143" s="148"/>
      <c r="H2143" s="148"/>
      <c r="I2143" s="151"/>
      <c r="J2143" s="148"/>
      <c r="K2143" s="66"/>
    </row>
    <row r="2144" spans="1:11" x14ac:dyDescent="0.25">
      <c r="A2144" s="148"/>
      <c r="B2144" s="148"/>
      <c r="C2144" s="148"/>
      <c r="D2144" s="148"/>
      <c r="E2144" s="148"/>
      <c r="F2144" s="148"/>
      <c r="G2144" s="148"/>
      <c r="H2144" s="148"/>
      <c r="I2144" s="151"/>
      <c r="J2144" s="148"/>
      <c r="K2144" s="66"/>
    </row>
    <row r="2145" spans="1:11" x14ac:dyDescent="0.25">
      <c r="A2145" s="148"/>
      <c r="B2145" s="148"/>
      <c r="C2145" s="148"/>
      <c r="D2145" s="148"/>
      <c r="E2145" s="148"/>
      <c r="F2145" s="148"/>
      <c r="G2145" s="148"/>
      <c r="H2145" s="148"/>
      <c r="I2145" s="151"/>
      <c r="J2145" s="148"/>
      <c r="K2145" s="66"/>
    </row>
    <row r="2146" spans="1:11" x14ac:dyDescent="0.25">
      <c r="A2146" s="148"/>
      <c r="B2146" s="148"/>
      <c r="C2146" s="148"/>
      <c r="D2146" s="148"/>
      <c r="E2146" s="148"/>
      <c r="F2146" s="148"/>
      <c r="G2146" s="148"/>
      <c r="H2146" s="148"/>
      <c r="I2146" s="151"/>
      <c r="J2146" s="148"/>
      <c r="K2146" s="66"/>
    </row>
    <row r="2147" spans="1:11" x14ac:dyDescent="0.25">
      <c r="A2147" s="148"/>
      <c r="B2147" s="148"/>
      <c r="C2147" s="148"/>
      <c r="D2147" s="148"/>
      <c r="E2147" s="148"/>
      <c r="F2147" s="148"/>
      <c r="G2147" s="148"/>
      <c r="H2147" s="148"/>
      <c r="I2147" s="151"/>
      <c r="J2147" s="148"/>
      <c r="K2147" s="66"/>
    </row>
    <row r="2148" spans="1:11" x14ac:dyDescent="0.25">
      <c r="A2148" s="148"/>
      <c r="B2148" s="148"/>
      <c r="C2148" s="148"/>
      <c r="D2148" s="148"/>
      <c r="E2148" s="148"/>
      <c r="F2148" s="148"/>
      <c r="G2148" s="148"/>
      <c r="H2148" s="148"/>
      <c r="I2148" s="151"/>
      <c r="J2148" s="148"/>
      <c r="K2148" s="66"/>
    </row>
    <row r="2149" spans="1:11" x14ac:dyDescent="0.25">
      <c r="A2149" s="148"/>
      <c r="B2149" s="148"/>
      <c r="C2149" s="148"/>
      <c r="D2149" s="148"/>
      <c r="E2149" s="148"/>
      <c r="F2149" s="148"/>
      <c r="G2149" s="148"/>
      <c r="H2149" s="148"/>
      <c r="I2149" s="151"/>
      <c r="J2149" s="148"/>
      <c r="K2149" s="66"/>
    </row>
    <row r="2150" spans="1:11" x14ac:dyDescent="0.25">
      <c r="A2150" s="148"/>
      <c r="B2150" s="148"/>
      <c r="C2150" s="148"/>
      <c r="D2150" s="148"/>
      <c r="E2150" s="148"/>
      <c r="F2150" s="148"/>
      <c r="G2150" s="148"/>
      <c r="H2150" s="148"/>
      <c r="I2150" s="151"/>
      <c r="J2150" s="148"/>
      <c r="K2150" s="66"/>
    </row>
    <row r="2151" spans="1:11" x14ac:dyDescent="0.25">
      <c r="A2151" s="148"/>
      <c r="B2151" s="148"/>
      <c r="C2151" s="148"/>
      <c r="D2151" s="148"/>
      <c r="E2151" s="148"/>
      <c r="F2151" s="148"/>
      <c r="G2151" s="148"/>
      <c r="H2151" s="148"/>
      <c r="I2151" s="151"/>
      <c r="J2151" s="148"/>
      <c r="K2151" s="66"/>
    </row>
    <row r="2152" spans="1:11" x14ac:dyDescent="0.25">
      <c r="A2152" s="148"/>
      <c r="B2152" s="148"/>
      <c r="C2152" s="148"/>
      <c r="D2152" s="148"/>
      <c r="E2152" s="148"/>
      <c r="F2152" s="148"/>
      <c r="G2152" s="148"/>
      <c r="H2152" s="148"/>
      <c r="I2152" s="151"/>
      <c r="J2152" s="148"/>
      <c r="K2152" s="66"/>
    </row>
    <row r="2153" spans="1:11" x14ac:dyDescent="0.25">
      <c r="A2153" s="148"/>
      <c r="B2153" s="148"/>
      <c r="C2153" s="148"/>
      <c r="D2153" s="148"/>
      <c r="E2153" s="148"/>
      <c r="F2153" s="148"/>
      <c r="G2153" s="148"/>
      <c r="H2153" s="148"/>
      <c r="I2153" s="151"/>
      <c r="J2153" s="148"/>
      <c r="K2153" s="66"/>
    </row>
    <row r="2154" spans="1:11" x14ac:dyDescent="0.25">
      <c r="A2154" s="148"/>
      <c r="B2154" s="148"/>
      <c r="C2154" s="148"/>
      <c r="D2154" s="148"/>
      <c r="E2154" s="148"/>
      <c r="F2154" s="148"/>
      <c r="G2154" s="148"/>
      <c r="H2154" s="148"/>
      <c r="I2154" s="151"/>
      <c r="J2154" s="148"/>
      <c r="K2154" s="66"/>
    </row>
    <row r="2155" spans="1:11" x14ac:dyDescent="0.25">
      <c r="A2155" s="148"/>
      <c r="B2155" s="148"/>
      <c r="C2155" s="148"/>
      <c r="D2155" s="148"/>
      <c r="E2155" s="148"/>
      <c r="F2155" s="148"/>
      <c r="G2155" s="148"/>
      <c r="H2155" s="148"/>
      <c r="I2155" s="151"/>
      <c r="J2155" s="148"/>
      <c r="K2155" s="66"/>
    </row>
    <row r="2156" spans="1:11" x14ac:dyDescent="0.25">
      <c r="A2156" s="148"/>
      <c r="B2156" s="148"/>
      <c r="C2156" s="148"/>
      <c r="D2156" s="148"/>
      <c r="E2156" s="148"/>
      <c r="F2156" s="148"/>
      <c r="G2156" s="148"/>
      <c r="H2156" s="148"/>
      <c r="I2156" s="151"/>
      <c r="J2156" s="148"/>
      <c r="K2156" s="66"/>
    </row>
    <row r="2157" spans="1:11" x14ac:dyDescent="0.25">
      <c r="A2157" s="148"/>
      <c r="B2157" s="148"/>
      <c r="C2157" s="148"/>
      <c r="D2157" s="148"/>
      <c r="E2157" s="148"/>
      <c r="F2157" s="148"/>
      <c r="G2157" s="148"/>
      <c r="H2157" s="148"/>
      <c r="I2157" s="151"/>
      <c r="J2157" s="148"/>
      <c r="K2157" s="66"/>
    </row>
    <row r="2158" spans="1:11" x14ac:dyDescent="0.25">
      <c r="A2158" s="148"/>
      <c r="B2158" s="148"/>
      <c r="C2158" s="148"/>
      <c r="D2158" s="148"/>
      <c r="E2158" s="148"/>
      <c r="F2158" s="148"/>
      <c r="G2158" s="148"/>
      <c r="H2158" s="148"/>
      <c r="I2158" s="151"/>
      <c r="J2158" s="148"/>
      <c r="K2158" s="66"/>
    </row>
    <row r="2159" spans="1:11" x14ac:dyDescent="0.25">
      <c r="A2159" s="148"/>
      <c r="B2159" s="148"/>
      <c r="C2159" s="148"/>
      <c r="D2159" s="148"/>
      <c r="E2159" s="148"/>
      <c r="F2159" s="148"/>
      <c r="G2159" s="148"/>
      <c r="H2159" s="148"/>
      <c r="I2159" s="151"/>
      <c r="J2159" s="148"/>
      <c r="K2159" s="66"/>
    </row>
    <row r="2160" spans="1:11" x14ac:dyDescent="0.25">
      <c r="A2160" s="148"/>
      <c r="B2160" s="148"/>
      <c r="C2160" s="148"/>
      <c r="D2160" s="148"/>
      <c r="E2160" s="148"/>
      <c r="F2160" s="148"/>
      <c r="G2160" s="148"/>
      <c r="H2160" s="148"/>
      <c r="I2160" s="151"/>
      <c r="J2160" s="148"/>
      <c r="K2160" s="66"/>
    </row>
    <row r="2161" spans="1:11" x14ac:dyDescent="0.25">
      <c r="A2161" s="148"/>
      <c r="B2161" s="148"/>
      <c r="C2161" s="148"/>
      <c r="D2161" s="148"/>
      <c r="E2161" s="148"/>
      <c r="F2161" s="148"/>
      <c r="G2161" s="148"/>
      <c r="H2161" s="148"/>
      <c r="I2161" s="151"/>
      <c r="J2161" s="148"/>
      <c r="K2161" s="66"/>
    </row>
    <row r="2162" spans="1:11" x14ac:dyDescent="0.25">
      <c r="A2162" s="148"/>
      <c r="B2162" s="148"/>
      <c r="C2162" s="148"/>
      <c r="D2162" s="148"/>
      <c r="E2162" s="148"/>
      <c r="F2162" s="148"/>
      <c r="G2162" s="148"/>
      <c r="H2162" s="148"/>
      <c r="I2162" s="151"/>
      <c r="J2162" s="148"/>
      <c r="K2162" s="66"/>
    </row>
    <row r="2163" spans="1:11" x14ac:dyDescent="0.25">
      <c r="A2163" s="148"/>
      <c r="B2163" s="148"/>
      <c r="C2163" s="148"/>
      <c r="D2163" s="148"/>
      <c r="E2163" s="148"/>
      <c r="F2163" s="148"/>
      <c r="G2163" s="148"/>
      <c r="H2163" s="148"/>
      <c r="I2163" s="151"/>
      <c r="J2163" s="148"/>
      <c r="K2163" s="66"/>
    </row>
    <row r="2164" spans="1:11" x14ac:dyDescent="0.25">
      <c r="A2164" s="148"/>
      <c r="B2164" s="148"/>
      <c r="C2164" s="148"/>
      <c r="D2164" s="148"/>
      <c r="E2164" s="148"/>
      <c r="F2164" s="148"/>
      <c r="G2164" s="148"/>
      <c r="H2164" s="148"/>
      <c r="I2164" s="151"/>
      <c r="J2164" s="148"/>
      <c r="K2164" s="66"/>
    </row>
    <row r="2165" spans="1:11" x14ac:dyDescent="0.25">
      <c r="A2165" s="148"/>
      <c r="B2165" s="148"/>
      <c r="C2165" s="148"/>
      <c r="D2165" s="148"/>
      <c r="E2165" s="148"/>
      <c r="F2165" s="148"/>
      <c r="G2165" s="148"/>
      <c r="H2165" s="148"/>
      <c r="I2165" s="151"/>
      <c r="J2165" s="148"/>
      <c r="K2165" s="66"/>
    </row>
    <row r="2166" spans="1:11" x14ac:dyDescent="0.25">
      <c r="A2166" s="148"/>
      <c r="B2166" s="148"/>
      <c r="C2166" s="148"/>
      <c r="D2166" s="148"/>
      <c r="E2166" s="148"/>
      <c r="F2166" s="148"/>
      <c r="G2166" s="148"/>
      <c r="H2166" s="148"/>
      <c r="I2166" s="151"/>
      <c r="J2166" s="148"/>
      <c r="K2166" s="66"/>
    </row>
    <row r="2167" spans="1:11" x14ac:dyDescent="0.25">
      <c r="A2167" s="148"/>
      <c r="B2167" s="148"/>
      <c r="C2167" s="148"/>
      <c r="D2167" s="148"/>
      <c r="E2167" s="148"/>
      <c r="F2167" s="148"/>
      <c r="G2167" s="148"/>
      <c r="H2167" s="148"/>
      <c r="I2167" s="151"/>
      <c r="J2167" s="148"/>
      <c r="K2167" s="66"/>
    </row>
    <row r="2168" spans="1:11" x14ac:dyDescent="0.25">
      <c r="A2168" s="148"/>
      <c r="B2168" s="148"/>
      <c r="C2168" s="148"/>
      <c r="D2168" s="148"/>
      <c r="E2168" s="148"/>
      <c r="F2168" s="148"/>
      <c r="G2168" s="148"/>
      <c r="H2168" s="148"/>
      <c r="I2168" s="151"/>
      <c r="J2168" s="148"/>
      <c r="K2168" s="66"/>
    </row>
    <row r="2169" spans="1:11" x14ac:dyDescent="0.25">
      <c r="A2169" s="148"/>
      <c r="B2169" s="148"/>
      <c r="C2169" s="148"/>
      <c r="D2169" s="148"/>
      <c r="E2169" s="148"/>
      <c r="F2169" s="148"/>
      <c r="G2169" s="148"/>
      <c r="H2169" s="148"/>
      <c r="I2169" s="151"/>
      <c r="J2169" s="148"/>
      <c r="K2169" s="66"/>
    </row>
    <row r="2170" spans="1:11" x14ac:dyDescent="0.25">
      <c r="A2170" s="148"/>
      <c r="B2170" s="148"/>
      <c r="C2170" s="148"/>
      <c r="D2170" s="148"/>
      <c r="E2170" s="148"/>
      <c r="F2170" s="148"/>
      <c r="G2170" s="148"/>
      <c r="H2170" s="148"/>
      <c r="I2170" s="151"/>
      <c r="J2170" s="148"/>
      <c r="K2170" s="66"/>
    </row>
    <row r="2171" spans="1:11" x14ac:dyDescent="0.25">
      <c r="A2171" s="148"/>
      <c r="B2171" s="148"/>
      <c r="C2171" s="148"/>
      <c r="D2171" s="148"/>
      <c r="E2171" s="148"/>
      <c r="F2171" s="148"/>
      <c r="G2171" s="148"/>
      <c r="H2171" s="148"/>
      <c r="I2171" s="151"/>
      <c r="J2171" s="148"/>
      <c r="K2171" s="66"/>
    </row>
    <row r="2172" spans="1:11" x14ac:dyDescent="0.25">
      <c r="A2172" s="148"/>
      <c r="B2172" s="148"/>
      <c r="C2172" s="148"/>
      <c r="D2172" s="148"/>
      <c r="E2172" s="148"/>
      <c r="F2172" s="148"/>
      <c r="G2172" s="148"/>
      <c r="H2172" s="148"/>
      <c r="I2172" s="151"/>
      <c r="J2172" s="148"/>
      <c r="K2172" s="66"/>
    </row>
    <row r="2173" spans="1:11" x14ac:dyDescent="0.25">
      <c r="A2173" s="148"/>
      <c r="B2173" s="148"/>
      <c r="C2173" s="148"/>
      <c r="D2173" s="148"/>
      <c r="E2173" s="148"/>
      <c r="F2173" s="148"/>
      <c r="G2173" s="148"/>
      <c r="H2173" s="148"/>
      <c r="I2173" s="151"/>
      <c r="J2173" s="148"/>
      <c r="K2173" s="66"/>
    </row>
    <row r="2174" spans="1:11" x14ac:dyDescent="0.25">
      <c r="A2174" s="148"/>
      <c r="B2174" s="148"/>
      <c r="C2174" s="148"/>
      <c r="D2174" s="148"/>
      <c r="E2174" s="148"/>
      <c r="F2174" s="148"/>
      <c r="G2174" s="148"/>
      <c r="H2174" s="148"/>
      <c r="I2174" s="151"/>
      <c r="J2174" s="148"/>
      <c r="K2174" s="66"/>
    </row>
    <row r="2175" spans="1:11" x14ac:dyDescent="0.25">
      <c r="A2175" s="148"/>
      <c r="B2175" s="148"/>
      <c r="C2175" s="148"/>
      <c r="D2175" s="148"/>
      <c r="E2175" s="148"/>
      <c r="F2175" s="148"/>
      <c r="G2175" s="148"/>
      <c r="H2175" s="148"/>
      <c r="I2175" s="151"/>
      <c r="J2175" s="148"/>
      <c r="K2175" s="66"/>
    </row>
    <row r="2176" spans="1:11" x14ac:dyDescent="0.25">
      <c r="A2176" s="148"/>
      <c r="B2176" s="148"/>
      <c r="C2176" s="148"/>
      <c r="D2176" s="148"/>
      <c r="E2176" s="148"/>
      <c r="F2176" s="148"/>
      <c r="G2176" s="148"/>
      <c r="H2176" s="148"/>
      <c r="I2176" s="151"/>
      <c r="J2176" s="148"/>
      <c r="K2176" s="66"/>
    </row>
    <row r="2177" spans="1:11" x14ac:dyDescent="0.25">
      <c r="A2177" s="148"/>
      <c r="B2177" s="148"/>
      <c r="C2177" s="148"/>
      <c r="D2177" s="148"/>
      <c r="E2177" s="148"/>
      <c r="F2177" s="148"/>
      <c r="G2177" s="148"/>
      <c r="H2177" s="148"/>
      <c r="I2177" s="151"/>
      <c r="J2177" s="148"/>
      <c r="K2177" s="66"/>
    </row>
    <row r="2178" spans="1:11" x14ac:dyDescent="0.25">
      <c r="A2178" s="148"/>
      <c r="B2178" s="148"/>
      <c r="C2178" s="148"/>
      <c r="D2178" s="148"/>
      <c r="E2178" s="148"/>
      <c r="F2178" s="148"/>
      <c r="G2178" s="148"/>
      <c r="H2178" s="148"/>
      <c r="I2178" s="151"/>
      <c r="J2178" s="148"/>
      <c r="K2178" s="66"/>
    </row>
    <row r="2179" spans="1:11" x14ac:dyDescent="0.25">
      <c r="A2179" s="148"/>
      <c r="B2179" s="148"/>
      <c r="C2179" s="148"/>
      <c r="D2179" s="148"/>
      <c r="E2179" s="148"/>
      <c r="F2179" s="148"/>
      <c r="G2179" s="148"/>
      <c r="H2179" s="148"/>
      <c r="I2179" s="151"/>
      <c r="J2179" s="148"/>
      <c r="K2179" s="66"/>
    </row>
    <row r="2180" spans="1:11" x14ac:dyDescent="0.25">
      <c r="A2180" s="148"/>
      <c r="B2180" s="148"/>
      <c r="C2180" s="148"/>
      <c r="D2180" s="148"/>
      <c r="E2180" s="148"/>
      <c r="F2180" s="148"/>
      <c r="G2180" s="148"/>
      <c r="H2180" s="148"/>
      <c r="I2180" s="151"/>
      <c r="J2180" s="148"/>
      <c r="K2180" s="66"/>
    </row>
    <row r="2181" spans="1:11" x14ac:dyDescent="0.25">
      <c r="A2181" s="148"/>
      <c r="B2181" s="148"/>
      <c r="C2181" s="148"/>
      <c r="D2181" s="148"/>
      <c r="E2181" s="148"/>
      <c r="F2181" s="148"/>
      <c r="G2181" s="148"/>
      <c r="H2181" s="148"/>
      <c r="I2181" s="151"/>
      <c r="J2181" s="148"/>
      <c r="K2181" s="66"/>
    </row>
    <row r="2182" spans="1:11" x14ac:dyDescent="0.25">
      <c r="A2182" s="148"/>
      <c r="B2182" s="148"/>
      <c r="C2182" s="148"/>
      <c r="D2182" s="148"/>
      <c r="E2182" s="148"/>
      <c r="F2182" s="148"/>
      <c r="G2182" s="148"/>
      <c r="H2182" s="148"/>
      <c r="I2182" s="151"/>
      <c r="J2182" s="148"/>
      <c r="K2182" s="66"/>
    </row>
    <row r="2183" spans="1:11" x14ac:dyDescent="0.25">
      <c r="A2183" s="148"/>
      <c r="B2183" s="148"/>
      <c r="C2183" s="148"/>
      <c r="D2183" s="148"/>
      <c r="E2183" s="148"/>
      <c r="F2183" s="148"/>
      <c r="G2183" s="148"/>
      <c r="H2183" s="148"/>
      <c r="I2183" s="151"/>
      <c r="J2183" s="148"/>
      <c r="K2183" s="66"/>
    </row>
    <row r="2184" spans="1:11" x14ac:dyDescent="0.25">
      <c r="A2184" s="148"/>
      <c r="B2184" s="148"/>
      <c r="C2184" s="148"/>
      <c r="D2184" s="148"/>
      <c r="E2184" s="148"/>
      <c r="F2184" s="148"/>
      <c r="G2184" s="148"/>
      <c r="H2184" s="148"/>
      <c r="I2184" s="151"/>
      <c r="J2184" s="148"/>
      <c r="K2184" s="66"/>
    </row>
    <row r="2185" spans="1:11" x14ac:dyDescent="0.25">
      <c r="A2185" s="148"/>
      <c r="B2185" s="148"/>
      <c r="C2185" s="148"/>
      <c r="D2185" s="148"/>
      <c r="E2185" s="148"/>
      <c r="F2185" s="148"/>
      <c r="G2185" s="148"/>
      <c r="H2185" s="148"/>
      <c r="I2185" s="151"/>
      <c r="J2185" s="148"/>
      <c r="K2185" s="66"/>
    </row>
    <row r="2186" spans="1:11" x14ac:dyDescent="0.25">
      <c r="A2186" s="148"/>
      <c r="B2186" s="148"/>
      <c r="C2186" s="148"/>
      <c r="D2186" s="148"/>
      <c r="E2186" s="148"/>
      <c r="F2186" s="148"/>
      <c r="G2186" s="148"/>
      <c r="H2186" s="148"/>
      <c r="I2186" s="151"/>
      <c r="J2186" s="148"/>
      <c r="K2186" s="66"/>
    </row>
    <row r="2187" spans="1:11" x14ac:dyDescent="0.25">
      <c r="A2187" s="148"/>
      <c r="B2187" s="148"/>
      <c r="C2187" s="148"/>
      <c r="D2187" s="148"/>
      <c r="E2187" s="148"/>
      <c r="F2187" s="148"/>
      <c r="G2187" s="148"/>
      <c r="H2187" s="148"/>
      <c r="I2187" s="151"/>
      <c r="J2187" s="148"/>
      <c r="K2187" s="66"/>
    </row>
    <row r="2188" spans="1:11" x14ac:dyDescent="0.25">
      <c r="A2188" s="148"/>
      <c r="B2188" s="148"/>
      <c r="C2188" s="148"/>
      <c r="D2188" s="148"/>
      <c r="E2188" s="148"/>
      <c r="F2188" s="148"/>
      <c r="G2188" s="148"/>
      <c r="H2188" s="148"/>
      <c r="I2188" s="151"/>
      <c r="J2188" s="148"/>
      <c r="K2188" s="66"/>
    </row>
    <row r="2189" spans="1:11" x14ac:dyDescent="0.25">
      <c r="A2189" s="148"/>
      <c r="B2189" s="148"/>
      <c r="C2189" s="148"/>
      <c r="D2189" s="148"/>
      <c r="E2189" s="148"/>
      <c r="F2189" s="148"/>
      <c r="G2189" s="148"/>
      <c r="H2189" s="148"/>
      <c r="I2189" s="151"/>
      <c r="J2189" s="148"/>
      <c r="K2189" s="66"/>
    </row>
    <row r="2190" spans="1:11" x14ac:dyDescent="0.25">
      <c r="A2190" s="148"/>
      <c r="B2190" s="148"/>
      <c r="C2190" s="148"/>
      <c r="D2190" s="148"/>
      <c r="E2190" s="148"/>
      <c r="F2190" s="148"/>
      <c r="G2190" s="148"/>
      <c r="H2190" s="148"/>
      <c r="I2190" s="151"/>
      <c r="J2190" s="148"/>
      <c r="K2190" s="66"/>
    </row>
    <row r="2191" spans="1:11" x14ac:dyDescent="0.25">
      <c r="A2191" s="148"/>
      <c r="B2191" s="148"/>
      <c r="C2191" s="148"/>
      <c r="D2191" s="148"/>
      <c r="E2191" s="148"/>
      <c r="F2191" s="148"/>
      <c r="G2191" s="148"/>
      <c r="H2191" s="148"/>
      <c r="I2191" s="151"/>
      <c r="J2191" s="148"/>
      <c r="K2191" s="66"/>
    </row>
    <row r="2192" spans="1:11" x14ac:dyDescent="0.25">
      <c r="A2192" s="148"/>
      <c r="B2192" s="148"/>
      <c r="C2192" s="148"/>
      <c r="D2192" s="148"/>
      <c r="E2192" s="148"/>
      <c r="F2192" s="148"/>
      <c r="G2192" s="148"/>
      <c r="H2192" s="148"/>
      <c r="I2192" s="151"/>
      <c r="J2192" s="148"/>
      <c r="K2192" s="66"/>
    </row>
    <row r="2193" spans="1:11" x14ac:dyDescent="0.25">
      <c r="A2193" s="148"/>
      <c r="B2193" s="148"/>
      <c r="C2193" s="148"/>
      <c r="D2193" s="148"/>
      <c r="E2193" s="148"/>
      <c r="F2193" s="148"/>
      <c r="G2193" s="148"/>
      <c r="H2193" s="148"/>
      <c r="I2193" s="151"/>
      <c r="J2193" s="148"/>
      <c r="K2193" s="66"/>
    </row>
    <row r="2194" spans="1:11" x14ac:dyDescent="0.25">
      <c r="A2194" s="148"/>
      <c r="B2194" s="148"/>
      <c r="C2194" s="148"/>
      <c r="D2194" s="148"/>
      <c r="E2194" s="148"/>
      <c r="F2194" s="148"/>
      <c r="G2194" s="148"/>
      <c r="H2194" s="148"/>
      <c r="I2194" s="151"/>
      <c r="J2194" s="148"/>
      <c r="K2194" s="66"/>
    </row>
    <row r="2195" spans="1:11" x14ac:dyDescent="0.25">
      <c r="A2195" s="148"/>
      <c r="B2195" s="148"/>
      <c r="C2195" s="148"/>
      <c r="D2195" s="148"/>
      <c r="E2195" s="148"/>
      <c r="F2195" s="148"/>
      <c r="G2195" s="148"/>
      <c r="H2195" s="148"/>
      <c r="I2195" s="151"/>
      <c r="J2195" s="148"/>
      <c r="K2195" s="66"/>
    </row>
    <row r="2196" spans="1:11" x14ac:dyDescent="0.25">
      <c r="A2196" s="148"/>
      <c r="B2196" s="148"/>
      <c r="C2196" s="148"/>
      <c r="D2196" s="148"/>
      <c r="E2196" s="148"/>
      <c r="F2196" s="148"/>
      <c r="G2196" s="148"/>
      <c r="H2196" s="148"/>
      <c r="I2196" s="151"/>
      <c r="J2196" s="148"/>
      <c r="K2196" s="66"/>
    </row>
    <row r="2197" spans="1:11" x14ac:dyDescent="0.25">
      <c r="A2197" s="148"/>
      <c r="B2197" s="148"/>
      <c r="C2197" s="148"/>
      <c r="D2197" s="148"/>
      <c r="E2197" s="148"/>
      <c r="F2197" s="148"/>
      <c r="G2197" s="148"/>
      <c r="H2197" s="148"/>
      <c r="I2197" s="151"/>
      <c r="J2197" s="148"/>
      <c r="K2197" s="66"/>
    </row>
    <row r="2198" spans="1:11" x14ac:dyDescent="0.25">
      <c r="A2198" s="148"/>
      <c r="B2198" s="148"/>
      <c r="C2198" s="148"/>
      <c r="D2198" s="148"/>
      <c r="E2198" s="148"/>
      <c r="F2198" s="148"/>
      <c r="G2198" s="148"/>
      <c r="H2198" s="148"/>
      <c r="I2198" s="151"/>
      <c r="J2198" s="148"/>
      <c r="K2198" s="66"/>
    </row>
    <row r="2199" spans="1:11" x14ac:dyDescent="0.25">
      <c r="A2199" s="148"/>
      <c r="B2199" s="148"/>
      <c r="C2199" s="148"/>
      <c r="D2199" s="148"/>
      <c r="E2199" s="148"/>
      <c r="F2199" s="148"/>
      <c r="G2199" s="148"/>
      <c r="H2199" s="148"/>
      <c r="I2199" s="151"/>
      <c r="J2199" s="148"/>
      <c r="K2199" s="66"/>
    </row>
    <row r="2200" spans="1:11" x14ac:dyDescent="0.25">
      <c r="A2200" s="148"/>
      <c r="B2200" s="148"/>
      <c r="C2200" s="148"/>
      <c r="D2200" s="148"/>
      <c r="E2200" s="148"/>
      <c r="F2200" s="148"/>
      <c r="G2200" s="148"/>
      <c r="H2200" s="148"/>
      <c r="I2200" s="151"/>
      <c r="J2200" s="148"/>
      <c r="K2200" s="66"/>
    </row>
    <row r="2201" spans="1:11" x14ac:dyDescent="0.25">
      <c r="A2201" s="148"/>
      <c r="B2201" s="148"/>
      <c r="C2201" s="148"/>
      <c r="D2201" s="148"/>
      <c r="E2201" s="148"/>
      <c r="F2201" s="148"/>
      <c r="G2201" s="148"/>
      <c r="H2201" s="148"/>
      <c r="I2201" s="151"/>
      <c r="J2201" s="148"/>
      <c r="K2201" s="66"/>
    </row>
    <row r="2202" spans="1:11" x14ac:dyDescent="0.25">
      <c r="A2202" s="148"/>
      <c r="B2202" s="148"/>
      <c r="C2202" s="148"/>
      <c r="D2202" s="148"/>
      <c r="E2202" s="148"/>
      <c r="F2202" s="148"/>
      <c r="G2202" s="148"/>
      <c r="H2202" s="148"/>
      <c r="I2202" s="151"/>
      <c r="J2202" s="148"/>
      <c r="K2202" s="66"/>
    </row>
    <row r="2203" spans="1:11" x14ac:dyDescent="0.25">
      <c r="A2203" s="148"/>
      <c r="B2203" s="148"/>
      <c r="C2203" s="148"/>
      <c r="D2203" s="148"/>
      <c r="E2203" s="148"/>
      <c r="F2203" s="148"/>
      <c r="G2203" s="148"/>
      <c r="H2203" s="148"/>
      <c r="I2203" s="151"/>
      <c r="J2203" s="148"/>
      <c r="K2203" s="66"/>
    </row>
    <row r="2204" spans="1:11" x14ac:dyDescent="0.25">
      <c r="A2204" s="148"/>
      <c r="B2204" s="148"/>
      <c r="C2204" s="148"/>
      <c r="D2204" s="148"/>
      <c r="E2204" s="148"/>
      <c r="F2204" s="148"/>
      <c r="G2204" s="148"/>
      <c r="H2204" s="148"/>
      <c r="I2204" s="151"/>
      <c r="J2204" s="148"/>
      <c r="K2204" s="66"/>
    </row>
    <row r="2205" spans="1:11" x14ac:dyDescent="0.25">
      <c r="A2205" s="148"/>
      <c r="B2205" s="148"/>
      <c r="C2205" s="148"/>
      <c r="D2205" s="148"/>
      <c r="E2205" s="148"/>
      <c r="F2205" s="148"/>
      <c r="G2205" s="148"/>
      <c r="H2205" s="148"/>
      <c r="I2205" s="151"/>
      <c r="J2205" s="148"/>
      <c r="K2205" s="66"/>
    </row>
    <row r="2206" spans="1:11" x14ac:dyDescent="0.25">
      <c r="A2206" s="148"/>
      <c r="B2206" s="148"/>
      <c r="C2206" s="148"/>
      <c r="D2206" s="148"/>
      <c r="E2206" s="148"/>
      <c r="F2206" s="148"/>
      <c r="G2206" s="148"/>
      <c r="H2206" s="148"/>
      <c r="I2206" s="151"/>
      <c r="J2206" s="148"/>
      <c r="K2206" s="66"/>
    </row>
    <row r="2207" spans="1:11" x14ac:dyDescent="0.25">
      <c r="A2207" s="148"/>
      <c r="B2207" s="148"/>
      <c r="C2207" s="148"/>
      <c r="D2207" s="148"/>
      <c r="E2207" s="148"/>
      <c r="F2207" s="148"/>
      <c r="G2207" s="148"/>
      <c r="H2207" s="148"/>
      <c r="I2207" s="151"/>
      <c r="J2207" s="148"/>
      <c r="K2207" s="66"/>
    </row>
    <row r="2208" spans="1:11" x14ac:dyDescent="0.25">
      <c r="A2208" s="148"/>
      <c r="B2208" s="148"/>
      <c r="C2208" s="148"/>
      <c r="D2208" s="148"/>
      <c r="E2208" s="148"/>
      <c r="F2208" s="148"/>
      <c r="G2208" s="148"/>
      <c r="H2208" s="148"/>
      <c r="I2208" s="151"/>
      <c r="J2208" s="148"/>
      <c r="K2208" s="66"/>
    </row>
    <row r="2209" spans="1:11" x14ac:dyDescent="0.25">
      <c r="A2209" s="148"/>
      <c r="B2209" s="148"/>
      <c r="C2209" s="148"/>
      <c r="D2209" s="148"/>
      <c r="E2209" s="148"/>
      <c r="F2209" s="148"/>
      <c r="G2209" s="148"/>
      <c r="H2209" s="148"/>
      <c r="I2209" s="151"/>
      <c r="J2209" s="148"/>
      <c r="K2209" s="66"/>
    </row>
    <row r="2210" spans="1:11" x14ac:dyDescent="0.25">
      <c r="A2210" s="148"/>
      <c r="B2210" s="148"/>
      <c r="C2210" s="148"/>
      <c r="D2210" s="148"/>
      <c r="E2210" s="148"/>
      <c r="F2210" s="148"/>
      <c r="G2210" s="148"/>
      <c r="H2210" s="148"/>
      <c r="I2210" s="151"/>
      <c r="J2210" s="148"/>
      <c r="K2210" s="66"/>
    </row>
    <row r="2211" spans="1:11" x14ac:dyDescent="0.25">
      <c r="A2211" s="148"/>
      <c r="B2211" s="148"/>
      <c r="C2211" s="148"/>
      <c r="D2211" s="148"/>
      <c r="E2211" s="148"/>
      <c r="F2211" s="148"/>
      <c r="G2211" s="148"/>
      <c r="H2211" s="148"/>
      <c r="I2211" s="151"/>
      <c r="J2211" s="148"/>
      <c r="K2211" s="66"/>
    </row>
    <row r="2212" spans="1:11" x14ac:dyDescent="0.25">
      <c r="A2212" s="148"/>
      <c r="B2212" s="148"/>
      <c r="C2212" s="148"/>
      <c r="D2212" s="148"/>
      <c r="E2212" s="148"/>
      <c r="F2212" s="148"/>
      <c r="G2212" s="148"/>
      <c r="H2212" s="148"/>
      <c r="I2212" s="151"/>
      <c r="J2212" s="148"/>
      <c r="K2212" s="66"/>
    </row>
    <row r="2213" spans="1:11" x14ac:dyDescent="0.25">
      <c r="A2213" s="148"/>
      <c r="B2213" s="148"/>
      <c r="C2213" s="148"/>
      <c r="D2213" s="148"/>
      <c r="E2213" s="148"/>
      <c r="F2213" s="148"/>
      <c r="G2213" s="148"/>
      <c r="H2213" s="148"/>
      <c r="I2213" s="151"/>
      <c r="J2213" s="148"/>
      <c r="K2213" s="66"/>
    </row>
    <row r="2214" spans="1:11" x14ac:dyDescent="0.25">
      <c r="A2214" s="148"/>
      <c r="B2214" s="148"/>
      <c r="C2214" s="148"/>
      <c r="D2214" s="148"/>
      <c r="E2214" s="148"/>
      <c r="F2214" s="148"/>
      <c r="G2214" s="148"/>
      <c r="H2214" s="148"/>
      <c r="I2214" s="151"/>
      <c r="J2214" s="148"/>
      <c r="K2214" s="66"/>
    </row>
    <row r="2215" spans="1:11" x14ac:dyDescent="0.25">
      <c r="A2215" s="148"/>
      <c r="B2215" s="148"/>
      <c r="C2215" s="148"/>
      <c r="D2215" s="148"/>
      <c r="E2215" s="148"/>
      <c r="F2215" s="148"/>
      <c r="G2215" s="148"/>
      <c r="H2215" s="148"/>
      <c r="I2215" s="151"/>
      <c r="J2215" s="148"/>
      <c r="K2215" s="66"/>
    </row>
    <row r="2216" spans="1:11" x14ac:dyDescent="0.25">
      <c r="A2216" s="148"/>
      <c r="B2216" s="148"/>
      <c r="C2216" s="148"/>
      <c r="D2216" s="148"/>
      <c r="E2216" s="148"/>
      <c r="F2216" s="148"/>
      <c r="G2216" s="148"/>
      <c r="H2216" s="148"/>
      <c r="I2216" s="151"/>
      <c r="J2216" s="148"/>
      <c r="K2216" s="66"/>
    </row>
    <row r="2217" spans="1:11" x14ac:dyDescent="0.25">
      <c r="A2217" s="148"/>
      <c r="B2217" s="148"/>
      <c r="C2217" s="148"/>
      <c r="D2217" s="148"/>
      <c r="E2217" s="148"/>
      <c r="F2217" s="148"/>
      <c r="G2217" s="148"/>
      <c r="H2217" s="148"/>
      <c r="I2217" s="151"/>
      <c r="J2217" s="148"/>
      <c r="K2217" s="66"/>
    </row>
    <row r="2218" spans="1:11" x14ac:dyDescent="0.25">
      <c r="A2218" s="148"/>
      <c r="B2218" s="148"/>
      <c r="C2218" s="148"/>
      <c r="D2218" s="148"/>
      <c r="E2218" s="148"/>
      <c r="F2218" s="148"/>
      <c r="G2218" s="148"/>
      <c r="H2218" s="148"/>
      <c r="I2218" s="151"/>
      <c r="J2218" s="148"/>
      <c r="K2218" s="66"/>
    </row>
    <row r="2219" spans="1:11" x14ac:dyDescent="0.25">
      <c r="A2219" s="148"/>
      <c r="B2219" s="148"/>
      <c r="C2219" s="148"/>
      <c r="D2219" s="148"/>
      <c r="E2219" s="148"/>
      <c r="F2219" s="148"/>
      <c r="G2219" s="148"/>
      <c r="H2219" s="148"/>
      <c r="I2219" s="151"/>
      <c r="J2219" s="148"/>
      <c r="K2219" s="66"/>
    </row>
    <row r="2220" spans="1:11" x14ac:dyDescent="0.25">
      <c r="A2220" s="148"/>
      <c r="B2220" s="148"/>
      <c r="C2220" s="148"/>
      <c r="D2220" s="148"/>
      <c r="E2220" s="148"/>
      <c r="F2220" s="148"/>
      <c r="G2220" s="148"/>
      <c r="H2220" s="148"/>
      <c r="I2220" s="151"/>
      <c r="J2220" s="148"/>
      <c r="K2220" s="66"/>
    </row>
    <row r="2221" spans="1:11" x14ac:dyDescent="0.25">
      <c r="A2221" s="148"/>
      <c r="B2221" s="148"/>
      <c r="C2221" s="148"/>
      <c r="D2221" s="148"/>
      <c r="E2221" s="148"/>
      <c r="F2221" s="148"/>
      <c r="G2221" s="148"/>
      <c r="H2221" s="148"/>
      <c r="I2221" s="151"/>
      <c r="J2221" s="148"/>
      <c r="K2221" s="66"/>
    </row>
    <row r="2222" spans="1:11" x14ac:dyDescent="0.25">
      <c r="A2222" s="148"/>
      <c r="B2222" s="148"/>
      <c r="C2222" s="148"/>
      <c r="D2222" s="148"/>
      <c r="E2222" s="148"/>
      <c r="F2222" s="148"/>
      <c r="G2222" s="148"/>
      <c r="H2222" s="148"/>
      <c r="I2222" s="151"/>
      <c r="J2222" s="148"/>
      <c r="K2222" s="66"/>
    </row>
    <row r="2223" spans="1:11" x14ac:dyDescent="0.25">
      <c r="A2223" s="148"/>
      <c r="B2223" s="148"/>
      <c r="C2223" s="148"/>
      <c r="D2223" s="148"/>
      <c r="E2223" s="148"/>
      <c r="F2223" s="148"/>
      <c r="G2223" s="148"/>
      <c r="H2223" s="148"/>
      <c r="I2223" s="151"/>
      <c r="J2223" s="148"/>
      <c r="K2223" s="66"/>
    </row>
    <row r="2224" spans="1:11" x14ac:dyDescent="0.25">
      <c r="A2224" s="148"/>
      <c r="B2224" s="148"/>
      <c r="C2224" s="148"/>
      <c r="D2224" s="148"/>
      <c r="E2224" s="148"/>
      <c r="F2224" s="148"/>
      <c r="G2224" s="148"/>
      <c r="H2224" s="148"/>
      <c r="I2224" s="151"/>
      <c r="J2224" s="148"/>
      <c r="K2224" s="66"/>
    </row>
    <row r="2225" spans="1:11" x14ac:dyDescent="0.25">
      <c r="A2225" s="148"/>
      <c r="B2225" s="148"/>
      <c r="C2225" s="148"/>
      <c r="D2225" s="148"/>
      <c r="E2225" s="148"/>
      <c r="F2225" s="148"/>
      <c r="G2225" s="148"/>
      <c r="H2225" s="148"/>
      <c r="I2225" s="151"/>
      <c r="J2225" s="148"/>
      <c r="K2225" s="66"/>
    </row>
    <row r="2226" spans="1:11" x14ac:dyDescent="0.25">
      <c r="A2226" s="148"/>
      <c r="B2226" s="148"/>
      <c r="C2226" s="148"/>
      <c r="D2226" s="148"/>
      <c r="E2226" s="148"/>
      <c r="F2226" s="148"/>
      <c r="G2226" s="148"/>
      <c r="H2226" s="148"/>
      <c r="I2226" s="151"/>
      <c r="J2226" s="148"/>
      <c r="K2226" s="66"/>
    </row>
    <row r="2227" spans="1:11" x14ac:dyDescent="0.25">
      <c r="A2227" s="148"/>
      <c r="B2227" s="148"/>
      <c r="C2227" s="148"/>
      <c r="D2227" s="148"/>
      <c r="E2227" s="148"/>
      <c r="F2227" s="148"/>
      <c r="G2227" s="148"/>
      <c r="H2227" s="148"/>
      <c r="I2227" s="151"/>
      <c r="J2227" s="148"/>
      <c r="K2227" s="66"/>
    </row>
    <row r="2228" spans="1:11" x14ac:dyDescent="0.25">
      <c r="A2228" s="148"/>
      <c r="B2228" s="148"/>
      <c r="C2228" s="148"/>
      <c r="D2228" s="148"/>
      <c r="E2228" s="148"/>
      <c r="F2228" s="148"/>
      <c r="G2228" s="148"/>
      <c r="H2228" s="148"/>
      <c r="I2228" s="151"/>
      <c r="J2228" s="148"/>
      <c r="K2228" s="66"/>
    </row>
    <row r="2229" spans="1:11" x14ac:dyDescent="0.25">
      <c r="A2229" s="148"/>
      <c r="B2229" s="148"/>
      <c r="C2229" s="148"/>
      <c r="D2229" s="148"/>
      <c r="E2229" s="148"/>
      <c r="F2229" s="148"/>
      <c r="G2229" s="148"/>
      <c r="H2229" s="148"/>
      <c r="I2229" s="151"/>
      <c r="J2229" s="148"/>
      <c r="K2229" s="66"/>
    </row>
    <row r="2230" spans="1:11" x14ac:dyDescent="0.25">
      <c r="A2230" s="148"/>
      <c r="B2230" s="148"/>
      <c r="C2230" s="148"/>
      <c r="D2230" s="148"/>
      <c r="E2230" s="148"/>
      <c r="F2230" s="148"/>
      <c r="G2230" s="148"/>
      <c r="H2230" s="148"/>
      <c r="I2230" s="151"/>
      <c r="J2230" s="148"/>
      <c r="K2230" s="66"/>
    </row>
    <row r="2231" spans="1:11" x14ac:dyDescent="0.25">
      <c r="A2231" s="148"/>
      <c r="B2231" s="148"/>
      <c r="C2231" s="148"/>
      <c r="D2231" s="148"/>
      <c r="E2231" s="148"/>
      <c r="F2231" s="148"/>
      <c r="G2231" s="148"/>
      <c r="H2231" s="148"/>
      <c r="I2231" s="151"/>
      <c r="J2231" s="148"/>
      <c r="K2231" s="66"/>
    </row>
    <row r="2232" spans="1:11" x14ac:dyDescent="0.25">
      <c r="A2232" s="148"/>
      <c r="B2232" s="148"/>
      <c r="C2232" s="148"/>
      <c r="D2232" s="148"/>
      <c r="E2232" s="148"/>
      <c r="F2232" s="148"/>
      <c r="G2232" s="148"/>
      <c r="H2232" s="148"/>
      <c r="I2232" s="151"/>
      <c r="J2232" s="148"/>
      <c r="K2232" s="66"/>
    </row>
    <row r="2233" spans="1:11" x14ac:dyDescent="0.25">
      <c r="A2233" s="148"/>
      <c r="B2233" s="148"/>
      <c r="C2233" s="148"/>
      <c r="D2233" s="148"/>
      <c r="E2233" s="148"/>
      <c r="F2233" s="148"/>
      <c r="G2233" s="148"/>
      <c r="H2233" s="148"/>
      <c r="I2233" s="151"/>
      <c r="J2233" s="148"/>
      <c r="K2233" s="66"/>
    </row>
    <row r="2234" spans="1:11" x14ac:dyDescent="0.25">
      <c r="A2234" s="148"/>
      <c r="B2234" s="148"/>
      <c r="C2234" s="148"/>
      <c r="D2234" s="148"/>
      <c r="E2234" s="148"/>
      <c r="F2234" s="148"/>
      <c r="G2234" s="148"/>
      <c r="H2234" s="148"/>
      <c r="I2234" s="151"/>
      <c r="J2234" s="148"/>
      <c r="K2234" s="66"/>
    </row>
    <row r="2235" spans="1:11" x14ac:dyDescent="0.25">
      <c r="A2235" s="148"/>
      <c r="B2235" s="148"/>
      <c r="C2235" s="148"/>
      <c r="D2235" s="148"/>
      <c r="E2235" s="148"/>
      <c r="F2235" s="148"/>
      <c r="G2235" s="148"/>
      <c r="H2235" s="148"/>
      <c r="I2235" s="151"/>
      <c r="J2235" s="148"/>
      <c r="K2235" s="66"/>
    </row>
    <row r="2236" spans="1:11" x14ac:dyDescent="0.25">
      <c r="A2236" s="148"/>
      <c r="B2236" s="148"/>
      <c r="C2236" s="148"/>
      <c r="D2236" s="148"/>
      <c r="E2236" s="148"/>
      <c r="F2236" s="148"/>
      <c r="G2236" s="148"/>
      <c r="H2236" s="148"/>
      <c r="I2236" s="151"/>
      <c r="J2236" s="148"/>
      <c r="K2236" s="66"/>
    </row>
    <row r="2237" spans="1:11" x14ac:dyDescent="0.25">
      <c r="A2237" s="148"/>
      <c r="B2237" s="148"/>
      <c r="C2237" s="148"/>
      <c r="D2237" s="148"/>
      <c r="E2237" s="148"/>
      <c r="F2237" s="148"/>
      <c r="G2237" s="148"/>
      <c r="H2237" s="148"/>
      <c r="I2237" s="151"/>
      <c r="J2237" s="148"/>
      <c r="K2237" s="66"/>
    </row>
    <row r="2238" spans="1:11" x14ac:dyDescent="0.25">
      <c r="A2238" s="148"/>
      <c r="B2238" s="148"/>
      <c r="C2238" s="148"/>
      <c r="D2238" s="148"/>
      <c r="E2238" s="148"/>
      <c r="F2238" s="148"/>
      <c r="G2238" s="148"/>
      <c r="H2238" s="148"/>
      <c r="I2238" s="151"/>
      <c r="J2238" s="148"/>
      <c r="K2238" s="66"/>
    </row>
    <row r="2239" spans="1:11" x14ac:dyDescent="0.25">
      <c r="A2239" s="148"/>
      <c r="B2239" s="148"/>
      <c r="C2239" s="148"/>
      <c r="D2239" s="148"/>
      <c r="E2239" s="148"/>
      <c r="F2239" s="148"/>
      <c r="G2239" s="148"/>
      <c r="H2239" s="148"/>
      <c r="I2239" s="151"/>
      <c r="J2239" s="148"/>
      <c r="K2239" s="66"/>
    </row>
    <row r="2240" spans="1:11" x14ac:dyDescent="0.25">
      <c r="A2240" s="148"/>
      <c r="B2240" s="148"/>
      <c r="C2240" s="148"/>
      <c r="D2240" s="148"/>
      <c r="E2240" s="148"/>
      <c r="F2240" s="148"/>
      <c r="G2240" s="148"/>
      <c r="H2240" s="148"/>
      <c r="I2240" s="151"/>
      <c r="J2240" s="148"/>
      <c r="K2240" s="66"/>
    </row>
    <row r="2241" spans="1:11" x14ac:dyDescent="0.25">
      <c r="A2241" s="148"/>
      <c r="B2241" s="148"/>
      <c r="C2241" s="148"/>
      <c r="D2241" s="148"/>
      <c r="E2241" s="148"/>
      <c r="F2241" s="148"/>
      <c r="G2241" s="148"/>
      <c r="H2241" s="148"/>
      <c r="I2241" s="151"/>
      <c r="J2241" s="148"/>
      <c r="K2241" s="66"/>
    </row>
    <row r="2242" spans="1:11" x14ac:dyDescent="0.25">
      <c r="A2242" s="148"/>
      <c r="B2242" s="148"/>
      <c r="C2242" s="148"/>
      <c r="D2242" s="148"/>
      <c r="E2242" s="148"/>
      <c r="F2242" s="148"/>
      <c r="G2242" s="148"/>
      <c r="H2242" s="148"/>
      <c r="I2242" s="151"/>
      <c r="J2242" s="148"/>
      <c r="K2242" s="66"/>
    </row>
    <row r="2243" spans="1:11" x14ac:dyDescent="0.25">
      <c r="A2243" s="148"/>
      <c r="B2243" s="148"/>
      <c r="C2243" s="148"/>
      <c r="D2243" s="148"/>
      <c r="E2243" s="148"/>
      <c r="F2243" s="148"/>
      <c r="G2243" s="148"/>
      <c r="H2243" s="148"/>
      <c r="I2243" s="151"/>
      <c r="J2243" s="148"/>
      <c r="K2243" s="66"/>
    </row>
    <row r="2244" spans="1:11" x14ac:dyDescent="0.25">
      <c r="A2244" s="148"/>
      <c r="B2244" s="148"/>
      <c r="C2244" s="148"/>
      <c r="D2244" s="148"/>
      <c r="E2244" s="148"/>
      <c r="F2244" s="148"/>
      <c r="G2244" s="148"/>
      <c r="H2244" s="148"/>
      <c r="I2244" s="151"/>
      <c r="J2244" s="148"/>
      <c r="K2244" s="66"/>
    </row>
    <row r="2245" spans="1:11" x14ac:dyDescent="0.25">
      <c r="A2245" s="148"/>
      <c r="B2245" s="148"/>
      <c r="C2245" s="148"/>
      <c r="D2245" s="148"/>
      <c r="E2245" s="148"/>
      <c r="F2245" s="148"/>
      <c r="G2245" s="148"/>
      <c r="H2245" s="148"/>
      <c r="I2245" s="151"/>
      <c r="J2245" s="148"/>
      <c r="K2245" s="66"/>
    </row>
    <row r="2246" spans="1:11" x14ac:dyDescent="0.25">
      <c r="A2246" s="148"/>
      <c r="B2246" s="148"/>
      <c r="C2246" s="148"/>
      <c r="D2246" s="148"/>
      <c r="E2246" s="148"/>
      <c r="F2246" s="148"/>
      <c r="G2246" s="148"/>
      <c r="H2246" s="148"/>
      <c r="I2246" s="151"/>
      <c r="J2246" s="148"/>
      <c r="K2246" s="66"/>
    </row>
    <row r="2247" spans="1:11" x14ac:dyDescent="0.25">
      <c r="A2247" s="148"/>
      <c r="B2247" s="148"/>
      <c r="C2247" s="148"/>
      <c r="D2247" s="148"/>
      <c r="E2247" s="148"/>
      <c r="F2247" s="148"/>
      <c r="G2247" s="148"/>
      <c r="H2247" s="148"/>
      <c r="I2247" s="151"/>
      <c r="J2247" s="148"/>
      <c r="K2247" s="66"/>
    </row>
    <row r="2248" spans="1:11" x14ac:dyDescent="0.25">
      <c r="A2248" s="148"/>
      <c r="B2248" s="148"/>
      <c r="C2248" s="148"/>
      <c r="D2248" s="148"/>
      <c r="E2248" s="148"/>
      <c r="F2248" s="148"/>
      <c r="G2248" s="148"/>
      <c r="H2248" s="148"/>
      <c r="I2248" s="151"/>
      <c r="J2248" s="148"/>
      <c r="K2248" s="66"/>
    </row>
    <row r="2249" spans="1:11" x14ac:dyDescent="0.25">
      <c r="A2249" s="148"/>
      <c r="B2249" s="148"/>
      <c r="C2249" s="148"/>
      <c r="D2249" s="148"/>
      <c r="E2249" s="148"/>
      <c r="F2249" s="148"/>
      <c r="G2249" s="148"/>
      <c r="H2249" s="148"/>
      <c r="I2249" s="151"/>
      <c r="J2249" s="148"/>
      <c r="K2249" s="66"/>
    </row>
    <row r="2250" spans="1:11" x14ac:dyDescent="0.25">
      <c r="A2250" s="148"/>
      <c r="B2250" s="148"/>
      <c r="C2250" s="148"/>
      <c r="D2250" s="148"/>
      <c r="E2250" s="148"/>
      <c r="F2250" s="148"/>
      <c r="G2250" s="148"/>
      <c r="H2250" s="148"/>
      <c r="I2250" s="151"/>
      <c r="J2250" s="148"/>
      <c r="K2250" s="66"/>
    </row>
    <row r="2251" spans="1:11" x14ac:dyDescent="0.25">
      <c r="A2251" s="148"/>
      <c r="B2251" s="148"/>
      <c r="C2251" s="148"/>
      <c r="D2251" s="148"/>
      <c r="E2251" s="148"/>
      <c r="F2251" s="148"/>
      <c r="G2251" s="148"/>
      <c r="H2251" s="148"/>
      <c r="I2251" s="151"/>
      <c r="J2251" s="148"/>
      <c r="K2251" s="66"/>
    </row>
    <row r="2252" spans="1:11" x14ac:dyDescent="0.25">
      <c r="A2252" s="148"/>
      <c r="B2252" s="148"/>
      <c r="C2252" s="148"/>
      <c r="D2252" s="148"/>
      <c r="E2252" s="148"/>
      <c r="F2252" s="148"/>
      <c r="G2252" s="148"/>
      <c r="H2252" s="148"/>
      <c r="I2252" s="151"/>
      <c r="J2252" s="148"/>
      <c r="K2252" s="66"/>
    </row>
    <row r="2253" spans="1:11" x14ac:dyDescent="0.25">
      <c r="A2253" s="148"/>
      <c r="B2253" s="148"/>
      <c r="C2253" s="148"/>
      <c r="D2253" s="148"/>
      <c r="E2253" s="148"/>
      <c r="F2253" s="148"/>
      <c r="G2253" s="148"/>
      <c r="H2253" s="148"/>
      <c r="I2253" s="151"/>
      <c r="J2253" s="148"/>
      <c r="K2253" s="66"/>
    </row>
    <row r="2254" spans="1:11" x14ac:dyDescent="0.25">
      <c r="A2254" s="148"/>
      <c r="B2254" s="148"/>
      <c r="C2254" s="148"/>
      <c r="D2254" s="148"/>
      <c r="E2254" s="148"/>
      <c r="F2254" s="148"/>
      <c r="G2254" s="148"/>
      <c r="H2254" s="148"/>
      <c r="I2254" s="151"/>
      <c r="J2254" s="148"/>
      <c r="K2254" s="66"/>
    </row>
    <row r="2255" spans="1:11" x14ac:dyDescent="0.25">
      <c r="A2255" s="148"/>
      <c r="B2255" s="148"/>
      <c r="C2255" s="148"/>
      <c r="D2255" s="148"/>
      <c r="E2255" s="148"/>
      <c r="F2255" s="148"/>
      <c r="G2255" s="148"/>
      <c r="H2255" s="148"/>
      <c r="I2255" s="151"/>
      <c r="J2255" s="148"/>
      <c r="K2255" s="66"/>
    </row>
    <row r="2256" spans="1:11" x14ac:dyDescent="0.25">
      <c r="A2256" s="148"/>
      <c r="B2256" s="148"/>
      <c r="C2256" s="148"/>
      <c r="D2256" s="148"/>
      <c r="E2256" s="148"/>
      <c r="F2256" s="148"/>
      <c r="G2256" s="148"/>
      <c r="H2256" s="148"/>
      <c r="I2256" s="151"/>
      <c r="J2256" s="148"/>
      <c r="K2256" s="66"/>
    </row>
    <row r="2257" spans="1:11" x14ac:dyDescent="0.25">
      <c r="A2257" s="148"/>
      <c r="B2257" s="148"/>
      <c r="C2257" s="148"/>
      <c r="D2257" s="148"/>
      <c r="E2257" s="148"/>
      <c r="F2257" s="148"/>
      <c r="G2257" s="148"/>
      <c r="H2257" s="148"/>
      <c r="I2257" s="151"/>
      <c r="J2257" s="148"/>
      <c r="K2257" s="66"/>
    </row>
    <row r="2258" spans="1:11" x14ac:dyDescent="0.25">
      <c r="A2258" s="148"/>
      <c r="B2258" s="148"/>
      <c r="C2258" s="148"/>
      <c r="D2258" s="148"/>
      <c r="E2258" s="148"/>
      <c r="F2258" s="148"/>
      <c r="G2258" s="148"/>
      <c r="H2258" s="148"/>
      <c r="I2258" s="151"/>
      <c r="J2258" s="148"/>
      <c r="K2258" s="66"/>
    </row>
    <row r="2259" spans="1:11" x14ac:dyDescent="0.25">
      <c r="A2259" s="148"/>
      <c r="B2259" s="148"/>
      <c r="C2259" s="148"/>
      <c r="D2259" s="148"/>
      <c r="E2259" s="148"/>
      <c r="F2259" s="148"/>
      <c r="G2259" s="148"/>
      <c r="H2259" s="148"/>
      <c r="I2259" s="151"/>
      <c r="J2259" s="148"/>
      <c r="K2259" s="66"/>
    </row>
    <row r="2260" spans="1:11" x14ac:dyDescent="0.25">
      <c r="A2260" s="148"/>
      <c r="B2260" s="148"/>
      <c r="C2260" s="148"/>
      <c r="D2260" s="148"/>
      <c r="E2260" s="148"/>
      <c r="F2260" s="148"/>
      <c r="G2260" s="148"/>
      <c r="H2260" s="148"/>
      <c r="I2260" s="151"/>
      <c r="J2260" s="148"/>
      <c r="K2260" s="66"/>
    </row>
    <row r="2261" spans="1:11" x14ac:dyDescent="0.25">
      <c r="A2261" s="148"/>
      <c r="B2261" s="148"/>
      <c r="C2261" s="148"/>
      <c r="D2261" s="148"/>
      <c r="E2261" s="148"/>
      <c r="F2261" s="148"/>
      <c r="G2261" s="148"/>
      <c r="H2261" s="148"/>
      <c r="I2261" s="151"/>
      <c r="J2261" s="148"/>
      <c r="K2261" s="66"/>
    </row>
    <row r="2262" spans="1:11" x14ac:dyDescent="0.25">
      <c r="A2262" s="148"/>
      <c r="B2262" s="148"/>
      <c r="C2262" s="148"/>
      <c r="D2262" s="148"/>
      <c r="E2262" s="148"/>
      <c r="F2262" s="148"/>
      <c r="G2262" s="148"/>
      <c r="H2262" s="148"/>
      <c r="I2262" s="151"/>
      <c r="J2262" s="148"/>
      <c r="K2262" s="66"/>
    </row>
    <row r="2263" spans="1:11" x14ac:dyDescent="0.25">
      <c r="A2263" s="148"/>
      <c r="B2263" s="148"/>
      <c r="C2263" s="148"/>
      <c r="D2263" s="148"/>
      <c r="E2263" s="148"/>
      <c r="F2263" s="148"/>
      <c r="G2263" s="148"/>
      <c r="H2263" s="148"/>
      <c r="I2263" s="151"/>
      <c r="J2263" s="148"/>
      <c r="K2263" s="66"/>
    </row>
    <row r="2264" spans="1:11" x14ac:dyDescent="0.25">
      <c r="A2264" s="148"/>
      <c r="B2264" s="148"/>
      <c r="C2264" s="148"/>
      <c r="D2264" s="148"/>
      <c r="E2264" s="148"/>
      <c r="F2264" s="148"/>
      <c r="G2264" s="148"/>
      <c r="H2264" s="148"/>
      <c r="I2264" s="151"/>
      <c r="J2264" s="148"/>
      <c r="K2264" s="66"/>
    </row>
    <row r="2265" spans="1:11" x14ac:dyDescent="0.25">
      <c r="A2265" s="148"/>
      <c r="B2265" s="148"/>
      <c r="C2265" s="148"/>
      <c r="D2265" s="148"/>
      <c r="E2265" s="148"/>
      <c r="F2265" s="148"/>
      <c r="G2265" s="148"/>
      <c r="H2265" s="148"/>
      <c r="I2265" s="151"/>
      <c r="J2265" s="148"/>
      <c r="K2265" s="66"/>
    </row>
    <row r="2266" spans="1:11" x14ac:dyDescent="0.25">
      <c r="A2266" s="148"/>
      <c r="B2266" s="148"/>
      <c r="C2266" s="148"/>
      <c r="D2266" s="148"/>
      <c r="E2266" s="148"/>
      <c r="F2266" s="148"/>
      <c r="G2266" s="148"/>
      <c r="H2266" s="148"/>
      <c r="I2266" s="151"/>
      <c r="J2266" s="148"/>
      <c r="K2266" s="66"/>
    </row>
    <row r="2267" spans="1:11" x14ac:dyDescent="0.25">
      <c r="A2267" s="148"/>
      <c r="B2267" s="148"/>
      <c r="C2267" s="148"/>
      <c r="D2267" s="148"/>
      <c r="E2267" s="148"/>
      <c r="F2267" s="148"/>
      <c r="G2267" s="148"/>
      <c r="H2267" s="148"/>
      <c r="I2267" s="151"/>
      <c r="J2267" s="148"/>
      <c r="K2267" s="66"/>
    </row>
    <row r="2268" spans="1:11" x14ac:dyDescent="0.25">
      <c r="A2268" s="148"/>
      <c r="B2268" s="148"/>
      <c r="C2268" s="148"/>
      <c r="D2268" s="148"/>
      <c r="E2268" s="148"/>
      <c r="F2268" s="148"/>
      <c r="G2268" s="148"/>
      <c r="H2268" s="148"/>
      <c r="I2268" s="151"/>
      <c r="J2268" s="148"/>
      <c r="K2268" s="66"/>
    </row>
    <row r="2269" spans="1:11" x14ac:dyDescent="0.25">
      <c r="A2269" s="148"/>
      <c r="B2269" s="148"/>
      <c r="C2269" s="148"/>
      <c r="D2269" s="148"/>
      <c r="E2269" s="148"/>
      <c r="F2269" s="148"/>
      <c r="G2269" s="148"/>
      <c r="H2269" s="148"/>
      <c r="I2269" s="151"/>
      <c r="J2269" s="148"/>
      <c r="K2269" s="66"/>
    </row>
    <row r="2270" spans="1:11" x14ac:dyDescent="0.25">
      <c r="A2270" s="148"/>
      <c r="B2270" s="148"/>
      <c r="C2270" s="148"/>
      <c r="D2270" s="148"/>
      <c r="E2270" s="148"/>
      <c r="F2270" s="148"/>
      <c r="G2270" s="148"/>
      <c r="H2270" s="148"/>
      <c r="I2270" s="151"/>
      <c r="J2270" s="148"/>
      <c r="K2270" s="66"/>
    </row>
    <row r="2271" spans="1:11" x14ac:dyDescent="0.25">
      <c r="A2271" s="148"/>
      <c r="B2271" s="148"/>
      <c r="C2271" s="148"/>
      <c r="D2271" s="148"/>
      <c r="E2271" s="148"/>
      <c r="F2271" s="148"/>
      <c r="G2271" s="148"/>
      <c r="H2271" s="148"/>
      <c r="I2271" s="151"/>
      <c r="J2271" s="148"/>
      <c r="K2271" s="66"/>
    </row>
    <row r="2272" spans="1:11" x14ac:dyDescent="0.25">
      <c r="A2272" s="148"/>
      <c r="B2272" s="148"/>
      <c r="C2272" s="148"/>
      <c r="D2272" s="148"/>
      <c r="E2272" s="148"/>
      <c r="F2272" s="148"/>
      <c r="G2272" s="148"/>
      <c r="H2272" s="148"/>
      <c r="I2272" s="151"/>
      <c r="J2272" s="148"/>
      <c r="K2272" s="66"/>
    </row>
    <row r="2273" spans="1:11" x14ac:dyDescent="0.25">
      <c r="A2273" s="148"/>
      <c r="B2273" s="148"/>
      <c r="C2273" s="148"/>
      <c r="D2273" s="148"/>
      <c r="E2273" s="148"/>
      <c r="F2273" s="148"/>
      <c r="G2273" s="148"/>
      <c r="H2273" s="148"/>
      <c r="I2273" s="151"/>
      <c r="J2273" s="148"/>
      <c r="K2273" s="66"/>
    </row>
    <row r="2274" spans="1:11" x14ac:dyDescent="0.25">
      <c r="A2274" s="148"/>
      <c r="B2274" s="148"/>
      <c r="C2274" s="148"/>
      <c r="D2274" s="148"/>
      <c r="E2274" s="148"/>
      <c r="F2274" s="148"/>
      <c r="G2274" s="148"/>
      <c r="H2274" s="148"/>
      <c r="I2274" s="151"/>
      <c r="J2274" s="148"/>
      <c r="K2274" s="66"/>
    </row>
    <row r="2275" spans="1:11" x14ac:dyDescent="0.25">
      <c r="A2275" s="148"/>
      <c r="B2275" s="148"/>
      <c r="C2275" s="148"/>
      <c r="D2275" s="148"/>
      <c r="E2275" s="148"/>
      <c r="F2275" s="148"/>
      <c r="G2275" s="148"/>
      <c r="H2275" s="148"/>
      <c r="I2275" s="151"/>
      <c r="J2275" s="148"/>
      <c r="K2275" s="66"/>
    </row>
    <row r="2276" spans="1:11" x14ac:dyDescent="0.25">
      <c r="A2276" s="148"/>
      <c r="B2276" s="148"/>
      <c r="C2276" s="148"/>
      <c r="D2276" s="148"/>
      <c r="E2276" s="148"/>
      <c r="F2276" s="148"/>
      <c r="G2276" s="148"/>
      <c r="H2276" s="148"/>
      <c r="I2276" s="151"/>
      <c r="J2276" s="148"/>
      <c r="K2276" s="66"/>
    </row>
    <row r="2277" spans="1:11" x14ac:dyDescent="0.25">
      <c r="A2277" s="148"/>
      <c r="B2277" s="148"/>
      <c r="C2277" s="148"/>
      <c r="D2277" s="148"/>
      <c r="E2277" s="148"/>
      <c r="F2277" s="148"/>
      <c r="G2277" s="148"/>
      <c r="H2277" s="148"/>
      <c r="I2277" s="151"/>
      <c r="J2277" s="148"/>
      <c r="K2277" s="66"/>
    </row>
    <row r="2278" spans="1:11" x14ac:dyDescent="0.25">
      <c r="A2278" s="148"/>
      <c r="B2278" s="148"/>
      <c r="C2278" s="148"/>
      <c r="D2278" s="148"/>
      <c r="E2278" s="148"/>
      <c r="F2278" s="148"/>
      <c r="G2278" s="148"/>
      <c r="H2278" s="148"/>
      <c r="I2278" s="151"/>
      <c r="J2278" s="148"/>
      <c r="K2278" s="66"/>
    </row>
    <row r="2279" spans="1:11" x14ac:dyDescent="0.25">
      <c r="A2279" s="148"/>
      <c r="B2279" s="148"/>
      <c r="C2279" s="148"/>
      <c r="D2279" s="148"/>
      <c r="E2279" s="148"/>
      <c r="F2279" s="148"/>
      <c r="G2279" s="148"/>
      <c r="H2279" s="148"/>
      <c r="I2279" s="151"/>
      <c r="J2279" s="148"/>
      <c r="K2279" s="66"/>
    </row>
    <row r="2280" spans="1:11" x14ac:dyDescent="0.25">
      <c r="A2280" s="148"/>
      <c r="B2280" s="148"/>
      <c r="C2280" s="148"/>
      <c r="D2280" s="148"/>
      <c r="E2280" s="148"/>
      <c r="F2280" s="148"/>
      <c r="G2280" s="148"/>
      <c r="H2280" s="148"/>
      <c r="I2280" s="151"/>
      <c r="J2280" s="148"/>
      <c r="K2280" s="66"/>
    </row>
    <row r="2281" spans="1:11" x14ac:dyDescent="0.25">
      <c r="A2281" s="148"/>
      <c r="B2281" s="148"/>
      <c r="C2281" s="148"/>
      <c r="D2281" s="148"/>
      <c r="E2281" s="148"/>
      <c r="F2281" s="148"/>
      <c r="G2281" s="148"/>
      <c r="H2281" s="148"/>
      <c r="I2281" s="151"/>
      <c r="J2281" s="148"/>
      <c r="K2281" s="66"/>
    </row>
    <row r="2282" spans="1:11" x14ac:dyDescent="0.25">
      <c r="A2282" s="148"/>
      <c r="B2282" s="148"/>
      <c r="C2282" s="148"/>
      <c r="D2282" s="148"/>
      <c r="E2282" s="148"/>
      <c r="F2282" s="148"/>
      <c r="G2282" s="148"/>
      <c r="H2282" s="148"/>
      <c r="I2282" s="151"/>
      <c r="J2282" s="148"/>
      <c r="K2282" s="66"/>
    </row>
    <row r="2283" spans="1:11" x14ac:dyDescent="0.25">
      <c r="A2283" s="148"/>
      <c r="B2283" s="148"/>
      <c r="C2283" s="148"/>
      <c r="D2283" s="148"/>
      <c r="E2283" s="148"/>
      <c r="F2283" s="148"/>
      <c r="G2283" s="148"/>
      <c r="H2283" s="148"/>
      <c r="I2283" s="151"/>
      <c r="J2283" s="148"/>
      <c r="K2283" s="66"/>
    </row>
    <row r="2284" spans="1:11" x14ac:dyDescent="0.25">
      <c r="A2284" s="148"/>
      <c r="B2284" s="148"/>
      <c r="C2284" s="148"/>
      <c r="D2284" s="148"/>
      <c r="E2284" s="148"/>
      <c r="F2284" s="148"/>
      <c r="G2284" s="148"/>
      <c r="H2284" s="148"/>
      <c r="I2284" s="151"/>
      <c r="J2284" s="148"/>
      <c r="K2284" s="66"/>
    </row>
    <row r="2285" spans="1:11" x14ac:dyDescent="0.25">
      <c r="A2285" s="148"/>
      <c r="B2285" s="148"/>
      <c r="C2285" s="148"/>
      <c r="D2285" s="148"/>
      <c r="E2285" s="148"/>
      <c r="F2285" s="148"/>
      <c r="G2285" s="148"/>
      <c r="H2285" s="148"/>
      <c r="I2285" s="151"/>
      <c r="J2285" s="148"/>
      <c r="K2285" s="66"/>
    </row>
    <row r="2286" spans="1:11" x14ac:dyDescent="0.25">
      <c r="A2286" s="148"/>
      <c r="B2286" s="148"/>
      <c r="C2286" s="148"/>
      <c r="D2286" s="148"/>
      <c r="E2286" s="148"/>
      <c r="F2286" s="148"/>
      <c r="G2286" s="148"/>
      <c r="H2286" s="148"/>
      <c r="I2286" s="151"/>
      <c r="J2286" s="148"/>
      <c r="K2286" s="66"/>
    </row>
    <row r="2287" spans="1:11" x14ac:dyDescent="0.25">
      <c r="A2287" s="148"/>
      <c r="B2287" s="148"/>
      <c r="C2287" s="148"/>
      <c r="D2287" s="148"/>
      <c r="E2287" s="148"/>
      <c r="F2287" s="148"/>
      <c r="G2287" s="148"/>
      <c r="H2287" s="148"/>
      <c r="I2287" s="151"/>
      <c r="J2287" s="148"/>
      <c r="K2287" s="66"/>
    </row>
    <row r="2288" spans="1:11" x14ac:dyDescent="0.25">
      <c r="A2288" s="148"/>
      <c r="B2288" s="148"/>
      <c r="C2288" s="148"/>
      <c r="D2288" s="148"/>
      <c r="E2288" s="148"/>
      <c r="F2288" s="148"/>
      <c r="G2288" s="148"/>
      <c r="H2288" s="148"/>
      <c r="I2288" s="151"/>
      <c r="J2288" s="148"/>
      <c r="K2288" s="66"/>
    </row>
    <row r="2289" spans="1:11" x14ac:dyDescent="0.25">
      <c r="A2289" s="148"/>
      <c r="B2289" s="148"/>
      <c r="C2289" s="148"/>
      <c r="D2289" s="148"/>
      <c r="E2289" s="148"/>
      <c r="F2289" s="148"/>
      <c r="G2289" s="148"/>
      <c r="H2289" s="148"/>
      <c r="I2289" s="151"/>
      <c r="J2289" s="148"/>
      <c r="K2289" s="66"/>
    </row>
    <row r="2290" spans="1:11" x14ac:dyDescent="0.25">
      <c r="A2290" s="148"/>
      <c r="B2290" s="148"/>
      <c r="C2290" s="148"/>
      <c r="D2290" s="148"/>
      <c r="E2290" s="148"/>
      <c r="F2290" s="148"/>
      <c r="G2290" s="148"/>
      <c r="H2290" s="148"/>
      <c r="I2290" s="151"/>
      <c r="J2290" s="148"/>
      <c r="K2290" s="66"/>
    </row>
    <row r="2291" spans="1:11" x14ac:dyDescent="0.25">
      <c r="A2291" s="148"/>
      <c r="B2291" s="148"/>
      <c r="C2291" s="148"/>
      <c r="D2291" s="148"/>
      <c r="E2291" s="148"/>
      <c r="F2291" s="148"/>
      <c r="G2291" s="148"/>
      <c r="H2291" s="148"/>
      <c r="I2291" s="151"/>
      <c r="J2291" s="148"/>
      <c r="K2291" s="66"/>
    </row>
    <row r="2292" spans="1:11" x14ac:dyDescent="0.25">
      <c r="A2292" s="148"/>
      <c r="B2292" s="148"/>
      <c r="C2292" s="148"/>
      <c r="D2292" s="148"/>
      <c r="E2292" s="148"/>
      <c r="F2292" s="148"/>
      <c r="G2292" s="148"/>
      <c r="H2292" s="148"/>
      <c r="I2292" s="151"/>
      <c r="J2292" s="148"/>
      <c r="K2292" s="66"/>
    </row>
    <row r="2293" spans="1:11" x14ac:dyDescent="0.25">
      <c r="A2293" s="148"/>
      <c r="B2293" s="148"/>
      <c r="C2293" s="148"/>
      <c r="D2293" s="148"/>
      <c r="E2293" s="148"/>
      <c r="F2293" s="148"/>
      <c r="G2293" s="148"/>
      <c r="H2293" s="148"/>
      <c r="I2293" s="151"/>
      <c r="J2293" s="148"/>
      <c r="K2293" s="66"/>
    </row>
    <row r="2294" spans="1:11" x14ac:dyDescent="0.25">
      <c r="A2294" s="148"/>
      <c r="B2294" s="148"/>
      <c r="C2294" s="148"/>
      <c r="D2294" s="148"/>
      <c r="E2294" s="148"/>
      <c r="F2294" s="148"/>
      <c r="G2294" s="148"/>
      <c r="H2294" s="148"/>
      <c r="I2294" s="151"/>
      <c r="J2294" s="148"/>
      <c r="K2294" s="66"/>
    </row>
    <row r="2295" spans="1:11" x14ac:dyDescent="0.25">
      <c r="A2295" s="148"/>
      <c r="B2295" s="148"/>
      <c r="C2295" s="148"/>
      <c r="D2295" s="148"/>
      <c r="E2295" s="148"/>
      <c r="F2295" s="148"/>
      <c r="G2295" s="148"/>
      <c r="H2295" s="148"/>
      <c r="I2295" s="151"/>
      <c r="J2295" s="148"/>
      <c r="K2295" s="66"/>
    </row>
    <row r="2296" spans="1:11" x14ac:dyDescent="0.25">
      <c r="A2296" s="148"/>
      <c r="B2296" s="148"/>
      <c r="C2296" s="148"/>
      <c r="D2296" s="148"/>
      <c r="E2296" s="148"/>
      <c r="F2296" s="148"/>
      <c r="G2296" s="148"/>
      <c r="H2296" s="148"/>
      <c r="I2296" s="151"/>
      <c r="J2296" s="148"/>
      <c r="K2296" s="66"/>
    </row>
    <row r="2297" spans="1:11" x14ac:dyDescent="0.25">
      <c r="A2297" s="148"/>
      <c r="B2297" s="148"/>
      <c r="C2297" s="148"/>
      <c r="D2297" s="148"/>
      <c r="E2297" s="148"/>
      <c r="F2297" s="148"/>
      <c r="G2297" s="148"/>
      <c r="H2297" s="148"/>
      <c r="I2297" s="151"/>
      <c r="J2297" s="148"/>
      <c r="K2297" s="66"/>
    </row>
    <row r="2298" spans="1:11" x14ac:dyDescent="0.25">
      <c r="A2298" s="148"/>
      <c r="B2298" s="148"/>
      <c r="C2298" s="148"/>
      <c r="D2298" s="148"/>
      <c r="E2298" s="148"/>
      <c r="F2298" s="148"/>
      <c r="G2298" s="148"/>
      <c r="H2298" s="148"/>
      <c r="I2298" s="151"/>
      <c r="J2298" s="148"/>
      <c r="K2298" s="66"/>
    </row>
    <row r="2299" spans="1:11" x14ac:dyDescent="0.25">
      <c r="A2299" s="148"/>
      <c r="B2299" s="148"/>
      <c r="C2299" s="148"/>
      <c r="D2299" s="148"/>
      <c r="E2299" s="148"/>
      <c r="F2299" s="148"/>
      <c r="G2299" s="148"/>
      <c r="H2299" s="148"/>
      <c r="I2299" s="151"/>
      <c r="J2299" s="148"/>
      <c r="K2299" s="66"/>
    </row>
    <row r="2300" spans="1:11" x14ac:dyDescent="0.25">
      <c r="A2300" s="148"/>
      <c r="B2300" s="148"/>
      <c r="C2300" s="148"/>
      <c r="D2300" s="148"/>
      <c r="E2300" s="148"/>
      <c r="F2300" s="148"/>
      <c r="G2300" s="148"/>
      <c r="H2300" s="148"/>
      <c r="I2300" s="151"/>
      <c r="J2300" s="148"/>
      <c r="K2300" s="66"/>
    </row>
    <row r="2301" spans="1:11" x14ac:dyDescent="0.25">
      <c r="A2301" s="148"/>
      <c r="B2301" s="148"/>
      <c r="C2301" s="148"/>
      <c r="D2301" s="148"/>
      <c r="E2301" s="148"/>
      <c r="F2301" s="148"/>
      <c r="G2301" s="148"/>
      <c r="H2301" s="148"/>
      <c r="I2301" s="151"/>
      <c r="J2301" s="148"/>
      <c r="K2301" s="66"/>
    </row>
    <row r="2302" spans="1:11" x14ac:dyDescent="0.25">
      <c r="A2302" s="148"/>
      <c r="B2302" s="148"/>
      <c r="C2302" s="148"/>
      <c r="D2302" s="148"/>
      <c r="E2302" s="148"/>
      <c r="F2302" s="148"/>
      <c r="G2302" s="148"/>
      <c r="H2302" s="148"/>
      <c r="I2302" s="151"/>
      <c r="J2302" s="148"/>
      <c r="K2302" s="66"/>
    </row>
    <row r="2303" spans="1:11" x14ac:dyDescent="0.25">
      <c r="A2303" s="148"/>
      <c r="B2303" s="148"/>
      <c r="C2303" s="148"/>
      <c r="D2303" s="148"/>
      <c r="E2303" s="148"/>
      <c r="F2303" s="148"/>
      <c r="G2303" s="148"/>
      <c r="H2303" s="148"/>
      <c r="I2303" s="151"/>
      <c r="J2303" s="148"/>
      <c r="K2303" s="66"/>
    </row>
    <row r="2304" spans="1:11" x14ac:dyDescent="0.25">
      <c r="A2304" s="148"/>
      <c r="B2304" s="148"/>
      <c r="C2304" s="148"/>
      <c r="D2304" s="148"/>
      <c r="E2304" s="148"/>
      <c r="F2304" s="148"/>
      <c r="G2304" s="148"/>
      <c r="H2304" s="148"/>
      <c r="I2304" s="151"/>
      <c r="J2304" s="148"/>
      <c r="K2304" s="66"/>
    </row>
    <row r="2305" spans="1:11" x14ac:dyDescent="0.25">
      <c r="A2305" s="148"/>
      <c r="B2305" s="148"/>
      <c r="C2305" s="148"/>
      <c r="D2305" s="148"/>
      <c r="E2305" s="148"/>
      <c r="F2305" s="148"/>
      <c r="G2305" s="148"/>
      <c r="H2305" s="148"/>
      <c r="I2305" s="151"/>
      <c r="J2305" s="148"/>
      <c r="K2305" s="66"/>
    </row>
    <row r="2306" spans="1:11" x14ac:dyDescent="0.25">
      <c r="A2306" s="148"/>
      <c r="B2306" s="148"/>
      <c r="C2306" s="148"/>
      <c r="D2306" s="148"/>
      <c r="E2306" s="148"/>
      <c r="F2306" s="148"/>
      <c r="G2306" s="148"/>
      <c r="H2306" s="148"/>
      <c r="I2306" s="151"/>
      <c r="J2306" s="148"/>
      <c r="K2306" s="66"/>
    </row>
    <row r="2307" spans="1:11" x14ac:dyDescent="0.25">
      <c r="A2307" s="148"/>
      <c r="B2307" s="148"/>
      <c r="C2307" s="148"/>
      <c r="D2307" s="148"/>
      <c r="E2307" s="148"/>
      <c r="F2307" s="148"/>
      <c r="G2307" s="148"/>
      <c r="H2307" s="148"/>
      <c r="I2307" s="151"/>
      <c r="J2307" s="148"/>
      <c r="K2307" s="66"/>
    </row>
    <row r="2308" spans="1:11" x14ac:dyDescent="0.25">
      <c r="A2308" s="148"/>
      <c r="B2308" s="148"/>
      <c r="C2308" s="148"/>
      <c r="D2308" s="148"/>
      <c r="E2308" s="148"/>
      <c r="F2308" s="148"/>
      <c r="G2308" s="148"/>
      <c r="H2308" s="148"/>
      <c r="I2308" s="151"/>
      <c r="J2308" s="148"/>
      <c r="K2308" s="66"/>
    </row>
    <row r="2309" spans="1:11" x14ac:dyDescent="0.25">
      <c r="A2309" s="148"/>
      <c r="B2309" s="148"/>
      <c r="C2309" s="148"/>
      <c r="D2309" s="148"/>
      <c r="E2309" s="148"/>
      <c r="F2309" s="148"/>
      <c r="G2309" s="148"/>
      <c r="H2309" s="148"/>
      <c r="I2309" s="151"/>
      <c r="J2309" s="148"/>
      <c r="K2309" s="66"/>
    </row>
    <row r="2310" spans="1:11" x14ac:dyDescent="0.25">
      <c r="A2310" s="148"/>
      <c r="B2310" s="148"/>
      <c r="C2310" s="148"/>
      <c r="D2310" s="148"/>
      <c r="E2310" s="148"/>
      <c r="F2310" s="148"/>
      <c r="G2310" s="148"/>
      <c r="H2310" s="148"/>
      <c r="I2310" s="151"/>
      <c r="J2310" s="148"/>
      <c r="K2310" s="66"/>
    </row>
    <row r="2311" spans="1:11" x14ac:dyDescent="0.25">
      <c r="A2311" s="148"/>
      <c r="B2311" s="148"/>
      <c r="C2311" s="148"/>
      <c r="D2311" s="148"/>
      <c r="E2311" s="148"/>
      <c r="F2311" s="148"/>
      <c r="G2311" s="148"/>
      <c r="H2311" s="148"/>
      <c r="I2311" s="151"/>
      <c r="J2311" s="148"/>
      <c r="K2311" s="66"/>
    </row>
    <row r="2312" spans="1:11" x14ac:dyDescent="0.25">
      <c r="A2312" s="148"/>
      <c r="B2312" s="148"/>
      <c r="C2312" s="148"/>
      <c r="D2312" s="148"/>
      <c r="E2312" s="148"/>
      <c r="F2312" s="148"/>
      <c r="G2312" s="148"/>
      <c r="H2312" s="148"/>
      <c r="I2312" s="151"/>
      <c r="J2312" s="148"/>
      <c r="K2312" s="66"/>
    </row>
    <row r="2313" spans="1:11" x14ac:dyDescent="0.25">
      <c r="A2313" s="148"/>
      <c r="B2313" s="148"/>
      <c r="C2313" s="148"/>
      <c r="D2313" s="148"/>
      <c r="E2313" s="148"/>
      <c r="F2313" s="148"/>
      <c r="G2313" s="148"/>
      <c r="H2313" s="148"/>
      <c r="I2313" s="151"/>
      <c r="J2313" s="148"/>
      <c r="K2313" s="66"/>
    </row>
    <row r="2314" spans="1:11" x14ac:dyDescent="0.25">
      <c r="A2314" s="148"/>
      <c r="B2314" s="148"/>
      <c r="C2314" s="148"/>
      <c r="D2314" s="148"/>
      <c r="E2314" s="148"/>
      <c r="F2314" s="148"/>
      <c r="G2314" s="148"/>
      <c r="H2314" s="148"/>
      <c r="I2314" s="151"/>
      <c r="J2314" s="148"/>
      <c r="K2314" s="66"/>
    </row>
    <row r="2315" spans="1:11" x14ac:dyDescent="0.25">
      <c r="A2315" s="148"/>
      <c r="B2315" s="148"/>
      <c r="C2315" s="148"/>
      <c r="D2315" s="148"/>
      <c r="E2315" s="148"/>
      <c r="F2315" s="148"/>
      <c r="G2315" s="148"/>
      <c r="H2315" s="148"/>
      <c r="I2315" s="151"/>
      <c r="J2315" s="148"/>
      <c r="K2315" s="66"/>
    </row>
    <row r="2316" spans="1:11" x14ac:dyDescent="0.25">
      <c r="A2316" s="148"/>
      <c r="B2316" s="148"/>
      <c r="C2316" s="148"/>
      <c r="D2316" s="148"/>
      <c r="E2316" s="148"/>
      <c r="F2316" s="148"/>
      <c r="G2316" s="148"/>
      <c r="H2316" s="148"/>
      <c r="I2316" s="151"/>
      <c r="J2316" s="148"/>
      <c r="K2316" s="66"/>
    </row>
    <row r="2317" spans="1:11" x14ac:dyDescent="0.25">
      <c r="A2317" s="148"/>
      <c r="B2317" s="148"/>
      <c r="C2317" s="148"/>
      <c r="D2317" s="148"/>
      <c r="E2317" s="148"/>
      <c r="F2317" s="148"/>
      <c r="G2317" s="148"/>
      <c r="H2317" s="148"/>
      <c r="I2317" s="151"/>
      <c r="J2317" s="148"/>
      <c r="K2317" s="66"/>
    </row>
    <row r="2318" spans="1:11" x14ac:dyDescent="0.25">
      <c r="A2318" s="148"/>
      <c r="B2318" s="148"/>
      <c r="C2318" s="148"/>
      <c r="D2318" s="148"/>
      <c r="E2318" s="148"/>
      <c r="F2318" s="148"/>
      <c r="G2318" s="148"/>
      <c r="H2318" s="148"/>
      <c r="I2318" s="151"/>
      <c r="J2318" s="148"/>
      <c r="K2318" s="66"/>
    </row>
    <row r="2319" spans="1:11" x14ac:dyDescent="0.25">
      <c r="A2319" s="148"/>
      <c r="B2319" s="148"/>
      <c r="C2319" s="148"/>
      <c r="D2319" s="148"/>
      <c r="E2319" s="148"/>
      <c r="F2319" s="148"/>
      <c r="G2319" s="148"/>
      <c r="H2319" s="148"/>
      <c r="I2319" s="151"/>
      <c r="J2319" s="148"/>
      <c r="K2319" s="66"/>
    </row>
    <row r="2320" spans="1:11" x14ac:dyDescent="0.25">
      <c r="A2320" s="148"/>
      <c r="B2320" s="148"/>
      <c r="C2320" s="148"/>
      <c r="D2320" s="148"/>
      <c r="E2320" s="148"/>
      <c r="F2320" s="148"/>
      <c r="G2320" s="148"/>
      <c r="H2320" s="148"/>
      <c r="I2320" s="151"/>
      <c r="J2320" s="148"/>
      <c r="K2320" s="66"/>
    </row>
    <row r="2321" spans="1:11" x14ac:dyDescent="0.25">
      <c r="A2321" s="148"/>
      <c r="B2321" s="148"/>
      <c r="C2321" s="148"/>
      <c r="D2321" s="148"/>
      <c r="E2321" s="148"/>
      <c r="F2321" s="148"/>
      <c r="G2321" s="148"/>
      <c r="H2321" s="148"/>
      <c r="I2321" s="151"/>
      <c r="J2321" s="148"/>
      <c r="K2321" s="66"/>
    </row>
    <row r="2322" spans="1:11" x14ac:dyDescent="0.25">
      <c r="A2322" s="148"/>
      <c r="B2322" s="148"/>
      <c r="C2322" s="148"/>
      <c r="D2322" s="148"/>
      <c r="E2322" s="148"/>
      <c r="F2322" s="148"/>
      <c r="G2322" s="148"/>
      <c r="H2322" s="148"/>
      <c r="I2322" s="151"/>
      <c r="J2322" s="148"/>
      <c r="K2322" s="66"/>
    </row>
    <row r="2323" spans="1:11" x14ac:dyDescent="0.25">
      <c r="A2323" s="148"/>
      <c r="B2323" s="148"/>
      <c r="C2323" s="148"/>
      <c r="D2323" s="148"/>
      <c r="E2323" s="148"/>
      <c r="F2323" s="148"/>
      <c r="G2323" s="148"/>
      <c r="H2323" s="148"/>
      <c r="I2323" s="151"/>
      <c r="J2323" s="148"/>
      <c r="K2323" s="66"/>
    </row>
    <row r="2324" spans="1:11" x14ac:dyDescent="0.25">
      <c r="A2324" s="148"/>
      <c r="B2324" s="148"/>
      <c r="C2324" s="148"/>
      <c r="D2324" s="148"/>
      <c r="E2324" s="148"/>
      <c r="F2324" s="148"/>
      <c r="G2324" s="148"/>
      <c r="H2324" s="148"/>
      <c r="I2324" s="151"/>
      <c r="J2324" s="148"/>
      <c r="K2324" s="66"/>
    </row>
    <row r="2325" spans="1:11" x14ac:dyDescent="0.25">
      <c r="A2325" s="148"/>
      <c r="B2325" s="148"/>
      <c r="C2325" s="148"/>
      <c r="D2325" s="148"/>
      <c r="E2325" s="148"/>
      <c r="F2325" s="148"/>
      <c r="G2325" s="148"/>
      <c r="H2325" s="148"/>
      <c r="I2325" s="151"/>
      <c r="J2325" s="148"/>
      <c r="K2325" s="66"/>
    </row>
    <row r="2326" spans="1:11" x14ac:dyDescent="0.25">
      <c r="A2326" s="148"/>
      <c r="B2326" s="148"/>
      <c r="C2326" s="148"/>
      <c r="D2326" s="148"/>
      <c r="E2326" s="148"/>
      <c r="F2326" s="148"/>
      <c r="G2326" s="148"/>
      <c r="H2326" s="148"/>
      <c r="I2326" s="151"/>
      <c r="J2326" s="148"/>
      <c r="K2326" s="66"/>
    </row>
    <row r="2327" spans="1:11" x14ac:dyDescent="0.25">
      <c r="A2327" s="148"/>
      <c r="B2327" s="148"/>
      <c r="C2327" s="148"/>
      <c r="D2327" s="148"/>
      <c r="E2327" s="148"/>
      <c r="F2327" s="148"/>
      <c r="G2327" s="148"/>
      <c r="H2327" s="148"/>
      <c r="I2327" s="151"/>
      <c r="J2327" s="148"/>
      <c r="K2327" s="66"/>
    </row>
    <row r="2328" spans="1:11" x14ac:dyDescent="0.25">
      <c r="A2328" s="148"/>
      <c r="B2328" s="148"/>
      <c r="C2328" s="148"/>
      <c r="D2328" s="148"/>
      <c r="E2328" s="148"/>
      <c r="F2328" s="148"/>
      <c r="G2328" s="148"/>
      <c r="H2328" s="148"/>
      <c r="I2328" s="151"/>
      <c r="J2328" s="148"/>
      <c r="K2328" s="66"/>
    </row>
    <row r="2329" spans="1:11" x14ac:dyDescent="0.25">
      <c r="A2329" s="148"/>
      <c r="B2329" s="148"/>
      <c r="C2329" s="148"/>
      <c r="D2329" s="148"/>
      <c r="E2329" s="148"/>
      <c r="F2329" s="148"/>
      <c r="G2329" s="148"/>
      <c r="H2329" s="148"/>
      <c r="I2329" s="151"/>
      <c r="J2329" s="148"/>
      <c r="K2329" s="66"/>
    </row>
    <row r="2330" spans="1:11" x14ac:dyDescent="0.25">
      <c r="A2330" s="148"/>
      <c r="B2330" s="148"/>
      <c r="C2330" s="148"/>
      <c r="D2330" s="148"/>
      <c r="E2330" s="148"/>
      <c r="F2330" s="148"/>
      <c r="G2330" s="148"/>
      <c r="H2330" s="148"/>
      <c r="I2330" s="151"/>
      <c r="J2330" s="148"/>
      <c r="K2330" s="66"/>
    </row>
    <row r="2331" spans="1:11" x14ac:dyDescent="0.25">
      <c r="A2331" s="148"/>
      <c r="B2331" s="148"/>
      <c r="C2331" s="148"/>
      <c r="D2331" s="148"/>
      <c r="E2331" s="148"/>
      <c r="F2331" s="148"/>
      <c r="G2331" s="148"/>
      <c r="H2331" s="148"/>
      <c r="I2331" s="151"/>
      <c r="J2331" s="148"/>
      <c r="K2331" s="66"/>
    </row>
    <row r="2332" spans="1:11" x14ac:dyDescent="0.25">
      <c r="A2332" s="148"/>
      <c r="B2332" s="148"/>
      <c r="C2332" s="148"/>
      <c r="D2332" s="148"/>
      <c r="E2332" s="148"/>
      <c r="F2332" s="148"/>
      <c r="G2332" s="148"/>
      <c r="H2332" s="148"/>
      <c r="I2332" s="151"/>
      <c r="J2332" s="148"/>
      <c r="K2332" s="66"/>
    </row>
    <row r="2333" spans="1:11" x14ac:dyDescent="0.25">
      <c r="A2333" s="148"/>
      <c r="B2333" s="148"/>
      <c r="C2333" s="148"/>
      <c r="D2333" s="148"/>
      <c r="E2333" s="148"/>
      <c r="F2333" s="148"/>
      <c r="G2333" s="148"/>
      <c r="H2333" s="148"/>
      <c r="I2333" s="151"/>
      <c r="J2333" s="148"/>
      <c r="K2333" s="66"/>
    </row>
    <row r="2334" spans="1:11" x14ac:dyDescent="0.25">
      <c r="A2334" s="148"/>
      <c r="B2334" s="148"/>
      <c r="C2334" s="148"/>
      <c r="D2334" s="148"/>
      <c r="E2334" s="148"/>
      <c r="F2334" s="148"/>
      <c r="G2334" s="148"/>
      <c r="H2334" s="148"/>
      <c r="I2334" s="151"/>
      <c r="J2334" s="148"/>
      <c r="K2334" s="66"/>
    </row>
    <row r="2335" spans="1:11" x14ac:dyDescent="0.25">
      <c r="A2335" s="148"/>
      <c r="B2335" s="148"/>
      <c r="C2335" s="148"/>
      <c r="D2335" s="148"/>
      <c r="E2335" s="148"/>
      <c r="F2335" s="148"/>
      <c r="G2335" s="148"/>
      <c r="H2335" s="148"/>
      <c r="I2335" s="151"/>
      <c r="J2335" s="148"/>
      <c r="K2335" s="66"/>
    </row>
    <row r="2336" spans="1:11" x14ac:dyDescent="0.25">
      <c r="A2336" s="148"/>
      <c r="B2336" s="148"/>
      <c r="C2336" s="148"/>
      <c r="D2336" s="148"/>
      <c r="E2336" s="148"/>
      <c r="F2336" s="148"/>
      <c r="G2336" s="148"/>
      <c r="H2336" s="148"/>
      <c r="I2336" s="151"/>
      <c r="J2336" s="148"/>
      <c r="K2336" s="66"/>
    </row>
    <row r="2337" spans="1:11" x14ac:dyDescent="0.25">
      <c r="A2337" s="148"/>
      <c r="B2337" s="148"/>
      <c r="C2337" s="148"/>
      <c r="D2337" s="148"/>
      <c r="E2337" s="148"/>
      <c r="F2337" s="148"/>
      <c r="G2337" s="148"/>
      <c r="H2337" s="148"/>
      <c r="I2337" s="151"/>
      <c r="J2337" s="148"/>
      <c r="K2337" s="66"/>
    </row>
    <row r="2338" spans="1:11" x14ac:dyDescent="0.25">
      <c r="A2338" s="148"/>
      <c r="B2338" s="148"/>
      <c r="C2338" s="148"/>
      <c r="D2338" s="148"/>
      <c r="E2338" s="148"/>
      <c r="F2338" s="148"/>
      <c r="G2338" s="148"/>
      <c r="H2338" s="148"/>
      <c r="I2338" s="151"/>
      <c r="J2338" s="148"/>
      <c r="K2338" s="66"/>
    </row>
    <row r="2339" spans="1:11" x14ac:dyDescent="0.25">
      <c r="A2339" s="148"/>
      <c r="B2339" s="148"/>
      <c r="C2339" s="148"/>
      <c r="D2339" s="148"/>
      <c r="E2339" s="148"/>
      <c r="F2339" s="148"/>
      <c r="G2339" s="148"/>
      <c r="H2339" s="148"/>
      <c r="I2339" s="151"/>
      <c r="J2339" s="148"/>
      <c r="K2339" s="66"/>
    </row>
    <row r="2340" spans="1:11" x14ac:dyDescent="0.25">
      <c r="A2340" s="148"/>
      <c r="B2340" s="148"/>
      <c r="C2340" s="148"/>
      <c r="D2340" s="148"/>
      <c r="E2340" s="148"/>
      <c r="F2340" s="148"/>
      <c r="G2340" s="148"/>
      <c r="H2340" s="148"/>
      <c r="I2340" s="151"/>
      <c r="J2340" s="148"/>
      <c r="K2340" s="66"/>
    </row>
    <row r="2341" spans="1:11" x14ac:dyDescent="0.25">
      <c r="A2341" s="148"/>
      <c r="B2341" s="148"/>
      <c r="C2341" s="148"/>
      <c r="D2341" s="148"/>
      <c r="E2341" s="148"/>
      <c r="F2341" s="148"/>
      <c r="G2341" s="148"/>
      <c r="H2341" s="148"/>
      <c r="I2341" s="151"/>
      <c r="J2341" s="148"/>
      <c r="K2341" s="66"/>
    </row>
    <row r="2342" spans="1:11" x14ac:dyDescent="0.25">
      <c r="A2342" s="148"/>
      <c r="B2342" s="148"/>
      <c r="C2342" s="148"/>
      <c r="D2342" s="148"/>
      <c r="E2342" s="148"/>
      <c r="F2342" s="148"/>
      <c r="G2342" s="148"/>
      <c r="H2342" s="148"/>
      <c r="I2342" s="151"/>
      <c r="J2342" s="148"/>
      <c r="K2342" s="66"/>
    </row>
    <row r="2343" spans="1:11" x14ac:dyDescent="0.25">
      <c r="A2343" s="148"/>
      <c r="B2343" s="148"/>
      <c r="C2343" s="148"/>
      <c r="D2343" s="148"/>
      <c r="E2343" s="148"/>
      <c r="F2343" s="148"/>
      <c r="G2343" s="148"/>
      <c r="H2343" s="148"/>
      <c r="I2343" s="151"/>
      <c r="J2343" s="148"/>
      <c r="K2343" s="66"/>
    </row>
    <row r="2344" spans="1:11" x14ac:dyDescent="0.25">
      <c r="A2344" s="148"/>
      <c r="B2344" s="148"/>
      <c r="C2344" s="148"/>
      <c r="D2344" s="148"/>
      <c r="E2344" s="148"/>
      <c r="F2344" s="148"/>
      <c r="G2344" s="148"/>
      <c r="H2344" s="148"/>
      <c r="I2344" s="151"/>
      <c r="J2344" s="148"/>
      <c r="K2344" s="66"/>
    </row>
    <row r="2345" spans="1:11" x14ac:dyDescent="0.25">
      <c r="A2345" s="148"/>
      <c r="B2345" s="148"/>
      <c r="C2345" s="148"/>
      <c r="D2345" s="148"/>
      <c r="E2345" s="148"/>
      <c r="F2345" s="148"/>
      <c r="G2345" s="148"/>
      <c r="H2345" s="148"/>
      <c r="I2345" s="151"/>
      <c r="J2345" s="148"/>
      <c r="K2345" s="66"/>
    </row>
    <row r="2346" spans="1:11" x14ac:dyDescent="0.25">
      <c r="A2346" s="148"/>
      <c r="B2346" s="148"/>
      <c r="C2346" s="148"/>
      <c r="D2346" s="148"/>
      <c r="E2346" s="148"/>
      <c r="F2346" s="148"/>
      <c r="G2346" s="148"/>
      <c r="H2346" s="148"/>
      <c r="I2346" s="151"/>
      <c r="J2346" s="148"/>
      <c r="K2346" s="66"/>
    </row>
    <row r="2347" spans="1:11" x14ac:dyDescent="0.25">
      <c r="A2347" s="148"/>
      <c r="B2347" s="148"/>
      <c r="C2347" s="148"/>
      <c r="D2347" s="148"/>
      <c r="E2347" s="148"/>
      <c r="F2347" s="148"/>
      <c r="G2347" s="148"/>
      <c r="H2347" s="148"/>
      <c r="I2347" s="151"/>
      <c r="J2347" s="148"/>
      <c r="K2347" s="66"/>
    </row>
    <row r="2348" spans="1:11" x14ac:dyDescent="0.25">
      <c r="A2348" s="148"/>
      <c r="B2348" s="148"/>
      <c r="C2348" s="148"/>
      <c r="D2348" s="148"/>
      <c r="E2348" s="148"/>
      <c r="F2348" s="148"/>
      <c r="G2348" s="148"/>
      <c r="H2348" s="148"/>
      <c r="I2348" s="151"/>
      <c r="J2348" s="148"/>
      <c r="K2348" s="66"/>
    </row>
    <row r="2349" spans="1:11" x14ac:dyDescent="0.25">
      <c r="A2349" s="148"/>
      <c r="B2349" s="148"/>
      <c r="C2349" s="148"/>
      <c r="D2349" s="148"/>
      <c r="E2349" s="148"/>
      <c r="F2349" s="148"/>
      <c r="G2349" s="148"/>
      <c r="H2349" s="148"/>
      <c r="I2349" s="151"/>
      <c r="J2349" s="148"/>
      <c r="K2349" s="66"/>
    </row>
    <row r="2350" spans="1:11" x14ac:dyDescent="0.25">
      <c r="A2350" s="148"/>
      <c r="B2350" s="148"/>
      <c r="C2350" s="148"/>
      <c r="D2350" s="148"/>
      <c r="E2350" s="148"/>
      <c r="F2350" s="148"/>
      <c r="G2350" s="148"/>
      <c r="H2350" s="148"/>
      <c r="I2350" s="151"/>
      <c r="J2350" s="148"/>
      <c r="K2350" s="66"/>
    </row>
    <row r="2351" spans="1:11" x14ac:dyDescent="0.25">
      <c r="A2351" s="148"/>
      <c r="B2351" s="148"/>
      <c r="C2351" s="148"/>
      <c r="D2351" s="148"/>
      <c r="E2351" s="148"/>
      <c r="F2351" s="148"/>
      <c r="G2351" s="148"/>
      <c r="H2351" s="148"/>
      <c r="I2351" s="151"/>
      <c r="J2351" s="148"/>
      <c r="K2351" s="66"/>
    </row>
    <row r="2352" spans="1:11" x14ac:dyDescent="0.25">
      <c r="A2352" s="148"/>
      <c r="B2352" s="148"/>
      <c r="C2352" s="148"/>
      <c r="D2352" s="148"/>
      <c r="E2352" s="148"/>
      <c r="F2352" s="148"/>
      <c r="G2352" s="148"/>
      <c r="H2352" s="148"/>
      <c r="I2352" s="151"/>
      <c r="J2352" s="148"/>
      <c r="K2352" s="66"/>
    </row>
    <row r="2353" spans="1:11" x14ac:dyDescent="0.25">
      <c r="A2353" s="148"/>
      <c r="B2353" s="148"/>
      <c r="C2353" s="148"/>
      <c r="D2353" s="148"/>
      <c r="E2353" s="148"/>
      <c r="F2353" s="148"/>
      <c r="G2353" s="148"/>
      <c r="H2353" s="148"/>
      <c r="I2353" s="151"/>
      <c r="J2353" s="148"/>
      <c r="K2353" s="66"/>
    </row>
    <row r="2354" spans="1:11" x14ac:dyDescent="0.25">
      <c r="A2354" s="148"/>
      <c r="B2354" s="148"/>
      <c r="C2354" s="148"/>
      <c r="D2354" s="148"/>
      <c r="E2354" s="148"/>
      <c r="F2354" s="148"/>
      <c r="G2354" s="148"/>
      <c r="H2354" s="148"/>
      <c r="I2354" s="151"/>
      <c r="J2354" s="148"/>
      <c r="K2354" s="66"/>
    </row>
    <row r="2355" spans="1:11" x14ac:dyDescent="0.25">
      <c r="A2355" s="148"/>
      <c r="B2355" s="148"/>
      <c r="C2355" s="148"/>
      <c r="D2355" s="148"/>
      <c r="E2355" s="148"/>
      <c r="F2355" s="148"/>
      <c r="G2355" s="148"/>
      <c r="H2355" s="148"/>
      <c r="I2355" s="151"/>
      <c r="J2355" s="148"/>
      <c r="K2355" s="66"/>
    </row>
    <row r="2356" spans="1:11" x14ac:dyDescent="0.25">
      <c r="A2356" s="148"/>
      <c r="B2356" s="148"/>
      <c r="C2356" s="148"/>
      <c r="D2356" s="148"/>
      <c r="E2356" s="148"/>
      <c r="F2356" s="148"/>
      <c r="G2356" s="148"/>
      <c r="H2356" s="148"/>
      <c r="I2356" s="151"/>
      <c r="J2356" s="148"/>
      <c r="K2356" s="66"/>
    </row>
    <row r="2357" spans="1:11" x14ac:dyDescent="0.25">
      <c r="A2357" s="148"/>
      <c r="B2357" s="148"/>
      <c r="C2357" s="148"/>
      <c r="D2357" s="148"/>
      <c r="E2357" s="148"/>
      <c r="F2357" s="148"/>
      <c r="G2357" s="148"/>
      <c r="H2357" s="148"/>
      <c r="I2357" s="151"/>
      <c r="J2357" s="148"/>
      <c r="K2357" s="66"/>
    </row>
    <row r="2358" spans="1:11" x14ac:dyDescent="0.25">
      <c r="A2358" s="148"/>
      <c r="B2358" s="148"/>
      <c r="C2358" s="148"/>
      <c r="D2358" s="148"/>
      <c r="E2358" s="148"/>
      <c r="F2358" s="148"/>
      <c r="G2358" s="148"/>
      <c r="H2358" s="148"/>
      <c r="I2358" s="151"/>
      <c r="J2358" s="148"/>
      <c r="K2358" s="66"/>
    </row>
    <row r="2359" spans="1:11" x14ac:dyDescent="0.25">
      <c r="A2359" s="148"/>
      <c r="B2359" s="148"/>
      <c r="C2359" s="148"/>
      <c r="D2359" s="148"/>
      <c r="E2359" s="148"/>
      <c r="F2359" s="148"/>
      <c r="G2359" s="148"/>
      <c r="H2359" s="148"/>
      <c r="I2359" s="151"/>
      <c r="J2359" s="148"/>
      <c r="K2359" s="66"/>
    </row>
    <row r="2360" spans="1:11" x14ac:dyDescent="0.25">
      <c r="A2360" s="148"/>
      <c r="B2360" s="148"/>
      <c r="C2360" s="148"/>
      <c r="D2360" s="148"/>
      <c r="E2360" s="148"/>
      <c r="F2360" s="148"/>
      <c r="G2360" s="148"/>
      <c r="H2360" s="148"/>
      <c r="I2360" s="151"/>
      <c r="J2360" s="148"/>
      <c r="K2360" s="66"/>
    </row>
    <row r="2361" spans="1:11" x14ac:dyDescent="0.25">
      <c r="A2361" s="148"/>
      <c r="B2361" s="148"/>
      <c r="C2361" s="148"/>
      <c r="D2361" s="148"/>
      <c r="E2361" s="148"/>
      <c r="F2361" s="148"/>
      <c r="G2361" s="148"/>
      <c r="H2361" s="148"/>
      <c r="I2361" s="151"/>
      <c r="J2361" s="148"/>
      <c r="K2361" s="66"/>
    </row>
    <row r="2362" spans="1:11" x14ac:dyDescent="0.25">
      <c r="A2362" s="148"/>
      <c r="B2362" s="148"/>
      <c r="C2362" s="148"/>
      <c r="D2362" s="148"/>
      <c r="E2362" s="148"/>
      <c r="F2362" s="148"/>
      <c r="G2362" s="148"/>
      <c r="H2362" s="148"/>
      <c r="I2362" s="151"/>
      <c r="J2362" s="148"/>
      <c r="K2362" s="66"/>
    </row>
    <row r="2363" spans="1:11" x14ac:dyDescent="0.25">
      <c r="A2363" s="148"/>
      <c r="B2363" s="148"/>
      <c r="C2363" s="148"/>
      <c r="D2363" s="148"/>
      <c r="E2363" s="148"/>
      <c r="F2363" s="148"/>
      <c r="G2363" s="148"/>
      <c r="H2363" s="148"/>
      <c r="I2363" s="151"/>
      <c r="J2363" s="148"/>
      <c r="K2363" s="66"/>
    </row>
    <row r="2364" spans="1:11" x14ac:dyDescent="0.25">
      <c r="A2364" s="148"/>
      <c r="B2364" s="148"/>
      <c r="C2364" s="148"/>
      <c r="D2364" s="148"/>
      <c r="E2364" s="148"/>
      <c r="F2364" s="148"/>
      <c r="G2364" s="148"/>
      <c r="H2364" s="148"/>
      <c r="I2364" s="151"/>
      <c r="J2364" s="148"/>
      <c r="K2364" s="66"/>
    </row>
    <row r="2365" spans="1:11" x14ac:dyDescent="0.25">
      <c r="A2365" s="148"/>
      <c r="B2365" s="148"/>
      <c r="C2365" s="148"/>
      <c r="D2365" s="148"/>
      <c r="E2365" s="148"/>
      <c r="F2365" s="148"/>
      <c r="G2365" s="148"/>
      <c r="H2365" s="148"/>
      <c r="I2365" s="151"/>
      <c r="J2365" s="148"/>
      <c r="K2365" s="66"/>
    </row>
    <row r="2366" spans="1:11" x14ac:dyDescent="0.25">
      <c r="A2366" s="148"/>
      <c r="B2366" s="148"/>
      <c r="C2366" s="148"/>
      <c r="D2366" s="148"/>
      <c r="E2366" s="148"/>
      <c r="F2366" s="148"/>
      <c r="G2366" s="148"/>
      <c r="H2366" s="148"/>
      <c r="I2366" s="151"/>
      <c r="J2366" s="148"/>
      <c r="K2366" s="66"/>
    </row>
    <row r="2367" spans="1:11" x14ac:dyDescent="0.25">
      <c r="A2367" s="148"/>
      <c r="B2367" s="148"/>
      <c r="C2367" s="148"/>
      <c r="D2367" s="148"/>
      <c r="E2367" s="148"/>
      <c r="F2367" s="148"/>
      <c r="G2367" s="148"/>
      <c r="H2367" s="148"/>
      <c r="I2367" s="151"/>
      <c r="J2367" s="148"/>
      <c r="K2367" s="66"/>
    </row>
    <row r="2368" spans="1:11" x14ac:dyDescent="0.25">
      <c r="A2368" s="148"/>
      <c r="B2368" s="148"/>
      <c r="C2368" s="148"/>
      <c r="D2368" s="148"/>
      <c r="E2368" s="148"/>
      <c r="F2368" s="148"/>
      <c r="G2368" s="148"/>
      <c r="H2368" s="148"/>
      <c r="I2368" s="151"/>
      <c r="J2368" s="148"/>
      <c r="K2368" s="66"/>
    </row>
    <row r="2369" spans="1:11" x14ac:dyDescent="0.25">
      <c r="A2369" s="148"/>
      <c r="B2369" s="148"/>
      <c r="C2369" s="148"/>
      <c r="D2369" s="148"/>
      <c r="E2369" s="148"/>
      <c r="F2369" s="148"/>
      <c r="G2369" s="148"/>
      <c r="H2369" s="148"/>
      <c r="I2369" s="151"/>
      <c r="J2369" s="148"/>
      <c r="K2369" s="66"/>
    </row>
    <row r="2370" spans="1:11" x14ac:dyDescent="0.25">
      <c r="A2370" s="148"/>
      <c r="B2370" s="148"/>
      <c r="C2370" s="148"/>
      <c r="D2370" s="148"/>
      <c r="E2370" s="148"/>
      <c r="F2370" s="148"/>
      <c r="G2370" s="148"/>
      <c r="H2370" s="148"/>
      <c r="I2370" s="151"/>
      <c r="J2370" s="148"/>
      <c r="K2370" s="66"/>
    </row>
    <row r="2371" spans="1:11" x14ac:dyDescent="0.25">
      <c r="A2371" s="148"/>
      <c r="B2371" s="148"/>
      <c r="C2371" s="148"/>
      <c r="D2371" s="148"/>
      <c r="E2371" s="148"/>
      <c r="F2371" s="148"/>
      <c r="G2371" s="148"/>
      <c r="H2371" s="148"/>
      <c r="I2371" s="151"/>
      <c r="J2371" s="148"/>
      <c r="K2371" s="66"/>
    </row>
    <row r="2372" spans="1:11" x14ac:dyDescent="0.25">
      <c r="A2372" s="148"/>
      <c r="B2372" s="148"/>
      <c r="C2372" s="148"/>
      <c r="D2372" s="148"/>
      <c r="E2372" s="148"/>
      <c r="F2372" s="148"/>
      <c r="G2372" s="148"/>
      <c r="H2372" s="148"/>
      <c r="I2372" s="151"/>
      <c r="J2372" s="148"/>
      <c r="K2372" s="66"/>
    </row>
    <row r="2373" spans="1:11" x14ac:dyDescent="0.25">
      <c r="A2373" s="148"/>
      <c r="B2373" s="148"/>
      <c r="C2373" s="148"/>
      <c r="D2373" s="148"/>
      <c r="E2373" s="148"/>
      <c r="F2373" s="148"/>
      <c r="G2373" s="148"/>
      <c r="H2373" s="148"/>
      <c r="I2373" s="151"/>
      <c r="J2373" s="148"/>
      <c r="K2373" s="66"/>
    </row>
    <row r="2374" spans="1:11" x14ac:dyDescent="0.25">
      <c r="A2374" s="148"/>
      <c r="B2374" s="148"/>
      <c r="C2374" s="148"/>
      <c r="D2374" s="148"/>
      <c r="E2374" s="148"/>
      <c r="F2374" s="148"/>
      <c r="G2374" s="148"/>
      <c r="H2374" s="148"/>
      <c r="I2374" s="151"/>
      <c r="J2374" s="148"/>
      <c r="K2374" s="66"/>
    </row>
    <row r="2375" spans="1:11" x14ac:dyDescent="0.25">
      <c r="A2375" s="148"/>
      <c r="B2375" s="148"/>
      <c r="C2375" s="148"/>
      <c r="D2375" s="148"/>
      <c r="E2375" s="148"/>
      <c r="F2375" s="148"/>
      <c r="G2375" s="148"/>
      <c r="H2375" s="148"/>
      <c r="I2375" s="151"/>
      <c r="J2375" s="148"/>
      <c r="K2375" s="66"/>
    </row>
    <row r="2376" spans="1:11" x14ac:dyDescent="0.25">
      <c r="A2376" s="148"/>
      <c r="B2376" s="148"/>
      <c r="C2376" s="148"/>
      <c r="D2376" s="148"/>
      <c r="E2376" s="148"/>
      <c r="F2376" s="148"/>
      <c r="G2376" s="148"/>
      <c r="H2376" s="148"/>
      <c r="I2376" s="151"/>
      <c r="J2376" s="148"/>
      <c r="K2376" s="66"/>
    </row>
    <row r="2377" spans="1:11" x14ac:dyDescent="0.25">
      <c r="A2377" s="148"/>
      <c r="B2377" s="148"/>
      <c r="C2377" s="148"/>
      <c r="D2377" s="148"/>
      <c r="E2377" s="148"/>
      <c r="F2377" s="148"/>
      <c r="G2377" s="148"/>
      <c r="H2377" s="148"/>
      <c r="I2377" s="151"/>
      <c r="J2377" s="148"/>
      <c r="K2377" s="66"/>
    </row>
    <row r="2378" spans="1:11" x14ac:dyDescent="0.25">
      <c r="A2378" s="148"/>
      <c r="B2378" s="148"/>
      <c r="C2378" s="148"/>
      <c r="D2378" s="148"/>
      <c r="E2378" s="148"/>
      <c r="F2378" s="148"/>
      <c r="G2378" s="148"/>
      <c r="H2378" s="148"/>
      <c r="I2378" s="151"/>
      <c r="J2378" s="148"/>
      <c r="K2378" s="66"/>
    </row>
    <row r="2379" spans="1:11" x14ac:dyDescent="0.25">
      <c r="A2379" s="148"/>
      <c r="B2379" s="148"/>
      <c r="C2379" s="148"/>
      <c r="D2379" s="148"/>
      <c r="E2379" s="148"/>
      <c r="F2379" s="148"/>
      <c r="G2379" s="148"/>
      <c r="H2379" s="148"/>
      <c r="I2379" s="151"/>
      <c r="J2379" s="148"/>
      <c r="K2379" s="66"/>
    </row>
    <row r="2380" spans="1:11" x14ac:dyDescent="0.25">
      <c r="A2380" s="148"/>
      <c r="B2380" s="148"/>
      <c r="C2380" s="148"/>
      <c r="D2380" s="148"/>
      <c r="E2380" s="148"/>
      <c r="F2380" s="148"/>
      <c r="G2380" s="148"/>
      <c r="H2380" s="148"/>
      <c r="I2380" s="151"/>
      <c r="J2380" s="148"/>
      <c r="K2380" s="66"/>
    </row>
    <row r="2381" spans="1:11" x14ac:dyDescent="0.25">
      <c r="A2381" s="148"/>
      <c r="B2381" s="148"/>
      <c r="C2381" s="148"/>
      <c r="D2381" s="148"/>
      <c r="E2381" s="148"/>
      <c r="F2381" s="148"/>
      <c r="G2381" s="148"/>
      <c r="H2381" s="148"/>
      <c r="I2381" s="151"/>
      <c r="J2381" s="148"/>
      <c r="K2381" s="66"/>
    </row>
    <row r="2382" spans="1:11" x14ac:dyDescent="0.25">
      <c r="A2382" s="148"/>
      <c r="B2382" s="148"/>
      <c r="C2382" s="148"/>
      <c r="D2382" s="148"/>
      <c r="E2382" s="148"/>
      <c r="F2382" s="148"/>
      <c r="G2382" s="148"/>
      <c r="H2382" s="148"/>
      <c r="I2382" s="151"/>
      <c r="J2382" s="148"/>
      <c r="K2382" s="66"/>
    </row>
    <row r="2383" spans="1:11" x14ac:dyDescent="0.25">
      <c r="A2383" s="148"/>
      <c r="B2383" s="148"/>
      <c r="C2383" s="148"/>
      <c r="D2383" s="148"/>
      <c r="E2383" s="148"/>
      <c r="F2383" s="148"/>
      <c r="G2383" s="148"/>
      <c r="H2383" s="148"/>
      <c r="I2383" s="151"/>
      <c r="J2383" s="148"/>
      <c r="K2383" s="66"/>
    </row>
    <row r="2384" spans="1:11" x14ac:dyDescent="0.25">
      <c r="A2384" s="148"/>
      <c r="B2384" s="148"/>
      <c r="C2384" s="148"/>
      <c r="D2384" s="148"/>
      <c r="E2384" s="148"/>
      <c r="F2384" s="148"/>
      <c r="G2384" s="148"/>
      <c r="H2384" s="148"/>
      <c r="I2384" s="151"/>
      <c r="J2384" s="148"/>
      <c r="K2384" s="66"/>
    </row>
    <row r="2385" spans="1:11" x14ac:dyDescent="0.25">
      <c r="A2385" s="148"/>
      <c r="B2385" s="148"/>
      <c r="C2385" s="148"/>
      <c r="D2385" s="148"/>
      <c r="E2385" s="148"/>
      <c r="F2385" s="148"/>
      <c r="G2385" s="148"/>
      <c r="H2385" s="148"/>
      <c r="I2385" s="151"/>
      <c r="J2385" s="148"/>
      <c r="K2385" s="66"/>
    </row>
    <row r="2386" spans="1:11" x14ac:dyDescent="0.25">
      <c r="A2386" s="148"/>
      <c r="B2386" s="148"/>
      <c r="C2386" s="148"/>
      <c r="D2386" s="148"/>
      <c r="E2386" s="148"/>
      <c r="F2386" s="148"/>
      <c r="G2386" s="148"/>
      <c r="H2386" s="148"/>
      <c r="I2386" s="151"/>
      <c r="J2386" s="148"/>
      <c r="K2386" s="66"/>
    </row>
    <row r="2387" spans="1:11" x14ac:dyDescent="0.25">
      <c r="A2387" s="148"/>
      <c r="B2387" s="148"/>
      <c r="C2387" s="148"/>
      <c r="D2387" s="148"/>
      <c r="E2387" s="148"/>
      <c r="F2387" s="148"/>
      <c r="G2387" s="148"/>
      <c r="H2387" s="148"/>
      <c r="I2387" s="151"/>
      <c r="J2387" s="148"/>
      <c r="K2387" s="66"/>
    </row>
    <row r="2388" spans="1:11" x14ac:dyDescent="0.25">
      <c r="A2388" s="148"/>
      <c r="B2388" s="148"/>
      <c r="C2388" s="148"/>
      <c r="D2388" s="148"/>
      <c r="E2388" s="148"/>
      <c r="F2388" s="148"/>
      <c r="G2388" s="148"/>
      <c r="H2388" s="148"/>
      <c r="I2388" s="151"/>
      <c r="J2388" s="148"/>
      <c r="K2388" s="66"/>
    </row>
    <row r="2389" spans="1:11" x14ac:dyDescent="0.25">
      <c r="A2389" s="148"/>
      <c r="B2389" s="148"/>
      <c r="C2389" s="148"/>
      <c r="D2389" s="148"/>
      <c r="E2389" s="148"/>
      <c r="F2389" s="148"/>
      <c r="G2389" s="148"/>
      <c r="H2389" s="148"/>
      <c r="I2389" s="151"/>
      <c r="J2389" s="148"/>
      <c r="K2389" s="66"/>
    </row>
    <row r="2390" spans="1:11" x14ac:dyDescent="0.25">
      <c r="A2390" s="148"/>
      <c r="B2390" s="148"/>
      <c r="C2390" s="148"/>
      <c r="D2390" s="148"/>
      <c r="E2390" s="148"/>
      <c r="F2390" s="148"/>
      <c r="G2390" s="148"/>
      <c r="H2390" s="148"/>
      <c r="I2390" s="151"/>
      <c r="J2390" s="148"/>
      <c r="K2390" s="66"/>
    </row>
    <row r="2391" spans="1:11" x14ac:dyDescent="0.25">
      <c r="A2391" s="148"/>
      <c r="B2391" s="148"/>
      <c r="C2391" s="148"/>
      <c r="D2391" s="148"/>
      <c r="E2391" s="148"/>
      <c r="F2391" s="148"/>
      <c r="G2391" s="148"/>
      <c r="H2391" s="148"/>
      <c r="I2391" s="151"/>
      <c r="J2391" s="148"/>
      <c r="K2391" s="66"/>
    </row>
    <row r="2392" spans="1:11" x14ac:dyDescent="0.25">
      <c r="A2392" s="148"/>
      <c r="B2392" s="148"/>
      <c r="C2392" s="148"/>
      <c r="D2392" s="148"/>
      <c r="E2392" s="148"/>
      <c r="F2392" s="148"/>
      <c r="G2392" s="148"/>
      <c r="H2392" s="148"/>
      <c r="I2392" s="151"/>
      <c r="J2392" s="148"/>
      <c r="K2392" s="66"/>
    </row>
    <row r="2393" spans="1:11" x14ac:dyDescent="0.25">
      <c r="A2393" s="148"/>
      <c r="B2393" s="148"/>
      <c r="C2393" s="148"/>
      <c r="D2393" s="148"/>
      <c r="E2393" s="148"/>
      <c r="F2393" s="148"/>
      <c r="G2393" s="148"/>
      <c r="H2393" s="148"/>
      <c r="I2393" s="151"/>
      <c r="J2393" s="148"/>
      <c r="K2393" s="66"/>
    </row>
    <row r="2394" spans="1:11" x14ac:dyDescent="0.25">
      <c r="A2394" s="148"/>
      <c r="B2394" s="148"/>
      <c r="C2394" s="148"/>
      <c r="D2394" s="148"/>
      <c r="E2394" s="148"/>
      <c r="F2394" s="148"/>
      <c r="G2394" s="148"/>
      <c r="H2394" s="148"/>
      <c r="I2394" s="151"/>
      <c r="J2394" s="148"/>
      <c r="K2394" s="66"/>
    </row>
    <row r="2395" spans="1:11" x14ac:dyDescent="0.25">
      <c r="A2395" s="148"/>
      <c r="B2395" s="148"/>
      <c r="C2395" s="148"/>
      <c r="D2395" s="148"/>
      <c r="E2395" s="148"/>
      <c r="F2395" s="148"/>
      <c r="G2395" s="148"/>
      <c r="H2395" s="148"/>
      <c r="I2395" s="151"/>
      <c r="J2395" s="148"/>
      <c r="K2395" s="66"/>
    </row>
    <row r="2396" spans="1:11" x14ac:dyDescent="0.25">
      <c r="A2396" s="148"/>
      <c r="B2396" s="148"/>
      <c r="C2396" s="148"/>
      <c r="D2396" s="148"/>
      <c r="E2396" s="148"/>
      <c r="F2396" s="148"/>
      <c r="G2396" s="148"/>
      <c r="H2396" s="148"/>
      <c r="I2396" s="151"/>
      <c r="J2396" s="148"/>
      <c r="K2396" s="66"/>
    </row>
    <row r="2397" spans="1:11" x14ac:dyDescent="0.25">
      <c r="A2397" s="148"/>
      <c r="B2397" s="148"/>
      <c r="C2397" s="148"/>
      <c r="D2397" s="148"/>
      <c r="E2397" s="148"/>
      <c r="F2397" s="148"/>
      <c r="G2397" s="148"/>
      <c r="H2397" s="148"/>
      <c r="I2397" s="151"/>
      <c r="J2397" s="148"/>
      <c r="K2397" s="66"/>
    </row>
    <row r="2398" spans="1:11" x14ac:dyDescent="0.25">
      <c r="A2398" s="148"/>
      <c r="B2398" s="148"/>
      <c r="C2398" s="148"/>
      <c r="D2398" s="148"/>
      <c r="E2398" s="148"/>
      <c r="F2398" s="148"/>
      <c r="G2398" s="148"/>
      <c r="H2398" s="148"/>
      <c r="I2398" s="151"/>
      <c r="J2398" s="148"/>
      <c r="K2398" s="66"/>
    </row>
    <row r="2399" spans="1:11" x14ac:dyDescent="0.25">
      <c r="A2399" s="148"/>
      <c r="B2399" s="148"/>
      <c r="C2399" s="148"/>
      <c r="D2399" s="148"/>
      <c r="E2399" s="148"/>
      <c r="F2399" s="148"/>
      <c r="G2399" s="148"/>
      <c r="H2399" s="148"/>
      <c r="I2399" s="151"/>
      <c r="J2399" s="148"/>
      <c r="K2399" s="66"/>
    </row>
    <row r="2400" spans="1:11" x14ac:dyDescent="0.25">
      <c r="A2400" s="148"/>
      <c r="B2400" s="148"/>
      <c r="C2400" s="148"/>
      <c r="D2400" s="148"/>
      <c r="E2400" s="148"/>
      <c r="F2400" s="148"/>
      <c r="G2400" s="148"/>
      <c r="H2400" s="148"/>
      <c r="I2400" s="151"/>
      <c r="J2400" s="148"/>
      <c r="K2400" s="66"/>
    </row>
    <row r="2401" spans="1:11" x14ac:dyDescent="0.25">
      <c r="A2401" s="148"/>
      <c r="B2401" s="148"/>
      <c r="C2401" s="148"/>
      <c r="D2401" s="148"/>
      <c r="E2401" s="148"/>
      <c r="F2401" s="148"/>
      <c r="G2401" s="148"/>
      <c r="H2401" s="148"/>
      <c r="I2401" s="151"/>
      <c r="J2401" s="148"/>
      <c r="K2401" s="66"/>
    </row>
    <row r="2402" spans="1:11" x14ac:dyDescent="0.25">
      <c r="A2402" s="148"/>
      <c r="B2402" s="148"/>
      <c r="C2402" s="148"/>
      <c r="D2402" s="148"/>
      <c r="E2402" s="148"/>
      <c r="F2402" s="148"/>
      <c r="G2402" s="148"/>
      <c r="H2402" s="148"/>
      <c r="I2402" s="151"/>
      <c r="J2402" s="148"/>
      <c r="K2402" s="66"/>
    </row>
    <row r="2403" spans="1:11" x14ac:dyDescent="0.25">
      <c r="A2403" s="148"/>
      <c r="B2403" s="148"/>
      <c r="C2403" s="148"/>
      <c r="D2403" s="148"/>
      <c r="E2403" s="148"/>
      <c r="F2403" s="148"/>
      <c r="G2403" s="148"/>
      <c r="H2403" s="148"/>
      <c r="I2403" s="151"/>
      <c r="J2403" s="148"/>
      <c r="K2403" s="66"/>
    </row>
    <row r="2404" spans="1:11" x14ac:dyDescent="0.25">
      <c r="A2404" s="148"/>
      <c r="B2404" s="148"/>
      <c r="C2404" s="148"/>
      <c r="D2404" s="148"/>
      <c r="E2404" s="148"/>
      <c r="F2404" s="148"/>
      <c r="G2404" s="148"/>
      <c r="H2404" s="148"/>
      <c r="I2404" s="151"/>
      <c r="J2404" s="148"/>
      <c r="K2404" s="66"/>
    </row>
    <row r="2405" spans="1:11" x14ac:dyDescent="0.25">
      <c r="A2405" s="148"/>
      <c r="B2405" s="148"/>
      <c r="C2405" s="148"/>
      <c r="D2405" s="148"/>
      <c r="E2405" s="148"/>
      <c r="F2405" s="148"/>
      <c r="G2405" s="148"/>
      <c r="H2405" s="148"/>
      <c r="I2405" s="151"/>
      <c r="J2405" s="148"/>
      <c r="K2405" s="66"/>
    </row>
    <row r="2406" spans="1:11" x14ac:dyDescent="0.25">
      <c r="A2406" s="148"/>
      <c r="B2406" s="148"/>
      <c r="C2406" s="148"/>
      <c r="D2406" s="148"/>
      <c r="E2406" s="148"/>
      <c r="F2406" s="148"/>
      <c r="G2406" s="148"/>
      <c r="H2406" s="148"/>
      <c r="I2406" s="151"/>
      <c r="J2406" s="148"/>
      <c r="K2406" s="66"/>
    </row>
    <row r="2407" spans="1:11" x14ac:dyDescent="0.25">
      <c r="A2407" s="148"/>
      <c r="B2407" s="148"/>
      <c r="C2407" s="148"/>
      <c r="D2407" s="148"/>
      <c r="E2407" s="148"/>
      <c r="F2407" s="148"/>
      <c r="G2407" s="148"/>
      <c r="H2407" s="148"/>
      <c r="I2407" s="151"/>
      <c r="J2407" s="148"/>
      <c r="K2407" s="66"/>
    </row>
    <row r="2408" spans="1:11" x14ac:dyDescent="0.25">
      <c r="A2408" s="148"/>
      <c r="B2408" s="148"/>
      <c r="C2408" s="148"/>
      <c r="D2408" s="148"/>
      <c r="E2408" s="148"/>
      <c r="F2408" s="148"/>
      <c r="G2408" s="148"/>
      <c r="H2408" s="148"/>
      <c r="I2408" s="151"/>
      <c r="J2408" s="148"/>
      <c r="K2408" s="66"/>
    </row>
    <row r="2409" spans="1:11" x14ac:dyDescent="0.25">
      <c r="A2409" s="148"/>
      <c r="B2409" s="148"/>
      <c r="C2409" s="148"/>
      <c r="D2409" s="148"/>
      <c r="E2409" s="148"/>
      <c r="F2409" s="148"/>
      <c r="G2409" s="148"/>
      <c r="H2409" s="148"/>
      <c r="I2409" s="151"/>
      <c r="J2409" s="148"/>
      <c r="K2409" s="66"/>
    </row>
    <row r="2410" spans="1:11" x14ac:dyDescent="0.25">
      <c r="A2410" s="148"/>
      <c r="B2410" s="148"/>
      <c r="C2410" s="148"/>
      <c r="D2410" s="148"/>
      <c r="E2410" s="148"/>
      <c r="F2410" s="148"/>
      <c r="G2410" s="148"/>
      <c r="H2410" s="148"/>
      <c r="I2410" s="151"/>
      <c r="J2410" s="148"/>
      <c r="K2410" s="66"/>
    </row>
    <row r="2411" spans="1:11" x14ac:dyDescent="0.25">
      <c r="A2411" s="148"/>
      <c r="B2411" s="148"/>
      <c r="C2411" s="148"/>
      <c r="D2411" s="148"/>
      <c r="E2411" s="148"/>
      <c r="F2411" s="148"/>
      <c r="G2411" s="148"/>
      <c r="H2411" s="148"/>
      <c r="I2411" s="151"/>
      <c r="J2411" s="148"/>
      <c r="K2411" s="66"/>
    </row>
    <row r="2412" spans="1:11" x14ac:dyDescent="0.25">
      <c r="A2412" s="148"/>
      <c r="B2412" s="148"/>
      <c r="C2412" s="148"/>
      <c r="D2412" s="148"/>
      <c r="E2412" s="148"/>
      <c r="F2412" s="148"/>
      <c r="G2412" s="148"/>
      <c r="H2412" s="148"/>
      <c r="I2412" s="151"/>
      <c r="J2412" s="148"/>
      <c r="K2412" s="66"/>
    </row>
    <row r="2413" spans="1:11" x14ac:dyDescent="0.25">
      <c r="A2413" s="148"/>
      <c r="B2413" s="148"/>
      <c r="C2413" s="148"/>
      <c r="D2413" s="148"/>
      <c r="E2413" s="148"/>
      <c r="F2413" s="148"/>
      <c r="G2413" s="148"/>
      <c r="H2413" s="148"/>
      <c r="I2413" s="151"/>
      <c r="J2413" s="148"/>
      <c r="K2413" s="66"/>
    </row>
    <row r="2414" spans="1:11" x14ac:dyDescent="0.25">
      <c r="A2414" s="148"/>
      <c r="B2414" s="148"/>
      <c r="C2414" s="148"/>
      <c r="D2414" s="148"/>
      <c r="E2414" s="148"/>
      <c r="F2414" s="148"/>
      <c r="G2414" s="148"/>
      <c r="H2414" s="148"/>
      <c r="I2414" s="151"/>
      <c r="J2414" s="148"/>
      <c r="K2414" s="66"/>
    </row>
    <row r="2415" spans="1:11" x14ac:dyDescent="0.25">
      <c r="A2415" s="148"/>
      <c r="B2415" s="148"/>
      <c r="C2415" s="148"/>
      <c r="D2415" s="148"/>
      <c r="E2415" s="148"/>
      <c r="F2415" s="148"/>
      <c r="G2415" s="148"/>
      <c r="H2415" s="148"/>
      <c r="I2415" s="151"/>
      <c r="J2415" s="148"/>
      <c r="K2415" s="66"/>
    </row>
    <row r="2416" spans="1:11" x14ac:dyDescent="0.25">
      <c r="A2416" s="148"/>
      <c r="B2416" s="148"/>
      <c r="C2416" s="148"/>
      <c r="D2416" s="148"/>
      <c r="E2416" s="148"/>
      <c r="F2416" s="148"/>
      <c r="G2416" s="148"/>
      <c r="H2416" s="148"/>
      <c r="I2416" s="151"/>
      <c r="J2416" s="148"/>
      <c r="K2416" s="66"/>
    </row>
    <row r="2417" spans="1:11" x14ac:dyDescent="0.25">
      <c r="A2417" s="148"/>
      <c r="B2417" s="148"/>
      <c r="C2417" s="148"/>
      <c r="D2417" s="148"/>
      <c r="E2417" s="148"/>
      <c r="F2417" s="148"/>
      <c r="G2417" s="148"/>
      <c r="H2417" s="148"/>
      <c r="I2417" s="151"/>
      <c r="J2417" s="148"/>
      <c r="K2417" s="66"/>
    </row>
    <row r="2418" spans="1:11" x14ac:dyDescent="0.25">
      <c r="A2418" s="148"/>
      <c r="B2418" s="148"/>
      <c r="C2418" s="148"/>
      <c r="D2418" s="148"/>
      <c r="E2418" s="148"/>
      <c r="F2418" s="148"/>
      <c r="G2418" s="148"/>
      <c r="H2418" s="148"/>
      <c r="I2418" s="151"/>
      <c r="J2418" s="148"/>
      <c r="K2418" s="66"/>
    </row>
    <row r="2419" spans="1:11" x14ac:dyDescent="0.25">
      <c r="A2419" s="148"/>
      <c r="B2419" s="148"/>
      <c r="C2419" s="148"/>
      <c r="D2419" s="148"/>
      <c r="E2419" s="148"/>
      <c r="F2419" s="148"/>
      <c r="G2419" s="148"/>
      <c r="H2419" s="148"/>
      <c r="I2419" s="151"/>
      <c r="J2419" s="148"/>
      <c r="K2419" s="66"/>
    </row>
    <row r="2420" spans="1:11" x14ac:dyDescent="0.25">
      <c r="A2420" s="148"/>
      <c r="B2420" s="148"/>
      <c r="C2420" s="148"/>
      <c r="D2420" s="148"/>
      <c r="E2420" s="148"/>
      <c r="F2420" s="148"/>
      <c r="G2420" s="148"/>
      <c r="H2420" s="148"/>
      <c r="I2420" s="151"/>
      <c r="J2420" s="148"/>
      <c r="K2420" s="66"/>
    </row>
    <row r="2421" spans="1:11" x14ac:dyDescent="0.25">
      <c r="A2421" s="148"/>
      <c r="B2421" s="148"/>
      <c r="C2421" s="148"/>
      <c r="D2421" s="148"/>
      <c r="E2421" s="148"/>
      <c r="F2421" s="148"/>
      <c r="G2421" s="148"/>
      <c r="H2421" s="148"/>
      <c r="I2421" s="151"/>
      <c r="J2421" s="148"/>
      <c r="K2421" s="66"/>
    </row>
    <row r="2422" spans="1:11" x14ac:dyDescent="0.25">
      <c r="A2422" s="148"/>
      <c r="B2422" s="148"/>
      <c r="C2422" s="148"/>
      <c r="D2422" s="148"/>
      <c r="E2422" s="148"/>
      <c r="F2422" s="148"/>
      <c r="G2422" s="148"/>
      <c r="H2422" s="148"/>
      <c r="I2422" s="151"/>
      <c r="J2422" s="148"/>
      <c r="K2422" s="66"/>
    </row>
    <row r="2423" spans="1:11" x14ac:dyDescent="0.25">
      <c r="A2423" s="148"/>
      <c r="B2423" s="148"/>
      <c r="C2423" s="148"/>
      <c r="D2423" s="148"/>
      <c r="E2423" s="148"/>
      <c r="F2423" s="148"/>
      <c r="G2423" s="148"/>
      <c r="H2423" s="148"/>
      <c r="I2423" s="151"/>
      <c r="J2423" s="148"/>
      <c r="K2423" s="66"/>
    </row>
    <row r="2424" spans="1:11" x14ac:dyDescent="0.25">
      <c r="A2424" s="148"/>
      <c r="B2424" s="148"/>
      <c r="C2424" s="148"/>
      <c r="D2424" s="148"/>
      <c r="E2424" s="148"/>
      <c r="F2424" s="148"/>
      <c r="G2424" s="148"/>
      <c r="H2424" s="148"/>
      <c r="I2424" s="151"/>
      <c r="J2424" s="148"/>
      <c r="K2424" s="66"/>
    </row>
    <row r="2425" spans="1:11" x14ac:dyDescent="0.25">
      <c r="A2425" s="148"/>
      <c r="B2425" s="148"/>
      <c r="C2425" s="148"/>
      <c r="D2425" s="148"/>
      <c r="E2425" s="148"/>
      <c r="F2425" s="148"/>
      <c r="G2425" s="148"/>
      <c r="H2425" s="148"/>
      <c r="I2425" s="151"/>
      <c r="J2425" s="148"/>
      <c r="K2425" s="66"/>
    </row>
    <row r="2426" spans="1:11" x14ac:dyDescent="0.25">
      <c r="A2426" s="148"/>
      <c r="B2426" s="148"/>
      <c r="C2426" s="148"/>
      <c r="D2426" s="148"/>
      <c r="E2426" s="148"/>
      <c r="F2426" s="148"/>
      <c r="G2426" s="148"/>
      <c r="H2426" s="148"/>
      <c r="I2426" s="151"/>
      <c r="J2426" s="148"/>
      <c r="K2426" s="66"/>
    </row>
    <row r="2427" spans="1:11" x14ac:dyDescent="0.25">
      <c r="A2427" s="148"/>
      <c r="B2427" s="148"/>
      <c r="C2427" s="148"/>
      <c r="D2427" s="148"/>
      <c r="E2427" s="148"/>
      <c r="F2427" s="148"/>
      <c r="G2427" s="148"/>
      <c r="H2427" s="148"/>
      <c r="I2427" s="151"/>
      <c r="J2427" s="148"/>
      <c r="K2427" s="66"/>
    </row>
    <row r="2428" spans="1:11" x14ac:dyDescent="0.25">
      <c r="A2428" s="148"/>
      <c r="B2428" s="148"/>
      <c r="C2428" s="148"/>
      <c r="D2428" s="148"/>
      <c r="E2428" s="148"/>
      <c r="F2428" s="148"/>
      <c r="G2428" s="148"/>
      <c r="H2428" s="148"/>
      <c r="I2428" s="151"/>
      <c r="J2428" s="148"/>
      <c r="K2428" s="66"/>
    </row>
    <row r="2429" spans="1:11" x14ac:dyDescent="0.25">
      <c r="A2429" s="148"/>
      <c r="B2429" s="148"/>
      <c r="C2429" s="148"/>
      <c r="D2429" s="148"/>
      <c r="E2429" s="148"/>
      <c r="F2429" s="148"/>
      <c r="G2429" s="148"/>
      <c r="H2429" s="148"/>
      <c r="I2429" s="151"/>
      <c r="J2429" s="148"/>
      <c r="K2429" s="66"/>
    </row>
    <row r="2430" spans="1:11" x14ac:dyDescent="0.25">
      <c r="A2430" s="148"/>
      <c r="B2430" s="148"/>
      <c r="C2430" s="148"/>
      <c r="D2430" s="148"/>
      <c r="E2430" s="148"/>
      <c r="F2430" s="148"/>
      <c r="G2430" s="148"/>
      <c r="H2430" s="148"/>
      <c r="I2430" s="151"/>
      <c r="J2430" s="148"/>
      <c r="K2430" s="66"/>
    </row>
    <row r="2431" spans="1:11" x14ac:dyDescent="0.25">
      <c r="A2431" s="148"/>
      <c r="B2431" s="148"/>
      <c r="C2431" s="148"/>
      <c r="D2431" s="148"/>
      <c r="E2431" s="148"/>
      <c r="F2431" s="148"/>
      <c r="G2431" s="148"/>
      <c r="H2431" s="148"/>
      <c r="I2431" s="151"/>
      <c r="J2431" s="148"/>
      <c r="K2431" s="66"/>
    </row>
    <row r="2432" spans="1:11" x14ac:dyDescent="0.25">
      <c r="A2432" s="148"/>
      <c r="B2432" s="148"/>
      <c r="C2432" s="148"/>
      <c r="D2432" s="148"/>
      <c r="E2432" s="148"/>
      <c r="F2432" s="148"/>
      <c r="G2432" s="148"/>
      <c r="H2432" s="148"/>
      <c r="I2432" s="151"/>
      <c r="J2432" s="148"/>
      <c r="K2432" s="66"/>
    </row>
    <row r="2433" spans="1:11" x14ac:dyDescent="0.25">
      <c r="A2433" s="148"/>
      <c r="B2433" s="148"/>
      <c r="C2433" s="148"/>
      <c r="D2433" s="148"/>
      <c r="E2433" s="148"/>
      <c r="F2433" s="148"/>
      <c r="G2433" s="148"/>
      <c r="H2433" s="148"/>
      <c r="I2433" s="151"/>
      <c r="J2433" s="148"/>
      <c r="K2433" s="66"/>
    </row>
    <row r="2434" spans="1:11" x14ac:dyDescent="0.25">
      <c r="A2434" s="148"/>
      <c r="B2434" s="148"/>
      <c r="C2434" s="148"/>
      <c r="D2434" s="148"/>
      <c r="E2434" s="148"/>
      <c r="F2434" s="148"/>
      <c r="G2434" s="148"/>
      <c r="H2434" s="148"/>
      <c r="I2434" s="151"/>
      <c r="J2434" s="148"/>
      <c r="K2434" s="66"/>
    </row>
    <row r="2435" spans="1:11" x14ac:dyDescent="0.25">
      <c r="A2435" s="148"/>
      <c r="B2435" s="148"/>
      <c r="C2435" s="148"/>
      <c r="D2435" s="148"/>
      <c r="E2435" s="148"/>
      <c r="F2435" s="148"/>
      <c r="G2435" s="148"/>
      <c r="H2435" s="148"/>
      <c r="I2435" s="151"/>
      <c r="J2435" s="148"/>
      <c r="K2435" s="66"/>
    </row>
    <row r="2436" spans="1:11" x14ac:dyDescent="0.25">
      <c r="A2436" s="148"/>
      <c r="B2436" s="148"/>
      <c r="C2436" s="148"/>
      <c r="D2436" s="148"/>
      <c r="E2436" s="148"/>
      <c r="F2436" s="148"/>
      <c r="G2436" s="148"/>
      <c r="H2436" s="148"/>
      <c r="I2436" s="151"/>
      <c r="J2436" s="148"/>
      <c r="K2436" s="66"/>
    </row>
    <row r="2437" spans="1:11" x14ac:dyDescent="0.25">
      <c r="A2437" s="148"/>
      <c r="B2437" s="148"/>
      <c r="C2437" s="148"/>
      <c r="D2437" s="148"/>
      <c r="E2437" s="148"/>
      <c r="F2437" s="148"/>
      <c r="G2437" s="148"/>
      <c r="H2437" s="148"/>
      <c r="I2437" s="151"/>
      <c r="J2437" s="148"/>
      <c r="K2437" s="66"/>
    </row>
    <row r="2438" spans="1:11" x14ac:dyDescent="0.25">
      <c r="A2438" s="148"/>
      <c r="B2438" s="148"/>
      <c r="C2438" s="148"/>
      <c r="D2438" s="148"/>
      <c r="E2438" s="148"/>
      <c r="F2438" s="148"/>
      <c r="G2438" s="148"/>
      <c r="H2438" s="148"/>
      <c r="I2438" s="151"/>
      <c r="J2438" s="148"/>
      <c r="K2438" s="66"/>
    </row>
    <row r="2439" spans="1:11" x14ac:dyDescent="0.25">
      <c r="A2439" s="148"/>
      <c r="B2439" s="148"/>
      <c r="C2439" s="148"/>
      <c r="D2439" s="148"/>
      <c r="E2439" s="148"/>
      <c r="F2439" s="148"/>
      <c r="G2439" s="148"/>
      <c r="H2439" s="148"/>
      <c r="I2439" s="151"/>
      <c r="J2439" s="148"/>
      <c r="K2439" s="66"/>
    </row>
    <row r="2440" spans="1:11" x14ac:dyDescent="0.25">
      <c r="A2440" s="148"/>
      <c r="B2440" s="148"/>
      <c r="C2440" s="148"/>
      <c r="D2440" s="148"/>
      <c r="E2440" s="148"/>
      <c r="F2440" s="148"/>
      <c r="G2440" s="148"/>
      <c r="H2440" s="148"/>
      <c r="I2440" s="151"/>
      <c r="J2440" s="148"/>
      <c r="K2440" s="66"/>
    </row>
    <row r="2441" spans="1:11" x14ac:dyDescent="0.25">
      <c r="A2441" s="148"/>
      <c r="B2441" s="148"/>
      <c r="C2441" s="148"/>
      <c r="D2441" s="148"/>
      <c r="E2441" s="148"/>
      <c r="F2441" s="148"/>
      <c r="G2441" s="148"/>
      <c r="H2441" s="148"/>
      <c r="I2441" s="151"/>
      <c r="J2441" s="148"/>
      <c r="K2441" s="66"/>
    </row>
    <row r="2442" spans="1:11" x14ac:dyDescent="0.25">
      <c r="A2442" s="148"/>
      <c r="B2442" s="148"/>
      <c r="C2442" s="148"/>
      <c r="D2442" s="148"/>
      <c r="E2442" s="148"/>
      <c r="F2442" s="148"/>
      <c r="G2442" s="148"/>
      <c r="H2442" s="148"/>
      <c r="I2442" s="151"/>
      <c r="J2442" s="148"/>
      <c r="K2442" s="66"/>
    </row>
    <row r="2443" spans="1:11" x14ac:dyDescent="0.25">
      <c r="A2443" s="148"/>
      <c r="B2443" s="148"/>
      <c r="C2443" s="148"/>
      <c r="D2443" s="148"/>
      <c r="E2443" s="148"/>
      <c r="F2443" s="148"/>
      <c r="G2443" s="148"/>
      <c r="H2443" s="148"/>
      <c r="I2443" s="151"/>
      <c r="J2443" s="148"/>
      <c r="K2443" s="66"/>
    </row>
    <row r="2444" spans="1:11" x14ac:dyDescent="0.25">
      <c r="A2444" s="148"/>
      <c r="B2444" s="148"/>
      <c r="C2444" s="148"/>
      <c r="D2444" s="148"/>
      <c r="E2444" s="148"/>
      <c r="F2444" s="148"/>
      <c r="G2444" s="148"/>
      <c r="H2444" s="148"/>
      <c r="I2444" s="151"/>
      <c r="J2444" s="148"/>
      <c r="K2444" s="66"/>
    </row>
    <row r="2445" spans="1:11" x14ac:dyDescent="0.25">
      <c r="A2445" s="148"/>
      <c r="B2445" s="148"/>
      <c r="C2445" s="148"/>
      <c r="D2445" s="148"/>
      <c r="E2445" s="148"/>
      <c r="F2445" s="148"/>
      <c r="G2445" s="148"/>
      <c r="H2445" s="148"/>
      <c r="I2445" s="151"/>
      <c r="J2445" s="148"/>
      <c r="K2445" s="66"/>
    </row>
    <row r="2446" spans="1:11" x14ac:dyDescent="0.25">
      <c r="A2446" s="148"/>
      <c r="B2446" s="148"/>
      <c r="C2446" s="148"/>
      <c r="D2446" s="148"/>
      <c r="E2446" s="148"/>
      <c r="F2446" s="148"/>
      <c r="G2446" s="148"/>
      <c r="H2446" s="148"/>
      <c r="I2446" s="151"/>
      <c r="J2446" s="148"/>
      <c r="K2446" s="66"/>
    </row>
    <row r="2447" spans="1:11" x14ac:dyDescent="0.25">
      <c r="A2447" s="148"/>
      <c r="B2447" s="148"/>
      <c r="C2447" s="148"/>
      <c r="D2447" s="148"/>
      <c r="E2447" s="148"/>
      <c r="F2447" s="148"/>
      <c r="G2447" s="148"/>
      <c r="H2447" s="148"/>
      <c r="I2447" s="151"/>
      <c r="J2447" s="148"/>
      <c r="K2447" s="66"/>
    </row>
    <row r="2448" spans="1:11" x14ac:dyDescent="0.25">
      <c r="A2448" s="148"/>
      <c r="B2448" s="148"/>
      <c r="C2448" s="148"/>
      <c r="D2448" s="148"/>
      <c r="E2448" s="148"/>
      <c r="F2448" s="148"/>
      <c r="G2448" s="148"/>
      <c r="H2448" s="148"/>
      <c r="I2448" s="151"/>
      <c r="J2448" s="148"/>
      <c r="K2448" s="66"/>
    </row>
    <row r="2449" spans="1:11" x14ac:dyDescent="0.25">
      <c r="A2449" s="148"/>
      <c r="B2449" s="148"/>
      <c r="C2449" s="148"/>
      <c r="D2449" s="148"/>
      <c r="E2449" s="148"/>
      <c r="F2449" s="148"/>
      <c r="G2449" s="148"/>
      <c r="H2449" s="148"/>
      <c r="I2449" s="151"/>
      <c r="J2449" s="148"/>
      <c r="K2449" s="66"/>
    </row>
    <row r="2450" spans="1:11" x14ac:dyDescent="0.25">
      <c r="A2450" s="148"/>
      <c r="B2450" s="148"/>
      <c r="C2450" s="148"/>
      <c r="D2450" s="148"/>
      <c r="E2450" s="148"/>
      <c r="F2450" s="148"/>
      <c r="G2450" s="148"/>
      <c r="H2450" s="148"/>
      <c r="I2450" s="151"/>
      <c r="J2450" s="148"/>
      <c r="K2450" s="66"/>
    </row>
    <row r="2451" spans="1:11" x14ac:dyDescent="0.25">
      <c r="A2451" s="148"/>
      <c r="B2451" s="148"/>
      <c r="C2451" s="148"/>
      <c r="D2451" s="148"/>
      <c r="E2451" s="148"/>
      <c r="F2451" s="148"/>
      <c r="G2451" s="148"/>
      <c r="H2451" s="148"/>
      <c r="I2451" s="151"/>
      <c r="J2451" s="148"/>
      <c r="K2451" s="66"/>
    </row>
    <row r="2452" spans="1:11" x14ac:dyDescent="0.25">
      <c r="A2452" s="148"/>
      <c r="B2452" s="148"/>
      <c r="C2452" s="148"/>
      <c r="D2452" s="148"/>
      <c r="E2452" s="148"/>
      <c r="F2452" s="148"/>
      <c r="G2452" s="148"/>
      <c r="H2452" s="148"/>
      <c r="I2452" s="151"/>
      <c r="J2452" s="148"/>
      <c r="K2452" s="66"/>
    </row>
    <row r="2453" spans="1:11" x14ac:dyDescent="0.25">
      <c r="A2453" s="148"/>
      <c r="B2453" s="148"/>
      <c r="C2453" s="148"/>
      <c r="D2453" s="148"/>
      <c r="E2453" s="148"/>
      <c r="F2453" s="148"/>
      <c r="G2453" s="148"/>
      <c r="H2453" s="148"/>
      <c r="I2453" s="151"/>
      <c r="J2453" s="148"/>
      <c r="K2453" s="66"/>
    </row>
    <row r="2454" spans="1:11" x14ac:dyDescent="0.25">
      <c r="A2454" s="148"/>
      <c r="B2454" s="148"/>
      <c r="C2454" s="148"/>
      <c r="D2454" s="148"/>
      <c r="E2454" s="148"/>
      <c r="F2454" s="148"/>
      <c r="G2454" s="148"/>
      <c r="H2454" s="148"/>
      <c r="I2454" s="151"/>
      <c r="J2454" s="148"/>
      <c r="K2454" s="66"/>
    </row>
    <row r="2455" spans="1:11" x14ac:dyDescent="0.25">
      <c r="A2455" s="148"/>
      <c r="B2455" s="148"/>
      <c r="C2455" s="148"/>
      <c r="D2455" s="148"/>
      <c r="E2455" s="148"/>
      <c r="F2455" s="148"/>
      <c r="G2455" s="148"/>
      <c r="H2455" s="148"/>
      <c r="I2455" s="151"/>
      <c r="J2455" s="148"/>
      <c r="K2455" s="66"/>
    </row>
    <row r="2456" spans="1:11" x14ac:dyDescent="0.25">
      <c r="A2456" s="148"/>
      <c r="B2456" s="148"/>
      <c r="C2456" s="148"/>
      <c r="D2456" s="148"/>
      <c r="E2456" s="148"/>
      <c r="F2456" s="148"/>
      <c r="G2456" s="148"/>
      <c r="H2456" s="148"/>
      <c r="I2456" s="151"/>
      <c r="J2456" s="148"/>
      <c r="K2456" s="66"/>
    </row>
    <row r="2457" spans="1:11" x14ac:dyDescent="0.25">
      <c r="A2457" s="148"/>
      <c r="B2457" s="148"/>
      <c r="C2457" s="148"/>
      <c r="D2457" s="148"/>
      <c r="E2457" s="148"/>
      <c r="F2457" s="148"/>
      <c r="G2457" s="148"/>
      <c r="H2457" s="148"/>
      <c r="I2457" s="151"/>
      <c r="J2457" s="148"/>
      <c r="K2457" s="66"/>
    </row>
    <row r="2458" spans="1:11" x14ac:dyDescent="0.25">
      <c r="A2458" s="148"/>
      <c r="B2458" s="148"/>
      <c r="C2458" s="148"/>
      <c r="D2458" s="148"/>
      <c r="E2458" s="148"/>
      <c r="F2458" s="148"/>
      <c r="G2458" s="148"/>
      <c r="H2458" s="148"/>
      <c r="I2458" s="151"/>
      <c r="J2458" s="148"/>
      <c r="K2458" s="66"/>
    </row>
    <row r="2459" spans="1:11" x14ac:dyDescent="0.25">
      <c r="A2459" s="148"/>
      <c r="B2459" s="148"/>
      <c r="C2459" s="148"/>
      <c r="D2459" s="148"/>
      <c r="E2459" s="148"/>
      <c r="F2459" s="148"/>
      <c r="G2459" s="148"/>
      <c r="H2459" s="148"/>
      <c r="I2459" s="151"/>
      <c r="J2459" s="148"/>
      <c r="K2459" s="66"/>
    </row>
    <row r="2460" spans="1:11" x14ac:dyDescent="0.25">
      <c r="A2460" s="148"/>
      <c r="B2460" s="148"/>
      <c r="C2460" s="148"/>
      <c r="D2460" s="148"/>
      <c r="E2460" s="148"/>
      <c r="F2460" s="148"/>
      <c r="G2460" s="148"/>
      <c r="H2460" s="148"/>
      <c r="I2460" s="151"/>
      <c r="J2460" s="148"/>
      <c r="K2460" s="66"/>
    </row>
    <row r="2461" spans="1:11" x14ac:dyDescent="0.25">
      <c r="A2461" s="148"/>
      <c r="B2461" s="148"/>
      <c r="C2461" s="148"/>
      <c r="D2461" s="148"/>
      <c r="E2461" s="148"/>
      <c r="F2461" s="148"/>
      <c r="G2461" s="148"/>
      <c r="H2461" s="148"/>
      <c r="I2461" s="151"/>
      <c r="J2461" s="148"/>
      <c r="K2461" s="66"/>
    </row>
    <row r="2462" spans="1:11" x14ac:dyDescent="0.25">
      <c r="A2462" s="148"/>
      <c r="B2462" s="148"/>
      <c r="C2462" s="148"/>
      <c r="D2462" s="148"/>
      <c r="E2462" s="148"/>
      <c r="F2462" s="148"/>
      <c r="G2462" s="148"/>
      <c r="H2462" s="148"/>
      <c r="I2462" s="151"/>
      <c r="J2462" s="148"/>
      <c r="K2462" s="66"/>
    </row>
    <row r="2463" spans="1:11" x14ac:dyDescent="0.25">
      <c r="A2463" s="148"/>
      <c r="B2463" s="148"/>
      <c r="C2463" s="148"/>
      <c r="D2463" s="148"/>
      <c r="E2463" s="148"/>
      <c r="F2463" s="148"/>
      <c r="G2463" s="148"/>
      <c r="H2463" s="148"/>
      <c r="I2463" s="151"/>
      <c r="J2463" s="148"/>
      <c r="K2463" s="66"/>
    </row>
    <row r="2464" spans="1:11" x14ac:dyDescent="0.25">
      <c r="A2464" s="148"/>
      <c r="B2464" s="148"/>
      <c r="C2464" s="148"/>
      <c r="D2464" s="148"/>
      <c r="E2464" s="148"/>
      <c r="F2464" s="148"/>
      <c r="G2464" s="148"/>
      <c r="H2464" s="148"/>
      <c r="I2464" s="151"/>
      <c r="J2464" s="148"/>
      <c r="K2464" s="66"/>
    </row>
    <row r="2465" spans="1:11" x14ac:dyDescent="0.25">
      <c r="A2465" s="148"/>
      <c r="B2465" s="148"/>
      <c r="C2465" s="148"/>
      <c r="D2465" s="148"/>
      <c r="E2465" s="148"/>
      <c r="F2465" s="148"/>
      <c r="G2465" s="148"/>
      <c r="H2465" s="148"/>
      <c r="I2465" s="151"/>
      <c r="J2465" s="148"/>
      <c r="K2465" s="66"/>
    </row>
    <row r="2466" spans="1:11" x14ac:dyDescent="0.25">
      <c r="A2466" s="148"/>
      <c r="B2466" s="148"/>
      <c r="C2466" s="148"/>
      <c r="D2466" s="148"/>
      <c r="E2466" s="148"/>
      <c r="F2466" s="148"/>
      <c r="G2466" s="148"/>
      <c r="H2466" s="148"/>
      <c r="I2466" s="151"/>
      <c r="J2466" s="148"/>
      <c r="K2466" s="66"/>
    </row>
    <row r="2467" spans="1:11" x14ac:dyDescent="0.25">
      <c r="A2467" s="148"/>
      <c r="B2467" s="148"/>
      <c r="C2467" s="148"/>
      <c r="D2467" s="148"/>
      <c r="E2467" s="148"/>
      <c r="F2467" s="148"/>
      <c r="G2467" s="148"/>
      <c r="H2467" s="148"/>
      <c r="I2467" s="151"/>
      <c r="J2467" s="148"/>
      <c r="K2467" s="66"/>
    </row>
    <row r="2468" spans="1:11" x14ac:dyDescent="0.25">
      <c r="A2468" s="148"/>
      <c r="B2468" s="148"/>
      <c r="C2468" s="148"/>
      <c r="D2468" s="148"/>
      <c r="E2468" s="148"/>
      <c r="F2468" s="148"/>
      <c r="G2468" s="148"/>
      <c r="H2468" s="148"/>
      <c r="I2468" s="151"/>
      <c r="J2468" s="148"/>
      <c r="K2468" s="66"/>
    </row>
    <row r="2469" spans="1:11" x14ac:dyDescent="0.25">
      <c r="A2469" s="148"/>
      <c r="B2469" s="148"/>
      <c r="C2469" s="148"/>
      <c r="D2469" s="148"/>
      <c r="E2469" s="148"/>
      <c r="F2469" s="148"/>
      <c r="G2469" s="148"/>
      <c r="H2469" s="148"/>
      <c r="I2469" s="151"/>
      <c r="J2469" s="148"/>
      <c r="K2469" s="66"/>
    </row>
    <row r="2470" spans="1:11" x14ac:dyDescent="0.25">
      <c r="A2470" s="148"/>
      <c r="B2470" s="148"/>
      <c r="C2470" s="148"/>
      <c r="D2470" s="148"/>
      <c r="E2470" s="148"/>
      <c r="F2470" s="148"/>
      <c r="G2470" s="148"/>
      <c r="H2470" s="148"/>
      <c r="I2470" s="151"/>
      <c r="J2470" s="148"/>
      <c r="K2470" s="66"/>
    </row>
    <row r="2471" spans="1:11" x14ac:dyDescent="0.25">
      <c r="A2471" s="148"/>
      <c r="B2471" s="148"/>
      <c r="C2471" s="148"/>
      <c r="D2471" s="148"/>
      <c r="E2471" s="148"/>
      <c r="F2471" s="148"/>
      <c r="G2471" s="148"/>
      <c r="H2471" s="148"/>
      <c r="I2471" s="151"/>
      <c r="J2471" s="148"/>
      <c r="K2471" s="66"/>
    </row>
    <row r="2472" spans="1:11" x14ac:dyDescent="0.25">
      <c r="A2472" s="148"/>
      <c r="B2472" s="148"/>
      <c r="C2472" s="148"/>
      <c r="D2472" s="148"/>
      <c r="E2472" s="148"/>
      <c r="F2472" s="148"/>
      <c r="G2472" s="148"/>
      <c r="H2472" s="148"/>
      <c r="I2472" s="151"/>
      <c r="J2472" s="148"/>
      <c r="K2472" s="66"/>
    </row>
    <row r="2473" spans="1:11" x14ac:dyDescent="0.25">
      <c r="A2473" s="148"/>
      <c r="B2473" s="148"/>
      <c r="C2473" s="148"/>
      <c r="D2473" s="148"/>
      <c r="E2473" s="148"/>
      <c r="F2473" s="148"/>
      <c r="G2473" s="148"/>
      <c r="H2473" s="148"/>
      <c r="I2473" s="151"/>
      <c r="J2473" s="148"/>
      <c r="K2473" s="66"/>
    </row>
    <row r="2474" spans="1:11" x14ac:dyDescent="0.25">
      <c r="A2474" s="148"/>
      <c r="B2474" s="148"/>
      <c r="C2474" s="148"/>
      <c r="D2474" s="148"/>
      <c r="E2474" s="148"/>
      <c r="F2474" s="148"/>
      <c r="G2474" s="148"/>
      <c r="H2474" s="148"/>
      <c r="I2474" s="151"/>
      <c r="J2474" s="148"/>
      <c r="K2474" s="66"/>
    </row>
    <row r="2475" spans="1:11" x14ac:dyDescent="0.25">
      <c r="A2475" s="148"/>
      <c r="B2475" s="148"/>
      <c r="C2475" s="148"/>
      <c r="D2475" s="148"/>
      <c r="E2475" s="148"/>
      <c r="F2475" s="148"/>
      <c r="G2475" s="148"/>
      <c r="H2475" s="148"/>
      <c r="I2475" s="151"/>
      <c r="J2475" s="148"/>
      <c r="K2475" s="66"/>
    </row>
    <row r="2476" spans="1:11" x14ac:dyDescent="0.25">
      <c r="A2476" s="148"/>
      <c r="B2476" s="148"/>
      <c r="C2476" s="148"/>
      <c r="D2476" s="148"/>
      <c r="E2476" s="148"/>
      <c r="F2476" s="148"/>
      <c r="G2476" s="148"/>
      <c r="H2476" s="148"/>
      <c r="I2476" s="151"/>
      <c r="J2476" s="148"/>
      <c r="K2476" s="66"/>
    </row>
    <row r="2477" spans="1:11" x14ac:dyDescent="0.25">
      <c r="A2477" s="148"/>
      <c r="B2477" s="148"/>
      <c r="C2477" s="148"/>
      <c r="D2477" s="148"/>
      <c r="E2477" s="148"/>
      <c r="F2477" s="148"/>
      <c r="G2477" s="148"/>
      <c r="H2477" s="148"/>
      <c r="I2477" s="151"/>
      <c r="J2477" s="148"/>
      <c r="K2477" s="66"/>
    </row>
    <row r="2478" spans="1:11" x14ac:dyDescent="0.25">
      <c r="A2478" s="148"/>
      <c r="B2478" s="148"/>
      <c r="C2478" s="148"/>
      <c r="D2478" s="148"/>
      <c r="E2478" s="148"/>
      <c r="F2478" s="148"/>
      <c r="G2478" s="148"/>
      <c r="H2478" s="148"/>
      <c r="I2478" s="151"/>
      <c r="J2478" s="148"/>
      <c r="K2478" s="66"/>
    </row>
    <row r="2479" spans="1:11" x14ac:dyDescent="0.25">
      <c r="A2479" s="148"/>
      <c r="B2479" s="148"/>
      <c r="C2479" s="148"/>
      <c r="D2479" s="148"/>
      <c r="E2479" s="148"/>
      <c r="F2479" s="148"/>
      <c r="G2479" s="148"/>
      <c r="H2479" s="148"/>
      <c r="I2479" s="151"/>
      <c r="J2479" s="148"/>
      <c r="K2479" s="66"/>
    </row>
    <row r="2480" spans="1:11" x14ac:dyDescent="0.25">
      <c r="A2480" s="148"/>
      <c r="B2480" s="148"/>
      <c r="C2480" s="148"/>
      <c r="D2480" s="148"/>
      <c r="E2480" s="148"/>
      <c r="F2480" s="148"/>
      <c r="G2480" s="148"/>
      <c r="H2480" s="148"/>
      <c r="I2480" s="151"/>
      <c r="J2480" s="148"/>
      <c r="K2480" s="66"/>
    </row>
    <row r="2481" spans="1:11" x14ac:dyDescent="0.25">
      <c r="A2481" s="148"/>
      <c r="B2481" s="148"/>
      <c r="C2481" s="148"/>
      <c r="D2481" s="148"/>
      <c r="E2481" s="148"/>
      <c r="F2481" s="148"/>
      <c r="G2481" s="148"/>
      <c r="H2481" s="148"/>
      <c r="I2481" s="151"/>
      <c r="J2481" s="148"/>
      <c r="K2481" s="66"/>
    </row>
    <row r="2482" spans="1:11" x14ac:dyDescent="0.25">
      <c r="A2482" s="148"/>
      <c r="B2482" s="148"/>
      <c r="C2482" s="148"/>
      <c r="D2482" s="148"/>
      <c r="E2482" s="148"/>
      <c r="F2482" s="148"/>
      <c r="G2482" s="148"/>
      <c r="H2482" s="148"/>
      <c r="I2482" s="151"/>
      <c r="J2482" s="148"/>
      <c r="K2482" s="66"/>
    </row>
    <row r="2483" spans="1:11" x14ac:dyDescent="0.25">
      <c r="A2483" s="148"/>
      <c r="B2483" s="148"/>
      <c r="C2483" s="148"/>
      <c r="D2483" s="148"/>
      <c r="E2483" s="148"/>
      <c r="F2483" s="148"/>
      <c r="G2483" s="148"/>
      <c r="H2483" s="148"/>
      <c r="I2483" s="151"/>
      <c r="J2483" s="148"/>
      <c r="K2483" s="66"/>
    </row>
    <row r="2484" spans="1:11" x14ac:dyDescent="0.25">
      <c r="A2484" s="148"/>
      <c r="B2484" s="148"/>
      <c r="C2484" s="148"/>
      <c r="D2484" s="148"/>
      <c r="E2484" s="148"/>
      <c r="F2484" s="148"/>
      <c r="G2484" s="148"/>
      <c r="H2484" s="148"/>
      <c r="I2484" s="151"/>
      <c r="J2484" s="148"/>
      <c r="K2484" s="66"/>
    </row>
    <row r="2485" spans="1:11" x14ac:dyDescent="0.25">
      <c r="A2485" s="148"/>
      <c r="B2485" s="148"/>
      <c r="C2485" s="148"/>
      <c r="D2485" s="148"/>
      <c r="E2485" s="148"/>
      <c r="F2485" s="148"/>
      <c r="G2485" s="148"/>
      <c r="H2485" s="148"/>
      <c r="I2485" s="151"/>
      <c r="J2485" s="148"/>
      <c r="K2485" s="66"/>
    </row>
    <row r="2486" spans="1:11" x14ac:dyDescent="0.25">
      <c r="A2486" s="148"/>
      <c r="B2486" s="148"/>
      <c r="C2486" s="148"/>
      <c r="D2486" s="148"/>
      <c r="E2486" s="148"/>
      <c r="F2486" s="148"/>
      <c r="G2486" s="148"/>
      <c r="H2486" s="148"/>
      <c r="I2486" s="151"/>
      <c r="J2486" s="148"/>
      <c r="K2486" s="66"/>
    </row>
    <row r="2487" spans="1:11" x14ac:dyDescent="0.25">
      <c r="A2487" s="148"/>
      <c r="B2487" s="148"/>
      <c r="C2487" s="148"/>
      <c r="D2487" s="148"/>
      <c r="E2487" s="148"/>
      <c r="F2487" s="148"/>
      <c r="G2487" s="148"/>
      <c r="H2487" s="148"/>
      <c r="I2487" s="151"/>
      <c r="J2487" s="148"/>
      <c r="K2487" s="66"/>
    </row>
    <row r="2488" spans="1:11" x14ac:dyDescent="0.25">
      <c r="A2488" s="148"/>
      <c r="B2488" s="148"/>
      <c r="C2488" s="148"/>
      <c r="D2488" s="148"/>
      <c r="E2488" s="148"/>
      <c r="F2488" s="148"/>
      <c r="G2488" s="148"/>
      <c r="H2488" s="148"/>
      <c r="I2488" s="151"/>
      <c r="J2488" s="148"/>
      <c r="K2488" s="66"/>
    </row>
    <row r="2489" spans="1:11" x14ac:dyDescent="0.25">
      <c r="A2489" s="148"/>
      <c r="B2489" s="148"/>
      <c r="C2489" s="148"/>
      <c r="D2489" s="148"/>
      <c r="E2489" s="148"/>
      <c r="F2489" s="148"/>
      <c r="G2489" s="148"/>
      <c r="H2489" s="148"/>
      <c r="I2489" s="151"/>
      <c r="J2489" s="148"/>
      <c r="K2489" s="66"/>
    </row>
    <row r="2490" spans="1:11" x14ac:dyDescent="0.25">
      <c r="A2490" s="148"/>
      <c r="B2490" s="148"/>
      <c r="C2490" s="148"/>
      <c r="D2490" s="148"/>
      <c r="E2490" s="148"/>
      <c r="F2490" s="148"/>
      <c r="G2490" s="148"/>
      <c r="H2490" s="148"/>
      <c r="I2490" s="151"/>
      <c r="J2490" s="148"/>
      <c r="K2490" s="66"/>
    </row>
    <row r="2491" spans="1:11" x14ac:dyDescent="0.25">
      <c r="A2491" s="148"/>
      <c r="B2491" s="148"/>
      <c r="C2491" s="148"/>
      <c r="D2491" s="148"/>
      <c r="E2491" s="148"/>
      <c r="F2491" s="148"/>
      <c r="G2491" s="148"/>
      <c r="H2491" s="148"/>
      <c r="I2491" s="151"/>
      <c r="J2491" s="148"/>
      <c r="K2491" s="66"/>
    </row>
    <row r="2492" spans="1:11" x14ac:dyDescent="0.25">
      <c r="A2492" s="148"/>
      <c r="B2492" s="148"/>
      <c r="C2492" s="148"/>
      <c r="D2492" s="148"/>
      <c r="E2492" s="148"/>
      <c r="F2492" s="148"/>
      <c r="G2492" s="148"/>
      <c r="H2492" s="148"/>
      <c r="I2492" s="151"/>
      <c r="J2492" s="148"/>
      <c r="K2492" s="66"/>
    </row>
    <row r="2493" spans="1:11" x14ac:dyDescent="0.25">
      <c r="A2493" s="148"/>
      <c r="B2493" s="148"/>
      <c r="C2493" s="148"/>
      <c r="D2493" s="148"/>
      <c r="E2493" s="148"/>
      <c r="F2493" s="148"/>
      <c r="G2493" s="148"/>
      <c r="H2493" s="148"/>
      <c r="I2493" s="151"/>
      <c r="J2493" s="148"/>
      <c r="K2493" s="66"/>
    </row>
    <row r="2494" spans="1:11" x14ac:dyDescent="0.25">
      <c r="A2494" s="148"/>
      <c r="B2494" s="148"/>
      <c r="C2494" s="148"/>
      <c r="D2494" s="148"/>
      <c r="E2494" s="148"/>
      <c r="F2494" s="148"/>
      <c r="G2494" s="148"/>
      <c r="H2494" s="148"/>
      <c r="I2494" s="151"/>
      <c r="J2494" s="148"/>
      <c r="K2494" s="66"/>
    </row>
    <row r="2495" spans="1:11" x14ac:dyDescent="0.25">
      <c r="A2495" s="148"/>
      <c r="B2495" s="148"/>
      <c r="C2495" s="148"/>
      <c r="D2495" s="148"/>
      <c r="E2495" s="148"/>
      <c r="F2495" s="148"/>
      <c r="G2495" s="148"/>
      <c r="H2495" s="148"/>
      <c r="I2495" s="151"/>
      <c r="J2495" s="148"/>
      <c r="K2495" s="66"/>
    </row>
    <row r="2496" spans="1:11" x14ac:dyDescent="0.25">
      <c r="A2496" s="148"/>
      <c r="B2496" s="148"/>
      <c r="C2496" s="148"/>
      <c r="D2496" s="148"/>
      <c r="E2496" s="148"/>
      <c r="F2496" s="148"/>
      <c r="G2496" s="148"/>
      <c r="H2496" s="148"/>
      <c r="I2496" s="151"/>
      <c r="J2496" s="148"/>
      <c r="K2496" s="66"/>
    </row>
    <row r="2497" spans="1:11" x14ac:dyDescent="0.25">
      <c r="A2497" s="148"/>
      <c r="B2497" s="148"/>
      <c r="C2497" s="148"/>
      <c r="D2497" s="148"/>
      <c r="E2497" s="148"/>
      <c r="F2497" s="148"/>
      <c r="G2497" s="148"/>
      <c r="H2497" s="148"/>
      <c r="I2497" s="151"/>
      <c r="J2497" s="148"/>
      <c r="K2497" s="66"/>
    </row>
    <row r="2498" spans="1:11" x14ac:dyDescent="0.25">
      <c r="A2498" s="148"/>
      <c r="B2498" s="148"/>
      <c r="C2498" s="148"/>
      <c r="D2498" s="148"/>
      <c r="E2498" s="148"/>
      <c r="F2498" s="148"/>
      <c r="G2498" s="148"/>
      <c r="H2498" s="148"/>
      <c r="I2498" s="151"/>
      <c r="J2498" s="148"/>
      <c r="K2498" s="66"/>
    </row>
    <row r="2499" spans="1:11" x14ac:dyDescent="0.25">
      <c r="A2499" s="148"/>
      <c r="B2499" s="148"/>
      <c r="C2499" s="148"/>
      <c r="D2499" s="148"/>
      <c r="E2499" s="148"/>
      <c r="F2499" s="148"/>
      <c r="G2499" s="148"/>
      <c r="H2499" s="148"/>
      <c r="I2499" s="151"/>
      <c r="J2499" s="148"/>
      <c r="K2499" s="66"/>
    </row>
    <row r="2500" spans="1:11" x14ac:dyDescent="0.25">
      <c r="A2500" s="148"/>
      <c r="B2500" s="148"/>
      <c r="C2500" s="148"/>
      <c r="D2500" s="148"/>
      <c r="E2500" s="148"/>
      <c r="F2500" s="148"/>
      <c r="G2500" s="148"/>
      <c r="H2500" s="148"/>
      <c r="I2500" s="151"/>
      <c r="J2500" s="148"/>
      <c r="K2500" s="66"/>
    </row>
    <row r="2501" spans="1:11" x14ac:dyDescent="0.25">
      <c r="A2501" s="148"/>
      <c r="B2501" s="148"/>
      <c r="C2501" s="148"/>
      <c r="D2501" s="148"/>
      <c r="E2501" s="148"/>
      <c r="F2501" s="148"/>
      <c r="G2501" s="148"/>
      <c r="H2501" s="148"/>
      <c r="I2501" s="151"/>
      <c r="J2501" s="148"/>
      <c r="K2501" s="66"/>
    </row>
    <row r="2502" spans="1:11" x14ac:dyDescent="0.25">
      <c r="A2502" s="148"/>
      <c r="B2502" s="148"/>
      <c r="C2502" s="148"/>
      <c r="D2502" s="148"/>
      <c r="E2502" s="148"/>
      <c r="F2502" s="148"/>
      <c r="G2502" s="148"/>
      <c r="H2502" s="148"/>
      <c r="I2502" s="151"/>
      <c r="J2502" s="148"/>
      <c r="K2502" s="66"/>
    </row>
    <row r="2503" spans="1:11" x14ac:dyDescent="0.25">
      <c r="A2503" s="148"/>
      <c r="B2503" s="148"/>
      <c r="C2503" s="148"/>
      <c r="D2503" s="148"/>
      <c r="E2503" s="148"/>
      <c r="F2503" s="148"/>
      <c r="G2503" s="148"/>
      <c r="H2503" s="148"/>
      <c r="I2503" s="151"/>
      <c r="J2503" s="148"/>
      <c r="K2503" s="66"/>
    </row>
    <row r="2504" spans="1:11" x14ac:dyDescent="0.25">
      <c r="A2504" s="148"/>
      <c r="B2504" s="148"/>
      <c r="C2504" s="148"/>
      <c r="D2504" s="148"/>
      <c r="E2504" s="148"/>
      <c r="F2504" s="148"/>
      <c r="G2504" s="148"/>
      <c r="H2504" s="148"/>
      <c r="I2504" s="151"/>
      <c r="J2504" s="148"/>
      <c r="K2504" s="66"/>
    </row>
    <row r="2505" spans="1:11" x14ac:dyDescent="0.25">
      <c r="A2505" s="148"/>
      <c r="B2505" s="148"/>
      <c r="C2505" s="148"/>
      <c r="D2505" s="148"/>
      <c r="E2505" s="148"/>
      <c r="F2505" s="148"/>
      <c r="G2505" s="148"/>
      <c r="H2505" s="148"/>
      <c r="I2505" s="151"/>
      <c r="J2505" s="148"/>
      <c r="K2505" s="66"/>
    </row>
    <row r="2506" spans="1:11" x14ac:dyDescent="0.25">
      <c r="A2506" s="148"/>
      <c r="B2506" s="148"/>
      <c r="C2506" s="148"/>
      <c r="D2506" s="148"/>
      <c r="E2506" s="148"/>
      <c r="F2506" s="148"/>
      <c r="G2506" s="148"/>
      <c r="H2506" s="148"/>
      <c r="I2506" s="151"/>
      <c r="J2506" s="148"/>
      <c r="K2506" s="66"/>
    </row>
    <row r="2507" spans="1:11" x14ac:dyDescent="0.25">
      <c r="A2507" s="148"/>
      <c r="B2507" s="148"/>
      <c r="C2507" s="148"/>
      <c r="D2507" s="148"/>
      <c r="E2507" s="148"/>
      <c r="F2507" s="148"/>
      <c r="G2507" s="148"/>
      <c r="H2507" s="148"/>
      <c r="I2507" s="151"/>
      <c r="J2507" s="148"/>
      <c r="K2507" s="66"/>
    </row>
    <row r="2508" spans="1:11" x14ac:dyDescent="0.25">
      <c r="A2508" s="148"/>
      <c r="B2508" s="148"/>
      <c r="C2508" s="148"/>
      <c r="D2508" s="148"/>
      <c r="E2508" s="148"/>
      <c r="F2508" s="148"/>
      <c r="G2508" s="148"/>
      <c r="H2508" s="148"/>
      <c r="I2508" s="151"/>
      <c r="J2508" s="148"/>
      <c r="K2508" s="66"/>
    </row>
    <row r="2509" spans="1:11" x14ac:dyDescent="0.25">
      <c r="A2509" s="148"/>
      <c r="B2509" s="148"/>
      <c r="C2509" s="148"/>
      <c r="D2509" s="148"/>
      <c r="E2509" s="148"/>
      <c r="F2509" s="148"/>
      <c r="G2509" s="148"/>
      <c r="H2509" s="148"/>
      <c r="I2509" s="151"/>
      <c r="J2509" s="148"/>
      <c r="K2509" s="66"/>
    </row>
    <row r="2510" spans="1:11" x14ac:dyDescent="0.25">
      <c r="A2510" s="148"/>
      <c r="B2510" s="148"/>
      <c r="C2510" s="148"/>
      <c r="D2510" s="148"/>
      <c r="E2510" s="148"/>
      <c r="F2510" s="148"/>
      <c r="G2510" s="148"/>
      <c r="H2510" s="148"/>
      <c r="I2510" s="151"/>
      <c r="J2510" s="148"/>
      <c r="K2510" s="66"/>
    </row>
    <row r="2511" spans="1:11" x14ac:dyDescent="0.25">
      <c r="A2511" s="148"/>
      <c r="B2511" s="148"/>
      <c r="C2511" s="148"/>
      <c r="D2511" s="148"/>
      <c r="E2511" s="148"/>
      <c r="F2511" s="148"/>
      <c r="G2511" s="148"/>
      <c r="H2511" s="148"/>
      <c r="I2511" s="151"/>
      <c r="J2511" s="148"/>
      <c r="K2511" s="66"/>
    </row>
    <row r="2512" spans="1:11" x14ac:dyDescent="0.25">
      <c r="A2512" s="148"/>
      <c r="B2512" s="148"/>
      <c r="C2512" s="148"/>
      <c r="D2512" s="148"/>
      <c r="E2512" s="148"/>
      <c r="F2512" s="148"/>
      <c r="G2512" s="148"/>
      <c r="H2512" s="148"/>
      <c r="I2512" s="151"/>
      <c r="J2512" s="148"/>
      <c r="K2512" s="66"/>
    </row>
    <row r="2513" spans="1:11" x14ac:dyDescent="0.25">
      <c r="A2513" s="148"/>
      <c r="B2513" s="148"/>
      <c r="C2513" s="148"/>
      <c r="D2513" s="148"/>
      <c r="E2513" s="148"/>
      <c r="F2513" s="148"/>
      <c r="G2513" s="148"/>
      <c r="H2513" s="148"/>
      <c r="I2513" s="151"/>
      <c r="J2513" s="148"/>
      <c r="K2513" s="66"/>
    </row>
    <row r="2514" spans="1:11" x14ac:dyDescent="0.25">
      <c r="A2514" s="148"/>
      <c r="B2514" s="148"/>
      <c r="C2514" s="148"/>
      <c r="D2514" s="148"/>
      <c r="E2514" s="148"/>
      <c r="F2514" s="148"/>
      <c r="G2514" s="148"/>
      <c r="H2514" s="148"/>
      <c r="I2514" s="151"/>
      <c r="J2514" s="148"/>
      <c r="K2514" s="66"/>
    </row>
    <row r="2515" spans="1:11" x14ac:dyDescent="0.25">
      <c r="A2515" s="148"/>
      <c r="B2515" s="148"/>
      <c r="C2515" s="148"/>
      <c r="D2515" s="148"/>
      <c r="E2515" s="148"/>
      <c r="F2515" s="148"/>
      <c r="G2515" s="148"/>
      <c r="H2515" s="148"/>
      <c r="I2515" s="151"/>
      <c r="J2515" s="148"/>
      <c r="K2515" s="66"/>
    </row>
    <row r="2516" spans="1:11" x14ac:dyDescent="0.25">
      <c r="A2516" s="148"/>
      <c r="B2516" s="148"/>
      <c r="C2516" s="148"/>
      <c r="D2516" s="148"/>
      <c r="E2516" s="148"/>
      <c r="F2516" s="148"/>
      <c r="G2516" s="148"/>
      <c r="H2516" s="148"/>
      <c r="I2516" s="151"/>
      <c r="J2516" s="148"/>
      <c r="K2516" s="66"/>
    </row>
    <row r="2517" spans="1:11" x14ac:dyDescent="0.25">
      <c r="A2517" s="148"/>
      <c r="B2517" s="148"/>
      <c r="C2517" s="148"/>
      <c r="D2517" s="148"/>
      <c r="E2517" s="148"/>
      <c r="F2517" s="148"/>
      <c r="G2517" s="148"/>
      <c r="H2517" s="148"/>
      <c r="I2517" s="151"/>
      <c r="J2517" s="148"/>
      <c r="K2517" s="66"/>
    </row>
    <row r="2518" spans="1:11" x14ac:dyDescent="0.25">
      <c r="A2518" s="148"/>
      <c r="B2518" s="148"/>
      <c r="C2518" s="148"/>
      <c r="D2518" s="148"/>
      <c r="E2518" s="148"/>
      <c r="F2518" s="148"/>
      <c r="G2518" s="148"/>
      <c r="H2518" s="148"/>
      <c r="I2518" s="151"/>
      <c r="J2518" s="148"/>
      <c r="K2518" s="66"/>
    </row>
    <row r="2519" spans="1:11" x14ac:dyDescent="0.25">
      <c r="A2519" s="148"/>
      <c r="B2519" s="148"/>
      <c r="C2519" s="148"/>
      <c r="D2519" s="148"/>
      <c r="E2519" s="148"/>
      <c r="F2519" s="148"/>
      <c r="G2519" s="148"/>
      <c r="H2519" s="148"/>
      <c r="I2519" s="151"/>
      <c r="J2519" s="148"/>
      <c r="K2519" s="66"/>
    </row>
    <row r="2520" spans="1:11" x14ac:dyDescent="0.25">
      <c r="A2520" s="148"/>
      <c r="B2520" s="148"/>
      <c r="C2520" s="148"/>
      <c r="D2520" s="148"/>
      <c r="E2520" s="148"/>
      <c r="F2520" s="148"/>
      <c r="G2520" s="148"/>
      <c r="H2520" s="148"/>
      <c r="I2520" s="151"/>
      <c r="J2520" s="148"/>
      <c r="K2520" s="66"/>
    </row>
    <row r="2521" spans="1:11" x14ac:dyDescent="0.25">
      <c r="A2521" s="148"/>
      <c r="B2521" s="148"/>
      <c r="C2521" s="148"/>
      <c r="D2521" s="148"/>
      <c r="E2521" s="148"/>
      <c r="F2521" s="148"/>
      <c r="G2521" s="148"/>
      <c r="H2521" s="148"/>
      <c r="I2521" s="151"/>
      <c r="J2521" s="148"/>
      <c r="K2521" s="66"/>
    </row>
    <row r="2522" spans="1:11" x14ac:dyDescent="0.25">
      <c r="A2522" s="148"/>
      <c r="B2522" s="148"/>
      <c r="C2522" s="148"/>
      <c r="D2522" s="148"/>
      <c r="E2522" s="148"/>
      <c r="F2522" s="148"/>
      <c r="G2522" s="148"/>
      <c r="H2522" s="148"/>
      <c r="I2522" s="151"/>
      <c r="J2522" s="148"/>
      <c r="K2522" s="66"/>
    </row>
    <row r="2523" spans="1:11" x14ac:dyDescent="0.25">
      <c r="A2523" s="148"/>
      <c r="B2523" s="148"/>
      <c r="C2523" s="148"/>
      <c r="D2523" s="148"/>
      <c r="E2523" s="148"/>
      <c r="F2523" s="148"/>
      <c r="G2523" s="148"/>
      <c r="H2523" s="148"/>
      <c r="I2523" s="151"/>
      <c r="J2523" s="148"/>
      <c r="K2523" s="66"/>
    </row>
    <row r="2524" spans="1:11" x14ac:dyDescent="0.25">
      <c r="A2524" s="148"/>
      <c r="B2524" s="148"/>
      <c r="C2524" s="148"/>
      <c r="D2524" s="148"/>
      <c r="E2524" s="148"/>
      <c r="F2524" s="148"/>
      <c r="G2524" s="148"/>
      <c r="H2524" s="148"/>
      <c r="I2524" s="151"/>
      <c r="J2524" s="148"/>
      <c r="K2524" s="66"/>
    </row>
    <row r="2525" spans="1:11" x14ac:dyDescent="0.25">
      <c r="A2525" s="148"/>
      <c r="B2525" s="148"/>
      <c r="C2525" s="148"/>
      <c r="D2525" s="148"/>
      <c r="E2525" s="148"/>
      <c r="F2525" s="148"/>
      <c r="G2525" s="148"/>
      <c r="H2525" s="148"/>
      <c r="I2525" s="151"/>
      <c r="J2525" s="148"/>
      <c r="K2525" s="66"/>
    </row>
    <row r="2526" spans="1:11" x14ac:dyDescent="0.25">
      <c r="A2526" s="148"/>
      <c r="B2526" s="148"/>
      <c r="C2526" s="148"/>
      <c r="D2526" s="148"/>
      <c r="E2526" s="148"/>
      <c r="F2526" s="148"/>
      <c r="G2526" s="148"/>
      <c r="H2526" s="148"/>
      <c r="I2526" s="151"/>
      <c r="J2526" s="148"/>
      <c r="K2526" s="66"/>
    </row>
    <row r="2527" spans="1:11" x14ac:dyDescent="0.25">
      <c r="A2527" s="148"/>
      <c r="B2527" s="148"/>
      <c r="C2527" s="148"/>
      <c r="D2527" s="148"/>
      <c r="E2527" s="148"/>
      <c r="F2527" s="148"/>
      <c r="G2527" s="148"/>
      <c r="H2527" s="148"/>
      <c r="I2527" s="151"/>
      <c r="J2527" s="148"/>
      <c r="K2527" s="66"/>
    </row>
    <row r="2528" spans="1:11" x14ac:dyDescent="0.25">
      <c r="A2528" s="148"/>
      <c r="B2528" s="148"/>
      <c r="C2528" s="148"/>
      <c r="D2528" s="148"/>
      <c r="E2528" s="148"/>
      <c r="F2528" s="148"/>
      <c r="G2528" s="148"/>
      <c r="H2528" s="148"/>
      <c r="I2528" s="151"/>
      <c r="J2528" s="148"/>
      <c r="K2528" s="66"/>
    </row>
    <row r="2529" spans="1:11" x14ac:dyDescent="0.25">
      <c r="A2529" s="148"/>
      <c r="B2529" s="148"/>
      <c r="C2529" s="148"/>
      <c r="D2529" s="148"/>
      <c r="E2529" s="148"/>
      <c r="F2529" s="148"/>
      <c r="G2529" s="148"/>
      <c r="H2529" s="148"/>
      <c r="I2529" s="151"/>
      <c r="J2529" s="148"/>
      <c r="K2529" s="66"/>
    </row>
    <row r="2530" spans="1:11" x14ac:dyDescent="0.25">
      <c r="A2530" s="148"/>
      <c r="B2530" s="148"/>
      <c r="C2530" s="148"/>
      <c r="D2530" s="148"/>
      <c r="E2530" s="148"/>
      <c r="F2530" s="148"/>
      <c r="G2530" s="148"/>
      <c r="H2530" s="148"/>
      <c r="I2530" s="151"/>
      <c r="J2530" s="148"/>
      <c r="K2530" s="66"/>
    </row>
    <row r="2531" spans="1:11" x14ac:dyDescent="0.25">
      <c r="A2531" s="148"/>
      <c r="B2531" s="148"/>
      <c r="C2531" s="148"/>
      <c r="D2531" s="148"/>
      <c r="E2531" s="148"/>
      <c r="F2531" s="148"/>
      <c r="G2531" s="148"/>
      <c r="H2531" s="148"/>
      <c r="I2531" s="151"/>
      <c r="J2531" s="148"/>
      <c r="K2531" s="66"/>
    </row>
    <row r="2532" spans="1:11" x14ac:dyDescent="0.25">
      <c r="A2532" s="148"/>
      <c r="B2532" s="148"/>
      <c r="C2532" s="148"/>
      <c r="D2532" s="148"/>
      <c r="E2532" s="148"/>
      <c r="F2532" s="148"/>
      <c r="G2532" s="148"/>
      <c r="H2532" s="148"/>
      <c r="I2532" s="151"/>
      <c r="J2532" s="148"/>
      <c r="K2532" s="66"/>
    </row>
    <row r="2533" spans="1:11" x14ac:dyDescent="0.25">
      <c r="A2533" s="148"/>
      <c r="B2533" s="148"/>
      <c r="C2533" s="148"/>
      <c r="D2533" s="148"/>
      <c r="E2533" s="148"/>
      <c r="F2533" s="148"/>
      <c r="G2533" s="148"/>
      <c r="H2533" s="148"/>
      <c r="I2533" s="151"/>
      <c r="J2533" s="148"/>
      <c r="K2533" s="66"/>
    </row>
    <row r="2534" spans="1:11" x14ac:dyDescent="0.25">
      <c r="A2534" s="148"/>
      <c r="B2534" s="148"/>
      <c r="C2534" s="148"/>
      <c r="D2534" s="148"/>
      <c r="E2534" s="148"/>
      <c r="F2534" s="148"/>
      <c r="G2534" s="148"/>
      <c r="H2534" s="148"/>
      <c r="I2534" s="151"/>
      <c r="J2534" s="148"/>
      <c r="K2534" s="66"/>
    </row>
    <row r="2535" spans="1:11" x14ac:dyDescent="0.25">
      <c r="A2535" s="148"/>
      <c r="B2535" s="148"/>
      <c r="C2535" s="148"/>
      <c r="D2535" s="148"/>
      <c r="E2535" s="148"/>
      <c r="F2535" s="148"/>
      <c r="G2535" s="148"/>
      <c r="H2535" s="148"/>
      <c r="I2535" s="151"/>
      <c r="J2535" s="148"/>
      <c r="K2535" s="66"/>
    </row>
    <row r="2536" spans="1:11" x14ac:dyDescent="0.25">
      <c r="A2536" s="148"/>
      <c r="B2536" s="148"/>
      <c r="C2536" s="148"/>
      <c r="D2536" s="148"/>
      <c r="E2536" s="148"/>
      <c r="F2536" s="148"/>
      <c r="G2536" s="148"/>
      <c r="H2536" s="148"/>
      <c r="I2536" s="151"/>
      <c r="J2536" s="148"/>
      <c r="K2536" s="66"/>
    </row>
    <row r="2537" spans="1:11" x14ac:dyDescent="0.25">
      <c r="A2537" s="148"/>
      <c r="B2537" s="148"/>
      <c r="C2537" s="148"/>
      <c r="D2537" s="148"/>
      <c r="E2537" s="148"/>
      <c r="F2537" s="148"/>
      <c r="G2537" s="148"/>
      <c r="H2537" s="148"/>
      <c r="I2537" s="151"/>
      <c r="J2537" s="148"/>
      <c r="K2537" s="66"/>
    </row>
    <row r="2538" spans="1:11" x14ac:dyDescent="0.25">
      <c r="A2538" s="148"/>
      <c r="B2538" s="148"/>
      <c r="C2538" s="148"/>
      <c r="D2538" s="148"/>
      <c r="E2538" s="148"/>
      <c r="F2538" s="148"/>
      <c r="G2538" s="148"/>
      <c r="H2538" s="148"/>
      <c r="I2538" s="151"/>
      <c r="J2538" s="148"/>
      <c r="K2538" s="66"/>
    </row>
    <row r="2539" spans="1:11" x14ac:dyDescent="0.25">
      <c r="A2539" s="148"/>
      <c r="B2539" s="148"/>
      <c r="C2539" s="148"/>
      <c r="D2539" s="148"/>
      <c r="E2539" s="148"/>
      <c r="F2539" s="148"/>
      <c r="G2539" s="148"/>
      <c r="H2539" s="148"/>
      <c r="I2539" s="151"/>
      <c r="J2539" s="148"/>
      <c r="K2539" s="66"/>
    </row>
    <row r="2540" spans="1:11" x14ac:dyDescent="0.25">
      <c r="A2540" s="148"/>
      <c r="B2540" s="148"/>
      <c r="C2540" s="148"/>
      <c r="D2540" s="148"/>
      <c r="E2540" s="148"/>
      <c r="F2540" s="148"/>
      <c r="G2540" s="148"/>
      <c r="H2540" s="148"/>
      <c r="I2540" s="151"/>
      <c r="J2540" s="148"/>
      <c r="K2540" s="66"/>
    </row>
    <row r="2541" spans="1:11" x14ac:dyDescent="0.25">
      <c r="A2541" s="148"/>
      <c r="B2541" s="148"/>
      <c r="C2541" s="148"/>
      <c r="D2541" s="148"/>
      <c r="E2541" s="148"/>
      <c r="F2541" s="148"/>
      <c r="G2541" s="148"/>
      <c r="H2541" s="148"/>
      <c r="I2541" s="151"/>
      <c r="J2541" s="148"/>
      <c r="K2541" s="66"/>
    </row>
    <row r="2542" spans="1:11" x14ac:dyDescent="0.25">
      <c r="A2542" s="148"/>
      <c r="B2542" s="148"/>
      <c r="C2542" s="148"/>
      <c r="D2542" s="148"/>
      <c r="E2542" s="148"/>
      <c r="F2542" s="148"/>
      <c r="G2542" s="148"/>
      <c r="H2542" s="148"/>
      <c r="I2542" s="151"/>
      <c r="J2542" s="148"/>
      <c r="K2542" s="66"/>
    </row>
    <row r="2543" spans="1:11" x14ac:dyDescent="0.25">
      <c r="A2543" s="148"/>
      <c r="B2543" s="148"/>
      <c r="C2543" s="148"/>
      <c r="D2543" s="148"/>
      <c r="E2543" s="148"/>
      <c r="F2543" s="148"/>
      <c r="G2543" s="148"/>
      <c r="H2543" s="148"/>
      <c r="I2543" s="151"/>
      <c r="J2543" s="148"/>
      <c r="K2543" s="66"/>
    </row>
    <row r="2544" spans="1:11" x14ac:dyDescent="0.25">
      <c r="A2544" s="148"/>
      <c r="B2544" s="148"/>
      <c r="C2544" s="148"/>
      <c r="D2544" s="148"/>
      <c r="E2544" s="148"/>
      <c r="F2544" s="148"/>
      <c r="G2544" s="148"/>
      <c r="H2544" s="148"/>
      <c r="I2544" s="151"/>
      <c r="J2544" s="148"/>
      <c r="K2544" s="66"/>
    </row>
    <row r="2545" spans="1:11" x14ac:dyDescent="0.25">
      <c r="A2545" s="148"/>
      <c r="B2545" s="148"/>
      <c r="C2545" s="148"/>
      <c r="D2545" s="148"/>
      <c r="E2545" s="148"/>
      <c r="F2545" s="148"/>
      <c r="G2545" s="148"/>
      <c r="H2545" s="148"/>
      <c r="I2545" s="151"/>
      <c r="J2545" s="148"/>
      <c r="K2545" s="66"/>
    </row>
    <row r="2546" spans="1:11" x14ac:dyDescent="0.25">
      <c r="A2546" s="148"/>
      <c r="B2546" s="148"/>
      <c r="C2546" s="148"/>
      <c r="D2546" s="148"/>
      <c r="E2546" s="148"/>
      <c r="F2546" s="148"/>
      <c r="G2546" s="148"/>
      <c r="H2546" s="148"/>
      <c r="I2546" s="151"/>
      <c r="J2546" s="148"/>
      <c r="K2546" s="66"/>
    </row>
    <row r="2547" spans="1:11" x14ac:dyDescent="0.25">
      <c r="A2547" s="148"/>
      <c r="B2547" s="148"/>
      <c r="C2547" s="148"/>
      <c r="D2547" s="148"/>
      <c r="E2547" s="148"/>
      <c r="F2547" s="148"/>
      <c r="G2547" s="148"/>
      <c r="H2547" s="148"/>
      <c r="I2547" s="151"/>
      <c r="J2547" s="148"/>
      <c r="K2547" s="66"/>
    </row>
    <row r="2548" spans="1:11" x14ac:dyDescent="0.25">
      <c r="A2548" s="148"/>
      <c r="B2548" s="148"/>
      <c r="C2548" s="148"/>
      <c r="D2548" s="148"/>
      <c r="E2548" s="148"/>
      <c r="F2548" s="148"/>
      <c r="G2548" s="148"/>
      <c r="H2548" s="148"/>
      <c r="I2548" s="151"/>
      <c r="J2548" s="148"/>
      <c r="K2548" s="66"/>
    </row>
    <row r="2549" spans="1:11" x14ac:dyDescent="0.25">
      <c r="A2549" s="148"/>
      <c r="B2549" s="148"/>
      <c r="C2549" s="148"/>
      <c r="D2549" s="148"/>
      <c r="E2549" s="148"/>
      <c r="F2549" s="148"/>
      <c r="G2549" s="148"/>
      <c r="H2549" s="148"/>
      <c r="I2549" s="151"/>
      <c r="J2549" s="148"/>
      <c r="K2549" s="66"/>
    </row>
    <row r="2550" spans="1:11" x14ac:dyDescent="0.25">
      <c r="A2550" s="148"/>
      <c r="B2550" s="148"/>
      <c r="C2550" s="148"/>
      <c r="D2550" s="148"/>
      <c r="E2550" s="148"/>
      <c r="F2550" s="148"/>
      <c r="G2550" s="148"/>
      <c r="H2550" s="148"/>
      <c r="I2550" s="151"/>
      <c r="J2550" s="148"/>
      <c r="K2550" s="66"/>
    </row>
    <row r="2551" spans="1:11" x14ac:dyDescent="0.25">
      <c r="A2551" s="148"/>
      <c r="B2551" s="148"/>
      <c r="C2551" s="148"/>
      <c r="D2551" s="148"/>
      <c r="E2551" s="148"/>
      <c r="F2551" s="148"/>
      <c r="G2551" s="148"/>
      <c r="H2551" s="148"/>
      <c r="I2551" s="151"/>
      <c r="J2551" s="148"/>
      <c r="K2551" s="66"/>
    </row>
    <row r="2552" spans="1:11" x14ac:dyDescent="0.25">
      <c r="A2552" s="148"/>
      <c r="B2552" s="148"/>
      <c r="C2552" s="148"/>
      <c r="D2552" s="148"/>
      <c r="E2552" s="148"/>
      <c r="F2552" s="148"/>
      <c r="G2552" s="148"/>
      <c r="H2552" s="148"/>
      <c r="I2552" s="151"/>
      <c r="J2552" s="148"/>
      <c r="K2552" s="66"/>
    </row>
    <row r="2553" spans="1:11" x14ac:dyDescent="0.25">
      <c r="A2553" s="148"/>
      <c r="B2553" s="148"/>
      <c r="C2553" s="148"/>
      <c r="D2553" s="148"/>
      <c r="E2553" s="148"/>
      <c r="F2553" s="148"/>
      <c r="G2553" s="148"/>
      <c r="H2553" s="148"/>
      <c r="I2553" s="151"/>
      <c r="J2553" s="148"/>
      <c r="K2553" s="66"/>
    </row>
    <row r="2554" spans="1:11" x14ac:dyDescent="0.25">
      <c r="A2554" s="148"/>
      <c r="B2554" s="148"/>
      <c r="C2554" s="148"/>
      <c r="D2554" s="148"/>
      <c r="E2554" s="148"/>
      <c r="F2554" s="148"/>
      <c r="G2554" s="148"/>
      <c r="H2554" s="148"/>
      <c r="I2554" s="151"/>
      <c r="J2554" s="148"/>
      <c r="K2554" s="66"/>
    </row>
    <row r="2555" spans="1:11" x14ac:dyDescent="0.25">
      <c r="A2555" s="148"/>
      <c r="B2555" s="148"/>
      <c r="C2555" s="148"/>
      <c r="D2555" s="148"/>
      <c r="E2555" s="148"/>
      <c r="F2555" s="148"/>
      <c r="G2555" s="148"/>
      <c r="H2555" s="148"/>
      <c r="I2555" s="151"/>
      <c r="J2555" s="148"/>
      <c r="K2555" s="66"/>
    </row>
    <row r="2556" spans="1:11" x14ac:dyDescent="0.25">
      <c r="A2556" s="148"/>
      <c r="B2556" s="148"/>
      <c r="C2556" s="148"/>
      <c r="D2556" s="148"/>
      <c r="E2556" s="148"/>
      <c r="F2556" s="148"/>
      <c r="G2556" s="148"/>
      <c r="H2556" s="148"/>
      <c r="I2556" s="151"/>
      <c r="J2556" s="148"/>
      <c r="K2556" s="66"/>
    </row>
    <row r="2557" spans="1:11" x14ac:dyDescent="0.25">
      <c r="A2557" s="148"/>
      <c r="B2557" s="148"/>
      <c r="C2557" s="148"/>
      <c r="D2557" s="148"/>
      <c r="E2557" s="148"/>
      <c r="F2557" s="148"/>
      <c r="G2557" s="148"/>
      <c r="H2557" s="148"/>
      <c r="I2557" s="151"/>
      <c r="J2557" s="148"/>
      <c r="K2557" s="66"/>
    </row>
    <row r="2558" spans="1:11" x14ac:dyDescent="0.25">
      <c r="A2558" s="148"/>
      <c r="B2558" s="148"/>
      <c r="C2558" s="148"/>
      <c r="D2558" s="148"/>
      <c r="E2558" s="148"/>
      <c r="F2558" s="148"/>
      <c r="G2558" s="148"/>
      <c r="H2558" s="148"/>
      <c r="I2558" s="151"/>
      <c r="J2558" s="148"/>
      <c r="K2558" s="66"/>
    </row>
    <row r="2559" spans="1:11" x14ac:dyDescent="0.25">
      <c r="A2559" s="148"/>
      <c r="B2559" s="148"/>
      <c r="C2559" s="148"/>
      <c r="D2559" s="148"/>
      <c r="E2559" s="148"/>
      <c r="F2559" s="148"/>
      <c r="G2559" s="148"/>
      <c r="H2559" s="148"/>
      <c r="I2559" s="151"/>
      <c r="J2559" s="148"/>
      <c r="K2559" s="66"/>
    </row>
    <row r="2560" spans="1:11" x14ac:dyDescent="0.25">
      <c r="A2560" s="148"/>
      <c r="B2560" s="148"/>
      <c r="C2560" s="148"/>
      <c r="D2560" s="148"/>
      <c r="E2560" s="148"/>
      <c r="F2560" s="148"/>
      <c r="G2560" s="148"/>
      <c r="H2560" s="148"/>
      <c r="I2560" s="151"/>
      <c r="J2560" s="148"/>
      <c r="K2560" s="66"/>
    </row>
    <row r="2561" spans="1:11" x14ac:dyDescent="0.25">
      <c r="A2561" s="148"/>
      <c r="B2561" s="148"/>
      <c r="C2561" s="148"/>
      <c r="D2561" s="148"/>
      <c r="E2561" s="148"/>
      <c r="F2561" s="148"/>
      <c r="G2561" s="148"/>
      <c r="H2561" s="148"/>
      <c r="I2561" s="151"/>
      <c r="J2561" s="148"/>
      <c r="K2561" s="66"/>
    </row>
    <row r="2562" spans="1:11" x14ac:dyDescent="0.25">
      <c r="A2562" s="148"/>
      <c r="B2562" s="148"/>
      <c r="C2562" s="148"/>
      <c r="D2562" s="148"/>
      <c r="E2562" s="148"/>
      <c r="F2562" s="148"/>
      <c r="G2562" s="148"/>
      <c r="H2562" s="148"/>
      <c r="I2562" s="151"/>
      <c r="J2562" s="148"/>
      <c r="K2562" s="66"/>
    </row>
    <row r="2563" spans="1:11" x14ac:dyDescent="0.25">
      <c r="A2563" s="148"/>
      <c r="B2563" s="148"/>
      <c r="C2563" s="148"/>
      <c r="D2563" s="148"/>
      <c r="E2563" s="148"/>
      <c r="F2563" s="148"/>
      <c r="G2563" s="148"/>
      <c r="H2563" s="148"/>
      <c r="I2563" s="151"/>
      <c r="J2563" s="148"/>
      <c r="K2563" s="66"/>
    </row>
    <row r="2564" spans="1:11" x14ac:dyDescent="0.25">
      <c r="A2564" s="148"/>
      <c r="B2564" s="148"/>
      <c r="C2564" s="148"/>
      <c r="D2564" s="148"/>
      <c r="E2564" s="148"/>
      <c r="F2564" s="148"/>
      <c r="G2564" s="148"/>
      <c r="H2564" s="148"/>
      <c r="I2564" s="151"/>
      <c r="J2564" s="148"/>
      <c r="K2564" s="66"/>
    </row>
    <row r="2565" spans="1:11" x14ac:dyDescent="0.25">
      <c r="A2565" s="148"/>
      <c r="B2565" s="148"/>
      <c r="C2565" s="148"/>
      <c r="D2565" s="148"/>
      <c r="E2565" s="148"/>
      <c r="F2565" s="148"/>
      <c r="G2565" s="148"/>
      <c r="H2565" s="148"/>
      <c r="I2565" s="151"/>
      <c r="J2565" s="148"/>
      <c r="K2565" s="66"/>
    </row>
    <row r="2566" spans="1:11" x14ac:dyDescent="0.25">
      <c r="A2566" s="148"/>
      <c r="B2566" s="148"/>
      <c r="C2566" s="148"/>
      <c r="D2566" s="148"/>
      <c r="E2566" s="148"/>
      <c r="F2566" s="148"/>
      <c r="G2566" s="148"/>
      <c r="H2566" s="148"/>
      <c r="I2566" s="151"/>
      <c r="J2566" s="148"/>
      <c r="K2566" s="66"/>
    </row>
    <row r="2567" spans="1:11" x14ac:dyDescent="0.25">
      <c r="A2567" s="148"/>
      <c r="B2567" s="148"/>
      <c r="C2567" s="148"/>
      <c r="D2567" s="148"/>
      <c r="E2567" s="148"/>
      <c r="F2567" s="148"/>
      <c r="G2567" s="148"/>
      <c r="H2567" s="148"/>
      <c r="I2567" s="151"/>
      <c r="J2567" s="148"/>
      <c r="K2567" s="66"/>
    </row>
    <row r="2568" spans="1:11" x14ac:dyDescent="0.25">
      <c r="A2568" s="148"/>
      <c r="B2568" s="148"/>
      <c r="C2568" s="148"/>
      <c r="D2568" s="148"/>
      <c r="E2568" s="148"/>
      <c r="F2568" s="148"/>
      <c r="G2568" s="148"/>
      <c r="H2568" s="148"/>
      <c r="I2568" s="151"/>
      <c r="J2568" s="148"/>
      <c r="K2568" s="66"/>
    </row>
    <row r="2569" spans="1:11" x14ac:dyDescent="0.25">
      <c r="A2569" s="148"/>
      <c r="B2569" s="148"/>
      <c r="C2569" s="148"/>
      <c r="D2569" s="148"/>
      <c r="E2569" s="148"/>
      <c r="F2569" s="148"/>
      <c r="G2569" s="148"/>
      <c r="H2569" s="148"/>
      <c r="I2569" s="151"/>
      <c r="J2569" s="148"/>
      <c r="K2569" s="66"/>
    </row>
    <row r="2570" spans="1:11" x14ac:dyDescent="0.25">
      <c r="A2570" s="148"/>
      <c r="B2570" s="148"/>
      <c r="C2570" s="148"/>
      <c r="D2570" s="148"/>
      <c r="E2570" s="148"/>
      <c r="F2570" s="148"/>
      <c r="G2570" s="148"/>
      <c r="H2570" s="148"/>
      <c r="I2570" s="151"/>
      <c r="J2570" s="148"/>
      <c r="K2570" s="66"/>
    </row>
    <row r="2571" spans="1:11" x14ac:dyDescent="0.25">
      <c r="A2571" s="148"/>
      <c r="B2571" s="148"/>
      <c r="C2571" s="148"/>
      <c r="D2571" s="148"/>
      <c r="E2571" s="148"/>
      <c r="F2571" s="148"/>
      <c r="G2571" s="148"/>
      <c r="H2571" s="148"/>
      <c r="I2571" s="151"/>
      <c r="J2571" s="148"/>
      <c r="K2571" s="66"/>
    </row>
    <row r="2572" spans="1:11" x14ac:dyDescent="0.25">
      <c r="A2572" s="148"/>
      <c r="B2572" s="148"/>
      <c r="C2572" s="148"/>
      <c r="D2572" s="148"/>
      <c r="E2572" s="148"/>
      <c r="F2572" s="148"/>
      <c r="G2572" s="148"/>
      <c r="H2572" s="148"/>
      <c r="I2572" s="151"/>
      <c r="J2572" s="148"/>
      <c r="K2572" s="66"/>
    </row>
    <row r="2573" spans="1:11" x14ac:dyDescent="0.25">
      <c r="A2573" s="148"/>
      <c r="B2573" s="148"/>
      <c r="C2573" s="148"/>
      <c r="D2573" s="148"/>
      <c r="E2573" s="148"/>
      <c r="F2573" s="148"/>
      <c r="G2573" s="148"/>
      <c r="H2573" s="148"/>
      <c r="I2573" s="151"/>
      <c r="J2573" s="148"/>
      <c r="K2573" s="66"/>
    </row>
    <row r="2574" spans="1:11" x14ac:dyDescent="0.25">
      <c r="A2574" s="148"/>
      <c r="B2574" s="148"/>
      <c r="C2574" s="148"/>
      <c r="D2574" s="148"/>
      <c r="E2574" s="148"/>
      <c r="F2574" s="148"/>
      <c r="G2574" s="148"/>
      <c r="H2574" s="148"/>
      <c r="I2574" s="151"/>
      <c r="J2574" s="148"/>
      <c r="K2574" s="66"/>
    </row>
    <row r="2575" spans="1:11" x14ac:dyDescent="0.25">
      <c r="A2575" s="148"/>
      <c r="B2575" s="148"/>
      <c r="C2575" s="148"/>
      <c r="D2575" s="148"/>
      <c r="E2575" s="148"/>
      <c r="F2575" s="148"/>
      <c r="G2575" s="148"/>
      <c r="H2575" s="148"/>
      <c r="I2575" s="151"/>
      <c r="J2575" s="148"/>
      <c r="K2575" s="66"/>
    </row>
    <row r="2576" spans="1:11" x14ac:dyDescent="0.25">
      <c r="A2576" s="148"/>
      <c r="B2576" s="148"/>
      <c r="C2576" s="148"/>
      <c r="D2576" s="148"/>
      <c r="E2576" s="148"/>
      <c r="F2576" s="148"/>
      <c r="G2576" s="148"/>
      <c r="H2576" s="148"/>
      <c r="I2576" s="151"/>
      <c r="J2576" s="148"/>
      <c r="K2576" s="66"/>
    </row>
    <row r="2577" spans="1:11" x14ac:dyDescent="0.25">
      <c r="A2577" s="148"/>
      <c r="B2577" s="148"/>
      <c r="C2577" s="148"/>
      <c r="D2577" s="148"/>
      <c r="E2577" s="148"/>
      <c r="F2577" s="148"/>
      <c r="G2577" s="148"/>
      <c r="H2577" s="148"/>
      <c r="I2577" s="151"/>
      <c r="J2577" s="148"/>
      <c r="K2577" s="66"/>
    </row>
    <row r="2578" spans="1:11" x14ac:dyDescent="0.25">
      <c r="A2578" s="148"/>
      <c r="B2578" s="148"/>
      <c r="C2578" s="148"/>
      <c r="D2578" s="148"/>
      <c r="E2578" s="148"/>
      <c r="F2578" s="148"/>
      <c r="G2578" s="148"/>
      <c r="H2578" s="148"/>
      <c r="I2578" s="151"/>
      <c r="J2578" s="148"/>
      <c r="K2578" s="66"/>
    </row>
    <row r="2579" spans="1:11" x14ac:dyDescent="0.25">
      <c r="A2579" s="148"/>
      <c r="B2579" s="148"/>
      <c r="C2579" s="148"/>
      <c r="D2579" s="148"/>
      <c r="E2579" s="148"/>
      <c r="F2579" s="148"/>
      <c r="G2579" s="148"/>
      <c r="H2579" s="148"/>
      <c r="I2579" s="151"/>
      <c r="J2579" s="148"/>
      <c r="K2579" s="66"/>
    </row>
    <row r="2580" spans="1:11" x14ac:dyDescent="0.25">
      <c r="A2580" s="148"/>
      <c r="B2580" s="148"/>
      <c r="C2580" s="148"/>
      <c r="D2580" s="148"/>
      <c r="E2580" s="148"/>
      <c r="F2580" s="148"/>
      <c r="G2580" s="148"/>
      <c r="H2580" s="148"/>
      <c r="I2580" s="151"/>
      <c r="J2580" s="148"/>
      <c r="K2580" s="66"/>
    </row>
    <row r="2581" spans="1:11" x14ac:dyDescent="0.25">
      <c r="A2581" s="148"/>
      <c r="B2581" s="148"/>
      <c r="C2581" s="148"/>
      <c r="D2581" s="148"/>
      <c r="E2581" s="148"/>
      <c r="F2581" s="148"/>
      <c r="G2581" s="148"/>
      <c r="H2581" s="148"/>
      <c r="I2581" s="151"/>
      <c r="J2581" s="148"/>
      <c r="K2581" s="66"/>
    </row>
    <row r="2582" spans="1:11" x14ac:dyDescent="0.25">
      <c r="A2582" s="148"/>
      <c r="B2582" s="148"/>
      <c r="C2582" s="148"/>
      <c r="D2582" s="148"/>
      <c r="E2582" s="148"/>
      <c r="F2582" s="148"/>
      <c r="G2582" s="148"/>
      <c r="H2582" s="148"/>
      <c r="I2582" s="151"/>
      <c r="J2582" s="148"/>
      <c r="K2582" s="66"/>
    </row>
    <row r="2583" spans="1:11" x14ac:dyDescent="0.25">
      <c r="A2583" s="148"/>
      <c r="B2583" s="148"/>
      <c r="C2583" s="148"/>
      <c r="D2583" s="148"/>
      <c r="E2583" s="148"/>
      <c r="F2583" s="148"/>
      <c r="G2583" s="148"/>
      <c r="H2583" s="148"/>
      <c r="I2583" s="151"/>
      <c r="J2583" s="148"/>
      <c r="K2583" s="66"/>
    </row>
    <row r="2584" spans="1:11" x14ac:dyDescent="0.25">
      <c r="A2584" s="148"/>
      <c r="B2584" s="148"/>
      <c r="C2584" s="148"/>
      <c r="D2584" s="148"/>
      <c r="E2584" s="148"/>
      <c r="F2584" s="148"/>
      <c r="G2584" s="148"/>
      <c r="H2584" s="148"/>
      <c r="I2584" s="151"/>
      <c r="J2584" s="148"/>
      <c r="K2584" s="66"/>
    </row>
    <row r="2585" spans="1:11" x14ac:dyDescent="0.25">
      <c r="A2585" s="148"/>
      <c r="B2585" s="148"/>
      <c r="C2585" s="148"/>
      <c r="D2585" s="148"/>
      <c r="E2585" s="148"/>
      <c r="F2585" s="148"/>
      <c r="G2585" s="148"/>
      <c r="H2585" s="148"/>
      <c r="I2585" s="151"/>
      <c r="J2585" s="148"/>
      <c r="K2585" s="66"/>
    </row>
    <row r="2586" spans="1:11" x14ac:dyDescent="0.25">
      <c r="A2586" s="148"/>
      <c r="B2586" s="148"/>
      <c r="C2586" s="148"/>
      <c r="D2586" s="148"/>
      <c r="E2586" s="148"/>
      <c r="F2586" s="148"/>
      <c r="G2586" s="148"/>
      <c r="H2586" s="148"/>
      <c r="I2586" s="151"/>
      <c r="J2586" s="148"/>
      <c r="K2586" s="66"/>
    </row>
    <row r="2587" spans="1:11" x14ac:dyDescent="0.25">
      <c r="A2587" s="148"/>
      <c r="B2587" s="148"/>
      <c r="C2587" s="148"/>
      <c r="D2587" s="148"/>
      <c r="E2587" s="148"/>
      <c r="F2587" s="148"/>
      <c r="G2587" s="148"/>
      <c r="H2587" s="148"/>
      <c r="I2587" s="151"/>
      <c r="J2587" s="148"/>
      <c r="K2587" s="66"/>
    </row>
    <row r="2588" spans="1:11" x14ac:dyDescent="0.25">
      <c r="A2588" s="148"/>
      <c r="B2588" s="148"/>
      <c r="C2588" s="148"/>
      <c r="D2588" s="148"/>
      <c r="E2588" s="148"/>
      <c r="F2588" s="148"/>
      <c r="G2588" s="148"/>
      <c r="H2588" s="148"/>
      <c r="I2588" s="151"/>
      <c r="J2588" s="148"/>
      <c r="K2588" s="66"/>
    </row>
    <row r="2589" spans="1:11" x14ac:dyDescent="0.25">
      <c r="A2589" s="148"/>
      <c r="B2589" s="148"/>
      <c r="C2589" s="148"/>
      <c r="D2589" s="148"/>
      <c r="E2589" s="148"/>
      <c r="F2589" s="148"/>
      <c r="G2589" s="148"/>
      <c r="H2589" s="148"/>
      <c r="I2589" s="151"/>
      <c r="J2589" s="148"/>
      <c r="K2589" s="66"/>
    </row>
    <row r="2590" spans="1:11" x14ac:dyDescent="0.25">
      <c r="A2590" s="148"/>
      <c r="B2590" s="148"/>
      <c r="C2590" s="148"/>
      <c r="D2590" s="148"/>
      <c r="E2590" s="148"/>
      <c r="F2590" s="148"/>
      <c r="G2590" s="148"/>
      <c r="H2590" s="148"/>
      <c r="I2590" s="151"/>
      <c r="J2590" s="148"/>
      <c r="K2590" s="66"/>
    </row>
    <row r="2591" spans="1:11" x14ac:dyDescent="0.25">
      <c r="A2591" s="148"/>
      <c r="B2591" s="148"/>
      <c r="C2591" s="148"/>
      <c r="D2591" s="148"/>
      <c r="E2591" s="148"/>
      <c r="F2591" s="148"/>
      <c r="G2591" s="148"/>
      <c r="H2591" s="148"/>
      <c r="I2591" s="151"/>
      <c r="J2591" s="148"/>
      <c r="K2591" s="66"/>
    </row>
    <row r="2592" spans="1:11" x14ac:dyDescent="0.25">
      <c r="A2592" s="148"/>
      <c r="B2592" s="148"/>
      <c r="C2592" s="148"/>
      <c r="D2592" s="148"/>
      <c r="E2592" s="148"/>
      <c r="F2592" s="148"/>
      <c r="G2592" s="148"/>
      <c r="H2592" s="148"/>
      <c r="I2592" s="151"/>
      <c r="J2592" s="148"/>
      <c r="K2592" s="66"/>
    </row>
    <row r="2593" spans="1:11" x14ac:dyDescent="0.25">
      <c r="A2593" s="148"/>
      <c r="B2593" s="148"/>
      <c r="C2593" s="148"/>
      <c r="D2593" s="148"/>
      <c r="E2593" s="148"/>
      <c r="F2593" s="148"/>
      <c r="G2593" s="148"/>
      <c r="H2593" s="148"/>
      <c r="I2593" s="151"/>
      <c r="J2593" s="148"/>
      <c r="K2593" s="66"/>
    </row>
    <row r="2594" spans="1:11" x14ac:dyDescent="0.25">
      <c r="A2594" s="148"/>
      <c r="B2594" s="148"/>
      <c r="C2594" s="148"/>
      <c r="D2594" s="148"/>
      <c r="E2594" s="148"/>
      <c r="F2594" s="148"/>
      <c r="G2594" s="148"/>
      <c r="H2594" s="148"/>
      <c r="I2594" s="151"/>
      <c r="J2594" s="148"/>
      <c r="K2594" s="66"/>
    </row>
    <row r="2595" spans="1:11" x14ac:dyDescent="0.25">
      <c r="A2595" s="148"/>
      <c r="B2595" s="148"/>
      <c r="C2595" s="148"/>
      <c r="D2595" s="148"/>
      <c r="E2595" s="148"/>
      <c r="F2595" s="148"/>
      <c r="G2595" s="148"/>
      <c r="H2595" s="148"/>
      <c r="I2595" s="151"/>
      <c r="J2595" s="148"/>
      <c r="K2595" s="66"/>
    </row>
    <row r="2596" spans="1:11" x14ac:dyDescent="0.25">
      <c r="A2596" s="148"/>
      <c r="B2596" s="148"/>
      <c r="C2596" s="148"/>
      <c r="D2596" s="148"/>
      <c r="E2596" s="148"/>
      <c r="F2596" s="148"/>
      <c r="G2596" s="148"/>
      <c r="H2596" s="148"/>
      <c r="I2596" s="151"/>
      <c r="J2596" s="148"/>
      <c r="K2596" s="66"/>
    </row>
    <row r="2597" spans="1:11" x14ac:dyDescent="0.25">
      <c r="A2597" s="148"/>
      <c r="B2597" s="148"/>
      <c r="C2597" s="148"/>
      <c r="D2597" s="148"/>
      <c r="E2597" s="148"/>
      <c r="F2597" s="148"/>
      <c r="G2597" s="148"/>
      <c r="H2597" s="148"/>
      <c r="I2597" s="151"/>
      <c r="J2597" s="148"/>
      <c r="K2597" s="66"/>
    </row>
    <row r="2598" spans="1:11" x14ac:dyDescent="0.25">
      <c r="A2598" s="148"/>
      <c r="B2598" s="148"/>
      <c r="C2598" s="148"/>
      <c r="D2598" s="148"/>
      <c r="E2598" s="148"/>
      <c r="F2598" s="148"/>
      <c r="G2598" s="148"/>
      <c r="H2598" s="148"/>
      <c r="I2598" s="151"/>
      <c r="J2598" s="148"/>
      <c r="K2598" s="66"/>
    </row>
    <row r="2599" spans="1:11" x14ac:dyDescent="0.25">
      <c r="A2599" s="148"/>
      <c r="B2599" s="148"/>
      <c r="C2599" s="148"/>
      <c r="D2599" s="148"/>
      <c r="E2599" s="148"/>
      <c r="F2599" s="148"/>
      <c r="G2599" s="148"/>
      <c r="H2599" s="148"/>
      <c r="I2599" s="151"/>
      <c r="J2599" s="148"/>
      <c r="K2599" s="66"/>
    </row>
    <row r="2600" spans="1:11" x14ac:dyDescent="0.25">
      <c r="A2600" s="148"/>
      <c r="B2600" s="148"/>
      <c r="C2600" s="148"/>
      <c r="D2600" s="148"/>
      <c r="E2600" s="148"/>
      <c r="F2600" s="148"/>
      <c r="G2600" s="148"/>
      <c r="H2600" s="148"/>
      <c r="I2600" s="151"/>
      <c r="J2600" s="148"/>
      <c r="K2600" s="66"/>
    </row>
    <row r="2601" spans="1:11" x14ac:dyDescent="0.25">
      <c r="A2601" s="148"/>
      <c r="B2601" s="148"/>
      <c r="C2601" s="148"/>
      <c r="D2601" s="148"/>
      <c r="E2601" s="148"/>
      <c r="F2601" s="148"/>
      <c r="G2601" s="148"/>
      <c r="H2601" s="148"/>
      <c r="I2601" s="151"/>
      <c r="J2601" s="148"/>
      <c r="K2601" s="66"/>
    </row>
    <row r="2602" spans="1:11" x14ac:dyDescent="0.25">
      <c r="A2602" s="148"/>
      <c r="B2602" s="148"/>
      <c r="C2602" s="148"/>
      <c r="D2602" s="148"/>
      <c r="E2602" s="148"/>
      <c r="F2602" s="148"/>
      <c r="G2602" s="148"/>
      <c r="H2602" s="148"/>
      <c r="I2602" s="151"/>
      <c r="J2602" s="148"/>
      <c r="K2602" s="66"/>
    </row>
    <row r="2603" spans="1:11" x14ac:dyDescent="0.25">
      <c r="A2603" s="148"/>
      <c r="B2603" s="148"/>
      <c r="C2603" s="148"/>
      <c r="D2603" s="148"/>
      <c r="E2603" s="148"/>
      <c r="F2603" s="148"/>
      <c r="G2603" s="148"/>
      <c r="H2603" s="148"/>
      <c r="I2603" s="151"/>
      <c r="J2603" s="148"/>
      <c r="K2603" s="66"/>
    </row>
    <row r="2604" spans="1:11" x14ac:dyDescent="0.25">
      <c r="A2604" s="148"/>
      <c r="B2604" s="148"/>
      <c r="C2604" s="148"/>
      <c r="D2604" s="148"/>
      <c r="E2604" s="148"/>
      <c r="F2604" s="148"/>
      <c r="G2604" s="148"/>
      <c r="H2604" s="148"/>
      <c r="I2604" s="151"/>
      <c r="J2604" s="148"/>
      <c r="K2604" s="66"/>
    </row>
    <row r="2605" spans="1:11" x14ac:dyDescent="0.25">
      <c r="A2605" s="148"/>
      <c r="B2605" s="148"/>
      <c r="C2605" s="148"/>
      <c r="D2605" s="148"/>
      <c r="E2605" s="148"/>
      <c r="F2605" s="148"/>
      <c r="G2605" s="148"/>
      <c r="H2605" s="148"/>
      <c r="I2605" s="151"/>
      <c r="J2605" s="148"/>
      <c r="K2605" s="66"/>
    </row>
    <row r="2606" spans="1:11" x14ac:dyDescent="0.25">
      <c r="A2606" s="148"/>
      <c r="B2606" s="148"/>
      <c r="C2606" s="148"/>
      <c r="D2606" s="148"/>
      <c r="E2606" s="148"/>
      <c r="F2606" s="148"/>
      <c r="G2606" s="148"/>
      <c r="H2606" s="148"/>
      <c r="I2606" s="151"/>
      <c r="J2606" s="148"/>
      <c r="K2606" s="66"/>
    </row>
    <row r="2607" spans="1:11" x14ac:dyDescent="0.25">
      <c r="A2607" s="148"/>
      <c r="B2607" s="148"/>
      <c r="C2607" s="148"/>
      <c r="D2607" s="148"/>
      <c r="E2607" s="148"/>
      <c r="F2607" s="148"/>
      <c r="G2607" s="148"/>
      <c r="H2607" s="148"/>
      <c r="I2607" s="151"/>
      <c r="J2607" s="148"/>
      <c r="K2607" s="66"/>
    </row>
    <row r="2608" spans="1:11" x14ac:dyDescent="0.25">
      <c r="A2608" s="148"/>
      <c r="B2608" s="148"/>
      <c r="C2608" s="148"/>
      <c r="D2608" s="148"/>
      <c r="E2608" s="148"/>
      <c r="F2608" s="148"/>
      <c r="G2608" s="148"/>
      <c r="H2608" s="148"/>
      <c r="I2608" s="151"/>
      <c r="J2608" s="148"/>
      <c r="K2608" s="66"/>
    </row>
    <row r="2609" spans="1:11" x14ac:dyDescent="0.25">
      <c r="A2609" s="148"/>
      <c r="B2609" s="148"/>
      <c r="C2609" s="148"/>
      <c r="D2609" s="148"/>
      <c r="E2609" s="148"/>
      <c r="F2609" s="148"/>
      <c r="G2609" s="148"/>
      <c r="H2609" s="148"/>
      <c r="I2609" s="151"/>
      <c r="J2609" s="148"/>
      <c r="K2609" s="66"/>
    </row>
    <row r="2610" spans="1:11" x14ac:dyDescent="0.25">
      <c r="A2610" s="148"/>
      <c r="B2610" s="148"/>
      <c r="C2610" s="148"/>
      <c r="D2610" s="148"/>
      <c r="E2610" s="148"/>
      <c r="F2610" s="148"/>
      <c r="G2610" s="148"/>
      <c r="H2610" s="148"/>
      <c r="I2610" s="151"/>
      <c r="J2610" s="148"/>
      <c r="K2610" s="66"/>
    </row>
    <row r="2611" spans="1:11" x14ac:dyDescent="0.25">
      <c r="A2611" s="148"/>
      <c r="B2611" s="148"/>
      <c r="C2611" s="148"/>
      <c r="D2611" s="148"/>
      <c r="E2611" s="148"/>
      <c r="F2611" s="148"/>
      <c r="G2611" s="148"/>
      <c r="H2611" s="148"/>
      <c r="I2611" s="151"/>
      <c r="J2611" s="148"/>
      <c r="K2611" s="66"/>
    </row>
    <row r="2612" spans="1:11" x14ac:dyDescent="0.25">
      <c r="A2612" s="148"/>
      <c r="B2612" s="148"/>
      <c r="C2612" s="148"/>
      <c r="D2612" s="148"/>
      <c r="E2612" s="148"/>
      <c r="F2612" s="148"/>
      <c r="G2612" s="148"/>
      <c r="H2612" s="148"/>
      <c r="I2612" s="151"/>
      <c r="J2612" s="148"/>
      <c r="K2612" s="66"/>
    </row>
    <row r="2613" spans="1:11" x14ac:dyDescent="0.25">
      <c r="A2613" s="148"/>
      <c r="B2613" s="148"/>
      <c r="C2613" s="148"/>
      <c r="D2613" s="148"/>
      <c r="E2613" s="148"/>
      <c r="F2613" s="148"/>
      <c r="G2613" s="148"/>
      <c r="H2613" s="148"/>
      <c r="I2613" s="151"/>
      <c r="J2613" s="148"/>
      <c r="K2613" s="66"/>
    </row>
    <row r="2614" spans="1:11" x14ac:dyDescent="0.25">
      <c r="A2614" s="148"/>
      <c r="B2614" s="148"/>
      <c r="C2614" s="148"/>
      <c r="D2614" s="148"/>
      <c r="E2614" s="148"/>
      <c r="F2614" s="148"/>
      <c r="G2614" s="148"/>
      <c r="H2614" s="148"/>
      <c r="I2614" s="151"/>
      <c r="J2614" s="148"/>
      <c r="K2614" s="66"/>
    </row>
    <row r="2615" spans="1:11" x14ac:dyDescent="0.25">
      <c r="A2615" s="148"/>
      <c r="B2615" s="148"/>
      <c r="C2615" s="148"/>
      <c r="D2615" s="148"/>
      <c r="E2615" s="148"/>
      <c r="F2615" s="148"/>
      <c r="G2615" s="148"/>
      <c r="H2615" s="148"/>
      <c r="I2615" s="151"/>
      <c r="J2615" s="148"/>
      <c r="K2615" s="66"/>
    </row>
    <row r="2616" spans="1:11" x14ac:dyDescent="0.25">
      <c r="A2616" s="148"/>
      <c r="B2616" s="148"/>
      <c r="C2616" s="148"/>
      <c r="D2616" s="148"/>
      <c r="E2616" s="148"/>
      <c r="F2616" s="148"/>
      <c r="G2616" s="148"/>
      <c r="H2616" s="148"/>
      <c r="I2616" s="151"/>
      <c r="J2616" s="148"/>
      <c r="K2616" s="66"/>
    </row>
    <row r="2617" spans="1:11" x14ac:dyDescent="0.25">
      <c r="A2617" s="148"/>
      <c r="B2617" s="148"/>
      <c r="C2617" s="148"/>
      <c r="D2617" s="148"/>
      <c r="E2617" s="148"/>
      <c r="F2617" s="148"/>
      <c r="G2617" s="148"/>
      <c r="H2617" s="148"/>
      <c r="I2617" s="151"/>
      <c r="J2617" s="148"/>
      <c r="K2617" s="66"/>
    </row>
    <row r="2618" spans="1:11" x14ac:dyDescent="0.25">
      <c r="A2618" s="148"/>
      <c r="B2618" s="148"/>
      <c r="C2618" s="148"/>
      <c r="D2618" s="148"/>
      <c r="E2618" s="148"/>
      <c r="F2618" s="148"/>
      <c r="G2618" s="148"/>
      <c r="H2618" s="148"/>
      <c r="I2618" s="151"/>
      <c r="J2618" s="148"/>
      <c r="K2618" s="66"/>
    </row>
    <row r="2619" spans="1:11" x14ac:dyDescent="0.25">
      <c r="A2619" s="148"/>
      <c r="B2619" s="148"/>
      <c r="C2619" s="148"/>
      <c r="D2619" s="148"/>
      <c r="E2619" s="148"/>
      <c r="F2619" s="148"/>
      <c r="G2619" s="148"/>
      <c r="H2619" s="148"/>
      <c r="I2619" s="151"/>
      <c r="J2619" s="148"/>
      <c r="K2619" s="66"/>
    </row>
    <row r="2620" spans="1:11" x14ac:dyDescent="0.25">
      <c r="A2620" s="148"/>
      <c r="B2620" s="148"/>
      <c r="C2620" s="148"/>
      <c r="D2620" s="148"/>
      <c r="E2620" s="148"/>
      <c r="F2620" s="148"/>
      <c r="G2620" s="148"/>
      <c r="H2620" s="148"/>
      <c r="I2620" s="151"/>
      <c r="J2620" s="148"/>
      <c r="K2620" s="66"/>
    </row>
    <row r="2621" spans="1:11" x14ac:dyDescent="0.25">
      <c r="A2621" s="148"/>
      <c r="B2621" s="148"/>
      <c r="C2621" s="148"/>
      <c r="D2621" s="148"/>
      <c r="E2621" s="148"/>
      <c r="F2621" s="148"/>
      <c r="G2621" s="148"/>
      <c r="H2621" s="148"/>
      <c r="I2621" s="151"/>
      <c r="J2621" s="148"/>
      <c r="K2621" s="66"/>
    </row>
    <row r="2622" spans="1:11" x14ac:dyDescent="0.25">
      <c r="A2622" s="148"/>
      <c r="B2622" s="148"/>
      <c r="C2622" s="148"/>
      <c r="D2622" s="148"/>
      <c r="E2622" s="148"/>
      <c r="F2622" s="148"/>
      <c r="G2622" s="148"/>
      <c r="H2622" s="148"/>
      <c r="I2622" s="151"/>
      <c r="J2622" s="148"/>
      <c r="K2622" s="66"/>
    </row>
    <row r="2623" spans="1:11" x14ac:dyDescent="0.25">
      <c r="A2623" s="148"/>
      <c r="B2623" s="148"/>
      <c r="C2623" s="148"/>
      <c r="D2623" s="148"/>
      <c r="E2623" s="148"/>
      <c r="F2623" s="148"/>
      <c r="G2623" s="148"/>
      <c r="H2623" s="148"/>
      <c r="I2623" s="151"/>
      <c r="J2623" s="148"/>
      <c r="K2623" s="66"/>
    </row>
    <row r="2624" spans="1:11" x14ac:dyDescent="0.25">
      <c r="A2624" s="148"/>
      <c r="B2624" s="148"/>
      <c r="C2624" s="148"/>
      <c r="D2624" s="148"/>
      <c r="E2624" s="148"/>
      <c r="F2624" s="148"/>
      <c r="G2624" s="148"/>
      <c r="H2624" s="148"/>
      <c r="I2624" s="151"/>
      <c r="J2624" s="148"/>
      <c r="K2624" s="66"/>
    </row>
    <row r="2625" spans="1:11" x14ac:dyDescent="0.25">
      <c r="A2625" s="148"/>
      <c r="B2625" s="148"/>
      <c r="C2625" s="148"/>
      <c r="D2625" s="148"/>
      <c r="E2625" s="148"/>
      <c r="F2625" s="148"/>
      <c r="G2625" s="148"/>
      <c r="H2625" s="148"/>
      <c r="I2625" s="151"/>
      <c r="J2625" s="148"/>
      <c r="K2625" s="66"/>
    </row>
    <row r="2626" spans="1:11" x14ac:dyDescent="0.25">
      <c r="A2626" s="148"/>
      <c r="B2626" s="148"/>
      <c r="C2626" s="148"/>
      <c r="D2626" s="148"/>
      <c r="E2626" s="148"/>
      <c r="F2626" s="148"/>
      <c r="G2626" s="148"/>
      <c r="H2626" s="148"/>
      <c r="I2626" s="151"/>
      <c r="J2626" s="148"/>
      <c r="K2626" s="66"/>
    </row>
    <row r="2627" spans="1:11" x14ac:dyDescent="0.25">
      <c r="A2627" s="148"/>
      <c r="B2627" s="148"/>
      <c r="C2627" s="148"/>
      <c r="D2627" s="148"/>
      <c r="E2627" s="148"/>
      <c r="F2627" s="148"/>
      <c r="G2627" s="148"/>
      <c r="H2627" s="148"/>
      <c r="I2627" s="151"/>
      <c r="J2627" s="148"/>
      <c r="K2627" s="66"/>
    </row>
    <row r="2628" spans="1:11" x14ac:dyDescent="0.25">
      <c r="A2628" s="148"/>
      <c r="B2628" s="148"/>
      <c r="C2628" s="148"/>
      <c r="D2628" s="148"/>
      <c r="E2628" s="148"/>
      <c r="F2628" s="148"/>
      <c r="G2628" s="148"/>
      <c r="H2628" s="148"/>
      <c r="I2628" s="151"/>
      <c r="J2628" s="148"/>
      <c r="K2628" s="66"/>
    </row>
    <row r="2629" spans="1:11" x14ac:dyDescent="0.25">
      <c r="A2629" s="148"/>
      <c r="B2629" s="148"/>
      <c r="C2629" s="148"/>
      <c r="D2629" s="148"/>
      <c r="E2629" s="148"/>
      <c r="F2629" s="148"/>
      <c r="G2629" s="148"/>
      <c r="H2629" s="148"/>
      <c r="I2629" s="151"/>
      <c r="J2629" s="148"/>
      <c r="K2629" s="66"/>
    </row>
    <row r="2630" spans="1:11" x14ac:dyDescent="0.25">
      <c r="A2630" s="148"/>
      <c r="B2630" s="148"/>
      <c r="C2630" s="148"/>
      <c r="D2630" s="148"/>
      <c r="E2630" s="148"/>
      <c r="F2630" s="148"/>
      <c r="G2630" s="148"/>
      <c r="H2630" s="148"/>
      <c r="I2630" s="151"/>
      <c r="J2630" s="148"/>
      <c r="K2630" s="66"/>
    </row>
    <row r="2631" spans="1:11" x14ac:dyDescent="0.25">
      <c r="A2631" s="148"/>
      <c r="B2631" s="148"/>
      <c r="C2631" s="148"/>
      <c r="D2631" s="148"/>
      <c r="E2631" s="148"/>
      <c r="F2631" s="148"/>
      <c r="G2631" s="148"/>
      <c r="H2631" s="148"/>
      <c r="I2631" s="151"/>
      <c r="J2631" s="148"/>
      <c r="K2631" s="66"/>
    </row>
    <row r="2632" spans="1:11" x14ac:dyDescent="0.25">
      <c r="A2632" s="148"/>
      <c r="B2632" s="148"/>
      <c r="C2632" s="148"/>
      <c r="D2632" s="148"/>
      <c r="E2632" s="148"/>
      <c r="F2632" s="148"/>
      <c r="G2632" s="148"/>
      <c r="H2632" s="148"/>
      <c r="I2632" s="151"/>
      <c r="J2632" s="148"/>
      <c r="K2632" s="66"/>
    </row>
    <row r="2633" spans="1:11" x14ac:dyDescent="0.25">
      <c r="A2633" s="148"/>
      <c r="B2633" s="148"/>
      <c r="C2633" s="148"/>
      <c r="D2633" s="148"/>
      <c r="E2633" s="148"/>
      <c r="F2633" s="148"/>
      <c r="G2633" s="148"/>
      <c r="H2633" s="148"/>
      <c r="I2633" s="151"/>
      <c r="J2633" s="148"/>
      <c r="K2633" s="66"/>
    </row>
    <row r="2634" spans="1:11" x14ac:dyDescent="0.25">
      <c r="A2634" s="148"/>
      <c r="B2634" s="148"/>
      <c r="C2634" s="148"/>
      <c r="D2634" s="148"/>
      <c r="E2634" s="148"/>
      <c r="F2634" s="148"/>
      <c r="G2634" s="148"/>
      <c r="H2634" s="148"/>
      <c r="I2634" s="151"/>
      <c r="J2634" s="148"/>
      <c r="K2634" s="66"/>
    </row>
    <row r="2635" spans="1:11" x14ac:dyDescent="0.25">
      <c r="A2635" s="148"/>
      <c r="B2635" s="148"/>
      <c r="C2635" s="148"/>
      <c r="D2635" s="148"/>
      <c r="E2635" s="148"/>
      <c r="F2635" s="148"/>
      <c r="G2635" s="148"/>
      <c r="H2635" s="148"/>
      <c r="I2635" s="151"/>
      <c r="J2635" s="148"/>
      <c r="K2635" s="66"/>
    </row>
    <row r="2636" spans="1:11" x14ac:dyDescent="0.25">
      <c r="A2636" s="148"/>
      <c r="B2636" s="148"/>
      <c r="C2636" s="148"/>
      <c r="D2636" s="148"/>
      <c r="E2636" s="148"/>
      <c r="F2636" s="148"/>
      <c r="G2636" s="148"/>
      <c r="H2636" s="148"/>
      <c r="I2636" s="151"/>
      <c r="J2636" s="148"/>
      <c r="K2636" s="66"/>
    </row>
    <row r="2637" spans="1:11" x14ac:dyDescent="0.25">
      <c r="A2637" s="148"/>
      <c r="B2637" s="148"/>
      <c r="C2637" s="148"/>
      <c r="D2637" s="148"/>
      <c r="E2637" s="148"/>
      <c r="F2637" s="148"/>
      <c r="G2637" s="148"/>
      <c r="H2637" s="148"/>
      <c r="I2637" s="151"/>
      <c r="J2637" s="148"/>
      <c r="K2637" s="66"/>
    </row>
    <row r="2638" spans="1:11" x14ac:dyDescent="0.25">
      <c r="A2638" s="148"/>
      <c r="B2638" s="148"/>
      <c r="C2638" s="148"/>
      <c r="D2638" s="148"/>
      <c r="E2638" s="148"/>
      <c r="F2638" s="148"/>
      <c r="G2638" s="148"/>
      <c r="H2638" s="148"/>
      <c r="I2638" s="151"/>
      <c r="J2638" s="148"/>
      <c r="K2638" s="66"/>
    </row>
    <row r="2639" spans="1:11" x14ac:dyDescent="0.25">
      <c r="A2639" s="148"/>
      <c r="B2639" s="148"/>
      <c r="C2639" s="148"/>
      <c r="D2639" s="148"/>
      <c r="E2639" s="148"/>
      <c r="F2639" s="148"/>
      <c r="G2639" s="148"/>
      <c r="H2639" s="148"/>
      <c r="I2639" s="151"/>
      <c r="J2639" s="148"/>
      <c r="K2639" s="66"/>
    </row>
    <row r="2640" spans="1:11" x14ac:dyDescent="0.25">
      <c r="A2640" s="148"/>
      <c r="B2640" s="148"/>
      <c r="C2640" s="148"/>
      <c r="D2640" s="148"/>
      <c r="E2640" s="148"/>
      <c r="F2640" s="148"/>
      <c r="G2640" s="148"/>
      <c r="H2640" s="148"/>
      <c r="I2640" s="151"/>
      <c r="J2640" s="148"/>
      <c r="K2640" s="66"/>
    </row>
    <row r="2641" spans="1:11" x14ac:dyDescent="0.25">
      <c r="A2641" s="148"/>
      <c r="B2641" s="148"/>
      <c r="C2641" s="148"/>
      <c r="D2641" s="148"/>
      <c r="E2641" s="148"/>
      <c r="F2641" s="148"/>
      <c r="G2641" s="148"/>
      <c r="H2641" s="148"/>
      <c r="I2641" s="151"/>
      <c r="J2641" s="148"/>
      <c r="K2641" s="66"/>
    </row>
    <row r="2642" spans="1:11" x14ac:dyDescent="0.25">
      <c r="A2642" s="148"/>
      <c r="B2642" s="148"/>
      <c r="C2642" s="148"/>
      <c r="D2642" s="148"/>
      <c r="E2642" s="148"/>
      <c r="F2642" s="148"/>
      <c r="G2642" s="148"/>
      <c r="H2642" s="148"/>
      <c r="I2642" s="151"/>
      <c r="J2642" s="148"/>
      <c r="K2642" s="66"/>
    </row>
    <row r="2643" spans="1:11" x14ac:dyDescent="0.25">
      <c r="A2643" s="148"/>
      <c r="B2643" s="148"/>
      <c r="C2643" s="148"/>
      <c r="D2643" s="148"/>
      <c r="E2643" s="148"/>
      <c r="F2643" s="148"/>
      <c r="G2643" s="148"/>
      <c r="H2643" s="148"/>
      <c r="I2643" s="151"/>
      <c r="J2643" s="148"/>
      <c r="K2643" s="66"/>
    </row>
    <row r="2644" spans="1:11" x14ac:dyDescent="0.25">
      <c r="A2644" s="148"/>
      <c r="B2644" s="148"/>
      <c r="C2644" s="148"/>
      <c r="D2644" s="148"/>
      <c r="E2644" s="148"/>
      <c r="F2644" s="148"/>
      <c r="G2644" s="148"/>
      <c r="H2644" s="148"/>
      <c r="I2644" s="151"/>
      <c r="J2644" s="148"/>
      <c r="K2644" s="66"/>
    </row>
    <row r="2645" spans="1:11" x14ac:dyDescent="0.25">
      <c r="A2645" s="148"/>
      <c r="B2645" s="148"/>
      <c r="C2645" s="148"/>
      <c r="D2645" s="148"/>
      <c r="E2645" s="148"/>
      <c r="F2645" s="148"/>
      <c r="G2645" s="148"/>
      <c r="H2645" s="148"/>
      <c r="I2645" s="151"/>
      <c r="J2645" s="148"/>
      <c r="K2645" s="66"/>
    </row>
    <row r="2646" spans="1:11" x14ac:dyDescent="0.25">
      <c r="A2646" s="148"/>
      <c r="B2646" s="148"/>
      <c r="C2646" s="148"/>
      <c r="D2646" s="148"/>
      <c r="E2646" s="148"/>
      <c r="F2646" s="148"/>
      <c r="G2646" s="148"/>
      <c r="H2646" s="148"/>
      <c r="I2646" s="151"/>
      <c r="J2646" s="148"/>
      <c r="K2646" s="66"/>
    </row>
    <row r="2647" spans="1:11" x14ac:dyDescent="0.25">
      <c r="A2647" s="148"/>
      <c r="B2647" s="148"/>
      <c r="C2647" s="148"/>
      <c r="D2647" s="148"/>
      <c r="E2647" s="148"/>
      <c r="F2647" s="148"/>
      <c r="G2647" s="148"/>
      <c r="H2647" s="148"/>
      <c r="I2647" s="151"/>
      <c r="J2647" s="148"/>
      <c r="K2647" s="66"/>
    </row>
    <row r="2648" spans="1:11" x14ac:dyDescent="0.25">
      <c r="A2648" s="148"/>
      <c r="B2648" s="148"/>
      <c r="C2648" s="148"/>
      <c r="D2648" s="148"/>
      <c r="E2648" s="148"/>
      <c r="F2648" s="148"/>
      <c r="G2648" s="148"/>
      <c r="H2648" s="148"/>
      <c r="I2648" s="151"/>
      <c r="J2648" s="148"/>
      <c r="K2648" s="66"/>
    </row>
    <row r="2649" spans="1:11" x14ac:dyDescent="0.25">
      <c r="A2649" s="148"/>
      <c r="B2649" s="148"/>
      <c r="C2649" s="148"/>
      <c r="D2649" s="148"/>
      <c r="E2649" s="148"/>
      <c r="F2649" s="148"/>
      <c r="G2649" s="148"/>
      <c r="H2649" s="148"/>
      <c r="I2649" s="151"/>
      <c r="J2649" s="148"/>
      <c r="K2649" s="66"/>
    </row>
    <row r="2650" spans="1:11" x14ac:dyDescent="0.25">
      <c r="A2650" s="148"/>
      <c r="B2650" s="148"/>
      <c r="C2650" s="148"/>
      <c r="D2650" s="148"/>
      <c r="E2650" s="148"/>
      <c r="F2650" s="148"/>
      <c r="G2650" s="148"/>
      <c r="H2650" s="148"/>
      <c r="I2650" s="151"/>
      <c r="J2650" s="148"/>
      <c r="K2650" s="66"/>
    </row>
    <row r="2651" spans="1:11" x14ac:dyDescent="0.25">
      <c r="A2651" s="148"/>
      <c r="B2651" s="148"/>
      <c r="C2651" s="148"/>
      <c r="D2651" s="148"/>
      <c r="E2651" s="148"/>
      <c r="F2651" s="148"/>
      <c r="G2651" s="148"/>
      <c r="H2651" s="148"/>
      <c r="I2651" s="151"/>
      <c r="J2651" s="148"/>
      <c r="K2651" s="66"/>
    </row>
    <row r="2652" spans="1:11" x14ac:dyDescent="0.25">
      <c r="A2652" s="148"/>
      <c r="B2652" s="148"/>
      <c r="C2652" s="148"/>
      <c r="D2652" s="148"/>
      <c r="E2652" s="148"/>
      <c r="F2652" s="148"/>
      <c r="G2652" s="148"/>
      <c r="H2652" s="148"/>
      <c r="I2652" s="151"/>
      <c r="J2652" s="148"/>
      <c r="K2652" s="66"/>
    </row>
    <row r="2653" spans="1:11" x14ac:dyDescent="0.25">
      <c r="A2653" s="148"/>
      <c r="B2653" s="148"/>
      <c r="C2653" s="148"/>
      <c r="D2653" s="148"/>
      <c r="E2653" s="148"/>
      <c r="F2653" s="148"/>
      <c r="G2653" s="148"/>
      <c r="H2653" s="148"/>
      <c r="I2653" s="151"/>
      <c r="J2653" s="148"/>
      <c r="K2653" s="66"/>
    </row>
    <row r="2654" spans="1:11" x14ac:dyDescent="0.25">
      <c r="A2654" s="148"/>
      <c r="B2654" s="148"/>
      <c r="C2654" s="148"/>
      <c r="D2654" s="148"/>
      <c r="E2654" s="148"/>
      <c r="F2654" s="148"/>
      <c r="G2654" s="148"/>
      <c r="H2654" s="148"/>
      <c r="I2654" s="151"/>
      <c r="J2654" s="148"/>
      <c r="K2654" s="66"/>
    </row>
    <row r="2655" spans="1:11" x14ac:dyDescent="0.25">
      <c r="A2655" s="148"/>
      <c r="B2655" s="148"/>
      <c r="C2655" s="148"/>
      <c r="D2655" s="148"/>
      <c r="E2655" s="148"/>
      <c r="F2655" s="148"/>
      <c r="G2655" s="148"/>
      <c r="H2655" s="148"/>
      <c r="I2655" s="151"/>
      <c r="J2655" s="148"/>
      <c r="K2655" s="66"/>
    </row>
    <row r="2656" spans="1:11" x14ac:dyDescent="0.25">
      <c r="A2656" s="148"/>
      <c r="B2656" s="148"/>
      <c r="C2656" s="148"/>
      <c r="D2656" s="148"/>
      <c r="E2656" s="148"/>
      <c r="F2656" s="148"/>
      <c r="G2656" s="148"/>
      <c r="H2656" s="148"/>
      <c r="I2656" s="151"/>
      <c r="J2656" s="148"/>
      <c r="K2656" s="66"/>
    </row>
    <row r="2657" spans="1:11" x14ac:dyDescent="0.25">
      <c r="A2657" s="148"/>
      <c r="B2657" s="148"/>
      <c r="C2657" s="148"/>
      <c r="D2657" s="148"/>
      <c r="E2657" s="148"/>
      <c r="F2657" s="148"/>
      <c r="G2657" s="148"/>
      <c r="H2657" s="148"/>
      <c r="I2657" s="151"/>
      <c r="J2657" s="148"/>
      <c r="K2657" s="66"/>
    </row>
    <row r="2658" spans="1:11" x14ac:dyDescent="0.25">
      <c r="A2658" s="148"/>
      <c r="B2658" s="148"/>
      <c r="C2658" s="148"/>
      <c r="D2658" s="148"/>
      <c r="E2658" s="148"/>
      <c r="F2658" s="148"/>
      <c r="G2658" s="148"/>
      <c r="H2658" s="148"/>
      <c r="I2658" s="151"/>
      <c r="J2658" s="148"/>
      <c r="K2658" s="66"/>
    </row>
    <row r="2659" spans="1:11" x14ac:dyDescent="0.25">
      <c r="A2659" s="148"/>
      <c r="B2659" s="148"/>
      <c r="C2659" s="148"/>
      <c r="D2659" s="148"/>
      <c r="E2659" s="148"/>
      <c r="F2659" s="148"/>
      <c r="G2659" s="148"/>
      <c r="H2659" s="148"/>
      <c r="I2659" s="151"/>
      <c r="J2659" s="148"/>
      <c r="K2659" s="66"/>
    </row>
    <row r="2660" spans="1:11" x14ac:dyDescent="0.25">
      <c r="A2660" s="148"/>
      <c r="B2660" s="148"/>
      <c r="C2660" s="148"/>
      <c r="D2660" s="148"/>
      <c r="E2660" s="148"/>
      <c r="F2660" s="148"/>
      <c r="G2660" s="148"/>
      <c r="H2660" s="148"/>
      <c r="I2660" s="151"/>
      <c r="J2660" s="148"/>
      <c r="K2660" s="66"/>
    </row>
    <row r="2661" spans="1:11" x14ac:dyDescent="0.25">
      <c r="A2661" s="148"/>
      <c r="B2661" s="148"/>
      <c r="C2661" s="148"/>
      <c r="D2661" s="148"/>
      <c r="E2661" s="148"/>
      <c r="F2661" s="148"/>
      <c r="G2661" s="148"/>
      <c r="H2661" s="148"/>
      <c r="I2661" s="151"/>
      <c r="J2661" s="148"/>
      <c r="K2661" s="66"/>
    </row>
    <row r="2662" spans="1:11" x14ac:dyDescent="0.25">
      <c r="A2662" s="148"/>
      <c r="B2662" s="148"/>
      <c r="C2662" s="148"/>
      <c r="D2662" s="148"/>
      <c r="E2662" s="148"/>
      <c r="F2662" s="148"/>
      <c r="G2662" s="148"/>
      <c r="H2662" s="148"/>
      <c r="I2662" s="151"/>
      <c r="J2662" s="148"/>
      <c r="K2662" s="66"/>
    </row>
    <row r="2663" spans="1:11" x14ac:dyDescent="0.25">
      <c r="A2663" s="148"/>
      <c r="B2663" s="148"/>
      <c r="C2663" s="148"/>
      <c r="D2663" s="148"/>
      <c r="E2663" s="148"/>
      <c r="F2663" s="148"/>
      <c r="G2663" s="148"/>
      <c r="H2663" s="148"/>
      <c r="I2663" s="151"/>
      <c r="J2663" s="148"/>
      <c r="K2663" s="66"/>
    </row>
    <row r="2664" spans="1:11" x14ac:dyDescent="0.25">
      <c r="A2664" s="148"/>
      <c r="B2664" s="148"/>
      <c r="C2664" s="148"/>
      <c r="D2664" s="148"/>
      <c r="E2664" s="148"/>
      <c r="F2664" s="148"/>
      <c r="G2664" s="148"/>
      <c r="H2664" s="148"/>
      <c r="I2664" s="151"/>
      <c r="J2664" s="148"/>
      <c r="K2664" s="66"/>
    </row>
    <row r="2665" spans="1:11" x14ac:dyDescent="0.25">
      <c r="A2665" s="148"/>
      <c r="B2665" s="148"/>
      <c r="C2665" s="148"/>
      <c r="D2665" s="148"/>
      <c r="E2665" s="148"/>
      <c r="F2665" s="148"/>
      <c r="G2665" s="148"/>
      <c r="H2665" s="148"/>
      <c r="I2665" s="151"/>
      <c r="J2665" s="148"/>
      <c r="K2665" s="66"/>
    </row>
    <row r="2666" spans="1:11" x14ac:dyDescent="0.25">
      <c r="A2666" s="148"/>
      <c r="B2666" s="148"/>
      <c r="C2666" s="148"/>
      <c r="D2666" s="148"/>
      <c r="E2666" s="148"/>
      <c r="F2666" s="148"/>
      <c r="G2666" s="148"/>
      <c r="H2666" s="148"/>
      <c r="I2666" s="151"/>
      <c r="J2666" s="148"/>
      <c r="K2666" s="66"/>
    </row>
    <row r="2667" spans="1:11" x14ac:dyDescent="0.25">
      <c r="A2667" s="148"/>
      <c r="B2667" s="148"/>
      <c r="C2667" s="148"/>
      <c r="D2667" s="148"/>
      <c r="E2667" s="148"/>
      <c r="F2667" s="148"/>
      <c r="G2667" s="148"/>
      <c r="H2667" s="148"/>
      <c r="I2667" s="151"/>
      <c r="J2667" s="148"/>
      <c r="K2667" s="66"/>
    </row>
    <row r="2668" spans="1:11" x14ac:dyDescent="0.25">
      <c r="A2668" s="148"/>
      <c r="B2668" s="148"/>
      <c r="C2668" s="148"/>
      <c r="D2668" s="148"/>
      <c r="E2668" s="148"/>
      <c r="F2668" s="148"/>
      <c r="G2668" s="148"/>
      <c r="H2668" s="148"/>
      <c r="I2668" s="151"/>
      <c r="J2668" s="148"/>
      <c r="K2668" s="66"/>
    </row>
    <row r="2669" spans="1:11" x14ac:dyDescent="0.25">
      <c r="A2669" s="148"/>
      <c r="B2669" s="148"/>
      <c r="C2669" s="148"/>
      <c r="D2669" s="148"/>
      <c r="E2669" s="148"/>
      <c r="F2669" s="148"/>
      <c r="G2669" s="148"/>
      <c r="H2669" s="148"/>
      <c r="I2669" s="151"/>
      <c r="J2669" s="148"/>
      <c r="K2669" s="66"/>
    </row>
    <row r="2670" spans="1:11" x14ac:dyDescent="0.25">
      <c r="A2670" s="148"/>
      <c r="B2670" s="148"/>
      <c r="C2670" s="148"/>
      <c r="D2670" s="148"/>
      <c r="E2670" s="148"/>
      <c r="F2670" s="148"/>
      <c r="G2670" s="148"/>
      <c r="H2670" s="148"/>
      <c r="I2670" s="151"/>
      <c r="J2670" s="148"/>
      <c r="K2670" s="66"/>
    </row>
    <row r="2671" spans="1:11" x14ac:dyDescent="0.25">
      <c r="A2671" s="148"/>
      <c r="B2671" s="148"/>
      <c r="C2671" s="148"/>
      <c r="D2671" s="148"/>
      <c r="E2671" s="148"/>
      <c r="F2671" s="148"/>
      <c r="G2671" s="148"/>
      <c r="H2671" s="148"/>
      <c r="I2671" s="151"/>
      <c r="J2671" s="148"/>
      <c r="K2671" s="66"/>
    </row>
    <row r="2672" spans="1:11" x14ac:dyDescent="0.25">
      <c r="A2672" s="148"/>
      <c r="B2672" s="148"/>
      <c r="C2672" s="148"/>
      <c r="D2672" s="148"/>
      <c r="E2672" s="148"/>
      <c r="F2672" s="148"/>
      <c r="G2672" s="148"/>
      <c r="H2672" s="148"/>
      <c r="I2672" s="151"/>
      <c r="J2672" s="148"/>
      <c r="K2672" s="66"/>
    </row>
    <row r="2673" spans="1:11" x14ac:dyDescent="0.25">
      <c r="A2673" s="148"/>
      <c r="B2673" s="148"/>
      <c r="C2673" s="148"/>
      <c r="D2673" s="148"/>
      <c r="E2673" s="148"/>
      <c r="F2673" s="148"/>
      <c r="G2673" s="148"/>
      <c r="H2673" s="148"/>
      <c r="I2673" s="151"/>
      <c r="J2673" s="148"/>
      <c r="K2673" s="66"/>
    </row>
    <row r="2674" spans="1:11" x14ac:dyDescent="0.25">
      <c r="A2674" s="148"/>
      <c r="B2674" s="148"/>
      <c r="C2674" s="148"/>
      <c r="D2674" s="148"/>
      <c r="E2674" s="148"/>
      <c r="F2674" s="148"/>
      <c r="G2674" s="148"/>
      <c r="H2674" s="148"/>
      <c r="I2674" s="151"/>
      <c r="J2674" s="148"/>
      <c r="K2674" s="66"/>
    </row>
    <row r="2675" spans="1:11" x14ac:dyDescent="0.25">
      <c r="A2675" s="148"/>
      <c r="B2675" s="148"/>
      <c r="C2675" s="148"/>
      <c r="D2675" s="148"/>
      <c r="E2675" s="148"/>
      <c r="F2675" s="148"/>
      <c r="G2675" s="148"/>
      <c r="H2675" s="148"/>
      <c r="I2675" s="151"/>
      <c r="J2675" s="148"/>
      <c r="K2675" s="66"/>
    </row>
    <row r="2676" spans="1:11" x14ac:dyDescent="0.25">
      <c r="A2676" s="148"/>
      <c r="B2676" s="148"/>
      <c r="C2676" s="148"/>
      <c r="D2676" s="148"/>
      <c r="E2676" s="148"/>
      <c r="F2676" s="148"/>
      <c r="G2676" s="148"/>
      <c r="H2676" s="148"/>
      <c r="I2676" s="151"/>
      <c r="J2676" s="148"/>
      <c r="K2676" s="66"/>
    </row>
    <row r="2677" spans="1:11" x14ac:dyDescent="0.25">
      <c r="A2677" s="148"/>
      <c r="B2677" s="148"/>
      <c r="C2677" s="148"/>
      <c r="D2677" s="148"/>
      <c r="E2677" s="148"/>
      <c r="F2677" s="148"/>
      <c r="G2677" s="148"/>
      <c r="H2677" s="148"/>
      <c r="I2677" s="151"/>
      <c r="J2677" s="148"/>
      <c r="K2677" s="66"/>
    </row>
    <row r="2678" spans="1:11" x14ac:dyDescent="0.25">
      <c r="A2678" s="148"/>
      <c r="B2678" s="148"/>
      <c r="C2678" s="148"/>
      <c r="D2678" s="148"/>
      <c r="E2678" s="148"/>
      <c r="F2678" s="148"/>
      <c r="G2678" s="148"/>
      <c r="H2678" s="148"/>
      <c r="I2678" s="151"/>
      <c r="J2678" s="148"/>
      <c r="K2678" s="66"/>
    </row>
    <row r="2679" spans="1:11" x14ac:dyDescent="0.25">
      <c r="A2679" s="148"/>
      <c r="B2679" s="148"/>
      <c r="C2679" s="148"/>
      <c r="D2679" s="148"/>
      <c r="E2679" s="148"/>
      <c r="F2679" s="148"/>
      <c r="G2679" s="148"/>
      <c r="H2679" s="148"/>
      <c r="I2679" s="151"/>
      <c r="J2679" s="148"/>
      <c r="K2679" s="66"/>
    </row>
    <row r="2680" spans="1:11" x14ac:dyDescent="0.25">
      <c r="A2680" s="148"/>
      <c r="B2680" s="148"/>
      <c r="C2680" s="148"/>
      <c r="D2680" s="148"/>
      <c r="E2680" s="148"/>
      <c r="F2680" s="148"/>
      <c r="G2680" s="148"/>
      <c r="H2680" s="148"/>
      <c r="I2680" s="151"/>
      <c r="J2680" s="148"/>
      <c r="K2680" s="66"/>
    </row>
    <row r="2681" spans="1:11" x14ac:dyDescent="0.25">
      <c r="A2681" s="148"/>
      <c r="B2681" s="148"/>
      <c r="C2681" s="148"/>
      <c r="D2681" s="148"/>
      <c r="E2681" s="148"/>
      <c r="F2681" s="148"/>
      <c r="G2681" s="148"/>
      <c r="H2681" s="148"/>
      <c r="I2681" s="151"/>
      <c r="J2681" s="148"/>
      <c r="K2681" s="66"/>
    </row>
    <row r="2682" spans="1:11" x14ac:dyDescent="0.25">
      <c r="A2682" s="148"/>
      <c r="B2682" s="148"/>
      <c r="C2682" s="148"/>
      <c r="D2682" s="148"/>
      <c r="E2682" s="148"/>
      <c r="F2682" s="148"/>
      <c r="G2682" s="148"/>
      <c r="H2682" s="148"/>
      <c r="I2682" s="151"/>
      <c r="J2682" s="148"/>
      <c r="K2682" s="66"/>
    </row>
    <row r="2683" spans="1:11" x14ac:dyDescent="0.25">
      <c r="A2683" s="148"/>
      <c r="B2683" s="148"/>
      <c r="C2683" s="148"/>
      <c r="D2683" s="148"/>
      <c r="E2683" s="148"/>
      <c r="F2683" s="148"/>
      <c r="G2683" s="148"/>
      <c r="H2683" s="148"/>
      <c r="I2683" s="151"/>
      <c r="J2683" s="148"/>
      <c r="K2683" s="66"/>
    </row>
    <row r="2684" spans="1:11" x14ac:dyDescent="0.25">
      <c r="A2684" s="148"/>
      <c r="B2684" s="148"/>
      <c r="C2684" s="148"/>
      <c r="D2684" s="148"/>
      <c r="E2684" s="148"/>
      <c r="F2684" s="148"/>
      <c r="G2684" s="148"/>
      <c r="H2684" s="148"/>
      <c r="I2684" s="151"/>
      <c r="J2684" s="148"/>
      <c r="K2684" s="66"/>
    </row>
    <row r="2685" spans="1:11" x14ac:dyDescent="0.25">
      <c r="A2685" s="148"/>
      <c r="B2685" s="148"/>
      <c r="C2685" s="148"/>
      <c r="D2685" s="148"/>
      <c r="E2685" s="148"/>
      <c r="F2685" s="148"/>
      <c r="G2685" s="148"/>
      <c r="H2685" s="148"/>
      <c r="I2685" s="151"/>
      <c r="J2685" s="148"/>
      <c r="K2685" s="66"/>
    </row>
    <row r="2686" spans="1:11" x14ac:dyDescent="0.25">
      <c r="A2686" s="148"/>
      <c r="B2686" s="148"/>
      <c r="C2686" s="148"/>
      <c r="D2686" s="148"/>
      <c r="E2686" s="148"/>
      <c r="F2686" s="148"/>
      <c r="G2686" s="148"/>
      <c r="H2686" s="148"/>
      <c r="I2686" s="151"/>
      <c r="J2686" s="148"/>
      <c r="K2686" s="66"/>
    </row>
    <row r="2687" spans="1:11" x14ac:dyDescent="0.25">
      <c r="A2687" s="148"/>
      <c r="B2687" s="148"/>
      <c r="C2687" s="148"/>
      <c r="D2687" s="148"/>
      <c r="E2687" s="148"/>
      <c r="F2687" s="148"/>
      <c r="G2687" s="148"/>
      <c r="H2687" s="148"/>
      <c r="I2687" s="151"/>
      <c r="J2687" s="148"/>
      <c r="K2687" s="66"/>
    </row>
    <row r="2688" spans="1:11" x14ac:dyDescent="0.25">
      <c r="A2688" s="148"/>
      <c r="B2688" s="148"/>
      <c r="C2688" s="148"/>
      <c r="D2688" s="148"/>
      <c r="E2688" s="148"/>
      <c r="F2688" s="148"/>
      <c r="G2688" s="148"/>
      <c r="H2688" s="148"/>
      <c r="I2688" s="151"/>
      <c r="J2688" s="148"/>
      <c r="K2688" s="66"/>
    </row>
    <row r="2689" spans="1:11" x14ac:dyDescent="0.25">
      <c r="A2689" s="148"/>
      <c r="B2689" s="148"/>
      <c r="C2689" s="148"/>
      <c r="D2689" s="148"/>
      <c r="E2689" s="148"/>
      <c r="F2689" s="148"/>
      <c r="G2689" s="148"/>
      <c r="H2689" s="148"/>
      <c r="I2689" s="151"/>
      <c r="J2689" s="148"/>
      <c r="K2689" s="66"/>
    </row>
    <row r="2690" spans="1:11" x14ac:dyDescent="0.25">
      <c r="A2690" s="148"/>
      <c r="B2690" s="148"/>
      <c r="C2690" s="148"/>
      <c r="D2690" s="148"/>
      <c r="E2690" s="148"/>
      <c r="F2690" s="148"/>
      <c r="G2690" s="148"/>
      <c r="H2690" s="148"/>
      <c r="I2690" s="151"/>
      <c r="J2690" s="148"/>
      <c r="K2690" s="66"/>
    </row>
    <row r="2691" spans="1:11" x14ac:dyDescent="0.25">
      <c r="A2691" s="148"/>
      <c r="B2691" s="148"/>
      <c r="C2691" s="148"/>
      <c r="D2691" s="148"/>
      <c r="E2691" s="148"/>
      <c r="F2691" s="148"/>
      <c r="G2691" s="148"/>
      <c r="H2691" s="148"/>
      <c r="I2691" s="151"/>
      <c r="J2691" s="148"/>
      <c r="K2691" s="66"/>
    </row>
    <row r="2692" spans="1:11" x14ac:dyDescent="0.25">
      <c r="A2692" s="148"/>
      <c r="B2692" s="148"/>
      <c r="C2692" s="148"/>
      <c r="D2692" s="148"/>
      <c r="E2692" s="148"/>
      <c r="F2692" s="148"/>
      <c r="G2692" s="148"/>
      <c r="H2692" s="148"/>
      <c r="I2692" s="151"/>
      <c r="J2692" s="148"/>
      <c r="K2692" s="66"/>
    </row>
    <row r="2693" spans="1:11" x14ac:dyDescent="0.25">
      <c r="A2693" s="148"/>
      <c r="B2693" s="148"/>
      <c r="C2693" s="148"/>
      <c r="D2693" s="148"/>
      <c r="E2693" s="148"/>
      <c r="F2693" s="148"/>
      <c r="G2693" s="148"/>
      <c r="H2693" s="148"/>
      <c r="I2693" s="151"/>
      <c r="J2693" s="148"/>
      <c r="K2693" s="66"/>
    </row>
    <row r="2694" spans="1:11" x14ac:dyDescent="0.25">
      <c r="A2694" s="148"/>
      <c r="B2694" s="148"/>
      <c r="C2694" s="148"/>
      <c r="D2694" s="148"/>
      <c r="E2694" s="148"/>
      <c r="F2694" s="148"/>
      <c r="G2694" s="148"/>
      <c r="H2694" s="148"/>
      <c r="I2694" s="151"/>
      <c r="J2694" s="148"/>
      <c r="K2694" s="66"/>
    </row>
    <row r="2695" spans="1:11" x14ac:dyDescent="0.25">
      <c r="A2695" s="148"/>
      <c r="B2695" s="148"/>
      <c r="C2695" s="148"/>
      <c r="D2695" s="148"/>
      <c r="E2695" s="148"/>
      <c r="F2695" s="148"/>
      <c r="G2695" s="148"/>
      <c r="H2695" s="148"/>
      <c r="I2695" s="151"/>
      <c r="J2695" s="148"/>
      <c r="K2695" s="66"/>
    </row>
    <row r="2696" spans="1:11" x14ac:dyDescent="0.25">
      <c r="A2696" s="148"/>
      <c r="B2696" s="148"/>
      <c r="C2696" s="148"/>
      <c r="D2696" s="148"/>
      <c r="E2696" s="148"/>
      <c r="F2696" s="148"/>
      <c r="G2696" s="148"/>
      <c r="H2696" s="148"/>
      <c r="I2696" s="151"/>
      <c r="J2696" s="148"/>
      <c r="K2696" s="66"/>
    </row>
    <row r="2697" spans="1:11" x14ac:dyDescent="0.25">
      <c r="A2697" s="148"/>
      <c r="B2697" s="148"/>
      <c r="C2697" s="148"/>
      <c r="D2697" s="148"/>
      <c r="E2697" s="148"/>
      <c r="F2697" s="148"/>
      <c r="G2697" s="148"/>
      <c r="H2697" s="148"/>
      <c r="I2697" s="151"/>
      <c r="J2697" s="148"/>
      <c r="K2697" s="66"/>
    </row>
    <row r="2698" spans="1:11" x14ac:dyDescent="0.25">
      <c r="A2698" s="148"/>
      <c r="B2698" s="148"/>
      <c r="C2698" s="148"/>
      <c r="D2698" s="148"/>
      <c r="E2698" s="148"/>
      <c r="F2698" s="148"/>
      <c r="G2698" s="148"/>
      <c r="H2698" s="148"/>
      <c r="I2698" s="151"/>
      <c r="J2698" s="148"/>
      <c r="K2698" s="66"/>
    </row>
    <row r="2699" spans="1:11" x14ac:dyDescent="0.25">
      <c r="A2699" s="148"/>
      <c r="B2699" s="148"/>
      <c r="C2699" s="148"/>
      <c r="D2699" s="148"/>
      <c r="E2699" s="148"/>
      <c r="F2699" s="148"/>
      <c r="G2699" s="148"/>
      <c r="H2699" s="148"/>
      <c r="I2699" s="151"/>
      <c r="J2699" s="148"/>
      <c r="K2699" s="66"/>
    </row>
    <row r="2700" spans="1:11" x14ac:dyDescent="0.25">
      <c r="A2700" s="148"/>
      <c r="B2700" s="148"/>
      <c r="C2700" s="148"/>
      <c r="D2700" s="148"/>
      <c r="E2700" s="148"/>
      <c r="F2700" s="148"/>
      <c r="G2700" s="148"/>
      <c r="H2700" s="148"/>
      <c r="I2700" s="151"/>
      <c r="J2700" s="148"/>
      <c r="K2700" s="66"/>
    </row>
    <row r="2701" spans="1:11" x14ac:dyDescent="0.25">
      <c r="A2701" s="148"/>
      <c r="B2701" s="148"/>
      <c r="C2701" s="148"/>
      <c r="D2701" s="148"/>
      <c r="E2701" s="148"/>
      <c r="F2701" s="148"/>
      <c r="G2701" s="148"/>
      <c r="H2701" s="148"/>
      <c r="I2701" s="151"/>
      <c r="J2701" s="148"/>
      <c r="K2701" s="66"/>
    </row>
    <row r="2702" spans="1:11" x14ac:dyDescent="0.25">
      <c r="A2702" s="148"/>
      <c r="B2702" s="148"/>
      <c r="C2702" s="148"/>
      <c r="D2702" s="148"/>
      <c r="E2702" s="148"/>
      <c r="F2702" s="148"/>
      <c r="G2702" s="148"/>
      <c r="H2702" s="148"/>
      <c r="I2702" s="151"/>
      <c r="J2702" s="148"/>
      <c r="K2702" s="66"/>
    </row>
    <row r="2703" spans="1:11" x14ac:dyDescent="0.25">
      <c r="A2703" s="148"/>
      <c r="B2703" s="148"/>
      <c r="C2703" s="148"/>
      <c r="D2703" s="148"/>
      <c r="E2703" s="148"/>
      <c r="F2703" s="148"/>
      <c r="G2703" s="148"/>
      <c r="H2703" s="148"/>
      <c r="I2703" s="151"/>
      <c r="J2703" s="148"/>
      <c r="K2703" s="66"/>
    </row>
    <row r="2704" spans="1:11" x14ac:dyDescent="0.25">
      <c r="A2704" s="148"/>
      <c r="B2704" s="148"/>
      <c r="C2704" s="148"/>
      <c r="D2704" s="148"/>
      <c r="E2704" s="148"/>
      <c r="F2704" s="148"/>
      <c r="G2704" s="148"/>
      <c r="H2704" s="148"/>
      <c r="I2704" s="151"/>
      <c r="J2704" s="148"/>
      <c r="K2704" s="66"/>
    </row>
    <row r="2705" spans="1:11" x14ac:dyDescent="0.25">
      <c r="A2705" s="148"/>
      <c r="B2705" s="148"/>
      <c r="C2705" s="148"/>
      <c r="D2705" s="148"/>
      <c r="E2705" s="148"/>
      <c r="F2705" s="148"/>
      <c r="G2705" s="148"/>
      <c r="H2705" s="148"/>
      <c r="I2705" s="151"/>
      <c r="J2705" s="148"/>
      <c r="K2705" s="66"/>
    </row>
    <row r="2706" spans="1:11" x14ac:dyDescent="0.25">
      <c r="A2706" s="148"/>
      <c r="B2706" s="148"/>
      <c r="C2706" s="148"/>
      <c r="D2706" s="148"/>
      <c r="E2706" s="148"/>
      <c r="F2706" s="148"/>
      <c r="G2706" s="148"/>
      <c r="H2706" s="148"/>
      <c r="I2706" s="151"/>
      <c r="J2706" s="148"/>
      <c r="K2706" s="66"/>
    </row>
    <row r="2707" spans="1:11" x14ac:dyDescent="0.25">
      <c r="A2707" s="148"/>
      <c r="B2707" s="148"/>
      <c r="C2707" s="148"/>
      <c r="D2707" s="148"/>
      <c r="E2707" s="148"/>
      <c r="F2707" s="148"/>
      <c r="G2707" s="148"/>
      <c r="H2707" s="148"/>
      <c r="I2707" s="151"/>
      <c r="J2707" s="148"/>
      <c r="K2707" s="66"/>
    </row>
    <row r="2708" spans="1:11" x14ac:dyDescent="0.25">
      <c r="A2708" s="148"/>
      <c r="B2708" s="148"/>
      <c r="C2708" s="148"/>
      <c r="D2708" s="148"/>
      <c r="E2708" s="148"/>
      <c r="F2708" s="148"/>
      <c r="G2708" s="148"/>
      <c r="H2708" s="148"/>
      <c r="I2708" s="151"/>
      <c r="J2708" s="148"/>
      <c r="K2708" s="66"/>
    </row>
    <row r="2709" spans="1:11" x14ac:dyDescent="0.25">
      <c r="A2709" s="148"/>
      <c r="B2709" s="148"/>
      <c r="C2709" s="148"/>
      <c r="D2709" s="148"/>
      <c r="E2709" s="148"/>
      <c r="F2709" s="148"/>
      <c r="G2709" s="148"/>
      <c r="H2709" s="148"/>
      <c r="I2709" s="151"/>
      <c r="J2709" s="148"/>
      <c r="K2709" s="66"/>
    </row>
    <row r="2710" spans="1:11" x14ac:dyDescent="0.25">
      <c r="A2710" s="148"/>
      <c r="B2710" s="148"/>
      <c r="C2710" s="148"/>
      <c r="D2710" s="148"/>
      <c r="E2710" s="148"/>
      <c r="F2710" s="148"/>
      <c r="G2710" s="148"/>
      <c r="H2710" s="148"/>
      <c r="I2710" s="151"/>
      <c r="J2710" s="148"/>
      <c r="K2710" s="66"/>
    </row>
    <row r="2711" spans="1:11" x14ac:dyDescent="0.25">
      <c r="A2711" s="148"/>
      <c r="B2711" s="148"/>
      <c r="C2711" s="148"/>
      <c r="D2711" s="148"/>
      <c r="E2711" s="148"/>
      <c r="F2711" s="148"/>
      <c r="G2711" s="148"/>
      <c r="H2711" s="148"/>
      <c r="I2711" s="151"/>
      <c r="J2711" s="148"/>
      <c r="K2711" s="66"/>
    </row>
    <row r="2712" spans="1:11" x14ac:dyDescent="0.25">
      <c r="A2712" s="148"/>
      <c r="B2712" s="148"/>
      <c r="C2712" s="148"/>
      <c r="D2712" s="148"/>
      <c r="E2712" s="148"/>
      <c r="F2712" s="148"/>
      <c r="G2712" s="148"/>
      <c r="H2712" s="148"/>
      <c r="I2712" s="151"/>
      <c r="J2712" s="148"/>
      <c r="K2712" s="66"/>
    </row>
    <row r="2713" spans="1:11" x14ac:dyDescent="0.25">
      <c r="A2713" s="148"/>
      <c r="B2713" s="148"/>
      <c r="C2713" s="148"/>
      <c r="D2713" s="148"/>
      <c r="E2713" s="148"/>
      <c r="F2713" s="148"/>
      <c r="G2713" s="148"/>
      <c r="H2713" s="148"/>
      <c r="I2713" s="151"/>
      <c r="J2713" s="148"/>
      <c r="K2713" s="66"/>
    </row>
    <row r="2714" spans="1:11" x14ac:dyDescent="0.25">
      <c r="A2714" s="148"/>
      <c r="B2714" s="148"/>
      <c r="C2714" s="148"/>
      <c r="D2714" s="148"/>
      <c r="E2714" s="148"/>
      <c r="F2714" s="148"/>
      <c r="G2714" s="148"/>
      <c r="H2714" s="148"/>
      <c r="I2714" s="151"/>
      <c r="J2714" s="148"/>
      <c r="K2714" s="66"/>
    </row>
    <row r="2715" spans="1:11" x14ac:dyDescent="0.25">
      <c r="A2715" s="148"/>
      <c r="B2715" s="148"/>
      <c r="C2715" s="148"/>
      <c r="D2715" s="148"/>
      <c r="E2715" s="148"/>
      <c r="F2715" s="148"/>
      <c r="G2715" s="148"/>
      <c r="H2715" s="148"/>
      <c r="I2715" s="151"/>
      <c r="J2715" s="148"/>
      <c r="K2715" s="66"/>
    </row>
    <row r="2716" spans="1:11" x14ac:dyDescent="0.25">
      <c r="A2716" s="148"/>
      <c r="B2716" s="148"/>
      <c r="C2716" s="148"/>
      <c r="D2716" s="148"/>
      <c r="E2716" s="148"/>
      <c r="F2716" s="148"/>
      <c r="G2716" s="148"/>
      <c r="H2716" s="148"/>
      <c r="I2716" s="151"/>
      <c r="J2716" s="148"/>
      <c r="K2716" s="66"/>
    </row>
    <row r="2717" spans="1:11" x14ac:dyDescent="0.25">
      <c r="A2717" s="148"/>
      <c r="B2717" s="148"/>
      <c r="C2717" s="148"/>
      <c r="D2717" s="148"/>
      <c r="E2717" s="148"/>
      <c r="F2717" s="148"/>
      <c r="G2717" s="148"/>
      <c r="H2717" s="148"/>
      <c r="I2717" s="151"/>
      <c r="J2717" s="148"/>
      <c r="K2717" s="66"/>
    </row>
    <row r="2718" spans="1:11" x14ac:dyDescent="0.25">
      <c r="A2718" s="148"/>
      <c r="B2718" s="148"/>
      <c r="C2718" s="148"/>
      <c r="D2718" s="148"/>
      <c r="E2718" s="148"/>
      <c r="F2718" s="148"/>
      <c r="G2718" s="148"/>
      <c r="H2718" s="148"/>
      <c r="I2718" s="151"/>
      <c r="J2718" s="148"/>
      <c r="K2718" s="66"/>
    </row>
    <row r="2719" spans="1:11" x14ac:dyDescent="0.25">
      <c r="A2719" s="148"/>
      <c r="B2719" s="148"/>
      <c r="C2719" s="148"/>
      <c r="D2719" s="148"/>
      <c r="E2719" s="148"/>
      <c r="F2719" s="148"/>
      <c r="G2719" s="148"/>
      <c r="H2719" s="148"/>
      <c r="I2719" s="151"/>
      <c r="J2719" s="148"/>
      <c r="K2719" s="66"/>
    </row>
    <row r="2720" spans="1:11" x14ac:dyDescent="0.25">
      <c r="A2720" s="148"/>
      <c r="B2720" s="148"/>
      <c r="C2720" s="148"/>
      <c r="D2720" s="148"/>
      <c r="E2720" s="148"/>
      <c r="F2720" s="148"/>
      <c r="G2720" s="148"/>
      <c r="H2720" s="148"/>
      <c r="I2720" s="151"/>
      <c r="J2720" s="148"/>
      <c r="K2720" s="66"/>
    </row>
    <row r="2721" spans="1:11" x14ac:dyDescent="0.25">
      <c r="A2721" s="148"/>
      <c r="B2721" s="148"/>
      <c r="C2721" s="148"/>
      <c r="D2721" s="148"/>
      <c r="E2721" s="148"/>
      <c r="F2721" s="148"/>
      <c r="G2721" s="148"/>
      <c r="H2721" s="148"/>
      <c r="I2721" s="151"/>
      <c r="J2721" s="148"/>
      <c r="K2721" s="66"/>
    </row>
    <row r="2722" spans="1:11" x14ac:dyDescent="0.25">
      <c r="A2722" s="148"/>
      <c r="B2722" s="148"/>
      <c r="C2722" s="148"/>
      <c r="D2722" s="148"/>
      <c r="E2722" s="148"/>
      <c r="F2722" s="148"/>
      <c r="G2722" s="148"/>
      <c r="H2722" s="148"/>
      <c r="I2722" s="151"/>
      <c r="J2722" s="148"/>
      <c r="K2722" s="66"/>
    </row>
    <row r="2723" spans="1:11" x14ac:dyDescent="0.25">
      <c r="A2723" s="148"/>
      <c r="B2723" s="148"/>
      <c r="C2723" s="148"/>
      <c r="D2723" s="148"/>
      <c r="E2723" s="148"/>
      <c r="F2723" s="148"/>
      <c r="G2723" s="148"/>
      <c r="H2723" s="148"/>
      <c r="I2723" s="151"/>
      <c r="J2723" s="148"/>
      <c r="K2723" s="66"/>
    </row>
    <row r="2724" spans="1:11" x14ac:dyDescent="0.25">
      <c r="A2724" s="148"/>
      <c r="B2724" s="148"/>
      <c r="C2724" s="148"/>
      <c r="D2724" s="148"/>
      <c r="E2724" s="148"/>
      <c r="F2724" s="148"/>
      <c r="G2724" s="148"/>
      <c r="H2724" s="148"/>
      <c r="I2724" s="151"/>
      <c r="J2724" s="148"/>
      <c r="K2724" s="66"/>
    </row>
    <row r="2725" spans="1:11" x14ac:dyDescent="0.25">
      <c r="A2725" s="148"/>
      <c r="B2725" s="148"/>
      <c r="C2725" s="148"/>
      <c r="D2725" s="148"/>
      <c r="E2725" s="148"/>
      <c r="F2725" s="148"/>
      <c r="G2725" s="148"/>
      <c r="H2725" s="148"/>
      <c r="I2725" s="151"/>
      <c r="J2725" s="148"/>
      <c r="K2725" s="66"/>
    </row>
    <row r="2726" spans="1:11" x14ac:dyDescent="0.25">
      <c r="A2726" s="148"/>
      <c r="B2726" s="148"/>
      <c r="C2726" s="148"/>
      <c r="D2726" s="148"/>
      <c r="E2726" s="148"/>
      <c r="F2726" s="148"/>
      <c r="G2726" s="148"/>
      <c r="H2726" s="148"/>
      <c r="I2726" s="151"/>
      <c r="J2726" s="148"/>
      <c r="K2726" s="66"/>
    </row>
    <row r="2727" spans="1:11" x14ac:dyDescent="0.25">
      <c r="A2727" s="148"/>
      <c r="B2727" s="148"/>
      <c r="C2727" s="148"/>
      <c r="D2727" s="148"/>
      <c r="E2727" s="148"/>
      <c r="F2727" s="148"/>
      <c r="G2727" s="148"/>
      <c r="H2727" s="148"/>
      <c r="I2727" s="151"/>
      <c r="J2727" s="148"/>
      <c r="K2727" s="66"/>
    </row>
    <row r="2728" spans="1:11" x14ac:dyDescent="0.25">
      <c r="A2728" s="148"/>
      <c r="B2728" s="148"/>
      <c r="C2728" s="148"/>
      <c r="D2728" s="148"/>
      <c r="E2728" s="148"/>
      <c r="F2728" s="148"/>
      <c r="G2728" s="148"/>
      <c r="H2728" s="148"/>
      <c r="I2728" s="151"/>
      <c r="J2728" s="148"/>
      <c r="K2728" s="66"/>
    </row>
    <row r="2729" spans="1:11" x14ac:dyDescent="0.25">
      <c r="A2729" s="148"/>
      <c r="B2729" s="148"/>
      <c r="C2729" s="148"/>
      <c r="D2729" s="148"/>
      <c r="E2729" s="148"/>
      <c r="F2729" s="148"/>
      <c r="G2729" s="148"/>
      <c r="H2729" s="148"/>
      <c r="I2729" s="151"/>
      <c r="J2729" s="148"/>
      <c r="K2729" s="66"/>
    </row>
    <row r="2730" spans="1:11" x14ac:dyDescent="0.25">
      <c r="A2730" s="148"/>
      <c r="B2730" s="148"/>
      <c r="C2730" s="148"/>
      <c r="D2730" s="148"/>
      <c r="E2730" s="148"/>
      <c r="F2730" s="148"/>
      <c r="G2730" s="148"/>
      <c r="H2730" s="148"/>
      <c r="I2730" s="151"/>
      <c r="J2730" s="148"/>
      <c r="K2730" s="66"/>
    </row>
    <row r="2731" spans="1:11" x14ac:dyDescent="0.25">
      <c r="A2731" s="148"/>
      <c r="B2731" s="148"/>
      <c r="C2731" s="148"/>
      <c r="D2731" s="148"/>
      <c r="E2731" s="148"/>
      <c r="F2731" s="148"/>
      <c r="G2731" s="148"/>
      <c r="H2731" s="148"/>
      <c r="I2731" s="151"/>
      <c r="J2731" s="148"/>
      <c r="K2731" s="66"/>
    </row>
    <row r="2732" spans="1:11" x14ac:dyDescent="0.25">
      <c r="A2732" s="148"/>
      <c r="B2732" s="148"/>
      <c r="C2732" s="148"/>
      <c r="D2732" s="148"/>
      <c r="E2732" s="148"/>
      <c r="F2732" s="148"/>
      <c r="G2732" s="148"/>
      <c r="H2732" s="148"/>
      <c r="I2732" s="151"/>
      <c r="J2732" s="148"/>
      <c r="K2732" s="66"/>
    </row>
    <row r="2733" spans="1:11" x14ac:dyDescent="0.25">
      <c r="A2733" s="148"/>
      <c r="B2733" s="148"/>
      <c r="C2733" s="148"/>
      <c r="D2733" s="148"/>
      <c r="E2733" s="148"/>
      <c r="F2733" s="148"/>
      <c r="G2733" s="148"/>
      <c r="H2733" s="148"/>
      <c r="I2733" s="151"/>
      <c r="J2733" s="148"/>
      <c r="K2733" s="66"/>
    </row>
    <row r="2734" spans="1:11" x14ac:dyDescent="0.25">
      <c r="A2734" s="148"/>
      <c r="B2734" s="148"/>
      <c r="C2734" s="148"/>
      <c r="D2734" s="148"/>
      <c r="E2734" s="148"/>
      <c r="F2734" s="148"/>
      <c r="G2734" s="148"/>
      <c r="H2734" s="148"/>
      <c r="I2734" s="151"/>
      <c r="J2734" s="148"/>
      <c r="K2734" s="66"/>
    </row>
    <row r="2735" spans="1:11" x14ac:dyDescent="0.25">
      <c r="A2735" s="148"/>
      <c r="B2735" s="148"/>
      <c r="C2735" s="148"/>
      <c r="D2735" s="148"/>
      <c r="E2735" s="148"/>
      <c r="F2735" s="148"/>
      <c r="G2735" s="148"/>
      <c r="H2735" s="148"/>
      <c r="I2735" s="151"/>
      <c r="J2735" s="148"/>
      <c r="K2735" s="66"/>
    </row>
    <row r="2736" spans="1:11" x14ac:dyDescent="0.25">
      <c r="A2736" s="148"/>
      <c r="B2736" s="148"/>
      <c r="C2736" s="148"/>
      <c r="D2736" s="148"/>
      <c r="E2736" s="148"/>
      <c r="F2736" s="148"/>
      <c r="G2736" s="148"/>
      <c r="H2736" s="148"/>
      <c r="I2736" s="151"/>
      <c r="J2736" s="148"/>
      <c r="K2736" s="66"/>
    </row>
    <row r="2737" spans="1:11" x14ac:dyDescent="0.25">
      <c r="A2737" s="148"/>
      <c r="B2737" s="148"/>
      <c r="C2737" s="148"/>
      <c r="D2737" s="148"/>
      <c r="E2737" s="148"/>
      <c r="F2737" s="148"/>
      <c r="G2737" s="148"/>
      <c r="H2737" s="148"/>
      <c r="I2737" s="151"/>
      <c r="J2737" s="148"/>
      <c r="K2737" s="66"/>
    </row>
    <row r="2738" spans="1:11" x14ac:dyDescent="0.25">
      <c r="A2738" s="148"/>
      <c r="B2738" s="148"/>
      <c r="C2738" s="148"/>
      <c r="D2738" s="148"/>
      <c r="E2738" s="148"/>
      <c r="F2738" s="148"/>
      <c r="G2738" s="148"/>
      <c r="H2738" s="148"/>
      <c r="I2738" s="151"/>
      <c r="J2738" s="148"/>
      <c r="K2738" s="66"/>
    </row>
    <row r="2739" spans="1:11" x14ac:dyDescent="0.25">
      <c r="A2739" s="148"/>
      <c r="B2739" s="148"/>
      <c r="C2739" s="148"/>
      <c r="D2739" s="148"/>
      <c r="E2739" s="148"/>
      <c r="F2739" s="148"/>
      <c r="G2739" s="148"/>
      <c r="H2739" s="148"/>
      <c r="I2739" s="151"/>
      <c r="J2739" s="148"/>
      <c r="K2739" s="66"/>
    </row>
    <row r="2740" spans="1:11" x14ac:dyDescent="0.25">
      <c r="A2740" s="148"/>
      <c r="B2740" s="148"/>
      <c r="C2740" s="148"/>
      <c r="D2740" s="148"/>
      <c r="E2740" s="148"/>
      <c r="F2740" s="148"/>
      <c r="G2740" s="148"/>
      <c r="H2740" s="148"/>
      <c r="I2740" s="151"/>
      <c r="J2740" s="148"/>
      <c r="K2740" s="66"/>
    </row>
    <row r="2741" spans="1:11" x14ac:dyDescent="0.25">
      <c r="A2741" s="148"/>
      <c r="B2741" s="148"/>
      <c r="C2741" s="148"/>
      <c r="D2741" s="148"/>
      <c r="E2741" s="148"/>
      <c r="F2741" s="148"/>
      <c r="G2741" s="148"/>
      <c r="H2741" s="148"/>
      <c r="I2741" s="151"/>
      <c r="J2741" s="148"/>
      <c r="K2741" s="66"/>
    </row>
    <row r="2742" spans="1:11" x14ac:dyDescent="0.25">
      <c r="A2742" s="148"/>
      <c r="B2742" s="148"/>
      <c r="C2742" s="148"/>
      <c r="D2742" s="148"/>
      <c r="E2742" s="148"/>
      <c r="F2742" s="148"/>
      <c r="G2742" s="148"/>
      <c r="H2742" s="148"/>
      <c r="I2742" s="151"/>
      <c r="J2742" s="148"/>
      <c r="K2742" s="66"/>
    </row>
    <row r="2743" spans="1:11" x14ac:dyDescent="0.25">
      <c r="A2743" s="148"/>
      <c r="B2743" s="148"/>
      <c r="C2743" s="148"/>
      <c r="D2743" s="148"/>
      <c r="E2743" s="148"/>
      <c r="F2743" s="148"/>
      <c r="G2743" s="148"/>
      <c r="H2743" s="148"/>
      <c r="I2743" s="151"/>
      <c r="J2743" s="148"/>
      <c r="K2743" s="66"/>
    </row>
    <row r="2744" spans="1:11" x14ac:dyDescent="0.25">
      <c r="A2744" s="148"/>
      <c r="B2744" s="148"/>
      <c r="C2744" s="148"/>
      <c r="D2744" s="148"/>
      <c r="E2744" s="148"/>
      <c r="F2744" s="148"/>
      <c r="G2744" s="148"/>
      <c r="H2744" s="148"/>
      <c r="I2744" s="151"/>
      <c r="J2744" s="148"/>
      <c r="K2744" s="66"/>
    </row>
    <row r="2745" spans="1:11" x14ac:dyDescent="0.25">
      <c r="A2745" s="148"/>
      <c r="B2745" s="148"/>
      <c r="C2745" s="148"/>
      <c r="D2745" s="148"/>
      <c r="E2745" s="148"/>
      <c r="F2745" s="148"/>
      <c r="G2745" s="148"/>
      <c r="H2745" s="148"/>
      <c r="I2745" s="151"/>
      <c r="J2745" s="148"/>
      <c r="K2745" s="66"/>
    </row>
    <row r="2746" spans="1:11" x14ac:dyDescent="0.25">
      <c r="A2746" s="148"/>
      <c r="B2746" s="148"/>
      <c r="C2746" s="148"/>
      <c r="D2746" s="148"/>
      <c r="E2746" s="148"/>
      <c r="F2746" s="148"/>
      <c r="G2746" s="148"/>
      <c r="H2746" s="148"/>
      <c r="I2746" s="151"/>
      <c r="J2746" s="148"/>
      <c r="K2746" s="66"/>
    </row>
    <row r="2747" spans="1:11" x14ac:dyDescent="0.25">
      <c r="A2747" s="148"/>
      <c r="B2747" s="148"/>
      <c r="C2747" s="148"/>
      <c r="D2747" s="148"/>
      <c r="E2747" s="148"/>
      <c r="F2747" s="148"/>
      <c r="G2747" s="148"/>
      <c r="H2747" s="148"/>
      <c r="I2747" s="151"/>
      <c r="J2747" s="148"/>
      <c r="K2747" s="66"/>
    </row>
    <row r="2748" spans="1:11" x14ac:dyDescent="0.25">
      <c r="A2748" s="148"/>
      <c r="B2748" s="148"/>
      <c r="C2748" s="148"/>
      <c r="D2748" s="148"/>
      <c r="E2748" s="148"/>
      <c r="F2748" s="148"/>
      <c r="G2748" s="148"/>
      <c r="H2748" s="148"/>
      <c r="I2748" s="151"/>
      <c r="J2748" s="148"/>
      <c r="K2748" s="66"/>
    </row>
    <row r="2749" spans="1:11" x14ac:dyDescent="0.25">
      <c r="A2749" s="148"/>
      <c r="B2749" s="148"/>
      <c r="C2749" s="148"/>
      <c r="D2749" s="148"/>
      <c r="E2749" s="148"/>
      <c r="F2749" s="148"/>
      <c r="G2749" s="148"/>
      <c r="H2749" s="148"/>
      <c r="I2749" s="151"/>
      <c r="J2749" s="148"/>
      <c r="K2749" s="66"/>
    </row>
    <row r="2750" spans="1:11" x14ac:dyDescent="0.25">
      <c r="A2750" s="148"/>
      <c r="B2750" s="148"/>
      <c r="C2750" s="148"/>
      <c r="D2750" s="148"/>
      <c r="E2750" s="148"/>
      <c r="F2750" s="148"/>
      <c r="G2750" s="148"/>
      <c r="H2750" s="148"/>
      <c r="I2750" s="151"/>
      <c r="J2750" s="148"/>
      <c r="K2750" s="66"/>
    </row>
    <row r="2751" spans="1:11" x14ac:dyDescent="0.25">
      <c r="A2751" s="148"/>
      <c r="B2751" s="148"/>
      <c r="C2751" s="148"/>
      <c r="D2751" s="148"/>
      <c r="E2751" s="148"/>
      <c r="F2751" s="148"/>
      <c r="G2751" s="148"/>
      <c r="H2751" s="148"/>
      <c r="I2751" s="151"/>
      <c r="J2751" s="148"/>
      <c r="K2751" s="66"/>
    </row>
    <row r="2752" spans="1:11" x14ac:dyDescent="0.25">
      <c r="A2752" s="148"/>
      <c r="B2752" s="148"/>
      <c r="C2752" s="148"/>
      <c r="D2752" s="148"/>
      <c r="E2752" s="148"/>
      <c r="F2752" s="148"/>
      <c r="G2752" s="148"/>
      <c r="H2752" s="148"/>
      <c r="I2752" s="151"/>
      <c r="J2752" s="148"/>
      <c r="K2752" s="66"/>
    </row>
    <row r="2753" spans="1:11" x14ac:dyDescent="0.25">
      <c r="A2753" s="148"/>
      <c r="B2753" s="148"/>
      <c r="C2753" s="148"/>
      <c r="D2753" s="148"/>
      <c r="E2753" s="148"/>
      <c r="F2753" s="148"/>
      <c r="G2753" s="148"/>
      <c r="H2753" s="148"/>
      <c r="I2753" s="151"/>
      <c r="J2753" s="148"/>
      <c r="K2753" s="66"/>
    </row>
    <row r="2754" spans="1:11" x14ac:dyDescent="0.25">
      <c r="A2754" s="148"/>
      <c r="B2754" s="148"/>
      <c r="C2754" s="148"/>
      <c r="D2754" s="148"/>
      <c r="E2754" s="148"/>
      <c r="F2754" s="148"/>
      <c r="G2754" s="148"/>
      <c r="H2754" s="148"/>
      <c r="I2754" s="151"/>
      <c r="J2754" s="148"/>
      <c r="K2754" s="66"/>
    </row>
    <row r="2755" spans="1:11" x14ac:dyDescent="0.25">
      <c r="A2755" s="148"/>
      <c r="B2755" s="148"/>
      <c r="C2755" s="148"/>
      <c r="D2755" s="148"/>
      <c r="E2755" s="148"/>
      <c r="F2755" s="148"/>
      <c r="G2755" s="148"/>
      <c r="H2755" s="148"/>
      <c r="I2755" s="151"/>
      <c r="J2755" s="148"/>
      <c r="K2755" s="66"/>
    </row>
    <row r="2756" spans="1:11" x14ac:dyDescent="0.25">
      <c r="A2756" s="148"/>
      <c r="B2756" s="148"/>
      <c r="C2756" s="148"/>
      <c r="D2756" s="148"/>
      <c r="E2756" s="148"/>
      <c r="F2756" s="148"/>
      <c r="G2756" s="148"/>
      <c r="H2756" s="148"/>
      <c r="I2756" s="151"/>
      <c r="J2756" s="148"/>
      <c r="K2756" s="66"/>
    </row>
    <row r="2757" spans="1:11" x14ac:dyDescent="0.25">
      <c r="A2757" s="148"/>
      <c r="B2757" s="148"/>
      <c r="C2757" s="148"/>
      <c r="D2757" s="148"/>
      <c r="E2757" s="148"/>
      <c r="F2757" s="148"/>
      <c r="G2757" s="148"/>
      <c r="H2757" s="148"/>
      <c r="I2757" s="151"/>
      <c r="J2757" s="148"/>
      <c r="K2757" s="66"/>
    </row>
    <row r="2758" spans="1:11" x14ac:dyDescent="0.25">
      <c r="A2758" s="148"/>
      <c r="B2758" s="148"/>
      <c r="C2758" s="148"/>
      <c r="D2758" s="148"/>
      <c r="E2758" s="148"/>
      <c r="F2758" s="148"/>
      <c r="G2758" s="148"/>
      <c r="H2758" s="148"/>
      <c r="I2758" s="151"/>
      <c r="J2758" s="148"/>
      <c r="K2758" s="66"/>
    </row>
    <row r="2759" spans="1:11" x14ac:dyDescent="0.25">
      <c r="A2759" s="148"/>
      <c r="B2759" s="148"/>
      <c r="C2759" s="148"/>
      <c r="D2759" s="148"/>
      <c r="E2759" s="148"/>
      <c r="F2759" s="148"/>
      <c r="G2759" s="148"/>
      <c r="H2759" s="148"/>
      <c r="I2759" s="151"/>
      <c r="J2759" s="148"/>
      <c r="K2759" s="66"/>
    </row>
    <row r="2760" spans="1:11" x14ac:dyDescent="0.25">
      <c r="A2760" s="148"/>
      <c r="B2760" s="148"/>
      <c r="C2760" s="148"/>
      <c r="D2760" s="148"/>
      <c r="E2760" s="148"/>
      <c r="F2760" s="148"/>
      <c r="G2760" s="148"/>
      <c r="H2760" s="148"/>
      <c r="I2760" s="151"/>
      <c r="J2760" s="148"/>
      <c r="K2760" s="66"/>
    </row>
    <row r="2761" spans="1:11" x14ac:dyDescent="0.25">
      <c r="A2761" s="148"/>
      <c r="B2761" s="148"/>
      <c r="C2761" s="148"/>
      <c r="D2761" s="148"/>
      <c r="E2761" s="148"/>
      <c r="F2761" s="148"/>
      <c r="G2761" s="148"/>
      <c r="H2761" s="148"/>
      <c r="I2761" s="151"/>
      <c r="J2761" s="148"/>
      <c r="K2761" s="66"/>
    </row>
    <row r="2762" spans="1:11" x14ac:dyDescent="0.25">
      <c r="A2762" s="148"/>
      <c r="B2762" s="148"/>
      <c r="C2762" s="148"/>
      <c r="D2762" s="148"/>
      <c r="E2762" s="148"/>
      <c r="F2762" s="148"/>
      <c r="G2762" s="148"/>
      <c r="H2762" s="148"/>
      <c r="I2762" s="151"/>
      <c r="J2762" s="148"/>
      <c r="K2762" s="66"/>
    </row>
    <row r="2763" spans="1:11" x14ac:dyDescent="0.25">
      <c r="A2763" s="148"/>
      <c r="B2763" s="148"/>
      <c r="C2763" s="148"/>
      <c r="D2763" s="148"/>
      <c r="E2763" s="148"/>
      <c r="F2763" s="148"/>
      <c r="G2763" s="148"/>
      <c r="H2763" s="148"/>
      <c r="I2763" s="151"/>
      <c r="J2763" s="148"/>
      <c r="K2763" s="66"/>
    </row>
    <row r="2764" spans="1:11" x14ac:dyDescent="0.25">
      <c r="A2764" s="148"/>
      <c r="B2764" s="148"/>
      <c r="C2764" s="148"/>
      <c r="D2764" s="148"/>
      <c r="E2764" s="148"/>
      <c r="F2764" s="148"/>
      <c r="G2764" s="148"/>
      <c r="H2764" s="148"/>
      <c r="I2764" s="151"/>
      <c r="J2764" s="148"/>
      <c r="K2764" s="66"/>
    </row>
    <row r="2765" spans="1:11" x14ac:dyDescent="0.25">
      <c r="A2765" s="148"/>
      <c r="B2765" s="148"/>
      <c r="C2765" s="148"/>
      <c r="D2765" s="148"/>
      <c r="E2765" s="148"/>
      <c r="F2765" s="148"/>
      <c r="G2765" s="148"/>
      <c r="H2765" s="148"/>
      <c r="I2765" s="151"/>
      <c r="J2765" s="148"/>
      <c r="K2765" s="66"/>
    </row>
    <row r="2766" spans="1:11" x14ac:dyDescent="0.25">
      <c r="A2766" s="148"/>
      <c r="B2766" s="148"/>
      <c r="C2766" s="148"/>
      <c r="D2766" s="148"/>
      <c r="E2766" s="148"/>
      <c r="F2766" s="148"/>
      <c r="G2766" s="148"/>
      <c r="H2766" s="148"/>
      <c r="I2766" s="151"/>
      <c r="J2766" s="148"/>
      <c r="K2766" s="66"/>
    </row>
    <row r="2767" spans="1:11" x14ac:dyDescent="0.25">
      <c r="A2767" s="148"/>
      <c r="B2767" s="148"/>
      <c r="C2767" s="148"/>
      <c r="D2767" s="148"/>
      <c r="E2767" s="148"/>
      <c r="F2767" s="148"/>
      <c r="G2767" s="148"/>
      <c r="H2767" s="148"/>
      <c r="I2767" s="151"/>
      <c r="J2767" s="148"/>
      <c r="K2767" s="66"/>
    </row>
    <row r="2768" spans="1:11" x14ac:dyDescent="0.25">
      <c r="A2768" s="148"/>
      <c r="B2768" s="148"/>
      <c r="C2768" s="148"/>
      <c r="D2768" s="148"/>
      <c r="E2768" s="148"/>
      <c r="F2768" s="148"/>
      <c r="G2768" s="148"/>
      <c r="H2768" s="148"/>
      <c r="I2768" s="151"/>
      <c r="J2768" s="148"/>
      <c r="K2768" s="66"/>
    </row>
    <row r="2769" spans="1:11" x14ac:dyDescent="0.25">
      <c r="A2769" s="148"/>
      <c r="B2769" s="148"/>
      <c r="C2769" s="148"/>
      <c r="D2769" s="148"/>
      <c r="E2769" s="148"/>
      <c r="F2769" s="148"/>
      <c r="G2769" s="148"/>
      <c r="H2769" s="148"/>
      <c r="I2769" s="151"/>
      <c r="J2769" s="148"/>
      <c r="K2769" s="66"/>
    </row>
    <row r="2770" spans="1:11" x14ac:dyDescent="0.25">
      <c r="A2770" s="148"/>
      <c r="B2770" s="148"/>
      <c r="C2770" s="148"/>
      <c r="D2770" s="148"/>
      <c r="E2770" s="148"/>
      <c r="F2770" s="148"/>
      <c r="G2770" s="148"/>
      <c r="H2770" s="148"/>
      <c r="I2770" s="151"/>
      <c r="J2770" s="148"/>
      <c r="K2770" s="66"/>
    </row>
    <row r="2771" spans="1:11" x14ac:dyDescent="0.25">
      <c r="A2771" s="148"/>
      <c r="B2771" s="148"/>
      <c r="C2771" s="148"/>
      <c r="D2771" s="148"/>
      <c r="E2771" s="148"/>
      <c r="F2771" s="148"/>
      <c r="G2771" s="148"/>
      <c r="H2771" s="148"/>
      <c r="I2771" s="151"/>
      <c r="J2771" s="148"/>
      <c r="K2771" s="66"/>
    </row>
    <row r="2772" spans="1:11" x14ac:dyDescent="0.25">
      <c r="A2772" s="148"/>
      <c r="B2772" s="148"/>
      <c r="C2772" s="148"/>
      <c r="D2772" s="148"/>
      <c r="E2772" s="148"/>
      <c r="F2772" s="148"/>
      <c r="G2772" s="148"/>
      <c r="H2772" s="148"/>
      <c r="I2772" s="151"/>
      <c r="J2772" s="148"/>
      <c r="K2772" s="66"/>
    </row>
    <row r="2773" spans="1:11" x14ac:dyDescent="0.25">
      <c r="A2773" s="148"/>
      <c r="B2773" s="148"/>
      <c r="C2773" s="148"/>
      <c r="D2773" s="148"/>
      <c r="E2773" s="148"/>
      <c r="F2773" s="148"/>
      <c r="G2773" s="148"/>
      <c r="H2773" s="148"/>
      <c r="I2773" s="151"/>
      <c r="J2773" s="148"/>
      <c r="K2773" s="66"/>
    </row>
    <row r="2774" spans="1:11" x14ac:dyDescent="0.25">
      <c r="A2774" s="148"/>
      <c r="B2774" s="148"/>
      <c r="C2774" s="148"/>
      <c r="D2774" s="148"/>
      <c r="E2774" s="148"/>
      <c r="F2774" s="148"/>
      <c r="G2774" s="148"/>
      <c r="H2774" s="148"/>
      <c r="I2774" s="151"/>
      <c r="J2774" s="148"/>
      <c r="K2774" s="66"/>
    </row>
    <row r="2775" spans="1:11" x14ac:dyDescent="0.25">
      <c r="A2775" s="148"/>
      <c r="B2775" s="148"/>
      <c r="C2775" s="148"/>
      <c r="D2775" s="148"/>
      <c r="E2775" s="148"/>
      <c r="F2775" s="148"/>
      <c r="G2775" s="148"/>
      <c r="H2775" s="148"/>
      <c r="I2775" s="151"/>
      <c r="J2775" s="148"/>
      <c r="K2775" s="66"/>
    </row>
    <row r="2776" spans="1:11" x14ac:dyDescent="0.25">
      <c r="A2776" s="148"/>
      <c r="B2776" s="148"/>
      <c r="C2776" s="148"/>
      <c r="D2776" s="148"/>
      <c r="E2776" s="148"/>
      <c r="F2776" s="148"/>
      <c r="G2776" s="148"/>
      <c r="H2776" s="148"/>
      <c r="I2776" s="151"/>
      <c r="J2776" s="148"/>
      <c r="K2776" s="66"/>
    </row>
    <row r="2777" spans="1:11" x14ac:dyDescent="0.25">
      <c r="A2777" s="148"/>
      <c r="B2777" s="148"/>
      <c r="C2777" s="148"/>
      <c r="D2777" s="148"/>
      <c r="E2777" s="148"/>
      <c r="F2777" s="148"/>
      <c r="G2777" s="148"/>
      <c r="H2777" s="148"/>
      <c r="I2777" s="151"/>
      <c r="J2777" s="148"/>
      <c r="K2777" s="66"/>
    </row>
    <row r="2778" spans="1:11" x14ac:dyDescent="0.25">
      <c r="A2778" s="148"/>
      <c r="B2778" s="148"/>
      <c r="C2778" s="148"/>
      <c r="D2778" s="148"/>
      <c r="E2778" s="148"/>
      <c r="F2778" s="148"/>
      <c r="G2778" s="148"/>
      <c r="H2778" s="148"/>
      <c r="I2778" s="151"/>
      <c r="J2778" s="148"/>
      <c r="K2778" s="66"/>
    </row>
    <row r="2779" spans="1:11" x14ac:dyDescent="0.25">
      <c r="A2779" s="148"/>
      <c r="B2779" s="148"/>
      <c r="C2779" s="148"/>
      <c r="D2779" s="148"/>
      <c r="E2779" s="148"/>
      <c r="F2779" s="148"/>
      <c r="G2779" s="148"/>
      <c r="H2779" s="148"/>
      <c r="I2779" s="151"/>
      <c r="J2779" s="148"/>
      <c r="K2779" s="66"/>
    </row>
    <row r="2780" spans="1:11" x14ac:dyDescent="0.25">
      <c r="A2780" s="148"/>
      <c r="B2780" s="148"/>
      <c r="C2780" s="148"/>
      <c r="D2780" s="148"/>
      <c r="E2780" s="148"/>
      <c r="F2780" s="148"/>
      <c r="G2780" s="148"/>
      <c r="H2780" s="148"/>
      <c r="I2780" s="151"/>
      <c r="J2780" s="148"/>
      <c r="K2780" s="66"/>
    </row>
    <row r="2781" spans="1:11" x14ac:dyDescent="0.25">
      <c r="A2781" s="148"/>
      <c r="B2781" s="148"/>
      <c r="C2781" s="148"/>
      <c r="D2781" s="148"/>
      <c r="E2781" s="148"/>
      <c r="F2781" s="148"/>
      <c r="G2781" s="148"/>
      <c r="H2781" s="148"/>
      <c r="I2781" s="151"/>
      <c r="J2781" s="148"/>
      <c r="K2781" s="66"/>
    </row>
    <row r="2782" spans="1:11" x14ac:dyDescent="0.25">
      <c r="A2782" s="148"/>
      <c r="B2782" s="148"/>
      <c r="C2782" s="148"/>
      <c r="D2782" s="148"/>
      <c r="E2782" s="148"/>
      <c r="F2782" s="148"/>
      <c r="G2782" s="148"/>
      <c r="H2782" s="148"/>
      <c r="I2782" s="151"/>
      <c r="J2782" s="148"/>
      <c r="K2782" s="66"/>
    </row>
    <row r="2783" spans="1:11" x14ac:dyDescent="0.25">
      <c r="A2783" s="148"/>
      <c r="B2783" s="148"/>
      <c r="C2783" s="148"/>
      <c r="D2783" s="148"/>
      <c r="E2783" s="148"/>
      <c r="F2783" s="148"/>
      <c r="G2783" s="148"/>
      <c r="H2783" s="148"/>
      <c r="I2783" s="151"/>
      <c r="J2783" s="148"/>
      <c r="K2783" s="66"/>
    </row>
    <row r="2784" spans="1:11" x14ac:dyDescent="0.25">
      <c r="A2784" s="148"/>
      <c r="B2784" s="148"/>
      <c r="C2784" s="148"/>
      <c r="D2784" s="148"/>
      <c r="E2784" s="148"/>
      <c r="F2784" s="148"/>
      <c r="G2784" s="148"/>
      <c r="H2784" s="148"/>
      <c r="I2784" s="151"/>
      <c r="J2784" s="148"/>
      <c r="K2784" s="66"/>
    </row>
    <row r="2785" spans="1:11" x14ac:dyDescent="0.25">
      <c r="A2785" s="148"/>
      <c r="B2785" s="148"/>
      <c r="C2785" s="148"/>
      <c r="D2785" s="148"/>
      <c r="E2785" s="148"/>
      <c r="F2785" s="148"/>
      <c r="G2785" s="148"/>
      <c r="H2785" s="148"/>
      <c r="I2785" s="151"/>
      <c r="J2785" s="148"/>
      <c r="K2785" s="66"/>
    </row>
    <row r="2786" spans="1:11" x14ac:dyDescent="0.25">
      <c r="A2786" s="148"/>
      <c r="B2786" s="148"/>
      <c r="C2786" s="148"/>
      <c r="D2786" s="148"/>
      <c r="E2786" s="148"/>
      <c r="F2786" s="148"/>
      <c r="G2786" s="148"/>
      <c r="H2786" s="148"/>
      <c r="I2786" s="151"/>
      <c r="J2786" s="148"/>
      <c r="K2786" s="66"/>
    </row>
    <row r="2787" spans="1:11" x14ac:dyDescent="0.25">
      <c r="A2787" s="148"/>
      <c r="B2787" s="148"/>
      <c r="C2787" s="148"/>
      <c r="D2787" s="148"/>
      <c r="E2787" s="148"/>
      <c r="F2787" s="148"/>
      <c r="G2787" s="148"/>
      <c r="H2787" s="148"/>
      <c r="I2787" s="151"/>
      <c r="J2787" s="148"/>
      <c r="K2787" s="66"/>
    </row>
    <row r="2788" spans="1:11" x14ac:dyDescent="0.25">
      <c r="A2788" s="148"/>
      <c r="B2788" s="148"/>
      <c r="C2788" s="148"/>
      <c r="D2788" s="148"/>
      <c r="E2788" s="148"/>
      <c r="F2788" s="148"/>
      <c r="G2788" s="148"/>
      <c r="H2788" s="148"/>
      <c r="I2788" s="151"/>
      <c r="J2788" s="148"/>
      <c r="K2788" s="66"/>
    </row>
    <row r="2789" spans="1:11" x14ac:dyDescent="0.25">
      <c r="A2789" s="148"/>
      <c r="B2789" s="148"/>
      <c r="C2789" s="148"/>
      <c r="D2789" s="148"/>
      <c r="E2789" s="148"/>
      <c r="F2789" s="148"/>
      <c r="G2789" s="148"/>
      <c r="H2789" s="148"/>
      <c r="I2789" s="151"/>
      <c r="J2789" s="148"/>
      <c r="K2789" s="66"/>
    </row>
    <row r="2790" spans="1:11" x14ac:dyDescent="0.25">
      <c r="A2790" s="148"/>
      <c r="B2790" s="148"/>
      <c r="C2790" s="148"/>
      <c r="D2790" s="148"/>
      <c r="E2790" s="148"/>
      <c r="F2790" s="148"/>
      <c r="G2790" s="148"/>
      <c r="H2790" s="148"/>
      <c r="I2790" s="151"/>
      <c r="J2790" s="148"/>
      <c r="K2790" s="66"/>
    </row>
    <row r="2791" spans="1:11" x14ac:dyDescent="0.25">
      <c r="A2791" s="148"/>
      <c r="B2791" s="148"/>
      <c r="C2791" s="148"/>
      <c r="D2791" s="148"/>
      <c r="E2791" s="148"/>
      <c r="F2791" s="148"/>
      <c r="G2791" s="148"/>
      <c r="H2791" s="148"/>
      <c r="I2791" s="151"/>
      <c r="J2791" s="148"/>
      <c r="K2791" s="66"/>
    </row>
    <row r="2792" spans="1:11" x14ac:dyDescent="0.25">
      <c r="A2792" s="148"/>
      <c r="B2792" s="148"/>
      <c r="C2792" s="148"/>
      <c r="D2792" s="148"/>
      <c r="E2792" s="148"/>
      <c r="F2792" s="148"/>
      <c r="G2792" s="148"/>
      <c r="H2792" s="148"/>
      <c r="I2792" s="151"/>
      <c r="J2792" s="148"/>
      <c r="K2792" s="66"/>
    </row>
    <row r="2793" spans="1:11" x14ac:dyDescent="0.25">
      <c r="A2793" s="148"/>
      <c r="B2793" s="148"/>
      <c r="C2793" s="148"/>
      <c r="D2793" s="148"/>
      <c r="E2793" s="148"/>
      <c r="F2793" s="148"/>
      <c r="G2793" s="148"/>
      <c r="H2793" s="148"/>
      <c r="I2793" s="151"/>
      <c r="J2793" s="148"/>
      <c r="K2793" s="66"/>
    </row>
    <row r="2794" spans="1:11" x14ac:dyDescent="0.25">
      <c r="A2794" s="148"/>
      <c r="B2794" s="148"/>
      <c r="C2794" s="148"/>
      <c r="D2794" s="148"/>
      <c r="E2794" s="148"/>
      <c r="F2794" s="148"/>
      <c r="G2794" s="148"/>
      <c r="H2794" s="148"/>
      <c r="I2794" s="151"/>
      <c r="J2794" s="148"/>
      <c r="K2794" s="66"/>
    </row>
    <row r="2795" spans="1:11" x14ac:dyDescent="0.25">
      <c r="A2795" s="148"/>
      <c r="B2795" s="148"/>
      <c r="C2795" s="148"/>
      <c r="D2795" s="148"/>
      <c r="E2795" s="148"/>
      <c r="F2795" s="148"/>
      <c r="G2795" s="148"/>
      <c r="H2795" s="148"/>
      <c r="I2795" s="151"/>
      <c r="J2795" s="148"/>
      <c r="K2795" s="66"/>
    </row>
    <row r="2796" spans="1:11" x14ac:dyDescent="0.25">
      <c r="A2796" s="148"/>
      <c r="B2796" s="148"/>
      <c r="C2796" s="148"/>
      <c r="D2796" s="148"/>
      <c r="E2796" s="148"/>
      <c r="F2796" s="148"/>
      <c r="G2796" s="148"/>
      <c r="H2796" s="148"/>
      <c r="I2796" s="151"/>
      <c r="J2796" s="148"/>
      <c r="K2796" s="66"/>
    </row>
    <row r="2797" spans="1:11" x14ac:dyDescent="0.25">
      <c r="A2797" s="148"/>
      <c r="B2797" s="148"/>
      <c r="C2797" s="148"/>
      <c r="D2797" s="148"/>
      <c r="E2797" s="148"/>
      <c r="F2797" s="148"/>
      <c r="G2797" s="148"/>
      <c r="H2797" s="148"/>
      <c r="I2797" s="151"/>
      <c r="J2797" s="148"/>
      <c r="K2797" s="66"/>
    </row>
    <row r="2798" spans="1:11" x14ac:dyDescent="0.25">
      <c r="A2798" s="148"/>
      <c r="B2798" s="148"/>
      <c r="C2798" s="148"/>
      <c r="D2798" s="148"/>
      <c r="E2798" s="148"/>
      <c r="F2798" s="148"/>
      <c r="G2798" s="148"/>
      <c r="H2798" s="148"/>
      <c r="I2798" s="151"/>
      <c r="J2798" s="148"/>
      <c r="K2798" s="66"/>
    </row>
    <row r="2799" spans="1:11" x14ac:dyDescent="0.25">
      <c r="A2799" s="148"/>
      <c r="B2799" s="148"/>
      <c r="C2799" s="148"/>
      <c r="D2799" s="148"/>
      <c r="E2799" s="148"/>
      <c r="F2799" s="148"/>
      <c r="G2799" s="148"/>
      <c r="H2799" s="148"/>
      <c r="I2799" s="151"/>
      <c r="J2799" s="148"/>
      <c r="K2799" s="66"/>
    </row>
    <row r="2800" spans="1:11" x14ac:dyDescent="0.25">
      <c r="A2800" s="148"/>
      <c r="B2800" s="148"/>
      <c r="C2800" s="148"/>
      <c r="D2800" s="148"/>
      <c r="E2800" s="148"/>
      <c r="F2800" s="148"/>
      <c r="G2800" s="148"/>
      <c r="H2800" s="148"/>
      <c r="I2800" s="151"/>
      <c r="J2800" s="148"/>
      <c r="K2800" s="66"/>
    </row>
    <row r="2801" spans="1:11" x14ac:dyDescent="0.25">
      <c r="A2801" s="148"/>
      <c r="B2801" s="148"/>
      <c r="C2801" s="148"/>
      <c r="D2801" s="148"/>
      <c r="E2801" s="148"/>
      <c r="F2801" s="148"/>
      <c r="G2801" s="148"/>
      <c r="H2801" s="148"/>
      <c r="I2801" s="151"/>
      <c r="J2801" s="148"/>
      <c r="K2801" s="66"/>
    </row>
    <row r="2802" spans="1:11" x14ac:dyDescent="0.25">
      <c r="A2802" s="148"/>
      <c r="B2802" s="148"/>
      <c r="C2802" s="148"/>
      <c r="D2802" s="148"/>
      <c r="E2802" s="148"/>
      <c r="F2802" s="148"/>
      <c r="G2802" s="148"/>
      <c r="H2802" s="148"/>
      <c r="I2802" s="151"/>
      <c r="J2802" s="148"/>
      <c r="K2802" s="66"/>
    </row>
    <row r="2803" spans="1:11" x14ac:dyDescent="0.25">
      <c r="A2803" s="148"/>
      <c r="B2803" s="148"/>
      <c r="C2803" s="148"/>
      <c r="D2803" s="148"/>
      <c r="E2803" s="148"/>
      <c r="F2803" s="148"/>
      <c r="G2803" s="148"/>
      <c r="H2803" s="148"/>
      <c r="I2803" s="151"/>
      <c r="J2803" s="148"/>
      <c r="K2803" s="66"/>
    </row>
    <row r="2804" spans="1:11" x14ac:dyDescent="0.25">
      <c r="A2804" s="148"/>
      <c r="B2804" s="148"/>
      <c r="C2804" s="148"/>
      <c r="D2804" s="148"/>
      <c r="E2804" s="148"/>
      <c r="F2804" s="148"/>
      <c r="G2804" s="148"/>
      <c r="H2804" s="148"/>
      <c r="I2804" s="151"/>
      <c r="J2804" s="148"/>
      <c r="K2804" s="66"/>
    </row>
    <row r="2805" spans="1:11" x14ac:dyDescent="0.25">
      <c r="A2805" s="148"/>
      <c r="B2805" s="148"/>
      <c r="C2805" s="148"/>
      <c r="D2805" s="148"/>
      <c r="E2805" s="148"/>
      <c r="F2805" s="148"/>
      <c r="G2805" s="148"/>
      <c r="H2805" s="148"/>
      <c r="I2805" s="151"/>
      <c r="J2805" s="148"/>
      <c r="K2805" s="66"/>
    </row>
    <row r="2806" spans="1:11" x14ac:dyDescent="0.25">
      <c r="A2806" s="148"/>
      <c r="B2806" s="148"/>
      <c r="C2806" s="148"/>
      <c r="D2806" s="148"/>
      <c r="E2806" s="148"/>
      <c r="F2806" s="148"/>
      <c r="G2806" s="148"/>
      <c r="H2806" s="148"/>
      <c r="I2806" s="151"/>
      <c r="J2806" s="148"/>
      <c r="K2806" s="66"/>
    </row>
    <row r="2807" spans="1:11" x14ac:dyDescent="0.25">
      <c r="A2807" s="148"/>
      <c r="B2807" s="148"/>
      <c r="C2807" s="148"/>
      <c r="D2807" s="148"/>
      <c r="E2807" s="148"/>
      <c r="F2807" s="148"/>
      <c r="G2807" s="148"/>
      <c r="H2807" s="148"/>
      <c r="I2807" s="151"/>
      <c r="J2807" s="148"/>
      <c r="K2807" s="66"/>
    </row>
    <row r="2808" spans="1:11" x14ac:dyDescent="0.25">
      <c r="A2808" s="148"/>
      <c r="B2808" s="148"/>
      <c r="C2808" s="148"/>
      <c r="D2808" s="148"/>
      <c r="E2808" s="148"/>
      <c r="F2808" s="148"/>
      <c r="G2808" s="148"/>
      <c r="H2808" s="148"/>
      <c r="I2808" s="151"/>
      <c r="J2808" s="148"/>
      <c r="K2808" s="66"/>
    </row>
    <row r="2809" spans="1:11" x14ac:dyDescent="0.25">
      <c r="A2809" s="148"/>
      <c r="B2809" s="148"/>
      <c r="C2809" s="148"/>
      <c r="D2809" s="148"/>
      <c r="E2809" s="148"/>
      <c r="F2809" s="148"/>
      <c r="G2809" s="148"/>
      <c r="H2809" s="148"/>
      <c r="I2809" s="151"/>
      <c r="J2809" s="148"/>
      <c r="K2809" s="66"/>
    </row>
    <row r="2810" spans="1:11" x14ac:dyDescent="0.25">
      <c r="A2810" s="148"/>
      <c r="B2810" s="148"/>
      <c r="C2810" s="148"/>
      <c r="D2810" s="148"/>
      <c r="E2810" s="148"/>
      <c r="F2810" s="148"/>
      <c r="G2810" s="148"/>
      <c r="H2810" s="148"/>
      <c r="I2810" s="151"/>
      <c r="J2810" s="148"/>
      <c r="K2810" s="66"/>
    </row>
    <row r="2811" spans="1:11" x14ac:dyDescent="0.25">
      <c r="A2811" s="148"/>
      <c r="B2811" s="148"/>
      <c r="C2811" s="148"/>
      <c r="D2811" s="148"/>
      <c r="E2811" s="148"/>
      <c r="F2811" s="148"/>
      <c r="G2811" s="148"/>
      <c r="H2811" s="148"/>
      <c r="I2811" s="151"/>
      <c r="J2811" s="148"/>
      <c r="K2811" s="66"/>
    </row>
    <row r="2812" spans="1:11" x14ac:dyDescent="0.25">
      <c r="A2812" s="148"/>
      <c r="B2812" s="148"/>
      <c r="C2812" s="148"/>
      <c r="D2812" s="148"/>
      <c r="E2812" s="148"/>
      <c r="F2812" s="148"/>
      <c r="G2812" s="148"/>
      <c r="H2812" s="148"/>
      <c r="I2812" s="151"/>
      <c r="J2812" s="148"/>
      <c r="K2812" s="66"/>
    </row>
    <row r="2813" spans="1:11" x14ac:dyDescent="0.25">
      <c r="A2813" s="148"/>
      <c r="B2813" s="148"/>
      <c r="C2813" s="148"/>
      <c r="D2813" s="148"/>
      <c r="E2813" s="148"/>
      <c r="F2813" s="148"/>
      <c r="G2813" s="148"/>
      <c r="H2813" s="148"/>
      <c r="I2813" s="151"/>
      <c r="J2813" s="148"/>
      <c r="K2813" s="66"/>
    </row>
    <row r="2814" spans="1:11" x14ac:dyDescent="0.25">
      <c r="A2814" s="148"/>
      <c r="B2814" s="148"/>
      <c r="C2814" s="148"/>
      <c r="D2814" s="148"/>
      <c r="E2814" s="148"/>
      <c r="F2814" s="148"/>
      <c r="G2814" s="148"/>
      <c r="H2814" s="148"/>
      <c r="I2814" s="151"/>
      <c r="J2814" s="148"/>
      <c r="K2814" s="66"/>
    </row>
    <row r="2815" spans="1:11" x14ac:dyDescent="0.25">
      <c r="A2815" s="148"/>
      <c r="B2815" s="148"/>
      <c r="C2815" s="148"/>
      <c r="D2815" s="148"/>
      <c r="E2815" s="148"/>
      <c r="F2815" s="148"/>
      <c r="G2815" s="148"/>
      <c r="H2815" s="148"/>
      <c r="I2815" s="151"/>
      <c r="J2815" s="148"/>
      <c r="K2815" s="66"/>
    </row>
    <row r="2816" spans="1:11" x14ac:dyDescent="0.25">
      <c r="A2816" s="148"/>
      <c r="B2816" s="148"/>
      <c r="C2816" s="148"/>
      <c r="D2816" s="148"/>
      <c r="E2816" s="148"/>
      <c r="F2816" s="148"/>
      <c r="G2816" s="148"/>
      <c r="H2816" s="148"/>
      <c r="I2816" s="151"/>
      <c r="J2816" s="148"/>
      <c r="K2816" s="66"/>
    </row>
    <row r="2817" spans="1:11" x14ac:dyDescent="0.25">
      <c r="A2817" s="148"/>
      <c r="B2817" s="148"/>
      <c r="C2817" s="148"/>
      <c r="D2817" s="148"/>
      <c r="E2817" s="148"/>
      <c r="F2817" s="148"/>
      <c r="G2817" s="148"/>
      <c r="H2817" s="148"/>
      <c r="I2817" s="151"/>
      <c r="J2817" s="148"/>
      <c r="K2817" s="66"/>
    </row>
    <row r="2818" spans="1:11" x14ac:dyDescent="0.25">
      <c r="A2818" s="148"/>
      <c r="B2818" s="148"/>
      <c r="C2818" s="148"/>
      <c r="D2818" s="148"/>
      <c r="E2818" s="148"/>
      <c r="F2818" s="148"/>
      <c r="G2818" s="148"/>
      <c r="H2818" s="148"/>
      <c r="I2818" s="151"/>
      <c r="J2818" s="148"/>
      <c r="K2818" s="66"/>
    </row>
    <row r="2819" spans="1:11" x14ac:dyDescent="0.25">
      <c r="A2819" s="148"/>
      <c r="B2819" s="148"/>
      <c r="C2819" s="148"/>
      <c r="D2819" s="148"/>
      <c r="E2819" s="148"/>
      <c r="F2819" s="148"/>
      <c r="G2819" s="148"/>
      <c r="H2819" s="148"/>
      <c r="I2819" s="151"/>
      <c r="J2819" s="148"/>
      <c r="K2819" s="66"/>
    </row>
    <row r="2820" spans="1:11" x14ac:dyDescent="0.25">
      <c r="A2820" s="148"/>
      <c r="B2820" s="148"/>
      <c r="C2820" s="148"/>
      <c r="D2820" s="148"/>
      <c r="E2820" s="148"/>
      <c r="F2820" s="148"/>
      <c r="G2820" s="148"/>
      <c r="H2820" s="148"/>
      <c r="I2820" s="151"/>
      <c r="J2820" s="148"/>
      <c r="K2820" s="66"/>
    </row>
    <row r="2821" spans="1:11" x14ac:dyDescent="0.25">
      <c r="A2821" s="148"/>
      <c r="B2821" s="148"/>
      <c r="C2821" s="148"/>
      <c r="D2821" s="148"/>
      <c r="E2821" s="148"/>
      <c r="F2821" s="148"/>
      <c r="G2821" s="148"/>
      <c r="H2821" s="148"/>
      <c r="I2821" s="151"/>
      <c r="J2821" s="148"/>
      <c r="K2821" s="66"/>
    </row>
    <row r="2822" spans="1:11" x14ac:dyDescent="0.25">
      <c r="A2822" s="148"/>
      <c r="B2822" s="148"/>
      <c r="C2822" s="148"/>
      <c r="D2822" s="148"/>
      <c r="E2822" s="148"/>
      <c r="F2822" s="148"/>
      <c r="G2822" s="148"/>
      <c r="H2822" s="148"/>
      <c r="I2822" s="151"/>
      <c r="J2822" s="148"/>
      <c r="K2822" s="66"/>
    </row>
    <row r="2823" spans="1:11" x14ac:dyDescent="0.25">
      <c r="A2823" s="148"/>
      <c r="B2823" s="148"/>
      <c r="C2823" s="148"/>
      <c r="D2823" s="148"/>
      <c r="E2823" s="148"/>
      <c r="F2823" s="148"/>
      <c r="G2823" s="148"/>
      <c r="H2823" s="148"/>
      <c r="I2823" s="151"/>
      <c r="J2823" s="148"/>
      <c r="K2823" s="66"/>
    </row>
    <row r="2824" spans="1:11" x14ac:dyDescent="0.25">
      <c r="A2824" s="148"/>
      <c r="B2824" s="148"/>
      <c r="C2824" s="148"/>
      <c r="D2824" s="148"/>
      <c r="E2824" s="148"/>
      <c r="F2824" s="148"/>
      <c r="G2824" s="148"/>
      <c r="H2824" s="148"/>
      <c r="I2824" s="151"/>
      <c r="J2824" s="148"/>
      <c r="K2824" s="66"/>
    </row>
    <row r="2825" spans="1:11" x14ac:dyDescent="0.25">
      <c r="A2825" s="148"/>
      <c r="B2825" s="148"/>
      <c r="C2825" s="148"/>
      <c r="D2825" s="148"/>
      <c r="E2825" s="148"/>
      <c r="F2825" s="148"/>
      <c r="G2825" s="148"/>
      <c r="H2825" s="148"/>
      <c r="I2825" s="151"/>
      <c r="J2825" s="148"/>
      <c r="K2825" s="66"/>
    </row>
    <row r="2826" spans="1:11" x14ac:dyDescent="0.25">
      <c r="A2826" s="148"/>
      <c r="B2826" s="148"/>
      <c r="C2826" s="148"/>
      <c r="D2826" s="148"/>
      <c r="E2826" s="148"/>
      <c r="F2826" s="148"/>
      <c r="G2826" s="148"/>
      <c r="H2826" s="148"/>
      <c r="I2826" s="151"/>
      <c r="J2826" s="148"/>
      <c r="K2826" s="66"/>
    </row>
    <row r="2827" spans="1:11" x14ac:dyDescent="0.25">
      <c r="A2827" s="148"/>
      <c r="B2827" s="148"/>
      <c r="C2827" s="148"/>
      <c r="D2827" s="148"/>
      <c r="E2827" s="148"/>
      <c r="F2827" s="148"/>
      <c r="G2827" s="148"/>
      <c r="H2827" s="148"/>
      <c r="I2827" s="151"/>
      <c r="J2827" s="148"/>
      <c r="K2827" s="66"/>
    </row>
    <row r="2828" spans="1:11" x14ac:dyDescent="0.25">
      <c r="A2828" s="148"/>
      <c r="B2828" s="148"/>
      <c r="C2828" s="148"/>
      <c r="D2828" s="148"/>
      <c r="E2828" s="148"/>
      <c r="F2828" s="148"/>
      <c r="G2828" s="148"/>
      <c r="H2828" s="148"/>
      <c r="I2828" s="151"/>
      <c r="J2828" s="148"/>
      <c r="K2828" s="66"/>
    </row>
    <row r="2829" spans="1:11" x14ac:dyDescent="0.25">
      <c r="A2829" s="148"/>
      <c r="B2829" s="148"/>
      <c r="C2829" s="148"/>
      <c r="D2829" s="148"/>
      <c r="E2829" s="148"/>
      <c r="F2829" s="148"/>
      <c r="G2829" s="148"/>
      <c r="H2829" s="148"/>
      <c r="I2829" s="151"/>
      <c r="J2829" s="148"/>
      <c r="K2829" s="66"/>
    </row>
    <row r="2830" spans="1:11" x14ac:dyDescent="0.25">
      <c r="A2830" s="148"/>
      <c r="B2830" s="148"/>
      <c r="C2830" s="148"/>
      <c r="D2830" s="148"/>
      <c r="E2830" s="148"/>
      <c r="F2830" s="148"/>
      <c r="G2830" s="148"/>
      <c r="H2830" s="148"/>
      <c r="I2830" s="151"/>
      <c r="J2830" s="148"/>
      <c r="K2830" s="66"/>
    </row>
    <row r="2831" spans="1:11" x14ac:dyDescent="0.25">
      <c r="A2831" s="148"/>
      <c r="B2831" s="148"/>
      <c r="C2831" s="148"/>
      <c r="D2831" s="148"/>
      <c r="E2831" s="148"/>
      <c r="F2831" s="148"/>
      <c r="G2831" s="148"/>
      <c r="H2831" s="148"/>
      <c r="I2831" s="151"/>
      <c r="J2831" s="148"/>
      <c r="K2831" s="66"/>
    </row>
    <row r="2832" spans="1:11" x14ac:dyDescent="0.25">
      <c r="A2832" s="148"/>
      <c r="B2832" s="148"/>
      <c r="C2832" s="148"/>
      <c r="D2832" s="148"/>
      <c r="E2832" s="148"/>
      <c r="F2832" s="148"/>
      <c r="G2832" s="148"/>
      <c r="H2832" s="148"/>
      <c r="I2832" s="151"/>
      <c r="J2832" s="148"/>
      <c r="K2832" s="66"/>
    </row>
    <row r="2833" spans="1:11" x14ac:dyDescent="0.25">
      <c r="A2833" s="148"/>
      <c r="B2833" s="148"/>
      <c r="C2833" s="148"/>
      <c r="D2833" s="148"/>
      <c r="E2833" s="148"/>
      <c r="F2833" s="148"/>
      <c r="G2833" s="148"/>
      <c r="H2833" s="148"/>
      <c r="I2833" s="151"/>
      <c r="J2833" s="148"/>
      <c r="K2833" s="66"/>
    </row>
    <row r="2834" spans="1:11" x14ac:dyDescent="0.25">
      <c r="A2834" s="148"/>
      <c r="B2834" s="148"/>
      <c r="C2834" s="148"/>
      <c r="D2834" s="148"/>
      <c r="E2834" s="148"/>
      <c r="F2834" s="148"/>
      <c r="G2834" s="148"/>
      <c r="H2834" s="148"/>
      <c r="I2834" s="151"/>
      <c r="J2834" s="148"/>
      <c r="K2834" s="66"/>
    </row>
    <row r="2835" spans="1:11" x14ac:dyDescent="0.25">
      <c r="A2835" s="148"/>
      <c r="B2835" s="148"/>
      <c r="C2835" s="148"/>
      <c r="D2835" s="148"/>
      <c r="E2835" s="148"/>
      <c r="F2835" s="148"/>
      <c r="G2835" s="148"/>
      <c r="H2835" s="148"/>
      <c r="I2835" s="151"/>
      <c r="J2835" s="148"/>
      <c r="K2835" s="66"/>
    </row>
    <row r="2836" spans="1:11" x14ac:dyDescent="0.25">
      <c r="A2836" s="148"/>
      <c r="B2836" s="148"/>
      <c r="C2836" s="148"/>
      <c r="D2836" s="148"/>
      <c r="E2836" s="148"/>
      <c r="F2836" s="148"/>
      <c r="G2836" s="148"/>
      <c r="H2836" s="148"/>
      <c r="I2836" s="151"/>
      <c r="J2836" s="148"/>
      <c r="K2836" s="66"/>
    </row>
    <row r="2837" spans="1:11" x14ac:dyDescent="0.25">
      <c r="A2837" s="148"/>
      <c r="B2837" s="148"/>
      <c r="C2837" s="148"/>
      <c r="D2837" s="148"/>
      <c r="E2837" s="148"/>
      <c r="F2837" s="148"/>
      <c r="G2837" s="148"/>
      <c r="H2837" s="148"/>
      <c r="I2837" s="151"/>
      <c r="J2837" s="148"/>
      <c r="K2837" s="66"/>
    </row>
    <row r="2838" spans="1:11" x14ac:dyDescent="0.25">
      <c r="A2838" s="148"/>
      <c r="B2838" s="148"/>
      <c r="C2838" s="148"/>
      <c r="D2838" s="148"/>
      <c r="E2838" s="148"/>
      <c r="F2838" s="148"/>
      <c r="G2838" s="148"/>
      <c r="H2838" s="148"/>
      <c r="I2838" s="151"/>
      <c r="J2838" s="148"/>
      <c r="K2838" s="66"/>
    </row>
    <row r="2839" spans="1:11" x14ac:dyDescent="0.25">
      <c r="A2839" s="148"/>
      <c r="B2839" s="148"/>
      <c r="C2839" s="148"/>
      <c r="D2839" s="148"/>
      <c r="E2839" s="148"/>
      <c r="F2839" s="148"/>
      <c r="G2839" s="148"/>
      <c r="H2839" s="148"/>
      <c r="I2839" s="151"/>
      <c r="J2839" s="148"/>
      <c r="K2839" s="66"/>
    </row>
    <row r="2840" spans="1:11" x14ac:dyDescent="0.25">
      <c r="A2840" s="148"/>
      <c r="B2840" s="148"/>
      <c r="C2840" s="148"/>
      <c r="D2840" s="148"/>
      <c r="E2840" s="148"/>
      <c r="F2840" s="148"/>
      <c r="G2840" s="148"/>
      <c r="H2840" s="148"/>
      <c r="I2840" s="151"/>
      <c r="J2840" s="148"/>
      <c r="K2840" s="66"/>
    </row>
    <row r="2841" spans="1:11" x14ac:dyDescent="0.25">
      <c r="A2841" s="148"/>
      <c r="B2841" s="148"/>
      <c r="C2841" s="148"/>
      <c r="D2841" s="148"/>
      <c r="E2841" s="148"/>
      <c r="F2841" s="148"/>
      <c r="G2841" s="148"/>
      <c r="H2841" s="148"/>
      <c r="I2841" s="151"/>
      <c r="J2841" s="148"/>
      <c r="K2841" s="66"/>
    </row>
    <row r="2842" spans="1:11" x14ac:dyDescent="0.25">
      <c r="A2842" s="148"/>
      <c r="B2842" s="148"/>
      <c r="C2842" s="148"/>
      <c r="D2842" s="148"/>
      <c r="E2842" s="148"/>
      <c r="F2842" s="148"/>
      <c r="G2842" s="148"/>
      <c r="H2842" s="148"/>
      <c r="I2842" s="151"/>
      <c r="J2842" s="148"/>
      <c r="K2842" s="66"/>
    </row>
    <row r="2843" spans="1:11" x14ac:dyDescent="0.25">
      <c r="A2843" s="148"/>
      <c r="B2843" s="148"/>
      <c r="C2843" s="148"/>
      <c r="D2843" s="148"/>
      <c r="E2843" s="148"/>
      <c r="F2843" s="148"/>
      <c r="G2843" s="148"/>
      <c r="H2843" s="148"/>
      <c r="I2843" s="151"/>
      <c r="J2843" s="148"/>
      <c r="K2843" s="66"/>
    </row>
    <row r="2844" spans="1:11" x14ac:dyDescent="0.25">
      <c r="A2844" s="148"/>
      <c r="B2844" s="148"/>
      <c r="C2844" s="148"/>
      <c r="D2844" s="148"/>
      <c r="E2844" s="148"/>
      <c r="F2844" s="148"/>
      <c r="G2844" s="148"/>
      <c r="H2844" s="148"/>
      <c r="I2844" s="151"/>
      <c r="J2844" s="148"/>
      <c r="K2844" s="66"/>
    </row>
    <row r="2845" spans="1:11" x14ac:dyDescent="0.25">
      <c r="A2845" s="148"/>
      <c r="B2845" s="148"/>
      <c r="C2845" s="148"/>
      <c r="D2845" s="148"/>
      <c r="E2845" s="148"/>
      <c r="F2845" s="148"/>
      <c r="G2845" s="148"/>
      <c r="H2845" s="148"/>
      <c r="I2845" s="151"/>
      <c r="J2845" s="148"/>
      <c r="K2845" s="66"/>
    </row>
    <row r="2846" spans="1:11" x14ac:dyDescent="0.25">
      <c r="A2846" s="148"/>
      <c r="B2846" s="148"/>
      <c r="C2846" s="148"/>
      <c r="D2846" s="148"/>
      <c r="E2846" s="148"/>
      <c r="F2846" s="148"/>
      <c r="G2846" s="148"/>
      <c r="H2846" s="148"/>
      <c r="I2846" s="151"/>
      <c r="J2846" s="148"/>
      <c r="K2846" s="66"/>
    </row>
    <row r="2847" spans="1:11" x14ac:dyDescent="0.25">
      <c r="A2847" s="148"/>
      <c r="B2847" s="148"/>
      <c r="C2847" s="148"/>
      <c r="D2847" s="148"/>
      <c r="E2847" s="148"/>
      <c r="F2847" s="148"/>
      <c r="G2847" s="148"/>
      <c r="H2847" s="148"/>
      <c r="I2847" s="151"/>
      <c r="J2847" s="148"/>
      <c r="K2847" s="66"/>
    </row>
    <row r="2848" spans="1:11" x14ac:dyDescent="0.25">
      <c r="A2848" s="148"/>
      <c r="B2848" s="148"/>
      <c r="C2848" s="148"/>
      <c r="D2848" s="148"/>
      <c r="E2848" s="148"/>
      <c r="F2848" s="148"/>
      <c r="G2848" s="148"/>
      <c r="H2848" s="148"/>
      <c r="I2848" s="151"/>
      <c r="J2848" s="148"/>
      <c r="K2848" s="66"/>
    </row>
    <row r="2849" spans="1:11" x14ac:dyDescent="0.25">
      <c r="A2849" s="148"/>
      <c r="B2849" s="148"/>
      <c r="C2849" s="148"/>
      <c r="D2849" s="148"/>
      <c r="E2849" s="148"/>
      <c r="F2849" s="148"/>
      <c r="G2849" s="148"/>
      <c r="H2849" s="148"/>
      <c r="I2849" s="151"/>
      <c r="J2849" s="148"/>
      <c r="K2849" s="66"/>
    </row>
    <row r="2850" spans="1:11" x14ac:dyDescent="0.25">
      <c r="A2850" s="148"/>
      <c r="B2850" s="148"/>
      <c r="C2850" s="148"/>
      <c r="D2850" s="148"/>
      <c r="E2850" s="148"/>
      <c r="F2850" s="148"/>
      <c r="G2850" s="148"/>
      <c r="H2850" s="148"/>
      <c r="I2850" s="151"/>
      <c r="J2850" s="148"/>
      <c r="K2850" s="66"/>
    </row>
    <row r="2851" spans="1:11" x14ac:dyDescent="0.25">
      <c r="A2851" s="148"/>
      <c r="B2851" s="148"/>
      <c r="C2851" s="148"/>
      <c r="D2851" s="148"/>
      <c r="E2851" s="148"/>
      <c r="F2851" s="148"/>
      <c r="G2851" s="148"/>
      <c r="H2851" s="148"/>
      <c r="I2851" s="151"/>
      <c r="J2851" s="148"/>
      <c r="K2851" s="66"/>
    </row>
    <row r="2852" spans="1:11" x14ac:dyDescent="0.25">
      <c r="A2852" s="148"/>
      <c r="B2852" s="148"/>
      <c r="C2852" s="148"/>
      <c r="D2852" s="148"/>
      <c r="E2852" s="148"/>
      <c r="F2852" s="148"/>
      <c r="G2852" s="148"/>
      <c r="H2852" s="148"/>
      <c r="I2852" s="151"/>
      <c r="J2852" s="148"/>
      <c r="K2852" s="66"/>
    </row>
    <row r="2853" spans="1:11" x14ac:dyDescent="0.25">
      <c r="A2853" s="148"/>
      <c r="B2853" s="148"/>
      <c r="C2853" s="148"/>
      <c r="D2853" s="148"/>
      <c r="E2853" s="148"/>
      <c r="F2853" s="148"/>
      <c r="G2853" s="148"/>
      <c r="H2853" s="148"/>
      <c r="I2853" s="151"/>
      <c r="J2853" s="148"/>
      <c r="K2853" s="66"/>
    </row>
    <row r="2854" spans="1:11" x14ac:dyDescent="0.25">
      <c r="A2854" s="148"/>
      <c r="B2854" s="148"/>
      <c r="C2854" s="148"/>
      <c r="D2854" s="148"/>
      <c r="E2854" s="148"/>
      <c r="F2854" s="148"/>
      <c r="G2854" s="148"/>
      <c r="H2854" s="148"/>
      <c r="I2854" s="151"/>
      <c r="J2854" s="148"/>
      <c r="K2854" s="66"/>
    </row>
    <row r="2855" spans="1:11" x14ac:dyDescent="0.25">
      <c r="A2855" s="148"/>
      <c r="B2855" s="148"/>
      <c r="C2855" s="148"/>
      <c r="D2855" s="148"/>
      <c r="E2855" s="148"/>
      <c r="F2855" s="148"/>
      <c r="G2855" s="148"/>
      <c r="H2855" s="148"/>
      <c r="I2855" s="151"/>
      <c r="J2855" s="148"/>
      <c r="K2855" s="66"/>
    </row>
    <row r="2856" spans="1:11" x14ac:dyDescent="0.25">
      <c r="A2856" s="148"/>
      <c r="B2856" s="148"/>
      <c r="C2856" s="148"/>
      <c r="D2856" s="148"/>
      <c r="E2856" s="148"/>
      <c r="F2856" s="148"/>
      <c r="G2856" s="148"/>
      <c r="H2856" s="148"/>
      <c r="I2856" s="151"/>
      <c r="J2856" s="148"/>
      <c r="K2856" s="66"/>
    </row>
    <row r="2857" spans="1:11" x14ac:dyDescent="0.25">
      <c r="A2857" s="148"/>
      <c r="B2857" s="148"/>
      <c r="C2857" s="148"/>
      <c r="D2857" s="148"/>
      <c r="E2857" s="148"/>
      <c r="F2857" s="148"/>
      <c r="G2857" s="148"/>
      <c r="H2857" s="148"/>
      <c r="I2857" s="151"/>
      <c r="J2857" s="148"/>
      <c r="K2857" s="66"/>
    </row>
    <row r="2858" spans="1:11" x14ac:dyDescent="0.25">
      <c r="A2858" s="148"/>
      <c r="B2858" s="148"/>
      <c r="C2858" s="148"/>
      <c r="D2858" s="148"/>
      <c r="E2858" s="148"/>
      <c r="F2858" s="148"/>
      <c r="G2858" s="148"/>
      <c r="H2858" s="148"/>
      <c r="I2858" s="151"/>
      <c r="J2858" s="148"/>
      <c r="K2858" s="66"/>
    </row>
    <row r="2859" spans="1:11" x14ac:dyDescent="0.25">
      <c r="A2859" s="148"/>
      <c r="B2859" s="148"/>
      <c r="C2859" s="148"/>
      <c r="D2859" s="148"/>
      <c r="E2859" s="148"/>
      <c r="F2859" s="148"/>
      <c r="G2859" s="148"/>
      <c r="H2859" s="148"/>
      <c r="I2859" s="151"/>
      <c r="J2859" s="148"/>
      <c r="K2859" s="66"/>
    </row>
    <row r="2860" spans="1:11" x14ac:dyDescent="0.25">
      <c r="A2860" s="148"/>
      <c r="B2860" s="148"/>
      <c r="C2860" s="148"/>
      <c r="D2860" s="148"/>
      <c r="E2860" s="148"/>
      <c r="F2860" s="148"/>
      <c r="G2860" s="148"/>
      <c r="H2860" s="148"/>
      <c r="I2860" s="151"/>
      <c r="J2860" s="148"/>
      <c r="K2860" s="66"/>
    </row>
    <row r="2861" spans="1:11" x14ac:dyDescent="0.25">
      <c r="A2861" s="148"/>
      <c r="B2861" s="148"/>
      <c r="C2861" s="148"/>
      <c r="D2861" s="148"/>
      <c r="E2861" s="148"/>
      <c r="F2861" s="148"/>
      <c r="G2861" s="148"/>
      <c r="H2861" s="148"/>
      <c r="I2861" s="151"/>
      <c r="J2861" s="148"/>
      <c r="K2861" s="66"/>
    </row>
    <row r="2862" spans="1:11" x14ac:dyDescent="0.25">
      <c r="A2862" s="148"/>
      <c r="B2862" s="148"/>
      <c r="C2862" s="148"/>
      <c r="D2862" s="148"/>
      <c r="E2862" s="148"/>
      <c r="F2862" s="148"/>
      <c r="G2862" s="148"/>
      <c r="H2862" s="148"/>
      <c r="I2862" s="151"/>
      <c r="J2862" s="148"/>
      <c r="K2862" s="66"/>
    </row>
    <row r="2863" spans="1:11" x14ac:dyDescent="0.25">
      <c r="A2863" s="148"/>
      <c r="B2863" s="148"/>
      <c r="C2863" s="148"/>
      <c r="D2863" s="148"/>
      <c r="E2863" s="148"/>
      <c r="F2863" s="148"/>
      <c r="G2863" s="148"/>
      <c r="H2863" s="148"/>
      <c r="I2863" s="151"/>
      <c r="J2863" s="148"/>
      <c r="K2863" s="66"/>
    </row>
    <row r="2864" spans="1:11" x14ac:dyDescent="0.25">
      <c r="A2864" s="148"/>
      <c r="B2864" s="148"/>
      <c r="C2864" s="148"/>
      <c r="D2864" s="148"/>
      <c r="E2864" s="148"/>
      <c r="F2864" s="148"/>
      <c r="G2864" s="148"/>
      <c r="H2864" s="148"/>
      <c r="I2864" s="151"/>
      <c r="J2864" s="148"/>
      <c r="K2864" s="66"/>
    </row>
    <row r="2865" spans="1:11" x14ac:dyDescent="0.25">
      <c r="A2865" s="148"/>
      <c r="B2865" s="148"/>
      <c r="C2865" s="148"/>
      <c r="D2865" s="148"/>
      <c r="E2865" s="148"/>
      <c r="F2865" s="148"/>
      <c r="G2865" s="148"/>
      <c r="H2865" s="148"/>
      <c r="I2865" s="151"/>
      <c r="J2865" s="148"/>
      <c r="K2865" s="66"/>
    </row>
    <row r="2866" spans="1:11" x14ac:dyDescent="0.25">
      <c r="A2866" s="148"/>
      <c r="B2866" s="148"/>
      <c r="C2866" s="148"/>
      <c r="D2866" s="148"/>
      <c r="E2866" s="148"/>
      <c r="F2866" s="148"/>
      <c r="G2866" s="148"/>
      <c r="H2866" s="148"/>
      <c r="I2866" s="151"/>
      <c r="J2866" s="148"/>
      <c r="K2866" s="66"/>
    </row>
    <row r="2867" spans="1:11" x14ac:dyDescent="0.25">
      <c r="A2867" s="148"/>
      <c r="B2867" s="148"/>
      <c r="C2867" s="148"/>
      <c r="D2867" s="148"/>
      <c r="E2867" s="148"/>
      <c r="F2867" s="148"/>
      <c r="G2867" s="148"/>
      <c r="H2867" s="148"/>
      <c r="I2867" s="151"/>
      <c r="J2867" s="148"/>
      <c r="K2867" s="66"/>
    </row>
    <row r="2868" spans="1:11" x14ac:dyDescent="0.25">
      <c r="A2868" s="148"/>
      <c r="B2868" s="148"/>
      <c r="C2868" s="148"/>
      <c r="D2868" s="148"/>
      <c r="E2868" s="148"/>
      <c r="F2868" s="148"/>
      <c r="G2868" s="148"/>
      <c r="H2868" s="148"/>
      <c r="I2868" s="151"/>
      <c r="J2868" s="148"/>
      <c r="K2868" s="66"/>
    </row>
    <row r="2869" spans="1:11" x14ac:dyDescent="0.25">
      <c r="A2869" s="148"/>
      <c r="B2869" s="148"/>
      <c r="C2869" s="148"/>
      <c r="D2869" s="148"/>
      <c r="E2869" s="148"/>
      <c r="F2869" s="148"/>
      <c r="G2869" s="148"/>
      <c r="H2869" s="148"/>
      <c r="I2869" s="151"/>
      <c r="J2869" s="148"/>
      <c r="K2869" s="66"/>
    </row>
    <row r="2870" spans="1:11" x14ac:dyDescent="0.25">
      <c r="A2870" s="148"/>
      <c r="B2870" s="148"/>
      <c r="C2870" s="148"/>
      <c r="D2870" s="148"/>
      <c r="E2870" s="148"/>
      <c r="F2870" s="148"/>
      <c r="G2870" s="148"/>
      <c r="H2870" s="148"/>
      <c r="I2870" s="151"/>
      <c r="J2870" s="148"/>
      <c r="K2870" s="66"/>
    </row>
    <row r="2871" spans="1:11" x14ac:dyDescent="0.25">
      <c r="A2871" s="148"/>
      <c r="B2871" s="148"/>
      <c r="C2871" s="148"/>
      <c r="D2871" s="148"/>
      <c r="E2871" s="148"/>
      <c r="F2871" s="148"/>
      <c r="G2871" s="148"/>
      <c r="H2871" s="148"/>
      <c r="I2871" s="151"/>
      <c r="J2871" s="148"/>
      <c r="K2871" s="66"/>
    </row>
    <row r="2872" spans="1:11" x14ac:dyDescent="0.25">
      <c r="A2872" s="148"/>
      <c r="B2872" s="148"/>
      <c r="C2872" s="148"/>
      <c r="D2872" s="148"/>
      <c r="E2872" s="148"/>
      <c r="F2872" s="148"/>
      <c r="G2872" s="148"/>
      <c r="H2872" s="148"/>
      <c r="I2872" s="151"/>
      <c r="J2872" s="148"/>
      <c r="K2872" s="66"/>
    </row>
    <row r="2873" spans="1:11" x14ac:dyDescent="0.25">
      <c r="A2873" s="148"/>
      <c r="B2873" s="148"/>
      <c r="C2873" s="148"/>
      <c r="D2873" s="148"/>
      <c r="E2873" s="148"/>
      <c r="F2873" s="148"/>
      <c r="G2873" s="148"/>
      <c r="H2873" s="148"/>
      <c r="I2873" s="151"/>
      <c r="J2873" s="148"/>
      <c r="K2873" s="66"/>
    </row>
    <row r="2874" spans="1:11" x14ac:dyDescent="0.25">
      <c r="A2874" s="148"/>
      <c r="B2874" s="148"/>
      <c r="C2874" s="148"/>
      <c r="D2874" s="148"/>
      <c r="E2874" s="148"/>
      <c r="F2874" s="148"/>
      <c r="G2874" s="148"/>
      <c r="H2874" s="148"/>
      <c r="I2874" s="151"/>
      <c r="J2874" s="148"/>
      <c r="K2874" s="66"/>
    </row>
    <row r="2875" spans="1:11" x14ac:dyDescent="0.25">
      <c r="A2875" s="148"/>
      <c r="B2875" s="148"/>
      <c r="C2875" s="148"/>
      <c r="D2875" s="148"/>
      <c r="E2875" s="148"/>
      <c r="F2875" s="148"/>
      <c r="G2875" s="148"/>
      <c r="H2875" s="148"/>
      <c r="I2875" s="151"/>
      <c r="J2875" s="148"/>
      <c r="K2875" s="66"/>
    </row>
    <row r="2876" spans="1:11" x14ac:dyDescent="0.25">
      <c r="A2876" s="148"/>
      <c r="B2876" s="148"/>
      <c r="C2876" s="148"/>
      <c r="D2876" s="148"/>
      <c r="E2876" s="148"/>
      <c r="F2876" s="148"/>
      <c r="G2876" s="148"/>
      <c r="H2876" s="148"/>
      <c r="I2876" s="151"/>
      <c r="J2876" s="148"/>
      <c r="K2876" s="66"/>
    </row>
    <row r="2877" spans="1:11" x14ac:dyDescent="0.25">
      <c r="A2877" s="148"/>
      <c r="B2877" s="148"/>
      <c r="C2877" s="148"/>
      <c r="D2877" s="148"/>
      <c r="E2877" s="148"/>
      <c r="F2877" s="148"/>
      <c r="G2877" s="148"/>
      <c r="H2877" s="148"/>
      <c r="I2877" s="151"/>
      <c r="J2877" s="148"/>
      <c r="K2877" s="66"/>
    </row>
    <row r="2878" spans="1:11" x14ac:dyDescent="0.25">
      <c r="A2878" s="148"/>
      <c r="B2878" s="148"/>
      <c r="C2878" s="148"/>
      <c r="D2878" s="148"/>
      <c r="E2878" s="148"/>
      <c r="F2878" s="148"/>
      <c r="G2878" s="148"/>
      <c r="H2878" s="148"/>
      <c r="I2878" s="151"/>
      <c r="J2878" s="148"/>
      <c r="K2878" s="66"/>
    </row>
    <row r="2879" spans="1:11" x14ac:dyDescent="0.25">
      <c r="A2879" s="148"/>
      <c r="B2879" s="148"/>
      <c r="C2879" s="148"/>
      <c r="D2879" s="148"/>
      <c r="E2879" s="148"/>
      <c r="F2879" s="148"/>
      <c r="G2879" s="148"/>
      <c r="H2879" s="148"/>
      <c r="I2879" s="151"/>
      <c r="J2879" s="148"/>
      <c r="K2879" s="66"/>
    </row>
    <row r="2880" spans="1:11" x14ac:dyDescent="0.25">
      <c r="A2880" s="148"/>
      <c r="B2880" s="148"/>
      <c r="C2880" s="148"/>
      <c r="D2880" s="148"/>
      <c r="E2880" s="148"/>
      <c r="F2880" s="148"/>
      <c r="G2880" s="148"/>
      <c r="H2880" s="148"/>
      <c r="I2880" s="151"/>
      <c r="J2880" s="148"/>
      <c r="K2880" s="66"/>
    </row>
    <row r="2881" spans="1:11" x14ac:dyDescent="0.25">
      <c r="A2881" s="148"/>
      <c r="B2881" s="148"/>
      <c r="C2881" s="148"/>
      <c r="D2881" s="148"/>
      <c r="E2881" s="148"/>
      <c r="F2881" s="148"/>
      <c r="G2881" s="148"/>
      <c r="H2881" s="148"/>
      <c r="I2881" s="151"/>
      <c r="J2881" s="148"/>
      <c r="K2881" s="66"/>
    </row>
    <row r="2882" spans="1:11" x14ac:dyDescent="0.25">
      <c r="A2882" s="148"/>
      <c r="B2882" s="148"/>
      <c r="C2882" s="148"/>
      <c r="D2882" s="148"/>
      <c r="E2882" s="148"/>
      <c r="F2882" s="148"/>
      <c r="G2882" s="148"/>
      <c r="H2882" s="148"/>
      <c r="I2882" s="151"/>
      <c r="J2882" s="148"/>
      <c r="K2882" s="66"/>
    </row>
    <row r="2883" spans="1:11" x14ac:dyDescent="0.25">
      <c r="A2883" s="148"/>
      <c r="B2883" s="148"/>
      <c r="C2883" s="148"/>
      <c r="D2883" s="148"/>
      <c r="E2883" s="148"/>
      <c r="F2883" s="148"/>
      <c r="G2883" s="148"/>
      <c r="H2883" s="148"/>
      <c r="I2883" s="151"/>
      <c r="J2883" s="148"/>
      <c r="K2883" s="66"/>
    </row>
    <row r="2884" spans="1:11" x14ac:dyDescent="0.25">
      <c r="A2884" s="148"/>
      <c r="B2884" s="148"/>
      <c r="C2884" s="148"/>
      <c r="D2884" s="148"/>
      <c r="E2884" s="148"/>
      <c r="F2884" s="148"/>
      <c r="G2884" s="148"/>
      <c r="H2884" s="148"/>
      <c r="I2884" s="151"/>
      <c r="J2884" s="148"/>
      <c r="K2884" s="66"/>
    </row>
    <row r="2885" spans="1:11" x14ac:dyDescent="0.25">
      <c r="A2885" s="148"/>
      <c r="B2885" s="148"/>
      <c r="C2885" s="148"/>
      <c r="D2885" s="148"/>
      <c r="E2885" s="148"/>
      <c r="F2885" s="148"/>
      <c r="G2885" s="148"/>
      <c r="H2885" s="148"/>
      <c r="I2885" s="151"/>
      <c r="J2885" s="148"/>
      <c r="K2885" s="66"/>
    </row>
    <row r="2886" spans="1:11" x14ac:dyDescent="0.25">
      <c r="A2886" s="148"/>
      <c r="B2886" s="148"/>
      <c r="C2886" s="148"/>
      <c r="D2886" s="148"/>
      <c r="E2886" s="148"/>
      <c r="F2886" s="148"/>
      <c r="G2886" s="148"/>
      <c r="H2886" s="148"/>
      <c r="I2886" s="151"/>
      <c r="J2886" s="148"/>
      <c r="K2886" s="66"/>
    </row>
    <row r="2887" spans="1:11" x14ac:dyDescent="0.25">
      <c r="A2887" s="148"/>
      <c r="B2887" s="148"/>
      <c r="C2887" s="148"/>
      <c r="D2887" s="148"/>
      <c r="E2887" s="148"/>
      <c r="F2887" s="148"/>
      <c r="G2887" s="148"/>
      <c r="H2887" s="148"/>
      <c r="I2887" s="151"/>
      <c r="J2887" s="148"/>
      <c r="K2887" s="66"/>
    </row>
    <row r="2888" spans="1:11" x14ac:dyDescent="0.25">
      <c r="A2888" s="148"/>
      <c r="B2888" s="148"/>
      <c r="C2888" s="148"/>
      <c r="D2888" s="148"/>
      <c r="E2888" s="148"/>
      <c r="F2888" s="148"/>
      <c r="G2888" s="148"/>
      <c r="H2888" s="148"/>
      <c r="I2888" s="151"/>
      <c r="J2888" s="148"/>
      <c r="K2888" s="66"/>
    </row>
    <row r="2889" spans="1:11" x14ac:dyDescent="0.25">
      <c r="A2889" s="148"/>
      <c r="B2889" s="148"/>
      <c r="C2889" s="148"/>
      <c r="D2889" s="148"/>
      <c r="E2889" s="148"/>
      <c r="F2889" s="148"/>
      <c r="G2889" s="148"/>
      <c r="H2889" s="148"/>
      <c r="I2889" s="151"/>
      <c r="J2889" s="148"/>
      <c r="K2889" s="66"/>
    </row>
    <row r="2890" spans="1:11" x14ac:dyDescent="0.25">
      <c r="A2890" s="148"/>
      <c r="B2890" s="148"/>
      <c r="C2890" s="148"/>
      <c r="D2890" s="148"/>
      <c r="E2890" s="148"/>
      <c r="F2890" s="148"/>
      <c r="G2890" s="148"/>
      <c r="H2890" s="148"/>
      <c r="I2890" s="151"/>
      <c r="J2890" s="148"/>
      <c r="K2890" s="66"/>
    </row>
    <row r="2891" spans="1:11" x14ac:dyDescent="0.25">
      <c r="A2891" s="148"/>
      <c r="B2891" s="148"/>
      <c r="C2891" s="148"/>
      <c r="D2891" s="148"/>
      <c r="E2891" s="148"/>
      <c r="F2891" s="148"/>
      <c r="G2891" s="148"/>
      <c r="H2891" s="148"/>
      <c r="I2891" s="151"/>
      <c r="J2891" s="148"/>
      <c r="K2891" s="66"/>
    </row>
    <row r="2892" spans="1:11" x14ac:dyDescent="0.25">
      <c r="A2892" s="148"/>
      <c r="B2892" s="148"/>
      <c r="C2892" s="148"/>
      <c r="D2892" s="148"/>
      <c r="E2892" s="148"/>
      <c r="F2892" s="148"/>
      <c r="G2892" s="148"/>
      <c r="H2892" s="148"/>
      <c r="I2892" s="151"/>
      <c r="J2892" s="148"/>
      <c r="K2892" s="66"/>
    </row>
    <row r="2893" spans="1:11" x14ac:dyDescent="0.25">
      <c r="A2893" s="148"/>
      <c r="B2893" s="148"/>
      <c r="C2893" s="148"/>
      <c r="D2893" s="148"/>
      <c r="E2893" s="148"/>
      <c r="F2893" s="148"/>
      <c r="G2893" s="148"/>
      <c r="H2893" s="148"/>
      <c r="I2893" s="151"/>
      <c r="J2893" s="148"/>
      <c r="K2893" s="66"/>
    </row>
    <row r="2894" spans="1:11" x14ac:dyDescent="0.25">
      <c r="A2894" s="148"/>
      <c r="B2894" s="148"/>
      <c r="C2894" s="148"/>
      <c r="D2894" s="148"/>
      <c r="E2894" s="148"/>
      <c r="F2894" s="148"/>
      <c r="G2894" s="148"/>
      <c r="H2894" s="148"/>
      <c r="I2894" s="151"/>
      <c r="J2894" s="148"/>
      <c r="K2894" s="66"/>
    </row>
    <row r="2895" spans="1:11" x14ac:dyDescent="0.25">
      <c r="A2895" s="148"/>
      <c r="B2895" s="148"/>
      <c r="C2895" s="148"/>
      <c r="D2895" s="148"/>
      <c r="E2895" s="148"/>
      <c r="F2895" s="148"/>
      <c r="G2895" s="148"/>
      <c r="H2895" s="148"/>
      <c r="I2895" s="151"/>
      <c r="J2895" s="148"/>
      <c r="K2895" s="66"/>
    </row>
    <row r="2896" spans="1:11" x14ac:dyDescent="0.25">
      <c r="A2896" s="148"/>
      <c r="B2896" s="148"/>
      <c r="C2896" s="148"/>
      <c r="D2896" s="148"/>
      <c r="E2896" s="148"/>
      <c r="F2896" s="148"/>
      <c r="G2896" s="148"/>
      <c r="H2896" s="148"/>
      <c r="I2896" s="151"/>
      <c r="J2896" s="148"/>
      <c r="K2896" s="66"/>
    </row>
    <row r="2897" spans="1:11" x14ac:dyDescent="0.25">
      <c r="A2897" s="148"/>
      <c r="B2897" s="148"/>
      <c r="C2897" s="148"/>
      <c r="D2897" s="148"/>
      <c r="E2897" s="148"/>
      <c r="F2897" s="148"/>
      <c r="G2897" s="148"/>
      <c r="H2897" s="148"/>
      <c r="I2897" s="151"/>
      <c r="J2897" s="148"/>
      <c r="K2897" s="66"/>
    </row>
    <row r="2898" spans="1:11" x14ac:dyDescent="0.25">
      <c r="A2898" s="148"/>
      <c r="B2898" s="148"/>
      <c r="C2898" s="148"/>
      <c r="D2898" s="148"/>
      <c r="E2898" s="148"/>
      <c r="F2898" s="148"/>
      <c r="G2898" s="148"/>
      <c r="H2898" s="148"/>
      <c r="I2898" s="151"/>
      <c r="J2898" s="148"/>
      <c r="K2898" s="66"/>
    </row>
    <row r="2899" spans="1:11" x14ac:dyDescent="0.25">
      <c r="A2899" s="148"/>
      <c r="B2899" s="148"/>
      <c r="C2899" s="148"/>
      <c r="D2899" s="148"/>
      <c r="E2899" s="148"/>
      <c r="F2899" s="148"/>
      <c r="G2899" s="148"/>
      <c r="H2899" s="148"/>
      <c r="I2899" s="151"/>
      <c r="J2899" s="148"/>
      <c r="K2899" s="66"/>
    </row>
    <row r="2900" spans="1:11" x14ac:dyDescent="0.25">
      <c r="A2900" s="148"/>
      <c r="B2900" s="148"/>
      <c r="C2900" s="148"/>
      <c r="D2900" s="148"/>
      <c r="E2900" s="148"/>
      <c r="F2900" s="148"/>
      <c r="G2900" s="148"/>
      <c r="H2900" s="148"/>
      <c r="I2900" s="151"/>
      <c r="J2900" s="148"/>
      <c r="K2900" s="66"/>
    </row>
    <row r="2901" spans="1:11" x14ac:dyDescent="0.25">
      <c r="A2901" s="148"/>
      <c r="B2901" s="148"/>
      <c r="C2901" s="148"/>
      <c r="D2901" s="148"/>
      <c r="E2901" s="148"/>
      <c r="F2901" s="148"/>
      <c r="G2901" s="148"/>
      <c r="H2901" s="148"/>
      <c r="I2901" s="151"/>
      <c r="J2901" s="148"/>
      <c r="K2901" s="66"/>
    </row>
    <row r="2902" spans="1:11" x14ac:dyDescent="0.25">
      <c r="A2902" s="148"/>
      <c r="B2902" s="148"/>
      <c r="C2902" s="148"/>
      <c r="D2902" s="148"/>
      <c r="E2902" s="148"/>
      <c r="F2902" s="148"/>
      <c r="G2902" s="148"/>
      <c r="H2902" s="148"/>
      <c r="I2902" s="151"/>
      <c r="J2902" s="148"/>
      <c r="K2902" s="66"/>
    </row>
    <row r="2903" spans="1:11" x14ac:dyDescent="0.25">
      <c r="A2903" s="148"/>
      <c r="B2903" s="148"/>
      <c r="C2903" s="148"/>
      <c r="D2903" s="148"/>
      <c r="E2903" s="148"/>
      <c r="F2903" s="148"/>
      <c r="G2903" s="148"/>
      <c r="H2903" s="148"/>
      <c r="I2903" s="151"/>
      <c r="J2903" s="148"/>
      <c r="K2903" s="66"/>
    </row>
    <row r="2904" spans="1:11" x14ac:dyDescent="0.25">
      <c r="A2904" s="148"/>
      <c r="B2904" s="148"/>
      <c r="C2904" s="148"/>
      <c r="D2904" s="148"/>
      <c r="E2904" s="148"/>
      <c r="F2904" s="148"/>
      <c r="G2904" s="148"/>
      <c r="H2904" s="148"/>
      <c r="I2904" s="151"/>
      <c r="J2904" s="148"/>
      <c r="K2904" s="66"/>
    </row>
    <row r="2905" spans="1:11" x14ac:dyDescent="0.25">
      <c r="A2905" s="148"/>
      <c r="B2905" s="148"/>
      <c r="C2905" s="148"/>
      <c r="D2905" s="148"/>
      <c r="E2905" s="148"/>
      <c r="F2905" s="148"/>
      <c r="G2905" s="148"/>
      <c r="H2905" s="148"/>
      <c r="I2905" s="151"/>
      <c r="J2905" s="148"/>
      <c r="K2905" s="66"/>
    </row>
    <row r="2906" spans="1:11" x14ac:dyDescent="0.25">
      <c r="A2906" s="148"/>
      <c r="B2906" s="148"/>
      <c r="C2906" s="148"/>
      <c r="D2906" s="148"/>
      <c r="E2906" s="148"/>
      <c r="F2906" s="148"/>
      <c r="G2906" s="148"/>
      <c r="H2906" s="148"/>
      <c r="I2906" s="151"/>
      <c r="J2906" s="148"/>
      <c r="K2906" s="66"/>
    </row>
    <row r="2907" spans="1:11" x14ac:dyDescent="0.25">
      <c r="A2907" s="148"/>
      <c r="B2907" s="148"/>
      <c r="C2907" s="148"/>
      <c r="D2907" s="148"/>
      <c r="E2907" s="148"/>
      <c r="F2907" s="148"/>
      <c r="G2907" s="148"/>
      <c r="H2907" s="148"/>
      <c r="I2907" s="151"/>
      <c r="J2907" s="148"/>
      <c r="K2907" s="66"/>
    </row>
    <row r="2908" spans="1:11" x14ac:dyDescent="0.25">
      <c r="A2908" s="148"/>
      <c r="B2908" s="148"/>
      <c r="C2908" s="148"/>
      <c r="D2908" s="148"/>
      <c r="E2908" s="148"/>
      <c r="F2908" s="148"/>
      <c r="G2908" s="148"/>
      <c r="H2908" s="148"/>
      <c r="I2908" s="151"/>
      <c r="J2908" s="148"/>
      <c r="K2908" s="66"/>
    </row>
    <row r="2909" spans="1:11" x14ac:dyDescent="0.25">
      <c r="A2909" s="148"/>
      <c r="B2909" s="148"/>
      <c r="C2909" s="148"/>
      <c r="D2909" s="148"/>
      <c r="E2909" s="148"/>
      <c r="F2909" s="148"/>
      <c r="G2909" s="148"/>
      <c r="H2909" s="148"/>
      <c r="I2909" s="151"/>
      <c r="J2909" s="148"/>
      <c r="K2909" s="66"/>
    </row>
    <row r="2910" spans="1:11" x14ac:dyDescent="0.25">
      <c r="A2910" s="148"/>
      <c r="B2910" s="148"/>
      <c r="C2910" s="148"/>
      <c r="D2910" s="148"/>
      <c r="E2910" s="148"/>
      <c r="F2910" s="148"/>
      <c r="G2910" s="148"/>
      <c r="H2910" s="148"/>
      <c r="I2910" s="151"/>
      <c r="J2910" s="148"/>
      <c r="K2910" s="66"/>
    </row>
    <row r="2911" spans="1:11" x14ac:dyDescent="0.25">
      <c r="A2911" s="148"/>
      <c r="B2911" s="148"/>
      <c r="C2911" s="148"/>
      <c r="D2911" s="148"/>
      <c r="E2911" s="148"/>
      <c r="F2911" s="148"/>
      <c r="G2911" s="148"/>
      <c r="H2911" s="148"/>
      <c r="I2911" s="151"/>
      <c r="J2911" s="148"/>
      <c r="K2911" s="66"/>
    </row>
    <row r="2912" spans="1:11" x14ac:dyDescent="0.25">
      <c r="A2912" s="148"/>
      <c r="B2912" s="148"/>
      <c r="C2912" s="148"/>
      <c r="D2912" s="148"/>
      <c r="E2912" s="148"/>
      <c r="F2912" s="148"/>
      <c r="G2912" s="148"/>
      <c r="H2912" s="148"/>
      <c r="I2912" s="151"/>
      <c r="J2912" s="148"/>
      <c r="K2912" s="66"/>
    </row>
    <row r="2913" spans="1:11" x14ac:dyDescent="0.25">
      <c r="A2913" s="148"/>
      <c r="B2913" s="148"/>
      <c r="C2913" s="148"/>
      <c r="D2913" s="148"/>
      <c r="E2913" s="148"/>
      <c r="F2913" s="148"/>
      <c r="G2913" s="148"/>
      <c r="H2913" s="148"/>
      <c r="I2913" s="151"/>
      <c r="J2913" s="148"/>
      <c r="K2913" s="66"/>
    </row>
    <row r="2914" spans="1:11" x14ac:dyDescent="0.25">
      <c r="A2914" s="148"/>
      <c r="B2914" s="148"/>
      <c r="C2914" s="148"/>
      <c r="D2914" s="148"/>
      <c r="E2914" s="148"/>
      <c r="F2914" s="148"/>
      <c r="G2914" s="148"/>
      <c r="H2914" s="148"/>
      <c r="I2914" s="151"/>
      <c r="J2914" s="148"/>
      <c r="K2914" s="66"/>
    </row>
    <row r="2915" spans="1:11" x14ac:dyDescent="0.25">
      <c r="A2915" s="148"/>
      <c r="B2915" s="148"/>
      <c r="C2915" s="148"/>
      <c r="D2915" s="148"/>
      <c r="E2915" s="148"/>
      <c r="F2915" s="148"/>
      <c r="G2915" s="148"/>
      <c r="H2915" s="148"/>
      <c r="I2915" s="151"/>
      <c r="J2915" s="148"/>
      <c r="K2915" s="66"/>
    </row>
    <row r="2916" spans="1:11" x14ac:dyDescent="0.25">
      <c r="A2916" s="148"/>
      <c r="B2916" s="148"/>
      <c r="C2916" s="148"/>
      <c r="D2916" s="148"/>
      <c r="E2916" s="148"/>
      <c r="F2916" s="148"/>
      <c r="G2916" s="148"/>
      <c r="H2916" s="148"/>
      <c r="I2916" s="151"/>
      <c r="J2916" s="148"/>
      <c r="K2916" s="66"/>
    </row>
    <row r="2917" spans="1:11" x14ac:dyDescent="0.25">
      <c r="A2917" s="148"/>
      <c r="B2917" s="148"/>
      <c r="C2917" s="148"/>
      <c r="D2917" s="148"/>
      <c r="E2917" s="148"/>
      <c r="F2917" s="148"/>
      <c r="G2917" s="148"/>
      <c r="H2917" s="148"/>
      <c r="I2917" s="151"/>
      <c r="J2917" s="148"/>
      <c r="K2917" s="66"/>
    </row>
    <row r="2918" spans="1:11" x14ac:dyDescent="0.25">
      <c r="A2918" s="148"/>
      <c r="B2918" s="148"/>
      <c r="C2918" s="148"/>
      <c r="D2918" s="148"/>
      <c r="E2918" s="148"/>
      <c r="F2918" s="148"/>
      <c r="G2918" s="148"/>
      <c r="H2918" s="148"/>
      <c r="I2918" s="151"/>
      <c r="J2918" s="148"/>
      <c r="K2918" s="66"/>
    </row>
    <row r="2919" spans="1:11" x14ac:dyDescent="0.25">
      <c r="A2919" s="148"/>
      <c r="B2919" s="148"/>
      <c r="C2919" s="148"/>
      <c r="D2919" s="148"/>
      <c r="E2919" s="148"/>
      <c r="F2919" s="148"/>
      <c r="G2919" s="148"/>
      <c r="H2919" s="148"/>
      <c r="I2919" s="151"/>
      <c r="J2919" s="148"/>
      <c r="K2919" s="66"/>
    </row>
    <row r="2920" spans="1:11" x14ac:dyDescent="0.25">
      <c r="A2920" s="148"/>
      <c r="B2920" s="148"/>
      <c r="C2920" s="148"/>
      <c r="D2920" s="148"/>
      <c r="E2920" s="148"/>
      <c r="F2920" s="148"/>
      <c r="G2920" s="148"/>
      <c r="H2920" s="148"/>
      <c r="I2920" s="151"/>
      <c r="J2920" s="148"/>
      <c r="K2920" s="66"/>
    </row>
    <row r="2921" spans="1:11" x14ac:dyDescent="0.25">
      <c r="A2921" s="148"/>
      <c r="B2921" s="148"/>
      <c r="C2921" s="148"/>
      <c r="D2921" s="148"/>
      <c r="E2921" s="148"/>
      <c r="F2921" s="148"/>
      <c r="G2921" s="148"/>
      <c r="H2921" s="148"/>
      <c r="I2921" s="151"/>
      <c r="J2921" s="148"/>
      <c r="K2921" s="66"/>
    </row>
    <row r="2922" spans="1:11" x14ac:dyDescent="0.25">
      <c r="A2922" s="148"/>
      <c r="B2922" s="148"/>
      <c r="C2922" s="148"/>
      <c r="D2922" s="148"/>
      <c r="E2922" s="148"/>
      <c r="F2922" s="148"/>
      <c r="G2922" s="148"/>
      <c r="H2922" s="148"/>
      <c r="I2922" s="151"/>
      <c r="J2922" s="148"/>
      <c r="K2922" s="66"/>
    </row>
    <row r="2923" spans="1:11" x14ac:dyDescent="0.25">
      <c r="A2923" s="148"/>
      <c r="B2923" s="148"/>
      <c r="C2923" s="148"/>
      <c r="D2923" s="148"/>
      <c r="E2923" s="148"/>
      <c r="F2923" s="148"/>
      <c r="G2923" s="148"/>
      <c r="H2923" s="148"/>
      <c r="I2923" s="151"/>
      <c r="J2923" s="148"/>
      <c r="K2923" s="66"/>
    </row>
    <row r="2924" spans="1:11" x14ac:dyDescent="0.25">
      <c r="A2924" s="148"/>
      <c r="B2924" s="148"/>
      <c r="C2924" s="148"/>
      <c r="D2924" s="148"/>
      <c r="E2924" s="148"/>
      <c r="F2924" s="148"/>
      <c r="G2924" s="148"/>
      <c r="H2924" s="148"/>
      <c r="I2924" s="151"/>
      <c r="J2924" s="148"/>
      <c r="K2924" s="66"/>
    </row>
    <row r="2925" spans="1:11" x14ac:dyDescent="0.25">
      <c r="A2925" s="148"/>
      <c r="B2925" s="148"/>
      <c r="C2925" s="148"/>
      <c r="D2925" s="148"/>
      <c r="E2925" s="148"/>
      <c r="F2925" s="148"/>
      <c r="G2925" s="148"/>
      <c r="H2925" s="148"/>
      <c r="I2925" s="151"/>
      <c r="J2925" s="148"/>
      <c r="K2925" s="66"/>
    </row>
    <row r="2926" spans="1:11" x14ac:dyDescent="0.25">
      <c r="A2926" s="148"/>
      <c r="B2926" s="148"/>
      <c r="C2926" s="148"/>
      <c r="D2926" s="148"/>
      <c r="E2926" s="148"/>
      <c r="F2926" s="148"/>
      <c r="G2926" s="148"/>
      <c r="H2926" s="148"/>
      <c r="I2926" s="151"/>
      <c r="J2926" s="148"/>
      <c r="K2926" s="66"/>
    </row>
    <row r="2927" spans="1:11" x14ac:dyDescent="0.25">
      <c r="A2927" s="148"/>
      <c r="B2927" s="148"/>
      <c r="C2927" s="148"/>
      <c r="D2927" s="148"/>
      <c r="E2927" s="148"/>
      <c r="F2927" s="148"/>
      <c r="G2927" s="148"/>
      <c r="H2927" s="148"/>
      <c r="I2927" s="151"/>
      <c r="J2927" s="148"/>
      <c r="K2927" s="66"/>
    </row>
    <row r="2928" spans="1:11" x14ac:dyDescent="0.25">
      <c r="A2928" s="148"/>
      <c r="B2928" s="148"/>
      <c r="C2928" s="148"/>
      <c r="D2928" s="148"/>
      <c r="E2928" s="148"/>
      <c r="F2928" s="148"/>
      <c r="G2928" s="148"/>
      <c r="H2928" s="148"/>
      <c r="I2928" s="151"/>
      <c r="J2928" s="148"/>
      <c r="K2928" s="66"/>
    </row>
    <row r="2929" spans="1:11" x14ac:dyDescent="0.25">
      <c r="A2929" s="148"/>
      <c r="B2929" s="148"/>
      <c r="C2929" s="148"/>
      <c r="D2929" s="148"/>
      <c r="E2929" s="148"/>
      <c r="F2929" s="148"/>
      <c r="G2929" s="148"/>
      <c r="H2929" s="148"/>
      <c r="I2929" s="151"/>
      <c r="J2929" s="148"/>
      <c r="K2929" s="66"/>
    </row>
    <row r="2930" spans="1:11" x14ac:dyDescent="0.25">
      <c r="A2930" s="148"/>
      <c r="B2930" s="148"/>
      <c r="C2930" s="148"/>
      <c r="D2930" s="148"/>
      <c r="E2930" s="148"/>
      <c r="F2930" s="148"/>
      <c r="G2930" s="148"/>
      <c r="H2930" s="148"/>
      <c r="I2930" s="151"/>
      <c r="J2930" s="148"/>
      <c r="K2930" s="66"/>
    </row>
    <row r="2931" spans="1:11" x14ac:dyDescent="0.25">
      <c r="A2931" s="148"/>
      <c r="B2931" s="148"/>
      <c r="C2931" s="148"/>
      <c r="D2931" s="148"/>
      <c r="E2931" s="148"/>
      <c r="F2931" s="148"/>
      <c r="G2931" s="148"/>
      <c r="H2931" s="148"/>
      <c r="I2931" s="151"/>
      <c r="J2931" s="148"/>
      <c r="K2931" s="66"/>
    </row>
    <row r="2932" spans="1:11" x14ac:dyDescent="0.25">
      <c r="A2932" s="148"/>
      <c r="B2932" s="148"/>
      <c r="C2932" s="148"/>
      <c r="D2932" s="148"/>
      <c r="E2932" s="148"/>
      <c r="F2932" s="148"/>
      <c r="G2932" s="148"/>
      <c r="H2932" s="148"/>
      <c r="I2932" s="151"/>
      <c r="J2932" s="148"/>
      <c r="K2932" s="66"/>
    </row>
    <row r="2933" spans="1:11" x14ac:dyDescent="0.25">
      <c r="A2933" s="148"/>
      <c r="B2933" s="148"/>
      <c r="C2933" s="148"/>
      <c r="D2933" s="148"/>
      <c r="E2933" s="148"/>
      <c r="F2933" s="148"/>
      <c r="G2933" s="148"/>
      <c r="H2933" s="148"/>
      <c r="I2933" s="151"/>
      <c r="J2933" s="148"/>
      <c r="K2933" s="66"/>
    </row>
    <row r="2934" spans="1:11" x14ac:dyDescent="0.25">
      <c r="A2934" s="148"/>
      <c r="B2934" s="148"/>
      <c r="C2934" s="148"/>
      <c r="D2934" s="148"/>
      <c r="E2934" s="148"/>
      <c r="F2934" s="148"/>
      <c r="G2934" s="148"/>
      <c r="H2934" s="148"/>
      <c r="I2934" s="151"/>
      <c r="J2934" s="148"/>
      <c r="K2934" s="66"/>
    </row>
    <row r="2935" spans="1:11" x14ac:dyDescent="0.25">
      <c r="A2935" s="148"/>
      <c r="B2935" s="148"/>
      <c r="C2935" s="148"/>
      <c r="D2935" s="148"/>
      <c r="E2935" s="148"/>
      <c r="F2935" s="148"/>
      <c r="G2935" s="148"/>
      <c r="H2935" s="148"/>
      <c r="I2935" s="151"/>
      <c r="J2935" s="148"/>
      <c r="K2935" s="66"/>
    </row>
    <row r="2936" spans="1:11" x14ac:dyDescent="0.25">
      <c r="A2936" s="148"/>
      <c r="B2936" s="148"/>
      <c r="C2936" s="148"/>
      <c r="D2936" s="148"/>
      <c r="E2936" s="148"/>
      <c r="F2936" s="148"/>
      <c r="G2936" s="148"/>
      <c r="H2936" s="148"/>
      <c r="I2936" s="151"/>
      <c r="J2936" s="148"/>
      <c r="K2936" s="66"/>
    </row>
    <row r="2937" spans="1:11" x14ac:dyDescent="0.25">
      <c r="A2937" s="148"/>
      <c r="B2937" s="148"/>
      <c r="C2937" s="148"/>
      <c r="D2937" s="148"/>
      <c r="E2937" s="148"/>
      <c r="F2937" s="148"/>
      <c r="G2937" s="148"/>
      <c r="H2937" s="148"/>
      <c r="I2937" s="151"/>
      <c r="J2937" s="148"/>
      <c r="K2937" s="66"/>
    </row>
    <row r="2938" spans="1:11" x14ac:dyDescent="0.25">
      <c r="A2938" s="148"/>
      <c r="B2938" s="148"/>
      <c r="C2938" s="148"/>
      <c r="D2938" s="148"/>
      <c r="E2938" s="148"/>
      <c r="F2938" s="148"/>
      <c r="G2938" s="148"/>
      <c r="H2938" s="148"/>
      <c r="I2938" s="151"/>
      <c r="J2938" s="148"/>
      <c r="K2938" s="66"/>
    </row>
    <row r="2939" spans="1:11" x14ac:dyDescent="0.25">
      <c r="A2939" s="148"/>
      <c r="B2939" s="148"/>
      <c r="C2939" s="148"/>
      <c r="D2939" s="148"/>
      <c r="E2939" s="148"/>
      <c r="F2939" s="148"/>
      <c r="G2939" s="148"/>
      <c r="H2939" s="148"/>
      <c r="I2939" s="151"/>
      <c r="J2939" s="148"/>
      <c r="K2939" s="66"/>
    </row>
    <row r="2940" spans="1:11" x14ac:dyDescent="0.25">
      <c r="A2940" s="148"/>
      <c r="B2940" s="148"/>
      <c r="C2940" s="148"/>
      <c r="D2940" s="148"/>
      <c r="E2940" s="148"/>
      <c r="F2940" s="148"/>
      <c r="G2940" s="148"/>
      <c r="H2940" s="148"/>
      <c r="I2940" s="151"/>
      <c r="J2940" s="148"/>
      <c r="K2940" s="66"/>
    </row>
    <row r="2941" spans="1:11" x14ac:dyDescent="0.25">
      <c r="A2941" s="148"/>
      <c r="B2941" s="148"/>
      <c r="C2941" s="148"/>
      <c r="D2941" s="148"/>
      <c r="E2941" s="148"/>
      <c r="F2941" s="148"/>
      <c r="G2941" s="148"/>
      <c r="H2941" s="148"/>
      <c r="I2941" s="151"/>
      <c r="J2941" s="148"/>
      <c r="K2941" s="66"/>
    </row>
    <row r="2942" spans="1:11" x14ac:dyDescent="0.25">
      <c r="A2942" s="148"/>
      <c r="B2942" s="148"/>
      <c r="C2942" s="148"/>
      <c r="D2942" s="148"/>
      <c r="E2942" s="148"/>
      <c r="F2942" s="148"/>
      <c r="G2942" s="148"/>
      <c r="H2942" s="148"/>
      <c r="I2942" s="151"/>
      <c r="J2942" s="148"/>
      <c r="K2942" s="66"/>
    </row>
    <row r="2943" spans="1:11" x14ac:dyDescent="0.25">
      <c r="A2943" s="148"/>
      <c r="B2943" s="148"/>
      <c r="C2943" s="148"/>
      <c r="D2943" s="148"/>
      <c r="E2943" s="148"/>
      <c r="F2943" s="148"/>
      <c r="G2943" s="148"/>
      <c r="H2943" s="148"/>
      <c r="I2943" s="151"/>
      <c r="J2943" s="148"/>
      <c r="K2943" s="66"/>
    </row>
    <row r="2944" spans="1:11" x14ac:dyDescent="0.25">
      <c r="A2944" s="148"/>
      <c r="B2944" s="148"/>
      <c r="C2944" s="148"/>
      <c r="D2944" s="148"/>
      <c r="E2944" s="148"/>
      <c r="F2944" s="148"/>
      <c r="G2944" s="148"/>
      <c r="H2944" s="148"/>
      <c r="I2944" s="151"/>
      <c r="J2944" s="148"/>
      <c r="K2944" s="66"/>
    </row>
    <row r="2945" spans="1:11" x14ac:dyDescent="0.25">
      <c r="A2945" s="148"/>
      <c r="B2945" s="148"/>
      <c r="C2945" s="148"/>
      <c r="D2945" s="148"/>
      <c r="E2945" s="148"/>
      <c r="F2945" s="148"/>
      <c r="G2945" s="148"/>
      <c r="H2945" s="148"/>
      <c r="I2945" s="151"/>
      <c r="J2945" s="148"/>
      <c r="K2945" s="66"/>
    </row>
    <row r="2946" spans="1:11" x14ac:dyDescent="0.25">
      <c r="A2946" s="148"/>
      <c r="B2946" s="148"/>
      <c r="C2946" s="148"/>
      <c r="D2946" s="148"/>
      <c r="E2946" s="148"/>
      <c r="F2946" s="148"/>
      <c r="G2946" s="148"/>
      <c r="H2946" s="148"/>
      <c r="I2946" s="151"/>
      <c r="J2946" s="148"/>
      <c r="K2946" s="66"/>
    </row>
    <row r="2947" spans="1:11" x14ac:dyDescent="0.25">
      <c r="A2947" s="148"/>
      <c r="B2947" s="148"/>
      <c r="C2947" s="148"/>
      <c r="D2947" s="148"/>
      <c r="E2947" s="148"/>
      <c r="F2947" s="148"/>
      <c r="G2947" s="148"/>
      <c r="H2947" s="148"/>
      <c r="I2947" s="151"/>
      <c r="J2947" s="148"/>
      <c r="K2947" s="66"/>
    </row>
    <row r="2948" spans="1:11" x14ac:dyDescent="0.25">
      <c r="A2948" s="148"/>
      <c r="B2948" s="148"/>
      <c r="C2948" s="148"/>
      <c r="D2948" s="148"/>
      <c r="E2948" s="148"/>
      <c r="F2948" s="148"/>
      <c r="G2948" s="148"/>
      <c r="H2948" s="148"/>
      <c r="I2948" s="151"/>
      <c r="J2948" s="148"/>
      <c r="K2948" s="66"/>
    </row>
    <row r="2949" spans="1:11" x14ac:dyDescent="0.25">
      <c r="A2949" s="148"/>
      <c r="B2949" s="148"/>
      <c r="C2949" s="148"/>
      <c r="D2949" s="148"/>
      <c r="E2949" s="148"/>
      <c r="F2949" s="148"/>
      <c r="G2949" s="148"/>
      <c r="H2949" s="148"/>
      <c r="I2949" s="151"/>
      <c r="J2949" s="148"/>
      <c r="K2949" s="66"/>
    </row>
    <row r="2950" spans="1:11" x14ac:dyDescent="0.25">
      <c r="A2950" s="148"/>
      <c r="B2950" s="148"/>
      <c r="C2950" s="148"/>
      <c r="D2950" s="148"/>
      <c r="E2950" s="148"/>
      <c r="F2950" s="148"/>
      <c r="G2950" s="148"/>
      <c r="H2950" s="148"/>
      <c r="I2950" s="151"/>
      <c r="J2950" s="148"/>
      <c r="K2950" s="66"/>
    </row>
    <row r="2951" spans="1:11" x14ac:dyDescent="0.25">
      <c r="A2951" s="148"/>
      <c r="B2951" s="148"/>
      <c r="C2951" s="148"/>
      <c r="D2951" s="148"/>
      <c r="E2951" s="148"/>
      <c r="F2951" s="148"/>
      <c r="G2951" s="148"/>
      <c r="H2951" s="148"/>
      <c r="I2951" s="151"/>
      <c r="J2951" s="148"/>
      <c r="K2951" s="66"/>
    </row>
    <row r="2952" spans="1:11" x14ac:dyDescent="0.25">
      <c r="A2952" s="148"/>
      <c r="B2952" s="148"/>
      <c r="C2952" s="148"/>
      <c r="D2952" s="148"/>
      <c r="E2952" s="148"/>
      <c r="F2952" s="148"/>
      <c r="G2952" s="148"/>
      <c r="H2952" s="148"/>
      <c r="I2952" s="151"/>
      <c r="J2952" s="148"/>
      <c r="K2952" s="66"/>
    </row>
    <row r="2953" spans="1:11" x14ac:dyDescent="0.25">
      <c r="A2953" s="148"/>
      <c r="B2953" s="148"/>
      <c r="C2953" s="148"/>
      <c r="D2953" s="148"/>
      <c r="E2953" s="148"/>
      <c r="F2953" s="148"/>
      <c r="G2953" s="148"/>
      <c r="H2953" s="148"/>
      <c r="I2953" s="151"/>
      <c r="J2953" s="148"/>
      <c r="K2953" s="66"/>
    </row>
    <row r="2954" spans="1:11" x14ac:dyDescent="0.25">
      <c r="A2954" s="148"/>
      <c r="B2954" s="148"/>
      <c r="C2954" s="148"/>
      <c r="D2954" s="148"/>
      <c r="E2954" s="148"/>
      <c r="F2954" s="148"/>
      <c r="G2954" s="148"/>
      <c r="H2954" s="148"/>
      <c r="I2954" s="151"/>
      <c r="J2954" s="148"/>
      <c r="K2954" s="66"/>
    </row>
    <row r="2955" spans="1:11" x14ac:dyDescent="0.25">
      <c r="A2955" s="148"/>
      <c r="B2955" s="148"/>
      <c r="C2955" s="148"/>
      <c r="D2955" s="148"/>
      <c r="E2955" s="148"/>
      <c r="F2955" s="148"/>
      <c r="G2955" s="148"/>
      <c r="H2955" s="148"/>
      <c r="I2955" s="151"/>
      <c r="J2955" s="148"/>
      <c r="K2955" s="66"/>
    </row>
    <row r="2956" spans="1:11" x14ac:dyDescent="0.25">
      <c r="A2956" s="148"/>
      <c r="B2956" s="148"/>
      <c r="C2956" s="148"/>
      <c r="D2956" s="148"/>
      <c r="E2956" s="148"/>
      <c r="F2956" s="148"/>
      <c r="G2956" s="148"/>
      <c r="H2956" s="148"/>
      <c r="I2956" s="151"/>
      <c r="J2956" s="148"/>
      <c r="K2956" s="66"/>
    </row>
    <row r="2957" spans="1:11" x14ac:dyDescent="0.25">
      <c r="A2957" s="148"/>
      <c r="B2957" s="148"/>
      <c r="C2957" s="148"/>
      <c r="D2957" s="148"/>
      <c r="E2957" s="148"/>
      <c r="F2957" s="148"/>
      <c r="G2957" s="148"/>
      <c r="H2957" s="148"/>
      <c r="I2957" s="151"/>
      <c r="J2957" s="148"/>
      <c r="K2957" s="66"/>
    </row>
    <row r="2958" spans="1:11" x14ac:dyDescent="0.25">
      <c r="A2958" s="148"/>
      <c r="B2958" s="148"/>
      <c r="C2958" s="148"/>
      <c r="D2958" s="148"/>
      <c r="E2958" s="148"/>
      <c r="F2958" s="148"/>
      <c r="G2958" s="148"/>
      <c r="H2958" s="148"/>
      <c r="I2958" s="151"/>
      <c r="J2958" s="148"/>
      <c r="K2958" s="66"/>
    </row>
    <row r="2959" spans="1:11" x14ac:dyDescent="0.25">
      <c r="A2959" s="148"/>
      <c r="B2959" s="148"/>
      <c r="C2959" s="148"/>
      <c r="D2959" s="148"/>
      <c r="E2959" s="148"/>
      <c r="F2959" s="148"/>
      <c r="G2959" s="148"/>
      <c r="H2959" s="148"/>
      <c r="I2959" s="151"/>
      <c r="J2959" s="148"/>
      <c r="K2959" s="66"/>
    </row>
    <row r="2960" spans="1:11" x14ac:dyDescent="0.25">
      <c r="A2960" s="148"/>
      <c r="B2960" s="148"/>
      <c r="C2960" s="148"/>
      <c r="D2960" s="148"/>
      <c r="E2960" s="148"/>
      <c r="F2960" s="148"/>
      <c r="G2960" s="148"/>
      <c r="H2960" s="148"/>
      <c r="I2960" s="151"/>
      <c r="J2960" s="148"/>
      <c r="K2960" s="66"/>
    </row>
    <row r="2961" spans="1:11" x14ac:dyDescent="0.25">
      <c r="A2961" s="148"/>
      <c r="B2961" s="148"/>
      <c r="C2961" s="148"/>
      <c r="D2961" s="148"/>
      <c r="E2961" s="148"/>
      <c r="F2961" s="148"/>
      <c r="G2961" s="148"/>
      <c r="H2961" s="148"/>
      <c r="I2961" s="151"/>
      <c r="J2961" s="148"/>
      <c r="K2961" s="66"/>
    </row>
    <row r="2962" spans="1:11" x14ac:dyDescent="0.25">
      <c r="A2962" s="148"/>
      <c r="B2962" s="148"/>
      <c r="C2962" s="148"/>
      <c r="D2962" s="148"/>
      <c r="E2962" s="148"/>
      <c r="F2962" s="148"/>
      <c r="G2962" s="148"/>
      <c r="H2962" s="148"/>
      <c r="I2962" s="151"/>
      <c r="J2962" s="148"/>
      <c r="K2962" s="66"/>
    </row>
    <row r="2963" spans="1:11" x14ac:dyDescent="0.25">
      <c r="A2963" s="148"/>
      <c r="B2963" s="148"/>
      <c r="C2963" s="148"/>
      <c r="D2963" s="148"/>
      <c r="E2963" s="148"/>
      <c r="F2963" s="148"/>
      <c r="G2963" s="148"/>
      <c r="H2963" s="148"/>
      <c r="I2963" s="151"/>
      <c r="J2963" s="148"/>
      <c r="K2963" s="66"/>
    </row>
    <row r="2964" spans="1:11" x14ac:dyDescent="0.25">
      <c r="A2964" s="148"/>
      <c r="B2964" s="148"/>
      <c r="C2964" s="148"/>
      <c r="D2964" s="148"/>
      <c r="E2964" s="148"/>
      <c r="F2964" s="148"/>
      <c r="G2964" s="148"/>
      <c r="H2964" s="148"/>
      <c r="I2964" s="151"/>
      <c r="J2964" s="148"/>
      <c r="K2964" s="66"/>
    </row>
    <row r="2965" spans="1:11" x14ac:dyDescent="0.25">
      <c r="A2965" s="148"/>
      <c r="B2965" s="148"/>
      <c r="C2965" s="148"/>
      <c r="D2965" s="148"/>
      <c r="E2965" s="148"/>
      <c r="F2965" s="148"/>
      <c r="G2965" s="148"/>
      <c r="H2965" s="148"/>
      <c r="I2965" s="151"/>
      <c r="J2965" s="148"/>
      <c r="K2965" s="66"/>
    </row>
    <row r="2966" spans="1:11" x14ac:dyDescent="0.25">
      <c r="A2966" s="148"/>
      <c r="B2966" s="148"/>
      <c r="C2966" s="148"/>
      <c r="D2966" s="148"/>
      <c r="E2966" s="148"/>
      <c r="F2966" s="148"/>
      <c r="G2966" s="148"/>
      <c r="H2966" s="148"/>
      <c r="I2966" s="151"/>
      <c r="J2966" s="148"/>
      <c r="K2966" s="66"/>
    </row>
    <row r="2967" spans="1:11" x14ac:dyDescent="0.25">
      <c r="A2967" s="148"/>
      <c r="B2967" s="148"/>
      <c r="C2967" s="148"/>
      <c r="D2967" s="148"/>
      <c r="E2967" s="148"/>
      <c r="F2967" s="148"/>
      <c r="G2967" s="148"/>
      <c r="H2967" s="148"/>
      <c r="I2967" s="151"/>
      <c r="J2967" s="148"/>
      <c r="K2967" s="66"/>
    </row>
    <row r="2968" spans="1:11" x14ac:dyDescent="0.25">
      <c r="A2968" s="148"/>
      <c r="B2968" s="148"/>
      <c r="C2968" s="148"/>
      <c r="D2968" s="148"/>
      <c r="E2968" s="148"/>
      <c r="F2968" s="148"/>
      <c r="G2968" s="148"/>
      <c r="H2968" s="148"/>
      <c r="I2968" s="151"/>
      <c r="J2968" s="148"/>
      <c r="K2968" s="66"/>
    </row>
    <row r="2969" spans="1:11" x14ac:dyDescent="0.25">
      <c r="A2969" s="148"/>
      <c r="B2969" s="148"/>
      <c r="C2969" s="148"/>
      <c r="D2969" s="148"/>
      <c r="E2969" s="148"/>
      <c r="F2969" s="148"/>
      <c r="G2969" s="148"/>
      <c r="H2969" s="148"/>
      <c r="I2969" s="151"/>
      <c r="J2969" s="148"/>
      <c r="K2969" s="66"/>
    </row>
    <row r="2970" spans="1:11" x14ac:dyDescent="0.25">
      <c r="A2970" s="148"/>
      <c r="B2970" s="148"/>
      <c r="C2970" s="148"/>
      <c r="D2970" s="148"/>
      <c r="E2970" s="148"/>
      <c r="F2970" s="148"/>
      <c r="G2970" s="148"/>
      <c r="H2970" s="148"/>
      <c r="I2970" s="151"/>
      <c r="J2970" s="148"/>
      <c r="K2970" s="66"/>
    </row>
    <row r="2971" spans="1:11" x14ac:dyDescent="0.25">
      <c r="A2971" s="148"/>
      <c r="B2971" s="148"/>
      <c r="C2971" s="148"/>
      <c r="D2971" s="148"/>
      <c r="E2971" s="148"/>
      <c r="F2971" s="148"/>
      <c r="G2971" s="148"/>
      <c r="H2971" s="148"/>
      <c r="I2971" s="151"/>
      <c r="J2971" s="148"/>
      <c r="K2971" s="66"/>
    </row>
    <row r="2972" spans="1:11" x14ac:dyDescent="0.25">
      <c r="A2972" s="148"/>
      <c r="B2972" s="148"/>
      <c r="C2972" s="148"/>
      <c r="D2972" s="148"/>
      <c r="E2972" s="148"/>
      <c r="F2972" s="148"/>
      <c r="G2972" s="148"/>
      <c r="H2972" s="148"/>
      <c r="I2972" s="151"/>
      <c r="J2972" s="148"/>
      <c r="K2972" s="66"/>
    </row>
    <row r="2973" spans="1:11" x14ac:dyDescent="0.25">
      <c r="A2973" s="148"/>
      <c r="B2973" s="148"/>
      <c r="C2973" s="148"/>
      <c r="D2973" s="148"/>
      <c r="E2973" s="148"/>
      <c r="F2973" s="148"/>
      <c r="G2973" s="148"/>
      <c r="H2973" s="148"/>
      <c r="I2973" s="151"/>
      <c r="J2973" s="148"/>
      <c r="K2973" s="66"/>
    </row>
    <row r="2974" spans="1:11" x14ac:dyDescent="0.25">
      <c r="A2974" s="148"/>
      <c r="B2974" s="148"/>
      <c r="C2974" s="148"/>
      <c r="D2974" s="148"/>
      <c r="E2974" s="148"/>
      <c r="F2974" s="148"/>
      <c r="G2974" s="148"/>
      <c r="H2974" s="148"/>
      <c r="I2974" s="151"/>
      <c r="J2974" s="148"/>
      <c r="K2974" s="66"/>
    </row>
    <row r="2975" spans="1:11" x14ac:dyDescent="0.25">
      <c r="A2975" s="148"/>
      <c r="B2975" s="148"/>
      <c r="C2975" s="148"/>
      <c r="D2975" s="148"/>
      <c r="E2975" s="148"/>
      <c r="F2975" s="148"/>
      <c r="G2975" s="148"/>
      <c r="H2975" s="148"/>
      <c r="I2975" s="151"/>
      <c r="J2975" s="148"/>
      <c r="K2975" s="66"/>
    </row>
    <row r="2976" spans="1:11" x14ac:dyDescent="0.25">
      <c r="A2976" s="148"/>
      <c r="B2976" s="148"/>
      <c r="C2976" s="148"/>
      <c r="D2976" s="148"/>
      <c r="E2976" s="148"/>
      <c r="F2976" s="148"/>
      <c r="G2976" s="148"/>
      <c r="H2976" s="148"/>
      <c r="I2976" s="151"/>
      <c r="J2976" s="148"/>
      <c r="K2976" s="66"/>
    </row>
    <row r="2977" spans="1:11" x14ac:dyDescent="0.25">
      <c r="A2977" s="148"/>
      <c r="B2977" s="148"/>
      <c r="C2977" s="148"/>
      <c r="D2977" s="148"/>
      <c r="E2977" s="148"/>
      <c r="F2977" s="148"/>
      <c r="G2977" s="148"/>
      <c r="H2977" s="148"/>
      <c r="I2977" s="151"/>
      <c r="J2977" s="148"/>
      <c r="K2977" s="66"/>
    </row>
    <row r="2978" spans="1:11" x14ac:dyDescent="0.25">
      <c r="A2978" s="148"/>
      <c r="B2978" s="148"/>
      <c r="C2978" s="148"/>
      <c r="D2978" s="148"/>
      <c r="E2978" s="148"/>
      <c r="F2978" s="148"/>
      <c r="G2978" s="148"/>
      <c r="H2978" s="148"/>
      <c r="I2978" s="151"/>
      <c r="J2978" s="148"/>
      <c r="K2978" s="66"/>
    </row>
    <row r="2979" spans="1:11" x14ac:dyDescent="0.25">
      <c r="A2979" s="148"/>
      <c r="B2979" s="148"/>
      <c r="C2979" s="148"/>
      <c r="D2979" s="148"/>
      <c r="E2979" s="148"/>
      <c r="F2979" s="148"/>
      <c r="G2979" s="148"/>
      <c r="H2979" s="148"/>
      <c r="I2979" s="151"/>
      <c r="J2979" s="148"/>
      <c r="K2979" s="66"/>
    </row>
    <row r="2980" spans="1:11" x14ac:dyDescent="0.25">
      <c r="A2980" s="148"/>
      <c r="B2980" s="148"/>
      <c r="C2980" s="148"/>
      <c r="D2980" s="148"/>
      <c r="E2980" s="148"/>
      <c r="F2980" s="148"/>
      <c r="G2980" s="148"/>
      <c r="H2980" s="148"/>
      <c r="I2980" s="151"/>
      <c r="J2980" s="148"/>
      <c r="K2980" s="66"/>
    </row>
    <row r="2981" spans="1:11" x14ac:dyDescent="0.25">
      <c r="A2981" s="148"/>
      <c r="B2981" s="148"/>
      <c r="C2981" s="148"/>
      <c r="D2981" s="148"/>
      <c r="E2981" s="148"/>
      <c r="F2981" s="148"/>
      <c r="G2981" s="148"/>
      <c r="H2981" s="148"/>
      <c r="I2981" s="151"/>
      <c r="J2981" s="148"/>
      <c r="K2981" s="66"/>
    </row>
    <row r="2982" spans="1:11" x14ac:dyDescent="0.25">
      <c r="A2982" s="148"/>
      <c r="B2982" s="148"/>
      <c r="C2982" s="148"/>
      <c r="D2982" s="148"/>
      <c r="E2982" s="148"/>
      <c r="F2982" s="148"/>
      <c r="G2982" s="148"/>
      <c r="H2982" s="148"/>
      <c r="I2982" s="151"/>
      <c r="J2982" s="148"/>
      <c r="K2982" s="66"/>
    </row>
    <row r="2983" spans="1:11" x14ac:dyDescent="0.25">
      <c r="A2983" s="148"/>
      <c r="B2983" s="148"/>
      <c r="C2983" s="148"/>
      <c r="D2983" s="148"/>
      <c r="E2983" s="148"/>
      <c r="F2983" s="148"/>
      <c r="G2983" s="148"/>
      <c r="H2983" s="148"/>
      <c r="I2983" s="151"/>
      <c r="J2983" s="148"/>
      <c r="K2983" s="66"/>
    </row>
    <row r="2984" spans="1:11" x14ac:dyDescent="0.25">
      <c r="A2984" s="148"/>
      <c r="B2984" s="148"/>
      <c r="C2984" s="148"/>
      <c r="D2984" s="148"/>
      <c r="E2984" s="148"/>
      <c r="F2984" s="148"/>
      <c r="G2984" s="148"/>
      <c r="H2984" s="148"/>
      <c r="I2984" s="151"/>
      <c r="J2984" s="148"/>
      <c r="K2984" s="66"/>
    </row>
    <row r="2985" spans="1:11" x14ac:dyDescent="0.25">
      <c r="A2985" s="148"/>
      <c r="B2985" s="148"/>
      <c r="C2985" s="148"/>
      <c r="D2985" s="148"/>
      <c r="E2985" s="148"/>
      <c r="F2985" s="148"/>
      <c r="G2985" s="148"/>
      <c r="H2985" s="148"/>
      <c r="I2985" s="151"/>
      <c r="J2985" s="148"/>
      <c r="K2985" s="66"/>
    </row>
    <row r="2986" spans="1:11" x14ac:dyDescent="0.25">
      <c r="A2986" s="148"/>
      <c r="B2986" s="148"/>
      <c r="C2986" s="148"/>
      <c r="D2986" s="148"/>
      <c r="E2986" s="148"/>
      <c r="F2986" s="148"/>
      <c r="G2986" s="148"/>
      <c r="H2986" s="148"/>
      <c r="I2986" s="151"/>
      <c r="J2986" s="148"/>
      <c r="K2986" s="66"/>
    </row>
    <row r="2987" spans="1:11" x14ac:dyDescent="0.25">
      <c r="A2987" s="148"/>
      <c r="B2987" s="148"/>
      <c r="C2987" s="148"/>
      <c r="D2987" s="148"/>
      <c r="E2987" s="148"/>
      <c r="F2987" s="148"/>
      <c r="G2987" s="148"/>
      <c r="H2987" s="148"/>
      <c r="I2987" s="151"/>
      <c r="J2987" s="148"/>
      <c r="K2987" s="66"/>
    </row>
    <row r="2988" spans="1:11" x14ac:dyDescent="0.25">
      <c r="A2988" s="148"/>
      <c r="B2988" s="148"/>
      <c r="C2988" s="148"/>
      <c r="D2988" s="148"/>
      <c r="E2988" s="148"/>
      <c r="F2988" s="148"/>
      <c r="G2988" s="148"/>
      <c r="H2988" s="148"/>
      <c r="I2988" s="151"/>
      <c r="J2988" s="148"/>
      <c r="K2988" s="66"/>
    </row>
    <row r="2989" spans="1:11" x14ac:dyDescent="0.25">
      <c r="A2989" s="148"/>
      <c r="B2989" s="148"/>
      <c r="C2989" s="148"/>
      <c r="D2989" s="148"/>
      <c r="E2989" s="148"/>
      <c r="F2989" s="148"/>
      <c r="G2989" s="148"/>
      <c r="H2989" s="148"/>
      <c r="I2989" s="151"/>
      <c r="J2989" s="148"/>
      <c r="K2989" s="66"/>
    </row>
    <row r="2990" spans="1:11" x14ac:dyDescent="0.25">
      <c r="A2990" s="148"/>
      <c r="B2990" s="148"/>
      <c r="C2990" s="148"/>
      <c r="D2990" s="148"/>
      <c r="E2990" s="148"/>
      <c r="F2990" s="148"/>
      <c r="G2990" s="148"/>
      <c r="H2990" s="148"/>
      <c r="I2990" s="151"/>
      <c r="J2990" s="148"/>
      <c r="K2990" s="66"/>
    </row>
    <row r="2991" spans="1:11" x14ac:dyDescent="0.25">
      <c r="A2991" s="148"/>
      <c r="B2991" s="148"/>
      <c r="C2991" s="148"/>
      <c r="D2991" s="148"/>
      <c r="E2991" s="148"/>
      <c r="F2991" s="148"/>
      <c r="G2991" s="148"/>
      <c r="H2991" s="148"/>
      <c r="I2991" s="151"/>
      <c r="J2991" s="148"/>
      <c r="K2991" s="66"/>
    </row>
    <row r="2992" spans="1:11" x14ac:dyDescent="0.25">
      <c r="A2992" s="148"/>
      <c r="B2992" s="148"/>
      <c r="C2992" s="148"/>
      <c r="D2992" s="148"/>
      <c r="E2992" s="148"/>
      <c r="F2992" s="148"/>
      <c r="G2992" s="148"/>
      <c r="H2992" s="148"/>
      <c r="I2992" s="151"/>
      <c r="J2992" s="148"/>
      <c r="K2992" s="66"/>
    </row>
    <row r="2993" spans="1:11" x14ac:dyDescent="0.25">
      <c r="A2993" s="148"/>
      <c r="B2993" s="148"/>
      <c r="C2993" s="148"/>
      <c r="D2993" s="148"/>
      <c r="E2993" s="148"/>
      <c r="F2993" s="148"/>
      <c r="G2993" s="148"/>
      <c r="H2993" s="148"/>
      <c r="I2993" s="151"/>
      <c r="J2993" s="148"/>
      <c r="K2993" s="66"/>
    </row>
    <row r="2994" spans="1:11" x14ac:dyDescent="0.25">
      <c r="A2994" s="148"/>
      <c r="B2994" s="148"/>
      <c r="C2994" s="148"/>
      <c r="D2994" s="148"/>
      <c r="E2994" s="148"/>
      <c r="F2994" s="148"/>
      <c r="G2994" s="148"/>
      <c r="H2994" s="148"/>
      <c r="I2994" s="151"/>
      <c r="J2994" s="148"/>
      <c r="K2994" s="66"/>
    </row>
    <row r="2995" spans="1:11" x14ac:dyDescent="0.25">
      <c r="A2995" s="148"/>
      <c r="B2995" s="148"/>
      <c r="C2995" s="148"/>
      <c r="D2995" s="148"/>
      <c r="E2995" s="148"/>
      <c r="F2995" s="148"/>
      <c r="G2995" s="148"/>
      <c r="H2995" s="148"/>
      <c r="I2995" s="151"/>
      <c r="J2995" s="148"/>
      <c r="K2995" s="66"/>
    </row>
    <row r="2996" spans="1:11" x14ac:dyDescent="0.25">
      <c r="A2996" s="148"/>
      <c r="B2996" s="148"/>
      <c r="C2996" s="148"/>
      <c r="D2996" s="148"/>
      <c r="E2996" s="148"/>
      <c r="F2996" s="148"/>
      <c r="G2996" s="148"/>
      <c r="H2996" s="148"/>
      <c r="I2996" s="151"/>
      <c r="J2996" s="148"/>
      <c r="K2996" s="66"/>
    </row>
    <row r="2997" spans="1:11" x14ac:dyDescent="0.25">
      <c r="A2997" s="148"/>
      <c r="B2997" s="148"/>
      <c r="C2997" s="148"/>
      <c r="D2997" s="148"/>
      <c r="E2997" s="148"/>
      <c r="F2997" s="148"/>
      <c r="G2997" s="148"/>
      <c r="H2997" s="148"/>
      <c r="I2997" s="151"/>
      <c r="J2997" s="148"/>
      <c r="K2997" s="66"/>
    </row>
    <row r="2998" spans="1:11" x14ac:dyDescent="0.25">
      <c r="A2998" s="148"/>
      <c r="B2998" s="148"/>
      <c r="C2998" s="148"/>
      <c r="D2998" s="148"/>
      <c r="E2998" s="148"/>
      <c r="F2998" s="148"/>
      <c r="G2998" s="148"/>
      <c r="H2998" s="148"/>
      <c r="I2998" s="151"/>
      <c r="J2998" s="148"/>
      <c r="K2998" s="66"/>
    </row>
    <row r="2999" spans="1:11" x14ac:dyDescent="0.25">
      <c r="A2999" s="148"/>
      <c r="B2999" s="148"/>
      <c r="C2999" s="148"/>
      <c r="D2999" s="148"/>
      <c r="E2999" s="148"/>
      <c r="F2999" s="148"/>
      <c r="G2999" s="148"/>
      <c r="H2999" s="148"/>
      <c r="I2999" s="151"/>
      <c r="J2999" s="148"/>
      <c r="K2999" s="66"/>
    </row>
    <row r="3000" spans="1:11" x14ac:dyDescent="0.25">
      <c r="A3000" s="148"/>
      <c r="B3000" s="148"/>
      <c r="C3000" s="148"/>
      <c r="D3000" s="148"/>
      <c r="E3000" s="148"/>
      <c r="F3000" s="148"/>
      <c r="G3000" s="148"/>
      <c r="H3000" s="148"/>
      <c r="I3000" s="151"/>
      <c r="J3000" s="148"/>
      <c r="K3000" s="66"/>
    </row>
    <row r="3001" spans="1:11" x14ac:dyDescent="0.25">
      <c r="A3001" s="148"/>
      <c r="B3001" s="148"/>
      <c r="C3001" s="148"/>
      <c r="D3001" s="148"/>
      <c r="E3001" s="148"/>
      <c r="F3001" s="148"/>
      <c r="G3001" s="148"/>
      <c r="H3001" s="148"/>
      <c r="I3001" s="151"/>
      <c r="J3001" s="148"/>
      <c r="K3001" s="66"/>
    </row>
    <row r="3002" spans="1:11" x14ac:dyDescent="0.25">
      <c r="A3002" s="148"/>
      <c r="B3002" s="148"/>
      <c r="C3002" s="148"/>
      <c r="D3002" s="148"/>
      <c r="E3002" s="148"/>
      <c r="F3002" s="148"/>
      <c r="G3002" s="148"/>
      <c r="H3002" s="148"/>
      <c r="I3002" s="151"/>
      <c r="J3002" s="148"/>
      <c r="K3002" s="66"/>
    </row>
    <row r="3003" spans="1:11" x14ac:dyDescent="0.25">
      <c r="A3003" s="148"/>
      <c r="B3003" s="148"/>
      <c r="C3003" s="148"/>
      <c r="D3003" s="148"/>
      <c r="E3003" s="148"/>
      <c r="F3003" s="148"/>
      <c r="G3003" s="148"/>
      <c r="H3003" s="148"/>
      <c r="I3003" s="151"/>
      <c r="J3003" s="148"/>
      <c r="K3003" s="66"/>
    </row>
    <row r="3004" spans="1:11" x14ac:dyDescent="0.25">
      <c r="A3004" s="148"/>
      <c r="B3004" s="148"/>
      <c r="C3004" s="148"/>
      <c r="D3004" s="148"/>
      <c r="E3004" s="148"/>
      <c r="F3004" s="148"/>
      <c r="G3004" s="148"/>
      <c r="H3004" s="148"/>
      <c r="I3004" s="151"/>
      <c r="J3004" s="148"/>
      <c r="K3004" s="66"/>
    </row>
    <row r="3005" spans="1:11" x14ac:dyDescent="0.25">
      <c r="A3005" s="148"/>
      <c r="B3005" s="148"/>
      <c r="C3005" s="148"/>
      <c r="D3005" s="148"/>
      <c r="E3005" s="148"/>
      <c r="F3005" s="148"/>
      <c r="G3005" s="148"/>
      <c r="H3005" s="148"/>
      <c r="I3005" s="151"/>
      <c r="J3005" s="148"/>
      <c r="K3005" s="66"/>
    </row>
    <row r="3006" spans="1:11" x14ac:dyDescent="0.25">
      <c r="A3006" s="148"/>
      <c r="B3006" s="148"/>
      <c r="C3006" s="148"/>
      <c r="D3006" s="148"/>
      <c r="E3006" s="148"/>
      <c r="F3006" s="148"/>
      <c r="G3006" s="148"/>
      <c r="H3006" s="148"/>
      <c r="I3006" s="151"/>
      <c r="J3006" s="148"/>
      <c r="K3006" s="66"/>
    </row>
    <row r="3007" spans="1:11" x14ac:dyDescent="0.25">
      <c r="A3007" s="148"/>
      <c r="B3007" s="148"/>
      <c r="C3007" s="148"/>
      <c r="D3007" s="148"/>
      <c r="E3007" s="148"/>
      <c r="F3007" s="148"/>
      <c r="G3007" s="148"/>
      <c r="H3007" s="148"/>
      <c r="I3007" s="151"/>
      <c r="J3007" s="148"/>
      <c r="K3007" s="66"/>
    </row>
    <row r="3008" spans="1:11" x14ac:dyDescent="0.25">
      <c r="A3008" s="148"/>
      <c r="B3008" s="148"/>
      <c r="C3008" s="148"/>
      <c r="D3008" s="148"/>
      <c r="E3008" s="148"/>
      <c r="F3008" s="148"/>
      <c r="G3008" s="148"/>
      <c r="H3008" s="148"/>
      <c r="I3008" s="151"/>
      <c r="J3008" s="148"/>
      <c r="K3008" s="66"/>
    </row>
    <row r="3009" spans="1:11" x14ac:dyDescent="0.25">
      <c r="A3009" s="148"/>
      <c r="B3009" s="148"/>
      <c r="C3009" s="148"/>
      <c r="D3009" s="148"/>
      <c r="E3009" s="148"/>
      <c r="F3009" s="148"/>
      <c r="G3009" s="148"/>
      <c r="H3009" s="148"/>
      <c r="I3009" s="151"/>
      <c r="J3009" s="148"/>
      <c r="K3009" s="66"/>
    </row>
    <row r="3010" spans="1:11" x14ac:dyDescent="0.25">
      <c r="A3010" s="148"/>
      <c r="B3010" s="148"/>
      <c r="C3010" s="148"/>
      <c r="D3010" s="148"/>
      <c r="E3010" s="148"/>
      <c r="F3010" s="148"/>
      <c r="G3010" s="148"/>
      <c r="H3010" s="148"/>
      <c r="I3010" s="151"/>
      <c r="J3010" s="148"/>
      <c r="K3010" s="66"/>
    </row>
    <row r="3011" spans="1:11" x14ac:dyDescent="0.25">
      <c r="A3011" s="148"/>
      <c r="B3011" s="148"/>
      <c r="C3011" s="148"/>
      <c r="D3011" s="148"/>
      <c r="E3011" s="148"/>
      <c r="F3011" s="148"/>
      <c r="G3011" s="148"/>
      <c r="H3011" s="148"/>
      <c r="I3011" s="151"/>
      <c r="J3011" s="148"/>
      <c r="K3011" s="66"/>
    </row>
    <row r="3012" spans="1:11" x14ac:dyDescent="0.25">
      <c r="A3012" s="148"/>
      <c r="B3012" s="148"/>
      <c r="C3012" s="148"/>
      <c r="D3012" s="148"/>
      <c r="E3012" s="148"/>
      <c r="F3012" s="148"/>
      <c r="G3012" s="148"/>
      <c r="H3012" s="148"/>
      <c r="I3012" s="151"/>
      <c r="J3012" s="148"/>
      <c r="K3012" s="66"/>
    </row>
    <row r="3013" spans="1:11" x14ac:dyDescent="0.25">
      <c r="A3013" s="148"/>
      <c r="B3013" s="148"/>
      <c r="C3013" s="148"/>
      <c r="D3013" s="148"/>
      <c r="E3013" s="148"/>
      <c r="F3013" s="148"/>
      <c r="G3013" s="148"/>
      <c r="H3013" s="148"/>
      <c r="I3013" s="151"/>
      <c r="J3013" s="148"/>
      <c r="K3013" s="66"/>
    </row>
    <row r="3014" spans="1:11" x14ac:dyDescent="0.25">
      <c r="A3014" s="148"/>
      <c r="B3014" s="148"/>
      <c r="C3014" s="148"/>
      <c r="D3014" s="148"/>
      <c r="E3014" s="148"/>
      <c r="F3014" s="148"/>
      <c r="G3014" s="148"/>
      <c r="H3014" s="148"/>
      <c r="I3014" s="151"/>
      <c r="J3014" s="148"/>
      <c r="K3014" s="66"/>
    </row>
    <row r="3015" spans="1:11" x14ac:dyDescent="0.25">
      <c r="A3015" s="148"/>
      <c r="B3015" s="148"/>
      <c r="C3015" s="148"/>
      <c r="D3015" s="148"/>
      <c r="E3015" s="148"/>
      <c r="F3015" s="148"/>
      <c r="G3015" s="148"/>
      <c r="H3015" s="148"/>
      <c r="I3015" s="151"/>
      <c r="J3015" s="148"/>
      <c r="K3015" s="66"/>
    </row>
    <row r="3016" spans="1:11" x14ac:dyDescent="0.25">
      <c r="A3016" s="148"/>
      <c r="B3016" s="148"/>
      <c r="C3016" s="148"/>
      <c r="D3016" s="148"/>
      <c r="E3016" s="148"/>
      <c r="F3016" s="148"/>
      <c r="G3016" s="148"/>
      <c r="H3016" s="148"/>
      <c r="I3016" s="151"/>
      <c r="J3016" s="148"/>
      <c r="K3016" s="66"/>
    </row>
    <row r="3017" spans="1:11" x14ac:dyDescent="0.25">
      <c r="A3017" s="148"/>
      <c r="B3017" s="148"/>
      <c r="C3017" s="148"/>
      <c r="D3017" s="148"/>
      <c r="E3017" s="148"/>
      <c r="F3017" s="148"/>
      <c r="G3017" s="148"/>
      <c r="H3017" s="148"/>
      <c r="I3017" s="151"/>
      <c r="J3017" s="148"/>
      <c r="K3017" s="66"/>
    </row>
    <row r="3018" spans="1:11" x14ac:dyDescent="0.25">
      <c r="A3018" s="148"/>
      <c r="B3018" s="148"/>
      <c r="C3018" s="148"/>
      <c r="D3018" s="148"/>
      <c r="E3018" s="148"/>
      <c r="F3018" s="148"/>
      <c r="G3018" s="148"/>
      <c r="H3018" s="148"/>
      <c r="I3018" s="151"/>
      <c r="J3018" s="148"/>
      <c r="K3018" s="66"/>
    </row>
    <row r="3019" spans="1:11" x14ac:dyDescent="0.25">
      <c r="A3019" s="148"/>
      <c r="B3019" s="148"/>
      <c r="C3019" s="148"/>
      <c r="D3019" s="148"/>
      <c r="E3019" s="148"/>
      <c r="F3019" s="148"/>
      <c r="G3019" s="148"/>
      <c r="H3019" s="148"/>
      <c r="I3019" s="151"/>
      <c r="J3019" s="148"/>
      <c r="K3019" s="66"/>
    </row>
    <row r="3020" spans="1:11" x14ac:dyDescent="0.25">
      <c r="A3020" s="148"/>
      <c r="B3020" s="148"/>
      <c r="C3020" s="148"/>
      <c r="D3020" s="148"/>
      <c r="E3020" s="148"/>
      <c r="F3020" s="148"/>
      <c r="G3020" s="148"/>
      <c r="H3020" s="148"/>
      <c r="I3020" s="151"/>
      <c r="J3020" s="148"/>
      <c r="K3020" s="66"/>
    </row>
    <row r="3021" spans="1:11" x14ac:dyDescent="0.25">
      <c r="A3021" s="148"/>
      <c r="B3021" s="148"/>
      <c r="C3021" s="148"/>
      <c r="D3021" s="148"/>
      <c r="E3021" s="148"/>
      <c r="F3021" s="148"/>
      <c r="G3021" s="148"/>
      <c r="H3021" s="148"/>
      <c r="I3021" s="151"/>
      <c r="J3021" s="148"/>
      <c r="K3021" s="66"/>
    </row>
    <row r="3022" spans="1:11" x14ac:dyDescent="0.25">
      <c r="A3022" s="148"/>
      <c r="B3022" s="148"/>
      <c r="C3022" s="148"/>
      <c r="D3022" s="148"/>
      <c r="E3022" s="148"/>
      <c r="F3022" s="148"/>
      <c r="G3022" s="148"/>
      <c r="H3022" s="148"/>
      <c r="I3022" s="151"/>
      <c r="J3022" s="148"/>
      <c r="K3022" s="66"/>
    </row>
    <row r="3023" spans="1:11" x14ac:dyDescent="0.25">
      <c r="A3023" s="148"/>
      <c r="B3023" s="148"/>
      <c r="C3023" s="148"/>
      <c r="D3023" s="148"/>
      <c r="E3023" s="148"/>
      <c r="F3023" s="148"/>
      <c r="G3023" s="148"/>
      <c r="H3023" s="148"/>
      <c r="I3023" s="151"/>
      <c r="J3023" s="148"/>
      <c r="K3023" s="66"/>
    </row>
    <row r="3024" spans="1:11" x14ac:dyDescent="0.25">
      <c r="A3024" s="148"/>
      <c r="B3024" s="148"/>
      <c r="C3024" s="148"/>
      <c r="D3024" s="148"/>
      <c r="E3024" s="148"/>
      <c r="F3024" s="148"/>
      <c r="G3024" s="148"/>
      <c r="H3024" s="148"/>
      <c r="I3024" s="151"/>
      <c r="J3024" s="148"/>
      <c r="K3024" s="66"/>
    </row>
    <row r="3025" spans="1:11" x14ac:dyDescent="0.25">
      <c r="A3025" s="148"/>
      <c r="B3025" s="148"/>
      <c r="C3025" s="148"/>
      <c r="D3025" s="148"/>
      <c r="E3025" s="148"/>
      <c r="F3025" s="148"/>
      <c r="G3025" s="148"/>
      <c r="H3025" s="148"/>
      <c r="I3025" s="151"/>
      <c r="J3025" s="148"/>
      <c r="K3025" s="66"/>
    </row>
    <row r="3026" spans="1:11" x14ac:dyDescent="0.25">
      <c r="A3026" s="148"/>
      <c r="B3026" s="148"/>
      <c r="C3026" s="148"/>
      <c r="D3026" s="148"/>
      <c r="E3026" s="148"/>
      <c r="F3026" s="148"/>
      <c r="G3026" s="148"/>
      <c r="H3026" s="148"/>
      <c r="I3026" s="151"/>
      <c r="J3026" s="148"/>
      <c r="K3026" s="66"/>
    </row>
    <row r="3027" spans="1:11" x14ac:dyDescent="0.25">
      <c r="A3027" s="148"/>
      <c r="B3027" s="148"/>
      <c r="C3027" s="148"/>
      <c r="D3027" s="148"/>
      <c r="E3027" s="148"/>
      <c r="F3027" s="148"/>
      <c r="G3027" s="148"/>
      <c r="H3027" s="148"/>
      <c r="I3027" s="151"/>
      <c r="J3027" s="148"/>
      <c r="K3027" s="66"/>
    </row>
    <row r="3028" spans="1:11" x14ac:dyDescent="0.25">
      <c r="A3028" s="148"/>
      <c r="B3028" s="148"/>
      <c r="C3028" s="148"/>
      <c r="D3028" s="148"/>
      <c r="E3028" s="148"/>
      <c r="F3028" s="148"/>
      <c r="G3028" s="148"/>
      <c r="H3028" s="148"/>
      <c r="I3028" s="151"/>
      <c r="J3028" s="148"/>
      <c r="K3028" s="66"/>
    </row>
    <row r="3029" spans="1:11" x14ac:dyDescent="0.25">
      <c r="A3029" s="148"/>
      <c r="B3029" s="148"/>
      <c r="C3029" s="148"/>
      <c r="D3029" s="148"/>
      <c r="E3029" s="148"/>
      <c r="F3029" s="148"/>
      <c r="G3029" s="148"/>
      <c r="H3029" s="148"/>
      <c r="I3029" s="151"/>
      <c r="J3029" s="148"/>
      <c r="K3029" s="66"/>
    </row>
    <row r="3030" spans="1:11" x14ac:dyDescent="0.25">
      <c r="A3030" s="148"/>
      <c r="B3030" s="148"/>
      <c r="C3030" s="148"/>
      <c r="D3030" s="148"/>
      <c r="E3030" s="148"/>
      <c r="F3030" s="148"/>
      <c r="G3030" s="148"/>
      <c r="H3030" s="148"/>
      <c r="I3030" s="151"/>
      <c r="J3030" s="148"/>
      <c r="K3030" s="66"/>
    </row>
    <row r="3031" spans="1:11" x14ac:dyDescent="0.25">
      <c r="A3031" s="148"/>
      <c r="B3031" s="148"/>
      <c r="C3031" s="148"/>
      <c r="D3031" s="148"/>
      <c r="E3031" s="148"/>
      <c r="F3031" s="148"/>
      <c r="G3031" s="148"/>
      <c r="H3031" s="148"/>
      <c r="I3031" s="151"/>
      <c r="J3031" s="148"/>
      <c r="K3031" s="66"/>
    </row>
    <row r="3032" spans="1:11" x14ac:dyDescent="0.25">
      <c r="A3032" s="148"/>
      <c r="B3032" s="148"/>
      <c r="C3032" s="148"/>
      <c r="D3032" s="148"/>
      <c r="E3032" s="148"/>
      <c r="F3032" s="148"/>
      <c r="G3032" s="148"/>
      <c r="H3032" s="148"/>
      <c r="I3032" s="151"/>
      <c r="J3032" s="148"/>
      <c r="K3032" s="66"/>
    </row>
    <row r="3033" spans="1:11" x14ac:dyDescent="0.25">
      <c r="A3033" s="148"/>
      <c r="B3033" s="148"/>
      <c r="C3033" s="148"/>
      <c r="D3033" s="148"/>
      <c r="E3033" s="148"/>
      <c r="F3033" s="148"/>
      <c r="G3033" s="148"/>
      <c r="H3033" s="148"/>
      <c r="I3033" s="151"/>
      <c r="J3033" s="148"/>
      <c r="K3033" s="66"/>
    </row>
    <row r="3034" spans="1:11" x14ac:dyDescent="0.25">
      <c r="A3034" s="148"/>
      <c r="B3034" s="148"/>
      <c r="C3034" s="148"/>
      <c r="D3034" s="148"/>
      <c r="E3034" s="148"/>
      <c r="F3034" s="148"/>
      <c r="G3034" s="148"/>
      <c r="H3034" s="148"/>
      <c r="I3034" s="151"/>
      <c r="J3034" s="148"/>
      <c r="K3034" s="66"/>
    </row>
    <row r="3035" spans="1:11" x14ac:dyDescent="0.25">
      <c r="A3035" s="148"/>
      <c r="B3035" s="148"/>
      <c r="C3035" s="148"/>
      <c r="D3035" s="148"/>
      <c r="E3035" s="148"/>
      <c r="F3035" s="148"/>
      <c r="G3035" s="148"/>
      <c r="H3035" s="148"/>
      <c r="I3035" s="151"/>
      <c r="J3035" s="148"/>
      <c r="K3035" s="66"/>
    </row>
    <row r="3036" spans="1:11" x14ac:dyDescent="0.25">
      <c r="A3036" s="148"/>
      <c r="B3036" s="148"/>
      <c r="C3036" s="148"/>
      <c r="D3036" s="148"/>
      <c r="E3036" s="148"/>
      <c r="F3036" s="148"/>
      <c r="G3036" s="148"/>
      <c r="H3036" s="148"/>
      <c r="I3036" s="151"/>
      <c r="J3036" s="148"/>
      <c r="K3036" s="66"/>
    </row>
    <row r="3037" spans="1:11" x14ac:dyDescent="0.25">
      <c r="A3037" s="148"/>
      <c r="B3037" s="148"/>
      <c r="C3037" s="148"/>
      <c r="D3037" s="148"/>
      <c r="E3037" s="148"/>
      <c r="F3037" s="148"/>
      <c r="G3037" s="148"/>
      <c r="H3037" s="148"/>
      <c r="I3037" s="151"/>
      <c r="J3037" s="148"/>
      <c r="K3037" s="66"/>
    </row>
    <row r="3038" spans="1:11" x14ac:dyDescent="0.25">
      <c r="A3038" s="148"/>
      <c r="B3038" s="148"/>
      <c r="C3038" s="148"/>
      <c r="D3038" s="148"/>
      <c r="E3038" s="148"/>
      <c r="F3038" s="148"/>
      <c r="G3038" s="148"/>
      <c r="H3038" s="148"/>
      <c r="I3038" s="151"/>
      <c r="J3038" s="148"/>
      <c r="K3038" s="66"/>
    </row>
    <row r="3039" spans="1:11" x14ac:dyDescent="0.25">
      <c r="A3039" s="148"/>
      <c r="B3039" s="148"/>
      <c r="C3039" s="148"/>
      <c r="D3039" s="148"/>
      <c r="E3039" s="148"/>
      <c r="F3039" s="148"/>
      <c r="G3039" s="148"/>
      <c r="H3039" s="148"/>
      <c r="I3039" s="151"/>
      <c r="J3039" s="148"/>
      <c r="K3039" s="66"/>
    </row>
    <row r="3040" spans="1:11" x14ac:dyDescent="0.25">
      <c r="A3040" s="148"/>
      <c r="B3040" s="148"/>
      <c r="C3040" s="148"/>
      <c r="D3040" s="148"/>
      <c r="E3040" s="148"/>
      <c r="F3040" s="148"/>
      <c r="G3040" s="148"/>
      <c r="H3040" s="148"/>
      <c r="I3040" s="151"/>
      <c r="J3040" s="148"/>
      <c r="K3040" s="66"/>
    </row>
    <row r="3041" spans="1:11" x14ac:dyDescent="0.25">
      <c r="A3041" s="148"/>
      <c r="B3041" s="148"/>
      <c r="C3041" s="148"/>
      <c r="D3041" s="148"/>
      <c r="E3041" s="148"/>
      <c r="F3041" s="148"/>
      <c r="G3041" s="148"/>
      <c r="H3041" s="148"/>
      <c r="I3041" s="151"/>
      <c r="J3041" s="148"/>
      <c r="K3041" s="66"/>
    </row>
    <row r="3042" spans="1:11" x14ac:dyDescent="0.25">
      <c r="A3042" s="148"/>
      <c r="B3042" s="148"/>
      <c r="C3042" s="148"/>
      <c r="D3042" s="148"/>
      <c r="E3042" s="148"/>
      <c r="F3042" s="148"/>
      <c r="G3042" s="148"/>
      <c r="H3042" s="148"/>
      <c r="I3042" s="151"/>
      <c r="J3042" s="148"/>
      <c r="K3042" s="66"/>
    </row>
    <row r="3043" spans="1:11" x14ac:dyDescent="0.25">
      <c r="A3043" s="148"/>
      <c r="B3043" s="148"/>
      <c r="C3043" s="148"/>
      <c r="D3043" s="148"/>
      <c r="E3043" s="148"/>
      <c r="F3043" s="148"/>
      <c r="G3043" s="148"/>
      <c r="H3043" s="148"/>
      <c r="I3043" s="151"/>
      <c r="J3043" s="148"/>
      <c r="K3043" s="66"/>
    </row>
    <row r="3044" spans="1:11" x14ac:dyDescent="0.25">
      <c r="A3044" s="148"/>
      <c r="B3044" s="148"/>
      <c r="C3044" s="148"/>
      <c r="D3044" s="148"/>
      <c r="E3044" s="148"/>
      <c r="F3044" s="148"/>
      <c r="G3044" s="148"/>
      <c r="H3044" s="148"/>
      <c r="I3044" s="151"/>
      <c r="J3044" s="148"/>
      <c r="K3044" s="66"/>
    </row>
    <row r="3045" spans="1:11" x14ac:dyDescent="0.25">
      <c r="A3045" s="148"/>
      <c r="B3045" s="148"/>
      <c r="C3045" s="148"/>
      <c r="D3045" s="148"/>
      <c r="E3045" s="148"/>
      <c r="F3045" s="148"/>
      <c r="G3045" s="148"/>
      <c r="H3045" s="148"/>
      <c r="I3045" s="151"/>
      <c r="J3045" s="148"/>
      <c r="K3045" s="66"/>
    </row>
    <row r="3046" spans="1:11" x14ac:dyDescent="0.25">
      <c r="A3046" s="148"/>
      <c r="B3046" s="148"/>
      <c r="C3046" s="148"/>
      <c r="D3046" s="148"/>
      <c r="E3046" s="148"/>
      <c r="F3046" s="148"/>
      <c r="G3046" s="148"/>
      <c r="H3046" s="148"/>
      <c r="I3046" s="151"/>
      <c r="J3046" s="148"/>
      <c r="K3046" s="66"/>
    </row>
    <row r="3047" spans="1:11" x14ac:dyDescent="0.25">
      <c r="A3047" s="148"/>
      <c r="B3047" s="148"/>
      <c r="C3047" s="148"/>
      <c r="D3047" s="148"/>
      <c r="E3047" s="148"/>
      <c r="F3047" s="148"/>
      <c r="G3047" s="148"/>
      <c r="H3047" s="148"/>
      <c r="I3047" s="151"/>
      <c r="J3047" s="148"/>
      <c r="K3047" s="66"/>
    </row>
    <row r="3048" spans="1:11" x14ac:dyDescent="0.25">
      <c r="A3048" s="148"/>
      <c r="B3048" s="148"/>
      <c r="C3048" s="148"/>
      <c r="D3048" s="148"/>
      <c r="E3048" s="148"/>
      <c r="F3048" s="148"/>
      <c r="G3048" s="148"/>
      <c r="H3048" s="148"/>
      <c r="I3048" s="151"/>
      <c r="J3048" s="148"/>
      <c r="K3048" s="66"/>
    </row>
    <row r="3049" spans="1:11" x14ac:dyDescent="0.25">
      <c r="A3049" s="148"/>
      <c r="B3049" s="148"/>
      <c r="C3049" s="148"/>
      <c r="D3049" s="148"/>
      <c r="E3049" s="148"/>
      <c r="F3049" s="148"/>
      <c r="G3049" s="148"/>
      <c r="H3049" s="148"/>
      <c r="I3049" s="151"/>
      <c r="J3049" s="148"/>
      <c r="K3049" s="66"/>
    </row>
    <row r="3050" spans="1:11" x14ac:dyDescent="0.25">
      <c r="A3050" s="148"/>
      <c r="B3050" s="148"/>
      <c r="C3050" s="148"/>
      <c r="D3050" s="148"/>
      <c r="E3050" s="148"/>
      <c r="F3050" s="148"/>
      <c r="G3050" s="148"/>
      <c r="H3050" s="148"/>
      <c r="I3050" s="151"/>
      <c r="J3050" s="148"/>
      <c r="K3050" s="66"/>
    </row>
    <row r="3051" spans="1:11" x14ac:dyDescent="0.25">
      <c r="A3051" s="148"/>
      <c r="B3051" s="148"/>
      <c r="C3051" s="148"/>
      <c r="D3051" s="148"/>
      <c r="E3051" s="148"/>
      <c r="F3051" s="148"/>
      <c r="G3051" s="148"/>
      <c r="H3051" s="148"/>
      <c r="I3051" s="151"/>
      <c r="J3051" s="148"/>
      <c r="K3051" s="66"/>
    </row>
    <row r="3052" spans="1:11" x14ac:dyDescent="0.25">
      <c r="A3052" s="148"/>
      <c r="B3052" s="148"/>
      <c r="C3052" s="148"/>
      <c r="D3052" s="148"/>
      <c r="E3052" s="148"/>
      <c r="F3052" s="148"/>
      <c r="G3052" s="148"/>
      <c r="H3052" s="148"/>
      <c r="I3052" s="151"/>
      <c r="J3052" s="148"/>
      <c r="K3052" s="66"/>
    </row>
    <row r="3053" spans="1:11" x14ac:dyDescent="0.25">
      <c r="A3053" s="148"/>
      <c r="B3053" s="148"/>
      <c r="C3053" s="148"/>
      <c r="D3053" s="148"/>
      <c r="E3053" s="148"/>
      <c r="F3053" s="148"/>
      <c r="G3053" s="148"/>
      <c r="H3053" s="148"/>
      <c r="I3053" s="151"/>
      <c r="J3053" s="148"/>
      <c r="K3053" s="66"/>
    </row>
    <row r="3054" spans="1:11" x14ac:dyDescent="0.25">
      <c r="A3054" s="148"/>
      <c r="B3054" s="148"/>
      <c r="C3054" s="148"/>
      <c r="D3054" s="148"/>
      <c r="E3054" s="148"/>
      <c r="F3054" s="148"/>
      <c r="G3054" s="148"/>
      <c r="H3054" s="148"/>
      <c r="I3054" s="151"/>
      <c r="J3054" s="148"/>
      <c r="K3054" s="66"/>
    </row>
    <row r="3055" spans="1:11" x14ac:dyDescent="0.25">
      <c r="A3055" s="148"/>
      <c r="B3055" s="148"/>
      <c r="C3055" s="148"/>
      <c r="D3055" s="148"/>
      <c r="E3055" s="148"/>
      <c r="F3055" s="148"/>
      <c r="G3055" s="148"/>
      <c r="H3055" s="148"/>
      <c r="I3055" s="151"/>
      <c r="J3055" s="148"/>
      <c r="K3055" s="66"/>
    </row>
    <row r="3056" spans="1:11" x14ac:dyDescent="0.25">
      <c r="A3056" s="148"/>
      <c r="B3056" s="148"/>
      <c r="C3056" s="148"/>
      <c r="D3056" s="148"/>
      <c r="E3056" s="148"/>
      <c r="F3056" s="148"/>
      <c r="G3056" s="148"/>
      <c r="H3056" s="148"/>
      <c r="I3056" s="151"/>
      <c r="J3056" s="148"/>
      <c r="K3056" s="66"/>
    </row>
    <row r="3057" spans="1:11" x14ac:dyDescent="0.25">
      <c r="A3057" s="148"/>
      <c r="B3057" s="148"/>
      <c r="C3057" s="148"/>
      <c r="D3057" s="148"/>
      <c r="E3057" s="148"/>
      <c r="F3057" s="148"/>
      <c r="G3057" s="148"/>
      <c r="H3057" s="148"/>
      <c r="I3057" s="151"/>
      <c r="J3057" s="148"/>
      <c r="K3057" s="66"/>
    </row>
    <row r="3058" spans="1:11" x14ac:dyDescent="0.25">
      <c r="A3058" s="148"/>
      <c r="B3058" s="148"/>
      <c r="C3058" s="148"/>
      <c r="D3058" s="148"/>
      <c r="E3058" s="148"/>
      <c r="F3058" s="148"/>
      <c r="G3058" s="148"/>
      <c r="H3058" s="148"/>
      <c r="I3058" s="151"/>
      <c r="J3058" s="148"/>
      <c r="K3058" s="66"/>
    </row>
    <row r="3059" spans="1:11" x14ac:dyDescent="0.25">
      <c r="A3059" s="148"/>
      <c r="B3059" s="148"/>
      <c r="C3059" s="148"/>
      <c r="D3059" s="148"/>
      <c r="E3059" s="148"/>
      <c r="F3059" s="148"/>
      <c r="G3059" s="148"/>
      <c r="H3059" s="148"/>
      <c r="I3059" s="151"/>
      <c r="J3059" s="148"/>
      <c r="K3059" s="66"/>
    </row>
    <row r="3060" spans="1:11" x14ac:dyDescent="0.25">
      <c r="A3060" s="148"/>
      <c r="B3060" s="148"/>
      <c r="C3060" s="148"/>
      <c r="D3060" s="148"/>
      <c r="E3060" s="148"/>
      <c r="F3060" s="148"/>
      <c r="G3060" s="148"/>
      <c r="H3060" s="148"/>
      <c r="I3060" s="151"/>
      <c r="J3060" s="148"/>
      <c r="K3060" s="66"/>
    </row>
    <row r="3061" spans="1:11" x14ac:dyDescent="0.25">
      <c r="A3061" s="148"/>
      <c r="B3061" s="148"/>
      <c r="C3061" s="148"/>
      <c r="D3061" s="148"/>
      <c r="E3061" s="148"/>
      <c r="F3061" s="148"/>
      <c r="G3061" s="148"/>
      <c r="H3061" s="148"/>
      <c r="I3061" s="151"/>
      <c r="J3061" s="148"/>
      <c r="K3061" s="66"/>
    </row>
    <row r="3062" spans="1:11" x14ac:dyDescent="0.25">
      <c r="A3062" s="148"/>
      <c r="B3062" s="148"/>
      <c r="C3062" s="148"/>
      <c r="D3062" s="148"/>
      <c r="E3062" s="148"/>
      <c r="F3062" s="148"/>
      <c r="G3062" s="148"/>
      <c r="H3062" s="148"/>
      <c r="I3062" s="151"/>
      <c r="J3062" s="148"/>
      <c r="K3062" s="66"/>
    </row>
    <row r="3063" spans="1:11" x14ac:dyDescent="0.25">
      <c r="A3063" s="148"/>
      <c r="B3063" s="148"/>
      <c r="C3063" s="148"/>
      <c r="D3063" s="148"/>
      <c r="E3063" s="148"/>
      <c r="F3063" s="148"/>
      <c r="G3063" s="148"/>
      <c r="H3063" s="148"/>
      <c r="I3063" s="151"/>
      <c r="J3063" s="148"/>
      <c r="K3063" s="66"/>
    </row>
    <row r="3064" spans="1:11" x14ac:dyDescent="0.25">
      <c r="A3064" s="148"/>
      <c r="B3064" s="148"/>
      <c r="C3064" s="148"/>
      <c r="D3064" s="148"/>
      <c r="E3064" s="148"/>
      <c r="F3064" s="148"/>
      <c r="G3064" s="148"/>
      <c r="H3064" s="148"/>
      <c r="I3064" s="151"/>
      <c r="J3064" s="148"/>
      <c r="K3064" s="66"/>
    </row>
    <row r="3065" spans="1:11" x14ac:dyDescent="0.25">
      <c r="A3065" s="148"/>
      <c r="B3065" s="148"/>
      <c r="C3065" s="148"/>
      <c r="D3065" s="148"/>
      <c r="E3065" s="148"/>
      <c r="F3065" s="148"/>
      <c r="G3065" s="148"/>
      <c r="H3065" s="148"/>
      <c r="I3065" s="151"/>
      <c r="J3065" s="148"/>
      <c r="K3065" s="66"/>
    </row>
    <row r="3066" spans="1:11" x14ac:dyDescent="0.25">
      <c r="A3066" s="148"/>
      <c r="B3066" s="148"/>
      <c r="C3066" s="148"/>
      <c r="D3066" s="148"/>
      <c r="E3066" s="148"/>
      <c r="F3066" s="148"/>
      <c r="G3066" s="148"/>
      <c r="H3066" s="148"/>
      <c r="I3066" s="151"/>
      <c r="J3066" s="148"/>
      <c r="K3066" s="66"/>
    </row>
    <row r="3067" spans="1:11" x14ac:dyDescent="0.25">
      <c r="A3067" s="148"/>
      <c r="B3067" s="148"/>
      <c r="C3067" s="148"/>
      <c r="D3067" s="148"/>
      <c r="E3067" s="148"/>
      <c r="F3067" s="148"/>
      <c r="G3067" s="148"/>
      <c r="H3067" s="148"/>
      <c r="I3067" s="151"/>
      <c r="J3067" s="148"/>
      <c r="K3067" s="66"/>
    </row>
    <row r="3068" spans="1:11" x14ac:dyDescent="0.25">
      <c r="A3068" s="148"/>
      <c r="B3068" s="148"/>
      <c r="C3068" s="148"/>
      <c r="D3068" s="148"/>
      <c r="E3068" s="148"/>
      <c r="F3068" s="148"/>
      <c r="G3068" s="148"/>
      <c r="H3068" s="148"/>
      <c r="I3068" s="151"/>
      <c r="J3068" s="148"/>
      <c r="K3068" s="66"/>
    </row>
    <row r="3069" spans="1:11" x14ac:dyDescent="0.25">
      <c r="A3069" s="148"/>
      <c r="B3069" s="148"/>
      <c r="C3069" s="148"/>
      <c r="D3069" s="148"/>
      <c r="E3069" s="148"/>
      <c r="F3069" s="148"/>
      <c r="G3069" s="148"/>
      <c r="H3069" s="148"/>
      <c r="I3069" s="151"/>
      <c r="J3069" s="148"/>
      <c r="K3069" s="66"/>
    </row>
    <row r="3070" spans="1:11" x14ac:dyDescent="0.25">
      <c r="A3070" s="148"/>
      <c r="B3070" s="148"/>
      <c r="C3070" s="148"/>
      <c r="D3070" s="148"/>
      <c r="E3070" s="148"/>
      <c r="F3070" s="148"/>
      <c r="G3070" s="148"/>
      <c r="H3070" s="148"/>
      <c r="I3070" s="151"/>
      <c r="J3070" s="148"/>
      <c r="K3070" s="66"/>
    </row>
    <row r="3071" spans="1:11" x14ac:dyDescent="0.25">
      <c r="A3071" s="148"/>
      <c r="B3071" s="148"/>
      <c r="C3071" s="148"/>
      <c r="D3071" s="148"/>
      <c r="E3071" s="148"/>
      <c r="F3071" s="148"/>
      <c r="G3071" s="148"/>
      <c r="H3071" s="148"/>
      <c r="I3071" s="151"/>
      <c r="J3071" s="148"/>
      <c r="K3071" s="66"/>
    </row>
    <row r="3072" spans="1:11" x14ac:dyDescent="0.25">
      <c r="A3072" s="148"/>
      <c r="B3072" s="148"/>
      <c r="C3072" s="148"/>
      <c r="D3072" s="148"/>
      <c r="E3072" s="148"/>
      <c r="F3072" s="148"/>
      <c r="G3072" s="148"/>
      <c r="H3072" s="148"/>
      <c r="I3072" s="151"/>
      <c r="J3072" s="148"/>
      <c r="K3072" s="66"/>
    </row>
    <row r="3073" spans="1:11" x14ac:dyDescent="0.25">
      <c r="A3073" s="148"/>
      <c r="B3073" s="148"/>
      <c r="C3073" s="148"/>
      <c r="D3073" s="148"/>
      <c r="E3073" s="148"/>
      <c r="F3073" s="148"/>
      <c r="G3073" s="148"/>
      <c r="H3073" s="148"/>
      <c r="I3073" s="151"/>
      <c r="J3073" s="148"/>
      <c r="K3073" s="66"/>
    </row>
    <row r="3074" spans="1:11" x14ac:dyDescent="0.25">
      <c r="A3074" s="148"/>
      <c r="B3074" s="148"/>
      <c r="C3074" s="148"/>
      <c r="D3074" s="148"/>
      <c r="E3074" s="148"/>
      <c r="F3074" s="148"/>
      <c r="G3074" s="148"/>
      <c r="H3074" s="148"/>
      <c r="I3074" s="151"/>
      <c r="J3074" s="148"/>
      <c r="K3074" s="66"/>
    </row>
    <row r="3075" spans="1:11" x14ac:dyDescent="0.25">
      <c r="A3075" s="148"/>
      <c r="B3075" s="148"/>
      <c r="C3075" s="148"/>
      <c r="D3075" s="148"/>
      <c r="E3075" s="148"/>
      <c r="F3075" s="148"/>
      <c r="G3075" s="148"/>
      <c r="H3075" s="148"/>
      <c r="I3075" s="151"/>
      <c r="J3075" s="148"/>
      <c r="K3075" s="66"/>
    </row>
    <row r="3076" spans="1:11" x14ac:dyDescent="0.25">
      <c r="A3076" s="148"/>
      <c r="B3076" s="148"/>
      <c r="C3076" s="148"/>
      <c r="D3076" s="148"/>
      <c r="E3076" s="148"/>
      <c r="F3076" s="148"/>
      <c r="G3076" s="148"/>
      <c r="H3076" s="148"/>
      <c r="I3076" s="151"/>
      <c r="J3076" s="148"/>
      <c r="K3076" s="66"/>
    </row>
    <row r="3077" spans="1:11" x14ac:dyDescent="0.25">
      <c r="A3077" s="148"/>
      <c r="B3077" s="148"/>
      <c r="C3077" s="148"/>
      <c r="D3077" s="148"/>
      <c r="E3077" s="148"/>
      <c r="F3077" s="148"/>
      <c r="G3077" s="148"/>
      <c r="H3077" s="148"/>
      <c r="I3077" s="151"/>
      <c r="J3077" s="148"/>
      <c r="K3077" s="66"/>
    </row>
    <row r="3078" spans="1:11" x14ac:dyDescent="0.25">
      <c r="A3078" s="148"/>
      <c r="B3078" s="148"/>
      <c r="C3078" s="148"/>
      <c r="D3078" s="148"/>
      <c r="E3078" s="148"/>
      <c r="F3078" s="148"/>
      <c r="G3078" s="148"/>
      <c r="H3078" s="148"/>
      <c r="I3078" s="151"/>
      <c r="J3078" s="148"/>
      <c r="K3078" s="66"/>
    </row>
    <row r="3079" spans="1:11" x14ac:dyDescent="0.25">
      <c r="A3079" s="148"/>
      <c r="B3079" s="148"/>
      <c r="C3079" s="148"/>
      <c r="D3079" s="148"/>
      <c r="E3079" s="148"/>
      <c r="F3079" s="148"/>
      <c r="G3079" s="148"/>
      <c r="H3079" s="148"/>
      <c r="I3079" s="151"/>
      <c r="J3079" s="148"/>
      <c r="K3079" s="66"/>
    </row>
    <row r="3080" spans="1:11" x14ac:dyDescent="0.25">
      <c r="A3080" s="148"/>
      <c r="B3080" s="148"/>
      <c r="C3080" s="148"/>
      <c r="D3080" s="148"/>
      <c r="E3080" s="148"/>
      <c r="F3080" s="148"/>
      <c r="G3080" s="148"/>
      <c r="H3080" s="148"/>
      <c r="I3080" s="151"/>
      <c r="J3080" s="148"/>
      <c r="K3080" s="66"/>
    </row>
    <row r="3081" spans="1:11" x14ac:dyDescent="0.25">
      <c r="A3081" s="148"/>
      <c r="B3081" s="148"/>
      <c r="C3081" s="148"/>
      <c r="D3081" s="148"/>
      <c r="E3081" s="148"/>
      <c r="F3081" s="148"/>
      <c r="G3081" s="148"/>
      <c r="H3081" s="148"/>
      <c r="I3081" s="151"/>
      <c r="J3081" s="148"/>
      <c r="K3081" s="66"/>
    </row>
    <row r="3082" spans="1:11" x14ac:dyDescent="0.25">
      <c r="A3082" s="148"/>
      <c r="B3082" s="148"/>
      <c r="C3082" s="148"/>
      <c r="D3082" s="148"/>
      <c r="E3082" s="148"/>
      <c r="F3082" s="148"/>
      <c r="G3082" s="148"/>
      <c r="H3082" s="148"/>
      <c r="I3082" s="151"/>
      <c r="J3082" s="148"/>
      <c r="K3082" s="66"/>
    </row>
    <row r="3083" spans="1:11" x14ac:dyDescent="0.25">
      <c r="A3083" s="148"/>
      <c r="B3083" s="148"/>
      <c r="C3083" s="148"/>
      <c r="D3083" s="148"/>
      <c r="E3083" s="148"/>
      <c r="F3083" s="148"/>
      <c r="G3083" s="148"/>
      <c r="H3083" s="148"/>
      <c r="I3083" s="151"/>
      <c r="J3083" s="148"/>
      <c r="K3083" s="66"/>
    </row>
    <row r="3084" spans="1:11" x14ac:dyDescent="0.25">
      <c r="A3084" s="148"/>
      <c r="B3084" s="148"/>
      <c r="C3084" s="148"/>
      <c r="D3084" s="148"/>
      <c r="E3084" s="148"/>
      <c r="F3084" s="148"/>
      <c r="G3084" s="148"/>
      <c r="H3084" s="148"/>
      <c r="I3084" s="151"/>
      <c r="J3084" s="148"/>
      <c r="K3084" s="66"/>
    </row>
    <row r="3085" spans="1:11" x14ac:dyDescent="0.25">
      <c r="A3085" s="148"/>
      <c r="B3085" s="148"/>
      <c r="C3085" s="148"/>
      <c r="D3085" s="148"/>
      <c r="E3085" s="148"/>
      <c r="F3085" s="148"/>
      <c r="G3085" s="148"/>
      <c r="H3085" s="148"/>
      <c r="I3085" s="151"/>
      <c r="J3085" s="148"/>
      <c r="K3085" s="66"/>
    </row>
    <row r="3086" spans="1:11" x14ac:dyDescent="0.25">
      <c r="A3086" s="148"/>
      <c r="B3086" s="148"/>
      <c r="C3086" s="148"/>
      <c r="D3086" s="148"/>
      <c r="E3086" s="148"/>
      <c r="F3086" s="148"/>
      <c r="G3086" s="148"/>
      <c r="H3086" s="148"/>
      <c r="I3086" s="151"/>
      <c r="J3086" s="148"/>
      <c r="K3086" s="66"/>
    </row>
    <row r="3087" spans="1:11" x14ac:dyDescent="0.25">
      <c r="A3087" s="148"/>
      <c r="B3087" s="148"/>
      <c r="C3087" s="148"/>
      <c r="D3087" s="148"/>
      <c r="E3087" s="148"/>
      <c r="F3087" s="148"/>
      <c r="G3087" s="148"/>
      <c r="H3087" s="148"/>
      <c r="I3087" s="151"/>
      <c r="J3087" s="148"/>
      <c r="K3087" s="66"/>
    </row>
    <row r="3088" spans="1:11" x14ac:dyDescent="0.25">
      <c r="A3088" s="148"/>
      <c r="B3088" s="148"/>
      <c r="C3088" s="148"/>
      <c r="D3088" s="148"/>
      <c r="E3088" s="148"/>
      <c r="F3088" s="148"/>
      <c r="G3088" s="148"/>
      <c r="H3088" s="148"/>
      <c r="I3088" s="151"/>
      <c r="J3088" s="148"/>
      <c r="K3088" s="66"/>
    </row>
    <row r="3089" spans="1:11" x14ac:dyDescent="0.25">
      <c r="A3089" s="148"/>
      <c r="B3089" s="148"/>
      <c r="C3089" s="148"/>
      <c r="D3089" s="148"/>
      <c r="E3089" s="148"/>
      <c r="F3089" s="148"/>
      <c r="G3089" s="148"/>
      <c r="H3089" s="148"/>
      <c r="I3089" s="151"/>
      <c r="J3089" s="148"/>
      <c r="K3089" s="66"/>
    </row>
    <row r="3090" spans="1:11" x14ac:dyDescent="0.25">
      <c r="A3090" s="148"/>
      <c r="B3090" s="148"/>
      <c r="C3090" s="148"/>
      <c r="D3090" s="148"/>
      <c r="E3090" s="148"/>
      <c r="F3090" s="148"/>
      <c r="G3090" s="148"/>
      <c r="H3090" s="148"/>
      <c r="I3090" s="151"/>
      <c r="J3090" s="148"/>
      <c r="K3090" s="66"/>
    </row>
    <row r="3091" spans="1:11" x14ac:dyDescent="0.25">
      <c r="A3091" s="148"/>
      <c r="B3091" s="148"/>
      <c r="C3091" s="148"/>
      <c r="D3091" s="148"/>
      <c r="E3091" s="148"/>
      <c r="F3091" s="148"/>
      <c r="G3091" s="148"/>
      <c r="H3091" s="148"/>
      <c r="I3091" s="151"/>
      <c r="J3091" s="148"/>
      <c r="K3091" s="66"/>
    </row>
    <row r="3092" spans="1:11" x14ac:dyDescent="0.25">
      <c r="A3092" s="148"/>
      <c r="B3092" s="148"/>
      <c r="C3092" s="148"/>
      <c r="D3092" s="148"/>
      <c r="E3092" s="148"/>
      <c r="F3092" s="148"/>
      <c r="G3092" s="148"/>
      <c r="H3092" s="148"/>
      <c r="I3092" s="151"/>
      <c r="J3092" s="148"/>
      <c r="K3092" s="66"/>
    </row>
    <row r="3093" spans="1:11" x14ac:dyDescent="0.25">
      <c r="A3093" s="148"/>
      <c r="B3093" s="148"/>
      <c r="C3093" s="148"/>
      <c r="D3093" s="148"/>
      <c r="E3093" s="148"/>
      <c r="F3093" s="148"/>
      <c r="G3093" s="148"/>
      <c r="H3093" s="148"/>
      <c r="I3093" s="151"/>
      <c r="J3093" s="148"/>
      <c r="K3093" s="66"/>
    </row>
    <row r="3094" spans="1:11" x14ac:dyDescent="0.25">
      <c r="A3094" s="148"/>
      <c r="B3094" s="148"/>
      <c r="C3094" s="148"/>
      <c r="D3094" s="148"/>
      <c r="E3094" s="148"/>
      <c r="F3094" s="148"/>
      <c r="G3094" s="148"/>
      <c r="H3094" s="148"/>
      <c r="I3094" s="151"/>
      <c r="J3094" s="148"/>
      <c r="K3094" s="66"/>
    </row>
    <row r="3095" spans="1:11" x14ac:dyDescent="0.25">
      <c r="A3095" s="148"/>
      <c r="B3095" s="148"/>
      <c r="C3095" s="148"/>
      <c r="D3095" s="148"/>
      <c r="E3095" s="148"/>
      <c r="F3095" s="148"/>
      <c r="G3095" s="148"/>
      <c r="H3095" s="148"/>
      <c r="I3095" s="151"/>
      <c r="J3095" s="148"/>
      <c r="K3095" s="66"/>
    </row>
    <row r="3096" spans="1:11" x14ac:dyDescent="0.25">
      <c r="A3096" s="148"/>
      <c r="B3096" s="148"/>
      <c r="C3096" s="148"/>
      <c r="D3096" s="148"/>
      <c r="E3096" s="148"/>
      <c r="F3096" s="148"/>
      <c r="G3096" s="148"/>
      <c r="H3096" s="148"/>
      <c r="I3096" s="151"/>
      <c r="J3096" s="148"/>
      <c r="K3096" s="66"/>
    </row>
    <row r="3097" spans="1:11" x14ac:dyDescent="0.25">
      <c r="A3097" s="148"/>
      <c r="B3097" s="148"/>
      <c r="C3097" s="148"/>
      <c r="D3097" s="148"/>
      <c r="E3097" s="148"/>
      <c r="F3097" s="148"/>
      <c r="G3097" s="148"/>
      <c r="H3097" s="148"/>
      <c r="I3097" s="151"/>
      <c r="J3097" s="148"/>
      <c r="K3097" s="66"/>
    </row>
    <row r="3098" spans="1:11" x14ac:dyDescent="0.25">
      <c r="A3098" s="148"/>
      <c r="B3098" s="148"/>
      <c r="C3098" s="148"/>
      <c r="D3098" s="148"/>
      <c r="E3098" s="148"/>
      <c r="F3098" s="148"/>
      <c r="G3098" s="148"/>
      <c r="H3098" s="148"/>
      <c r="I3098" s="151"/>
      <c r="J3098" s="148"/>
      <c r="K3098" s="66"/>
    </row>
    <row r="3099" spans="1:11" x14ac:dyDescent="0.25">
      <c r="A3099" s="148"/>
      <c r="B3099" s="148"/>
      <c r="C3099" s="148"/>
      <c r="D3099" s="148"/>
      <c r="E3099" s="148"/>
      <c r="F3099" s="148"/>
      <c r="G3099" s="148"/>
      <c r="H3099" s="148"/>
      <c r="I3099" s="151"/>
      <c r="J3099" s="148"/>
      <c r="K3099" s="66"/>
    </row>
    <row r="3100" spans="1:11" x14ac:dyDescent="0.25">
      <c r="A3100" s="148"/>
      <c r="B3100" s="148"/>
      <c r="C3100" s="148"/>
      <c r="D3100" s="148"/>
      <c r="E3100" s="148"/>
      <c r="F3100" s="148"/>
      <c r="G3100" s="148"/>
      <c r="H3100" s="148"/>
      <c r="I3100" s="151"/>
      <c r="J3100" s="148"/>
      <c r="K3100" s="66"/>
    </row>
    <row r="3101" spans="1:11" x14ac:dyDescent="0.25">
      <c r="A3101" s="148"/>
      <c r="B3101" s="148"/>
      <c r="C3101" s="148"/>
      <c r="D3101" s="148"/>
      <c r="E3101" s="148"/>
      <c r="F3101" s="148"/>
      <c r="G3101" s="148"/>
      <c r="H3101" s="148"/>
      <c r="I3101" s="151"/>
      <c r="J3101" s="148"/>
      <c r="K3101" s="66"/>
    </row>
    <row r="3102" spans="1:11" x14ac:dyDescent="0.25">
      <c r="A3102" s="148"/>
      <c r="B3102" s="148"/>
      <c r="C3102" s="148"/>
      <c r="D3102" s="148"/>
      <c r="E3102" s="148"/>
      <c r="F3102" s="148"/>
      <c r="G3102" s="148"/>
      <c r="H3102" s="148"/>
      <c r="I3102" s="151"/>
      <c r="J3102" s="148"/>
      <c r="K3102" s="66"/>
    </row>
    <row r="3103" spans="1:11" x14ac:dyDescent="0.25">
      <c r="A3103" s="148"/>
      <c r="B3103" s="148"/>
      <c r="C3103" s="148"/>
      <c r="D3103" s="148"/>
      <c r="E3103" s="148"/>
      <c r="F3103" s="148"/>
      <c r="G3103" s="148"/>
      <c r="H3103" s="148"/>
      <c r="I3103" s="151"/>
      <c r="J3103" s="148"/>
      <c r="K3103" s="66"/>
    </row>
    <row r="3104" spans="1:11" x14ac:dyDescent="0.25">
      <c r="A3104" s="148"/>
      <c r="B3104" s="148"/>
      <c r="C3104" s="148"/>
      <c r="D3104" s="148"/>
      <c r="E3104" s="148"/>
      <c r="F3104" s="148"/>
      <c r="G3104" s="148"/>
      <c r="H3104" s="148"/>
      <c r="I3104" s="151"/>
      <c r="J3104" s="148"/>
      <c r="K3104" s="66"/>
    </row>
    <row r="3105" spans="1:11" x14ac:dyDescent="0.25">
      <c r="A3105" s="148"/>
      <c r="B3105" s="148"/>
      <c r="C3105" s="148"/>
      <c r="D3105" s="148"/>
      <c r="E3105" s="148"/>
      <c r="F3105" s="148"/>
      <c r="G3105" s="148"/>
      <c r="H3105" s="148"/>
      <c r="I3105" s="151"/>
      <c r="J3105" s="148"/>
      <c r="K3105" s="66"/>
    </row>
    <row r="3106" spans="1:11" x14ac:dyDescent="0.25">
      <c r="A3106" s="148"/>
      <c r="B3106" s="148"/>
      <c r="C3106" s="148"/>
      <c r="D3106" s="148"/>
      <c r="E3106" s="148"/>
      <c r="F3106" s="148"/>
      <c r="G3106" s="148"/>
      <c r="H3106" s="148"/>
      <c r="I3106" s="151"/>
      <c r="J3106" s="148"/>
      <c r="K3106" s="66"/>
    </row>
    <row r="3107" spans="1:11" x14ac:dyDescent="0.25">
      <c r="A3107" s="148"/>
      <c r="B3107" s="148"/>
      <c r="C3107" s="148"/>
      <c r="D3107" s="148"/>
      <c r="E3107" s="148"/>
      <c r="F3107" s="148"/>
      <c r="G3107" s="148"/>
      <c r="H3107" s="148"/>
      <c r="I3107" s="151"/>
      <c r="J3107" s="148"/>
      <c r="K3107" s="66"/>
    </row>
    <row r="3108" spans="1:11" x14ac:dyDescent="0.25">
      <c r="A3108" s="148"/>
      <c r="B3108" s="148"/>
      <c r="C3108" s="148"/>
      <c r="D3108" s="148"/>
      <c r="E3108" s="148"/>
      <c r="F3108" s="148"/>
      <c r="G3108" s="148"/>
      <c r="H3108" s="148"/>
      <c r="I3108" s="151"/>
      <c r="J3108" s="148"/>
      <c r="K3108" s="66"/>
    </row>
    <row r="3109" spans="1:11" x14ac:dyDescent="0.25">
      <c r="A3109" s="148"/>
      <c r="B3109" s="148"/>
      <c r="C3109" s="148"/>
      <c r="D3109" s="148"/>
      <c r="E3109" s="148"/>
      <c r="F3109" s="148"/>
      <c r="G3109" s="148"/>
      <c r="H3109" s="148"/>
      <c r="I3109" s="151"/>
      <c r="J3109" s="148"/>
      <c r="K3109" s="66"/>
    </row>
    <row r="3110" spans="1:11" x14ac:dyDescent="0.25">
      <c r="A3110" s="148"/>
      <c r="B3110" s="148"/>
      <c r="C3110" s="148"/>
      <c r="D3110" s="148"/>
      <c r="E3110" s="148"/>
      <c r="F3110" s="148"/>
      <c r="G3110" s="148"/>
      <c r="H3110" s="148"/>
      <c r="I3110" s="151"/>
      <c r="J3110" s="148"/>
      <c r="K3110" s="66"/>
    </row>
    <row r="3111" spans="1:11" x14ac:dyDescent="0.25">
      <c r="A3111" s="148"/>
      <c r="B3111" s="148"/>
      <c r="C3111" s="148"/>
      <c r="D3111" s="148"/>
      <c r="E3111" s="148"/>
      <c r="F3111" s="148"/>
      <c r="G3111" s="148"/>
      <c r="H3111" s="148"/>
      <c r="I3111" s="151"/>
      <c r="J3111" s="148"/>
      <c r="K3111" s="66"/>
    </row>
    <row r="3112" spans="1:11" x14ac:dyDescent="0.25">
      <c r="A3112" s="148"/>
      <c r="B3112" s="148"/>
      <c r="C3112" s="148"/>
      <c r="D3112" s="148"/>
      <c r="E3112" s="148"/>
      <c r="F3112" s="148"/>
      <c r="G3112" s="148"/>
      <c r="H3112" s="148"/>
      <c r="I3112" s="151"/>
      <c r="J3112" s="148"/>
      <c r="K3112" s="66"/>
    </row>
    <row r="3113" spans="1:11" x14ac:dyDescent="0.25">
      <c r="A3113" s="148"/>
      <c r="B3113" s="148"/>
      <c r="C3113" s="148"/>
      <c r="D3113" s="148"/>
      <c r="E3113" s="148"/>
      <c r="F3113" s="148"/>
      <c r="G3113" s="148"/>
      <c r="H3113" s="148"/>
      <c r="I3113" s="151"/>
      <c r="J3113" s="148"/>
      <c r="K3113" s="66"/>
    </row>
    <row r="3114" spans="1:11" x14ac:dyDescent="0.25">
      <c r="A3114" s="148"/>
      <c r="B3114" s="148"/>
      <c r="C3114" s="148"/>
      <c r="D3114" s="148"/>
      <c r="E3114" s="148"/>
      <c r="F3114" s="148"/>
      <c r="G3114" s="148"/>
      <c r="H3114" s="148"/>
      <c r="I3114" s="151"/>
      <c r="J3114" s="148"/>
      <c r="K3114" s="66"/>
    </row>
    <row r="3115" spans="1:11" x14ac:dyDescent="0.25">
      <c r="A3115" s="148"/>
      <c r="B3115" s="148"/>
      <c r="C3115" s="148"/>
      <c r="D3115" s="148"/>
      <c r="E3115" s="148"/>
      <c r="F3115" s="148"/>
      <c r="G3115" s="148"/>
      <c r="H3115" s="148"/>
      <c r="I3115" s="151"/>
      <c r="J3115" s="148"/>
      <c r="K3115" s="66"/>
    </row>
    <row r="3116" spans="1:11" x14ac:dyDescent="0.25">
      <c r="A3116" s="148"/>
      <c r="B3116" s="148"/>
      <c r="C3116" s="148"/>
      <c r="D3116" s="148"/>
      <c r="E3116" s="148"/>
      <c r="F3116" s="148"/>
      <c r="G3116" s="148"/>
      <c r="H3116" s="148"/>
      <c r="I3116" s="151"/>
      <c r="J3116" s="148"/>
      <c r="K3116" s="66"/>
    </row>
    <row r="3117" spans="1:11" x14ac:dyDescent="0.25">
      <c r="A3117" s="148"/>
      <c r="B3117" s="148"/>
      <c r="C3117" s="148"/>
      <c r="D3117" s="148"/>
      <c r="E3117" s="148"/>
      <c r="F3117" s="148"/>
      <c r="G3117" s="148"/>
      <c r="H3117" s="148"/>
      <c r="I3117" s="151"/>
      <c r="J3117" s="148"/>
      <c r="K3117" s="66"/>
    </row>
    <row r="3118" spans="1:11" x14ac:dyDescent="0.25">
      <c r="A3118" s="148"/>
      <c r="B3118" s="148"/>
      <c r="C3118" s="148"/>
      <c r="D3118" s="148"/>
      <c r="E3118" s="148"/>
      <c r="F3118" s="148"/>
      <c r="G3118" s="148"/>
      <c r="H3118" s="148"/>
      <c r="I3118" s="151"/>
      <c r="J3118" s="148"/>
      <c r="K3118" s="66"/>
    </row>
    <row r="3119" spans="1:11" x14ac:dyDescent="0.25">
      <c r="A3119" s="148"/>
      <c r="B3119" s="148"/>
      <c r="C3119" s="148"/>
      <c r="D3119" s="148"/>
      <c r="E3119" s="148"/>
      <c r="F3119" s="148"/>
      <c r="G3119" s="148"/>
      <c r="H3119" s="148"/>
      <c r="I3119" s="151"/>
      <c r="J3119" s="148"/>
      <c r="K3119" s="66"/>
    </row>
    <row r="3120" spans="1:11" x14ac:dyDescent="0.25">
      <c r="A3120" s="148"/>
      <c r="B3120" s="148"/>
      <c r="C3120" s="148"/>
      <c r="D3120" s="148"/>
      <c r="E3120" s="148"/>
      <c r="F3120" s="148"/>
      <c r="G3120" s="148"/>
      <c r="H3120" s="148"/>
      <c r="I3120" s="151"/>
      <c r="J3120" s="148"/>
      <c r="K3120" s="66"/>
    </row>
    <row r="3121" spans="1:11" x14ac:dyDescent="0.25">
      <c r="A3121" s="148"/>
      <c r="B3121" s="148"/>
      <c r="C3121" s="148"/>
      <c r="D3121" s="148"/>
      <c r="E3121" s="148"/>
      <c r="F3121" s="148"/>
      <c r="G3121" s="148"/>
      <c r="H3121" s="148"/>
      <c r="I3121" s="151"/>
      <c r="J3121" s="148"/>
      <c r="K3121" s="66"/>
    </row>
    <row r="3122" spans="1:11" x14ac:dyDescent="0.25">
      <c r="A3122" s="148"/>
      <c r="B3122" s="148"/>
      <c r="C3122" s="148"/>
      <c r="D3122" s="148"/>
      <c r="E3122" s="148"/>
      <c r="F3122" s="148"/>
      <c r="G3122" s="148"/>
      <c r="H3122" s="148"/>
      <c r="I3122" s="151"/>
      <c r="J3122" s="148"/>
      <c r="K3122" s="66"/>
    </row>
    <row r="3123" spans="1:11" x14ac:dyDescent="0.25">
      <c r="A3123" s="148"/>
      <c r="B3123" s="148"/>
      <c r="C3123" s="148"/>
      <c r="D3123" s="148"/>
      <c r="E3123" s="148"/>
      <c r="F3123" s="148"/>
      <c r="G3123" s="148"/>
      <c r="H3123" s="148"/>
      <c r="I3123" s="151"/>
      <c r="J3123" s="148"/>
      <c r="K3123" s="66"/>
    </row>
    <row r="3124" spans="1:11" x14ac:dyDescent="0.25">
      <c r="A3124" s="148"/>
      <c r="B3124" s="148"/>
      <c r="C3124" s="148"/>
      <c r="D3124" s="148"/>
      <c r="E3124" s="148"/>
      <c r="F3124" s="148"/>
      <c r="G3124" s="148"/>
      <c r="H3124" s="148"/>
      <c r="I3124" s="151"/>
      <c r="J3124" s="148"/>
      <c r="K3124" s="66"/>
    </row>
    <row r="3125" spans="1:11" x14ac:dyDescent="0.25">
      <c r="A3125" s="148"/>
      <c r="B3125" s="148"/>
      <c r="C3125" s="148"/>
      <c r="D3125" s="148"/>
      <c r="E3125" s="148"/>
      <c r="F3125" s="148"/>
      <c r="G3125" s="148"/>
      <c r="H3125" s="148"/>
      <c r="I3125" s="151"/>
      <c r="J3125" s="148"/>
      <c r="K3125" s="66"/>
    </row>
    <row r="3126" spans="1:11" x14ac:dyDescent="0.25">
      <c r="A3126" s="148"/>
      <c r="B3126" s="148"/>
      <c r="C3126" s="148"/>
      <c r="D3126" s="148"/>
      <c r="E3126" s="148"/>
      <c r="F3126" s="148"/>
      <c r="G3126" s="148"/>
      <c r="H3126" s="148"/>
      <c r="I3126" s="151"/>
      <c r="J3126" s="148"/>
      <c r="K3126" s="66"/>
    </row>
    <row r="3127" spans="1:11" x14ac:dyDescent="0.25">
      <c r="A3127" s="148"/>
      <c r="B3127" s="148"/>
      <c r="C3127" s="148"/>
      <c r="D3127" s="148"/>
      <c r="E3127" s="148"/>
      <c r="F3127" s="148"/>
      <c r="G3127" s="148"/>
      <c r="H3127" s="148"/>
      <c r="I3127" s="151"/>
      <c r="J3127" s="148"/>
      <c r="K3127" s="66"/>
    </row>
    <row r="3128" spans="1:11" x14ac:dyDescent="0.25">
      <c r="A3128" s="148"/>
      <c r="B3128" s="148"/>
      <c r="C3128" s="148"/>
      <c r="D3128" s="148"/>
      <c r="E3128" s="148"/>
      <c r="F3128" s="148"/>
      <c r="G3128" s="148"/>
      <c r="H3128" s="148"/>
      <c r="I3128" s="151"/>
      <c r="J3128" s="148"/>
      <c r="K3128" s="66"/>
    </row>
    <row r="3129" spans="1:11" x14ac:dyDescent="0.25">
      <c r="A3129" s="148"/>
      <c r="B3129" s="148"/>
      <c r="C3129" s="148"/>
      <c r="D3129" s="148"/>
      <c r="E3129" s="148"/>
      <c r="F3129" s="148"/>
      <c r="G3129" s="148"/>
      <c r="H3129" s="148"/>
      <c r="I3129" s="151"/>
      <c r="J3129" s="148"/>
      <c r="K3129" s="66"/>
    </row>
    <row r="3130" spans="1:11" x14ac:dyDescent="0.25">
      <c r="A3130" s="148"/>
      <c r="B3130" s="148"/>
      <c r="C3130" s="148"/>
      <c r="D3130" s="148"/>
      <c r="E3130" s="148"/>
      <c r="F3130" s="148"/>
      <c r="G3130" s="148"/>
      <c r="H3130" s="148"/>
      <c r="I3130" s="151"/>
      <c r="J3130" s="148"/>
      <c r="K3130" s="66"/>
    </row>
    <row r="3131" spans="1:11" x14ac:dyDescent="0.25">
      <c r="A3131" s="148"/>
      <c r="B3131" s="148"/>
      <c r="C3131" s="148"/>
      <c r="D3131" s="148"/>
      <c r="E3131" s="148"/>
      <c r="F3131" s="148"/>
      <c r="G3131" s="148"/>
      <c r="H3131" s="148"/>
      <c r="I3131" s="151"/>
      <c r="J3131" s="148"/>
      <c r="K3131" s="66"/>
    </row>
    <row r="3132" spans="1:11" x14ac:dyDescent="0.25">
      <c r="A3132" s="148"/>
      <c r="B3132" s="148"/>
      <c r="C3132" s="148"/>
      <c r="D3132" s="148"/>
      <c r="E3132" s="148"/>
      <c r="F3132" s="148"/>
      <c r="G3132" s="148"/>
      <c r="H3132" s="148"/>
      <c r="I3132" s="151"/>
      <c r="J3132" s="148"/>
      <c r="K3132" s="66"/>
    </row>
    <row r="3133" spans="1:11" x14ac:dyDescent="0.25">
      <c r="A3133" s="148"/>
      <c r="B3133" s="148"/>
      <c r="C3133" s="148"/>
      <c r="D3133" s="148"/>
      <c r="E3133" s="148"/>
      <c r="F3133" s="148"/>
      <c r="G3133" s="148"/>
      <c r="H3133" s="148"/>
      <c r="I3133" s="151"/>
      <c r="J3133" s="148"/>
      <c r="K3133" s="66"/>
    </row>
    <row r="3134" spans="1:11" x14ac:dyDescent="0.25">
      <c r="A3134" s="148"/>
      <c r="B3134" s="148"/>
      <c r="C3134" s="148"/>
      <c r="D3134" s="148"/>
      <c r="E3134" s="148"/>
      <c r="F3134" s="148"/>
      <c r="G3134" s="148"/>
      <c r="H3134" s="148"/>
      <c r="I3134" s="151"/>
      <c r="J3134" s="148"/>
      <c r="K3134" s="66"/>
    </row>
    <row r="3135" spans="1:11" x14ac:dyDescent="0.25">
      <c r="A3135" s="148"/>
      <c r="B3135" s="148"/>
      <c r="C3135" s="148"/>
      <c r="D3135" s="148"/>
      <c r="E3135" s="148"/>
      <c r="F3135" s="148"/>
      <c r="G3135" s="148"/>
      <c r="H3135" s="148"/>
      <c r="I3135" s="151"/>
      <c r="J3135" s="148"/>
      <c r="K3135" s="66"/>
    </row>
    <row r="3136" spans="1:11" x14ac:dyDescent="0.25">
      <c r="A3136" s="148"/>
      <c r="B3136" s="148"/>
      <c r="C3136" s="148"/>
      <c r="D3136" s="148"/>
      <c r="E3136" s="148"/>
      <c r="F3136" s="148"/>
      <c r="G3136" s="148"/>
      <c r="H3136" s="148"/>
      <c r="I3136" s="151"/>
      <c r="J3136" s="148"/>
      <c r="K3136" s="66"/>
    </row>
    <row r="3137" spans="1:11" x14ac:dyDescent="0.25">
      <c r="A3137" s="148"/>
      <c r="B3137" s="148"/>
      <c r="C3137" s="148"/>
      <c r="D3137" s="148"/>
      <c r="E3137" s="148"/>
      <c r="F3137" s="148"/>
      <c r="G3137" s="148"/>
      <c r="H3137" s="148"/>
      <c r="I3137" s="151"/>
      <c r="J3137" s="148"/>
      <c r="K3137" s="66"/>
    </row>
    <row r="3138" spans="1:11" x14ac:dyDescent="0.25">
      <c r="A3138" s="148"/>
      <c r="B3138" s="148"/>
      <c r="C3138" s="148"/>
      <c r="D3138" s="148"/>
      <c r="E3138" s="148"/>
      <c r="F3138" s="148"/>
      <c r="G3138" s="148"/>
      <c r="H3138" s="148"/>
      <c r="I3138" s="151"/>
      <c r="J3138" s="148"/>
      <c r="K3138" s="66"/>
    </row>
    <row r="3139" spans="1:11" x14ac:dyDescent="0.25">
      <c r="A3139" s="148"/>
      <c r="B3139" s="148"/>
      <c r="C3139" s="148"/>
      <c r="D3139" s="148"/>
      <c r="E3139" s="148"/>
      <c r="F3139" s="148"/>
      <c r="G3139" s="148"/>
      <c r="H3139" s="148"/>
      <c r="I3139" s="151"/>
      <c r="J3139" s="148"/>
      <c r="K3139" s="66"/>
    </row>
    <row r="3140" spans="1:11" x14ac:dyDescent="0.25">
      <c r="A3140" s="148"/>
      <c r="B3140" s="148"/>
      <c r="C3140" s="148"/>
      <c r="D3140" s="148"/>
      <c r="E3140" s="148"/>
      <c r="F3140" s="148"/>
      <c r="G3140" s="148"/>
      <c r="H3140" s="148"/>
      <c r="I3140" s="151"/>
      <c r="J3140" s="148"/>
      <c r="K3140" s="66"/>
    </row>
    <row r="3141" spans="1:11" x14ac:dyDescent="0.25">
      <c r="A3141" s="148"/>
      <c r="B3141" s="148"/>
      <c r="C3141" s="148"/>
      <c r="D3141" s="148"/>
      <c r="E3141" s="148"/>
      <c r="F3141" s="148"/>
      <c r="G3141" s="148"/>
      <c r="H3141" s="148"/>
      <c r="I3141" s="151"/>
      <c r="J3141" s="148"/>
      <c r="K3141" s="66"/>
    </row>
    <row r="3142" spans="1:11" x14ac:dyDescent="0.25">
      <c r="A3142" s="148"/>
      <c r="B3142" s="148"/>
      <c r="C3142" s="148"/>
      <c r="D3142" s="148"/>
      <c r="E3142" s="148"/>
      <c r="F3142" s="148"/>
      <c r="G3142" s="148"/>
      <c r="H3142" s="148"/>
      <c r="I3142" s="151"/>
      <c r="J3142" s="148"/>
      <c r="K3142" s="66"/>
    </row>
    <row r="3143" spans="1:11" x14ac:dyDescent="0.25">
      <c r="A3143" s="148"/>
      <c r="B3143" s="148"/>
      <c r="C3143" s="148"/>
      <c r="D3143" s="148"/>
      <c r="E3143" s="148"/>
      <c r="F3143" s="148"/>
      <c r="G3143" s="148"/>
      <c r="H3143" s="148"/>
      <c r="I3143" s="151"/>
      <c r="J3143" s="148"/>
      <c r="K3143" s="66"/>
    </row>
    <row r="3144" spans="1:11" x14ac:dyDescent="0.25">
      <c r="A3144" s="148"/>
      <c r="B3144" s="148"/>
      <c r="C3144" s="148"/>
      <c r="D3144" s="148"/>
      <c r="E3144" s="148"/>
      <c r="F3144" s="148"/>
      <c r="G3144" s="148"/>
      <c r="H3144" s="148"/>
      <c r="I3144" s="151"/>
      <c r="J3144" s="148"/>
      <c r="K3144" s="66"/>
    </row>
    <row r="3145" spans="1:11" x14ac:dyDescent="0.25">
      <c r="A3145" s="148"/>
      <c r="B3145" s="148"/>
      <c r="C3145" s="148"/>
      <c r="D3145" s="148"/>
      <c r="E3145" s="148"/>
      <c r="F3145" s="148"/>
      <c r="G3145" s="148"/>
      <c r="H3145" s="148"/>
      <c r="I3145" s="151"/>
      <c r="J3145" s="148"/>
      <c r="K3145" s="66"/>
    </row>
    <row r="3146" spans="1:11" x14ac:dyDescent="0.25">
      <c r="A3146" s="148"/>
      <c r="B3146" s="148"/>
      <c r="C3146" s="148"/>
      <c r="D3146" s="148"/>
      <c r="E3146" s="148"/>
      <c r="F3146" s="148"/>
      <c r="G3146" s="148"/>
      <c r="H3146" s="148"/>
      <c r="I3146" s="151"/>
      <c r="J3146" s="148"/>
      <c r="K3146" s="66"/>
    </row>
    <row r="3147" spans="1:11" x14ac:dyDescent="0.25">
      <c r="A3147" s="148"/>
      <c r="B3147" s="148"/>
      <c r="C3147" s="148"/>
      <c r="D3147" s="148"/>
      <c r="E3147" s="148"/>
      <c r="F3147" s="148"/>
      <c r="G3147" s="148"/>
      <c r="H3147" s="148"/>
      <c r="I3147" s="151"/>
      <c r="J3147" s="148"/>
      <c r="K3147" s="66"/>
    </row>
    <row r="3148" spans="1:11" x14ac:dyDescent="0.25">
      <c r="A3148" s="148"/>
      <c r="B3148" s="148"/>
      <c r="C3148" s="148"/>
      <c r="D3148" s="148"/>
      <c r="E3148" s="148"/>
      <c r="F3148" s="148"/>
      <c r="G3148" s="148"/>
      <c r="H3148" s="148"/>
      <c r="I3148" s="151"/>
      <c r="J3148" s="148"/>
      <c r="K3148" s="66"/>
    </row>
    <row r="3149" spans="1:11" x14ac:dyDescent="0.25">
      <c r="A3149" s="148"/>
      <c r="B3149" s="148"/>
      <c r="C3149" s="148"/>
      <c r="D3149" s="148"/>
      <c r="E3149" s="148"/>
      <c r="F3149" s="148"/>
      <c r="G3149" s="148"/>
      <c r="H3149" s="148"/>
      <c r="I3149" s="151"/>
      <c r="J3149" s="148"/>
      <c r="K3149" s="66"/>
    </row>
    <row r="3150" spans="1:11" x14ac:dyDescent="0.25">
      <c r="A3150" s="148"/>
      <c r="B3150" s="148"/>
      <c r="C3150" s="148"/>
      <c r="D3150" s="148"/>
      <c r="E3150" s="148"/>
      <c r="F3150" s="148"/>
      <c r="G3150" s="148"/>
      <c r="H3150" s="148"/>
      <c r="I3150" s="151"/>
      <c r="J3150" s="148"/>
      <c r="K3150" s="66"/>
    </row>
    <row r="3151" spans="1:11" x14ac:dyDescent="0.25">
      <c r="A3151" s="148"/>
      <c r="B3151" s="148"/>
      <c r="C3151" s="148"/>
      <c r="D3151" s="148"/>
      <c r="E3151" s="148"/>
      <c r="F3151" s="148"/>
      <c r="G3151" s="148"/>
      <c r="H3151" s="148"/>
      <c r="I3151" s="151"/>
      <c r="J3151" s="148"/>
      <c r="K3151" s="66"/>
    </row>
    <row r="3152" spans="1:11" x14ac:dyDescent="0.25">
      <c r="A3152" s="148"/>
      <c r="B3152" s="148"/>
      <c r="C3152" s="148"/>
      <c r="D3152" s="148"/>
      <c r="E3152" s="148"/>
      <c r="F3152" s="148"/>
      <c r="G3152" s="148"/>
      <c r="H3152" s="148"/>
      <c r="I3152" s="151"/>
      <c r="J3152" s="148"/>
      <c r="K3152" s="66"/>
    </row>
    <row r="3153" spans="1:11" x14ac:dyDescent="0.25">
      <c r="A3153" s="148"/>
      <c r="B3153" s="148"/>
      <c r="C3153" s="148"/>
      <c r="D3153" s="148"/>
      <c r="E3153" s="148"/>
      <c r="F3153" s="148"/>
      <c r="G3153" s="148"/>
      <c r="H3153" s="148"/>
      <c r="I3153" s="151"/>
      <c r="J3153" s="148"/>
      <c r="K3153" s="66"/>
    </row>
    <row r="3154" spans="1:11" x14ac:dyDescent="0.25">
      <c r="A3154" s="148"/>
      <c r="B3154" s="148"/>
      <c r="C3154" s="148"/>
      <c r="D3154" s="148"/>
      <c r="E3154" s="148"/>
      <c r="F3154" s="148"/>
      <c r="G3154" s="148"/>
      <c r="H3154" s="148"/>
      <c r="I3154" s="151"/>
      <c r="J3154" s="148"/>
      <c r="K3154" s="66"/>
    </row>
    <row r="3155" spans="1:11" x14ac:dyDescent="0.25">
      <c r="A3155" s="148"/>
      <c r="B3155" s="148"/>
      <c r="C3155" s="148"/>
      <c r="D3155" s="148"/>
      <c r="E3155" s="148"/>
      <c r="F3155" s="148"/>
      <c r="G3155" s="148"/>
      <c r="H3155" s="148"/>
      <c r="I3155" s="151"/>
      <c r="J3155" s="148"/>
      <c r="K3155" s="66"/>
    </row>
    <row r="3156" spans="1:11" x14ac:dyDescent="0.25">
      <c r="A3156" s="148"/>
      <c r="B3156" s="148"/>
      <c r="C3156" s="148"/>
      <c r="D3156" s="148"/>
      <c r="E3156" s="148"/>
      <c r="F3156" s="148"/>
      <c r="G3156" s="148"/>
      <c r="H3156" s="148"/>
      <c r="I3156" s="151"/>
      <c r="J3156" s="148"/>
      <c r="K3156" s="66"/>
    </row>
    <row r="3157" spans="1:11" x14ac:dyDescent="0.25">
      <c r="A3157" s="148"/>
      <c r="B3157" s="148"/>
      <c r="C3157" s="148"/>
      <c r="D3157" s="148"/>
      <c r="E3157" s="148"/>
      <c r="F3157" s="148"/>
      <c r="G3157" s="148"/>
      <c r="H3157" s="148"/>
      <c r="I3157" s="151"/>
      <c r="J3157" s="148"/>
      <c r="K3157" s="66"/>
    </row>
    <row r="3158" spans="1:11" x14ac:dyDescent="0.25">
      <c r="A3158" s="148"/>
      <c r="B3158" s="148"/>
      <c r="C3158" s="148"/>
      <c r="D3158" s="148"/>
      <c r="E3158" s="148"/>
      <c r="F3158" s="148"/>
      <c r="G3158" s="148"/>
      <c r="H3158" s="148"/>
      <c r="I3158" s="151"/>
      <c r="J3158" s="148"/>
      <c r="K3158" s="66"/>
    </row>
    <row r="3159" spans="1:11" x14ac:dyDescent="0.25">
      <c r="A3159" s="148"/>
      <c r="B3159" s="148"/>
      <c r="C3159" s="148"/>
      <c r="D3159" s="148"/>
      <c r="E3159" s="148"/>
      <c r="F3159" s="148"/>
      <c r="G3159" s="148"/>
      <c r="H3159" s="148"/>
      <c r="I3159" s="151"/>
      <c r="J3159" s="148"/>
      <c r="K3159" s="66"/>
    </row>
    <row r="3160" spans="1:11" x14ac:dyDescent="0.25">
      <c r="A3160" s="148"/>
      <c r="B3160" s="148"/>
      <c r="C3160" s="148"/>
      <c r="D3160" s="148"/>
      <c r="E3160" s="148"/>
      <c r="F3160" s="148"/>
      <c r="G3160" s="148"/>
      <c r="H3160" s="148"/>
      <c r="I3160" s="151"/>
      <c r="J3160" s="148"/>
      <c r="K3160" s="66"/>
    </row>
    <row r="3161" spans="1:11" x14ac:dyDescent="0.25">
      <c r="A3161" s="148"/>
      <c r="B3161" s="148"/>
      <c r="C3161" s="148"/>
      <c r="D3161" s="148"/>
      <c r="E3161" s="148"/>
      <c r="F3161" s="148"/>
      <c r="G3161" s="148"/>
      <c r="H3161" s="148"/>
      <c r="I3161" s="151"/>
      <c r="J3161" s="148"/>
      <c r="K3161" s="66"/>
    </row>
    <row r="3162" spans="1:11" x14ac:dyDescent="0.25">
      <c r="A3162" s="148"/>
      <c r="B3162" s="148"/>
      <c r="C3162" s="148"/>
      <c r="D3162" s="148"/>
      <c r="E3162" s="148"/>
      <c r="F3162" s="148"/>
      <c r="G3162" s="148"/>
      <c r="H3162" s="148"/>
      <c r="I3162" s="151"/>
      <c r="J3162" s="148"/>
      <c r="K3162" s="66"/>
    </row>
    <row r="3163" spans="1:11" x14ac:dyDescent="0.25">
      <c r="A3163" s="148"/>
      <c r="B3163" s="148"/>
      <c r="C3163" s="148"/>
      <c r="D3163" s="148"/>
      <c r="E3163" s="148"/>
      <c r="F3163" s="148"/>
      <c r="G3163" s="148"/>
      <c r="H3163" s="148"/>
      <c r="I3163" s="151"/>
      <c r="J3163" s="148"/>
      <c r="K3163" s="66"/>
    </row>
    <row r="3164" spans="1:11" x14ac:dyDescent="0.25">
      <c r="A3164" s="148"/>
      <c r="B3164" s="148"/>
      <c r="C3164" s="148"/>
      <c r="D3164" s="148"/>
      <c r="E3164" s="148"/>
      <c r="F3164" s="148"/>
      <c r="G3164" s="148"/>
      <c r="H3164" s="148"/>
      <c r="I3164" s="151"/>
      <c r="J3164" s="148"/>
      <c r="K3164" s="66"/>
    </row>
    <row r="3165" spans="1:11" x14ac:dyDescent="0.25">
      <c r="A3165" s="148"/>
      <c r="B3165" s="148"/>
      <c r="C3165" s="148"/>
      <c r="D3165" s="148"/>
      <c r="E3165" s="148"/>
      <c r="F3165" s="148"/>
      <c r="G3165" s="148"/>
      <c r="H3165" s="148"/>
      <c r="I3165" s="151"/>
      <c r="J3165" s="148"/>
      <c r="K3165" s="66"/>
    </row>
    <row r="3166" spans="1:11" x14ac:dyDescent="0.25">
      <c r="A3166" s="148"/>
      <c r="B3166" s="148"/>
      <c r="C3166" s="148"/>
      <c r="D3166" s="148"/>
      <c r="E3166" s="148"/>
      <c r="F3166" s="148"/>
      <c r="G3166" s="148"/>
      <c r="H3166" s="148"/>
      <c r="I3166" s="151"/>
      <c r="J3166" s="148"/>
      <c r="K3166" s="66"/>
    </row>
    <row r="3167" spans="1:11" x14ac:dyDescent="0.25">
      <c r="A3167" s="148"/>
      <c r="B3167" s="148"/>
      <c r="C3167" s="148"/>
      <c r="D3167" s="148"/>
      <c r="E3167" s="148"/>
      <c r="F3167" s="148"/>
      <c r="G3167" s="148"/>
      <c r="H3167" s="148"/>
      <c r="I3167" s="151"/>
      <c r="J3167" s="148"/>
      <c r="K3167" s="66"/>
    </row>
    <row r="3168" spans="1:11" x14ac:dyDescent="0.25">
      <c r="A3168" s="148"/>
      <c r="B3168" s="148"/>
      <c r="C3168" s="148"/>
      <c r="D3168" s="148"/>
      <c r="E3168" s="148"/>
      <c r="F3168" s="148"/>
      <c r="G3168" s="148"/>
      <c r="H3168" s="148"/>
      <c r="I3168" s="151"/>
      <c r="J3168" s="148"/>
      <c r="K3168" s="66"/>
    </row>
    <row r="3169" spans="1:11" x14ac:dyDescent="0.25">
      <c r="A3169" s="148"/>
      <c r="B3169" s="148"/>
      <c r="C3169" s="148"/>
      <c r="D3169" s="148"/>
      <c r="E3169" s="148"/>
      <c r="F3169" s="148"/>
      <c r="G3169" s="148"/>
      <c r="H3169" s="148"/>
      <c r="I3169" s="151"/>
      <c r="J3169" s="148"/>
      <c r="K3169" s="66"/>
    </row>
    <row r="3170" spans="1:11" x14ac:dyDescent="0.25">
      <c r="A3170" s="148"/>
      <c r="B3170" s="148"/>
      <c r="C3170" s="148"/>
      <c r="D3170" s="148"/>
      <c r="E3170" s="148"/>
      <c r="F3170" s="148"/>
      <c r="G3170" s="148"/>
      <c r="H3170" s="148"/>
      <c r="I3170" s="151"/>
      <c r="J3170" s="148"/>
      <c r="K3170" s="66"/>
    </row>
    <row r="3171" spans="1:11" x14ac:dyDescent="0.25">
      <c r="A3171" s="148"/>
      <c r="B3171" s="148"/>
      <c r="C3171" s="148"/>
      <c r="D3171" s="148"/>
      <c r="E3171" s="148"/>
      <c r="F3171" s="148"/>
      <c r="G3171" s="148"/>
      <c r="H3171" s="148"/>
      <c r="I3171" s="151"/>
      <c r="J3171" s="148"/>
      <c r="K3171" s="66"/>
    </row>
    <row r="3172" spans="1:11" x14ac:dyDescent="0.25">
      <c r="A3172" s="148"/>
      <c r="B3172" s="148"/>
      <c r="C3172" s="148"/>
      <c r="D3172" s="148"/>
      <c r="E3172" s="148"/>
      <c r="F3172" s="148"/>
      <c r="G3172" s="148"/>
      <c r="H3172" s="148"/>
      <c r="I3172" s="151"/>
      <c r="J3172" s="148"/>
      <c r="K3172" s="66"/>
    </row>
    <row r="3173" spans="1:11" x14ac:dyDescent="0.25">
      <c r="A3173" s="148"/>
      <c r="B3173" s="148"/>
      <c r="C3173" s="148"/>
      <c r="D3173" s="148"/>
      <c r="E3173" s="148"/>
      <c r="F3173" s="148"/>
      <c r="G3173" s="148"/>
      <c r="H3173" s="148"/>
      <c r="I3173" s="151"/>
      <c r="J3173" s="148"/>
      <c r="K3173" s="66"/>
    </row>
    <row r="3174" spans="1:11" x14ac:dyDescent="0.25">
      <c r="A3174" s="148"/>
      <c r="B3174" s="148"/>
      <c r="C3174" s="148"/>
      <c r="D3174" s="148"/>
      <c r="E3174" s="148"/>
      <c r="F3174" s="148"/>
      <c r="G3174" s="148"/>
      <c r="H3174" s="148"/>
      <c r="I3174" s="151"/>
      <c r="J3174" s="148"/>
      <c r="K3174" s="66"/>
    </row>
    <row r="3175" spans="1:11" x14ac:dyDescent="0.25">
      <c r="A3175" s="148"/>
      <c r="B3175" s="148"/>
      <c r="C3175" s="148"/>
      <c r="D3175" s="148"/>
      <c r="E3175" s="148"/>
      <c r="F3175" s="148"/>
      <c r="G3175" s="148"/>
      <c r="H3175" s="148"/>
      <c r="I3175" s="151"/>
      <c r="J3175" s="148"/>
      <c r="K3175" s="66"/>
    </row>
    <row r="3176" spans="1:11" x14ac:dyDescent="0.25">
      <c r="A3176" s="148"/>
      <c r="B3176" s="148"/>
      <c r="C3176" s="148"/>
      <c r="D3176" s="148"/>
      <c r="E3176" s="148"/>
      <c r="F3176" s="148"/>
      <c r="G3176" s="148"/>
      <c r="H3176" s="148"/>
      <c r="I3176" s="151"/>
      <c r="J3176" s="148"/>
      <c r="K3176" s="66"/>
    </row>
    <row r="3177" spans="1:11" x14ac:dyDescent="0.25">
      <c r="A3177" s="148"/>
      <c r="B3177" s="148"/>
      <c r="C3177" s="148"/>
      <c r="D3177" s="148"/>
      <c r="E3177" s="148"/>
      <c r="F3177" s="148"/>
      <c r="G3177" s="148"/>
      <c r="H3177" s="148"/>
      <c r="I3177" s="151"/>
      <c r="J3177" s="148"/>
      <c r="K3177" s="66"/>
    </row>
    <row r="3178" spans="1:11" x14ac:dyDescent="0.25">
      <c r="A3178" s="148"/>
      <c r="B3178" s="148"/>
      <c r="C3178" s="148"/>
      <c r="D3178" s="148"/>
      <c r="E3178" s="148"/>
      <c r="F3178" s="148"/>
      <c r="G3178" s="148"/>
      <c r="H3178" s="148"/>
      <c r="I3178" s="151"/>
      <c r="J3178" s="148"/>
      <c r="K3178" s="66"/>
    </row>
    <row r="3179" spans="1:11" x14ac:dyDescent="0.25">
      <c r="A3179" s="148"/>
      <c r="B3179" s="148"/>
      <c r="C3179" s="148"/>
      <c r="D3179" s="148"/>
      <c r="E3179" s="148"/>
      <c r="F3179" s="148"/>
      <c r="G3179" s="148"/>
      <c r="H3179" s="148"/>
      <c r="I3179" s="151"/>
      <c r="J3179" s="148"/>
      <c r="K3179" s="66"/>
    </row>
    <row r="3180" spans="1:11" x14ac:dyDescent="0.25">
      <c r="A3180" s="148"/>
      <c r="B3180" s="148"/>
      <c r="C3180" s="148"/>
      <c r="D3180" s="148"/>
      <c r="E3180" s="148"/>
      <c r="F3180" s="148"/>
      <c r="G3180" s="148"/>
      <c r="H3180" s="148"/>
      <c r="I3180" s="151"/>
      <c r="J3180" s="148"/>
      <c r="K3180" s="66"/>
    </row>
    <row r="3181" spans="1:11" x14ac:dyDescent="0.25">
      <c r="A3181" s="148"/>
      <c r="B3181" s="148"/>
      <c r="C3181" s="148"/>
      <c r="D3181" s="148"/>
      <c r="E3181" s="148"/>
      <c r="F3181" s="148"/>
      <c r="G3181" s="148"/>
      <c r="H3181" s="148"/>
      <c r="I3181" s="151"/>
      <c r="J3181" s="148"/>
      <c r="K3181" s="66"/>
    </row>
    <row r="3182" spans="1:11" x14ac:dyDescent="0.25">
      <c r="A3182" s="148"/>
      <c r="B3182" s="148"/>
      <c r="C3182" s="148"/>
      <c r="D3182" s="148"/>
      <c r="E3182" s="148"/>
      <c r="F3182" s="148"/>
      <c r="G3182" s="148"/>
      <c r="H3182" s="148"/>
      <c r="I3182" s="151"/>
      <c r="J3182" s="148"/>
      <c r="K3182" s="66"/>
    </row>
    <row r="3183" spans="1:11" x14ac:dyDescent="0.25">
      <c r="A3183" s="148"/>
      <c r="B3183" s="148"/>
      <c r="C3183" s="148"/>
      <c r="D3183" s="148"/>
      <c r="E3183" s="148"/>
      <c r="F3183" s="148"/>
      <c r="G3183" s="148"/>
      <c r="H3183" s="148"/>
      <c r="I3183" s="151"/>
      <c r="J3183" s="148"/>
      <c r="K3183" s="66"/>
    </row>
    <row r="3184" spans="1:11" x14ac:dyDescent="0.25">
      <c r="A3184" s="148"/>
      <c r="B3184" s="148"/>
      <c r="C3184" s="148"/>
      <c r="D3184" s="148"/>
      <c r="E3184" s="148"/>
      <c r="F3184" s="148"/>
      <c r="G3184" s="148"/>
      <c r="H3184" s="148"/>
      <c r="I3184" s="151"/>
      <c r="J3184" s="148"/>
      <c r="K3184" s="66"/>
    </row>
    <row r="3185" spans="1:11" x14ac:dyDescent="0.25">
      <c r="A3185" s="148"/>
      <c r="B3185" s="148"/>
      <c r="C3185" s="148"/>
      <c r="D3185" s="148"/>
      <c r="E3185" s="148"/>
      <c r="F3185" s="148"/>
      <c r="G3185" s="148"/>
      <c r="H3185" s="148"/>
      <c r="I3185" s="151"/>
      <c r="J3185" s="148"/>
      <c r="K3185" s="66"/>
    </row>
    <row r="3186" spans="1:11" x14ac:dyDescent="0.25">
      <c r="A3186" s="148"/>
      <c r="B3186" s="148"/>
      <c r="C3186" s="148"/>
      <c r="D3186" s="148"/>
      <c r="E3186" s="148"/>
      <c r="F3186" s="148"/>
      <c r="G3186" s="148"/>
      <c r="H3186" s="148"/>
      <c r="I3186" s="151"/>
      <c r="J3186" s="148"/>
      <c r="K3186" s="66"/>
    </row>
    <row r="3187" spans="1:11" x14ac:dyDescent="0.25">
      <c r="A3187" s="148"/>
      <c r="B3187" s="148"/>
      <c r="C3187" s="148"/>
      <c r="D3187" s="148"/>
      <c r="E3187" s="148"/>
      <c r="F3187" s="148"/>
      <c r="G3187" s="148"/>
      <c r="H3187" s="148"/>
      <c r="I3187" s="151"/>
      <c r="J3187" s="148"/>
      <c r="K3187" s="66"/>
    </row>
    <row r="3188" spans="1:11" x14ac:dyDescent="0.25">
      <c r="A3188" s="148"/>
      <c r="B3188" s="148"/>
      <c r="C3188" s="148"/>
      <c r="D3188" s="148"/>
      <c r="E3188" s="148"/>
      <c r="F3188" s="148"/>
      <c r="G3188" s="148"/>
      <c r="H3188" s="148"/>
      <c r="I3188" s="151"/>
      <c r="J3188" s="148"/>
      <c r="K3188" s="66"/>
    </row>
    <row r="3189" spans="1:11" x14ac:dyDescent="0.25">
      <c r="A3189" s="148"/>
      <c r="B3189" s="148"/>
      <c r="C3189" s="148"/>
      <c r="D3189" s="148"/>
      <c r="E3189" s="148"/>
      <c r="F3189" s="148"/>
      <c r="G3189" s="148"/>
      <c r="H3189" s="148"/>
      <c r="I3189" s="151"/>
      <c r="J3189" s="148"/>
      <c r="K3189" s="66"/>
    </row>
    <row r="3190" spans="1:11" x14ac:dyDescent="0.25">
      <c r="A3190" s="148"/>
      <c r="B3190" s="148"/>
      <c r="C3190" s="148"/>
      <c r="D3190" s="148"/>
      <c r="E3190" s="148"/>
      <c r="F3190" s="148"/>
      <c r="G3190" s="148"/>
      <c r="H3190" s="148"/>
      <c r="I3190" s="151"/>
      <c r="J3190" s="148"/>
      <c r="K3190" s="66"/>
    </row>
    <row r="3191" spans="1:11" x14ac:dyDescent="0.25">
      <c r="A3191" s="148"/>
      <c r="B3191" s="148"/>
      <c r="C3191" s="148"/>
      <c r="D3191" s="148"/>
      <c r="E3191" s="148"/>
      <c r="F3191" s="148"/>
      <c r="G3191" s="148"/>
      <c r="H3191" s="148"/>
      <c r="I3191" s="151"/>
      <c r="J3191" s="148"/>
      <c r="K3191" s="66"/>
    </row>
    <row r="3192" spans="1:11" x14ac:dyDescent="0.25">
      <c r="A3192" s="148"/>
      <c r="B3192" s="148"/>
      <c r="C3192" s="148"/>
      <c r="D3192" s="148"/>
      <c r="E3192" s="148"/>
      <c r="F3192" s="148"/>
      <c r="G3192" s="148"/>
      <c r="H3192" s="148"/>
      <c r="I3192" s="151"/>
      <c r="J3192" s="148"/>
      <c r="K3192" s="66"/>
    </row>
    <row r="3193" spans="1:11" x14ac:dyDescent="0.25">
      <c r="A3193" s="148"/>
      <c r="B3193" s="148"/>
      <c r="C3193" s="148"/>
      <c r="D3193" s="148"/>
      <c r="E3193" s="148"/>
      <c r="F3193" s="148"/>
      <c r="G3193" s="148"/>
      <c r="H3193" s="148"/>
      <c r="I3193" s="151"/>
      <c r="J3193" s="148"/>
      <c r="K3193" s="66"/>
    </row>
    <row r="3194" spans="1:11" x14ac:dyDescent="0.25">
      <c r="A3194" s="148"/>
      <c r="B3194" s="148"/>
      <c r="C3194" s="148"/>
      <c r="D3194" s="148"/>
      <c r="E3194" s="148"/>
      <c r="F3194" s="148"/>
      <c r="G3194" s="148"/>
      <c r="H3194" s="148"/>
      <c r="I3194" s="151"/>
      <c r="J3194" s="148"/>
      <c r="K3194" s="66"/>
    </row>
    <row r="3195" spans="1:11" x14ac:dyDescent="0.25">
      <c r="A3195" s="148"/>
      <c r="B3195" s="148"/>
      <c r="C3195" s="148"/>
      <c r="D3195" s="148"/>
      <c r="E3195" s="148"/>
      <c r="F3195" s="148"/>
      <c r="G3195" s="148"/>
      <c r="H3195" s="148"/>
      <c r="I3195" s="151"/>
      <c r="J3195" s="148"/>
      <c r="K3195" s="66"/>
    </row>
    <row r="3196" spans="1:11" x14ac:dyDescent="0.25">
      <c r="A3196" s="148"/>
      <c r="B3196" s="148"/>
      <c r="C3196" s="148"/>
      <c r="D3196" s="148"/>
      <c r="E3196" s="148"/>
      <c r="F3196" s="148"/>
      <c r="G3196" s="148"/>
      <c r="H3196" s="148"/>
      <c r="I3196" s="151"/>
      <c r="J3196" s="148"/>
      <c r="K3196" s="66"/>
    </row>
    <row r="3197" spans="1:11" x14ac:dyDescent="0.25">
      <c r="A3197" s="148"/>
      <c r="B3197" s="148"/>
      <c r="C3197" s="148"/>
      <c r="D3197" s="148"/>
      <c r="E3197" s="148"/>
      <c r="F3197" s="148"/>
      <c r="G3197" s="148"/>
      <c r="H3197" s="148"/>
      <c r="I3197" s="151"/>
      <c r="J3197" s="148"/>
      <c r="K3197" s="66"/>
    </row>
    <row r="3198" spans="1:11" x14ac:dyDescent="0.25">
      <c r="A3198" s="148"/>
      <c r="B3198" s="148"/>
      <c r="C3198" s="148"/>
      <c r="D3198" s="148"/>
      <c r="E3198" s="148"/>
      <c r="F3198" s="148"/>
      <c r="G3198" s="148"/>
      <c r="H3198" s="148"/>
      <c r="I3198" s="151"/>
      <c r="J3198" s="148"/>
      <c r="K3198" s="66"/>
    </row>
    <row r="3199" spans="1:11" x14ac:dyDescent="0.25">
      <c r="A3199" s="148"/>
      <c r="B3199" s="148"/>
      <c r="C3199" s="148"/>
      <c r="D3199" s="148"/>
      <c r="E3199" s="148"/>
      <c r="F3199" s="148"/>
      <c r="G3199" s="148"/>
      <c r="H3199" s="148"/>
      <c r="I3199" s="151"/>
      <c r="J3199" s="148"/>
      <c r="K3199" s="66"/>
    </row>
    <row r="3200" spans="1:11" x14ac:dyDescent="0.25">
      <c r="A3200" s="148"/>
      <c r="B3200" s="148"/>
      <c r="C3200" s="148"/>
      <c r="D3200" s="148"/>
      <c r="E3200" s="148"/>
      <c r="F3200" s="148"/>
      <c r="G3200" s="148"/>
      <c r="H3200" s="148"/>
      <c r="I3200" s="151"/>
      <c r="J3200" s="148"/>
      <c r="K3200" s="66"/>
    </row>
    <row r="3201" spans="1:11" x14ac:dyDescent="0.25">
      <c r="A3201" s="148"/>
      <c r="B3201" s="148"/>
      <c r="C3201" s="148"/>
      <c r="D3201" s="148"/>
      <c r="E3201" s="148"/>
      <c r="F3201" s="148"/>
      <c r="G3201" s="148"/>
      <c r="H3201" s="148"/>
      <c r="I3201" s="151"/>
      <c r="J3201" s="148"/>
      <c r="K3201" s="66"/>
    </row>
    <row r="3202" spans="1:11" x14ac:dyDescent="0.25">
      <c r="A3202" s="148"/>
      <c r="B3202" s="148"/>
      <c r="C3202" s="148"/>
      <c r="D3202" s="148"/>
      <c r="E3202" s="148"/>
      <c r="F3202" s="148"/>
      <c r="G3202" s="148"/>
      <c r="H3202" s="148"/>
      <c r="I3202" s="151"/>
      <c r="J3202" s="148"/>
      <c r="K3202" s="66"/>
    </row>
    <row r="3203" spans="1:11" x14ac:dyDescent="0.25">
      <c r="A3203" s="148"/>
      <c r="B3203" s="148"/>
      <c r="C3203" s="148"/>
      <c r="D3203" s="148"/>
      <c r="E3203" s="148"/>
      <c r="F3203" s="148"/>
      <c r="G3203" s="148"/>
      <c r="H3203" s="148"/>
      <c r="I3203" s="151"/>
      <c r="J3203" s="148"/>
      <c r="K3203" s="66"/>
    </row>
    <row r="3204" spans="1:11" x14ac:dyDescent="0.25">
      <c r="A3204" s="148"/>
      <c r="B3204" s="148"/>
      <c r="C3204" s="148"/>
      <c r="D3204" s="148"/>
      <c r="E3204" s="148"/>
      <c r="F3204" s="148"/>
      <c r="G3204" s="148"/>
      <c r="H3204" s="148"/>
      <c r="I3204" s="151"/>
      <c r="J3204" s="148"/>
      <c r="K3204" s="66"/>
    </row>
    <row r="3205" spans="1:11" x14ac:dyDescent="0.25">
      <c r="A3205" s="148"/>
      <c r="B3205" s="148"/>
      <c r="C3205" s="148"/>
      <c r="D3205" s="148"/>
      <c r="E3205" s="148"/>
      <c r="F3205" s="148"/>
      <c r="G3205" s="148"/>
      <c r="H3205" s="148"/>
      <c r="I3205" s="151"/>
      <c r="J3205" s="148"/>
      <c r="K3205" s="66"/>
    </row>
    <row r="3206" spans="1:11" x14ac:dyDescent="0.25">
      <c r="A3206" s="148"/>
      <c r="B3206" s="148"/>
      <c r="C3206" s="148"/>
      <c r="D3206" s="148"/>
      <c r="E3206" s="148"/>
      <c r="F3206" s="148"/>
      <c r="G3206" s="148"/>
      <c r="H3206" s="148"/>
      <c r="I3206" s="151"/>
      <c r="J3206" s="148"/>
      <c r="K3206" s="66"/>
    </row>
    <row r="3207" spans="1:11" x14ac:dyDescent="0.25">
      <c r="A3207" s="148"/>
      <c r="B3207" s="148"/>
      <c r="C3207" s="148"/>
      <c r="D3207" s="148"/>
      <c r="E3207" s="148"/>
      <c r="F3207" s="148"/>
      <c r="G3207" s="148"/>
      <c r="H3207" s="148"/>
      <c r="I3207" s="151"/>
      <c r="J3207" s="148"/>
      <c r="K3207" s="66"/>
    </row>
    <row r="3208" spans="1:11" x14ac:dyDescent="0.25">
      <c r="A3208" s="148"/>
      <c r="B3208" s="148"/>
      <c r="C3208" s="148"/>
      <c r="D3208" s="148"/>
      <c r="E3208" s="148"/>
      <c r="F3208" s="148"/>
      <c r="G3208" s="148"/>
      <c r="H3208" s="148"/>
      <c r="I3208" s="151"/>
      <c r="J3208" s="148"/>
      <c r="K3208" s="66"/>
    </row>
    <row r="3209" spans="1:11" x14ac:dyDescent="0.25">
      <c r="A3209" s="148"/>
      <c r="B3209" s="148"/>
      <c r="C3209" s="148"/>
      <c r="D3209" s="148"/>
      <c r="E3209" s="148"/>
      <c r="F3209" s="148"/>
      <c r="G3209" s="148"/>
      <c r="H3209" s="148"/>
      <c r="I3209" s="151"/>
      <c r="J3209" s="148"/>
      <c r="K3209" s="66"/>
    </row>
    <row r="3210" spans="1:11" x14ac:dyDescent="0.25">
      <c r="A3210" s="148"/>
      <c r="B3210" s="148"/>
      <c r="C3210" s="148"/>
      <c r="D3210" s="148"/>
      <c r="E3210" s="148"/>
      <c r="F3210" s="148"/>
      <c r="G3210" s="148"/>
      <c r="H3210" s="148"/>
      <c r="I3210" s="151"/>
      <c r="J3210" s="148"/>
      <c r="K3210" s="66"/>
    </row>
    <row r="3211" spans="1:11" x14ac:dyDescent="0.25">
      <c r="A3211" s="148"/>
      <c r="B3211" s="148"/>
      <c r="C3211" s="148"/>
      <c r="D3211" s="148"/>
      <c r="E3211" s="148"/>
      <c r="F3211" s="148"/>
      <c r="G3211" s="148"/>
      <c r="H3211" s="148"/>
      <c r="I3211" s="151"/>
      <c r="J3211" s="148"/>
      <c r="K3211" s="66"/>
    </row>
    <row r="3212" spans="1:11" x14ac:dyDescent="0.25">
      <c r="A3212" s="148"/>
      <c r="B3212" s="148"/>
      <c r="C3212" s="148"/>
      <c r="D3212" s="148"/>
      <c r="E3212" s="148"/>
      <c r="F3212" s="148"/>
      <c r="G3212" s="148"/>
      <c r="H3212" s="148"/>
      <c r="I3212" s="151"/>
      <c r="J3212" s="148"/>
      <c r="K3212" s="66"/>
    </row>
    <row r="3213" spans="1:11" x14ac:dyDescent="0.25">
      <c r="A3213" s="148"/>
      <c r="B3213" s="148"/>
      <c r="C3213" s="148"/>
      <c r="D3213" s="148"/>
      <c r="E3213" s="148"/>
      <c r="F3213" s="148"/>
      <c r="G3213" s="148"/>
      <c r="H3213" s="148"/>
      <c r="I3213" s="151"/>
      <c r="J3213" s="148"/>
      <c r="K3213" s="66"/>
    </row>
    <row r="3214" spans="1:11" x14ac:dyDescent="0.25">
      <c r="A3214" s="148"/>
      <c r="B3214" s="148"/>
      <c r="C3214" s="148"/>
      <c r="D3214" s="148"/>
      <c r="E3214" s="148"/>
      <c r="F3214" s="148"/>
      <c r="G3214" s="148"/>
      <c r="H3214" s="148"/>
      <c r="I3214" s="151"/>
      <c r="J3214" s="148"/>
      <c r="K3214" s="66"/>
    </row>
    <row r="3215" spans="1:11" x14ac:dyDescent="0.25">
      <c r="A3215" s="148"/>
      <c r="B3215" s="148"/>
      <c r="C3215" s="148"/>
      <c r="D3215" s="148"/>
      <c r="E3215" s="148"/>
      <c r="F3215" s="148"/>
      <c r="G3215" s="148"/>
      <c r="H3215" s="148"/>
      <c r="I3215" s="151"/>
      <c r="J3215" s="148"/>
      <c r="K3215" s="66"/>
    </row>
    <row r="3216" spans="1:11" x14ac:dyDescent="0.25">
      <c r="A3216" s="148"/>
      <c r="B3216" s="148"/>
      <c r="C3216" s="148"/>
      <c r="D3216" s="148"/>
      <c r="E3216" s="148"/>
      <c r="F3216" s="148"/>
      <c r="G3216" s="148"/>
      <c r="H3216" s="148"/>
      <c r="I3216" s="151"/>
      <c r="J3216" s="148"/>
      <c r="K3216" s="66"/>
    </row>
    <row r="3217" spans="1:11" x14ac:dyDescent="0.25">
      <c r="A3217" s="148"/>
      <c r="B3217" s="148"/>
      <c r="C3217" s="148"/>
      <c r="D3217" s="148"/>
      <c r="E3217" s="148"/>
      <c r="F3217" s="148"/>
      <c r="G3217" s="148"/>
      <c r="H3217" s="148"/>
      <c r="I3217" s="151"/>
      <c r="J3217" s="148"/>
      <c r="K3217" s="66"/>
    </row>
    <row r="3218" spans="1:11" x14ac:dyDescent="0.25">
      <c r="A3218" s="148"/>
      <c r="B3218" s="148"/>
      <c r="C3218" s="148"/>
      <c r="D3218" s="148"/>
      <c r="E3218" s="148"/>
      <c r="F3218" s="148"/>
      <c r="G3218" s="148"/>
      <c r="H3218" s="148"/>
      <c r="I3218" s="151"/>
      <c r="J3218" s="148"/>
      <c r="K3218" s="66"/>
    </row>
    <row r="3219" spans="1:11" x14ac:dyDescent="0.25">
      <c r="A3219" s="148"/>
      <c r="B3219" s="148"/>
      <c r="C3219" s="148"/>
      <c r="D3219" s="148"/>
      <c r="E3219" s="148"/>
      <c r="F3219" s="148"/>
      <c r="G3219" s="148"/>
      <c r="H3219" s="148"/>
      <c r="I3219" s="151"/>
      <c r="J3219" s="148"/>
      <c r="K3219" s="66"/>
    </row>
    <row r="3220" spans="1:11" x14ac:dyDescent="0.25">
      <c r="A3220" s="148"/>
      <c r="B3220" s="148"/>
      <c r="C3220" s="148"/>
      <c r="D3220" s="148"/>
      <c r="E3220" s="148"/>
      <c r="F3220" s="148"/>
      <c r="G3220" s="148"/>
      <c r="H3220" s="148"/>
      <c r="I3220" s="151"/>
      <c r="J3220" s="148"/>
      <c r="K3220" s="66"/>
    </row>
    <row r="3221" spans="1:11" x14ac:dyDescent="0.25">
      <c r="A3221" s="148"/>
      <c r="B3221" s="148"/>
      <c r="C3221" s="148"/>
      <c r="D3221" s="148"/>
      <c r="E3221" s="148"/>
      <c r="F3221" s="148"/>
      <c r="G3221" s="148"/>
      <c r="H3221" s="148"/>
      <c r="I3221" s="151"/>
      <c r="J3221" s="148"/>
      <c r="K3221" s="66"/>
    </row>
    <row r="3222" spans="1:11" x14ac:dyDescent="0.25">
      <c r="A3222" s="148"/>
      <c r="B3222" s="148"/>
      <c r="C3222" s="148"/>
      <c r="D3222" s="148"/>
      <c r="E3222" s="148"/>
      <c r="F3222" s="148"/>
      <c r="G3222" s="148"/>
      <c r="H3222" s="148"/>
      <c r="I3222" s="151"/>
      <c r="J3222" s="148"/>
      <c r="K3222" s="66"/>
    </row>
    <row r="3223" spans="1:11" x14ac:dyDescent="0.25">
      <c r="A3223" s="148"/>
      <c r="B3223" s="148"/>
      <c r="C3223" s="148"/>
      <c r="D3223" s="148"/>
      <c r="E3223" s="148"/>
      <c r="F3223" s="148"/>
      <c r="G3223" s="148"/>
      <c r="H3223" s="148"/>
      <c r="I3223" s="151"/>
      <c r="J3223" s="148"/>
      <c r="K3223" s="66"/>
    </row>
    <row r="3224" spans="1:11" x14ac:dyDescent="0.25">
      <c r="A3224" s="148"/>
      <c r="B3224" s="148"/>
      <c r="C3224" s="148"/>
      <c r="D3224" s="148"/>
      <c r="E3224" s="148"/>
      <c r="F3224" s="148"/>
      <c r="G3224" s="148"/>
      <c r="H3224" s="148"/>
      <c r="I3224" s="151"/>
      <c r="J3224" s="148"/>
      <c r="K3224" s="66"/>
    </row>
    <row r="3225" spans="1:11" x14ac:dyDescent="0.25">
      <c r="A3225" s="148"/>
      <c r="B3225" s="148"/>
      <c r="C3225" s="148"/>
      <c r="D3225" s="148"/>
      <c r="E3225" s="148"/>
      <c r="F3225" s="148"/>
      <c r="G3225" s="148"/>
      <c r="H3225" s="148"/>
      <c r="I3225" s="151"/>
      <c r="J3225" s="148"/>
      <c r="K3225" s="66"/>
    </row>
    <row r="3226" spans="1:11" x14ac:dyDescent="0.25">
      <c r="A3226" s="148"/>
      <c r="B3226" s="148"/>
      <c r="C3226" s="148"/>
      <c r="D3226" s="148"/>
      <c r="E3226" s="148"/>
      <c r="F3226" s="148"/>
      <c r="G3226" s="148"/>
      <c r="H3226" s="148"/>
      <c r="I3226" s="151"/>
      <c r="J3226" s="148"/>
      <c r="K3226" s="66"/>
    </row>
    <row r="3227" spans="1:11" x14ac:dyDescent="0.25">
      <c r="A3227" s="148"/>
      <c r="B3227" s="148"/>
      <c r="C3227" s="148"/>
      <c r="D3227" s="148"/>
      <c r="E3227" s="148"/>
      <c r="F3227" s="148"/>
      <c r="G3227" s="148"/>
      <c r="H3227" s="148"/>
      <c r="I3227" s="151"/>
      <c r="J3227" s="148"/>
      <c r="K3227" s="66"/>
    </row>
    <row r="3228" spans="1:11" x14ac:dyDescent="0.25">
      <c r="A3228" s="148"/>
      <c r="B3228" s="148"/>
      <c r="C3228" s="148"/>
      <c r="D3228" s="148"/>
      <c r="E3228" s="148"/>
      <c r="F3228" s="148"/>
      <c r="G3228" s="148"/>
      <c r="H3228" s="148"/>
      <c r="I3228" s="151"/>
      <c r="J3228" s="148"/>
      <c r="K3228" s="66"/>
    </row>
    <row r="3229" spans="1:11" x14ac:dyDescent="0.25">
      <c r="A3229" s="148"/>
      <c r="B3229" s="148"/>
      <c r="C3229" s="148"/>
      <c r="D3229" s="148"/>
      <c r="E3229" s="148"/>
      <c r="F3229" s="148"/>
      <c r="G3229" s="148"/>
      <c r="H3229" s="148"/>
      <c r="I3229" s="151"/>
      <c r="J3229" s="148"/>
      <c r="K3229" s="66"/>
    </row>
    <row r="3230" spans="1:11" x14ac:dyDescent="0.25">
      <c r="A3230" s="148"/>
      <c r="B3230" s="148"/>
      <c r="C3230" s="148"/>
      <c r="D3230" s="148"/>
      <c r="E3230" s="148"/>
      <c r="F3230" s="148"/>
      <c r="G3230" s="148"/>
      <c r="H3230" s="148"/>
      <c r="I3230" s="151"/>
      <c r="J3230" s="148"/>
      <c r="K3230" s="66"/>
    </row>
    <row r="3231" spans="1:11" x14ac:dyDescent="0.25">
      <c r="A3231" s="148"/>
      <c r="B3231" s="148"/>
      <c r="C3231" s="148"/>
      <c r="D3231" s="148"/>
      <c r="E3231" s="148"/>
      <c r="F3231" s="148"/>
      <c r="G3231" s="148"/>
      <c r="H3231" s="148"/>
      <c r="I3231" s="151"/>
      <c r="J3231" s="148"/>
      <c r="K3231" s="66"/>
    </row>
    <row r="3232" spans="1:11" x14ac:dyDescent="0.25">
      <c r="A3232" s="148"/>
      <c r="B3232" s="148"/>
      <c r="C3232" s="148"/>
      <c r="D3232" s="148"/>
      <c r="E3232" s="148"/>
      <c r="F3232" s="148"/>
      <c r="G3232" s="148"/>
      <c r="H3232" s="148"/>
      <c r="I3232" s="151"/>
      <c r="J3232" s="148"/>
      <c r="K3232" s="66"/>
    </row>
    <row r="3233" spans="1:11" x14ac:dyDescent="0.25">
      <c r="A3233" s="148"/>
      <c r="B3233" s="148"/>
      <c r="C3233" s="148"/>
      <c r="D3233" s="148"/>
      <c r="E3233" s="148"/>
      <c r="F3233" s="148"/>
      <c r="G3233" s="148"/>
      <c r="H3233" s="148"/>
      <c r="I3233" s="151"/>
      <c r="J3233" s="148"/>
      <c r="K3233" s="66"/>
    </row>
    <row r="3234" spans="1:11" x14ac:dyDescent="0.25">
      <c r="A3234" s="148"/>
      <c r="B3234" s="148"/>
      <c r="C3234" s="148"/>
      <c r="D3234" s="148"/>
      <c r="E3234" s="148"/>
      <c r="F3234" s="148"/>
      <c r="G3234" s="148"/>
      <c r="H3234" s="148"/>
      <c r="I3234" s="151"/>
      <c r="J3234" s="148"/>
      <c r="K3234" s="66"/>
    </row>
    <row r="3235" spans="1:11" x14ac:dyDescent="0.25">
      <c r="A3235" s="148"/>
      <c r="B3235" s="148"/>
      <c r="C3235" s="148"/>
      <c r="D3235" s="148"/>
      <c r="E3235" s="148"/>
      <c r="F3235" s="148"/>
      <c r="G3235" s="148"/>
      <c r="H3235" s="148"/>
      <c r="I3235" s="151"/>
      <c r="J3235" s="148"/>
      <c r="K3235" s="66"/>
    </row>
    <row r="3236" spans="1:11" x14ac:dyDescent="0.25">
      <c r="A3236" s="148"/>
      <c r="B3236" s="148"/>
      <c r="C3236" s="148"/>
      <c r="D3236" s="148"/>
      <c r="E3236" s="148"/>
      <c r="F3236" s="148"/>
      <c r="G3236" s="148"/>
      <c r="H3236" s="148"/>
      <c r="I3236" s="151"/>
      <c r="J3236" s="148"/>
      <c r="K3236" s="66"/>
    </row>
    <row r="3237" spans="1:11" x14ac:dyDescent="0.25">
      <c r="A3237" s="148"/>
      <c r="B3237" s="148"/>
      <c r="C3237" s="148"/>
      <c r="D3237" s="148"/>
      <c r="E3237" s="148"/>
      <c r="F3237" s="148"/>
      <c r="G3237" s="148"/>
      <c r="H3237" s="148"/>
      <c r="I3237" s="151"/>
      <c r="J3237" s="148"/>
      <c r="K3237" s="66"/>
    </row>
    <row r="3238" spans="1:11" x14ac:dyDescent="0.25">
      <c r="A3238" s="148"/>
      <c r="B3238" s="148"/>
      <c r="C3238" s="148"/>
      <c r="D3238" s="148"/>
      <c r="E3238" s="148"/>
      <c r="F3238" s="148"/>
      <c r="G3238" s="148"/>
      <c r="H3238" s="148"/>
      <c r="I3238" s="151"/>
      <c r="J3238" s="148"/>
      <c r="K3238" s="66"/>
    </row>
    <row r="3239" spans="1:11" x14ac:dyDescent="0.25">
      <c r="A3239" s="148"/>
      <c r="B3239" s="148"/>
      <c r="C3239" s="148"/>
      <c r="D3239" s="148"/>
      <c r="E3239" s="148"/>
      <c r="F3239" s="148"/>
      <c r="G3239" s="148"/>
      <c r="H3239" s="148"/>
      <c r="I3239" s="151"/>
      <c r="J3239" s="148"/>
      <c r="K3239" s="66"/>
    </row>
    <row r="3240" spans="1:11" x14ac:dyDescent="0.25">
      <c r="A3240" s="148"/>
      <c r="B3240" s="148"/>
      <c r="C3240" s="148"/>
      <c r="D3240" s="148"/>
      <c r="E3240" s="148"/>
      <c r="F3240" s="148"/>
      <c r="G3240" s="148"/>
      <c r="H3240" s="148"/>
      <c r="I3240" s="151"/>
      <c r="J3240" s="148"/>
      <c r="K3240" s="66"/>
    </row>
    <row r="3241" spans="1:11" x14ac:dyDescent="0.25">
      <c r="A3241" s="148"/>
      <c r="B3241" s="148"/>
      <c r="C3241" s="148"/>
      <c r="D3241" s="148"/>
      <c r="E3241" s="148"/>
      <c r="F3241" s="148"/>
      <c r="G3241" s="148"/>
      <c r="H3241" s="148"/>
      <c r="I3241" s="151"/>
      <c r="J3241" s="148"/>
      <c r="K3241" s="66"/>
    </row>
    <row r="3242" spans="1:11" x14ac:dyDescent="0.25">
      <c r="A3242" s="148"/>
      <c r="B3242" s="148"/>
      <c r="C3242" s="148"/>
      <c r="D3242" s="148"/>
      <c r="E3242" s="148"/>
      <c r="F3242" s="148"/>
      <c r="G3242" s="148"/>
      <c r="H3242" s="148"/>
      <c r="I3242" s="151"/>
      <c r="J3242" s="148"/>
      <c r="K3242" s="66"/>
    </row>
    <row r="3243" spans="1:11" x14ac:dyDescent="0.25">
      <c r="A3243" s="148"/>
      <c r="B3243" s="148"/>
      <c r="C3243" s="148"/>
      <c r="D3243" s="148"/>
      <c r="E3243" s="148"/>
      <c r="F3243" s="148"/>
      <c r="G3243" s="148"/>
      <c r="H3243" s="148"/>
      <c r="I3243" s="151"/>
      <c r="J3243" s="148"/>
      <c r="K3243" s="66"/>
    </row>
    <row r="3244" spans="1:11" x14ac:dyDescent="0.25">
      <c r="A3244" s="148"/>
      <c r="B3244" s="148"/>
      <c r="C3244" s="148"/>
      <c r="D3244" s="148"/>
      <c r="E3244" s="148"/>
      <c r="F3244" s="148"/>
      <c r="G3244" s="148"/>
      <c r="H3244" s="148"/>
      <c r="I3244" s="151"/>
      <c r="J3244" s="148"/>
      <c r="K3244" s="66"/>
    </row>
    <row r="3245" spans="1:11" x14ac:dyDescent="0.25">
      <c r="A3245" s="148"/>
      <c r="B3245" s="148"/>
      <c r="C3245" s="148"/>
      <c r="D3245" s="148"/>
      <c r="E3245" s="148"/>
      <c r="F3245" s="148"/>
      <c r="G3245" s="148"/>
      <c r="H3245" s="148"/>
      <c r="I3245" s="151"/>
      <c r="J3245" s="148"/>
      <c r="K3245" s="66"/>
    </row>
    <row r="3246" spans="1:11" x14ac:dyDescent="0.25">
      <c r="A3246" s="148"/>
      <c r="B3246" s="148"/>
      <c r="C3246" s="148"/>
      <c r="D3246" s="148"/>
      <c r="E3246" s="148"/>
      <c r="F3246" s="148"/>
      <c r="G3246" s="148"/>
      <c r="H3246" s="148"/>
      <c r="I3246" s="151"/>
      <c r="J3246" s="148"/>
      <c r="K3246" s="66"/>
    </row>
    <row r="3247" spans="1:11" x14ac:dyDescent="0.25">
      <c r="A3247" s="148"/>
      <c r="B3247" s="148"/>
      <c r="C3247" s="148"/>
      <c r="D3247" s="148"/>
      <c r="E3247" s="148"/>
      <c r="F3247" s="148"/>
      <c r="G3247" s="148"/>
      <c r="H3247" s="148"/>
      <c r="I3247" s="151"/>
      <c r="J3247" s="148"/>
      <c r="K3247" s="66"/>
    </row>
    <row r="3248" spans="1:11" x14ac:dyDescent="0.25">
      <c r="A3248" s="148"/>
      <c r="B3248" s="148"/>
      <c r="C3248" s="148"/>
      <c r="D3248" s="148"/>
      <c r="E3248" s="148"/>
      <c r="F3248" s="148"/>
      <c r="G3248" s="148"/>
      <c r="H3248" s="148"/>
      <c r="I3248" s="151"/>
      <c r="J3248" s="148"/>
      <c r="K3248" s="66"/>
    </row>
    <row r="3249" spans="1:11" x14ac:dyDescent="0.25">
      <c r="A3249" s="148"/>
      <c r="B3249" s="148"/>
      <c r="C3249" s="148"/>
      <c r="D3249" s="148"/>
      <c r="E3249" s="148"/>
      <c r="F3249" s="148"/>
      <c r="G3249" s="148"/>
      <c r="H3249" s="148"/>
      <c r="I3249" s="151"/>
      <c r="J3249" s="148"/>
      <c r="K3249" s="66"/>
    </row>
    <row r="3250" spans="1:11" x14ac:dyDescent="0.25">
      <c r="A3250" s="148"/>
      <c r="B3250" s="148"/>
      <c r="C3250" s="148"/>
      <c r="D3250" s="148"/>
      <c r="E3250" s="148"/>
      <c r="F3250" s="148"/>
      <c r="G3250" s="148"/>
      <c r="H3250" s="148"/>
      <c r="I3250" s="151"/>
      <c r="J3250" s="148"/>
      <c r="K3250" s="66"/>
    </row>
    <row r="3251" spans="1:11" x14ac:dyDescent="0.25">
      <c r="A3251" s="148"/>
      <c r="B3251" s="148"/>
      <c r="C3251" s="148"/>
      <c r="D3251" s="148"/>
      <c r="E3251" s="148"/>
      <c r="F3251" s="148"/>
      <c r="G3251" s="148"/>
      <c r="H3251" s="148"/>
      <c r="I3251" s="151"/>
      <c r="J3251" s="148"/>
      <c r="K3251" s="66"/>
    </row>
    <row r="3252" spans="1:11" x14ac:dyDescent="0.25">
      <c r="A3252" s="148"/>
      <c r="B3252" s="148"/>
      <c r="C3252" s="148"/>
      <c r="D3252" s="148"/>
      <c r="E3252" s="148"/>
      <c r="F3252" s="148"/>
      <c r="G3252" s="148"/>
      <c r="H3252" s="148"/>
      <c r="I3252" s="151"/>
      <c r="J3252" s="148"/>
      <c r="K3252" s="66"/>
    </row>
    <row r="3253" spans="1:11" x14ac:dyDescent="0.25">
      <c r="A3253" s="148"/>
      <c r="B3253" s="148"/>
      <c r="C3253" s="148"/>
      <c r="D3253" s="148"/>
      <c r="E3253" s="148"/>
      <c r="F3253" s="148"/>
      <c r="G3253" s="148"/>
      <c r="H3253" s="148"/>
      <c r="I3253" s="151"/>
      <c r="J3253" s="148"/>
      <c r="K3253" s="66"/>
    </row>
    <row r="3254" spans="1:11" x14ac:dyDescent="0.25">
      <c r="A3254" s="148"/>
      <c r="B3254" s="148"/>
      <c r="C3254" s="148"/>
      <c r="D3254" s="148"/>
      <c r="E3254" s="148"/>
      <c r="F3254" s="148"/>
      <c r="G3254" s="148"/>
      <c r="H3254" s="148"/>
      <c r="I3254" s="151"/>
      <c r="J3254" s="148"/>
      <c r="K3254" s="66"/>
    </row>
    <row r="3255" spans="1:11" x14ac:dyDescent="0.25">
      <c r="A3255" s="148"/>
      <c r="B3255" s="148"/>
      <c r="C3255" s="148"/>
      <c r="D3255" s="148"/>
      <c r="E3255" s="148"/>
      <c r="F3255" s="148"/>
      <c r="G3255" s="148"/>
      <c r="H3255" s="148"/>
      <c r="I3255" s="151"/>
      <c r="J3255" s="148"/>
      <c r="K3255" s="66"/>
    </row>
    <row r="3256" spans="1:11" x14ac:dyDescent="0.25">
      <c r="A3256" s="148"/>
      <c r="B3256" s="148"/>
      <c r="C3256" s="148"/>
      <c r="D3256" s="148"/>
      <c r="E3256" s="148"/>
      <c r="F3256" s="148"/>
      <c r="G3256" s="148"/>
      <c r="H3256" s="148"/>
      <c r="I3256" s="151"/>
      <c r="J3256" s="148"/>
      <c r="K3256" s="66"/>
    </row>
    <row r="3257" spans="1:11" x14ac:dyDescent="0.25">
      <c r="A3257" s="148"/>
      <c r="B3257" s="148"/>
      <c r="C3257" s="148"/>
      <c r="D3257" s="148"/>
      <c r="E3257" s="148"/>
      <c r="F3257" s="148"/>
      <c r="G3257" s="148"/>
      <c r="H3257" s="148"/>
      <c r="I3257" s="151"/>
      <c r="J3257" s="148"/>
      <c r="K3257" s="66"/>
    </row>
    <row r="3258" spans="1:11" x14ac:dyDescent="0.25">
      <c r="A3258" s="148"/>
      <c r="B3258" s="148"/>
      <c r="C3258" s="148"/>
      <c r="D3258" s="148"/>
      <c r="E3258" s="148"/>
      <c r="F3258" s="148"/>
      <c r="G3258" s="148"/>
      <c r="H3258" s="148"/>
      <c r="I3258" s="151"/>
      <c r="J3258" s="148"/>
      <c r="K3258" s="66"/>
    </row>
    <row r="3259" spans="1:11" x14ac:dyDescent="0.25">
      <c r="A3259" s="148"/>
      <c r="B3259" s="148"/>
      <c r="C3259" s="148"/>
      <c r="D3259" s="148"/>
      <c r="E3259" s="148"/>
      <c r="F3259" s="148"/>
      <c r="G3259" s="148"/>
      <c r="H3259" s="148"/>
      <c r="I3259" s="151"/>
      <c r="J3259" s="148"/>
      <c r="K3259" s="66"/>
    </row>
    <row r="3260" spans="1:11" x14ac:dyDescent="0.25">
      <c r="A3260" s="148"/>
      <c r="B3260" s="148"/>
      <c r="C3260" s="148"/>
      <c r="D3260" s="148"/>
      <c r="E3260" s="148"/>
      <c r="F3260" s="148"/>
      <c r="G3260" s="148"/>
      <c r="H3260" s="148"/>
      <c r="I3260" s="151"/>
      <c r="J3260" s="148"/>
      <c r="K3260" s="66"/>
    </row>
    <row r="3261" spans="1:11" x14ac:dyDescent="0.25">
      <c r="A3261" s="148"/>
      <c r="B3261" s="148"/>
      <c r="C3261" s="148"/>
      <c r="D3261" s="148"/>
      <c r="E3261" s="148"/>
      <c r="F3261" s="148"/>
      <c r="G3261" s="148"/>
      <c r="H3261" s="148"/>
      <c r="I3261" s="151"/>
      <c r="J3261" s="148"/>
      <c r="K3261" s="66"/>
    </row>
    <row r="3262" spans="1:11" x14ac:dyDescent="0.25">
      <c r="A3262" s="148"/>
      <c r="B3262" s="148"/>
      <c r="C3262" s="148"/>
      <c r="D3262" s="148"/>
      <c r="E3262" s="148"/>
      <c r="F3262" s="148"/>
      <c r="G3262" s="148"/>
      <c r="H3262" s="148"/>
      <c r="I3262" s="151"/>
      <c r="J3262" s="148"/>
      <c r="K3262" s="66"/>
    </row>
    <row r="3263" spans="1:11" x14ac:dyDescent="0.25">
      <c r="A3263" s="148"/>
      <c r="B3263" s="148"/>
      <c r="C3263" s="148"/>
      <c r="D3263" s="148"/>
      <c r="E3263" s="148"/>
      <c r="F3263" s="148"/>
      <c r="G3263" s="148"/>
      <c r="H3263" s="148"/>
      <c r="I3263" s="151"/>
      <c r="J3263" s="148"/>
      <c r="K3263" s="66"/>
    </row>
    <row r="3264" spans="1:11" x14ac:dyDescent="0.25">
      <c r="A3264" s="148"/>
      <c r="B3264" s="148"/>
      <c r="C3264" s="148"/>
      <c r="D3264" s="148"/>
      <c r="E3264" s="148"/>
      <c r="F3264" s="148"/>
      <c r="G3264" s="148"/>
      <c r="H3264" s="148"/>
      <c r="I3264" s="151"/>
      <c r="J3264" s="148"/>
      <c r="K3264" s="66"/>
    </row>
    <row r="3265" spans="1:11" x14ac:dyDescent="0.25">
      <c r="A3265" s="148"/>
      <c r="B3265" s="148"/>
      <c r="C3265" s="148"/>
      <c r="D3265" s="148"/>
      <c r="E3265" s="148"/>
      <c r="F3265" s="148"/>
      <c r="G3265" s="148"/>
      <c r="H3265" s="148"/>
      <c r="I3265" s="151"/>
      <c r="J3265" s="148"/>
      <c r="K3265" s="66"/>
    </row>
    <row r="3266" spans="1:11" x14ac:dyDescent="0.25">
      <c r="A3266" s="148"/>
      <c r="B3266" s="148"/>
      <c r="C3266" s="148"/>
      <c r="D3266" s="148"/>
      <c r="E3266" s="148"/>
      <c r="F3266" s="148"/>
      <c r="G3266" s="148"/>
      <c r="H3266" s="148"/>
      <c r="I3266" s="151"/>
      <c r="J3266" s="148"/>
      <c r="K3266" s="66"/>
    </row>
    <row r="3267" spans="1:11" x14ac:dyDescent="0.25">
      <c r="A3267" s="148"/>
      <c r="B3267" s="148"/>
      <c r="C3267" s="148"/>
      <c r="D3267" s="148"/>
      <c r="E3267" s="148"/>
      <c r="F3267" s="148"/>
      <c r="G3267" s="148"/>
      <c r="H3267" s="148"/>
      <c r="I3267" s="151"/>
      <c r="J3267" s="148"/>
      <c r="K3267" s="66"/>
    </row>
    <row r="3268" spans="1:11" x14ac:dyDescent="0.25">
      <c r="A3268" s="148"/>
      <c r="B3268" s="148"/>
      <c r="C3268" s="148"/>
      <c r="D3268" s="148"/>
      <c r="E3268" s="148"/>
      <c r="F3268" s="148"/>
      <c r="G3268" s="148"/>
      <c r="H3268" s="148"/>
      <c r="I3268" s="151"/>
      <c r="J3268" s="148"/>
      <c r="K3268" s="66"/>
    </row>
    <row r="3269" spans="1:11" x14ac:dyDescent="0.25">
      <c r="A3269" s="148"/>
      <c r="B3269" s="148"/>
      <c r="C3269" s="148"/>
      <c r="D3269" s="148"/>
      <c r="E3269" s="148"/>
      <c r="F3269" s="148"/>
      <c r="G3269" s="148"/>
      <c r="H3269" s="148"/>
      <c r="I3269" s="151"/>
      <c r="J3269" s="148"/>
      <c r="K3269" s="66"/>
    </row>
    <row r="3270" spans="1:11" x14ac:dyDescent="0.25">
      <c r="A3270" s="148"/>
      <c r="B3270" s="148"/>
      <c r="C3270" s="148"/>
      <c r="D3270" s="148"/>
      <c r="E3270" s="148"/>
      <c r="F3270" s="148"/>
      <c r="G3270" s="148"/>
      <c r="H3270" s="148"/>
      <c r="I3270" s="151"/>
      <c r="J3270" s="148"/>
      <c r="K3270" s="66"/>
    </row>
    <row r="3271" spans="1:11" x14ac:dyDescent="0.25">
      <c r="A3271" s="148"/>
      <c r="B3271" s="148"/>
      <c r="C3271" s="148"/>
      <c r="D3271" s="148"/>
      <c r="E3271" s="148"/>
      <c r="F3271" s="148"/>
      <c r="G3271" s="148"/>
      <c r="H3271" s="148"/>
      <c r="I3271" s="151"/>
      <c r="J3271" s="148"/>
      <c r="K3271" s="66"/>
    </row>
    <row r="3272" spans="1:11" x14ac:dyDescent="0.25">
      <c r="A3272" s="148"/>
      <c r="B3272" s="148"/>
      <c r="C3272" s="148"/>
      <c r="D3272" s="148"/>
      <c r="E3272" s="148"/>
      <c r="F3272" s="148"/>
      <c r="G3272" s="148"/>
      <c r="H3272" s="148"/>
      <c r="I3272" s="151"/>
      <c r="J3272" s="148"/>
      <c r="K3272" s="66"/>
    </row>
    <row r="3273" spans="1:11" x14ac:dyDescent="0.25">
      <c r="A3273" s="148"/>
      <c r="B3273" s="148"/>
      <c r="C3273" s="148"/>
      <c r="D3273" s="148"/>
      <c r="E3273" s="148"/>
      <c r="F3273" s="148"/>
      <c r="G3273" s="148"/>
      <c r="H3273" s="148"/>
      <c r="I3273" s="151"/>
      <c r="J3273" s="148"/>
      <c r="K3273" s="66"/>
    </row>
    <row r="3274" spans="1:11" x14ac:dyDescent="0.25">
      <c r="A3274" s="148"/>
      <c r="B3274" s="148"/>
      <c r="C3274" s="148"/>
      <c r="D3274" s="148"/>
      <c r="E3274" s="148"/>
      <c r="F3274" s="148"/>
      <c r="G3274" s="148"/>
      <c r="H3274" s="148"/>
      <c r="I3274" s="151"/>
      <c r="J3274" s="148"/>
      <c r="K3274" s="66"/>
    </row>
    <row r="3275" spans="1:11" x14ac:dyDescent="0.25">
      <c r="A3275" s="148"/>
      <c r="B3275" s="148"/>
      <c r="C3275" s="148"/>
      <c r="D3275" s="148"/>
      <c r="E3275" s="148"/>
      <c r="F3275" s="148"/>
      <c r="G3275" s="148"/>
      <c r="H3275" s="148"/>
      <c r="I3275" s="151"/>
      <c r="J3275" s="148"/>
      <c r="K3275" s="66"/>
    </row>
    <row r="3276" spans="1:11" x14ac:dyDescent="0.25">
      <c r="A3276" s="148"/>
      <c r="B3276" s="148"/>
      <c r="C3276" s="148"/>
      <c r="D3276" s="148"/>
      <c r="E3276" s="148"/>
      <c r="F3276" s="148"/>
      <c r="G3276" s="148"/>
      <c r="H3276" s="148"/>
      <c r="I3276" s="151"/>
      <c r="J3276" s="148"/>
      <c r="K3276" s="66"/>
    </row>
    <row r="3277" spans="1:11" x14ac:dyDescent="0.25">
      <c r="A3277" s="148"/>
      <c r="B3277" s="148"/>
      <c r="C3277" s="148"/>
      <c r="D3277" s="148"/>
      <c r="E3277" s="148"/>
      <c r="F3277" s="148"/>
      <c r="G3277" s="148"/>
      <c r="H3277" s="148"/>
      <c r="I3277" s="151"/>
      <c r="J3277" s="148"/>
      <c r="K3277" s="66"/>
    </row>
    <row r="3278" spans="1:11" x14ac:dyDescent="0.25">
      <c r="A3278" s="148"/>
      <c r="B3278" s="148"/>
      <c r="C3278" s="148"/>
      <c r="D3278" s="148"/>
      <c r="E3278" s="148"/>
      <c r="F3278" s="148"/>
      <c r="G3278" s="148"/>
      <c r="H3278" s="148"/>
      <c r="I3278" s="151"/>
      <c r="J3278" s="148"/>
      <c r="K3278" s="66"/>
    </row>
    <row r="3279" spans="1:11" x14ac:dyDescent="0.25">
      <c r="A3279" s="148"/>
      <c r="B3279" s="148"/>
      <c r="C3279" s="148"/>
      <c r="D3279" s="148"/>
      <c r="E3279" s="148"/>
      <c r="F3279" s="148"/>
      <c r="G3279" s="148"/>
      <c r="H3279" s="148"/>
      <c r="I3279" s="151"/>
      <c r="J3279" s="148"/>
      <c r="K3279" s="66"/>
    </row>
    <row r="3280" spans="1:11" x14ac:dyDescent="0.25">
      <c r="A3280" s="148"/>
      <c r="B3280" s="148"/>
      <c r="C3280" s="148"/>
      <c r="D3280" s="148"/>
      <c r="E3280" s="148"/>
      <c r="F3280" s="148"/>
      <c r="G3280" s="148"/>
      <c r="H3280" s="148"/>
      <c r="I3280" s="151"/>
      <c r="J3280" s="148"/>
      <c r="K3280" s="66"/>
    </row>
    <row r="3281" spans="1:11" x14ac:dyDescent="0.25">
      <c r="A3281" s="148"/>
      <c r="B3281" s="148"/>
      <c r="C3281" s="148"/>
      <c r="D3281" s="148"/>
      <c r="E3281" s="148"/>
      <c r="F3281" s="148"/>
      <c r="G3281" s="148"/>
      <c r="H3281" s="148"/>
      <c r="I3281" s="151"/>
      <c r="J3281" s="148"/>
      <c r="K3281" s="66"/>
    </row>
    <row r="3282" spans="1:11" x14ac:dyDescent="0.25">
      <c r="A3282" s="148"/>
      <c r="B3282" s="148"/>
      <c r="C3282" s="148"/>
      <c r="D3282" s="148"/>
      <c r="E3282" s="148"/>
      <c r="F3282" s="148"/>
      <c r="G3282" s="148"/>
      <c r="H3282" s="148"/>
      <c r="I3282" s="151"/>
      <c r="J3282" s="148"/>
      <c r="K3282" s="66"/>
    </row>
    <row r="3283" spans="1:11" x14ac:dyDescent="0.25">
      <c r="A3283" s="148"/>
      <c r="B3283" s="148"/>
      <c r="C3283" s="148"/>
      <c r="D3283" s="148"/>
      <c r="E3283" s="148"/>
      <c r="F3283" s="148"/>
      <c r="G3283" s="148"/>
      <c r="H3283" s="148"/>
      <c r="I3283" s="151"/>
      <c r="J3283" s="148"/>
      <c r="K3283" s="66"/>
    </row>
    <row r="3284" spans="1:11" x14ac:dyDescent="0.25">
      <c r="A3284" s="148"/>
      <c r="B3284" s="148"/>
      <c r="C3284" s="148"/>
      <c r="D3284" s="148"/>
      <c r="E3284" s="148"/>
      <c r="F3284" s="148"/>
      <c r="G3284" s="148"/>
      <c r="H3284" s="148"/>
      <c r="I3284" s="151"/>
      <c r="J3284" s="148"/>
      <c r="K3284" s="66"/>
    </row>
    <row r="3285" spans="1:11" x14ac:dyDescent="0.25">
      <c r="A3285" s="148"/>
      <c r="B3285" s="148"/>
      <c r="C3285" s="148"/>
      <c r="D3285" s="148"/>
      <c r="E3285" s="148"/>
      <c r="F3285" s="148"/>
      <c r="G3285" s="148"/>
      <c r="H3285" s="148"/>
      <c r="I3285" s="151"/>
      <c r="J3285" s="148"/>
      <c r="K3285" s="66"/>
    </row>
    <row r="3286" spans="1:11" x14ac:dyDescent="0.25">
      <c r="A3286" s="148"/>
      <c r="B3286" s="148"/>
      <c r="C3286" s="148"/>
      <c r="D3286" s="148"/>
      <c r="E3286" s="148"/>
      <c r="F3286" s="148"/>
      <c r="G3286" s="148"/>
      <c r="H3286" s="148"/>
      <c r="I3286" s="151"/>
      <c r="J3286" s="148"/>
      <c r="K3286" s="66"/>
    </row>
    <row r="3287" spans="1:11" x14ac:dyDescent="0.25">
      <c r="A3287" s="148"/>
      <c r="B3287" s="148"/>
      <c r="C3287" s="148"/>
      <c r="D3287" s="148"/>
      <c r="E3287" s="148"/>
      <c r="F3287" s="148"/>
      <c r="G3287" s="148"/>
      <c r="H3287" s="148"/>
      <c r="I3287" s="151"/>
      <c r="J3287" s="148"/>
      <c r="K3287" s="66"/>
    </row>
    <row r="3288" spans="1:11" x14ac:dyDescent="0.25">
      <c r="A3288" s="148"/>
      <c r="B3288" s="148"/>
      <c r="C3288" s="148"/>
      <c r="D3288" s="148"/>
      <c r="E3288" s="148"/>
      <c r="F3288" s="148"/>
      <c r="G3288" s="148"/>
      <c r="H3288" s="148"/>
      <c r="I3288" s="151"/>
      <c r="J3288" s="148"/>
      <c r="K3288" s="66"/>
    </row>
    <row r="3289" spans="1:11" x14ac:dyDescent="0.25">
      <c r="A3289" s="148"/>
      <c r="B3289" s="148"/>
      <c r="C3289" s="148"/>
      <c r="D3289" s="148"/>
      <c r="E3289" s="148"/>
      <c r="F3289" s="148"/>
      <c r="G3289" s="148"/>
      <c r="H3289" s="148"/>
      <c r="I3289" s="151"/>
      <c r="J3289" s="148"/>
      <c r="K3289" s="66"/>
    </row>
    <row r="3290" spans="1:11" x14ac:dyDescent="0.25">
      <c r="A3290" s="148"/>
      <c r="B3290" s="148"/>
      <c r="C3290" s="148"/>
      <c r="D3290" s="148"/>
      <c r="E3290" s="148"/>
      <c r="F3290" s="148"/>
      <c r="G3290" s="148"/>
      <c r="H3290" s="148"/>
      <c r="I3290" s="151"/>
      <c r="J3290" s="148"/>
      <c r="K3290" s="66"/>
    </row>
    <row r="3291" spans="1:11" x14ac:dyDescent="0.25">
      <c r="A3291" s="148"/>
      <c r="B3291" s="148"/>
      <c r="C3291" s="148"/>
      <c r="D3291" s="148"/>
      <c r="E3291" s="148"/>
      <c r="F3291" s="148"/>
      <c r="G3291" s="148"/>
      <c r="H3291" s="148"/>
      <c r="I3291" s="151"/>
      <c r="J3291" s="148"/>
      <c r="K3291" s="66"/>
    </row>
    <row r="3292" spans="1:11" x14ac:dyDescent="0.25">
      <c r="A3292" s="148"/>
      <c r="B3292" s="148"/>
      <c r="C3292" s="148"/>
      <c r="D3292" s="148"/>
      <c r="E3292" s="148"/>
      <c r="F3292" s="148"/>
      <c r="G3292" s="148"/>
      <c r="H3292" s="148"/>
      <c r="I3292" s="151"/>
      <c r="J3292" s="148"/>
      <c r="K3292" s="66"/>
    </row>
    <row r="3293" spans="1:11" x14ac:dyDescent="0.25">
      <c r="A3293" s="148"/>
      <c r="B3293" s="148"/>
      <c r="C3293" s="148"/>
      <c r="D3293" s="148"/>
      <c r="E3293" s="148"/>
      <c r="F3293" s="148"/>
      <c r="G3293" s="148"/>
      <c r="H3293" s="148"/>
      <c r="I3293" s="151"/>
      <c r="J3293" s="148"/>
      <c r="K3293" s="66"/>
    </row>
    <row r="3294" spans="1:11" x14ac:dyDescent="0.25">
      <c r="A3294" s="148"/>
      <c r="B3294" s="148"/>
      <c r="C3294" s="148"/>
      <c r="D3294" s="148"/>
      <c r="E3294" s="148"/>
      <c r="F3294" s="148"/>
      <c r="G3294" s="148"/>
      <c r="H3294" s="148"/>
      <c r="I3294" s="151"/>
      <c r="J3294" s="148"/>
      <c r="K3294" s="66"/>
    </row>
    <row r="3295" spans="1:11" x14ac:dyDescent="0.25">
      <c r="A3295" s="148"/>
      <c r="B3295" s="148"/>
      <c r="C3295" s="148"/>
      <c r="D3295" s="148"/>
      <c r="E3295" s="148"/>
      <c r="F3295" s="148"/>
      <c r="G3295" s="148"/>
      <c r="H3295" s="148"/>
      <c r="I3295" s="151"/>
      <c r="J3295" s="148"/>
      <c r="K3295" s="66"/>
    </row>
    <row r="3296" spans="1:11" x14ac:dyDescent="0.25">
      <c r="A3296" s="148"/>
      <c r="B3296" s="148"/>
      <c r="C3296" s="148"/>
      <c r="D3296" s="148"/>
      <c r="E3296" s="148"/>
      <c r="F3296" s="148"/>
      <c r="G3296" s="148"/>
      <c r="H3296" s="148"/>
      <c r="I3296" s="151"/>
      <c r="J3296" s="148"/>
      <c r="K3296" s="66"/>
    </row>
    <row r="3297" spans="1:11" x14ac:dyDescent="0.25">
      <c r="A3297" s="148"/>
      <c r="B3297" s="148"/>
      <c r="C3297" s="148"/>
      <c r="D3297" s="148"/>
      <c r="E3297" s="148"/>
      <c r="F3297" s="148"/>
      <c r="G3297" s="148"/>
      <c r="H3297" s="148"/>
      <c r="I3297" s="151"/>
      <c r="J3297" s="148"/>
      <c r="K3297" s="66"/>
    </row>
    <row r="3298" spans="1:11" x14ac:dyDescent="0.25">
      <c r="A3298" s="148"/>
      <c r="B3298" s="148"/>
      <c r="C3298" s="148"/>
      <c r="D3298" s="148"/>
      <c r="E3298" s="148"/>
      <c r="F3298" s="148"/>
      <c r="G3298" s="148"/>
      <c r="H3298" s="148"/>
      <c r="I3298" s="151"/>
      <c r="J3298" s="148"/>
      <c r="K3298" s="66"/>
    </row>
    <row r="3299" spans="1:11" x14ac:dyDescent="0.25">
      <c r="A3299" s="148"/>
      <c r="B3299" s="148"/>
      <c r="C3299" s="148"/>
      <c r="D3299" s="148"/>
      <c r="E3299" s="148"/>
      <c r="F3299" s="148"/>
      <c r="G3299" s="148"/>
      <c r="H3299" s="148"/>
      <c r="I3299" s="151"/>
      <c r="J3299" s="148"/>
      <c r="K3299" s="66"/>
    </row>
    <row r="3300" spans="1:11" x14ac:dyDescent="0.25">
      <c r="A3300" s="148"/>
      <c r="B3300" s="148"/>
      <c r="C3300" s="148"/>
      <c r="D3300" s="148"/>
      <c r="E3300" s="148"/>
      <c r="F3300" s="148"/>
      <c r="G3300" s="148"/>
      <c r="H3300" s="148"/>
      <c r="I3300" s="151"/>
      <c r="J3300" s="148"/>
      <c r="K3300" s="66"/>
    </row>
    <row r="3301" spans="1:11" x14ac:dyDescent="0.25">
      <c r="A3301" s="148"/>
      <c r="B3301" s="148"/>
      <c r="C3301" s="148"/>
      <c r="D3301" s="148"/>
      <c r="E3301" s="148"/>
      <c r="F3301" s="148"/>
      <c r="G3301" s="148"/>
      <c r="H3301" s="148"/>
      <c r="I3301" s="151"/>
      <c r="J3301" s="148"/>
      <c r="K3301" s="66"/>
    </row>
    <row r="3302" spans="1:11" x14ac:dyDescent="0.25">
      <c r="A3302" s="148"/>
      <c r="B3302" s="148"/>
      <c r="C3302" s="148"/>
      <c r="D3302" s="148"/>
      <c r="E3302" s="148"/>
      <c r="F3302" s="148"/>
      <c r="G3302" s="148"/>
      <c r="H3302" s="148"/>
      <c r="I3302" s="151"/>
      <c r="J3302" s="148"/>
      <c r="K3302" s="66"/>
    </row>
    <row r="3303" spans="1:11" x14ac:dyDescent="0.25">
      <c r="A3303" s="148"/>
      <c r="B3303" s="148"/>
      <c r="C3303" s="148"/>
      <c r="D3303" s="148"/>
      <c r="E3303" s="148"/>
      <c r="F3303" s="148"/>
      <c r="G3303" s="148"/>
      <c r="H3303" s="148"/>
      <c r="I3303" s="151"/>
      <c r="J3303" s="148"/>
      <c r="K3303" s="66"/>
    </row>
    <row r="3304" spans="1:11" x14ac:dyDescent="0.25">
      <c r="A3304" s="148"/>
      <c r="B3304" s="148"/>
      <c r="C3304" s="148"/>
      <c r="D3304" s="148"/>
      <c r="E3304" s="148"/>
      <c r="F3304" s="148"/>
      <c r="G3304" s="148"/>
      <c r="H3304" s="148"/>
      <c r="I3304" s="151"/>
      <c r="J3304" s="148"/>
      <c r="K3304" s="66"/>
    </row>
    <row r="3305" spans="1:11" x14ac:dyDescent="0.25">
      <c r="A3305" s="148"/>
      <c r="B3305" s="148"/>
      <c r="C3305" s="148"/>
      <c r="D3305" s="148"/>
      <c r="E3305" s="148"/>
      <c r="F3305" s="148"/>
      <c r="G3305" s="148"/>
      <c r="H3305" s="148"/>
      <c r="I3305" s="151"/>
      <c r="J3305" s="148"/>
      <c r="K3305" s="66"/>
    </row>
    <row r="3306" spans="1:11" x14ac:dyDescent="0.25">
      <c r="A3306" s="148"/>
      <c r="B3306" s="148"/>
      <c r="C3306" s="148"/>
      <c r="D3306" s="148"/>
      <c r="E3306" s="148"/>
      <c r="F3306" s="148"/>
      <c r="G3306" s="148"/>
      <c r="H3306" s="148"/>
      <c r="I3306" s="151"/>
      <c r="J3306" s="148"/>
      <c r="K3306" s="66"/>
    </row>
    <row r="3307" spans="1:11" x14ac:dyDescent="0.25">
      <c r="A3307" s="148"/>
      <c r="B3307" s="148"/>
      <c r="C3307" s="148"/>
      <c r="D3307" s="148"/>
      <c r="E3307" s="148"/>
      <c r="F3307" s="148"/>
      <c r="G3307" s="148"/>
      <c r="H3307" s="148"/>
      <c r="I3307" s="151"/>
      <c r="J3307" s="148"/>
      <c r="K3307" s="66"/>
    </row>
    <row r="3308" spans="1:11" x14ac:dyDescent="0.25">
      <c r="A3308" s="148"/>
      <c r="B3308" s="148"/>
      <c r="C3308" s="148"/>
      <c r="D3308" s="148"/>
      <c r="E3308" s="148"/>
      <c r="F3308" s="148"/>
      <c r="G3308" s="148"/>
      <c r="H3308" s="148"/>
      <c r="I3308" s="151"/>
      <c r="J3308" s="148"/>
      <c r="K3308" s="66"/>
    </row>
    <row r="3309" spans="1:11" x14ac:dyDescent="0.25">
      <c r="A3309" s="148"/>
      <c r="B3309" s="148"/>
      <c r="C3309" s="148"/>
      <c r="D3309" s="148"/>
      <c r="E3309" s="148"/>
      <c r="F3309" s="148"/>
      <c r="G3309" s="148"/>
      <c r="H3309" s="148"/>
      <c r="I3309" s="151"/>
      <c r="J3309" s="148"/>
      <c r="K3309" s="66"/>
    </row>
    <row r="3310" spans="1:11" x14ac:dyDescent="0.25">
      <c r="A3310" s="148"/>
      <c r="B3310" s="148"/>
      <c r="C3310" s="148"/>
      <c r="D3310" s="148"/>
      <c r="E3310" s="148"/>
      <c r="F3310" s="148"/>
      <c r="G3310" s="148"/>
      <c r="H3310" s="148"/>
      <c r="I3310" s="151"/>
      <c r="J3310" s="148"/>
      <c r="K3310" s="66"/>
    </row>
    <row r="3311" spans="1:11" x14ac:dyDescent="0.25">
      <c r="A3311" s="148"/>
      <c r="B3311" s="148"/>
      <c r="C3311" s="148"/>
      <c r="D3311" s="148"/>
      <c r="E3311" s="148"/>
      <c r="F3311" s="148"/>
      <c r="G3311" s="148"/>
      <c r="H3311" s="148"/>
      <c r="I3311" s="151"/>
      <c r="J3311" s="148"/>
      <c r="K3311" s="66"/>
    </row>
    <row r="3312" spans="1:11" x14ac:dyDescent="0.25">
      <c r="A3312" s="148"/>
      <c r="B3312" s="148"/>
      <c r="C3312" s="148"/>
      <c r="D3312" s="148"/>
      <c r="E3312" s="148"/>
      <c r="F3312" s="148"/>
      <c r="G3312" s="148"/>
      <c r="H3312" s="148"/>
      <c r="I3312" s="151"/>
      <c r="J3312" s="148"/>
      <c r="K3312" s="66"/>
    </row>
    <row r="3313" spans="1:11" x14ac:dyDescent="0.25">
      <c r="A3313" s="148"/>
      <c r="B3313" s="148"/>
      <c r="C3313" s="148"/>
      <c r="D3313" s="148"/>
      <c r="E3313" s="148"/>
      <c r="F3313" s="148"/>
      <c r="G3313" s="148"/>
      <c r="H3313" s="148"/>
      <c r="I3313" s="151"/>
      <c r="J3313" s="148"/>
      <c r="K3313" s="66"/>
    </row>
    <row r="3314" spans="1:11" x14ac:dyDescent="0.25">
      <c r="A3314" s="148"/>
      <c r="B3314" s="148"/>
      <c r="C3314" s="148"/>
      <c r="D3314" s="148"/>
      <c r="E3314" s="148"/>
      <c r="F3314" s="148"/>
      <c r="G3314" s="148"/>
      <c r="H3314" s="148"/>
      <c r="I3314" s="151"/>
      <c r="J3314" s="148"/>
      <c r="K3314" s="66"/>
    </row>
    <row r="3315" spans="1:11" x14ac:dyDescent="0.25">
      <c r="A3315" s="148"/>
      <c r="B3315" s="148"/>
      <c r="C3315" s="148"/>
      <c r="D3315" s="148"/>
      <c r="E3315" s="148"/>
      <c r="F3315" s="148"/>
      <c r="G3315" s="148"/>
      <c r="H3315" s="148"/>
      <c r="I3315" s="151"/>
      <c r="J3315" s="148"/>
      <c r="K3315" s="66"/>
    </row>
    <row r="3316" spans="1:11" x14ac:dyDescent="0.25">
      <c r="A3316" s="148"/>
      <c r="B3316" s="148"/>
      <c r="C3316" s="148"/>
      <c r="D3316" s="148"/>
      <c r="E3316" s="148"/>
      <c r="F3316" s="148"/>
      <c r="G3316" s="148"/>
      <c r="H3316" s="148"/>
      <c r="I3316" s="151"/>
      <c r="J3316" s="148"/>
      <c r="K3316" s="66"/>
    </row>
    <row r="3317" spans="1:11" x14ac:dyDescent="0.25">
      <c r="A3317" s="148"/>
      <c r="B3317" s="148"/>
      <c r="C3317" s="148"/>
      <c r="D3317" s="148"/>
      <c r="E3317" s="148"/>
      <c r="F3317" s="148"/>
      <c r="G3317" s="148"/>
      <c r="H3317" s="148"/>
      <c r="I3317" s="151"/>
      <c r="J3317" s="148"/>
      <c r="K3317" s="66"/>
    </row>
    <row r="3318" spans="1:11" x14ac:dyDescent="0.25">
      <c r="A3318" s="148"/>
      <c r="B3318" s="148"/>
      <c r="C3318" s="148"/>
      <c r="D3318" s="148"/>
      <c r="E3318" s="148"/>
      <c r="F3318" s="148"/>
      <c r="G3318" s="148"/>
      <c r="H3318" s="148"/>
      <c r="I3318" s="151"/>
      <c r="J3318" s="148"/>
      <c r="K3318" s="66"/>
    </row>
    <row r="3319" spans="1:11" x14ac:dyDescent="0.25">
      <c r="A3319" s="148"/>
      <c r="B3319" s="148"/>
      <c r="C3319" s="148"/>
      <c r="D3319" s="148"/>
      <c r="E3319" s="148"/>
      <c r="F3319" s="148"/>
      <c r="G3319" s="148"/>
      <c r="H3319" s="148"/>
      <c r="I3319" s="151"/>
      <c r="J3319" s="148"/>
      <c r="K3319" s="66"/>
    </row>
    <row r="3320" spans="1:11" x14ac:dyDescent="0.25">
      <c r="A3320" s="148"/>
      <c r="B3320" s="148"/>
      <c r="C3320" s="148"/>
      <c r="D3320" s="148"/>
      <c r="E3320" s="148"/>
      <c r="F3320" s="148"/>
      <c r="G3320" s="148"/>
      <c r="H3320" s="148"/>
      <c r="I3320" s="151"/>
      <c r="J3320" s="148"/>
      <c r="K3320" s="66"/>
    </row>
    <row r="3321" spans="1:11" x14ac:dyDescent="0.25">
      <c r="A3321" s="148"/>
      <c r="B3321" s="148"/>
      <c r="C3321" s="148"/>
      <c r="D3321" s="148"/>
      <c r="E3321" s="148"/>
      <c r="F3321" s="148"/>
      <c r="G3321" s="148"/>
      <c r="H3321" s="148"/>
      <c r="I3321" s="151"/>
      <c r="J3321" s="148"/>
      <c r="K3321" s="66"/>
    </row>
    <row r="3322" spans="1:11" x14ac:dyDescent="0.25">
      <c r="A3322" s="148"/>
      <c r="B3322" s="148"/>
      <c r="C3322" s="148"/>
      <c r="D3322" s="148"/>
      <c r="E3322" s="148"/>
      <c r="F3322" s="148"/>
      <c r="G3322" s="148"/>
      <c r="H3322" s="148"/>
      <c r="I3322" s="151"/>
      <c r="J3322" s="148"/>
      <c r="K3322" s="66"/>
    </row>
    <row r="3323" spans="1:11" x14ac:dyDescent="0.25">
      <c r="A3323" s="148"/>
      <c r="B3323" s="148"/>
      <c r="C3323" s="148"/>
      <c r="D3323" s="148"/>
      <c r="E3323" s="148"/>
      <c r="F3323" s="148"/>
      <c r="G3323" s="148"/>
      <c r="H3323" s="148"/>
      <c r="I3323" s="151"/>
      <c r="J3323" s="148"/>
      <c r="K3323" s="66"/>
    </row>
    <row r="3324" spans="1:11" x14ac:dyDescent="0.25">
      <c r="A3324" s="148"/>
      <c r="B3324" s="148"/>
      <c r="C3324" s="148"/>
      <c r="D3324" s="148"/>
      <c r="E3324" s="148"/>
      <c r="F3324" s="148"/>
      <c r="G3324" s="148"/>
      <c r="H3324" s="148"/>
      <c r="I3324" s="151"/>
      <c r="J3324" s="148"/>
      <c r="K3324" s="66"/>
    </row>
    <row r="3325" spans="1:11" x14ac:dyDescent="0.25">
      <c r="A3325" s="148"/>
      <c r="B3325" s="148"/>
      <c r="C3325" s="148"/>
      <c r="D3325" s="148"/>
      <c r="E3325" s="148"/>
      <c r="F3325" s="148"/>
      <c r="G3325" s="148"/>
      <c r="H3325" s="148"/>
      <c r="I3325" s="151"/>
      <c r="J3325" s="148"/>
      <c r="K3325" s="66"/>
    </row>
    <row r="3326" spans="1:11" x14ac:dyDescent="0.25">
      <c r="A3326" s="148"/>
      <c r="B3326" s="148"/>
      <c r="C3326" s="148"/>
      <c r="D3326" s="148"/>
      <c r="E3326" s="148"/>
      <c r="F3326" s="148"/>
      <c r="G3326" s="148"/>
      <c r="H3326" s="148"/>
      <c r="I3326" s="151"/>
      <c r="J3326" s="148"/>
      <c r="K3326" s="66"/>
    </row>
    <row r="3327" spans="1:11" x14ac:dyDescent="0.25">
      <c r="A3327" s="148"/>
      <c r="B3327" s="148"/>
      <c r="C3327" s="148"/>
      <c r="D3327" s="148"/>
      <c r="E3327" s="148"/>
      <c r="F3327" s="148"/>
      <c r="G3327" s="148"/>
      <c r="H3327" s="148"/>
      <c r="I3327" s="151"/>
      <c r="J3327" s="148"/>
      <c r="K3327" s="66"/>
    </row>
    <row r="3328" spans="1:11" x14ac:dyDescent="0.25">
      <c r="A3328" s="148"/>
      <c r="B3328" s="148"/>
      <c r="C3328" s="148"/>
      <c r="D3328" s="148"/>
      <c r="E3328" s="148"/>
      <c r="F3328" s="148"/>
      <c r="G3328" s="148"/>
      <c r="H3328" s="148"/>
      <c r="I3328" s="151"/>
      <c r="J3328" s="148"/>
      <c r="K3328" s="66"/>
    </row>
    <row r="3329" spans="1:11" x14ac:dyDescent="0.25">
      <c r="A3329" s="148"/>
      <c r="B3329" s="148"/>
      <c r="C3329" s="148"/>
      <c r="D3329" s="148"/>
      <c r="E3329" s="148"/>
      <c r="F3329" s="148"/>
      <c r="G3329" s="148"/>
      <c r="H3329" s="148"/>
      <c r="I3329" s="151"/>
      <c r="J3329" s="148"/>
      <c r="K3329" s="66"/>
    </row>
    <row r="3330" spans="1:11" x14ac:dyDescent="0.25">
      <c r="A3330" s="148"/>
      <c r="B3330" s="148"/>
      <c r="C3330" s="148"/>
      <c r="D3330" s="148"/>
      <c r="E3330" s="148"/>
      <c r="F3330" s="148"/>
      <c r="G3330" s="148"/>
      <c r="H3330" s="148"/>
      <c r="I3330" s="151"/>
      <c r="J3330" s="148"/>
      <c r="K3330" s="66"/>
    </row>
    <row r="3331" spans="1:11" x14ac:dyDescent="0.25">
      <c r="A3331" s="148"/>
      <c r="B3331" s="148"/>
      <c r="C3331" s="148"/>
      <c r="D3331" s="148"/>
      <c r="E3331" s="148"/>
      <c r="F3331" s="148"/>
      <c r="G3331" s="148"/>
      <c r="H3331" s="148"/>
      <c r="I3331" s="151"/>
      <c r="J3331" s="148"/>
      <c r="K3331" s="66"/>
    </row>
    <row r="3332" spans="1:11" x14ac:dyDescent="0.25">
      <c r="A3332" s="148"/>
      <c r="B3332" s="148"/>
      <c r="C3332" s="148"/>
      <c r="D3332" s="148"/>
      <c r="E3332" s="148"/>
      <c r="F3332" s="148"/>
      <c r="G3332" s="148"/>
      <c r="H3332" s="148"/>
      <c r="I3332" s="151"/>
      <c r="J3332" s="148"/>
      <c r="K3332" s="66"/>
    </row>
    <row r="3333" spans="1:11" x14ac:dyDescent="0.25">
      <c r="A3333" s="148"/>
      <c r="B3333" s="148"/>
      <c r="C3333" s="148"/>
      <c r="D3333" s="148"/>
      <c r="E3333" s="148"/>
      <c r="F3333" s="148"/>
      <c r="G3333" s="148"/>
      <c r="H3333" s="148"/>
      <c r="I3333" s="151"/>
      <c r="J3333" s="148"/>
      <c r="K3333" s="66"/>
    </row>
    <row r="3334" spans="1:11" x14ac:dyDescent="0.25">
      <c r="A3334" s="148"/>
      <c r="B3334" s="148"/>
      <c r="C3334" s="148"/>
      <c r="D3334" s="148"/>
      <c r="E3334" s="148"/>
      <c r="F3334" s="148"/>
      <c r="G3334" s="148"/>
      <c r="H3334" s="148"/>
      <c r="I3334" s="151"/>
      <c r="J3334" s="148"/>
      <c r="K3334" s="66"/>
    </row>
    <row r="3335" spans="1:11" x14ac:dyDescent="0.25">
      <c r="A3335" s="148"/>
      <c r="B3335" s="148"/>
      <c r="C3335" s="148"/>
      <c r="D3335" s="148"/>
      <c r="E3335" s="148"/>
      <c r="F3335" s="148"/>
      <c r="G3335" s="148"/>
      <c r="H3335" s="148"/>
      <c r="I3335" s="151"/>
      <c r="J3335" s="148"/>
      <c r="K3335" s="66"/>
    </row>
    <row r="3336" spans="1:11" x14ac:dyDescent="0.25">
      <c r="A3336" s="148"/>
      <c r="B3336" s="148"/>
      <c r="C3336" s="148"/>
      <c r="D3336" s="148"/>
      <c r="E3336" s="148"/>
      <c r="F3336" s="148"/>
      <c r="G3336" s="148"/>
      <c r="H3336" s="148"/>
      <c r="I3336" s="151"/>
      <c r="J3336" s="148"/>
      <c r="K3336" s="66"/>
    </row>
    <row r="3337" spans="1:11" x14ac:dyDescent="0.25">
      <c r="A3337" s="148"/>
      <c r="B3337" s="148"/>
      <c r="C3337" s="148"/>
      <c r="D3337" s="148"/>
      <c r="E3337" s="148"/>
      <c r="F3337" s="148"/>
      <c r="G3337" s="148"/>
      <c r="H3337" s="148"/>
      <c r="I3337" s="151"/>
      <c r="J3337" s="148"/>
      <c r="K3337" s="66"/>
    </row>
    <row r="3338" spans="1:11" x14ac:dyDescent="0.25">
      <c r="A3338" s="148"/>
      <c r="B3338" s="148"/>
      <c r="C3338" s="148"/>
      <c r="D3338" s="148"/>
      <c r="E3338" s="148"/>
      <c r="F3338" s="148"/>
      <c r="G3338" s="148"/>
      <c r="H3338" s="148"/>
      <c r="I3338" s="151"/>
      <c r="J3338" s="148"/>
      <c r="K3338" s="66"/>
    </row>
    <row r="3339" spans="1:11" x14ac:dyDescent="0.25">
      <c r="A3339" s="148"/>
      <c r="B3339" s="148"/>
      <c r="C3339" s="148"/>
      <c r="D3339" s="148"/>
      <c r="E3339" s="148"/>
      <c r="F3339" s="148"/>
      <c r="G3339" s="148"/>
      <c r="H3339" s="148"/>
      <c r="I3339" s="151"/>
      <c r="J3339" s="148"/>
      <c r="K3339" s="66"/>
    </row>
    <row r="3340" spans="1:11" x14ac:dyDescent="0.25">
      <c r="A3340" s="148"/>
      <c r="B3340" s="148"/>
      <c r="C3340" s="148"/>
      <c r="D3340" s="148"/>
      <c r="E3340" s="148"/>
      <c r="F3340" s="148"/>
      <c r="G3340" s="148"/>
      <c r="H3340" s="148"/>
      <c r="I3340" s="151"/>
      <c r="J3340" s="148"/>
      <c r="K3340" s="66"/>
    </row>
    <row r="3341" spans="1:11" x14ac:dyDescent="0.25">
      <c r="A3341" s="148"/>
      <c r="B3341" s="148"/>
      <c r="C3341" s="148"/>
      <c r="D3341" s="148"/>
      <c r="E3341" s="148"/>
      <c r="F3341" s="148"/>
      <c r="G3341" s="148"/>
      <c r="H3341" s="148"/>
      <c r="I3341" s="151"/>
      <c r="J3341" s="148"/>
      <c r="K3341" s="66"/>
    </row>
    <row r="3342" spans="1:11" x14ac:dyDescent="0.25">
      <c r="A3342" s="148"/>
      <c r="B3342" s="148"/>
      <c r="C3342" s="148"/>
      <c r="D3342" s="148"/>
      <c r="E3342" s="148"/>
      <c r="F3342" s="148"/>
      <c r="G3342" s="148"/>
      <c r="H3342" s="148"/>
      <c r="I3342" s="151"/>
      <c r="J3342" s="148"/>
      <c r="K3342" s="66"/>
    </row>
    <row r="3343" spans="1:11" x14ac:dyDescent="0.25">
      <c r="A3343" s="148"/>
      <c r="B3343" s="148"/>
      <c r="C3343" s="148"/>
      <c r="D3343" s="148"/>
      <c r="E3343" s="148"/>
      <c r="F3343" s="148"/>
      <c r="G3343" s="148"/>
      <c r="H3343" s="148"/>
      <c r="I3343" s="151"/>
      <c r="J3343" s="148"/>
      <c r="K3343" s="66"/>
    </row>
    <row r="3344" spans="1:11" x14ac:dyDescent="0.25">
      <c r="A3344" s="148"/>
      <c r="B3344" s="148"/>
      <c r="C3344" s="148"/>
      <c r="D3344" s="148"/>
      <c r="E3344" s="148"/>
      <c r="F3344" s="148"/>
      <c r="G3344" s="148"/>
      <c r="H3344" s="148"/>
      <c r="I3344" s="151"/>
      <c r="J3344" s="148"/>
      <c r="K3344" s="66"/>
    </row>
    <row r="3345" spans="1:11" x14ac:dyDescent="0.25">
      <c r="A3345" s="148"/>
      <c r="B3345" s="148"/>
      <c r="C3345" s="148"/>
      <c r="D3345" s="148"/>
      <c r="E3345" s="148"/>
      <c r="F3345" s="148"/>
      <c r="G3345" s="148"/>
      <c r="H3345" s="148"/>
      <c r="I3345" s="151"/>
      <c r="J3345" s="148"/>
      <c r="K3345" s="66"/>
    </row>
    <row r="3346" spans="1:11" x14ac:dyDescent="0.25">
      <c r="A3346" s="148"/>
      <c r="B3346" s="148"/>
      <c r="C3346" s="148"/>
      <c r="D3346" s="148"/>
      <c r="E3346" s="148"/>
      <c r="F3346" s="148"/>
      <c r="G3346" s="148"/>
      <c r="H3346" s="148"/>
      <c r="I3346" s="151"/>
      <c r="J3346" s="148"/>
      <c r="K3346" s="66"/>
    </row>
    <row r="3347" spans="1:11" x14ac:dyDescent="0.25">
      <c r="A3347" s="148"/>
      <c r="B3347" s="148"/>
      <c r="C3347" s="148"/>
      <c r="D3347" s="148"/>
      <c r="E3347" s="148"/>
      <c r="F3347" s="148"/>
      <c r="G3347" s="148"/>
      <c r="H3347" s="148"/>
      <c r="I3347" s="151"/>
      <c r="J3347" s="148"/>
      <c r="K3347" s="66"/>
    </row>
    <row r="3348" spans="1:11" x14ac:dyDescent="0.25">
      <c r="A3348" s="148"/>
      <c r="B3348" s="148"/>
      <c r="C3348" s="148"/>
      <c r="D3348" s="148"/>
      <c r="E3348" s="148"/>
      <c r="F3348" s="148"/>
      <c r="G3348" s="148"/>
      <c r="H3348" s="148"/>
      <c r="I3348" s="151"/>
      <c r="J3348" s="148"/>
      <c r="K3348" s="66"/>
    </row>
    <row r="3349" spans="1:11" x14ac:dyDescent="0.25">
      <c r="A3349" s="148"/>
      <c r="B3349" s="148"/>
      <c r="C3349" s="148"/>
      <c r="D3349" s="148"/>
      <c r="E3349" s="148"/>
      <c r="F3349" s="148"/>
      <c r="G3349" s="148"/>
      <c r="H3349" s="148"/>
      <c r="I3349" s="151"/>
      <c r="J3349" s="148"/>
      <c r="K3349" s="66"/>
    </row>
    <row r="3350" spans="1:11" x14ac:dyDescent="0.25">
      <c r="A3350" s="148"/>
      <c r="B3350" s="148"/>
      <c r="C3350" s="148"/>
      <c r="D3350" s="148"/>
      <c r="E3350" s="148"/>
      <c r="F3350" s="148"/>
      <c r="G3350" s="148"/>
      <c r="H3350" s="148"/>
      <c r="I3350" s="151"/>
      <c r="J3350" s="148"/>
      <c r="K3350" s="66"/>
    </row>
    <row r="3351" spans="1:11" x14ac:dyDescent="0.25">
      <c r="A3351" s="148"/>
      <c r="B3351" s="148"/>
      <c r="C3351" s="148"/>
      <c r="D3351" s="148"/>
      <c r="E3351" s="148"/>
      <c r="F3351" s="148"/>
      <c r="G3351" s="148"/>
      <c r="H3351" s="148"/>
      <c r="I3351" s="151"/>
      <c r="J3351" s="148"/>
      <c r="K3351" s="66"/>
    </row>
    <row r="3352" spans="1:11" x14ac:dyDescent="0.25">
      <c r="A3352" s="148"/>
      <c r="B3352" s="148"/>
      <c r="C3352" s="148"/>
      <c r="D3352" s="148"/>
      <c r="E3352" s="148"/>
      <c r="F3352" s="148"/>
      <c r="G3352" s="148"/>
      <c r="H3352" s="148"/>
      <c r="I3352" s="151"/>
      <c r="J3352" s="148"/>
      <c r="K3352" s="66"/>
    </row>
    <row r="3353" spans="1:11" x14ac:dyDescent="0.25">
      <c r="A3353" s="148"/>
      <c r="B3353" s="148"/>
      <c r="C3353" s="148"/>
      <c r="D3353" s="148"/>
      <c r="E3353" s="148"/>
      <c r="F3353" s="148"/>
      <c r="G3353" s="148"/>
      <c r="H3353" s="148"/>
      <c r="I3353" s="151"/>
      <c r="J3353" s="148"/>
      <c r="K3353" s="66"/>
    </row>
    <row r="3354" spans="1:11" x14ac:dyDescent="0.25">
      <c r="A3354" s="148"/>
      <c r="B3354" s="148"/>
      <c r="C3354" s="148"/>
      <c r="D3354" s="148"/>
      <c r="E3354" s="148"/>
      <c r="F3354" s="148"/>
      <c r="G3354" s="148"/>
      <c r="H3354" s="148"/>
      <c r="I3354" s="151"/>
      <c r="J3354" s="148"/>
      <c r="K3354" s="66"/>
    </row>
    <row r="3355" spans="1:11" x14ac:dyDescent="0.25">
      <c r="A3355" s="148"/>
      <c r="B3355" s="148"/>
      <c r="C3355" s="148"/>
      <c r="D3355" s="148"/>
      <c r="E3355" s="148"/>
      <c r="F3355" s="148"/>
      <c r="G3355" s="148"/>
      <c r="H3355" s="148"/>
      <c r="I3355" s="151"/>
      <c r="J3355" s="148"/>
      <c r="K3355" s="66"/>
    </row>
    <row r="3356" spans="1:11" x14ac:dyDescent="0.25">
      <c r="A3356" s="148"/>
      <c r="B3356" s="148"/>
      <c r="C3356" s="148"/>
      <c r="D3356" s="148"/>
      <c r="E3356" s="148"/>
      <c r="F3356" s="148"/>
      <c r="G3356" s="148"/>
      <c r="H3356" s="148"/>
      <c r="I3356" s="151"/>
      <c r="J3356" s="148"/>
      <c r="K3356" s="66"/>
    </row>
    <row r="3357" spans="1:11" x14ac:dyDescent="0.25">
      <c r="A3357" s="148"/>
      <c r="B3357" s="148"/>
      <c r="C3357" s="148"/>
      <c r="D3357" s="148"/>
      <c r="E3357" s="148"/>
      <c r="F3357" s="148"/>
      <c r="G3357" s="148"/>
      <c r="H3357" s="148"/>
      <c r="I3357" s="151"/>
      <c r="J3357" s="148"/>
      <c r="K3357" s="66"/>
    </row>
    <row r="3358" spans="1:11" x14ac:dyDescent="0.25">
      <c r="A3358" s="148"/>
      <c r="B3358" s="148"/>
      <c r="C3358" s="148"/>
      <c r="D3358" s="148"/>
      <c r="E3358" s="148"/>
      <c r="F3358" s="148"/>
      <c r="G3358" s="148"/>
      <c r="H3358" s="148"/>
      <c r="I3358" s="151"/>
      <c r="J3358" s="148"/>
      <c r="K3358" s="66"/>
    </row>
    <row r="3359" spans="1:11" x14ac:dyDescent="0.25">
      <c r="A3359" s="148"/>
      <c r="B3359" s="148"/>
      <c r="C3359" s="148"/>
      <c r="D3359" s="148"/>
      <c r="E3359" s="148"/>
      <c r="F3359" s="148"/>
      <c r="G3359" s="148"/>
      <c r="H3359" s="148"/>
      <c r="I3359" s="151"/>
      <c r="J3359" s="148"/>
      <c r="K3359" s="66"/>
    </row>
    <row r="3360" spans="1:11" x14ac:dyDescent="0.25">
      <c r="A3360" s="148"/>
      <c r="B3360" s="148"/>
      <c r="C3360" s="148"/>
      <c r="D3360" s="148"/>
      <c r="E3360" s="148"/>
      <c r="F3360" s="148"/>
      <c r="G3360" s="148"/>
      <c r="H3360" s="148"/>
      <c r="I3360" s="151"/>
      <c r="J3360" s="148"/>
      <c r="K3360" s="66"/>
    </row>
    <row r="3361" spans="1:11" x14ac:dyDescent="0.25">
      <c r="A3361" s="148"/>
      <c r="B3361" s="148"/>
      <c r="C3361" s="148"/>
      <c r="D3361" s="148"/>
      <c r="E3361" s="148"/>
      <c r="F3361" s="148"/>
      <c r="G3361" s="148"/>
      <c r="H3361" s="148"/>
      <c r="I3361" s="151"/>
      <c r="J3361" s="148"/>
      <c r="K3361" s="66"/>
    </row>
    <row r="3362" spans="1:11" x14ac:dyDescent="0.25">
      <c r="A3362" s="148"/>
      <c r="B3362" s="148"/>
      <c r="C3362" s="148"/>
      <c r="D3362" s="148"/>
      <c r="E3362" s="148"/>
      <c r="F3362" s="148"/>
      <c r="G3362" s="148"/>
      <c r="H3362" s="148"/>
      <c r="I3362" s="151"/>
      <c r="J3362" s="148"/>
      <c r="K3362" s="66"/>
    </row>
    <row r="3363" spans="1:11" x14ac:dyDescent="0.25">
      <c r="A3363" s="148"/>
      <c r="B3363" s="148"/>
      <c r="C3363" s="148"/>
      <c r="D3363" s="148"/>
      <c r="E3363" s="148"/>
      <c r="F3363" s="148"/>
      <c r="G3363" s="148"/>
      <c r="H3363" s="148"/>
      <c r="I3363" s="151"/>
      <c r="J3363" s="148"/>
      <c r="K3363" s="66"/>
    </row>
    <row r="3364" spans="1:11" x14ac:dyDescent="0.25">
      <c r="A3364" s="148"/>
      <c r="B3364" s="148"/>
      <c r="C3364" s="148"/>
      <c r="D3364" s="148"/>
      <c r="E3364" s="148"/>
      <c r="F3364" s="148"/>
      <c r="G3364" s="148"/>
      <c r="H3364" s="148"/>
      <c r="I3364" s="151"/>
      <c r="J3364" s="148"/>
      <c r="K3364" s="66"/>
    </row>
    <row r="3365" spans="1:11" x14ac:dyDescent="0.25">
      <c r="A3365" s="148"/>
      <c r="B3365" s="148"/>
      <c r="C3365" s="148"/>
      <c r="D3365" s="148"/>
      <c r="E3365" s="148"/>
      <c r="F3365" s="148"/>
      <c r="G3365" s="148"/>
      <c r="H3365" s="148"/>
      <c r="I3365" s="151"/>
      <c r="J3365" s="148"/>
      <c r="K3365" s="66"/>
    </row>
    <row r="3366" spans="1:11" x14ac:dyDescent="0.25">
      <c r="A3366" s="148"/>
      <c r="B3366" s="148"/>
      <c r="C3366" s="148"/>
      <c r="D3366" s="148"/>
      <c r="E3366" s="148"/>
      <c r="F3366" s="148"/>
      <c r="G3366" s="148"/>
      <c r="H3366" s="148"/>
      <c r="I3366" s="151"/>
      <c r="J3366" s="148"/>
      <c r="K3366" s="66"/>
    </row>
    <row r="3367" spans="1:11" x14ac:dyDescent="0.25">
      <c r="A3367" s="148"/>
      <c r="B3367" s="148"/>
      <c r="C3367" s="148"/>
      <c r="D3367" s="148"/>
      <c r="E3367" s="148"/>
      <c r="F3367" s="148"/>
      <c r="G3367" s="148"/>
      <c r="H3367" s="148"/>
      <c r="I3367" s="151"/>
      <c r="J3367" s="148"/>
      <c r="K3367" s="66"/>
    </row>
    <row r="3368" spans="1:11" x14ac:dyDescent="0.25">
      <c r="A3368" s="148"/>
      <c r="B3368" s="148"/>
      <c r="C3368" s="148"/>
      <c r="D3368" s="148"/>
      <c r="E3368" s="148"/>
      <c r="F3368" s="148"/>
      <c r="G3368" s="148"/>
      <c r="H3368" s="148"/>
      <c r="I3368" s="151"/>
      <c r="J3368" s="148"/>
      <c r="K3368" s="66"/>
    </row>
    <row r="3369" spans="1:11" x14ac:dyDescent="0.25">
      <c r="A3369" s="148"/>
      <c r="B3369" s="148"/>
      <c r="C3369" s="148"/>
      <c r="D3369" s="148"/>
      <c r="E3369" s="148"/>
      <c r="F3369" s="148"/>
      <c r="G3369" s="148"/>
      <c r="H3369" s="148"/>
      <c r="I3369" s="151"/>
      <c r="J3369" s="148"/>
      <c r="K3369" s="66"/>
    </row>
    <row r="3370" spans="1:11" x14ac:dyDescent="0.25">
      <c r="A3370" s="148"/>
      <c r="B3370" s="148"/>
      <c r="C3370" s="148"/>
      <c r="D3370" s="148"/>
      <c r="E3370" s="148"/>
      <c r="F3370" s="148"/>
      <c r="G3370" s="148"/>
      <c r="H3370" s="148"/>
      <c r="I3370" s="151"/>
      <c r="J3370" s="148"/>
      <c r="K3370" s="66"/>
    </row>
    <row r="3371" spans="1:11" x14ac:dyDescent="0.25">
      <c r="A3371" s="148"/>
      <c r="B3371" s="148"/>
      <c r="C3371" s="148"/>
      <c r="D3371" s="148"/>
      <c r="E3371" s="148"/>
      <c r="F3371" s="148"/>
      <c r="G3371" s="148"/>
      <c r="H3371" s="148"/>
      <c r="I3371" s="151"/>
      <c r="J3371" s="148"/>
      <c r="K3371" s="66"/>
    </row>
    <row r="3372" spans="1:11" x14ac:dyDescent="0.25">
      <c r="A3372" s="148"/>
      <c r="B3372" s="148"/>
      <c r="C3372" s="148"/>
      <c r="D3372" s="148"/>
      <c r="E3372" s="148"/>
      <c r="F3372" s="148"/>
      <c r="G3372" s="148"/>
      <c r="H3372" s="148"/>
      <c r="I3372" s="151"/>
      <c r="J3372" s="148"/>
      <c r="K3372" s="66"/>
    </row>
    <row r="3373" spans="1:11" x14ac:dyDescent="0.25">
      <c r="A3373" s="148"/>
      <c r="B3373" s="148"/>
      <c r="C3373" s="148"/>
      <c r="D3373" s="148"/>
      <c r="E3373" s="148"/>
      <c r="F3373" s="148"/>
      <c r="G3373" s="148"/>
      <c r="H3373" s="148"/>
      <c r="I3373" s="151"/>
      <c r="J3373" s="148"/>
      <c r="K3373" s="66"/>
    </row>
    <row r="3374" spans="1:11" x14ac:dyDescent="0.25">
      <c r="A3374" s="148"/>
      <c r="B3374" s="148"/>
      <c r="C3374" s="148"/>
      <c r="D3374" s="148"/>
      <c r="E3374" s="148"/>
      <c r="F3374" s="148"/>
      <c r="G3374" s="148"/>
      <c r="H3374" s="148"/>
      <c r="I3374" s="151"/>
      <c r="J3374" s="148"/>
      <c r="K3374" s="66"/>
    </row>
    <row r="3375" spans="1:11" x14ac:dyDescent="0.25">
      <c r="A3375" s="148"/>
      <c r="B3375" s="148"/>
      <c r="C3375" s="148"/>
      <c r="D3375" s="148"/>
      <c r="E3375" s="148"/>
      <c r="F3375" s="148"/>
      <c r="G3375" s="148"/>
      <c r="H3375" s="148"/>
      <c r="I3375" s="151"/>
      <c r="J3375" s="148"/>
      <c r="K3375" s="66"/>
    </row>
    <row r="3376" spans="1:11" x14ac:dyDescent="0.25">
      <c r="A3376" s="148"/>
      <c r="B3376" s="148"/>
      <c r="C3376" s="148"/>
      <c r="D3376" s="148"/>
      <c r="E3376" s="148"/>
      <c r="F3376" s="148"/>
      <c r="G3376" s="148"/>
      <c r="H3376" s="148"/>
      <c r="I3376" s="151"/>
      <c r="J3376" s="148"/>
      <c r="K3376" s="66"/>
    </row>
    <row r="3377" spans="1:11" x14ac:dyDescent="0.25">
      <c r="A3377" s="148"/>
      <c r="B3377" s="148"/>
      <c r="C3377" s="148"/>
      <c r="D3377" s="148"/>
      <c r="E3377" s="148"/>
      <c r="F3377" s="148"/>
      <c r="G3377" s="148"/>
      <c r="H3377" s="148"/>
      <c r="I3377" s="151"/>
      <c r="J3377" s="148"/>
      <c r="K3377" s="66"/>
    </row>
    <row r="3378" spans="1:11" x14ac:dyDescent="0.25">
      <c r="A3378" s="148"/>
      <c r="B3378" s="148"/>
      <c r="C3378" s="148"/>
      <c r="D3378" s="148"/>
      <c r="E3378" s="148"/>
      <c r="F3378" s="148"/>
      <c r="G3378" s="148"/>
      <c r="H3378" s="148"/>
      <c r="I3378" s="151"/>
      <c r="J3378" s="148"/>
      <c r="K3378" s="66"/>
    </row>
    <row r="3379" spans="1:11" x14ac:dyDescent="0.25">
      <c r="A3379" s="148"/>
      <c r="B3379" s="148"/>
      <c r="C3379" s="148"/>
      <c r="D3379" s="148"/>
      <c r="E3379" s="148"/>
      <c r="F3379" s="148"/>
      <c r="G3379" s="148"/>
      <c r="H3379" s="148"/>
      <c r="I3379" s="151"/>
      <c r="J3379" s="148"/>
      <c r="K3379" s="66"/>
    </row>
    <row r="3380" spans="1:11" x14ac:dyDescent="0.25">
      <c r="A3380" s="148"/>
      <c r="B3380" s="148"/>
      <c r="C3380" s="148"/>
      <c r="D3380" s="148"/>
      <c r="E3380" s="148"/>
      <c r="F3380" s="148"/>
      <c r="G3380" s="148"/>
      <c r="H3380" s="148"/>
      <c r="I3380" s="151"/>
      <c r="J3380" s="148"/>
      <c r="K3380" s="66"/>
    </row>
    <row r="3381" spans="1:11" x14ac:dyDescent="0.25">
      <c r="A3381" s="148"/>
      <c r="B3381" s="148"/>
      <c r="C3381" s="148"/>
      <c r="D3381" s="148"/>
      <c r="E3381" s="148"/>
      <c r="F3381" s="148"/>
      <c r="G3381" s="148"/>
      <c r="H3381" s="148"/>
      <c r="I3381" s="151"/>
      <c r="J3381" s="148"/>
      <c r="K3381" s="66"/>
    </row>
    <row r="3382" spans="1:11" x14ac:dyDescent="0.25">
      <c r="A3382" s="148"/>
      <c r="B3382" s="148"/>
      <c r="C3382" s="148"/>
      <c r="D3382" s="148"/>
      <c r="E3382" s="148"/>
      <c r="F3382" s="148"/>
      <c r="G3382" s="148"/>
      <c r="H3382" s="148"/>
      <c r="I3382" s="151"/>
      <c r="J3382" s="148"/>
      <c r="K3382" s="66"/>
    </row>
    <row r="3383" spans="1:11" x14ac:dyDescent="0.25">
      <c r="A3383" s="148"/>
      <c r="B3383" s="148"/>
      <c r="C3383" s="148"/>
      <c r="D3383" s="148"/>
      <c r="E3383" s="148"/>
      <c r="F3383" s="148"/>
      <c r="G3383" s="148"/>
      <c r="H3383" s="148"/>
      <c r="I3383" s="151"/>
      <c r="J3383" s="148"/>
      <c r="K3383" s="66"/>
    </row>
    <row r="3384" spans="1:11" x14ac:dyDescent="0.25">
      <c r="A3384" s="148"/>
      <c r="B3384" s="148"/>
      <c r="C3384" s="148"/>
      <c r="D3384" s="148"/>
      <c r="E3384" s="148"/>
      <c r="F3384" s="148"/>
      <c r="G3384" s="148"/>
      <c r="H3384" s="148"/>
      <c r="I3384" s="151"/>
      <c r="J3384" s="148"/>
      <c r="K3384" s="66"/>
    </row>
    <row r="3385" spans="1:11" x14ac:dyDescent="0.25">
      <c r="A3385" s="148"/>
      <c r="B3385" s="148"/>
      <c r="C3385" s="148"/>
      <c r="D3385" s="148"/>
      <c r="E3385" s="148"/>
      <c r="F3385" s="148"/>
      <c r="G3385" s="148"/>
      <c r="H3385" s="148"/>
      <c r="I3385" s="151"/>
      <c r="J3385" s="148"/>
      <c r="K3385" s="66"/>
    </row>
    <row r="3386" spans="1:11" x14ac:dyDescent="0.25">
      <c r="A3386" s="148"/>
      <c r="B3386" s="148"/>
      <c r="C3386" s="148"/>
      <c r="D3386" s="148"/>
      <c r="E3386" s="148"/>
      <c r="F3386" s="148"/>
      <c r="G3386" s="148"/>
      <c r="H3386" s="148"/>
      <c r="I3386" s="151"/>
      <c r="J3386" s="148"/>
      <c r="K3386" s="66"/>
    </row>
    <row r="3387" spans="1:11" x14ac:dyDescent="0.25">
      <c r="A3387" s="148"/>
      <c r="B3387" s="148"/>
      <c r="C3387" s="148"/>
      <c r="D3387" s="148"/>
      <c r="E3387" s="148"/>
      <c r="F3387" s="148"/>
      <c r="G3387" s="148"/>
      <c r="H3387" s="148"/>
      <c r="I3387" s="151"/>
      <c r="J3387" s="148"/>
      <c r="K3387" s="66"/>
    </row>
    <row r="3388" spans="1:11" x14ac:dyDescent="0.25">
      <c r="A3388" s="148"/>
      <c r="B3388" s="148"/>
      <c r="C3388" s="148"/>
      <c r="D3388" s="148"/>
      <c r="E3388" s="148"/>
      <c r="F3388" s="148"/>
      <c r="G3388" s="148"/>
      <c r="H3388" s="148"/>
      <c r="I3388" s="151"/>
      <c r="J3388" s="148"/>
      <c r="K3388" s="66"/>
    </row>
    <row r="3389" spans="1:11" x14ac:dyDescent="0.25">
      <c r="A3389" s="148"/>
      <c r="B3389" s="148"/>
      <c r="C3389" s="148"/>
      <c r="D3389" s="148"/>
      <c r="E3389" s="148"/>
      <c r="F3389" s="148"/>
      <c r="G3389" s="148"/>
      <c r="H3389" s="148"/>
      <c r="I3389" s="151"/>
      <c r="J3389" s="148"/>
      <c r="K3389" s="66"/>
    </row>
    <row r="3390" spans="1:11" x14ac:dyDescent="0.25">
      <c r="A3390" s="148"/>
      <c r="B3390" s="148"/>
      <c r="C3390" s="148"/>
      <c r="D3390" s="148"/>
      <c r="E3390" s="148"/>
      <c r="F3390" s="148"/>
      <c r="G3390" s="148"/>
      <c r="H3390" s="148"/>
      <c r="I3390" s="151"/>
      <c r="J3390" s="148"/>
      <c r="K3390" s="66"/>
    </row>
    <row r="3391" spans="1:11" x14ac:dyDescent="0.25">
      <c r="A3391" s="148"/>
      <c r="B3391" s="148"/>
      <c r="C3391" s="148"/>
      <c r="D3391" s="148"/>
      <c r="E3391" s="148"/>
      <c r="F3391" s="148"/>
      <c r="G3391" s="148"/>
      <c r="H3391" s="148"/>
      <c r="I3391" s="151"/>
      <c r="J3391" s="148"/>
      <c r="K3391" s="66"/>
    </row>
    <row r="3392" spans="1:11" x14ac:dyDescent="0.25">
      <c r="A3392" s="148"/>
      <c r="B3392" s="148"/>
      <c r="C3392" s="148"/>
      <c r="D3392" s="148"/>
      <c r="E3392" s="148"/>
      <c r="F3392" s="148"/>
      <c r="G3392" s="148"/>
      <c r="H3392" s="148"/>
      <c r="I3392" s="151"/>
      <c r="J3392" s="148"/>
      <c r="K3392" s="66"/>
    </row>
    <row r="3393" spans="1:11" x14ac:dyDescent="0.25">
      <c r="A3393" s="148"/>
      <c r="B3393" s="148"/>
      <c r="C3393" s="148"/>
      <c r="D3393" s="148"/>
      <c r="E3393" s="148"/>
      <c r="F3393" s="148"/>
      <c r="G3393" s="148"/>
      <c r="H3393" s="148"/>
      <c r="I3393" s="151"/>
      <c r="J3393" s="148"/>
      <c r="K3393" s="66"/>
    </row>
    <row r="3394" spans="1:11" x14ac:dyDescent="0.25">
      <c r="A3394" s="148"/>
      <c r="B3394" s="148"/>
      <c r="C3394" s="148"/>
      <c r="D3394" s="148"/>
      <c r="E3394" s="148"/>
      <c r="F3394" s="148"/>
      <c r="G3394" s="148"/>
      <c r="H3394" s="148"/>
      <c r="I3394" s="151"/>
      <c r="J3394" s="148"/>
      <c r="K3394" s="66"/>
    </row>
    <row r="3395" spans="1:11" x14ac:dyDescent="0.25">
      <c r="A3395" s="148"/>
      <c r="B3395" s="148"/>
      <c r="C3395" s="148"/>
      <c r="D3395" s="148"/>
      <c r="E3395" s="148"/>
      <c r="F3395" s="148"/>
      <c r="G3395" s="148"/>
      <c r="H3395" s="148"/>
      <c r="I3395" s="151"/>
      <c r="J3395" s="148"/>
      <c r="K3395" s="66"/>
    </row>
    <row r="3396" spans="1:11" x14ac:dyDescent="0.25">
      <c r="A3396" s="148"/>
      <c r="B3396" s="148"/>
      <c r="C3396" s="148"/>
      <c r="D3396" s="148"/>
      <c r="E3396" s="148"/>
      <c r="F3396" s="148"/>
      <c r="G3396" s="148"/>
      <c r="H3396" s="148"/>
      <c r="I3396" s="151"/>
      <c r="J3396" s="148"/>
      <c r="K3396" s="66"/>
    </row>
    <row r="3397" spans="1:11" x14ac:dyDescent="0.25">
      <c r="A3397" s="148"/>
      <c r="B3397" s="148"/>
      <c r="C3397" s="148"/>
      <c r="D3397" s="148"/>
      <c r="E3397" s="148"/>
      <c r="F3397" s="148"/>
      <c r="G3397" s="148"/>
      <c r="H3397" s="148"/>
      <c r="I3397" s="151"/>
      <c r="J3397" s="148"/>
      <c r="K3397" s="66"/>
    </row>
    <row r="3398" spans="1:11" x14ac:dyDescent="0.25">
      <c r="A3398" s="148"/>
      <c r="B3398" s="148"/>
      <c r="C3398" s="148"/>
      <c r="D3398" s="148"/>
      <c r="E3398" s="148"/>
      <c r="F3398" s="148"/>
      <c r="G3398" s="148"/>
      <c r="H3398" s="148"/>
      <c r="I3398" s="151"/>
      <c r="J3398" s="148"/>
      <c r="K3398" s="66"/>
    </row>
    <row r="3399" spans="1:11" x14ac:dyDescent="0.25">
      <c r="A3399" s="148"/>
      <c r="B3399" s="148"/>
      <c r="C3399" s="148"/>
      <c r="D3399" s="148"/>
      <c r="E3399" s="148"/>
      <c r="F3399" s="148"/>
      <c r="G3399" s="148"/>
      <c r="H3399" s="148"/>
      <c r="I3399" s="151"/>
      <c r="J3399" s="148"/>
      <c r="K3399" s="66"/>
    </row>
    <row r="3400" spans="1:11" x14ac:dyDescent="0.25">
      <c r="A3400" s="148"/>
      <c r="B3400" s="148"/>
      <c r="C3400" s="148"/>
      <c r="D3400" s="148"/>
      <c r="E3400" s="148"/>
      <c r="F3400" s="148"/>
      <c r="G3400" s="148"/>
      <c r="H3400" s="148"/>
      <c r="I3400" s="151"/>
      <c r="J3400" s="148"/>
      <c r="K3400" s="66"/>
    </row>
    <row r="3401" spans="1:11" x14ac:dyDescent="0.25">
      <c r="A3401" s="148"/>
      <c r="B3401" s="148"/>
      <c r="C3401" s="148"/>
      <c r="D3401" s="148"/>
      <c r="E3401" s="148"/>
      <c r="F3401" s="148"/>
      <c r="G3401" s="148"/>
      <c r="H3401" s="148"/>
      <c r="I3401" s="151"/>
      <c r="J3401" s="148"/>
      <c r="K3401" s="66"/>
    </row>
    <row r="3402" spans="1:11" x14ac:dyDescent="0.25">
      <c r="A3402" s="148"/>
      <c r="B3402" s="148"/>
      <c r="C3402" s="148"/>
      <c r="D3402" s="148"/>
      <c r="E3402" s="148"/>
      <c r="F3402" s="148"/>
      <c r="G3402" s="148"/>
      <c r="H3402" s="148"/>
      <c r="I3402" s="151"/>
      <c r="J3402" s="148"/>
      <c r="K3402" s="66"/>
    </row>
    <row r="3403" spans="1:11" x14ac:dyDescent="0.25">
      <c r="A3403" s="148"/>
      <c r="B3403" s="148"/>
      <c r="C3403" s="148"/>
      <c r="D3403" s="148"/>
      <c r="E3403" s="148"/>
      <c r="F3403" s="148"/>
      <c r="G3403" s="148"/>
      <c r="H3403" s="148"/>
      <c r="I3403" s="151"/>
      <c r="J3403" s="148"/>
      <c r="K3403" s="66"/>
    </row>
    <row r="3404" spans="1:11" x14ac:dyDescent="0.25">
      <c r="A3404" s="148"/>
      <c r="B3404" s="148"/>
      <c r="C3404" s="148"/>
      <c r="D3404" s="148"/>
      <c r="E3404" s="148"/>
      <c r="F3404" s="148"/>
      <c r="G3404" s="148"/>
      <c r="H3404" s="148"/>
      <c r="I3404" s="151"/>
      <c r="J3404" s="148"/>
      <c r="K3404" s="66"/>
    </row>
    <row r="3405" spans="1:11" x14ac:dyDescent="0.25">
      <c r="A3405" s="148"/>
      <c r="B3405" s="148"/>
      <c r="C3405" s="148"/>
      <c r="D3405" s="148"/>
      <c r="E3405" s="148"/>
      <c r="F3405" s="148"/>
      <c r="G3405" s="148"/>
      <c r="H3405" s="148"/>
      <c r="I3405" s="151"/>
      <c r="J3405" s="148"/>
      <c r="K3405" s="66"/>
    </row>
    <row r="3406" spans="1:11" x14ac:dyDescent="0.25">
      <c r="A3406" s="148"/>
      <c r="B3406" s="148"/>
      <c r="C3406" s="148"/>
      <c r="D3406" s="148"/>
      <c r="E3406" s="148"/>
      <c r="F3406" s="148"/>
      <c r="G3406" s="148"/>
      <c r="H3406" s="148"/>
      <c r="I3406" s="151"/>
      <c r="J3406" s="148"/>
      <c r="K3406" s="66"/>
    </row>
    <row r="3407" spans="1:11" x14ac:dyDescent="0.25">
      <c r="A3407" s="148"/>
      <c r="B3407" s="148"/>
      <c r="C3407" s="148"/>
      <c r="D3407" s="148"/>
      <c r="E3407" s="148"/>
      <c r="F3407" s="148"/>
      <c r="G3407" s="148"/>
      <c r="H3407" s="148"/>
      <c r="I3407" s="151"/>
      <c r="J3407" s="148"/>
      <c r="K3407" s="66"/>
    </row>
    <row r="3408" spans="1:11" x14ac:dyDescent="0.25">
      <c r="A3408" s="148"/>
      <c r="B3408" s="148"/>
      <c r="C3408" s="148"/>
      <c r="D3408" s="148"/>
      <c r="E3408" s="148"/>
      <c r="F3408" s="148"/>
      <c r="G3408" s="148"/>
      <c r="H3408" s="148"/>
      <c r="I3408" s="151"/>
      <c r="J3408" s="148"/>
      <c r="K3408" s="66"/>
    </row>
    <row r="3409" spans="1:11" x14ac:dyDescent="0.25">
      <c r="A3409" s="148"/>
      <c r="B3409" s="148"/>
      <c r="C3409" s="148"/>
      <c r="D3409" s="148"/>
      <c r="E3409" s="148"/>
      <c r="F3409" s="148"/>
      <c r="G3409" s="148"/>
      <c r="H3409" s="148"/>
      <c r="I3409" s="151"/>
      <c r="J3409" s="148"/>
      <c r="K3409" s="66"/>
    </row>
    <row r="3410" spans="1:11" x14ac:dyDescent="0.25">
      <c r="A3410" s="148"/>
      <c r="B3410" s="148"/>
      <c r="C3410" s="148"/>
      <c r="D3410" s="148"/>
      <c r="E3410" s="148"/>
      <c r="F3410" s="148"/>
      <c r="G3410" s="148"/>
      <c r="H3410" s="148"/>
      <c r="I3410" s="151"/>
      <c r="J3410" s="148"/>
      <c r="K3410" s="66"/>
    </row>
    <row r="3411" spans="1:11" x14ac:dyDescent="0.25">
      <c r="A3411" s="148"/>
      <c r="B3411" s="148"/>
      <c r="C3411" s="148"/>
      <c r="D3411" s="148"/>
      <c r="E3411" s="148"/>
      <c r="F3411" s="148"/>
      <c r="G3411" s="148"/>
      <c r="H3411" s="148"/>
      <c r="I3411" s="151"/>
      <c r="J3411" s="148"/>
      <c r="K3411" s="66"/>
    </row>
    <row r="3412" spans="1:11" x14ac:dyDescent="0.25">
      <c r="A3412" s="148"/>
      <c r="B3412" s="148"/>
      <c r="C3412" s="148"/>
      <c r="D3412" s="148"/>
      <c r="E3412" s="148"/>
      <c r="F3412" s="148"/>
      <c r="G3412" s="148"/>
      <c r="H3412" s="148"/>
      <c r="I3412" s="151"/>
      <c r="J3412" s="148"/>
      <c r="K3412" s="66"/>
    </row>
    <row r="3413" spans="1:11" x14ac:dyDescent="0.25">
      <c r="A3413" s="148"/>
      <c r="B3413" s="148"/>
      <c r="C3413" s="148"/>
      <c r="D3413" s="148"/>
      <c r="E3413" s="148"/>
      <c r="F3413" s="148"/>
      <c r="G3413" s="148"/>
      <c r="H3413" s="148"/>
      <c r="I3413" s="151"/>
      <c r="J3413" s="148"/>
      <c r="K3413" s="66"/>
    </row>
    <row r="3414" spans="1:11" x14ac:dyDescent="0.25">
      <c r="A3414" s="148"/>
      <c r="B3414" s="148"/>
      <c r="C3414" s="148"/>
      <c r="D3414" s="148"/>
      <c r="E3414" s="148"/>
      <c r="F3414" s="148"/>
      <c r="G3414" s="148"/>
      <c r="H3414" s="148"/>
      <c r="I3414" s="151"/>
      <c r="J3414" s="148"/>
      <c r="K3414" s="66"/>
    </row>
    <row r="3415" spans="1:11" x14ac:dyDescent="0.25">
      <c r="A3415" s="148"/>
      <c r="B3415" s="148"/>
      <c r="C3415" s="148"/>
      <c r="D3415" s="148"/>
      <c r="E3415" s="148"/>
      <c r="F3415" s="148"/>
      <c r="G3415" s="148"/>
      <c r="H3415" s="148"/>
      <c r="I3415" s="151"/>
      <c r="J3415" s="148"/>
      <c r="K3415" s="66"/>
    </row>
    <row r="3416" spans="1:11" x14ac:dyDescent="0.25">
      <c r="A3416" s="148"/>
      <c r="B3416" s="148"/>
      <c r="C3416" s="148"/>
      <c r="D3416" s="148"/>
      <c r="E3416" s="148"/>
      <c r="F3416" s="148"/>
      <c r="G3416" s="148"/>
      <c r="H3416" s="148"/>
      <c r="I3416" s="151"/>
      <c r="J3416" s="148"/>
      <c r="K3416" s="66"/>
    </row>
    <row r="3417" spans="1:11" x14ac:dyDescent="0.25">
      <c r="A3417" s="148"/>
      <c r="B3417" s="148"/>
      <c r="C3417" s="148"/>
      <c r="D3417" s="148"/>
      <c r="E3417" s="148"/>
      <c r="F3417" s="148"/>
      <c r="G3417" s="148"/>
      <c r="H3417" s="148"/>
      <c r="I3417" s="151"/>
      <c r="J3417" s="148"/>
      <c r="K3417" s="66"/>
    </row>
    <row r="3418" spans="1:11" x14ac:dyDescent="0.25">
      <c r="A3418" s="148"/>
      <c r="B3418" s="148"/>
      <c r="C3418" s="148"/>
      <c r="D3418" s="148"/>
      <c r="E3418" s="148"/>
      <c r="F3418" s="148"/>
      <c r="G3418" s="148"/>
      <c r="H3418" s="148"/>
      <c r="I3418" s="151"/>
      <c r="J3418" s="148"/>
      <c r="K3418" s="66"/>
    </row>
    <row r="3419" spans="1:11" x14ac:dyDescent="0.25">
      <c r="A3419" s="148"/>
      <c r="B3419" s="148"/>
      <c r="C3419" s="148"/>
      <c r="D3419" s="148"/>
      <c r="E3419" s="148"/>
      <c r="F3419" s="148"/>
      <c r="G3419" s="148"/>
      <c r="H3419" s="148"/>
      <c r="I3419" s="151"/>
      <c r="J3419" s="148"/>
      <c r="K3419" s="66"/>
    </row>
    <row r="3420" spans="1:11" x14ac:dyDescent="0.25">
      <c r="A3420" s="148"/>
      <c r="B3420" s="148"/>
      <c r="C3420" s="148"/>
      <c r="D3420" s="148"/>
      <c r="E3420" s="148"/>
      <c r="F3420" s="148"/>
      <c r="G3420" s="148"/>
      <c r="H3420" s="148"/>
      <c r="I3420" s="151"/>
      <c r="J3420" s="148"/>
      <c r="K3420" s="66"/>
    </row>
    <row r="3421" spans="1:11" x14ac:dyDescent="0.25">
      <c r="A3421" s="148"/>
      <c r="B3421" s="148"/>
      <c r="C3421" s="148"/>
      <c r="D3421" s="148"/>
      <c r="E3421" s="148"/>
      <c r="F3421" s="148"/>
      <c r="G3421" s="148"/>
      <c r="H3421" s="148"/>
      <c r="I3421" s="151"/>
      <c r="J3421" s="148"/>
      <c r="K3421" s="66"/>
    </row>
    <row r="3422" spans="1:11" x14ac:dyDescent="0.25">
      <c r="A3422" s="148"/>
      <c r="B3422" s="148"/>
      <c r="C3422" s="148"/>
      <c r="D3422" s="148"/>
      <c r="E3422" s="148"/>
      <c r="F3422" s="148"/>
      <c r="G3422" s="148"/>
      <c r="H3422" s="148"/>
      <c r="I3422" s="151"/>
      <c r="J3422" s="148"/>
      <c r="K3422" s="66"/>
    </row>
    <row r="3423" spans="1:11" x14ac:dyDescent="0.25">
      <c r="A3423" s="148"/>
      <c r="B3423" s="148"/>
      <c r="C3423" s="148"/>
      <c r="D3423" s="148"/>
      <c r="E3423" s="148"/>
      <c r="F3423" s="148"/>
      <c r="G3423" s="148"/>
      <c r="H3423" s="148"/>
      <c r="I3423" s="151"/>
      <c r="J3423" s="148"/>
      <c r="K3423" s="66"/>
    </row>
    <row r="3424" spans="1:11" x14ac:dyDescent="0.25">
      <c r="A3424" s="148"/>
      <c r="B3424" s="148"/>
      <c r="C3424" s="148"/>
      <c r="D3424" s="148"/>
      <c r="E3424" s="148"/>
      <c r="F3424" s="148"/>
      <c r="G3424" s="148"/>
      <c r="H3424" s="148"/>
      <c r="I3424" s="151"/>
      <c r="J3424" s="148"/>
      <c r="K3424" s="66"/>
    </row>
    <row r="3425" spans="1:11" x14ac:dyDescent="0.25">
      <c r="A3425" s="148"/>
      <c r="B3425" s="148"/>
      <c r="C3425" s="148"/>
      <c r="D3425" s="148"/>
      <c r="E3425" s="148"/>
      <c r="F3425" s="148"/>
      <c r="G3425" s="148"/>
      <c r="H3425" s="148"/>
      <c r="I3425" s="151"/>
      <c r="J3425" s="148"/>
      <c r="K3425" s="66"/>
    </row>
    <row r="3426" spans="1:11" x14ac:dyDescent="0.25">
      <c r="A3426" s="148"/>
      <c r="B3426" s="148"/>
      <c r="C3426" s="148"/>
      <c r="D3426" s="148"/>
      <c r="E3426" s="148"/>
      <c r="F3426" s="148"/>
      <c r="G3426" s="148"/>
      <c r="H3426" s="148"/>
      <c r="I3426" s="151"/>
      <c r="J3426" s="148"/>
      <c r="K3426" s="66"/>
    </row>
    <row r="3427" spans="1:11" x14ac:dyDescent="0.25">
      <c r="A3427" s="148"/>
      <c r="B3427" s="148"/>
      <c r="C3427" s="148"/>
      <c r="D3427" s="148"/>
      <c r="E3427" s="148"/>
      <c r="F3427" s="148"/>
      <c r="G3427" s="148"/>
      <c r="H3427" s="148"/>
      <c r="I3427" s="151"/>
      <c r="J3427" s="148"/>
      <c r="K3427" s="66"/>
    </row>
    <row r="3428" spans="1:11" x14ac:dyDescent="0.25">
      <c r="A3428" s="148"/>
      <c r="B3428" s="148"/>
      <c r="C3428" s="148"/>
      <c r="D3428" s="148"/>
      <c r="E3428" s="148"/>
      <c r="F3428" s="148"/>
      <c r="G3428" s="148"/>
      <c r="H3428" s="148"/>
      <c r="I3428" s="151"/>
      <c r="J3428" s="148"/>
      <c r="K3428" s="66"/>
    </row>
    <row r="3429" spans="1:11" x14ac:dyDescent="0.25">
      <c r="A3429" s="148"/>
      <c r="B3429" s="148"/>
      <c r="C3429" s="148"/>
      <c r="D3429" s="148"/>
      <c r="E3429" s="148"/>
      <c r="F3429" s="148"/>
      <c r="G3429" s="148"/>
      <c r="H3429" s="148"/>
      <c r="I3429" s="151"/>
      <c r="J3429" s="148"/>
      <c r="K3429" s="66"/>
    </row>
    <row r="3430" spans="1:11" x14ac:dyDescent="0.25">
      <c r="A3430" s="148"/>
      <c r="B3430" s="148"/>
      <c r="C3430" s="148"/>
      <c r="D3430" s="148"/>
      <c r="E3430" s="148"/>
      <c r="F3430" s="148"/>
      <c r="G3430" s="148"/>
      <c r="H3430" s="148"/>
      <c r="I3430" s="151"/>
      <c r="J3430" s="148"/>
      <c r="K3430" s="66"/>
    </row>
    <row r="3431" spans="1:11" x14ac:dyDescent="0.25">
      <c r="A3431" s="148"/>
      <c r="B3431" s="148"/>
      <c r="C3431" s="148"/>
      <c r="D3431" s="148"/>
      <c r="E3431" s="148"/>
      <c r="F3431" s="148"/>
      <c r="G3431" s="148"/>
      <c r="H3431" s="148"/>
      <c r="I3431" s="151"/>
      <c r="J3431" s="148"/>
      <c r="K3431" s="66"/>
    </row>
    <row r="3432" spans="1:11" x14ac:dyDescent="0.25">
      <c r="A3432" s="148"/>
      <c r="B3432" s="148"/>
      <c r="C3432" s="148"/>
      <c r="D3432" s="148"/>
      <c r="E3432" s="148"/>
      <c r="F3432" s="148"/>
      <c r="G3432" s="148"/>
      <c r="H3432" s="148"/>
      <c r="I3432" s="151"/>
      <c r="J3432" s="148"/>
      <c r="K3432" s="66"/>
    </row>
    <row r="3433" spans="1:11" x14ac:dyDescent="0.25">
      <c r="A3433" s="148"/>
      <c r="B3433" s="148"/>
      <c r="C3433" s="148"/>
      <c r="D3433" s="148"/>
      <c r="E3433" s="148"/>
      <c r="F3433" s="148"/>
      <c r="G3433" s="148"/>
      <c r="H3433" s="148"/>
      <c r="I3433" s="151"/>
      <c r="J3433" s="148"/>
      <c r="K3433" s="66"/>
    </row>
    <row r="3434" spans="1:11" x14ac:dyDescent="0.25">
      <c r="A3434" s="148"/>
      <c r="B3434" s="148"/>
      <c r="C3434" s="148"/>
      <c r="D3434" s="148"/>
      <c r="E3434" s="148"/>
      <c r="F3434" s="148"/>
      <c r="G3434" s="148"/>
      <c r="H3434" s="148"/>
      <c r="I3434" s="151"/>
      <c r="J3434" s="148"/>
      <c r="K3434" s="66"/>
    </row>
    <row r="3435" spans="1:11" x14ac:dyDescent="0.25">
      <c r="A3435" s="148"/>
      <c r="B3435" s="148"/>
      <c r="C3435" s="148"/>
      <c r="D3435" s="148"/>
      <c r="E3435" s="148"/>
      <c r="F3435" s="148"/>
      <c r="G3435" s="148"/>
      <c r="H3435" s="148"/>
      <c r="I3435" s="151"/>
      <c r="J3435" s="148"/>
      <c r="K3435" s="66"/>
    </row>
    <row r="3436" spans="1:11" x14ac:dyDescent="0.25">
      <c r="A3436" s="148"/>
      <c r="B3436" s="148"/>
      <c r="C3436" s="148"/>
      <c r="D3436" s="148"/>
      <c r="E3436" s="148"/>
      <c r="F3436" s="148"/>
      <c r="G3436" s="148"/>
      <c r="H3436" s="148"/>
      <c r="I3436" s="151"/>
      <c r="J3436" s="148"/>
      <c r="K3436" s="66"/>
    </row>
    <row r="3437" spans="1:11" x14ac:dyDescent="0.25">
      <c r="A3437" s="148"/>
      <c r="B3437" s="148"/>
      <c r="C3437" s="148"/>
      <c r="D3437" s="148"/>
      <c r="E3437" s="148"/>
      <c r="F3437" s="148"/>
      <c r="G3437" s="148"/>
      <c r="H3437" s="148"/>
      <c r="I3437" s="151"/>
      <c r="J3437" s="148"/>
      <c r="K3437" s="66"/>
    </row>
    <row r="3438" spans="1:11" x14ac:dyDescent="0.25">
      <c r="A3438" s="148"/>
      <c r="B3438" s="148"/>
      <c r="C3438" s="148"/>
      <c r="D3438" s="148"/>
      <c r="E3438" s="148"/>
      <c r="F3438" s="148"/>
      <c r="G3438" s="148"/>
      <c r="H3438" s="148"/>
      <c r="I3438" s="151"/>
      <c r="J3438" s="148"/>
      <c r="K3438" s="66"/>
    </row>
    <row r="3439" spans="1:11" x14ac:dyDescent="0.25">
      <c r="A3439" s="148"/>
      <c r="B3439" s="148"/>
      <c r="C3439" s="148"/>
      <c r="D3439" s="148"/>
      <c r="E3439" s="148"/>
      <c r="F3439" s="148"/>
      <c r="G3439" s="148"/>
      <c r="H3439" s="148"/>
      <c r="I3439" s="151"/>
      <c r="J3439" s="148"/>
      <c r="K3439" s="66"/>
    </row>
    <row r="3440" spans="1:11" x14ac:dyDescent="0.25">
      <c r="A3440" s="148"/>
      <c r="B3440" s="148"/>
      <c r="C3440" s="148"/>
      <c r="D3440" s="148"/>
      <c r="E3440" s="148"/>
      <c r="F3440" s="148"/>
      <c r="G3440" s="148"/>
      <c r="H3440" s="148"/>
      <c r="I3440" s="151"/>
      <c r="J3440" s="148"/>
      <c r="K3440" s="66"/>
    </row>
    <row r="3441" spans="1:11" x14ac:dyDescent="0.25">
      <c r="A3441" s="148"/>
      <c r="B3441" s="148"/>
      <c r="C3441" s="148"/>
      <c r="D3441" s="148"/>
      <c r="E3441" s="148"/>
      <c r="F3441" s="148"/>
      <c r="G3441" s="148"/>
      <c r="H3441" s="148"/>
      <c r="I3441" s="151"/>
      <c r="J3441" s="148"/>
      <c r="K3441" s="66"/>
    </row>
    <row r="3442" spans="1:11" x14ac:dyDescent="0.25">
      <c r="A3442" s="148"/>
      <c r="B3442" s="148"/>
      <c r="C3442" s="148"/>
      <c r="D3442" s="148"/>
      <c r="E3442" s="148"/>
      <c r="F3442" s="148"/>
      <c r="G3442" s="148"/>
      <c r="H3442" s="148"/>
      <c r="I3442" s="151"/>
      <c r="J3442" s="148"/>
      <c r="K3442" s="66"/>
    </row>
    <row r="3443" spans="1:11" x14ac:dyDescent="0.25">
      <c r="A3443" s="148"/>
      <c r="B3443" s="148"/>
      <c r="C3443" s="148"/>
      <c r="D3443" s="148"/>
      <c r="E3443" s="148"/>
      <c r="F3443" s="148"/>
      <c r="G3443" s="148"/>
      <c r="H3443" s="148"/>
      <c r="I3443" s="151"/>
      <c r="J3443" s="148"/>
      <c r="K3443" s="66"/>
    </row>
    <row r="3444" spans="1:11" x14ac:dyDescent="0.25">
      <c r="A3444" s="148"/>
      <c r="B3444" s="148"/>
      <c r="C3444" s="148"/>
      <c r="D3444" s="148"/>
      <c r="E3444" s="148"/>
      <c r="F3444" s="148"/>
      <c r="G3444" s="148"/>
      <c r="H3444" s="148"/>
      <c r="I3444" s="151"/>
      <c r="J3444" s="148"/>
      <c r="K3444" s="66"/>
    </row>
    <row r="3445" spans="1:11" x14ac:dyDescent="0.25">
      <c r="A3445" s="148"/>
      <c r="B3445" s="148"/>
      <c r="C3445" s="148"/>
      <c r="D3445" s="148"/>
      <c r="E3445" s="148"/>
      <c r="F3445" s="148"/>
      <c r="G3445" s="148"/>
      <c r="H3445" s="148"/>
      <c r="I3445" s="151"/>
      <c r="J3445" s="148"/>
      <c r="K3445" s="66"/>
    </row>
    <row r="3446" spans="1:11" x14ac:dyDescent="0.25">
      <c r="A3446" s="148"/>
      <c r="B3446" s="148"/>
      <c r="C3446" s="148"/>
      <c r="D3446" s="148"/>
      <c r="E3446" s="148"/>
      <c r="F3446" s="148"/>
      <c r="G3446" s="148"/>
      <c r="H3446" s="148"/>
      <c r="I3446" s="151"/>
      <c r="J3446" s="148"/>
      <c r="K3446" s="66"/>
    </row>
    <row r="3447" spans="1:11" x14ac:dyDescent="0.25">
      <c r="A3447" s="148"/>
      <c r="B3447" s="148"/>
      <c r="C3447" s="148"/>
      <c r="D3447" s="148"/>
      <c r="E3447" s="148"/>
      <c r="F3447" s="148"/>
      <c r="G3447" s="148"/>
      <c r="H3447" s="148"/>
      <c r="I3447" s="151"/>
      <c r="J3447" s="148"/>
      <c r="K3447" s="66"/>
    </row>
    <row r="3448" spans="1:11" x14ac:dyDescent="0.25">
      <c r="A3448" s="148"/>
      <c r="B3448" s="148"/>
      <c r="C3448" s="148"/>
      <c r="D3448" s="148"/>
      <c r="E3448" s="148"/>
      <c r="F3448" s="148"/>
      <c r="G3448" s="148"/>
      <c r="H3448" s="148"/>
      <c r="I3448" s="151"/>
      <c r="J3448" s="148"/>
      <c r="K3448" s="66"/>
    </row>
    <row r="3449" spans="1:11" x14ac:dyDescent="0.25">
      <c r="A3449" s="148"/>
      <c r="B3449" s="148"/>
      <c r="C3449" s="148"/>
      <c r="D3449" s="148"/>
      <c r="E3449" s="148"/>
      <c r="F3449" s="148"/>
      <c r="G3449" s="148"/>
      <c r="H3449" s="148"/>
      <c r="I3449" s="151"/>
      <c r="J3449" s="148"/>
      <c r="K3449" s="66"/>
    </row>
    <row r="3450" spans="1:11" x14ac:dyDescent="0.25">
      <c r="A3450" s="148"/>
      <c r="B3450" s="148"/>
      <c r="C3450" s="148"/>
      <c r="D3450" s="148"/>
      <c r="E3450" s="148"/>
      <c r="F3450" s="148"/>
      <c r="G3450" s="148"/>
      <c r="H3450" s="148"/>
      <c r="I3450" s="151"/>
      <c r="J3450" s="148"/>
      <c r="K3450" s="66"/>
    </row>
    <row r="3451" spans="1:11" x14ac:dyDescent="0.25">
      <c r="A3451" s="148"/>
      <c r="B3451" s="148"/>
      <c r="C3451" s="148"/>
      <c r="D3451" s="148"/>
      <c r="E3451" s="148"/>
      <c r="F3451" s="148"/>
      <c r="G3451" s="148"/>
      <c r="H3451" s="148"/>
      <c r="I3451" s="151"/>
      <c r="J3451" s="148"/>
      <c r="K3451" s="66"/>
    </row>
    <row r="3452" spans="1:11" x14ac:dyDescent="0.25">
      <c r="A3452" s="148"/>
      <c r="B3452" s="148"/>
      <c r="C3452" s="148"/>
      <c r="D3452" s="148"/>
      <c r="E3452" s="148"/>
      <c r="F3452" s="148"/>
      <c r="G3452" s="148"/>
      <c r="H3452" s="148"/>
      <c r="I3452" s="151"/>
      <c r="J3452" s="148"/>
      <c r="K3452" s="66"/>
    </row>
    <row r="3453" spans="1:11" x14ac:dyDescent="0.25">
      <c r="A3453" s="148"/>
      <c r="B3453" s="148"/>
      <c r="C3453" s="148"/>
      <c r="D3453" s="148"/>
      <c r="E3453" s="148"/>
      <c r="F3453" s="148"/>
      <c r="G3453" s="148"/>
      <c r="H3453" s="148"/>
      <c r="I3453" s="151"/>
      <c r="J3453" s="148"/>
      <c r="K3453" s="66"/>
    </row>
    <row r="3454" spans="1:11" x14ac:dyDescent="0.25">
      <c r="A3454" s="148"/>
      <c r="B3454" s="148"/>
      <c r="C3454" s="148"/>
      <c r="D3454" s="148"/>
      <c r="E3454" s="148"/>
      <c r="F3454" s="148"/>
      <c r="G3454" s="148"/>
      <c r="H3454" s="148"/>
      <c r="I3454" s="151"/>
      <c r="J3454" s="148"/>
      <c r="K3454" s="66"/>
    </row>
    <row r="3455" spans="1:11" x14ac:dyDescent="0.25">
      <c r="A3455" s="148"/>
      <c r="B3455" s="148"/>
      <c r="C3455" s="148"/>
      <c r="D3455" s="148"/>
      <c r="E3455" s="148"/>
      <c r="F3455" s="148"/>
      <c r="G3455" s="148"/>
      <c r="H3455" s="148"/>
      <c r="I3455" s="151"/>
      <c r="J3455" s="148"/>
      <c r="K3455" s="66"/>
    </row>
    <row r="3456" spans="1:11" x14ac:dyDescent="0.25">
      <c r="A3456" s="148"/>
      <c r="B3456" s="148"/>
      <c r="C3456" s="148"/>
      <c r="D3456" s="148"/>
      <c r="E3456" s="148"/>
      <c r="F3456" s="148"/>
      <c r="G3456" s="148"/>
      <c r="H3456" s="148"/>
      <c r="I3456" s="151"/>
      <c r="J3456" s="148"/>
      <c r="K3456" s="66"/>
    </row>
    <row r="3457" spans="1:11" x14ac:dyDescent="0.25">
      <c r="A3457" s="148"/>
      <c r="B3457" s="148"/>
      <c r="C3457" s="148"/>
      <c r="D3457" s="148"/>
      <c r="E3457" s="148"/>
      <c r="F3457" s="148"/>
      <c r="G3457" s="148"/>
      <c r="H3457" s="148"/>
      <c r="I3457" s="151"/>
      <c r="J3457" s="148"/>
      <c r="K3457" s="66"/>
    </row>
    <row r="3458" spans="1:11" x14ac:dyDescent="0.25">
      <c r="A3458" s="148"/>
      <c r="B3458" s="148"/>
      <c r="C3458" s="148"/>
      <c r="D3458" s="148"/>
      <c r="E3458" s="148"/>
      <c r="F3458" s="148"/>
      <c r="G3458" s="148"/>
      <c r="H3458" s="148"/>
      <c r="I3458" s="151"/>
      <c r="J3458" s="148"/>
      <c r="K3458" s="66"/>
    </row>
    <row r="3459" spans="1:11" x14ac:dyDescent="0.25">
      <c r="A3459" s="148"/>
      <c r="B3459" s="148"/>
      <c r="C3459" s="148"/>
      <c r="D3459" s="148"/>
      <c r="E3459" s="148"/>
      <c r="F3459" s="148"/>
      <c r="G3459" s="148"/>
      <c r="H3459" s="148"/>
      <c r="I3459" s="151"/>
      <c r="J3459" s="148"/>
      <c r="K3459" s="66"/>
    </row>
    <row r="3460" spans="1:11" x14ac:dyDescent="0.25">
      <c r="A3460" s="148"/>
      <c r="B3460" s="148"/>
      <c r="C3460" s="148"/>
      <c r="D3460" s="148"/>
      <c r="E3460" s="148"/>
      <c r="F3460" s="148"/>
      <c r="G3460" s="148"/>
      <c r="H3460" s="148"/>
      <c r="I3460" s="151"/>
      <c r="J3460" s="148"/>
      <c r="K3460" s="66"/>
    </row>
    <row r="3461" spans="1:11" x14ac:dyDescent="0.25">
      <c r="A3461" s="148"/>
      <c r="B3461" s="148"/>
      <c r="C3461" s="148"/>
      <c r="D3461" s="148"/>
      <c r="E3461" s="148"/>
      <c r="F3461" s="148"/>
      <c r="G3461" s="148"/>
      <c r="H3461" s="148"/>
      <c r="I3461" s="151"/>
      <c r="J3461" s="148"/>
      <c r="K3461" s="66"/>
    </row>
    <row r="3462" spans="1:11" x14ac:dyDescent="0.25">
      <c r="A3462" s="148"/>
      <c r="B3462" s="148"/>
      <c r="C3462" s="148"/>
      <c r="D3462" s="148"/>
      <c r="E3462" s="148"/>
      <c r="F3462" s="148"/>
      <c r="G3462" s="148"/>
      <c r="H3462" s="148"/>
      <c r="I3462" s="151"/>
      <c r="J3462" s="148"/>
      <c r="K3462" s="66"/>
    </row>
    <row r="3463" spans="1:11" x14ac:dyDescent="0.25">
      <c r="A3463" s="148"/>
      <c r="B3463" s="148"/>
      <c r="C3463" s="148"/>
      <c r="D3463" s="148"/>
      <c r="E3463" s="148"/>
      <c r="F3463" s="148"/>
      <c r="G3463" s="148"/>
      <c r="H3463" s="148"/>
      <c r="I3463" s="151"/>
      <c r="J3463" s="148"/>
      <c r="K3463" s="66"/>
    </row>
    <row r="3464" spans="1:11" x14ac:dyDescent="0.25">
      <c r="A3464" s="148"/>
      <c r="B3464" s="148"/>
      <c r="C3464" s="148"/>
      <c r="D3464" s="148"/>
      <c r="E3464" s="148"/>
      <c r="F3464" s="148"/>
      <c r="G3464" s="148"/>
      <c r="H3464" s="148"/>
      <c r="I3464" s="151"/>
      <c r="J3464" s="148"/>
      <c r="K3464" s="66"/>
    </row>
    <row r="3465" spans="1:11" x14ac:dyDescent="0.25">
      <c r="A3465" s="148"/>
      <c r="B3465" s="148"/>
      <c r="C3465" s="148"/>
      <c r="D3465" s="148"/>
      <c r="E3465" s="148"/>
      <c r="F3465" s="148"/>
      <c r="G3465" s="148"/>
      <c r="H3465" s="148"/>
      <c r="I3465" s="151"/>
      <c r="J3465" s="148"/>
      <c r="K3465" s="66"/>
    </row>
    <row r="3466" spans="1:11" x14ac:dyDescent="0.25">
      <c r="A3466" s="148"/>
      <c r="B3466" s="148"/>
      <c r="C3466" s="148"/>
      <c r="D3466" s="148"/>
      <c r="E3466" s="148"/>
      <c r="F3466" s="148"/>
      <c r="G3466" s="148"/>
      <c r="H3466" s="148"/>
      <c r="I3466" s="151"/>
      <c r="J3466" s="148"/>
      <c r="K3466" s="66"/>
    </row>
    <row r="3467" spans="1:11" x14ac:dyDescent="0.25">
      <c r="A3467" s="148"/>
      <c r="B3467" s="148"/>
      <c r="C3467" s="148"/>
      <c r="D3467" s="148"/>
      <c r="E3467" s="148"/>
      <c r="F3467" s="148"/>
      <c r="G3467" s="148"/>
      <c r="H3467" s="148"/>
      <c r="I3467" s="151"/>
      <c r="J3467" s="148"/>
      <c r="K3467" s="66"/>
    </row>
    <row r="3468" spans="1:11" x14ac:dyDescent="0.25">
      <c r="A3468" s="148"/>
      <c r="B3468" s="148"/>
      <c r="C3468" s="148"/>
      <c r="D3468" s="148"/>
      <c r="E3468" s="148"/>
      <c r="F3468" s="148"/>
      <c r="G3468" s="148"/>
      <c r="H3468" s="148"/>
      <c r="I3468" s="151"/>
      <c r="J3468" s="148"/>
      <c r="K3468" s="66"/>
    </row>
    <row r="3469" spans="1:11" x14ac:dyDescent="0.25">
      <c r="A3469" s="148"/>
      <c r="B3469" s="148"/>
      <c r="C3469" s="148"/>
      <c r="D3469" s="148"/>
      <c r="E3469" s="148"/>
      <c r="F3469" s="148"/>
      <c r="G3469" s="148"/>
      <c r="H3469" s="148"/>
      <c r="I3469" s="151"/>
      <c r="J3469" s="148"/>
      <c r="K3469" s="66"/>
    </row>
    <row r="3470" spans="1:11" x14ac:dyDescent="0.25">
      <c r="A3470" s="148"/>
      <c r="B3470" s="148"/>
      <c r="C3470" s="148"/>
      <c r="D3470" s="148"/>
      <c r="E3470" s="148"/>
      <c r="F3470" s="148"/>
      <c r="G3470" s="148"/>
      <c r="H3470" s="148"/>
      <c r="I3470" s="151"/>
      <c r="J3470" s="148"/>
      <c r="K3470" s="66"/>
    </row>
    <row r="3471" spans="1:11" x14ac:dyDescent="0.25">
      <c r="A3471" s="148"/>
      <c r="B3471" s="148"/>
      <c r="C3471" s="148"/>
      <c r="D3471" s="148"/>
      <c r="E3471" s="148"/>
      <c r="F3471" s="148"/>
      <c r="G3471" s="148"/>
      <c r="H3471" s="148"/>
      <c r="I3471" s="151"/>
      <c r="J3471" s="148"/>
      <c r="K3471" s="66"/>
    </row>
    <row r="3472" spans="1:11" x14ac:dyDescent="0.25">
      <c r="A3472" s="148"/>
      <c r="B3472" s="148"/>
      <c r="C3472" s="148"/>
      <c r="D3472" s="148"/>
      <c r="E3472" s="148"/>
      <c r="F3472" s="148"/>
      <c r="G3472" s="148"/>
      <c r="H3472" s="148"/>
      <c r="I3472" s="151"/>
      <c r="J3472" s="148"/>
      <c r="K3472" s="66"/>
    </row>
    <row r="3473" spans="1:11" x14ac:dyDescent="0.25">
      <c r="A3473" s="148"/>
      <c r="B3473" s="148"/>
      <c r="C3473" s="148"/>
      <c r="D3473" s="148"/>
      <c r="E3473" s="148"/>
      <c r="F3473" s="148"/>
      <c r="G3473" s="148"/>
      <c r="H3473" s="148"/>
      <c r="I3473" s="151"/>
      <c r="J3473" s="148"/>
      <c r="K3473" s="66"/>
    </row>
    <row r="3474" spans="1:11" x14ac:dyDescent="0.25">
      <c r="A3474" s="148"/>
      <c r="B3474" s="148"/>
      <c r="C3474" s="148"/>
      <c r="D3474" s="148"/>
      <c r="E3474" s="148"/>
      <c r="F3474" s="148"/>
      <c r="G3474" s="148"/>
      <c r="H3474" s="148"/>
      <c r="I3474" s="151"/>
      <c r="J3474" s="148"/>
      <c r="K3474" s="66"/>
    </row>
    <row r="3475" spans="1:11" x14ac:dyDescent="0.25">
      <c r="A3475" s="148"/>
      <c r="B3475" s="148"/>
      <c r="C3475" s="148"/>
      <c r="D3475" s="148"/>
      <c r="E3475" s="148"/>
      <c r="F3475" s="148"/>
      <c r="G3475" s="148"/>
      <c r="H3475" s="148"/>
      <c r="I3475" s="151"/>
      <c r="J3475" s="148"/>
      <c r="K3475" s="66"/>
    </row>
    <row r="3476" spans="1:11" x14ac:dyDescent="0.25">
      <c r="A3476" s="148"/>
      <c r="B3476" s="148"/>
      <c r="C3476" s="148"/>
      <c r="D3476" s="148"/>
      <c r="E3476" s="148"/>
      <c r="F3476" s="148"/>
      <c r="G3476" s="148"/>
      <c r="H3476" s="148"/>
      <c r="I3476" s="151"/>
      <c r="J3476" s="148"/>
      <c r="K3476" s="66"/>
    </row>
    <row r="3477" spans="1:11" x14ac:dyDescent="0.25">
      <c r="A3477" s="148"/>
      <c r="B3477" s="148"/>
      <c r="C3477" s="148"/>
      <c r="D3477" s="148"/>
      <c r="E3477" s="148"/>
      <c r="F3477" s="148"/>
      <c r="G3477" s="148"/>
      <c r="H3477" s="148"/>
      <c r="I3477" s="151"/>
      <c r="J3477" s="148"/>
      <c r="K3477" s="66"/>
    </row>
    <row r="3478" spans="1:11" x14ac:dyDescent="0.25">
      <c r="A3478" s="148"/>
      <c r="B3478" s="148"/>
      <c r="C3478" s="148"/>
      <c r="D3478" s="148"/>
      <c r="E3478" s="148"/>
      <c r="F3478" s="148"/>
      <c r="G3478" s="148"/>
      <c r="H3478" s="148"/>
      <c r="I3478" s="151"/>
      <c r="J3478" s="148"/>
      <c r="K3478" s="66"/>
    </row>
    <row r="3479" spans="1:11" x14ac:dyDescent="0.25">
      <c r="A3479" s="148"/>
      <c r="B3479" s="148"/>
      <c r="C3479" s="148"/>
      <c r="D3479" s="148"/>
      <c r="E3479" s="148"/>
      <c r="F3479" s="148"/>
      <c r="G3479" s="148"/>
      <c r="H3479" s="148"/>
      <c r="I3479" s="151"/>
      <c r="J3479" s="148"/>
      <c r="K3479" s="66"/>
    </row>
    <row r="3480" spans="1:11" x14ac:dyDescent="0.25">
      <c r="A3480" s="148"/>
      <c r="B3480" s="148"/>
      <c r="C3480" s="148"/>
      <c r="D3480" s="148"/>
      <c r="E3480" s="148"/>
      <c r="F3480" s="148"/>
      <c r="G3480" s="148"/>
      <c r="H3480" s="148"/>
      <c r="I3480" s="151"/>
      <c r="J3480" s="148"/>
      <c r="K3480" s="66"/>
    </row>
    <row r="3481" spans="1:11" x14ac:dyDescent="0.25">
      <c r="A3481" s="148"/>
      <c r="B3481" s="148"/>
      <c r="C3481" s="148"/>
      <c r="D3481" s="148"/>
      <c r="E3481" s="148"/>
      <c r="F3481" s="148"/>
      <c r="G3481" s="148"/>
      <c r="H3481" s="148"/>
      <c r="I3481" s="151"/>
      <c r="J3481" s="148"/>
      <c r="K3481" s="66"/>
    </row>
    <row r="3482" spans="1:11" x14ac:dyDescent="0.25">
      <c r="A3482" s="148"/>
      <c r="B3482" s="148"/>
      <c r="C3482" s="148"/>
      <c r="D3482" s="148"/>
      <c r="E3482" s="148"/>
      <c r="F3482" s="148"/>
      <c r="G3482" s="148"/>
      <c r="H3482" s="148"/>
      <c r="I3482" s="151"/>
      <c r="J3482" s="148"/>
      <c r="K3482" s="66"/>
    </row>
    <row r="3483" spans="1:11" x14ac:dyDescent="0.25">
      <c r="A3483" s="148"/>
      <c r="B3483" s="148"/>
      <c r="C3483" s="148"/>
      <c r="D3483" s="148"/>
      <c r="E3483" s="148"/>
      <c r="F3483" s="148"/>
      <c r="G3483" s="148"/>
      <c r="H3483" s="148"/>
      <c r="I3483" s="151"/>
      <c r="J3483" s="148"/>
      <c r="K3483" s="66"/>
    </row>
    <row r="3484" spans="1:11" x14ac:dyDescent="0.25">
      <c r="A3484" s="148"/>
      <c r="B3484" s="148"/>
      <c r="C3484" s="148"/>
      <c r="D3484" s="148"/>
      <c r="E3484" s="148"/>
      <c r="F3484" s="148"/>
      <c r="G3484" s="148"/>
      <c r="H3484" s="148"/>
      <c r="I3484" s="151"/>
      <c r="J3484" s="148"/>
      <c r="K3484" s="66"/>
    </row>
    <row r="3485" spans="1:11" x14ac:dyDescent="0.25">
      <c r="A3485" s="148"/>
      <c r="B3485" s="148"/>
      <c r="C3485" s="148"/>
      <c r="D3485" s="148"/>
      <c r="E3485" s="148"/>
      <c r="F3485" s="148"/>
      <c r="G3485" s="148"/>
      <c r="H3485" s="148"/>
      <c r="I3485" s="151"/>
      <c r="J3485" s="148"/>
      <c r="K3485" s="66"/>
    </row>
    <row r="3486" spans="1:11" x14ac:dyDescent="0.25">
      <c r="A3486" s="148"/>
      <c r="B3486" s="148"/>
      <c r="C3486" s="148"/>
      <c r="D3486" s="148"/>
      <c r="E3486" s="148"/>
      <c r="F3486" s="148"/>
      <c r="G3486" s="148"/>
      <c r="H3486" s="148"/>
      <c r="I3486" s="151"/>
      <c r="J3486" s="148"/>
      <c r="K3486" s="66"/>
    </row>
    <row r="3487" spans="1:11" x14ac:dyDescent="0.25">
      <c r="A3487" s="148"/>
      <c r="B3487" s="148"/>
      <c r="C3487" s="148"/>
      <c r="D3487" s="148"/>
      <c r="E3487" s="148"/>
      <c r="F3487" s="148"/>
      <c r="G3487" s="148"/>
      <c r="H3487" s="148"/>
      <c r="I3487" s="151"/>
      <c r="J3487" s="148"/>
      <c r="K3487" s="66"/>
    </row>
    <row r="3488" spans="1:11" x14ac:dyDescent="0.25">
      <c r="A3488" s="148"/>
      <c r="B3488" s="148"/>
      <c r="C3488" s="148"/>
      <c r="D3488" s="148"/>
      <c r="E3488" s="148"/>
      <c r="F3488" s="148"/>
      <c r="G3488" s="148"/>
      <c r="H3488" s="148"/>
      <c r="I3488" s="151"/>
      <c r="J3488" s="148"/>
      <c r="K3488" s="66"/>
    </row>
    <row r="3489" spans="1:11" x14ac:dyDescent="0.25">
      <c r="A3489" s="148"/>
      <c r="B3489" s="148"/>
      <c r="C3489" s="148"/>
      <c r="D3489" s="148"/>
      <c r="E3489" s="148"/>
      <c r="F3489" s="148"/>
      <c r="G3489" s="148"/>
      <c r="H3489" s="148"/>
      <c r="I3489" s="151"/>
      <c r="J3489" s="148"/>
      <c r="K3489" s="66"/>
    </row>
    <row r="3490" spans="1:11" x14ac:dyDescent="0.25">
      <c r="A3490" s="148"/>
      <c r="B3490" s="148"/>
      <c r="C3490" s="148"/>
      <c r="D3490" s="148"/>
      <c r="E3490" s="148"/>
      <c r="F3490" s="148"/>
      <c r="G3490" s="148"/>
      <c r="H3490" s="148"/>
      <c r="I3490" s="151"/>
      <c r="J3490" s="148"/>
      <c r="K3490" s="66"/>
    </row>
    <row r="3491" spans="1:11" x14ac:dyDescent="0.25">
      <c r="A3491" s="148"/>
      <c r="B3491" s="148"/>
      <c r="C3491" s="148"/>
      <c r="D3491" s="148"/>
      <c r="E3491" s="148"/>
      <c r="F3491" s="148"/>
      <c r="G3491" s="148"/>
      <c r="H3491" s="148"/>
      <c r="I3491" s="151"/>
      <c r="J3491" s="148"/>
      <c r="K3491" s="66"/>
    </row>
    <row r="3492" spans="1:11" x14ac:dyDescent="0.25">
      <c r="A3492" s="148"/>
      <c r="B3492" s="148"/>
      <c r="C3492" s="148"/>
      <c r="D3492" s="148"/>
      <c r="E3492" s="148"/>
      <c r="F3492" s="148"/>
      <c r="G3492" s="148"/>
      <c r="H3492" s="148"/>
      <c r="I3492" s="151"/>
      <c r="J3492" s="148"/>
      <c r="K3492" s="66"/>
    </row>
    <row r="3493" spans="1:11" x14ac:dyDescent="0.25">
      <c r="A3493" s="148"/>
      <c r="B3493" s="148"/>
      <c r="C3493" s="148"/>
      <c r="D3493" s="148"/>
      <c r="E3493" s="148"/>
      <c r="F3493" s="148"/>
      <c r="G3493" s="148"/>
      <c r="H3493" s="148"/>
      <c r="I3493" s="151"/>
      <c r="J3493" s="148"/>
      <c r="K3493" s="66"/>
    </row>
    <row r="3494" spans="1:11" x14ac:dyDescent="0.25">
      <c r="A3494" s="148"/>
      <c r="B3494" s="148"/>
      <c r="C3494" s="148"/>
      <c r="D3494" s="148"/>
      <c r="E3494" s="148"/>
      <c r="F3494" s="148"/>
      <c r="G3494" s="148"/>
      <c r="H3494" s="148"/>
      <c r="I3494" s="151"/>
      <c r="J3494" s="148"/>
      <c r="K3494" s="66"/>
    </row>
    <row r="3495" spans="1:11" x14ac:dyDescent="0.25">
      <c r="A3495" s="148"/>
      <c r="B3495" s="148"/>
      <c r="C3495" s="148"/>
      <c r="D3495" s="148"/>
      <c r="E3495" s="148"/>
      <c r="F3495" s="148"/>
      <c r="G3495" s="148"/>
      <c r="H3495" s="148"/>
      <c r="I3495" s="151"/>
      <c r="J3495" s="148"/>
      <c r="K3495" s="66"/>
    </row>
    <row r="3496" spans="1:11" x14ac:dyDescent="0.25">
      <c r="A3496" s="148"/>
      <c r="B3496" s="148"/>
      <c r="C3496" s="148"/>
      <c r="D3496" s="148"/>
      <c r="E3496" s="148"/>
      <c r="F3496" s="148"/>
      <c r="G3496" s="148"/>
      <c r="H3496" s="148"/>
      <c r="I3496" s="151"/>
      <c r="J3496" s="148"/>
      <c r="K3496" s="66"/>
    </row>
    <row r="3497" spans="1:11" x14ac:dyDescent="0.25">
      <c r="A3497" s="148"/>
      <c r="B3497" s="148"/>
      <c r="C3497" s="148"/>
      <c r="D3497" s="148"/>
      <c r="E3497" s="148"/>
      <c r="F3497" s="148"/>
      <c r="G3497" s="148"/>
      <c r="H3497" s="148"/>
      <c r="I3497" s="151"/>
      <c r="J3497" s="148"/>
      <c r="K3497" s="66"/>
    </row>
    <row r="3498" spans="1:11" x14ac:dyDescent="0.25">
      <c r="A3498" s="148"/>
      <c r="B3498" s="148"/>
      <c r="C3498" s="148"/>
      <c r="D3498" s="148"/>
      <c r="E3498" s="148"/>
      <c r="F3498" s="148"/>
      <c r="G3498" s="148"/>
      <c r="H3498" s="148"/>
      <c r="I3498" s="151"/>
      <c r="J3498" s="148"/>
      <c r="K3498" s="66"/>
    </row>
    <row r="3499" spans="1:11" x14ac:dyDescent="0.25">
      <c r="A3499" s="148"/>
      <c r="B3499" s="148"/>
      <c r="C3499" s="148"/>
      <c r="D3499" s="148"/>
      <c r="E3499" s="148"/>
      <c r="F3499" s="148"/>
      <c r="G3499" s="148"/>
      <c r="H3499" s="148"/>
      <c r="I3499" s="151"/>
      <c r="J3499" s="148"/>
      <c r="K3499" s="66"/>
    </row>
    <row r="3500" spans="1:11" x14ac:dyDescent="0.25">
      <c r="A3500" s="148"/>
      <c r="B3500" s="148"/>
      <c r="C3500" s="148"/>
      <c r="D3500" s="148"/>
      <c r="E3500" s="148"/>
      <c r="F3500" s="148"/>
      <c r="G3500" s="148"/>
      <c r="H3500" s="148"/>
      <c r="I3500" s="151"/>
      <c r="J3500" s="148"/>
      <c r="K3500" s="66"/>
    </row>
    <row r="3501" spans="1:11" x14ac:dyDescent="0.25">
      <c r="A3501" s="148"/>
      <c r="B3501" s="148"/>
      <c r="C3501" s="148"/>
      <c r="D3501" s="148"/>
      <c r="E3501" s="148"/>
      <c r="F3501" s="148"/>
      <c r="G3501" s="148"/>
      <c r="H3501" s="148"/>
      <c r="I3501" s="151"/>
      <c r="J3501" s="148"/>
      <c r="K3501" s="66"/>
    </row>
    <row r="3502" spans="1:11" x14ac:dyDescent="0.25">
      <c r="A3502" s="148"/>
      <c r="B3502" s="148"/>
      <c r="C3502" s="148"/>
      <c r="D3502" s="148"/>
      <c r="E3502" s="148"/>
      <c r="F3502" s="148"/>
      <c r="G3502" s="148"/>
      <c r="H3502" s="148"/>
      <c r="I3502" s="151"/>
      <c r="J3502" s="148"/>
      <c r="K3502" s="66"/>
    </row>
    <row r="3503" spans="1:11" x14ac:dyDescent="0.25">
      <c r="A3503" s="148"/>
      <c r="B3503" s="148"/>
      <c r="C3503" s="148"/>
      <c r="D3503" s="148"/>
      <c r="E3503" s="148"/>
      <c r="F3503" s="148"/>
      <c r="G3503" s="148"/>
      <c r="H3503" s="148"/>
      <c r="I3503" s="151"/>
      <c r="J3503" s="148"/>
      <c r="K3503" s="66"/>
    </row>
    <row r="3504" spans="1:11" x14ac:dyDescent="0.25">
      <c r="A3504" s="148"/>
      <c r="B3504" s="148"/>
      <c r="C3504" s="148"/>
      <c r="D3504" s="148"/>
      <c r="E3504" s="148"/>
      <c r="F3504" s="148"/>
      <c r="G3504" s="148"/>
      <c r="H3504" s="148"/>
      <c r="I3504" s="151"/>
      <c r="J3504" s="148"/>
      <c r="K3504" s="66"/>
    </row>
    <row r="3505" spans="1:11" x14ac:dyDescent="0.25">
      <c r="A3505" s="148"/>
      <c r="B3505" s="148"/>
      <c r="C3505" s="148"/>
      <c r="D3505" s="148"/>
      <c r="E3505" s="148"/>
      <c r="F3505" s="148"/>
      <c r="G3505" s="148"/>
      <c r="H3505" s="148"/>
      <c r="I3505" s="151"/>
      <c r="J3505" s="148"/>
      <c r="K3505" s="66"/>
    </row>
    <row r="3506" spans="1:11" x14ac:dyDescent="0.25">
      <c r="A3506" s="148"/>
      <c r="B3506" s="148"/>
      <c r="C3506" s="148"/>
      <c r="D3506" s="148"/>
      <c r="E3506" s="148"/>
      <c r="F3506" s="148"/>
      <c r="G3506" s="148"/>
      <c r="H3506" s="148"/>
      <c r="I3506" s="151"/>
      <c r="J3506" s="148"/>
      <c r="K3506" s="66"/>
    </row>
    <row r="3507" spans="1:11" x14ac:dyDescent="0.25">
      <c r="A3507" s="148"/>
      <c r="B3507" s="148"/>
      <c r="C3507" s="148"/>
      <c r="D3507" s="148"/>
      <c r="E3507" s="148"/>
      <c r="F3507" s="148"/>
      <c r="G3507" s="148"/>
      <c r="H3507" s="148"/>
      <c r="I3507" s="151"/>
      <c r="J3507" s="148"/>
      <c r="K3507" s="66"/>
    </row>
    <row r="3508" spans="1:11" x14ac:dyDescent="0.25">
      <c r="A3508" s="148"/>
      <c r="B3508" s="148"/>
      <c r="C3508" s="148"/>
      <c r="D3508" s="148"/>
      <c r="E3508" s="148"/>
      <c r="F3508" s="148"/>
      <c r="G3508" s="148"/>
      <c r="H3508" s="148"/>
      <c r="I3508" s="151"/>
      <c r="J3508" s="148"/>
      <c r="K3508" s="66"/>
    </row>
    <row r="3509" spans="1:11" x14ac:dyDescent="0.25">
      <c r="A3509" s="148"/>
      <c r="B3509" s="148"/>
      <c r="C3509" s="148"/>
      <c r="D3509" s="148"/>
      <c r="E3509" s="148"/>
      <c r="F3509" s="148"/>
      <c r="G3509" s="148"/>
      <c r="H3509" s="148"/>
      <c r="I3509" s="151"/>
      <c r="J3509" s="148"/>
      <c r="K3509" s="66"/>
    </row>
    <row r="3510" spans="1:11" x14ac:dyDescent="0.25">
      <c r="A3510" s="148"/>
      <c r="B3510" s="148"/>
      <c r="C3510" s="148"/>
      <c r="D3510" s="148"/>
      <c r="E3510" s="148"/>
      <c r="F3510" s="148"/>
      <c r="G3510" s="148"/>
      <c r="H3510" s="148"/>
      <c r="I3510" s="151"/>
      <c r="J3510" s="148"/>
      <c r="K3510" s="66"/>
    </row>
    <row r="3511" spans="1:11" x14ac:dyDescent="0.25">
      <c r="A3511" s="148"/>
      <c r="B3511" s="148"/>
      <c r="C3511" s="148"/>
      <c r="D3511" s="148"/>
      <c r="E3511" s="148"/>
      <c r="F3511" s="148"/>
      <c r="G3511" s="148"/>
      <c r="H3511" s="148"/>
      <c r="I3511" s="151"/>
      <c r="J3511" s="148"/>
      <c r="K3511" s="66"/>
    </row>
    <row r="3512" spans="1:11" x14ac:dyDescent="0.25">
      <c r="A3512" s="148"/>
      <c r="B3512" s="148"/>
      <c r="C3512" s="148"/>
      <c r="D3512" s="148"/>
      <c r="E3512" s="148"/>
      <c r="F3512" s="148"/>
      <c r="G3512" s="148"/>
      <c r="H3512" s="148"/>
      <c r="I3512" s="151"/>
      <c r="J3512" s="148"/>
      <c r="K3512" s="66"/>
    </row>
    <row r="3513" spans="1:11" x14ac:dyDescent="0.25">
      <c r="A3513" s="148"/>
      <c r="B3513" s="148"/>
      <c r="C3513" s="148"/>
      <c r="D3513" s="148"/>
      <c r="E3513" s="148"/>
      <c r="F3513" s="148"/>
      <c r="G3513" s="148"/>
      <c r="H3513" s="148"/>
      <c r="I3513" s="151"/>
      <c r="J3513" s="148"/>
      <c r="K3513" s="66"/>
    </row>
    <row r="3514" spans="1:11" x14ac:dyDescent="0.25">
      <c r="A3514" s="148"/>
      <c r="B3514" s="148"/>
      <c r="C3514" s="148"/>
      <c r="D3514" s="148"/>
      <c r="E3514" s="148"/>
      <c r="F3514" s="148"/>
      <c r="G3514" s="148"/>
      <c r="H3514" s="148"/>
      <c r="I3514" s="151"/>
      <c r="J3514" s="148"/>
      <c r="K3514" s="66"/>
    </row>
    <row r="3515" spans="1:11" x14ac:dyDescent="0.25">
      <c r="A3515" s="148"/>
      <c r="B3515" s="148"/>
      <c r="C3515" s="148"/>
      <c r="D3515" s="148"/>
      <c r="E3515" s="148"/>
      <c r="F3515" s="148"/>
      <c r="G3515" s="148"/>
      <c r="H3515" s="148"/>
      <c r="I3515" s="151"/>
      <c r="J3515" s="148"/>
      <c r="K3515" s="66"/>
    </row>
    <row r="3516" spans="1:11" x14ac:dyDescent="0.25">
      <c r="A3516" s="148"/>
      <c r="B3516" s="148"/>
      <c r="C3516" s="148"/>
      <c r="D3516" s="148"/>
      <c r="E3516" s="148"/>
      <c r="F3516" s="148"/>
      <c r="G3516" s="148"/>
      <c r="H3516" s="148"/>
      <c r="I3516" s="151"/>
      <c r="J3516" s="148"/>
      <c r="K3516" s="66"/>
    </row>
    <row r="3517" spans="1:11" x14ac:dyDescent="0.25">
      <c r="A3517" s="148"/>
      <c r="B3517" s="148"/>
      <c r="C3517" s="148"/>
      <c r="D3517" s="148"/>
      <c r="E3517" s="148"/>
      <c r="F3517" s="148"/>
      <c r="G3517" s="148"/>
      <c r="H3517" s="148"/>
      <c r="I3517" s="151"/>
      <c r="J3517" s="148"/>
      <c r="K3517" s="66"/>
    </row>
    <row r="3518" spans="1:11" x14ac:dyDescent="0.25">
      <c r="A3518" s="148"/>
      <c r="B3518" s="148"/>
      <c r="C3518" s="148"/>
      <c r="D3518" s="148"/>
      <c r="E3518" s="148"/>
      <c r="F3518" s="148"/>
      <c r="G3518" s="148"/>
      <c r="H3518" s="148"/>
      <c r="I3518" s="151"/>
      <c r="J3518" s="148"/>
      <c r="K3518" s="66"/>
    </row>
    <row r="3519" spans="1:11" x14ac:dyDescent="0.25">
      <c r="A3519" s="148"/>
      <c r="B3519" s="148"/>
      <c r="C3519" s="148"/>
      <c r="D3519" s="148"/>
      <c r="E3519" s="148"/>
      <c r="F3519" s="148"/>
      <c r="G3519" s="148"/>
      <c r="H3519" s="148"/>
      <c r="I3519" s="151"/>
      <c r="J3519" s="148"/>
      <c r="K3519" s="66"/>
    </row>
    <row r="3520" spans="1:11" x14ac:dyDescent="0.25">
      <c r="A3520" s="148"/>
      <c r="B3520" s="148"/>
      <c r="C3520" s="148"/>
      <c r="D3520" s="148"/>
      <c r="E3520" s="148"/>
      <c r="F3520" s="148"/>
      <c r="G3520" s="148"/>
      <c r="H3520" s="148"/>
      <c r="I3520" s="151"/>
      <c r="J3520" s="148"/>
      <c r="K3520" s="66"/>
    </row>
    <row r="3521" spans="1:11" x14ac:dyDescent="0.25">
      <c r="A3521" s="148"/>
      <c r="B3521" s="148"/>
      <c r="C3521" s="148"/>
      <c r="D3521" s="148"/>
      <c r="E3521" s="148"/>
      <c r="F3521" s="148"/>
      <c r="G3521" s="148"/>
      <c r="H3521" s="148"/>
      <c r="I3521" s="151"/>
      <c r="J3521" s="148"/>
      <c r="K3521" s="66"/>
    </row>
    <row r="3522" spans="1:11" x14ac:dyDescent="0.25">
      <c r="A3522" s="148"/>
      <c r="B3522" s="148"/>
      <c r="C3522" s="148"/>
      <c r="D3522" s="148"/>
      <c r="E3522" s="148"/>
      <c r="F3522" s="148"/>
      <c r="G3522" s="148"/>
      <c r="H3522" s="148"/>
      <c r="I3522" s="151"/>
      <c r="J3522" s="148"/>
      <c r="K3522" s="66"/>
    </row>
    <row r="3523" spans="1:11" x14ac:dyDescent="0.25">
      <c r="A3523" s="148"/>
      <c r="B3523" s="148"/>
      <c r="C3523" s="148"/>
      <c r="D3523" s="148"/>
      <c r="E3523" s="148"/>
      <c r="F3523" s="148"/>
      <c r="G3523" s="148"/>
      <c r="H3523" s="148"/>
      <c r="I3523" s="151"/>
      <c r="J3523" s="148"/>
      <c r="K3523" s="66"/>
    </row>
    <row r="3524" spans="1:11" x14ac:dyDescent="0.25">
      <c r="A3524" s="148"/>
      <c r="B3524" s="148"/>
      <c r="C3524" s="148"/>
      <c r="D3524" s="148"/>
      <c r="E3524" s="148"/>
      <c r="F3524" s="148"/>
      <c r="G3524" s="148"/>
      <c r="H3524" s="148"/>
      <c r="I3524" s="151"/>
      <c r="J3524" s="148"/>
      <c r="K3524" s="66"/>
    </row>
    <row r="3525" spans="1:11" x14ac:dyDescent="0.25">
      <c r="A3525" s="148"/>
      <c r="B3525" s="148"/>
      <c r="C3525" s="148"/>
      <c r="D3525" s="148"/>
      <c r="E3525" s="148"/>
      <c r="F3525" s="148"/>
      <c r="G3525" s="148"/>
      <c r="H3525" s="148"/>
      <c r="I3525" s="151"/>
      <c r="J3525" s="148"/>
      <c r="K3525" s="66"/>
    </row>
    <row r="3526" spans="1:11" x14ac:dyDescent="0.25">
      <c r="A3526" s="148"/>
      <c r="B3526" s="148"/>
      <c r="C3526" s="148"/>
      <c r="D3526" s="148"/>
      <c r="E3526" s="148"/>
      <c r="F3526" s="148"/>
      <c r="G3526" s="148"/>
      <c r="H3526" s="148"/>
      <c r="I3526" s="151"/>
      <c r="J3526" s="148"/>
      <c r="K3526" s="66"/>
    </row>
    <row r="3527" spans="1:11" x14ac:dyDescent="0.25">
      <c r="A3527" s="148"/>
      <c r="B3527" s="148"/>
      <c r="C3527" s="148"/>
      <c r="D3527" s="148"/>
      <c r="E3527" s="148"/>
      <c r="F3527" s="148"/>
      <c r="G3527" s="148"/>
      <c r="H3527" s="148"/>
      <c r="I3527" s="151"/>
      <c r="J3527" s="148"/>
      <c r="K3527" s="66"/>
    </row>
    <row r="3528" spans="1:11" x14ac:dyDescent="0.25">
      <c r="A3528" s="148"/>
      <c r="B3528" s="148"/>
      <c r="C3528" s="148"/>
      <c r="D3528" s="148"/>
      <c r="E3528" s="148"/>
      <c r="F3528" s="148"/>
      <c r="G3528" s="148"/>
      <c r="H3528" s="148"/>
      <c r="I3528" s="151"/>
      <c r="J3528" s="148"/>
      <c r="K3528" s="66"/>
    </row>
    <row r="3529" spans="1:11" x14ac:dyDescent="0.25">
      <c r="A3529" s="148"/>
      <c r="B3529" s="148"/>
      <c r="C3529" s="148"/>
      <c r="D3529" s="148"/>
      <c r="E3529" s="148"/>
      <c r="F3529" s="148"/>
      <c r="G3529" s="148"/>
      <c r="H3529" s="148"/>
      <c r="I3529" s="151"/>
      <c r="J3529" s="148"/>
      <c r="K3529" s="66"/>
    </row>
    <row r="3530" spans="1:11" x14ac:dyDescent="0.25">
      <c r="A3530" s="148"/>
      <c r="B3530" s="148"/>
      <c r="C3530" s="148"/>
      <c r="D3530" s="148"/>
      <c r="E3530" s="148"/>
      <c r="F3530" s="148"/>
      <c r="G3530" s="148"/>
      <c r="H3530" s="148"/>
      <c r="I3530" s="151"/>
      <c r="J3530" s="148"/>
      <c r="K3530" s="66"/>
    </row>
    <row r="3531" spans="1:11" x14ac:dyDescent="0.25">
      <c r="A3531" s="148"/>
      <c r="B3531" s="148"/>
      <c r="C3531" s="148"/>
      <c r="D3531" s="148"/>
      <c r="E3531" s="148"/>
      <c r="F3531" s="148"/>
      <c r="G3531" s="148"/>
      <c r="H3531" s="148"/>
      <c r="I3531" s="151"/>
      <c r="J3531" s="148"/>
      <c r="K3531" s="66"/>
    </row>
    <row r="3532" spans="1:11" x14ac:dyDescent="0.25">
      <c r="A3532" s="148"/>
      <c r="B3532" s="148"/>
      <c r="C3532" s="148"/>
      <c r="D3532" s="148"/>
      <c r="E3532" s="148"/>
      <c r="F3532" s="148"/>
      <c r="G3532" s="148"/>
      <c r="H3532" s="148"/>
      <c r="I3532" s="151"/>
      <c r="J3532" s="148"/>
      <c r="K3532" s="66"/>
    </row>
    <row r="3533" spans="1:11" x14ac:dyDescent="0.25">
      <c r="A3533" s="148"/>
      <c r="B3533" s="148"/>
      <c r="C3533" s="148"/>
      <c r="D3533" s="148"/>
      <c r="E3533" s="148"/>
      <c r="F3533" s="148"/>
      <c r="G3533" s="148"/>
      <c r="H3533" s="148"/>
      <c r="I3533" s="151"/>
      <c r="J3533" s="148"/>
      <c r="K3533" s="66"/>
    </row>
    <row r="3534" spans="1:11" x14ac:dyDescent="0.25">
      <c r="A3534" s="148"/>
      <c r="B3534" s="148"/>
      <c r="C3534" s="148"/>
      <c r="D3534" s="148"/>
      <c r="E3534" s="148"/>
      <c r="F3534" s="148"/>
      <c r="G3534" s="148"/>
      <c r="H3534" s="148"/>
      <c r="I3534" s="151"/>
      <c r="J3534" s="148"/>
      <c r="K3534" s="66"/>
    </row>
    <row r="3535" spans="1:11" x14ac:dyDescent="0.25">
      <c r="A3535" s="148"/>
      <c r="B3535" s="148"/>
      <c r="C3535" s="148"/>
      <c r="D3535" s="148"/>
      <c r="E3535" s="148"/>
      <c r="F3535" s="148"/>
      <c r="G3535" s="148"/>
      <c r="H3535" s="148"/>
      <c r="I3535" s="151"/>
      <c r="J3535" s="148"/>
      <c r="K3535" s="66"/>
    </row>
    <row r="3536" spans="1:11" x14ac:dyDescent="0.25">
      <c r="A3536" s="148"/>
      <c r="B3536" s="148"/>
      <c r="C3536" s="148"/>
      <c r="D3536" s="148"/>
      <c r="E3536" s="148"/>
      <c r="F3536" s="148"/>
      <c r="G3536" s="148"/>
      <c r="H3536" s="148"/>
      <c r="I3536" s="151"/>
      <c r="J3536" s="148"/>
      <c r="K3536" s="66"/>
    </row>
    <row r="3537" spans="1:11" x14ac:dyDescent="0.25">
      <c r="A3537" s="148"/>
      <c r="B3537" s="148"/>
      <c r="C3537" s="148"/>
      <c r="D3537" s="148"/>
      <c r="E3537" s="148"/>
      <c r="F3537" s="148"/>
      <c r="G3537" s="148"/>
      <c r="H3537" s="148"/>
      <c r="I3537" s="151"/>
      <c r="J3537" s="148"/>
      <c r="K3537" s="66"/>
    </row>
    <row r="3538" spans="1:11" x14ac:dyDescent="0.25">
      <c r="A3538" s="148"/>
      <c r="B3538" s="148"/>
      <c r="C3538" s="148"/>
      <c r="D3538" s="148"/>
      <c r="E3538" s="148"/>
      <c r="F3538" s="148"/>
      <c r="G3538" s="148"/>
      <c r="H3538" s="148"/>
      <c r="I3538" s="151"/>
      <c r="J3538" s="148"/>
      <c r="K3538" s="66"/>
    </row>
    <row r="3539" spans="1:11" x14ac:dyDescent="0.25">
      <c r="A3539" s="148"/>
      <c r="B3539" s="148"/>
      <c r="C3539" s="148"/>
      <c r="D3539" s="148"/>
      <c r="E3539" s="148"/>
      <c r="F3539" s="148"/>
      <c r="G3539" s="148"/>
      <c r="H3539" s="148"/>
      <c r="I3539" s="151"/>
      <c r="J3539" s="148"/>
      <c r="K3539" s="66"/>
    </row>
    <row r="3540" spans="1:11" x14ac:dyDescent="0.25">
      <c r="A3540" s="148"/>
      <c r="B3540" s="148"/>
      <c r="C3540" s="148"/>
      <c r="D3540" s="148"/>
      <c r="E3540" s="148"/>
      <c r="F3540" s="148"/>
      <c r="G3540" s="148"/>
      <c r="H3540" s="148"/>
      <c r="I3540" s="151"/>
      <c r="J3540" s="148"/>
      <c r="K3540" s="66"/>
    </row>
    <row r="3541" spans="1:11" x14ac:dyDescent="0.25">
      <c r="A3541" s="148"/>
      <c r="B3541" s="148"/>
      <c r="C3541" s="148"/>
      <c r="D3541" s="148"/>
      <c r="E3541" s="148"/>
      <c r="F3541" s="148"/>
      <c r="G3541" s="148"/>
      <c r="H3541" s="148"/>
      <c r="I3541" s="151"/>
      <c r="J3541" s="148"/>
      <c r="K3541" s="66"/>
    </row>
    <row r="3542" spans="1:11" x14ac:dyDescent="0.25">
      <c r="A3542" s="148"/>
      <c r="B3542" s="148"/>
      <c r="C3542" s="148"/>
      <c r="D3542" s="148"/>
      <c r="E3542" s="148"/>
      <c r="F3542" s="148"/>
      <c r="G3542" s="148"/>
      <c r="H3542" s="148"/>
      <c r="I3542" s="151"/>
      <c r="J3542" s="148"/>
      <c r="K3542" s="66"/>
    </row>
    <row r="3543" spans="1:11" x14ac:dyDescent="0.25">
      <c r="A3543" s="148"/>
      <c r="B3543" s="148"/>
      <c r="C3543" s="148"/>
      <c r="D3543" s="148"/>
      <c r="E3543" s="148"/>
      <c r="F3543" s="148"/>
      <c r="G3543" s="148"/>
      <c r="H3543" s="148"/>
      <c r="I3543" s="151"/>
      <c r="J3543" s="148"/>
      <c r="K3543" s="66"/>
    </row>
    <row r="3544" spans="1:11" x14ac:dyDescent="0.25">
      <c r="A3544" s="148"/>
      <c r="B3544" s="148"/>
      <c r="C3544" s="148"/>
      <c r="D3544" s="148"/>
      <c r="E3544" s="148"/>
      <c r="F3544" s="148"/>
      <c r="G3544" s="148"/>
      <c r="H3544" s="148"/>
      <c r="I3544" s="151"/>
      <c r="J3544" s="148"/>
      <c r="K3544" s="66"/>
    </row>
    <row r="3545" spans="1:11" x14ac:dyDescent="0.25">
      <c r="A3545" s="148"/>
      <c r="B3545" s="148"/>
      <c r="C3545" s="148"/>
      <c r="D3545" s="148"/>
      <c r="E3545" s="148"/>
      <c r="F3545" s="148"/>
      <c r="G3545" s="148"/>
      <c r="H3545" s="148"/>
      <c r="I3545" s="151"/>
      <c r="J3545" s="148"/>
      <c r="K3545" s="66"/>
    </row>
    <row r="3546" spans="1:11" x14ac:dyDescent="0.25">
      <c r="A3546" s="148"/>
      <c r="B3546" s="148"/>
      <c r="C3546" s="148"/>
      <c r="D3546" s="148"/>
      <c r="E3546" s="148"/>
      <c r="F3546" s="148"/>
      <c r="G3546" s="148"/>
      <c r="H3546" s="148"/>
      <c r="I3546" s="151"/>
      <c r="J3546" s="148"/>
      <c r="K3546" s="66"/>
    </row>
    <row r="3547" spans="1:11" x14ac:dyDescent="0.25">
      <c r="A3547" s="148"/>
      <c r="B3547" s="148"/>
      <c r="C3547" s="148"/>
      <c r="D3547" s="148"/>
      <c r="E3547" s="148"/>
      <c r="F3547" s="148"/>
      <c r="G3547" s="148"/>
      <c r="H3547" s="148"/>
      <c r="I3547" s="151"/>
      <c r="J3547" s="148"/>
      <c r="K3547" s="66"/>
    </row>
    <row r="3548" spans="1:11" x14ac:dyDescent="0.25">
      <c r="A3548" s="148"/>
      <c r="B3548" s="148"/>
      <c r="C3548" s="148"/>
      <c r="D3548" s="148"/>
      <c r="E3548" s="148"/>
      <c r="F3548" s="148"/>
      <c r="G3548" s="148"/>
      <c r="H3548" s="148"/>
      <c r="I3548" s="151"/>
      <c r="J3548" s="148"/>
      <c r="K3548" s="66"/>
    </row>
    <row r="3549" spans="1:11" x14ac:dyDescent="0.25">
      <c r="A3549" s="148"/>
      <c r="B3549" s="148"/>
      <c r="C3549" s="148"/>
      <c r="D3549" s="148"/>
      <c r="E3549" s="148"/>
      <c r="F3549" s="148"/>
      <c r="G3549" s="148"/>
      <c r="H3549" s="148"/>
      <c r="I3549" s="151"/>
      <c r="J3549" s="148"/>
      <c r="K3549" s="66"/>
    </row>
    <row r="3550" spans="1:11" x14ac:dyDescent="0.25">
      <c r="A3550" s="148"/>
      <c r="B3550" s="148"/>
      <c r="C3550" s="148"/>
      <c r="D3550" s="148"/>
      <c r="E3550" s="148"/>
      <c r="F3550" s="148"/>
      <c r="G3550" s="148"/>
      <c r="H3550" s="148"/>
      <c r="I3550" s="151"/>
      <c r="J3550" s="148"/>
      <c r="K3550" s="66"/>
    </row>
    <row r="3551" spans="1:11" x14ac:dyDescent="0.25">
      <c r="A3551" s="148"/>
      <c r="B3551" s="148"/>
      <c r="C3551" s="148"/>
      <c r="D3551" s="148"/>
      <c r="E3551" s="148"/>
      <c r="F3551" s="148"/>
      <c r="G3551" s="148"/>
      <c r="H3551" s="148"/>
      <c r="I3551" s="151"/>
      <c r="J3551" s="148"/>
      <c r="K3551" s="66"/>
    </row>
    <row r="3552" spans="1:11" x14ac:dyDescent="0.25">
      <c r="A3552" s="148"/>
      <c r="B3552" s="148"/>
      <c r="C3552" s="148"/>
      <c r="D3552" s="148"/>
      <c r="E3552" s="148"/>
      <c r="F3552" s="148"/>
      <c r="G3552" s="148"/>
      <c r="H3552" s="148"/>
      <c r="I3552" s="151"/>
      <c r="J3552" s="148"/>
      <c r="K3552" s="66"/>
    </row>
    <row r="3553" spans="1:11" x14ac:dyDescent="0.25">
      <c r="A3553" s="148"/>
      <c r="B3553" s="148"/>
      <c r="C3553" s="148"/>
      <c r="D3553" s="148"/>
      <c r="E3553" s="148"/>
      <c r="F3553" s="148"/>
      <c r="G3553" s="148"/>
      <c r="H3553" s="148"/>
      <c r="I3553" s="151"/>
      <c r="J3553" s="148"/>
      <c r="K3553" s="66"/>
    </row>
    <row r="3554" spans="1:11" x14ac:dyDescent="0.25">
      <c r="A3554" s="148"/>
      <c r="B3554" s="148"/>
      <c r="C3554" s="148"/>
      <c r="D3554" s="148"/>
      <c r="E3554" s="148"/>
      <c r="F3554" s="148"/>
      <c r="G3554" s="148"/>
      <c r="H3554" s="148"/>
      <c r="I3554" s="151"/>
      <c r="J3554" s="148"/>
      <c r="K3554" s="66"/>
    </row>
    <row r="3555" spans="1:11" x14ac:dyDescent="0.25">
      <c r="A3555" s="148"/>
      <c r="B3555" s="148"/>
      <c r="C3555" s="148"/>
      <c r="D3555" s="148"/>
      <c r="E3555" s="148"/>
      <c r="F3555" s="148"/>
      <c r="G3555" s="148"/>
      <c r="H3555" s="148"/>
      <c r="I3555" s="151"/>
      <c r="J3555" s="148"/>
      <c r="K3555" s="66"/>
    </row>
    <row r="3556" spans="1:11" x14ac:dyDescent="0.25">
      <c r="A3556" s="148"/>
      <c r="B3556" s="148"/>
      <c r="C3556" s="148"/>
      <c r="D3556" s="148"/>
      <c r="E3556" s="148"/>
      <c r="F3556" s="148"/>
      <c r="G3556" s="148"/>
      <c r="H3556" s="148"/>
      <c r="I3556" s="151"/>
      <c r="J3556" s="148"/>
      <c r="K3556" s="66"/>
    </row>
    <row r="3557" spans="1:11" x14ac:dyDescent="0.25">
      <c r="A3557" s="148"/>
      <c r="B3557" s="148"/>
      <c r="C3557" s="148"/>
      <c r="D3557" s="148"/>
      <c r="E3557" s="148"/>
      <c r="F3557" s="148"/>
      <c r="G3557" s="148"/>
      <c r="H3557" s="148"/>
      <c r="I3557" s="151"/>
      <c r="J3557" s="148"/>
      <c r="K3557" s="66"/>
    </row>
    <row r="3558" spans="1:11" x14ac:dyDescent="0.25">
      <c r="A3558" s="148"/>
      <c r="B3558" s="148"/>
      <c r="C3558" s="148"/>
      <c r="D3558" s="148"/>
      <c r="E3558" s="148"/>
      <c r="F3558" s="148"/>
      <c r="G3558" s="148"/>
      <c r="H3558" s="148"/>
      <c r="I3558" s="151"/>
      <c r="J3558" s="148"/>
      <c r="K3558" s="66"/>
    </row>
    <row r="3559" spans="1:11" x14ac:dyDescent="0.25">
      <c r="A3559" s="148"/>
      <c r="B3559" s="148"/>
      <c r="C3559" s="148"/>
      <c r="D3559" s="148"/>
      <c r="E3559" s="148"/>
      <c r="F3559" s="148"/>
      <c r="G3559" s="148"/>
      <c r="H3559" s="148"/>
      <c r="I3559" s="151"/>
      <c r="J3559" s="148"/>
      <c r="K3559" s="66"/>
    </row>
    <row r="3560" spans="1:11" x14ac:dyDescent="0.25">
      <c r="A3560" s="148"/>
      <c r="B3560" s="148"/>
      <c r="C3560" s="148"/>
      <c r="D3560" s="148"/>
      <c r="E3560" s="148"/>
      <c r="F3560" s="148"/>
      <c r="G3560" s="148"/>
      <c r="H3560" s="148"/>
      <c r="I3560" s="151"/>
      <c r="J3560" s="148"/>
      <c r="K3560" s="66"/>
    </row>
    <row r="3561" spans="1:11" x14ac:dyDescent="0.25">
      <c r="A3561" s="148"/>
      <c r="B3561" s="148"/>
      <c r="C3561" s="148"/>
      <c r="D3561" s="148"/>
      <c r="E3561" s="148"/>
      <c r="F3561" s="148"/>
      <c r="G3561" s="148"/>
      <c r="H3561" s="148"/>
      <c r="I3561" s="151"/>
      <c r="J3561" s="148"/>
      <c r="K3561" s="66"/>
    </row>
    <row r="3562" spans="1:11" x14ac:dyDescent="0.25">
      <c r="A3562" s="148"/>
      <c r="B3562" s="148"/>
      <c r="C3562" s="148"/>
      <c r="D3562" s="148"/>
      <c r="E3562" s="148"/>
      <c r="F3562" s="148"/>
      <c r="G3562" s="148"/>
      <c r="H3562" s="148"/>
      <c r="I3562" s="151"/>
      <c r="J3562" s="148"/>
      <c r="K3562" s="66"/>
    </row>
    <row r="3563" spans="1:11" x14ac:dyDescent="0.25">
      <c r="A3563" s="148"/>
      <c r="B3563" s="148"/>
      <c r="C3563" s="148"/>
      <c r="D3563" s="148"/>
      <c r="E3563" s="148"/>
      <c r="F3563" s="148"/>
      <c r="G3563" s="148"/>
      <c r="H3563" s="148"/>
      <c r="I3563" s="151"/>
      <c r="J3563" s="148"/>
      <c r="K3563" s="66"/>
    </row>
    <row r="3564" spans="1:11" x14ac:dyDescent="0.25">
      <c r="A3564" s="148"/>
      <c r="B3564" s="148"/>
      <c r="C3564" s="148"/>
      <c r="D3564" s="148"/>
      <c r="E3564" s="148"/>
      <c r="F3564" s="148"/>
      <c r="G3564" s="148"/>
      <c r="H3564" s="148"/>
      <c r="I3564" s="151"/>
      <c r="J3564" s="148"/>
      <c r="K3564" s="66"/>
    </row>
    <row r="3565" spans="1:11" x14ac:dyDescent="0.25">
      <c r="A3565" s="148"/>
      <c r="B3565" s="148"/>
      <c r="C3565" s="148"/>
      <c r="D3565" s="148"/>
      <c r="E3565" s="148"/>
      <c r="F3565" s="148"/>
      <c r="G3565" s="148"/>
      <c r="H3565" s="148"/>
      <c r="I3565" s="151"/>
      <c r="J3565" s="148"/>
      <c r="K3565" s="66"/>
    </row>
    <row r="3566" spans="1:11" x14ac:dyDescent="0.25">
      <c r="A3566" s="148"/>
      <c r="B3566" s="148"/>
      <c r="C3566" s="148"/>
      <c r="D3566" s="148"/>
      <c r="E3566" s="148"/>
      <c r="F3566" s="148"/>
      <c r="G3566" s="148"/>
      <c r="H3566" s="148"/>
      <c r="I3566" s="151"/>
      <c r="J3566" s="148"/>
      <c r="K3566" s="66"/>
    </row>
    <row r="3567" spans="1:11" x14ac:dyDescent="0.25">
      <c r="A3567" s="148"/>
      <c r="B3567" s="148"/>
      <c r="C3567" s="148"/>
      <c r="D3567" s="148"/>
      <c r="E3567" s="148"/>
      <c r="F3567" s="148"/>
      <c r="G3567" s="148"/>
      <c r="H3567" s="148"/>
      <c r="I3567" s="151"/>
      <c r="J3567" s="148"/>
      <c r="K3567" s="66"/>
    </row>
    <row r="3568" spans="1:11" x14ac:dyDescent="0.25">
      <c r="A3568" s="148"/>
      <c r="B3568" s="148"/>
      <c r="C3568" s="148"/>
      <c r="D3568" s="148"/>
      <c r="E3568" s="148"/>
      <c r="F3568" s="148"/>
      <c r="G3568" s="148"/>
      <c r="H3568" s="148"/>
      <c r="I3568" s="151"/>
      <c r="J3568" s="148"/>
      <c r="K3568" s="66"/>
    </row>
    <row r="3569" spans="1:11" x14ac:dyDescent="0.25">
      <c r="A3569" s="148"/>
      <c r="B3569" s="148"/>
      <c r="C3569" s="148"/>
      <c r="D3569" s="148"/>
      <c r="E3569" s="148"/>
      <c r="F3569" s="148"/>
      <c r="G3569" s="148"/>
      <c r="H3569" s="148"/>
      <c r="I3569" s="151"/>
      <c r="J3569" s="148"/>
      <c r="K3569" s="66"/>
    </row>
    <row r="3570" spans="1:11" x14ac:dyDescent="0.25">
      <c r="A3570" s="148"/>
      <c r="B3570" s="148"/>
      <c r="C3570" s="148"/>
      <c r="D3570" s="148"/>
      <c r="E3570" s="148"/>
      <c r="F3570" s="148"/>
      <c r="G3570" s="148"/>
      <c r="H3570" s="148"/>
      <c r="I3570" s="151"/>
      <c r="J3570" s="148"/>
      <c r="K3570" s="66"/>
    </row>
    <row r="3571" spans="1:11" x14ac:dyDescent="0.25">
      <c r="A3571" s="148"/>
      <c r="B3571" s="148"/>
      <c r="C3571" s="148"/>
      <c r="D3571" s="148"/>
      <c r="E3571" s="148"/>
      <c r="F3571" s="148"/>
      <c r="G3571" s="148"/>
      <c r="H3571" s="148"/>
      <c r="I3571" s="151"/>
      <c r="J3571" s="148"/>
      <c r="K3571" s="66"/>
    </row>
    <row r="3572" spans="1:11" x14ac:dyDescent="0.25">
      <c r="A3572" s="148"/>
      <c r="B3572" s="148"/>
      <c r="C3572" s="148"/>
      <c r="D3572" s="148"/>
      <c r="E3572" s="148"/>
      <c r="F3572" s="148"/>
      <c r="G3572" s="148"/>
      <c r="H3572" s="148"/>
      <c r="I3572" s="151"/>
      <c r="J3572" s="148"/>
      <c r="K3572" s="66"/>
    </row>
    <row r="3573" spans="1:11" x14ac:dyDescent="0.25">
      <c r="A3573" s="148"/>
      <c r="B3573" s="148"/>
      <c r="C3573" s="148"/>
      <c r="D3573" s="148"/>
      <c r="E3573" s="148"/>
      <c r="F3573" s="148"/>
      <c r="G3573" s="148"/>
      <c r="H3573" s="148"/>
      <c r="I3573" s="151"/>
      <c r="J3573" s="148"/>
      <c r="K3573" s="66"/>
    </row>
    <row r="3574" spans="1:11" x14ac:dyDescent="0.25">
      <c r="A3574" s="148"/>
      <c r="B3574" s="148"/>
      <c r="C3574" s="148"/>
      <c r="D3574" s="148"/>
      <c r="E3574" s="148"/>
      <c r="F3574" s="148"/>
      <c r="G3574" s="148"/>
      <c r="H3574" s="148"/>
      <c r="I3574" s="151"/>
      <c r="J3574" s="148"/>
      <c r="K3574" s="66"/>
    </row>
    <row r="3575" spans="1:11" x14ac:dyDescent="0.25">
      <c r="A3575" s="148"/>
      <c r="B3575" s="148"/>
      <c r="C3575" s="148"/>
      <c r="D3575" s="148"/>
      <c r="E3575" s="148"/>
      <c r="F3575" s="148"/>
      <c r="G3575" s="148"/>
      <c r="H3575" s="148"/>
      <c r="I3575" s="151"/>
      <c r="J3575" s="148"/>
      <c r="K3575" s="66"/>
    </row>
    <row r="3576" spans="1:11" x14ac:dyDescent="0.25">
      <c r="A3576" s="148"/>
      <c r="B3576" s="148"/>
      <c r="C3576" s="148"/>
      <c r="D3576" s="148"/>
      <c r="E3576" s="148"/>
      <c r="F3576" s="148"/>
      <c r="G3576" s="148"/>
      <c r="H3576" s="148"/>
      <c r="I3576" s="151"/>
      <c r="J3576" s="148"/>
      <c r="K3576" s="66"/>
    </row>
    <row r="3577" spans="1:11" x14ac:dyDescent="0.25">
      <c r="A3577" s="148"/>
      <c r="B3577" s="148"/>
      <c r="C3577" s="148"/>
      <c r="D3577" s="148"/>
      <c r="E3577" s="148"/>
      <c r="F3577" s="148"/>
      <c r="G3577" s="148"/>
      <c r="H3577" s="148"/>
      <c r="I3577" s="151"/>
      <c r="J3577" s="148"/>
      <c r="K3577" s="66"/>
    </row>
    <row r="3578" spans="1:11" x14ac:dyDescent="0.25">
      <c r="A3578" s="148"/>
      <c r="B3578" s="148"/>
      <c r="C3578" s="148"/>
      <c r="D3578" s="148"/>
      <c r="E3578" s="148"/>
      <c r="F3578" s="148"/>
      <c r="G3578" s="148"/>
      <c r="H3578" s="148"/>
      <c r="I3578" s="151"/>
      <c r="J3578" s="148"/>
      <c r="K3578" s="66"/>
    </row>
    <row r="3579" spans="1:11" x14ac:dyDescent="0.25">
      <c r="A3579" s="148"/>
      <c r="B3579" s="148"/>
      <c r="C3579" s="148"/>
      <c r="D3579" s="148"/>
      <c r="E3579" s="148"/>
      <c r="F3579" s="148"/>
      <c r="G3579" s="148"/>
      <c r="H3579" s="148"/>
      <c r="I3579" s="151"/>
      <c r="J3579" s="148"/>
      <c r="K3579" s="66"/>
    </row>
    <row r="3580" spans="1:11" x14ac:dyDescent="0.25">
      <c r="A3580" s="148"/>
      <c r="B3580" s="148"/>
      <c r="C3580" s="148"/>
      <c r="D3580" s="148"/>
      <c r="E3580" s="148"/>
      <c r="F3580" s="148"/>
      <c r="G3580" s="148"/>
      <c r="H3580" s="148"/>
      <c r="I3580" s="151"/>
      <c r="J3580" s="148"/>
      <c r="K3580" s="66"/>
    </row>
    <row r="3581" spans="1:11" x14ac:dyDescent="0.25">
      <c r="A3581" s="148"/>
      <c r="B3581" s="148"/>
      <c r="C3581" s="148"/>
      <c r="D3581" s="148"/>
      <c r="E3581" s="148"/>
      <c r="F3581" s="148"/>
      <c r="G3581" s="148"/>
      <c r="H3581" s="148"/>
      <c r="I3581" s="151"/>
      <c r="J3581" s="148"/>
      <c r="K3581" s="66"/>
    </row>
    <row r="3582" spans="1:11" x14ac:dyDescent="0.25">
      <c r="A3582" s="148"/>
      <c r="B3582" s="148"/>
      <c r="C3582" s="148"/>
      <c r="D3582" s="148"/>
      <c r="E3582" s="148"/>
      <c r="F3582" s="148"/>
      <c r="G3582" s="148"/>
      <c r="H3582" s="148"/>
      <c r="I3582" s="151"/>
      <c r="J3582" s="148"/>
      <c r="K3582" s="66"/>
    </row>
    <row r="3583" spans="1:11" x14ac:dyDescent="0.25">
      <c r="A3583" s="148"/>
      <c r="B3583" s="148"/>
      <c r="C3583" s="148"/>
      <c r="D3583" s="148"/>
      <c r="E3583" s="148"/>
      <c r="F3583" s="148"/>
      <c r="G3583" s="148"/>
      <c r="H3583" s="148"/>
      <c r="I3583" s="151"/>
      <c r="J3583" s="148"/>
      <c r="K3583" s="66"/>
    </row>
    <row r="3584" spans="1:11" x14ac:dyDescent="0.25">
      <c r="A3584" s="148"/>
      <c r="B3584" s="148"/>
      <c r="C3584" s="148"/>
      <c r="D3584" s="148"/>
      <c r="E3584" s="148"/>
      <c r="F3584" s="148"/>
      <c r="G3584" s="148"/>
      <c r="H3584" s="148"/>
      <c r="I3584" s="151"/>
      <c r="J3584" s="148"/>
      <c r="K3584" s="66"/>
    </row>
    <row r="3585" spans="1:11" x14ac:dyDescent="0.25">
      <c r="A3585" s="148"/>
      <c r="B3585" s="148"/>
      <c r="C3585" s="148"/>
      <c r="D3585" s="148"/>
      <c r="E3585" s="148"/>
      <c r="F3585" s="148"/>
      <c r="G3585" s="148"/>
      <c r="H3585" s="148"/>
      <c r="I3585" s="151"/>
      <c r="J3585" s="148"/>
      <c r="K3585" s="66"/>
    </row>
    <row r="3586" spans="1:11" x14ac:dyDescent="0.25">
      <c r="A3586" s="148"/>
      <c r="B3586" s="148"/>
      <c r="C3586" s="148"/>
      <c r="D3586" s="148"/>
      <c r="E3586" s="148"/>
      <c r="F3586" s="148"/>
      <c r="G3586" s="148"/>
      <c r="H3586" s="148"/>
      <c r="I3586" s="151"/>
      <c r="J3586" s="148"/>
      <c r="K3586" s="66"/>
    </row>
    <row r="3587" spans="1:11" x14ac:dyDescent="0.25">
      <c r="A3587" s="148"/>
      <c r="B3587" s="148"/>
      <c r="C3587" s="148"/>
      <c r="D3587" s="148"/>
      <c r="E3587" s="148"/>
      <c r="F3587" s="148"/>
      <c r="G3587" s="148"/>
      <c r="H3587" s="148"/>
      <c r="I3587" s="151"/>
      <c r="J3587" s="148"/>
      <c r="K3587" s="66"/>
    </row>
    <row r="3588" spans="1:11" x14ac:dyDescent="0.25">
      <c r="A3588" s="148"/>
      <c r="B3588" s="148"/>
      <c r="C3588" s="148"/>
      <c r="D3588" s="148"/>
      <c r="E3588" s="148"/>
      <c r="F3588" s="148"/>
      <c r="G3588" s="148"/>
      <c r="H3588" s="148"/>
      <c r="I3588" s="151"/>
      <c r="J3588" s="148"/>
      <c r="K3588" s="66"/>
    </row>
    <row r="3589" spans="1:11" x14ac:dyDescent="0.25">
      <c r="A3589" s="148"/>
      <c r="B3589" s="148"/>
      <c r="C3589" s="148"/>
      <c r="D3589" s="148"/>
      <c r="E3589" s="148"/>
      <c r="F3589" s="148"/>
      <c r="G3589" s="148"/>
      <c r="H3589" s="148"/>
      <c r="I3589" s="151"/>
      <c r="J3589" s="148"/>
      <c r="K3589" s="66"/>
    </row>
    <row r="3590" spans="1:11" x14ac:dyDescent="0.25">
      <c r="A3590" s="148"/>
      <c r="B3590" s="148"/>
      <c r="C3590" s="148"/>
      <c r="D3590" s="148"/>
      <c r="E3590" s="148"/>
      <c r="F3590" s="148"/>
      <c r="G3590" s="148"/>
      <c r="H3590" s="148"/>
      <c r="I3590" s="151"/>
      <c r="J3590" s="148"/>
      <c r="K3590" s="66"/>
    </row>
    <row r="3591" spans="1:11" x14ac:dyDescent="0.25">
      <c r="A3591" s="148"/>
      <c r="B3591" s="148"/>
      <c r="C3591" s="148"/>
      <c r="D3591" s="148"/>
      <c r="E3591" s="148"/>
      <c r="F3591" s="148"/>
      <c r="G3591" s="148"/>
      <c r="H3591" s="148"/>
      <c r="I3591" s="151"/>
      <c r="J3591" s="148"/>
      <c r="K3591" s="66"/>
    </row>
    <row r="3592" spans="1:11" x14ac:dyDescent="0.25">
      <c r="A3592" s="148"/>
      <c r="B3592" s="148"/>
      <c r="C3592" s="148"/>
      <c r="D3592" s="148"/>
      <c r="E3592" s="148"/>
      <c r="F3592" s="148"/>
      <c r="G3592" s="148"/>
      <c r="H3592" s="148"/>
      <c r="I3592" s="151"/>
      <c r="J3592" s="148"/>
      <c r="K3592" s="66"/>
    </row>
    <row r="3593" spans="1:11" x14ac:dyDescent="0.25">
      <c r="A3593" s="148"/>
      <c r="B3593" s="148"/>
      <c r="C3593" s="148"/>
      <c r="D3593" s="148"/>
      <c r="E3593" s="148"/>
      <c r="F3593" s="148"/>
      <c r="G3593" s="148"/>
      <c r="H3593" s="148"/>
      <c r="I3593" s="151"/>
      <c r="J3593" s="148"/>
      <c r="K3593" s="66"/>
    </row>
    <row r="3594" spans="1:11" x14ac:dyDescent="0.25">
      <c r="A3594" s="148"/>
      <c r="B3594" s="148"/>
      <c r="C3594" s="148"/>
      <c r="D3594" s="148"/>
      <c r="E3594" s="148"/>
      <c r="F3594" s="148"/>
      <c r="G3594" s="148"/>
      <c r="H3594" s="148"/>
      <c r="I3594" s="151"/>
      <c r="J3594" s="148"/>
      <c r="K3594" s="66"/>
    </row>
    <row r="3595" spans="1:11" x14ac:dyDescent="0.25">
      <c r="A3595" s="148"/>
      <c r="B3595" s="148"/>
      <c r="C3595" s="148"/>
      <c r="D3595" s="148"/>
      <c r="E3595" s="148"/>
      <c r="F3595" s="148"/>
      <c r="G3595" s="148"/>
      <c r="H3595" s="148"/>
      <c r="I3595" s="151"/>
      <c r="J3595" s="148"/>
      <c r="K3595" s="66"/>
    </row>
    <row r="3596" spans="1:11" x14ac:dyDescent="0.25">
      <c r="A3596" s="148"/>
      <c r="B3596" s="148"/>
      <c r="C3596" s="148"/>
      <c r="D3596" s="148"/>
      <c r="E3596" s="148"/>
      <c r="F3596" s="148"/>
      <c r="G3596" s="148"/>
      <c r="H3596" s="148"/>
      <c r="I3596" s="151"/>
      <c r="J3596" s="148"/>
      <c r="K3596" s="66"/>
    </row>
    <row r="3597" spans="1:11" x14ac:dyDescent="0.25">
      <c r="A3597" s="148"/>
      <c r="B3597" s="148"/>
      <c r="C3597" s="148"/>
      <c r="D3597" s="148"/>
      <c r="E3597" s="148"/>
      <c r="F3597" s="148"/>
      <c r="G3597" s="148"/>
      <c r="H3597" s="148"/>
      <c r="I3597" s="151"/>
      <c r="J3597" s="148"/>
      <c r="K3597" s="66"/>
    </row>
    <row r="3598" spans="1:11" x14ac:dyDescent="0.25">
      <c r="A3598" s="148"/>
      <c r="B3598" s="148"/>
      <c r="C3598" s="148"/>
      <c r="D3598" s="148"/>
      <c r="E3598" s="148"/>
      <c r="F3598" s="148"/>
      <c r="G3598" s="148"/>
      <c r="H3598" s="148"/>
      <c r="I3598" s="151"/>
      <c r="J3598" s="148"/>
      <c r="K3598" s="66"/>
    </row>
    <row r="3599" spans="1:11" x14ac:dyDescent="0.25">
      <c r="A3599" s="148"/>
      <c r="B3599" s="148"/>
      <c r="C3599" s="148"/>
      <c r="D3599" s="148"/>
      <c r="E3599" s="148"/>
      <c r="F3599" s="148"/>
      <c r="G3599" s="148"/>
      <c r="H3599" s="148"/>
      <c r="I3599" s="151"/>
      <c r="J3599" s="148"/>
      <c r="K3599" s="66"/>
    </row>
    <row r="3600" spans="1:11" x14ac:dyDescent="0.25">
      <c r="A3600" s="148"/>
      <c r="B3600" s="148"/>
      <c r="C3600" s="148"/>
      <c r="D3600" s="148"/>
      <c r="E3600" s="148"/>
      <c r="F3600" s="148"/>
      <c r="G3600" s="148"/>
      <c r="H3600" s="148"/>
      <c r="I3600" s="151"/>
      <c r="J3600" s="148"/>
      <c r="K3600" s="66"/>
    </row>
    <row r="3601" spans="1:11" x14ac:dyDescent="0.25">
      <c r="A3601" s="148"/>
      <c r="B3601" s="148"/>
      <c r="C3601" s="148"/>
      <c r="D3601" s="148"/>
      <c r="E3601" s="148"/>
      <c r="F3601" s="148"/>
      <c r="G3601" s="148"/>
      <c r="H3601" s="148"/>
      <c r="I3601" s="151"/>
      <c r="J3601" s="148"/>
      <c r="K3601" s="66"/>
    </row>
    <row r="3602" spans="1:11" x14ac:dyDescent="0.25">
      <c r="A3602" s="148"/>
      <c r="B3602" s="148"/>
      <c r="C3602" s="148"/>
      <c r="D3602" s="148"/>
      <c r="E3602" s="148"/>
      <c r="F3602" s="148"/>
      <c r="G3602" s="148"/>
      <c r="H3602" s="148"/>
      <c r="I3602" s="151"/>
      <c r="J3602" s="148"/>
      <c r="K3602" s="66"/>
    </row>
    <row r="3603" spans="1:11" x14ac:dyDescent="0.25">
      <c r="A3603" s="148"/>
      <c r="B3603" s="148"/>
      <c r="C3603" s="148"/>
      <c r="D3603" s="148"/>
      <c r="E3603" s="148"/>
      <c r="F3603" s="148"/>
      <c r="G3603" s="148"/>
      <c r="H3603" s="148"/>
      <c r="I3603" s="151"/>
      <c r="J3603" s="148"/>
      <c r="K3603" s="66"/>
    </row>
    <row r="3604" spans="1:11" x14ac:dyDescent="0.25">
      <c r="A3604" s="148"/>
      <c r="B3604" s="148"/>
      <c r="C3604" s="148"/>
      <c r="D3604" s="148"/>
      <c r="E3604" s="148"/>
      <c r="F3604" s="148"/>
      <c r="G3604" s="148"/>
      <c r="H3604" s="148"/>
      <c r="I3604" s="151"/>
      <c r="J3604" s="148"/>
      <c r="K3604" s="66"/>
    </row>
    <row r="3605" spans="1:11" x14ac:dyDescent="0.25">
      <c r="A3605" s="148"/>
      <c r="B3605" s="148"/>
      <c r="C3605" s="148"/>
      <c r="D3605" s="148"/>
      <c r="E3605" s="148"/>
      <c r="F3605" s="148"/>
      <c r="G3605" s="148"/>
      <c r="H3605" s="148"/>
      <c r="I3605" s="151"/>
      <c r="J3605" s="148"/>
      <c r="K3605" s="66"/>
    </row>
    <row r="3606" spans="1:11" x14ac:dyDescent="0.25">
      <c r="A3606" s="148"/>
      <c r="B3606" s="148"/>
      <c r="C3606" s="148"/>
      <c r="D3606" s="148"/>
      <c r="E3606" s="148"/>
      <c r="F3606" s="148"/>
      <c r="G3606" s="148"/>
      <c r="H3606" s="148"/>
      <c r="I3606" s="151"/>
      <c r="J3606" s="148"/>
      <c r="K3606" s="66"/>
    </row>
    <row r="3607" spans="1:11" x14ac:dyDescent="0.25">
      <c r="A3607" s="148"/>
      <c r="B3607" s="148"/>
      <c r="C3607" s="148"/>
      <c r="D3607" s="148"/>
      <c r="E3607" s="148"/>
      <c r="F3607" s="148"/>
      <c r="G3607" s="148"/>
      <c r="H3607" s="148"/>
      <c r="I3607" s="151"/>
      <c r="J3607" s="148"/>
      <c r="K3607" s="66"/>
    </row>
    <row r="3608" spans="1:11" x14ac:dyDescent="0.25">
      <c r="A3608" s="148"/>
      <c r="B3608" s="148"/>
      <c r="C3608" s="148"/>
      <c r="D3608" s="148"/>
      <c r="E3608" s="148"/>
      <c r="F3608" s="148"/>
      <c r="G3608" s="148"/>
      <c r="H3608" s="148"/>
      <c r="I3608" s="151"/>
      <c r="J3608" s="148"/>
      <c r="K3608" s="66"/>
    </row>
    <row r="3609" spans="1:11" x14ac:dyDescent="0.25">
      <c r="A3609" s="148"/>
      <c r="B3609" s="148"/>
      <c r="C3609" s="148"/>
      <c r="D3609" s="148"/>
      <c r="E3609" s="148"/>
      <c r="F3609" s="148"/>
      <c r="G3609" s="148"/>
      <c r="H3609" s="148"/>
      <c r="I3609" s="151"/>
      <c r="J3609" s="148"/>
      <c r="K3609" s="66"/>
    </row>
    <row r="3610" spans="1:11" x14ac:dyDescent="0.25">
      <c r="A3610" s="148"/>
      <c r="B3610" s="148"/>
      <c r="C3610" s="148"/>
      <c r="D3610" s="148"/>
      <c r="E3610" s="148"/>
      <c r="F3610" s="148"/>
      <c r="G3610" s="148"/>
      <c r="H3610" s="148"/>
      <c r="I3610" s="151"/>
      <c r="J3610" s="148"/>
      <c r="K3610" s="66"/>
    </row>
    <row r="3611" spans="1:11" x14ac:dyDescent="0.25">
      <c r="A3611" s="148"/>
      <c r="B3611" s="148"/>
      <c r="C3611" s="148"/>
      <c r="D3611" s="148"/>
      <c r="E3611" s="148"/>
      <c r="F3611" s="148"/>
      <c r="G3611" s="148"/>
      <c r="H3611" s="148"/>
      <c r="I3611" s="151"/>
      <c r="J3611" s="148"/>
      <c r="K3611" s="66"/>
    </row>
    <row r="3612" spans="1:11" x14ac:dyDescent="0.25">
      <c r="A3612" s="148"/>
      <c r="B3612" s="148"/>
      <c r="C3612" s="148"/>
      <c r="D3612" s="148"/>
      <c r="E3612" s="148"/>
      <c r="F3612" s="148"/>
      <c r="G3612" s="148"/>
      <c r="H3612" s="148"/>
      <c r="I3612" s="151"/>
      <c r="J3612" s="148"/>
      <c r="K3612" s="66"/>
    </row>
    <row r="3613" spans="1:11" x14ac:dyDescent="0.25">
      <c r="A3613" s="148"/>
      <c r="B3613" s="148"/>
      <c r="C3613" s="148"/>
      <c r="D3613" s="148"/>
      <c r="E3613" s="148"/>
      <c r="F3613" s="148"/>
      <c r="G3613" s="148"/>
      <c r="H3613" s="148"/>
      <c r="I3613" s="151"/>
      <c r="J3613" s="148"/>
      <c r="K3613" s="66"/>
    </row>
    <row r="3614" spans="1:11" x14ac:dyDescent="0.25">
      <c r="A3614" s="148"/>
      <c r="B3614" s="148"/>
      <c r="C3614" s="148"/>
      <c r="D3614" s="148"/>
      <c r="E3614" s="148"/>
      <c r="F3614" s="148"/>
      <c r="G3614" s="148"/>
      <c r="H3614" s="148"/>
      <c r="I3614" s="151"/>
      <c r="J3614" s="148"/>
      <c r="K3614" s="66"/>
    </row>
    <row r="3615" spans="1:11" x14ac:dyDescent="0.25">
      <c r="A3615" s="148"/>
      <c r="B3615" s="148"/>
      <c r="C3615" s="148"/>
      <c r="D3615" s="148"/>
      <c r="E3615" s="148"/>
      <c r="F3615" s="148"/>
      <c r="G3615" s="148"/>
      <c r="H3615" s="148"/>
      <c r="I3615" s="151"/>
      <c r="J3615" s="148"/>
      <c r="K3615" s="66"/>
    </row>
    <row r="3616" spans="1:11" x14ac:dyDescent="0.25">
      <c r="A3616" s="148"/>
      <c r="B3616" s="148"/>
      <c r="C3616" s="148"/>
      <c r="D3616" s="148"/>
      <c r="E3616" s="148"/>
      <c r="F3616" s="148"/>
      <c r="G3616" s="148"/>
      <c r="H3616" s="148"/>
      <c r="I3616" s="151"/>
      <c r="J3616" s="148"/>
      <c r="K3616" s="66"/>
    </row>
    <row r="3617" spans="1:11" x14ac:dyDescent="0.25">
      <c r="A3617" s="148"/>
      <c r="B3617" s="148"/>
      <c r="C3617" s="148"/>
      <c r="D3617" s="148"/>
      <c r="E3617" s="148"/>
      <c r="F3617" s="148"/>
      <c r="G3617" s="148"/>
      <c r="H3617" s="148"/>
      <c r="I3617" s="151"/>
      <c r="J3617" s="148"/>
      <c r="K3617" s="66"/>
    </row>
    <row r="3618" spans="1:11" x14ac:dyDescent="0.25">
      <c r="A3618" s="148"/>
      <c r="B3618" s="148"/>
      <c r="C3618" s="148"/>
      <c r="D3618" s="148"/>
      <c r="E3618" s="148"/>
      <c r="F3618" s="148"/>
      <c r="G3618" s="148"/>
      <c r="H3618" s="148"/>
      <c r="I3618" s="151"/>
      <c r="J3618" s="148"/>
      <c r="K3618" s="66"/>
    </row>
    <row r="3619" spans="1:11" x14ac:dyDescent="0.25">
      <c r="A3619" s="148"/>
      <c r="B3619" s="148"/>
      <c r="C3619" s="148"/>
      <c r="D3619" s="148"/>
      <c r="E3619" s="148"/>
      <c r="F3619" s="148"/>
      <c r="G3619" s="148"/>
      <c r="H3619" s="148"/>
      <c r="I3619" s="151"/>
      <c r="J3619" s="148"/>
      <c r="K3619" s="66"/>
    </row>
    <row r="3620" spans="1:11" x14ac:dyDescent="0.25">
      <c r="A3620" s="148"/>
      <c r="B3620" s="148"/>
      <c r="C3620" s="148"/>
      <c r="D3620" s="148"/>
      <c r="E3620" s="148"/>
      <c r="F3620" s="148"/>
      <c r="G3620" s="148"/>
      <c r="H3620" s="148"/>
      <c r="I3620" s="151"/>
      <c r="J3620" s="148"/>
      <c r="K3620" s="66"/>
    </row>
    <row r="3621" spans="1:11" x14ac:dyDescent="0.25">
      <c r="A3621" s="148"/>
      <c r="B3621" s="148"/>
      <c r="C3621" s="148"/>
      <c r="D3621" s="148"/>
      <c r="E3621" s="148"/>
      <c r="F3621" s="148"/>
      <c r="G3621" s="148"/>
      <c r="H3621" s="148"/>
      <c r="I3621" s="151"/>
      <c r="J3621" s="148"/>
      <c r="K3621" s="66"/>
    </row>
    <row r="3622" spans="1:11" x14ac:dyDescent="0.25">
      <c r="A3622" s="148"/>
      <c r="B3622" s="148"/>
      <c r="C3622" s="148"/>
      <c r="D3622" s="148"/>
      <c r="E3622" s="148"/>
      <c r="F3622" s="148"/>
      <c r="G3622" s="148"/>
      <c r="H3622" s="148"/>
      <c r="I3622" s="151"/>
      <c r="J3622" s="148"/>
      <c r="K3622" s="66"/>
    </row>
    <row r="3623" spans="1:11" x14ac:dyDescent="0.25">
      <c r="A3623" s="148"/>
      <c r="B3623" s="148"/>
      <c r="C3623" s="148"/>
      <c r="D3623" s="148"/>
      <c r="E3623" s="148"/>
      <c r="F3623" s="148"/>
      <c r="G3623" s="148"/>
      <c r="H3623" s="148"/>
      <c r="I3623" s="151"/>
      <c r="J3623" s="148"/>
      <c r="K3623" s="66"/>
    </row>
    <row r="3624" spans="1:11" x14ac:dyDescent="0.25">
      <c r="A3624" s="148"/>
      <c r="B3624" s="148"/>
      <c r="C3624" s="148"/>
      <c r="D3624" s="148"/>
      <c r="E3624" s="148"/>
      <c r="F3624" s="148"/>
      <c r="G3624" s="148"/>
      <c r="H3624" s="148"/>
      <c r="I3624" s="151"/>
      <c r="J3624" s="148"/>
      <c r="K3624" s="66"/>
    </row>
    <row r="3625" spans="1:11" x14ac:dyDescent="0.25">
      <c r="A3625" s="148"/>
      <c r="B3625" s="148"/>
      <c r="C3625" s="148"/>
      <c r="D3625" s="148"/>
      <c r="E3625" s="148"/>
      <c r="F3625" s="148"/>
      <c r="G3625" s="148"/>
      <c r="H3625" s="148"/>
      <c r="I3625" s="151"/>
      <c r="J3625" s="148"/>
      <c r="K3625" s="66"/>
    </row>
    <row r="3626" spans="1:11" x14ac:dyDescent="0.25">
      <c r="A3626" s="148"/>
      <c r="B3626" s="148"/>
      <c r="C3626" s="148"/>
      <c r="D3626" s="148"/>
      <c r="E3626" s="148"/>
      <c r="F3626" s="148"/>
      <c r="G3626" s="148"/>
      <c r="H3626" s="148"/>
      <c r="I3626" s="151"/>
      <c r="J3626" s="148"/>
      <c r="K3626" s="66"/>
    </row>
    <row r="3627" spans="1:11" x14ac:dyDescent="0.25">
      <c r="A3627" s="148"/>
      <c r="B3627" s="148"/>
      <c r="C3627" s="148"/>
      <c r="D3627" s="148"/>
      <c r="E3627" s="148"/>
      <c r="F3627" s="148"/>
      <c r="G3627" s="148"/>
      <c r="H3627" s="148"/>
      <c r="I3627" s="151"/>
      <c r="J3627" s="148"/>
      <c r="K3627" s="66"/>
    </row>
    <row r="3628" spans="1:11" x14ac:dyDescent="0.25">
      <c r="A3628" s="148"/>
      <c r="B3628" s="148"/>
      <c r="C3628" s="148"/>
      <c r="D3628" s="148"/>
      <c r="E3628" s="148"/>
      <c r="F3628" s="148"/>
      <c r="G3628" s="148"/>
      <c r="H3628" s="148"/>
      <c r="I3628" s="151"/>
      <c r="J3628" s="148"/>
      <c r="K3628" s="66"/>
    </row>
    <row r="3629" spans="1:11" x14ac:dyDescent="0.25">
      <c r="A3629" s="148"/>
      <c r="B3629" s="148"/>
      <c r="C3629" s="148"/>
      <c r="D3629" s="148"/>
      <c r="E3629" s="148"/>
      <c r="F3629" s="148"/>
      <c r="G3629" s="148"/>
      <c r="H3629" s="148"/>
      <c r="I3629" s="151"/>
      <c r="J3629" s="148"/>
      <c r="K3629" s="66"/>
    </row>
    <row r="3630" spans="1:11" x14ac:dyDescent="0.25">
      <c r="A3630" s="148"/>
      <c r="B3630" s="148"/>
      <c r="C3630" s="148"/>
      <c r="D3630" s="148"/>
      <c r="E3630" s="148"/>
      <c r="F3630" s="148"/>
      <c r="G3630" s="148"/>
      <c r="H3630" s="148"/>
      <c r="I3630" s="151"/>
      <c r="J3630" s="148"/>
      <c r="K3630" s="66"/>
    </row>
    <row r="3631" spans="1:11" x14ac:dyDescent="0.25">
      <c r="A3631" s="148"/>
      <c r="B3631" s="148"/>
      <c r="C3631" s="148"/>
      <c r="D3631" s="148"/>
      <c r="E3631" s="148"/>
      <c r="F3631" s="148"/>
      <c r="G3631" s="148"/>
      <c r="H3631" s="148"/>
      <c r="I3631" s="151"/>
      <c r="J3631" s="148"/>
      <c r="K3631" s="66"/>
    </row>
    <row r="3632" spans="1:11" x14ac:dyDescent="0.25">
      <c r="A3632" s="148"/>
      <c r="B3632" s="148"/>
      <c r="C3632" s="148"/>
      <c r="D3632" s="148"/>
      <c r="E3632" s="148"/>
      <c r="F3632" s="148"/>
      <c r="G3632" s="148"/>
      <c r="H3632" s="148"/>
      <c r="I3632" s="151"/>
      <c r="J3632" s="148"/>
      <c r="K3632" s="66"/>
    </row>
    <row r="3633" spans="1:11" x14ac:dyDescent="0.25">
      <c r="A3633" s="148"/>
      <c r="B3633" s="148"/>
      <c r="C3633" s="148"/>
      <c r="D3633" s="148"/>
      <c r="E3633" s="148"/>
      <c r="F3633" s="148"/>
      <c r="G3633" s="148"/>
      <c r="H3633" s="148"/>
      <c r="I3633" s="151"/>
      <c r="J3633" s="148"/>
      <c r="K3633" s="66"/>
    </row>
    <row r="3634" spans="1:11" x14ac:dyDescent="0.25">
      <c r="A3634" s="148"/>
      <c r="B3634" s="148"/>
      <c r="C3634" s="148"/>
      <c r="D3634" s="148"/>
      <c r="E3634" s="148"/>
      <c r="F3634" s="148"/>
      <c r="G3634" s="148"/>
      <c r="H3634" s="148"/>
      <c r="I3634" s="151"/>
      <c r="J3634" s="148"/>
      <c r="K3634" s="66"/>
    </row>
    <row r="3635" spans="1:11" x14ac:dyDescent="0.25">
      <c r="A3635" s="148"/>
      <c r="B3635" s="148"/>
      <c r="C3635" s="148"/>
      <c r="D3635" s="148"/>
      <c r="E3635" s="148"/>
      <c r="F3635" s="148"/>
      <c r="G3635" s="148"/>
      <c r="H3635" s="148"/>
      <c r="I3635" s="151"/>
      <c r="J3635" s="148"/>
      <c r="K3635" s="66"/>
    </row>
    <row r="3636" spans="1:11" x14ac:dyDescent="0.25">
      <c r="A3636" s="148"/>
      <c r="B3636" s="148"/>
      <c r="C3636" s="148"/>
      <c r="D3636" s="148"/>
      <c r="E3636" s="148"/>
      <c r="F3636" s="148"/>
      <c r="G3636" s="148"/>
      <c r="H3636" s="148"/>
      <c r="I3636" s="151"/>
      <c r="J3636" s="148"/>
      <c r="K3636" s="66"/>
    </row>
    <row r="3637" spans="1:11" x14ac:dyDescent="0.25">
      <c r="A3637" s="148"/>
      <c r="B3637" s="148"/>
      <c r="C3637" s="148"/>
      <c r="D3637" s="148"/>
      <c r="E3637" s="148"/>
      <c r="F3637" s="148"/>
      <c r="G3637" s="148"/>
      <c r="H3637" s="148"/>
      <c r="I3637" s="151"/>
      <c r="J3637" s="148"/>
      <c r="K3637" s="66"/>
    </row>
    <row r="3638" spans="1:11" x14ac:dyDescent="0.25">
      <c r="A3638" s="148"/>
      <c r="B3638" s="148"/>
      <c r="C3638" s="148"/>
      <c r="D3638" s="148"/>
      <c r="E3638" s="148"/>
      <c r="F3638" s="148"/>
      <c r="G3638" s="148"/>
      <c r="H3638" s="148"/>
      <c r="I3638" s="151"/>
      <c r="J3638" s="148"/>
      <c r="K3638" s="66"/>
    </row>
    <row r="3639" spans="1:11" x14ac:dyDescent="0.25">
      <c r="A3639" s="148"/>
      <c r="B3639" s="148"/>
      <c r="C3639" s="148"/>
      <c r="D3639" s="148"/>
      <c r="E3639" s="148"/>
      <c r="F3639" s="148"/>
      <c r="G3639" s="148"/>
      <c r="H3639" s="148"/>
      <c r="I3639" s="151"/>
      <c r="J3639" s="148"/>
      <c r="K3639" s="66"/>
    </row>
    <row r="3640" spans="1:11" x14ac:dyDescent="0.25">
      <c r="A3640" s="148"/>
      <c r="B3640" s="148"/>
      <c r="C3640" s="148"/>
      <c r="D3640" s="148"/>
      <c r="E3640" s="148"/>
      <c r="F3640" s="148"/>
      <c r="G3640" s="148"/>
      <c r="H3640" s="148"/>
      <c r="I3640" s="151"/>
      <c r="J3640" s="148"/>
      <c r="K3640" s="66"/>
    </row>
    <row r="3641" spans="1:11" x14ac:dyDescent="0.25">
      <c r="A3641" s="148"/>
      <c r="B3641" s="148"/>
      <c r="C3641" s="148"/>
      <c r="D3641" s="148"/>
      <c r="E3641" s="148"/>
      <c r="F3641" s="148"/>
      <c r="G3641" s="148"/>
      <c r="H3641" s="148"/>
      <c r="I3641" s="151"/>
      <c r="J3641" s="148"/>
      <c r="K3641" s="66"/>
    </row>
    <row r="3642" spans="1:11" x14ac:dyDescent="0.25">
      <c r="A3642" s="148"/>
      <c r="B3642" s="148"/>
      <c r="C3642" s="148"/>
      <c r="D3642" s="148"/>
      <c r="E3642" s="148"/>
      <c r="F3642" s="148"/>
      <c r="G3642" s="148"/>
      <c r="H3642" s="148"/>
      <c r="I3642" s="151"/>
      <c r="J3642" s="148"/>
      <c r="K3642" s="66"/>
    </row>
    <row r="3643" spans="1:11" x14ac:dyDescent="0.25">
      <c r="A3643" s="148"/>
      <c r="B3643" s="148"/>
      <c r="C3643" s="148"/>
      <c r="D3643" s="148"/>
      <c r="E3643" s="148"/>
      <c r="F3643" s="148"/>
      <c r="G3643" s="148"/>
      <c r="H3643" s="148"/>
      <c r="I3643" s="151"/>
      <c r="J3643" s="148"/>
      <c r="K3643" s="66"/>
    </row>
    <row r="3644" spans="1:11" x14ac:dyDescent="0.25">
      <c r="A3644" s="148"/>
      <c r="B3644" s="148"/>
      <c r="C3644" s="148"/>
      <c r="D3644" s="148"/>
      <c r="E3644" s="148"/>
      <c r="F3644" s="148"/>
      <c r="G3644" s="148"/>
      <c r="H3644" s="148"/>
      <c r="I3644" s="151"/>
      <c r="J3644" s="148"/>
      <c r="K3644" s="66"/>
    </row>
    <row r="3645" spans="1:11" x14ac:dyDescent="0.25">
      <c r="A3645" s="148"/>
      <c r="B3645" s="148"/>
      <c r="C3645" s="148"/>
      <c r="D3645" s="148"/>
      <c r="E3645" s="148"/>
      <c r="F3645" s="148"/>
      <c r="G3645" s="148"/>
      <c r="H3645" s="148"/>
      <c r="I3645" s="151"/>
      <c r="J3645" s="148"/>
      <c r="K3645" s="66"/>
    </row>
    <row r="3646" spans="1:11" x14ac:dyDescent="0.25">
      <c r="A3646" s="148"/>
      <c r="B3646" s="148"/>
      <c r="C3646" s="148"/>
      <c r="D3646" s="148"/>
      <c r="E3646" s="148"/>
      <c r="F3646" s="148"/>
      <c r="G3646" s="148"/>
      <c r="H3646" s="148"/>
      <c r="I3646" s="151"/>
      <c r="J3646" s="148"/>
      <c r="K3646" s="66"/>
    </row>
    <row r="3647" spans="1:11" x14ac:dyDescent="0.25">
      <c r="A3647" s="148"/>
      <c r="B3647" s="148"/>
      <c r="C3647" s="148"/>
      <c r="D3647" s="148"/>
      <c r="E3647" s="148"/>
      <c r="F3647" s="148"/>
      <c r="G3647" s="148"/>
      <c r="H3647" s="148"/>
      <c r="I3647" s="151"/>
      <c r="J3647" s="148"/>
      <c r="K3647" s="66"/>
    </row>
    <row r="3648" spans="1:11" x14ac:dyDescent="0.25">
      <c r="A3648" s="148"/>
      <c r="B3648" s="148"/>
      <c r="C3648" s="148"/>
      <c r="D3648" s="148"/>
      <c r="E3648" s="148"/>
      <c r="F3648" s="148"/>
      <c r="G3648" s="148"/>
      <c r="H3648" s="148"/>
      <c r="I3648" s="151"/>
      <c r="J3648" s="148"/>
      <c r="K3648" s="66"/>
    </row>
    <row r="3649" spans="1:11" x14ac:dyDescent="0.25">
      <c r="A3649" s="148"/>
      <c r="B3649" s="148"/>
      <c r="C3649" s="148"/>
      <c r="D3649" s="148"/>
      <c r="E3649" s="148"/>
      <c r="F3649" s="148"/>
      <c r="G3649" s="148"/>
      <c r="H3649" s="148"/>
      <c r="I3649" s="151"/>
      <c r="J3649" s="148"/>
      <c r="K3649" s="66"/>
    </row>
    <row r="3650" spans="1:11" x14ac:dyDescent="0.25">
      <c r="A3650" s="148"/>
      <c r="B3650" s="148"/>
      <c r="C3650" s="148"/>
      <c r="D3650" s="148"/>
      <c r="E3650" s="148"/>
      <c r="F3650" s="148"/>
      <c r="G3650" s="148"/>
      <c r="H3650" s="148"/>
      <c r="I3650" s="151"/>
      <c r="J3650" s="148"/>
      <c r="K3650" s="66"/>
    </row>
    <row r="3651" spans="1:11" x14ac:dyDescent="0.25">
      <c r="A3651" s="148"/>
      <c r="B3651" s="148"/>
      <c r="C3651" s="148"/>
      <c r="D3651" s="148"/>
      <c r="E3651" s="148"/>
      <c r="F3651" s="148"/>
      <c r="G3651" s="148"/>
      <c r="H3651" s="148"/>
      <c r="I3651" s="151"/>
      <c r="J3651" s="148"/>
      <c r="K3651" s="66"/>
    </row>
    <row r="3652" spans="1:11" x14ac:dyDescent="0.25">
      <c r="A3652" s="148"/>
      <c r="B3652" s="148"/>
      <c r="C3652" s="148"/>
      <c r="D3652" s="148"/>
      <c r="E3652" s="148"/>
      <c r="F3652" s="148"/>
      <c r="G3652" s="148"/>
      <c r="H3652" s="148"/>
      <c r="I3652" s="151"/>
      <c r="J3652" s="148"/>
      <c r="K3652" s="66"/>
    </row>
    <row r="3653" spans="1:11" x14ac:dyDescent="0.25">
      <c r="A3653" s="148"/>
      <c r="B3653" s="148"/>
      <c r="C3653" s="148"/>
      <c r="D3653" s="148"/>
      <c r="E3653" s="148"/>
      <c r="F3653" s="148"/>
      <c r="G3653" s="148"/>
      <c r="H3653" s="148"/>
      <c r="I3653" s="151"/>
      <c r="J3653" s="148"/>
      <c r="K3653" s="66"/>
    </row>
    <row r="3654" spans="1:11" x14ac:dyDescent="0.25">
      <c r="A3654" s="148"/>
      <c r="B3654" s="148"/>
      <c r="C3654" s="148"/>
      <c r="D3654" s="148"/>
      <c r="E3654" s="148"/>
      <c r="F3654" s="148"/>
      <c r="G3654" s="148"/>
      <c r="H3654" s="148"/>
      <c r="I3654" s="151"/>
      <c r="J3654" s="148"/>
      <c r="K3654" s="66"/>
    </row>
    <row r="3655" spans="1:11" x14ac:dyDescent="0.25">
      <c r="A3655" s="148"/>
      <c r="B3655" s="148"/>
      <c r="C3655" s="148"/>
      <c r="D3655" s="148"/>
      <c r="E3655" s="148"/>
      <c r="F3655" s="148"/>
      <c r="G3655" s="148"/>
      <c r="H3655" s="148"/>
      <c r="I3655" s="151"/>
      <c r="J3655" s="148"/>
      <c r="K3655" s="66"/>
    </row>
    <row r="3656" spans="1:11" x14ac:dyDescent="0.25">
      <c r="A3656" s="148"/>
      <c r="B3656" s="148"/>
      <c r="C3656" s="148"/>
      <c r="D3656" s="148"/>
      <c r="E3656" s="148"/>
      <c r="F3656" s="148"/>
      <c r="G3656" s="148"/>
      <c r="H3656" s="148"/>
      <c r="I3656" s="151"/>
      <c r="J3656" s="148"/>
      <c r="K3656" s="66"/>
    </row>
    <row r="3657" spans="1:11" x14ac:dyDescent="0.25">
      <c r="A3657" s="148"/>
      <c r="B3657" s="148"/>
      <c r="C3657" s="148"/>
      <c r="D3657" s="148"/>
      <c r="E3657" s="148"/>
      <c r="F3657" s="148"/>
      <c r="G3657" s="148"/>
      <c r="H3657" s="148"/>
      <c r="I3657" s="151"/>
      <c r="J3657" s="148"/>
      <c r="K3657" s="66"/>
    </row>
    <row r="3658" spans="1:11" x14ac:dyDescent="0.25">
      <c r="A3658" s="148"/>
      <c r="B3658" s="148"/>
      <c r="C3658" s="148"/>
      <c r="D3658" s="148"/>
      <c r="E3658" s="148"/>
      <c r="F3658" s="148"/>
      <c r="G3658" s="148"/>
      <c r="H3658" s="148"/>
      <c r="I3658" s="151"/>
      <c r="J3658" s="148"/>
      <c r="K3658" s="66"/>
    </row>
    <row r="3659" spans="1:11" x14ac:dyDescent="0.25">
      <c r="A3659" s="148"/>
      <c r="B3659" s="148"/>
      <c r="C3659" s="148"/>
      <c r="D3659" s="148"/>
      <c r="E3659" s="148"/>
      <c r="F3659" s="148"/>
      <c r="G3659" s="148"/>
      <c r="H3659" s="148"/>
      <c r="I3659" s="151"/>
      <c r="J3659" s="148"/>
      <c r="K3659" s="66"/>
    </row>
    <row r="3660" spans="1:11" x14ac:dyDescent="0.25">
      <c r="A3660" s="148"/>
      <c r="B3660" s="148"/>
      <c r="C3660" s="148"/>
      <c r="D3660" s="148"/>
      <c r="E3660" s="148"/>
      <c r="F3660" s="148"/>
      <c r="G3660" s="148"/>
      <c r="H3660" s="148"/>
      <c r="I3660" s="151"/>
      <c r="J3660" s="148"/>
      <c r="K3660" s="66"/>
    </row>
    <row r="3661" spans="1:11" x14ac:dyDescent="0.25">
      <c r="A3661" s="148"/>
      <c r="B3661" s="148"/>
      <c r="C3661" s="148"/>
      <c r="D3661" s="148"/>
      <c r="E3661" s="148"/>
      <c r="F3661" s="148"/>
      <c r="G3661" s="148"/>
      <c r="H3661" s="148"/>
      <c r="I3661" s="151"/>
      <c r="J3661" s="148"/>
      <c r="K3661" s="66"/>
    </row>
    <row r="3662" spans="1:11" x14ac:dyDescent="0.25">
      <c r="A3662" s="148"/>
      <c r="B3662" s="148"/>
      <c r="C3662" s="148"/>
      <c r="D3662" s="148"/>
      <c r="E3662" s="148"/>
      <c r="F3662" s="148"/>
      <c r="G3662" s="148"/>
      <c r="H3662" s="148"/>
      <c r="I3662" s="151"/>
      <c r="J3662" s="148"/>
      <c r="K3662" s="66"/>
    </row>
    <row r="3663" spans="1:11" x14ac:dyDescent="0.25">
      <c r="A3663" s="148"/>
      <c r="B3663" s="148"/>
      <c r="C3663" s="148"/>
      <c r="D3663" s="148"/>
      <c r="E3663" s="148"/>
      <c r="F3663" s="148"/>
      <c r="G3663" s="148"/>
      <c r="H3663" s="148"/>
      <c r="I3663" s="151"/>
      <c r="J3663" s="148"/>
      <c r="K3663" s="66"/>
    </row>
    <row r="3664" spans="1:11" x14ac:dyDescent="0.25">
      <c r="A3664" s="148"/>
      <c r="B3664" s="148"/>
      <c r="C3664" s="148"/>
      <c r="D3664" s="148"/>
      <c r="E3664" s="148"/>
      <c r="F3664" s="148"/>
      <c r="G3664" s="148"/>
      <c r="H3664" s="148"/>
      <c r="I3664" s="151"/>
      <c r="J3664" s="148"/>
      <c r="K3664" s="66"/>
    </row>
    <row r="3665" spans="1:11" x14ac:dyDescent="0.25">
      <c r="A3665" s="148"/>
      <c r="B3665" s="148"/>
      <c r="C3665" s="148"/>
      <c r="D3665" s="148"/>
      <c r="E3665" s="148"/>
      <c r="F3665" s="148"/>
      <c r="G3665" s="148"/>
      <c r="H3665" s="148"/>
      <c r="I3665" s="151"/>
      <c r="J3665" s="148"/>
      <c r="K3665" s="66"/>
    </row>
    <row r="3666" spans="1:11" x14ac:dyDescent="0.25">
      <c r="A3666" s="148"/>
      <c r="B3666" s="148"/>
      <c r="C3666" s="148"/>
      <c r="D3666" s="148"/>
      <c r="E3666" s="148"/>
      <c r="F3666" s="148"/>
      <c r="G3666" s="148"/>
      <c r="H3666" s="148"/>
      <c r="I3666" s="151"/>
      <c r="J3666" s="148"/>
      <c r="K3666" s="66"/>
    </row>
    <row r="3667" spans="1:11" x14ac:dyDescent="0.25">
      <c r="A3667" s="148"/>
      <c r="B3667" s="148"/>
      <c r="C3667" s="148"/>
      <c r="D3667" s="148"/>
      <c r="E3667" s="148"/>
      <c r="F3667" s="148"/>
      <c r="G3667" s="148"/>
      <c r="H3667" s="148"/>
      <c r="I3667" s="151"/>
      <c r="J3667" s="148"/>
      <c r="K3667" s="66"/>
    </row>
    <row r="3668" spans="1:11" x14ac:dyDescent="0.25">
      <c r="A3668" s="148"/>
      <c r="B3668" s="148"/>
      <c r="C3668" s="148"/>
      <c r="D3668" s="148"/>
      <c r="E3668" s="148"/>
      <c r="F3668" s="148"/>
      <c r="G3668" s="148"/>
      <c r="H3668" s="148"/>
      <c r="I3668" s="151"/>
      <c r="J3668" s="148"/>
      <c r="K3668" s="66"/>
    </row>
    <row r="3669" spans="1:11" x14ac:dyDescent="0.25">
      <c r="A3669" s="148"/>
      <c r="B3669" s="148"/>
      <c r="C3669" s="148"/>
      <c r="D3669" s="148"/>
      <c r="E3669" s="148"/>
      <c r="F3669" s="148"/>
      <c r="G3669" s="148"/>
      <c r="H3669" s="148"/>
      <c r="I3669" s="151"/>
      <c r="J3669" s="148"/>
      <c r="K3669" s="66"/>
    </row>
    <row r="3670" spans="1:11" x14ac:dyDescent="0.25">
      <c r="A3670" s="148"/>
      <c r="B3670" s="148"/>
      <c r="C3670" s="148"/>
      <c r="D3670" s="148"/>
      <c r="E3670" s="148"/>
      <c r="F3670" s="148"/>
      <c r="G3670" s="148"/>
      <c r="H3670" s="148"/>
      <c r="I3670" s="151"/>
      <c r="J3670" s="148"/>
      <c r="K3670" s="66"/>
    </row>
    <row r="3671" spans="1:11" x14ac:dyDescent="0.25">
      <c r="A3671" s="148"/>
      <c r="B3671" s="148"/>
      <c r="C3671" s="148"/>
      <c r="D3671" s="148"/>
      <c r="E3671" s="148"/>
      <c r="F3671" s="148"/>
      <c r="G3671" s="148"/>
      <c r="H3671" s="148"/>
      <c r="I3671" s="151"/>
      <c r="J3671" s="148"/>
      <c r="K3671" s="66"/>
    </row>
    <row r="3672" spans="1:11" x14ac:dyDescent="0.25">
      <c r="A3672" s="148"/>
      <c r="B3672" s="148"/>
      <c r="C3672" s="148"/>
      <c r="D3672" s="148"/>
      <c r="E3672" s="148"/>
      <c r="F3672" s="148"/>
      <c r="G3672" s="148"/>
      <c r="H3672" s="148"/>
      <c r="I3672" s="151"/>
      <c r="J3672" s="148"/>
      <c r="K3672" s="66"/>
    </row>
    <row r="3673" spans="1:11" x14ac:dyDescent="0.25">
      <c r="A3673" s="148"/>
      <c r="B3673" s="148"/>
      <c r="C3673" s="148"/>
      <c r="D3673" s="148"/>
      <c r="E3673" s="148"/>
      <c r="F3673" s="148"/>
      <c r="G3673" s="148"/>
      <c r="H3673" s="148"/>
      <c r="I3673" s="151"/>
      <c r="J3673" s="148"/>
      <c r="K3673" s="66"/>
    </row>
    <row r="3674" spans="1:11" x14ac:dyDescent="0.25">
      <c r="A3674" s="148"/>
      <c r="B3674" s="148"/>
      <c r="C3674" s="148"/>
      <c r="D3674" s="148"/>
      <c r="E3674" s="148"/>
      <c r="F3674" s="148"/>
      <c r="G3674" s="148"/>
      <c r="H3674" s="148"/>
      <c r="I3674" s="151"/>
      <c r="J3674" s="148"/>
      <c r="K3674" s="66"/>
    </row>
    <row r="3675" spans="1:11" x14ac:dyDescent="0.25">
      <c r="A3675" s="148"/>
      <c r="B3675" s="148"/>
      <c r="C3675" s="148"/>
      <c r="D3675" s="148"/>
      <c r="E3675" s="148"/>
      <c r="F3675" s="148"/>
      <c r="G3675" s="148"/>
      <c r="H3675" s="148"/>
      <c r="I3675" s="151"/>
      <c r="J3675" s="148"/>
      <c r="K3675" s="66"/>
    </row>
    <row r="3676" spans="1:11" x14ac:dyDescent="0.25">
      <c r="A3676" s="148"/>
      <c r="B3676" s="148"/>
      <c r="C3676" s="148"/>
      <c r="D3676" s="148"/>
      <c r="E3676" s="148"/>
      <c r="F3676" s="148"/>
      <c r="G3676" s="148"/>
      <c r="H3676" s="148"/>
      <c r="I3676" s="151"/>
      <c r="J3676" s="148"/>
      <c r="K3676" s="66"/>
    </row>
    <row r="3677" spans="1:11" x14ac:dyDescent="0.25">
      <c r="A3677" s="148"/>
      <c r="B3677" s="148"/>
      <c r="C3677" s="148"/>
      <c r="D3677" s="148"/>
      <c r="E3677" s="148"/>
      <c r="F3677" s="148"/>
      <c r="G3677" s="148"/>
      <c r="H3677" s="148"/>
      <c r="I3677" s="151"/>
      <c r="J3677" s="148"/>
      <c r="K3677" s="66"/>
    </row>
    <row r="3678" spans="1:11" x14ac:dyDescent="0.25">
      <c r="A3678" s="148"/>
      <c r="B3678" s="148"/>
      <c r="C3678" s="148"/>
      <c r="D3678" s="148"/>
      <c r="E3678" s="148"/>
      <c r="F3678" s="148"/>
      <c r="G3678" s="148"/>
      <c r="H3678" s="148"/>
      <c r="I3678" s="151"/>
      <c r="J3678" s="148"/>
      <c r="K3678" s="66"/>
    </row>
    <row r="3679" spans="1:11" x14ac:dyDescent="0.25">
      <c r="A3679" s="148"/>
      <c r="B3679" s="148"/>
      <c r="C3679" s="148"/>
      <c r="D3679" s="148"/>
      <c r="E3679" s="148"/>
      <c r="F3679" s="148"/>
      <c r="G3679" s="148"/>
      <c r="H3679" s="148"/>
      <c r="I3679" s="151"/>
      <c r="J3679" s="148"/>
      <c r="K3679" s="66"/>
    </row>
    <row r="3680" spans="1:11" x14ac:dyDescent="0.25">
      <c r="A3680" s="148"/>
      <c r="B3680" s="148"/>
      <c r="C3680" s="148"/>
      <c r="D3680" s="148"/>
      <c r="E3680" s="148"/>
      <c r="F3680" s="148"/>
      <c r="G3680" s="148"/>
      <c r="H3680" s="148"/>
      <c r="I3680" s="151"/>
      <c r="J3680" s="148"/>
      <c r="K3680" s="66"/>
    </row>
    <row r="3681" spans="1:11" x14ac:dyDescent="0.25">
      <c r="A3681" s="148"/>
      <c r="B3681" s="148"/>
      <c r="C3681" s="148"/>
      <c r="D3681" s="148"/>
      <c r="E3681" s="148"/>
      <c r="F3681" s="148"/>
      <c r="G3681" s="148"/>
      <c r="H3681" s="148"/>
      <c r="I3681" s="151"/>
      <c r="J3681" s="148"/>
      <c r="K3681" s="66"/>
    </row>
    <row r="3682" spans="1:11" x14ac:dyDescent="0.25">
      <c r="A3682" s="148"/>
      <c r="B3682" s="148"/>
      <c r="C3682" s="148"/>
      <c r="D3682" s="148"/>
      <c r="E3682" s="148"/>
      <c r="F3682" s="148"/>
      <c r="G3682" s="148"/>
      <c r="H3682" s="148"/>
      <c r="I3682" s="151"/>
      <c r="J3682" s="148"/>
      <c r="K3682" s="66"/>
    </row>
    <row r="3683" spans="1:11" x14ac:dyDescent="0.25">
      <c r="A3683" s="148"/>
      <c r="B3683" s="148"/>
      <c r="C3683" s="148"/>
      <c r="D3683" s="148"/>
      <c r="E3683" s="148"/>
      <c r="F3683" s="148"/>
      <c r="G3683" s="148"/>
      <c r="H3683" s="148"/>
      <c r="I3683" s="151"/>
      <c r="J3683" s="148"/>
      <c r="K3683" s="66"/>
    </row>
    <row r="3684" spans="1:11" x14ac:dyDescent="0.25">
      <c r="A3684" s="148"/>
      <c r="B3684" s="148"/>
      <c r="C3684" s="148"/>
      <c r="D3684" s="148"/>
      <c r="E3684" s="148"/>
      <c r="F3684" s="148"/>
      <c r="G3684" s="148"/>
      <c r="H3684" s="148"/>
      <c r="I3684" s="151"/>
      <c r="J3684" s="148"/>
      <c r="K3684" s="66"/>
    </row>
    <row r="3685" spans="1:11" x14ac:dyDescent="0.25">
      <c r="A3685" s="148"/>
      <c r="B3685" s="148"/>
      <c r="C3685" s="148"/>
      <c r="D3685" s="148"/>
      <c r="E3685" s="148"/>
      <c r="F3685" s="148"/>
      <c r="G3685" s="148"/>
      <c r="H3685" s="148"/>
      <c r="I3685" s="151"/>
      <c r="J3685" s="148"/>
      <c r="K3685" s="66"/>
    </row>
    <row r="3686" spans="1:11" x14ac:dyDescent="0.25">
      <c r="A3686" s="148"/>
      <c r="B3686" s="148"/>
      <c r="C3686" s="148"/>
      <c r="D3686" s="148"/>
      <c r="E3686" s="148"/>
      <c r="F3686" s="148"/>
      <c r="G3686" s="148"/>
      <c r="H3686" s="148"/>
      <c r="I3686" s="151"/>
      <c r="J3686" s="148"/>
      <c r="K3686" s="66"/>
    </row>
    <row r="3687" spans="1:11" x14ac:dyDescent="0.25">
      <c r="A3687" s="148"/>
      <c r="B3687" s="148"/>
      <c r="C3687" s="148"/>
      <c r="D3687" s="148"/>
      <c r="E3687" s="148"/>
      <c r="F3687" s="148"/>
      <c r="G3687" s="148"/>
      <c r="H3687" s="148"/>
      <c r="I3687" s="151"/>
      <c r="J3687" s="148"/>
      <c r="K3687" s="66"/>
    </row>
    <row r="3688" spans="1:11" x14ac:dyDescent="0.25">
      <c r="A3688" s="148"/>
      <c r="B3688" s="148"/>
      <c r="C3688" s="148"/>
      <c r="D3688" s="148"/>
      <c r="E3688" s="148"/>
      <c r="F3688" s="148"/>
      <c r="G3688" s="148"/>
      <c r="H3688" s="148"/>
      <c r="I3688" s="151"/>
      <c r="J3688" s="148"/>
      <c r="K3688" s="66"/>
    </row>
    <row r="3689" spans="1:11" x14ac:dyDescent="0.25">
      <c r="A3689" s="148"/>
      <c r="B3689" s="148"/>
      <c r="C3689" s="148"/>
      <c r="D3689" s="148"/>
      <c r="E3689" s="148"/>
      <c r="F3689" s="148"/>
      <c r="G3689" s="148"/>
      <c r="H3689" s="148"/>
      <c r="I3689" s="151"/>
      <c r="J3689" s="148"/>
      <c r="K3689" s="66"/>
    </row>
    <row r="3690" spans="1:11" x14ac:dyDescent="0.25">
      <c r="A3690" s="148"/>
      <c r="B3690" s="148"/>
      <c r="C3690" s="148"/>
      <c r="D3690" s="148"/>
      <c r="E3690" s="148"/>
      <c r="F3690" s="148"/>
      <c r="G3690" s="148"/>
      <c r="H3690" s="148"/>
      <c r="I3690" s="151"/>
      <c r="J3690" s="148"/>
      <c r="K3690" s="66"/>
    </row>
    <row r="3691" spans="1:11" x14ac:dyDescent="0.25">
      <c r="A3691" s="148"/>
      <c r="B3691" s="148"/>
      <c r="C3691" s="148"/>
      <c r="D3691" s="148"/>
      <c r="E3691" s="148"/>
      <c r="F3691" s="148"/>
      <c r="G3691" s="148"/>
      <c r="H3691" s="148"/>
      <c r="I3691" s="151"/>
      <c r="J3691" s="148"/>
      <c r="K3691" s="66"/>
    </row>
    <row r="3692" spans="1:11" x14ac:dyDescent="0.25">
      <c r="A3692" s="148"/>
      <c r="B3692" s="148"/>
      <c r="C3692" s="148"/>
      <c r="D3692" s="148"/>
      <c r="E3692" s="148"/>
      <c r="F3692" s="148"/>
      <c r="G3692" s="148"/>
      <c r="H3692" s="148"/>
      <c r="I3692" s="151"/>
      <c r="J3692" s="148"/>
      <c r="K3692" s="66"/>
    </row>
    <row r="3693" spans="1:11" x14ac:dyDescent="0.25">
      <c r="A3693" s="148"/>
      <c r="B3693" s="148"/>
      <c r="C3693" s="148"/>
      <c r="D3693" s="148"/>
      <c r="E3693" s="148"/>
      <c r="F3693" s="148"/>
      <c r="G3693" s="148"/>
      <c r="H3693" s="148"/>
      <c r="I3693" s="151"/>
      <c r="J3693" s="148"/>
      <c r="K3693" s="66"/>
    </row>
    <row r="3694" spans="1:11" x14ac:dyDescent="0.25">
      <c r="A3694" s="148"/>
      <c r="B3694" s="148"/>
      <c r="C3694" s="148"/>
      <c r="D3694" s="148"/>
      <c r="E3694" s="148"/>
      <c r="F3694" s="148"/>
      <c r="G3694" s="148"/>
      <c r="H3694" s="148"/>
      <c r="I3694" s="151"/>
      <c r="J3694" s="148"/>
      <c r="K3694" s="66"/>
    </row>
    <row r="3695" spans="1:11" x14ac:dyDescent="0.25">
      <c r="A3695" s="148"/>
      <c r="B3695" s="148"/>
      <c r="C3695" s="148"/>
      <c r="D3695" s="148"/>
      <c r="E3695" s="148"/>
      <c r="F3695" s="148"/>
      <c r="G3695" s="148"/>
      <c r="H3695" s="148"/>
      <c r="I3695" s="151"/>
      <c r="J3695" s="148"/>
      <c r="K3695" s="66"/>
    </row>
    <row r="3696" spans="1:11" x14ac:dyDescent="0.25">
      <c r="A3696" s="148"/>
      <c r="B3696" s="148"/>
      <c r="C3696" s="148"/>
      <c r="D3696" s="148"/>
      <c r="E3696" s="148"/>
      <c r="F3696" s="148"/>
      <c r="G3696" s="148"/>
      <c r="H3696" s="148"/>
      <c r="I3696" s="151"/>
      <c r="J3696" s="148"/>
      <c r="K3696" s="66"/>
    </row>
    <row r="3697" spans="1:11" x14ac:dyDescent="0.25">
      <c r="A3697" s="148"/>
      <c r="B3697" s="148"/>
      <c r="C3697" s="148"/>
      <c r="D3697" s="148"/>
      <c r="E3697" s="148"/>
      <c r="F3697" s="148"/>
      <c r="G3697" s="148"/>
      <c r="H3697" s="148"/>
      <c r="I3697" s="151"/>
      <c r="J3697" s="148"/>
      <c r="K3697" s="66"/>
    </row>
    <row r="3698" spans="1:11" x14ac:dyDescent="0.25">
      <c r="A3698" s="148"/>
      <c r="B3698" s="148"/>
      <c r="C3698" s="148"/>
      <c r="D3698" s="148"/>
      <c r="E3698" s="148"/>
      <c r="F3698" s="148"/>
      <c r="G3698" s="148"/>
      <c r="H3698" s="148"/>
      <c r="I3698" s="151"/>
      <c r="J3698" s="148"/>
      <c r="K3698" s="66"/>
    </row>
    <row r="3699" spans="1:11" x14ac:dyDescent="0.25">
      <c r="A3699" s="148"/>
      <c r="B3699" s="148"/>
      <c r="C3699" s="148"/>
      <c r="D3699" s="148"/>
      <c r="E3699" s="148"/>
      <c r="F3699" s="148"/>
      <c r="G3699" s="148"/>
      <c r="H3699" s="148"/>
      <c r="I3699" s="151"/>
      <c r="J3699" s="148"/>
      <c r="K3699" s="66"/>
    </row>
    <row r="3700" spans="1:11" x14ac:dyDescent="0.25">
      <c r="A3700" s="148"/>
      <c r="B3700" s="148"/>
      <c r="C3700" s="148"/>
      <c r="D3700" s="148"/>
      <c r="E3700" s="148"/>
      <c r="F3700" s="148"/>
      <c r="G3700" s="148"/>
      <c r="H3700" s="148"/>
      <c r="I3700" s="151"/>
      <c r="J3700" s="148"/>
      <c r="K3700" s="66"/>
    </row>
    <row r="3701" spans="1:11" x14ac:dyDescent="0.25">
      <c r="A3701" s="148"/>
      <c r="B3701" s="148"/>
      <c r="C3701" s="148"/>
      <c r="D3701" s="148"/>
      <c r="E3701" s="148"/>
      <c r="F3701" s="148"/>
      <c r="G3701" s="148"/>
      <c r="H3701" s="148"/>
      <c r="I3701" s="151"/>
      <c r="J3701" s="148"/>
      <c r="K3701" s="66"/>
    </row>
    <row r="3702" spans="1:11" x14ac:dyDescent="0.25">
      <c r="A3702" s="148"/>
      <c r="B3702" s="148"/>
      <c r="C3702" s="148"/>
      <c r="D3702" s="148"/>
      <c r="E3702" s="148"/>
      <c r="F3702" s="148"/>
      <c r="G3702" s="148"/>
      <c r="H3702" s="148"/>
      <c r="I3702" s="151"/>
      <c r="J3702" s="148"/>
      <c r="K3702" s="66"/>
    </row>
    <row r="3703" spans="1:11" x14ac:dyDescent="0.25">
      <c r="A3703" s="148"/>
      <c r="B3703" s="148"/>
      <c r="C3703" s="148"/>
      <c r="D3703" s="148"/>
      <c r="E3703" s="148"/>
      <c r="F3703" s="148"/>
      <c r="G3703" s="148"/>
      <c r="H3703" s="148"/>
      <c r="I3703" s="151"/>
      <c r="J3703" s="148"/>
      <c r="K3703" s="66"/>
    </row>
    <row r="3704" spans="1:11" x14ac:dyDescent="0.25">
      <c r="A3704" s="148"/>
      <c r="B3704" s="148"/>
      <c r="C3704" s="148"/>
      <c r="D3704" s="148"/>
      <c r="E3704" s="148"/>
      <c r="F3704" s="148"/>
      <c r="G3704" s="148"/>
      <c r="H3704" s="148"/>
      <c r="I3704" s="151"/>
      <c r="J3704" s="148"/>
      <c r="K3704" s="66"/>
    </row>
    <row r="3705" spans="1:11" x14ac:dyDescent="0.25">
      <c r="A3705" s="148"/>
      <c r="B3705" s="148"/>
      <c r="C3705" s="148"/>
      <c r="D3705" s="148"/>
      <c r="E3705" s="148"/>
      <c r="F3705" s="148"/>
      <c r="G3705" s="148"/>
      <c r="H3705" s="148"/>
      <c r="I3705" s="151"/>
      <c r="J3705" s="148"/>
      <c r="K3705" s="66"/>
    </row>
    <row r="3706" spans="1:11" x14ac:dyDescent="0.25">
      <c r="A3706" s="148"/>
      <c r="B3706" s="148"/>
      <c r="C3706" s="148"/>
      <c r="D3706" s="148"/>
      <c r="E3706" s="148"/>
      <c r="F3706" s="148"/>
      <c r="G3706" s="148"/>
      <c r="H3706" s="148"/>
      <c r="I3706" s="151"/>
      <c r="J3706" s="148"/>
      <c r="K3706" s="66"/>
    </row>
    <row r="3707" spans="1:11" x14ac:dyDescent="0.25">
      <c r="A3707" s="148"/>
      <c r="B3707" s="148"/>
      <c r="C3707" s="148"/>
      <c r="D3707" s="148"/>
      <c r="E3707" s="148"/>
      <c r="F3707" s="148"/>
      <c r="G3707" s="148"/>
      <c r="H3707" s="148"/>
      <c r="I3707" s="151"/>
      <c r="J3707" s="148"/>
      <c r="K3707" s="66"/>
    </row>
    <row r="3708" spans="1:11" x14ac:dyDescent="0.25">
      <c r="A3708" s="148"/>
      <c r="B3708" s="148"/>
      <c r="C3708" s="148"/>
      <c r="D3708" s="148"/>
      <c r="E3708" s="148"/>
      <c r="F3708" s="148"/>
      <c r="G3708" s="148"/>
      <c r="H3708" s="148"/>
      <c r="I3708" s="151"/>
      <c r="J3708" s="148"/>
      <c r="K3708" s="66"/>
    </row>
    <row r="3709" spans="1:11" x14ac:dyDescent="0.25">
      <c r="A3709" s="148"/>
      <c r="B3709" s="148"/>
      <c r="C3709" s="148"/>
      <c r="D3709" s="148"/>
      <c r="E3709" s="148"/>
      <c r="F3709" s="148"/>
      <c r="G3709" s="148"/>
      <c r="H3709" s="148"/>
      <c r="I3709" s="151"/>
      <c r="J3709" s="148"/>
      <c r="K3709" s="66"/>
    </row>
    <row r="3710" spans="1:11" x14ac:dyDescent="0.25">
      <c r="A3710" s="148"/>
      <c r="B3710" s="148"/>
      <c r="C3710" s="148"/>
      <c r="D3710" s="148"/>
      <c r="E3710" s="148"/>
      <c r="F3710" s="148"/>
      <c r="G3710" s="148"/>
      <c r="H3710" s="148"/>
      <c r="I3710" s="151"/>
      <c r="J3710" s="148"/>
      <c r="K3710" s="66"/>
    </row>
    <row r="3711" spans="1:11" x14ac:dyDescent="0.25">
      <c r="A3711" s="148"/>
      <c r="B3711" s="148"/>
      <c r="C3711" s="148"/>
      <c r="D3711" s="148"/>
      <c r="E3711" s="148"/>
      <c r="F3711" s="148"/>
      <c r="G3711" s="148"/>
      <c r="H3711" s="148"/>
      <c r="I3711" s="151"/>
      <c r="J3711" s="148"/>
      <c r="K3711" s="66"/>
    </row>
    <row r="3712" spans="1:11" x14ac:dyDescent="0.25">
      <c r="A3712" s="148"/>
      <c r="B3712" s="148"/>
      <c r="C3712" s="148"/>
      <c r="D3712" s="148"/>
      <c r="E3712" s="148"/>
      <c r="F3712" s="148"/>
      <c r="G3712" s="148"/>
      <c r="H3712" s="148"/>
      <c r="I3712" s="151"/>
      <c r="J3712" s="148"/>
      <c r="K3712" s="66"/>
    </row>
    <row r="3713" spans="1:11" x14ac:dyDescent="0.25">
      <c r="A3713" s="148"/>
      <c r="B3713" s="148"/>
      <c r="C3713" s="148"/>
      <c r="D3713" s="148"/>
      <c r="E3713" s="148"/>
      <c r="F3713" s="148"/>
      <c r="G3713" s="148"/>
      <c r="H3713" s="148"/>
      <c r="I3713" s="151"/>
      <c r="J3713" s="148"/>
      <c r="K3713" s="66"/>
    </row>
    <row r="3714" spans="1:11" x14ac:dyDescent="0.25">
      <c r="A3714" s="148"/>
      <c r="B3714" s="148"/>
      <c r="C3714" s="148"/>
      <c r="D3714" s="148"/>
      <c r="E3714" s="148"/>
      <c r="F3714" s="148"/>
      <c r="G3714" s="148"/>
      <c r="H3714" s="148"/>
      <c r="I3714" s="151"/>
      <c r="J3714" s="148"/>
      <c r="K3714" s="66"/>
    </row>
    <row r="3715" spans="1:11" x14ac:dyDescent="0.25">
      <c r="A3715" s="148"/>
      <c r="B3715" s="148"/>
      <c r="C3715" s="148"/>
      <c r="D3715" s="148"/>
      <c r="E3715" s="148"/>
      <c r="F3715" s="148"/>
      <c r="G3715" s="148"/>
      <c r="H3715" s="148"/>
      <c r="I3715" s="151"/>
      <c r="J3715" s="148"/>
      <c r="K3715" s="66"/>
    </row>
    <row r="3716" spans="1:11" x14ac:dyDescent="0.25">
      <c r="A3716" s="148"/>
      <c r="B3716" s="148"/>
      <c r="C3716" s="148"/>
      <c r="D3716" s="148"/>
      <c r="E3716" s="148"/>
      <c r="F3716" s="148"/>
      <c r="G3716" s="148"/>
      <c r="H3716" s="148"/>
      <c r="I3716" s="151"/>
      <c r="J3716" s="148"/>
      <c r="K3716" s="66"/>
    </row>
    <row r="3717" spans="1:11" x14ac:dyDescent="0.25">
      <c r="A3717" s="148"/>
      <c r="B3717" s="148"/>
      <c r="C3717" s="148"/>
      <c r="D3717" s="148"/>
      <c r="E3717" s="148"/>
      <c r="F3717" s="148"/>
      <c r="G3717" s="148"/>
      <c r="H3717" s="148"/>
      <c r="I3717" s="151"/>
      <c r="J3717" s="148"/>
      <c r="K3717" s="66"/>
    </row>
    <row r="3718" spans="1:11" x14ac:dyDescent="0.25">
      <c r="A3718" s="148"/>
      <c r="B3718" s="148"/>
      <c r="C3718" s="148"/>
      <c r="D3718" s="148"/>
      <c r="E3718" s="148"/>
      <c r="F3718" s="148"/>
      <c r="G3718" s="148"/>
      <c r="H3718" s="148"/>
      <c r="I3718" s="151"/>
      <c r="J3718" s="148"/>
      <c r="K3718" s="66"/>
    </row>
    <row r="3719" spans="1:11" x14ac:dyDescent="0.25">
      <c r="A3719" s="148"/>
      <c r="B3719" s="148"/>
      <c r="C3719" s="148"/>
      <c r="D3719" s="148"/>
      <c r="E3719" s="148"/>
      <c r="F3719" s="148"/>
      <c r="G3719" s="148"/>
      <c r="H3719" s="148"/>
      <c r="I3719" s="151"/>
      <c r="J3719" s="148"/>
      <c r="K3719" s="66"/>
    </row>
    <row r="3720" spans="1:11" x14ac:dyDescent="0.25">
      <c r="A3720" s="148"/>
      <c r="B3720" s="148"/>
      <c r="C3720" s="148"/>
      <c r="D3720" s="148"/>
      <c r="E3720" s="148"/>
      <c r="F3720" s="148"/>
      <c r="G3720" s="148"/>
      <c r="H3720" s="148"/>
      <c r="I3720" s="151"/>
      <c r="J3720" s="148"/>
      <c r="K3720" s="66"/>
    </row>
    <row r="3721" spans="1:11" x14ac:dyDescent="0.25">
      <c r="A3721" s="148"/>
      <c r="B3721" s="148"/>
      <c r="C3721" s="148"/>
      <c r="D3721" s="148"/>
      <c r="E3721" s="148"/>
      <c r="F3721" s="148"/>
      <c r="G3721" s="148"/>
      <c r="H3721" s="148"/>
      <c r="I3721" s="151"/>
      <c r="J3721" s="148"/>
      <c r="K3721" s="66"/>
    </row>
    <row r="3722" spans="1:11" x14ac:dyDescent="0.25">
      <c r="A3722" s="148"/>
      <c r="B3722" s="148"/>
      <c r="C3722" s="148"/>
      <c r="D3722" s="148"/>
      <c r="E3722" s="148"/>
      <c r="F3722" s="148"/>
      <c r="G3722" s="148"/>
      <c r="H3722" s="148"/>
      <c r="I3722" s="151"/>
      <c r="J3722" s="148"/>
      <c r="K3722" s="66"/>
    </row>
    <row r="3723" spans="1:11" x14ac:dyDescent="0.25">
      <c r="A3723" s="148"/>
      <c r="B3723" s="148"/>
      <c r="C3723" s="148"/>
      <c r="D3723" s="148"/>
      <c r="E3723" s="148"/>
      <c r="F3723" s="148"/>
      <c r="G3723" s="148"/>
      <c r="H3723" s="148"/>
      <c r="I3723" s="151"/>
      <c r="J3723" s="148"/>
      <c r="K3723" s="66"/>
    </row>
    <row r="3724" spans="1:11" x14ac:dyDescent="0.25">
      <c r="A3724" s="148"/>
      <c r="B3724" s="148"/>
      <c r="C3724" s="148"/>
      <c r="D3724" s="148"/>
      <c r="E3724" s="148"/>
      <c r="F3724" s="148"/>
      <c r="G3724" s="148"/>
      <c r="H3724" s="148"/>
      <c r="I3724" s="151"/>
      <c r="J3724" s="148"/>
      <c r="K3724" s="66"/>
    </row>
    <row r="3725" spans="1:11" x14ac:dyDescent="0.25">
      <c r="A3725" s="148"/>
      <c r="B3725" s="148"/>
      <c r="C3725" s="148"/>
      <c r="D3725" s="148"/>
      <c r="E3725" s="148"/>
      <c r="F3725" s="148"/>
      <c r="G3725" s="148"/>
      <c r="H3725" s="148"/>
      <c r="I3725" s="151"/>
      <c r="J3725" s="148"/>
      <c r="K3725" s="66"/>
    </row>
    <row r="3726" spans="1:11" x14ac:dyDescent="0.25">
      <c r="A3726" s="148"/>
      <c r="B3726" s="148"/>
      <c r="C3726" s="148"/>
      <c r="D3726" s="148"/>
      <c r="E3726" s="148"/>
      <c r="F3726" s="148"/>
      <c r="G3726" s="148"/>
      <c r="H3726" s="148"/>
      <c r="I3726" s="151"/>
      <c r="J3726" s="148"/>
      <c r="K3726" s="66"/>
    </row>
    <row r="3727" spans="1:11" x14ac:dyDescent="0.25">
      <c r="A3727" s="148"/>
      <c r="B3727" s="148"/>
      <c r="C3727" s="148"/>
      <c r="D3727" s="148"/>
      <c r="E3727" s="148"/>
      <c r="F3727" s="148"/>
      <c r="G3727" s="148"/>
      <c r="H3727" s="148"/>
      <c r="I3727" s="151"/>
      <c r="J3727" s="148"/>
      <c r="K3727" s="66"/>
    </row>
    <row r="3728" spans="1:11" x14ac:dyDescent="0.25">
      <c r="A3728" s="148"/>
      <c r="B3728" s="148"/>
      <c r="C3728" s="148"/>
      <c r="D3728" s="148"/>
      <c r="E3728" s="148"/>
      <c r="F3728" s="148"/>
      <c r="G3728" s="148"/>
      <c r="H3728" s="148"/>
      <c r="I3728" s="151"/>
      <c r="J3728" s="148"/>
      <c r="K3728" s="66"/>
    </row>
    <row r="3729" spans="1:11" x14ac:dyDescent="0.25">
      <c r="A3729" s="148"/>
      <c r="B3729" s="148"/>
      <c r="C3729" s="148"/>
      <c r="D3729" s="148"/>
      <c r="E3729" s="148"/>
      <c r="F3729" s="148"/>
      <c r="G3729" s="148"/>
      <c r="H3729" s="148"/>
      <c r="I3729" s="151"/>
      <c r="J3729" s="148"/>
      <c r="K3729" s="66"/>
    </row>
    <row r="3730" spans="1:11" x14ac:dyDescent="0.25">
      <c r="A3730" s="148"/>
      <c r="B3730" s="148"/>
      <c r="C3730" s="148"/>
      <c r="D3730" s="148"/>
      <c r="E3730" s="148"/>
      <c r="F3730" s="148"/>
      <c r="G3730" s="148"/>
      <c r="H3730" s="148"/>
      <c r="I3730" s="151"/>
      <c r="J3730" s="148"/>
      <c r="K3730" s="66"/>
    </row>
    <row r="3731" spans="1:11" x14ac:dyDescent="0.25">
      <c r="A3731" s="148"/>
      <c r="B3731" s="148"/>
      <c r="C3731" s="148"/>
      <c r="D3731" s="148"/>
      <c r="E3731" s="148"/>
      <c r="F3731" s="148"/>
      <c r="G3731" s="148"/>
      <c r="H3731" s="148"/>
      <c r="I3731" s="151"/>
      <c r="J3731" s="148"/>
      <c r="K3731" s="66"/>
    </row>
    <row r="3732" spans="1:11" x14ac:dyDescent="0.25">
      <c r="A3732" s="148"/>
      <c r="B3732" s="148"/>
      <c r="C3732" s="148"/>
      <c r="D3732" s="148"/>
      <c r="E3732" s="148"/>
      <c r="F3732" s="148"/>
      <c r="G3732" s="148"/>
      <c r="H3732" s="148"/>
      <c r="I3732" s="151"/>
      <c r="J3732" s="148"/>
      <c r="K3732" s="66"/>
    </row>
    <row r="3733" spans="1:11" x14ac:dyDescent="0.25">
      <c r="A3733" s="148"/>
      <c r="B3733" s="148"/>
      <c r="C3733" s="148"/>
      <c r="D3733" s="148"/>
      <c r="E3733" s="148"/>
      <c r="F3733" s="148"/>
      <c r="G3733" s="148"/>
      <c r="H3733" s="148"/>
      <c r="I3733" s="151"/>
      <c r="J3733" s="148"/>
      <c r="K3733" s="66"/>
    </row>
    <row r="3734" spans="1:11" x14ac:dyDescent="0.25">
      <c r="A3734" s="148"/>
      <c r="B3734" s="148"/>
      <c r="C3734" s="148"/>
      <c r="D3734" s="148"/>
      <c r="E3734" s="148"/>
      <c r="F3734" s="148"/>
      <c r="G3734" s="148"/>
      <c r="H3734" s="148"/>
      <c r="I3734" s="151"/>
      <c r="J3734" s="148"/>
      <c r="K3734" s="66"/>
    </row>
    <row r="3735" spans="1:11" x14ac:dyDescent="0.25">
      <c r="A3735" s="148"/>
      <c r="B3735" s="148"/>
      <c r="C3735" s="148"/>
      <c r="D3735" s="148"/>
      <c r="E3735" s="148"/>
      <c r="F3735" s="148"/>
      <c r="G3735" s="148"/>
      <c r="H3735" s="148"/>
      <c r="I3735" s="151"/>
      <c r="J3735" s="148"/>
      <c r="K3735" s="66"/>
    </row>
    <row r="3736" spans="1:11" x14ac:dyDescent="0.25">
      <c r="A3736" s="148"/>
      <c r="B3736" s="148"/>
      <c r="C3736" s="148"/>
      <c r="D3736" s="148"/>
      <c r="E3736" s="148"/>
      <c r="F3736" s="148"/>
      <c r="G3736" s="148"/>
      <c r="H3736" s="148"/>
      <c r="I3736" s="151"/>
      <c r="J3736" s="148"/>
      <c r="K3736" s="66"/>
    </row>
    <row r="3737" spans="1:11" x14ac:dyDescent="0.25">
      <c r="A3737" s="148"/>
      <c r="B3737" s="148"/>
      <c r="C3737" s="148"/>
      <c r="D3737" s="148"/>
      <c r="E3737" s="148"/>
      <c r="F3737" s="148"/>
      <c r="G3737" s="148"/>
      <c r="H3737" s="148"/>
      <c r="I3737" s="151"/>
      <c r="J3737" s="148"/>
      <c r="K3737" s="66"/>
    </row>
    <row r="3738" spans="1:11" x14ac:dyDescent="0.25">
      <c r="A3738" s="148"/>
      <c r="B3738" s="148"/>
      <c r="C3738" s="148"/>
      <c r="D3738" s="148"/>
      <c r="E3738" s="148"/>
      <c r="F3738" s="148"/>
      <c r="G3738" s="148"/>
      <c r="H3738" s="148"/>
      <c r="I3738" s="151"/>
      <c r="J3738" s="148"/>
      <c r="K3738" s="66"/>
    </row>
    <row r="3739" spans="1:11" x14ac:dyDescent="0.25">
      <c r="A3739" s="148"/>
      <c r="B3739" s="148"/>
      <c r="C3739" s="148"/>
      <c r="D3739" s="148"/>
      <c r="E3739" s="148"/>
      <c r="F3739" s="148"/>
      <c r="G3739" s="148"/>
      <c r="H3739" s="148"/>
      <c r="I3739" s="151"/>
      <c r="J3739" s="148"/>
      <c r="K3739" s="66"/>
    </row>
    <row r="3740" spans="1:11" x14ac:dyDescent="0.25">
      <c r="A3740" s="148"/>
      <c r="B3740" s="148"/>
      <c r="C3740" s="148"/>
      <c r="D3740" s="148"/>
      <c r="E3740" s="148"/>
      <c r="F3740" s="148"/>
      <c r="G3740" s="148"/>
      <c r="H3740" s="148"/>
      <c r="I3740" s="151"/>
      <c r="J3740" s="148"/>
      <c r="K3740" s="66"/>
    </row>
    <row r="3741" spans="1:11" x14ac:dyDescent="0.25">
      <c r="A3741" s="148"/>
      <c r="B3741" s="148"/>
      <c r="C3741" s="148"/>
      <c r="D3741" s="148"/>
      <c r="E3741" s="148"/>
      <c r="F3741" s="148"/>
      <c r="G3741" s="148"/>
      <c r="H3741" s="148"/>
      <c r="I3741" s="151"/>
      <c r="J3741" s="148"/>
      <c r="K3741" s="66"/>
    </row>
    <row r="3742" spans="1:11" x14ac:dyDescent="0.25">
      <c r="A3742" s="148"/>
      <c r="B3742" s="148"/>
      <c r="C3742" s="148"/>
      <c r="D3742" s="148"/>
      <c r="E3742" s="148"/>
      <c r="F3742" s="148"/>
      <c r="G3742" s="148"/>
      <c r="H3742" s="148"/>
      <c r="I3742" s="151"/>
      <c r="J3742" s="148"/>
      <c r="K3742" s="66"/>
    </row>
    <row r="3743" spans="1:11" x14ac:dyDescent="0.25">
      <c r="A3743" s="148"/>
      <c r="B3743" s="148"/>
      <c r="C3743" s="148"/>
      <c r="D3743" s="148"/>
      <c r="E3743" s="148"/>
      <c r="F3743" s="148"/>
      <c r="G3743" s="148"/>
      <c r="H3743" s="148"/>
      <c r="I3743" s="151"/>
      <c r="J3743" s="148"/>
      <c r="K3743" s="66"/>
    </row>
    <row r="3744" spans="1:11" x14ac:dyDescent="0.25">
      <c r="A3744" s="148"/>
      <c r="B3744" s="148"/>
      <c r="C3744" s="148"/>
      <c r="D3744" s="148"/>
      <c r="E3744" s="148"/>
      <c r="F3744" s="148"/>
      <c r="G3744" s="148"/>
      <c r="H3744" s="148"/>
      <c r="I3744" s="151"/>
      <c r="J3744" s="148"/>
      <c r="K3744" s="66"/>
    </row>
    <row r="3745" spans="1:11" x14ac:dyDescent="0.25">
      <c r="A3745" s="148"/>
      <c r="B3745" s="148"/>
      <c r="C3745" s="148"/>
      <c r="D3745" s="148"/>
      <c r="E3745" s="148"/>
      <c r="F3745" s="148"/>
      <c r="G3745" s="148"/>
      <c r="H3745" s="148"/>
      <c r="I3745" s="151"/>
      <c r="J3745" s="148"/>
      <c r="K3745" s="66"/>
    </row>
    <row r="3746" spans="1:11" x14ac:dyDescent="0.25">
      <c r="A3746" s="148"/>
      <c r="B3746" s="148"/>
      <c r="C3746" s="148"/>
      <c r="D3746" s="148"/>
      <c r="E3746" s="148"/>
      <c r="F3746" s="148"/>
      <c r="G3746" s="148"/>
      <c r="H3746" s="148"/>
      <c r="I3746" s="151"/>
      <c r="J3746" s="148"/>
      <c r="K3746" s="66"/>
    </row>
    <row r="3747" spans="1:11" x14ac:dyDescent="0.25">
      <c r="A3747" s="148"/>
      <c r="B3747" s="148"/>
      <c r="C3747" s="148"/>
      <c r="D3747" s="148"/>
      <c r="E3747" s="148"/>
      <c r="F3747" s="148"/>
      <c r="G3747" s="148"/>
      <c r="H3747" s="148"/>
      <c r="I3747" s="151"/>
      <c r="J3747" s="148"/>
      <c r="K3747" s="66"/>
    </row>
    <row r="3748" spans="1:11" x14ac:dyDescent="0.25">
      <c r="A3748" s="148"/>
      <c r="B3748" s="148"/>
      <c r="C3748" s="148"/>
      <c r="D3748" s="148"/>
      <c r="E3748" s="148"/>
      <c r="F3748" s="148"/>
      <c r="G3748" s="148"/>
      <c r="H3748" s="148"/>
      <c r="I3748" s="151"/>
      <c r="J3748" s="148"/>
      <c r="K3748" s="66"/>
    </row>
    <row r="3749" spans="1:11" x14ac:dyDescent="0.25">
      <c r="A3749" s="148"/>
      <c r="B3749" s="148"/>
      <c r="C3749" s="148"/>
      <c r="D3749" s="148"/>
      <c r="E3749" s="148"/>
      <c r="F3749" s="148"/>
      <c r="G3749" s="148"/>
      <c r="H3749" s="148"/>
      <c r="I3749" s="151"/>
      <c r="J3749" s="148"/>
      <c r="K3749" s="66"/>
    </row>
    <row r="3750" spans="1:11" x14ac:dyDescent="0.25">
      <c r="A3750" s="148"/>
      <c r="B3750" s="148"/>
      <c r="C3750" s="148"/>
      <c r="D3750" s="148"/>
      <c r="E3750" s="148"/>
      <c r="F3750" s="148"/>
      <c r="G3750" s="148"/>
      <c r="H3750" s="148"/>
      <c r="I3750" s="151"/>
      <c r="J3750" s="148"/>
      <c r="K3750" s="66"/>
    </row>
    <row r="3751" spans="1:11" x14ac:dyDescent="0.25">
      <c r="A3751" s="148"/>
      <c r="B3751" s="148"/>
      <c r="C3751" s="148"/>
      <c r="D3751" s="148"/>
      <c r="E3751" s="148"/>
      <c r="F3751" s="148"/>
      <c r="G3751" s="148"/>
      <c r="H3751" s="148"/>
      <c r="I3751" s="151"/>
      <c r="J3751" s="148"/>
      <c r="K3751" s="66"/>
    </row>
    <row r="3752" spans="1:11" x14ac:dyDescent="0.25">
      <c r="A3752" s="148"/>
      <c r="B3752" s="148"/>
      <c r="C3752" s="148"/>
      <c r="D3752" s="148"/>
      <c r="E3752" s="148"/>
      <c r="F3752" s="148"/>
      <c r="G3752" s="148"/>
      <c r="H3752" s="148"/>
      <c r="I3752" s="151"/>
      <c r="J3752" s="148"/>
      <c r="K3752" s="66"/>
    </row>
    <row r="3753" spans="1:11" x14ac:dyDescent="0.25">
      <c r="A3753" s="148"/>
      <c r="B3753" s="148"/>
      <c r="C3753" s="148"/>
      <c r="D3753" s="148"/>
      <c r="E3753" s="148"/>
      <c r="F3753" s="148"/>
      <c r="G3753" s="148"/>
      <c r="H3753" s="148"/>
      <c r="I3753" s="151"/>
      <c r="J3753" s="148"/>
      <c r="K3753" s="66"/>
    </row>
    <row r="3754" spans="1:11" x14ac:dyDescent="0.25">
      <c r="A3754" s="148"/>
      <c r="B3754" s="148"/>
      <c r="C3754" s="148"/>
      <c r="D3754" s="148"/>
      <c r="E3754" s="148"/>
      <c r="F3754" s="148"/>
      <c r="G3754" s="148"/>
      <c r="H3754" s="148"/>
      <c r="I3754" s="151"/>
      <c r="J3754" s="148"/>
      <c r="K3754" s="66"/>
    </row>
    <row r="3755" spans="1:11" x14ac:dyDescent="0.25">
      <c r="A3755" s="148"/>
      <c r="B3755" s="148"/>
      <c r="C3755" s="148"/>
      <c r="D3755" s="148"/>
      <c r="E3755" s="148"/>
      <c r="F3755" s="148"/>
      <c r="G3755" s="148"/>
      <c r="H3755" s="148"/>
      <c r="I3755" s="151"/>
      <c r="J3755" s="148"/>
      <c r="K3755" s="66"/>
    </row>
    <row r="3756" spans="1:11" x14ac:dyDescent="0.25">
      <c r="A3756" s="148"/>
      <c r="B3756" s="148"/>
      <c r="C3756" s="148"/>
      <c r="D3756" s="148"/>
      <c r="E3756" s="148"/>
      <c r="F3756" s="148"/>
      <c r="G3756" s="148"/>
      <c r="H3756" s="148"/>
      <c r="I3756" s="151"/>
      <c r="J3756" s="148"/>
      <c r="K3756" s="66"/>
    </row>
    <row r="3757" spans="1:11" x14ac:dyDescent="0.25">
      <c r="A3757" s="148"/>
      <c r="B3757" s="148"/>
      <c r="C3757" s="148"/>
      <c r="D3757" s="148"/>
      <c r="E3757" s="148"/>
      <c r="F3757" s="148"/>
      <c r="G3757" s="148"/>
      <c r="H3757" s="148"/>
      <c r="I3757" s="151"/>
      <c r="J3757" s="148"/>
      <c r="K3757" s="66"/>
    </row>
    <row r="3758" spans="1:11" x14ac:dyDescent="0.25">
      <c r="A3758" s="148"/>
      <c r="B3758" s="148"/>
      <c r="C3758" s="148"/>
      <c r="D3758" s="148"/>
      <c r="E3758" s="148"/>
      <c r="F3758" s="148"/>
      <c r="G3758" s="148"/>
      <c r="H3758" s="148"/>
      <c r="I3758" s="151"/>
      <c r="J3758" s="148"/>
      <c r="K3758" s="66"/>
    </row>
    <row r="3759" spans="1:11" x14ac:dyDescent="0.25">
      <c r="A3759" s="148"/>
      <c r="B3759" s="148"/>
      <c r="C3759" s="148"/>
      <c r="D3759" s="148"/>
      <c r="E3759" s="148"/>
      <c r="F3759" s="148"/>
      <c r="G3759" s="148"/>
      <c r="H3759" s="148"/>
      <c r="I3759" s="151"/>
      <c r="J3759" s="148"/>
      <c r="K3759" s="66"/>
    </row>
    <row r="3760" spans="1:11" x14ac:dyDescent="0.25">
      <c r="A3760" s="148"/>
      <c r="B3760" s="148"/>
      <c r="C3760" s="148"/>
      <c r="D3760" s="148"/>
      <c r="E3760" s="148"/>
      <c r="F3760" s="148"/>
      <c r="G3760" s="148"/>
      <c r="H3760" s="148"/>
      <c r="I3760" s="151"/>
      <c r="J3760" s="148"/>
      <c r="K3760" s="66"/>
    </row>
    <row r="3761" spans="1:11" x14ac:dyDescent="0.25">
      <c r="A3761" s="148"/>
      <c r="B3761" s="148"/>
      <c r="C3761" s="148"/>
      <c r="D3761" s="148"/>
      <c r="E3761" s="148"/>
      <c r="F3761" s="148"/>
      <c r="G3761" s="148"/>
      <c r="H3761" s="148"/>
      <c r="I3761" s="151"/>
      <c r="J3761" s="148"/>
      <c r="K3761" s="66"/>
    </row>
    <row r="3762" spans="1:11" x14ac:dyDescent="0.25">
      <c r="A3762" s="148"/>
      <c r="B3762" s="148"/>
      <c r="C3762" s="148"/>
      <c r="D3762" s="148"/>
      <c r="E3762" s="148"/>
      <c r="F3762" s="148"/>
      <c r="G3762" s="148"/>
      <c r="H3762" s="148"/>
      <c r="I3762" s="151"/>
      <c r="J3762" s="148"/>
      <c r="K3762" s="66"/>
    </row>
    <row r="3763" spans="1:11" x14ac:dyDescent="0.25">
      <c r="A3763" s="148"/>
      <c r="B3763" s="148"/>
      <c r="C3763" s="148"/>
      <c r="D3763" s="148"/>
      <c r="E3763" s="148"/>
      <c r="F3763" s="148"/>
      <c r="G3763" s="148"/>
      <c r="H3763" s="148"/>
      <c r="I3763" s="151"/>
      <c r="J3763" s="148"/>
      <c r="K3763" s="66"/>
    </row>
    <row r="3764" spans="1:11" x14ac:dyDescent="0.25">
      <c r="A3764" s="148"/>
      <c r="B3764" s="148"/>
      <c r="C3764" s="148"/>
      <c r="D3764" s="148"/>
      <c r="E3764" s="148"/>
      <c r="F3764" s="148"/>
      <c r="G3764" s="148"/>
      <c r="H3764" s="148"/>
      <c r="I3764" s="151"/>
      <c r="J3764" s="148"/>
      <c r="K3764" s="66"/>
    </row>
    <row r="3765" spans="1:11" x14ac:dyDescent="0.25">
      <c r="A3765" s="148"/>
      <c r="B3765" s="148"/>
      <c r="C3765" s="148"/>
      <c r="D3765" s="148"/>
      <c r="E3765" s="148"/>
      <c r="F3765" s="148"/>
      <c r="G3765" s="148"/>
      <c r="H3765" s="148"/>
      <c r="I3765" s="151"/>
      <c r="J3765" s="148"/>
      <c r="K3765" s="66"/>
    </row>
    <row r="3766" spans="1:11" x14ac:dyDescent="0.25">
      <c r="A3766" s="148"/>
      <c r="B3766" s="148"/>
      <c r="C3766" s="148"/>
      <c r="D3766" s="148"/>
      <c r="E3766" s="148"/>
      <c r="F3766" s="148"/>
      <c r="G3766" s="148"/>
      <c r="H3766" s="148"/>
      <c r="I3766" s="151"/>
      <c r="J3766" s="148"/>
      <c r="K3766" s="66"/>
    </row>
    <row r="3767" spans="1:11" x14ac:dyDescent="0.25">
      <c r="A3767" s="148"/>
      <c r="B3767" s="148"/>
      <c r="C3767" s="148"/>
      <c r="D3767" s="148"/>
      <c r="E3767" s="148"/>
      <c r="F3767" s="148"/>
      <c r="G3767" s="148"/>
      <c r="H3767" s="148"/>
      <c r="I3767" s="151"/>
      <c r="J3767" s="148"/>
      <c r="K3767" s="66"/>
    </row>
    <row r="3768" spans="1:11" x14ac:dyDescent="0.25">
      <c r="A3768" s="148"/>
      <c r="B3768" s="148"/>
      <c r="C3768" s="148"/>
      <c r="D3768" s="148"/>
      <c r="E3768" s="148"/>
      <c r="F3768" s="148"/>
      <c r="G3768" s="148"/>
      <c r="H3768" s="148"/>
      <c r="I3768" s="151"/>
      <c r="J3768" s="148"/>
      <c r="K3768" s="66"/>
    </row>
    <row r="3769" spans="1:11" x14ac:dyDescent="0.25">
      <c r="A3769" s="148"/>
      <c r="B3769" s="148"/>
      <c r="C3769" s="148"/>
      <c r="D3769" s="148"/>
      <c r="E3769" s="148"/>
      <c r="F3769" s="148"/>
      <c r="G3769" s="148"/>
      <c r="H3769" s="148"/>
      <c r="I3769" s="151"/>
      <c r="J3769" s="148"/>
      <c r="K3769" s="66"/>
    </row>
    <row r="3770" spans="1:11" x14ac:dyDescent="0.25">
      <c r="A3770" s="148"/>
      <c r="B3770" s="148"/>
      <c r="C3770" s="148"/>
      <c r="D3770" s="148"/>
      <c r="E3770" s="148"/>
      <c r="F3770" s="148"/>
      <c r="G3770" s="148"/>
      <c r="H3770" s="148"/>
      <c r="I3770" s="151"/>
      <c r="J3770" s="148"/>
      <c r="K3770" s="66"/>
    </row>
    <row r="3771" spans="1:11" x14ac:dyDescent="0.25">
      <c r="A3771" s="148"/>
      <c r="B3771" s="148"/>
      <c r="C3771" s="148"/>
      <c r="D3771" s="148"/>
      <c r="E3771" s="148"/>
      <c r="F3771" s="148"/>
      <c r="G3771" s="148"/>
      <c r="H3771" s="148"/>
      <c r="I3771" s="151"/>
      <c r="J3771" s="148"/>
      <c r="K3771" s="66"/>
    </row>
    <row r="3772" spans="1:11" x14ac:dyDescent="0.25">
      <c r="A3772" s="148"/>
      <c r="B3772" s="148"/>
      <c r="C3772" s="148"/>
      <c r="D3772" s="148"/>
      <c r="E3772" s="148"/>
      <c r="F3772" s="148"/>
      <c r="G3772" s="148"/>
      <c r="H3772" s="148"/>
      <c r="I3772" s="151"/>
      <c r="J3772" s="148"/>
      <c r="K3772" s="66"/>
    </row>
    <row r="3773" spans="1:11" x14ac:dyDescent="0.25">
      <c r="A3773" s="148"/>
      <c r="B3773" s="148"/>
      <c r="C3773" s="148"/>
      <c r="D3773" s="148"/>
      <c r="E3773" s="148"/>
      <c r="F3773" s="148"/>
      <c r="G3773" s="148"/>
      <c r="H3773" s="148"/>
      <c r="I3773" s="151"/>
      <c r="J3773" s="148"/>
      <c r="K3773" s="66"/>
    </row>
    <row r="3774" spans="1:11" x14ac:dyDescent="0.25">
      <c r="A3774" s="148"/>
      <c r="B3774" s="148"/>
      <c r="C3774" s="148"/>
      <c r="D3774" s="148"/>
      <c r="E3774" s="148"/>
      <c r="F3774" s="148"/>
      <c r="G3774" s="148"/>
      <c r="H3774" s="148"/>
      <c r="I3774" s="151"/>
      <c r="J3774" s="148"/>
      <c r="K3774" s="66"/>
    </row>
    <row r="3775" spans="1:11" x14ac:dyDescent="0.25">
      <c r="A3775" s="148"/>
      <c r="B3775" s="148"/>
      <c r="C3775" s="148"/>
      <c r="D3775" s="148"/>
      <c r="E3775" s="148"/>
      <c r="F3775" s="148"/>
      <c r="G3775" s="148"/>
      <c r="H3775" s="148"/>
      <c r="I3775" s="151"/>
      <c r="J3775" s="148"/>
      <c r="K3775" s="66"/>
    </row>
    <row r="3776" spans="1:11" x14ac:dyDescent="0.25">
      <c r="A3776" s="148"/>
      <c r="B3776" s="148"/>
      <c r="C3776" s="148"/>
      <c r="D3776" s="148"/>
      <c r="E3776" s="148"/>
      <c r="F3776" s="148"/>
      <c r="G3776" s="148"/>
      <c r="H3776" s="148"/>
      <c r="I3776" s="151"/>
      <c r="J3776" s="148"/>
      <c r="K3776" s="66"/>
    </row>
    <row r="3777" spans="1:11" x14ac:dyDescent="0.25">
      <c r="A3777" s="148"/>
      <c r="B3777" s="148"/>
      <c r="C3777" s="148"/>
      <c r="D3777" s="148"/>
      <c r="E3777" s="148"/>
      <c r="F3777" s="148"/>
      <c r="G3777" s="148"/>
      <c r="H3777" s="148"/>
      <c r="I3777" s="151"/>
      <c r="J3777" s="148"/>
      <c r="K3777" s="66"/>
    </row>
    <row r="3778" spans="1:11" x14ac:dyDescent="0.25">
      <c r="A3778" s="148"/>
      <c r="B3778" s="148"/>
      <c r="C3778" s="148"/>
      <c r="D3778" s="148"/>
      <c r="E3778" s="148"/>
      <c r="F3778" s="148"/>
      <c r="G3778" s="148"/>
      <c r="H3778" s="148"/>
      <c r="I3778" s="151"/>
      <c r="J3778" s="148"/>
      <c r="K3778" s="66"/>
    </row>
    <row r="3779" spans="1:11" x14ac:dyDescent="0.25">
      <c r="A3779" s="148"/>
      <c r="B3779" s="148"/>
      <c r="C3779" s="148"/>
      <c r="D3779" s="148"/>
      <c r="E3779" s="148"/>
      <c r="F3779" s="148"/>
      <c r="G3779" s="148"/>
      <c r="H3779" s="148"/>
      <c r="I3779" s="151"/>
      <c r="J3779" s="148"/>
      <c r="K3779" s="66"/>
    </row>
    <row r="3780" spans="1:11" x14ac:dyDescent="0.25">
      <c r="A3780" s="148"/>
      <c r="B3780" s="148"/>
      <c r="C3780" s="148"/>
      <c r="D3780" s="148"/>
      <c r="E3780" s="148"/>
      <c r="F3780" s="148"/>
      <c r="G3780" s="148"/>
      <c r="H3780" s="148"/>
      <c r="I3780" s="151"/>
      <c r="J3780" s="148"/>
      <c r="K3780" s="66"/>
    </row>
    <row r="3781" spans="1:11" x14ac:dyDescent="0.25">
      <c r="A3781" s="148"/>
      <c r="B3781" s="148"/>
      <c r="C3781" s="148"/>
      <c r="D3781" s="148"/>
      <c r="E3781" s="148"/>
      <c r="F3781" s="148"/>
      <c r="G3781" s="148"/>
      <c r="H3781" s="148"/>
      <c r="I3781" s="151"/>
      <c r="J3781" s="148"/>
      <c r="K3781" s="66"/>
    </row>
    <row r="3782" spans="1:11" x14ac:dyDescent="0.25">
      <c r="A3782" s="148"/>
      <c r="B3782" s="148"/>
      <c r="C3782" s="148"/>
      <c r="D3782" s="148"/>
      <c r="E3782" s="148"/>
      <c r="F3782" s="148"/>
      <c r="G3782" s="148"/>
      <c r="H3782" s="148"/>
      <c r="I3782" s="151"/>
      <c r="J3782" s="148"/>
      <c r="K3782" s="66"/>
    </row>
    <row r="3783" spans="1:11" x14ac:dyDescent="0.25">
      <c r="A3783" s="148"/>
      <c r="B3783" s="148"/>
      <c r="C3783" s="148"/>
      <c r="D3783" s="148"/>
      <c r="E3783" s="148"/>
      <c r="F3783" s="148"/>
      <c r="G3783" s="148"/>
      <c r="H3783" s="148"/>
      <c r="I3783" s="151"/>
      <c r="J3783" s="148"/>
      <c r="K3783" s="66"/>
    </row>
    <row r="3784" spans="1:11" x14ac:dyDescent="0.25">
      <c r="A3784" s="148"/>
      <c r="B3784" s="148"/>
      <c r="C3784" s="148"/>
      <c r="D3784" s="148"/>
      <c r="E3784" s="148"/>
      <c r="F3784" s="148"/>
      <c r="G3784" s="148"/>
      <c r="H3784" s="148"/>
      <c r="I3784" s="151"/>
      <c r="J3784" s="148"/>
      <c r="K3784" s="66"/>
    </row>
    <row r="3785" spans="1:11" x14ac:dyDescent="0.25">
      <c r="A3785" s="148"/>
      <c r="B3785" s="148"/>
      <c r="C3785" s="148"/>
      <c r="D3785" s="148"/>
      <c r="E3785" s="148"/>
      <c r="F3785" s="148"/>
      <c r="G3785" s="148"/>
      <c r="H3785" s="148"/>
      <c r="I3785" s="151"/>
      <c r="J3785" s="148"/>
      <c r="K3785" s="66"/>
    </row>
    <row r="3786" spans="1:11" x14ac:dyDescent="0.25">
      <c r="A3786" s="148"/>
      <c r="B3786" s="148"/>
      <c r="C3786" s="148"/>
      <c r="D3786" s="148"/>
      <c r="E3786" s="148"/>
      <c r="F3786" s="148"/>
      <c r="G3786" s="148"/>
      <c r="H3786" s="148"/>
      <c r="I3786" s="151"/>
      <c r="J3786" s="148"/>
      <c r="K3786" s="66"/>
    </row>
    <row r="3787" spans="1:11" x14ac:dyDescent="0.25">
      <c r="A3787" s="148"/>
      <c r="B3787" s="148"/>
      <c r="C3787" s="148"/>
      <c r="D3787" s="148"/>
      <c r="E3787" s="148"/>
      <c r="F3787" s="148"/>
      <c r="G3787" s="148"/>
      <c r="H3787" s="148"/>
      <c r="I3787" s="151"/>
      <c r="J3787" s="148"/>
      <c r="K3787" s="66"/>
    </row>
    <row r="3788" spans="1:11" x14ac:dyDescent="0.25">
      <c r="A3788" s="148"/>
      <c r="B3788" s="148"/>
      <c r="C3788" s="148"/>
      <c r="D3788" s="148"/>
      <c r="E3788" s="148"/>
      <c r="F3788" s="148"/>
      <c r="G3788" s="148"/>
      <c r="H3788" s="148"/>
      <c r="I3788" s="151"/>
      <c r="J3788" s="148"/>
      <c r="K3788" s="66"/>
    </row>
    <row r="3789" spans="1:11" x14ac:dyDescent="0.25">
      <c r="A3789" s="148"/>
      <c r="B3789" s="148"/>
      <c r="C3789" s="148"/>
      <c r="D3789" s="148"/>
      <c r="E3789" s="148"/>
      <c r="F3789" s="148"/>
      <c r="G3789" s="148"/>
      <c r="H3789" s="148"/>
      <c r="I3789" s="151"/>
      <c r="J3789" s="148"/>
      <c r="K3789" s="66"/>
    </row>
    <row r="3790" spans="1:11" x14ac:dyDescent="0.25">
      <c r="A3790" s="148"/>
      <c r="B3790" s="148"/>
      <c r="C3790" s="148"/>
      <c r="D3790" s="148"/>
      <c r="E3790" s="148"/>
      <c r="F3790" s="148"/>
      <c r="G3790" s="148"/>
      <c r="H3790" s="148"/>
      <c r="I3790" s="151"/>
      <c r="J3790" s="148"/>
      <c r="K3790" s="66"/>
    </row>
    <row r="3791" spans="1:11" x14ac:dyDescent="0.25">
      <c r="A3791" s="148"/>
      <c r="B3791" s="148"/>
      <c r="C3791" s="148"/>
      <c r="D3791" s="148"/>
      <c r="E3791" s="148"/>
      <c r="F3791" s="148"/>
      <c r="G3791" s="148"/>
      <c r="H3791" s="148"/>
      <c r="I3791" s="151"/>
      <c r="J3791" s="148"/>
      <c r="K3791" s="66"/>
    </row>
    <row r="3792" spans="1:11" x14ac:dyDescent="0.25">
      <c r="A3792" s="148"/>
      <c r="B3792" s="148"/>
      <c r="C3792" s="148"/>
      <c r="D3792" s="148"/>
      <c r="E3792" s="148"/>
      <c r="F3792" s="148"/>
      <c r="G3792" s="148"/>
      <c r="H3792" s="148"/>
      <c r="I3792" s="151"/>
      <c r="J3792" s="148"/>
      <c r="K3792" s="66"/>
    </row>
    <row r="3793" spans="1:11" x14ac:dyDescent="0.25">
      <c r="A3793" s="148"/>
      <c r="B3793" s="148"/>
      <c r="C3793" s="148"/>
      <c r="D3793" s="148"/>
      <c r="E3793" s="148"/>
      <c r="F3793" s="148"/>
      <c r="G3793" s="148"/>
      <c r="H3793" s="148"/>
      <c r="I3793" s="151"/>
      <c r="J3793" s="148"/>
      <c r="K3793" s="66"/>
    </row>
    <row r="3794" spans="1:11" x14ac:dyDescent="0.25">
      <c r="A3794" s="148"/>
      <c r="B3794" s="148"/>
      <c r="C3794" s="148"/>
      <c r="D3794" s="148"/>
      <c r="E3794" s="148"/>
      <c r="F3794" s="148"/>
      <c r="G3794" s="148"/>
      <c r="H3794" s="148"/>
      <c r="I3794" s="151"/>
      <c r="J3794" s="148"/>
      <c r="K3794" s="66"/>
    </row>
    <row r="3795" spans="1:11" x14ac:dyDescent="0.25">
      <c r="A3795" s="148"/>
      <c r="B3795" s="148"/>
      <c r="C3795" s="148"/>
      <c r="D3795" s="148"/>
      <c r="E3795" s="148"/>
      <c r="F3795" s="148"/>
      <c r="G3795" s="148"/>
      <c r="H3795" s="148"/>
      <c r="I3795" s="151"/>
      <c r="J3795" s="148"/>
      <c r="K3795" s="66"/>
    </row>
    <row r="3796" spans="1:11" x14ac:dyDescent="0.25">
      <c r="A3796" s="148"/>
      <c r="B3796" s="148"/>
      <c r="C3796" s="148"/>
      <c r="D3796" s="148"/>
      <c r="E3796" s="148"/>
      <c r="F3796" s="148"/>
      <c r="G3796" s="148"/>
      <c r="H3796" s="148"/>
      <c r="I3796" s="151"/>
      <c r="J3796" s="148"/>
      <c r="K3796" s="66"/>
    </row>
    <row r="3797" spans="1:11" x14ac:dyDescent="0.25">
      <c r="A3797" s="148"/>
      <c r="B3797" s="148"/>
      <c r="C3797" s="148"/>
      <c r="D3797" s="148"/>
      <c r="E3797" s="148"/>
      <c r="F3797" s="148"/>
      <c r="G3797" s="148"/>
      <c r="H3797" s="148"/>
      <c r="I3797" s="151"/>
      <c r="J3797" s="148"/>
      <c r="K3797" s="66"/>
    </row>
    <row r="3798" spans="1:11" x14ac:dyDescent="0.25">
      <c r="A3798" s="148"/>
      <c r="B3798" s="148"/>
      <c r="C3798" s="148"/>
      <c r="D3798" s="148"/>
      <c r="E3798" s="148"/>
      <c r="F3798" s="148"/>
      <c r="G3798" s="148"/>
      <c r="H3798" s="148"/>
      <c r="I3798" s="151"/>
      <c r="J3798" s="148"/>
      <c r="K3798" s="66"/>
    </row>
    <row r="3799" spans="1:11" x14ac:dyDescent="0.25">
      <c r="A3799" s="148"/>
      <c r="B3799" s="148"/>
      <c r="C3799" s="148"/>
      <c r="D3799" s="148"/>
      <c r="E3799" s="148"/>
      <c r="F3799" s="148"/>
      <c r="G3799" s="148"/>
      <c r="H3799" s="148"/>
      <c r="I3799" s="151"/>
      <c r="J3799" s="148"/>
      <c r="K3799" s="66"/>
    </row>
    <row r="3800" spans="1:11" x14ac:dyDescent="0.25">
      <c r="A3800" s="148"/>
      <c r="B3800" s="148"/>
      <c r="C3800" s="148"/>
      <c r="D3800" s="148"/>
      <c r="E3800" s="148"/>
      <c r="F3800" s="148"/>
      <c r="G3800" s="148"/>
      <c r="H3800" s="148"/>
      <c r="I3800" s="151"/>
      <c r="J3800" s="148"/>
      <c r="K3800" s="66"/>
    </row>
    <row r="3801" spans="1:11" x14ac:dyDescent="0.25">
      <c r="A3801" s="148"/>
      <c r="B3801" s="148"/>
      <c r="C3801" s="148"/>
      <c r="D3801" s="148"/>
      <c r="E3801" s="148"/>
      <c r="F3801" s="148"/>
      <c r="G3801" s="148"/>
      <c r="H3801" s="148"/>
      <c r="I3801" s="151"/>
      <c r="J3801" s="148"/>
      <c r="K3801" s="66"/>
    </row>
    <row r="3802" spans="1:11" x14ac:dyDescent="0.25">
      <c r="A3802" s="148"/>
      <c r="B3802" s="148"/>
      <c r="C3802" s="148"/>
      <c r="D3802" s="148"/>
      <c r="E3802" s="148"/>
      <c r="F3802" s="148"/>
      <c r="G3802" s="148"/>
      <c r="H3802" s="148"/>
      <c r="I3802" s="151"/>
      <c r="J3802" s="148"/>
      <c r="K3802" s="66"/>
    </row>
    <row r="3803" spans="1:11" x14ac:dyDescent="0.25">
      <c r="A3803" s="148"/>
      <c r="B3803" s="148"/>
      <c r="C3803" s="148"/>
      <c r="D3803" s="148"/>
      <c r="E3803" s="148"/>
      <c r="F3803" s="148"/>
      <c r="G3803" s="148"/>
      <c r="H3803" s="148"/>
      <c r="I3803" s="151"/>
      <c r="J3803" s="148"/>
      <c r="K3803" s="66"/>
    </row>
    <row r="3804" spans="1:11" x14ac:dyDescent="0.25">
      <c r="A3804" s="148"/>
      <c r="B3804" s="148"/>
      <c r="C3804" s="148"/>
      <c r="D3804" s="148"/>
      <c r="E3804" s="148"/>
      <c r="F3804" s="148"/>
      <c r="G3804" s="148"/>
      <c r="H3804" s="148"/>
      <c r="I3804" s="151"/>
      <c r="J3804" s="148"/>
      <c r="K3804" s="66"/>
    </row>
    <row r="3805" spans="1:11" x14ac:dyDescent="0.25">
      <c r="A3805" s="148"/>
      <c r="B3805" s="148"/>
      <c r="C3805" s="148"/>
      <c r="D3805" s="148"/>
      <c r="E3805" s="148"/>
      <c r="F3805" s="148"/>
      <c r="G3805" s="148"/>
      <c r="H3805" s="148"/>
      <c r="I3805" s="151"/>
      <c r="J3805" s="148"/>
      <c r="K3805" s="66"/>
    </row>
    <row r="3806" spans="1:11" x14ac:dyDescent="0.25">
      <c r="A3806" s="148"/>
      <c r="B3806" s="148"/>
      <c r="C3806" s="148"/>
      <c r="D3806" s="148"/>
      <c r="E3806" s="148"/>
      <c r="F3806" s="148"/>
      <c r="G3806" s="148"/>
      <c r="H3806" s="148"/>
      <c r="I3806" s="151"/>
      <c r="J3806" s="148"/>
      <c r="K3806" s="66"/>
    </row>
    <row r="3807" spans="1:11" x14ac:dyDescent="0.25">
      <c r="A3807" s="148"/>
      <c r="B3807" s="148"/>
      <c r="C3807" s="148"/>
      <c r="D3807" s="148"/>
      <c r="E3807" s="148"/>
      <c r="F3807" s="148"/>
      <c r="G3807" s="148"/>
      <c r="H3807" s="148"/>
      <c r="I3807" s="151"/>
      <c r="J3807" s="148"/>
      <c r="K3807" s="66"/>
    </row>
    <row r="3808" spans="1:11" x14ac:dyDescent="0.25">
      <c r="A3808" s="148"/>
      <c r="B3808" s="148"/>
      <c r="C3808" s="148"/>
      <c r="D3808" s="148"/>
      <c r="E3808" s="148"/>
      <c r="F3808" s="148"/>
      <c r="G3808" s="148"/>
      <c r="H3808" s="148"/>
      <c r="I3808" s="151"/>
      <c r="J3808" s="148"/>
      <c r="K3808" s="66"/>
    </row>
    <row r="3809" spans="1:11" x14ac:dyDescent="0.25">
      <c r="A3809" s="148"/>
      <c r="B3809" s="148"/>
      <c r="C3809" s="148"/>
      <c r="D3809" s="148"/>
      <c r="E3809" s="148"/>
      <c r="F3809" s="148"/>
      <c r="G3809" s="148"/>
      <c r="H3809" s="148"/>
      <c r="I3809" s="151"/>
      <c r="J3809" s="148"/>
      <c r="K3809" s="66"/>
    </row>
    <row r="3810" spans="1:11" x14ac:dyDescent="0.25">
      <c r="A3810" s="148"/>
      <c r="B3810" s="148"/>
      <c r="C3810" s="148"/>
      <c r="D3810" s="148"/>
      <c r="E3810" s="148"/>
      <c r="F3810" s="148"/>
      <c r="G3810" s="148"/>
      <c r="H3810" s="148"/>
      <c r="I3810" s="151"/>
      <c r="J3810" s="148"/>
      <c r="K3810" s="66"/>
    </row>
    <row r="3811" spans="1:11" x14ac:dyDescent="0.25">
      <c r="A3811" s="148"/>
      <c r="B3811" s="148"/>
      <c r="C3811" s="148"/>
      <c r="D3811" s="148"/>
      <c r="E3811" s="148"/>
      <c r="F3811" s="148"/>
      <c r="G3811" s="148"/>
      <c r="H3811" s="148"/>
      <c r="I3811" s="151"/>
      <c r="J3811" s="148"/>
      <c r="K3811" s="66"/>
    </row>
    <row r="3812" spans="1:11" x14ac:dyDescent="0.25">
      <c r="A3812" s="148"/>
      <c r="B3812" s="148"/>
      <c r="C3812" s="148"/>
      <c r="D3812" s="148"/>
      <c r="E3812" s="148"/>
      <c r="F3812" s="148"/>
      <c r="G3812" s="148"/>
      <c r="H3812" s="148"/>
      <c r="I3812" s="151"/>
      <c r="J3812" s="148"/>
      <c r="K3812" s="66"/>
    </row>
    <row r="3813" spans="1:11" x14ac:dyDescent="0.25">
      <c r="A3813" s="148"/>
      <c r="B3813" s="148"/>
      <c r="C3813" s="148"/>
      <c r="D3813" s="148"/>
      <c r="E3813" s="148"/>
      <c r="F3813" s="148"/>
      <c r="G3813" s="148"/>
      <c r="H3813" s="148"/>
      <c r="I3813" s="151"/>
      <c r="J3813" s="148"/>
      <c r="K3813" s="66"/>
    </row>
    <row r="3814" spans="1:11" x14ac:dyDescent="0.25">
      <c r="A3814" s="148"/>
      <c r="B3814" s="148"/>
      <c r="C3814" s="148"/>
      <c r="D3814" s="148"/>
      <c r="E3814" s="148"/>
      <c r="F3814" s="148"/>
      <c r="G3814" s="148"/>
      <c r="H3814" s="148"/>
      <c r="I3814" s="151"/>
      <c r="J3814" s="148"/>
      <c r="K3814" s="66"/>
    </row>
    <row r="3815" spans="1:11" x14ac:dyDescent="0.25">
      <c r="A3815" s="148"/>
      <c r="B3815" s="148"/>
      <c r="C3815" s="148"/>
      <c r="D3815" s="148"/>
      <c r="E3815" s="148"/>
      <c r="F3815" s="148"/>
      <c r="G3815" s="148"/>
      <c r="H3815" s="148"/>
      <c r="I3815" s="151"/>
      <c r="J3815" s="148"/>
      <c r="K3815" s="66"/>
    </row>
    <row r="3816" spans="1:11" x14ac:dyDescent="0.25">
      <c r="A3816" s="148"/>
      <c r="B3816" s="148"/>
      <c r="C3816" s="148"/>
      <c r="D3816" s="148"/>
      <c r="E3816" s="148"/>
      <c r="F3816" s="148"/>
      <c r="G3816" s="148"/>
      <c r="H3816" s="148"/>
      <c r="I3816" s="151"/>
      <c r="J3816" s="148"/>
      <c r="K3816" s="66"/>
    </row>
    <row r="3817" spans="1:11" x14ac:dyDescent="0.25">
      <c r="A3817" s="148"/>
      <c r="B3817" s="148"/>
      <c r="C3817" s="148"/>
      <c r="D3817" s="148"/>
      <c r="E3817" s="148"/>
      <c r="F3817" s="148"/>
      <c r="G3817" s="148"/>
      <c r="H3817" s="148"/>
      <c r="I3817" s="151"/>
      <c r="J3817" s="148"/>
      <c r="K3817" s="66"/>
    </row>
    <row r="3818" spans="1:11" x14ac:dyDescent="0.25">
      <c r="A3818" s="148"/>
      <c r="B3818" s="148"/>
      <c r="C3818" s="148"/>
      <c r="D3818" s="148"/>
      <c r="E3818" s="148"/>
      <c r="F3818" s="148"/>
      <c r="G3818" s="148"/>
      <c r="H3818" s="148"/>
      <c r="I3818" s="151"/>
      <c r="J3818" s="148"/>
      <c r="K3818" s="66"/>
    </row>
    <row r="3819" spans="1:11" x14ac:dyDescent="0.25">
      <c r="A3819" s="148"/>
      <c r="B3819" s="148"/>
      <c r="C3819" s="148"/>
      <c r="D3819" s="148"/>
      <c r="E3819" s="148"/>
      <c r="F3819" s="148"/>
      <c r="G3819" s="148"/>
      <c r="H3819" s="148"/>
      <c r="I3819" s="151"/>
      <c r="J3819" s="148"/>
      <c r="K3819" s="66"/>
    </row>
    <row r="3820" spans="1:11" x14ac:dyDescent="0.25">
      <c r="A3820" s="148"/>
      <c r="B3820" s="148"/>
      <c r="C3820" s="148"/>
      <c r="D3820" s="148"/>
      <c r="E3820" s="148"/>
      <c r="F3820" s="148"/>
      <c r="G3820" s="148"/>
      <c r="H3820" s="148"/>
      <c r="I3820" s="151"/>
      <c r="J3820" s="148"/>
      <c r="K3820" s="66"/>
    </row>
    <row r="3821" spans="1:11" x14ac:dyDescent="0.25">
      <c r="A3821" s="148"/>
      <c r="B3821" s="148"/>
      <c r="C3821" s="148"/>
      <c r="D3821" s="148"/>
      <c r="E3821" s="148"/>
      <c r="F3821" s="148"/>
      <c r="G3821" s="148"/>
      <c r="H3821" s="148"/>
      <c r="I3821" s="151"/>
      <c r="J3821" s="148"/>
      <c r="K3821" s="66"/>
    </row>
    <row r="3822" spans="1:11" x14ac:dyDescent="0.25">
      <c r="A3822" s="148"/>
      <c r="B3822" s="148"/>
      <c r="C3822" s="148"/>
      <c r="D3822" s="148"/>
      <c r="E3822" s="148"/>
      <c r="F3822" s="148"/>
      <c r="G3822" s="148"/>
      <c r="H3822" s="148"/>
      <c r="I3822" s="151"/>
      <c r="J3822" s="148"/>
      <c r="K3822" s="66"/>
    </row>
    <row r="3823" spans="1:11" x14ac:dyDescent="0.25">
      <c r="A3823" s="148"/>
      <c r="B3823" s="148"/>
      <c r="C3823" s="148"/>
      <c r="D3823" s="148"/>
      <c r="E3823" s="148"/>
      <c r="F3823" s="148"/>
      <c r="G3823" s="148"/>
      <c r="H3823" s="148"/>
      <c r="I3823" s="151"/>
      <c r="J3823" s="148"/>
      <c r="K3823" s="66"/>
    </row>
    <row r="3824" spans="1:11" x14ac:dyDescent="0.25">
      <c r="A3824" s="148"/>
      <c r="B3824" s="148"/>
      <c r="C3824" s="148"/>
      <c r="D3824" s="148"/>
      <c r="E3824" s="148"/>
      <c r="F3824" s="148"/>
      <c r="G3824" s="148"/>
      <c r="H3824" s="148"/>
      <c r="I3824" s="151"/>
      <c r="J3824" s="148"/>
      <c r="K3824" s="66"/>
    </row>
    <row r="3825" spans="1:11" x14ac:dyDescent="0.25">
      <c r="A3825" s="148"/>
      <c r="B3825" s="148"/>
      <c r="C3825" s="148"/>
      <c r="D3825" s="148"/>
      <c r="E3825" s="148"/>
      <c r="F3825" s="148"/>
      <c r="G3825" s="148"/>
      <c r="H3825" s="148"/>
      <c r="I3825" s="151"/>
      <c r="J3825" s="148"/>
      <c r="K3825" s="66"/>
    </row>
    <row r="3826" spans="1:11" x14ac:dyDescent="0.25">
      <c r="A3826" s="148"/>
      <c r="B3826" s="148"/>
      <c r="C3826" s="148"/>
      <c r="D3826" s="148"/>
      <c r="E3826" s="148"/>
      <c r="F3826" s="148"/>
      <c r="G3826" s="148"/>
      <c r="H3826" s="148"/>
      <c r="I3826" s="151"/>
      <c r="J3826" s="148"/>
      <c r="K3826" s="66"/>
    </row>
    <row r="3827" spans="1:11" x14ac:dyDescent="0.25">
      <c r="A3827" s="148"/>
      <c r="B3827" s="148"/>
      <c r="C3827" s="148"/>
      <c r="D3827" s="148"/>
      <c r="E3827" s="148"/>
      <c r="F3827" s="148"/>
      <c r="G3827" s="148"/>
      <c r="H3827" s="148"/>
      <c r="I3827" s="151"/>
      <c r="J3827" s="148"/>
      <c r="K3827" s="66"/>
    </row>
    <row r="3828" spans="1:11" x14ac:dyDescent="0.25">
      <c r="A3828" s="148"/>
      <c r="B3828" s="148"/>
      <c r="C3828" s="148"/>
      <c r="D3828" s="148"/>
      <c r="E3828" s="148"/>
      <c r="F3828" s="148"/>
      <c r="G3828" s="148"/>
      <c r="H3828" s="148"/>
      <c r="I3828" s="151"/>
      <c r="J3828" s="148"/>
      <c r="K3828" s="66"/>
    </row>
    <row r="3829" spans="1:11" x14ac:dyDescent="0.25">
      <c r="A3829" s="148"/>
      <c r="B3829" s="148"/>
      <c r="C3829" s="148"/>
      <c r="D3829" s="148"/>
      <c r="E3829" s="148"/>
      <c r="F3829" s="148"/>
      <c r="G3829" s="148"/>
      <c r="H3829" s="148"/>
      <c r="I3829" s="151"/>
      <c r="J3829" s="148"/>
      <c r="K3829" s="66"/>
    </row>
    <row r="3830" spans="1:11" x14ac:dyDescent="0.25">
      <c r="A3830" s="148"/>
      <c r="B3830" s="148"/>
      <c r="C3830" s="148"/>
      <c r="D3830" s="148"/>
      <c r="E3830" s="148"/>
      <c r="F3830" s="148"/>
      <c r="G3830" s="148"/>
      <c r="H3830" s="148"/>
      <c r="I3830" s="151"/>
      <c r="J3830" s="148"/>
      <c r="K3830" s="66"/>
    </row>
    <row r="3831" spans="1:11" x14ac:dyDescent="0.25">
      <c r="A3831" s="148"/>
      <c r="B3831" s="148"/>
      <c r="C3831" s="148"/>
      <c r="D3831" s="148"/>
      <c r="E3831" s="148"/>
      <c r="F3831" s="148"/>
      <c r="G3831" s="148"/>
      <c r="H3831" s="148"/>
      <c r="I3831" s="151"/>
      <c r="J3831" s="148"/>
      <c r="K3831" s="66"/>
    </row>
    <row r="3832" spans="1:11" x14ac:dyDescent="0.25">
      <c r="A3832" s="148"/>
      <c r="B3832" s="148"/>
      <c r="C3832" s="148"/>
      <c r="D3832" s="148"/>
      <c r="E3832" s="148"/>
      <c r="F3832" s="148"/>
      <c r="G3832" s="148"/>
      <c r="H3832" s="148"/>
      <c r="I3832" s="151"/>
      <c r="J3832" s="148"/>
      <c r="K3832" s="66"/>
    </row>
    <row r="3833" spans="1:11" x14ac:dyDescent="0.25">
      <c r="A3833" s="148"/>
      <c r="B3833" s="148"/>
      <c r="C3833" s="148"/>
      <c r="D3833" s="148"/>
      <c r="E3833" s="148"/>
      <c r="F3833" s="148"/>
      <c r="G3833" s="148"/>
      <c r="H3833" s="148"/>
      <c r="I3833" s="151"/>
      <c r="J3833" s="148"/>
      <c r="K3833" s="66"/>
    </row>
    <row r="3834" spans="1:11" x14ac:dyDescent="0.25">
      <c r="A3834" s="148"/>
      <c r="B3834" s="148"/>
      <c r="C3834" s="148"/>
      <c r="D3834" s="148"/>
      <c r="E3834" s="148"/>
      <c r="F3834" s="148"/>
      <c r="G3834" s="148"/>
      <c r="H3834" s="148"/>
      <c r="I3834" s="151"/>
      <c r="J3834" s="148"/>
      <c r="K3834" s="66"/>
    </row>
    <row r="3835" spans="1:11" x14ac:dyDescent="0.25">
      <c r="A3835" s="148"/>
      <c r="B3835" s="148"/>
      <c r="C3835" s="148"/>
      <c r="D3835" s="148"/>
      <c r="E3835" s="148"/>
      <c r="F3835" s="148"/>
      <c r="G3835" s="148"/>
      <c r="H3835" s="148"/>
      <c r="I3835" s="151"/>
      <c r="J3835" s="148"/>
      <c r="K3835" s="66"/>
    </row>
    <row r="3836" spans="1:11" x14ac:dyDescent="0.25">
      <c r="A3836" s="148"/>
      <c r="B3836" s="148"/>
      <c r="C3836" s="148"/>
      <c r="D3836" s="148"/>
      <c r="E3836" s="148"/>
      <c r="F3836" s="148"/>
      <c r="G3836" s="148"/>
      <c r="H3836" s="148"/>
      <c r="I3836" s="151"/>
      <c r="J3836" s="148"/>
      <c r="K3836" s="66"/>
    </row>
    <row r="3837" spans="1:11" x14ac:dyDescent="0.25">
      <c r="A3837" s="148"/>
      <c r="B3837" s="148"/>
      <c r="C3837" s="148"/>
      <c r="D3837" s="148"/>
      <c r="E3837" s="148"/>
      <c r="F3837" s="148"/>
      <c r="G3837" s="148"/>
      <c r="H3837" s="148"/>
      <c r="I3837" s="151"/>
      <c r="J3837" s="148"/>
      <c r="K3837" s="66"/>
    </row>
    <row r="3838" spans="1:11" x14ac:dyDescent="0.25">
      <c r="A3838" s="148"/>
      <c r="B3838" s="148"/>
      <c r="C3838" s="148"/>
      <c r="D3838" s="148"/>
      <c r="E3838" s="148"/>
      <c r="F3838" s="148"/>
      <c r="G3838" s="148"/>
      <c r="H3838" s="148"/>
      <c r="I3838" s="151"/>
      <c r="J3838" s="148"/>
      <c r="K3838" s="66"/>
    </row>
    <row r="3839" spans="1:11" x14ac:dyDescent="0.25">
      <c r="A3839" s="148"/>
      <c r="B3839" s="148"/>
      <c r="C3839" s="148"/>
      <c r="D3839" s="148"/>
      <c r="E3839" s="148"/>
      <c r="F3839" s="148"/>
      <c r="G3839" s="148"/>
      <c r="H3839" s="148"/>
      <c r="I3839" s="151"/>
      <c r="J3839" s="148"/>
      <c r="K3839" s="66"/>
    </row>
    <row r="3840" spans="1:11" x14ac:dyDescent="0.25">
      <c r="A3840" s="148"/>
      <c r="B3840" s="148"/>
      <c r="C3840" s="148"/>
      <c r="D3840" s="148"/>
      <c r="E3840" s="148"/>
      <c r="F3840" s="148"/>
      <c r="G3840" s="148"/>
      <c r="H3840" s="148"/>
      <c r="I3840" s="151"/>
      <c r="J3840" s="148"/>
      <c r="K3840" s="66"/>
    </row>
    <row r="3841" spans="1:11" x14ac:dyDescent="0.25">
      <c r="A3841" s="148"/>
      <c r="B3841" s="148"/>
      <c r="C3841" s="148"/>
      <c r="D3841" s="148"/>
      <c r="E3841" s="148"/>
      <c r="F3841" s="148"/>
      <c r="G3841" s="148"/>
      <c r="H3841" s="148"/>
      <c r="I3841" s="151"/>
      <c r="J3841" s="148"/>
      <c r="K3841" s="66"/>
    </row>
    <row r="3842" spans="1:11" x14ac:dyDescent="0.25">
      <c r="A3842" s="148"/>
      <c r="B3842" s="148"/>
      <c r="C3842" s="148"/>
      <c r="D3842" s="148"/>
      <c r="E3842" s="148"/>
      <c r="F3842" s="148"/>
      <c r="G3842" s="148"/>
      <c r="H3842" s="148"/>
      <c r="I3842" s="151"/>
      <c r="J3842" s="148"/>
      <c r="K3842" s="66"/>
    </row>
    <row r="3843" spans="1:11" x14ac:dyDescent="0.25">
      <c r="A3843" s="148"/>
      <c r="B3843" s="148"/>
      <c r="C3843" s="148"/>
      <c r="D3843" s="148"/>
      <c r="E3843" s="148"/>
      <c r="F3843" s="148"/>
      <c r="G3843" s="148"/>
      <c r="H3843" s="148"/>
      <c r="I3843" s="151"/>
      <c r="J3843" s="148"/>
      <c r="K3843" s="66"/>
    </row>
    <row r="3844" spans="1:11" x14ac:dyDescent="0.25">
      <c r="A3844" s="148"/>
      <c r="B3844" s="148"/>
      <c r="C3844" s="148"/>
      <c r="D3844" s="148"/>
      <c r="E3844" s="148"/>
      <c r="F3844" s="148"/>
      <c r="G3844" s="148"/>
      <c r="H3844" s="148"/>
      <c r="I3844" s="151"/>
      <c r="J3844" s="148"/>
      <c r="K3844" s="66"/>
    </row>
    <row r="3845" spans="1:11" x14ac:dyDescent="0.25">
      <c r="A3845" s="148"/>
      <c r="B3845" s="148"/>
      <c r="C3845" s="148"/>
      <c r="D3845" s="148"/>
      <c r="E3845" s="148"/>
      <c r="F3845" s="148"/>
      <c r="G3845" s="148"/>
      <c r="H3845" s="148"/>
      <c r="I3845" s="151"/>
      <c r="J3845" s="148"/>
      <c r="K3845" s="66"/>
    </row>
    <row r="3846" spans="1:11" x14ac:dyDescent="0.25">
      <c r="A3846" s="148"/>
      <c r="B3846" s="148"/>
      <c r="C3846" s="148"/>
      <c r="D3846" s="148"/>
      <c r="E3846" s="148"/>
      <c r="F3846" s="148"/>
      <c r="G3846" s="148"/>
      <c r="H3846" s="148"/>
      <c r="I3846" s="151"/>
      <c r="J3846" s="148"/>
      <c r="K3846" s="66"/>
    </row>
    <row r="3847" spans="1:11" x14ac:dyDescent="0.25">
      <c r="A3847" s="148"/>
      <c r="B3847" s="148"/>
      <c r="C3847" s="148"/>
      <c r="D3847" s="148"/>
      <c r="E3847" s="148"/>
      <c r="F3847" s="148"/>
      <c r="G3847" s="148"/>
      <c r="H3847" s="148"/>
      <c r="I3847" s="151"/>
      <c r="J3847" s="148"/>
      <c r="K3847" s="66"/>
    </row>
    <row r="3848" spans="1:11" x14ac:dyDescent="0.25">
      <c r="A3848" s="148"/>
      <c r="B3848" s="148"/>
      <c r="C3848" s="148"/>
      <c r="D3848" s="148"/>
      <c r="E3848" s="148"/>
      <c r="F3848" s="148"/>
      <c r="G3848" s="148"/>
      <c r="H3848" s="148"/>
      <c r="I3848" s="151"/>
      <c r="J3848" s="148"/>
      <c r="K3848" s="66"/>
    </row>
    <row r="3849" spans="1:11" x14ac:dyDescent="0.25">
      <c r="A3849" s="148"/>
      <c r="B3849" s="148"/>
      <c r="C3849" s="148"/>
      <c r="D3849" s="148"/>
      <c r="E3849" s="148"/>
      <c r="F3849" s="148"/>
      <c r="G3849" s="148"/>
      <c r="H3849" s="148"/>
      <c r="I3849" s="151"/>
      <c r="J3849" s="148"/>
      <c r="K3849" s="66"/>
    </row>
    <row r="3850" spans="1:11" x14ac:dyDescent="0.25">
      <c r="A3850" s="148"/>
      <c r="B3850" s="148"/>
      <c r="C3850" s="148"/>
      <c r="D3850" s="148"/>
      <c r="E3850" s="148"/>
      <c r="F3850" s="148"/>
      <c r="G3850" s="148"/>
      <c r="H3850" s="148"/>
      <c r="I3850" s="151"/>
      <c r="J3850" s="148"/>
      <c r="K3850" s="66"/>
    </row>
    <row r="3851" spans="1:11" x14ac:dyDescent="0.25">
      <c r="A3851" s="148"/>
      <c r="B3851" s="148"/>
      <c r="C3851" s="148"/>
      <c r="D3851" s="148"/>
      <c r="E3851" s="148"/>
      <c r="F3851" s="148"/>
      <c r="G3851" s="148"/>
      <c r="H3851" s="148"/>
      <c r="I3851" s="151"/>
      <c r="J3851" s="148"/>
      <c r="K3851" s="66"/>
    </row>
    <row r="3852" spans="1:11" x14ac:dyDescent="0.25">
      <c r="A3852" s="148"/>
      <c r="B3852" s="148"/>
      <c r="C3852" s="148"/>
      <c r="D3852" s="148"/>
      <c r="E3852" s="148"/>
      <c r="F3852" s="148"/>
      <c r="G3852" s="148"/>
      <c r="H3852" s="148"/>
      <c r="I3852" s="151"/>
      <c r="J3852" s="148"/>
      <c r="K3852" s="66"/>
    </row>
    <row r="3853" spans="1:11" x14ac:dyDescent="0.25">
      <c r="A3853" s="148"/>
      <c r="B3853" s="148"/>
      <c r="C3853" s="148"/>
      <c r="D3853" s="148"/>
      <c r="E3853" s="148"/>
      <c r="F3853" s="148"/>
      <c r="G3853" s="148"/>
      <c r="H3853" s="148"/>
      <c r="I3853" s="151"/>
      <c r="J3853" s="148"/>
      <c r="K3853" s="66"/>
    </row>
    <row r="3854" spans="1:11" x14ac:dyDescent="0.25">
      <c r="A3854" s="148"/>
      <c r="B3854" s="148"/>
      <c r="C3854" s="148"/>
      <c r="D3854" s="148"/>
      <c r="E3854" s="148"/>
      <c r="F3854" s="148"/>
      <c r="G3854" s="148"/>
      <c r="H3854" s="148"/>
      <c r="I3854" s="151"/>
      <c r="J3854" s="148"/>
      <c r="K3854" s="66"/>
    </row>
    <row r="3855" spans="1:11" x14ac:dyDescent="0.25">
      <c r="A3855" s="148"/>
      <c r="B3855" s="148"/>
      <c r="C3855" s="148"/>
      <c r="D3855" s="148"/>
      <c r="E3855" s="148"/>
      <c r="F3855" s="148"/>
      <c r="G3855" s="148"/>
      <c r="H3855" s="148"/>
      <c r="I3855" s="151"/>
      <c r="J3855" s="148"/>
      <c r="K3855" s="66"/>
    </row>
    <row r="3856" spans="1:11" x14ac:dyDescent="0.25">
      <c r="A3856" s="148"/>
      <c r="B3856" s="148"/>
      <c r="C3856" s="148"/>
      <c r="D3856" s="148"/>
      <c r="E3856" s="148"/>
      <c r="F3856" s="148"/>
      <c r="G3856" s="148"/>
      <c r="H3856" s="148"/>
      <c r="I3856" s="151"/>
      <c r="J3856" s="148"/>
      <c r="K3856" s="66"/>
    </row>
    <row r="3857" spans="1:11" x14ac:dyDescent="0.25">
      <c r="A3857" s="148"/>
      <c r="B3857" s="148"/>
      <c r="C3857" s="148"/>
      <c r="D3857" s="148"/>
      <c r="E3857" s="148"/>
      <c r="F3857" s="148"/>
      <c r="G3857" s="148"/>
      <c r="H3857" s="148"/>
      <c r="I3857" s="151"/>
      <c r="J3857" s="148"/>
      <c r="K3857" s="66"/>
    </row>
    <row r="3858" spans="1:11" x14ac:dyDescent="0.25">
      <c r="A3858" s="148"/>
      <c r="B3858" s="148"/>
      <c r="C3858" s="148"/>
      <c r="D3858" s="148"/>
      <c r="E3858" s="148"/>
      <c r="F3858" s="148"/>
      <c r="G3858" s="148"/>
      <c r="H3858" s="148"/>
      <c r="I3858" s="151"/>
      <c r="J3858" s="148"/>
      <c r="K3858" s="66"/>
    </row>
    <row r="3859" spans="1:11" x14ac:dyDescent="0.25">
      <c r="A3859" s="148"/>
      <c r="B3859" s="148"/>
      <c r="C3859" s="148"/>
      <c r="D3859" s="148"/>
      <c r="E3859" s="148"/>
      <c r="F3859" s="148"/>
      <c r="G3859" s="148"/>
      <c r="H3859" s="148"/>
      <c r="I3859" s="151"/>
      <c r="J3859" s="148"/>
      <c r="K3859" s="66"/>
    </row>
    <row r="3860" spans="1:11" x14ac:dyDescent="0.25">
      <c r="A3860" s="148"/>
      <c r="B3860" s="148"/>
      <c r="C3860" s="148"/>
      <c r="D3860" s="148"/>
      <c r="E3860" s="148"/>
      <c r="F3860" s="148"/>
      <c r="G3860" s="148"/>
      <c r="H3860" s="148"/>
      <c r="I3860" s="151"/>
      <c r="J3860" s="148"/>
      <c r="K3860" s="66"/>
    </row>
    <row r="3861" spans="1:11" x14ac:dyDescent="0.25">
      <c r="A3861" s="148"/>
      <c r="B3861" s="148"/>
      <c r="C3861" s="148"/>
      <c r="D3861" s="148"/>
      <c r="E3861" s="148"/>
      <c r="F3861" s="148"/>
      <c r="G3861" s="148"/>
      <c r="H3861" s="148"/>
      <c r="I3861" s="151"/>
      <c r="J3861" s="148"/>
      <c r="K3861" s="66"/>
    </row>
    <row r="3862" spans="1:11" x14ac:dyDescent="0.25">
      <c r="A3862" s="148"/>
      <c r="B3862" s="148"/>
      <c r="C3862" s="148"/>
      <c r="D3862" s="148"/>
      <c r="E3862" s="148"/>
      <c r="F3862" s="148"/>
      <c r="G3862" s="148"/>
      <c r="H3862" s="148"/>
      <c r="I3862" s="151"/>
      <c r="J3862" s="148"/>
      <c r="K3862" s="66"/>
    </row>
    <row r="3863" spans="1:11" x14ac:dyDescent="0.25">
      <c r="A3863" s="148"/>
      <c r="B3863" s="148"/>
      <c r="C3863" s="148"/>
      <c r="D3863" s="148"/>
      <c r="E3863" s="148"/>
      <c r="F3863" s="148"/>
      <c r="G3863" s="148"/>
      <c r="H3863" s="148"/>
      <c r="I3863" s="151"/>
      <c r="J3863" s="148"/>
      <c r="K3863" s="66"/>
    </row>
    <row r="3864" spans="1:11" x14ac:dyDescent="0.25">
      <c r="A3864" s="148"/>
      <c r="B3864" s="148"/>
      <c r="C3864" s="148"/>
      <c r="D3864" s="148"/>
      <c r="E3864" s="148"/>
      <c r="F3864" s="148"/>
      <c r="G3864" s="148"/>
      <c r="H3864" s="148"/>
      <c r="I3864" s="151"/>
      <c r="J3864" s="148"/>
      <c r="K3864" s="66"/>
    </row>
    <row r="3865" spans="1:11" x14ac:dyDescent="0.25">
      <c r="A3865" s="148"/>
      <c r="B3865" s="148"/>
      <c r="C3865" s="148"/>
      <c r="D3865" s="148"/>
      <c r="E3865" s="148"/>
      <c r="F3865" s="148"/>
      <c r="G3865" s="148"/>
      <c r="H3865" s="148"/>
      <c r="I3865" s="151"/>
      <c r="J3865" s="148"/>
      <c r="K3865" s="66"/>
    </row>
    <row r="3866" spans="1:11" x14ac:dyDescent="0.25">
      <c r="A3866" s="148"/>
      <c r="B3866" s="148"/>
      <c r="C3866" s="148"/>
      <c r="D3866" s="148"/>
      <c r="E3866" s="148"/>
      <c r="F3866" s="148"/>
      <c r="G3866" s="148"/>
      <c r="H3866" s="148"/>
      <c r="I3866" s="151"/>
      <c r="J3866" s="148"/>
      <c r="K3866" s="66"/>
    </row>
    <row r="3867" spans="1:11" x14ac:dyDescent="0.25">
      <c r="A3867" s="148"/>
      <c r="B3867" s="148"/>
      <c r="C3867" s="148"/>
      <c r="D3867" s="148"/>
      <c r="E3867" s="148"/>
      <c r="F3867" s="148"/>
      <c r="G3867" s="148"/>
      <c r="H3867" s="148"/>
      <c r="I3867" s="151"/>
      <c r="J3867" s="148"/>
      <c r="K3867" s="66"/>
    </row>
    <row r="3868" spans="1:11" x14ac:dyDescent="0.25">
      <c r="A3868" s="148"/>
      <c r="B3868" s="148"/>
      <c r="C3868" s="148"/>
      <c r="D3868" s="148"/>
      <c r="E3868" s="148"/>
      <c r="F3868" s="148"/>
      <c r="G3868" s="148"/>
      <c r="H3868" s="148"/>
      <c r="I3868" s="151"/>
      <c r="J3868" s="148"/>
      <c r="K3868" s="66"/>
    </row>
    <row r="3869" spans="1:11" x14ac:dyDescent="0.25">
      <c r="A3869" s="148"/>
      <c r="B3869" s="148"/>
      <c r="C3869" s="148"/>
      <c r="D3869" s="148"/>
      <c r="E3869" s="148"/>
      <c r="F3869" s="148"/>
      <c r="G3869" s="148"/>
      <c r="H3869" s="148"/>
      <c r="I3869" s="151"/>
      <c r="J3869" s="148"/>
      <c r="K3869" s="66"/>
    </row>
    <row r="3870" spans="1:11" x14ac:dyDescent="0.25">
      <c r="A3870" s="148"/>
      <c r="B3870" s="148"/>
      <c r="C3870" s="148"/>
      <c r="D3870" s="148"/>
      <c r="E3870" s="148"/>
      <c r="F3870" s="148"/>
      <c r="G3870" s="148"/>
      <c r="H3870" s="148"/>
      <c r="I3870" s="151"/>
      <c r="J3870" s="148"/>
      <c r="K3870" s="66"/>
    </row>
    <row r="3871" spans="1:11" x14ac:dyDescent="0.25">
      <c r="A3871" s="148"/>
      <c r="B3871" s="148"/>
      <c r="C3871" s="148"/>
      <c r="D3871" s="148"/>
      <c r="E3871" s="148"/>
      <c r="F3871" s="148"/>
      <c r="G3871" s="148"/>
      <c r="H3871" s="148"/>
      <c r="I3871" s="151"/>
      <c r="J3871" s="148"/>
      <c r="K3871" s="66"/>
    </row>
    <row r="3872" spans="1:11" x14ac:dyDescent="0.25">
      <c r="A3872" s="148"/>
      <c r="B3872" s="148"/>
      <c r="C3872" s="148"/>
      <c r="D3872" s="148"/>
      <c r="E3872" s="148"/>
      <c r="F3872" s="148"/>
      <c r="G3872" s="148"/>
      <c r="H3872" s="148"/>
      <c r="I3872" s="151"/>
      <c r="J3872" s="148"/>
      <c r="K3872" s="66"/>
    </row>
    <row r="3873" spans="1:11" x14ac:dyDescent="0.25">
      <c r="A3873" s="148"/>
      <c r="B3873" s="148"/>
      <c r="C3873" s="148"/>
      <c r="D3873" s="148"/>
      <c r="E3873" s="148"/>
      <c r="F3873" s="148"/>
      <c r="G3873" s="148"/>
      <c r="H3873" s="148"/>
      <c r="I3873" s="151"/>
      <c r="J3873" s="148"/>
      <c r="K3873" s="66"/>
    </row>
    <row r="3874" spans="1:11" x14ac:dyDescent="0.25">
      <c r="A3874" s="148"/>
      <c r="B3874" s="148"/>
      <c r="C3874" s="148"/>
      <c r="D3874" s="148"/>
      <c r="E3874" s="148"/>
      <c r="F3874" s="148"/>
      <c r="G3874" s="148"/>
      <c r="H3874" s="148"/>
      <c r="I3874" s="151"/>
      <c r="J3874" s="148"/>
      <c r="K3874" s="66"/>
    </row>
    <row r="3875" spans="1:11" x14ac:dyDescent="0.25">
      <c r="A3875" s="148"/>
      <c r="B3875" s="148"/>
      <c r="C3875" s="148"/>
      <c r="D3875" s="148"/>
      <c r="E3875" s="148"/>
      <c r="F3875" s="148"/>
      <c r="G3875" s="148"/>
      <c r="H3875" s="148"/>
      <c r="I3875" s="151"/>
      <c r="J3875" s="148"/>
      <c r="K3875" s="66"/>
    </row>
    <row r="3876" spans="1:11" x14ac:dyDescent="0.25">
      <c r="A3876" s="148"/>
      <c r="B3876" s="148"/>
      <c r="C3876" s="148"/>
      <c r="D3876" s="148"/>
      <c r="E3876" s="148"/>
      <c r="F3876" s="148"/>
      <c r="G3876" s="148"/>
      <c r="H3876" s="148"/>
      <c r="I3876" s="151"/>
      <c r="J3876" s="148"/>
      <c r="K3876" s="66"/>
    </row>
    <row r="3877" spans="1:11" x14ac:dyDescent="0.25">
      <c r="A3877" s="148"/>
      <c r="B3877" s="148"/>
      <c r="C3877" s="148"/>
      <c r="D3877" s="148"/>
      <c r="E3877" s="148"/>
      <c r="F3877" s="148"/>
      <c r="G3877" s="148"/>
      <c r="H3877" s="148"/>
      <c r="I3877" s="151"/>
      <c r="J3877" s="148"/>
      <c r="K3877" s="66"/>
    </row>
    <row r="3878" spans="1:11" x14ac:dyDescent="0.25">
      <c r="A3878" s="148"/>
      <c r="B3878" s="148"/>
      <c r="C3878" s="148"/>
      <c r="D3878" s="148"/>
      <c r="E3878" s="148"/>
      <c r="F3878" s="148"/>
      <c r="G3878" s="148"/>
      <c r="H3878" s="148"/>
      <c r="I3878" s="151"/>
      <c r="J3878" s="148"/>
      <c r="K3878" s="66"/>
    </row>
    <row r="3879" spans="1:11" x14ac:dyDescent="0.25">
      <c r="A3879" s="148"/>
      <c r="B3879" s="148"/>
      <c r="C3879" s="148"/>
      <c r="D3879" s="148"/>
      <c r="E3879" s="148"/>
      <c r="F3879" s="148"/>
      <c r="G3879" s="148"/>
      <c r="H3879" s="148"/>
      <c r="I3879" s="151"/>
      <c r="J3879" s="148"/>
      <c r="K3879" s="66"/>
    </row>
    <row r="3880" spans="1:11" x14ac:dyDescent="0.25">
      <c r="A3880" s="148"/>
      <c r="B3880" s="148"/>
      <c r="C3880" s="148"/>
      <c r="D3880" s="148"/>
      <c r="E3880" s="148"/>
      <c r="F3880" s="148"/>
      <c r="G3880" s="148"/>
      <c r="H3880" s="148"/>
      <c r="I3880" s="151"/>
      <c r="J3880" s="148"/>
      <c r="K3880" s="66"/>
    </row>
    <row r="3881" spans="1:11" x14ac:dyDescent="0.25">
      <c r="A3881" s="148"/>
      <c r="B3881" s="148"/>
      <c r="C3881" s="148"/>
      <c r="D3881" s="148"/>
      <c r="E3881" s="148"/>
      <c r="F3881" s="148"/>
      <c r="G3881" s="148"/>
      <c r="H3881" s="148"/>
      <c r="I3881" s="151"/>
      <c r="J3881" s="148"/>
      <c r="K3881" s="66"/>
    </row>
    <row r="3882" spans="1:11" x14ac:dyDescent="0.25">
      <c r="A3882" s="148"/>
      <c r="B3882" s="148"/>
      <c r="C3882" s="148"/>
      <c r="D3882" s="148"/>
      <c r="E3882" s="148"/>
      <c r="F3882" s="148"/>
      <c r="G3882" s="148"/>
      <c r="H3882" s="148"/>
      <c r="I3882" s="151"/>
      <c r="J3882" s="148"/>
      <c r="K3882" s="66"/>
    </row>
    <row r="3883" spans="1:11" x14ac:dyDescent="0.25">
      <c r="A3883" s="148"/>
      <c r="B3883" s="148"/>
      <c r="C3883" s="148"/>
      <c r="D3883" s="148"/>
      <c r="E3883" s="148"/>
      <c r="F3883" s="148"/>
      <c r="G3883" s="148"/>
      <c r="H3883" s="148"/>
      <c r="I3883" s="151"/>
      <c r="J3883" s="148"/>
      <c r="K3883" s="66"/>
    </row>
    <row r="3884" spans="1:11" x14ac:dyDescent="0.25">
      <c r="A3884" s="148"/>
      <c r="B3884" s="148"/>
      <c r="C3884" s="148"/>
      <c r="D3884" s="148"/>
      <c r="E3884" s="148"/>
      <c r="F3884" s="148"/>
      <c r="G3884" s="148"/>
      <c r="H3884" s="148"/>
      <c r="I3884" s="151"/>
      <c r="J3884" s="148"/>
      <c r="K3884" s="66"/>
    </row>
    <row r="3885" spans="1:11" x14ac:dyDescent="0.25">
      <c r="A3885" s="148"/>
      <c r="B3885" s="148"/>
      <c r="C3885" s="148"/>
      <c r="D3885" s="148"/>
      <c r="E3885" s="148"/>
      <c r="F3885" s="148"/>
      <c r="G3885" s="148"/>
      <c r="H3885" s="148"/>
      <c r="I3885" s="151"/>
      <c r="J3885" s="148"/>
      <c r="K3885" s="66"/>
    </row>
    <row r="3886" spans="1:11" x14ac:dyDescent="0.25">
      <c r="A3886" s="148"/>
      <c r="B3886" s="148"/>
      <c r="C3886" s="148"/>
      <c r="D3886" s="148"/>
      <c r="E3886" s="148"/>
      <c r="F3886" s="148"/>
      <c r="G3886" s="148"/>
      <c r="H3886" s="148"/>
      <c r="I3886" s="151"/>
      <c r="J3886" s="148"/>
      <c r="K3886" s="66"/>
    </row>
    <row r="3887" spans="1:11" x14ac:dyDescent="0.25">
      <c r="A3887" s="148"/>
      <c r="B3887" s="148"/>
      <c r="C3887" s="148"/>
      <c r="D3887" s="148"/>
      <c r="E3887" s="148"/>
      <c r="F3887" s="148"/>
      <c r="G3887" s="148"/>
      <c r="H3887" s="148"/>
      <c r="I3887" s="151"/>
      <c r="J3887" s="148"/>
      <c r="K3887" s="66"/>
    </row>
    <row r="3888" spans="1:11" x14ac:dyDescent="0.25">
      <c r="A3888" s="148"/>
      <c r="B3888" s="148"/>
      <c r="C3888" s="148"/>
      <c r="D3888" s="148"/>
      <c r="E3888" s="148"/>
      <c r="F3888" s="148"/>
      <c r="G3888" s="148"/>
      <c r="H3888" s="148"/>
      <c r="I3888" s="151"/>
      <c r="J3888" s="148"/>
      <c r="K3888" s="66"/>
    </row>
    <row r="3889" spans="1:11" x14ac:dyDescent="0.25">
      <c r="A3889" s="148"/>
      <c r="B3889" s="148"/>
      <c r="C3889" s="148"/>
      <c r="D3889" s="148"/>
      <c r="E3889" s="148"/>
      <c r="F3889" s="148"/>
      <c r="G3889" s="148"/>
      <c r="H3889" s="148"/>
      <c r="I3889" s="151"/>
      <c r="J3889" s="148"/>
      <c r="K3889" s="66"/>
    </row>
    <row r="3890" spans="1:11" x14ac:dyDescent="0.25">
      <c r="A3890" s="148"/>
      <c r="B3890" s="148"/>
      <c r="C3890" s="148"/>
      <c r="D3890" s="148"/>
      <c r="E3890" s="148"/>
      <c r="F3890" s="148"/>
      <c r="G3890" s="148"/>
      <c r="H3890" s="148"/>
      <c r="I3890" s="151"/>
      <c r="J3890" s="148"/>
      <c r="K3890" s="66"/>
    </row>
    <row r="3891" spans="1:11" x14ac:dyDescent="0.25">
      <c r="A3891" s="148"/>
      <c r="B3891" s="148"/>
      <c r="C3891" s="148"/>
      <c r="D3891" s="148"/>
      <c r="E3891" s="148"/>
      <c r="F3891" s="148"/>
      <c r="G3891" s="148"/>
      <c r="H3891" s="148"/>
      <c r="I3891" s="151"/>
      <c r="J3891" s="148"/>
      <c r="K3891" s="66"/>
    </row>
    <row r="3892" spans="1:11" x14ac:dyDescent="0.25">
      <c r="A3892" s="148"/>
      <c r="B3892" s="148"/>
      <c r="C3892" s="148"/>
      <c r="D3892" s="148"/>
      <c r="E3892" s="148"/>
      <c r="F3892" s="148"/>
      <c r="G3892" s="148"/>
      <c r="H3892" s="148"/>
      <c r="I3892" s="151"/>
      <c r="J3892" s="148"/>
      <c r="K3892" s="66"/>
    </row>
    <row r="3893" spans="1:11" x14ac:dyDescent="0.25">
      <c r="A3893" s="148"/>
      <c r="B3893" s="148"/>
      <c r="C3893" s="148"/>
      <c r="D3893" s="148"/>
      <c r="E3893" s="148"/>
      <c r="F3893" s="148"/>
      <c r="G3893" s="148"/>
      <c r="H3893" s="148"/>
      <c r="I3893" s="151"/>
      <c r="J3893" s="148"/>
      <c r="K3893" s="66"/>
    </row>
    <row r="3894" spans="1:11" x14ac:dyDescent="0.25">
      <c r="A3894" s="148"/>
      <c r="B3894" s="148"/>
      <c r="C3894" s="148"/>
      <c r="D3894" s="148"/>
      <c r="E3894" s="148"/>
      <c r="F3894" s="148"/>
      <c r="G3894" s="148"/>
      <c r="H3894" s="148"/>
      <c r="I3894" s="151"/>
      <c r="J3894" s="148"/>
      <c r="K3894" s="66"/>
    </row>
    <row r="3895" spans="1:11" x14ac:dyDescent="0.25">
      <c r="A3895" s="148"/>
      <c r="B3895" s="148"/>
      <c r="C3895" s="148"/>
      <c r="D3895" s="148"/>
      <c r="E3895" s="148"/>
      <c r="F3895" s="148"/>
      <c r="G3895" s="148"/>
      <c r="H3895" s="148"/>
      <c r="I3895" s="151"/>
      <c r="J3895" s="148"/>
      <c r="K3895" s="66"/>
    </row>
    <row r="3896" spans="1:11" x14ac:dyDescent="0.25">
      <c r="A3896" s="148"/>
      <c r="B3896" s="148"/>
      <c r="C3896" s="148"/>
      <c r="D3896" s="148"/>
      <c r="E3896" s="148"/>
      <c r="F3896" s="148"/>
      <c r="G3896" s="148"/>
      <c r="H3896" s="148"/>
      <c r="I3896" s="151"/>
      <c r="J3896" s="148"/>
      <c r="K3896" s="66"/>
    </row>
    <row r="3897" spans="1:11" x14ac:dyDescent="0.25">
      <c r="A3897" s="148"/>
      <c r="B3897" s="148"/>
      <c r="C3897" s="148"/>
      <c r="D3897" s="148"/>
      <c r="E3897" s="148"/>
      <c r="F3897" s="148"/>
      <c r="G3897" s="148"/>
      <c r="H3897" s="148"/>
      <c r="I3897" s="151"/>
      <c r="J3897" s="148"/>
      <c r="K3897" s="66"/>
    </row>
    <row r="3898" spans="1:11" x14ac:dyDescent="0.25">
      <c r="A3898" s="148"/>
      <c r="B3898" s="148"/>
      <c r="C3898" s="148"/>
      <c r="D3898" s="148"/>
      <c r="E3898" s="148"/>
      <c r="F3898" s="148"/>
      <c r="G3898" s="148"/>
      <c r="H3898" s="148"/>
      <c r="I3898" s="151"/>
      <c r="J3898" s="148"/>
      <c r="K3898" s="66"/>
    </row>
    <row r="3899" spans="1:11" x14ac:dyDescent="0.25">
      <c r="A3899" s="148"/>
      <c r="B3899" s="148"/>
      <c r="C3899" s="148"/>
      <c r="D3899" s="148"/>
      <c r="E3899" s="148"/>
      <c r="F3899" s="148"/>
      <c r="G3899" s="148"/>
      <c r="H3899" s="148"/>
      <c r="I3899" s="151"/>
      <c r="J3899" s="148"/>
      <c r="K3899" s="66"/>
    </row>
    <row r="3900" spans="1:11" x14ac:dyDescent="0.25">
      <c r="A3900" s="148"/>
      <c r="B3900" s="148"/>
      <c r="C3900" s="148"/>
      <c r="D3900" s="148"/>
      <c r="E3900" s="148"/>
      <c r="F3900" s="148"/>
      <c r="G3900" s="148"/>
      <c r="H3900" s="148"/>
      <c r="I3900" s="151"/>
      <c r="J3900" s="148"/>
      <c r="K3900" s="66"/>
    </row>
    <row r="3901" spans="1:11" x14ac:dyDescent="0.25">
      <c r="A3901" s="148"/>
      <c r="B3901" s="148"/>
      <c r="C3901" s="148"/>
      <c r="D3901" s="148"/>
      <c r="E3901" s="148"/>
      <c r="F3901" s="148"/>
      <c r="G3901" s="148"/>
      <c r="H3901" s="148"/>
      <c r="I3901" s="151"/>
      <c r="J3901" s="148"/>
      <c r="K3901" s="66"/>
    </row>
    <row r="3902" spans="1:11" x14ac:dyDescent="0.25">
      <c r="A3902" s="148"/>
      <c r="B3902" s="148"/>
      <c r="C3902" s="148"/>
      <c r="D3902" s="148"/>
      <c r="E3902" s="148"/>
      <c r="F3902" s="148"/>
      <c r="G3902" s="148"/>
      <c r="H3902" s="148"/>
      <c r="I3902" s="151"/>
      <c r="J3902" s="148"/>
      <c r="K3902" s="66"/>
    </row>
    <row r="3903" spans="1:11" x14ac:dyDescent="0.25">
      <c r="A3903" s="148"/>
      <c r="B3903" s="148"/>
      <c r="C3903" s="148"/>
      <c r="D3903" s="148"/>
      <c r="E3903" s="148"/>
      <c r="F3903" s="148"/>
      <c r="G3903" s="148"/>
      <c r="H3903" s="148"/>
      <c r="I3903" s="151"/>
      <c r="J3903" s="148"/>
      <c r="K3903" s="66"/>
    </row>
    <row r="3904" spans="1:11" x14ac:dyDescent="0.25">
      <c r="A3904" s="148"/>
      <c r="B3904" s="148"/>
      <c r="C3904" s="148"/>
      <c r="D3904" s="148"/>
      <c r="E3904" s="148"/>
      <c r="F3904" s="148"/>
      <c r="G3904" s="148"/>
      <c r="H3904" s="148"/>
      <c r="I3904" s="151"/>
      <c r="J3904" s="148"/>
      <c r="K3904" s="66"/>
    </row>
    <row r="3905" spans="1:11" x14ac:dyDescent="0.25">
      <c r="A3905" s="148"/>
      <c r="B3905" s="148"/>
      <c r="C3905" s="148"/>
      <c r="D3905" s="148"/>
      <c r="E3905" s="148"/>
      <c r="F3905" s="148"/>
      <c r="G3905" s="148"/>
      <c r="H3905" s="148"/>
      <c r="I3905" s="151"/>
      <c r="J3905" s="148"/>
      <c r="K3905" s="66"/>
    </row>
    <row r="3906" spans="1:11" x14ac:dyDescent="0.25">
      <c r="A3906" s="148"/>
      <c r="B3906" s="148"/>
      <c r="C3906" s="148"/>
      <c r="D3906" s="148"/>
      <c r="E3906" s="148"/>
      <c r="F3906" s="148"/>
      <c r="G3906" s="148"/>
      <c r="H3906" s="148"/>
      <c r="I3906" s="151"/>
      <c r="J3906" s="148"/>
      <c r="K3906" s="66"/>
    </row>
    <row r="3907" spans="1:11" x14ac:dyDescent="0.25">
      <c r="A3907" s="148"/>
      <c r="B3907" s="148"/>
      <c r="C3907" s="148"/>
      <c r="D3907" s="148"/>
      <c r="E3907" s="148"/>
      <c r="F3907" s="148"/>
      <c r="G3907" s="148"/>
      <c r="H3907" s="148"/>
      <c r="I3907" s="151"/>
      <c r="J3907" s="148"/>
      <c r="K3907" s="66"/>
    </row>
    <row r="3908" spans="1:11" x14ac:dyDescent="0.25">
      <c r="A3908" s="148"/>
      <c r="B3908" s="148"/>
      <c r="C3908" s="148"/>
      <c r="D3908" s="148"/>
      <c r="E3908" s="148"/>
      <c r="F3908" s="148"/>
      <c r="G3908" s="148"/>
      <c r="H3908" s="148"/>
      <c r="I3908" s="151"/>
      <c r="J3908" s="148"/>
      <c r="K3908" s="66"/>
    </row>
    <row r="3909" spans="1:11" x14ac:dyDescent="0.25">
      <c r="A3909" s="148"/>
      <c r="B3909" s="148"/>
      <c r="C3909" s="148"/>
      <c r="D3909" s="148"/>
      <c r="E3909" s="148"/>
      <c r="F3909" s="148"/>
      <c r="G3909" s="148"/>
      <c r="H3909" s="148"/>
      <c r="I3909" s="151"/>
      <c r="J3909" s="148"/>
      <c r="K3909" s="66"/>
    </row>
    <row r="3910" spans="1:11" x14ac:dyDescent="0.25">
      <c r="A3910" s="148"/>
      <c r="B3910" s="148"/>
      <c r="C3910" s="148"/>
      <c r="D3910" s="148"/>
      <c r="E3910" s="148"/>
      <c r="F3910" s="148"/>
      <c r="G3910" s="148"/>
      <c r="H3910" s="148"/>
      <c r="I3910" s="151"/>
      <c r="J3910" s="148"/>
      <c r="K3910" s="66"/>
    </row>
    <row r="3911" spans="1:11" x14ac:dyDescent="0.25">
      <c r="A3911" s="148"/>
      <c r="B3911" s="148"/>
      <c r="C3911" s="148"/>
      <c r="D3911" s="148"/>
      <c r="E3911" s="148"/>
      <c r="F3911" s="148"/>
      <c r="G3911" s="148"/>
      <c r="H3911" s="148"/>
      <c r="I3911" s="151"/>
      <c r="J3911" s="148"/>
      <c r="K3911" s="66"/>
    </row>
    <row r="3912" spans="1:11" x14ac:dyDescent="0.25">
      <c r="A3912" s="148"/>
      <c r="B3912" s="148"/>
      <c r="C3912" s="148"/>
      <c r="D3912" s="148"/>
      <c r="E3912" s="148"/>
      <c r="F3912" s="148"/>
      <c r="G3912" s="148"/>
      <c r="H3912" s="148"/>
      <c r="I3912" s="151"/>
      <c r="J3912" s="148"/>
      <c r="K3912" s="66"/>
    </row>
    <row r="3913" spans="1:11" x14ac:dyDescent="0.25">
      <c r="A3913" s="148"/>
      <c r="B3913" s="148"/>
      <c r="C3913" s="148"/>
      <c r="D3913" s="148"/>
      <c r="E3913" s="148"/>
      <c r="F3913" s="148"/>
      <c r="G3913" s="148"/>
      <c r="H3913" s="148"/>
      <c r="I3913" s="151"/>
      <c r="J3913" s="148"/>
      <c r="K3913" s="66"/>
    </row>
    <row r="3914" spans="1:11" x14ac:dyDescent="0.25">
      <c r="A3914" s="148"/>
      <c r="B3914" s="148"/>
      <c r="C3914" s="148"/>
      <c r="D3914" s="148"/>
      <c r="E3914" s="148"/>
      <c r="F3914" s="148"/>
      <c r="G3914" s="148"/>
      <c r="H3914" s="148"/>
      <c r="I3914" s="151"/>
      <c r="J3914" s="148"/>
      <c r="K3914" s="66"/>
    </row>
    <row r="3915" spans="1:11" x14ac:dyDescent="0.25">
      <c r="A3915" s="148"/>
      <c r="B3915" s="148"/>
      <c r="C3915" s="148"/>
      <c r="D3915" s="148"/>
      <c r="E3915" s="148"/>
      <c r="F3915" s="148"/>
      <c r="G3915" s="148"/>
      <c r="H3915" s="148"/>
      <c r="I3915" s="151"/>
      <c r="J3915" s="148"/>
      <c r="K3915" s="66"/>
    </row>
    <row r="3916" spans="1:11" x14ac:dyDescent="0.25">
      <c r="A3916" s="148"/>
      <c r="B3916" s="148"/>
      <c r="C3916" s="148"/>
      <c r="D3916" s="148"/>
      <c r="E3916" s="148"/>
      <c r="F3916" s="148"/>
      <c r="G3916" s="148"/>
      <c r="H3916" s="148"/>
      <c r="I3916" s="151"/>
      <c r="J3916" s="148"/>
      <c r="K3916" s="66"/>
    </row>
    <row r="3917" spans="1:11" x14ac:dyDescent="0.25">
      <c r="A3917" s="148"/>
      <c r="B3917" s="148"/>
      <c r="C3917" s="148"/>
      <c r="D3917" s="148"/>
      <c r="E3917" s="148"/>
      <c r="F3917" s="148"/>
      <c r="G3917" s="148"/>
      <c r="H3917" s="148"/>
      <c r="I3917" s="151"/>
      <c r="J3917" s="148"/>
      <c r="K3917" s="66"/>
    </row>
    <row r="3918" spans="1:11" x14ac:dyDescent="0.25">
      <c r="A3918" s="148"/>
      <c r="B3918" s="148"/>
      <c r="C3918" s="148"/>
      <c r="D3918" s="148"/>
      <c r="E3918" s="148"/>
      <c r="F3918" s="148"/>
      <c r="G3918" s="148"/>
      <c r="H3918" s="148"/>
      <c r="I3918" s="151"/>
      <c r="J3918" s="148"/>
      <c r="K3918" s="66"/>
    </row>
    <row r="3919" spans="1:11" x14ac:dyDescent="0.25">
      <c r="A3919" s="148"/>
      <c r="B3919" s="148"/>
      <c r="C3919" s="148"/>
      <c r="D3919" s="148"/>
      <c r="E3919" s="148"/>
      <c r="F3919" s="148"/>
      <c r="G3919" s="148"/>
      <c r="H3919" s="148"/>
      <c r="I3919" s="151"/>
      <c r="J3919" s="148"/>
      <c r="K3919" s="66"/>
    </row>
    <row r="3920" spans="1:11" x14ac:dyDescent="0.25">
      <c r="A3920" s="148"/>
      <c r="B3920" s="148"/>
      <c r="C3920" s="148"/>
      <c r="D3920" s="148"/>
      <c r="E3920" s="148"/>
      <c r="F3920" s="148"/>
      <c r="G3920" s="148"/>
      <c r="H3920" s="148"/>
      <c r="I3920" s="151"/>
      <c r="J3920" s="148"/>
      <c r="K3920" s="66"/>
    </row>
    <row r="3921" spans="1:11" x14ac:dyDescent="0.25">
      <c r="A3921" s="148"/>
      <c r="B3921" s="148"/>
      <c r="C3921" s="148"/>
      <c r="D3921" s="148"/>
      <c r="E3921" s="148"/>
      <c r="F3921" s="148"/>
      <c r="G3921" s="148"/>
      <c r="H3921" s="148"/>
      <c r="I3921" s="151"/>
      <c r="J3921" s="148"/>
      <c r="K3921" s="66"/>
    </row>
    <row r="3922" spans="1:11" x14ac:dyDescent="0.25">
      <c r="A3922" s="148"/>
      <c r="B3922" s="148"/>
      <c r="C3922" s="148"/>
      <c r="D3922" s="148"/>
      <c r="E3922" s="148"/>
      <c r="F3922" s="148"/>
      <c r="G3922" s="148"/>
      <c r="H3922" s="148"/>
      <c r="I3922" s="151"/>
      <c r="J3922" s="148"/>
      <c r="K3922" s="66"/>
    </row>
    <row r="3923" spans="1:11" x14ac:dyDescent="0.25">
      <c r="A3923" s="148"/>
      <c r="B3923" s="148"/>
      <c r="C3923" s="148"/>
      <c r="D3923" s="148"/>
      <c r="E3923" s="148"/>
      <c r="F3923" s="148"/>
      <c r="G3923" s="148"/>
      <c r="H3923" s="148"/>
      <c r="I3923" s="151"/>
      <c r="J3923" s="148"/>
      <c r="K3923" s="66"/>
    </row>
    <row r="3924" spans="1:11" x14ac:dyDescent="0.25">
      <c r="A3924" s="148"/>
      <c r="B3924" s="148"/>
      <c r="C3924" s="148"/>
      <c r="D3924" s="148"/>
      <c r="E3924" s="148"/>
      <c r="F3924" s="148"/>
      <c r="G3924" s="148"/>
      <c r="H3924" s="148"/>
      <c r="I3924" s="151"/>
      <c r="J3924" s="148"/>
      <c r="K3924" s="66"/>
    </row>
    <row r="3925" spans="1:11" x14ac:dyDescent="0.25">
      <c r="A3925" s="148"/>
      <c r="B3925" s="148"/>
      <c r="C3925" s="148"/>
      <c r="D3925" s="148"/>
      <c r="E3925" s="148"/>
      <c r="F3925" s="148"/>
      <c r="G3925" s="148"/>
      <c r="H3925" s="148"/>
      <c r="I3925" s="151"/>
      <c r="J3925" s="148"/>
      <c r="K3925" s="66"/>
    </row>
    <row r="3926" spans="1:11" x14ac:dyDescent="0.25">
      <c r="A3926" s="148"/>
      <c r="B3926" s="148"/>
      <c r="C3926" s="148"/>
      <c r="D3926" s="148"/>
      <c r="E3926" s="148"/>
      <c r="F3926" s="148"/>
      <c r="G3926" s="148"/>
      <c r="H3926" s="148"/>
      <c r="I3926" s="151"/>
      <c r="J3926" s="148"/>
      <c r="K3926" s="66"/>
    </row>
    <row r="3927" spans="1:11" x14ac:dyDescent="0.25">
      <c r="A3927" s="148"/>
      <c r="B3927" s="148"/>
      <c r="C3927" s="148"/>
      <c r="D3927" s="148"/>
      <c r="E3927" s="148"/>
      <c r="F3927" s="148"/>
      <c r="G3927" s="148"/>
      <c r="H3927" s="148"/>
      <c r="I3927" s="151"/>
      <c r="J3927" s="148"/>
      <c r="K3927" s="66"/>
    </row>
    <row r="3928" spans="1:11" x14ac:dyDescent="0.25">
      <c r="A3928" s="148"/>
      <c r="B3928" s="148"/>
      <c r="C3928" s="148"/>
      <c r="D3928" s="148"/>
      <c r="E3928" s="148"/>
      <c r="F3928" s="148"/>
      <c r="G3928" s="148"/>
      <c r="H3928" s="148"/>
      <c r="I3928" s="151"/>
      <c r="J3928" s="148"/>
      <c r="K3928" s="66"/>
    </row>
    <row r="3929" spans="1:11" x14ac:dyDescent="0.25">
      <c r="A3929" s="148"/>
      <c r="B3929" s="148"/>
      <c r="C3929" s="148"/>
      <c r="D3929" s="148"/>
      <c r="E3929" s="148"/>
      <c r="F3929" s="148"/>
      <c r="G3929" s="148"/>
      <c r="H3929" s="148"/>
      <c r="I3929" s="151"/>
      <c r="J3929" s="148"/>
      <c r="K3929" s="66"/>
    </row>
    <row r="3930" spans="1:11" x14ac:dyDescent="0.25">
      <c r="A3930" s="148"/>
      <c r="B3930" s="148"/>
      <c r="C3930" s="148"/>
      <c r="D3930" s="148"/>
      <c r="E3930" s="148"/>
      <c r="F3930" s="148"/>
      <c r="G3930" s="148"/>
      <c r="H3930" s="148"/>
      <c r="I3930" s="151"/>
      <c r="J3930" s="148"/>
      <c r="K3930" s="66"/>
    </row>
    <row r="3931" spans="1:11" x14ac:dyDescent="0.25">
      <c r="A3931" s="148"/>
      <c r="B3931" s="148"/>
      <c r="C3931" s="148"/>
      <c r="D3931" s="148"/>
      <c r="E3931" s="148"/>
      <c r="F3931" s="148"/>
      <c r="G3931" s="148"/>
      <c r="H3931" s="148"/>
      <c r="I3931" s="151"/>
      <c r="J3931" s="148"/>
      <c r="K3931" s="66"/>
    </row>
    <row r="3932" spans="1:11" x14ac:dyDescent="0.25">
      <c r="A3932" s="148"/>
      <c r="B3932" s="148"/>
      <c r="C3932" s="148"/>
      <c r="D3932" s="148"/>
      <c r="E3932" s="148"/>
      <c r="F3932" s="148"/>
      <c r="G3932" s="148"/>
      <c r="H3932" s="148"/>
      <c r="I3932" s="151"/>
      <c r="J3932" s="148"/>
      <c r="K3932" s="66"/>
    </row>
    <row r="3933" spans="1:11" x14ac:dyDescent="0.25">
      <c r="A3933" s="148"/>
      <c r="B3933" s="148"/>
      <c r="C3933" s="148"/>
      <c r="D3933" s="148"/>
      <c r="E3933" s="148"/>
      <c r="F3933" s="148"/>
      <c r="G3933" s="148"/>
      <c r="H3933" s="148"/>
      <c r="I3933" s="151"/>
      <c r="J3933" s="148"/>
      <c r="K3933" s="66"/>
    </row>
    <row r="3934" spans="1:11" x14ac:dyDescent="0.25">
      <c r="A3934" s="148"/>
      <c r="B3934" s="148"/>
      <c r="C3934" s="148"/>
      <c r="D3934" s="148"/>
      <c r="E3934" s="148"/>
      <c r="F3934" s="148"/>
      <c r="G3934" s="148"/>
      <c r="H3934" s="148"/>
      <c r="I3934" s="151"/>
      <c r="J3934" s="148"/>
      <c r="K3934" s="66"/>
    </row>
    <row r="3935" spans="1:11" x14ac:dyDescent="0.25">
      <c r="A3935" s="148"/>
      <c r="B3935" s="148"/>
      <c r="C3935" s="148"/>
      <c r="D3935" s="148"/>
      <c r="E3935" s="148"/>
      <c r="F3935" s="148"/>
      <c r="G3935" s="148"/>
      <c r="H3935" s="148"/>
      <c r="I3935" s="151"/>
      <c r="J3935" s="148"/>
      <c r="K3935" s="66"/>
    </row>
    <row r="3936" spans="1:11" x14ac:dyDescent="0.25">
      <c r="A3936" s="148"/>
      <c r="B3936" s="148"/>
      <c r="C3936" s="148"/>
      <c r="D3936" s="148"/>
      <c r="E3936" s="148"/>
      <c r="F3936" s="148"/>
      <c r="G3936" s="148"/>
      <c r="H3936" s="148"/>
      <c r="I3936" s="151"/>
      <c r="J3936" s="148"/>
      <c r="K3936" s="66"/>
    </row>
    <row r="3937" spans="1:11" x14ac:dyDescent="0.25">
      <c r="A3937" s="148"/>
      <c r="B3937" s="148"/>
      <c r="C3937" s="148"/>
      <c r="D3937" s="148"/>
      <c r="E3937" s="148"/>
      <c r="F3937" s="148"/>
      <c r="G3937" s="148"/>
      <c r="H3937" s="148"/>
      <c r="I3937" s="151"/>
      <c r="J3937" s="148"/>
      <c r="K3937" s="66"/>
    </row>
    <row r="3938" spans="1:11" x14ac:dyDescent="0.25">
      <c r="A3938" s="148"/>
      <c r="B3938" s="148"/>
      <c r="C3938" s="148"/>
      <c r="D3938" s="148"/>
      <c r="E3938" s="148"/>
      <c r="F3938" s="148"/>
      <c r="G3938" s="148"/>
      <c r="H3938" s="148"/>
      <c r="I3938" s="151"/>
      <c r="J3938" s="148"/>
      <c r="K3938" s="66"/>
    </row>
    <row r="3939" spans="1:11" x14ac:dyDescent="0.25">
      <c r="A3939" s="148"/>
      <c r="B3939" s="148"/>
      <c r="C3939" s="148"/>
      <c r="D3939" s="148"/>
      <c r="E3939" s="148"/>
      <c r="F3939" s="148"/>
      <c r="G3939" s="148"/>
      <c r="H3939" s="148"/>
      <c r="I3939" s="151"/>
      <c r="J3939" s="148"/>
      <c r="K3939" s="66"/>
    </row>
    <row r="3940" spans="1:11" x14ac:dyDescent="0.25">
      <c r="A3940" s="148"/>
      <c r="B3940" s="148"/>
      <c r="C3940" s="148"/>
      <c r="D3940" s="148"/>
      <c r="E3940" s="148"/>
      <c r="F3940" s="148"/>
      <c r="G3940" s="148"/>
      <c r="H3940" s="148"/>
      <c r="I3940" s="151"/>
      <c r="J3940" s="148"/>
      <c r="K3940" s="66"/>
    </row>
    <row r="3941" spans="1:11" x14ac:dyDescent="0.25">
      <c r="A3941" s="148"/>
      <c r="B3941" s="148"/>
      <c r="C3941" s="148"/>
      <c r="D3941" s="148"/>
      <c r="E3941" s="148"/>
      <c r="F3941" s="148"/>
      <c r="G3941" s="148"/>
      <c r="H3941" s="148"/>
      <c r="I3941" s="151"/>
      <c r="J3941" s="148"/>
      <c r="K3941" s="66"/>
    </row>
    <row r="3942" spans="1:11" x14ac:dyDescent="0.25">
      <c r="A3942" s="148"/>
      <c r="B3942" s="148"/>
      <c r="C3942" s="148"/>
      <c r="D3942" s="148"/>
      <c r="E3942" s="148"/>
      <c r="F3942" s="148"/>
      <c r="G3942" s="148"/>
      <c r="H3942" s="148"/>
      <c r="I3942" s="151"/>
      <c r="J3942" s="148"/>
      <c r="K3942" s="66"/>
    </row>
    <row r="3943" spans="1:11" x14ac:dyDescent="0.25">
      <c r="A3943" s="148"/>
      <c r="B3943" s="148"/>
      <c r="C3943" s="148"/>
      <c r="D3943" s="148"/>
      <c r="E3943" s="148"/>
      <c r="F3943" s="148"/>
      <c r="G3943" s="148"/>
      <c r="H3943" s="148"/>
      <c r="I3943" s="151"/>
      <c r="J3943" s="148"/>
      <c r="K3943" s="66"/>
    </row>
    <row r="3944" spans="1:11" x14ac:dyDescent="0.25">
      <c r="A3944" s="148"/>
      <c r="B3944" s="148"/>
      <c r="C3944" s="148"/>
      <c r="D3944" s="148"/>
      <c r="E3944" s="148"/>
      <c r="F3944" s="148"/>
      <c r="G3944" s="148"/>
      <c r="H3944" s="148"/>
      <c r="I3944" s="151"/>
      <c r="J3944" s="148"/>
      <c r="K3944" s="66"/>
    </row>
    <row r="3945" spans="1:11" x14ac:dyDescent="0.25">
      <c r="A3945" s="148"/>
      <c r="B3945" s="148"/>
      <c r="C3945" s="148"/>
      <c r="D3945" s="148"/>
      <c r="E3945" s="148"/>
      <c r="F3945" s="148"/>
      <c r="G3945" s="148"/>
      <c r="H3945" s="148"/>
      <c r="I3945" s="151"/>
      <c r="J3945" s="148"/>
      <c r="K3945" s="66"/>
    </row>
    <row r="3946" spans="1:11" x14ac:dyDescent="0.25">
      <c r="A3946" s="148"/>
      <c r="B3946" s="148"/>
      <c r="C3946" s="148"/>
      <c r="D3946" s="148"/>
      <c r="E3946" s="148"/>
      <c r="F3946" s="148"/>
      <c r="G3946" s="148"/>
      <c r="H3946" s="148"/>
      <c r="I3946" s="151"/>
      <c r="J3946" s="148"/>
      <c r="K3946" s="66"/>
    </row>
    <row r="3947" spans="1:11" x14ac:dyDescent="0.25">
      <c r="A3947" s="148"/>
      <c r="B3947" s="148"/>
      <c r="C3947" s="148"/>
      <c r="D3947" s="148"/>
      <c r="E3947" s="148"/>
      <c r="F3947" s="148"/>
      <c r="G3947" s="148"/>
      <c r="H3947" s="148"/>
      <c r="I3947" s="151"/>
      <c r="J3947" s="148"/>
      <c r="K3947" s="66"/>
    </row>
    <row r="3948" spans="1:11" x14ac:dyDescent="0.25">
      <c r="A3948" s="148"/>
      <c r="B3948" s="148"/>
      <c r="C3948" s="148"/>
      <c r="D3948" s="148"/>
      <c r="E3948" s="148"/>
      <c r="F3948" s="148"/>
      <c r="G3948" s="148"/>
      <c r="H3948" s="148"/>
      <c r="I3948" s="151"/>
      <c r="J3948" s="148"/>
      <c r="K3948" s="66"/>
    </row>
    <row r="3949" spans="1:11" x14ac:dyDescent="0.25">
      <c r="A3949" s="148"/>
      <c r="B3949" s="148"/>
      <c r="C3949" s="148"/>
      <c r="D3949" s="148"/>
      <c r="E3949" s="148"/>
      <c r="F3949" s="148"/>
      <c r="G3949" s="148"/>
      <c r="H3949" s="148"/>
      <c r="I3949" s="151"/>
      <c r="J3949" s="148"/>
      <c r="K3949" s="66"/>
    </row>
    <row r="3950" spans="1:11" x14ac:dyDescent="0.25">
      <c r="A3950" s="148"/>
      <c r="B3950" s="148"/>
      <c r="C3950" s="148"/>
      <c r="D3950" s="148"/>
      <c r="E3950" s="148"/>
      <c r="F3950" s="148"/>
      <c r="G3950" s="148"/>
      <c r="H3950" s="148"/>
      <c r="I3950" s="151"/>
      <c r="J3950" s="148"/>
      <c r="K3950" s="66"/>
    </row>
    <row r="3951" spans="1:11" x14ac:dyDescent="0.25">
      <c r="A3951" s="148"/>
      <c r="B3951" s="148"/>
      <c r="C3951" s="148"/>
      <c r="D3951" s="148"/>
      <c r="E3951" s="148"/>
      <c r="F3951" s="148"/>
      <c r="G3951" s="148"/>
      <c r="H3951" s="148"/>
      <c r="I3951" s="151"/>
      <c r="J3951" s="148"/>
      <c r="K3951" s="66"/>
    </row>
    <row r="3952" spans="1:11" x14ac:dyDescent="0.25">
      <c r="A3952" s="148"/>
      <c r="B3952" s="148"/>
      <c r="C3952" s="148"/>
      <c r="D3952" s="148"/>
      <c r="E3952" s="148"/>
      <c r="F3952" s="148"/>
      <c r="G3952" s="148"/>
      <c r="H3952" s="148"/>
      <c r="I3952" s="151"/>
      <c r="J3952" s="148"/>
      <c r="K3952" s="66"/>
    </row>
    <row r="3953" spans="1:11" x14ac:dyDescent="0.25">
      <c r="A3953" s="148"/>
      <c r="B3953" s="148"/>
      <c r="C3953" s="148"/>
      <c r="D3953" s="148"/>
      <c r="E3953" s="148"/>
      <c r="F3953" s="148"/>
      <c r="G3953" s="148"/>
      <c r="H3953" s="148"/>
      <c r="I3953" s="151"/>
      <c r="J3953" s="148"/>
      <c r="K3953" s="66"/>
    </row>
    <row r="3954" spans="1:11" x14ac:dyDescent="0.25">
      <c r="A3954" s="148"/>
      <c r="B3954" s="148"/>
      <c r="C3954" s="148"/>
      <c r="D3954" s="148"/>
      <c r="E3954" s="148"/>
      <c r="F3954" s="148"/>
      <c r="G3954" s="148"/>
      <c r="H3954" s="148"/>
      <c r="I3954" s="151"/>
      <c r="J3954" s="148"/>
      <c r="K3954" s="66"/>
    </row>
    <row r="3955" spans="1:11" x14ac:dyDescent="0.25">
      <c r="A3955" s="148"/>
      <c r="B3955" s="148"/>
      <c r="C3955" s="148"/>
      <c r="D3955" s="148"/>
      <c r="E3955" s="148"/>
      <c r="F3955" s="148"/>
      <c r="G3955" s="148"/>
      <c r="H3955" s="148"/>
      <c r="I3955" s="151"/>
      <c r="J3955" s="148"/>
      <c r="K3955" s="66"/>
    </row>
    <row r="3956" spans="1:11" x14ac:dyDescent="0.25">
      <c r="A3956" s="148"/>
      <c r="B3956" s="148"/>
      <c r="C3956" s="148"/>
      <c r="D3956" s="148"/>
      <c r="E3956" s="148"/>
      <c r="F3956" s="148"/>
      <c r="G3956" s="148"/>
      <c r="H3956" s="148"/>
      <c r="I3956" s="151"/>
      <c r="J3956" s="148"/>
      <c r="K3956" s="66"/>
    </row>
    <row r="3957" spans="1:11" x14ac:dyDescent="0.25">
      <c r="A3957" s="148"/>
      <c r="B3957" s="148"/>
      <c r="C3957" s="148"/>
      <c r="D3957" s="148"/>
      <c r="E3957" s="148"/>
      <c r="F3957" s="148"/>
      <c r="G3957" s="148"/>
      <c r="H3957" s="148"/>
      <c r="I3957" s="151"/>
      <c r="J3957" s="148"/>
      <c r="K3957" s="66"/>
    </row>
    <row r="3958" spans="1:11" x14ac:dyDescent="0.25">
      <c r="A3958" s="148"/>
      <c r="B3958" s="148"/>
      <c r="C3958" s="148"/>
      <c r="D3958" s="148"/>
      <c r="E3958" s="148"/>
      <c r="F3958" s="148"/>
      <c r="G3958" s="148"/>
      <c r="H3958" s="148"/>
      <c r="I3958" s="151"/>
      <c r="J3958" s="148"/>
      <c r="K3958" s="66"/>
    </row>
    <row r="3959" spans="1:11" x14ac:dyDescent="0.25">
      <c r="A3959" s="148"/>
      <c r="B3959" s="148"/>
      <c r="C3959" s="148"/>
      <c r="D3959" s="148"/>
      <c r="E3959" s="148"/>
      <c r="F3959" s="148"/>
      <c r="G3959" s="148"/>
      <c r="H3959" s="148"/>
      <c r="I3959" s="151"/>
      <c r="J3959" s="148"/>
      <c r="K3959" s="66"/>
    </row>
    <row r="3960" spans="1:11" x14ac:dyDescent="0.25">
      <c r="A3960" s="148"/>
      <c r="B3960" s="148"/>
      <c r="C3960" s="148"/>
      <c r="D3960" s="148"/>
      <c r="E3960" s="148"/>
      <c r="F3960" s="148"/>
      <c r="G3960" s="148"/>
      <c r="H3960" s="148"/>
      <c r="I3960" s="151"/>
      <c r="J3960" s="148"/>
      <c r="K3960" s="66"/>
    </row>
    <row r="3961" spans="1:11" x14ac:dyDescent="0.25">
      <c r="A3961" s="148"/>
      <c r="B3961" s="148"/>
      <c r="C3961" s="148"/>
      <c r="D3961" s="148"/>
      <c r="E3961" s="148"/>
      <c r="F3961" s="148"/>
      <c r="G3961" s="148"/>
      <c r="H3961" s="148"/>
      <c r="I3961" s="151"/>
      <c r="J3961" s="148"/>
      <c r="K3961" s="66"/>
    </row>
    <row r="3962" spans="1:11" x14ac:dyDescent="0.25">
      <c r="A3962" s="148"/>
      <c r="B3962" s="148"/>
      <c r="C3962" s="148"/>
      <c r="D3962" s="148"/>
      <c r="E3962" s="148"/>
      <c r="F3962" s="148"/>
      <c r="G3962" s="148"/>
      <c r="H3962" s="148"/>
      <c r="I3962" s="151"/>
      <c r="J3962" s="148"/>
      <c r="K3962" s="66"/>
    </row>
    <row r="3963" spans="1:11" x14ac:dyDescent="0.25">
      <c r="A3963" s="148"/>
      <c r="B3963" s="148"/>
      <c r="C3963" s="148"/>
      <c r="D3963" s="148"/>
      <c r="E3963" s="148"/>
      <c r="F3963" s="148"/>
      <c r="G3963" s="148"/>
      <c r="H3963" s="148"/>
      <c r="I3963" s="151"/>
      <c r="J3963" s="148"/>
      <c r="K3963" s="66"/>
    </row>
    <row r="3964" spans="1:11" x14ac:dyDescent="0.25">
      <c r="A3964" s="148"/>
      <c r="B3964" s="148"/>
      <c r="C3964" s="148"/>
      <c r="D3964" s="148"/>
      <c r="E3964" s="148"/>
      <c r="F3964" s="148"/>
      <c r="G3964" s="148"/>
      <c r="H3964" s="148"/>
      <c r="I3964" s="151"/>
      <c r="J3964" s="148"/>
      <c r="K3964" s="66"/>
    </row>
    <row r="3965" spans="1:11" x14ac:dyDescent="0.25">
      <c r="A3965" s="148"/>
      <c r="B3965" s="148"/>
      <c r="C3965" s="148"/>
      <c r="D3965" s="148"/>
      <c r="E3965" s="148"/>
      <c r="F3965" s="148"/>
      <c r="G3965" s="148"/>
      <c r="H3965" s="148"/>
      <c r="I3965" s="151"/>
      <c r="J3965" s="148"/>
      <c r="K3965" s="66"/>
    </row>
    <row r="3966" spans="1:11" x14ac:dyDescent="0.25">
      <c r="A3966" s="148"/>
      <c r="B3966" s="148"/>
      <c r="C3966" s="148"/>
      <c r="D3966" s="148"/>
      <c r="E3966" s="148"/>
      <c r="F3966" s="148"/>
      <c r="G3966" s="148"/>
      <c r="H3966" s="148"/>
      <c r="I3966" s="151"/>
      <c r="J3966" s="148"/>
      <c r="K3966" s="66"/>
    </row>
    <row r="3967" spans="1:11" x14ac:dyDescent="0.25">
      <c r="A3967" s="148"/>
      <c r="B3967" s="148"/>
      <c r="C3967" s="148"/>
      <c r="D3967" s="148"/>
      <c r="E3967" s="148"/>
      <c r="F3967" s="148"/>
      <c r="G3967" s="148"/>
      <c r="H3967" s="148"/>
      <c r="I3967" s="151"/>
      <c r="J3967" s="148"/>
      <c r="K3967" s="66"/>
    </row>
    <row r="3968" spans="1:11" x14ac:dyDescent="0.25">
      <c r="A3968" s="148"/>
      <c r="B3968" s="148"/>
      <c r="C3968" s="148"/>
      <c r="D3968" s="148"/>
      <c r="E3968" s="148"/>
      <c r="F3968" s="148"/>
      <c r="G3968" s="148"/>
      <c r="H3968" s="148"/>
      <c r="I3968" s="151"/>
      <c r="J3968" s="148"/>
      <c r="K3968" s="66"/>
    </row>
    <row r="3969" spans="1:11" x14ac:dyDescent="0.25">
      <c r="A3969" s="148"/>
      <c r="B3969" s="148"/>
      <c r="C3969" s="148"/>
      <c r="D3969" s="148"/>
      <c r="E3969" s="148"/>
      <c r="F3969" s="148"/>
      <c r="G3969" s="148"/>
      <c r="H3969" s="148"/>
      <c r="I3969" s="151"/>
      <c r="J3969" s="148"/>
      <c r="K3969" s="66"/>
    </row>
    <row r="3970" spans="1:11" x14ac:dyDescent="0.25">
      <c r="A3970" s="148"/>
      <c r="B3970" s="148"/>
      <c r="C3970" s="148"/>
      <c r="D3970" s="148"/>
      <c r="E3970" s="148"/>
      <c r="F3970" s="148"/>
      <c r="G3970" s="148"/>
      <c r="H3970" s="148"/>
      <c r="I3970" s="151"/>
      <c r="J3970" s="148"/>
      <c r="K3970" s="66"/>
    </row>
    <row r="3971" spans="1:11" x14ac:dyDescent="0.25">
      <c r="A3971" s="148"/>
      <c r="B3971" s="148"/>
      <c r="C3971" s="148"/>
      <c r="D3971" s="148"/>
      <c r="E3971" s="148"/>
      <c r="F3971" s="148"/>
      <c r="G3971" s="148"/>
      <c r="H3971" s="148"/>
      <c r="I3971" s="151"/>
      <c r="J3971" s="148"/>
      <c r="K3971" s="66"/>
    </row>
    <row r="3972" spans="1:11" x14ac:dyDescent="0.25">
      <c r="A3972" s="148"/>
      <c r="B3972" s="148"/>
      <c r="C3972" s="148"/>
      <c r="D3972" s="148"/>
      <c r="E3972" s="148"/>
      <c r="F3972" s="148"/>
      <c r="G3972" s="148"/>
      <c r="H3972" s="148"/>
      <c r="I3972" s="151"/>
      <c r="J3972" s="148"/>
      <c r="K3972" s="66"/>
    </row>
    <row r="3973" spans="1:11" x14ac:dyDescent="0.25">
      <c r="A3973" s="148"/>
      <c r="B3973" s="148"/>
      <c r="C3973" s="148"/>
      <c r="D3973" s="148"/>
      <c r="E3973" s="148"/>
      <c r="F3973" s="148"/>
      <c r="G3973" s="148"/>
      <c r="H3973" s="148"/>
      <c r="I3973" s="151"/>
      <c r="J3973" s="148"/>
      <c r="K3973" s="66"/>
    </row>
    <row r="3974" spans="1:11" x14ac:dyDescent="0.25">
      <c r="A3974" s="148"/>
      <c r="B3974" s="148"/>
      <c r="C3974" s="148"/>
      <c r="D3974" s="148"/>
      <c r="E3974" s="148"/>
      <c r="F3974" s="148"/>
      <c r="G3974" s="148"/>
      <c r="H3974" s="148"/>
      <c r="I3974" s="151"/>
      <c r="J3974" s="148"/>
      <c r="K3974" s="66"/>
    </row>
    <row r="3975" spans="1:11" x14ac:dyDescent="0.25">
      <c r="A3975" s="148"/>
      <c r="B3975" s="148"/>
      <c r="C3975" s="148"/>
      <c r="D3975" s="148"/>
      <c r="E3975" s="148"/>
      <c r="F3975" s="148"/>
      <c r="G3975" s="148"/>
      <c r="H3975" s="148"/>
      <c r="I3975" s="151"/>
      <c r="J3975" s="148"/>
      <c r="K3975" s="66"/>
    </row>
    <row r="3976" spans="1:11" x14ac:dyDescent="0.25">
      <c r="A3976" s="148"/>
      <c r="B3976" s="148"/>
      <c r="C3976" s="148"/>
      <c r="D3976" s="148"/>
      <c r="E3976" s="148"/>
      <c r="F3976" s="148"/>
      <c r="G3976" s="148"/>
      <c r="H3976" s="148"/>
      <c r="I3976" s="151"/>
      <c r="J3976" s="148"/>
      <c r="K3976" s="66"/>
    </row>
    <row r="3977" spans="1:11" x14ac:dyDescent="0.25">
      <c r="A3977" s="148"/>
      <c r="B3977" s="148"/>
      <c r="C3977" s="148"/>
      <c r="D3977" s="148"/>
      <c r="E3977" s="148"/>
      <c r="F3977" s="148"/>
      <c r="G3977" s="148"/>
      <c r="H3977" s="148"/>
      <c r="I3977" s="151"/>
      <c r="J3977" s="148"/>
      <c r="K3977" s="66"/>
    </row>
    <row r="3978" spans="1:11" x14ac:dyDescent="0.25">
      <c r="A3978" s="148"/>
      <c r="B3978" s="148"/>
      <c r="C3978" s="148"/>
      <c r="D3978" s="148"/>
      <c r="E3978" s="148"/>
      <c r="F3978" s="148"/>
      <c r="G3978" s="148"/>
      <c r="H3978" s="148"/>
      <c r="I3978" s="151"/>
      <c r="J3978" s="148"/>
      <c r="K3978" s="66"/>
    </row>
    <row r="3979" spans="1:11" x14ac:dyDescent="0.25">
      <c r="A3979" s="148"/>
      <c r="B3979" s="148"/>
      <c r="C3979" s="148"/>
      <c r="D3979" s="148"/>
      <c r="E3979" s="148"/>
      <c r="F3979" s="148"/>
      <c r="G3979" s="148"/>
      <c r="H3979" s="148"/>
      <c r="I3979" s="151"/>
      <c r="J3979" s="148"/>
      <c r="K3979" s="66"/>
    </row>
    <row r="3980" spans="1:11" x14ac:dyDescent="0.25">
      <c r="A3980" s="148"/>
      <c r="B3980" s="148"/>
      <c r="C3980" s="148"/>
      <c r="D3980" s="148"/>
      <c r="E3980" s="148"/>
      <c r="F3980" s="148"/>
      <c r="G3980" s="148"/>
      <c r="H3980" s="148"/>
      <c r="I3980" s="151"/>
      <c r="J3980" s="148"/>
      <c r="K3980" s="66"/>
    </row>
    <row r="3981" spans="1:11" x14ac:dyDescent="0.25">
      <c r="A3981" s="148"/>
      <c r="B3981" s="148"/>
      <c r="C3981" s="148"/>
      <c r="D3981" s="148"/>
      <c r="E3981" s="148"/>
      <c r="F3981" s="148"/>
      <c r="G3981" s="148"/>
      <c r="H3981" s="148"/>
      <c r="I3981" s="151"/>
      <c r="J3981" s="148"/>
      <c r="K3981" s="66"/>
    </row>
    <row r="3982" spans="1:11" x14ac:dyDescent="0.25">
      <c r="A3982" s="148"/>
      <c r="B3982" s="148"/>
      <c r="C3982" s="148"/>
      <c r="D3982" s="148"/>
      <c r="E3982" s="148"/>
      <c r="F3982" s="148"/>
      <c r="G3982" s="148"/>
      <c r="H3982" s="148"/>
      <c r="I3982" s="151"/>
      <c r="J3982" s="148"/>
      <c r="K3982" s="66"/>
    </row>
    <row r="3983" spans="1:11" x14ac:dyDescent="0.25">
      <c r="A3983" s="148"/>
      <c r="B3983" s="148"/>
      <c r="C3983" s="148"/>
      <c r="D3983" s="148"/>
      <c r="E3983" s="148"/>
      <c r="F3983" s="148"/>
      <c r="G3983" s="148"/>
      <c r="H3983" s="148"/>
      <c r="I3983" s="151"/>
      <c r="J3983" s="148"/>
      <c r="K3983" s="66"/>
    </row>
    <row r="3984" spans="1:11" x14ac:dyDescent="0.25">
      <c r="A3984" s="148"/>
      <c r="B3984" s="148"/>
      <c r="C3984" s="148"/>
      <c r="D3984" s="148"/>
      <c r="E3984" s="148"/>
      <c r="F3984" s="148"/>
      <c r="G3984" s="148"/>
      <c r="H3984" s="148"/>
      <c r="I3984" s="151"/>
      <c r="J3984" s="148"/>
      <c r="K3984" s="66"/>
    </row>
    <row r="3985" spans="1:11" x14ac:dyDescent="0.25">
      <c r="A3985" s="148"/>
      <c r="B3985" s="148"/>
      <c r="C3985" s="148"/>
      <c r="D3985" s="148"/>
      <c r="E3985" s="148"/>
      <c r="F3985" s="148"/>
      <c r="G3985" s="148"/>
      <c r="H3985" s="148"/>
      <c r="I3985" s="151"/>
      <c r="J3985" s="148"/>
      <c r="K3985" s="66"/>
    </row>
    <row r="3986" spans="1:11" x14ac:dyDescent="0.25">
      <c r="A3986" s="148"/>
      <c r="B3986" s="148"/>
      <c r="C3986" s="148"/>
      <c r="D3986" s="148"/>
      <c r="E3986" s="148"/>
      <c r="F3986" s="148"/>
      <c r="G3986" s="148"/>
      <c r="H3986" s="148"/>
      <c r="I3986" s="151"/>
      <c r="J3986" s="148"/>
      <c r="K3986" s="66"/>
    </row>
    <row r="3987" spans="1:11" x14ac:dyDescent="0.25">
      <c r="A3987" s="148"/>
      <c r="B3987" s="148"/>
      <c r="C3987" s="148"/>
      <c r="D3987" s="148"/>
      <c r="E3987" s="148"/>
      <c r="F3987" s="148"/>
      <c r="G3987" s="148"/>
      <c r="H3987" s="148"/>
      <c r="I3987" s="151"/>
      <c r="J3987" s="148"/>
      <c r="K3987" s="66"/>
    </row>
    <row r="3988" spans="1:11" x14ac:dyDescent="0.25">
      <c r="A3988" s="148"/>
      <c r="B3988" s="148"/>
      <c r="C3988" s="148"/>
      <c r="D3988" s="148"/>
      <c r="E3988" s="148"/>
      <c r="F3988" s="148"/>
      <c r="G3988" s="148"/>
      <c r="H3988" s="148"/>
      <c r="I3988" s="151"/>
      <c r="J3988" s="148"/>
      <c r="K3988" s="66"/>
    </row>
    <row r="3989" spans="1:11" x14ac:dyDescent="0.25">
      <c r="A3989" s="148"/>
      <c r="B3989" s="148"/>
      <c r="C3989" s="148"/>
      <c r="D3989" s="148"/>
      <c r="E3989" s="148"/>
      <c r="F3989" s="148"/>
      <c r="G3989" s="148"/>
      <c r="H3989" s="148"/>
      <c r="I3989" s="151"/>
      <c r="J3989" s="148"/>
      <c r="K3989" s="66"/>
    </row>
    <row r="3990" spans="1:11" x14ac:dyDescent="0.25">
      <c r="A3990" s="148"/>
      <c r="B3990" s="148"/>
      <c r="C3990" s="148"/>
      <c r="D3990" s="148"/>
      <c r="E3990" s="148"/>
      <c r="F3990" s="148"/>
      <c r="G3990" s="148"/>
      <c r="H3990" s="148"/>
      <c r="I3990" s="151"/>
      <c r="J3990" s="148"/>
      <c r="K3990" s="66"/>
    </row>
    <row r="3991" spans="1:11" x14ac:dyDescent="0.25">
      <c r="A3991" s="148"/>
      <c r="B3991" s="148"/>
      <c r="C3991" s="148"/>
      <c r="D3991" s="148"/>
      <c r="E3991" s="148"/>
      <c r="F3991" s="148"/>
      <c r="G3991" s="148"/>
      <c r="H3991" s="148"/>
      <c r="I3991" s="151"/>
      <c r="J3991" s="148"/>
      <c r="K3991" s="66"/>
    </row>
    <row r="3992" spans="1:11" x14ac:dyDescent="0.25">
      <c r="A3992" s="148"/>
      <c r="B3992" s="148"/>
      <c r="C3992" s="148"/>
      <c r="D3992" s="148"/>
      <c r="E3992" s="148"/>
      <c r="F3992" s="148"/>
      <c r="G3992" s="148"/>
      <c r="H3992" s="148"/>
      <c r="I3992" s="151"/>
      <c r="J3992" s="148"/>
      <c r="K3992" s="66"/>
    </row>
    <row r="3993" spans="1:11" x14ac:dyDescent="0.25">
      <c r="A3993" s="148"/>
      <c r="B3993" s="148"/>
      <c r="C3993" s="148"/>
      <c r="D3993" s="148"/>
      <c r="E3993" s="148"/>
      <c r="F3993" s="148"/>
      <c r="G3993" s="148"/>
      <c r="H3993" s="148"/>
      <c r="I3993" s="151"/>
      <c r="J3993" s="148"/>
      <c r="K3993" s="66"/>
    </row>
    <row r="3994" spans="1:11" x14ac:dyDescent="0.25">
      <c r="A3994" s="148"/>
      <c r="B3994" s="148"/>
      <c r="C3994" s="148"/>
      <c r="D3994" s="148"/>
      <c r="E3994" s="148"/>
      <c r="F3994" s="148"/>
      <c r="G3994" s="148"/>
      <c r="H3994" s="148"/>
      <c r="I3994" s="151"/>
      <c r="J3994" s="148"/>
      <c r="K3994" s="66"/>
    </row>
    <row r="3995" spans="1:11" x14ac:dyDescent="0.25">
      <c r="A3995" s="148"/>
      <c r="B3995" s="148"/>
      <c r="C3995" s="148"/>
      <c r="D3995" s="148"/>
      <c r="E3995" s="148"/>
      <c r="F3995" s="148"/>
      <c r="G3995" s="148"/>
      <c r="H3995" s="148"/>
      <c r="I3995" s="151"/>
      <c r="J3995" s="148"/>
      <c r="K3995" s="66"/>
    </row>
    <row r="3996" spans="1:11" x14ac:dyDescent="0.25">
      <c r="A3996" s="148"/>
      <c r="B3996" s="148"/>
      <c r="C3996" s="148"/>
      <c r="D3996" s="148"/>
      <c r="E3996" s="148"/>
      <c r="F3996" s="148"/>
      <c r="G3996" s="148"/>
      <c r="H3996" s="148"/>
      <c r="I3996" s="151"/>
      <c r="J3996" s="148"/>
      <c r="K3996" s="66"/>
    </row>
    <row r="3997" spans="1:11" x14ac:dyDescent="0.25">
      <c r="A3997" s="148"/>
      <c r="B3997" s="148"/>
      <c r="C3997" s="148"/>
      <c r="D3997" s="148"/>
      <c r="E3997" s="148"/>
      <c r="F3997" s="148"/>
      <c r="G3997" s="148"/>
      <c r="H3997" s="148"/>
      <c r="I3997" s="151"/>
      <c r="J3997" s="148"/>
      <c r="K3997" s="66"/>
    </row>
    <row r="3998" spans="1:11" x14ac:dyDescent="0.25">
      <c r="A3998" s="148"/>
      <c r="B3998" s="148"/>
      <c r="C3998" s="148"/>
      <c r="D3998" s="148"/>
      <c r="E3998" s="148"/>
      <c r="F3998" s="148"/>
      <c r="G3998" s="148"/>
      <c r="H3998" s="148"/>
      <c r="I3998" s="151"/>
      <c r="J3998" s="148"/>
      <c r="K3998" s="66"/>
    </row>
    <row r="3999" spans="1:11" x14ac:dyDescent="0.25">
      <c r="A3999" s="148"/>
      <c r="B3999" s="148"/>
      <c r="C3999" s="148"/>
      <c r="D3999" s="148"/>
      <c r="E3999" s="148"/>
      <c r="F3999" s="148"/>
      <c r="G3999" s="148"/>
      <c r="H3999" s="148"/>
      <c r="I3999" s="151"/>
      <c r="J3999" s="148"/>
      <c r="K3999" s="66"/>
    </row>
    <row r="4000" spans="1:11" x14ac:dyDescent="0.25">
      <c r="A4000" s="148"/>
      <c r="B4000" s="148"/>
      <c r="C4000" s="148"/>
      <c r="D4000" s="148"/>
      <c r="E4000" s="148"/>
      <c r="F4000" s="148"/>
      <c r="G4000" s="148"/>
      <c r="H4000" s="148"/>
      <c r="I4000" s="151"/>
      <c r="J4000" s="148"/>
      <c r="K4000" s="66"/>
    </row>
    <row r="4001" spans="1:11" x14ac:dyDescent="0.25">
      <c r="A4001" s="148"/>
      <c r="B4001" s="148"/>
      <c r="C4001" s="148"/>
      <c r="D4001" s="148"/>
      <c r="E4001" s="148"/>
      <c r="F4001" s="148"/>
      <c r="G4001" s="148"/>
      <c r="H4001" s="148"/>
      <c r="I4001" s="151"/>
      <c r="J4001" s="148"/>
      <c r="K4001" s="66"/>
    </row>
    <row r="4002" spans="1:11" x14ac:dyDescent="0.25">
      <c r="A4002" s="148"/>
      <c r="B4002" s="148"/>
      <c r="C4002" s="148"/>
      <c r="D4002" s="148"/>
      <c r="E4002" s="148"/>
      <c r="F4002" s="148"/>
      <c r="G4002" s="148"/>
      <c r="H4002" s="148"/>
      <c r="I4002" s="151"/>
      <c r="J4002" s="148"/>
      <c r="K4002" s="66"/>
    </row>
    <row r="4003" spans="1:11" x14ac:dyDescent="0.25">
      <c r="A4003" s="148"/>
      <c r="B4003" s="148"/>
      <c r="C4003" s="148"/>
      <c r="D4003" s="148"/>
      <c r="E4003" s="148"/>
      <c r="F4003" s="148"/>
      <c r="G4003" s="148"/>
      <c r="H4003" s="148"/>
      <c r="I4003" s="151"/>
      <c r="J4003" s="148"/>
      <c r="K4003" s="66"/>
    </row>
    <row r="4004" spans="1:11" x14ac:dyDescent="0.25">
      <c r="A4004" s="148"/>
      <c r="B4004" s="148"/>
      <c r="C4004" s="148"/>
      <c r="D4004" s="148"/>
      <c r="E4004" s="148"/>
      <c r="F4004" s="148"/>
      <c r="G4004" s="148"/>
      <c r="H4004" s="148"/>
      <c r="I4004" s="151"/>
      <c r="J4004" s="148"/>
      <c r="K4004" s="66"/>
    </row>
    <row r="4005" spans="1:11" x14ac:dyDescent="0.25">
      <c r="A4005" s="148"/>
      <c r="B4005" s="148"/>
      <c r="C4005" s="148"/>
      <c r="D4005" s="148"/>
      <c r="E4005" s="148"/>
      <c r="F4005" s="148"/>
      <c r="G4005" s="148"/>
      <c r="H4005" s="148"/>
      <c r="I4005" s="151"/>
      <c r="J4005" s="148"/>
      <c r="K4005" s="66"/>
    </row>
    <row r="4006" spans="1:11" x14ac:dyDescent="0.25">
      <c r="A4006" s="148"/>
      <c r="B4006" s="148"/>
      <c r="C4006" s="148"/>
      <c r="D4006" s="148"/>
      <c r="E4006" s="148"/>
      <c r="F4006" s="148"/>
      <c r="G4006" s="148"/>
      <c r="H4006" s="148"/>
      <c r="I4006" s="151"/>
      <c r="J4006" s="148"/>
      <c r="K4006" s="66"/>
    </row>
    <row r="4007" spans="1:11" x14ac:dyDescent="0.25">
      <c r="A4007" s="148"/>
      <c r="B4007" s="148"/>
      <c r="C4007" s="148"/>
      <c r="D4007" s="148"/>
      <c r="E4007" s="148"/>
      <c r="F4007" s="148"/>
      <c r="G4007" s="148"/>
      <c r="H4007" s="148"/>
      <c r="I4007" s="151"/>
      <c r="J4007" s="148"/>
      <c r="K4007" s="66"/>
    </row>
    <row r="4008" spans="1:11" x14ac:dyDescent="0.25">
      <c r="A4008" s="148"/>
      <c r="B4008" s="148"/>
      <c r="C4008" s="148"/>
      <c r="D4008" s="148"/>
      <c r="E4008" s="148"/>
      <c r="F4008" s="148"/>
      <c r="G4008" s="148"/>
      <c r="H4008" s="148"/>
      <c r="I4008" s="151"/>
      <c r="J4008" s="148"/>
      <c r="K4008" s="66"/>
    </row>
    <row r="4009" spans="1:11" x14ac:dyDescent="0.25">
      <c r="A4009" s="148"/>
      <c r="B4009" s="148"/>
      <c r="C4009" s="148"/>
      <c r="D4009" s="148"/>
      <c r="E4009" s="148"/>
      <c r="F4009" s="148"/>
      <c r="G4009" s="148"/>
      <c r="H4009" s="148"/>
      <c r="I4009" s="151"/>
      <c r="J4009" s="148"/>
      <c r="K4009" s="66"/>
    </row>
    <row r="4010" spans="1:11" x14ac:dyDescent="0.25">
      <c r="A4010" s="148"/>
      <c r="B4010" s="148"/>
      <c r="C4010" s="148"/>
      <c r="D4010" s="148"/>
      <c r="E4010" s="148"/>
      <c r="F4010" s="148"/>
      <c r="G4010" s="148"/>
      <c r="H4010" s="148"/>
      <c r="I4010" s="151"/>
      <c r="J4010" s="148"/>
      <c r="K4010" s="66"/>
    </row>
    <row r="4011" spans="1:11" x14ac:dyDescent="0.25">
      <c r="A4011" s="148"/>
      <c r="B4011" s="148"/>
      <c r="C4011" s="148"/>
      <c r="D4011" s="148"/>
      <c r="E4011" s="148"/>
      <c r="F4011" s="148"/>
      <c r="G4011" s="148"/>
      <c r="H4011" s="148"/>
      <c r="I4011" s="151"/>
      <c r="J4011" s="148"/>
      <c r="K4011" s="66"/>
    </row>
    <row r="4012" spans="1:11" x14ac:dyDescent="0.25">
      <c r="A4012" s="148"/>
      <c r="B4012" s="148"/>
      <c r="C4012" s="148"/>
      <c r="D4012" s="148"/>
      <c r="E4012" s="148"/>
      <c r="F4012" s="148"/>
      <c r="G4012" s="148"/>
      <c r="H4012" s="148"/>
      <c r="I4012" s="151"/>
      <c r="J4012" s="148"/>
      <c r="K4012" s="66"/>
    </row>
    <row r="4013" spans="1:11" x14ac:dyDescent="0.25">
      <c r="A4013" s="148"/>
      <c r="B4013" s="148"/>
      <c r="C4013" s="148"/>
      <c r="D4013" s="148"/>
      <c r="E4013" s="148"/>
      <c r="F4013" s="148"/>
      <c r="G4013" s="148"/>
      <c r="H4013" s="148"/>
      <c r="I4013" s="151"/>
      <c r="J4013" s="148"/>
      <c r="K4013" s="66"/>
    </row>
    <row r="4014" spans="1:11" x14ac:dyDescent="0.25">
      <c r="A4014" s="148"/>
      <c r="B4014" s="148"/>
      <c r="C4014" s="148"/>
      <c r="D4014" s="148"/>
      <c r="E4014" s="148"/>
      <c r="F4014" s="148"/>
      <c r="G4014" s="148"/>
      <c r="H4014" s="148"/>
      <c r="I4014" s="151"/>
      <c r="J4014" s="148"/>
      <c r="K4014" s="66"/>
    </row>
    <row r="4015" spans="1:11" x14ac:dyDescent="0.25">
      <c r="A4015" s="148"/>
      <c r="B4015" s="148"/>
      <c r="C4015" s="148"/>
      <c r="D4015" s="148"/>
      <c r="E4015" s="148"/>
      <c r="F4015" s="148"/>
      <c r="G4015" s="148"/>
      <c r="H4015" s="148"/>
      <c r="I4015" s="151"/>
      <c r="J4015" s="148"/>
      <c r="K4015" s="66"/>
    </row>
    <row r="4016" spans="1:11" x14ac:dyDescent="0.25">
      <c r="A4016" s="148"/>
      <c r="B4016" s="148"/>
      <c r="C4016" s="148"/>
      <c r="D4016" s="148"/>
      <c r="E4016" s="148"/>
      <c r="F4016" s="148"/>
      <c r="G4016" s="148"/>
      <c r="H4016" s="148"/>
      <c r="I4016" s="151"/>
      <c r="J4016" s="148"/>
      <c r="K4016" s="66"/>
    </row>
    <row r="4017" spans="1:11" x14ac:dyDescent="0.25">
      <c r="A4017" s="148"/>
      <c r="B4017" s="148"/>
      <c r="C4017" s="148"/>
      <c r="D4017" s="148"/>
      <c r="E4017" s="148"/>
      <c r="F4017" s="148"/>
      <c r="G4017" s="148"/>
      <c r="H4017" s="148"/>
      <c r="I4017" s="151"/>
      <c r="J4017" s="148"/>
      <c r="K4017" s="66"/>
    </row>
    <row r="4018" spans="1:11" x14ac:dyDescent="0.25">
      <c r="A4018" s="148"/>
      <c r="B4018" s="148"/>
      <c r="C4018" s="148"/>
      <c r="D4018" s="148"/>
      <c r="E4018" s="148"/>
      <c r="F4018" s="148"/>
      <c r="G4018" s="148"/>
      <c r="H4018" s="148"/>
      <c r="I4018" s="151"/>
      <c r="J4018" s="148"/>
      <c r="K4018" s="66"/>
    </row>
    <row r="4019" spans="1:11" x14ac:dyDescent="0.25">
      <c r="A4019" s="148"/>
      <c r="B4019" s="148"/>
      <c r="C4019" s="148"/>
      <c r="D4019" s="148"/>
      <c r="E4019" s="148"/>
      <c r="F4019" s="148"/>
      <c r="G4019" s="148"/>
      <c r="H4019" s="148"/>
      <c r="I4019" s="151"/>
      <c r="J4019" s="148"/>
      <c r="K4019" s="66"/>
    </row>
    <row r="4020" spans="1:11" x14ac:dyDescent="0.25">
      <c r="A4020" s="148"/>
      <c r="B4020" s="148"/>
      <c r="C4020" s="148"/>
      <c r="D4020" s="148"/>
      <c r="E4020" s="148"/>
      <c r="F4020" s="148"/>
      <c r="G4020" s="148"/>
      <c r="H4020" s="148"/>
      <c r="I4020" s="151"/>
      <c r="J4020" s="148"/>
      <c r="K4020" s="66"/>
    </row>
    <row r="4021" spans="1:11" x14ac:dyDescent="0.25">
      <c r="A4021" s="148"/>
      <c r="B4021" s="148"/>
      <c r="C4021" s="148"/>
      <c r="D4021" s="148"/>
      <c r="E4021" s="148"/>
      <c r="F4021" s="148"/>
      <c r="G4021" s="148"/>
      <c r="H4021" s="148"/>
      <c r="I4021" s="151"/>
      <c r="J4021" s="148"/>
      <c r="K4021" s="66"/>
    </row>
    <row r="4022" spans="1:11" x14ac:dyDescent="0.25">
      <c r="A4022" s="148"/>
      <c r="B4022" s="148"/>
      <c r="C4022" s="148"/>
      <c r="D4022" s="148"/>
      <c r="E4022" s="148"/>
      <c r="F4022" s="148"/>
      <c r="G4022" s="148"/>
      <c r="H4022" s="148"/>
      <c r="I4022" s="151"/>
      <c r="J4022" s="148"/>
      <c r="K4022" s="66"/>
    </row>
    <row r="4023" spans="1:11" x14ac:dyDescent="0.25">
      <c r="A4023" s="148"/>
      <c r="B4023" s="148"/>
      <c r="C4023" s="148"/>
      <c r="D4023" s="148"/>
      <c r="E4023" s="148"/>
      <c r="F4023" s="148"/>
      <c r="G4023" s="148"/>
      <c r="H4023" s="148"/>
      <c r="I4023" s="151"/>
      <c r="J4023" s="148"/>
      <c r="K4023" s="66"/>
    </row>
    <row r="4024" spans="1:11" x14ac:dyDescent="0.25">
      <c r="A4024" s="148"/>
      <c r="B4024" s="148"/>
      <c r="C4024" s="148"/>
      <c r="D4024" s="148"/>
      <c r="E4024" s="148"/>
      <c r="F4024" s="148"/>
      <c r="G4024" s="148"/>
      <c r="H4024" s="148"/>
      <c r="I4024" s="151"/>
      <c r="J4024" s="148"/>
      <c r="K4024" s="66"/>
    </row>
    <row r="4025" spans="1:11" x14ac:dyDescent="0.25">
      <c r="A4025" s="148"/>
      <c r="B4025" s="148"/>
      <c r="C4025" s="148"/>
      <c r="D4025" s="148"/>
      <c r="E4025" s="148"/>
      <c r="F4025" s="148"/>
      <c r="G4025" s="148"/>
      <c r="H4025" s="148"/>
      <c r="I4025" s="151"/>
      <c r="J4025" s="148"/>
      <c r="K4025" s="66"/>
    </row>
    <row r="4026" spans="1:11" x14ac:dyDescent="0.25">
      <c r="A4026" s="148"/>
      <c r="B4026" s="148"/>
      <c r="C4026" s="148"/>
      <c r="D4026" s="148"/>
      <c r="E4026" s="148"/>
      <c r="F4026" s="148"/>
      <c r="G4026" s="148"/>
      <c r="H4026" s="148"/>
      <c r="I4026" s="151"/>
      <c r="J4026" s="148"/>
      <c r="K4026" s="66"/>
    </row>
    <row r="4027" spans="1:11" x14ac:dyDescent="0.25">
      <c r="A4027" s="148"/>
      <c r="B4027" s="148"/>
      <c r="C4027" s="148"/>
      <c r="D4027" s="148"/>
      <c r="E4027" s="148"/>
      <c r="F4027" s="148"/>
      <c r="G4027" s="148"/>
      <c r="H4027" s="148"/>
      <c r="I4027" s="151"/>
      <c r="J4027" s="148"/>
      <c r="K4027" s="66"/>
    </row>
    <row r="4028" spans="1:11" x14ac:dyDescent="0.25">
      <c r="A4028" s="148"/>
      <c r="B4028" s="148"/>
      <c r="C4028" s="148"/>
      <c r="D4028" s="148"/>
      <c r="E4028" s="148"/>
      <c r="F4028" s="148"/>
      <c r="G4028" s="148"/>
      <c r="H4028" s="148"/>
      <c r="I4028" s="151"/>
      <c r="J4028" s="148"/>
      <c r="K4028" s="66"/>
    </row>
    <row r="4029" spans="1:11" x14ac:dyDescent="0.25">
      <c r="A4029" s="148"/>
      <c r="B4029" s="148"/>
      <c r="C4029" s="148"/>
      <c r="D4029" s="148"/>
      <c r="E4029" s="148"/>
      <c r="F4029" s="148"/>
      <c r="G4029" s="148"/>
      <c r="H4029" s="148"/>
      <c r="I4029" s="151"/>
      <c r="J4029" s="148"/>
      <c r="K4029" s="66"/>
    </row>
    <row r="4030" spans="1:11" x14ac:dyDescent="0.25">
      <c r="A4030" s="148"/>
      <c r="B4030" s="148"/>
      <c r="C4030" s="148"/>
      <c r="D4030" s="148"/>
      <c r="E4030" s="148"/>
      <c r="F4030" s="148"/>
      <c r="G4030" s="148"/>
      <c r="H4030" s="148"/>
      <c r="I4030" s="151"/>
      <c r="J4030" s="148"/>
      <c r="K4030" s="66"/>
    </row>
    <row r="4031" spans="1:11" x14ac:dyDescent="0.25">
      <c r="A4031" s="148"/>
      <c r="B4031" s="148"/>
      <c r="C4031" s="148"/>
      <c r="D4031" s="148"/>
      <c r="E4031" s="148"/>
      <c r="F4031" s="148"/>
      <c r="G4031" s="148"/>
      <c r="H4031" s="148"/>
      <c r="I4031" s="151"/>
      <c r="J4031" s="148"/>
      <c r="K4031" s="66"/>
    </row>
    <row r="4032" spans="1:11" x14ac:dyDescent="0.25">
      <c r="A4032" s="148"/>
      <c r="B4032" s="148"/>
      <c r="C4032" s="148"/>
      <c r="D4032" s="148"/>
      <c r="E4032" s="148"/>
      <c r="F4032" s="148"/>
      <c r="G4032" s="148"/>
      <c r="H4032" s="148"/>
      <c r="I4032" s="151"/>
      <c r="J4032" s="148"/>
      <c r="K4032" s="66"/>
    </row>
    <row r="4033" spans="1:11" x14ac:dyDescent="0.25">
      <c r="A4033" s="148"/>
      <c r="B4033" s="148"/>
      <c r="C4033" s="148"/>
      <c r="D4033" s="148"/>
      <c r="E4033" s="148"/>
      <c r="F4033" s="148"/>
      <c r="G4033" s="148"/>
      <c r="H4033" s="148"/>
      <c r="I4033" s="151"/>
      <c r="J4033" s="148"/>
      <c r="K4033" s="66"/>
    </row>
    <row r="4034" spans="1:11" x14ac:dyDescent="0.25">
      <c r="A4034" s="148"/>
      <c r="B4034" s="148"/>
      <c r="C4034" s="148"/>
      <c r="D4034" s="148"/>
      <c r="E4034" s="148"/>
      <c r="F4034" s="148"/>
      <c r="G4034" s="148"/>
      <c r="H4034" s="148"/>
      <c r="I4034" s="151"/>
      <c r="J4034" s="148"/>
      <c r="K4034" s="66"/>
    </row>
    <row r="4035" spans="1:11" x14ac:dyDescent="0.25">
      <c r="A4035" s="148"/>
      <c r="B4035" s="148"/>
      <c r="C4035" s="148"/>
      <c r="D4035" s="148"/>
      <c r="E4035" s="148"/>
      <c r="F4035" s="148"/>
      <c r="G4035" s="148"/>
      <c r="H4035" s="148"/>
      <c r="I4035" s="151"/>
      <c r="J4035" s="148"/>
      <c r="K4035" s="66"/>
    </row>
    <row r="4036" spans="1:11" x14ac:dyDescent="0.25">
      <c r="A4036" s="148"/>
      <c r="B4036" s="148"/>
      <c r="C4036" s="148"/>
      <c r="D4036" s="148"/>
      <c r="E4036" s="148"/>
      <c r="F4036" s="148"/>
      <c r="G4036" s="148"/>
      <c r="H4036" s="148"/>
      <c r="I4036" s="151"/>
      <c r="J4036" s="148"/>
      <c r="K4036" s="66"/>
    </row>
    <row r="4037" spans="1:11" x14ac:dyDescent="0.25">
      <c r="A4037" s="148"/>
      <c r="B4037" s="148"/>
      <c r="C4037" s="148"/>
      <c r="D4037" s="148"/>
      <c r="E4037" s="148"/>
      <c r="F4037" s="148"/>
      <c r="G4037" s="148"/>
      <c r="H4037" s="148"/>
      <c r="I4037" s="151"/>
      <c r="J4037" s="148"/>
      <c r="K4037" s="66"/>
    </row>
    <row r="4038" spans="1:11" x14ac:dyDescent="0.25">
      <c r="A4038" s="148"/>
      <c r="B4038" s="148"/>
      <c r="C4038" s="148"/>
      <c r="D4038" s="148"/>
      <c r="E4038" s="148"/>
      <c r="F4038" s="148"/>
      <c r="G4038" s="148"/>
      <c r="H4038" s="148"/>
      <c r="I4038" s="151"/>
      <c r="J4038" s="148"/>
      <c r="K4038" s="66"/>
    </row>
    <row r="4039" spans="1:11" x14ac:dyDescent="0.25">
      <c r="A4039" s="148"/>
      <c r="B4039" s="148"/>
      <c r="C4039" s="148"/>
      <c r="D4039" s="148"/>
      <c r="E4039" s="148"/>
      <c r="F4039" s="148"/>
      <c r="G4039" s="148"/>
      <c r="H4039" s="148"/>
      <c r="I4039" s="151"/>
      <c r="J4039" s="148"/>
      <c r="K4039" s="66"/>
    </row>
    <row r="4040" spans="1:11" x14ac:dyDescent="0.25">
      <c r="A4040" s="148"/>
      <c r="B4040" s="148"/>
      <c r="C4040" s="148"/>
      <c r="D4040" s="148"/>
      <c r="E4040" s="148"/>
      <c r="F4040" s="148"/>
      <c r="G4040" s="148"/>
      <c r="H4040" s="148"/>
      <c r="I4040" s="151"/>
      <c r="J4040" s="148"/>
      <c r="K4040" s="66"/>
    </row>
    <row r="4041" spans="1:11" x14ac:dyDescent="0.25">
      <c r="A4041" s="148"/>
      <c r="B4041" s="148"/>
      <c r="C4041" s="148"/>
      <c r="D4041" s="148"/>
      <c r="E4041" s="148"/>
      <c r="F4041" s="148"/>
      <c r="G4041" s="148"/>
      <c r="H4041" s="148"/>
      <c r="I4041" s="151"/>
      <c r="J4041" s="148"/>
      <c r="K4041" s="66"/>
    </row>
    <row r="4042" spans="1:11" x14ac:dyDescent="0.25">
      <c r="A4042" s="148"/>
      <c r="B4042" s="148"/>
      <c r="C4042" s="148"/>
      <c r="D4042" s="148"/>
      <c r="E4042" s="148"/>
      <c r="F4042" s="148"/>
      <c r="G4042" s="148"/>
      <c r="H4042" s="148"/>
      <c r="I4042" s="151"/>
      <c r="J4042" s="148"/>
      <c r="K4042" s="66"/>
    </row>
    <row r="4043" spans="1:11" x14ac:dyDescent="0.25">
      <c r="A4043" s="148"/>
      <c r="B4043" s="148"/>
      <c r="C4043" s="148"/>
      <c r="D4043" s="148"/>
      <c r="E4043" s="148"/>
      <c r="F4043" s="148"/>
      <c r="G4043" s="148"/>
      <c r="H4043" s="148"/>
      <c r="I4043" s="151"/>
      <c r="J4043" s="148"/>
      <c r="K4043" s="66"/>
    </row>
    <row r="4044" spans="1:11" x14ac:dyDescent="0.25">
      <c r="A4044" s="148"/>
      <c r="B4044" s="148"/>
      <c r="C4044" s="148"/>
      <c r="D4044" s="148"/>
      <c r="E4044" s="148"/>
      <c r="F4044" s="148"/>
      <c r="G4044" s="148"/>
      <c r="H4044" s="148"/>
      <c r="I4044" s="151"/>
      <c r="J4044" s="148"/>
      <c r="K4044" s="66"/>
    </row>
    <row r="4045" spans="1:11" x14ac:dyDescent="0.25">
      <c r="A4045" s="148"/>
      <c r="B4045" s="148"/>
      <c r="C4045" s="148"/>
      <c r="D4045" s="148"/>
      <c r="E4045" s="148"/>
      <c r="F4045" s="148"/>
      <c r="G4045" s="148"/>
      <c r="H4045" s="148"/>
      <c r="I4045" s="151"/>
      <c r="J4045" s="148"/>
      <c r="K4045" s="66"/>
    </row>
    <row r="4046" spans="1:11" x14ac:dyDescent="0.25">
      <c r="A4046" s="148"/>
      <c r="B4046" s="148"/>
      <c r="C4046" s="148"/>
      <c r="D4046" s="148"/>
      <c r="E4046" s="148"/>
      <c r="F4046" s="148"/>
      <c r="G4046" s="148"/>
      <c r="H4046" s="148"/>
      <c r="I4046" s="151"/>
      <c r="J4046" s="148"/>
      <c r="K4046" s="66"/>
    </row>
    <row r="4047" spans="1:11" x14ac:dyDescent="0.25">
      <c r="A4047" s="148"/>
      <c r="B4047" s="148"/>
      <c r="C4047" s="148"/>
      <c r="D4047" s="148"/>
      <c r="E4047" s="148"/>
      <c r="F4047" s="148"/>
      <c r="G4047" s="148"/>
      <c r="H4047" s="148"/>
      <c r="I4047" s="151"/>
      <c r="J4047" s="148"/>
      <c r="K4047" s="66"/>
    </row>
    <row r="4048" spans="1:11" x14ac:dyDescent="0.25">
      <c r="A4048" s="148"/>
      <c r="B4048" s="148"/>
      <c r="C4048" s="148"/>
      <c r="D4048" s="148"/>
      <c r="E4048" s="148"/>
      <c r="F4048" s="148"/>
      <c r="G4048" s="148"/>
      <c r="H4048" s="148"/>
      <c r="I4048" s="151"/>
      <c r="J4048" s="148"/>
      <c r="K4048" s="66"/>
    </row>
    <row r="4049" spans="1:11" x14ac:dyDescent="0.25">
      <c r="A4049" s="148"/>
      <c r="B4049" s="148"/>
      <c r="C4049" s="148"/>
      <c r="D4049" s="148"/>
      <c r="E4049" s="148"/>
      <c r="F4049" s="148"/>
      <c r="G4049" s="148"/>
      <c r="H4049" s="148"/>
      <c r="I4049" s="151"/>
      <c r="J4049" s="148"/>
      <c r="K4049" s="66"/>
    </row>
    <row r="4050" spans="1:11" x14ac:dyDescent="0.25">
      <c r="A4050" s="148"/>
      <c r="B4050" s="148"/>
      <c r="C4050" s="148"/>
      <c r="D4050" s="148"/>
      <c r="E4050" s="148"/>
      <c r="F4050" s="148"/>
      <c r="G4050" s="148"/>
      <c r="H4050" s="148"/>
      <c r="I4050" s="151"/>
      <c r="J4050" s="148"/>
      <c r="K4050" s="66"/>
    </row>
    <row r="4051" spans="1:11" x14ac:dyDescent="0.25">
      <c r="A4051" s="148"/>
      <c r="B4051" s="148"/>
      <c r="C4051" s="148"/>
      <c r="D4051" s="148"/>
      <c r="E4051" s="148"/>
      <c r="F4051" s="148"/>
      <c r="G4051" s="148"/>
      <c r="H4051" s="148"/>
      <c r="I4051" s="151"/>
      <c r="J4051" s="148"/>
      <c r="K4051" s="66"/>
    </row>
    <row r="4052" spans="1:11" x14ac:dyDescent="0.25">
      <c r="A4052" s="148"/>
      <c r="B4052" s="148"/>
      <c r="C4052" s="148"/>
      <c r="D4052" s="148"/>
      <c r="E4052" s="148"/>
      <c r="F4052" s="148"/>
      <c r="G4052" s="148"/>
      <c r="H4052" s="148"/>
      <c r="I4052" s="151"/>
      <c r="J4052" s="148"/>
      <c r="K4052" s="66"/>
    </row>
    <row r="4053" spans="1:11" x14ac:dyDescent="0.25">
      <c r="A4053" s="148"/>
      <c r="B4053" s="148"/>
      <c r="C4053" s="148"/>
      <c r="D4053" s="148"/>
      <c r="E4053" s="148"/>
      <c r="F4053" s="148"/>
      <c r="G4053" s="148"/>
      <c r="H4053" s="148"/>
      <c r="I4053" s="151"/>
      <c r="J4053" s="148"/>
      <c r="K4053" s="66"/>
    </row>
    <row r="4054" spans="1:11" x14ac:dyDescent="0.25">
      <c r="A4054" s="148"/>
      <c r="B4054" s="148"/>
      <c r="C4054" s="148"/>
      <c r="D4054" s="148"/>
      <c r="E4054" s="148"/>
      <c r="F4054" s="148"/>
      <c r="G4054" s="148"/>
      <c r="H4054" s="148"/>
      <c r="I4054" s="151"/>
      <c r="J4054" s="148"/>
      <c r="K4054" s="66"/>
    </row>
    <row r="4055" spans="1:11" x14ac:dyDescent="0.25">
      <c r="A4055" s="148"/>
      <c r="B4055" s="148"/>
      <c r="C4055" s="148"/>
      <c r="D4055" s="148"/>
      <c r="E4055" s="148"/>
      <c r="F4055" s="148"/>
      <c r="G4055" s="148"/>
      <c r="H4055" s="148"/>
      <c r="I4055" s="151"/>
      <c r="J4055" s="148"/>
      <c r="K4055" s="66"/>
    </row>
    <row r="4056" spans="1:11" x14ac:dyDescent="0.25">
      <c r="A4056" s="148"/>
      <c r="B4056" s="148"/>
      <c r="C4056" s="148"/>
      <c r="D4056" s="148"/>
      <c r="E4056" s="148"/>
      <c r="F4056" s="148"/>
      <c r="G4056" s="148"/>
      <c r="H4056" s="148"/>
      <c r="I4056" s="151"/>
      <c r="J4056" s="148"/>
      <c r="K4056" s="66"/>
    </row>
    <row r="4057" spans="1:11" x14ac:dyDescent="0.25">
      <c r="A4057" s="148"/>
      <c r="B4057" s="148"/>
      <c r="C4057" s="148"/>
      <c r="D4057" s="148"/>
      <c r="E4057" s="148"/>
      <c r="F4057" s="148"/>
      <c r="G4057" s="148"/>
      <c r="H4057" s="148"/>
      <c r="I4057" s="151"/>
      <c r="J4057" s="148"/>
      <c r="K4057" s="66"/>
    </row>
    <row r="4058" spans="1:11" x14ac:dyDescent="0.25">
      <c r="A4058" s="148"/>
      <c r="B4058" s="148"/>
      <c r="C4058" s="148"/>
      <c r="D4058" s="148"/>
      <c r="E4058" s="148"/>
      <c r="F4058" s="148"/>
      <c r="G4058" s="148"/>
      <c r="H4058" s="148"/>
      <c r="I4058" s="151"/>
      <c r="J4058" s="148"/>
      <c r="K4058" s="66"/>
    </row>
    <row r="4059" spans="1:11" x14ac:dyDescent="0.25">
      <c r="A4059" s="148"/>
      <c r="B4059" s="148"/>
      <c r="C4059" s="148"/>
      <c r="D4059" s="148"/>
      <c r="E4059" s="148"/>
      <c r="F4059" s="148"/>
      <c r="G4059" s="148"/>
      <c r="H4059" s="148"/>
      <c r="I4059" s="151"/>
      <c r="J4059" s="148"/>
      <c r="K4059" s="66"/>
    </row>
    <row r="4060" spans="1:11" x14ac:dyDescent="0.25">
      <c r="A4060" s="148"/>
      <c r="B4060" s="148"/>
      <c r="C4060" s="148"/>
      <c r="D4060" s="148"/>
      <c r="E4060" s="148"/>
      <c r="F4060" s="148"/>
      <c r="G4060" s="148"/>
      <c r="H4060" s="148"/>
      <c r="I4060" s="151"/>
      <c r="J4060" s="148"/>
      <c r="K4060" s="66"/>
    </row>
    <row r="4061" spans="1:11" x14ac:dyDescent="0.25">
      <c r="A4061" s="148"/>
      <c r="B4061" s="148"/>
      <c r="C4061" s="148"/>
      <c r="D4061" s="148"/>
      <c r="E4061" s="148"/>
      <c r="F4061" s="148"/>
      <c r="G4061" s="148"/>
      <c r="H4061" s="148"/>
      <c r="I4061" s="151"/>
      <c r="J4061" s="148"/>
      <c r="K4061" s="66"/>
    </row>
    <row r="4062" spans="1:11" x14ac:dyDescent="0.25">
      <c r="A4062" s="148"/>
      <c r="B4062" s="148"/>
      <c r="C4062" s="148"/>
      <c r="D4062" s="148"/>
      <c r="E4062" s="148"/>
      <c r="F4062" s="148"/>
      <c r="G4062" s="148"/>
      <c r="H4062" s="148"/>
      <c r="I4062" s="151"/>
      <c r="J4062" s="148"/>
      <c r="K4062" s="66"/>
    </row>
    <row r="4063" spans="1:11" x14ac:dyDescent="0.25">
      <c r="A4063" s="148"/>
      <c r="B4063" s="148"/>
      <c r="C4063" s="148"/>
      <c r="D4063" s="148"/>
      <c r="E4063" s="148"/>
      <c r="F4063" s="148"/>
      <c r="G4063" s="148"/>
      <c r="H4063" s="148"/>
      <c r="I4063" s="151"/>
      <c r="J4063" s="148"/>
      <c r="K4063" s="66"/>
    </row>
    <row r="4064" spans="1:11" x14ac:dyDescent="0.25">
      <c r="A4064" s="148"/>
      <c r="B4064" s="148"/>
      <c r="C4064" s="148"/>
      <c r="D4064" s="148"/>
      <c r="E4064" s="148"/>
      <c r="F4064" s="148"/>
      <c r="G4064" s="148"/>
      <c r="H4064" s="148"/>
      <c r="I4064" s="151"/>
      <c r="J4064" s="148"/>
      <c r="K4064" s="66"/>
    </row>
    <row r="4065" spans="1:11" x14ac:dyDescent="0.25">
      <c r="A4065" s="148"/>
      <c r="B4065" s="148"/>
      <c r="C4065" s="148"/>
      <c r="D4065" s="148"/>
      <c r="E4065" s="148"/>
      <c r="F4065" s="148"/>
      <c r="G4065" s="148"/>
      <c r="H4065" s="148"/>
      <c r="I4065" s="151"/>
      <c r="J4065" s="148"/>
      <c r="K4065" s="66"/>
    </row>
    <row r="4066" spans="1:11" x14ac:dyDescent="0.25">
      <c r="A4066" s="148"/>
      <c r="B4066" s="148"/>
      <c r="C4066" s="148"/>
      <c r="D4066" s="148"/>
      <c r="E4066" s="148"/>
      <c r="F4066" s="148"/>
      <c r="G4066" s="148"/>
      <c r="H4066" s="148"/>
      <c r="I4066" s="151"/>
      <c r="J4066" s="148"/>
      <c r="K4066" s="66"/>
    </row>
    <row r="4067" spans="1:11" x14ac:dyDescent="0.25">
      <c r="A4067" s="148"/>
      <c r="B4067" s="148"/>
      <c r="C4067" s="148"/>
      <c r="D4067" s="148"/>
      <c r="E4067" s="148"/>
      <c r="F4067" s="148"/>
      <c r="G4067" s="148"/>
      <c r="H4067" s="148"/>
      <c r="I4067" s="151"/>
      <c r="J4067" s="148"/>
      <c r="K4067" s="66"/>
    </row>
    <row r="4068" spans="1:11" x14ac:dyDescent="0.25">
      <c r="A4068" s="148"/>
      <c r="B4068" s="148"/>
      <c r="C4068" s="148"/>
      <c r="D4068" s="148"/>
      <c r="E4068" s="148"/>
      <c r="F4068" s="148"/>
      <c r="G4068" s="148"/>
      <c r="H4068" s="148"/>
      <c r="I4068" s="151"/>
      <c r="J4068" s="148"/>
      <c r="K4068" s="66"/>
    </row>
    <row r="4069" spans="1:11" x14ac:dyDescent="0.25">
      <c r="A4069" s="148"/>
      <c r="B4069" s="148"/>
      <c r="C4069" s="148"/>
      <c r="D4069" s="148"/>
      <c r="E4069" s="148"/>
      <c r="F4069" s="148"/>
      <c r="G4069" s="148"/>
      <c r="H4069" s="148"/>
      <c r="I4069" s="151"/>
      <c r="J4069" s="148"/>
      <c r="K4069" s="66"/>
    </row>
    <row r="4070" spans="1:11" x14ac:dyDescent="0.25">
      <c r="A4070" s="148"/>
      <c r="B4070" s="148"/>
      <c r="C4070" s="148"/>
      <c r="D4070" s="148"/>
      <c r="E4070" s="148"/>
      <c r="F4070" s="148"/>
      <c r="G4070" s="148"/>
      <c r="H4070" s="148"/>
      <c r="I4070" s="151"/>
      <c r="J4070" s="148"/>
      <c r="K4070" s="66"/>
    </row>
    <row r="4071" spans="1:11" x14ac:dyDescent="0.25">
      <c r="A4071" s="148"/>
      <c r="B4071" s="148"/>
      <c r="C4071" s="148"/>
      <c r="D4071" s="148"/>
      <c r="E4071" s="148"/>
      <c r="F4071" s="148"/>
      <c r="G4071" s="148"/>
      <c r="H4071" s="148"/>
      <c r="I4071" s="151"/>
      <c r="J4071" s="148"/>
      <c r="K4071" s="66"/>
    </row>
    <row r="4072" spans="1:11" x14ac:dyDescent="0.25">
      <c r="A4072" s="148"/>
      <c r="B4072" s="148"/>
      <c r="C4072" s="148"/>
      <c r="D4072" s="148"/>
      <c r="E4072" s="148"/>
      <c r="F4072" s="148"/>
      <c r="G4072" s="148"/>
      <c r="H4072" s="148"/>
      <c r="I4072" s="151"/>
      <c r="J4072" s="148"/>
      <c r="K4072" s="66"/>
    </row>
    <row r="4073" spans="1:11" x14ac:dyDescent="0.25">
      <c r="A4073" s="148"/>
      <c r="B4073" s="148"/>
      <c r="C4073" s="148"/>
      <c r="D4073" s="148"/>
      <c r="E4073" s="148"/>
      <c r="F4073" s="148"/>
      <c r="G4073" s="148"/>
      <c r="H4073" s="148"/>
      <c r="I4073" s="151"/>
      <c r="J4073" s="148"/>
      <c r="K4073" s="66"/>
    </row>
    <row r="4074" spans="1:11" x14ac:dyDescent="0.25">
      <c r="A4074" s="148"/>
      <c r="B4074" s="148"/>
      <c r="C4074" s="148"/>
      <c r="D4074" s="148"/>
      <c r="E4074" s="148"/>
      <c r="F4074" s="148"/>
      <c r="G4074" s="148"/>
      <c r="H4074" s="148"/>
      <c r="I4074" s="151"/>
      <c r="J4074" s="148"/>
      <c r="K4074" s="66"/>
    </row>
    <row r="4075" spans="1:11" x14ac:dyDescent="0.25">
      <c r="A4075" s="148"/>
      <c r="B4075" s="148"/>
      <c r="C4075" s="148"/>
      <c r="D4075" s="148"/>
      <c r="E4075" s="148"/>
      <c r="F4075" s="148"/>
      <c r="G4075" s="148"/>
      <c r="H4075" s="148"/>
      <c r="I4075" s="151"/>
      <c r="J4075" s="148"/>
      <c r="K4075" s="66"/>
    </row>
    <row r="4076" spans="1:11" x14ac:dyDescent="0.25">
      <c r="A4076" s="148"/>
      <c r="B4076" s="148"/>
      <c r="C4076" s="148"/>
      <c r="D4076" s="148"/>
      <c r="E4076" s="148"/>
      <c r="F4076" s="148"/>
      <c r="G4076" s="148"/>
      <c r="H4076" s="148"/>
      <c r="I4076" s="151"/>
      <c r="J4076" s="148"/>
      <c r="K4076" s="66"/>
    </row>
    <row r="4077" spans="1:11" x14ac:dyDescent="0.25">
      <c r="A4077" s="148"/>
      <c r="B4077" s="148"/>
      <c r="C4077" s="148"/>
      <c r="D4077" s="148"/>
      <c r="E4077" s="148"/>
      <c r="F4077" s="148"/>
      <c r="G4077" s="148"/>
      <c r="H4077" s="148"/>
      <c r="I4077" s="151"/>
      <c r="J4077" s="148"/>
      <c r="K4077" s="66"/>
    </row>
    <row r="4078" spans="1:11" x14ac:dyDescent="0.25">
      <c r="A4078" s="148"/>
      <c r="B4078" s="148"/>
      <c r="C4078" s="148"/>
      <c r="D4078" s="148"/>
      <c r="E4078" s="148"/>
      <c r="F4078" s="148"/>
      <c r="G4078" s="148"/>
      <c r="H4078" s="148"/>
      <c r="I4078" s="151"/>
      <c r="J4078" s="148"/>
      <c r="K4078" s="66"/>
    </row>
    <row r="4079" spans="1:11" x14ac:dyDescent="0.25">
      <c r="A4079" s="148"/>
      <c r="B4079" s="148"/>
      <c r="C4079" s="148"/>
      <c r="D4079" s="148"/>
      <c r="E4079" s="148"/>
      <c r="F4079" s="148"/>
      <c r="G4079" s="148"/>
      <c r="H4079" s="148"/>
      <c r="I4079" s="151"/>
      <c r="J4079" s="148"/>
      <c r="K4079" s="66"/>
    </row>
    <row r="4080" spans="1:11" x14ac:dyDescent="0.25">
      <c r="A4080" s="148"/>
      <c r="B4080" s="148"/>
      <c r="C4080" s="148"/>
      <c r="D4080" s="148"/>
      <c r="E4080" s="148"/>
      <c r="F4080" s="148"/>
      <c r="G4080" s="148"/>
      <c r="H4080" s="148"/>
      <c r="I4080" s="151"/>
      <c r="J4080" s="148"/>
      <c r="K4080" s="66"/>
    </row>
    <row r="4081" spans="1:11" x14ac:dyDescent="0.25">
      <c r="A4081" s="148"/>
      <c r="B4081" s="148"/>
      <c r="C4081" s="148"/>
      <c r="D4081" s="148"/>
      <c r="E4081" s="148"/>
      <c r="F4081" s="148"/>
      <c r="G4081" s="148"/>
      <c r="H4081" s="148"/>
      <c r="I4081" s="151"/>
      <c r="J4081" s="148"/>
      <c r="K4081" s="66"/>
    </row>
    <row r="4082" spans="1:11" x14ac:dyDescent="0.25">
      <c r="A4082" s="148"/>
      <c r="B4082" s="148"/>
      <c r="C4082" s="148"/>
      <c r="D4082" s="148"/>
      <c r="E4082" s="148"/>
      <c r="F4082" s="148"/>
      <c r="G4082" s="148"/>
      <c r="H4082" s="148"/>
      <c r="I4082" s="151"/>
      <c r="J4082" s="148"/>
      <c r="K4082" s="66"/>
    </row>
    <row r="4083" spans="1:11" x14ac:dyDescent="0.25">
      <c r="A4083" s="148"/>
      <c r="B4083" s="148"/>
      <c r="C4083" s="148"/>
      <c r="D4083" s="148"/>
      <c r="E4083" s="148"/>
      <c r="F4083" s="148"/>
      <c r="G4083" s="148"/>
      <c r="H4083" s="148"/>
      <c r="I4083" s="151"/>
      <c r="J4083" s="148"/>
      <c r="K4083" s="66"/>
    </row>
    <row r="4084" spans="1:11" x14ac:dyDescent="0.25">
      <c r="A4084" s="148"/>
      <c r="B4084" s="148"/>
      <c r="C4084" s="148"/>
      <c r="D4084" s="148"/>
      <c r="E4084" s="148"/>
      <c r="F4084" s="148"/>
      <c r="G4084" s="148"/>
      <c r="H4084" s="148"/>
      <c r="I4084" s="151"/>
      <c r="J4084" s="148"/>
      <c r="K4084" s="66"/>
    </row>
    <row r="4085" spans="1:11" x14ac:dyDescent="0.25">
      <c r="A4085" s="148"/>
      <c r="B4085" s="148"/>
      <c r="C4085" s="148"/>
      <c r="D4085" s="148"/>
      <c r="E4085" s="148"/>
      <c r="F4085" s="148"/>
      <c r="G4085" s="148"/>
      <c r="H4085" s="148"/>
      <c r="I4085" s="151"/>
      <c r="J4085" s="148"/>
      <c r="K4085" s="66"/>
    </row>
    <row r="4086" spans="1:11" x14ac:dyDescent="0.25">
      <c r="A4086" s="148"/>
      <c r="B4086" s="148"/>
      <c r="C4086" s="148"/>
      <c r="D4086" s="148"/>
      <c r="E4086" s="148"/>
      <c r="F4086" s="148"/>
      <c r="G4086" s="148"/>
      <c r="H4086" s="148"/>
      <c r="I4086" s="151"/>
      <c r="J4086" s="148"/>
      <c r="K4086" s="66"/>
    </row>
    <row r="4087" spans="1:11" x14ac:dyDescent="0.25">
      <c r="A4087" s="148"/>
      <c r="B4087" s="148"/>
      <c r="C4087" s="148"/>
      <c r="D4087" s="148"/>
      <c r="E4087" s="148"/>
      <c r="F4087" s="148"/>
      <c r="G4087" s="148"/>
      <c r="H4087" s="148"/>
      <c r="I4087" s="151"/>
      <c r="J4087" s="148"/>
      <c r="K4087" s="66"/>
    </row>
    <row r="4088" spans="1:11" x14ac:dyDescent="0.25">
      <c r="A4088" s="148"/>
      <c r="B4088" s="148"/>
      <c r="C4088" s="148"/>
      <c r="D4088" s="148"/>
      <c r="E4088" s="148"/>
      <c r="F4088" s="148"/>
      <c r="G4088" s="148"/>
      <c r="H4088" s="148"/>
      <c r="I4088" s="151"/>
      <c r="J4088" s="148"/>
      <c r="K4088" s="66"/>
    </row>
    <row r="4089" spans="1:11" x14ac:dyDescent="0.25">
      <c r="A4089" s="148"/>
      <c r="B4089" s="148"/>
      <c r="C4089" s="148"/>
      <c r="D4089" s="148"/>
      <c r="E4089" s="148"/>
      <c r="F4089" s="148"/>
      <c r="G4089" s="148"/>
      <c r="H4089" s="148"/>
      <c r="I4089" s="151"/>
      <c r="J4089" s="148"/>
      <c r="K4089" s="66"/>
    </row>
    <row r="4090" spans="1:11" x14ac:dyDescent="0.25">
      <c r="A4090" s="148"/>
      <c r="B4090" s="148"/>
      <c r="C4090" s="148"/>
      <c r="D4090" s="148"/>
      <c r="E4090" s="148"/>
      <c r="F4090" s="148"/>
      <c r="G4090" s="148"/>
      <c r="H4090" s="148"/>
      <c r="I4090" s="151"/>
      <c r="J4090" s="148"/>
      <c r="K4090" s="66"/>
    </row>
    <row r="4091" spans="1:11" x14ac:dyDescent="0.25">
      <c r="A4091" s="148"/>
      <c r="B4091" s="148"/>
      <c r="C4091" s="148"/>
      <c r="D4091" s="148"/>
      <c r="E4091" s="148"/>
      <c r="F4091" s="148"/>
      <c r="G4091" s="148"/>
      <c r="H4091" s="148"/>
      <c r="I4091" s="151"/>
      <c r="J4091" s="148"/>
      <c r="K4091" s="66"/>
    </row>
    <row r="4092" spans="1:11" x14ac:dyDescent="0.25">
      <c r="A4092" s="148"/>
      <c r="B4092" s="148"/>
      <c r="C4092" s="148"/>
      <c r="D4092" s="148"/>
      <c r="E4092" s="148"/>
      <c r="F4092" s="148"/>
      <c r="G4092" s="148"/>
      <c r="H4092" s="148"/>
      <c r="I4092" s="151"/>
      <c r="J4092" s="148"/>
      <c r="K4092" s="66"/>
    </row>
    <row r="4093" spans="1:11" x14ac:dyDescent="0.25">
      <c r="A4093" s="148"/>
      <c r="B4093" s="148"/>
      <c r="C4093" s="148"/>
      <c r="D4093" s="148"/>
      <c r="E4093" s="148"/>
      <c r="F4093" s="148"/>
      <c r="G4093" s="148"/>
      <c r="H4093" s="148"/>
      <c r="I4093" s="151"/>
      <c r="J4093" s="148"/>
      <c r="K4093" s="66"/>
    </row>
    <row r="4094" spans="1:11" x14ac:dyDescent="0.25">
      <c r="A4094" s="148"/>
      <c r="B4094" s="148"/>
      <c r="C4094" s="148"/>
      <c r="D4094" s="148"/>
      <c r="E4094" s="148"/>
      <c r="F4094" s="148"/>
      <c r="G4094" s="148"/>
      <c r="H4094" s="148"/>
      <c r="I4094" s="151"/>
      <c r="J4094" s="148"/>
      <c r="K4094" s="66"/>
    </row>
    <row r="4095" spans="1:11" x14ac:dyDescent="0.25">
      <c r="A4095" s="148"/>
      <c r="B4095" s="148"/>
      <c r="C4095" s="148"/>
      <c r="D4095" s="148"/>
      <c r="E4095" s="148"/>
      <c r="F4095" s="148"/>
      <c r="G4095" s="148"/>
      <c r="H4095" s="148"/>
      <c r="I4095" s="151"/>
      <c r="J4095" s="148"/>
      <c r="K4095" s="66"/>
    </row>
    <row r="4096" spans="1:11" x14ac:dyDescent="0.25">
      <c r="A4096" s="148"/>
      <c r="B4096" s="148"/>
      <c r="C4096" s="148"/>
      <c r="D4096" s="148"/>
      <c r="E4096" s="148"/>
      <c r="F4096" s="148"/>
      <c r="G4096" s="148"/>
      <c r="H4096" s="148"/>
      <c r="I4096" s="151"/>
      <c r="J4096" s="148"/>
      <c r="K4096" s="66"/>
    </row>
    <row r="4097" spans="1:11" x14ac:dyDescent="0.25">
      <c r="A4097" s="148"/>
      <c r="B4097" s="148"/>
      <c r="C4097" s="148"/>
      <c r="D4097" s="148"/>
      <c r="E4097" s="148"/>
      <c r="F4097" s="148"/>
      <c r="G4097" s="148"/>
      <c r="H4097" s="148"/>
      <c r="I4097" s="151"/>
      <c r="J4097" s="148"/>
      <c r="K4097" s="66"/>
    </row>
    <row r="4098" spans="1:11" x14ac:dyDescent="0.25">
      <c r="A4098" s="148"/>
      <c r="B4098" s="148"/>
      <c r="C4098" s="148"/>
      <c r="D4098" s="148"/>
      <c r="E4098" s="148"/>
      <c r="F4098" s="148"/>
      <c r="G4098" s="148"/>
      <c r="H4098" s="148"/>
      <c r="I4098" s="151"/>
      <c r="J4098" s="148"/>
      <c r="K4098" s="66"/>
    </row>
    <row r="4099" spans="1:11" x14ac:dyDescent="0.25">
      <c r="A4099" s="148"/>
      <c r="B4099" s="148"/>
      <c r="C4099" s="148"/>
      <c r="D4099" s="148"/>
      <c r="E4099" s="148"/>
      <c r="F4099" s="148"/>
      <c r="G4099" s="148"/>
      <c r="H4099" s="148"/>
      <c r="I4099" s="151"/>
      <c r="J4099" s="148"/>
      <c r="K4099" s="66"/>
    </row>
    <row r="4100" spans="1:11" x14ac:dyDescent="0.25">
      <c r="A4100" s="148"/>
      <c r="B4100" s="148"/>
      <c r="C4100" s="148"/>
      <c r="D4100" s="148"/>
      <c r="E4100" s="148"/>
      <c r="F4100" s="148"/>
      <c r="G4100" s="148"/>
      <c r="H4100" s="148"/>
      <c r="I4100" s="151"/>
      <c r="J4100" s="148"/>
      <c r="K4100" s="66"/>
    </row>
    <row r="4101" spans="1:11" x14ac:dyDescent="0.25">
      <c r="A4101" s="148"/>
      <c r="B4101" s="148"/>
      <c r="C4101" s="148"/>
      <c r="D4101" s="148"/>
      <c r="E4101" s="148"/>
      <c r="F4101" s="148"/>
      <c r="G4101" s="148"/>
      <c r="H4101" s="148"/>
      <c r="I4101" s="151"/>
      <c r="J4101" s="148"/>
      <c r="K4101" s="66"/>
    </row>
    <row r="4102" spans="1:11" x14ac:dyDescent="0.25">
      <c r="A4102" s="148"/>
      <c r="B4102" s="148"/>
      <c r="C4102" s="148"/>
      <c r="D4102" s="148"/>
      <c r="E4102" s="148"/>
      <c r="F4102" s="148"/>
      <c r="G4102" s="148"/>
      <c r="H4102" s="148"/>
      <c r="I4102" s="151"/>
      <c r="J4102" s="148"/>
      <c r="K4102" s="66"/>
    </row>
    <row r="4103" spans="1:11" x14ac:dyDescent="0.25">
      <c r="A4103" s="148"/>
      <c r="B4103" s="148"/>
      <c r="C4103" s="148"/>
      <c r="D4103" s="148"/>
      <c r="E4103" s="148"/>
      <c r="F4103" s="148"/>
      <c r="G4103" s="148"/>
      <c r="H4103" s="148"/>
      <c r="I4103" s="151"/>
      <c r="J4103" s="148"/>
      <c r="K4103" s="66"/>
    </row>
    <row r="4104" spans="1:11" x14ac:dyDescent="0.25">
      <c r="A4104" s="148"/>
      <c r="B4104" s="148"/>
      <c r="C4104" s="148"/>
      <c r="D4104" s="148"/>
      <c r="E4104" s="148"/>
      <c r="F4104" s="148"/>
      <c r="G4104" s="148"/>
      <c r="H4104" s="148"/>
      <c r="I4104" s="151"/>
      <c r="J4104" s="148"/>
      <c r="K4104" s="66"/>
    </row>
    <row r="4105" spans="1:11" x14ac:dyDescent="0.25">
      <c r="A4105" s="148"/>
      <c r="B4105" s="148"/>
      <c r="C4105" s="148"/>
      <c r="D4105" s="148"/>
      <c r="E4105" s="148"/>
      <c r="F4105" s="148"/>
      <c r="G4105" s="148"/>
      <c r="H4105" s="148"/>
      <c r="I4105" s="151"/>
      <c r="J4105" s="148"/>
      <c r="K4105" s="66"/>
    </row>
    <row r="4106" spans="1:11" x14ac:dyDescent="0.25">
      <c r="A4106" s="148"/>
      <c r="B4106" s="148"/>
      <c r="C4106" s="148"/>
      <c r="D4106" s="148"/>
      <c r="E4106" s="148"/>
      <c r="F4106" s="148"/>
      <c r="G4106" s="148"/>
      <c r="H4106" s="148"/>
      <c r="I4106" s="151"/>
      <c r="J4106" s="148"/>
      <c r="K4106" s="66"/>
    </row>
    <row r="4107" spans="1:11" x14ac:dyDescent="0.25">
      <c r="A4107" s="148"/>
      <c r="B4107" s="148"/>
      <c r="C4107" s="148"/>
      <c r="D4107" s="148"/>
      <c r="E4107" s="148"/>
      <c r="F4107" s="148"/>
      <c r="G4107" s="148"/>
      <c r="H4107" s="148"/>
      <c r="I4107" s="151"/>
      <c r="J4107" s="148"/>
      <c r="K4107" s="66"/>
    </row>
    <row r="4108" spans="1:11" x14ac:dyDescent="0.25">
      <c r="A4108" s="148"/>
      <c r="B4108" s="148"/>
      <c r="C4108" s="148"/>
      <c r="D4108" s="148"/>
      <c r="E4108" s="148"/>
      <c r="F4108" s="148"/>
      <c r="G4108" s="148"/>
      <c r="H4108" s="148"/>
      <c r="I4108" s="151"/>
      <c r="J4108" s="148"/>
      <c r="K4108" s="66"/>
    </row>
    <row r="4109" spans="1:11" x14ac:dyDescent="0.25">
      <c r="A4109" s="148"/>
      <c r="B4109" s="148"/>
      <c r="C4109" s="148"/>
      <c r="D4109" s="148"/>
      <c r="E4109" s="148"/>
      <c r="F4109" s="148"/>
      <c r="G4109" s="148"/>
      <c r="H4109" s="148"/>
      <c r="I4109" s="151"/>
      <c r="J4109" s="148"/>
      <c r="K4109" s="66"/>
    </row>
    <row r="4110" spans="1:11" x14ac:dyDescent="0.25">
      <c r="A4110" s="148"/>
      <c r="B4110" s="148"/>
      <c r="C4110" s="148"/>
      <c r="D4110" s="148"/>
      <c r="E4110" s="148"/>
      <c r="F4110" s="148"/>
      <c r="G4110" s="148"/>
      <c r="H4110" s="148"/>
      <c r="I4110" s="151"/>
      <c r="J4110" s="148"/>
      <c r="K4110" s="66"/>
    </row>
    <row r="4111" spans="1:11" x14ac:dyDescent="0.25">
      <c r="A4111" s="148"/>
      <c r="B4111" s="148"/>
      <c r="C4111" s="148"/>
      <c r="D4111" s="148"/>
      <c r="E4111" s="148"/>
      <c r="F4111" s="148"/>
      <c r="G4111" s="148"/>
      <c r="H4111" s="148"/>
      <c r="I4111" s="151"/>
      <c r="J4111" s="148"/>
      <c r="K4111" s="66"/>
    </row>
    <row r="4112" spans="1:11" x14ac:dyDescent="0.25">
      <c r="A4112" s="148"/>
      <c r="B4112" s="148"/>
      <c r="C4112" s="148"/>
      <c r="D4112" s="148"/>
      <c r="E4112" s="148"/>
      <c r="F4112" s="148"/>
      <c r="G4112" s="148"/>
      <c r="H4112" s="148"/>
      <c r="I4112" s="151"/>
      <c r="J4112" s="148"/>
      <c r="K4112" s="66"/>
    </row>
    <row r="4113" spans="1:11" x14ac:dyDescent="0.25">
      <c r="A4113" s="148"/>
      <c r="B4113" s="148"/>
      <c r="C4113" s="148"/>
      <c r="D4113" s="148"/>
      <c r="E4113" s="148"/>
      <c r="F4113" s="148"/>
      <c r="G4113" s="148"/>
      <c r="H4113" s="148"/>
      <c r="I4113" s="151"/>
      <c r="J4113" s="148"/>
      <c r="K4113" s="66"/>
    </row>
    <row r="4114" spans="1:11" x14ac:dyDescent="0.25">
      <c r="A4114" s="148"/>
      <c r="B4114" s="148"/>
      <c r="C4114" s="148"/>
      <c r="D4114" s="148"/>
      <c r="E4114" s="148"/>
      <c r="F4114" s="148"/>
      <c r="G4114" s="148"/>
      <c r="H4114" s="148"/>
      <c r="I4114" s="151"/>
      <c r="J4114" s="148"/>
      <c r="K4114" s="66"/>
    </row>
    <row r="4115" spans="1:11" x14ac:dyDescent="0.25">
      <c r="A4115" s="148"/>
      <c r="B4115" s="148"/>
      <c r="C4115" s="148"/>
      <c r="D4115" s="148"/>
      <c r="E4115" s="148"/>
      <c r="F4115" s="148"/>
      <c r="G4115" s="148"/>
      <c r="H4115" s="148"/>
      <c r="I4115" s="151"/>
      <c r="J4115" s="148"/>
      <c r="K4115" s="66"/>
    </row>
    <row r="4116" spans="1:11" x14ac:dyDescent="0.25">
      <c r="A4116" s="148"/>
      <c r="B4116" s="148"/>
      <c r="C4116" s="148"/>
      <c r="D4116" s="148"/>
      <c r="E4116" s="148"/>
      <c r="F4116" s="148"/>
      <c r="G4116" s="148"/>
      <c r="H4116" s="148"/>
      <c r="I4116" s="151"/>
      <c r="J4116" s="148"/>
      <c r="K4116" s="66"/>
    </row>
    <row r="4117" spans="1:11" x14ac:dyDescent="0.25">
      <c r="A4117" s="148"/>
      <c r="B4117" s="148"/>
      <c r="C4117" s="148"/>
      <c r="D4117" s="148"/>
      <c r="E4117" s="148"/>
      <c r="F4117" s="148"/>
      <c r="G4117" s="148"/>
      <c r="H4117" s="148"/>
      <c r="I4117" s="151"/>
      <c r="J4117" s="148"/>
      <c r="K4117" s="66"/>
    </row>
    <row r="4118" spans="1:11" x14ac:dyDescent="0.25">
      <c r="A4118" s="148"/>
      <c r="B4118" s="148"/>
      <c r="C4118" s="148"/>
      <c r="D4118" s="148"/>
      <c r="E4118" s="148"/>
      <c r="F4118" s="148"/>
      <c r="G4118" s="148"/>
      <c r="H4118" s="148"/>
      <c r="I4118" s="151"/>
      <c r="J4118" s="148"/>
      <c r="K4118" s="66"/>
    </row>
    <row r="4119" spans="1:11" x14ac:dyDescent="0.25">
      <c r="A4119" s="148"/>
      <c r="B4119" s="148"/>
      <c r="C4119" s="148"/>
      <c r="D4119" s="148"/>
      <c r="E4119" s="148"/>
      <c r="F4119" s="148"/>
      <c r="G4119" s="148"/>
      <c r="H4119" s="148"/>
      <c r="I4119" s="151"/>
      <c r="J4119" s="148"/>
      <c r="K4119" s="66"/>
    </row>
    <row r="4120" spans="1:11" x14ac:dyDescent="0.25">
      <c r="A4120" s="148"/>
      <c r="B4120" s="148"/>
      <c r="C4120" s="148"/>
      <c r="D4120" s="148"/>
      <c r="E4120" s="148"/>
      <c r="F4120" s="148"/>
      <c r="G4120" s="148"/>
      <c r="H4120" s="148"/>
      <c r="I4120" s="151"/>
      <c r="J4120" s="148"/>
      <c r="K4120" s="66"/>
    </row>
    <row r="4121" spans="1:11" x14ac:dyDescent="0.25">
      <c r="A4121" s="148"/>
      <c r="B4121" s="148"/>
      <c r="C4121" s="148"/>
      <c r="D4121" s="148"/>
      <c r="E4121" s="148"/>
      <c r="F4121" s="148"/>
      <c r="G4121" s="148"/>
      <c r="H4121" s="148"/>
      <c r="I4121" s="151"/>
      <c r="J4121" s="148"/>
      <c r="K4121" s="66"/>
    </row>
    <row r="4122" spans="1:11" x14ac:dyDescent="0.25">
      <c r="A4122" s="148"/>
      <c r="B4122" s="148"/>
      <c r="C4122" s="148"/>
      <c r="D4122" s="148"/>
      <c r="E4122" s="148"/>
      <c r="F4122" s="148"/>
      <c r="G4122" s="148"/>
      <c r="H4122" s="148"/>
      <c r="I4122" s="151"/>
      <c r="J4122" s="148"/>
      <c r="K4122" s="66"/>
    </row>
    <row r="4123" spans="1:11" x14ac:dyDescent="0.25">
      <c r="A4123" s="148"/>
      <c r="B4123" s="148"/>
      <c r="C4123" s="148"/>
      <c r="D4123" s="148"/>
      <c r="E4123" s="148"/>
      <c r="F4123" s="148"/>
      <c r="G4123" s="148"/>
      <c r="H4123" s="148"/>
      <c r="I4123" s="151"/>
      <c r="J4123" s="148"/>
      <c r="K4123" s="66"/>
    </row>
    <row r="4124" spans="1:11" x14ac:dyDescent="0.25">
      <c r="A4124" s="148"/>
      <c r="B4124" s="148"/>
      <c r="C4124" s="148"/>
      <c r="D4124" s="148"/>
      <c r="E4124" s="148"/>
      <c r="F4124" s="148"/>
      <c r="G4124" s="148"/>
      <c r="H4124" s="148"/>
      <c r="I4124" s="151"/>
      <c r="J4124" s="148"/>
      <c r="K4124" s="66"/>
    </row>
    <row r="4125" spans="1:11" x14ac:dyDescent="0.25">
      <c r="A4125" s="148"/>
      <c r="B4125" s="148"/>
      <c r="C4125" s="148"/>
      <c r="D4125" s="148"/>
      <c r="E4125" s="148"/>
      <c r="F4125" s="148"/>
      <c r="G4125" s="148"/>
      <c r="H4125" s="148"/>
      <c r="I4125" s="151"/>
      <c r="J4125" s="148"/>
      <c r="K4125" s="66"/>
    </row>
    <row r="4126" spans="1:11" x14ac:dyDescent="0.25">
      <c r="A4126" s="148"/>
      <c r="B4126" s="148"/>
      <c r="C4126" s="148"/>
      <c r="D4126" s="148"/>
      <c r="E4126" s="148"/>
      <c r="F4126" s="148"/>
      <c r="G4126" s="148"/>
      <c r="H4126" s="148"/>
      <c r="I4126" s="151"/>
      <c r="J4126" s="148"/>
      <c r="K4126" s="66"/>
    </row>
    <row r="4127" spans="1:11" x14ac:dyDescent="0.25">
      <c r="A4127" s="148"/>
      <c r="B4127" s="148"/>
      <c r="C4127" s="148"/>
      <c r="D4127" s="148"/>
      <c r="E4127" s="148"/>
      <c r="F4127" s="148"/>
      <c r="G4127" s="148"/>
      <c r="H4127" s="148"/>
      <c r="I4127" s="151"/>
      <c r="J4127" s="148"/>
      <c r="K4127" s="66"/>
    </row>
    <row r="4128" spans="1:11" x14ac:dyDescent="0.25">
      <c r="A4128" s="148"/>
      <c r="B4128" s="148"/>
      <c r="C4128" s="148"/>
      <c r="D4128" s="148"/>
      <c r="E4128" s="148"/>
      <c r="F4128" s="148"/>
      <c r="G4128" s="148"/>
      <c r="H4128" s="148"/>
      <c r="I4128" s="151"/>
      <c r="J4128" s="148"/>
      <c r="K4128" s="66"/>
    </row>
    <row r="4129" spans="1:11" x14ac:dyDescent="0.25">
      <c r="A4129" s="148"/>
      <c r="B4129" s="148"/>
      <c r="C4129" s="148"/>
      <c r="D4129" s="148"/>
      <c r="E4129" s="148"/>
      <c r="F4129" s="148"/>
      <c r="G4129" s="148"/>
      <c r="H4129" s="148"/>
      <c r="I4129" s="151"/>
      <c r="J4129" s="148"/>
      <c r="K4129" s="66"/>
    </row>
    <row r="4130" spans="1:11" x14ac:dyDescent="0.25">
      <c r="A4130" s="148"/>
      <c r="B4130" s="148"/>
      <c r="C4130" s="148"/>
      <c r="D4130" s="148"/>
      <c r="E4130" s="148"/>
      <c r="F4130" s="148"/>
      <c r="G4130" s="148"/>
      <c r="H4130" s="148"/>
      <c r="I4130" s="151"/>
      <c r="J4130" s="148"/>
      <c r="K4130" s="66"/>
    </row>
    <row r="4131" spans="1:11" x14ac:dyDescent="0.25">
      <c r="A4131" s="148"/>
      <c r="B4131" s="148"/>
      <c r="C4131" s="148"/>
      <c r="D4131" s="148"/>
      <c r="E4131" s="148"/>
      <c r="F4131" s="148"/>
      <c r="G4131" s="148"/>
      <c r="H4131" s="148"/>
      <c r="I4131" s="151"/>
      <c r="J4131" s="148"/>
      <c r="K4131" s="66"/>
    </row>
    <row r="4132" spans="1:11" x14ac:dyDescent="0.25">
      <c r="A4132" s="148"/>
      <c r="B4132" s="148"/>
      <c r="C4132" s="148"/>
      <c r="D4132" s="148"/>
      <c r="E4132" s="148"/>
      <c r="F4132" s="148"/>
      <c r="G4132" s="148"/>
      <c r="H4132" s="148"/>
      <c r="I4132" s="151"/>
      <c r="J4132" s="148"/>
      <c r="K4132" s="66"/>
    </row>
    <row r="4133" spans="1:11" x14ac:dyDescent="0.25">
      <c r="A4133" s="148"/>
      <c r="B4133" s="148"/>
      <c r="C4133" s="148"/>
      <c r="D4133" s="148"/>
      <c r="E4133" s="148"/>
      <c r="F4133" s="148"/>
      <c r="G4133" s="148"/>
      <c r="H4133" s="148"/>
      <c r="I4133" s="151"/>
      <c r="J4133" s="148"/>
      <c r="K4133" s="66"/>
    </row>
    <row r="4134" spans="1:11" x14ac:dyDescent="0.25">
      <c r="A4134" s="148"/>
      <c r="B4134" s="148"/>
      <c r="C4134" s="148"/>
      <c r="D4134" s="148"/>
      <c r="E4134" s="148"/>
      <c r="F4134" s="148"/>
      <c r="G4134" s="148"/>
      <c r="H4134" s="148"/>
      <c r="I4134" s="151"/>
      <c r="J4134" s="148"/>
      <c r="K4134" s="66"/>
    </row>
    <row r="4135" spans="1:11" x14ac:dyDescent="0.25">
      <c r="A4135" s="148"/>
      <c r="B4135" s="148"/>
      <c r="C4135" s="148"/>
      <c r="D4135" s="148"/>
      <c r="E4135" s="148"/>
      <c r="F4135" s="148"/>
      <c r="G4135" s="148"/>
      <c r="H4135" s="148"/>
      <c r="I4135" s="151"/>
      <c r="J4135" s="148"/>
      <c r="K4135" s="66"/>
    </row>
    <row r="4136" spans="1:11" x14ac:dyDescent="0.25">
      <c r="A4136" s="148"/>
      <c r="B4136" s="148"/>
      <c r="C4136" s="148"/>
      <c r="D4136" s="148"/>
      <c r="E4136" s="148"/>
      <c r="F4136" s="148"/>
      <c r="G4136" s="148"/>
      <c r="H4136" s="148"/>
      <c r="I4136" s="151"/>
      <c r="J4136" s="148"/>
      <c r="K4136" s="66"/>
    </row>
    <row r="4137" spans="1:11" x14ac:dyDescent="0.25">
      <c r="A4137" s="148"/>
      <c r="B4137" s="148"/>
      <c r="C4137" s="148"/>
      <c r="D4137" s="148"/>
      <c r="E4137" s="148"/>
      <c r="F4137" s="148"/>
      <c r="G4137" s="148"/>
      <c r="H4137" s="148"/>
      <c r="I4137" s="151"/>
      <c r="J4137" s="148"/>
      <c r="K4137" s="66"/>
    </row>
    <row r="4138" spans="1:11" x14ac:dyDescent="0.25">
      <c r="A4138" s="148"/>
      <c r="B4138" s="148"/>
      <c r="C4138" s="148"/>
      <c r="D4138" s="148"/>
      <c r="E4138" s="148"/>
      <c r="F4138" s="148"/>
      <c r="G4138" s="148"/>
      <c r="H4138" s="148"/>
      <c r="I4138" s="151"/>
      <c r="J4138" s="148"/>
      <c r="K4138" s="66"/>
    </row>
    <row r="4139" spans="1:11" x14ac:dyDescent="0.25">
      <c r="A4139" s="148"/>
      <c r="B4139" s="148"/>
      <c r="C4139" s="148"/>
      <c r="D4139" s="148"/>
      <c r="E4139" s="148"/>
      <c r="F4139" s="148"/>
      <c r="G4139" s="148"/>
      <c r="H4139" s="148"/>
      <c r="I4139" s="151"/>
      <c r="J4139" s="148"/>
      <c r="K4139" s="66"/>
    </row>
    <row r="4140" spans="1:11" x14ac:dyDescent="0.25">
      <c r="A4140" s="148"/>
      <c r="B4140" s="148"/>
      <c r="C4140" s="148"/>
      <c r="D4140" s="148"/>
      <c r="E4140" s="148"/>
      <c r="F4140" s="148"/>
      <c r="G4140" s="148"/>
      <c r="H4140" s="148"/>
      <c r="I4140" s="151"/>
      <c r="J4140" s="148"/>
      <c r="K4140" s="66"/>
    </row>
    <row r="4141" spans="1:11" x14ac:dyDescent="0.25">
      <c r="A4141" s="148"/>
      <c r="B4141" s="148"/>
      <c r="C4141" s="148"/>
      <c r="D4141" s="148"/>
      <c r="E4141" s="148"/>
      <c r="F4141" s="148"/>
      <c r="G4141" s="148"/>
      <c r="H4141" s="148"/>
      <c r="I4141" s="151"/>
      <c r="J4141" s="148"/>
      <c r="K4141" s="66"/>
    </row>
    <row r="4142" spans="1:11" x14ac:dyDescent="0.25">
      <c r="A4142" s="148"/>
      <c r="B4142" s="148"/>
      <c r="C4142" s="148"/>
      <c r="D4142" s="148"/>
      <c r="E4142" s="148"/>
      <c r="F4142" s="148"/>
      <c r="G4142" s="148"/>
      <c r="H4142" s="148"/>
      <c r="I4142" s="151"/>
      <c r="J4142" s="148"/>
      <c r="K4142" s="66"/>
    </row>
    <row r="4143" spans="1:11" x14ac:dyDescent="0.25">
      <c r="A4143" s="148"/>
      <c r="B4143" s="148"/>
      <c r="C4143" s="148"/>
      <c r="D4143" s="148"/>
      <c r="E4143" s="148"/>
      <c r="F4143" s="148"/>
      <c r="G4143" s="148"/>
      <c r="H4143" s="148"/>
      <c r="I4143" s="151"/>
      <c r="J4143" s="148"/>
      <c r="K4143" s="66"/>
    </row>
    <row r="4144" spans="1:11" x14ac:dyDescent="0.25">
      <c r="A4144" s="148"/>
      <c r="B4144" s="148"/>
      <c r="C4144" s="148"/>
      <c r="D4144" s="148"/>
      <c r="E4144" s="148"/>
      <c r="F4144" s="148"/>
      <c r="G4144" s="148"/>
      <c r="H4144" s="148"/>
      <c r="I4144" s="151"/>
      <c r="J4144" s="148"/>
      <c r="K4144" s="66"/>
    </row>
    <row r="4145" spans="1:11" x14ac:dyDescent="0.25">
      <c r="A4145" s="148"/>
      <c r="B4145" s="148"/>
      <c r="C4145" s="148"/>
      <c r="D4145" s="148"/>
      <c r="E4145" s="148"/>
      <c r="F4145" s="148"/>
      <c r="G4145" s="148"/>
      <c r="H4145" s="148"/>
      <c r="I4145" s="151"/>
      <c r="J4145" s="148"/>
      <c r="K4145" s="66"/>
    </row>
    <row r="4146" spans="1:11" x14ac:dyDescent="0.25">
      <c r="A4146" s="148"/>
      <c r="B4146" s="148"/>
      <c r="C4146" s="148"/>
      <c r="D4146" s="148"/>
      <c r="E4146" s="148"/>
      <c r="F4146" s="148"/>
      <c r="G4146" s="148"/>
      <c r="H4146" s="148"/>
      <c r="I4146" s="151"/>
      <c r="J4146" s="148"/>
      <c r="K4146" s="66"/>
    </row>
    <row r="4147" spans="1:11" x14ac:dyDescent="0.25">
      <c r="A4147" s="148"/>
      <c r="B4147" s="148"/>
      <c r="C4147" s="148"/>
      <c r="D4147" s="148"/>
      <c r="E4147" s="148"/>
      <c r="F4147" s="148"/>
      <c r="G4147" s="148"/>
      <c r="H4147" s="148"/>
      <c r="I4147" s="151"/>
      <c r="J4147" s="148"/>
      <c r="K4147" s="66"/>
    </row>
    <row r="4148" spans="1:11" x14ac:dyDescent="0.25">
      <c r="A4148" s="148"/>
      <c r="B4148" s="148"/>
      <c r="C4148" s="148"/>
      <c r="D4148" s="148"/>
      <c r="E4148" s="148"/>
      <c r="F4148" s="148"/>
      <c r="G4148" s="148"/>
      <c r="H4148" s="148"/>
      <c r="I4148" s="151"/>
      <c r="J4148" s="148"/>
      <c r="K4148" s="66"/>
    </row>
    <row r="4149" spans="1:11" x14ac:dyDescent="0.25">
      <c r="A4149" s="148"/>
      <c r="B4149" s="148"/>
      <c r="C4149" s="148"/>
      <c r="D4149" s="148"/>
      <c r="E4149" s="148"/>
      <c r="F4149" s="148"/>
      <c r="G4149" s="148"/>
      <c r="H4149" s="148"/>
      <c r="I4149" s="151"/>
      <c r="J4149" s="148"/>
      <c r="K4149" s="66"/>
    </row>
    <row r="4150" spans="1:11" x14ac:dyDescent="0.25">
      <c r="A4150" s="148"/>
      <c r="B4150" s="148"/>
      <c r="C4150" s="148"/>
      <c r="D4150" s="148"/>
      <c r="E4150" s="148"/>
      <c r="F4150" s="148"/>
      <c r="G4150" s="148"/>
      <c r="H4150" s="148"/>
      <c r="I4150" s="151"/>
      <c r="J4150" s="148"/>
      <c r="K4150" s="66"/>
    </row>
    <row r="4151" spans="1:11" x14ac:dyDescent="0.25">
      <c r="A4151" s="148"/>
      <c r="B4151" s="148"/>
      <c r="C4151" s="148"/>
      <c r="D4151" s="148"/>
      <c r="E4151" s="148"/>
      <c r="F4151" s="148"/>
      <c r="G4151" s="148"/>
      <c r="H4151" s="148"/>
      <c r="I4151" s="151"/>
      <c r="J4151" s="148"/>
      <c r="K4151" s="66"/>
    </row>
    <row r="4152" spans="1:11" x14ac:dyDescent="0.25">
      <c r="A4152" s="148"/>
      <c r="B4152" s="148"/>
      <c r="C4152" s="148"/>
      <c r="D4152" s="148"/>
      <c r="E4152" s="148"/>
      <c r="F4152" s="148"/>
      <c r="G4152" s="148"/>
      <c r="H4152" s="148"/>
      <c r="I4152" s="151"/>
      <c r="J4152" s="148"/>
      <c r="K4152" s="66"/>
    </row>
    <row r="4153" spans="1:11" x14ac:dyDescent="0.25">
      <c r="A4153" s="148"/>
      <c r="B4153" s="148"/>
      <c r="C4153" s="148"/>
      <c r="D4153" s="148"/>
      <c r="E4153" s="148"/>
      <c r="F4153" s="148"/>
      <c r="G4153" s="148"/>
      <c r="H4153" s="148"/>
      <c r="I4153" s="151"/>
      <c r="J4153" s="148"/>
      <c r="K4153" s="66"/>
    </row>
    <row r="4154" spans="1:11" x14ac:dyDescent="0.25">
      <c r="A4154" s="148"/>
      <c r="B4154" s="148"/>
      <c r="C4154" s="148"/>
      <c r="D4154" s="148"/>
      <c r="E4154" s="148"/>
      <c r="F4154" s="148"/>
      <c r="G4154" s="148"/>
      <c r="H4154" s="148"/>
      <c r="I4154" s="151"/>
      <c r="J4154" s="148"/>
      <c r="K4154" s="66"/>
    </row>
    <row r="4155" spans="1:11" x14ac:dyDescent="0.25">
      <c r="A4155" s="148"/>
      <c r="B4155" s="148"/>
      <c r="C4155" s="148"/>
      <c r="D4155" s="148"/>
      <c r="E4155" s="148"/>
      <c r="F4155" s="148"/>
      <c r="G4155" s="148"/>
      <c r="H4155" s="148"/>
      <c r="I4155" s="151"/>
      <c r="J4155" s="148"/>
      <c r="K4155" s="66"/>
    </row>
    <row r="4156" spans="1:11" x14ac:dyDescent="0.25">
      <c r="A4156" s="148"/>
      <c r="B4156" s="148"/>
      <c r="C4156" s="148"/>
      <c r="D4156" s="148"/>
      <c r="E4156" s="148"/>
      <c r="F4156" s="148"/>
      <c r="G4156" s="148"/>
      <c r="H4156" s="148"/>
      <c r="I4156" s="151"/>
      <c r="J4156" s="148"/>
      <c r="K4156" s="66"/>
    </row>
    <row r="4157" spans="1:11" x14ac:dyDescent="0.25">
      <c r="A4157" s="148"/>
      <c r="B4157" s="148"/>
      <c r="C4157" s="148"/>
      <c r="D4157" s="148"/>
      <c r="E4157" s="148"/>
      <c r="F4157" s="148"/>
      <c r="G4157" s="148"/>
      <c r="H4157" s="148"/>
      <c r="I4157" s="151"/>
      <c r="J4157" s="148"/>
      <c r="K4157" s="66"/>
    </row>
    <row r="4158" spans="1:11" x14ac:dyDescent="0.25">
      <c r="A4158" s="148"/>
      <c r="B4158" s="148"/>
      <c r="C4158" s="148"/>
      <c r="D4158" s="148"/>
      <c r="E4158" s="148"/>
      <c r="F4158" s="148"/>
      <c r="G4158" s="148"/>
      <c r="H4158" s="148"/>
      <c r="I4158" s="151"/>
      <c r="J4158" s="148"/>
      <c r="K4158" s="66"/>
    </row>
    <row r="4159" spans="1:11" x14ac:dyDescent="0.25">
      <c r="A4159" s="148"/>
      <c r="B4159" s="148"/>
      <c r="C4159" s="148"/>
      <c r="D4159" s="148"/>
      <c r="E4159" s="148"/>
      <c r="F4159" s="148"/>
      <c r="G4159" s="148"/>
      <c r="H4159" s="148"/>
      <c r="I4159" s="151"/>
      <c r="J4159" s="148"/>
      <c r="K4159" s="66"/>
    </row>
    <row r="4160" spans="1:11" x14ac:dyDescent="0.25">
      <c r="A4160" s="148"/>
      <c r="B4160" s="148"/>
      <c r="C4160" s="148"/>
      <c r="D4160" s="148"/>
      <c r="E4160" s="148"/>
      <c r="F4160" s="148"/>
      <c r="G4160" s="148"/>
      <c r="H4160" s="148"/>
      <c r="I4160" s="151"/>
      <c r="J4160" s="148"/>
      <c r="K4160" s="66"/>
    </row>
    <row r="4161" spans="1:11" x14ac:dyDescent="0.25">
      <c r="A4161" s="148"/>
      <c r="B4161" s="148"/>
      <c r="C4161" s="148"/>
      <c r="D4161" s="148"/>
      <c r="E4161" s="148"/>
      <c r="F4161" s="148"/>
      <c r="G4161" s="148"/>
      <c r="H4161" s="148"/>
      <c r="I4161" s="151"/>
      <c r="J4161" s="148"/>
      <c r="K4161" s="66"/>
    </row>
    <row r="4162" spans="1:11" x14ac:dyDescent="0.25">
      <c r="A4162" s="148"/>
      <c r="B4162" s="148"/>
      <c r="C4162" s="148"/>
      <c r="D4162" s="148"/>
      <c r="E4162" s="148"/>
      <c r="F4162" s="148"/>
      <c r="G4162" s="148"/>
      <c r="H4162" s="148"/>
      <c r="I4162" s="151"/>
      <c r="J4162" s="148"/>
      <c r="K4162" s="66"/>
    </row>
    <row r="4163" spans="1:11" x14ac:dyDescent="0.25">
      <c r="A4163" s="148"/>
      <c r="B4163" s="148"/>
      <c r="C4163" s="148"/>
      <c r="D4163" s="148"/>
      <c r="E4163" s="148"/>
      <c r="F4163" s="148"/>
      <c r="G4163" s="148"/>
      <c r="H4163" s="148"/>
      <c r="I4163" s="151"/>
      <c r="J4163" s="148"/>
      <c r="K4163" s="66"/>
    </row>
    <row r="4164" spans="1:11" x14ac:dyDescent="0.25">
      <c r="A4164" s="148"/>
      <c r="B4164" s="148"/>
      <c r="C4164" s="148"/>
      <c r="D4164" s="148"/>
      <c r="E4164" s="148"/>
      <c r="F4164" s="148"/>
      <c r="G4164" s="148"/>
      <c r="H4164" s="148"/>
      <c r="I4164" s="151"/>
      <c r="J4164" s="148"/>
      <c r="K4164" s="66"/>
    </row>
    <row r="4165" spans="1:11" x14ac:dyDescent="0.25">
      <c r="A4165" s="148"/>
      <c r="B4165" s="148"/>
      <c r="C4165" s="148"/>
      <c r="D4165" s="148"/>
      <c r="E4165" s="148"/>
      <c r="F4165" s="148"/>
      <c r="G4165" s="148"/>
      <c r="H4165" s="148"/>
      <c r="I4165" s="151"/>
      <c r="J4165" s="148"/>
      <c r="K4165" s="66"/>
    </row>
    <row r="4166" spans="1:11" x14ac:dyDescent="0.25">
      <c r="A4166" s="148"/>
      <c r="B4166" s="148"/>
      <c r="C4166" s="148"/>
      <c r="D4166" s="148"/>
      <c r="E4166" s="148"/>
      <c r="F4166" s="148"/>
      <c r="G4166" s="148"/>
      <c r="H4166" s="148"/>
      <c r="I4166" s="151"/>
      <c r="J4166" s="148"/>
      <c r="K4166" s="66"/>
    </row>
    <row r="4167" spans="1:11" x14ac:dyDescent="0.25">
      <c r="A4167" s="148"/>
      <c r="B4167" s="148"/>
      <c r="C4167" s="148"/>
      <c r="D4167" s="148"/>
      <c r="E4167" s="148"/>
      <c r="F4167" s="148"/>
      <c r="G4167" s="148"/>
      <c r="H4167" s="148"/>
      <c r="I4167" s="151"/>
      <c r="J4167" s="148"/>
      <c r="K4167" s="66"/>
    </row>
    <row r="4168" spans="1:11" x14ac:dyDescent="0.25">
      <c r="A4168" s="148"/>
      <c r="B4168" s="148"/>
      <c r="C4168" s="148"/>
      <c r="D4168" s="148"/>
      <c r="E4168" s="148"/>
      <c r="F4168" s="148"/>
      <c r="G4168" s="148"/>
      <c r="H4168" s="148"/>
      <c r="I4168" s="151"/>
      <c r="J4168" s="148"/>
      <c r="K4168" s="66"/>
    </row>
    <row r="4169" spans="1:11" x14ac:dyDescent="0.25">
      <c r="A4169" s="148"/>
      <c r="B4169" s="148"/>
      <c r="C4169" s="148"/>
      <c r="D4169" s="148"/>
      <c r="E4169" s="148"/>
      <c r="F4169" s="148"/>
      <c r="G4169" s="148"/>
      <c r="H4169" s="148"/>
      <c r="I4169" s="151"/>
      <c r="J4169" s="148"/>
      <c r="K4169" s="66"/>
    </row>
    <row r="4170" spans="1:11" x14ac:dyDescent="0.25">
      <c r="A4170" s="148"/>
      <c r="B4170" s="148"/>
      <c r="C4170" s="148"/>
      <c r="D4170" s="148"/>
      <c r="E4170" s="148"/>
      <c r="F4170" s="148"/>
      <c r="G4170" s="148"/>
      <c r="H4170" s="148"/>
      <c r="I4170" s="151"/>
      <c r="J4170" s="148"/>
      <c r="K4170" s="66"/>
    </row>
    <row r="4171" spans="1:11" x14ac:dyDescent="0.25">
      <c r="A4171" s="148"/>
      <c r="B4171" s="148"/>
      <c r="C4171" s="148"/>
      <c r="D4171" s="148"/>
      <c r="E4171" s="148"/>
      <c r="F4171" s="148"/>
      <c r="G4171" s="148"/>
      <c r="H4171" s="148"/>
      <c r="I4171" s="151"/>
      <c r="J4171" s="148"/>
      <c r="K4171" s="66"/>
    </row>
    <row r="4172" spans="1:11" x14ac:dyDescent="0.25">
      <c r="A4172" s="148"/>
      <c r="B4172" s="148"/>
      <c r="C4172" s="148"/>
      <c r="D4172" s="148"/>
      <c r="E4172" s="148"/>
      <c r="F4172" s="148"/>
      <c r="G4172" s="148"/>
      <c r="H4172" s="148"/>
      <c r="I4172" s="151"/>
      <c r="J4172" s="148"/>
      <c r="K4172" s="66"/>
    </row>
    <row r="4173" spans="1:11" x14ac:dyDescent="0.25">
      <c r="A4173" s="148"/>
      <c r="B4173" s="148"/>
      <c r="C4173" s="148"/>
      <c r="D4173" s="148"/>
      <c r="E4173" s="148"/>
      <c r="F4173" s="148"/>
      <c r="G4173" s="148"/>
      <c r="H4173" s="148"/>
      <c r="I4173" s="151"/>
      <c r="J4173" s="148"/>
      <c r="K4173" s="66"/>
    </row>
    <row r="4174" spans="1:11" x14ac:dyDescent="0.25">
      <c r="A4174" s="148"/>
      <c r="B4174" s="148"/>
      <c r="C4174" s="148"/>
      <c r="D4174" s="148"/>
      <c r="E4174" s="148"/>
      <c r="F4174" s="148"/>
      <c r="G4174" s="148"/>
      <c r="H4174" s="148"/>
      <c r="I4174" s="151"/>
      <c r="J4174" s="148"/>
      <c r="K4174" s="66"/>
    </row>
    <row r="4175" spans="1:11" x14ac:dyDescent="0.25">
      <c r="A4175" s="148"/>
      <c r="B4175" s="148"/>
      <c r="C4175" s="148"/>
      <c r="D4175" s="148"/>
      <c r="E4175" s="148"/>
      <c r="F4175" s="148"/>
      <c r="G4175" s="148"/>
      <c r="H4175" s="148"/>
      <c r="I4175" s="151"/>
      <c r="J4175" s="148"/>
      <c r="K4175" s="66"/>
    </row>
    <row r="4176" spans="1:11" x14ac:dyDescent="0.25">
      <c r="A4176" s="148"/>
      <c r="B4176" s="148"/>
      <c r="C4176" s="148"/>
      <c r="D4176" s="148"/>
      <c r="E4176" s="148"/>
      <c r="F4176" s="148"/>
      <c r="G4176" s="148"/>
      <c r="H4176" s="148"/>
      <c r="I4176" s="151"/>
      <c r="J4176" s="148"/>
      <c r="K4176" s="66"/>
    </row>
    <row r="4177" spans="1:11" x14ac:dyDescent="0.25">
      <c r="A4177" s="148"/>
      <c r="B4177" s="148"/>
      <c r="C4177" s="148"/>
      <c r="D4177" s="148"/>
      <c r="E4177" s="148"/>
      <c r="F4177" s="148"/>
      <c r="G4177" s="148"/>
      <c r="H4177" s="148"/>
      <c r="I4177" s="151"/>
      <c r="J4177" s="148"/>
      <c r="K4177" s="66"/>
    </row>
    <row r="4178" spans="1:11" x14ac:dyDescent="0.25">
      <c r="A4178" s="148"/>
      <c r="B4178" s="148"/>
      <c r="C4178" s="148"/>
      <c r="D4178" s="148"/>
      <c r="E4178" s="148"/>
      <c r="F4178" s="148"/>
      <c r="G4178" s="148"/>
      <c r="H4178" s="148"/>
      <c r="I4178" s="151"/>
      <c r="J4178" s="148"/>
      <c r="K4178" s="66"/>
    </row>
    <row r="4179" spans="1:11" x14ac:dyDescent="0.25">
      <c r="A4179" s="148"/>
      <c r="B4179" s="148"/>
      <c r="C4179" s="148"/>
      <c r="D4179" s="148"/>
      <c r="E4179" s="148"/>
      <c r="F4179" s="148"/>
      <c r="G4179" s="148"/>
      <c r="H4179" s="148"/>
      <c r="I4179" s="151"/>
      <c r="J4179" s="148"/>
      <c r="K4179" s="66"/>
    </row>
    <row r="4180" spans="1:11" x14ac:dyDescent="0.25">
      <c r="A4180" s="148"/>
      <c r="B4180" s="148"/>
      <c r="C4180" s="148"/>
      <c r="D4180" s="148"/>
      <c r="E4180" s="148"/>
      <c r="F4180" s="148"/>
      <c r="G4180" s="148"/>
      <c r="H4180" s="148"/>
      <c r="I4180" s="151"/>
      <c r="J4180" s="148"/>
      <c r="K4180" s="66"/>
    </row>
    <row r="4181" spans="1:11" x14ac:dyDescent="0.25">
      <c r="A4181" s="148"/>
      <c r="B4181" s="148"/>
      <c r="C4181" s="148"/>
      <c r="D4181" s="148"/>
      <c r="E4181" s="148"/>
      <c r="F4181" s="148"/>
      <c r="G4181" s="148"/>
      <c r="H4181" s="148"/>
      <c r="I4181" s="151"/>
      <c r="J4181" s="148"/>
      <c r="K4181" s="66"/>
    </row>
    <row r="4182" spans="1:11" x14ac:dyDescent="0.25">
      <c r="A4182" s="148"/>
      <c r="B4182" s="148"/>
      <c r="C4182" s="148"/>
      <c r="D4182" s="148"/>
      <c r="E4182" s="148"/>
      <c r="F4182" s="148"/>
      <c r="G4182" s="148"/>
      <c r="H4182" s="148"/>
      <c r="I4182" s="151"/>
      <c r="J4182" s="148"/>
      <c r="K4182" s="66"/>
    </row>
    <row r="4183" spans="1:11" x14ac:dyDescent="0.25">
      <c r="A4183" s="148"/>
      <c r="B4183" s="148"/>
      <c r="C4183" s="148"/>
      <c r="D4183" s="148"/>
      <c r="E4183" s="148"/>
      <c r="F4183" s="148"/>
      <c r="G4183" s="148"/>
      <c r="H4183" s="148"/>
      <c r="I4183" s="151"/>
      <c r="J4183" s="148"/>
      <c r="K4183" s="66"/>
    </row>
    <row r="4184" spans="1:11" x14ac:dyDescent="0.25">
      <c r="A4184" s="148"/>
      <c r="B4184" s="148"/>
      <c r="C4184" s="148"/>
      <c r="D4184" s="148"/>
      <c r="E4184" s="148"/>
      <c r="F4184" s="148"/>
      <c r="G4184" s="148"/>
      <c r="H4184" s="148"/>
      <c r="I4184" s="151"/>
      <c r="J4184" s="148"/>
      <c r="K4184" s="66"/>
    </row>
    <row r="4185" spans="1:11" x14ac:dyDescent="0.25">
      <c r="A4185" s="148"/>
      <c r="B4185" s="148"/>
      <c r="C4185" s="148"/>
      <c r="D4185" s="148"/>
      <c r="E4185" s="148"/>
      <c r="F4185" s="148"/>
      <c r="G4185" s="148"/>
      <c r="H4185" s="148"/>
      <c r="I4185" s="151"/>
      <c r="J4185" s="148"/>
      <c r="K4185" s="66"/>
    </row>
    <row r="4186" spans="1:11" x14ac:dyDescent="0.25">
      <c r="A4186" s="148"/>
      <c r="B4186" s="148"/>
      <c r="C4186" s="148"/>
      <c r="D4186" s="148"/>
      <c r="E4186" s="148"/>
      <c r="F4186" s="148"/>
      <c r="G4186" s="148"/>
      <c r="H4186" s="148"/>
      <c r="I4186" s="151"/>
      <c r="J4186" s="148"/>
      <c r="K4186" s="66"/>
    </row>
    <row r="4187" spans="1:11" x14ac:dyDescent="0.25">
      <c r="A4187" s="148"/>
      <c r="B4187" s="148"/>
      <c r="C4187" s="148"/>
      <c r="D4187" s="148"/>
      <c r="E4187" s="148"/>
      <c r="F4187" s="148"/>
      <c r="G4187" s="148"/>
      <c r="H4187" s="148"/>
      <c r="I4187" s="151"/>
      <c r="J4187" s="148"/>
      <c r="K4187" s="66"/>
    </row>
    <row r="4188" spans="1:11" x14ac:dyDescent="0.25">
      <c r="A4188" s="148"/>
      <c r="B4188" s="148"/>
      <c r="C4188" s="148"/>
      <c r="D4188" s="148"/>
      <c r="E4188" s="148"/>
      <c r="F4188" s="148"/>
      <c r="G4188" s="148"/>
      <c r="H4188" s="148"/>
      <c r="I4188" s="151"/>
      <c r="J4188" s="148"/>
      <c r="K4188" s="66"/>
    </row>
    <row r="4189" spans="1:11" x14ac:dyDescent="0.25">
      <c r="A4189" s="148"/>
      <c r="B4189" s="148"/>
      <c r="C4189" s="148"/>
      <c r="D4189" s="148"/>
      <c r="E4189" s="148"/>
      <c r="F4189" s="148"/>
      <c r="G4189" s="148"/>
      <c r="H4189" s="148"/>
      <c r="I4189" s="151"/>
      <c r="J4189" s="148"/>
      <c r="K4189" s="66"/>
    </row>
    <row r="4190" spans="1:11" x14ac:dyDescent="0.25">
      <c r="A4190" s="148"/>
      <c r="B4190" s="148"/>
      <c r="C4190" s="148"/>
      <c r="D4190" s="148"/>
      <c r="E4190" s="148"/>
      <c r="F4190" s="148"/>
      <c r="G4190" s="148"/>
      <c r="H4190" s="148"/>
      <c r="I4190" s="151"/>
      <c r="J4190" s="148"/>
      <c r="K4190" s="66"/>
    </row>
    <row r="4191" spans="1:11" x14ac:dyDescent="0.25">
      <c r="A4191" s="148"/>
      <c r="B4191" s="148"/>
      <c r="C4191" s="148"/>
      <c r="D4191" s="148"/>
      <c r="E4191" s="148"/>
      <c r="F4191" s="148"/>
      <c r="G4191" s="148"/>
      <c r="H4191" s="148"/>
      <c r="I4191" s="151"/>
      <c r="J4191" s="148"/>
      <c r="K4191" s="66"/>
    </row>
    <row r="4192" spans="1:11" x14ac:dyDescent="0.25">
      <c r="A4192" s="148"/>
      <c r="B4192" s="148"/>
      <c r="C4192" s="148"/>
      <c r="D4192" s="148"/>
      <c r="E4192" s="148"/>
      <c r="F4192" s="148"/>
      <c r="G4192" s="148"/>
      <c r="H4192" s="148"/>
      <c r="I4192" s="151"/>
      <c r="J4192" s="148"/>
      <c r="K4192" s="66"/>
    </row>
    <row r="4193" spans="1:11" x14ac:dyDescent="0.25">
      <c r="A4193" s="148"/>
      <c r="B4193" s="148"/>
      <c r="C4193" s="148"/>
      <c r="D4193" s="148"/>
      <c r="E4193" s="148"/>
      <c r="F4193" s="148"/>
      <c r="G4193" s="148"/>
      <c r="H4193" s="148"/>
      <c r="I4193" s="151"/>
      <c r="J4193" s="148"/>
      <c r="K4193" s="66"/>
    </row>
    <row r="4194" spans="1:11" x14ac:dyDescent="0.25">
      <c r="A4194" s="148"/>
      <c r="B4194" s="148"/>
      <c r="C4194" s="148"/>
      <c r="D4194" s="148"/>
      <c r="E4194" s="148"/>
      <c r="F4194" s="148"/>
      <c r="G4194" s="148"/>
      <c r="H4194" s="148"/>
      <c r="I4194" s="151"/>
      <c r="J4194" s="148"/>
      <c r="K4194" s="66"/>
    </row>
    <row r="4195" spans="1:11" x14ac:dyDescent="0.25">
      <c r="A4195" s="148"/>
      <c r="B4195" s="148"/>
      <c r="C4195" s="148"/>
      <c r="D4195" s="148"/>
      <c r="E4195" s="148"/>
      <c r="F4195" s="148"/>
      <c r="G4195" s="148"/>
      <c r="H4195" s="148"/>
      <c r="I4195" s="151"/>
      <c r="J4195" s="148"/>
      <c r="K4195" s="66"/>
    </row>
    <row r="4196" spans="1:11" x14ac:dyDescent="0.25">
      <c r="A4196" s="148"/>
      <c r="B4196" s="148"/>
      <c r="C4196" s="148"/>
      <c r="D4196" s="148"/>
      <c r="E4196" s="148"/>
      <c r="F4196" s="148"/>
      <c r="G4196" s="148"/>
      <c r="H4196" s="148"/>
      <c r="I4196" s="151"/>
      <c r="J4196" s="148"/>
      <c r="K4196" s="66"/>
    </row>
    <row r="4197" spans="1:11" x14ac:dyDescent="0.25">
      <c r="A4197" s="148"/>
      <c r="B4197" s="148"/>
      <c r="C4197" s="148"/>
      <c r="D4197" s="148"/>
      <c r="E4197" s="148"/>
      <c r="F4197" s="148"/>
      <c r="G4197" s="148"/>
      <c r="H4197" s="148"/>
      <c r="I4197" s="151"/>
      <c r="J4197" s="148"/>
      <c r="K4197" s="66"/>
    </row>
    <row r="4198" spans="1:11" x14ac:dyDescent="0.25">
      <c r="A4198" s="148"/>
      <c r="B4198" s="148"/>
      <c r="C4198" s="148"/>
      <c r="D4198" s="148"/>
      <c r="E4198" s="148"/>
      <c r="F4198" s="148"/>
      <c r="G4198" s="148"/>
      <c r="H4198" s="148"/>
      <c r="I4198" s="151"/>
      <c r="J4198" s="148"/>
      <c r="K4198" s="66"/>
    </row>
    <row r="4199" spans="1:11" x14ac:dyDescent="0.25">
      <c r="A4199" s="148"/>
      <c r="B4199" s="148"/>
      <c r="C4199" s="148"/>
      <c r="D4199" s="148"/>
      <c r="E4199" s="148"/>
      <c r="F4199" s="148"/>
      <c r="G4199" s="148"/>
      <c r="H4199" s="148"/>
      <c r="I4199" s="151"/>
      <c r="J4199" s="148"/>
      <c r="K4199" s="66"/>
    </row>
    <row r="4200" spans="1:11" x14ac:dyDescent="0.25">
      <c r="A4200" s="148"/>
      <c r="B4200" s="148"/>
      <c r="C4200" s="148"/>
      <c r="D4200" s="148"/>
      <c r="E4200" s="148"/>
      <c r="F4200" s="148"/>
      <c r="G4200" s="148"/>
      <c r="H4200" s="148"/>
      <c r="I4200" s="151"/>
      <c r="J4200" s="148"/>
      <c r="K4200" s="66"/>
    </row>
    <row r="4201" spans="1:11" x14ac:dyDescent="0.25">
      <c r="A4201" s="148"/>
      <c r="B4201" s="148"/>
      <c r="C4201" s="148"/>
      <c r="D4201" s="148"/>
      <c r="E4201" s="148"/>
      <c r="F4201" s="148"/>
      <c r="G4201" s="148"/>
      <c r="H4201" s="148"/>
      <c r="I4201" s="151"/>
      <c r="J4201" s="148"/>
      <c r="K4201" s="66"/>
    </row>
    <row r="4202" spans="1:11" x14ac:dyDescent="0.25">
      <c r="A4202" s="148"/>
      <c r="B4202" s="148"/>
      <c r="C4202" s="148"/>
      <c r="D4202" s="148"/>
      <c r="E4202" s="148"/>
      <c r="F4202" s="148"/>
      <c r="G4202" s="148"/>
      <c r="H4202" s="148"/>
      <c r="I4202" s="151"/>
      <c r="J4202" s="148"/>
      <c r="K4202" s="66"/>
    </row>
    <row r="4203" spans="1:11" x14ac:dyDescent="0.25">
      <c r="A4203" s="148"/>
      <c r="B4203" s="148"/>
      <c r="C4203" s="148"/>
      <c r="D4203" s="148"/>
      <c r="E4203" s="148"/>
      <c r="F4203" s="148"/>
      <c r="G4203" s="148"/>
      <c r="H4203" s="148"/>
      <c r="I4203" s="151"/>
      <c r="J4203" s="148"/>
      <c r="K4203" s="66"/>
    </row>
    <row r="4204" spans="1:11" x14ac:dyDescent="0.25">
      <c r="A4204" s="148"/>
      <c r="B4204" s="148"/>
      <c r="C4204" s="148"/>
      <c r="D4204" s="148"/>
      <c r="E4204" s="148"/>
      <c r="F4204" s="148"/>
      <c r="G4204" s="148"/>
      <c r="H4204" s="148"/>
      <c r="I4204" s="151"/>
      <c r="J4204" s="148"/>
      <c r="K4204" s="66"/>
    </row>
    <row r="4205" spans="1:11" x14ac:dyDescent="0.25">
      <c r="A4205" s="148"/>
      <c r="B4205" s="148"/>
      <c r="C4205" s="148"/>
      <c r="D4205" s="148"/>
      <c r="E4205" s="148"/>
      <c r="F4205" s="148"/>
      <c r="G4205" s="148"/>
      <c r="H4205" s="148"/>
      <c r="I4205" s="151"/>
      <c r="J4205" s="148"/>
      <c r="K4205" s="66"/>
    </row>
    <row r="4206" spans="1:11" x14ac:dyDescent="0.25">
      <c r="A4206" s="148"/>
      <c r="B4206" s="148"/>
      <c r="C4206" s="148"/>
      <c r="D4206" s="148"/>
      <c r="E4206" s="148"/>
      <c r="F4206" s="148"/>
      <c r="G4206" s="148"/>
      <c r="H4206" s="148"/>
      <c r="I4206" s="151"/>
      <c r="J4206" s="148"/>
      <c r="K4206" s="66"/>
    </row>
    <row r="4207" spans="1:11" x14ac:dyDescent="0.25">
      <c r="A4207" s="148"/>
      <c r="B4207" s="148"/>
      <c r="C4207" s="148"/>
      <c r="D4207" s="148"/>
      <c r="E4207" s="148"/>
      <c r="F4207" s="148"/>
      <c r="G4207" s="148"/>
      <c r="H4207" s="148"/>
      <c r="I4207" s="151"/>
      <c r="J4207" s="148"/>
      <c r="K4207" s="66"/>
    </row>
    <row r="4208" spans="1:11" x14ac:dyDescent="0.25">
      <c r="A4208" s="148"/>
      <c r="B4208" s="148"/>
      <c r="C4208" s="148"/>
      <c r="D4208" s="148"/>
      <c r="E4208" s="148"/>
      <c r="F4208" s="148"/>
      <c r="G4208" s="148"/>
      <c r="H4208" s="148"/>
      <c r="I4208" s="151"/>
      <c r="J4208" s="148"/>
      <c r="K4208" s="66"/>
    </row>
    <row r="4209" spans="1:11" x14ac:dyDescent="0.25">
      <c r="A4209" s="148"/>
      <c r="B4209" s="148"/>
      <c r="C4209" s="148"/>
      <c r="D4209" s="148"/>
      <c r="E4209" s="148"/>
      <c r="F4209" s="148"/>
      <c r="G4209" s="148"/>
      <c r="H4209" s="148"/>
      <c r="I4209" s="151"/>
      <c r="J4209" s="148"/>
      <c r="K4209" s="66"/>
    </row>
    <row r="4210" spans="1:11" x14ac:dyDescent="0.25">
      <c r="A4210" s="148"/>
      <c r="B4210" s="148"/>
      <c r="C4210" s="148"/>
      <c r="D4210" s="148"/>
      <c r="E4210" s="148"/>
      <c r="F4210" s="148"/>
      <c r="G4210" s="148"/>
      <c r="H4210" s="148"/>
      <c r="I4210" s="151"/>
      <c r="J4210" s="148"/>
      <c r="K4210" s="66"/>
    </row>
    <row r="4211" spans="1:11" x14ac:dyDescent="0.25">
      <c r="A4211" s="148"/>
      <c r="B4211" s="148"/>
      <c r="C4211" s="148"/>
      <c r="D4211" s="148"/>
      <c r="E4211" s="148"/>
      <c r="F4211" s="148"/>
      <c r="G4211" s="148"/>
      <c r="H4211" s="148"/>
      <c r="I4211" s="151"/>
      <c r="J4211" s="148"/>
      <c r="K4211" s="66"/>
    </row>
    <row r="4212" spans="1:11" x14ac:dyDescent="0.25">
      <c r="A4212" s="148"/>
      <c r="B4212" s="148"/>
      <c r="C4212" s="148"/>
      <c r="D4212" s="148"/>
      <c r="E4212" s="148"/>
      <c r="F4212" s="148"/>
      <c r="G4212" s="148"/>
      <c r="H4212" s="148"/>
      <c r="I4212" s="151"/>
      <c r="J4212" s="148"/>
      <c r="K4212" s="66"/>
    </row>
    <row r="4213" spans="1:11" x14ac:dyDescent="0.25">
      <c r="A4213" s="148"/>
      <c r="B4213" s="148"/>
      <c r="C4213" s="148"/>
      <c r="D4213" s="148"/>
      <c r="E4213" s="148"/>
      <c r="F4213" s="148"/>
      <c r="G4213" s="148"/>
      <c r="H4213" s="148"/>
      <c r="I4213" s="151"/>
      <c r="J4213" s="148"/>
      <c r="K4213" s="66"/>
    </row>
    <row r="4214" spans="1:11" x14ac:dyDescent="0.25">
      <c r="A4214" s="148"/>
      <c r="B4214" s="148"/>
      <c r="C4214" s="148"/>
      <c r="D4214" s="148"/>
      <c r="E4214" s="148"/>
      <c r="F4214" s="148"/>
      <c r="G4214" s="148"/>
      <c r="H4214" s="148"/>
      <c r="I4214" s="151"/>
      <c r="J4214" s="148"/>
      <c r="K4214" s="66"/>
    </row>
    <row r="4215" spans="1:11" x14ac:dyDescent="0.25">
      <c r="A4215" s="148"/>
      <c r="B4215" s="148"/>
      <c r="C4215" s="148"/>
      <c r="D4215" s="148"/>
      <c r="E4215" s="148"/>
      <c r="F4215" s="148"/>
      <c r="G4215" s="148"/>
      <c r="H4215" s="148"/>
      <c r="I4215" s="151"/>
      <c r="J4215" s="148"/>
      <c r="K4215" s="66"/>
    </row>
    <row r="4216" spans="1:11" x14ac:dyDescent="0.25">
      <c r="A4216" s="148"/>
      <c r="B4216" s="148"/>
      <c r="C4216" s="148"/>
      <c r="D4216" s="148"/>
      <c r="E4216" s="148"/>
      <c r="F4216" s="148"/>
      <c r="G4216" s="148"/>
      <c r="H4216" s="148"/>
      <c r="I4216" s="151"/>
      <c r="J4216" s="148"/>
      <c r="K4216" s="66"/>
    </row>
    <row r="4217" spans="1:11" x14ac:dyDescent="0.25">
      <c r="A4217" s="148"/>
      <c r="B4217" s="148"/>
      <c r="C4217" s="148"/>
      <c r="D4217" s="148"/>
      <c r="E4217" s="148"/>
      <c r="F4217" s="148"/>
      <c r="G4217" s="148"/>
      <c r="H4217" s="148"/>
      <c r="I4217" s="151"/>
      <c r="J4217" s="148"/>
      <c r="K4217" s="66"/>
    </row>
    <row r="4218" spans="1:11" x14ac:dyDescent="0.25">
      <c r="A4218" s="148"/>
      <c r="B4218" s="148"/>
      <c r="C4218" s="148"/>
      <c r="D4218" s="148"/>
      <c r="E4218" s="148"/>
      <c r="F4218" s="148"/>
      <c r="G4218" s="148"/>
      <c r="H4218" s="148"/>
      <c r="I4218" s="151"/>
      <c r="J4218" s="148"/>
      <c r="K4218" s="66"/>
    </row>
    <row r="4219" spans="1:11" x14ac:dyDescent="0.25">
      <c r="A4219" s="148"/>
      <c r="B4219" s="148"/>
      <c r="C4219" s="148"/>
      <c r="D4219" s="148"/>
      <c r="E4219" s="148"/>
      <c r="F4219" s="148"/>
      <c r="G4219" s="148"/>
      <c r="H4219" s="148"/>
      <c r="I4219" s="151"/>
      <c r="J4219" s="148"/>
      <c r="K4219" s="66"/>
    </row>
    <row r="4220" spans="1:11" x14ac:dyDescent="0.25">
      <c r="A4220" s="148"/>
      <c r="B4220" s="148"/>
      <c r="C4220" s="148"/>
      <c r="D4220" s="148"/>
      <c r="E4220" s="148"/>
      <c r="F4220" s="148"/>
      <c r="G4220" s="148"/>
      <c r="H4220" s="148"/>
      <c r="I4220" s="151"/>
      <c r="J4220" s="148"/>
      <c r="K4220" s="66"/>
    </row>
    <row r="4221" spans="1:11" x14ac:dyDescent="0.25">
      <c r="A4221" s="148"/>
      <c r="B4221" s="148"/>
      <c r="C4221" s="148"/>
      <c r="D4221" s="148"/>
      <c r="E4221" s="148"/>
      <c r="F4221" s="148"/>
      <c r="G4221" s="148"/>
      <c r="H4221" s="148"/>
      <c r="I4221" s="151"/>
      <c r="J4221" s="148"/>
      <c r="K4221" s="66"/>
    </row>
    <row r="4222" spans="1:11" x14ac:dyDescent="0.25">
      <c r="A4222" s="148"/>
      <c r="B4222" s="148"/>
      <c r="C4222" s="148"/>
      <c r="D4222" s="148"/>
      <c r="E4222" s="148"/>
      <c r="F4222" s="148"/>
      <c r="G4222" s="148"/>
      <c r="H4222" s="148"/>
      <c r="I4222" s="151"/>
      <c r="J4222" s="148"/>
      <c r="K4222" s="66"/>
    </row>
    <row r="4223" spans="1:11" x14ac:dyDescent="0.25">
      <c r="A4223" s="148"/>
      <c r="B4223" s="148"/>
      <c r="C4223" s="148"/>
      <c r="D4223" s="148"/>
      <c r="E4223" s="148"/>
      <c r="F4223" s="148"/>
      <c r="G4223" s="148"/>
      <c r="H4223" s="148"/>
      <c r="I4223" s="151"/>
      <c r="J4223" s="148"/>
      <c r="K4223" s="66"/>
    </row>
    <row r="4224" spans="1:11" x14ac:dyDescent="0.25">
      <c r="A4224" s="148"/>
      <c r="B4224" s="148"/>
      <c r="C4224" s="148"/>
      <c r="D4224" s="148"/>
      <c r="E4224" s="148"/>
      <c r="F4224" s="148"/>
      <c r="G4224" s="148"/>
      <c r="H4224" s="148"/>
      <c r="I4224" s="151"/>
      <c r="J4224" s="148"/>
      <c r="K4224" s="66"/>
    </row>
    <row r="4225" spans="1:11" x14ac:dyDescent="0.25">
      <c r="A4225" s="148"/>
      <c r="B4225" s="148"/>
      <c r="C4225" s="148"/>
      <c r="D4225" s="148"/>
      <c r="E4225" s="148"/>
      <c r="F4225" s="148"/>
      <c r="G4225" s="148"/>
      <c r="H4225" s="148"/>
      <c r="I4225" s="151"/>
      <c r="J4225" s="148"/>
      <c r="K4225" s="66"/>
    </row>
    <row r="4226" spans="1:11" x14ac:dyDescent="0.25">
      <c r="A4226" s="148"/>
      <c r="B4226" s="148"/>
      <c r="C4226" s="148"/>
      <c r="D4226" s="148"/>
      <c r="E4226" s="148"/>
      <c r="F4226" s="148"/>
      <c r="G4226" s="148"/>
      <c r="H4226" s="148"/>
      <c r="I4226" s="151"/>
      <c r="J4226" s="148"/>
      <c r="K4226" s="66"/>
    </row>
    <row r="4227" spans="1:11" x14ac:dyDescent="0.25">
      <c r="A4227" s="148"/>
      <c r="B4227" s="148"/>
      <c r="C4227" s="148"/>
      <c r="D4227" s="148"/>
      <c r="E4227" s="148"/>
      <c r="F4227" s="148"/>
      <c r="G4227" s="148"/>
      <c r="H4227" s="148"/>
      <c r="I4227" s="151"/>
      <c r="J4227" s="148"/>
      <c r="K4227" s="66"/>
    </row>
    <row r="4228" spans="1:11" x14ac:dyDescent="0.25">
      <c r="A4228" s="148"/>
      <c r="B4228" s="148"/>
      <c r="C4228" s="148"/>
      <c r="D4228" s="148"/>
      <c r="E4228" s="148"/>
      <c r="F4228" s="148"/>
      <c r="G4228" s="148"/>
      <c r="H4228" s="148"/>
      <c r="I4228" s="151"/>
      <c r="J4228" s="148"/>
      <c r="K4228" s="66"/>
    </row>
    <row r="4229" spans="1:11" x14ac:dyDescent="0.25">
      <c r="A4229" s="148"/>
      <c r="B4229" s="148"/>
      <c r="C4229" s="148"/>
      <c r="D4229" s="148"/>
      <c r="E4229" s="148"/>
      <c r="F4229" s="148"/>
      <c r="G4229" s="148"/>
      <c r="H4229" s="148"/>
      <c r="I4229" s="151"/>
      <c r="J4229" s="148"/>
      <c r="K4229" s="66"/>
    </row>
    <row r="4230" spans="1:11" x14ac:dyDescent="0.25">
      <c r="A4230" s="148"/>
      <c r="B4230" s="148"/>
      <c r="C4230" s="148"/>
      <c r="D4230" s="148"/>
      <c r="E4230" s="148"/>
      <c r="F4230" s="148"/>
      <c r="G4230" s="148"/>
      <c r="H4230" s="148"/>
      <c r="I4230" s="151"/>
      <c r="J4230" s="148"/>
      <c r="K4230" s="66"/>
    </row>
    <row r="4231" spans="1:11" x14ac:dyDescent="0.25">
      <c r="A4231" s="148"/>
      <c r="B4231" s="148"/>
      <c r="C4231" s="148"/>
      <c r="D4231" s="148"/>
      <c r="E4231" s="148"/>
      <c r="F4231" s="148"/>
      <c r="G4231" s="148"/>
      <c r="H4231" s="148"/>
      <c r="I4231" s="151"/>
      <c r="J4231" s="148"/>
      <c r="K4231" s="66"/>
    </row>
    <row r="4232" spans="1:11" x14ac:dyDescent="0.25">
      <c r="A4232" s="148"/>
      <c r="B4232" s="148"/>
      <c r="C4232" s="148"/>
      <c r="D4232" s="148"/>
      <c r="E4232" s="148"/>
      <c r="F4232" s="148"/>
      <c r="G4232" s="148"/>
      <c r="H4232" s="148"/>
      <c r="I4232" s="151"/>
      <c r="J4232" s="148"/>
      <c r="K4232" s="66"/>
    </row>
    <row r="4233" spans="1:11" x14ac:dyDescent="0.25">
      <c r="A4233" s="148"/>
      <c r="B4233" s="148"/>
      <c r="C4233" s="148"/>
      <c r="D4233" s="148"/>
      <c r="E4233" s="148"/>
      <c r="F4233" s="148"/>
      <c r="G4233" s="148"/>
      <c r="H4233" s="148"/>
      <c r="I4233" s="151"/>
      <c r="J4233" s="148"/>
      <c r="K4233" s="66"/>
    </row>
    <row r="4234" spans="1:11" x14ac:dyDescent="0.25">
      <c r="A4234" s="148"/>
      <c r="B4234" s="148"/>
      <c r="C4234" s="148"/>
      <c r="D4234" s="148"/>
      <c r="E4234" s="148"/>
      <c r="F4234" s="148"/>
      <c r="G4234" s="148"/>
      <c r="H4234" s="148"/>
      <c r="I4234" s="151"/>
      <c r="J4234" s="148"/>
      <c r="K4234" s="66"/>
    </row>
    <row r="4235" spans="1:11" x14ac:dyDescent="0.25">
      <c r="A4235" s="148"/>
      <c r="B4235" s="148"/>
      <c r="C4235" s="148"/>
      <c r="D4235" s="148"/>
      <c r="E4235" s="148"/>
      <c r="F4235" s="148"/>
      <c r="G4235" s="148"/>
      <c r="H4235" s="148"/>
      <c r="I4235" s="151"/>
      <c r="J4235" s="148"/>
      <c r="K4235" s="66"/>
    </row>
    <row r="4236" spans="1:11" x14ac:dyDescent="0.25">
      <c r="A4236" s="148"/>
      <c r="B4236" s="148"/>
      <c r="C4236" s="148"/>
      <c r="D4236" s="148"/>
      <c r="E4236" s="148"/>
      <c r="F4236" s="148"/>
      <c r="G4236" s="148"/>
      <c r="H4236" s="148"/>
      <c r="I4236" s="151"/>
      <c r="J4236" s="148"/>
      <c r="K4236" s="66"/>
    </row>
    <row r="4237" spans="1:11" x14ac:dyDescent="0.25">
      <c r="A4237" s="148"/>
      <c r="B4237" s="148"/>
      <c r="C4237" s="148"/>
      <c r="D4237" s="148"/>
      <c r="E4237" s="148"/>
      <c r="F4237" s="148"/>
      <c r="G4237" s="148"/>
      <c r="H4237" s="148"/>
      <c r="I4237" s="151"/>
      <c r="J4237" s="148"/>
      <c r="K4237" s="66"/>
    </row>
    <row r="4238" spans="1:11" x14ac:dyDescent="0.25">
      <c r="A4238" s="148"/>
      <c r="B4238" s="148"/>
      <c r="C4238" s="148"/>
      <c r="D4238" s="148"/>
      <c r="E4238" s="148"/>
      <c r="F4238" s="148"/>
      <c r="G4238" s="148"/>
      <c r="H4238" s="148"/>
      <c r="I4238" s="151"/>
      <c r="J4238" s="148"/>
      <c r="K4238" s="66"/>
    </row>
    <row r="4239" spans="1:11" x14ac:dyDescent="0.25">
      <c r="A4239" s="148"/>
      <c r="B4239" s="148"/>
      <c r="C4239" s="148"/>
      <c r="D4239" s="148"/>
      <c r="E4239" s="148"/>
      <c r="F4239" s="148"/>
      <c r="G4239" s="148"/>
      <c r="H4239" s="148"/>
      <c r="I4239" s="151"/>
      <c r="J4239" s="148"/>
      <c r="K4239" s="66"/>
    </row>
    <row r="4240" spans="1:11" x14ac:dyDescent="0.25">
      <c r="A4240" s="148"/>
      <c r="B4240" s="148"/>
      <c r="C4240" s="148"/>
      <c r="D4240" s="148"/>
      <c r="E4240" s="148"/>
      <c r="F4240" s="148"/>
      <c r="G4240" s="148"/>
      <c r="H4240" s="148"/>
      <c r="I4240" s="151"/>
      <c r="J4240" s="148"/>
      <c r="K4240" s="66"/>
    </row>
    <row r="4241" spans="1:11" x14ac:dyDescent="0.25">
      <c r="A4241" s="148"/>
      <c r="B4241" s="148"/>
      <c r="C4241" s="148"/>
      <c r="D4241" s="148"/>
      <c r="E4241" s="148"/>
      <c r="F4241" s="148"/>
      <c r="G4241" s="148"/>
      <c r="H4241" s="148"/>
      <c r="I4241" s="151"/>
      <c r="J4241" s="148"/>
      <c r="K4241" s="66"/>
    </row>
    <row r="4242" spans="1:11" x14ac:dyDescent="0.25">
      <c r="A4242" s="148"/>
      <c r="B4242" s="148"/>
      <c r="C4242" s="148"/>
      <c r="D4242" s="148"/>
      <c r="E4242" s="148"/>
      <c r="F4242" s="148"/>
      <c r="G4242" s="148"/>
      <c r="H4242" s="148"/>
      <c r="I4242" s="151"/>
      <c r="J4242" s="148"/>
      <c r="K4242" s="66"/>
    </row>
    <row r="4243" spans="1:11" x14ac:dyDescent="0.25">
      <c r="A4243" s="148"/>
      <c r="B4243" s="148"/>
      <c r="C4243" s="148"/>
      <c r="D4243" s="148"/>
      <c r="E4243" s="148"/>
      <c r="F4243" s="148"/>
      <c r="G4243" s="148"/>
      <c r="H4243" s="148"/>
      <c r="I4243" s="151"/>
      <c r="J4243" s="148"/>
      <c r="K4243" s="66"/>
    </row>
    <row r="4244" spans="1:11" x14ac:dyDescent="0.25">
      <c r="A4244" s="148"/>
      <c r="B4244" s="148"/>
      <c r="C4244" s="148"/>
      <c r="D4244" s="148"/>
      <c r="E4244" s="148"/>
      <c r="F4244" s="148"/>
      <c r="G4244" s="148"/>
      <c r="H4244" s="148"/>
      <c r="I4244" s="151"/>
      <c r="J4244" s="148"/>
      <c r="K4244" s="66"/>
    </row>
    <row r="4245" spans="1:11" x14ac:dyDescent="0.25">
      <c r="A4245" s="148"/>
      <c r="B4245" s="148"/>
      <c r="C4245" s="148"/>
      <c r="D4245" s="148"/>
      <c r="E4245" s="148"/>
      <c r="F4245" s="148"/>
      <c r="G4245" s="148"/>
      <c r="H4245" s="148"/>
      <c r="I4245" s="151"/>
      <c r="J4245" s="148"/>
      <c r="K4245" s="66"/>
    </row>
    <row r="4246" spans="1:11" x14ac:dyDescent="0.25">
      <c r="A4246" s="148"/>
      <c r="B4246" s="148"/>
      <c r="C4246" s="148"/>
      <c r="D4246" s="148"/>
      <c r="E4246" s="148"/>
      <c r="F4246" s="148"/>
      <c r="G4246" s="148"/>
      <c r="H4246" s="148"/>
      <c r="I4246" s="151"/>
      <c r="J4246" s="148"/>
      <c r="K4246" s="66"/>
    </row>
    <row r="4247" spans="1:11" x14ac:dyDescent="0.25">
      <c r="A4247" s="148"/>
      <c r="B4247" s="148"/>
      <c r="C4247" s="148"/>
      <c r="D4247" s="148"/>
      <c r="E4247" s="148"/>
      <c r="F4247" s="148"/>
      <c r="G4247" s="148"/>
      <c r="H4247" s="148"/>
      <c r="I4247" s="151"/>
      <c r="J4247" s="148"/>
      <c r="K4247" s="66"/>
    </row>
    <row r="4248" spans="1:11" x14ac:dyDescent="0.25">
      <c r="A4248" s="148"/>
      <c r="B4248" s="148"/>
      <c r="C4248" s="148"/>
      <c r="D4248" s="148"/>
      <c r="E4248" s="148"/>
      <c r="F4248" s="148"/>
      <c r="G4248" s="148"/>
      <c r="H4248" s="148"/>
      <c r="I4248" s="151"/>
      <c r="J4248" s="148"/>
      <c r="K4248" s="66"/>
    </row>
    <row r="4249" spans="1:11" x14ac:dyDescent="0.25">
      <c r="A4249" s="148"/>
      <c r="B4249" s="148"/>
      <c r="C4249" s="148"/>
      <c r="D4249" s="148"/>
      <c r="E4249" s="148"/>
      <c r="F4249" s="148"/>
      <c r="G4249" s="148"/>
      <c r="H4249" s="148"/>
      <c r="I4249" s="151"/>
      <c r="J4249" s="148"/>
      <c r="K4249" s="66"/>
    </row>
    <row r="4250" spans="1:11" x14ac:dyDescent="0.25">
      <c r="A4250" s="148"/>
      <c r="B4250" s="148"/>
      <c r="C4250" s="148"/>
      <c r="D4250" s="148"/>
      <c r="E4250" s="148"/>
      <c r="F4250" s="148"/>
      <c r="G4250" s="148"/>
      <c r="H4250" s="148"/>
      <c r="I4250" s="151"/>
      <c r="J4250" s="148"/>
      <c r="K4250" s="66"/>
    </row>
    <row r="4251" spans="1:11" x14ac:dyDescent="0.25">
      <c r="A4251" s="148"/>
      <c r="B4251" s="148"/>
      <c r="C4251" s="148"/>
      <c r="D4251" s="148"/>
      <c r="E4251" s="148"/>
      <c r="F4251" s="148"/>
      <c r="G4251" s="148"/>
      <c r="H4251" s="148"/>
      <c r="I4251" s="151"/>
      <c r="J4251" s="148"/>
      <c r="K4251" s="66"/>
    </row>
    <row r="4252" spans="1:11" x14ac:dyDescent="0.25">
      <c r="A4252" s="148"/>
      <c r="B4252" s="148"/>
      <c r="C4252" s="148"/>
      <c r="D4252" s="148"/>
      <c r="E4252" s="148"/>
      <c r="F4252" s="148"/>
      <c r="G4252" s="148"/>
      <c r="H4252" s="148"/>
      <c r="I4252" s="151"/>
      <c r="J4252" s="148"/>
      <c r="K4252" s="66"/>
    </row>
    <row r="4253" spans="1:11" x14ac:dyDescent="0.25">
      <c r="A4253" s="148"/>
      <c r="B4253" s="148"/>
      <c r="C4253" s="148"/>
      <c r="D4253" s="148"/>
      <c r="E4253" s="148"/>
      <c r="F4253" s="148"/>
      <c r="G4253" s="148"/>
      <c r="H4253" s="148"/>
      <c r="I4253" s="151"/>
      <c r="J4253" s="148"/>
      <c r="K4253" s="66"/>
    </row>
    <row r="4254" spans="1:11" x14ac:dyDescent="0.25">
      <c r="A4254" s="148"/>
      <c r="B4254" s="148"/>
      <c r="C4254" s="148"/>
      <c r="D4254" s="148"/>
      <c r="E4254" s="148"/>
      <c r="F4254" s="148"/>
      <c r="G4254" s="148"/>
      <c r="H4254" s="148"/>
      <c r="I4254" s="151"/>
      <c r="J4254" s="148"/>
      <c r="K4254" s="66"/>
    </row>
    <row r="4255" spans="1:11" x14ac:dyDescent="0.25">
      <c r="A4255" s="148"/>
      <c r="B4255" s="148"/>
      <c r="C4255" s="148"/>
      <c r="D4255" s="148"/>
      <c r="E4255" s="148"/>
      <c r="F4255" s="148"/>
      <c r="G4255" s="148"/>
      <c r="H4255" s="148"/>
      <c r="I4255" s="151"/>
      <c r="J4255" s="148"/>
      <c r="K4255" s="66"/>
    </row>
    <row r="4256" spans="1:11" x14ac:dyDescent="0.25">
      <c r="A4256" s="148"/>
      <c r="B4256" s="148"/>
      <c r="C4256" s="148"/>
      <c r="D4256" s="148"/>
      <c r="E4256" s="148"/>
      <c r="F4256" s="148"/>
      <c r="G4256" s="148"/>
      <c r="H4256" s="148"/>
      <c r="I4256" s="151"/>
      <c r="J4256" s="148"/>
      <c r="K4256" s="66"/>
    </row>
    <row r="4257" spans="1:11" x14ac:dyDescent="0.25">
      <c r="A4257" s="148"/>
      <c r="B4257" s="148"/>
      <c r="C4257" s="148"/>
      <c r="D4257" s="148"/>
      <c r="E4257" s="148"/>
      <c r="F4257" s="148"/>
      <c r="G4257" s="148"/>
      <c r="H4257" s="148"/>
      <c r="I4257" s="151"/>
      <c r="J4257" s="148"/>
      <c r="K4257" s="66"/>
    </row>
    <row r="4258" spans="1:11" x14ac:dyDescent="0.25">
      <c r="A4258" s="148"/>
      <c r="B4258" s="148"/>
      <c r="C4258" s="148"/>
      <c r="D4258" s="148"/>
      <c r="E4258" s="148"/>
      <c r="F4258" s="148"/>
      <c r="G4258" s="148"/>
      <c r="H4258" s="148"/>
      <c r="I4258" s="151"/>
      <c r="J4258" s="148"/>
      <c r="K4258" s="66"/>
    </row>
    <row r="4259" spans="1:11" x14ac:dyDescent="0.25">
      <c r="A4259" s="148"/>
      <c r="B4259" s="148"/>
      <c r="C4259" s="148"/>
      <c r="D4259" s="148"/>
      <c r="E4259" s="148"/>
      <c r="F4259" s="148"/>
      <c r="G4259" s="148"/>
      <c r="H4259" s="148"/>
      <c r="I4259" s="151"/>
      <c r="J4259" s="148"/>
      <c r="K4259" s="66"/>
    </row>
    <row r="4260" spans="1:11" x14ac:dyDescent="0.25">
      <c r="A4260" s="148"/>
      <c r="B4260" s="148"/>
      <c r="C4260" s="148"/>
      <c r="D4260" s="148"/>
      <c r="E4260" s="148"/>
      <c r="F4260" s="148"/>
      <c r="G4260" s="148"/>
      <c r="H4260" s="148"/>
      <c r="I4260" s="151"/>
      <c r="J4260" s="148"/>
      <c r="K4260" s="66"/>
    </row>
    <row r="4261" spans="1:11" x14ac:dyDescent="0.25">
      <c r="A4261" s="148"/>
      <c r="B4261" s="148"/>
      <c r="C4261" s="148"/>
      <c r="D4261" s="148"/>
      <c r="E4261" s="148"/>
      <c r="F4261" s="148"/>
      <c r="G4261" s="148"/>
      <c r="H4261" s="148"/>
      <c r="I4261" s="151"/>
      <c r="J4261" s="148"/>
      <c r="K4261" s="66"/>
    </row>
    <row r="4262" spans="1:11" x14ac:dyDescent="0.25">
      <c r="A4262" s="148"/>
      <c r="B4262" s="148"/>
      <c r="C4262" s="148"/>
      <c r="D4262" s="148"/>
      <c r="E4262" s="148"/>
      <c r="F4262" s="148"/>
      <c r="G4262" s="148"/>
      <c r="H4262" s="148"/>
      <c r="I4262" s="151"/>
      <c r="J4262" s="148"/>
      <c r="K4262" s="66"/>
    </row>
    <row r="4263" spans="1:11" x14ac:dyDescent="0.25">
      <c r="A4263" s="148"/>
      <c r="B4263" s="148"/>
      <c r="C4263" s="148"/>
      <c r="D4263" s="148"/>
      <c r="E4263" s="148"/>
      <c r="F4263" s="148"/>
      <c r="G4263" s="148"/>
      <c r="H4263" s="148"/>
      <c r="I4263" s="151"/>
      <c r="J4263" s="148"/>
      <c r="K4263" s="66"/>
    </row>
    <row r="4264" spans="1:11" x14ac:dyDescent="0.25">
      <c r="A4264" s="148"/>
      <c r="B4264" s="148"/>
      <c r="C4264" s="148"/>
      <c r="D4264" s="148"/>
      <c r="E4264" s="148"/>
      <c r="F4264" s="148"/>
      <c r="G4264" s="148"/>
      <c r="H4264" s="148"/>
      <c r="I4264" s="151"/>
      <c r="J4264" s="148"/>
      <c r="K4264" s="66"/>
    </row>
    <row r="4265" spans="1:11" x14ac:dyDescent="0.25">
      <c r="A4265" s="148"/>
      <c r="B4265" s="148"/>
      <c r="C4265" s="148"/>
      <c r="D4265" s="148"/>
      <c r="E4265" s="148"/>
      <c r="F4265" s="148"/>
      <c r="G4265" s="148"/>
      <c r="H4265" s="148"/>
      <c r="I4265" s="151"/>
      <c r="J4265" s="148"/>
      <c r="K4265" s="66"/>
    </row>
    <row r="4266" spans="1:11" x14ac:dyDescent="0.25">
      <c r="A4266" s="148"/>
      <c r="B4266" s="148"/>
      <c r="C4266" s="148"/>
      <c r="D4266" s="148"/>
      <c r="E4266" s="148"/>
      <c r="F4266" s="148"/>
      <c r="G4266" s="148"/>
      <c r="H4266" s="148"/>
      <c r="I4266" s="151"/>
      <c r="J4266" s="148"/>
      <c r="K4266" s="66"/>
    </row>
    <row r="4267" spans="1:11" x14ac:dyDescent="0.25">
      <c r="A4267" s="148"/>
      <c r="B4267" s="148"/>
      <c r="C4267" s="148"/>
      <c r="D4267" s="148"/>
      <c r="E4267" s="148"/>
      <c r="F4267" s="148"/>
      <c r="G4267" s="148"/>
      <c r="H4267" s="148"/>
      <c r="I4267" s="151"/>
      <c r="J4267" s="148"/>
      <c r="K4267" s="66"/>
    </row>
    <row r="4268" spans="1:11" x14ac:dyDescent="0.25">
      <c r="A4268" s="148"/>
      <c r="B4268" s="148"/>
      <c r="C4268" s="148"/>
      <c r="D4268" s="148"/>
      <c r="E4268" s="148"/>
      <c r="F4268" s="148"/>
      <c r="G4268" s="148"/>
      <c r="H4268" s="148"/>
      <c r="I4268" s="151"/>
      <c r="J4268" s="148"/>
      <c r="K4268" s="66"/>
    </row>
    <row r="4269" spans="1:11" x14ac:dyDescent="0.25">
      <c r="A4269" s="148"/>
      <c r="B4269" s="148"/>
      <c r="C4269" s="148"/>
      <c r="D4269" s="148"/>
      <c r="E4269" s="148"/>
      <c r="F4269" s="148"/>
      <c r="G4269" s="148"/>
      <c r="H4269" s="148"/>
      <c r="I4269" s="151"/>
      <c r="J4269" s="148"/>
      <c r="K4269" s="66"/>
    </row>
    <row r="4270" spans="1:11" x14ac:dyDescent="0.25">
      <c r="A4270" s="148"/>
      <c r="B4270" s="148"/>
      <c r="C4270" s="148"/>
      <c r="D4270" s="148"/>
      <c r="E4270" s="148"/>
      <c r="F4270" s="148"/>
      <c r="G4270" s="148"/>
      <c r="H4270" s="148"/>
      <c r="I4270" s="151"/>
      <c r="J4270" s="148"/>
      <c r="K4270" s="66"/>
    </row>
    <row r="4271" spans="1:11" x14ac:dyDescent="0.25">
      <c r="A4271" s="148"/>
      <c r="B4271" s="148"/>
      <c r="C4271" s="148"/>
      <c r="D4271" s="148"/>
      <c r="E4271" s="148"/>
      <c r="F4271" s="148"/>
      <c r="G4271" s="148"/>
      <c r="H4271" s="148"/>
      <c r="I4271" s="151"/>
      <c r="J4271" s="148"/>
      <c r="K4271" s="66"/>
    </row>
    <row r="4272" spans="1:11" x14ac:dyDescent="0.25">
      <c r="A4272" s="148"/>
      <c r="B4272" s="148"/>
      <c r="C4272" s="148"/>
      <c r="D4272" s="148"/>
      <c r="E4272" s="148"/>
      <c r="F4272" s="148"/>
      <c r="G4272" s="148"/>
      <c r="H4272" s="148"/>
      <c r="I4272" s="151"/>
      <c r="J4272" s="148"/>
      <c r="K4272" s="66"/>
    </row>
    <row r="4273" spans="1:11" x14ac:dyDescent="0.25">
      <c r="A4273" s="148"/>
      <c r="B4273" s="148"/>
      <c r="C4273" s="148"/>
      <c r="D4273" s="148"/>
      <c r="E4273" s="148"/>
      <c r="F4273" s="148"/>
      <c r="G4273" s="148"/>
      <c r="H4273" s="148"/>
      <c r="I4273" s="151"/>
      <c r="J4273" s="148"/>
      <c r="K4273" s="66"/>
    </row>
    <row r="4274" spans="1:11" x14ac:dyDescent="0.25">
      <c r="A4274" s="148"/>
      <c r="B4274" s="148"/>
      <c r="C4274" s="148"/>
      <c r="D4274" s="148"/>
      <c r="E4274" s="148"/>
      <c r="F4274" s="148"/>
      <c r="G4274" s="148"/>
      <c r="H4274" s="148"/>
      <c r="I4274" s="151"/>
      <c r="J4274" s="148"/>
      <c r="K4274" s="66"/>
    </row>
    <row r="4275" spans="1:11" x14ac:dyDescent="0.25">
      <c r="A4275" s="148"/>
      <c r="B4275" s="148"/>
      <c r="C4275" s="148"/>
      <c r="D4275" s="148"/>
      <c r="E4275" s="148"/>
      <c r="F4275" s="148"/>
      <c r="G4275" s="148"/>
      <c r="H4275" s="148"/>
      <c r="I4275" s="151"/>
      <c r="J4275" s="148"/>
      <c r="K4275" s="66"/>
    </row>
    <row r="4276" spans="1:11" x14ac:dyDescent="0.25">
      <c r="A4276" s="148"/>
      <c r="B4276" s="148"/>
      <c r="C4276" s="148"/>
      <c r="D4276" s="148"/>
      <c r="E4276" s="148"/>
      <c r="F4276" s="148"/>
      <c r="G4276" s="148"/>
      <c r="H4276" s="148"/>
      <c r="I4276" s="151"/>
      <c r="J4276" s="148"/>
      <c r="K4276" s="66"/>
    </row>
    <row r="4277" spans="1:11" x14ac:dyDescent="0.25">
      <c r="A4277" s="148"/>
      <c r="B4277" s="148"/>
      <c r="C4277" s="148"/>
      <c r="D4277" s="148"/>
      <c r="E4277" s="148"/>
      <c r="F4277" s="148"/>
      <c r="G4277" s="148"/>
      <c r="H4277" s="148"/>
      <c r="I4277" s="151"/>
      <c r="J4277" s="148"/>
      <c r="K4277" s="66"/>
    </row>
    <row r="4278" spans="1:11" x14ac:dyDescent="0.25">
      <c r="A4278" s="148"/>
      <c r="B4278" s="148"/>
      <c r="C4278" s="148"/>
      <c r="D4278" s="148"/>
      <c r="E4278" s="148"/>
      <c r="F4278" s="148"/>
      <c r="G4278" s="148"/>
      <c r="H4278" s="148"/>
      <c r="I4278" s="151"/>
      <c r="J4278" s="148"/>
      <c r="K4278" s="66"/>
    </row>
    <row r="4279" spans="1:11" x14ac:dyDescent="0.25">
      <c r="A4279" s="148"/>
      <c r="B4279" s="148"/>
      <c r="C4279" s="148"/>
      <c r="D4279" s="148"/>
      <c r="E4279" s="148"/>
      <c r="F4279" s="148"/>
      <c r="G4279" s="148"/>
      <c r="H4279" s="148"/>
      <c r="I4279" s="151"/>
      <c r="J4279" s="148"/>
      <c r="K4279" s="66"/>
    </row>
    <row r="4280" spans="1:11" x14ac:dyDescent="0.25">
      <c r="A4280" s="148"/>
      <c r="B4280" s="148"/>
      <c r="C4280" s="148"/>
      <c r="D4280" s="148"/>
      <c r="E4280" s="148"/>
      <c r="F4280" s="148"/>
      <c r="G4280" s="148"/>
      <c r="H4280" s="148"/>
      <c r="I4280" s="151"/>
      <c r="J4280" s="148"/>
      <c r="K4280" s="66"/>
    </row>
    <row r="4281" spans="1:11" x14ac:dyDescent="0.25">
      <c r="A4281" s="148"/>
      <c r="B4281" s="148"/>
      <c r="C4281" s="148"/>
      <c r="D4281" s="148"/>
      <c r="E4281" s="148"/>
      <c r="F4281" s="148"/>
      <c r="G4281" s="148"/>
      <c r="H4281" s="148"/>
      <c r="I4281" s="151"/>
      <c r="J4281" s="148"/>
      <c r="K4281" s="66"/>
    </row>
    <row r="4282" spans="1:11" x14ac:dyDescent="0.25">
      <c r="A4282" s="148"/>
      <c r="B4282" s="148"/>
      <c r="C4282" s="148"/>
      <c r="D4282" s="148"/>
      <c r="E4282" s="148"/>
      <c r="F4282" s="148"/>
      <c r="G4282" s="148"/>
      <c r="H4282" s="148"/>
      <c r="I4282" s="151"/>
      <c r="J4282" s="148"/>
      <c r="K4282" s="66"/>
    </row>
    <row r="4283" spans="1:11" x14ac:dyDescent="0.25">
      <c r="A4283" s="148"/>
      <c r="B4283" s="148"/>
      <c r="C4283" s="148"/>
      <c r="D4283" s="148"/>
      <c r="E4283" s="148"/>
      <c r="F4283" s="148"/>
      <c r="G4283" s="148"/>
      <c r="H4283" s="148"/>
      <c r="I4283" s="151"/>
      <c r="J4283" s="148"/>
      <c r="K4283" s="66"/>
    </row>
    <row r="4284" spans="1:11" x14ac:dyDescent="0.25">
      <c r="A4284" s="148"/>
      <c r="B4284" s="148"/>
      <c r="C4284" s="148"/>
      <c r="D4284" s="148"/>
      <c r="E4284" s="148"/>
      <c r="F4284" s="148"/>
      <c r="G4284" s="148"/>
      <c r="H4284" s="148"/>
      <c r="I4284" s="151"/>
      <c r="J4284" s="148"/>
      <c r="K4284" s="66"/>
    </row>
    <row r="4285" spans="1:11" x14ac:dyDescent="0.25">
      <c r="A4285" s="148"/>
      <c r="B4285" s="148"/>
      <c r="C4285" s="148"/>
      <c r="D4285" s="148"/>
      <c r="E4285" s="148"/>
      <c r="F4285" s="148"/>
      <c r="G4285" s="148"/>
      <c r="H4285" s="148"/>
      <c r="I4285" s="151"/>
      <c r="J4285" s="148"/>
      <c r="K4285" s="66"/>
    </row>
    <row r="4286" spans="1:11" x14ac:dyDescent="0.25">
      <c r="A4286" s="148"/>
      <c r="B4286" s="148"/>
      <c r="C4286" s="148"/>
      <c r="D4286" s="148"/>
      <c r="E4286" s="148"/>
      <c r="F4286" s="148"/>
      <c r="G4286" s="148"/>
      <c r="H4286" s="148"/>
      <c r="I4286" s="151"/>
      <c r="J4286" s="148"/>
      <c r="K4286" s="66"/>
    </row>
    <row r="4287" spans="1:11" x14ac:dyDescent="0.25">
      <c r="A4287" s="148"/>
      <c r="B4287" s="148"/>
      <c r="C4287" s="148"/>
      <c r="D4287" s="148"/>
      <c r="E4287" s="148"/>
      <c r="F4287" s="148"/>
      <c r="G4287" s="148"/>
      <c r="H4287" s="148"/>
      <c r="I4287" s="151"/>
      <c r="J4287" s="148"/>
      <c r="K4287" s="66"/>
    </row>
    <row r="4288" spans="1:11" x14ac:dyDescent="0.25">
      <c r="A4288" s="148"/>
      <c r="B4288" s="148"/>
      <c r="C4288" s="148"/>
      <c r="D4288" s="148"/>
      <c r="E4288" s="148"/>
      <c r="F4288" s="148"/>
      <c r="G4288" s="148"/>
      <c r="H4288" s="148"/>
      <c r="I4288" s="151"/>
      <c r="J4288" s="148"/>
      <c r="K4288" s="66"/>
    </row>
    <row r="4289" spans="1:11" x14ac:dyDescent="0.25">
      <c r="A4289" s="148"/>
      <c r="B4289" s="148"/>
      <c r="C4289" s="148"/>
      <c r="D4289" s="148"/>
      <c r="E4289" s="148"/>
      <c r="F4289" s="148"/>
      <c r="G4289" s="148"/>
      <c r="H4289" s="148"/>
      <c r="I4289" s="151"/>
      <c r="J4289" s="148"/>
      <c r="K4289" s="66"/>
    </row>
    <row r="4290" spans="1:11" x14ac:dyDescent="0.25">
      <c r="A4290" s="148"/>
      <c r="B4290" s="148"/>
      <c r="C4290" s="148"/>
      <c r="D4290" s="148"/>
      <c r="E4290" s="148"/>
      <c r="F4290" s="148"/>
      <c r="G4290" s="148"/>
      <c r="H4290" s="148"/>
      <c r="I4290" s="151"/>
      <c r="J4290" s="148"/>
      <c r="K4290" s="66"/>
    </row>
    <row r="4291" spans="1:11" x14ac:dyDescent="0.25">
      <c r="A4291" s="148"/>
      <c r="B4291" s="148"/>
      <c r="C4291" s="148"/>
      <c r="D4291" s="148"/>
      <c r="E4291" s="148"/>
      <c r="F4291" s="148"/>
      <c r="G4291" s="148"/>
      <c r="H4291" s="148"/>
      <c r="I4291" s="151"/>
      <c r="J4291" s="148"/>
      <c r="K4291" s="66"/>
    </row>
    <row r="4292" spans="1:11" x14ac:dyDescent="0.25">
      <c r="A4292" s="148"/>
      <c r="B4292" s="148"/>
      <c r="C4292" s="148"/>
      <c r="D4292" s="148"/>
      <c r="E4292" s="148"/>
      <c r="F4292" s="148"/>
      <c r="G4292" s="148"/>
      <c r="H4292" s="148"/>
      <c r="I4292" s="151"/>
      <c r="J4292" s="148"/>
      <c r="K4292" s="66"/>
    </row>
    <row r="4293" spans="1:11" x14ac:dyDescent="0.25">
      <c r="A4293" s="148"/>
      <c r="B4293" s="148"/>
      <c r="C4293" s="148"/>
      <c r="D4293" s="148"/>
      <c r="E4293" s="148"/>
      <c r="F4293" s="148"/>
      <c r="G4293" s="148"/>
      <c r="H4293" s="148"/>
      <c r="I4293" s="151"/>
      <c r="J4293" s="148"/>
      <c r="K4293" s="66"/>
    </row>
    <row r="4294" spans="1:11" x14ac:dyDescent="0.25">
      <c r="A4294" s="148"/>
      <c r="B4294" s="148"/>
      <c r="C4294" s="148"/>
      <c r="D4294" s="148"/>
      <c r="E4294" s="148"/>
      <c r="F4294" s="148"/>
      <c r="G4294" s="148"/>
      <c r="H4294" s="148"/>
      <c r="I4294" s="151"/>
      <c r="J4294" s="148"/>
      <c r="K4294" s="66"/>
    </row>
    <row r="4295" spans="1:11" x14ac:dyDescent="0.25">
      <c r="A4295" s="148"/>
      <c r="B4295" s="148"/>
      <c r="C4295" s="148"/>
      <c r="D4295" s="148"/>
      <c r="E4295" s="148"/>
      <c r="F4295" s="148"/>
      <c r="G4295" s="148"/>
      <c r="H4295" s="148"/>
      <c r="I4295" s="151"/>
      <c r="J4295" s="148"/>
      <c r="K4295" s="66"/>
    </row>
    <row r="4296" spans="1:11" x14ac:dyDescent="0.25">
      <c r="A4296" s="148"/>
      <c r="B4296" s="148"/>
      <c r="C4296" s="148"/>
      <c r="D4296" s="148"/>
      <c r="E4296" s="148"/>
      <c r="F4296" s="148"/>
      <c r="G4296" s="148"/>
      <c r="H4296" s="148"/>
      <c r="I4296" s="151"/>
      <c r="J4296" s="148"/>
      <c r="K4296" s="66"/>
    </row>
    <row r="4297" spans="1:11" x14ac:dyDescent="0.25">
      <c r="A4297" s="148"/>
      <c r="B4297" s="148"/>
      <c r="C4297" s="148"/>
      <c r="D4297" s="148"/>
      <c r="E4297" s="148"/>
      <c r="F4297" s="148"/>
      <c r="G4297" s="148"/>
      <c r="H4297" s="148"/>
      <c r="I4297" s="151"/>
      <c r="J4297" s="148"/>
      <c r="K4297" s="66"/>
    </row>
    <row r="4298" spans="1:11" x14ac:dyDescent="0.25">
      <c r="A4298" s="148"/>
      <c r="B4298" s="148"/>
      <c r="C4298" s="148"/>
      <c r="D4298" s="148"/>
      <c r="E4298" s="148"/>
      <c r="F4298" s="148"/>
      <c r="G4298" s="148"/>
      <c r="H4298" s="148"/>
      <c r="I4298" s="151"/>
      <c r="J4298" s="148"/>
      <c r="K4298" s="66"/>
    </row>
    <row r="4299" spans="1:11" x14ac:dyDescent="0.25">
      <c r="A4299" s="148"/>
      <c r="B4299" s="148"/>
      <c r="C4299" s="148"/>
      <c r="D4299" s="148"/>
      <c r="E4299" s="148"/>
      <c r="F4299" s="148"/>
      <c r="G4299" s="148"/>
      <c r="H4299" s="148"/>
      <c r="I4299" s="151"/>
      <c r="J4299" s="148"/>
      <c r="K4299" s="66"/>
    </row>
    <row r="4300" spans="1:11" x14ac:dyDescent="0.25">
      <c r="A4300" s="148"/>
      <c r="B4300" s="148"/>
      <c r="C4300" s="148"/>
      <c r="D4300" s="148"/>
      <c r="E4300" s="148"/>
      <c r="F4300" s="148"/>
      <c r="G4300" s="148"/>
      <c r="H4300" s="148"/>
      <c r="I4300" s="151"/>
      <c r="J4300" s="148"/>
      <c r="K4300" s="66"/>
    </row>
    <row r="4301" spans="1:11" x14ac:dyDescent="0.25">
      <c r="A4301" s="148"/>
      <c r="B4301" s="148"/>
      <c r="C4301" s="148"/>
      <c r="D4301" s="148"/>
      <c r="E4301" s="148"/>
      <c r="F4301" s="148"/>
      <c r="G4301" s="148"/>
      <c r="H4301" s="148"/>
      <c r="I4301" s="151"/>
      <c r="J4301" s="148"/>
      <c r="K4301" s="66"/>
    </row>
    <row r="4302" spans="1:11" x14ac:dyDescent="0.25">
      <c r="A4302" s="148"/>
      <c r="B4302" s="148"/>
      <c r="C4302" s="148"/>
      <c r="D4302" s="148"/>
      <c r="E4302" s="148"/>
      <c r="F4302" s="148"/>
      <c r="G4302" s="148"/>
      <c r="H4302" s="148"/>
      <c r="I4302" s="151"/>
      <c r="J4302" s="148"/>
      <c r="K4302" s="66"/>
    </row>
    <row r="4303" spans="1:11" x14ac:dyDescent="0.25">
      <c r="A4303" s="148"/>
      <c r="B4303" s="148"/>
      <c r="C4303" s="148"/>
      <c r="D4303" s="148"/>
      <c r="E4303" s="148"/>
      <c r="F4303" s="148"/>
      <c r="G4303" s="148"/>
      <c r="H4303" s="148"/>
      <c r="I4303" s="151"/>
      <c r="J4303" s="148"/>
      <c r="K4303" s="66"/>
    </row>
    <row r="4304" spans="1:11" x14ac:dyDescent="0.25">
      <c r="A4304" s="148"/>
      <c r="B4304" s="148"/>
      <c r="C4304" s="148"/>
      <c r="D4304" s="148"/>
      <c r="E4304" s="148"/>
      <c r="F4304" s="148"/>
      <c r="G4304" s="148"/>
      <c r="H4304" s="148"/>
      <c r="I4304" s="151"/>
      <c r="J4304" s="148"/>
      <c r="K4304" s="66"/>
    </row>
    <row r="4305" spans="1:11" x14ac:dyDescent="0.25">
      <c r="A4305" s="148"/>
      <c r="B4305" s="148"/>
      <c r="C4305" s="148"/>
      <c r="D4305" s="148"/>
      <c r="E4305" s="148"/>
      <c r="F4305" s="148"/>
      <c r="G4305" s="148"/>
      <c r="H4305" s="148"/>
      <c r="I4305" s="151"/>
      <c r="J4305" s="148"/>
      <c r="K4305" s="66"/>
    </row>
    <row r="4306" spans="1:11" x14ac:dyDescent="0.25">
      <c r="A4306" s="148"/>
      <c r="B4306" s="148"/>
      <c r="C4306" s="148"/>
      <c r="D4306" s="148"/>
      <c r="E4306" s="148"/>
      <c r="F4306" s="148"/>
      <c r="G4306" s="148"/>
      <c r="H4306" s="148"/>
      <c r="I4306" s="151"/>
      <c r="J4306" s="148"/>
      <c r="K4306" s="66"/>
    </row>
    <row r="4307" spans="1:11" x14ac:dyDescent="0.25">
      <c r="A4307" s="148"/>
      <c r="B4307" s="148"/>
      <c r="C4307" s="148"/>
      <c r="D4307" s="148"/>
      <c r="E4307" s="148"/>
      <c r="F4307" s="148"/>
      <c r="G4307" s="148"/>
      <c r="H4307" s="148"/>
      <c r="I4307" s="151"/>
      <c r="J4307" s="148"/>
      <c r="K4307" s="66"/>
    </row>
    <row r="4308" spans="1:11" x14ac:dyDescent="0.25">
      <c r="A4308" s="148"/>
      <c r="B4308" s="148"/>
      <c r="C4308" s="148"/>
      <c r="D4308" s="148"/>
      <c r="E4308" s="148"/>
      <c r="F4308" s="148"/>
      <c r="G4308" s="148"/>
      <c r="H4308" s="148"/>
      <c r="I4308" s="151"/>
      <c r="J4308" s="148"/>
      <c r="K4308" s="66"/>
    </row>
    <row r="4309" spans="1:11" x14ac:dyDescent="0.25">
      <c r="A4309" s="148"/>
      <c r="B4309" s="148"/>
      <c r="C4309" s="148"/>
      <c r="D4309" s="148"/>
      <c r="E4309" s="148"/>
      <c r="F4309" s="148"/>
      <c r="G4309" s="148"/>
      <c r="H4309" s="148"/>
      <c r="I4309" s="151"/>
      <c r="J4309" s="148"/>
      <c r="K4309" s="66"/>
    </row>
    <row r="4310" spans="1:11" x14ac:dyDescent="0.25">
      <c r="A4310" s="148"/>
      <c r="B4310" s="148"/>
      <c r="C4310" s="148"/>
      <c r="D4310" s="148"/>
      <c r="E4310" s="148"/>
      <c r="F4310" s="148"/>
      <c r="G4310" s="148"/>
      <c r="H4310" s="148"/>
      <c r="I4310" s="151"/>
      <c r="J4310" s="148"/>
      <c r="K4310" s="66"/>
    </row>
    <row r="4311" spans="1:11" x14ac:dyDescent="0.25">
      <c r="A4311" s="148"/>
      <c r="B4311" s="148"/>
      <c r="C4311" s="148"/>
      <c r="D4311" s="148"/>
      <c r="E4311" s="148"/>
      <c r="F4311" s="148"/>
      <c r="G4311" s="148"/>
      <c r="H4311" s="148"/>
      <c r="I4311" s="151"/>
      <c r="J4311" s="148"/>
      <c r="K4311" s="66"/>
    </row>
    <row r="4312" spans="1:11" x14ac:dyDescent="0.25">
      <c r="A4312" s="148"/>
      <c r="B4312" s="148"/>
      <c r="C4312" s="148"/>
      <c r="D4312" s="148"/>
      <c r="E4312" s="148"/>
      <c r="F4312" s="148"/>
      <c r="G4312" s="148"/>
      <c r="H4312" s="148"/>
      <c r="I4312" s="151"/>
      <c r="J4312" s="148"/>
      <c r="K4312" s="66"/>
    </row>
    <row r="4313" spans="1:11" x14ac:dyDescent="0.25">
      <c r="A4313" s="148"/>
      <c r="B4313" s="148"/>
      <c r="C4313" s="148"/>
      <c r="D4313" s="148"/>
      <c r="E4313" s="148"/>
      <c r="F4313" s="148"/>
      <c r="G4313" s="148"/>
      <c r="H4313" s="148"/>
      <c r="I4313" s="151"/>
      <c r="J4313" s="148"/>
      <c r="K4313" s="66"/>
    </row>
    <row r="4314" spans="1:11" x14ac:dyDescent="0.25">
      <c r="A4314" s="148"/>
      <c r="B4314" s="148"/>
      <c r="C4314" s="148"/>
      <c r="D4314" s="148"/>
      <c r="E4314" s="148"/>
      <c r="F4314" s="148"/>
      <c r="G4314" s="148"/>
      <c r="H4314" s="148"/>
      <c r="I4314" s="151"/>
      <c r="J4314" s="148"/>
      <c r="K4314" s="66"/>
    </row>
    <row r="4315" spans="1:11" x14ac:dyDescent="0.25">
      <c r="A4315" s="148"/>
      <c r="B4315" s="148"/>
      <c r="C4315" s="148"/>
      <c r="D4315" s="148"/>
      <c r="E4315" s="148"/>
      <c r="F4315" s="148"/>
      <c r="G4315" s="148"/>
      <c r="H4315" s="148"/>
      <c r="I4315" s="151"/>
      <c r="J4315" s="148"/>
      <c r="K4315" s="66"/>
    </row>
    <row r="4316" spans="1:11" x14ac:dyDescent="0.25">
      <c r="A4316" s="148"/>
      <c r="B4316" s="148"/>
      <c r="C4316" s="148"/>
      <c r="D4316" s="148"/>
      <c r="E4316" s="148"/>
      <c r="F4316" s="148"/>
      <c r="G4316" s="148"/>
      <c r="H4316" s="148"/>
      <c r="I4316" s="151"/>
      <c r="J4316" s="148"/>
      <c r="K4316" s="66"/>
    </row>
    <row r="4317" spans="1:11" x14ac:dyDescent="0.25">
      <c r="A4317" s="148"/>
      <c r="B4317" s="148"/>
      <c r="C4317" s="148"/>
      <c r="D4317" s="148"/>
      <c r="E4317" s="148"/>
      <c r="F4317" s="148"/>
      <c r="G4317" s="148"/>
      <c r="H4317" s="148"/>
      <c r="I4317" s="151"/>
      <c r="J4317" s="148"/>
      <c r="K4317" s="66"/>
    </row>
    <row r="4318" spans="1:11" x14ac:dyDescent="0.25">
      <c r="A4318" s="148"/>
      <c r="B4318" s="148"/>
      <c r="C4318" s="148"/>
      <c r="D4318" s="148"/>
      <c r="E4318" s="148"/>
      <c r="F4318" s="148"/>
      <c r="G4318" s="148"/>
      <c r="H4318" s="148"/>
      <c r="I4318" s="151"/>
      <c r="J4318" s="148"/>
      <c r="K4318" s="66"/>
    </row>
    <row r="4319" spans="1:11" x14ac:dyDescent="0.25">
      <c r="A4319" s="148"/>
      <c r="B4319" s="148"/>
      <c r="C4319" s="148"/>
      <c r="D4319" s="148"/>
      <c r="E4319" s="148"/>
      <c r="F4319" s="148"/>
      <c r="G4319" s="148"/>
      <c r="H4319" s="148"/>
      <c r="I4319" s="151"/>
      <c r="J4319" s="148"/>
      <c r="K4319" s="66"/>
    </row>
    <row r="4320" spans="1:11" x14ac:dyDescent="0.25">
      <c r="A4320" s="148"/>
      <c r="B4320" s="148"/>
      <c r="C4320" s="148"/>
      <c r="D4320" s="148"/>
      <c r="E4320" s="148"/>
      <c r="F4320" s="148"/>
      <c r="G4320" s="148"/>
      <c r="H4320" s="148"/>
      <c r="I4320" s="151"/>
      <c r="J4320" s="148"/>
      <c r="K4320" s="66"/>
    </row>
    <row r="4321" spans="1:11" x14ac:dyDescent="0.25">
      <c r="A4321" s="148"/>
      <c r="B4321" s="148"/>
      <c r="C4321" s="148"/>
      <c r="D4321" s="148"/>
      <c r="E4321" s="148"/>
      <c r="F4321" s="148"/>
      <c r="G4321" s="148"/>
      <c r="H4321" s="148"/>
      <c r="I4321" s="151"/>
      <c r="J4321" s="148"/>
      <c r="K4321" s="66"/>
    </row>
    <row r="4322" spans="1:11" x14ac:dyDescent="0.25">
      <c r="A4322" s="148"/>
      <c r="B4322" s="148"/>
      <c r="C4322" s="148"/>
      <c r="D4322" s="148"/>
      <c r="E4322" s="148"/>
      <c r="F4322" s="148"/>
      <c r="G4322" s="148"/>
      <c r="H4322" s="148"/>
      <c r="I4322" s="151"/>
      <c r="J4322" s="148"/>
      <c r="K4322" s="66"/>
    </row>
    <row r="4323" spans="1:11" x14ac:dyDescent="0.25">
      <c r="A4323" s="148"/>
      <c r="B4323" s="148"/>
      <c r="C4323" s="148"/>
      <c r="D4323" s="148"/>
      <c r="E4323" s="148"/>
      <c r="F4323" s="148"/>
      <c r="G4323" s="148"/>
      <c r="H4323" s="148"/>
      <c r="I4323" s="151"/>
      <c r="J4323" s="148"/>
      <c r="K4323" s="66"/>
    </row>
    <row r="4324" spans="1:11" x14ac:dyDescent="0.25">
      <c r="A4324" s="148"/>
      <c r="B4324" s="148"/>
      <c r="C4324" s="148"/>
      <c r="D4324" s="148"/>
      <c r="E4324" s="148"/>
      <c r="F4324" s="148"/>
      <c r="G4324" s="148"/>
      <c r="H4324" s="148"/>
      <c r="I4324" s="151"/>
      <c r="J4324" s="148"/>
      <c r="K4324" s="66"/>
    </row>
    <row r="4325" spans="1:11" x14ac:dyDescent="0.25">
      <c r="A4325" s="148"/>
      <c r="B4325" s="148"/>
      <c r="C4325" s="148"/>
      <c r="D4325" s="148"/>
      <c r="E4325" s="148"/>
      <c r="F4325" s="148"/>
      <c r="G4325" s="148"/>
      <c r="H4325" s="148"/>
      <c r="I4325" s="151"/>
      <c r="J4325" s="148"/>
      <c r="K4325" s="66"/>
    </row>
    <row r="4326" spans="1:11" x14ac:dyDescent="0.25">
      <c r="A4326" s="148"/>
      <c r="B4326" s="148"/>
      <c r="C4326" s="148"/>
      <c r="D4326" s="148"/>
      <c r="E4326" s="148"/>
      <c r="F4326" s="148"/>
      <c r="G4326" s="148"/>
      <c r="H4326" s="148"/>
      <c r="I4326" s="151"/>
      <c r="J4326" s="148"/>
      <c r="K4326" s="66"/>
    </row>
    <row r="4327" spans="1:11" x14ac:dyDescent="0.25">
      <c r="A4327" s="148"/>
      <c r="B4327" s="148"/>
      <c r="C4327" s="148"/>
      <c r="D4327" s="148"/>
      <c r="E4327" s="148"/>
      <c r="F4327" s="148"/>
      <c r="G4327" s="148"/>
      <c r="H4327" s="148"/>
      <c r="I4327" s="151"/>
      <c r="J4327" s="148"/>
      <c r="K4327" s="66"/>
    </row>
    <row r="4328" spans="1:11" x14ac:dyDescent="0.25">
      <c r="A4328" s="148"/>
      <c r="B4328" s="148"/>
      <c r="C4328" s="148"/>
      <c r="D4328" s="148"/>
      <c r="E4328" s="148"/>
      <c r="F4328" s="148"/>
      <c r="G4328" s="148"/>
      <c r="H4328" s="148"/>
      <c r="I4328" s="151"/>
      <c r="J4328" s="148"/>
      <c r="K4328" s="66"/>
    </row>
    <row r="4329" spans="1:11" x14ac:dyDescent="0.25">
      <c r="A4329" s="148"/>
      <c r="B4329" s="148"/>
      <c r="C4329" s="148"/>
      <c r="D4329" s="148"/>
      <c r="E4329" s="148"/>
      <c r="F4329" s="148"/>
      <c r="G4329" s="148"/>
      <c r="H4329" s="148"/>
      <c r="I4329" s="151"/>
      <c r="J4329" s="148"/>
      <c r="K4329" s="66"/>
    </row>
    <row r="4330" spans="1:11" x14ac:dyDescent="0.25">
      <c r="A4330" s="148"/>
      <c r="B4330" s="148"/>
      <c r="C4330" s="148"/>
      <c r="D4330" s="148"/>
      <c r="E4330" s="148"/>
      <c r="F4330" s="148"/>
      <c r="G4330" s="148"/>
      <c r="H4330" s="148"/>
      <c r="I4330" s="151"/>
      <c r="J4330" s="148"/>
      <c r="K4330" s="66"/>
    </row>
    <row r="4331" spans="1:11" x14ac:dyDescent="0.25">
      <c r="A4331" s="148"/>
      <c r="B4331" s="148"/>
      <c r="C4331" s="148"/>
      <c r="D4331" s="148"/>
      <c r="E4331" s="148"/>
      <c r="F4331" s="148"/>
      <c r="G4331" s="148"/>
      <c r="H4331" s="148"/>
      <c r="I4331" s="151"/>
      <c r="J4331" s="148"/>
      <c r="K4331" s="66"/>
    </row>
    <row r="4332" spans="1:11" x14ac:dyDescent="0.25">
      <c r="A4332" s="148"/>
      <c r="B4332" s="148"/>
      <c r="C4332" s="148"/>
      <c r="D4332" s="148"/>
      <c r="E4332" s="148"/>
      <c r="F4332" s="148"/>
      <c r="G4332" s="148"/>
      <c r="H4332" s="148"/>
      <c r="I4332" s="151"/>
      <c r="J4332" s="148"/>
      <c r="K4332" s="66"/>
    </row>
    <row r="4333" spans="1:11" x14ac:dyDescent="0.25">
      <c r="A4333" s="148"/>
      <c r="B4333" s="148"/>
      <c r="C4333" s="148"/>
      <c r="D4333" s="148"/>
      <c r="E4333" s="148"/>
      <c r="F4333" s="148"/>
      <c r="G4333" s="148"/>
      <c r="H4333" s="148"/>
      <c r="I4333" s="151"/>
      <c r="J4333" s="148"/>
      <c r="K4333" s="66"/>
    </row>
    <row r="4334" spans="1:11" x14ac:dyDescent="0.25">
      <c r="A4334" s="148"/>
      <c r="B4334" s="148"/>
      <c r="C4334" s="148"/>
      <c r="D4334" s="148"/>
      <c r="E4334" s="148"/>
      <c r="F4334" s="148"/>
      <c r="G4334" s="148"/>
      <c r="H4334" s="148"/>
      <c r="I4334" s="151"/>
      <c r="J4334" s="148"/>
      <c r="K4334" s="66"/>
    </row>
    <row r="4335" spans="1:11" x14ac:dyDescent="0.25">
      <c r="A4335" s="148"/>
      <c r="B4335" s="148"/>
      <c r="C4335" s="148"/>
      <c r="D4335" s="148"/>
      <c r="E4335" s="148"/>
      <c r="F4335" s="148"/>
      <c r="G4335" s="148"/>
      <c r="H4335" s="148"/>
      <c r="I4335" s="151"/>
      <c r="J4335" s="148"/>
      <c r="K4335" s="66"/>
    </row>
    <row r="4336" spans="1:11" x14ac:dyDescent="0.25">
      <c r="A4336" s="148"/>
      <c r="B4336" s="148"/>
      <c r="C4336" s="148"/>
      <c r="D4336" s="148"/>
      <c r="E4336" s="148"/>
      <c r="F4336" s="148"/>
      <c r="G4336" s="148"/>
      <c r="H4336" s="148"/>
      <c r="I4336" s="151"/>
      <c r="J4336" s="148"/>
      <c r="K4336" s="66"/>
    </row>
    <row r="4337" spans="1:11" x14ac:dyDescent="0.25">
      <c r="A4337" s="148"/>
      <c r="B4337" s="148"/>
      <c r="C4337" s="148"/>
      <c r="D4337" s="148"/>
      <c r="E4337" s="148"/>
      <c r="F4337" s="148"/>
      <c r="G4337" s="148"/>
      <c r="H4337" s="148"/>
      <c r="I4337" s="151"/>
      <c r="J4337" s="148"/>
      <c r="K4337" s="66"/>
    </row>
    <row r="4338" spans="1:11" x14ac:dyDescent="0.25">
      <c r="A4338" s="148"/>
      <c r="B4338" s="148"/>
      <c r="C4338" s="148"/>
      <c r="D4338" s="148"/>
      <c r="E4338" s="148"/>
      <c r="F4338" s="148"/>
      <c r="G4338" s="148"/>
      <c r="H4338" s="148"/>
      <c r="I4338" s="151"/>
      <c r="J4338" s="148"/>
      <c r="K4338" s="66"/>
    </row>
    <row r="4339" spans="1:11" x14ac:dyDescent="0.25">
      <c r="A4339" s="148"/>
      <c r="B4339" s="148"/>
      <c r="C4339" s="148"/>
      <c r="D4339" s="148"/>
      <c r="E4339" s="148"/>
      <c r="F4339" s="148"/>
      <c r="G4339" s="148"/>
      <c r="H4339" s="148"/>
      <c r="I4339" s="151"/>
      <c r="J4339" s="148"/>
      <c r="K4339" s="66"/>
    </row>
    <row r="4340" spans="1:11" x14ac:dyDescent="0.25">
      <c r="A4340" s="148"/>
      <c r="B4340" s="148"/>
      <c r="C4340" s="148"/>
      <c r="D4340" s="148"/>
      <c r="E4340" s="148"/>
      <c r="F4340" s="148"/>
      <c r="G4340" s="148"/>
      <c r="H4340" s="148"/>
      <c r="I4340" s="151"/>
      <c r="J4340" s="148"/>
      <c r="K4340" s="66"/>
    </row>
    <row r="4341" spans="1:11" x14ac:dyDescent="0.25">
      <c r="A4341" s="148"/>
      <c r="B4341" s="148"/>
      <c r="C4341" s="148"/>
      <c r="D4341" s="148"/>
      <c r="E4341" s="148"/>
      <c r="F4341" s="148"/>
      <c r="G4341" s="148"/>
      <c r="H4341" s="148"/>
      <c r="I4341" s="151"/>
      <c r="J4341" s="148"/>
      <c r="K4341" s="66"/>
    </row>
    <row r="4342" spans="1:11" x14ac:dyDescent="0.25">
      <c r="A4342" s="148"/>
      <c r="B4342" s="148"/>
      <c r="C4342" s="148"/>
      <c r="D4342" s="148"/>
      <c r="E4342" s="148"/>
      <c r="F4342" s="148"/>
      <c r="G4342" s="148"/>
      <c r="H4342" s="148"/>
      <c r="I4342" s="151"/>
      <c r="J4342" s="148"/>
      <c r="K4342" s="66"/>
    </row>
    <row r="4343" spans="1:11" x14ac:dyDescent="0.25">
      <c r="A4343" s="148"/>
      <c r="B4343" s="148"/>
      <c r="C4343" s="148"/>
      <c r="D4343" s="148"/>
      <c r="E4343" s="148"/>
      <c r="F4343" s="148"/>
      <c r="G4343" s="148"/>
      <c r="H4343" s="148"/>
      <c r="I4343" s="151"/>
      <c r="J4343" s="148"/>
      <c r="K4343" s="66"/>
    </row>
    <row r="4344" spans="1:11" x14ac:dyDescent="0.25">
      <c r="A4344" s="148"/>
      <c r="B4344" s="148"/>
      <c r="C4344" s="148"/>
      <c r="D4344" s="148"/>
      <c r="E4344" s="148"/>
      <c r="F4344" s="148"/>
      <c r="G4344" s="148"/>
      <c r="H4344" s="148"/>
      <c r="I4344" s="151"/>
      <c r="J4344" s="148"/>
      <c r="K4344" s="66"/>
    </row>
    <row r="4345" spans="1:11" x14ac:dyDescent="0.25">
      <c r="A4345" s="148"/>
      <c r="B4345" s="148"/>
      <c r="C4345" s="148"/>
      <c r="D4345" s="148"/>
      <c r="E4345" s="148"/>
      <c r="F4345" s="148"/>
      <c r="G4345" s="148"/>
      <c r="H4345" s="148"/>
      <c r="I4345" s="151"/>
      <c r="J4345" s="148"/>
      <c r="K4345" s="66"/>
    </row>
    <row r="4346" spans="1:11" x14ac:dyDescent="0.25">
      <c r="A4346" s="148"/>
      <c r="B4346" s="148"/>
      <c r="C4346" s="148"/>
      <c r="D4346" s="148"/>
      <c r="E4346" s="148"/>
      <c r="F4346" s="148"/>
      <c r="G4346" s="148"/>
      <c r="H4346" s="148"/>
      <c r="I4346" s="151"/>
      <c r="J4346" s="148"/>
      <c r="K4346" s="66"/>
    </row>
    <row r="4347" spans="1:11" x14ac:dyDescent="0.25">
      <c r="A4347" s="148"/>
      <c r="B4347" s="148"/>
      <c r="C4347" s="148"/>
      <c r="D4347" s="148"/>
      <c r="E4347" s="148"/>
      <c r="F4347" s="148"/>
      <c r="G4347" s="148"/>
      <c r="H4347" s="148"/>
      <c r="I4347" s="151"/>
      <c r="J4347" s="148"/>
      <c r="K4347" s="66"/>
    </row>
    <row r="4348" spans="1:11" x14ac:dyDescent="0.25">
      <c r="A4348" s="148"/>
      <c r="B4348" s="148"/>
      <c r="C4348" s="148"/>
      <c r="D4348" s="148"/>
      <c r="E4348" s="148"/>
      <c r="F4348" s="148"/>
      <c r="G4348" s="148"/>
      <c r="H4348" s="148"/>
      <c r="I4348" s="151"/>
      <c r="J4348" s="148"/>
      <c r="K4348" s="66"/>
    </row>
    <row r="4349" spans="1:11" x14ac:dyDescent="0.25">
      <c r="A4349" s="148"/>
      <c r="B4349" s="148"/>
      <c r="C4349" s="148"/>
      <c r="D4349" s="148"/>
      <c r="E4349" s="148"/>
      <c r="F4349" s="148"/>
      <c r="G4349" s="148"/>
      <c r="H4349" s="148"/>
      <c r="I4349" s="151"/>
      <c r="J4349" s="148"/>
      <c r="K4349" s="66"/>
    </row>
    <row r="4350" spans="1:11" x14ac:dyDescent="0.25">
      <c r="A4350" s="148"/>
      <c r="B4350" s="148"/>
      <c r="C4350" s="148"/>
      <c r="D4350" s="148"/>
      <c r="E4350" s="148"/>
      <c r="F4350" s="148"/>
      <c r="G4350" s="148"/>
      <c r="H4350" s="148"/>
      <c r="I4350" s="151"/>
      <c r="J4350" s="148"/>
      <c r="K4350" s="66"/>
    </row>
    <row r="4351" spans="1:11" x14ac:dyDescent="0.25">
      <c r="A4351" s="148"/>
      <c r="B4351" s="148"/>
      <c r="C4351" s="148"/>
      <c r="D4351" s="148"/>
      <c r="E4351" s="148"/>
      <c r="F4351" s="148"/>
      <c r="G4351" s="148"/>
      <c r="H4351" s="148"/>
      <c r="I4351" s="151"/>
      <c r="J4351" s="148"/>
      <c r="K4351" s="66"/>
    </row>
    <row r="4352" spans="1:11" x14ac:dyDescent="0.25">
      <c r="A4352" s="148"/>
      <c r="B4352" s="148"/>
      <c r="C4352" s="148"/>
      <c r="D4352" s="148"/>
      <c r="E4352" s="148"/>
      <c r="F4352" s="148"/>
      <c r="G4352" s="148"/>
      <c r="H4352" s="148"/>
      <c r="I4352" s="151"/>
      <c r="J4352" s="148"/>
      <c r="K4352" s="66"/>
    </row>
    <row r="4353" spans="1:11" x14ac:dyDescent="0.25">
      <c r="A4353" s="148"/>
      <c r="B4353" s="148"/>
      <c r="C4353" s="148"/>
      <c r="D4353" s="148"/>
      <c r="E4353" s="148"/>
      <c r="F4353" s="148"/>
      <c r="G4353" s="148"/>
      <c r="H4353" s="148"/>
      <c r="I4353" s="151"/>
      <c r="J4353" s="148"/>
      <c r="K4353" s="66"/>
    </row>
    <row r="4354" spans="1:11" x14ac:dyDescent="0.25">
      <c r="A4354" s="148"/>
      <c r="B4354" s="148"/>
      <c r="C4354" s="148"/>
      <c r="D4354" s="148"/>
      <c r="E4354" s="148"/>
      <c r="F4354" s="148"/>
      <c r="G4354" s="148"/>
      <c r="H4354" s="148"/>
      <c r="I4354" s="151"/>
      <c r="J4354" s="148"/>
      <c r="K4354" s="66"/>
    </row>
    <row r="4355" spans="1:11" x14ac:dyDescent="0.25">
      <c r="A4355" s="148"/>
      <c r="B4355" s="148"/>
      <c r="C4355" s="148"/>
      <c r="D4355" s="148"/>
      <c r="E4355" s="148"/>
      <c r="F4355" s="148"/>
      <c r="G4355" s="148"/>
      <c r="H4355" s="148"/>
      <c r="I4355" s="151"/>
      <c r="J4355" s="148"/>
      <c r="K4355" s="66"/>
    </row>
    <row r="4356" spans="1:11" x14ac:dyDescent="0.25">
      <c r="A4356" s="148"/>
      <c r="B4356" s="148"/>
      <c r="C4356" s="148"/>
      <c r="D4356" s="148"/>
      <c r="E4356" s="148"/>
      <c r="F4356" s="148"/>
      <c r="G4356" s="148"/>
      <c r="H4356" s="148"/>
      <c r="I4356" s="151"/>
      <c r="J4356" s="148"/>
      <c r="K4356" s="66"/>
    </row>
    <row r="4357" spans="1:11" x14ac:dyDescent="0.25">
      <c r="A4357" s="148"/>
      <c r="B4357" s="148"/>
      <c r="C4357" s="148"/>
      <c r="D4357" s="148"/>
      <c r="E4357" s="148"/>
      <c r="F4357" s="148"/>
      <c r="G4357" s="148"/>
      <c r="H4357" s="148"/>
      <c r="I4357" s="151"/>
      <c r="J4357" s="148"/>
      <c r="K4357" s="66"/>
    </row>
    <row r="4358" spans="1:11" x14ac:dyDescent="0.25">
      <c r="A4358" s="148"/>
      <c r="B4358" s="148"/>
      <c r="C4358" s="148"/>
      <c r="D4358" s="148"/>
      <c r="E4358" s="148"/>
      <c r="F4358" s="148"/>
      <c r="G4358" s="148"/>
      <c r="H4358" s="148"/>
      <c r="I4358" s="151"/>
      <c r="J4358" s="148"/>
      <c r="K4358" s="66"/>
    </row>
    <row r="4359" spans="1:11" x14ac:dyDescent="0.25">
      <c r="A4359" s="148"/>
      <c r="B4359" s="148"/>
      <c r="C4359" s="148"/>
      <c r="D4359" s="148"/>
      <c r="E4359" s="148"/>
      <c r="F4359" s="148"/>
      <c r="G4359" s="148"/>
      <c r="H4359" s="148"/>
      <c r="I4359" s="151"/>
      <c r="J4359" s="148"/>
      <c r="K4359" s="66"/>
    </row>
    <row r="4360" spans="1:11" x14ac:dyDescent="0.25">
      <c r="A4360" s="148"/>
      <c r="B4360" s="148"/>
      <c r="C4360" s="148"/>
      <c r="D4360" s="148"/>
      <c r="E4360" s="148"/>
      <c r="F4360" s="148"/>
      <c r="G4360" s="148"/>
      <c r="H4360" s="148"/>
      <c r="I4360" s="151"/>
      <c r="J4360" s="148"/>
      <c r="K4360" s="66"/>
    </row>
    <row r="4361" spans="1:11" x14ac:dyDescent="0.25">
      <c r="A4361" s="148"/>
      <c r="B4361" s="148"/>
      <c r="C4361" s="148"/>
      <c r="D4361" s="148"/>
      <c r="E4361" s="148"/>
      <c r="F4361" s="148"/>
      <c r="G4361" s="148"/>
      <c r="H4361" s="148"/>
      <c r="I4361" s="151"/>
      <c r="J4361" s="148"/>
      <c r="K4361" s="66"/>
    </row>
    <row r="4362" spans="1:11" x14ac:dyDescent="0.25">
      <c r="A4362" s="148"/>
      <c r="B4362" s="148"/>
      <c r="C4362" s="148"/>
      <c r="D4362" s="148"/>
      <c r="E4362" s="148"/>
      <c r="F4362" s="148"/>
      <c r="G4362" s="148"/>
      <c r="H4362" s="148"/>
      <c r="I4362" s="151"/>
      <c r="J4362" s="148"/>
      <c r="K4362" s="66"/>
    </row>
    <row r="4363" spans="1:11" x14ac:dyDescent="0.25">
      <c r="A4363" s="148"/>
      <c r="B4363" s="148"/>
      <c r="C4363" s="148"/>
      <c r="D4363" s="148"/>
      <c r="E4363" s="148"/>
      <c r="F4363" s="148"/>
      <c r="G4363" s="148"/>
      <c r="H4363" s="148"/>
      <c r="I4363" s="151"/>
      <c r="J4363" s="148"/>
      <c r="K4363" s="66"/>
    </row>
    <row r="4364" spans="1:11" x14ac:dyDescent="0.25">
      <c r="A4364" s="148"/>
      <c r="B4364" s="148"/>
      <c r="C4364" s="148"/>
      <c r="D4364" s="148"/>
      <c r="E4364" s="148"/>
      <c r="F4364" s="148"/>
      <c r="G4364" s="148"/>
      <c r="H4364" s="148"/>
      <c r="I4364" s="151"/>
      <c r="J4364" s="148"/>
      <c r="K4364" s="66"/>
    </row>
    <row r="4365" spans="1:11" x14ac:dyDescent="0.25">
      <c r="A4365" s="148"/>
      <c r="B4365" s="148"/>
      <c r="C4365" s="148"/>
      <c r="D4365" s="148"/>
      <c r="E4365" s="148"/>
      <c r="F4365" s="148"/>
      <c r="G4365" s="148"/>
      <c r="H4365" s="148"/>
      <c r="I4365" s="151"/>
      <c r="J4365" s="148"/>
      <c r="K4365" s="66"/>
    </row>
    <row r="4366" spans="1:11" x14ac:dyDescent="0.25">
      <c r="A4366" s="148"/>
      <c r="B4366" s="148"/>
      <c r="C4366" s="148"/>
      <c r="D4366" s="148"/>
      <c r="E4366" s="148"/>
      <c r="F4366" s="148"/>
      <c r="G4366" s="148"/>
      <c r="H4366" s="148"/>
      <c r="I4366" s="151"/>
      <c r="J4366" s="148"/>
      <c r="K4366" s="66"/>
    </row>
    <row r="4367" spans="1:11" x14ac:dyDescent="0.25">
      <c r="A4367" s="148"/>
      <c r="B4367" s="148"/>
      <c r="C4367" s="148"/>
      <c r="D4367" s="148"/>
      <c r="E4367" s="148"/>
      <c r="F4367" s="148"/>
      <c r="G4367" s="148"/>
      <c r="H4367" s="148"/>
      <c r="I4367" s="151"/>
      <c r="J4367" s="148"/>
      <c r="K4367" s="66"/>
    </row>
    <row r="4368" spans="1:11" x14ac:dyDescent="0.25">
      <c r="A4368" s="148"/>
      <c r="B4368" s="148"/>
      <c r="C4368" s="148"/>
      <c r="D4368" s="148"/>
      <c r="E4368" s="148"/>
      <c r="F4368" s="148"/>
      <c r="G4368" s="148"/>
      <c r="H4368" s="148"/>
      <c r="I4368" s="151"/>
      <c r="J4368" s="148"/>
      <c r="K4368" s="66"/>
    </row>
    <row r="4369" spans="1:11" x14ac:dyDescent="0.25">
      <c r="A4369" s="148"/>
      <c r="B4369" s="148"/>
      <c r="C4369" s="148"/>
      <c r="D4369" s="148"/>
      <c r="E4369" s="148"/>
      <c r="F4369" s="148"/>
      <c r="G4369" s="148"/>
      <c r="H4369" s="148"/>
      <c r="I4369" s="151"/>
      <c r="J4369" s="148"/>
      <c r="K4369" s="66"/>
    </row>
    <row r="4370" spans="1:11" x14ac:dyDescent="0.25">
      <c r="A4370" s="148"/>
      <c r="B4370" s="148"/>
      <c r="C4370" s="148"/>
      <c r="D4370" s="148"/>
      <c r="E4370" s="148"/>
      <c r="F4370" s="148"/>
      <c r="G4370" s="148"/>
      <c r="H4370" s="148"/>
      <c r="I4370" s="151"/>
      <c r="J4370" s="148"/>
      <c r="K4370" s="66"/>
    </row>
    <row r="4371" spans="1:11" x14ac:dyDescent="0.25">
      <c r="A4371" s="148"/>
      <c r="B4371" s="148"/>
      <c r="C4371" s="148"/>
      <c r="D4371" s="148"/>
      <c r="E4371" s="148"/>
      <c r="F4371" s="148"/>
      <c r="G4371" s="148"/>
      <c r="H4371" s="148"/>
      <c r="I4371" s="151"/>
      <c r="J4371" s="148"/>
      <c r="K4371" s="66"/>
    </row>
    <row r="4372" spans="1:11" x14ac:dyDescent="0.25">
      <c r="A4372" s="148"/>
      <c r="B4372" s="148"/>
      <c r="C4372" s="148"/>
      <c r="D4372" s="148"/>
      <c r="E4372" s="148"/>
      <c r="F4372" s="148"/>
      <c r="G4372" s="148"/>
      <c r="H4372" s="148"/>
      <c r="I4372" s="151"/>
      <c r="J4372" s="148"/>
      <c r="K4372" s="66"/>
    </row>
    <row r="4373" spans="1:11" x14ac:dyDescent="0.25">
      <c r="A4373" s="148"/>
      <c r="B4373" s="148"/>
      <c r="C4373" s="148"/>
      <c r="D4373" s="148"/>
      <c r="E4373" s="148"/>
      <c r="F4373" s="148"/>
      <c r="G4373" s="148"/>
      <c r="H4373" s="148"/>
      <c r="I4373" s="151"/>
      <c r="J4373" s="148"/>
      <c r="K4373" s="66"/>
    </row>
    <row r="4374" spans="1:11" x14ac:dyDescent="0.25">
      <c r="A4374" s="148"/>
      <c r="B4374" s="148"/>
      <c r="C4374" s="148"/>
      <c r="D4374" s="148"/>
      <c r="E4374" s="148"/>
      <c r="F4374" s="148"/>
      <c r="G4374" s="148"/>
      <c r="H4374" s="148"/>
      <c r="I4374" s="151"/>
      <c r="J4374" s="148"/>
      <c r="K4374" s="66"/>
    </row>
    <row r="4375" spans="1:11" x14ac:dyDescent="0.25">
      <c r="A4375" s="148"/>
      <c r="B4375" s="148"/>
      <c r="C4375" s="148"/>
      <c r="D4375" s="148"/>
      <c r="E4375" s="148"/>
      <c r="F4375" s="148"/>
      <c r="G4375" s="148"/>
      <c r="H4375" s="148"/>
      <c r="I4375" s="151"/>
      <c r="J4375" s="148"/>
      <c r="K4375" s="66"/>
    </row>
    <row r="4376" spans="1:11" x14ac:dyDescent="0.25">
      <c r="A4376" s="148"/>
      <c r="B4376" s="148"/>
      <c r="C4376" s="148"/>
      <c r="D4376" s="148"/>
      <c r="E4376" s="148"/>
      <c r="F4376" s="148"/>
      <c r="G4376" s="148"/>
      <c r="H4376" s="148"/>
      <c r="I4376" s="151"/>
      <c r="J4376" s="148"/>
      <c r="K4376" s="66"/>
    </row>
    <row r="4377" spans="1:11" x14ac:dyDescent="0.25">
      <c r="A4377" s="148"/>
      <c r="B4377" s="148"/>
      <c r="C4377" s="148"/>
      <c r="D4377" s="148"/>
      <c r="E4377" s="148"/>
      <c r="F4377" s="148"/>
      <c r="G4377" s="148"/>
      <c r="H4377" s="148"/>
      <c r="I4377" s="151"/>
      <c r="J4377" s="148"/>
      <c r="K4377" s="66"/>
    </row>
    <row r="4378" spans="1:11" x14ac:dyDescent="0.25">
      <c r="A4378" s="148"/>
      <c r="B4378" s="148"/>
      <c r="C4378" s="148"/>
      <c r="D4378" s="148"/>
      <c r="E4378" s="148"/>
      <c r="F4378" s="148"/>
      <c r="G4378" s="148"/>
      <c r="H4378" s="148"/>
      <c r="I4378" s="151"/>
      <c r="J4378" s="148"/>
      <c r="K4378" s="66"/>
    </row>
    <row r="4379" spans="1:11" x14ac:dyDescent="0.25">
      <c r="A4379" s="148"/>
      <c r="B4379" s="148"/>
      <c r="C4379" s="148"/>
      <c r="D4379" s="148"/>
      <c r="E4379" s="148"/>
      <c r="F4379" s="148"/>
      <c r="G4379" s="148"/>
      <c r="H4379" s="148"/>
      <c r="I4379" s="151"/>
      <c r="J4379" s="148"/>
      <c r="K4379" s="66"/>
    </row>
    <row r="4380" spans="1:11" x14ac:dyDescent="0.25">
      <c r="A4380" s="148"/>
      <c r="B4380" s="148"/>
      <c r="C4380" s="148"/>
      <c r="D4380" s="148"/>
      <c r="E4380" s="148"/>
      <c r="F4380" s="148"/>
      <c r="G4380" s="148"/>
      <c r="H4380" s="148"/>
      <c r="I4380" s="151"/>
      <c r="J4380" s="148"/>
      <c r="K4380" s="66"/>
    </row>
    <row r="4381" spans="1:11" x14ac:dyDescent="0.25">
      <c r="A4381" s="148"/>
      <c r="B4381" s="148"/>
      <c r="C4381" s="148"/>
      <c r="D4381" s="148"/>
      <c r="E4381" s="148"/>
      <c r="F4381" s="148"/>
      <c r="G4381" s="148"/>
      <c r="H4381" s="148"/>
      <c r="I4381" s="151"/>
      <c r="J4381" s="148"/>
      <c r="K4381" s="66"/>
    </row>
    <row r="4382" spans="1:11" x14ac:dyDescent="0.25">
      <c r="A4382" s="148"/>
      <c r="B4382" s="148"/>
      <c r="C4382" s="148"/>
      <c r="D4382" s="148"/>
      <c r="E4382" s="148"/>
      <c r="F4382" s="148"/>
      <c r="G4382" s="148"/>
      <c r="H4382" s="148"/>
      <c r="I4382" s="151"/>
      <c r="J4382" s="148"/>
      <c r="K4382" s="66"/>
    </row>
    <row r="4383" spans="1:11" x14ac:dyDescent="0.25">
      <c r="A4383" s="148"/>
      <c r="B4383" s="148"/>
      <c r="C4383" s="148"/>
      <c r="D4383" s="148"/>
      <c r="E4383" s="148"/>
      <c r="F4383" s="148"/>
      <c r="G4383" s="148"/>
      <c r="H4383" s="148"/>
      <c r="I4383" s="151"/>
      <c r="J4383" s="148"/>
      <c r="K4383" s="66"/>
    </row>
    <row r="4384" spans="1:11" x14ac:dyDescent="0.25">
      <c r="A4384" s="148"/>
      <c r="B4384" s="148"/>
      <c r="C4384" s="148"/>
      <c r="D4384" s="148"/>
      <c r="E4384" s="148"/>
      <c r="F4384" s="148"/>
      <c r="G4384" s="148"/>
      <c r="H4384" s="148"/>
      <c r="I4384" s="151"/>
      <c r="J4384" s="148"/>
      <c r="K4384" s="66"/>
    </row>
    <row r="4385" spans="1:11" x14ac:dyDescent="0.25">
      <c r="A4385" s="148"/>
      <c r="B4385" s="148"/>
      <c r="C4385" s="148"/>
      <c r="D4385" s="148"/>
      <c r="E4385" s="148"/>
      <c r="F4385" s="148"/>
      <c r="G4385" s="148"/>
      <c r="H4385" s="148"/>
      <c r="I4385" s="151"/>
      <c r="J4385" s="148"/>
      <c r="K4385" s="66"/>
    </row>
    <row r="4386" spans="1:11" x14ac:dyDescent="0.25">
      <c r="A4386" s="148"/>
      <c r="B4386" s="148"/>
      <c r="C4386" s="148"/>
      <c r="D4386" s="148"/>
      <c r="E4386" s="148"/>
      <c r="F4386" s="148"/>
      <c r="G4386" s="148"/>
      <c r="H4386" s="148"/>
      <c r="I4386" s="151"/>
      <c r="J4386" s="148"/>
      <c r="K4386" s="66"/>
    </row>
    <row r="4387" spans="1:11" x14ac:dyDescent="0.25">
      <c r="A4387" s="148"/>
      <c r="B4387" s="148"/>
      <c r="C4387" s="148"/>
      <c r="D4387" s="148"/>
      <c r="E4387" s="148"/>
      <c r="F4387" s="148"/>
      <c r="G4387" s="148"/>
      <c r="H4387" s="148"/>
      <c r="I4387" s="151"/>
      <c r="J4387" s="148"/>
      <c r="K4387" s="66"/>
    </row>
    <row r="4388" spans="1:11" x14ac:dyDescent="0.25">
      <c r="A4388" s="148"/>
      <c r="B4388" s="148"/>
      <c r="C4388" s="148"/>
      <c r="D4388" s="148"/>
      <c r="E4388" s="148"/>
      <c r="F4388" s="148"/>
      <c r="G4388" s="148"/>
      <c r="H4388" s="148"/>
      <c r="I4388" s="151"/>
      <c r="J4388" s="148"/>
      <c r="K4388" s="66"/>
    </row>
    <row r="4389" spans="1:11" x14ac:dyDescent="0.25">
      <c r="A4389" s="148"/>
      <c r="B4389" s="148"/>
      <c r="C4389" s="148"/>
      <c r="D4389" s="148"/>
      <c r="E4389" s="148"/>
      <c r="F4389" s="148"/>
      <c r="G4389" s="148"/>
      <c r="H4389" s="148"/>
      <c r="I4389" s="151"/>
      <c r="J4389" s="148"/>
      <c r="K4389" s="66"/>
    </row>
    <row r="4390" spans="1:11" x14ac:dyDescent="0.25">
      <c r="A4390" s="148"/>
      <c r="B4390" s="148"/>
      <c r="C4390" s="148"/>
      <c r="D4390" s="148"/>
      <c r="E4390" s="148"/>
      <c r="F4390" s="148"/>
      <c r="G4390" s="148"/>
      <c r="H4390" s="148"/>
      <c r="I4390" s="151"/>
      <c r="J4390" s="148"/>
      <c r="K4390" s="66"/>
    </row>
    <row r="4391" spans="1:11" x14ac:dyDescent="0.25">
      <c r="A4391" s="148"/>
      <c r="B4391" s="148"/>
      <c r="C4391" s="148"/>
      <c r="D4391" s="148"/>
      <c r="E4391" s="148"/>
      <c r="F4391" s="148"/>
      <c r="G4391" s="148"/>
      <c r="H4391" s="148"/>
      <c r="I4391" s="151"/>
      <c r="J4391" s="148"/>
      <c r="K4391" s="66"/>
    </row>
    <row r="4392" spans="1:11" x14ac:dyDescent="0.25">
      <c r="A4392" s="148"/>
      <c r="B4392" s="148"/>
      <c r="C4392" s="148"/>
      <c r="D4392" s="148"/>
      <c r="E4392" s="148"/>
      <c r="F4392" s="148"/>
      <c r="G4392" s="148"/>
      <c r="H4392" s="148"/>
      <c r="I4392" s="151"/>
      <c r="J4392" s="148"/>
      <c r="K4392" s="66"/>
    </row>
    <row r="4393" spans="1:11" x14ac:dyDescent="0.25">
      <c r="A4393" s="148"/>
      <c r="B4393" s="148"/>
      <c r="C4393" s="148"/>
      <c r="D4393" s="148"/>
      <c r="E4393" s="148"/>
      <c r="F4393" s="148"/>
      <c r="G4393" s="148"/>
      <c r="H4393" s="148"/>
      <c r="I4393" s="151"/>
      <c r="J4393" s="148"/>
      <c r="K4393" s="66"/>
    </row>
    <row r="4394" spans="1:11" x14ac:dyDescent="0.25">
      <c r="A4394" s="148"/>
      <c r="B4394" s="148"/>
      <c r="C4394" s="148"/>
      <c r="D4394" s="148"/>
      <c r="E4394" s="148"/>
      <c r="F4394" s="148"/>
      <c r="G4394" s="148"/>
      <c r="H4394" s="148"/>
      <c r="I4394" s="151"/>
      <c r="J4394" s="148"/>
      <c r="K4394" s="66"/>
    </row>
    <row r="4395" spans="1:11" x14ac:dyDescent="0.25">
      <c r="A4395" s="148"/>
      <c r="B4395" s="148"/>
      <c r="C4395" s="148"/>
      <c r="D4395" s="148"/>
      <c r="E4395" s="148"/>
      <c r="F4395" s="148"/>
      <c r="G4395" s="148"/>
      <c r="H4395" s="148"/>
      <c r="I4395" s="151"/>
      <c r="J4395" s="148"/>
      <c r="K4395" s="66"/>
    </row>
    <row r="4396" spans="1:11" x14ac:dyDescent="0.25">
      <c r="A4396" s="148"/>
      <c r="B4396" s="148"/>
      <c r="C4396" s="148"/>
      <c r="D4396" s="148"/>
      <c r="E4396" s="148"/>
      <c r="F4396" s="148"/>
      <c r="G4396" s="148"/>
      <c r="H4396" s="148"/>
      <c r="I4396" s="151"/>
      <c r="J4396" s="148"/>
      <c r="K4396" s="66"/>
    </row>
    <row r="4397" spans="1:11" x14ac:dyDescent="0.25">
      <c r="A4397" s="148"/>
      <c r="B4397" s="148"/>
      <c r="C4397" s="148"/>
      <c r="D4397" s="148"/>
      <c r="E4397" s="148"/>
      <c r="F4397" s="148"/>
      <c r="G4397" s="148"/>
      <c r="H4397" s="148"/>
      <c r="I4397" s="151"/>
      <c r="J4397" s="148"/>
      <c r="K4397" s="66"/>
    </row>
    <row r="4398" spans="1:11" x14ac:dyDescent="0.25">
      <c r="A4398" s="148"/>
      <c r="B4398" s="148"/>
      <c r="C4398" s="148"/>
      <c r="D4398" s="148"/>
      <c r="E4398" s="148"/>
      <c r="F4398" s="148"/>
      <c r="G4398" s="148"/>
      <c r="H4398" s="148"/>
      <c r="I4398" s="151"/>
      <c r="J4398" s="148"/>
      <c r="K4398" s="66"/>
    </row>
    <row r="4399" spans="1:11" x14ac:dyDescent="0.25">
      <c r="A4399" s="148"/>
      <c r="B4399" s="148"/>
      <c r="C4399" s="148"/>
      <c r="D4399" s="148"/>
      <c r="E4399" s="148"/>
      <c r="F4399" s="148"/>
      <c r="G4399" s="148"/>
      <c r="H4399" s="148"/>
      <c r="I4399" s="151"/>
      <c r="J4399" s="148"/>
      <c r="K4399" s="66"/>
    </row>
    <row r="4400" spans="1:11" x14ac:dyDescent="0.25">
      <c r="A4400" s="148"/>
      <c r="B4400" s="148"/>
      <c r="C4400" s="148"/>
      <c r="D4400" s="148"/>
      <c r="E4400" s="148"/>
      <c r="F4400" s="148"/>
      <c r="G4400" s="148"/>
      <c r="H4400" s="148"/>
      <c r="I4400" s="151"/>
      <c r="J4400" s="148"/>
      <c r="K4400" s="66"/>
    </row>
    <row r="4401" spans="1:11" x14ac:dyDescent="0.25">
      <c r="A4401" s="148"/>
      <c r="B4401" s="148"/>
      <c r="C4401" s="148"/>
      <c r="D4401" s="148"/>
      <c r="E4401" s="148"/>
      <c r="F4401" s="148"/>
      <c r="G4401" s="148"/>
      <c r="H4401" s="148"/>
      <c r="I4401" s="151"/>
      <c r="J4401" s="148"/>
      <c r="K4401" s="66"/>
    </row>
    <row r="4402" spans="1:11" x14ac:dyDescent="0.25">
      <c r="A4402" s="148"/>
      <c r="B4402" s="148"/>
      <c r="C4402" s="148"/>
      <c r="D4402" s="148"/>
      <c r="E4402" s="148"/>
      <c r="F4402" s="148"/>
      <c r="G4402" s="148"/>
      <c r="H4402" s="148"/>
      <c r="I4402" s="151"/>
      <c r="J4402" s="148"/>
      <c r="K4402" s="66"/>
    </row>
    <row r="4403" spans="1:11" x14ac:dyDescent="0.25">
      <c r="A4403" s="148"/>
      <c r="B4403" s="148"/>
      <c r="C4403" s="148"/>
      <c r="D4403" s="148"/>
      <c r="E4403" s="148"/>
      <c r="F4403" s="148"/>
      <c r="G4403" s="148"/>
      <c r="H4403" s="148"/>
      <c r="I4403" s="151"/>
      <c r="J4403" s="148"/>
      <c r="K4403" s="66"/>
    </row>
    <row r="4404" spans="1:11" x14ac:dyDescent="0.25">
      <c r="A4404" s="148"/>
      <c r="B4404" s="148"/>
      <c r="C4404" s="148"/>
      <c r="D4404" s="148"/>
      <c r="E4404" s="148"/>
      <c r="F4404" s="148"/>
      <c r="G4404" s="148"/>
      <c r="H4404" s="148"/>
      <c r="I4404" s="151"/>
      <c r="J4404" s="148"/>
      <c r="K4404" s="66"/>
    </row>
    <row r="4405" spans="1:11" x14ac:dyDescent="0.25">
      <c r="A4405" s="148"/>
      <c r="B4405" s="148"/>
      <c r="C4405" s="148"/>
      <c r="D4405" s="148"/>
      <c r="E4405" s="148"/>
      <c r="F4405" s="148"/>
      <c r="G4405" s="148"/>
      <c r="H4405" s="148"/>
      <c r="I4405" s="151"/>
      <c r="J4405" s="148"/>
      <c r="K4405" s="66"/>
    </row>
    <row r="4406" spans="1:11" x14ac:dyDescent="0.25">
      <c r="A4406" s="148"/>
      <c r="B4406" s="148"/>
      <c r="C4406" s="148"/>
      <c r="D4406" s="148"/>
      <c r="E4406" s="148"/>
      <c r="F4406" s="148"/>
      <c r="G4406" s="148"/>
      <c r="H4406" s="148"/>
      <c r="I4406" s="151"/>
      <c r="J4406" s="148"/>
      <c r="K4406" s="66"/>
    </row>
    <row r="4407" spans="1:11" x14ac:dyDescent="0.25">
      <c r="A4407" s="148"/>
      <c r="B4407" s="148"/>
      <c r="C4407" s="148"/>
      <c r="D4407" s="148"/>
      <c r="E4407" s="148"/>
      <c r="F4407" s="148"/>
      <c r="G4407" s="148"/>
      <c r="H4407" s="148"/>
      <c r="I4407" s="151"/>
      <c r="J4407" s="148"/>
      <c r="K4407" s="66"/>
    </row>
    <row r="4408" spans="1:11" x14ac:dyDescent="0.25">
      <c r="A4408" s="148"/>
      <c r="B4408" s="148"/>
      <c r="C4408" s="148"/>
      <c r="D4408" s="148"/>
      <c r="E4408" s="148"/>
      <c r="F4408" s="148"/>
      <c r="G4408" s="148"/>
      <c r="H4408" s="148"/>
      <c r="I4408" s="151"/>
      <c r="J4408" s="148"/>
      <c r="K4408" s="66"/>
    </row>
    <row r="4409" spans="1:11" x14ac:dyDescent="0.25">
      <c r="A4409" s="148"/>
      <c r="B4409" s="148"/>
      <c r="C4409" s="148"/>
      <c r="D4409" s="148"/>
      <c r="E4409" s="148"/>
      <c r="F4409" s="148"/>
      <c r="G4409" s="148"/>
      <c r="H4409" s="148"/>
      <c r="I4409" s="151"/>
      <c r="J4409" s="148"/>
      <c r="K4409" s="66"/>
    </row>
    <row r="4410" spans="1:11" x14ac:dyDescent="0.25">
      <c r="A4410" s="148"/>
      <c r="B4410" s="148"/>
      <c r="C4410" s="148"/>
      <c r="D4410" s="148"/>
      <c r="E4410" s="148"/>
      <c r="F4410" s="148"/>
      <c r="G4410" s="148"/>
      <c r="H4410" s="148"/>
      <c r="I4410" s="151"/>
      <c r="J4410" s="148"/>
      <c r="K4410" s="66"/>
    </row>
    <row r="4411" spans="1:11" x14ac:dyDescent="0.25">
      <c r="A4411" s="148"/>
      <c r="B4411" s="148"/>
      <c r="C4411" s="148"/>
      <c r="D4411" s="148"/>
      <c r="E4411" s="148"/>
      <c r="F4411" s="148"/>
      <c r="G4411" s="148"/>
      <c r="H4411" s="148"/>
      <c r="I4411" s="151"/>
      <c r="J4411" s="148"/>
      <c r="K4411" s="66"/>
    </row>
    <row r="4412" spans="1:11" x14ac:dyDescent="0.25">
      <c r="A4412" s="148"/>
      <c r="B4412" s="148"/>
      <c r="C4412" s="148"/>
      <c r="D4412" s="148"/>
      <c r="E4412" s="148"/>
      <c r="F4412" s="148"/>
      <c r="G4412" s="148"/>
      <c r="H4412" s="148"/>
      <c r="I4412" s="151"/>
      <c r="J4412" s="148"/>
      <c r="K4412" s="66"/>
    </row>
    <row r="4413" spans="1:11" x14ac:dyDescent="0.25">
      <c r="A4413" s="148"/>
      <c r="B4413" s="148"/>
      <c r="C4413" s="148"/>
      <c r="D4413" s="148"/>
      <c r="E4413" s="148"/>
      <c r="F4413" s="148"/>
      <c r="G4413" s="148"/>
      <c r="H4413" s="148"/>
      <c r="I4413" s="151"/>
      <c r="J4413" s="148"/>
      <c r="K4413" s="66"/>
    </row>
    <row r="4414" spans="1:11" x14ac:dyDescent="0.25">
      <c r="A4414" s="148"/>
      <c r="B4414" s="148"/>
      <c r="C4414" s="148"/>
      <c r="D4414" s="148"/>
      <c r="E4414" s="148"/>
      <c r="F4414" s="148"/>
      <c r="G4414" s="148"/>
      <c r="H4414" s="148"/>
      <c r="I4414" s="151"/>
      <c r="J4414" s="148"/>
      <c r="K4414" s="66"/>
    </row>
    <row r="4415" spans="1:11" x14ac:dyDescent="0.25">
      <c r="A4415" s="148"/>
      <c r="B4415" s="148"/>
      <c r="C4415" s="148"/>
      <c r="D4415" s="148"/>
      <c r="E4415" s="148"/>
      <c r="F4415" s="148"/>
      <c r="G4415" s="148"/>
      <c r="H4415" s="148"/>
      <c r="I4415" s="151"/>
      <c r="J4415" s="148"/>
      <c r="K4415" s="66"/>
    </row>
    <row r="4416" spans="1:11" x14ac:dyDescent="0.25">
      <c r="A4416" s="148"/>
      <c r="B4416" s="148"/>
      <c r="C4416" s="148"/>
      <c r="D4416" s="148"/>
      <c r="E4416" s="148"/>
      <c r="F4416" s="148"/>
      <c r="G4416" s="148"/>
      <c r="H4416" s="148"/>
      <c r="I4416" s="151"/>
      <c r="J4416" s="148"/>
      <c r="K4416" s="66"/>
    </row>
    <row r="4417" spans="1:11" x14ac:dyDescent="0.25">
      <c r="A4417" s="148"/>
      <c r="B4417" s="148"/>
      <c r="C4417" s="148"/>
      <c r="D4417" s="148"/>
      <c r="E4417" s="148"/>
      <c r="F4417" s="148"/>
      <c r="G4417" s="148"/>
      <c r="H4417" s="148"/>
      <c r="I4417" s="151"/>
      <c r="J4417" s="148"/>
      <c r="K4417" s="66"/>
    </row>
    <row r="4418" spans="1:11" x14ac:dyDescent="0.25">
      <c r="A4418" s="148"/>
      <c r="B4418" s="148"/>
      <c r="C4418" s="148"/>
      <c r="D4418" s="148"/>
      <c r="E4418" s="148"/>
      <c r="F4418" s="148"/>
      <c r="G4418" s="148"/>
      <c r="H4418" s="148"/>
      <c r="I4418" s="151"/>
      <c r="J4418" s="148"/>
      <c r="K4418" s="66"/>
    </row>
    <row r="4419" spans="1:11" x14ac:dyDescent="0.25">
      <c r="A4419" s="148"/>
      <c r="B4419" s="148"/>
      <c r="C4419" s="148"/>
      <c r="D4419" s="148"/>
      <c r="E4419" s="148"/>
      <c r="F4419" s="148"/>
      <c r="G4419" s="148"/>
      <c r="H4419" s="148"/>
      <c r="I4419" s="151"/>
      <c r="J4419" s="148"/>
      <c r="K4419" s="66"/>
    </row>
    <row r="4420" spans="1:11" x14ac:dyDescent="0.25">
      <c r="A4420" s="148"/>
      <c r="B4420" s="148"/>
      <c r="C4420" s="148"/>
      <c r="D4420" s="148"/>
      <c r="E4420" s="148"/>
      <c r="F4420" s="148"/>
      <c r="G4420" s="148"/>
      <c r="H4420" s="148"/>
      <c r="I4420" s="151"/>
      <c r="J4420" s="148"/>
      <c r="K4420" s="66"/>
    </row>
    <row r="4421" spans="1:11" x14ac:dyDescent="0.25">
      <c r="A4421" s="148"/>
      <c r="B4421" s="148"/>
      <c r="C4421" s="148"/>
      <c r="D4421" s="148"/>
      <c r="E4421" s="148"/>
      <c r="F4421" s="148"/>
      <c r="G4421" s="148"/>
      <c r="H4421" s="148"/>
      <c r="I4421" s="151"/>
      <c r="J4421" s="148"/>
      <c r="K4421" s="66"/>
    </row>
    <row r="4422" spans="1:11" x14ac:dyDescent="0.25">
      <c r="A4422" s="148"/>
      <c r="B4422" s="148"/>
      <c r="C4422" s="148"/>
      <c r="D4422" s="148"/>
      <c r="E4422" s="148"/>
      <c r="F4422" s="148"/>
      <c r="G4422" s="148"/>
      <c r="H4422" s="148"/>
      <c r="I4422" s="151"/>
      <c r="J4422" s="148"/>
      <c r="K4422" s="66"/>
    </row>
    <row r="4423" spans="1:11" x14ac:dyDescent="0.25">
      <c r="A4423" s="148"/>
      <c r="B4423" s="148"/>
      <c r="C4423" s="148"/>
      <c r="D4423" s="148"/>
      <c r="E4423" s="148"/>
      <c r="F4423" s="148"/>
      <c r="G4423" s="148"/>
      <c r="H4423" s="148"/>
      <c r="I4423" s="151"/>
      <c r="J4423" s="148"/>
      <c r="K4423" s="66"/>
    </row>
    <row r="4424" spans="1:11" x14ac:dyDescent="0.25">
      <c r="A4424" s="148"/>
      <c r="B4424" s="148"/>
      <c r="C4424" s="148"/>
      <c r="D4424" s="148"/>
      <c r="E4424" s="148"/>
      <c r="F4424" s="148"/>
      <c r="G4424" s="148"/>
      <c r="H4424" s="148"/>
      <c r="I4424" s="151"/>
      <c r="J4424" s="148"/>
      <c r="K4424" s="66"/>
    </row>
    <row r="4425" spans="1:11" x14ac:dyDescent="0.25">
      <c r="A4425" s="148"/>
      <c r="B4425" s="148"/>
      <c r="C4425" s="148"/>
      <c r="D4425" s="148"/>
      <c r="E4425" s="148"/>
      <c r="F4425" s="148"/>
      <c r="G4425" s="148"/>
      <c r="H4425" s="148"/>
      <c r="I4425" s="151"/>
      <c r="J4425" s="148"/>
      <c r="K4425" s="66"/>
    </row>
    <row r="4426" spans="1:11" x14ac:dyDescent="0.25">
      <c r="A4426" s="148"/>
      <c r="B4426" s="148"/>
      <c r="C4426" s="148"/>
      <c r="D4426" s="148"/>
      <c r="E4426" s="148"/>
      <c r="F4426" s="148"/>
      <c r="G4426" s="148"/>
      <c r="H4426" s="148"/>
      <c r="I4426" s="151"/>
      <c r="J4426" s="148"/>
      <c r="K4426" s="66"/>
    </row>
    <row r="4427" spans="1:11" x14ac:dyDescent="0.25">
      <c r="A4427" s="148"/>
      <c r="B4427" s="148"/>
      <c r="C4427" s="148"/>
      <c r="D4427" s="148"/>
      <c r="E4427" s="148"/>
      <c r="F4427" s="148"/>
      <c r="G4427" s="148"/>
      <c r="H4427" s="148"/>
      <c r="I4427" s="151"/>
      <c r="J4427" s="148"/>
      <c r="K4427" s="66"/>
    </row>
    <row r="4428" spans="1:11" x14ac:dyDescent="0.25">
      <c r="A4428" s="148"/>
      <c r="B4428" s="148"/>
      <c r="C4428" s="148"/>
      <c r="D4428" s="148"/>
      <c r="E4428" s="148"/>
      <c r="F4428" s="148"/>
      <c r="G4428" s="148"/>
      <c r="H4428" s="148"/>
      <c r="I4428" s="151"/>
      <c r="J4428" s="148"/>
      <c r="K4428" s="66"/>
    </row>
    <row r="4429" spans="1:11" x14ac:dyDescent="0.25">
      <c r="A4429" s="148"/>
      <c r="B4429" s="148"/>
      <c r="C4429" s="148"/>
      <c r="D4429" s="148"/>
      <c r="E4429" s="148"/>
      <c r="F4429" s="148"/>
      <c r="G4429" s="148"/>
      <c r="H4429" s="148"/>
      <c r="I4429" s="151"/>
      <c r="J4429" s="148"/>
      <c r="K4429" s="66"/>
    </row>
    <row r="4430" spans="1:11" x14ac:dyDescent="0.25">
      <c r="A4430" s="148"/>
      <c r="B4430" s="148"/>
      <c r="C4430" s="148"/>
      <c r="D4430" s="148"/>
      <c r="E4430" s="148"/>
      <c r="F4430" s="148"/>
      <c r="G4430" s="148"/>
      <c r="H4430" s="148"/>
      <c r="I4430" s="151"/>
      <c r="J4430" s="148"/>
      <c r="K4430" s="66"/>
    </row>
    <row r="4431" spans="1:11" x14ac:dyDescent="0.25">
      <c r="A4431" s="148"/>
      <c r="B4431" s="148"/>
      <c r="C4431" s="148"/>
      <c r="D4431" s="148"/>
      <c r="E4431" s="148"/>
      <c r="F4431" s="148"/>
      <c r="G4431" s="148"/>
      <c r="H4431" s="148"/>
      <c r="I4431" s="151"/>
      <c r="J4431" s="148"/>
      <c r="K4431" s="66"/>
    </row>
    <row r="4432" spans="1:11" x14ac:dyDescent="0.25">
      <c r="A4432" s="148"/>
      <c r="B4432" s="148"/>
      <c r="C4432" s="148"/>
      <c r="D4432" s="148"/>
      <c r="E4432" s="148"/>
      <c r="F4432" s="148"/>
      <c r="G4432" s="148"/>
      <c r="H4432" s="148"/>
      <c r="I4432" s="151"/>
      <c r="J4432" s="148"/>
      <c r="K4432" s="66"/>
    </row>
    <row r="4433" spans="1:11" x14ac:dyDescent="0.25">
      <c r="A4433" s="148"/>
      <c r="B4433" s="148"/>
      <c r="C4433" s="148"/>
      <c r="D4433" s="148"/>
      <c r="E4433" s="148"/>
      <c r="F4433" s="148"/>
      <c r="G4433" s="148"/>
      <c r="H4433" s="148"/>
      <c r="I4433" s="151"/>
      <c r="J4433" s="148"/>
      <c r="K4433" s="66"/>
    </row>
    <row r="4434" spans="1:11" x14ac:dyDescent="0.25">
      <c r="A4434" s="148"/>
      <c r="B4434" s="148"/>
      <c r="C4434" s="148"/>
      <c r="D4434" s="148"/>
      <c r="E4434" s="148"/>
      <c r="F4434" s="148"/>
      <c r="G4434" s="148"/>
      <c r="H4434" s="148"/>
      <c r="I4434" s="151"/>
      <c r="J4434" s="148"/>
      <c r="K4434" s="66"/>
    </row>
    <row r="4435" spans="1:11" x14ac:dyDescent="0.25">
      <c r="A4435" s="148"/>
      <c r="B4435" s="148"/>
      <c r="C4435" s="148"/>
      <c r="D4435" s="148"/>
      <c r="E4435" s="148"/>
      <c r="F4435" s="148"/>
      <c r="G4435" s="148"/>
      <c r="H4435" s="148"/>
      <c r="I4435" s="151"/>
      <c r="J4435" s="148"/>
      <c r="K4435" s="66"/>
    </row>
    <row r="4436" spans="1:11" x14ac:dyDescent="0.25">
      <c r="A4436" s="148"/>
      <c r="B4436" s="148"/>
      <c r="C4436" s="148"/>
      <c r="D4436" s="148"/>
      <c r="E4436" s="148"/>
      <c r="F4436" s="148"/>
      <c r="G4436" s="148"/>
      <c r="H4436" s="148"/>
      <c r="I4436" s="151"/>
      <c r="J4436" s="148"/>
      <c r="K4436" s="66"/>
    </row>
    <row r="4437" spans="1:11" x14ac:dyDescent="0.25">
      <c r="A4437" s="148"/>
      <c r="B4437" s="148"/>
      <c r="C4437" s="148"/>
      <c r="D4437" s="148"/>
      <c r="E4437" s="148"/>
      <c r="F4437" s="148"/>
      <c r="G4437" s="148"/>
      <c r="H4437" s="148"/>
      <c r="I4437" s="151"/>
      <c r="J4437" s="148"/>
      <c r="K4437" s="66"/>
    </row>
    <row r="4438" spans="1:11" x14ac:dyDescent="0.25">
      <c r="A4438" s="148"/>
      <c r="B4438" s="148"/>
      <c r="C4438" s="148"/>
      <c r="D4438" s="148"/>
      <c r="E4438" s="148"/>
      <c r="F4438" s="148"/>
      <c r="G4438" s="148"/>
      <c r="H4438" s="148"/>
      <c r="I4438" s="151"/>
      <c r="J4438" s="148"/>
      <c r="K4438" s="66"/>
    </row>
    <row r="4439" spans="1:11" x14ac:dyDescent="0.25">
      <c r="A4439" s="148"/>
      <c r="B4439" s="148"/>
      <c r="C4439" s="148"/>
      <c r="D4439" s="148"/>
      <c r="E4439" s="148"/>
      <c r="F4439" s="148"/>
      <c r="G4439" s="148"/>
      <c r="H4439" s="148"/>
      <c r="I4439" s="151"/>
      <c r="J4439" s="148"/>
      <c r="K4439" s="66"/>
    </row>
    <row r="4440" spans="1:11" x14ac:dyDescent="0.25">
      <c r="A4440" s="148"/>
      <c r="B4440" s="148"/>
      <c r="C4440" s="148"/>
      <c r="D4440" s="148"/>
      <c r="E4440" s="148"/>
      <c r="F4440" s="148"/>
      <c r="G4440" s="148"/>
      <c r="H4440" s="148"/>
      <c r="I4440" s="151"/>
      <c r="J4440" s="148"/>
      <c r="K4440" s="66"/>
    </row>
    <row r="4441" spans="1:11" x14ac:dyDescent="0.25">
      <c r="A4441" s="148"/>
      <c r="B4441" s="148"/>
      <c r="C4441" s="148"/>
      <c r="D4441" s="148"/>
      <c r="E4441" s="148"/>
      <c r="F4441" s="148"/>
      <c r="G4441" s="148"/>
      <c r="H4441" s="148"/>
      <c r="I4441" s="151"/>
      <c r="J4441" s="148"/>
      <c r="K4441" s="66"/>
    </row>
    <row r="4442" spans="1:11" x14ac:dyDescent="0.25">
      <c r="A4442" s="148"/>
      <c r="B4442" s="148"/>
      <c r="C4442" s="148"/>
      <c r="D4442" s="148"/>
      <c r="E4442" s="148"/>
      <c r="F4442" s="148"/>
      <c r="G4442" s="148"/>
      <c r="H4442" s="148"/>
      <c r="I4442" s="151"/>
      <c r="J4442" s="148"/>
      <c r="K4442" s="66"/>
    </row>
    <row r="4443" spans="1:11" x14ac:dyDescent="0.25">
      <c r="A4443" s="148"/>
      <c r="B4443" s="148"/>
      <c r="C4443" s="148"/>
      <c r="D4443" s="148"/>
      <c r="E4443" s="148"/>
      <c r="F4443" s="148"/>
      <c r="G4443" s="148"/>
      <c r="H4443" s="148"/>
      <c r="I4443" s="151"/>
      <c r="J4443" s="148"/>
      <c r="K4443" s="66"/>
    </row>
    <row r="4444" spans="1:11" x14ac:dyDescent="0.25">
      <c r="A4444" s="148"/>
      <c r="B4444" s="148"/>
      <c r="C4444" s="148"/>
      <c r="D4444" s="148"/>
      <c r="E4444" s="148"/>
      <c r="F4444" s="148"/>
      <c r="G4444" s="148"/>
      <c r="H4444" s="148"/>
      <c r="I4444" s="151"/>
      <c r="J4444" s="148"/>
      <c r="K4444" s="66"/>
    </row>
    <row r="4445" spans="1:11" x14ac:dyDescent="0.25">
      <c r="A4445" s="148"/>
      <c r="B4445" s="148"/>
      <c r="C4445" s="148"/>
      <c r="D4445" s="148"/>
      <c r="E4445" s="148"/>
      <c r="F4445" s="148"/>
      <c r="G4445" s="148"/>
      <c r="H4445" s="148"/>
      <c r="I4445" s="151"/>
      <c r="J4445" s="148"/>
      <c r="K4445" s="66"/>
    </row>
    <row r="4446" spans="1:11" x14ac:dyDescent="0.25">
      <c r="A4446" s="148"/>
      <c r="B4446" s="148"/>
      <c r="C4446" s="148"/>
      <c r="D4446" s="148"/>
      <c r="E4446" s="148"/>
      <c r="F4446" s="148"/>
      <c r="G4446" s="148"/>
      <c r="H4446" s="148"/>
      <c r="I4446" s="151"/>
      <c r="J4446" s="148"/>
      <c r="K4446" s="66"/>
    </row>
    <row r="4447" spans="1:11" x14ac:dyDescent="0.25">
      <c r="A4447" s="148"/>
      <c r="B4447" s="148"/>
      <c r="C4447" s="148"/>
      <c r="D4447" s="148"/>
      <c r="E4447" s="148"/>
      <c r="F4447" s="148"/>
      <c r="G4447" s="148"/>
      <c r="H4447" s="148"/>
      <c r="I4447" s="151"/>
      <c r="J4447" s="148"/>
      <c r="K4447" s="66"/>
    </row>
    <row r="4448" spans="1:11" x14ac:dyDescent="0.25">
      <c r="A4448" s="148"/>
      <c r="B4448" s="148"/>
      <c r="C4448" s="148"/>
      <c r="D4448" s="148"/>
      <c r="E4448" s="148"/>
      <c r="F4448" s="148"/>
      <c r="G4448" s="148"/>
      <c r="H4448" s="148"/>
      <c r="I4448" s="151"/>
      <c r="J4448" s="148"/>
      <c r="K4448" s="66"/>
    </row>
    <row r="4449" spans="1:11" x14ac:dyDescent="0.25">
      <c r="A4449" s="148"/>
      <c r="B4449" s="148"/>
      <c r="C4449" s="148"/>
      <c r="D4449" s="148"/>
      <c r="E4449" s="148"/>
      <c r="F4449" s="148"/>
      <c r="G4449" s="148"/>
      <c r="H4449" s="148"/>
      <c r="I4449" s="151"/>
      <c r="J4449" s="148"/>
      <c r="K4449" s="66"/>
    </row>
    <row r="4450" spans="1:11" x14ac:dyDescent="0.25">
      <c r="A4450" s="148"/>
      <c r="B4450" s="148"/>
      <c r="C4450" s="148"/>
      <c r="D4450" s="148"/>
      <c r="E4450" s="148"/>
      <c r="F4450" s="148"/>
      <c r="G4450" s="148"/>
      <c r="H4450" s="148"/>
      <c r="I4450" s="151"/>
      <c r="J4450" s="148"/>
      <c r="K4450" s="66"/>
    </row>
    <row r="4451" spans="1:11" x14ac:dyDescent="0.25">
      <c r="A4451" s="148"/>
      <c r="B4451" s="148"/>
      <c r="C4451" s="148"/>
      <c r="D4451" s="148"/>
      <c r="E4451" s="148"/>
      <c r="F4451" s="148"/>
      <c r="G4451" s="148"/>
      <c r="H4451" s="148"/>
      <c r="I4451" s="151"/>
      <c r="J4451" s="148"/>
      <c r="K4451" s="66"/>
    </row>
    <row r="4452" spans="1:11" x14ac:dyDescent="0.25">
      <c r="A4452" s="148"/>
      <c r="B4452" s="148"/>
      <c r="C4452" s="148"/>
      <c r="D4452" s="148"/>
      <c r="E4452" s="148"/>
      <c r="F4452" s="148"/>
      <c r="G4452" s="148"/>
      <c r="H4452" s="148"/>
      <c r="I4452" s="151"/>
      <c r="J4452" s="148"/>
      <c r="K4452" s="66"/>
    </row>
    <row r="4453" spans="1:11" x14ac:dyDescent="0.25">
      <c r="A4453" s="148"/>
      <c r="B4453" s="148"/>
      <c r="C4453" s="148"/>
      <c r="D4453" s="148"/>
      <c r="E4453" s="148"/>
      <c r="F4453" s="148"/>
      <c r="G4453" s="148"/>
      <c r="H4453" s="148"/>
      <c r="I4453" s="151"/>
      <c r="J4453" s="148"/>
      <c r="K4453" s="66"/>
    </row>
    <row r="4454" spans="1:11" x14ac:dyDescent="0.25">
      <c r="A4454" s="148"/>
      <c r="B4454" s="148"/>
      <c r="C4454" s="148"/>
      <c r="D4454" s="148"/>
      <c r="E4454" s="148"/>
      <c r="F4454" s="148"/>
      <c r="G4454" s="148"/>
      <c r="H4454" s="148"/>
      <c r="I4454" s="151"/>
      <c r="J4454" s="148"/>
      <c r="K4454" s="66"/>
    </row>
    <row r="4455" spans="1:11" x14ac:dyDescent="0.25">
      <c r="A4455" s="148"/>
      <c r="B4455" s="148"/>
      <c r="C4455" s="148"/>
      <c r="D4455" s="148"/>
      <c r="E4455" s="148"/>
      <c r="F4455" s="148"/>
      <c r="G4455" s="148"/>
      <c r="H4455" s="148"/>
      <c r="I4455" s="151"/>
      <c r="J4455" s="148"/>
      <c r="K4455" s="66"/>
    </row>
    <row r="4456" spans="1:11" x14ac:dyDescent="0.25">
      <c r="A4456" s="148"/>
      <c r="B4456" s="148"/>
      <c r="C4456" s="148"/>
      <c r="D4456" s="148"/>
      <c r="E4456" s="148"/>
      <c r="F4456" s="148"/>
      <c r="G4456" s="148"/>
      <c r="H4456" s="148"/>
      <c r="I4456" s="151"/>
      <c r="J4456" s="148"/>
      <c r="K4456" s="66"/>
    </row>
    <row r="4457" spans="1:11" x14ac:dyDescent="0.25">
      <c r="A4457" s="148"/>
      <c r="B4457" s="148"/>
      <c r="C4457" s="148"/>
      <c r="D4457" s="148"/>
      <c r="E4457" s="148"/>
      <c r="F4457" s="148"/>
      <c r="G4457" s="148"/>
      <c r="H4457" s="148"/>
      <c r="I4457" s="151"/>
      <c r="J4457" s="148"/>
      <c r="K4457" s="66"/>
    </row>
    <row r="4458" spans="1:11" x14ac:dyDescent="0.25">
      <c r="A4458" s="148"/>
      <c r="B4458" s="148"/>
      <c r="C4458" s="148"/>
      <c r="D4458" s="148"/>
      <c r="E4458" s="148"/>
      <c r="F4458" s="148"/>
      <c r="G4458" s="148"/>
      <c r="H4458" s="148"/>
      <c r="I4458" s="151"/>
      <c r="J4458" s="148"/>
      <c r="K4458" s="66"/>
    </row>
    <row r="4459" spans="1:11" x14ac:dyDescent="0.25">
      <c r="A4459" s="148"/>
      <c r="B4459" s="148"/>
      <c r="C4459" s="148"/>
      <c r="D4459" s="148"/>
      <c r="E4459" s="148"/>
      <c r="F4459" s="148"/>
      <c r="G4459" s="148"/>
      <c r="H4459" s="148"/>
      <c r="I4459" s="151"/>
      <c r="J4459" s="148"/>
      <c r="K4459" s="66"/>
    </row>
    <row r="4460" spans="1:11" x14ac:dyDescent="0.25">
      <c r="A4460" s="148"/>
      <c r="B4460" s="148"/>
      <c r="C4460" s="148"/>
      <c r="D4460" s="148"/>
      <c r="E4460" s="148"/>
      <c r="F4460" s="148"/>
      <c r="G4460" s="148"/>
      <c r="H4460" s="148"/>
      <c r="I4460" s="151"/>
      <c r="J4460" s="148"/>
      <c r="K4460" s="66"/>
    </row>
    <row r="4461" spans="1:11" x14ac:dyDescent="0.25">
      <c r="A4461" s="148"/>
      <c r="B4461" s="148"/>
      <c r="C4461" s="148"/>
      <c r="D4461" s="148"/>
      <c r="E4461" s="148"/>
      <c r="F4461" s="148"/>
      <c r="G4461" s="148"/>
      <c r="H4461" s="148"/>
      <c r="I4461" s="151"/>
      <c r="J4461" s="148"/>
      <c r="K4461" s="66"/>
    </row>
    <row r="4462" spans="1:11" x14ac:dyDescent="0.25">
      <c r="A4462" s="148"/>
      <c r="B4462" s="148"/>
      <c r="C4462" s="148"/>
      <c r="D4462" s="148"/>
      <c r="E4462" s="148"/>
      <c r="F4462" s="148"/>
      <c r="G4462" s="148"/>
      <c r="H4462" s="148"/>
      <c r="I4462" s="151"/>
      <c r="J4462" s="148"/>
      <c r="K4462" s="66"/>
    </row>
    <row r="4463" spans="1:11" x14ac:dyDescent="0.25">
      <c r="A4463" s="148"/>
      <c r="B4463" s="148"/>
      <c r="C4463" s="148"/>
      <c r="D4463" s="148"/>
      <c r="E4463" s="148"/>
      <c r="F4463" s="148"/>
      <c r="G4463" s="148"/>
      <c r="H4463" s="148"/>
      <c r="I4463" s="151"/>
      <c r="J4463" s="148"/>
      <c r="K4463" s="66"/>
    </row>
    <row r="4464" spans="1:11" x14ac:dyDescent="0.25">
      <c r="A4464" s="148"/>
      <c r="B4464" s="148"/>
      <c r="C4464" s="148"/>
      <c r="D4464" s="148"/>
      <c r="E4464" s="148"/>
      <c r="F4464" s="148"/>
      <c r="G4464" s="148"/>
      <c r="H4464" s="148"/>
      <c r="I4464" s="151"/>
      <c r="J4464" s="148"/>
      <c r="K4464" s="66"/>
    </row>
    <row r="4465" spans="1:11" x14ac:dyDescent="0.25">
      <c r="A4465" s="148"/>
      <c r="B4465" s="148"/>
      <c r="C4465" s="148"/>
      <c r="D4465" s="148"/>
      <c r="E4465" s="148"/>
      <c r="F4465" s="148"/>
      <c r="G4465" s="148"/>
      <c r="H4465" s="148"/>
      <c r="I4465" s="151"/>
      <c r="J4465" s="148"/>
      <c r="K4465" s="66"/>
    </row>
    <row r="4466" spans="1:11" x14ac:dyDescent="0.25">
      <c r="A4466" s="148"/>
      <c r="B4466" s="148"/>
      <c r="C4466" s="148"/>
      <c r="D4466" s="148"/>
      <c r="E4466" s="148"/>
      <c r="F4466" s="148"/>
      <c r="G4466" s="148"/>
      <c r="H4466" s="148"/>
      <c r="I4466" s="151"/>
      <c r="J4466" s="148"/>
      <c r="K4466" s="66"/>
    </row>
    <row r="4467" spans="1:11" x14ac:dyDescent="0.25">
      <c r="A4467" s="148"/>
      <c r="B4467" s="148"/>
      <c r="C4467" s="148"/>
      <c r="D4467" s="148"/>
      <c r="E4467" s="148"/>
      <c r="F4467" s="148"/>
      <c r="G4467" s="148"/>
      <c r="H4467" s="148"/>
      <c r="I4467" s="151"/>
      <c r="J4467" s="148"/>
      <c r="K4467" s="66"/>
    </row>
    <row r="4468" spans="1:11" x14ac:dyDescent="0.25">
      <c r="A4468" s="148"/>
      <c r="B4468" s="148"/>
      <c r="C4468" s="148"/>
      <c r="D4468" s="148"/>
      <c r="E4468" s="148"/>
      <c r="F4468" s="148"/>
      <c r="G4468" s="148"/>
      <c r="H4468" s="148"/>
      <c r="I4468" s="151"/>
      <c r="J4468" s="148"/>
      <c r="K4468" s="66"/>
    </row>
    <row r="4469" spans="1:11" x14ac:dyDescent="0.25">
      <c r="A4469" s="148"/>
      <c r="B4469" s="148"/>
      <c r="C4469" s="148"/>
      <c r="D4469" s="148"/>
      <c r="E4469" s="148"/>
      <c r="F4469" s="148"/>
      <c r="G4469" s="148"/>
      <c r="H4469" s="148"/>
      <c r="I4469" s="151"/>
      <c r="J4469" s="148"/>
      <c r="K4469" s="66"/>
    </row>
    <row r="4470" spans="1:11" x14ac:dyDescent="0.25">
      <c r="A4470" s="148"/>
      <c r="B4470" s="148"/>
      <c r="C4470" s="148"/>
      <c r="D4470" s="148"/>
      <c r="E4470" s="148"/>
      <c r="F4470" s="148"/>
      <c r="G4470" s="148"/>
      <c r="H4470" s="148"/>
      <c r="I4470" s="151"/>
      <c r="J4470" s="148"/>
      <c r="K4470" s="66"/>
    </row>
    <row r="4471" spans="1:11" x14ac:dyDescent="0.25">
      <c r="A4471" s="148"/>
      <c r="B4471" s="148"/>
      <c r="C4471" s="148"/>
      <c r="D4471" s="148"/>
      <c r="E4471" s="148"/>
      <c r="F4471" s="148"/>
      <c r="G4471" s="148"/>
      <c r="H4471" s="148"/>
      <c r="I4471" s="151"/>
      <c r="J4471" s="148"/>
      <c r="K4471" s="66"/>
    </row>
    <row r="4472" spans="1:11" x14ac:dyDescent="0.25">
      <c r="A4472" s="148"/>
      <c r="B4472" s="148"/>
      <c r="C4472" s="148"/>
      <c r="D4472" s="148"/>
      <c r="E4472" s="148"/>
      <c r="F4472" s="148"/>
      <c r="G4472" s="148"/>
      <c r="H4472" s="148"/>
      <c r="I4472" s="151"/>
      <c r="J4472" s="148"/>
      <c r="K4472" s="66"/>
    </row>
    <row r="4473" spans="1:11" x14ac:dyDescent="0.25">
      <c r="A4473" s="148"/>
      <c r="B4473" s="148"/>
      <c r="C4473" s="148"/>
      <c r="D4473" s="148"/>
      <c r="E4473" s="148"/>
      <c r="F4473" s="148"/>
      <c r="G4473" s="148"/>
      <c r="H4473" s="148"/>
      <c r="I4473" s="151"/>
      <c r="J4473" s="148"/>
      <c r="K4473" s="66"/>
    </row>
    <row r="4474" spans="1:11" x14ac:dyDescent="0.25">
      <c r="A4474" s="148"/>
      <c r="B4474" s="148"/>
      <c r="C4474" s="148"/>
      <c r="D4474" s="148"/>
      <c r="E4474" s="148"/>
      <c r="F4474" s="148"/>
      <c r="G4474" s="148"/>
      <c r="H4474" s="148"/>
      <c r="I4474" s="151"/>
      <c r="J4474" s="148"/>
      <c r="K4474" s="66"/>
    </row>
    <row r="4475" spans="1:11" x14ac:dyDescent="0.25">
      <c r="A4475" s="148"/>
      <c r="B4475" s="148"/>
      <c r="C4475" s="148"/>
      <c r="D4475" s="148"/>
      <c r="E4475" s="148"/>
      <c r="F4475" s="148"/>
      <c r="G4475" s="148"/>
      <c r="H4475" s="148"/>
      <c r="I4475" s="151"/>
      <c r="J4475" s="148"/>
      <c r="K4475" s="66"/>
    </row>
    <row r="4476" spans="1:11" x14ac:dyDescent="0.25">
      <c r="A4476" s="148"/>
      <c r="B4476" s="148"/>
      <c r="C4476" s="148"/>
      <c r="D4476" s="148"/>
      <c r="E4476" s="148"/>
      <c r="F4476" s="148"/>
      <c r="G4476" s="148"/>
      <c r="H4476" s="148"/>
      <c r="I4476" s="151"/>
      <c r="J4476" s="148"/>
      <c r="K4476" s="66"/>
    </row>
    <row r="4477" spans="1:11" x14ac:dyDescent="0.25">
      <c r="A4477" s="148"/>
      <c r="B4477" s="148"/>
      <c r="C4477" s="148"/>
      <c r="D4477" s="148"/>
      <c r="E4477" s="148"/>
      <c r="F4477" s="148"/>
      <c r="G4477" s="148"/>
      <c r="H4477" s="148"/>
      <c r="I4477" s="151"/>
      <c r="J4477" s="148"/>
      <c r="K4477" s="66"/>
    </row>
    <row r="4478" spans="1:11" x14ac:dyDescent="0.25">
      <c r="A4478" s="148"/>
      <c r="B4478" s="148"/>
      <c r="C4478" s="148"/>
      <c r="D4478" s="148"/>
      <c r="E4478" s="148"/>
      <c r="F4478" s="148"/>
      <c r="G4478" s="148"/>
      <c r="H4478" s="148"/>
      <c r="I4478" s="151"/>
      <c r="J4478" s="148"/>
      <c r="K4478" s="66"/>
    </row>
    <row r="4479" spans="1:11" x14ac:dyDescent="0.25">
      <c r="A4479" s="148"/>
      <c r="B4479" s="148"/>
      <c r="C4479" s="148"/>
      <c r="D4479" s="148"/>
      <c r="E4479" s="148"/>
      <c r="F4479" s="148"/>
      <c r="G4479" s="148"/>
      <c r="H4479" s="148"/>
      <c r="I4479" s="151"/>
      <c r="J4479" s="148"/>
      <c r="K4479" s="66"/>
    </row>
    <row r="4480" spans="1:11" x14ac:dyDescent="0.25">
      <c r="A4480" s="148"/>
      <c r="B4480" s="148"/>
      <c r="C4480" s="148"/>
      <c r="D4480" s="148"/>
      <c r="E4480" s="148"/>
      <c r="F4480" s="148"/>
      <c r="G4480" s="148"/>
      <c r="H4480" s="148"/>
      <c r="I4480" s="151"/>
      <c r="J4480" s="148"/>
      <c r="K4480" s="66"/>
    </row>
    <row r="4481" spans="1:11" x14ac:dyDescent="0.25">
      <c r="A4481" s="148"/>
      <c r="B4481" s="148"/>
      <c r="C4481" s="148"/>
      <c r="D4481" s="148"/>
      <c r="E4481" s="148"/>
      <c r="F4481" s="148"/>
      <c r="G4481" s="148"/>
      <c r="H4481" s="148"/>
      <c r="I4481" s="151"/>
      <c r="J4481" s="148"/>
      <c r="K4481" s="66"/>
    </row>
    <row r="4482" spans="1:11" x14ac:dyDescent="0.25">
      <c r="A4482" s="148"/>
      <c r="B4482" s="148"/>
      <c r="C4482" s="148"/>
      <c r="D4482" s="148"/>
      <c r="E4482" s="148"/>
      <c r="F4482" s="148"/>
      <c r="G4482" s="148"/>
      <c r="H4482" s="148"/>
      <c r="I4482" s="151"/>
      <c r="J4482" s="148"/>
      <c r="K4482" s="66"/>
    </row>
    <row r="4483" spans="1:11" x14ac:dyDescent="0.25">
      <c r="A4483" s="148"/>
      <c r="B4483" s="148"/>
      <c r="C4483" s="148"/>
      <c r="D4483" s="148"/>
      <c r="E4483" s="148"/>
      <c r="F4483" s="148"/>
      <c r="G4483" s="148"/>
      <c r="H4483" s="148"/>
      <c r="I4483" s="151"/>
      <c r="J4483" s="148"/>
      <c r="K4483" s="66"/>
    </row>
    <row r="4484" spans="1:11" x14ac:dyDescent="0.25">
      <c r="A4484" s="148"/>
      <c r="B4484" s="148"/>
      <c r="C4484" s="148"/>
      <c r="D4484" s="148"/>
      <c r="E4484" s="148"/>
      <c r="F4484" s="148"/>
      <c r="G4484" s="148"/>
      <c r="H4484" s="148"/>
      <c r="I4484" s="151"/>
      <c r="J4484" s="148"/>
      <c r="K4484" s="66"/>
    </row>
    <row r="4485" spans="1:11" x14ac:dyDescent="0.25">
      <c r="A4485" s="148"/>
      <c r="B4485" s="148"/>
      <c r="C4485" s="148"/>
      <c r="D4485" s="148"/>
      <c r="E4485" s="148"/>
      <c r="F4485" s="148"/>
      <c r="G4485" s="148"/>
      <c r="H4485" s="148"/>
      <c r="I4485" s="151"/>
      <c r="J4485" s="148"/>
      <c r="K4485" s="66"/>
    </row>
    <row r="4486" spans="1:11" x14ac:dyDescent="0.25">
      <c r="A4486" s="148"/>
      <c r="B4486" s="148"/>
      <c r="C4486" s="148"/>
      <c r="D4486" s="148"/>
      <c r="E4486" s="148"/>
      <c r="F4486" s="148"/>
      <c r="G4486" s="148"/>
      <c r="H4486" s="148"/>
      <c r="I4486" s="151"/>
      <c r="J4486" s="148"/>
      <c r="K4486" s="66"/>
    </row>
    <row r="4487" spans="1:11" x14ac:dyDescent="0.25">
      <c r="A4487" s="148"/>
      <c r="B4487" s="148"/>
      <c r="C4487" s="148"/>
      <c r="D4487" s="148"/>
      <c r="E4487" s="148"/>
      <c r="F4487" s="148"/>
      <c r="G4487" s="148"/>
      <c r="H4487" s="148"/>
      <c r="I4487" s="151"/>
      <c r="J4487" s="148"/>
      <c r="K4487" s="66"/>
    </row>
    <row r="4488" spans="1:11" x14ac:dyDescent="0.25">
      <c r="A4488" s="148"/>
      <c r="B4488" s="148"/>
      <c r="C4488" s="148"/>
      <c r="D4488" s="148"/>
      <c r="E4488" s="148"/>
      <c r="F4488" s="148"/>
      <c r="G4488" s="148"/>
      <c r="H4488" s="148"/>
      <c r="I4488" s="151"/>
      <c r="J4488" s="148"/>
      <c r="K4488" s="66"/>
    </row>
    <row r="4489" spans="1:11" x14ac:dyDescent="0.25">
      <c r="A4489" s="148"/>
      <c r="B4489" s="148"/>
      <c r="C4489" s="148"/>
      <c r="D4489" s="148"/>
      <c r="E4489" s="148"/>
      <c r="F4489" s="148"/>
      <c r="G4489" s="148"/>
      <c r="H4489" s="148"/>
      <c r="I4489" s="151"/>
      <c r="J4489" s="148"/>
      <c r="K4489" s="66"/>
    </row>
    <row r="4490" spans="1:11" x14ac:dyDescent="0.25">
      <c r="A4490" s="148"/>
      <c r="B4490" s="148"/>
      <c r="C4490" s="148"/>
      <c r="D4490" s="148"/>
      <c r="E4490" s="148"/>
      <c r="F4490" s="148"/>
      <c r="G4490" s="148"/>
      <c r="H4490" s="148"/>
      <c r="I4490" s="151"/>
      <c r="J4490" s="148"/>
      <c r="K4490" s="66"/>
    </row>
    <row r="4491" spans="1:11" x14ac:dyDescent="0.25">
      <c r="A4491" s="148"/>
      <c r="B4491" s="148"/>
      <c r="C4491" s="148"/>
      <c r="D4491" s="148"/>
      <c r="E4491" s="148"/>
      <c r="F4491" s="148"/>
      <c r="G4491" s="148"/>
      <c r="H4491" s="148"/>
      <c r="I4491" s="151"/>
      <c r="J4491" s="148"/>
      <c r="K4491" s="66"/>
    </row>
    <row r="4492" spans="1:11" x14ac:dyDescent="0.25">
      <c r="A4492" s="148"/>
      <c r="B4492" s="148"/>
      <c r="C4492" s="148"/>
      <c r="D4492" s="148"/>
      <c r="E4492" s="148"/>
      <c r="F4492" s="148"/>
      <c r="G4492" s="148"/>
      <c r="H4492" s="148"/>
      <c r="I4492" s="151"/>
      <c r="J4492" s="148"/>
      <c r="K4492" s="66"/>
    </row>
    <row r="4493" spans="1:11" x14ac:dyDescent="0.25">
      <c r="A4493" s="148"/>
      <c r="B4493" s="148"/>
      <c r="C4493" s="148"/>
      <c r="D4493" s="148"/>
      <c r="E4493" s="148"/>
      <c r="F4493" s="148"/>
      <c r="G4493" s="148"/>
      <c r="H4493" s="148"/>
      <c r="I4493" s="151"/>
      <c r="J4493" s="148"/>
      <c r="K4493" s="66"/>
    </row>
    <row r="4494" spans="1:11" x14ac:dyDescent="0.25">
      <c r="A4494" s="148"/>
      <c r="B4494" s="148"/>
      <c r="C4494" s="148"/>
      <c r="D4494" s="148"/>
      <c r="E4494" s="148"/>
      <c r="F4494" s="148"/>
      <c r="G4494" s="148"/>
      <c r="H4494" s="148"/>
      <c r="I4494" s="151"/>
      <c r="J4494" s="148"/>
      <c r="K4494" s="66"/>
    </row>
    <row r="4495" spans="1:11" x14ac:dyDescent="0.25">
      <c r="A4495" s="148"/>
      <c r="B4495" s="148"/>
      <c r="C4495" s="148"/>
      <c r="D4495" s="148"/>
      <c r="E4495" s="148"/>
      <c r="F4495" s="148"/>
      <c r="G4495" s="148"/>
      <c r="H4495" s="148"/>
      <c r="I4495" s="151"/>
      <c r="J4495" s="148"/>
      <c r="K4495" s="66"/>
    </row>
    <row r="4496" spans="1:11" x14ac:dyDescent="0.25">
      <c r="A4496" s="148"/>
      <c r="B4496" s="148"/>
      <c r="C4496" s="148"/>
      <c r="D4496" s="148"/>
      <c r="E4496" s="148"/>
      <c r="F4496" s="148"/>
      <c r="G4496" s="148"/>
      <c r="H4496" s="148"/>
      <c r="I4496" s="151"/>
      <c r="J4496" s="148"/>
      <c r="K4496" s="66"/>
    </row>
    <row r="4497" spans="1:11" x14ac:dyDescent="0.25">
      <c r="A4497" s="148"/>
      <c r="B4497" s="148"/>
      <c r="C4497" s="148"/>
      <c r="D4497" s="148"/>
      <c r="E4497" s="148"/>
      <c r="F4497" s="148"/>
      <c r="G4497" s="148"/>
      <c r="H4497" s="148"/>
      <c r="I4497" s="151"/>
      <c r="J4497" s="148"/>
      <c r="K4497" s="66"/>
    </row>
    <row r="4498" spans="1:11" x14ac:dyDescent="0.25">
      <c r="A4498" s="148"/>
      <c r="B4498" s="148"/>
      <c r="C4498" s="148"/>
      <c r="D4498" s="148"/>
      <c r="E4498" s="148"/>
      <c r="F4498" s="148"/>
      <c r="G4498" s="148"/>
      <c r="H4498" s="148"/>
      <c r="I4498" s="151"/>
      <c r="J4498" s="148"/>
      <c r="K4498" s="66"/>
    </row>
    <row r="4499" spans="1:11" x14ac:dyDescent="0.25">
      <c r="A4499" s="148"/>
      <c r="B4499" s="148"/>
      <c r="C4499" s="148"/>
      <c r="D4499" s="148"/>
      <c r="E4499" s="148"/>
      <c r="F4499" s="148"/>
      <c r="G4499" s="148"/>
      <c r="H4499" s="148"/>
      <c r="I4499" s="151"/>
      <c r="J4499" s="148"/>
      <c r="K4499" s="66"/>
    </row>
    <row r="4500" spans="1:11" x14ac:dyDescent="0.25">
      <c r="A4500" s="148"/>
      <c r="B4500" s="148"/>
      <c r="C4500" s="148"/>
      <c r="D4500" s="148"/>
      <c r="E4500" s="148"/>
      <c r="F4500" s="148"/>
      <c r="G4500" s="148"/>
      <c r="H4500" s="148"/>
      <c r="I4500" s="151"/>
      <c r="J4500" s="148"/>
      <c r="K4500" s="66"/>
    </row>
    <row r="4501" spans="1:11" x14ac:dyDescent="0.25">
      <c r="A4501" s="148"/>
      <c r="B4501" s="148"/>
      <c r="C4501" s="148"/>
      <c r="D4501" s="148"/>
      <c r="E4501" s="148"/>
      <c r="F4501" s="148"/>
      <c r="G4501" s="148"/>
      <c r="H4501" s="148"/>
      <c r="I4501" s="151"/>
      <c r="J4501" s="148"/>
      <c r="K4501" s="66"/>
    </row>
    <row r="4502" spans="1:11" x14ac:dyDescent="0.25">
      <c r="A4502" s="148"/>
      <c r="B4502" s="148"/>
      <c r="C4502" s="148"/>
      <c r="D4502" s="148"/>
      <c r="E4502" s="148"/>
      <c r="F4502" s="148"/>
      <c r="G4502" s="148"/>
      <c r="H4502" s="148"/>
      <c r="I4502" s="151"/>
      <c r="J4502" s="148"/>
      <c r="K4502" s="66"/>
    </row>
    <row r="4503" spans="1:11" x14ac:dyDescent="0.25">
      <c r="A4503" s="148"/>
      <c r="B4503" s="148"/>
      <c r="C4503" s="148"/>
      <c r="D4503" s="148"/>
      <c r="E4503" s="148"/>
      <c r="F4503" s="148"/>
      <c r="G4503" s="148"/>
      <c r="H4503" s="148"/>
      <c r="I4503" s="151"/>
      <c r="J4503" s="148"/>
      <c r="K4503" s="66"/>
    </row>
    <row r="4504" spans="1:11" x14ac:dyDescent="0.25">
      <c r="A4504" s="148"/>
      <c r="B4504" s="148"/>
      <c r="C4504" s="148"/>
      <c r="D4504" s="148"/>
      <c r="E4504" s="148"/>
      <c r="F4504" s="148"/>
      <c r="G4504" s="148"/>
      <c r="H4504" s="148"/>
      <c r="I4504" s="151"/>
      <c r="J4504" s="148"/>
      <c r="K4504" s="66"/>
    </row>
    <row r="4505" spans="1:11" x14ac:dyDescent="0.25">
      <c r="A4505" s="148"/>
      <c r="B4505" s="148"/>
      <c r="C4505" s="148"/>
      <c r="D4505" s="148"/>
      <c r="E4505" s="148"/>
      <c r="F4505" s="148"/>
      <c r="G4505" s="148"/>
      <c r="H4505" s="148"/>
      <c r="I4505" s="151"/>
      <c r="J4505" s="148"/>
      <c r="K4505" s="66"/>
    </row>
    <row r="4506" spans="1:11" x14ac:dyDescent="0.25">
      <c r="A4506" s="148"/>
      <c r="B4506" s="148"/>
      <c r="C4506" s="148"/>
      <c r="D4506" s="148"/>
      <c r="E4506" s="148"/>
      <c r="F4506" s="148"/>
      <c r="G4506" s="148"/>
      <c r="H4506" s="148"/>
      <c r="I4506" s="151"/>
      <c r="J4506" s="148"/>
      <c r="K4506" s="66"/>
    </row>
    <row r="4507" spans="1:11" x14ac:dyDescent="0.25">
      <c r="A4507" s="148"/>
      <c r="B4507" s="148"/>
      <c r="C4507" s="148"/>
      <c r="D4507" s="148"/>
      <c r="E4507" s="148"/>
      <c r="F4507" s="148"/>
      <c r="G4507" s="148"/>
      <c r="H4507" s="148"/>
      <c r="I4507" s="151"/>
      <c r="J4507" s="148"/>
      <c r="K4507" s="66"/>
    </row>
    <row r="4508" spans="1:11" x14ac:dyDescent="0.25">
      <c r="A4508" s="148"/>
      <c r="B4508" s="148"/>
      <c r="C4508" s="148"/>
      <c r="D4508" s="148"/>
      <c r="E4508" s="148"/>
      <c r="F4508" s="148"/>
      <c r="G4508" s="148"/>
      <c r="H4508" s="148"/>
      <c r="I4508" s="151"/>
      <c r="J4508" s="148"/>
      <c r="K4508" s="66"/>
    </row>
    <row r="4509" spans="1:11" x14ac:dyDescent="0.25">
      <c r="A4509" s="148"/>
      <c r="B4509" s="148"/>
      <c r="C4509" s="148"/>
      <c r="D4509" s="148"/>
      <c r="E4509" s="148"/>
      <c r="F4509" s="148"/>
      <c r="G4509" s="148"/>
      <c r="H4509" s="148"/>
      <c r="I4509" s="151"/>
      <c r="J4509" s="148"/>
      <c r="K4509" s="66"/>
    </row>
    <row r="4510" spans="1:11" x14ac:dyDescent="0.25">
      <c r="A4510" s="148"/>
      <c r="B4510" s="148"/>
      <c r="C4510" s="148"/>
      <c r="D4510" s="148"/>
      <c r="E4510" s="148"/>
      <c r="F4510" s="148"/>
      <c r="G4510" s="148"/>
      <c r="H4510" s="148"/>
      <c r="I4510" s="151"/>
      <c r="J4510" s="148"/>
      <c r="K4510" s="66"/>
    </row>
    <row r="4511" spans="1:11" x14ac:dyDescent="0.25">
      <c r="A4511" s="148"/>
      <c r="B4511" s="148"/>
      <c r="C4511" s="148"/>
      <c r="D4511" s="148"/>
      <c r="E4511" s="148"/>
      <c r="F4511" s="148"/>
      <c r="G4511" s="148"/>
      <c r="H4511" s="148"/>
      <c r="I4511" s="151"/>
      <c r="J4511" s="148"/>
      <c r="K4511" s="66"/>
    </row>
    <row r="4512" spans="1:11" x14ac:dyDescent="0.25">
      <c r="A4512" s="148"/>
      <c r="B4512" s="148"/>
      <c r="C4512" s="148"/>
      <c r="D4512" s="148"/>
      <c r="E4512" s="148"/>
      <c r="F4512" s="148"/>
      <c r="G4512" s="148"/>
      <c r="H4512" s="148"/>
      <c r="I4512" s="151"/>
      <c r="J4512" s="148"/>
      <c r="K4512" s="66"/>
    </row>
    <row r="4513" spans="1:11" x14ac:dyDescent="0.25">
      <c r="A4513" s="148"/>
      <c r="B4513" s="148"/>
      <c r="C4513" s="148"/>
      <c r="D4513" s="148"/>
      <c r="E4513" s="148"/>
      <c r="F4513" s="148"/>
      <c r="G4513" s="148"/>
      <c r="H4513" s="148"/>
      <c r="I4513" s="151"/>
      <c r="J4513" s="148"/>
      <c r="K4513" s="66"/>
    </row>
    <row r="4514" spans="1:11" x14ac:dyDescent="0.25">
      <c r="A4514" s="148"/>
      <c r="B4514" s="148"/>
      <c r="C4514" s="148"/>
      <c r="D4514" s="148"/>
      <c r="E4514" s="148"/>
      <c r="F4514" s="148"/>
      <c r="G4514" s="148"/>
      <c r="H4514" s="148"/>
      <c r="I4514" s="151"/>
      <c r="J4514" s="148"/>
      <c r="K4514" s="66"/>
    </row>
    <row r="4515" spans="1:11" x14ac:dyDescent="0.25">
      <c r="A4515" s="148"/>
      <c r="B4515" s="148"/>
      <c r="C4515" s="148"/>
      <c r="D4515" s="148"/>
      <c r="E4515" s="148"/>
      <c r="F4515" s="148"/>
      <c r="G4515" s="148"/>
      <c r="H4515" s="148"/>
      <c r="I4515" s="151"/>
      <c r="J4515" s="148"/>
      <c r="K4515" s="66"/>
    </row>
    <row r="4516" spans="1:11" x14ac:dyDescent="0.25">
      <c r="A4516" s="148"/>
      <c r="B4516" s="148"/>
      <c r="C4516" s="148"/>
      <c r="D4516" s="148"/>
      <c r="E4516" s="148"/>
      <c r="F4516" s="148"/>
      <c r="G4516" s="148"/>
      <c r="H4516" s="148"/>
      <c r="I4516" s="151"/>
      <c r="J4516" s="148"/>
      <c r="K4516" s="66"/>
    </row>
    <row r="4517" spans="1:11" x14ac:dyDescent="0.25">
      <c r="A4517" s="148"/>
      <c r="B4517" s="148"/>
      <c r="C4517" s="148"/>
      <c r="D4517" s="148"/>
      <c r="E4517" s="148"/>
      <c r="F4517" s="148"/>
      <c r="G4517" s="148"/>
      <c r="H4517" s="148"/>
      <c r="I4517" s="151"/>
      <c r="J4517" s="148"/>
      <c r="K4517" s="66"/>
    </row>
    <row r="4518" spans="1:11" x14ac:dyDescent="0.25">
      <c r="A4518" s="148"/>
      <c r="B4518" s="148"/>
      <c r="C4518" s="148"/>
      <c r="D4518" s="148"/>
      <c r="E4518" s="148"/>
      <c r="F4518" s="148"/>
      <c r="G4518" s="148"/>
      <c r="H4518" s="148"/>
      <c r="I4518" s="151"/>
      <c r="J4518" s="148"/>
      <c r="K4518" s="66"/>
    </row>
    <row r="4519" spans="1:11" x14ac:dyDescent="0.25">
      <c r="A4519" s="148"/>
      <c r="B4519" s="148"/>
      <c r="C4519" s="148"/>
      <c r="D4519" s="148"/>
      <c r="E4519" s="148"/>
      <c r="F4519" s="148"/>
      <c r="G4519" s="148"/>
      <c r="H4519" s="148"/>
      <c r="I4519" s="151"/>
      <c r="J4519" s="148"/>
      <c r="K4519" s="66"/>
    </row>
    <row r="4520" spans="1:11" x14ac:dyDescent="0.25">
      <c r="A4520" s="148"/>
      <c r="B4520" s="148"/>
      <c r="C4520" s="148"/>
      <c r="D4520" s="148"/>
      <c r="E4520" s="148"/>
      <c r="F4520" s="148"/>
      <c r="G4520" s="148"/>
      <c r="H4520" s="148"/>
      <c r="I4520" s="151"/>
      <c r="J4520" s="148"/>
      <c r="K4520" s="66"/>
    </row>
    <row r="4521" spans="1:11" x14ac:dyDescent="0.25">
      <c r="A4521" s="148"/>
      <c r="B4521" s="148"/>
      <c r="C4521" s="148"/>
      <c r="D4521" s="148"/>
      <c r="E4521" s="148"/>
      <c r="F4521" s="148"/>
      <c r="G4521" s="148"/>
      <c r="H4521" s="148"/>
      <c r="I4521" s="151"/>
      <c r="J4521" s="148"/>
      <c r="K4521" s="66"/>
    </row>
    <row r="4522" spans="1:11" x14ac:dyDescent="0.25">
      <c r="A4522" s="148"/>
      <c r="B4522" s="148"/>
      <c r="C4522" s="148"/>
      <c r="D4522" s="148"/>
      <c r="E4522" s="148"/>
      <c r="F4522" s="148"/>
      <c r="G4522" s="148"/>
      <c r="H4522" s="148"/>
      <c r="I4522" s="151"/>
      <c r="J4522" s="148"/>
      <c r="K4522" s="66"/>
    </row>
    <row r="4523" spans="1:11" x14ac:dyDescent="0.25">
      <c r="A4523" s="148"/>
      <c r="B4523" s="148"/>
      <c r="C4523" s="148"/>
      <c r="D4523" s="148"/>
      <c r="E4523" s="148"/>
      <c r="F4523" s="148"/>
      <c r="G4523" s="148"/>
      <c r="H4523" s="148"/>
      <c r="I4523" s="151"/>
      <c r="J4523" s="148"/>
      <c r="K4523" s="66"/>
    </row>
    <row r="4524" spans="1:11" x14ac:dyDescent="0.25">
      <c r="A4524" s="148"/>
      <c r="B4524" s="148"/>
      <c r="C4524" s="148"/>
      <c r="D4524" s="148"/>
      <c r="E4524" s="148"/>
      <c r="F4524" s="148"/>
      <c r="G4524" s="148"/>
      <c r="H4524" s="148"/>
      <c r="I4524" s="151"/>
      <c r="J4524" s="148"/>
      <c r="K4524" s="66"/>
    </row>
    <row r="4525" spans="1:11" x14ac:dyDescent="0.25">
      <c r="A4525" s="148"/>
      <c r="B4525" s="148"/>
      <c r="C4525" s="148"/>
      <c r="D4525" s="148"/>
      <c r="E4525" s="148"/>
      <c r="F4525" s="148"/>
      <c r="G4525" s="148"/>
      <c r="H4525" s="148"/>
      <c r="I4525" s="151"/>
      <c r="J4525" s="148"/>
      <c r="K4525" s="66"/>
    </row>
    <row r="4526" spans="1:11" x14ac:dyDescent="0.25">
      <c r="A4526" s="148"/>
      <c r="B4526" s="148"/>
      <c r="C4526" s="148"/>
      <c r="D4526" s="148"/>
      <c r="E4526" s="148"/>
      <c r="F4526" s="148"/>
      <c r="G4526" s="148"/>
      <c r="H4526" s="148"/>
      <c r="I4526" s="151"/>
      <c r="J4526" s="148"/>
      <c r="K4526" s="66"/>
    </row>
    <row r="4527" spans="1:11" x14ac:dyDescent="0.25">
      <c r="A4527" s="148"/>
      <c r="B4527" s="148"/>
      <c r="C4527" s="148"/>
      <c r="D4527" s="148"/>
      <c r="E4527" s="148"/>
      <c r="F4527" s="148"/>
      <c r="G4527" s="148"/>
      <c r="H4527" s="148"/>
      <c r="I4527" s="151"/>
      <c r="J4527" s="148"/>
      <c r="K4527" s="66"/>
    </row>
    <row r="4528" spans="1:11" x14ac:dyDescent="0.25">
      <c r="A4528" s="148"/>
      <c r="B4528" s="148"/>
      <c r="C4528" s="148"/>
      <c r="D4528" s="148"/>
      <c r="E4528" s="148"/>
      <c r="F4528" s="148"/>
      <c r="G4528" s="148"/>
      <c r="H4528" s="148"/>
      <c r="I4528" s="151"/>
      <c r="J4528" s="148"/>
      <c r="K4528" s="66"/>
    </row>
    <row r="4529" spans="1:11" x14ac:dyDescent="0.25">
      <c r="A4529" s="148"/>
      <c r="B4529" s="148"/>
      <c r="C4529" s="148"/>
      <c r="D4529" s="148"/>
      <c r="E4529" s="148"/>
      <c r="F4529" s="148"/>
      <c r="G4529" s="148"/>
      <c r="H4529" s="148"/>
      <c r="I4529" s="151"/>
      <c r="J4529" s="148"/>
      <c r="K4529" s="66"/>
    </row>
    <row r="4530" spans="1:11" x14ac:dyDescent="0.25">
      <c r="A4530" s="148"/>
      <c r="B4530" s="148"/>
      <c r="C4530" s="148"/>
      <c r="D4530" s="148"/>
      <c r="E4530" s="148"/>
      <c r="F4530" s="148"/>
      <c r="G4530" s="148"/>
      <c r="H4530" s="148"/>
      <c r="I4530" s="151"/>
      <c r="J4530" s="148"/>
      <c r="K4530" s="66"/>
    </row>
    <row r="4531" spans="1:11" x14ac:dyDescent="0.25">
      <c r="A4531" s="148"/>
      <c r="B4531" s="148"/>
      <c r="C4531" s="148"/>
      <c r="D4531" s="148"/>
      <c r="E4531" s="148"/>
      <c r="F4531" s="148"/>
      <c r="G4531" s="148"/>
      <c r="H4531" s="148"/>
      <c r="I4531" s="151"/>
      <c r="J4531" s="148"/>
      <c r="K4531" s="66"/>
    </row>
    <row r="4532" spans="1:11" x14ac:dyDescent="0.25">
      <c r="A4532" s="148"/>
      <c r="B4532" s="148"/>
      <c r="C4532" s="148"/>
      <c r="D4532" s="148"/>
      <c r="E4532" s="148"/>
      <c r="F4532" s="148"/>
      <c r="G4532" s="148"/>
      <c r="H4532" s="148"/>
      <c r="I4532" s="151"/>
      <c r="J4532" s="148"/>
      <c r="K4532" s="66"/>
    </row>
    <row r="4533" spans="1:11" x14ac:dyDescent="0.25">
      <c r="A4533" s="148"/>
      <c r="B4533" s="148"/>
      <c r="C4533" s="148"/>
      <c r="D4533" s="148"/>
      <c r="E4533" s="148"/>
      <c r="F4533" s="148"/>
      <c r="G4533" s="148"/>
      <c r="H4533" s="148"/>
      <c r="I4533" s="151"/>
      <c r="J4533" s="148"/>
      <c r="K4533" s="66"/>
    </row>
    <row r="4534" spans="1:11" x14ac:dyDescent="0.25">
      <c r="A4534" s="148"/>
      <c r="B4534" s="148"/>
      <c r="C4534" s="148"/>
      <c r="D4534" s="148"/>
      <c r="E4534" s="148"/>
      <c r="F4534" s="148"/>
      <c r="G4534" s="148"/>
      <c r="H4534" s="148"/>
      <c r="I4534" s="151"/>
      <c r="J4534" s="148"/>
      <c r="K4534" s="66"/>
    </row>
    <row r="4535" spans="1:11" x14ac:dyDescent="0.25">
      <c r="A4535" s="148"/>
      <c r="B4535" s="148"/>
      <c r="C4535" s="148"/>
      <c r="D4535" s="148"/>
      <c r="E4535" s="148"/>
      <c r="F4535" s="148"/>
      <c r="G4535" s="148"/>
      <c r="H4535" s="148"/>
      <c r="I4535" s="151"/>
      <c r="J4535" s="148"/>
      <c r="K4535" s="66"/>
    </row>
    <row r="4536" spans="1:11" x14ac:dyDescent="0.25">
      <c r="A4536" s="148"/>
      <c r="B4536" s="148"/>
      <c r="C4536" s="148"/>
      <c r="D4536" s="148"/>
      <c r="E4536" s="148"/>
      <c r="F4536" s="148"/>
      <c r="G4536" s="148"/>
      <c r="H4536" s="148"/>
      <c r="I4536" s="151"/>
      <c r="J4536" s="148"/>
      <c r="K4536" s="66"/>
    </row>
    <row r="4537" spans="1:11" x14ac:dyDescent="0.25">
      <c r="A4537" s="148"/>
      <c r="B4537" s="148"/>
      <c r="C4537" s="148"/>
      <c r="D4537" s="148"/>
      <c r="E4537" s="148"/>
      <c r="F4537" s="148"/>
      <c r="G4537" s="148"/>
      <c r="H4537" s="148"/>
      <c r="I4537" s="151"/>
      <c r="J4537" s="148"/>
      <c r="K4537" s="66"/>
    </row>
    <row r="4538" spans="1:11" x14ac:dyDescent="0.25">
      <c r="A4538" s="148"/>
      <c r="B4538" s="148"/>
      <c r="C4538" s="148"/>
      <c r="D4538" s="148"/>
      <c r="E4538" s="148"/>
      <c r="F4538" s="148"/>
      <c r="G4538" s="148"/>
      <c r="H4538" s="148"/>
      <c r="I4538" s="151"/>
      <c r="J4538" s="148"/>
      <c r="K4538" s="66"/>
    </row>
    <row r="4539" spans="1:11" x14ac:dyDescent="0.25">
      <c r="A4539" s="148"/>
      <c r="B4539" s="148"/>
      <c r="C4539" s="148"/>
      <c r="D4539" s="148"/>
      <c r="E4539" s="148"/>
      <c r="F4539" s="148"/>
      <c r="G4539" s="148"/>
      <c r="H4539" s="148"/>
      <c r="I4539" s="151"/>
      <c r="J4539" s="148"/>
      <c r="K4539" s="66"/>
    </row>
    <row r="4540" spans="1:11" x14ac:dyDescent="0.25">
      <c r="A4540" s="148"/>
      <c r="B4540" s="148"/>
      <c r="C4540" s="148"/>
      <c r="D4540" s="148"/>
      <c r="E4540" s="148"/>
      <c r="F4540" s="148"/>
      <c r="G4540" s="148"/>
      <c r="H4540" s="148"/>
      <c r="I4540" s="151"/>
      <c r="J4540" s="148"/>
      <c r="K4540" s="66"/>
    </row>
    <row r="4541" spans="1:11" x14ac:dyDescent="0.25">
      <c r="A4541" s="148"/>
      <c r="B4541" s="148"/>
      <c r="C4541" s="148"/>
      <c r="D4541" s="148"/>
      <c r="E4541" s="148"/>
      <c r="F4541" s="148"/>
      <c r="G4541" s="148"/>
      <c r="H4541" s="148"/>
      <c r="I4541" s="151"/>
      <c r="J4541" s="148"/>
      <c r="K4541" s="66"/>
    </row>
    <row r="4542" spans="1:11" x14ac:dyDescent="0.25">
      <c r="A4542" s="148"/>
      <c r="B4542" s="148"/>
      <c r="C4542" s="148"/>
      <c r="D4542" s="148"/>
      <c r="E4542" s="148"/>
      <c r="F4542" s="148"/>
      <c r="G4542" s="148"/>
      <c r="H4542" s="148"/>
      <c r="I4542" s="151"/>
      <c r="J4542" s="148"/>
      <c r="K4542" s="66"/>
    </row>
    <row r="4543" spans="1:11" x14ac:dyDescent="0.25">
      <c r="A4543" s="148"/>
      <c r="B4543" s="148"/>
      <c r="C4543" s="148"/>
      <c r="D4543" s="148"/>
      <c r="E4543" s="148"/>
      <c r="F4543" s="148"/>
      <c r="G4543" s="148"/>
      <c r="H4543" s="148"/>
      <c r="I4543" s="151"/>
      <c r="J4543" s="148"/>
      <c r="K4543" s="66"/>
    </row>
    <row r="4544" spans="1:11" x14ac:dyDescent="0.25">
      <c r="A4544" s="148"/>
      <c r="B4544" s="148"/>
      <c r="C4544" s="148"/>
      <c r="D4544" s="148"/>
      <c r="E4544" s="148"/>
      <c r="F4544" s="148"/>
      <c r="G4544" s="148"/>
      <c r="H4544" s="148"/>
      <c r="I4544" s="151"/>
      <c r="J4544" s="148"/>
      <c r="K4544" s="66"/>
    </row>
    <row r="4545" spans="1:11" x14ac:dyDescent="0.25">
      <c r="A4545" s="148"/>
      <c r="B4545" s="148"/>
      <c r="C4545" s="148"/>
      <c r="D4545" s="148"/>
      <c r="E4545" s="148"/>
      <c r="F4545" s="148"/>
      <c r="G4545" s="148"/>
      <c r="H4545" s="148"/>
      <c r="I4545" s="151"/>
      <c r="J4545" s="148"/>
      <c r="K4545" s="66"/>
    </row>
    <row r="4546" spans="1:11" x14ac:dyDescent="0.25">
      <c r="A4546" s="148"/>
      <c r="B4546" s="148"/>
      <c r="C4546" s="148"/>
      <c r="D4546" s="148"/>
      <c r="E4546" s="148"/>
      <c r="F4546" s="148"/>
      <c r="G4546" s="148"/>
      <c r="H4546" s="148"/>
      <c r="I4546" s="151"/>
      <c r="J4546" s="148"/>
      <c r="K4546" s="66"/>
    </row>
    <row r="4547" spans="1:11" x14ac:dyDescent="0.25">
      <c r="A4547" s="148"/>
      <c r="B4547" s="148"/>
      <c r="C4547" s="148"/>
      <c r="D4547" s="148"/>
      <c r="E4547" s="148"/>
      <c r="F4547" s="148"/>
      <c r="G4547" s="148"/>
      <c r="H4547" s="148"/>
      <c r="I4547" s="151"/>
      <c r="J4547" s="148"/>
      <c r="K4547" s="66"/>
    </row>
    <row r="4548" spans="1:11" x14ac:dyDescent="0.25">
      <c r="A4548" s="148"/>
      <c r="B4548" s="148"/>
      <c r="C4548" s="148"/>
      <c r="D4548" s="148"/>
      <c r="E4548" s="148"/>
      <c r="F4548" s="148"/>
      <c r="G4548" s="148"/>
      <c r="H4548" s="148"/>
      <c r="I4548" s="151"/>
      <c r="J4548" s="148"/>
      <c r="K4548" s="66"/>
    </row>
    <row r="4549" spans="1:11" x14ac:dyDescent="0.25">
      <c r="A4549" s="148"/>
      <c r="B4549" s="148"/>
      <c r="C4549" s="148"/>
      <c r="D4549" s="148"/>
      <c r="E4549" s="148"/>
      <c r="F4549" s="148"/>
      <c r="G4549" s="148"/>
      <c r="H4549" s="148"/>
      <c r="I4549" s="151"/>
      <c r="J4549" s="148"/>
      <c r="K4549" s="66"/>
    </row>
    <row r="4550" spans="1:11" x14ac:dyDescent="0.25">
      <c r="A4550" s="148"/>
      <c r="B4550" s="148"/>
      <c r="C4550" s="148"/>
      <c r="D4550" s="148"/>
      <c r="E4550" s="148"/>
      <c r="F4550" s="148"/>
      <c r="G4550" s="148"/>
      <c r="H4550" s="148"/>
      <c r="I4550" s="151"/>
      <c r="J4550" s="148"/>
      <c r="K4550" s="66"/>
    </row>
    <row r="4551" spans="1:11" x14ac:dyDescent="0.25">
      <c r="A4551" s="148"/>
      <c r="B4551" s="148"/>
      <c r="C4551" s="148"/>
      <c r="D4551" s="148"/>
      <c r="E4551" s="148"/>
      <c r="F4551" s="148"/>
      <c r="G4551" s="148"/>
      <c r="H4551" s="148"/>
      <c r="I4551" s="151"/>
      <c r="J4551" s="148"/>
      <c r="K4551" s="66"/>
    </row>
    <row r="4552" spans="1:11" x14ac:dyDescent="0.25">
      <c r="A4552" s="148"/>
      <c r="B4552" s="148"/>
      <c r="C4552" s="148"/>
      <c r="D4552" s="148"/>
      <c r="E4552" s="148"/>
      <c r="F4552" s="148"/>
      <c r="G4552" s="148"/>
      <c r="H4552" s="148"/>
      <c r="I4552" s="151"/>
      <c r="J4552" s="148"/>
      <c r="K4552" s="66"/>
    </row>
    <row r="4553" spans="1:11" x14ac:dyDescent="0.25">
      <c r="A4553" s="148"/>
      <c r="B4553" s="148"/>
      <c r="C4553" s="148"/>
      <c r="D4553" s="148"/>
      <c r="E4553" s="148"/>
      <c r="F4553" s="148"/>
      <c r="G4553" s="148"/>
      <c r="H4553" s="148"/>
      <c r="I4553" s="151"/>
      <c r="J4553" s="148"/>
      <c r="K4553" s="66"/>
    </row>
    <row r="4554" spans="1:11" x14ac:dyDescent="0.25">
      <c r="A4554" s="148"/>
      <c r="B4554" s="148"/>
      <c r="C4554" s="148"/>
      <c r="D4554" s="148"/>
      <c r="E4554" s="148"/>
      <c r="F4554" s="148"/>
      <c r="G4554" s="148"/>
      <c r="H4554" s="148"/>
      <c r="I4554" s="151"/>
      <c r="J4554" s="148"/>
      <c r="K4554" s="66"/>
    </row>
    <row r="4555" spans="1:11" x14ac:dyDescent="0.25">
      <c r="A4555" s="148"/>
      <c r="B4555" s="148"/>
      <c r="C4555" s="148"/>
      <c r="D4555" s="148"/>
      <c r="E4555" s="148"/>
      <c r="F4555" s="148"/>
      <c r="G4555" s="148"/>
      <c r="H4555" s="148"/>
      <c r="I4555" s="151"/>
      <c r="J4555" s="148"/>
      <c r="K4555" s="66"/>
    </row>
    <row r="4556" spans="1:11" x14ac:dyDescent="0.25">
      <c r="A4556" s="148"/>
      <c r="B4556" s="148"/>
      <c r="C4556" s="148"/>
      <c r="D4556" s="148"/>
      <c r="E4556" s="148"/>
      <c r="F4556" s="148"/>
      <c r="G4556" s="148"/>
      <c r="H4556" s="148"/>
      <c r="I4556" s="151"/>
      <c r="J4556" s="148"/>
      <c r="K4556" s="66"/>
    </row>
    <row r="4557" spans="1:11" x14ac:dyDescent="0.25">
      <c r="A4557" s="148"/>
      <c r="B4557" s="148"/>
      <c r="C4557" s="148"/>
      <c r="D4557" s="148"/>
      <c r="E4557" s="148"/>
      <c r="F4557" s="148"/>
      <c r="G4557" s="148"/>
      <c r="H4557" s="148"/>
      <c r="I4557" s="151"/>
      <c r="J4557" s="148"/>
      <c r="K4557" s="66"/>
    </row>
    <row r="4558" spans="1:11" x14ac:dyDescent="0.25">
      <c r="A4558" s="148"/>
      <c r="B4558" s="148"/>
      <c r="C4558" s="148"/>
      <c r="D4558" s="148"/>
      <c r="E4558" s="148"/>
      <c r="F4558" s="148"/>
      <c r="G4558" s="148"/>
      <c r="H4558" s="148"/>
      <c r="I4558" s="151"/>
      <c r="J4558" s="148"/>
      <c r="K4558" s="66"/>
    </row>
    <row r="4559" spans="1:11" x14ac:dyDescent="0.25">
      <c r="A4559" s="148"/>
      <c r="B4559" s="148"/>
      <c r="C4559" s="148"/>
      <c r="D4559" s="148"/>
      <c r="E4559" s="148"/>
      <c r="F4559" s="148"/>
      <c r="G4559" s="148"/>
      <c r="H4559" s="148"/>
      <c r="I4559" s="151"/>
      <c r="J4559" s="148"/>
      <c r="K4559" s="66"/>
    </row>
    <row r="4560" spans="1:11" x14ac:dyDescent="0.25">
      <c r="A4560" s="148"/>
      <c r="B4560" s="148"/>
      <c r="C4560" s="148"/>
      <c r="D4560" s="148"/>
      <c r="E4560" s="148"/>
      <c r="F4560" s="148"/>
      <c r="G4560" s="148"/>
      <c r="H4560" s="148"/>
      <c r="I4560" s="151"/>
      <c r="J4560" s="148"/>
      <c r="K4560" s="66"/>
    </row>
    <row r="4561" spans="1:11" x14ac:dyDescent="0.25">
      <c r="A4561" s="148"/>
      <c r="B4561" s="148"/>
      <c r="C4561" s="148"/>
      <c r="D4561" s="148"/>
      <c r="E4561" s="148"/>
      <c r="F4561" s="148"/>
      <c r="G4561" s="148"/>
      <c r="H4561" s="148"/>
      <c r="I4561" s="151"/>
      <c r="J4561" s="148"/>
      <c r="K4561" s="66"/>
    </row>
    <row r="4562" spans="1:11" x14ac:dyDescent="0.25">
      <c r="A4562" s="148"/>
      <c r="B4562" s="148"/>
      <c r="C4562" s="148"/>
      <c r="D4562" s="148"/>
      <c r="E4562" s="148"/>
      <c r="F4562" s="148"/>
      <c r="G4562" s="148"/>
      <c r="H4562" s="148"/>
      <c r="I4562" s="151"/>
      <c r="J4562" s="148"/>
      <c r="K4562" s="66"/>
    </row>
    <row r="4563" spans="1:11" x14ac:dyDescent="0.25">
      <c r="A4563" s="148"/>
      <c r="B4563" s="148"/>
      <c r="C4563" s="148"/>
      <c r="D4563" s="148"/>
      <c r="E4563" s="148"/>
      <c r="F4563" s="148"/>
      <c r="G4563" s="148"/>
      <c r="H4563" s="148"/>
      <c r="I4563" s="151"/>
      <c r="J4563" s="148"/>
      <c r="K4563" s="66"/>
    </row>
    <row r="4564" spans="1:11" x14ac:dyDescent="0.25">
      <c r="A4564" s="148"/>
      <c r="B4564" s="148"/>
      <c r="C4564" s="148"/>
      <c r="D4564" s="148"/>
      <c r="E4564" s="148"/>
      <c r="F4564" s="148"/>
      <c r="G4564" s="148"/>
      <c r="H4564" s="148"/>
      <c r="I4564" s="151"/>
      <c r="J4564" s="148"/>
      <c r="K4564" s="66"/>
    </row>
    <row r="4565" spans="1:11" x14ac:dyDescent="0.25">
      <c r="A4565" s="148"/>
      <c r="B4565" s="148"/>
      <c r="C4565" s="148"/>
      <c r="D4565" s="148"/>
      <c r="E4565" s="148"/>
      <c r="F4565" s="148"/>
      <c r="G4565" s="148"/>
      <c r="H4565" s="148"/>
      <c r="I4565" s="151"/>
      <c r="J4565" s="148"/>
      <c r="K4565" s="66"/>
    </row>
    <row r="4566" spans="1:11" x14ac:dyDescent="0.25">
      <c r="A4566" s="148"/>
      <c r="B4566" s="148"/>
      <c r="C4566" s="148"/>
      <c r="D4566" s="148"/>
      <c r="E4566" s="148"/>
      <c r="F4566" s="148"/>
      <c r="G4566" s="148"/>
      <c r="H4566" s="148"/>
      <c r="I4566" s="151"/>
      <c r="J4566" s="148"/>
      <c r="K4566" s="66"/>
    </row>
    <row r="4567" spans="1:11" x14ac:dyDescent="0.25">
      <c r="A4567" s="148"/>
      <c r="B4567" s="148"/>
      <c r="C4567" s="148"/>
      <c r="D4567" s="148"/>
      <c r="E4567" s="148"/>
      <c r="F4567" s="148"/>
      <c r="G4567" s="148"/>
      <c r="H4567" s="148"/>
      <c r="I4567" s="151"/>
      <c r="J4567" s="148"/>
      <c r="K4567" s="66"/>
    </row>
    <row r="4568" spans="1:11" x14ac:dyDescent="0.25">
      <c r="A4568" s="148"/>
      <c r="B4568" s="148"/>
      <c r="C4568" s="148"/>
      <c r="D4568" s="148"/>
      <c r="E4568" s="148"/>
      <c r="F4568" s="148"/>
      <c r="G4568" s="148"/>
      <c r="H4568" s="148"/>
      <c r="I4568" s="151"/>
      <c r="J4568" s="148"/>
      <c r="K4568" s="66"/>
    </row>
    <row r="4569" spans="1:11" x14ac:dyDescent="0.25">
      <c r="A4569" s="148"/>
      <c r="B4569" s="148"/>
      <c r="C4569" s="148"/>
      <c r="D4569" s="148"/>
      <c r="E4569" s="148"/>
      <c r="F4569" s="148"/>
      <c r="G4569" s="148"/>
      <c r="H4569" s="148"/>
      <c r="I4569" s="151"/>
      <c r="J4569" s="148"/>
      <c r="K4569" s="66"/>
    </row>
    <row r="4570" spans="1:11" x14ac:dyDescent="0.25">
      <c r="A4570" s="148"/>
      <c r="B4570" s="148"/>
      <c r="C4570" s="148"/>
      <c r="D4570" s="148"/>
      <c r="E4570" s="148"/>
      <c r="F4570" s="148"/>
      <c r="G4570" s="148"/>
      <c r="H4570" s="148"/>
      <c r="I4570" s="151"/>
      <c r="J4570" s="148"/>
      <c r="K4570" s="66"/>
    </row>
    <row r="4571" spans="1:11" x14ac:dyDescent="0.25">
      <c r="A4571" s="148"/>
      <c r="B4571" s="148"/>
      <c r="C4571" s="148"/>
      <c r="D4571" s="148"/>
      <c r="E4571" s="148"/>
      <c r="F4571" s="148"/>
      <c r="G4571" s="148"/>
      <c r="H4571" s="148"/>
      <c r="I4571" s="151"/>
      <c r="J4571" s="148"/>
      <c r="K4571" s="66"/>
    </row>
    <row r="4572" spans="1:11" x14ac:dyDescent="0.25">
      <c r="A4572" s="148"/>
      <c r="B4572" s="148"/>
      <c r="C4572" s="148"/>
      <c r="D4572" s="148"/>
      <c r="E4572" s="148"/>
      <c r="F4572" s="148"/>
      <c r="G4572" s="148"/>
      <c r="H4572" s="148"/>
      <c r="I4572" s="151"/>
      <c r="J4572" s="148"/>
      <c r="K4572" s="66"/>
    </row>
    <row r="4573" spans="1:11" x14ac:dyDescent="0.25">
      <c r="A4573" s="148"/>
      <c r="B4573" s="148"/>
      <c r="C4573" s="148"/>
      <c r="D4573" s="148"/>
      <c r="E4573" s="148"/>
      <c r="F4573" s="148"/>
      <c r="G4573" s="148"/>
      <c r="H4573" s="148"/>
      <c r="I4573" s="151"/>
      <c r="J4573" s="148"/>
      <c r="K4573" s="66"/>
    </row>
    <row r="4574" spans="1:11" x14ac:dyDescent="0.25">
      <c r="A4574" s="148"/>
      <c r="B4574" s="148"/>
      <c r="C4574" s="148"/>
      <c r="D4574" s="148"/>
      <c r="E4574" s="148"/>
      <c r="F4574" s="148"/>
      <c r="G4574" s="148"/>
      <c r="H4574" s="148"/>
      <c r="I4574" s="151"/>
      <c r="J4574" s="148"/>
      <c r="K4574" s="66"/>
    </row>
    <row r="4575" spans="1:11" x14ac:dyDescent="0.25">
      <c r="A4575" s="148"/>
      <c r="B4575" s="148"/>
      <c r="C4575" s="148"/>
      <c r="D4575" s="148"/>
      <c r="E4575" s="148"/>
      <c r="F4575" s="148"/>
      <c r="G4575" s="148"/>
      <c r="H4575" s="148"/>
      <c r="I4575" s="151"/>
      <c r="J4575" s="148"/>
      <c r="K4575" s="66"/>
    </row>
    <row r="4576" spans="1:11" x14ac:dyDescent="0.25">
      <c r="A4576" s="148"/>
      <c r="B4576" s="148"/>
      <c r="C4576" s="148"/>
      <c r="D4576" s="148"/>
      <c r="E4576" s="148"/>
      <c r="F4576" s="148"/>
      <c r="G4576" s="148"/>
      <c r="H4576" s="148"/>
      <c r="I4576" s="151"/>
      <c r="J4576" s="148"/>
      <c r="K4576" s="66"/>
    </row>
    <row r="4577" spans="1:11" x14ac:dyDescent="0.25">
      <c r="A4577" s="148"/>
      <c r="B4577" s="148"/>
      <c r="C4577" s="148"/>
      <c r="D4577" s="148"/>
      <c r="E4577" s="148"/>
      <c r="F4577" s="148"/>
      <c r="G4577" s="148"/>
      <c r="H4577" s="148"/>
      <c r="I4577" s="151"/>
      <c r="J4577" s="148"/>
      <c r="K4577" s="66"/>
    </row>
    <row r="4578" spans="1:11" x14ac:dyDescent="0.25">
      <c r="A4578" s="148"/>
      <c r="B4578" s="148"/>
      <c r="C4578" s="148"/>
      <c r="D4578" s="148"/>
      <c r="E4578" s="148"/>
      <c r="F4578" s="148"/>
      <c r="G4578" s="148"/>
      <c r="H4578" s="148"/>
      <c r="I4578" s="151"/>
      <c r="J4578" s="148"/>
      <c r="K4578" s="66"/>
    </row>
    <row r="4579" spans="1:11" x14ac:dyDescent="0.25">
      <c r="A4579" s="148"/>
      <c r="B4579" s="148"/>
      <c r="C4579" s="148"/>
      <c r="D4579" s="148"/>
      <c r="E4579" s="148"/>
      <c r="F4579" s="148"/>
      <c r="G4579" s="148"/>
      <c r="H4579" s="148"/>
      <c r="I4579" s="151"/>
      <c r="J4579" s="148"/>
      <c r="K4579" s="66"/>
    </row>
    <row r="4580" spans="1:11" x14ac:dyDescent="0.25">
      <c r="A4580" s="148"/>
      <c r="B4580" s="148"/>
      <c r="C4580" s="148"/>
      <c r="D4580" s="148"/>
      <c r="E4580" s="148"/>
      <c r="F4580" s="148"/>
      <c r="G4580" s="148"/>
      <c r="H4580" s="148"/>
      <c r="I4580" s="151"/>
      <c r="J4580" s="148"/>
      <c r="K4580" s="66"/>
    </row>
    <row r="4581" spans="1:11" x14ac:dyDescent="0.25">
      <c r="A4581" s="148"/>
      <c r="B4581" s="148"/>
      <c r="C4581" s="148"/>
      <c r="D4581" s="148"/>
      <c r="E4581" s="148"/>
      <c r="F4581" s="148"/>
      <c r="G4581" s="148"/>
      <c r="H4581" s="148"/>
      <c r="I4581" s="151"/>
      <c r="J4581" s="148"/>
      <c r="K4581" s="66"/>
    </row>
    <row r="4582" spans="1:11" x14ac:dyDescent="0.25">
      <c r="A4582" s="148"/>
      <c r="B4582" s="148"/>
      <c r="C4582" s="148"/>
      <c r="D4582" s="148"/>
      <c r="E4582" s="148"/>
      <c r="F4582" s="148"/>
      <c r="G4582" s="148"/>
      <c r="H4582" s="148"/>
      <c r="I4582" s="151"/>
      <c r="J4582" s="148"/>
      <c r="K4582" s="66"/>
    </row>
    <row r="4583" spans="1:11" x14ac:dyDescent="0.25">
      <c r="A4583" s="148"/>
      <c r="B4583" s="148"/>
      <c r="C4583" s="148"/>
      <c r="D4583" s="148"/>
      <c r="E4583" s="148"/>
      <c r="F4583" s="148"/>
      <c r="G4583" s="148"/>
      <c r="H4583" s="148"/>
      <c r="I4583" s="151"/>
      <c r="J4583" s="148"/>
      <c r="K4583" s="66"/>
    </row>
    <row r="4584" spans="1:11" x14ac:dyDescent="0.25">
      <c r="A4584" s="148"/>
      <c r="B4584" s="148"/>
      <c r="C4584" s="148"/>
      <c r="D4584" s="148"/>
      <c r="E4584" s="148"/>
      <c r="F4584" s="148"/>
      <c r="G4584" s="148"/>
      <c r="H4584" s="148"/>
      <c r="I4584" s="151"/>
      <c r="J4584" s="148"/>
      <c r="K4584" s="66"/>
    </row>
    <row r="4585" spans="1:11" x14ac:dyDescent="0.25">
      <c r="A4585" s="148"/>
      <c r="B4585" s="148"/>
      <c r="C4585" s="148"/>
      <c r="D4585" s="148"/>
      <c r="E4585" s="148"/>
      <c r="F4585" s="148"/>
      <c r="G4585" s="148"/>
      <c r="H4585" s="148"/>
      <c r="I4585" s="151"/>
      <c r="J4585" s="148"/>
      <c r="K4585" s="66"/>
    </row>
    <row r="4586" spans="1:11" x14ac:dyDescent="0.25">
      <c r="A4586" s="148"/>
      <c r="B4586" s="148"/>
      <c r="C4586" s="148"/>
      <c r="D4586" s="148"/>
      <c r="E4586" s="148"/>
      <c r="F4586" s="148"/>
      <c r="G4586" s="148"/>
      <c r="H4586" s="148"/>
      <c r="I4586" s="151"/>
      <c r="J4586" s="148"/>
      <c r="K4586" s="66"/>
    </row>
    <row r="4587" spans="1:11" x14ac:dyDescent="0.25">
      <c r="A4587" s="148"/>
      <c r="B4587" s="148"/>
      <c r="C4587" s="148"/>
      <c r="D4587" s="148"/>
      <c r="E4587" s="148"/>
      <c r="F4587" s="148"/>
      <c r="G4587" s="148"/>
      <c r="H4587" s="148"/>
      <c r="I4587" s="151"/>
      <c r="J4587" s="148"/>
      <c r="K4587" s="66"/>
    </row>
    <row r="4588" spans="1:11" x14ac:dyDescent="0.25">
      <c r="A4588" s="148"/>
      <c r="B4588" s="148"/>
      <c r="C4588" s="148"/>
      <c r="D4588" s="148"/>
      <c r="E4588" s="148"/>
      <c r="F4588" s="148"/>
      <c r="G4588" s="148"/>
      <c r="H4588" s="148"/>
      <c r="I4588" s="151"/>
      <c r="J4588" s="148"/>
      <c r="K4588" s="66"/>
    </row>
    <row r="4589" spans="1:11" x14ac:dyDescent="0.25">
      <c r="A4589" s="148"/>
      <c r="B4589" s="148"/>
      <c r="C4589" s="148"/>
      <c r="D4589" s="148"/>
      <c r="E4589" s="148"/>
      <c r="F4589" s="148"/>
      <c r="G4589" s="148"/>
      <c r="H4589" s="148"/>
      <c r="I4589" s="151"/>
      <c r="J4589" s="148"/>
      <c r="K4589" s="66"/>
    </row>
    <row r="4590" spans="1:11" x14ac:dyDescent="0.25">
      <c r="A4590" s="148"/>
      <c r="B4590" s="148"/>
      <c r="C4590" s="148"/>
      <c r="D4590" s="148"/>
      <c r="E4590" s="148"/>
      <c r="F4590" s="148"/>
      <c r="G4590" s="148"/>
      <c r="H4590" s="148"/>
      <c r="I4590" s="151"/>
      <c r="J4590" s="148"/>
      <c r="K4590" s="66"/>
    </row>
    <row r="4591" spans="1:11" x14ac:dyDescent="0.25">
      <c r="A4591" s="148"/>
      <c r="B4591" s="148"/>
      <c r="C4591" s="148"/>
      <c r="D4591" s="148"/>
      <c r="E4591" s="148"/>
      <c r="F4591" s="148"/>
      <c r="G4591" s="148"/>
      <c r="H4591" s="148"/>
      <c r="I4591" s="151"/>
      <c r="J4591" s="148"/>
      <c r="K4591" s="66"/>
    </row>
    <row r="4592" spans="1:11" x14ac:dyDescent="0.25">
      <c r="A4592" s="148"/>
      <c r="B4592" s="148"/>
      <c r="C4592" s="148"/>
      <c r="D4592" s="148"/>
      <c r="E4592" s="148"/>
      <c r="F4592" s="148"/>
      <c r="G4592" s="148"/>
      <c r="H4592" s="148"/>
      <c r="I4592" s="151"/>
      <c r="J4592" s="148"/>
      <c r="K4592" s="66"/>
    </row>
    <row r="4593" spans="1:11" x14ac:dyDescent="0.25">
      <c r="A4593" s="148"/>
      <c r="B4593" s="148"/>
      <c r="C4593" s="148"/>
      <c r="D4593" s="148"/>
      <c r="E4593" s="148"/>
      <c r="F4593" s="148"/>
      <c r="G4593" s="148"/>
      <c r="H4593" s="148"/>
      <c r="I4593" s="151"/>
      <c r="J4593" s="148"/>
      <c r="K4593" s="66"/>
    </row>
    <row r="4594" spans="1:11" x14ac:dyDescent="0.25">
      <c r="A4594" s="148"/>
      <c r="B4594" s="148"/>
      <c r="C4594" s="148"/>
      <c r="D4594" s="148"/>
      <c r="E4594" s="148"/>
      <c r="F4594" s="148"/>
      <c r="G4594" s="148"/>
      <c r="H4594" s="148"/>
      <c r="I4594" s="151"/>
      <c r="J4594" s="148"/>
      <c r="K4594" s="66"/>
    </row>
    <row r="4595" spans="1:11" x14ac:dyDescent="0.25">
      <c r="A4595" s="148"/>
      <c r="B4595" s="148"/>
      <c r="C4595" s="148"/>
      <c r="D4595" s="148"/>
      <c r="E4595" s="148"/>
      <c r="F4595" s="148"/>
      <c r="G4595" s="148"/>
      <c r="H4595" s="148"/>
      <c r="I4595" s="151"/>
      <c r="J4595" s="148"/>
      <c r="K4595" s="66"/>
    </row>
    <row r="4596" spans="1:11" x14ac:dyDescent="0.25">
      <c r="A4596" s="148"/>
      <c r="B4596" s="148"/>
      <c r="C4596" s="148"/>
      <c r="D4596" s="148"/>
      <c r="E4596" s="148"/>
      <c r="F4596" s="148"/>
      <c r="G4596" s="148"/>
      <c r="H4596" s="148"/>
      <c r="I4596" s="151"/>
      <c r="J4596" s="148"/>
      <c r="K4596" s="66"/>
    </row>
    <row r="4597" spans="1:11" x14ac:dyDescent="0.25">
      <c r="A4597" s="148"/>
      <c r="B4597" s="148"/>
      <c r="C4597" s="148"/>
      <c r="D4597" s="148"/>
      <c r="E4597" s="148"/>
      <c r="F4597" s="148"/>
      <c r="G4597" s="148"/>
      <c r="H4597" s="148"/>
      <c r="I4597" s="151"/>
      <c r="J4597" s="148"/>
      <c r="K4597" s="66"/>
    </row>
    <row r="4598" spans="1:11" x14ac:dyDescent="0.25">
      <c r="A4598" s="148"/>
      <c r="B4598" s="148"/>
      <c r="C4598" s="148"/>
      <c r="D4598" s="148"/>
      <c r="E4598" s="148"/>
      <c r="F4598" s="148"/>
      <c r="G4598" s="148"/>
      <c r="H4598" s="148"/>
      <c r="I4598" s="151"/>
      <c r="J4598" s="148"/>
      <c r="K4598" s="66"/>
    </row>
    <row r="4599" spans="1:11" x14ac:dyDescent="0.25">
      <c r="A4599" s="148"/>
      <c r="B4599" s="148"/>
      <c r="C4599" s="148"/>
      <c r="D4599" s="148"/>
      <c r="E4599" s="148"/>
      <c r="F4599" s="148"/>
      <c r="G4599" s="148"/>
      <c r="H4599" s="148"/>
      <c r="I4599" s="151"/>
      <c r="J4599" s="148"/>
      <c r="K4599" s="66"/>
    </row>
    <row r="4600" spans="1:11" x14ac:dyDescent="0.25">
      <c r="A4600" s="148"/>
      <c r="B4600" s="148"/>
      <c r="C4600" s="148"/>
      <c r="D4600" s="148"/>
      <c r="E4600" s="148"/>
      <c r="F4600" s="148"/>
      <c r="G4600" s="148"/>
      <c r="H4600" s="148"/>
      <c r="I4600" s="151"/>
      <c r="J4600" s="148"/>
      <c r="K4600" s="66"/>
    </row>
    <row r="4601" spans="1:11" x14ac:dyDescent="0.25">
      <c r="A4601" s="148"/>
      <c r="B4601" s="148"/>
      <c r="C4601" s="148"/>
      <c r="D4601" s="148"/>
      <c r="E4601" s="148"/>
      <c r="F4601" s="148"/>
      <c r="G4601" s="148"/>
      <c r="H4601" s="148"/>
      <c r="I4601" s="151"/>
      <c r="J4601" s="148"/>
      <c r="K4601" s="66"/>
    </row>
    <row r="4602" spans="1:11" x14ac:dyDescent="0.25">
      <c r="A4602" s="148"/>
      <c r="B4602" s="148"/>
      <c r="C4602" s="148"/>
      <c r="D4602" s="148"/>
      <c r="E4602" s="148"/>
      <c r="F4602" s="148"/>
      <c r="G4602" s="148"/>
      <c r="H4602" s="148"/>
      <c r="I4602" s="151"/>
      <c r="J4602" s="148"/>
      <c r="K4602" s="66"/>
    </row>
    <row r="4603" spans="1:11" x14ac:dyDescent="0.25">
      <c r="A4603" s="148"/>
      <c r="B4603" s="148"/>
      <c r="C4603" s="148"/>
      <c r="D4603" s="148"/>
      <c r="E4603" s="148"/>
      <c r="F4603" s="148"/>
      <c r="G4603" s="148"/>
      <c r="H4603" s="148"/>
      <c r="I4603" s="151"/>
      <c r="J4603" s="148"/>
      <c r="K4603" s="66"/>
    </row>
    <row r="4604" spans="1:11" x14ac:dyDescent="0.25">
      <c r="A4604" s="148"/>
      <c r="B4604" s="148"/>
      <c r="C4604" s="148"/>
      <c r="D4604" s="148"/>
      <c r="E4604" s="148"/>
      <c r="F4604" s="148"/>
      <c r="G4604" s="148"/>
      <c r="H4604" s="148"/>
      <c r="I4604" s="151"/>
      <c r="J4604" s="148"/>
      <c r="K4604" s="66"/>
    </row>
    <row r="4605" spans="1:11" x14ac:dyDescent="0.25">
      <c r="A4605" s="148"/>
      <c r="B4605" s="148"/>
      <c r="C4605" s="148"/>
      <c r="D4605" s="148"/>
      <c r="E4605" s="148"/>
      <c r="F4605" s="148"/>
      <c r="G4605" s="148"/>
      <c r="H4605" s="148"/>
      <c r="I4605" s="151"/>
      <c r="J4605" s="148"/>
      <c r="K4605" s="66"/>
    </row>
    <row r="4606" spans="1:11" x14ac:dyDescent="0.25">
      <c r="A4606" s="148"/>
      <c r="B4606" s="148"/>
      <c r="C4606" s="148"/>
      <c r="D4606" s="148"/>
      <c r="E4606" s="148"/>
      <c r="F4606" s="148"/>
      <c r="G4606" s="148"/>
      <c r="H4606" s="148"/>
      <c r="I4606" s="151"/>
      <c r="J4606" s="148"/>
      <c r="K4606" s="66"/>
    </row>
    <row r="4607" spans="1:11" x14ac:dyDescent="0.25">
      <c r="A4607" s="148"/>
      <c r="B4607" s="148"/>
      <c r="C4607" s="148"/>
      <c r="D4607" s="148"/>
      <c r="E4607" s="148"/>
      <c r="F4607" s="148"/>
      <c r="G4607" s="148"/>
      <c r="H4607" s="148"/>
      <c r="I4607" s="151"/>
      <c r="J4607" s="148"/>
      <c r="K4607" s="66"/>
    </row>
    <row r="4608" spans="1:11" x14ac:dyDescent="0.25">
      <c r="A4608" s="148"/>
      <c r="B4608" s="148"/>
      <c r="C4608" s="148"/>
      <c r="D4608" s="148"/>
      <c r="E4608" s="148"/>
      <c r="F4608" s="148"/>
      <c r="G4608" s="148"/>
      <c r="H4608" s="148"/>
      <c r="I4608" s="151"/>
      <c r="J4608" s="148"/>
      <c r="K4608" s="66"/>
    </row>
    <row r="4609" spans="1:11" x14ac:dyDescent="0.25">
      <c r="A4609" s="148"/>
      <c r="B4609" s="148"/>
      <c r="C4609" s="148"/>
      <c r="D4609" s="148"/>
      <c r="E4609" s="148"/>
      <c r="F4609" s="148"/>
      <c r="G4609" s="148"/>
      <c r="H4609" s="148"/>
      <c r="I4609" s="151"/>
      <c r="J4609" s="148"/>
      <c r="K4609" s="66"/>
    </row>
    <row r="4610" spans="1:11" x14ac:dyDescent="0.25">
      <c r="A4610" s="148"/>
      <c r="B4610" s="148"/>
      <c r="C4610" s="148"/>
      <c r="D4610" s="148"/>
      <c r="E4610" s="148"/>
      <c r="F4610" s="148"/>
      <c r="G4610" s="148"/>
      <c r="H4610" s="148"/>
      <c r="I4610" s="151"/>
      <c r="J4610" s="148"/>
      <c r="K4610" s="66"/>
    </row>
    <row r="4611" spans="1:11" x14ac:dyDescent="0.25">
      <c r="A4611" s="148"/>
      <c r="B4611" s="148"/>
      <c r="C4611" s="148"/>
      <c r="D4611" s="148"/>
      <c r="E4611" s="148"/>
      <c r="F4611" s="148"/>
      <c r="G4611" s="148"/>
      <c r="H4611" s="148"/>
      <c r="I4611" s="151"/>
      <c r="J4611" s="148"/>
      <c r="K4611" s="66"/>
    </row>
    <row r="4612" spans="1:11" x14ac:dyDescent="0.25">
      <c r="A4612" s="148"/>
      <c r="B4612" s="148"/>
      <c r="C4612" s="148"/>
      <c r="D4612" s="148"/>
      <c r="E4612" s="148"/>
      <c r="F4612" s="148"/>
      <c r="G4612" s="148"/>
      <c r="H4612" s="148"/>
      <c r="I4612" s="151"/>
      <c r="J4612" s="148"/>
      <c r="K4612" s="66"/>
    </row>
    <row r="4613" spans="1:11" x14ac:dyDescent="0.25">
      <c r="A4613" s="148"/>
      <c r="B4613" s="148"/>
      <c r="C4613" s="148"/>
      <c r="D4613" s="148"/>
      <c r="E4613" s="148"/>
      <c r="F4613" s="148"/>
      <c r="G4613" s="148"/>
      <c r="H4613" s="148"/>
      <c r="I4613" s="151"/>
      <c r="J4613" s="148"/>
      <c r="K4613" s="66"/>
    </row>
    <row r="4614" spans="1:11" x14ac:dyDescent="0.25">
      <c r="A4614" s="148"/>
      <c r="B4614" s="148"/>
      <c r="C4614" s="148"/>
      <c r="D4614" s="148"/>
      <c r="E4614" s="148"/>
      <c r="F4614" s="148"/>
      <c r="G4614" s="148"/>
      <c r="H4614" s="148"/>
      <c r="I4614" s="151"/>
      <c r="J4614" s="148"/>
      <c r="K4614" s="66"/>
    </row>
    <row r="4615" spans="1:11" x14ac:dyDescent="0.25">
      <c r="A4615" s="148"/>
      <c r="B4615" s="148"/>
      <c r="C4615" s="148"/>
      <c r="D4615" s="148"/>
      <c r="E4615" s="148"/>
      <c r="F4615" s="148"/>
      <c r="G4615" s="148"/>
      <c r="H4615" s="148"/>
      <c r="I4615" s="151"/>
      <c r="J4615" s="148"/>
      <c r="K4615" s="66"/>
    </row>
    <row r="4616" spans="1:11" x14ac:dyDescent="0.25">
      <c r="A4616" s="148"/>
      <c r="B4616" s="148"/>
      <c r="C4616" s="148"/>
      <c r="D4616" s="148"/>
      <c r="E4616" s="148"/>
      <c r="F4616" s="148"/>
      <c r="G4616" s="148"/>
      <c r="H4616" s="148"/>
      <c r="I4616" s="151"/>
      <c r="J4616" s="148"/>
      <c r="K4616" s="66"/>
    </row>
    <row r="4617" spans="1:11" x14ac:dyDescent="0.25">
      <c r="A4617" s="148"/>
      <c r="B4617" s="148"/>
      <c r="C4617" s="148"/>
      <c r="D4617" s="148"/>
      <c r="E4617" s="148"/>
      <c r="F4617" s="148"/>
      <c r="G4617" s="148"/>
      <c r="H4617" s="148"/>
      <c r="I4617" s="151"/>
      <c r="J4617" s="148"/>
      <c r="K4617" s="66"/>
    </row>
    <row r="4618" spans="1:11" x14ac:dyDescent="0.25">
      <c r="A4618" s="148"/>
      <c r="B4618" s="148"/>
      <c r="C4618" s="148"/>
      <c r="D4618" s="148"/>
      <c r="E4618" s="148"/>
      <c r="F4618" s="148"/>
      <c r="G4618" s="148"/>
      <c r="H4618" s="148"/>
      <c r="I4618" s="151"/>
      <c r="J4618" s="148"/>
      <c r="K4618" s="66"/>
    </row>
    <row r="4619" spans="1:11" x14ac:dyDescent="0.25">
      <c r="A4619" s="148"/>
      <c r="B4619" s="148"/>
      <c r="C4619" s="148"/>
      <c r="D4619" s="148"/>
      <c r="E4619" s="148"/>
      <c r="F4619" s="148"/>
      <c r="G4619" s="148"/>
      <c r="H4619" s="148"/>
      <c r="I4619" s="151"/>
      <c r="J4619" s="148"/>
      <c r="K4619" s="66"/>
    </row>
    <row r="4620" spans="1:11" x14ac:dyDescent="0.25">
      <c r="A4620" s="148"/>
      <c r="B4620" s="148"/>
      <c r="C4620" s="148"/>
      <c r="D4620" s="148"/>
      <c r="E4620" s="148"/>
      <c r="F4620" s="148"/>
      <c r="G4620" s="148"/>
      <c r="H4620" s="148"/>
      <c r="I4620" s="151"/>
      <c r="J4620" s="148"/>
      <c r="K4620" s="66"/>
    </row>
    <row r="4621" spans="1:11" x14ac:dyDescent="0.25">
      <c r="A4621" s="148"/>
      <c r="B4621" s="148"/>
      <c r="C4621" s="148"/>
      <c r="D4621" s="148"/>
      <c r="E4621" s="148"/>
      <c r="F4621" s="148"/>
      <c r="G4621" s="148"/>
      <c r="H4621" s="148"/>
      <c r="I4621" s="151"/>
      <c r="J4621" s="148"/>
      <c r="K4621" s="66"/>
    </row>
    <row r="4622" spans="1:11" x14ac:dyDescent="0.25">
      <c r="A4622" s="148"/>
      <c r="B4622" s="148"/>
      <c r="C4622" s="148"/>
      <c r="D4622" s="148"/>
      <c r="E4622" s="148"/>
      <c r="F4622" s="148"/>
      <c r="G4622" s="148"/>
      <c r="H4622" s="148"/>
      <c r="I4622" s="151"/>
      <c r="J4622" s="148"/>
      <c r="K4622" s="66"/>
    </row>
    <row r="4623" spans="1:11" x14ac:dyDescent="0.25">
      <c r="A4623" s="148"/>
      <c r="B4623" s="148"/>
      <c r="C4623" s="148"/>
      <c r="D4623" s="148"/>
      <c r="E4623" s="148"/>
      <c r="F4623" s="148"/>
      <c r="G4623" s="148"/>
      <c r="H4623" s="148"/>
      <c r="I4623" s="151"/>
      <c r="J4623" s="148"/>
      <c r="K4623" s="66"/>
    </row>
    <row r="4624" spans="1:11" x14ac:dyDescent="0.25">
      <c r="A4624" s="148"/>
      <c r="B4624" s="148"/>
      <c r="C4624" s="148"/>
      <c r="D4624" s="148"/>
      <c r="E4624" s="148"/>
      <c r="F4624" s="148"/>
      <c r="G4624" s="148"/>
      <c r="H4624" s="148"/>
      <c r="I4624" s="151"/>
      <c r="J4624" s="148"/>
      <c r="K4624" s="66"/>
    </row>
    <row r="4625" spans="1:11" x14ac:dyDescent="0.25">
      <c r="A4625" s="148"/>
      <c r="B4625" s="148"/>
      <c r="C4625" s="148"/>
      <c r="D4625" s="148"/>
      <c r="E4625" s="148"/>
      <c r="F4625" s="148"/>
      <c r="G4625" s="148"/>
      <c r="H4625" s="148"/>
      <c r="I4625" s="151"/>
      <c r="J4625" s="148"/>
      <c r="K4625" s="66"/>
    </row>
    <row r="4626" spans="1:11" x14ac:dyDescent="0.25">
      <c r="A4626" s="148"/>
      <c r="B4626" s="148"/>
      <c r="C4626" s="148"/>
      <c r="D4626" s="148"/>
      <c r="E4626" s="148"/>
      <c r="F4626" s="148"/>
      <c r="G4626" s="148"/>
      <c r="H4626" s="148"/>
      <c r="I4626" s="151"/>
      <c r="J4626" s="148"/>
      <c r="K4626" s="66"/>
    </row>
    <row r="4627" spans="1:11" x14ac:dyDescent="0.25">
      <c r="A4627" s="148"/>
      <c r="B4627" s="148"/>
      <c r="C4627" s="148"/>
      <c r="D4627" s="148"/>
      <c r="E4627" s="148"/>
      <c r="F4627" s="148"/>
      <c r="G4627" s="148"/>
      <c r="H4627" s="148"/>
      <c r="I4627" s="151"/>
      <c r="J4627" s="148"/>
      <c r="K4627" s="66"/>
    </row>
    <row r="4628" spans="1:11" x14ac:dyDescent="0.25">
      <c r="A4628" s="148"/>
      <c r="B4628" s="148"/>
      <c r="C4628" s="148"/>
      <c r="D4628" s="148"/>
      <c r="E4628" s="148"/>
      <c r="F4628" s="148"/>
      <c r="G4628" s="148"/>
      <c r="H4628" s="148"/>
      <c r="I4628" s="151"/>
      <c r="J4628" s="148"/>
      <c r="K4628" s="66"/>
    </row>
    <row r="4629" spans="1:11" x14ac:dyDescent="0.25">
      <c r="A4629" s="148"/>
      <c r="B4629" s="148"/>
      <c r="C4629" s="148"/>
      <c r="D4629" s="148"/>
      <c r="E4629" s="148"/>
      <c r="F4629" s="148"/>
      <c r="G4629" s="148"/>
      <c r="H4629" s="148"/>
      <c r="I4629" s="151"/>
      <c r="J4629" s="148"/>
      <c r="K4629" s="66"/>
    </row>
    <row r="4630" spans="1:11" x14ac:dyDescent="0.25">
      <c r="A4630" s="148"/>
      <c r="B4630" s="148"/>
      <c r="C4630" s="148"/>
      <c r="D4630" s="148"/>
      <c r="E4630" s="148"/>
      <c r="F4630" s="148"/>
      <c r="G4630" s="148"/>
      <c r="H4630" s="148"/>
      <c r="I4630" s="151"/>
      <c r="J4630" s="148"/>
      <c r="K4630" s="66"/>
    </row>
    <row r="4631" spans="1:11" x14ac:dyDescent="0.25">
      <c r="A4631" s="148"/>
      <c r="B4631" s="148"/>
      <c r="C4631" s="148"/>
      <c r="D4631" s="148"/>
      <c r="E4631" s="148"/>
      <c r="F4631" s="148"/>
      <c r="G4631" s="148"/>
      <c r="H4631" s="148"/>
      <c r="I4631" s="151"/>
      <c r="J4631" s="148"/>
      <c r="K4631" s="66"/>
    </row>
    <row r="4632" spans="1:11" x14ac:dyDescent="0.25">
      <c r="A4632" s="148"/>
      <c r="B4632" s="148"/>
      <c r="C4632" s="148"/>
      <c r="D4632" s="148"/>
      <c r="E4632" s="148"/>
      <c r="F4632" s="148"/>
      <c r="G4632" s="148"/>
      <c r="H4632" s="148"/>
      <c r="I4632" s="151"/>
      <c r="J4632" s="148"/>
      <c r="K4632" s="66"/>
    </row>
    <row r="4633" spans="1:11" x14ac:dyDescent="0.25">
      <c r="A4633" s="148"/>
      <c r="B4633" s="148"/>
      <c r="C4633" s="148"/>
      <c r="D4633" s="148"/>
      <c r="E4633" s="148"/>
      <c r="F4633" s="148"/>
      <c r="G4633" s="148"/>
      <c r="H4633" s="148"/>
      <c r="I4633" s="151"/>
      <c r="J4633" s="148"/>
      <c r="K4633" s="66"/>
    </row>
    <row r="4634" spans="1:11" x14ac:dyDescent="0.25">
      <c r="A4634" s="148"/>
      <c r="B4634" s="148"/>
      <c r="C4634" s="148"/>
      <c r="D4634" s="148"/>
      <c r="E4634" s="148"/>
      <c r="F4634" s="148"/>
      <c r="G4634" s="148"/>
      <c r="H4634" s="148"/>
      <c r="I4634" s="151"/>
      <c r="J4634" s="148"/>
      <c r="K4634" s="66"/>
    </row>
    <row r="4635" spans="1:11" x14ac:dyDescent="0.25">
      <c r="A4635" s="148"/>
      <c r="B4635" s="148"/>
      <c r="C4635" s="148"/>
      <c r="D4635" s="148"/>
      <c r="E4635" s="148"/>
      <c r="F4635" s="148"/>
      <c r="G4635" s="148"/>
      <c r="H4635" s="148"/>
      <c r="I4635" s="151"/>
      <c r="J4635" s="148"/>
      <c r="K4635" s="66"/>
    </row>
    <row r="4636" spans="1:11" x14ac:dyDescent="0.25">
      <c r="A4636" s="148"/>
      <c r="B4636" s="148"/>
      <c r="C4636" s="148"/>
      <c r="D4636" s="148"/>
      <c r="E4636" s="148"/>
      <c r="F4636" s="148"/>
      <c r="G4636" s="148"/>
      <c r="H4636" s="148"/>
      <c r="I4636" s="151"/>
      <c r="J4636" s="148"/>
      <c r="K4636" s="66"/>
    </row>
    <row r="4637" spans="1:11" x14ac:dyDescent="0.25">
      <c r="A4637" s="148"/>
      <c r="B4637" s="148"/>
      <c r="C4637" s="148"/>
      <c r="D4637" s="148"/>
      <c r="E4637" s="148"/>
      <c r="F4637" s="148"/>
      <c r="G4637" s="148"/>
      <c r="H4637" s="148"/>
      <c r="I4637" s="151"/>
      <c r="J4637" s="148"/>
      <c r="K4637" s="66"/>
    </row>
    <row r="4638" spans="1:11" x14ac:dyDescent="0.25">
      <c r="A4638" s="148"/>
      <c r="B4638" s="148"/>
      <c r="C4638" s="148"/>
      <c r="D4638" s="148"/>
      <c r="E4638" s="148"/>
      <c r="F4638" s="148"/>
      <c r="G4638" s="148"/>
      <c r="H4638" s="148"/>
      <c r="I4638" s="151"/>
      <c r="J4638" s="148"/>
      <c r="K4638" s="66"/>
    </row>
    <row r="4639" spans="1:11" x14ac:dyDescent="0.25">
      <c r="A4639" s="148"/>
      <c r="B4639" s="148"/>
      <c r="C4639" s="148"/>
      <c r="D4639" s="148"/>
      <c r="E4639" s="148"/>
      <c r="F4639" s="148"/>
      <c r="G4639" s="148"/>
      <c r="H4639" s="148"/>
      <c r="I4639" s="151"/>
      <c r="J4639" s="148"/>
      <c r="K4639" s="66"/>
    </row>
    <row r="4640" spans="1:11" x14ac:dyDescent="0.25">
      <c r="A4640" s="148"/>
      <c r="B4640" s="148"/>
      <c r="C4640" s="148"/>
      <c r="D4640" s="148"/>
      <c r="E4640" s="148"/>
      <c r="F4640" s="148"/>
      <c r="G4640" s="148"/>
      <c r="H4640" s="148"/>
      <c r="I4640" s="151"/>
      <c r="J4640" s="148"/>
      <c r="K4640" s="66"/>
    </row>
    <row r="4641" spans="1:11" x14ac:dyDescent="0.25">
      <c r="A4641" s="148"/>
      <c r="B4641" s="148"/>
      <c r="C4641" s="148"/>
      <c r="D4641" s="148"/>
      <c r="E4641" s="148"/>
      <c r="F4641" s="148"/>
      <c r="G4641" s="148"/>
      <c r="H4641" s="148"/>
      <c r="I4641" s="151"/>
      <c r="J4641" s="148"/>
      <c r="K4641" s="66"/>
    </row>
    <row r="4642" spans="1:11" x14ac:dyDescent="0.25">
      <c r="A4642" s="148"/>
      <c r="B4642" s="148"/>
      <c r="C4642" s="148"/>
      <c r="D4642" s="148"/>
      <c r="E4642" s="148"/>
      <c r="F4642" s="148"/>
      <c r="G4642" s="148"/>
      <c r="H4642" s="148"/>
      <c r="I4642" s="151"/>
      <c r="J4642" s="148"/>
      <c r="K4642" s="66"/>
    </row>
    <row r="4643" spans="1:11" x14ac:dyDescent="0.25">
      <c r="A4643" s="148"/>
      <c r="B4643" s="148"/>
      <c r="C4643" s="148"/>
      <c r="D4643" s="148"/>
      <c r="E4643" s="148"/>
      <c r="F4643" s="148"/>
      <c r="G4643" s="148"/>
      <c r="H4643" s="148"/>
      <c r="I4643" s="151"/>
      <c r="J4643" s="148"/>
      <c r="K4643" s="66"/>
    </row>
    <row r="4644" spans="1:11" x14ac:dyDescent="0.25">
      <c r="A4644" s="148"/>
      <c r="B4644" s="148"/>
      <c r="C4644" s="148"/>
      <c r="D4644" s="148"/>
      <c r="E4644" s="148"/>
      <c r="F4644" s="148"/>
      <c r="G4644" s="148"/>
      <c r="H4644" s="148"/>
      <c r="I4644" s="151"/>
      <c r="J4644" s="148"/>
      <c r="K4644" s="66"/>
    </row>
    <row r="4645" spans="1:11" x14ac:dyDescent="0.25">
      <c r="A4645" s="148"/>
      <c r="B4645" s="148"/>
      <c r="C4645" s="148"/>
      <c r="D4645" s="148"/>
      <c r="E4645" s="148"/>
      <c r="F4645" s="148"/>
      <c r="G4645" s="148"/>
      <c r="H4645" s="148"/>
      <c r="I4645" s="151"/>
      <c r="J4645" s="148"/>
      <c r="K4645" s="66"/>
    </row>
    <row r="4646" spans="1:11" x14ac:dyDescent="0.25">
      <c r="A4646" s="148"/>
      <c r="B4646" s="148"/>
      <c r="C4646" s="148"/>
      <c r="D4646" s="148"/>
      <c r="E4646" s="148"/>
      <c r="F4646" s="148"/>
      <c r="G4646" s="148"/>
      <c r="H4646" s="148"/>
      <c r="I4646" s="151"/>
      <c r="J4646" s="148"/>
      <c r="K4646" s="66"/>
    </row>
    <row r="4647" spans="1:11" x14ac:dyDescent="0.25">
      <c r="A4647" s="148"/>
      <c r="B4647" s="148"/>
      <c r="C4647" s="148"/>
      <c r="D4647" s="148"/>
      <c r="E4647" s="148"/>
      <c r="F4647" s="148"/>
      <c r="G4647" s="148"/>
      <c r="H4647" s="148"/>
      <c r="I4647" s="151"/>
      <c r="J4647" s="148"/>
      <c r="K4647" s="66"/>
    </row>
    <row r="4648" spans="1:11" x14ac:dyDescent="0.25">
      <c r="A4648" s="148"/>
      <c r="B4648" s="148"/>
      <c r="C4648" s="148"/>
      <c r="D4648" s="148"/>
      <c r="E4648" s="148"/>
      <c r="F4648" s="148"/>
      <c r="G4648" s="148"/>
      <c r="H4648" s="148"/>
      <c r="I4648" s="151"/>
      <c r="J4648" s="148"/>
      <c r="K4648" s="66"/>
    </row>
    <row r="4649" spans="1:11" x14ac:dyDescent="0.25">
      <c r="A4649" s="148"/>
      <c r="B4649" s="148"/>
      <c r="C4649" s="148"/>
      <c r="D4649" s="148"/>
      <c r="E4649" s="148"/>
      <c r="F4649" s="148"/>
      <c r="G4649" s="148"/>
      <c r="H4649" s="148"/>
      <c r="I4649" s="151"/>
      <c r="J4649" s="148"/>
      <c r="K4649" s="66"/>
    </row>
    <row r="4650" spans="1:11" x14ac:dyDescent="0.25">
      <c r="A4650" s="148"/>
      <c r="B4650" s="148"/>
      <c r="C4650" s="148"/>
      <c r="D4650" s="148"/>
      <c r="E4650" s="148"/>
      <c r="F4650" s="148"/>
      <c r="G4650" s="148"/>
      <c r="H4650" s="148"/>
      <c r="I4650" s="151"/>
      <c r="J4650" s="148"/>
      <c r="K4650" s="66"/>
    </row>
    <row r="4651" spans="1:11" x14ac:dyDescent="0.25">
      <c r="A4651" s="148"/>
      <c r="B4651" s="148"/>
      <c r="C4651" s="148"/>
      <c r="D4651" s="148"/>
      <c r="E4651" s="148"/>
      <c r="F4651" s="148"/>
      <c r="G4651" s="148"/>
      <c r="H4651" s="148"/>
      <c r="I4651" s="151"/>
      <c r="J4651" s="148"/>
      <c r="K4651" s="66"/>
    </row>
    <row r="4652" spans="1:11" x14ac:dyDescent="0.25">
      <c r="A4652" s="148"/>
      <c r="B4652" s="148"/>
      <c r="C4652" s="148"/>
      <c r="D4652" s="148"/>
      <c r="E4652" s="148"/>
      <c r="F4652" s="148"/>
      <c r="G4652" s="148"/>
      <c r="H4652" s="148"/>
      <c r="I4652" s="151"/>
      <c r="J4652" s="148"/>
      <c r="K4652" s="66"/>
    </row>
    <row r="4653" spans="1:11" x14ac:dyDescent="0.25">
      <c r="A4653" s="148"/>
      <c r="B4653" s="148"/>
      <c r="C4653" s="148"/>
      <c r="D4653" s="148"/>
      <c r="E4653" s="148"/>
      <c r="F4653" s="148"/>
      <c r="G4653" s="148"/>
      <c r="H4653" s="148"/>
      <c r="I4653" s="151"/>
      <c r="J4653" s="148"/>
      <c r="K4653" s="66"/>
    </row>
    <row r="4654" spans="1:11" x14ac:dyDescent="0.25">
      <c r="A4654" s="148"/>
      <c r="B4654" s="148"/>
      <c r="C4654" s="148"/>
      <c r="D4654" s="148"/>
      <c r="E4654" s="148"/>
      <c r="F4654" s="148"/>
      <c r="G4654" s="148"/>
      <c r="H4654" s="148"/>
      <c r="I4654" s="151"/>
      <c r="J4654" s="148"/>
      <c r="K4654" s="66"/>
    </row>
    <row r="4655" spans="1:11" x14ac:dyDescent="0.25">
      <c r="A4655" s="148"/>
      <c r="B4655" s="148"/>
      <c r="C4655" s="148"/>
      <c r="D4655" s="148"/>
      <c r="E4655" s="148"/>
      <c r="F4655" s="148"/>
      <c r="G4655" s="148"/>
      <c r="H4655" s="148"/>
      <c r="I4655" s="151"/>
      <c r="J4655" s="148"/>
      <c r="K4655" s="66"/>
    </row>
    <row r="4656" spans="1:11" x14ac:dyDescent="0.25">
      <c r="A4656" s="148"/>
      <c r="B4656" s="148"/>
      <c r="C4656" s="148"/>
      <c r="D4656" s="148"/>
      <c r="E4656" s="148"/>
      <c r="F4656" s="148"/>
      <c r="G4656" s="148"/>
      <c r="H4656" s="148"/>
      <c r="I4656" s="151"/>
      <c r="J4656" s="148"/>
      <c r="K4656" s="66"/>
    </row>
    <row r="4657" spans="1:11" x14ac:dyDescent="0.25">
      <c r="A4657" s="148"/>
      <c r="B4657" s="148"/>
      <c r="C4657" s="148"/>
      <c r="D4657" s="148"/>
      <c r="E4657" s="148"/>
      <c r="F4657" s="148"/>
      <c r="G4657" s="148"/>
      <c r="H4657" s="148"/>
      <c r="I4657" s="151"/>
      <c r="J4657" s="148"/>
      <c r="K4657" s="66"/>
    </row>
    <row r="4658" spans="1:11" x14ac:dyDescent="0.25">
      <c r="A4658" s="148"/>
      <c r="B4658" s="148"/>
      <c r="C4658" s="148"/>
      <c r="D4658" s="148"/>
      <c r="E4658" s="148"/>
      <c r="F4658" s="148"/>
      <c r="G4658" s="148"/>
      <c r="H4658" s="148"/>
      <c r="I4658" s="151"/>
      <c r="J4658" s="148"/>
      <c r="K4658" s="66"/>
    </row>
    <row r="4659" spans="1:11" x14ac:dyDescent="0.25">
      <c r="A4659" s="148"/>
      <c r="B4659" s="148"/>
      <c r="C4659" s="148"/>
      <c r="D4659" s="148"/>
      <c r="E4659" s="148"/>
      <c r="F4659" s="148"/>
      <c r="G4659" s="148"/>
      <c r="H4659" s="148"/>
      <c r="I4659" s="151"/>
      <c r="J4659" s="148"/>
      <c r="K4659" s="66"/>
    </row>
    <row r="4660" spans="1:11" x14ac:dyDescent="0.25">
      <c r="A4660" s="148"/>
      <c r="B4660" s="148"/>
      <c r="C4660" s="148"/>
      <c r="D4660" s="148"/>
      <c r="E4660" s="148"/>
      <c r="F4660" s="148"/>
      <c r="G4660" s="148"/>
      <c r="H4660" s="148"/>
      <c r="I4660" s="151"/>
      <c r="J4660" s="148"/>
      <c r="K4660" s="66"/>
    </row>
    <row r="4661" spans="1:11" x14ac:dyDescent="0.25">
      <c r="A4661" s="148"/>
      <c r="B4661" s="148"/>
      <c r="C4661" s="148"/>
      <c r="D4661" s="148"/>
      <c r="E4661" s="148"/>
      <c r="F4661" s="148"/>
      <c r="G4661" s="148"/>
      <c r="H4661" s="148"/>
      <c r="I4661" s="151"/>
      <c r="J4661" s="148"/>
      <c r="K4661" s="66"/>
    </row>
    <row r="4662" spans="1:11" x14ac:dyDescent="0.25">
      <c r="A4662" s="148"/>
      <c r="B4662" s="148"/>
      <c r="C4662" s="148"/>
      <c r="D4662" s="148"/>
      <c r="E4662" s="148"/>
      <c r="F4662" s="148"/>
      <c r="G4662" s="148"/>
      <c r="H4662" s="148"/>
      <c r="I4662" s="151"/>
      <c r="J4662" s="148"/>
      <c r="K4662" s="66"/>
    </row>
    <row r="4663" spans="1:11" x14ac:dyDescent="0.25">
      <c r="A4663" s="148"/>
      <c r="B4663" s="148"/>
      <c r="C4663" s="148"/>
      <c r="D4663" s="148"/>
      <c r="E4663" s="148"/>
      <c r="F4663" s="148"/>
      <c r="G4663" s="148"/>
      <c r="H4663" s="148"/>
      <c r="I4663" s="151"/>
      <c r="J4663" s="148"/>
      <c r="K4663" s="66"/>
    </row>
    <row r="4664" spans="1:11" x14ac:dyDescent="0.25">
      <c r="A4664" s="148"/>
      <c r="B4664" s="148"/>
      <c r="C4664" s="148"/>
      <c r="D4664" s="148"/>
      <c r="E4664" s="148"/>
      <c r="F4664" s="148"/>
      <c r="G4664" s="148"/>
      <c r="H4664" s="148"/>
      <c r="I4664" s="151"/>
      <c r="J4664" s="148"/>
      <c r="K4664" s="66"/>
    </row>
    <row r="4665" spans="1:11" x14ac:dyDescent="0.25">
      <c r="A4665" s="148"/>
      <c r="B4665" s="148"/>
      <c r="C4665" s="148"/>
      <c r="D4665" s="148"/>
      <c r="E4665" s="148"/>
      <c r="F4665" s="148"/>
      <c r="G4665" s="148"/>
      <c r="H4665" s="148"/>
      <c r="I4665" s="151"/>
      <c r="J4665" s="148"/>
      <c r="K4665" s="66"/>
    </row>
    <row r="4666" spans="1:11" x14ac:dyDescent="0.25">
      <c r="A4666" s="148"/>
      <c r="B4666" s="148"/>
      <c r="C4666" s="148"/>
      <c r="D4666" s="148"/>
      <c r="E4666" s="148"/>
      <c r="F4666" s="148"/>
      <c r="G4666" s="148"/>
      <c r="H4666" s="148"/>
      <c r="I4666" s="151"/>
      <c r="J4666" s="148"/>
      <c r="K4666" s="66"/>
    </row>
    <row r="4667" spans="1:11" x14ac:dyDescent="0.25">
      <c r="A4667" s="148"/>
      <c r="B4667" s="148"/>
      <c r="C4667" s="148"/>
      <c r="D4667" s="148"/>
      <c r="E4667" s="148"/>
      <c r="F4667" s="148"/>
      <c r="G4667" s="148"/>
      <c r="H4667" s="148"/>
      <c r="I4667" s="151"/>
      <c r="J4667" s="148"/>
      <c r="K4667" s="66"/>
    </row>
    <row r="4668" spans="1:11" x14ac:dyDescent="0.25">
      <c r="A4668" s="148"/>
      <c r="B4668" s="148"/>
      <c r="C4668" s="148"/>
      <c r="D4668" s="148"/>
      <c r="E4668" s="148"/>
      <c r="F4668" s="148"/>
      <c r="G4668" s="148"/>
      <c r="H4668" s="148"/>
      <c r="I4668" s="151"/>
      <c r="J4668" s="148"/>
      <c r="K4668" s="66"/>
    </row>
    <row r="4669" spans="1:11" x14ac:dyDescent="0.25">
      <c r="A4669" s="148"/>
      <c r="B4669" s="148"/>
      <c r="C4669" s="148"/>
      <c r="D4669" s="148"/>
      <c r="E4669" s="148"/>
      <c r="F4669" s="148"/>
      <c r="G4669" s="148"/>
      <c r="H4669" s="148"/>
      <c r="I4669" s="151"/>
      <c r="J4669" s="148"/>
      <c r="K4669" s="66"/>
    </row>
    <row r="4670" spans="1:11" x14ac:dyDescent="0.25">
      <c r="A4670" s="148"/>
      <c r="B4670" s="148"/>
      <c r="C4670" s="148"/>
      <c r="D4670" s="148"/>
      <c r="E4670" s="148"/>
      <c r="F4670" s="148"/>
      <c r="G4670" s="148"/>
      <c r="H4670" s="148"/>
      <c r="I4670" s="151"/>
      <c r="J4670" s="148"/>
      <c r="K4670" s="66"/>
    </row>
    <row r="4671" spans="1:11" x14ac:dyDescent="0.25">
      <c r="A4671" s="148"/>
      <c r="B4671" s="148"/>
      <c r="C4671" s="148"/>
      <c r="D4671" s="148"/>
      <c r="E4671" s="148"/>
      <c r="F4671" s="148"/>
      <c r="G4671" s="148"/>
      <c r="H4671" s="148"/>
      <c r="I4671" s="151"/>
      <c r="J4671" s="148"/>
      <c r="K4671" s="66"/>
    </row>
    <row r="4672" spans="1:11" x14ac:dyDescent="0.25">
      <c r="A4672" s="148"/>
      <c r="B4672" s="148"/>
      <c r="C4672" s="148"/>
      <c r="D4672" s="148"/>
      <c r="E4672" s="148"/>
      <c r="F4672" s="148"/>
      <c r="G4672" s="148"/>
      <c r="H4672" s="148"/>
      <c r="I4672" s="151"/>
      <c r="J4672" s="148"/>
      <c r="K4672" s="66"/>
    </row>
    <row r="4673" spans="1:11" x14ac:dyDescent="0.25">
      <c r="A4673" s="148"/>
      <c r="B4673" s="148"/>
      <c r="C4673" s="148"/>
      <c r="D4673" s="148"/>
      <c r="E4673" s="148"/>
      <c r="F4673" s="148"/>
      <c r="G4673" s="148"/>
      <c r="H4673" s="148"/>
      <c r="I4673" s="151"/>
      <c r="J4673" s="148"/>
      <c r="K4673" s="66"/>
    </row>
    <row r="4674" spans="1:11" x14ac:dyDescent="0.25">
      <c r="A4674" s="148"/>
      <c r="B4674" s="148"/>
      <c r="C4674" s="148"/>
      <c r="D4674" s="148"/>
      <c r="E4674" s="148"/>
      <c r="F4674" s="148"/>
      <c r="G4674" s="148"/>
      <c r="H4674" s="148"/>
      <c r="I4674" s="151"/>
      <c r="J4674" s="148"/>
      <c r="K4674" s="66"/>
    </row>
    <row r="4675" spans="1:11" x14ac:dyDescent="0.25">
      <c r="A4675" s="148"/>
      <c r="B4675" s="148"/>
      <c r="C4675" s="148"/>
      <c r="D4675" s="148"/>
      <c r="E4675" s="148"/>
      <c r="F4675" s="148"/>
      <c r="G4675" s="148"/>
      <c r="H4675" s="148"/>
      <c r="I4675" s="151"/>
      <c r="J4675" s="148"/>
      <c r="K4675" s="66"/>
    </row>
    <row r="4676" spans="1:11" x14ac:dyDescent="0.25">
      <c r="A4676" s="148"/>
      <c r="B4676" s="148"/>
      <c r="C4676" s="148"/>
      <c r="D4676" s="148"/>
      <c r="E4676" s="148"/>
      <c r="F4676" s="148"/>
      <c r="G4676" s="148"/>
      <c r="H4676" s="148"/>
      <c r="I4676" s="151"/>
      <c r="J4676" s="148"/>
      <c r="K4676" s="66"/>
    </row>
    <row r="4677" spans="1:11" x14ac:dyDescent="0.25">
      <c r="A4677" s="148"/>
      <c r="B4677" s="148"/>
      <c r="C4677" s="148"/>
      <c r="D4677" s="148"/>
      <c r="E4677" s="148"/>
      <c r="F4677" s="148"/>
      <c r="G4677" s="148"/>
      <c r="H4677" s="148"/>
      <c r="I4677" s="151"/>
      <c r="J4677" s="148"/>
      <c r="K4677" s="66"/>
    </row>
    <row r="4678" spans="1:11" x14ac:dyDescent="0.25">
      <c r="A4678" s="148"/>
      <c r="B4678" s="148"/>
      <c r="C4678" s="148"/>
      <c r="D4678" s="148"/>
      <c r="E4678" s="148"/>
      <c r="F4678" s="148"/>
      <c r="G4678" s="148"/>
      <c r="H4678" s="148"/>
      <c r="I4678" s="151"/>
      <c r="J4678" s="148"/>
      <c r="K4678" s="66"/>
    </row>
    <row r="4679" spans="1:11" x14ac:dyDescent="0.25">
      <c r="A4679" s="148"/>
      <c r="B4679" s="148"/>
      <c r="C4679" s="148"/>
      <c r="D4679" s="148"/>
      <c r="E4679" s="148"/>
      <c r="F4679" s="148"/>
      <c r="G4679" s="148"/>
      <c r="H4679" s="148"/>
      <c r="I4679" s="151"/>
      <c r="J4679" s="148"/>
      <c r="K4679" s="66"/>
    </row>
    <row r="4680" spans="1:11" x14ac:dyDescent="0.25">
      <c r="A4680" s="148"/>
      <c r="B4680" s="148"/>
      <c r="C4680" s="148"/>
      <c r="D4680" s="148"/>
      <c r="E4680" s="148"/>
      <c r="F4680" s="148"/>
      <c r="G4680" s="148"/>
      <c r="H4680" s="148"/>
      <c r="I4680" s="151"/>
      <c r="J4680" s="148"/>
      <c r="K4680" s="66"/>
    </row>
    <row r="4681" spans="1:11" x14ac:dyDescent="0.25">
      <c r="A4681" s="148"/>
      <c r="B4681" s="148"/>
      <c r="C4681" s="148"/>
      <c r="D4681" s="148"/>
      <c r="E4681" s="148"/>
      <c r="F4681" s="148"/>
      <c r="G4681" s="148"/>
      <c r="H4681" s="148"/>
      <c r="I4681" s="151"/>
      <c r="J4681" s="148"/>
      <c r="K4681" s="66"/>
    </row>
    <row r="4682" spans="1:11" x14ac:dyDescent="0.25">
      <c r="A4682" s="148"/>
      <c r="B4682" s="148"/>
      <c r="C4682" s="148"/>
      <c r="D4682" s="148"/>
      <c r="E4682" s="148"/>
      <c r="F4682" s="148"/>
      <c r="G4682" s="148"/>
      <c r="H4682" s="148"/>
      <c r="I4682" s="151"/>
      <c r="J4682" s="148"/>
      <c r="K4682" s="66"/>
    </row>
    <row r="4683" spans="1:11" x14ac:dyDescent="0.25">
      <c r="A4683" s="148"/>
      <c r="B4683" s="148"/>
      <c r="C4683" s="148"/>
      <c r="D4683" s="148"/>
      <c r="E4683" s="148"/>
      <c r="F4683" s="148"/>
      <c r="G4683" s="148"/>
      <c r="H4683" s="148"/>
      <c r="I4683" s="151"/>
      <c r="J4683" s="148"/>
      <c r="K4683" s="66"/>
    </row>
    <row r="4684" spans="1:11" x14ac:dyDescent="0.25">
      <c r="A4684" s="148"/>
      <c r="B4684" s="148"/>
      <c r="C4684" s="148"/>
      <c r="D4684" s="148"/>
      <c r="E4684" s="148"/>
      <c r="F4684" s="148"/>
      <c r="G4684" s="148"/>
      <c r="H4684" s="148"/>
      <c r="I4684" s="151"/>
      <c r="J4684" s="148"/>
      <c r="K4684" s="66"/>
    </row>
    <row r="4685" spans="1:11" x14ac:dyDescent="0.25">
      <c r="A4685" s="148"/>
      <c r="B4685" s="148"/>
      <c r="C4685" s="148"/>
      <c r="D4685" s="148"/>
      <c r="E4685" s="148"/>
      <c r="F4685" s="148"/>
      <c r="G4685" s="148"/>
      <c r="H4685" s="148"/>
      <c r="I4685" s="151"/>
      <c r="J4685" s="148"/>
      <c r="K4685" s="66"/>
    </row>
    <row r="4686" spans="1:11" x14ac:dyDescent="0.25">
      <c r="A4686" s="148"/>
      <c r="B4686" s="148"/>
      <c r="C4686" s="148"/>
      <c r="D4686" s="148"/>
      <c r="E4686" s="148"/>
      <c r="F4686" s="148"/>
      <c r="G4686" s="148"/>
      <c r="H4686" s="148"/>
      <c r="I4686" s="151"/>
      <c r="J4686" s="148"/>
      <c r="K4686" s="66"/>
    </row>
    <row r="4687" spans="1:11" x14ac:dyDescent="0.25">
      <c r="A4687" s="148"/>
      <c r="B4687" s="148"/>
      <c r="C4687" s="148"/>
      <c r="D4687" s="148"/>
      <c r="E4687" s="148"/>
      <c r="F4687" s="148"/>
      <c r="G4687" s="148"/>
      <c r="H4687" s="148"/>
      <c r="I4687" s="151"/>
      <c r="J4687" s="148"/>
      <c r="K4687" s="66"/>
    </row>
    <row r="4688" spans="1:11" x14ac:dyDescent="0.25">
      <c r="A4688" s="148"/>
      <c r="B4688" s="148"/>
      <c r="C4688" s="148"/>
      <c r="D4688" s="148"/>
      <c r="E4688" s="148"/>
      <c r="F4688" s="148"/>
      <c r="G4688" s="148"/>
      <c r="H4688" s="148"/>
      <c r="I4688" s="151"/>
      <c r="J4688" s="148"/>
      <c r="K4688" s="66"/>
    </row>
    <row r="4689" spans="1:11" x14ac:dyDescent="0.25">
      <c r="A4689" s="148"/>
      <c r="B4689" s="148"/>
      <c r="C4689" s="148"/>
      <c r="D4689" s="148"/>
      <c r="E4689" s="148"/>
      <c r="F4689" s="148"/>
      <c r="G4689" s="148"/>
      <c r="H4689" s="148"/>
      <c r="I4689" s="151"/>
      <c r="J4689" s="148"/>
      <c r="K4689" s="66"/>
    </row>
    <row r="4690" spans="1:11" x14ac:dyDescent="0.25">
      <c r="A4690" s="148"/>
      <c r="B4690" s="148"/>
      <c r="C4690" s="148"/>
      <c r="D4690" s="148"/>
      <c r="E4690" s="148"/>
      <c r="F4690" s="148"/>
      <c r="G4690" s="148"/>
      <c r="H4690" s="148"/>
      <c r="I4690" s="151"/>
      <c r="J4690" s="148"/>
      <c r="K4690" s="66"/>
    </row>
    <row r="4691" spans="1:11" x14ac:dyDescent="0.25">
      <c r="A4691" s="148"/>
      <c r="B4691" s="148"/>
      <c r="C4691" s="148"/>
      <c r="D4691" s="148"/>
      <c r="E4691" s="148"/>
      <c r="F4691" s="148"/>
      <c r="G4691" s="148"/>
      <c r="H4691" s="148"/>
      <c r="I4691" s="151"/>
      <c r="J4691" s="148"/>
      <c r="K4691" s="66"/>
    </row>
    <row r="4692" spans="1:11" x14ac:dyDescent="0.25">
      <c r="A4692" s="148"/>
      <c r="B4692" s="148"/>
      <c r="C4692" s="148"/>
      <c r="D4692" s="148"/>
      <c r="E4692" s="148"/>
      <c r="F4692" s="148"/>
      <c r="G4692" s="148"/>
      <c r="H4692" s="148"/>
      <c r="I4692" s="151"/>
      <c r="J4692" s="148"/>
      <c r="K4692" s="66"/>
    </row>
    <row r="4693" spans="1:11" x14ac:dyDescent="0.25">
      <c r="A4693" s="148"/>
      <c r="B4693" s="148"/>
      <c r="C4693" s="148"/>
      <c r="D4693" s="148"/>
      <c r="E4693" s="148"/>
      <c r="F4693" s="148"/>
      <c r="G4693" s="148"/>
      <c r="H4693" s="148"/>
      <c r="I4693" s="151"/>
      <c r="J4693" s="148"/>
      <c r="K4693" s="66"/>
    </row>
    <row r="4694" spans="1:11" x14ac:dyDescent="0.25">
      <c r="A4694" s="148"/>
      <c r="B4694" s="148"/>
      <c r="C4694" s="148"/>
      <c r="D4694" s="148"/>
      <c r="E4694" s="148"/>
      <c r="F4694" s="148"/>
      <c r="G4694" s="148"/>
      <c r="H4694" s="148"/>
      <c r="I4694" s="151"/>
      <c r="J4694" s="148"/>
      <c r="K4694" s="66"/>
    </row>
    <row r="4695" spans="1:11" x14ac:dyDescent="0.25">
      <c r="A4695" s="148"/>
      <c r="B4695" s="148"/>
      <c r="C4695" s="148"/>
      <c r="D4695" s="148"/>
      <c r="E4695" s="148"/>
      <c r="F4695" s="148"/>
      <c r="G4695" s="148"/>
      <c r="H4695" s="148"/>
      <c r="I4695" s="151"/>
      <c r="J4695" s="148"/>
      <c r="K4695" s="66"/>
    </row>
    <row r="4696" spans="1:11" x14ac:dyDescent="0.25">
      <c r="A4696" s="148"/>
      <c r="B4696" s="148"/>
      <c r="C4696" s="148"/>
      <c r="D4696" s="148"/>
      <c r="E4696" s="148"/>
      <c r="F4696" s="148"/>
      <c r="G4696" s="148"/>
      <c r="H4696" s="148"/>
      <c r="I4696" s="151"/>
      <c r="J4696" s="148"/>
      <c r="K4696" s="66"/>
    </row>
    <row r="4697" spans="1:11" x14ac:dyDescent="0.25">
      <c r="A4697" s="148"/>
      <c r="B4697" s="148"/>
      <c r="C4697" s="148"/>
      <c r="D4697" s="148"/>
      <c r="E4697" s="148"/>
      <c r="F4697" s="148"/>
      <c r="G4697" s="148"/>
      <c r="H4697" s="148"/>
      <c r="I4697" s="151"/>
      <c r="J4697" s="148"/>
      <c r="K4697" s="66"/>
    </row>
    <row r="4698" spans="1:11" x14ac:dyDescent="0.25">
      <c r="A4698" s="148"/>
      <c r="B4698" s="148"/>
      <c r="C4698" s="148"/>
      <c r="D4698" s="148"/>
      <c r="E4698" s="148"/>
      <c r="F4698" s="148"/>
      <c r="G4698" s="148"/>
      <c r="H4698" s="148"/>
      <c r="I4698" s="151"/>
      <c r="J4698" s="148"/>
      <c r="K4698" s="66"/>
    </row>
    <row r="4699" spans="1:11" x14ac:dyDescent="0.25">
      <c r="A4699" s="148"/>
      <c r="B4699" s="148"/>
      <c r="C4699" s="148"/>
      <c r="D4699" s="148"/>
      <c r="E4699" s="148"/>
      <c r="F4699" s="148"/>
      <c r="G4699" s="148"/>
      <c r="H4699" s="148"/>
      <c r="I4699" s="151"/>
      <c r="J4699" s="148"/>
      <c r="K4699" s="66"/>
    </row>
    <row r="4700" spans="1:11" x14ac:dyDescent="0.25">
      <c r="A4700" s="148"/>
      <c r="B4700" s="148"/>
      <c r="C4700" s="148"/>
      <c r="D4700" s="148"/>
      <c r="E4700" s="148"/>
      <c r="F4700" s="148"/>
      <c r="G4700" s="148"/>
      <c r="H4700" s="148"/>
      <c r="I4700" s="151"/>
      <c r="J4700" s="148"/>
      <c r="K4700" s="66"/>
    </row>
    <row r="4701" spans="1:11" x14ac:dyDescent="0.25">
      <c r="A4701" s="148"/>
      <c r="B4701" s="148"/>
      <c r="C4701" s="148"/>
      <c r="D4701" s="148"/>
      <c r="E4701" s="148"/>
      <c r="F4701" s="148"/>
      <c r="G4701" s="148"/>
      <c r="H4701" s="148"/>
      <c r="I4701" s="151"/>
      <c r="J4701" s="148"/>
      <c r="K4701" s="66"/>
    </row>
    <row r="4702" spans="1:11" x14ac:dyDescent="0.25">
      <c r="A4702" s="148"/>
      <c r="B4702" s="148"/>
      <c r="C4702" s="148"/>
      <c r="D4702" s="148"/>
      <c r="E4702" s="148"/>
      <c r="F4702" s="148"/>
      <c r="G4702" s="148"/>
      <c r="H4702" s="148"/>
      <c r="I4702" s="151"/>
      <c r="J4702" s="148"/>
      <c r="K4702" s="66"/>
    </row>
    <row r="4703" spans="1:11" x14ac:dyDescent="0.25">
      <c r="A4703" s="148"/>
      <c r="B4703" s="148"/>
      <c r="C4703" s="148"/>
      <c r="D4703" s="148"/>
      <c r="E4703" s="148"/>
      <c r="F4703" s="148"/>
      <c r="G4703" s="148"/>
      <c r="H4703" s="148"/>
      <c r="I4703" s="151"/>
      <c r="J4703" s="148"/>
      <c r="K4703" s="66"/>
    </row>
    <row r="4704" spans="1:11" x14ac:dyDescent="0.25">
      <c r="A4704" s="148"/>
      <c r="B4704" s="148"/>
      <c r="C4704" s="148"/>
      <c r="D4704" s="148"/>
      <c r="E4704" s="148"/>
      <c r="F4704" s="148"/>
      <c r="G4704" s="148"/>
      <c r="H4704" s="148"/>
      <c r="I4704" s="151"/>
      <c r="J4704" s="148"/>
      <c r="K4704" s="66"/>
    </row>
    <row r="4705" spans="1:11" x14ac:dyDescent="0.25">
      <c r="A4705" s="148"/>
      <c r="B4705" s="148"/>
      <c r="C4705" s="148"/>
      <c r="D4705" s="148"/>
      <c r="E4705" s="148"/>
      <c r="F4705" s="148"/>
      <c r="G4705" s="148"/>
      <c r="H4705" s="148"/>
      <c r="I4705" s="151"/>
      <c r="J4705" s="148"/>
      <c r="K4705" s="66"/>
    </row>
    <row r="4706" spans="1:11" x14ac:dyDescent="0.25">
      <c r="A4706" s="148"/>
      <c r="B4706" s="148"/>
      <c r="C4706" s="148"/>
      <c r="D4706" s="148"/>
      <c r="E4706" s="148"/>
      <c r="F4706" s="148"/>
      <c r="G4706" s="148"/>
      <c r="H4706" s="148"/>
      <c r="I4706" s="151"/>
      <c r="J4706" s="148"/>
      <c r="K4706" s="66"/>
    </row>
    <row r="4707" spans="1:11" x14ac:dyDescent="0.25">
      <c r="A4707" s="148"/>
      <c r="B4707" s="148"/>
      <c r="C4707" s="148"/>
      <c r="D4707" s="148"/>
      <c r="E4707" s="148"/>
      <c r="F4707" s="148"/>
      <c r="G4707" s="148"/>
      <c r="H4707" s="148"/>
      <c r="I4707" s="151"/>
      <c r="J4707" s="148"/>
      <c r="K4707" s="66"/>
    </row>
    <row r="4708" spans="1:11" x14ac:dyDescent="0.25">
      <c r="A4708" s="148"/>
      <c r="B4708" s="148"/>
      <c r="C4708" s="148"/>
      <c r="D4708" s="148"/>
      <c r="E4708" s="148"/>
      <c r="F4708" s="148"/>
      <c r="G4708" s="148"/>
      <c r="H4708" s="148"/>
      <c r="I4708" s="151"/>
      <c r="J4708" s="148"/>
      <c r="K4708" s="66"/>
    </row>
    <row r="4709" spans="1:11" x14ac:dyDescent="0.25">
      <c r="A4709" s="148"/>
      <c r="B4709" s="148"/>
      <c r="C4709" s="148"/>
      <c r="D4709" s="148"/>
      <c r="E4709" s="148"/>
      <c r="F4709" s="148"/>
      <c r="G4709" s="148"/>
      <c r="H4709" s="148"/>
      <c r="I4709" s="151"/>
      <c r="J4709" s="148"/>
      <c r="K4709" s="66"/>
    </row>
    <row r="4710" spans="1:11" x14ac:dyDescent="0.25">
      <c r="A4710" s="148"/>
      <c r="B4710" s="148"/>
      <c r="C4710" s="148"/>
      <c r="D4710" s="148"/>
      <c r="E4710" s="148"/>
      <c r="F4710" s="148"/>
      <c r="G4710" s="148"/>
      <c r="H4710" s="148"/>
      <c r="I4710" s="151"/>
      <c r="J4710" s="148"/>
      <c r="K4710" s="66"/>
    </row>
    <row r="4711" spans="1:11" x14ac:dyDescent="0.25">
      <c r="A4711" s="148"/>
      <c r="B4711" s="148"/>
      <c r="C4711" s="148"/>
      <c r="D4711" s="148"/>
      <c r="E4711" s="148"/>
      <c r="F4711" s="148"/>
      <c r="G4711" s="148"/>
      <c r="H4711" s="148"/>
      <c r="I4711" s="151"/>
      <c r="J4711" s="148"/>
      <c r="K4711" s="66"/>
    </row>
    <row r="4712" spans="1:11" x14ac:dyDescent="0.25">
      <c r="A4712" s="148"/>
      <c r="B4712" s="148"/>
      <c r="C4712" s="148"/>
      <c r="D4712" s="148"/>
      <c r="E4712" s="148"/>
      <c r="F4712" s="148"/>
      <c r="G4712" s="148"/>
      <c r="H4712" s="148"/>
      <c r="I4712" s="151"/>
      <c r="J4712" s="148"/>
      <c r="K4712" s="66"/>
    </row>
    <row r="4713" spans="1:11" x14ac:dyDescent="0.25">
      <c r="A4713" s="148"/>
      <c r="B4713" s="148"/>
      <c r="C4713" s="148"/>
      <c r="D4713" s="148"/>
      <c r="E4713" s="148"/>
      <c r="F4713" s="148"/>
      <c r="G4713" s="148"/>
      <c r="H4713" s="148"/>
      <c r="I4713" s="151"/>
      <c r="J4713" s="148"/>
      <c r="K4713" s="66"/>
    </row>
    <row r="4714" spans="1:11" x14ac:dyDescent="0.25">
      <c r="A4714" s="148"/>
      <c r="B4714" s="148"/>
      <c r="C4714" s="148"/>
      <c r="D4714" s="148"/>
      <c r="E4714" s="148"/>
      <c r="F4714" s="148"/>
      <c r="G4714" s="148"/>
      <c r="H4714" s="148"/>
      <c r="I4714" s="151"/>
      <c r="J4714" s="148"/>
      <c r="K4714" s="66"/>
    </row>
    <row r="4715" spans="1:11" x14ac:dyDescent="0.25">
      <c r="A4715" s="148"/>
      <c r="B4715" s="148"/>
      <c r="C4715" s="148"/>
      <c r="D4715" s="148"/>
      <c r="E4715" s="148"/>
      <c r="F4715" s="148"/>
      <c r="G4715" s="148"/>
      <c r="H4715" s="148"/>
      <c r="I4715" s="151"/>
      <c r="J4715" s="148"/>
      <c r="K4715" s="66"/>
    </row>
    <row r="4716" spans="1:11" x14ac:dyDescent="0.25">
      <c r="A4716" s="148"/>
      <c r="B4716" s="148"/>
      <c r="C4716" s="148"/>
      <c r="D4716" s="148"/>
      <c r="E4716" s="148"/>
      <c r="F4716" s="148"/>
      <c r="G4716" s="148"/>
      <c r="H4716" s="148"/>
      <c r="I4716" s="151"/>
      <c r="J4716" s="148"/>
      <c r="K4716" s="66"/>
    </row>
    <row r="4717" spans="1:11" x14ac:dyDescent="0.25">
      <c r="A4717" s="148"/>
      <c r="B4717" s="148"/>
      <c r="C4717" s="148"/>
      <c r="D4717" s="148"/>
      <c r="E4717" s="148"/>
      <c r="F4717" s="148"/>
      <c r="G4717" s="148"/>
      <c r="H4717" s="148"/>
      <c r="I4717" s="151"/>
      <c r="J4717" s="148"/>
      <c r="K4717" s="66"/>
    </row>
    <row r="4718" spans="1:11" x14ac:dyDescent="0.25">
      <c r="A4718" s="148"/>
      <c r="B4718" s="148"/>
      <c r="C4718" s="148"/>
      <c r="D4718" s="148"/>
      <c r="E4718" s="148"/>
      <c r="F4718" s="148"/>
      <c r="G4718" s="148"/>
      <c r="H4718" s="148"/>
      <c r="I4718" s="151"/>
      <c r="J4718" s="148"/>
      <c r="K4718" s="66"/>
    </row>
    <row r="4719" spans="1:11" x14ac:dyDescent="0.25">
      <c r="A4719" s="148"/>
      <c r="B4719" s="148"/>
      <c r="C4719" s="148"/>
      <c r="D4719" s="148"/>
      <c r="E4719" s="148"/>
      <c r="F4719" s="148"/>
      <c r="G4719" s="148"/>
      <c r="H4719" s="148"/>
      <c r="I4719" s="151"/>
      <c r="J4719" s="148"/>
      <c r="K4719" s="66"/>
    </row>
    <row r="4720" spans="1:11" x14ac:dyDescent="0.25">
      <c r="A4720" s="148"/>
      <c r="B4720" s="148"/>
      <c r="C4720" s="148"/>
      <c r="D4720" s="148"/>
      <c r="E4720" s="148"/>
      <c r="F4720" s="148"/>
      <c r="G4720" s="148"/>
      <c r="H4720" s="148"/>
      <c r="I4720" s="151"/>
      <c r="J4720" s="148"/>
      <c r="K4720" s="66"/>
    </row>
    <row r="4721" spans="1:11" x14ac:dyDescent="0.25">
      <c r="A4721" s="148"/>
      <c r="B4721" s="148"/>
      <c r="C4721" s="148"/>
      <c r="D4721" s="148"/>
      <c r="E4721" s="148"/>
      <c r="F4721" s="148"/>
      <c r="G4721" s="148"/>
      <c r="H4721" s="148"/>
      <c r="I4721" s="151"/>
      <c r="J4721" s="148"/>
      <c r="K4721" s="66"/>
    </row>
    <row r="4722" spans="1:11" x14ac:dyDescent="0.25">
      <c r="A4722" s="148"/>
      <c r="B4722" s="148"/>
      <c r="C4722" s="148"/>
      <c r="D4722" s="148"/>
      <c r="E4722" s="148"/>
      <c r="F4722" s="148"/>
      <c r="G4722" s="148"/>
      <c r="H4722" s="148"/>
      <c r="I4722" s="151"/>
      <c r="J4722" s="148"/>
      <c r="K4722" s="66"/>
    </row>
    <row r="4723" spans="1:11" x14ac:dyDescent="0.25">
      <c r="A4723" s="148"/>
      <c r="B4723" s="148"/>
      <c r="C4723" s="148"/>
      <c r="D4723" s="148"/>
      <c r="E4723" s="148"/>
      <c r="F4723" s="148"/>
      <c r="G4723" s="148"/>
      <c r="H4723" s="148"/>
      <c r="I4723" s="151"/>
      <c r="J4723" s="148"/>
      <c r="K4723" s="66"/>
    </row>
    <row r="4724" spans="1:11" x14ac:dyDescent="0.25">
      <c r="A4724" s="148"/>
      <c r="B4724" s="148"/>
      <c r="C4724" s="148"/>
      <c r="D4724" s="148"/>
      <c r="E4724" s="148"/>
      <c r="F4724" s="148"/>
      <c r="G4724" s="148"/>
      <c r="H4724" s="148"/>
      <c r="I4724" s="151"/>
      <c r="J4724" s="148"/>
      <c r="K4724" s="66"/>
    </row>
    <row r="4725" spans="1:11" x14ac:dyDescent="0.25">
      <c r="A4725" s="148"/>
      <c r="B4725" s="148"/>
      <c r="C4725" s="148"/>
      <c r="D4725" s="148"/>
      <c r="E4725" s="148"/>
      <c r="F4725" s="148"/>
      <c r="G4725" s="148"/>
      <c r="H4725" s="148"/>
      <c r="I4725" s="151"/>
      <c r="J4725" s="148"/>
      <c r="K4725" s="66"/>
    </row>
    <row r="4726" spans="1:11" x14ac:dyDescent="0.25">
      <c r="A4726" s="148"/>
      <c r="B4726" s="148"/>
      <c r="C4726" s="148"/>
      <c r="D4726" s="148"/>
      <c r="E4726" s="148"/>
      <c r="F4726" s="148"/>
      <c r="G4726" s="148"/>
      <c r="H4726" s="148"/>
      <c r="I4726" s="151"/>
      <c r="J4726" s="148"/>
      <c r="K4726" s="66"/>
    </row>
    <row r="4727" spans="1:11" x14ac:dyDescent="0.25">
      <c r="A4727" s="148"/>
      <c r="B4727" s="148"/>
      <c r="C4727" s="148"/>
      <c r="D4727" s="148"/>
      <c r="E4727" s="148"/>
      <c r="F4727" s="148"/>
      <c r="G4727" s="148"/>
      <c r="H4727" s="148"/>
      <c r="I4727" s="151"/>
      <c r="J4727" s="148"/>
      <c r="K4727" s="66"/>
    </row>
    <row r="4728" spans="1:11" x14ac:dyDescent="0.25">
      <c r="A4728" s="148"/>
      <c r="B4728" s="148"/>
      <c r="C4728" s="148"/>
      <c r="D4728" s="148"/>
      <c r="E4728" s="148"/>
      <c r="F4728" s="148"/>
      <c r="G4728" s="148"/>
      <c r="H4728" s="148"/>
      <c r="I4728" s="151"/>
      <c r="J4728" s="148"/>
      <c r="K4728" s="66"/>
    </row>
    <row r="4729" spans="1:11" x14ac:dyDescent="0.25">
      <c r="A4729" s="148"/>
      <c r="B4729" s="148"/>
      <c r="C4729" s="148"/>
      <c r="D4729" s="148"/>
      <c r="E4729" s="148"/>
      <c r="F4729" s="148"/>
      <c r="G4729" s="148"/>
      <c r="H4729" s="148"/>
      <c r="I4729" s="151"/>
      <c r="J4729" s="148"/>
      <c r="K4729" s="66"/>
    </row>
    <row r="4730" spans="1:11" x14ac:dyDescent="0.25">
      <c r="A4730" s="148"/>
      <c r="B4730" s="148"/>
      <c r="C4730" s="148"/>
      <c r="D4730" s="148"/>
      <c r="E4730" s="148"/>
      <c r="F4730" s="148"/>
      <c r="G4730" s="148"/>
      <c r="H4730" s="148"/>
      <c r="I4730" s="151"/>
      <c r="J4730" s="148"/>
      <c r="K4730" s="66"/>
    </row>
    <row r="4731" spans="1:11" x14ac:dyDescent="0.25">
      <c r="A4731" s="148"/>
      <c r="B4731" s="148"/>
      <c r="C4731" s="148"/>
      <c r="D4731" s="148"/>
      <c r="E4731" s="148"/>
      <c r="F4731" s="148"/>
      <c r="G4731" s="148"/>
      <c r="H4731" s="148"/>
      <c r="I4731" s="151"/>
      <c r="J4731" s="148"/>
      <c r="K4731" s="66"/>
    </row>
    <row r="4732" spans="1:11" x14ac:dyDescent="0.25">
      <c r="A4732" s="148"/>
      <c r="B4732" s="148"/>
      <c r="C4732" s="148"/>
      <c r="D4732" s="148"/>
      <c r="E4732" s="148"/>
      <c r="F4732" s="148"/>
      <c r="G4732" s="148"/>
      <c r="H4732" s="148"/>
      <c r="I4732" s="151"/>
      <c r="J4732" s="148"/>
      <c r="K4732" s="66"/>
    </row>
    <row r="4733" spans="1:11" x14ac:dyDescent="0.25">
      <c r="A4733" s="148"/>
      <c r="B4733" s="148"/>
      <c r="C4733" s="148"/>
      <c r="D4733" s="148"/>
      <c r="E4733" s="148"/>
      <c r="F4733" s="148"/>
      <c r="G4733" s="148"/>
      <c r="H4733" s="148"/>
      <c r="I4733" s="151"/>
      <c r="J4733" s="148"/>
      <c r="K4733" s="66"/>
    </row>
    <row r="4734" spans="1:11" x14ac:dyDescent="0.25">
      <c r="A4734" s="148"/>
      <c r="B4734" s="148"/>
      <c r="C4734" s="148"/>
      <c r="D4734" s="148"/>
      <c r="E4734" s="148"/>
      <c r="F4734" s="148"/>
      <c r="G4734" s="148"/>
      <c r="H4734" s="148"/>
      <c r="I4734" s="151"/>
      <c r="J4734" s="148"/>
      <c r="K4734" s="66"/>
    </row>
    <row r="4735" spans="1:11" x14ac:dyDescent="0.25">
      <c r="A4735" s="148"/>
      <c r="B4735" s="148"/>
      <c r="C4735" s="148"/>
      <c r="D4735" s="148"/>
      <c r="E4735" s="148"/>
      <c r="F4735" s="148"/>
      <c r="G4735" s="148"/>
      <c r="H4735" s="148"/>
      <c r="I4735" s="151"/>
      <c r="J4735" s="148"/>
      <c r="K4735" s="66"/>
    </row>
    <row r="4736" spans="1:11" x14ac:dyDescent="0.25">
      <c r="A4736" s="148"/>
      <c r="B4736" s="148"/>
      <c r="C4736" s="148"/>
      <c r="D4736" s="148"/>
      <c r="E4736" s="148"/>
      <c r="F4736" s="148"/>
      <c r="G4736" s="148"/>
      <c r="H4736" s="148"/>
      <c r="I4736" s="151"/>
      <c r="J4736" s="148"/>
      <c r="K4736" s="66"/>
    </row>
    <row r="4737" spans="1:11" x14ac:dyDescent="0.25">
      <c r="A4737" s="148"/>
      <c r="B4737" s="148"/>
      <c r="C4737" s="148"/>
      <c r="D4737" s="148"/>
      <c r="E4737" s="148"/>
      <c r="F4737" s="148"/>
      <c r="G4737" s="148"/>
      <c r="H4737" s="148"/>
      <c r="I4737" s="151"/>
      <c r="J4737" s="148"/>
      <c r="K4737" s="66"/>
    </row>
    <row r="4738" spans="1:11" x14ac:dyDescent="0.25">
      <c r="A4738" s="148"/>
      <c r="B4738" s="148"/>
      <c r="C4738" s="148"/>
      <c r="D4738" s="148"/>
      <c r="E4738" s="148"/>
      <c r="F4738" s="148"/>
      <c r="G4738" s="148"/>
      <c r="H4738" s="148"/>
      <c r="I4738" s="151"/>
      <c r="J4738" s="148"/>
      <c r="K4738" s="66"/>
    </row>
    <row r="4739" spans="1:11" x14ac:dyDescent="0.25">
      <c r="A4739" s="148"/>
      <c r="B4739" s="148"/>
      <c r="C4739" s="148"/>
      <c r="D4739" s="148"/>
      <c r="E4739" s="148"/>
      <c r="F4739" s="148"/>
      <c r="G4739" s="148"/>
      <c r="H4739" s="148"/>
      <c r="I4739" s="151"/>
      <c r="J4739" s="148"/>
      <c r="K4739" s="66"/>
    </row>
    <row r="4740" spans="1:11" x14ac:dyDescent="0.25">
      <c r="A4740" s="148"/>
      <c r="B4740" s="148"/>
      <c r="C4740" s="148"/>
      <c r="D4740" s="148"/>
      <c r="E4740" s="148"/>
      <c r="F4740" s="148"/>
      <c r="G4740" s="148"/>
      <c r="H4740" s="148"/>
      <c r="I4740" s="151"/>
      <c r="J4740" s="148"/>
      <c r="K4740" s="66"/>
    </row>
    <row r="4741" spans="1:11" x14ac:dyDescent="0.25">
      <c r="A4741" s="148"/>
      <c r="B4741" s="148"/>
      <c r="C4741" s="148"/>
      <c r="D4741" s="148"/>
      <c r="E4741" s="148"/>
      <c r="F4741" s="148"/>
      <c r="G4741" s="148"/>
      <c r="H4741" s="148"/>
      <c r="I4741" s="151"/>
      <c r="J4741" s="148"/>
      <c r="K4741" s="66"/>
    </row>
    <row r="4742" spans="1:11" x14ac:dyDescent="0.25">
      <c r="A4742" s="148"/>
      <c r="B4742" s="148"/>
      <c r="C4742" s="148"/>
      <c r="D4742" s="148"/>
      <c r="E4742" s="148"/>
      <c r="F4742" s="148"/>
      <c r="G4742" s="148"/>
      <c r="H4742" s="148"/>
      <c r="I4742" s="151"/>
      <c r="J4742" s="148"/>
      <c r="K4742" s="66"/>
    </row>
    <row r="4743" spans="1:11" x14ac:dyDescent="0.25">
      <c r="A4743" s="148"/>
      <c r="B4743" s="148"/>
      <c r="C4743" s="148"/>
      <c r="D4743" s="148"/>
      <c r="E4743" s="148"/>
      <c r="F4743" s="148"/>
      <c r="G4743" s="148"/>
      <c r="H4743" s="148"/>
      <c r="I4743" s="151"/>
      <c r="J4743" s="148"/>
      <c r="K4743" s="66"/>
    </row>
    <row r="4744" spans="1:11" x14ac:dyDescent="0.25">
      <c r="A4744" s="148"/>
      <c r="B4744" s="148"/>
      <c r="C4744" s="148"/>
      <c r="D4744" s="148"/>
      <c r="E4744" s="148"/>
      <c r="F4744" s="148"/>
      <c r="G4744" s="148"/>
      <c r="H4744" s="148"/>
      <c r="I4744" s="151"/>
      <c r="J4744" s="148"/>
      <c r="K4744" s="66"/>
    </row>
    <row r="4745" spans="1:11" x14ac:dyDescent="0.25">
      <c r="A4745" s="148"/>
      <c r="B4745" s="148"/>
      <c r="C4745" s="148"/>
      <c r="D4745" s="148"/>
      <c r="E4745" s="148"/>
      <c r="F4745" s="148"/>
      <c r="G4745" s="148"/>
      <c r="H4745" s="148"/>
      <c r="I4745" s="151"/>
      <c r="J4745" s="148"/>
      <c r="K4745" s="66"/>
    </row>
    <row r="4746" spans="1:11" x14ac:dyDescent="0.25">
      <c r="A4746" s="148"/>
      <c r="B4746" s="148"/>
      <c r="C4746" s="148"/>
      <c r="D4746" s="148"/>
      <c r="E4746" s="148"/>
      <c r="F4746" s="148"/>
      <c r="G4746" s="148"/>
      <c r="H4746" s="148"/>
      <c r="I4746" s="151"/>
      <c r="J4746" s="148"/>
      <c r="K4746" s="66"/>
    </row>
    <row r="4747" spans="1:11" x14ac:dyDescent="0.25">
      <c r="A4747" s="148"/>
      <c r="B4747" s="148"/>
      <c r="C4747" s="148"/>
      <c r="D4747" s="148"/>
      <c r="E4747" s="148"/>
      <c r="F4747" s="148"/>
      <c r="G4747" s="148"/>
      <c r="H4747" s="148"/>
      <c r="I4747" s="151"/>
      <c r="J4747" s="148"/>
      <c r="K4747" s="66"/>
    </row>
    <row r="4748" spans="1:11" x14ac:dyDescent="0.25">
      <c r="A4748" s="148"/>
      <c r="B4748" s="148"/>
      <c r="C4748" s="148"/>
      <c r="D4748" s="148"/>
      <c r="E4748" s="148"/>
      <c r="F4748" s="148"/>
      <c r="G4748" s="148"/>
      <c r="H4748" s="148"/>
      <c r="I4748" s="151"/>
      <c r="J4748" s="148"/>
      <c r="K4748" s="66"/>
    </row>
    <row r="4749" spans="1:11" x14ac:dyDescent="0.25">
      <c r="A4749" s="148"/>
      <c r="B4749" s="148"/>
      <c r="C4749" s="148"/>
      <c r="D4749" s="148"/>
      <c r="E4749" s="148"/>
      <c r="F4749" s="148"/>
      <c r="G4749" s="148"/>
      <c r="H4749" s="148"/>
      <c r="I4749" s="151"/>
      <c r="J4749" s="148"/>
      <c r="K4749" s="66"/>
    </row>
    <row r="4750" spans="1:11" x14ac:dyDescent="0.25">
      <c r="A4750" s="148"/>
      <c r="B4750" s="148"/>
      <c r="C4750" s="148"/>
      <c r="D4750" s="148"/>
      <c r="E4750" s="148"/>
      <c r="F4750" s="148"/>
      <c r="G4750" s="148"/>
      <c r="H4750" s="148"/>
      <c r="I4750" s="151"/>
      <c r="J4750" s="148"/>
      <c r="K4750" s="66"/>
    </row>
    <row r="4751" spans="1:11" x14ac:dyDescent="0.25">
      <c r="A4751" s="148"/>
      <c r="B4751" s="148"/>
      <c r="C4751" s="148"/>
      <c r="D4751" s="148"/>
      <c r="E4751" s="148"/>
      <c r="F4751" s="148"/>
      <c r="G4751" s="148"/>
      <c r="H4751" s="148"/>
      <c r="I4751" s="151"/>
      <c r="J4751" s="148"/>
      <c r="K4751" s="66"/>
    </row>
    <row r="4752" spans="1:11" x14ac:dyDescent="0.25">
      <c r="A4752" s="148"/>
      <c r="B4752" s="148"/>
      <c r="C4752" s="148"/>
      <c r="D4752" s="148"/>
      <c r="E4752" s="148"/>
      <c r="F4752" s="148"/>
      <c r="G4752" s="148"/>
      <c r="H4752" s="148"/>
      <c r="I4752" s="151"/>
      <c r="J4752" s="148"/>
      <c r="K4752" s="66"/>
    </row>
    <row r="4753" spans="1:11" x14ac:dyDescent="0.25">
      <c r="A4753" s="148"/>
      <c r="B4753" s="148"/>
      <c r="C4753" s="148"/>
      <c r="D4753" s="148"/>
      <c r="E4753" s="148"/>
      <c r="F4753" s="148"/>
      <c r="G4753" s="148"/>
      <c r="H4753" s="148"/>
      <c r="I4753" s="151"/>
      <c r="J4753" s="148"/>
      <c r="K4753" s="66"/>
    </row>
    <row r="4754" spans="1:11" x14ac:dyDescent="0.25">
      <c r="A4754" s="148"/>
      <c r="B4754" s="148"/>
      <c r="C4754" s="148"/>
      <c r="D4754" s="148"/>
      <c r="E4754" s="148"/>
      <c r="F4754" s="148"/>
      <c r="G4754" s="148"/>
      <c r="H4754" s="148"/>
      <c r="I4754" s="151"/>
      <c r="J4754" s="148"/>
      <c r="K4754" s="66"/>
    </row>
    <row r="4755" spans="1:11" x14ac:dyDescent="0.25">
      <c r="A4755" s="148"/>
      <c r="B4755" s="148"/>
      <c r="C4755" s="148"/>
      <c r="D4755" s="148"/>
      <c r="E4755" s="148"/>
      <c r="F4755" s="148"/>
      <c r="G4755" s="148"/>
      <c r="H4755" s="148"/>
      <c r="I4755" s="151"/>
      <c r="J4755" s="148"/>
      <c r="K4755" s="66"/>
    </row>
    <row r="4756" spans="1:11" x14ac:dyDescent="0.25">
      <c r="A4756" s="148"/>
      <c r="B4756" s="148"/>
      <c r="C4756" s="148"/>
      <c r="D4756" s="148"/>
      <c r="E4756" s="148"/>
      <c r="F4756" s="148"/>
      <c r="G4756" s="148"/>
      <c r="H4756" s="148"/>
      <c r="I4756" s="151"/>
      <c r="J4756" s="148"/>
      <c r="K4756" s="66"/>
    </row>
    <row r="4757" spans="1:11" x14ac:dyDescent="0.25">
      <c r="A4757" s="148"/>
      <c r="B4757" s="148"/>
      <c r="C4757" s="148"/>
      <c r="D4757" s="148"/>
      <c r="E4757" s="148"/>
      <c r="F4757" s="148"/>
      <c r="G4757" s="148"/>
      <c r="H4757" s="148"/>
      <c r="I4757" s="151"/>
      <c r="J4757" s="148"/>
      <c r="K4757" s="66"/>
    </row>
    <row r="4758" spans="1:11" x14ac:dyDescent="0.25">
      <c r="A4758" s="148"/>
      <c r="B4758" s="148"/>
      <c r="C4758" s="148"/>
      <c r="D4758" s="148"/>
      <c r="E4758" s="148"/>
      <c r="F4758" s="148"/>
      <c r="G4758" s="148"/>
      <c r="H4758" s="148"/>
      <c r="I4758" s="151"/>
      <c r="J4758" s="148"/>
      <c r="K4758" s="66"/>
    </row>
    <row r="4759" spans="1:11" x14ac:dyDescent="0.25">
      <c r="A4759" s="148"/>
      <c r="B4759" s="148"/>
      <c r="C4759" s="148"/>
      <c r="D4759" s="148"/>
      <c r="E4759" s="148"/>
      <c r="F4759" s="148"/>
      <c r="G4759" s="148"/>
      <c r="H4759" s="148"/>
      <c r="I4759" s="151"/>
      <c r="J4759" s="148"/>
      <c r="K4759" s="66"/>
    </row>
    <row r="4760" spans="1:11" x14ac:dyDescent="0.25">
      <c r="A4760" s="148"/>
      <c r="B4760" s="148"/>
      <c r="C4760" s="148"/>
      <c r="D4760" s="148"/>
      <c r="E4760" s="148"/>
      <c r="F4760" s="148"/>
      <c r="G4760" s="148"/>
      <c r="H4760" s="148"/>
      <c r="I4760" s="151"/>
      <c r="J4760" s="148"/>
      <c r="K4760" s="66"/>
    </row>
    <row r="4761" spans="1:11" x14ac:dyDescent="0.25">
      <c r="A4761" s="148"/>
      <c r="B4761" s="148"/>
      <c r="C4761" s="148"/>
      <c r="D4761" s="148"/>
      <c r="E4761" s="148"/>
      <c r="F4761" s="148"/>
      <c r="G4761" s="148"/>
      <c r="H4761" s="148"/>
      <c r="I4761" s="151"/>
      <c r="J4761" s="148"/>
      <c r="K4761" s="66"/>
    </row>
    <row r="4762" spans="1:11" x14ac:dyDescent="0.25">
      <c r="A4762" s="148"/>
      <c r="B4762" s="148"/>
      <c r="C4762" s="148"/>
      <c r="D4762" s="148"/>
      <c r="E4762" s="148"/>
      <c r="F4762" s="148"/>
      <c r="G4762" s="148"/>
      <c r="H4762" s="148"/>
      <c r="I4762" s="151"/>
      <c r="J4762" s="148"/>
      <c r="K4762" s="66"/>
    </row>
    <row r="4763" spans="1:11" x14ac:dyDescent="0.25">
      <c r="A4763" s="148"/>
      <c r="B4763" s="148"/>
      <c r="C4763" s="148"/>
      <c r="D4763" s="148"/>
      <c r="E4763" s="148"/>
      <c r="F4763" s="148"/>
      <c r="G4763" s="148"/>
      <c r="H4763" s="148"/>
      <c r="I4763" s="151"/>
      <c r="J4763" s="148"/>
      <c r="K4763" s="66"/>
    </row>
    <row r="4764" spans="1:11" x14ac:dyDescent="0.25">
      <c r="A4764" s="148"/>
      <c r="B4764" s="148"/>
      <c r="C4764" s="148"/>
      <c r="D4764" s="148"/>
      <c r="E4764" s="148"/>
      <c r="F4764" s="148"/>
      <c r="G4764" s="148"/>
      <c r="H4764" s="148"/>
      <c r="I4764" s="151"/>
      <c r="J4764" s="148"/>
      <c r="K4764" s="66"/>
    </row>
    <row r="4765" spans="1:11" x14ac:dyDescent="0.25">
      <c r="A4765" s="148"/>
      <c r="B4765" s="148"/>
      <c r="C4765" s="148"/>
      <c r="D4765" s="148"/>
      <c r="E4765" s="148"/>
      <c r="F4765" s="148"/>
      <c r="G4765" s="148"/>
      <c r="H4765" s="148"/>
      <c r="I4765" s="151"/>
      <c r="J4765" s="148"/>
      <c r="K4765" s="66"/>
    </row>
    <row r="4766" spans="1:11" x14ac:dyDescent="0.25">
      <c r="A4766" s="148"/>
      <c r="B4766" s="148"/>
      <c r="C4766" s="148"/>
      <c r="D4766" s="148"/>
      <c r="E4766" s="148"/>
      <c r="F4766" s="148"/>
      <c r="G4766" s="148"/>
      <c r="H4766" s="148"/>
      <c r="I4766" s="151"/>
      <c r="J4766" s="148"/>
      <c r="K4766" s="66"/>
    </row>
    <row r="4767" spans="1:11" x14ac:dyDescent="0.25">
      <c r="A4767" s="148"/>
      <c r="B4767" s="148"/>
      <c r="C4767" s="148"/>
      <c r="D4767" s="148"/>
      <c r="E4767" s="148"/>
      <c r="F4767" s="148"/>
      <c r="G4767" s="148"/>
      <c r="H4767" s="148"/>
      <c r="I4767" s="151"/>
      <c r="J4767" s="148"/>
      <c r="K4767" s="66"/>
    </row>
    <row r="4768" spans="1:11" x14ac:dyDescent="0.25">
      <c r="A4768" s="148"/>
      <c r="B4768" s="148"/>
      <c r="C4768" s="148"/>
      <c r="D4768" s="148"/>
      <c r="E4768" s="148"/>
      <c r="F4768" s="148"/>
      <c r="G4768" s="148"/>
      <c r="H4768" s="148"/>
      <c r="I4768" s="151"/>
      <c r="J4768" s="148"/>
      <c r="K4768" s="66"/>
    </row>
    <row r="4769" spans="1:11" x14ac:dyDescent="0.25">
      <c r="A4769" s="148"/>
      <c r="B4769" s="148"/>
      <c r="C4769" s="148"/>
      <c r="D4769" s="148"/>
      <c r="E4769" s="148"/>
      <c r="F4769" s="148"/>
      <c r="G4769" s="148"/>
      <c r="H4769" s="148"/>
      <c r="I4769" s="151"/>
      <c r="J4769" s="148"/>
      <c r="K4769" s="66"/>
    </row>
    <row r="4770" spans="1:11" x14ac:dyDescent="0.25">
      <c r="A4770" s="148"/>
      <c r="B4770" s="148"/>
      <c r="C4770" s="148"/>
      <c r="D4770" s="148"/>
      <c r="E4770" s="148"/>
      <c r="F4770" s="148"/>
      <c r="G4770" s="148"/>
      <c r="H4770" s="148"/>
      <c r="I4770" s="151"/>
      <c r="J4770" s="148"/>
      <c r="K4770" s="66"/>
    </row>
    <row r="4771" spans="1:11" x14ac:dyDescent="0.25">
      <c r="A4771" s="148"/>
      <c r="B4771" s="148"/>
      <c r="C4771" s="148"/>
      <c r="D4771" s="148"/>
      <c r="E4771" s="148"/>
      <c r="F4771" s="148"/>
      <c r="G4771" s="148"/>
      <c r="H4771" s="148"/>
      <c r="I4771" s="151"/>
      <c r="J4771" s="148"/>
      <c r="K4771" s="66"/>
    </row>
    <row r="4772" spans="1:11" x14ac:dyDescent="0.25">
      <c r="A4772" s="148"/>
      <c r="B4772" s="148"/>
      <c r="C4772" s="148"/>
      <c r="D4772" s="148"/>
      <c r="E4772" s="148"/>
      <c r="F4772" s="148"/>
      <c r="G4772" s="148"/>
      <c r="H4772" s="148"/>
      <c r="I4772" s="151"/>
      <c r="J4772" s="148"/>
      <c r="K4772" s="66"/>
    </row>
    <row r="4773" spans="1:11" x14ac:dyDescent="0.25">
      <c r="A4773" s="148"/>
      <c r="B4773" s="148"/>
      <c r="C4773" s="148"/>
      <c r="D4773" s="148"/>
      <c r="E4773" s="148"/>
      <c r="F4773" s="148"/>
      <c r="G4773" s="148"/>
      <c r="H4773" s="148"/>
      <c r="I4773" s="151"/>
      <c r="J4773" s="148"/>
      <c r="K4773" s="66"/>
    </row>
    <row r="4774" spans="1:11" x14ac:dyDescent="0.25">
      <c r="A4774" s="148"/>
      <c r="B4774" s="148"/>
      <c r="C4774" s="148"/>
      <c r="D4774" s="148"/>
      <c r="E4774" s="148"/>
      <c r="F4774" s="148"/>
      <c r="G4774" s="148"/>
      <c r="H4774" s="148"/>
      <c r="I4774" s="151"/>
      <c r="J4774" s="148"/>
      <c r="K4774" s="66"/>
    </row>
    <row r="4775" spans="1:11" x14ac:dyDescent="0.25">
      <c r="A4775" s="148"/>
      <c r="B4775" s="148"/>
      <c r="C4775" s="148"/>
      <c r="D4775" s="148"/>
      <c r="E4775" s="148"/>
      <c r="F4775" s="148"/>
      <c r="G4775" s="148"/>
      <c r="H4775" s="148"/>
      <c r="I4775" s="151"/>
      <c r="J4775" s="148"/>
      <c r="K4775" s="66"/>
    </row>
    <row r="4776" spans="1:11" x14ac:dyDescent="0.25">
      <c r="A4776" s="148"/>
      <c r="B4776" s="148"/>
      <c r="C4776" s="148"/>
      <c r="D4776" s="148"/>
      <c r="E4776" s="148"/>
      <c r="F4776" s="148"/>
      <c r="G4776" s="148"/>
      <c r="H4776" s="148"/>
      <c r="I4776" s="151"/>
      <c r="J4776" s="148"/>
      <c r="K4776" s="66"/>
    </row>
    <row r="4777" spans="1:11" x14ac:dyDescent="0.25">
      <c r="A4777" s="148"/>
      <c r="B4777" s="148"/>
      <c r="C4777" s="148"/>
      <c r="D4777" s="148"/>
      <c r="E4777" s="148"/>
      <c r="F4777" s="148"/>
      <c r="G4777" s="148"/>
      <c r="H4777" s="148"/>
      <c r="I4777" s="151"/>
      <c r="J4777" s="148"/>
      <c r="K4777" s="66"/>
    </row>
    <row r="4778" spans="1:11" x14ac:dyDescent="0.25">
      <c r="A4778" s="148"/>
      <c r="B4778" s="148"/>
      <c r="C4778" s="148"/>
      <c r="D4778" s="148"/>
      <c r="E4778" s="148"/>
      <c r="F4778" s="148"/>
      <c r="G4778" s="148"/>
      <c r="H4778" s="148"/>
      <c r="I4778" s="151"/>
      <c r="J4778" s="148"/>
      <c r="K4778" s="66"/>
    </row>
    <row r="4779" spans="1:11" x14ac:dyDescent="0.25">
      <c r="A4779" s="148"/>
      <c r="B4779" s="148"/>
      <c r="C4779" s="148"/>
      <c r="D4779" s="148"/>
      <c r="E4779" s="148"/>
      <c r="F4779" s="148"/>
      <c r="G4779" s="148"/>
      <c r="H4779" s="148"/>
      <c r="I4779" s="151"/>
      <c r="J4779" s="148"/>
      <c r="K4779" s="66"/>
    </row>
    <row r="4780" spans="1:11" x14ac:dyDescent="0.25">
      <c r="A4780" s="148"/>
      <c r="B4780" s="148"/>
      <c r="C4780" s="148"/>
      <c r="D4780" s="148"/>
      <c r="E4780" s="148"/>
      <c r="F4780" s="148"/>
      <c r="G4780" s="148"/>
      <c r="H4780" s="148"/>
      <c r="I4780" s="151"/>
      <c r="J4780" s="148"/>
      <c r="K4780" s="66"/>
    </row>
    <row r="4781" spans="1:11" x14ac:dyDescent="0.25">
      <c r="A4781" s="148"/>
      <c r="B4781" s="148"/>
      <c r="C4781" s="148"/>
      <c r="D4781" s="148"/>
      <c r="E4781" s="148"/>
      <c r="F4781" s="148"/>
      <c r="G4781" s="148"/>
      <c r="H4781" s="148"/>
      <c r="I4781" s="151"/>
      <c r="J4781" s="148"/>
      <c r="K4781" s="66"/>
    </row>
    <row r="4782" spans="1:11" x14ac:dyDescent="0.25">
      <c r="A4782" s="148"/>
      <c r="B4782" s="148"/>
      <c r="C4782" s="148"/>
      <c r="D4782" s="148"/>
      <c r="E4782" s="148"/>
      <c r="F4782" s="148"/>
      <c r="G4782" s="148"/>
      <c r="H4782" s="148"/>
      <c r="I4782" s="151"/>
      <c r="J4782" s="148"/>
      <c r="K4782" s="66"/>
    </row>
    <row r="4783" spans="1:11" x14ac:dyDescent="0.25">
      <c r="A4783" s="148"/>
      <c r="B4783" s="148"/>
      <c r="C4783" s="148"/>
      <c r="D4783" s="148"/>
      <c r="E4783" s="148"/>
      <c r="F4783" s="148"/>
      <c r="G4783" s="148"/>
      <c r="H4783" s="148"/>
      <c r="I4783" s="151"/>
      <c r="J4783" s="148"/>
      <c r="K4783" s="66"/>
    </row>
    <row r="4784" spans="1:11" x14ac:dyDescent="0.25">
      <c r="A4784" s="148"/>
      <c r="B4784" s="148"/>
      <c r="C4784" s="148"/>
      <c r="D4784" s="148"/>
      <c r="E4784" s="148"/>
      <c r="F4784" s="148"/>
      <c r="G4784" s="148"/>
      <c r="H4784" s="148"/>
      <c r="I4784" s="151"/>
      <c r="J4784" s="148"/>
      <c r="K4784" s="66"/>
    </row>
    <row r="4785" spans="1:11" x14ac:dyDescent="0.25">
      <c r="A4785" s="148"/>
      <c r="B4785" s="148"/>
      <c r="C4785" s="148"/>
      <c r="D4785" s="148"/>
      <c r="E4785" s="148"/>
      <c r="F4785" s="148"/>
      <c r="G4785" s="148"/>
      <c r="H4785" s="148"/>
      <c r="I4785" s="151"/>
      <c r="J4785" s="148"/>
      <c r="K4785" s="66"/>
    </row>
    <row r="4786" spans="1:11" x14ac:dyDescent="0.25">
      <c r="A4786" s="148"/>
      <c r="B4786" s="148"/>
      <c r="C4786" s="148"/>
      <c r="D4786" s="148"/>
      <c r="E4786" s="148"/>
      <c r="F4786" s="148"/>
      <c r="G4786" s="148"/>
      <c r="H4786" s="148"/>
      <c r="I4786" s="151"/>
      <c r="J4786" s="148"/>
      <c r="K4786" s="66"/>
    </row>
    <row r="4787" spans="1:11" x14ac:dyDescent="0.25">
      <c r="A4787" s="148"/>
      <c r="B4787" s="148"/>
      <c r="C4787" s="148"/>
      <c r="D4787" s="148"/>
      <c r="E4787" s="148"/>
      <c r="F4787" s="148"/>
      <c r="G4787" s="148"/>
      <c r="H4787" s="148"/>
      <c r="I4787" s="151"/>
      <c r="J4787" s="148"/>
      <c r="K4787" s="66"/>
    </row>
    <row r="4788" spans="1:11" x14ac:dyDescent="0.25">
      <c r="A4788" s="148"/>
      <c r="B4788" s="148"/>
      <c r="C4788" s="148"/>
      <c r="D4788" s="148"/>
      <c r="E4788" s="148"/>
      <c r="F4788" s="148"/>
      <c r="G4788" s="148"/>
      <c r="H4788" s="148"/>
      <c r="I4788" s="151"/>
      <c r="J4788" s="148"/>
      <c r="K4788" s="66"/>
    </row>
    <row r="4789" spans="1:11" x14ac:dyDescent="0.25">
      <c r="A4789" s="148"/>
      <c r="B4789" s="148"/>
      <c r="C4789" s="148"/>
      <c r="D4789" s="148"/>
      <c r="E4789" s="148"/>
      <c r="F4789" s="148"/>
      <c r="G4789" s="148"/>
      <c r="H4789" s="148"/>
      <c r="I4789" s="151"/>
      <c r="J4789" s="148"/>
      <c r="K4789" s="66"/>
    </row>
    <row r="4790" spans="1:11" x14ac:dyDescent="0.25">
      <c r="A4790" s="148"/>
      <c r="B4790" s="148"/>
      <c r="C4790" s="148"/>
      <c r="D4790" s="148"/>
      <c r="E4790" s="148"/>
      <c r="F4790" s="148"/>
      <c r="G4790" s="148"/>
      <c r="H4790" s="148"/>
      <c r="I4790" s="151"/>
      <c r="J4790" s="148"/>
      <c r="K4790" s="66"/>
    </row>
    <row r="4791" spans="1:11" x14ac:dyDescent="0.25">
      <c r="A4791" s="148"/>
      <c r="B4791" s="148"/>
      <c r="C4791" s="148"/>
      <c r="D4791" s="148"/>
      <c r="E4791" s="148"/>
      <c r="F4791" s="148"/>
      <c r="G4791" s="148"/>
      <c r="H4791" s="148"/>
      <c r="I4791" s="151"/>
      <c r="J4791" s="148"/>
      <c r="K4791" s="66"/>
    </row>
    <row r="4792" spans="1:11" x14ac:dyDescent="0.25">
      <c r="A4792" s="148"/>
      <c r="B4792" s="148"/>
      <c r="C4792" s="148"/>
      <c r="D4792" s="148"/>
      <c r="E4792" s="148"/>
      <c r="F4792" s="148"/>
      <c r="G4792" s="148"/>
      <c r="H4792" s="148"/>
      <c r="I4792" s="151"/>
      <c r="J4792" s="148"/>
      <c r="K4792" s="66"/>
    </row>
    <row r="4793" spans="1:11" x14ac:dyDescent="0.25">
      <c r="A4793" s="148"/>
      <c r="B4793" s="148"/>
      <c r="C4793" s="148"/>
      <c r="D4793" s="148"/>
      <c r="E4793" s="148"/>
      <c r="F4793" s="148"/>
      <c r="G4793" s="148"/>
      <c r="H4793" s="148"/>
      <c r="I4793" s="151"/>
      <c r="J4793" s="148"/>
      <c r="K4793" s="66"/>
    </row>
    <row r="4794" spans="1:11" x14ac:dyDescent="0.25">
      <c r="A4794" s="148"/>
      <c r="B4794" s="148"/>
      <c r="C4794" s="148"/>
      <c r="D4794" s="148"/>
      <c r="E4794" s="148"/>
      <c r="F4794" s="148"/>
      <c r="G4794" s="148"/>
      <c r="H4794" s="148"/>
      <c r="I4794" s="151"/>
      <c r="J4794" s="148"/>
      <c r="K4794" s="66"/>
    </row>
    <row r="4795" spans="1:11" x14ac:dyDescent="0.25">
      <c r="A4795" s="148"/>
      <c r="B4795" s="148"/>
      <c r="C4795" s="148"/>
      <c r="D4795" s="148"/>
      <c r="E4795" s="148"/>
      <c r="F4795" s="148"/>
      <c r="G4795" s="148"/>
      <c r="H4795" s="148"/>
      <c r="I4795" s="151"/>
      <c r="J4795" s="148"/>
      <c r="K4795" s="66"/>
    </row>
    <row r="4796" spans="1:11" x14ac:dyDescent="0.25">
      <c r="A4796" s="148"/>
      <c r="B4796" s="148"/>
      <c r="C4796" s="148"/>
      <c r="D4796" s="148"/>
      <c r="E4796" s="148"/>
      <c r="F4796" s="148"/>
      <c r="G4796" s="148"/>
      <c r="H4796" s="148"/>
      <c r="I4796" s="151"/>
      <c r="J4796" s="148"/>
      <c r="K4796" s="66"/>
    </row>
    <row r="4797" spans="1:11" x14ac:dyDescent="0.25">
      <c r="A4797" s="148"/>
      <c r="B4797" s="148"/>
      <c r="C4797" s="148"/>
      <c r="D4797" s="148"/>
      <c r="E4797" s="148"/>
      <c r="F4797" s="148"/>
      <c r="G4797" s="148"/>
      <c r="H4797" s="148"/>
      <c r="I4797" s="151"/>
      <c r="J4797" s="148"/>
      <c r="K4797" s="66"/>
    </row>
    <row r="4798" spans="1:11" x14ac:dyDescent="0.25">
      <c r="A4798" s="148"/>
      <c r="B4798" s="148"/>
      <c r="C4798" s="148"/>
      <c r="D4798" s="148"/>
      <c r="E4798" s="148"/>
      <c r="F4798" s="148"/>
      <c r="G4798" s="148"/>
      <c r="H4798" s="148"/>
      <c r="I4798" s="151"/>
      <c r="J4798" s="148"/>
      <c r="K4798" s="66"/>
    </row>
    <row r="4799" spans="1:11" x14ac:dyDescent="0.25">
      <c r="A4799" s="148"/>
      <c r="B4799" s="148"/>
      <c r="C4799" s="148"/>
      <c r="D4799" s="148"/>
      <c r="E4799" s="148"/>
      <c r="F4799" s="148"/>
      <c r="G4799" s="148"/>
      <c r="H4799" s="148"/>
      <c r="I4799" s="151"/>
      <c r="J4799" s="148"/>
      <c r="K4799" s="66"/>
    </row>
    <row r="4800" spans="1:11" x14ac:dyDescent="0.25">
      <c r="A4800" s="148"/>
      <c r="B4800" s="148"/>
      <c r="C4800" s="148"/>
      <c r="D4800" s="148"/>
      <c r="E4800" s="148"/>
      <c r="F4800" s="148"/>
      <c r="G4800" s="148"/>
      <c r="H4800" s="148"/>
      <c r="I4800" s="151"/>
      <c r="J4800" s="148"/>
      <c r="K4800" s="66"/>
    </row>
    <row r="4801" spans="1:11" x14ac:dyDescent="0.25">
      <c r="A4801" s="148"/>
      <c r="B4801" s="148"/>
      <c r="C4801" s="148"/>
      <c r="D4801" s="148"/>
      <c r="E4801" s="148"/>
      <c r="F4801" s="148"/>
      <c r="G4801" s="148"/>
      <c r="H4801" s="148"/>
      <c r="I4801" s="151"/>
      <c r="J4801" s="148"/>
      <c r="K4801" s="66"/>
    </row>
    <row r="4802" spans="1:11" x14ac:dyDescent="0.25">
      <c r="A4802" s="148"/>
      <c r="B4802" s="148"/>
      <c r="C4802" s="148"/>
      <c r="D4802" s="148"/>
      <c r="E4802" s="148"/>
      <c r="F4802" s="148"/>
      <c r="G4802" s="148"/>
      <c r="H4802" s="148"/>
      <c r="I4802" s="151"/>
      <c r="J4802" s="148"/>
      <c r="K4802" s="66"/>
    </row>
    <row r="4803" spans="1:11" x14ac:dyDescent="0.25">
      <c r="A4803" s="148"/>
      <c r="B4803" s="148"/>
      <c r="C4803" s="148"/>
      <c r="D4803" s="148"/>
      <c r="E4803" s="148"/>
      <c r="F4803" s="148"/>
      <c r="G4803" s="148"/>
      <c r="H4803" s="148"/>
      <c r="I4803" s="151"/>
      <c r="J4803" s="148"/>
      <c r="K4803" s="66"/>
    </row>
    <row r="4804" spans="1:11" x14ac:dyDescent="0.25">
      <c r="A4804" s="148"/>
      <c r="B4804" s="148"/>
      <c r="C4804" s="148"/>
      <c r="D4804" s="148"/>
      <c r="E4804" s="148"/>
      <c r="F4804" s="148"/>
      <c r="G4804" s="148"/>
      <c r="H4804" s="148"/>
      <c r="I4804" s="151"/>
      <c r="J4804" s="148"/>
      <c r="K4804" s="66"/>
    </row>
    <row r="4805" spans="1:11" x14ac:dyDescent="0.25">
      <c r="A4805" s="148"/>
      <c r="B4805" s="148"/>
      <c r="C4805" s="148"/>
      <c r="D4805" s="148"/>
      <c r="E4805" s="148"/>
      <c r="F4805" s="148"/>
      <c r="G4805" s="148"/>
      <c r="H4805" s="148"/>
      <c r="I4805" s="151"/>
      <c r="J4805" s="148"/>
      <c r="K4805" s="66"/>
    </row>
    <row r="4806" spans="1:11" x14ac:dyDescent="0.25">
      <c r="A4806" s="148"/>
      <c r="B4806" s="148"/>
      <c r="C4806" s="148"/>
      <c r="D4806" s="148"/>
      <c r="E4806" s="148"/>
      <c r="F4806" s="148"/>
      <c r="G4806" s="148"/>
      <c r="H4806" s="148"/>
      <c r="I4806" s="151"/>
      <c r="J4806" s="148"/>
      <c r="K4806" s="66"/>
    </row>
    <row r="4807" spans="1:11" x14ac:dyDescent="0.25">
      <c r="A4807" s="148"/>
      <c r="B4807" s="148"/>
      <c r="C4807" s="148"/>
      <c r="D4807" s="148"/>
      <c r="E4807" s="148"/>
      <c r="F4807" s="148"/>
      <c r="G4807" s="148"/>
      <c r="H4807" s="148"/>
      <c r="I4807" s="151"/>
      <c r="J4807" s="148"/>
      <c r="K4807" s="66"/>
    </row>
    <row r="4808" spans="1:11" x14ac:dyDescent="0.25">
      <c r="A4808" s="148"/>
      <c r="B4808" s="148"/>
      <c r="C4808" s="148"/>
      <c r="D4808" s="148"/>
      <c r="E4808" s="148"/>
      <c r="F4808" s="148"/>
      <c r="G4808" s="148"/>
      <c r="H4808" s="148"/>
      <c r="I4808" s="151"/>
      <c r="J4808" s="148"/>
      <c r="K4808" s="66"/>
    </row>
    <row r="4809" spans="1:11" x14ac:dyDescent="0.25">
      <c r="A4809" s="148"/>
      <c r="B4809" s="148"/>
      <c r="C4809" s="148"/>
      <c r="D4809" s="148"/>
      <c r="E4809" s="148"/>
      <c r="F4809" s="148"/>
      <c r="G4809" s="148"/>
      <c r="H4809" s="148"/>
      <c r="I4809" s="151"/>
      <c r="J4809" s="148"/>
      <c r="K4809" s="66"/>
    </row>
    <row r="4810" spans="1:11" x14ac:dyDescent="0.25">
      <c r="A4810" s="148"/>
      <c r="B4810" s="148"/>
      <c r="C4810" s="148"/>
      <c r="D4810" s="148"/>
      <c r="E4810" s="148"/>
      <c r="F4810" s="148"/>
      <c r="G4810" s="148"/>
      <c r="H4810" s="148"/>
      <c r="I4810" s="151"/>
      <c r="J4810" s="148"/>
      <c r="K4810" s="66"/>
    </row>
    <row r="4811" spans="1:11" x14ac:dyDescent="0.25">
      <c r="A4811" s="148"/>
      <c r="B4811" s="148"/>
      <c r="C4811" s="148"/>
      <c r="D4811" s="148"/>
      <c r="E4811" s="148"/>
      <c r="F4811" s="148"/>
      <c r="G4811" s="148"/>
      <c r="H4811" s="148"/>
      <c r="I4811" s="151"/>
      <c r="J4811" s="148"/>
      <c r="K4811" s="66"/>
    </row>
    <row r="4812" spans="1:11" x14ac:dyDescent="0.25">
      <c r="A4812" s="148"/>
      <c r="B4812" s="148"/>
      <c r="C4812" s="148"/>
      <c r="D4812" s="148"/>
      <c r="E4812" s="148"/>
      <c r="F4812" s="148"/>
      <c r="G4812" s="148"/>
      <c r="H4812" s="148"/>
      <c r="I4812" s="151"/>
      <c r="J4812" s="148"/>
      <c r="K4812" s="66"/>
    </row>
    <row r="4813" spans="1:11" x14ac:dyDescent="0.25">
      <c r="A4813" s="148"/>
      <c r="B4813" s="148"/>
      <c r="C4813" s="148"/>
      <c r="D4813" s="148"/>
      <c r="E4813" s="148"/>
      <c r="F4813" s="148"/>
      <c r="G4813" s="148"/>
      <c r="H4813" s="148"/>
      <c r="I4813" s="151"/>
      <c r="J4813" s="148"/>
      <c r="K4813" s="66"/>
    </row>
    <row r="4814" spans="1:11" x14ac:dyDescent="0.25">
      <c r="A4814" s="148"/>
      <c r="B4814" s="148"/>
      <c r="C4814" s="148"/>
      <c r="D4814" s="148"/>
      <c r="E4814" s="148"/>
      <c r="F4814" s="148"/>
      <c r="G4814" s="148"/>
      <c r="H4814" s="148"/>
      <c r="I4814" s="151"/>
      <c r="J4814" s="148"/>
      <c r="K4814" s="66"/>
    </row>
    <row r="4815" spans="1:11" x14ac:dyDescent="0.25">
      <c r="A4815" s="148"/>
      <c r="B4815" s="148"/>
      <c r="C4815" s="148"/>
      <c r="D4815" s="148"/>
      <c r="E4815" s="148"/>
      <c r="F4815" s="148"/>
      <c r="G4815" s="148"/>
      <c r="H4815" s="148"/>
      <c r="I4815" s="151"/>
      <c r="J4815" s="148"/>
      <c r="K4815" s="66"/>
    </row>
    <row r="4816" spans="1:11" x14ac:dyDescent="0.25">
      <c r="A4816" s="148"/>
      <c r="B4816" s="148"/>
      <c r="C4816" s="148"/>
      <c r="D4816" s="148"/>
      <c r="E4816" s="148"/>
      <c r="F4816" s="148"/>
      <c r="G4816" s="148"/>
      <c r="H4816" s="148"/>
      <c r="I4816" s="151"/>
      <c r="J4816" s="148"/>
      <c r="K4816" s="66"/>
    </row>
    <row r="4817" spans="1:11" x14ac:dyDescent="0.25">
      <c r="A4817" s="148"/>
      <c r="B4817" s="148"/>
      <c r="C4817" s="148"/>
      <c r="D4817" s="148"/>
      <c r="E4817" s="148"/>
      <c r="F4817" s="148"/>
      <c r="G4817" s="148"/>
      <c r="H4817" s="148"/>
      <c r="I4817" s="151"/>
      <c r="J4817" s="148"/>
      <c r="K4817" s="66"/>
    </row>
    <row r="4818" spans="1:11" x14ac:dyDescent="0.25">
      <c r="A4818" s="148"/>
      <c r="B4818" s="148"/>
      <c r="C4818" s="148"/>
      <c r="D4818" s="148"/>
      <c r="E4818" s="148"/>
      <c r="F4818" s="148"/>
      <c r="G4818" s="148"/>
      <c r="H4818" s="148"/>
      <c r="I4818" s="151"/>
      <c r="J4818" s="148"/>
      <c r="K4818" s="66"/>
    </row>
    <row r="4819" spans="1:11" x14ac:dyDescent="0.25">
      <c r="A4819" s="148"/>
      <c r="B4819" s="148"/>
      <c r="C4819" s="148"/>
      <c r="D4819" s="148"/>
      <c r="E4819" s="148"/>
      <c r="F4819" s="148"/>
      <c r="G4819" s="148"/>
      <c r="H4819" s="148"/>
      <c r="I4819" s="151"/>
      <c r="J4819" s="148"/>
      <c r="K4819" s="66"/>
    </row>
    <row r="4820" spans="1:11" x14ac:dyDescent="0.25">
      <c r="A4820" s="148"/>
      <c r="B4820" s="148"/>
      <c r="C4820" s="148"/>
      <c r="D4820" s="148"/>
      <c r="E4820" s="148"/>
      <c r="F4820" s="148"/>
      <c r="G4820" s="148"/>
      <c r="H4820" s="148"/>
      <c r="I4820" s="151"/>
      <c r="J4820" s="148"/>
      <c r="K4820" s="66"/>
    </row>
    <row r="4821" spans="1:11" x14ac:dyDescent="0.25">
      <c r="A4821" s="148"/>
      <c r="B4821" s="148"/>
      <c r="C4821" s="148"/>
      <c r="D4821" s="148"/>
      <c r="E4821" s="148"/>
      <c r="F4821" s="148"/>
      <c r="G4821" s="148"/>
      <c r="H4821" s="148"/>
      <c r="I4821" s="151"/>
      <c r="J4821" s="148"/>
      <c r="K4821" s="66"/>
    </row>
    <row r="4822" spans="1:11" x14ac:dyDescent="0.25">
      <c r="A4822" s="148"/>
      <c r="B4822" s="148"/>
      <c r="C4822" s="148"/>
      <c r="D4822" s="148"/>
      <c r="E4822" s="148"/>
      <c r="F4822" s="148"/>
      <c r="G4822" s="148"/>
      <c r="H4822" s="148"/>
      <c r="I4822" s="151"/>
      <c r="J4822" s="148"/>
      <c r="K4822" s="66"/>
    </row>
    <row r="4823" spans="1:11" x14ac:dyDescent="0.25">
      <c r="A4823" s="148"/>
      <c r="B4823" s="148"/>
      <c r="C4823" s="148"/>
      <c r="D4823" s="148"/>
      <c r="E4823" s="148"/>
      <c r="F4823" s="148"/>
      <c r="G4823" s="148"/>
      <c r="H4823" s="148"/>
      <c r="I4823" s="151"/>
      <c r="J4823" s="148"/>
      <c r="K4823" s="66"/>
    </row>
    <row r="4824" spans="1:11" x14ac:dyDescent="0.25">
      <c r="A4824" s="148"/>
      <c r="B4824" s="148"/>
      <c r="C4824" s="148"/>
      <c r="D4824" s="148"/>
      <c r="E4824" s="148"/>
      <c r="F4824" s="148"/>
      <c r="G4824" s="148"/>
      <c r="H4824" s="148"/>
      <c r="I4824" s="151"/>
      <c r="J4824" s="148"/>
      <c r="K4824" s="66"/>
    </row>
    <row r="4825" spans="1:11" x14ac:dyDescent="0.25">
      <c r="A4825" s="148"/>
      <c r="B4825" s="148"/>
      <c r="C4825" s="148"/>
      <c r="D4825" s="148"/>
      <c r="E4825" s="148"/>
      <c r="F4825" s="148"/>
      <c r="G4825" s="148"/>
      <c r="H4825" s="148"/>
      <c r="I4825" s="151"/>
      <c r="J4825" s="148"/>
      <c r="K4825" s="66"/>
    </row>
    <row r="4826" spans="1:11" x14ac:dyDescent="0.25">
      <c r="A4826" s="148"/>
      <c r="B4826" s="148"/>
      <c r="C4826" s="148"/>
      <c r="D4826" s="148"/>
      <c r="E4826" s="148"/>
      <c r="F4826" s="148"/>
      <c r="G4826" s="148"/>
      <c r="H4826" s="148"/>
      <c r="I4826" s="151"/>
      <c r="J4826" s="148"/>
      <c r="K4826" s="66"/>
    </row>
    <row r="4827" spans="1:11" x14ac:dyDescent="0.25">
      <c r="A4827" s="148"/>
      <c r="B4827" s="148"/>
      <c r="C4827" s="148"/>
      <c r="D4827" s="148"/>
      <c r="E4827" s="148"/>
      <c r="F4827" s="148"/>
      <c r="G4827" s="148"/>
      <c r="H4827" s="148"/>
      <c r="I4827" s="151"/>
      <c r="J4827" s="148"/>
      <c r="K4827" s="66"/>
    </row>
    <row r="4828" spans="1:11" x14ac:dyDescent="0.25">
      <c r="A4828" s="148"/>
      <c r="B4828" s="148"/>
      <c r="C4828" s="148"/>
      <c r="D4828" s="148"/>
      <c r="E4828" s="148"/>
      <c r="F4828" s="148"/>
      <c r="G4828" s="148"/>
      <c r="H4828" s="148"/>
      <c r="I4828" s="151"/>
      <c r="J4828" s="148"/>
      <c r="K4828" s="66"/>
    </row>
    <row r="4829" spans="1:11" x14ac:dyDescent="0.25">
      <c r="A4829" s="148"/>
      <c r="B4829" s="148"/>
      <c r="C4829" s="148"/>
      <c r="D4829" s="148"/>
      <c r="E4829" s="148"/>
      <c r="F4829" s="148"/>
      <c r="G4829" s="148"/>
      <c r="H4829" s="148"/>
      <c r="I4829" s="151"/>
      <c r="J4829" s="148"/>
      <c r="K4829" s="66"/>
    </row>
    <row r="4830" spans="1:11" x14ac:dyDescent="0.25">
      <c r="A4830" s="148"/>
      <c r="B4830" s="148"/>
      <c r="C4830" s="148"/>
      <c r="D4830" s="148"/>
      <c r="E4830" s="148"/>
      <c r="F4830" s="148"/>
      <c r="G4830" s="148"/>
      <c r="H4830" s="148"/>
      <c r="I4830" s="151"/>
      <c r="J4830" s="148"/>
      <c r="K4830" s="66"/>
    </row>
    <row r="4831" spans="1:11" x14ac:dyDescent="0.25">
      <c r="A4831" s="148"/>
      <c r="B4831" s="148"/>
      <c r="C4831" s="148"/>
      <c r="D4831" s="148"/>
      <c r="E4831" s="148"/>
      <c r="F4831" s="148"/>
      <c r="G4831" s="148"/>
      <c r="H4831" s="148"/>
      <c r="I4831" s="151"/>
      <c r="J4831" s="148"/>
      <c r="K4831" s="66"/>
    </row>
    <row r="4832" spans="1:11" x14ac:dyDescent="0.25">
      <c r="A4832" s="148"/>
      <c r="B4832" s="148"/>
      <c r="C4832" s="148"/>
      <c r="D4832" s="148"/>
      <c r="E4832" s="148"/>
      <c r="F4832" s="148"/>
      <c r="G4832" s="148"/>
      <c r="H4832" s="148"/>
      <c r="I4832" s="151"/>
      <c r="J4832" s="148"/>
      <c r="K4832" s="66"/>
    </row>
    <row r="4833" spans="1:11" x14ac:dyDescent="0.25">
      <c r="A4833" s="148"/>
      <c r="B4833" s="148"/>
      <c r="C4833" s="148"/>
      <c r="D4833" s="148"/>
      <c r="E4833" s="148"/>
      <c r="F4833" s="148"/>
      <c r="G4833" s="148"/>
      <c r="H4833" s="148"/>
      <c r="I4833" s="151"/>
      <c r="J4833" s="148"/>
      <c r="K4833" s="66"/>
    </row>
    <row r="4834" spans="1:11" x14ac:dyDescent="0.25">
      <c r="A4834" s="148"/>
      <c r="B4834" s="148"/>
      <c r="C4834" s="148"/>
      <c r="D4834" s="148"/>
      <c r="E4834" s="148"/>
      <c r="F4834" s="148"/>
      <c r="G4834" s="148"/>
      <c r="H4834" s="148"/>
      <c r="I4834" s="151"/>
      <c r="J4834" s="148"/>
      <c r="K4834" s="66"/>
    </row>
    <row r="4835" spans="1:11" x14ac:dyDescent="0.25">
      <c r="A4835" s="148"/>
      <c r="B4835" s="148"/>
      <c r="C4835" s="148"/>
      <c r="D4835" s="148"/>
      <c r="E4835" s="148"/>
      <c r="F4835" s="148"/>
      <c r="G4835" s="148"/>
      <c r="H4835" s="148"/>
      <c r="I4835" s="151"/>
      <c r="J4835" s="148"/>
      <c r="K4835" s="66"/>
    </row>
    <row r="4836" spans="1:11" x14ac:dyDescent="0.25">
      <c r="A4836" s="148"/>
      <c r="B4836" s="148"/>
      <c r="C4836" s="148"/>
      <c r="D4836" s="148"/>
      <c r="E4836" s="148"/>
      <c r="F4836" s="148"/>
      <c r="G4836" s="148"/>
      <c r="H4836" s="148"/>
      <c r="I4836" s="151"/>
      <c r="J4836" s="148"/>
      <c r="K4836" s="66"/>
    </row>
    <row r="4837" spans="1:11" x14ac:dyDescent="0.25">
      <c r="A4837" s="148"/>
      <c r="B4837" s="148"/>
      <c r="C4837" s="148"/>
      <c r="D4837" s="148"/>
      <c r="E4837" s="148"/>
      <c r="F4837" s="148"/>
      <c r="G4837" s="148"/>
      <c r="H4837" s="148"/>
      <c r="I4837" s="151"/>
      <c r="J4837" s="148"/>
      <c r="K4837" s="66"/>
    </row>
    <row r="4838" spans="1:11" x14ac:dyDescent="0.25">
      <c r="A4838" s="148"/>
      <c r="B4838" s="148"/>
      <c r="C4838" s="148"/>
      <c r="D4838" s="148"/>
      <c r="E4838" s="148"/>
      <c r="F4838" s="148"/>
      <c r="G4838" s="148"/>
      <c r="H4838" s="148"/>
      <c r="I4838" s="151"/>
      <c r="J4838" s="148"/>
      <c r="K4838" s="66"/>
    </row>
    <row r="4839" spans="1:11" x14ac:dyDescent="0.25">
      <c r="A4839" s="148"/>
      <c r="B4839" s="148"/>
      <c r="C4839" s="148"/>
      <c r="D4839" s="148"/>
      <c r="E4839" s="148"/>
      <c r="F4839" s="148"/>
      <c r="G4839" s="148"/>
      <c r="H4839" s="148"/>
      <c r="I4839" s="151"/>
      <c r="J4839" s="148"/>
      <c r="K4839" s="66"/>
    </row>
    <row r="4840" spans="1:11" x14ac:dyDescent="0.25">
      <c r="A4840" s="148"/>
      <c r="B4840" s="148"/>
      <c r="C4840" s="148"/>
      <c r="D4840" s="148"/>
      <c r="E4840" s="148"/>
      <c r="F4840" s="148"/>
      <c r="G4840" s="148"/>
      <c r="H4840" s="148"/>
      <c r="I4840" s="151"/>
      <c r="J4840" s="148"/>
      <c r="K4840" s="66"/>
    </row>
    <row r="4841" spans="1:11" x14ac:dyDescent="0.25">
      <c r="A4841" s="148"/>
      <c r="B4841" s="148"/>
      <c r="C4841" s="148"/>
      <c r="D4841" s="148"/>
      <c r="E4841" s="148"/>
      <c r="F4841" s="148"/>
      <c r="G4841" s="148"/>
      <c r="H4841" s="148"/>
      <c r="I4841" s="151"/>
      <c r="J4841" s="148"/>
      <c r="K4841" s="66"/>
    </row>
    <row r="4842" spans="1:11" x14ac:dyDescent="0.25">
      <c r="A4842" s="148"/>
      <c r="B4842" s="148"/>
      <c r="C4842" s="148"/>
      <c r="D4842" s="148"/>
      <c r="E4842" s="148"/>
      <c r="F4842" s="148"/>
      <c r="G4842" s="148"/>
      <c r="H4842" s="148"/>
      <c r="I4842" s="151"/>
      <c r="J4842" s="148"/>
      <c r="K4842" s="66"/>
    </row>
    <row r="4843" spans="1:11" x14ac:dyDescent="0.25">
      <c r="A4843" s="148"/>
      <c r="B4843" s="148"/>
      <c r="C4843" s="148"/>
      <c r="D4843" s="148"/>
      <c r="E4843" s="148"/>
      <c r="F4843" s="148"/>
      <c r="G4843" s="148"/>
      <c r="H4843" s="148"/>
      <c r="I4843" s="151"/>
      <c r="J4843" s="148"/>
      <c r="K4843" s="66"/>
    </row>
    <row r="4844" spans="1:11" x14ac:dyDescent="0.25">
      <c r="A4844" s="148"/>
      <c r="B4844" s="148"/>
      <c r="C4844" s="148"/>
      <c r="D4844" s="148"/>
      <c r="E4844" s="148"/>
      <c r="F4844" s="148"/>
      <c r="G4844" s="148"/>
      <c r="H4844" s="148"/>
      <c r="I4844" s="151"/>
      <c r="J4844" s="148"/>
      <c r="K4844" s="66"/>
    </row>
    <row r="4845" spans="1:11" x14ac:dyDescent="0.25">
      <c r="A4845" s="148"/>
      <c r="B4845" s="148"/>
      <c r="C4845" s="148"/>
      <c r="D4845" s="148"/>
      <c r="E4845" s="148"/>
      <c r="F4845" s="148"/>
      <c r="G4845" s="148"/>
      <c r="H4845" s="148"/>
      <c r="I4845" s="151"/>
      <c r="J4845" s="148"/>
      <c r="K4845" s="66"/>
    </row>
    <row r="4846" spans="1:11" x14ac:dyDescent="0.25">
      <c r="A4846" s="148"/>
      <c r="B4846" s="148"/>
      <c r="C4846" s="148"/>
      <c r="D4846" s="148"/>
      <c r="E4846" s="148"/>
      <c r="F4846" s="148"/>
      <c r="G4846" s="148"/>
      <c r="H4846" s="148"/>
      <c r="I4846" s="151"/>
      <c r="J4846" s="148"/>
      <c r="K4846" s="66"/>
    </row>
    <row r="4847" spans="1:11" x14ac:dyDescent="0.25">
      <c r="A4847" s="148"/>
      <c r="B4847" s="148"/>
      <c r="C4847" s="148"/>
      <c r="D4847" s="148"/>
      <c r="E4847" s="148"/>
      <c r="F4847" s="148"/>
      <c r="G4847" s="148"/>
      <c r="H4847" s="148"/>
      <c r="I4847" s="151"/>
      <c r="J4847" s="148"/>
      <c r="K4847" s="66"/>
    </row>
    <row r="4848" spans="1:11" x14ac:dyDescent="0.25">
      <c r="A4848" s="148"/>
      <c r="B4848" s="148"/>
      <c r="C4848" s="148"/>
      <c r="D4848" s="148"/>
      <c r="E4848" s="148"/>
      <c r="F4848" s="148"/>
      <c r="G4848" s="148"/>
      <c r="H4848" s="148"/>
      <c r="I4848" s="151"/>
      <c r="J4848" s="148"/>
      <c r="K4848" s="66"/>
    </row>
    <row r="4849" spans="1:11" x14ac:dyDescent="0.25">
      <c r="A4849" s="148"/>
      <c r="B4849" s="148"/>
      <c r="C4849" s="148"/>
      <c r="D4849" s="148"/>
      <c r="E4849" s="148"/>
      <c r="F4849" s="148"/>
      <c r="G4849" s="148"/>
      <c r="H4849" s="148"/>
      <c r="I4849" s="151"/>
      <c r="J4849" s="148"/>
      <c r="K4849" s="66"/>
    </row>
    <row r="4850" spans="1:11" x14ac:dyDescent="0.25">
      <c r="A4850" s="148"/>
      <c r="B4850" s="148"/>
      <c r="C4850" s="148"/>
      <c r="D4850" s="148"/>
      <c r="E4850" s="148"/>
      <c r="F4850" s="148"/>
      <c r="G4850" s="148"/>
      <c r="H4850" s="148"/>
      <c r="I4850" s="151"/>
      <c r="J4850" s="148"/>
      <c r="K4850" s="66"/>
    </row>
    <row r="4851" spans="1:11" x14ac:dyDescent="0.25">
      <c r="A4851" s="148"/>
      <c r="B4851" s="148"/>
      <c r="C4851" s="148"/>
      <c r="D4851" s="148"/>
      <c r="E4851" s="148"/>
      <c r="F4851" s="148"/>
      <c r="G4851" s="148"/>
      <c r="H4851" s="148"/>
      <c r="I4851" s="151"/>
      <c r="J4851" s="148"/>
      <c r="K4851" s="66"/>
    </row>
    <row r="4852" spans="1:11" x14ac:dyDescent="0.25">
      <c r="A4852" s="148"/>
      <c r="B4852" s="148"/>
      <c r="C4852" s="148"/>
      <c r="D4852" s="148"/>
      <c r="E4852" s="148"/>
      <c r="F4852" s="148"/>
      <c r="G4852" s="148"/>
      <c r="H4852" s="148"/>
      <c r="I4852" s="151"/>
      <c r="J4852" s="148"/>
      <c r="K4852" s="66"/>
    </row>
    <row r="4853" spans="1:11" x14ac:dyDescent="0.25">
      <c r="A4853" s="148"/>
      <c r="B4853" s="148"/>
      <c r="C4853" s="148"/>
      <c r="D4853" s="148"/>
      <c r="E4853" s="148"/>
      <c r="F4853" s="148"/>
      <c r="G4853" s="148"/>
      <c r="H4853" s="148"/>
      <c r="I4853" s="151"/>
      <c r="J4853" s="148"/>
      <c r="K4853" s="66"/>
    </row>
    <row r="4854" spans="1:11" x14ac:dyDescent="0.25">
      <c r="A4854" s="148"/>
      <c r="B4854" s="148"/>
      <c r="C4854" s="148"/>
      <c r="D4854" s="148"/>
      <c r="E4854" s="148"/>
      <c r="F4854" s="148"/>
      <c r="G4854" s="148"/>
      <c r="H4854" s="148"/>
      <c r="I4854" s="151"/>
      <c r="J4854" s="148"/>
      <c r="K4854" s="66"/>
    </row>
    <row r="4855" spans="1:11" x14ac:dyDescent="0.25">
      <c r="A4855" s="148"/>
      <c r="B4855" s="148"/>
      <c r="C4855" s="148"/>
      <c r="D4855" s="148"/>
      <c r="E4855" s="148"/>
      <c r="F4855" s="148"/>
      <c r="G4855" s="148"/>
      <c r="H4855" s="148"/>
      <c r="I4855" s="151"/>
      <c r="J4855" s="148"/>
      <c r="K4855" s="66"/>
    </row>
    <row r="4856" spans="1:11" x14ac:dyDescent="0.25">
      <c r="A4856" s="148"/>
      <c r="B4856" s="148"/>
      <c r="C4856" s="148"/>
      <c r="D4856" s="148"/>
      <c r="E4856" s="148"/>
      <c r="F4856" s="148"/>
      <c r="G4856" s="148"/>
      <c r="H4856" s="148"/>
      <c r="I4856" s="151"/>
      <c r="J4856" s="148"/>
      <c r="K4856" s="66"/>
    </row>
    <row r="4857" spans="1:11" x14ac:dyDescent="0.25">
      <c r="A4857" s="148"/>
      <c r="B4857" s="148"/>
      <c r="C4857" s="148"/>
      <c r="D4857" s="148"/>
      <c r="E4857" s="148"/>
      <c r="F4857" s="148"/>
      <c r="G4857" s="148"/>
      <c r="H4857" s="148"/>
      <c r="I4857" s="151"/>
      <c r="J4857" s="148"/>
      <c r="K4857" s="66"/>
    </row>
    <row r="4858" spans="1:11" x14ac:dyDescent="0.25">
      <c r="A4858" s="148"/>
      <c r="B4858" s="148"/>
      <c r="C4858" s="148"/>
      <c r="D4858" s="148"/>
      <c r="E4858" s="148"/>
      <c r="F4858" s="148"/>
      <c r="G4858" s="148"/>
      <c r="H4858" s="148"/>
      <c r="I4858" s="151"/>
      <c r="J4858" s="148"/>
      <c r="K4858" s="66"/>
    </row>
    <row r="4859" spans="1:11" x14ac:dyDescent="0.25">
      <c r="A4859" s="148"/>
      <c r="B4859" s="148"/>
      <c r="C4859" s="148"/>
      <c r="D4859" s="148"/>
      <c r="E4859" s="148"/>
      <c r="F4859" s="148"/>
      <c r="G4859" s="148"/>
      <c r="H4859" s="148"/>
      <c r="I4859" s="151"/>
      <c r="J4859" s="148"/>
      <c r="K4859" s="66"/>
    </row>
    <row r="4860" spans="1:11" x14ac:dyDescent="0.25">
      <c r="A4860" s="148"/>
      <c r="B4860" s="148"/>
      <c r="C4860" s="148"/>
      <c r="D4860" s="148"/>
      <c r="E4860" s="148"/>
      <c r="F4860" s="148"/>
      <c r="G4860" s="148"/>
      <c r="H4860" s="148"/>
      <c r="I4860" s="151"/>
      <c r="J4860" s="148"/>
      <c r="K4860" s="66"/>
    </row>
    <row r="4861" spans="1:11" x14ac:dyDescent="0.25">
      <c r="A4861" s="148"/>
      <c r="B4861" s="148"/>
      <c r="C4861" s="148"/>
      <c r="D4861" s="148"/>
      <c r="E4861" s="148"/>
      <c r="F4861" s="148"/>
      <c r="G4861" s="148"/>
      <c r="H4861" s="148"/>
      <c r="I4861" s="151"/>
      <c r="J4861" s="148"/>
      <c r="K4861" s="66"/>
    </row>
    <row r="4862" spans="1:11" x14ac:dyDescent="0.25">
      <c r="A4862" s="148"/>
      <c r="B4862" s="148"/>
      <c r="C4862" s="148"/>
      <c r="D4862" s="148"/>
      <c r="E4862" s="148"/>
      <c r="F4862" s="148"/>
      <c r="G4862" s="148"/>
      <c r="H4862" s="148"/>
      <c r="I4862" s="151"/>
      <c r="J4862" s="148"/>
      <c r="K4862" s="66"/>
    </row>
    <row r="4863" spans="1:11" x14ac:dyDescent="0.25">
      <c r="A4863" s="148"/>
      <c r="B4863" s="148"/>
      <c r="C4863" s="148"/>
      <c r="D4863" s="148"/>
      <c r="E4863" s="148"/>
      <c r="F4863" s="148"/>
      <c r="G4863" s="148"/>
      <c r="H4863" s="148"/>
      <c r="I4863" s="151"/>
      <c r="J4863" s="148"/>
      <c r="K4863" s="66"/>
    </row>
    <row r="4864" spans="1:11" x14ac:dyDescent="0.25">
      <c r="A4864" s="148"/>
      <c r="B4864" s="148"/>
      <c r="C4864" s="148"/>
      <c r="D4864" s="148"/>
      <c r="E4864" s="148"/>
      <c r="F4864" s="148"/>
      <c r="G4864" s="148"/>
      <c r="H4864" s="148"/>
      <c r="I4864" s="151"/>
      <c r="J4864" s="148"/>
      <c r="K4864" s="66"/>
    </row>
    <row r="4865" spans="1:11" x14ac:dyDescent="0.25">
      <c r="A4865" s="148"/>
      <c r="B4865" s="148"/>
      <c r="C4865" s="148"/>
      <c r="D4865" s="148"/>
      <c r="E4865" s="148"/>
      <c r="F4865" s="148"/>
      <c r="G4865" s="148"/>
      <c r="H4865" s="148"/>
      <c r="I4865" s="151"/>
      <c r="J4865" s="148"/>
      <c r="K4865" s="66"/>
    </row>
    <row r="4866" spans="1:11" x14ac:dyDescent="0.25">
      <c r="A4866" s="148"/>
      <c r="B4866" s="148"/>
      <c r="C4866" s="148"/>
      <c r="D4866" s="148"/>
      <c r="E4866" s="148"/>
      <c r="F4866" s="148"/>
      <c r="G4866" s="148"/>
      <c r="H4866" s="148"/>
      <c r="I4866" s="151"/>
      <c r="J4866" s="148"/>
      <c r="K4866" s="66"/>
    </row>
    <row r="4867" spans="1:11" x14ac:dyDescent="0.25">
      <c r="A4867" s="148"/>
      <c r="B4867" s="148"/>
      <c r="C4867" s="148"/>
      <c r="D4867" s="148"/>
      <c r="E4867" s="148"/>
      <c r="F4867" s="148"/>
      <c r="G4867" s="148"/>
      <c r="H4867" s="148"/>
      <c r="I4867" s="151"/>
      <c r="J4867" s="148"/>
      <c r="K4867" s="66"/>
    </row>
    <row r="4868" spans="1:11" x14ac:dyDescent="0.25">
      <c r="A4868" s="148"/>
      <c r="B4868" s="148"/>
      <c r="C4868" s="148"/>
      <c r="D4868" s="148"/>
      <c r="E4868" s="148"/>
      <c r="F4868" s="148"/>
      <c r="G4868" s="148"/>
      <c r="H4868" s="148"/>
      <c r="I4868" s="151"/>
      <c r="J4868" s="148"/>
      <c r="K4868" s="66"/>
    </row>
    <row r="4869" spans="1:11" x14ac:dyDescent="0.25">
      <c r="A4869" s="148"/>
      <c r="B4869" s="148"/>
      <c r="C4869" s="148"/>
      <c r="D4869" s="148"/>
      <c r="E4869" s="148"/>
      <c r="F4869" s="148"/>
      <c r="G4869" s="148"/>
      <c r="H4869" s="148"/>
      <c r="I4869" s="151"/>
      <c r="J4869" s="148"/>
      <c r="K4869" s="66"/>
    </row>
    <row r="4870" spans="1:11" x14ac:dyDescent="0.25">
      <c r="A4870" s="148"/>
      <c r="B4870" s="148"/>
      <c r="C4870" s="148"/>
      <c r="D4870" s="148"/>
      <c r="E4870" s="148"/>
      <c r="F4870" s="148"/>
      <c r="G4870" s="148"/>
      <c r="H4870" s="148"/>
      <c r="I4870" s="151"/>
      <c r="J4870" s="148"/>
      <c r="K4870" s="66"/>
    </row>
    <row r="4871" spans="1:11" x14ac:dyDescent="0.25">
      <c r="A4871" s="148"/>
      <c r="B4871" s="148"/>
      <c r="C4871" s="148"/>
      <c r="D4871" s="148"/>
      <c r="E4871" s="148"/>
      <c r="F4871" s="148"/>
      <c r="G4871" s="148"/>
      <c r="H4871" s="148"/>
      <c r="I4871" s="151"/>
      <c r="J4871" s="148"/>
      <c r="K4871" s="66"/>
    </row>
    <row r="4872" spans="1:11" x14ac:dyDescent="0.25">
      <c r="A4872" s="148"/>
      <c r="B4872" s="148"/>
      <c r="C4872" s="148"/>
      <c r="D4872" s="148"/>
      <c r="E4872" s="148"/>
      <c r="F4872" s="148"/>
      <c r="G4872" s="148"/>
      <c r="H4872" s="148"/>
      <c r="I4872" s="151"/>
      <c r="J4872" s="148"/>
      <c r="K4872" s="66"/>
    </row>
    <row r="4873" spans="1:11" x14ac:dyDescent="0.25">
      <c r="A4873" s="148"/>
      <c r="B4873" s="148"/>
      <c r="C4873" s="148"/>
      <c r="D4873" s="148"/>
      <c r="E4873" s="148"/>
      <c r="F4873" s="148"/>
      <c r="G4873" s="148"/>
      <c r="H4873" s="148"/>
      <c r="I4873" s="151"/>
      <c r="J4873" s="148"/>
      <c r="K4873" s="66"/>
    </row>
    <row r="4874" spans="1:11" x14ac:dyDescent="0.25">
      <c r="A4874" s="148"/>
      <c r="B4874" s="148"/>
      <c r="C4874" s="148"/>
      <c r="D4874" s="148"/>
      <c r="E4874" s="148"/>
      <c r="F4874" s="148"/>
      <c r="G4874" s="148"/>
      <c r="H4874" s="148"/>
      <c r="I4874" s="151"/>
      <c r="J4874" s="148"/>
      <c r="K4874" s="66"/>
    </row>
    <row r="4875" spans="1:11" x14ac:dyDescent="0.25">
      <c r="A4875" s="148"/>
      <c r="B4875" s="148"/>
      <c r="C4875" s="148"/>
      <c r="D4875" s="148"/>
      <c r="E4875" s="148"/>
      <c r="F4875" s="148"/>
      <c r="G4875" s="148"/>
      <c r="H4875" s="148"/>
      <c r="I4875" s="151"/>
      <c r="J4875" s="148"/>
      <c r="K4875" s="66"/>
    </row>
    <row r="4876" spans="1:11" x14ac:dyDescent="0.25">
      <c r="A4876" s="148"/>
      <c r="B4876" s="148"/>
      <c r="C4876" s="148"/>
      <c r="D4876" s="148"/>
      <c r="E4876" s="148"/>
      <c r="F4876" s="148"/>
      <c r="G4876" s="148"/>
      <c r="H4876" s="148"/>
      <c r="I4876" s="151"/>
      <c r="J4876" s="148"/>
      <c r="K4876" s="66"/>
    </row>
    <row r="4877" spans="1:11" x14ac:dyDescent="0.25">
      <c r="A4877" s="148"/>
      <c r="B4877" s="148"/>
      <c r="C4877" s="148"/>
      <c r="D4877" s="148"/>
      <c r="E4877" s="148"/>
      <c r="F4877" s="148"/>
      <c r="G4877" s="148"/>
      <c r="H4877" s="148"/>
      <c r="I4877" s="151"/>
      <c r="J4877" s="148"/>
      <c r="K4877" s="66"/>
    </row>
    <row r="4878" spans="1:11" x14ac:dyDescent="0.25">
      <c r="A4878" s="148"/>
      <c r="B4878" s="148"/>
      <c r="C4878" s="148"/>
      <c r="D4878" s="148"/>
      <c r="E4878" s="148"/>
      <c r="F4878" s="148"/>
      <c r="G4878" s="148"/>
      <c r="H4878" s="148"/>
      <c r="I4878" s="151"/>
      <c r="J4878" s="148"/>
      <c r="K4878" s="66"/>
    </row>
    <row r="4879" spans="1:11" x14ac:dyDescent="0.25">
      <c r="A4879" s="148"/>
      <c r="B4879" s="148"/>
      <c r="C4879" s="148"/>
      <c r="D4879" s="148"/>
      <c r="E4879" s="148"/>
      <c r="F4879" s="148"/>
      <c r="G4879" s="148"/>
      <c r="H4879" s="148"/>
      <c r="I4879" s="151"/>
      <c r="J4879" s="148"/>
      <c r="K4879" s="66"/>
    </row>
    <row r="4880" spans="1:11" x14ac:dyDescent="0.25">
      <c r="A4880" s="148"/>
      <c r="B4880" s="148"/>
      <c r="C4880" s="148"/>
      <c r="D4880" s="148"/>
      <c r="E4880" s="148"/>
      <c r="F4880" s="148"/>
      <c r="G4880" s="148"/>
      <c r="H4880" s="148"/>
      <c r="I4880" s="151"/>
      <c r="J4880" s="148"/>
      <c r="K4880" s="66"/>
    </row>
    <row r="4881" spans="1:11" x14ac:dyDescent="0.25">
      <c r="A4881" s="148"/>
      <c r="B4881" s="148"/>
      <c r="C4881" s="148"/>
      <c r="D4881" s="148"/>
      <c r="E4881" s="148"/>
      <c r="F4881" s="148"/>
      <c r="G4881" s="148"/>
      <c r="H4881" s="148"/>
      <c r="I4881" s="151"/>
      <c r="J4881" s="148"/>
      <c r="K4881" s="66"/>
    </row>
    <row r="4882" spans="1:11" x14ac:dyDescent="0.25">
      <c r="A4882" s="148"/>
      <c r="B4882" s="148"/>
      <c r="C4882" s="148"/>
      <c r="D4882" s="148"/>
      <c r="E4882" s="148"/>
      <c r="F4882" s="148"/>
      <c r="G4882" s="148"/>
      <c r="H4882" s="148"/>
      <c r="I4882" s="151"/>
      <c r="J4882" s="148"/>
      <c r="K4882" s="66"/>
    </row>
    <row r="4883" spans="1:11" x14ac:dyDescent="0.25">
      <c r="A4883" s="148"/>
      <c r="B4883" s="148"/>
      <c r="C4883" s="148"/>
      <c r="D4883" s="148"/>
      <c r="E4883" s="148"/>
      <c r="F4883" s="148"/>
      <c r="G4883" s="148"/>
      <c r="H4883" s="148"/>
      <c r="I4883" s="151"/>
      <c r="J4883" s="148"/>
      <c r="K4883" s="66"/>
    </row>
    <row r="4884" spans="1:11" x14ac:dyDescent="0.25">
      <c r="A4884" s="148"/>
      <c r="B4884" s="148"/>
      <c r="C4884" s="148"/>
      <c r="D4884" s="148"/>
      <c r="E4884" s="148"/>
      <c r="F4884" s="148"/>
      <c r="G4884" s="148"/>
      <c r="H4884" s="148"/>
      <c r="I4884" s="151"/>
      <c r="J4884" s="148"/>
      <c r="K4884" s="66"/>
    </row>
    <row r="4885" spans="1:11" x14ac:dyDescent="0.25">
      <c r="A4885" s="148"/>
      <c r="B4885" s="148"/>
      <c r="C4885" s="148"/>
      <c r="D4885" s="148"/>
      <c r="E4885" s="148"/>
      <c r="F4885" s="148"/>
      <c r="G4885" s="148"/>
      <c r="H4885" s="148"/>
      <c r="I4885" s="151"/>
      <c r="J4885" s="148"/>
      <c r="K4885" s="66"/>
    </row>
    <row r="4886" spans="1:11" x14ac:dyDescent="0.25">
      <c r="A4886" s="148"/>
      <c r="B4886" s="148"/>
      <c r="C4886" s="148"/>
      <c r="D4886" s="148"/>
      <c r="E4886" s="148"/>
      <c r="F4886" s="148"/>
      <c r="G4886" s="148"/>
      <c r="H4886" s="148"/>
      <c r="I4886" s="151"/>
      <c r="J4886" s="148"/>
      <c r="K4886" s="66"/>
    </row>
    <row r="4887" spans="1:11" x14ac:dyDescent="0.25">
      <c r="A4887" s="148"/>
      <c r="B4887" s="148"/>
      <c r="C4887" s="148"/>
      <c r="D4887" s="148"/>
      <c r="E4887" s="148"/>
      <c r="F4887" s="148"/>
      <c r="G4887" s="148"/>
      <c r="H4887" s="148"/>
      <c r="I4887" s="151"/>
      <c r="J4887" s="148"/>
      <c r="K4887" s="66"/>
    </row>
    <row r="4888" spans="1:11" x14ac:dyDescent="0.25">
      <c r="A4888" s="148"/>
      <c r="B4888" s="148"/>
      <c r="C4888" s="148"/>
      <c r="D4888" s="148"/>
      <c r="E4888" s="148"/>
      <c r="F4888" s="148"/>
      <c r="G4888" s="148"/>
      <c r="H4888" s="148"/>
      <c r="I4888" s="151"/>
      <c r="J4888" s="148"/>
      <c r="K4888" s="66"/>
    </row>
    <row r="4889" spans="1:11" x14ac:dyDescent="0.25">
      <c r="A4889" s="148"/>
      <c r="B4889" s="148"/>
      <c r="C4889" s="148"/>
      <c r="D4889" s="148"/>
      <c r="E4889" s="148"/>
      <c r="F4889" s="148"/>
      <c r="G4889" s="148"/>
      <c r="H4889" s="148"/>
      <c r="I4889" s="151"/>
      <c r="J4889" s="148"/>
      <c r="K4889" s="66"/>
    </row>
    <row r="4890" spans="1:11" x14ac:dyDescent="0.25">
      <c r="A4890" s="148"/>
      <c r="B4890" s="148"/>
      <c r="C4890" s="148"/>
      <c r="D4890" s="148"/>
      <c r="E4890" s="148"/>
      <c r="F4890" s="148"/>
      <c r="G4890" s="148"/>
      <c r="H4890" s="148"/>
      <c r="I4890" s="151"/>
      <c r="J4890" s="148"/>
      <c r="K4890" s="66"/>
    </row>
    <row r="4891" spans="1:11" x14ac:dyDescent="0.25">
      <c r="A4891" s="148"/>
      <c r="B4891" s="148"/>
      <c r="C4891" s="148"/>
      <c r="D4891" s="148"/>
      <c r="E4891" s="148"/>
      <c r="F4891" s="148"/>
      <c r="G4891" s="148"/>
      <c r="H4891" s="148"/>
      <c r="I4891" s="151"/>
      <c r="J4891" s="148"/>
      <c r="K4891" s="66"/>
    </row>
    <row r="4892" spans="1:11" x14ac:dyDescent="0.25">
      <c r="A4892" s="148"/>
      <c r="B4892" s="148"/>
      <c r="C4892" s="148"/>
      <c r="D4892" s="148"/>
      <c r="E4892" s="148"/>
      <c r="F4892" s="148"/>
      <c r="G4892" s="148"/>
      <c r="H4892" s="148"/>
      <c r="I4892" s="151"/>
      <c r="J4892" s="148"/>
      <c r="K4892" s="66"/>
    </row>
    <row r="4893" spans="1:11" x14ac:dyDescent="0.25">
      <c r="A4893" s="148"/>
      <c r="B4893" s="148"/>
      <c r="C4893" s="148"/>
      <c r="D4893" s="148"/>
      <c r="E4893" s="148"/>
      <c r="F4893" s="148"/>
      <c r="G4893" s="148"/>
      <c r="H4893" s="148"/>
      <c r="I4893" s="151"/>
      <c r="J4893" s="148"/>
      <c r="K4893" s="66"/>
    </row>
    <row r="4894" spans="1:11" x14ac:dyDescent="0.25">
      <c r="A4894" s="148"/>
      <c r="B4894" s="148"/>
      <c r="C4894" s="148"/>
      <c r="D4894" s="148"/>
      <c r="E4894" s="148"/>
      <c r="F4894" s="148"/>
      <c r="G4894" s="148"/>
      <c r="H4894" s="148"/>
      <c r="I4894" s="151"/>
      <c r="J4894" s="148"/>
      <c r="K4894" s="66"/>
    </row>
    <row r="4895" spans="1:11" x14ac:dyDescent="0.25">
      <c r="A4895" s="148"/>
      <c r="B4895" s="148"/>
      <c r="C4895" s="148"/>
      <c r="D4895" s="148"/>
      <c r="E4895" s="148"/>
      <c r="F4895" s="148"/>
      <c r="G4895" s="148"/>
      <c r="H4895" s="148"/>
      <c r="I4895" s="151"/>
      <c r="J4895" s="148"/>
      <c r="K4895" s="66"/>
    </row>
    <row r="4896" spans="1:11" x14ac:dyDescent="0.25">
      <c r="A4896" s="148"/>
      <c r="B4896" s="148"/>
      <c r="C4896" s="148"/>
      <c r="D4896" s="148"/>
      <c r="E4896" s="148"/>
      <c r="F4896" s="148"/>
      <c r="G4896" s="148"/>
      <c r="H4896" s="148"/>
      <c r="I4896" s="151"/>
      <c r="J4896" s="148"/>
      <c r="K4896" s="66"/>
    </row>
    <row r="4897" spans="1:11" x14ac:dyDescent="0.25">
      <c r="A4897" s="148"/>
      <c r="B4897" s="148"/>
      <c r="C4897" s="148"/>
      <c r="D4897" s="148"/>
      <c r="E4897" s="148"/>
      <c r="F4897" s="148"/>
      <c r="G4897" s="148"/>
      <c r="H4897" s="148"/>
      <c r="I4897" s="151"/>
      <c r="J4897" s="148"/>
      <c r="K4897" s="66"/>
    </row>
    <row r="4898" spans="1:11" x14ac:dyDescent="0.25">
      <c r="A4898" s="148"/>
      <c r="B4898" s="148"/>
      <c r="C4898" s="148"/>
      <c r="D4898" s="148"/>
      <c r="E4898" s="148"/>
      <c r="F4898" s="148"/>
      <c r="G4898" s="148"/>
      <c r="H4898" s="148"/>
      <c r="I4898" s="151"/>
      <c r="J4898" s="148"/>
      <c r="K4898" s="66"/>
    </row>
    <row r="4899" spans="1:11" x14ac:dyDescent="0.25">
      <c r="A4899" s="148"/>
      <c r="B4899" s="148"/>
      <c r="C4899" s="148"/>
      <c r="D4899" s="148"/>
      <c r="E4899" s="148"/>
      <c r="F4899" s="148"/>
      <c r="G4899" s="148"/>
      <c r="H4899" s="148"/>
      <c r="I4899" s="151"/>
      <c r="J4899" s="148"/>
      <c r="K4899" s="66"/>
    </row>
    <row r="4900" spans="1:11" x14ac:dyDescent="0.25">
      <c r="A4900" s="148"/>
      <c r="B4900" s="148"/>
      <c r="C4900" s="148"/>
      <c r="D4900" s="148"/>
      <c r="E4900" s="148"/>
      <c r="F4900" s="148"/>
      <c r="G4900" s="148"/>
      <c r="H4900" s="148"/>
      <c r="I4900" s="151"/>
      <c r="J4900" s="148"/>
      <c r="K4900" s="66"/>
    </row>
    <row r="4901" spans="1:11" x14ac:dyDescent="0.25">
      <c r="A4901" s="148"/>
      <c r="B4901" s="148"/>
      <c r="C4901" s="148"/>
      <c r="D4901" s="148"/>
      <c r="E4901" s="148"/>
      <c r="F4901" s="148"/>
      <c r="G4901" s="148"/>
      <c r="H4901" s="148"/>
      <c r="I4901" s="151"/>
      <c r="J4901" s="148"/>
      <c r="K4901" s="66"/>
    </row>
    <row r="4902" spans="1:11" x14ac:dyDescent="0.25">
      <c r="A4902" s="148"/>
      <c r="B4902" s="148"/>
      <c r="C4902" s="148"/>
      <c r="D4902" s="148"/>
      <c r="E4902" s="148"/>
      <c r="F4902" s="148"/>
      <c r="G4902" s="148"/>
      <c r="H4902" s="148"/>
      <c r="I4902" s="151"/>
      <c r="J4902" s="148"/>
      <c r="K4902" s="66"/>
    </row>
    <row r="4903" spans="1:11" x14ac:dyDescent="0.25">
      <c r="A4903" s="148"/>
      <c r="B4903" s="148"/>
      <c r="C4903" s="148"/>
      <c r="D4903" s="148"/>
      <c r="E4903" s="148"/>
      <c r="F4903" s="148"/>
      <c r="G4903" s="148"/>
      <c r="H4903" s="148"/>
      <c r="I4903" s="151"/>
      <c r="J4903" s="148"/>
      <c r="K4903" s="66"/>
    </row>
    <row r="4904" spans="1:11" x14ac:dyDescent="0.25">
      <c r="A4904" s="148"/>
      <c r="B4904" s="148"/>
      <c r="C4904" s="148"/>
      <c r="D4904" s="148"/>
      <c r="E4904" s="148"/>
      <c r="F4904" s="148"/>
      <c r="G4904" s="148"/>
      <c r="H4904" s="148"/>
      <c r="I4904" s="151"/>
      <c r="J4904" s="148"/>
      <c r="K4904" s="66"/>
    </row>
    <row r="4905" spans="1:11" x14ac:dyDescent="0.25">
      <c r="A4905" s="148"/>
      <c r="B4905" s="148"/>
      <c r="C4905" s="148"/>
      <c r="D4905" s="148"/>
      <c r="E4905" s="148"/>
      <c r="F4905" s="148"/>
      <c r="G4905" s="148"/>
      <c r="H4905" s="148"/>
      <c r="I4905" s="151"/>
      <c r="J4905" s="148"/>
      <c r="K4905" s="66"/>
    </row>
    <row r="4906" spans="1:11" x14ac:dyDescent="0.25">
      <c r="A4906" s="148"/>
      <c r="B4906" s="148"/>
      <c r="C4906" s="148"/>
      <c r="D4906" s="148"/>
      <c r="E4906" s="148"/>
      <c r="F4906" s="148"/>
      <c r="G4906" s="148"/>
      <c r="H4906" s="148"/>
      <c r="I4906" s="151"/>
      <c r="J4906" s="148"/>
      <c r="K4906" s="66"/>
    </row>
    <row r="4907" spans="1:11" x14ac:dyDescent="0.25">
      <c r="A4907" s="148"/>
      <c r="B4907" s="148"/>
      <c r="C4907" s="148"/>
      <c r="D4907" s="148"/>
      <c r="E4907" s="148"/>
      <c r="F4907" s="148"/>
      <c r="G4907" s="148"/>
      <c r="H4907" s="148"/>
      <c r="I4907" s="151"/>
      <c r="J4907" s="148"/>
      <c r="K4907" s="66"/>
    </row>
    <row r="4908" spans="1:11" x14ac:dyDescent="0.25">
      <c r="A4908" s="148"/>
      <c r="B4908" s="148"/>
      <c r="C4908" s="148"/>
      <c r="D4908" s="148"/>
      <c r="E4908" s="148"/>
      <c r="F4908" s="148"/>
      <c r="G4908" s="148"/>
      <c r="H4908" s="148"/>
      <c r="I4908" s="151"/>
      <c r="J4908" s="148"/>
      <c r="K4908" s="66"/>
    </row>
    <row r="4909" spans="1:11" x14ac:dyDescent="0.25">
      <c r="A4909" s="148"/>
      <c r="B4909" s="148"/>
      <c r="C4909" s="148"/>
      <c r="D4909" s="148"/>
      <c r="E4909" s="148"/>
      <c r="F4909" s="148"/>
      <c r="G4909" s="148"/>
      <c r="H4909" s="148"/>
      <c r="I4909" s="151"/>
      <c r="J4909" s="148"/>
      <c r="K4909" s="66"/>
    </row>
    <row r="4910" spans="1:11" x14ac:dyDescent="0.25">
      <c r="A4910" s="148"/>
      <c r="B4910" s="148"/>
      <c r="C4910" s="148"/>
      <c r="D4910" s="148"/>
      <c r="E4910" s="148"/>
      <c r="F4910" s="148"/>
      <c r="G4910" s="148"/>
      <c r="H4910" s="148"/>
      <c r="I4910" s="151"/>
      <c r="J4910" s="148"/>
      <c r="K4910" s="66"/>
    </row>
    <row r="4911" spans="1:11" x14ac:dyDescent="0.25">
      <c r="A4911" s="148"/>
      <c r="B4911" s="148"/>
      <c r="C4911" s="148"/>
      <c r="D4911" s="148"/>
      <c r="E4911" s="148"/>
      <c r="F4911" s="148"/>
      <c r="G4911" s="148"/>
      <c r="H4911" s="148"/>
      <c r="I4911" s="151"/>
      <c r="J4911" s="148"/>
      <c r="K4911" s="66"/>
    </row>
    <row r="4912" spans="1:11" x14ac:dyDescent="0.25">
      <c r="A4912" s="148"/>
      <c r="B4912" s="148"/>
      <c r="C4912" s="148"/>
      <c r="D4912" s="148"/>
      <c r="E4912" s="148"/>
      <c r="F4912" s="148"/>
      <c r="G4912" s="148"/>
      <c r="H4912" s="148"/>
      <c r="I4912" s="151"/>
      <c r="J4912" s="148"/>
      <c r="K4912" s="66"/>
    </row>
    <row r="4913" spans="1:11" x14ac:dyDescent="0.25">
      <c r="A4913" s="148"/>
      <c r="B4913" s="148"/>
      <c r="C4913" s="148"/>
      <c r="D4913" s="148"/>
      <c r="E4913" s="148"/>
      <c r="F4913" s="148"/>
      <c r="G4913" s="148"/>
      <c r="H4913" s="148"/>
      <c r="I4913" s="151"/>
      <c r="J4913" s="148"/>
      <c r="K4913" s="66"/>
    </row>
    <row r="4914" spans="1:11" x14ac:dyDescent="0.25">
      <c r="A4914" s="148"/>
      <c r="B4914" s="148"/>
      <c r="C4914" s="148"/>
      <c r="D4914" s="148"/>
      <c r="E4914" s="148"/>
      <c r="F4914" s="148"/>
      <c r="G4914" s="148"/>
      <c r="H4914" s="148"/>
      <c r="I4914" s="151"/>
      <c r="J4914" s="148"/>
      <c r="K4914" s="66"/>
    </row>
    <row r="4915" spans="1:11" x14ac:dyDescent="0.25">
      <c r="A4915" s="148"/>
      <c r="B4915" s="148"/>
      <c r="C4915" s="148"/>
      <c r="D4915" s="148"/>
      <c r="E4915" s="148"/>
      <c r="F4915" s="148"/>
      <c r="G4915" s="148"/>
      <c r="H4915" s="148"/>
      <c r="I4915" s="151"/>
      <c r="J4915" s="148"/>
      <c r="K4915" s="66"/>
    </row>
    <row r="4916" spans="1:11" x14ac:dyDescent="0.25">
      <c r="A4916" s="148"/>
      <c r="B4916" s="148"/>
      <c r="C4916" s="148"/>
      <c r="D4916" s="148"/>
      <c r="E4916" s="148"/>
      <c r="F4916" s="148"/>
      <c r="G4916" s="148"/>
      <c r="H4916" s="148"/>
      <c r="I4916" s="151"/>
      <c r="J4916" s="148"/>
      <c r="K4916" s="66"/>
    </row>
    <row r="4917" spans="1:11" x14ac:dyDescent="0.25">
      <c r="A4917" s="148"/>
      <c r="B4917" s="148"/>
      <c r="C4917" s="148"/>
      <c r="D4917" s="148"/>
      <c r="E4917" s="148"/>
      <c r="F4917" s="148"/>
      <c r="G4917" s="148"/>
      <c r="H4917" s="148"/>
      <c r="I4917" s="151"/>
      <c r="J4917" s="148"/>
      <c r="K4917" s="66"/>
    </row>
    <row r="4918" spans="1:11" x14ac:dyDescent="0.25">
      <c r="A4918" s="148"/>
      <c r="B4918" s="148"/>
      <c r="C4918" s="148"/>
      <c r="D4918" s="148"/>
      <c r="E4918" s="148"/>
      <c r="F4918" s="148"/>
      <c r="G4918" s="148"/>
      <c r="H4918" s="148"/>
      <c r="I4918" s="151"/>
      <c r="J4918" s="148"/>
      <c r="K4918" s="66"/>
    </row>
    <row r="4919" spans="1:11" x14ac:dyDescent="0.25">
      <c r="A4919" s="148"/>
      <c r="B4919" s="148"/>
      <c r="C4919" s="148"/>
      <c r="D4919" s="148"/>
      <c r="E4919" s="148"/>
      <c r="F4919" s="148"/>
      <c r="G4919" s="148"/>
      <c r="H4919" s="148"/>
      <c r="I4919" s="151"/>
      <c r="J4919" s="148"/>
      <c r="K4919" s="66"/>
    </row>
    <row r="4920" spans="1:11" x14ac:dyDescent="0.25">
      <c r="A4920" s="148"/>
      <c r="B4920" s="148"/>
      <c r="C4920" s="148"/>
      <c r="D4920" s="148"/>
      <c r="E4920" s="148"/>
      <c r="F4920" s="148"/>
      <c r="G4920" s="148"/>
      <c r="H4920" s="148"/>
      <c r="I4920" s="151"/>
      <c r="J4920" s="148"/>
      <c r="K4920" s="66"/>
    </row>
    <row r="4921" spans="1:11" x14ac:dyDescent="0.25">
      <c r="A4921" s="148"/>
      <c r="B4921" s="148"/>
      <c r="C4921" s="148"/>
      <c r="D4921" s="148"/>
      <c r="E4921" s="148"/>
      <c r="F4921" s="148"/>
      <c r="G4921" s="148"/>
      <c r="H4921" s="148"/>
      <c r="I4921" s="151"/>
      <c r="J4921" s="148"/>
      <c r="K4921" s="66"/>
    </row>
    <row r="4922" spans="1:11" x14ac:dyDescent="0.25">
      <c r="A4922" s="148"/>
      <c r="B4922" s="148"/>
      <c r="C4922" s="148"/>
      <c r="D4922" s="148"/>
      <c r="E4922" s="148"/>
      <c r="F4922" s="148"/>
      <c r="G4922" s="148"/>
      <c r="H4922" s="148"/>
      <c r="I4922" s="151"/>
      <c r="J4922" s="148"/>
      <c r="K4922" s="66"/>
    </row>
    <row r="4923" spans="1:11" x14ac:dyDescent="0.25">
      <c r="A4923" s="148"/>
      <c r="B4923" s="148"/>
      <c r="C4923" s="148"/>
      <c r="D4923" s="148"/>
      <c r="E4923" s="148"/>
      <c r="F4923" s="148"/>
      <c r="G4923" s="148"/>
      <c r="H4923" s="148"/>
      <c r="I4923" s="151"/>
      <c r="J4923" s="148"/>
      <c r="K4923" s="66"/>
    </row>
    <row r="4924" spans="1:11" x14ac:dyDescent="0.25">
      <c r="A4924" s="148"/>
      <c r="B4924" s="148"/>
      <c r="C4924" s="148"/>
      <c r="D4924" s="148"/>
      <c r="E4924" s="148"/>
      <c r="F4924" s="148"/>
      <c r="G4924" s="148"/>
      <c r="H4924" s="148"/>
      <c r="I4924" s="151"/>
      <c r="J4924" s="148"/>
      <c r="K4924" s="66"/>
    </row>
    <row r="4925" spans="1:11" x14ac:dyDescent="0.25">
      <c r="A4925" s="148"/>
      <c r="B4925" s="148"/>
      <c r="C4925" s="148"/>
      <c r="D4925" s="148"/>
      <c r="E4925" s="148"/>
      <c r="F4925" s="148"/>
      <c r="G4925" s="148"/>
      <c r="H4925" s="148"/>
      <c r="I4925" s="151"/>
      <c r="J4925" s="148"/>
      <c r="K4925" s="66"/>
    </row>
    <row r="4926" spans="1:11" x14ac:dyDescent="0.25">
      <c r="A4926" s="148"/>
      <c r="B4926" s="148"/>
      <c r="C4926" s="148"/>
      <c r="D4926" s="148"/>
      <c r="E4926" s="148"/>
      <c r="F4926" s="148"/>
      <c r="G4926" s="148"/>
      <c r="H4926" s="148"/>
      <c r="I4926" s="151"/>
      <c r="J4926" s="148"/>
      <c r="K4926" s="66"/>
    </row>
    <row r="4927" spans="1:11" x14ac:dyDescent="0.25">
      <c r="A4927" s="148"/>
      <c r="B4927" s="148"/>
      <c r="C4927" s="148"/>
      <c r="D4927" s="148"/>
      <c r="E4927" s="148"/>
      <c r="F4927" s="148"/>
      <c r="G4927" s="148"/>
      <c r="H4927" s="148"/>
      <c r="I4927" s="151"/>
      <c r="J4927" s="148"/>
      <c r="K4927" s="66"/>
    </row>
    <row r="4928" spans="1:11" x14ac:dyDescent="0.25">
      <c r="A4928" s="148"/>
      <c r="B4928" s="148"/>
      <c r="C4928" s="148"/>
      <c r="D4928" s="148"/>
      <c r="E4928" s="148"/>
      <c r="F4928" s="148"/>
      <c r="G4928" s="148"/>
      <c r="H4928" s="148"/>
      <c r="I4928" s="151"/>
      <c r="J4928" s="148"/>
      <c r="K4928" s="66"/>
    </row>
    <row r="4929" spans="1:11" x14ac:dyDescent="0.25">
      <c r="A4929" s="148"/>
      <c r="B4929" s="148"/>
      <c r="C4929" s="148"/>
      <c r="D4929" s="148"/>
      <c r="E4929" s="148"/>
      <c r="F4929" s="148"/>
      <c r="G4929" s="148"/>
      <c r="H4929" s="148"/>
      <c r="I4929" s="151"/>
      <c r="J4929" s="148"/>
      <c r="K4929" s="66"/>
    </row>
    <row r="4930" spans="1:11" x14ac:dyDescent="0.25">
      <c r="A4930" s="148"/>
      <c r="B4930" s="148"/>
      <c r="C4930" s="148"/>
      <c r="D4930" s="148"/>
      <c r="E4930" s="148"/>
      <c r="F4930" s="148"/>
      <c r="G4930" s="148"/>
      <c r="H4930" s="148"/>
      <c r="I4930" s="151"/>
      <c r="J4930" s="148"/>
      <c r="K4930" s="66"/>
    </row>
    <row r="4931" spans="1:11" x14ac:dyDescent="0.25">
      <c r="A4931" s="148"/>
      <c r="B4931" s="148"/>
      <c r="C4931" s="148"/>
      <c r="D4931" s="148"/>
      <c r="E4931" s="148"/>
      <c r="F4931" s="148"/>
      <c r="G4931" s="148"/>
      <c r="H4931" s="148"/>
      <c r="I4931" s="151"/>
      <c r="J4931" s="148"/>
      <c r="K4931" s="66"/>
    </row>
    <row r="4932" spans="1:11" x14ac:dyDescent="0.25">
      <c r="A4932" s="148"/>
      <c r="B4932" s="148"/>
      <c r="C4932" s="148"/>
      <c r="D4932" s="148"/>
      <c r="E4932" s="148"/>
      <c r="F4932" s="148"/>
      <c r="G4932" s="148"/>
      <c r="H4932" s="148"/>
      <c r="I4932" s="151"/>
      <c r="J4932" s="148"/>
      <c r="K4932" s="66"/>
    </row>
    <row r="4933" spans="1:11" x14ac:dyDescent="0.25">
      <c r="A4933" s="148"/>
      <c r="B4933" s="148"/>
      <c r="C4933" s="148"/>
      <c r="D4933" s="148"/>
      <c r="E4933" s="148"/>
      <c r="F4933" s="148"/>
      <c r="G4933" s="148"/>
      <c r="H4933" s="148"/>
      <c r="I4933" s="151"/>
      <c r="J4933" s="148"/>
      <c r="K4933" s="66"/>
    </row>
    <row r="4934" spans="1:11" x14ac:dyDescent="0.25">
      <c r="A4934" s="148"/>
      <c r="B4934" s="148"/>
      <c r="C4934" s="148"/>
      <c r="D4934" s="148"/>
      <c r="E4934" s="148"/>
      <c r="F4934" s="148"/>
      <c r="G4934" s="148"/>
      <c r="H4934" s="148"/>
      <c r="I4934" s="151"/>
      <c r="J4934" s="148"/>
      <c r="K4934" s="66"/>
    </row>
    <row r="4935" spans="1:11" x14ac:dyDescent="0.25">
      <c r="A4935" s="148"/>
      <c r="B4935" s="148"/>
      <c r="C4935" s="148"/>
      <c r="D4935" s="148"/>
      <c r="E4935" s="148"/>
      <c r="F4935" s="148"/>
      <c r="G4935" s="148"/>
      <c r="H4935" s="148"/>
      <c r="I4935" s="151"/>
      <c r="J4935" s="148"/>
      <c r="K4935" s="66"/>
    </row>
    <row r="4936" spans="1:11" x14ac:dyDescent="0.25">
      <c r="A4936" s="148"/>
      <c r="B4936" s="148"/>
      <c r="C4936" s="148"/>
      <c r="D4936" s="148"/>
      <c r="E4936" s="148"/>
      <c r="F4936" s="148"/>
      <c r="G4936" s="148"/>
      <c r="H4936" s="148"/>
      <c r="I4936" s="151"/>
      <c r="J4936" s="148"/>
      <c r="K4936" s="66"/>
    </row>
    <row r="4937" spans="1:11" x14ac:dyDescent="0.25">
      <c r="A4937" s="148"/>
      <c r="B4937" s="148"/>
      <c r="C4937" s="148"/>
      <c r="D4937" s="148"/>
      <c r="E4937" s="148"/>
      <c r="F4937" s="148"/>
      <c r="G4937" s="148"/>
      <c r="H4937" s="148"/>
      <c r="I4937" s="151"/>
      <c r="J4937" s="148"/>
      <c r="K4937" s="66"/>
    </row>
    <row r="4938" spans="1:11" x14ac:dyDescent="0.25">
      <c r="A4938" s="148"/>
      <c r="B4938" s="148"/>
      <c r="C4938" s="148"/>
      <c r="D4938" s="148"/>
      <c r="E4938" s="148"/>
      <c r="F4938" s="148"/>
      <c r="G4938" s="148"/>
      <c r="H4938" s="148"/>
      <c r="I4938" s="151"/>
      <c r="J4938" s="148"/>
      <c r="K4938" s="66"/>
    </row>
    <row r="4939" spans="1:11" x14ac:dyDescent="0.25">
      <c r="A4939" s="148"/>
      <c r="B4939" s="148"/>
      <c r="C4939" s="148"/>
      <c r="D4939" s="148"/>
      <c r="E4939" s="148"/>
      <c r="F4939" s="148"/>
      <c r="G4939" s="148"/>
      <c r="H4939" s="148"/>
      <c r="I4939" s="151"/>
      <c r="J4939" s="148"/>
      <c r="K4939" s="66"/>
    </row>
    <row r="4940" spans="1:11" x14ac:dyDescent="0.25">
      <c r="A4940" s="148"/>
      <c r="B4940" s="148"/>
      <c r="C4940" s="148"/>
      <c r="D4940" s="148"/>
      <c r="E4940" s="148"/>
      <c r="F4940" s="148"/>
      <c r="G4940" s="148"/>
      <c r="H4940" s="148"/>
      <c r="I4940" s="151"/>
      <c r="J4940" s="148"/>
      <c r="K4940" s="66"/>
    </row>
    <row r="4941" spans="1:11" x14ac:dyDescent="0.25">
      <c r="A4941" s="148"/>
      <c r="B4941" s="148"/>
      <c r="C4941" s="148"/>
      <c r="D4941" s="148"/>
      <c r="E4941" s="148"/>
      <c r="F4941" s="148"/>
      <c r="G4941" s="148"/>
      <c r="H4941" s="148"/>
      <c r="I4941" s="151"/>
      <c r="J4941" s="148"/>
      <c r="K4941" s="66"/>
    </row>
    <row r="4942" spans="1:11" x14ac:dyDescent="0.25">
      <c r="A4942" s="148"/>
      <c r="B4942" s="148"/>
      <c r="C4942" s="148"/>
      <c r="D4942" s="148"/>
      <c r="E4942" s="148"/>
      <c r="F4942" s="148"/>
      <c r="G4942" s="148"/>
      <c r="H4942" s="148"/>
      <c r="I4942" s="151"/>
      <c r="J4942" s="148"/>
      <c r="K4942" s="66"/>
    </row>
    <row r="4943" spans="1:11" x14ac:dyDescent="0.25">
      <c r="A4943" s="148"/>
      <c r="B4943" s="148"/>
      <c r="C4943" s="148"/>
      <c r="D4943" s="148"/>
      <c r="E4943" s="148"/>
      <c r="F4943" s="148"/>
      <c r="G4943" s="148"/>
      <c r="H4943" s="148"/>
      <c r="I4943" s="151"/>
      <c r="J4943" s="148"/>
      <c r="K4943" s="66"/>
    </row>
    <row r="4944" spans="1:11" x14ac:dyDescent="0.25">
      <c r="A4944" s="148"/>
      <c r="B4944" s="148"/>
      <c r="C4944" s="148"/>
      <c r="D4944" s="148"/>
      <c r="E4944" s="148"/>
      <c r="F4944" s="148"/>
      <c r="G4944" s="148"/>
      <c r="H4944" s="148"/>
      <c r="I4944" s="151"/>
      <c r="J4944" s="148"/>
      <c r="K4944" s="66"/>
    </row>
    <row r="4945" spans="1:11" x14ac:dyDescent="0.25">
      <c r="A4945" s="148"/>
      <c r="B4945" s="148"/>
      <c r="C4945" s="148"/>
      <c r="D4945" s="148"/>
      <c r="E4945" s="148"/>
      <c r="F4945" s="148"/>
      <c r="G4945" s="148"/>
      <c r="H4945" s="148"/>
      <c r="I4945" s="151"/>
      <c r="J4945" s="148"/>
      <c r="K4945" s="66"/>
    </row>
    <row r="4946" spans="1:11" x14ac:dyDescent="0.25">
      <c r="A4946" s="148"/>
      <c r="B4946" s="148"/>
      <c r="C4946" s="148"/>
      <c r="D4946" s="148"/>
      <c r="E4946" s="148"/>
      <c r="F4946" s="148"/>
      <c r="G4946" s="148"/>
      <c r="H4946" s="148"/>
      <c r="I4946" s="151"/>
      <c r="J4946" s="148"/>
      <c r="K4946" s="66"/>
    </row>
    <row r="4947" spans="1:11" x14ac:dyDescent="0.25">
      <c r="A4947" s="148"/>
      <c r="B4947" s="148"/>
      <c r="C4947" s="148"/>
      <c r="D4947" s="148"/>
      <c r="E4947" s="148"/>
      <c r="F4947" s="148"/>
      <c r="G4947" s="148"/>
      <c r="H4947" s="148"/>
      <c r="I4947" s="151"/>
      <c r="J4947" s="148"/>
      <c r="K4947" s="66"/>
    </row>
    <row r="4948" spans="1:11" x14ac:dyDescent="0.25">
      <c r="A4948" s="148"/>
      <c r="B4948" s="148"/>
      <c r="C4948" s="148"/>
      <c r="D4948" s="148"/>
      <c r="E4948" s="148"/>
      <c r="F4948" s="148"/>
      <c r="G4948" s="148"/>
      <c r="H4948" s="148"/>
      <c r="I4948" s="151"/>
      <c r="J4948" s="148"/>
      <c r="K4948" s="66"/>
    </row>
    <row r="4949" spans="1:11" x14ac:dyDescent="0.25">
      <c r="A4949" s="148"/>
      <c r="B4949" s="148"/>
      <c r="C4949" s="148"/>
      <c r="D4949" s="148"/>
      <c r="E4949" s="148"/>
      <c r="F4949" s="148"/>
      <c r="G4949" s="148"/>
      <c r="H4949" s="148"/>
      <c r="I4949" s="151"/>
      <c r="J4949" s="148"/>
      <c r="K4949" s="66"/>
    </row>
    <row r="4950" spans="1:11" x14ac:dyDescent="0.25">
      <c r="A4950" s="148"/>
      <c r="B4950" s="148"/>
      <c r="C4950" s="148"/>
      <c r="D4950" s="148"/>
      <c r="E4950" s="148"/>
      <c r="F4950" s="148"/>
      <c r="G4950" s="148"/>
      <c r="H4950" s="148"/>
      <c r="I4950" s="151"/>
      <c r="J4950" s="148"/>
      <c r="K4950" s="66"/>
    </row>
    <row r="4951" spans="1:11" x14ac:dyDescent="0.25">
      <c r="A4951" s="148"/>
      <c r="B4951" s="148"/>
      <c r="C4951" s="148"/>
      <c r="D4951" s="148"/>
      <c r="E4951" s="148"/>
      <c r="F4951" s="148"/>
      <c r="G4951" s="148"/>
      <c r="H4951" s="148"/>
      <c r="I4951" s="151"/>
      <c r="J4951" s="148"/>
      <c r="K4951" s="66"/>
    </row>
    <row r="4952" spans="1:11" x14ac:dyDescent="0.25">
      <c r="A4952" s="148"/>
      <c r="B4952" s="148"/>
      <c r="C4952" s="148"/>
      <c r="D4952" s="148"/>
      <c r="E4952" s="148"/>
      <c r="F4952" s="148"/>
      <c r="G4952" s="148"/>
      <c r="H4952" s="148"/>
      <c r="I4952" s="151"/>
      <c r="J4952" s="148"/>
      <c r="K4952" s="66"/>
    </row>
    <row r="4953" spans="1:11" x14ac:dyDescent="0.25">
      <c r="A4953" s="148"/>
      <c r="B4953" s="148"/>
      <c r="C4953" s="148"/>
      <c r="D4953" s="148"/>
      <c r="E4953" s="148"/>
      <c r="F4953" s="148"/>
      <c r="G4953" s="148"/>
      <c r="H4953" s="148"/>
      <c r="I4953" s="151"/>
      <c r="J4953" s="148"/>
      <c r="K4953" s="66"/>
    </row>
    <row r="4954" spans="1:11" x14ac:dyDescent="0.25">
      <c r="A4954" s="148"/>
      <c r="B4954" s="148"/>
      <c r="C4954" s="148"/>
      <c r="D4954" s="148"/>
      <c r="E4954" s="148"/>
      <c r="F4954" s="148"/>
      <c r="G4954" s="148"/>
      <c r="H4954" s="148"/>
      <c r="I4954" s="151"/>
      <c r="J4954" s="148"/>
      <c r="K4954" s="66"/>
    </row>
    <row r="4955" spans="1:11" x14ac:dyDescent="0.25">
      <c r="A4955" s="148"/>
      <c r="B4955" s="148"/>
      <c r="C4955" s="148"/>
      <c r="D4955" s="148"/>
      <c r="E4955" s="148"/>
      <c r="F4955" s="148"/>
      <c r="G4955" s="148"/>
      <c r="H4955" s="148"/>
      <c r="I4955" s="151"/>
      <c r="J4955" s="148"/>
      <c r="K4955" s="66"/>
    </row>
    <row r="4956" spans="1:11" x14ac:dyDescent="0.25">
      <c r="A4956" s="148"/>
      <c r="B4956" s="148"/>
      <c r="C4956" s="148"/>
      <c r="D4956" s="148"/>
      <c r="E4956" s="148"/>
      <c r="F4956" s="148"/>
      <c r="G4956" s="148"/>
      <c r="H4956" s="148"/>
      <c r="I4956" s="151"/>
      <c r="J4956" s="148"/>
      <c r="K4956" s="66"/>
    </row>
    <row r="4957" spans="1:11" x14ac:dyDescent="0.25">
      <c r="A4957" s="148"/>
      <c r="B4957" s="148"/>
      <c r="C4957" s="148"/>
      <c r="D4957" s="148"/>
      <c r="E4957" s="148"/>
      <c r="F4957" s="148"/>
      <c r="G4957" s="148"/>
      <c r="H4957" s="148"/>
      <c r="I4957" s="151"/>
      <c r="J4957" s="148"/>
      <c r="K4957" s="66"/>
    </row>
    <row r="4958" spans="1:11" x14ac:dyDescent="0.25">
      <c r="A4958" s="148"/>
      <c r="B4958" s="148"/>
      <c r="C4958" s="148"/>
      <c r="D4958" s="148"/>
      <c r="E4958" s="148"/>
      <c r="F4958" s="148"/>
      <c r="G4958" s="148"/>
      <c r="H4958" s="148"/>
      <c r="I4958" s="151"/>
      <c r="J4958" s="148"/>
      <c r="K4958" s="66"/>
    </row>
    <row r="4959" spans="1:11" x14ac:dyDescent="0.25">
      <c r="A4959" s="148"/>
      <c r="B4959" s="148"/>
      <c r="C4959" s="148"/>
      <c r="D4959" s="148"/>
      <c r="E4959" s="148"/>
      <c r="F4959" s="148"/>
      <c r="G4959" s="148"/>
      <c r="H4959" s="148"/>
      <c r="I4959" s="151"/>
      <c r="J4959" s="148"/>
      <c r="K4959" s="66"/>
    </row>
    <row r="4960" spans="1:11" x14ac:dyDescent="0.25">
      <c r="A4960" s="148"/>
      <c r="B4960" s="148"/>
      <c r="C4960" s="148"/>
      <c r="D4960" s="148"/>
      <c r="E4960" s="148"/>
      <c r="F4960" s="148"/>
      <c r="G4960" s="148"/>
      <c r="H4960" s="148"/>
      <c r="I4960" s="151"/>
      <c r="J4960" s="148"/>
      <c r="K4960" s="66"/>
    </row>
    <row r="4961" spans="1:11" x14ac:dyDescent="0.25">
      <c r="A4961" s="148"/>
      <c r="B4961" s="148"/>
      <c r="C4961" s="148"/>
      <c r="D4961" s="148"/>
      <c r="E4961" s="148"/>
      <c r="F4961" s="148"/>
      <c r="G4961" s="148"/>
      <c r="H4961" s="148"/>
      <c r="I4961" s="151"/>
      <c r="J4961" s="148"/>
      <c r="K4961" s="66"/>
    </row>
    <row r="4962" spans="1:11" x14ac:dyDescent="0.25">
      <c r="A4962" s="148"/>
      <c r="B4962" s="148"/>
      <c r="C4962" s="148"/>
      <c r="D4962" s="148"/>
      <c r="E4962" s="148"/>
      <c r="F4962" s="148"/>
      <c r="G4962" s="148"/>
      <c r="H4962" s="148"/>
      <c r="I4962" s="151"/>
      <c r="J4962" s="148"/>
      <c r="K4962" s="66"/>
    </row>
    <row r="4963" spans="1:11" x14ac:dyDescent="0.25">
      <c r="A4963" s="148"/>
      <c r="B4963" s="148"/>
      <c r="C4963" s="148"/>
      <c r="D4963" s="148"/>
      <c r="E4963" s="148"/>
      <c r="F4963" s="148"/>
      <c r="G4963" s="148"/>
      <c r="H4963" s="148"/>
      <c r="I4963" s="151"/>
      <c r="J4963" s="148"/>
      <c r="K4963" s="66"/>
    </row>
    <row r="4964" spans="1:11" x14ac:dyDescent="0.25">
      <c r="A4964" s="148"/>
      <c r="B4964" s="148"/>
      <c r="C4964" s="148"/>
      <c r="D4964" s="148"/>
      <c r="E4964" s="148"/>
      <c r="F4964" s="148"/>
      <c r="G4964" s="148"/>
      <c r="H4964" s="148"/>
      <c r="I4964" s="151"/>
      <c r="J4964" s="148"/>
      <c r="K4964" s="66"/>
    </row>
    <row r="4965" spans="1:11" x14ac:dyDescent="0.25">
      <c r="A4965" s="148"/>
      <c r="B4965" s="148"/>
      <c r="C4965" s="148"/>
      <c r="D4965" s="148"/>
      <c r="E4965" s="148"/>
      <c r="F4965" s="148"/>
      <c r="G4965" s="148"/>
      <c r="H4965" s="148"/>
      <c r="I4965" s="151"/>
      <c r="J4965" s="148"/>
      <c r="K4965" s="66"/>
    </row>
    <row r="4966" spans="1:11" x14ac:dyDescent="0.25">
      <c r="A4966" s="148"/>
      <c r="B4966" s="148"/>
      <c r="C4966" s="148"/>
      <c r="D4966" s="148"/>
      <c r="E4966" s="148"/>
      <c r="F4966" s="148"/>
      <c r="G4966" s="148"/>
      <c r="H4966" s="148"/>
      <c r="I4966" s="151"/>
      <c r="J4966" s="148"/>
      <c r="K4966" s="66"/>
    </row>
    <row r="4967" spans="1:11" x14ac:dyDescent="0.25">
      <c r="A4967" s="148"/>
      <c r="B4967" s="148"/>
      <c r="C4967" s="148"/>
      <c r="D4967" s="148"/>
      <c r="E4967" s="148"/>
      <c r="F4967" s="148"/>
      <c r="G4967" s="148"/>
      <c r="H4967" s="148"/>
      <c r="I4967" s="151"/>
      <c r="J4967" s="148"/>
      <c r="K4967" s="66"/>
    </row>
    <row r="4968" spans="1:11" x14ac:dyDescent="0.25">
      <c r="A4968" s="148"/>
      <c r="B4968" s="148"/>
      <c r="C4968" s="148"/>
      <c r="D4968" s="148"/>
      <c r="E4968" s="148"/>
      <c r="F4968" s="148"/>
      <c r="G4968" s="148"/>
      <c r="H4968" s="148"/>
      <c r="I4968" s="151"/>
      <c r="J4968" s="148"/>
      <c r="K4968" s="66"/>
    </row>
    <row r="4969" spans="1:11" x14ac:dyDescent="0.25">
      <c r="A4969" s="148"/>
      <c r="B4969" s="148"/>
      <c r="C4969" s="148"/>
      <c r="D4969" s="148"/>
      <c r="E4969" s="148"/>
      <c r="F4969" s="148"/>
      <c r="G4969" s="148"/>
      <c r="H4969" s="148"/>
      <c r="I4969" s="151"/>
      <c r="J4969" s="148"/>
      <c r="K4969" s="66"/>
    </row>
    <row r="4970" spans="1:11" x14ac:dyDescent="0.25">
      <c r="A4970" s="148"/>
      <c r="B4970" s="148"/>
      <c r="C4970" s="148"/>
      <c r="D4970" s="148"/>
      <c r="E4970" s="148"/>
      <c r="F4970" s="148"/>
      <c r="G4970" s="148"/>
      <c r="H4970" s="148"/>
      <c r="I4970" s="151"/>
      <c r="J4970" s="148"/>
      <c r="K4970" s="66"/>
    </row>
    <row r="4971" spans="1:11" x14ac:dyDescent="0.25">
      <c r="A4971" s="148"/>
      <c r="B4971" s="148"/>
      <c r="C4971" s="148"/>
      <c r="D4971" s="148"/>
      <c r="E4971" s="148"/>
      <c r="F4971" s="148"/>
      <c r="G4971" s="148"/>
      <c r="H4971" s="148"/>
      <c r="I4971" s="151"/>
      <c r="J4971" s="148"/>
      <c r="K4971" s="66"/>
    </row>
    <row r="4972" spans="1:11" x14ac:dyDescent="0.25">
      <c r="A4972" s="148"/>
      <c r="B4972" s="148"/>
      <c r="C4972" s="148"/>
      <c r="D4972" s="148"/>
      <c r="E4972" s="148"/>
      <c r="F4972" s="148"/>
      <c r="G4972" s="148"/>
      <c r="H4972" s="148"/>
      <c r="I4972" s="151"/>
      <c r="J4972" s="148"/>
      <c r="K4972" s="66"/>
    </row>
    <row r="4973" spans="1:11" x14ac:dyDescent="0.25">
      <c r="A4973" s="148"/>
      <c r="B4973" s="148"/>
      <c r="C4973" s="148"/>
      <c r="D4973" s="148"/>
      <c r="E4973" s="148"/>
      <c r="F4973" s="148"/>
      <c r="G4973" s="148"/>
      <c r="H4973" s="148"/>
      <c r="I4973" s="151"/>
      <c r="J4973" s="148"/>
      <c r="K4973" s="66"/>
    </row>
    <row r="4974" spans="1:11" x14ac:dyDescent="0.25">
      <c r="A4974" s="148"/>
      <c r="B4974" s="148"/>
      <c r="C4974" s="148"/>
      <c r="D4974" s="148"/>
      <c r="E4974" s="148"/>
      <c r="F4974" s="148"/>
      <c r="G4974" s="148"/>
      <c r="H4974" s="148"/>
      <c r="I4974" s="151"/>
      <c r="J4974" s="148"/>
      <c r="K4974" s="66"/>
    </row>
    <row r="4975" spans="1:11" x14ac:dyDescent="0.25">
      <c r="A4975" s="148"/>
      <c r="B4975" s="148"/>
      <c r="C4975" s="148"/>
      <c r="D4975" s="148"/>
      <c r="E4975" s="148"/>
      <c r="F4975" s="148"/>
      <c r="G4975" s="148"/>
      <c r="H4975" s="148"/>
      <c r="I4975" s="151"/>
      <c r="J4975" s="148"/>
      <c r="K4975" s="66"/>
    </row>
    <row r="4976" spans="1:11" x14ac:dyDescent="0.25">
      <c r="A4976" s="148"/>
      <c r="B4976" s="148"/>
      <c r="C4976" s="148"/>
      <c r="D4976" s="148"/>
      <c r="E4976" s="148"/>
      <c r="F4976" s="148"/>
      <c r="G4976" s="148"/>
      <c r="H4976" s="148"/>
      <c r="I4976" s="151"/>
      <c r="J4976" s="148"/>
      <c r="K4976" s="66"/>
    </row>
    <row r="4977" spans="1:11" x14ac:dyDescent="0.25">
      <c r="A4977" s="148"/>
      <c r="B4977" s="148"/>
      <c r="C4977" s="148"/>
      <c r="D4977" s="148"/>
      <c r="E4977" s="148"/>
      <c r="F4977" s="148"/>
      <c r="G4977" s="148"/>
      <c r="H4977" s="148"/>
      <c r="I4977" s="151"/>
      <c r="J4977" s="148"/>
      <c r="K4977" s="66"/>
    </row>
    <row r="4978" spans="1:11" x14ac:dyDescent="0.25">
      <c r="A4978" s="148"/>
      <c r="B4978" s="148"/>
      <c r="C4978" s="148"/>
      <c r="D4978" s="148"/>
      <c r="E4978" s="148"/>
      <c r="F4978" s="148"/>
      <c r="G4978" s="148"/>
      <c r="H4978" s="148"/>
      <c r="I4978" s="151"/>
      <c r="J4978" s="148"/>
      <c r="K4978" s="66"/>
    </row>
    <row r="4979" spans="1:11" x14ac:dyDescent="0.25">
      <c r="A4979" s="148"/>
      <c r="B4979" s="148"/>
      <c r="C4979" s="148"/>
      <c r="D4979" s="148"/>
      <c r="E4979" s="148"/>
      <c r="F4979" s="148"/>
      <c r="G4979" s="148"/>
      <c r="H4979" s="148"/>
      <c r="I4979" s="151"/>
      <c r="J4979" s="148"/>
      <c r="K4979" s="66"/>
    </row>
    <row r="4980" spans="1:11" x14ac:dyDescent="0.25">
      <c r="A4980" s="148"/>
      <c r="B4980" s="148"/>
      <c r="C4980" s="148"/>
      <c r="D4980" s="148"/>
      <c r="E4980" s="148"/>
      <c r="F4980" s="148"/>
      <c r="G4980" s="148"/>
      <c r="H4980" s="148"/>
      <c r="I4980" s="151"/>
      <c r="J4980" s="148"/>
      <c r="K4980" s="66"/>
    </row>
    <row r="4981" spans="1:11" x14ac:dyDescent="0.25">
      <c r="A4981" s="148"/>
      <c r="B4981" s="148"/>
      <c r="C4981" s="148"/>
      <c r="D4981" s="148"/>
      <c r="E4981" s="148"/>
      <c r="F4981" s="148"/>
      <c r="G4981" s="148"/>
      <c r="H4981" s="148"/>
      <c r="I4981" s="151"/>
      <c r="J4981" s="148"/>
      <c r="K4981" s="66"/>
    </row>
    <row r="4982" spans="1:11" x14ac:dyDescent="0.25">
      <c r="A4982" s="148"/>
      <c r="B4982" s="148"/>
      <c r="C4982" s="148"/>
      <c r="D4982" s="148"/>
      <c r="E4982" s="148"/>
      <c r="F4982" s="148"/>
      <c r="G4982" s="148"/>
      <c r="H4982" s="148"/>
      <c r="I4982" s="151"/>
      <c r="J4982" s="148"/>
      <c r="K4982" s="66"/>
    </row>
    <row r="4983" spans="1:11" x14ac:dyDescent="0.25">
      <c r="A4983" s="148"/>
      <c r="B4983" s="148"/>
      <c r="C4983" s="148"/>
      <c r="D4983" s="148"/>
      <c r="E4983" s="148"/>
      <c r="F4983" s="148"/>
      <c r="G4983" s="148"/>
      <c r="H4983" s="148"/>
      <c r="I4983" s="151"/>
      <c r="J4983" s="148"/>
      <c r="K4983" s="66"/>
    </row>
    <row r="4984" spans="1:11" x14ac:dyDescent="0.25">
      <c r="A4984" s="148"/>
      <c r="B4984" s="148"/>
      <c r="C4984" s="148"/>
      <c r="D4984" s="148"/>
      <c r="E4984" s="148"/>
      <c r="F4984" s="148"/>
      <c r="G4984" s="148"/>
      <c r="H4984" s="148"/>
      <c r="I4984" s="151"/>
      <c r="J4984" s="148"/>
      <c r="K4984" s="66"/>
    </row>
    <row r="4985" spans="1:11" x14ac:dyDescent="0.25">
      <c r="A4985" s="148"/>
      <c r="B4985" s="148"/>
      <c r="C4985" s="148"/>
      <c r="D4985" s="148"/>
      <c r="E4985" s="148"/>
      <c r="F4985" s="148"/>
      <c r="G4985" s="148"/>
      <c r="H4985" s="148"/>
      <c r="I4985" s="151"/>
      <c r="J4985" s="148"/>
      <c r="K4985" s="66"/>
    </row>
    <row r="4986" spans="1:11" x14ac:dyDescent="0.25">
      <c r="A4986" s="148"/>
      <c r="B4986" s="148"/>
      <c r="C4986" s="148"/>
      <c r="D4986" s="148"/>
      <c r="E4986" s="148"/>
      <c r="F4986" s="148"/>
      <c r="G4986" s="148"/>
      <c r="H4986" s="148"/>
      <c r="I4986" s="151"/>
      <c r="J4986" s="148"/>
      <c r="K4986" s="66"/>
    </row>
    <row r="4987" spans="1:11" x14ac:dyDescent="0.25">
      <c r="A4987" s="148"/>
      <c r="B4987" s="148"/>
      <c r="C4987" s="148"/>
      <c r="D4987" s="148"/>
      <c r="E4987" s="148"/>
      <c r="F4987" s="148"/>
      <c r="G4987" s="148"/>
      <c r="H4987" s="148"/>
      <c r="I4987" s="151"/>
      <c r="J4987" s="148"/>
      <c r="K4987" s="66"/>
    </row>
    <row r="4988" spans="1:11" x14ac:dyDescent="0.25">
      <c r="A4988" s="148"/>
      <c r="B4988" s="148"/>
      <c r="C4988" s="148"/>
      <c r="D4988" s="148"/>
      <c r="E4988" s="148"/>
      <c r="F4988" s="148"/>
      <c r="G4988" s="148"/>
      <c r="H4988" s="148"/>
      <c r="I4988" s="151"/>
      <c r="J4988" s="148"/>
      <c r="K4988" s="66"/>
    </row>
    <row r="4989" spans="1:11" x14ac:dyDescent="0.25">
      <c r="A4989" s="148"/>
      <c r="B4989" s="148"/>
      <c r="C4989" s="148"/>
      <c r="D4989" s="148"/>
      <c r="E4989" s="148"/>
      <c r="F4989" s="148"/>
      <c r="G4989" s="148"/>
      <c r="H4989" s="148"/>
      <c r="I4989" s="151"/>
      <c r="J4989" s="148"/>
      <c r="K4989" s="66"/>
    </row>
    <row r="4990" spans="1:11" x14ac:dyDescent="0.25">
      <c r="A4990" s="148"/>
      <c r="B4990" s="148"/>
      <c r="C4990" s="148"/>
      <c r="D4990" s="148"/>
      <c r="E4990" s="148"/>
      <c r="F4990" s="148"/>
      <c r="G4990" s="148"/>
      <c r="H4990" s="148"/>
      <c r="I4990" s="151"/>
      <c r="J4990" s="148"/>
      <c r="K4990" s="66"/>
    </row>
    <row r="4991" spans="1:11" x14ac:dyDescent="0.25">
      <c r="A4991" s="148"/>
      <c r="B4991" s="148"/>
      <c r="C4991" s="148"/>
      <c r="D4991" s="148"/>
      <c r="E4991" s="148"/>
      <c r="F4991" s="148"/>
      <c r="G4991" s="148"/>
      <c r="H4991" s="148"/>
      <c r="I4991" s="151"/>
      <c r="J4991" s="148"/>
      <c r="K4991" s="66"/>
    </row>
    <row r="4992" spans="1:11" x14ac:dyDescent="0.25">
      <c r="A4992" s="148"/>
      <c r="B4992" s="148"/>
      <c r="C4992" s="148"/>
      <c r="D4992" s="148"/>
      <c r="E4992" s="148"/>
      <c r="F4992" s="148"/>
      <c r="G4992" s="148"/>
      <c r="H4992" s="148"/>
      <c r="I4992" s="151"/>
      <c r="J4992" s="148"/>
      <c r="K4992" s="66"/>
    </row>
    <row r="4993" spans="1:11" x14ac:dyDescent="0.25">
      <c r="A4993" s="148"/>
      <c r="B4993" s="148"/>
      <c r="C4993" s="148"/>
      <c r="D4993" s="148"/>
      <c r="E4993" s="148"/>
      <c r="F4993" s="148"/>
      <c r="G4993" s="148"/>
      <c r="H4993" s="148"/>
      <c r="I4993" s="151"/>
      <c r="J4993" s="148"/>
      <c r="K4993" s="66"/>
    </row>
    <row r="4994" spans="1:11" x14ac:dyDescent="0.25">
      <c r="A4994" s="148"/>
      <c r="B4994" s="148"/>
      <c r="C4994" s="148"/>
      <c r="D4994" s="148"/>
      <c r="E4994" s="148"/>
      <c r="F4994" s="148"/>
      <c r="G4994" s="148"/>
      <c r="H4994" s="148"/>
      <c r="I4994" s="151"/>
      <c r="J4994" s="148"/>
      <c r="K4994" s="66"/>
    </row>
    <row r="4995" spans="1:11" x14ac:dyDescent="0.25">
      <c r="A4995" s="148"/>
      <c r="B4995" s="148"/>
      <c r="C4995" s="148"/>
      <c r="D4995" s="148"/>
      <c r="E4995" s="148"/>
      <c r="F4995" s="148"/>
      <c r="G4995" s="148"/>
      <c r="H4995" s="148"/>
      <c r="I4995" s="151"/>
      <c r="J4995" s="148"/>
      <c r="K4995" s="66"/>
    </row>
    <row r="4996" spans="1:11" x14ac:dyDescent="0.25">
      <c r="A4996" s="148"/>
      <c r="B4996" s="148"/>
      <c r="C4996" s="148"/>
      <c r="D4996" s="148"/>
      <c r="E4996" s="148"/>
      <c r="F4996" s="148"/>
      <c r="G4996" s="148"/>
      <c r="H4996" s="148"/>
      <c r="I4996" s="151"/>
      <c r="J4996" s="148"/>
      <c r="K4996" s="66"/>
    </row>
    <row r="4997" spans="1:11" x14ac:dyDescent="0.25">
      <c r="A4997" s="148"/>
      <c r="B4997" s="148"/>
      <c r="C4997" s="148"/>
      <c r="D4997" s="148"/>
      <c r="E4997" s="148"/>
      <c r="F4997" s="148"/>
      <c r="G4997" s="148"/>
      <c r="H4997" s="148"/>
      <c r="I4997" s="151"/>
      <c r="J4997" s="148"/>
      <c r="K4997" s="66"/>
    </row>
    <row r="4998" spans="1:11" x14ac:dyDescent="0.25">
      <c r="A4998" s="148"/>
      <c r="B4998" s="148"/>
      <c r="C4998" s="148"/>
      <c r="D4998" s="148"/>
      <c r="E4998" s="148"/>
      <c r="F4998" s="148"/>
      <c r="G4998" s="148"/>
      <c r="H4998" s="148"/>
      <c r="I4998" s="151"/>
      <c r="J4998" s="148"/>
      <c r="K4998" s="66"/>
    </row>
    <row r="4999" spans="1:11" x14ac:dyDescent="0.25">
      <c r="A4999" s="148"/>
      <c r="B4999" s="148"/>
      <c r="C4999" s="148"/>
      <c r="D4999" s="148"/>
      <c r="E4999" s="148"/>
      <c r="F4999" s="148"/>
      <c r="G4999" s="148"/>
      <c r="H4999" s="148"/>
      <c r="I4999" s="151"/>
      <c r="J4999" s="148"/>
      <c r="K4999" s="66"/>
    </row>
    <row r="5000" spans="1:11" x14ac:dyDescent="0.25">
      <c r="A5000" s="148"/>
      <c r="B5000" s="148"/>
      <c r="C5000" s="148"/>
      <c r="D5000" s="148"/>
      <c r="E5000" s="148"/>
      <c r="F5000" s="148"/>
      <c r="G5000" s="148"/>
      <c r="H5000" s="148"/>
      <c r="I5000" s="151"/>
      <c r="J5000" s="148"/>
      <c r="K5000" s="66"/>
    </row>
    <row r="5001" spans="1:11" x14ac:dyDescent="0.25">
      <c r="A5001" s="148"/>
      <c r="B5001" s="148"/>
      <c r="C5001" s="148"/>
      <c r="D5001" s="148"/>
      <c r="E5001" s="148"/>
      <c r="F5001" s="148"/>
      <c r="G5001" s="148"/>
      <c r="H5001" s="148"/>
      <c r="I5001" s="151"/>
      <c r="J5001" s="148"/>
      <c r="K5001" s="66"/>
    </row>
    <row r="5002" spans="1:11" x14ac:dyDescent="0.25">
      <c r="A5002" s="148"/>
      <c r="B5002" s="148"/>
      <c r="C5002" s="148"/>
      <c r="D5002" s="148"/>
      <c r="E5002" s="148"/>
      <c r="F5002" s="148"/>
      <c r="G5002" s="148"/>
      <c r="H5002" s="148"/>
      <c r="I5002" s="151"/>
      <c r="J5002" s="148"/>
      <c r="K5002" s="66"/>
    </row>
    <row r="5003" spans="1:11" x14ac:dyDescent="0.25">
      <c r="A5003" s="148"/>
      <c r="B5003" s="148"/>
      <c r="C5003" s="148"/>
      <c r="D5003" s="148"/>
      <c r="E5003" s="148"/>
      <c r="F5003" s="148"/>
      <c r="G5003" s="148"/>
      <c r="H5003" s="148"/>
      <c r="I5003" s="151"/>
      <c r="J5003" s="148"/>
      <c r="K5003" s="66"/>
    </row>
    <row r="5004" spans="1:11" x14ac:dyDescent="0.25">
      <c r="A5004" s="148"/>
      <c r="B5004" s="148"/>
      <c r="C5004" s="148"/>
      <c r="D5004" s="148"/>
      <c r="E5004" s="148"/>
      <c r="F5004" s="148"/>
      <c r="G5004" s="148"/>
      <c r="H5004" s="148"/>
      <c r="I5004" s="151"/>
      <c r="J5004" s="148"/>
      <c r="K5004" s="66"/>
    </row>
    <row r="5005" spans="1:11" x14ac:dyDescent="0.25">
      <c r="A5005" s="148"/>
      <c r="B5005" s="148"/>
      <c r="C5005" s="148"/>
      <c r="D5005" s="148"/>
      <c r="E5005" s="148"/>
      <c r="F5005" s="148"/>
      <c r="G5005" s="148"/>
      <c r="H5005" s="148"/>
      <c r="I5005" s="151"/>
      <c r="J5005" s="148"/>
      <c r="K5005" s="66"/>
    </row>
    <row r="5006" spans="1:11" x14ac:dyDescent="0.25">
      <c r="A5006" s="148"/>
      <c r="B5006" s="148"/>
      <c r="C5006" s="148"/>
      <c r="D5006" s="148"/>
      <c r="E5006" s="148"/>
      <c r="F5006" s="148"/>
      <c r="G5006" s="148"/>
      <c r="H5006" s="148"/>
      <c r="I5006" s="151"/>
      <c r="J5006" s="148"/>
      <c r="K5006" s="66"/>
    </row>
    <row r="5007" spans="1:11" x14ac:dyDescent="0.25">
      <c r="A5007" s="148"/>
      <c r="B5007" s="148"/>
      <c r="C5007" s="148"/>
      <c r="D5007" s="148"/>
      <c r="E5007" s="148"/>
      <c r="F5007" s="148"/>
      <c r="G5007" s="148"/>
      <c r="H5007" s="148"/>
      <c r="I5007" s="151"/>
      <c r="J5007" s="148"/>
      <c r="K5007" s="66"/>
    </row>
    <row r="5008" spans="1:11" x14ac:dyDescent="0.25">
      <c r="A5008" s="148"/>
      <c r="B5008" s="148"/>
      <c r="C5008" s="148"/>
      <c r="D5008" s="148"/>
      <c r="E5008" s="148"/>
      <c r="F5008" s="148"/>
      <c r="G5008" s="148"/>
      <c r="H5008" s="148"/>
      <c r="I5008" s="151"/>
      <c r="J5008" s="148"/>
      <c r="K5008" s="66"/>
    </row>
    <row r="5009" spans="1:11" x14ac:dyDescent="0.25">
      <c r="A5009" s="148"/>
      <c r="B5009" s="148"/>
      <c r="C5009" s="148"/>
      <c r="D5009" s="148"/>
      <c r="E5009" s="148"/>
      <c r="F5009" s="148"/>
      <c r="G5009" s="148"/>
      <c r="H5009" s="148"/>
      <c r="I5009" s="151"/>
      <c r="J5009" s="148"/>
      <c r="K5009" s="66"/>
    </row>
    <row r="5010" spans="1:11" x14ac:dyDescent="0.25">
      <c r="A5010" s="148"/>
      <c r="B5010" s="148"/>
      <c r="C5010" s="148"/>
      <c r="D5010" s="148"/>
      <c r="E5010" s="148"/>
      <c r="F5010" s="148"/>
      <c r="G5010" s="148"/>
      <c r="H5010" s="148"/>
      <c r="I5010" s="151"/>
      <c r="J5010" s="148"/>
      <c r="K5010" s="66"/>
    </row>
    <row r="5011" spans="1:11" x14ac:dyDescent="0.25">
      <c r="A5011" s="148"/>
      <c r="B5011" s="148"/>
      <c r="C5011" s="148"/>
      <c r="D5011" s="148"/>
      <c r="E5011" s="148"/>
      <c r="F5011" s="148"/>
      <c r="G5011" s="148"/>
      <c r="H5011" s="148"/>
      <c r="I5011" s="151"/>
      <c r="J5011" s="148"/>
      <c r="K5011" s="66"/>
    </row>
    <row r="5012" spans="1:11" x14ac:dyDescent="0.25">
      <c r="A5012" s="148"/>
      <c r="B5012" s="148"/>
      <c r="C5012" s="148"/>
      <c r="D5012" s="148"/>
      <c r="E5012" s="148"/>
      <c r="F5012" s="148"/>
      <c r="G5012" s="148"/>
      <c r="H5012" s="148"/>
      <c r="I5012" s="151"/>
      <c r="J5012" s="148"/>
      <c r="K5012" s="66"/>
    </row>
    <row r="5013" spans="1:11" x14ac:dyDescent="0.25">
      <c r="A5013" s="148"/>
      <c r="B5013" s="148"/>
      <c r="C5013" s="148"/>
      <c r="D5013" s="148"/>
      <c r="E5013" s="148"/>
      <c r="F5013" s="148"/>
      <c r="G5013" s="148"/>
      <c r="H5013" s="148"/>
      <c r="I5013" s="151"/>
      <c r="J5013" s="148"/>
      <c r="K5013" s="66"/>
    </row>
    <row r="5014" spans="1:11" x14ac:dyDescent="0.25">
      <c r="A5014" s="148"/>
      <c r="B5014" s="148"/>
      <c r="C5014" s="148"/>
      <c r="D5014" s="148"/>
      <c r="E5014" s="148"/>
      <c r="F5014" s="148"/>
      <c r="G5014" s="148"/>
      <c r="H5014" s="148"/>
      <c r="I5014" s="151"/>
      <c r="J5014" s="148"/>
      <c r="K5014" s="66"/>
    </row>
    <row r="5015" spans="1:11" x14ac:dyDescent="0.25">
      <c r="A5015" s="148"/>
      <c r="B5015" s="148"/>
      <c r="C5015" s="148"/>
      <c r="D5015" s="148"/>
      <c r="E5015" s="148"/>
      <c r="F5015" s="148"/>
      <c r="G5015" s="148"/>
      <c r="H5015" s="148"/>
      <c r="I5015" s="151"/>
      <c r="J5015" s="148"/>
      <c r="K5015" s="66"/>
    </row>
    <row r="5016" spans="1:11" x14ac:dyDescent="0.25">
      <c r="A5016" s="148"/>
      <c r="B5016" s="148"/>
      <c r="C5016" s="148"/>
      <c r="D5016" s="148"/>
      <c r="E5016" s="148"/>
      <c r="F5016" s="148"/>
      <c r="G5016" s="148"/>
      <c r="H5016" s="148"/>
      <c r="I5016" s="151"/>
      <c r="J5016" s="148"/>
      <c r="K5016" s="66"/>
    </row>
    <row r="5017" spans="1:11" x14ac:dyDescent="0.25">
      <c r="A5017" s="148"/>
      <c r="B5017" s="148"/>
      <c r="C5017" s="148"/>
      <c r="D5017" s="148"/>
      <c r="E5017" s="148"/>
      <c r="F5017" s="148"/>
      <c r="G5017" s="148"/>
      <c r="H5017" s="148"/>
      <c r="I5017" s="151"/>
      <c r="J5017" s="148"/>
      <c r="K5017" s="66"/>
    </row>
    <row r="5018" spans="1:11" x14ac:dyDescent="0.25">
      <c r="A5018" s="148"/>
      <c r="B5018" s="148"/>
      <c r="C5018" s="148"/>
      <c r="D5018" s="148"/>
      <c r="E5018" s="148"/>
      <c r="F5018" s="148"/>
      <c r="G5018" s="148"/>
      <c r="H5018" s="148"/>
      <c r="I5018" s="151"/>
      <c r="J5018" s="148"/>
      <c r="K5018" s="66"/>
    </row>
    <row r="5019" spans="1:11" x14ac:dyDescent="0.25">
      <c r="A5019" s="148"/>
      <c r="B5019" s="148"/>
      <c r="C5019" s="148"/>
      <c r="D5019" s="148"/>
      <c r="E5019" s="148"/>
      <c r="F5019" s="148"/>
      <c r="G5019" s="148"/>
      <c r="H5019" s="148"/>
      <c r="I5019" s="151"/>
      <c r="J5019" s="148"/>
      <c r="K5019" s="66"/>
    </row>
    <row r="5020" spans="1:11" x14ac:dyDescent="0.25">
      <c r="A5020" s="148"/>
      <c r="B5020" s="148"/>
      <c r="C5020" s="148"/>
      <c r="D5020" s="148"/>
      <c r="E5020" s="148"/>
      <c r="F5020" s="148"/>
      <c r="G5020" s="148"/>
      <c r="H5020" s="148"/>
      <c r="I5020" s="151"/>
      <c r="J5020" s="148"/>
      <c r="K5020" s="66"/>
    </row>
    <row r="5021" spans="1:11" x14ac:dyDescent="0.25">
      <c r="A5021" s="148"/>
      <c r="B5021" s="148"/>
      <c r="C5021" s="148"/>
      <c r="D5021" s="148"/>
      <c r="E5021" s="148"/>
      <c r="F5021" s="148"/>
      <c r="G5021" s="148"/>
      <c r="H5021" s="148"/>
      <c r="I5021" s="151"/>
      <c r="J5021" s="148"/>
      <c r="K5021" s="66"/>
    </row>
    <row r="5022" spans="1:11" x14ac:dyDescent="0.25">
      <c r="A5022" s="148"/>
      <c r="B5022" s="148"/>
      <c r="C5022" s="148"/>
      <c r="D5022" s="148"/>
      <c r="E5022" s="148"/>
      <c r="F5022" s="148"/>
      <c r="G5022" s="148"/>
      <c r="H5022" s="148"/>
      <c r="I5022" s="151"/>
      <c r="J5022" s="148"/>
      <c r="K5022" s="66"/>
    </row>
    <row r="5023" spans="1:11" x14ac:dyDescent="0.25">
      <c r="A5023" s="148"/>
      <c r="B5023" s="148"/>
      <c r="C5023" s="148"/>
      <c r="D5023" s="148"/>
      <c r="E5023" s="148"/>
      <c r="F5023" s="148"/>
      <c r="G5023" s="148"/>
      <c r="H5023" s="148"/>
      <c r="I5023" s="151"/>
      <c r="J5023" s="148"/>
      <c r="K5023" s="66"/>
    </row>
    <row r="5024" spans="1:11" x14ac:dyDescent="0.25">
      <c r="A5024" s="148"/>
      <c r="B5024" s="148"/>
      <c r="C5024" s="148"/>
      <c r="D5024" s="148"/>
      <c r="E5024" s="148"/>
      <c r="F5024" s="148"/>
      <c r="G5024" s="148"/>
      <c r="H5024" s="148"/>
      <c r="I5024" s="151"/>
      <c r="J5024" s="148"/>
      <c r="K5024" s="66"/>
    </row>
    <row r="5025" spans="1:11" x14ac:dyDescent="0.25">
      <c r="A5025" s="148"/>
      <c r="B5025" s="148"/>
      <c r="C5025" s="148"/>
      <c r="D5025" s="148"/>
      <c r="E5025" s="148"/>
      <c r="F5025" s="148"/>
      <c r="G5025" s="148"/>
      <c r="H5025" s="148"/>
      <c r="I5025" s="151"/>
      <c r="J5025" s="148"/>
      <c r="K5025" s="66"/>
    </row>
    <row r="5026" spans="1:11" x14ac:dyDescent="0.25">
      <c r="A5026" s="148"/>
      <c r="B5026" s="148"/>
      <c r="C5026" s="148"/>
      <c r="D5026" s="148"/>
      <c r="E5026" s="148"/>
      <c r="F5026" s="148"/>
      <c r="G5026" s="148"/>
      <c r="H5026" s="148"/>
      <c r="I5026" s="151"/>
      <c r="J5026" s="148"/>
      <c r="K5026" s="66"/>
    </row>
    <row r="5027" spans="1:11" x14ac:dyDescent="0.25">
      <c r="A5027" s="148"/>
      <c r="B5027" s="148"/>
      <c r="C5027" s="148"/>
      <c r="D5027" s="148"/>
      <c r="E5027" s="148"/>
      <c r="F5027" s="148"/>
      <c r="G5027" s="148"/>
      <c r="H5027" s="148"/>
      <c r="I5027" s="151"/>
      <c r="J5027" s="148"/>
      <c r="K5027" s="66"/>
    </row>
    <row r="5028" spans="1:11" x14ac:dyDescent="0.25">
      <c r="A5028" s="148"/>
      <c r="B5028" s="148"/>
      <c r="C5028" s="148"/>
      <c r="D5028" s="148"/>
      <c r="E5028" s="148"/>
      <c r="F5028" s="148"/>
      <c r="G5028" s="148"/>
      <c r="H5028" s="148"/>
      <c r="I5028" s="151"/>
      <c r="J5028" s="148"/>
      <c r="K5028" s="66"/>
    </row>
    <row r="5029" spans="1:11" x14ac:dyDescent="0.25">
      <c r="A5029" s="148"/>
      <c r="B5029" s="148"/>
      <c r="C5029" s="148"/>
      <c r="D5029" s="148"/>
      <c r="E5029" s="148"/>
      <c r="F5029" s="148"/>
      <c r="G5029" s="148"/>
      <c r="H5029" s="148"/>
      <c r="I5029" s="151"/>
      <c r="J5029" s="148"/>
      <c r="K5029" s="66"/>
    </row>
    <row r="5030" spans="1:11" x14ac:dyDescent="0.25">
      <c r="A5030" s="148"/>
      <c r="B5030" s="148"/>
      <c r="C5030" s="148"/>
      <c r="D5030" s="148"/>
      <c r="E5030" s="148"/>
      <c r="F5030" s="148"/>
      <c r="G5030" s="148"/>
      <c r="H5030" s="148"/>
      <c r="I5030" s="151"/>
      <c r="J5030" s="148"/>
      <c r="K5030" s="66"/>
    </row>
    <row r="5031" spans="1:11" x14ac:dyDescent="0.25">
      <c r="A5031" s="148"/>
      <c r="B5031" s="148"/>
      <c r="C5031" s="148"/>
      <c r="D5031" s="148"/>
      <c r="E5031" s="148"/>
      <c r="F5031" s="148"/>
      <c r="G5031" s="148"/>
      <c r="H5031" s="148"/>
      <c r="I5031" s="151"/>
      <c r="J5031" s="148"/>
      <c r="K5031" s="66"/>
    </row>
    <row r="5032" spans="1:11" x14ac:dyDescent="0.25">
      <c r="A5032" s="148"/>
      <c r="B5032" s="148"/>
      <c r="C5032" s="148"/>
      <c r="D5032" s="148"/>
      <c r="E5032" s="148"/>
      <c r="F5032" s="148"/>
      <c r="G5032" s="148"/>
      <c r="H5032" s="148"/>
      <c r="I5032" s="151"/>
      <c r="J5032" s="148"/>
      <c r="K5032" s="66"/>
    </row>
    <row r="5033" spans="1:11" x14ac:dyDescent="0.25">
      <c r="A5033" s="148"/>
      <c r="B5033" s="148"/>
      <c r="C5033" s="148"/>
      <c r="D5033" s="148"/>
      <c r="E5033" s="148"/>
      <c r="F5033" s="148"/>
      <c r="G5033" s="148"/>
      <c r="H5033" s="148"/>
      <c r="I5033" s="151"/>
      <c r="J5033" s="148"/>
      <c r="K5033" s="66"/>
    </row>
    <row r="5034" spans="1:11" x14ac:dyDescent="0.25">
      <c r="A5034" s="148"/>
      <c r="B5034" s="148"/>
      <c r="C5034" s="148"/>
      <c r="D5034" s="148"/>
      <c r="E5034" s="148"/>
      <c r="F5034" s="148"/>
      <c r="G5034" s="148"/>
      <c r="H5034" s="148"/>
      <c r="I5034" s="151"/>
      <c r="J5034" s="148"/>
      <c r="K5034" s="66"/>
    </row>
    <row r="5035" spans="1:11" x14ac:dyDescent="0.25">
      <c r="A5035" s="148"/>
      <c r="B5035" s="148"/>
      <c r="C5035" s="148"/>
      <c r="D5035" s="148"/>
      <c r="E5035" s="148"/>
      <c r="F5035" s="148"/>
      <c r="G5035" s="148"/>
      <c r="H5035" s="148"/>
      <c r="I5035" s="151"/>
      <c r="J5035" s="148"/>
      <c r="K5035" s="66"/>
    </row>
    <row r="5036" spans="1:11" x14ac:dyDescent="0.25">
      <c r="A5036" s="148"/>
      <c r="B5036" s="148"/>
      <c r="C5036" s="148"/>
      <c r="D5036" s="148"/>
      <c r="E5036" s="148"/>
      <c r="F5036" s="148"/>
      <c r="G5036" s="148"/>
      <c r="H5036" s="148"/>
      <c r="I5036" s="151"/>
      <c r="J5036" s="148"/>
      <c r="K5036" s="66"/>
    </row>
    <row r="5037" spans="1:11" x14ac:dyDescent="0.25">
      <c r="A5037" s="148"/>
      <c r="B5037" s="148"/>
      <c r="C5037" s="148"/>
      <c r="D5037" s="148"/>
      <c r="E5037" s="148"/>
      <c r="F5037" s="148"/>
      <c r="G5037" s="148"/>
      <c r="H5037" s="148"/>
      <c r="I5037" s="151"/>
      <c r="J5037" s="148"/>
      <c r="K5037" s="66"/>
    </row>
    <row r="5038" spans="1:11" x14ac:dyDescent="0.25">
      <c r="A5038" s="148"/>
      <c r="B5038" s="148"/>
      <c r="C5038" s="148"/>
      <c r="D5038" s="148"/>
      <c r="E5038" s="148"/>
      <c r="F5038" s="148"/>
      <c r="G5038" s="148"/>
      <c r="H5038" s="148"/>
      <c r="I5038" s="151"/>
      <c r="J5038" s="148"/>
      <c r="K5038" s="66"/>
    </row>
    <row r="5039" spans="1:11" x14ac:dyDescent="0.25">
      <c r="A5039" s="148"/>
      <c r="B5039" s="148"/>
      <c r="C5039" s="148"/>
      <c r="D5039" s="148"/>
      <c r="E5039" s="148"/>
      <c r="F5039" s="148"/>
      <c r="G5039" s="148"/>
      <c r="H5039" s="148"/>
      <c r="I5039" s="151"/>
      <c r="J5039" s="148"/>
      <c r="K5039" s="66"/>
    </row>
    <row r="5040" spans="1:11" x14ac:dyDescent="0.25">
      <c r="A5040" s="148"/>
      <c r="B5040" s="148"/>
      <c r="C5040" s="148"/>
      <c r="D5040" s="148"/>
      <c r="E5040" s="148"/>
      <c r="F5040" s="148"/>
      <c r="G5040" s="148"/>
      <c r="H5040" s="148"/>
      <c r="I5040" s="151"/>
      <c r="J5040" s="148"/>
      <c r="K5040" s="66"/>
    </row>
    <row r="5041" spans="1:11" x14ac:dyDescent="0.25">
      <c r="A5041" s="148"/>
      <c r="B5041" s="148"/>
      <c r="C5041" s="148"/>
      <c r="D5041" s="148"/>
      <c r="E5041" s="148"/>
      <c r="F5041" s="148"/>
      <c r="G5041" s="148"/>
      <c r="H5041" s="148"/>
      <c r="I5041" s="151"/>
      <c r="J5041" s="148"/>
      <c r="K5041" s="66"/>
    </row>
    <row r="5042" spans="1:11" x14ac:dyDescent="0.25">
      <c r="A5042" s="148"/>
      <c r="B5042" s="148"/>
      <c r="C5042" s="148"/>
      <c r="D5042" s="148"/>
      <c r="E5042" s="148"/>
      <c r="F5042" s="148"/>
      <c r="G5042" s="148"/>
      <c r="H5042" s="148"/>
      <c r="I5042" s="151"/>
      <c r="J5042" s="148"/>
      <c r="K5042" s="66"/>
    </row>
    <row r="5043" spans="1:11" x14ac:dyDescent="0.25">
      <c r="A5043" s="148"/>
      <c r="B5043" s="148"/>
      <c r="C5043" s="148"/>
      <c r="D5043" s="148"/>
      <c r="E5043" s="148"/>
      <c r="F5043" s="148"/>
      <c r="G5043" s="148"/>
      <c r="H5043" s="148"/>
      <c r="I5043" s="151"/>
      <c r="J5043" s="148"/>
      <c r="K5043" s="66"/>
    </row>
    <row r="5044" spans="1:11" x14ac:dyDescent="0.25">
      <c r="A5044" s="148"/>
      <c r="B5044" s="148"/>
      <c r="C5044" s="148"/>
      <c r="D5044" s="148"/>
      <c r="E5044" s="148"/>
      <c r="F5044" s="148"/>
      <c r="G5044" s="148"/>
      <c r="H5044" s="148"/>
      <c r="I5044" s="151"/>
      <c r="J5044" s="148"/>
      <c r="K5044" s="66"/>
    </row>
    <row r="5045" spans="1:11" x14ac:dyDescent="0.25">
      <c r="A5045" s="148"/>
      <c r="B5045" s="148"/>
      <c r="C5045" s="148"/>
      <c r="D5045" s="148"/>
      <c r="E5045" s="148"/>
      <c r="F5045" s="148"/>
      <c r="G5045" s="148"/>
      <c r="H5045" s="148"/>
      <c r="I5045" s="151"/>
      <c r="J5045" s="148"/>
      <c r="K5045" s="66"/>
    </row>
    <row r="5046" spans="1:11" x14ac:dyDescent="0.25">
      <c r="A5046" s="148"/>
      <c r="B5046" s="148"/>
      <c r="C5046" s="148"/>
      <c r="D5046" s="148"/>
      <c r="E5046" s="148"/>
      <c r="F5046" s="148"/>
      <c r="G5046" s="148"/>
      <c r="H5046" s="148"/>
      <c r="I5046" s="151"/>
      <c r="J5046" s="148"/>
      <c r="K5046" s="66"/>
    </row>
    <row r="5047" spans="1:11" x14ac:dyDescent="0.25">
      <c r="A5047" s="148"/>
      <c r="B5047" s="148"/>
      <c r="C5047" s="148"/>
      <c r="D5047" s="148"/>
      <c r="E5047" s="148"/>
      <c r="F5047" s="148"/>
      <c r="G5047" s="148"/>
      <c r="H5047" s="148"/>
      <c r="I5047" s="151"/>
      <c r="J5047" s="148"/>
      <c r="K5047" s="66"/>
    </row>
    <row r="5048" spans="1:11" x14ac:dyDescent="0.25">
      <c r="A5048" s="148"/>
      <c r="B5048" s="148"/>
      <c r="C5048" s="148"/>
      <c r="D5048" s="148"/>
      <c r="E5048" s="148"/>
      <c r="F5048" s="148"/>
      <c r="G5048" s="148"/>
      <c r="H5048" s="148"/>
      <c r="I5048" s="151"/>
      <c r="J5048" s="148"/>
      <c r="K5048" s="66"/>
    </row>
    <row r="5049" spans="1:11" x14ac:dyDescent="0.25">
      <c r="A5049" s="148"/>
      <c r="B5049" s="148"/>
      <c r="C5049" s="148"/>
      <c r="D5049" s="148"/>
      <c r="E5049" s="148"/>
      <c r="F5049" s="148"/>
      <c r="G5049" s="148"/>
      <c r="H5049" s="148"/>
      <c r="I5049" s="151"/>
      <c r="J5049" s="148"/>
      <c r="K5049" s="66"/>
    </row>
    <row r="5050" spans="1:11" x14ac:dyDescent="0.25">
      <c r="A5050" s="148"/>
      <c r="B5050" s="148"/>
      <c r="C5050" s="148"/>
      <c r="D5050" s="148"/>
      <c r="E5050" s="148"/>
      <c r="F5050" s="148"/>
      <c r="G5050" s="148"/>
      <c r="H5050" s="148"/>
      <c r="I5050" s="151"/>
      <c r="J5050" s="148"/>
      <c r="K5050" s="66"/>
    </row>
    <row r="5051" spans="1:11" x14ac:dyDescent="0.25">
      <c r="A5051" s="148"/>
      <c r="B5051" s="148"/>
      <c r="C5051" s="148"/>
      <c r="D5051" s="148"/>
      <c r="E5051" s="148"/>
      <c r="F5051" s="148"/>
      <c r="G5051" s="148"/>
      <c r="H5051" s="148"/>
      <c r="I5051" s="151"/>
      <c r="J5051" s="148"/>
      <c r="K5051" s="66"/>
    </row>
    <row r="5052" spans="1:11" x14ac:dyDescent="0.25">
      <c r="A5052" s="148"/>
      <c r="B5052" s="148"/>
      <c r="C5052" s="148"/>
      <c r="D5052" s="148"/>
      <c r="E5052" s="148"/>
      <c r="F5052" s="148"/>
      <c r="G5052" s="148"/>
      <c r="H5052" s="148"/>
      <c r="I5052" s="151"/>
      <c r="J5052" s="148"/>
      <c r="K5052" s="66"/>
    </row>
    <row r="5053" spans="1:11" x14ac:dyDescent="0.25">
      <c r="A5053" s="148"/>
      <c r="B5053" s="148"/>
      <c r="C5053" s="148"/>
      <c r="D5053" s="148"/>
      <c r="E5053" s="148"/>
      <c r="F5053" s="148"/>
      <c r="G5053" s="148"/>
      <c r="H5053" s="148"/>
      <c r="I5053" s="151"/>
      <c r="J5053" s="148"/>
      <c r="K5053" s="66"/>
    </row>
    <row r="5054" spans="1:11" x14ac:dyDescent="0.25">
      <c r="A5054" s="148"/>
      <c r="B5054" s="148"/>
      <c r="C5054" s="148"/>
      <c r="D5054" s="148"/>
      <c r="E5054" s="148"/>
      <c r="F5054" s="148"/>
      <c r="G5054" s="148"/>
      <c r="H5054" s="148"/>
      <c r="I5054" s="151"/>
      <c r="J5054" s="148"/>
      <c r="K5054" s="66"/>
    </row>
    <row r="5055" spans="1:11" x14ac:dyDescent="0.25">
      <c r="A5055" s="148"/>
      <c r="B5055" s="148"/>
      <c r="C5055" s="148"/>
      <c r="D5055" s="148"/>
      <c r="E5055" s="148"/>
      <c r="F5055" s="148"/>
      <c r="G5055" s="148"/>
      <c r="H5055" s="148"/>
      <c r="I5055" s="151"/>
      <c r="J5055" s="148"/>
      <c r="K5055" s="66"/>
    </row>
    <row r="5056" spans="1:11" x14ac:dyDescent="0.25">
      <c r="A5056" s="148"/>
      <c r="B5056" s="148"/>
      <c r="C5056" s="148"/>
      <c r="D5056" s="148"/>
      <c r="E5056" s="148"/>
      <c r="F5056" s="148"/>
      <c r="G5056" s="148"/>
      <c r="H5056" s="148"/>
      <c r="I5056" s="151"/>
      <c r="J5056" s="148"/>
      <c r="K5056" s="66"/>
    </row>
    <row r="5057" spans="1:11" x14ac:dyDescent="0.25">
      <c r="A5057" s="148"/>
      <c r="B5057" s="148"/>
      <c r="C5057" s="148"/>
      <c r="D5057" s="148"/>
      <c r="E5057" s="148"/>
      <c r="F5057" s="148"/>
      <c r="G5057" s="148"/>
      <c r="H5057" s="148"/>
      <c r="I5057" s="151"/>
      <c r="J5057" s="148"/>
      <c r="K5057" s="66"/>
    </row>
    <row r="5058" spans="1:11" x14ac:dyDescent="0.25">
      <c r="A5058" s="148"/>
      <c r="B5058" s="148"/>
      <c r="C5058" s="148"/>
      <c r="D5058" s="148"/>
      <c r="E5058" s="148"/>
      <c r="F5058" s="148"/>
      <c r="G5058" s="148"/>
      <c r="H5058" s="148"/>
      <c r="I5058" s="151"/>
      <c r="J5058" s="148"/>
      <c r="K5058" s="66"/>
    </row>
    <row r="5059" spans="1:11" x14ac:dyDescent="0.25">
      <c r="A5059" s="148"/>
      <c r="B5059" s="148"/>
      <c r="C5059" s="148"/>
      <c r="D5059" s="148"/>
      <c r="E5059" s="148"/>
      <c r="F5059" s="148"/>
      <c r="G5059" s="148"/>
      <c r="H5059" s="148"/>
      <c r="I5059" s="151"/>
      <c r="J5059" s="148"/>
      <c r="K5059" s="66"/>
    </row>
    <row r="5060" spans="1:11" x14ac:dyDescent="0.25">
      <c r="A5060" s="148"/>
      <c r="B5060" s="148"/>
      <c r="C5060" s="148"/>
      <c r="D5060" s="148"/>
      <c r="E5060" s="148"/>
      <c r="F5060" s="148"/>
      <c r="G5060" s="148"/>
      <c r="H5060" s="148"/>
      <c r="I5060" s="151"/>
      <c r="J5060" s="148"/>
      <c r="K5060" s="66"/>
    </row>
    <row r="5061" spans="1:11" x14ac:dyDescent="0.25">
      <c r="A5061" s="148"/>
      <c r="B5061" s="148"/>
      <c r="C5061" s="148"/>
      <c r="D5061" s="148"/>
      <c r="E5061" s="148"/>
      <c r="F5061" s="148"/>
      <c r="G5061" s="148"/>
      <c r="H5061" s="148"/>
      <c r="I5061" s="151"/>
      <c r="J5061" s="148"/>
      <c r="K5061" s="66"/>
    </row>
    <row r="5062" spans="1:11" x14ac:dyDescent="0.25">
      <c r="A5062" s="148"/>
      <c r="B5062" s="148"/>
      <c r="C5062" s="148"/>
      <c r="D5062" s="148"/>
      <c r="E5062" s="148"/>
      <c r="F5062" s="148"/>
      <c r="G5062" s="148"/>
      <c r="H5062" s="148"/>
      <c r="I5062" s="151"/>
      <c r="J5062" s="148"/>
      <c r="K5062" s="66"/>
    </row>
    <row r="5063" spans="1:11" x14ac:dyDescent="0.25">
      <c r="A5063" s="148"/>
      <c r="B5063" s="148"/>
      <c r="C5063" s="148"/>
      <c r="D5063" s="148"/>
      <c r="E5063" s="148"/>
      <c r="F5063" s="148"/>
      <c r="G5063" s="148"/>
      <c r="H5063" s="148"/>
      <c r="I5063" s="151"/>
      <c r="J5063" s="148"/>
      <c r="K5063" s="66"/>
    </row>
    <row r="5064" spans="1:11" x14ac:dyDescent="0.25">
      <c r="A5064" s="148"/>
      <c r="B5064" s="148"/>
      <c r="C5064" s="148"/>
      <c r="D5064" s="148"/>
      <c r="E5064" s="148"/>
      <c r="F5064" s="148"/>
      <c r="G5064" s="148"/>
      <c r="H5064" s="148"/>
      <c r="I5064" s="151"/>
      <c r="J5064" s="148"/>
      <c r="K5064" s="66"/>
    </row>
    <row r="5065" spans="1:11" x14ac:dyDescent="0.25">
      <c r="A5065" s="148"/>
      <c r="B5065" s="148"/>
      <c r="C5065" s="148"/>
      <c r="D5065" s="148"/>
      <c r="E5065" s="148"/>
      <c r="F5065" s="148"/>
      <c r="G5065" s="148"/>
      <c r="H5065" s="148"/>
      <c r="I5065" s="151"/>
      <c r="J5065" s="148"/>
      <c r="K5065" s="66"/>
    </row>
    <row r="5066" spans="1:11" x14ac:dyDescent="0.25">
      <c r="A5066" s="148"/>
      <c r="B5066" s="148"/>
      <c r="C5066" s="148"/>
      <c r="D5066" s="148"/>
      <c r="E5066" s="148"/>
      <c r="F5066" s="148"/>
      <c r="G5066" s="148"/>
      <c r="H5066" s="148"/>
      <c r="I5066" s="151"/>
      <c r="J5066" s="148"/>
      <c r="K5066" s="66"/>
    </row>
    <row r="5067" spans="1:11" x14ac:dyDescent="0.25">
      <c r="A5067" s="148"/>
      <c r="B5067" s="148"/>
      <c r="C5067" s="148"/>
      <c r="D5067" s="148"/>
      <c r="E5067" s="148"/>
      <c r="F5067" s="148"/>
      <c r="G5067" s="148"/>
      <c r="H5067" s="148"/>
      <c r="I5067" s="151"/>
      <c r="J5067" s="148"/>
      <c r="K5067" s="66"/>
    </row>
    <row r="5068" spans="1:11" x14ac:dyDescent="0.25">
      <c r="A5068" s="148"/>
      <c r="B5068" s="148"/>
      <c r="C5068" s="148"/>
      <c r="D5068" s="148"/>
      <c r="E5068" s="148"/>
      <c r="F5068" s="148"/>
      <c r="G5068" s="148"/>
      <c r="H5068" s="148"/>
      <c r="I5068" s="151"/>
      <c r="J5068" s="148"/>
      <c r="K5068" s="66"/>
    </row>
    <row r="5069" spans="1:11" x14ac:dyDescent="0.25">
      <c r="A5069" s="148"/>
      <c r="B5069" s="148"/>
      <c r="C5069" s="148"/>
      <c r="D5069" s="148"/>
      <c r="E5069" s="148"/>
      <c r="F5069" s="148"/>
      <c r="G5069" s="148"/>
      <c r="H5069" s="148"/>
      <c r="I5069" s="151"/>
      <c r="J5069" s="148"/>
      <c r="K5069" s="66"/>
    </row>
    <row r="5070" spans="1:11" x14ac:dyDescent="0.25">
      <c r="A5070" s="148"/>
      <c r="B5070" s="148"/>
      <c r="C5070" s="148"/>
      <c r="D5070" s="148"/>
      <c r="E5070" s="148"/>
      <c r="F5070" s="148"/>
      <c r="G5070" s="148"/>
      <c r="H5070" s="148"/>
      <c r="I5070" s="151"/>
      <c r="J5070" s="148"/>
      <c r="K5070" s="66"/>
    </row>
    <row r="5071" spans="1:11" x14ac:dyDescent="0.25">
      <c r="A5071" s="148"/>
      <c r="B5071" s="148"/>
      <c r="C5071" s="148"/>
      <c r="D5071" s="148"/>
      <c r="E5071" s="148"/>
      <c r="F5071" s="148"/>
      <c r="G5071" s="148"/>
      <c r="H5071" s="148"/>
      <c r="I5071" s="151"/>
      <c r="J5071" s="148"/>
      <c r="K5071" s="66"/>
    </row>
    <row r="5072" spans="1:11" x14ac:dyDescent="0.25">
      <c r="A5072" s="148"/>
      <c r="B5072" s="148"/>
      <c r="C5072" s="148"/>
      <c r="D5072" s="148"/>
      <c r="E5072" s="148"/>
      <c r="F5072" s="148"/>
      <c r="G5072" s="148"/>
      <c r="H5072" s="148"/>
      <c r="I5072" s="151"/>
      <c r="J5072" s="148"/>
      <c r="K5072" s="66"/>
    </row>
    <row r="5073" spans="1:11" x14ac:dyDescent="0.25">
      <c r="A5073" s="148"/>
      <c r="B5073" s="148"/>
      <c r="C5073" s="148"/>
      <c r="D5073" s="148"/>
      <c r="E5073" s="148"/>
      <c r="F5073" s="148"/>
      <c r="G5073" s="148"/>
      <c r="H5073" s="148"/>
      <c r="I5073" s="151"/>
      <c r="J5073" s="148"/>
      <c r="K5073" s="66"/>
    </row>
    <row r="5074" spans="1:11" x14ac:dyDescent="0.25">
      <c r="A5074" s="148"/>
      <c r="B5074" s="148"/>
      <c r="C5074" s="148"/>
      <c r="D5074" s="148"/>
      <c r="E5074" s="148"/>
      <c r="F5074" s="148"/>
      <c r="G5074" s="148"/>
      <c r="H5074" s="148"/>
      <c r="I5074" s="151"/>
      <c r="J5074" s="148"/>
      <c r="K5074" s="66"/>
    </row>
    <row r="5075" spans="1:11" x14ac:dyDescent="0.25">
      <c r="A5075" s="148"/>
      <c r="B5075" s="148"/>
      <c r="C5075" s="148"/>
      <c r="D5075" s="148"/>
      <c r="E5075" s="148"/>
      <c r="F5075" s="148"/>
      <c r="G5075" s="148"/>
      <c r="H5075" s="148"/>
      <c r="I5075" s="151"/>
      <c r="J5075" s="148"/>
      <c r="K5075" s="66"/>
    </row>
    <row r="5076" spans="1:11" x14ac:dyDescent="0.25">
      <c r="A5076" s="148"/>
      <c r="B5076" s="148"/>
      <c r="C5076" s="148"/>
      <c r="D5076" s="148"/>
      <c r="E5076" s="148"/>
      <c r="F5076" s="148"/>
      <c r="G5076" s="148"/>
      <c r="H5076" s="148"/>
      <c r="I5076" s="151"/>
      <c r="J5076" s="148"/>
      <c r="K5076" s="66"/>
    </row>
    <row r="5077" spans="1:11" x14ac:dyDescent="0.25">
      <c r="A5077" s="148"/>
      <c r="B5077" s="148"/>
      <c r="C5077" s="148"/>
      <c r="D5077" s="148"/>
      <c r="E5077" s="148"/>
      <c r="F5077" s="148"/>
      <c r="G5077" s="148"/>
      <c r="H5077" s="148"/>
      <c r="I5077" s="151"/>
      <c r="J5077" s="148"/>
      <c r="K5077" s="66"/>
    </row>
    <row r="5078" spans="1:11" x14ac:dyDescent="0.25">
      <c r="A5078" s="148"/>
      <c r="B5078" s="148"/>
      <c r="C5078" s="148"/>
      <c r="D5078" s="148"/>
      <c r="E5078" s="148"/>
      <c r="F5078" s="148"/>
      <c r="G5078" s="148"/>
      <c r="H5078" s="148"/>
      <c r="I5078" s="151"/>
      <c r="J5078" s="148"/>
      <c r="K5078" s="66"/>
    </row>
    <row r="5079" spans="1:11" x14ac:dyDescent="0.25">
      <c r="A5079" s="148"/>
      <c r="B5079" s="148"/>
      <c r="C5079" s="148"/>
      <c r="D5079" s="148"/>
      <c r="E5079" s="148"/>
      <c r="F5079" s="148"/>
      <c r="G5079" s="148"/>
      <c r="H5079" s="148"/>
      <c r="I5079" s="151"/>
      <c r="J5079" s="148"/>
      <c r="K5079" s="66"/>
    </row>
    <row r="5080" spans="1:11" x14ac:dyDescent="0.25">
      <c r="A5080" s="148"/>
      <c r="B5080" s="148"/>
      <c r="C5080" s="148"/>
      <c r="D5080" s="148"/>
      <c r="E5080" s="148"/>
      <c r="F5080" s="148"/>
      <c r="G5080" s="148"/>
      <c r="H5080" s="148"/>
      <c r="I5080" s="151"/>
      <c r="J5080" s="148"/>
      <c r="K5080" s="66"/>
    </row>
    <row r="5081" spans="1:11" x14ac:dyDescent="0.25">
      <c r="A5081" s="148"/>
      <c r="B5081" s="148"/>
      <c r="C5081" s="148"/>
      <c r="D5081" s="148"/>
      <c r="E5081" s="148"/>
      <c r="F5081" s="148"/>
      <c r="G5081" s="148"/>
      <c r="H5081" s="148"/>
      <c r="I5081" s="151"/>
      <c r="J5081" s="148"/>
      <c r="K5081" s="66"/>
    </row>
    <row r="5082" spans="1:11" x14ac:dyDescent="0.25">
      <c r="A5082" s="148"/>
      <c r="B5082" s="148"/>
      <c r="C5082" s="148"/>
      <c r="D5082" s="148"/>
      <c r="E5082" s="148"/>
      <c r="F5082" s="148"/>
      <c r="G5082" s="148"/>
      <c r="H5082" s="148"/>
      <c r="I5082" s="151"/>
      <c r="J5082" s="148"/>
      <c r="K5082" s="66"/>
    </row>
    <row r="5083" spans="1:11" x14ac:dyDescent="0.25">
      <c r="A5083" s="148"/>
      <c r="B5083" s="148"/>
      <c r="C5083" s="148"/>
      <c r="D5083" s="148"/>
      <c r="E5083" s="148"/>
      <c r="F5083" s="148"/>
      <c r="G5083" s="148"/>
      <c r="H5083" s="148"/>
      <c r="I5083" s="151"/>
      <c r="J5083" s="148"/>
      <c r="K5083" s="66"/>
    </row>
    <row r="5084" spans="1:11" x14ac:dyDescent="0.25">
      <c r="A5084" s="148"/>
      <c r="B5084" s="148"/>
      <c r="C5084" s="148"/>
      <c r="D5084" s="148"/>
      <c r="E5084" s="148"/>
      <c r="F5084" s="148"/>
      <c r="G5084" s="148"/>
      <c r="H5084" s="148"/>
      <c r="I5084" s="151"/>
      <c r="J5084" s="148"/>
      <c r="K5084" s="66"/>
    </row>
    <row r="5085" spans="1:11" x14ac:dyDescent="0.25">
      <c r="A5085" s="148"/>
      <c r="B5085" s="148"/>
      <c r="C5085" s="148"/>
      <c r="D5085" s="148"/>
      <c r="E5085" s="148"/>
      <c r="F5085" s="148"/>
      <c r="G5085" s="148"/>
      <c r="H5085" s="148"/>
      <c r="I5085" s="151"/>
      <c r="J5085" s="148"/>
      <c r="K5085" s="66"/>
    </row>
    <row r="5086" spans="1:11" x14ac:dyDescent="0.25">
      <c r="A5086" s="148"/>
      <c r="B5086" s="148"/>
      <c r="C5086" s="148"/>
      <c r="D5086" s="148"/>
      <c r="E5086" s="148"/>
      <c r="F5086" s="148"/>
      <c r="G5086" s="148"/>
      <c r="H5086" s="148"/>
      <c r="I5086" s="151"/>
      <c r="J5086" s="148"/>
      <c r="K5086" s="66"/>
    </row>
    <row r="5087" spans="1:11" x14ac:dyDescent="0.25">
      <c r="A5087" s="148"/>
      <c r="B5087" s="148"/>
      <c r="C5087" s="148"/>
      <c r="D5087" s="148"/>
      <c r="E5087" s="148"/>
      <c r="F5087" s="148"/>
      <c r="G5087" s="148"/>
      <c r="H5087" s="148"/>
      <c r="I5087" s="151"/>
      <c r="J5087" s="148"/>
      <c r="K5087" s="66"/>
    </row>
    <row r="5088" spans="1:11" x14ac:dyDescent="0.25">
      <c r="A5088" s="148"/>
      <c r="B5088" s="148"/>
      <c r="C5088" s="148"/>
      <c r="D5088" s="148"/>
      <c r="E5088" s="148"/>
      <c r="F5088" s="148"/>
      <c r="G5088" s="148"/>
      <c r="H5088" s="148"/>
      <c r="I5088" s="151"/>
      <c r="J5088" s="148"/>
      <c r="K5088" s="66"/>
    </row>
    <row r="5089" spans="1:11" x14ac:dyDescent="0.25">
      <c r="A5089" s="148"/>
      <c r="B5089" s="148"/>
      <c r="C5089" s="148"/>
      <c r="D5089" s="148"/>
      <c r="E5089" s="148"/>
      <c r="F5089" s="148"/>
      <c r="G5089" s="148"/>
      <c r="H5089" s="148"/>
      <c r="I5089" s="151"/>
      <c r="J5089" s="148"/>
      <c r="K5089" s="66"/>
    </row>
    <row r="5090" spans="1:11" x14ac:dyDescent="0.25">
      <c r="A5090" s="148"/>
      <c r="B5090" s="148"/>
      <c r="C5090" s="148"/>
      <c r="D5090" s="148"/>
      <c r="E5090" s="148"/>
      <c r="F5090" s="148"/>
      <c r="G5090" s="148"/>
      <c r="H5090" s="148"/>
      <c r="I5090" s="151"/>
      <c r="J5090" s="148"/>
      <c r="K5090" s="66"/>
    </row>
    <row r="5091" spans="1:11" x14ac:dyDescent="0.25">
      <c r="A5091" s="148"/>
      <c r="B5091" s="148"/>
      <c r="C5091" s="148"/>
      <c r="D5091" s="148"/>
      <c r="E5091" s="148"/>
      <c r="F5091" s="148"/>
      <c r="G5091" s="148"/>
      <c r="H5091" s="148"/>
      <c r="I5091" s="151"/>
      <c r="J5091" s="148"/>
      <c r="K5091" s="66"/>
    </row>
    <row r="5092" spans="1:11" x14ac:dyDescent="0.25">
      <c r="A5092" s="148"/>
      <c r="B5092" s="148"/>
      <c r="C5092" s="148"/>
      <c r="D5092" s="148"/>
      <c r="E5092" s="148"/>
      <c r="F5092" s="148"/>
      <c r="G5092" s="148"/>
      <c r="H5092" s="148"/>
      <c r="I5092" s="151"/>
      <c r="J5092" s="148"/>
      <c r="K5092" s="66"/>
    </row>
    <row r="5093" spans="1:11" x14ac:dyDescent="0.25">
      <c r="A5093" s="148"/>
      <c r="B5093" s="148"/>
      <c r="C5093" s="148"/>
      <c r="D5093" s="148"/>
      <c r="E5093" s="148"/>
      <c r="F5093" s="148"/>
      <c r="G5093" s="148"/>
      <c r="H5093" s="148"/>
      <c r="I5093" s="151"/>
      <c r="J5093" s="148"/>
      <c r="K5093" s="66"/>
    </row>
    <row r="5094" spans="1:11" x14ac:dyDescent="0.25">
      <c r="A5094" s="148"/>
      <c r="B5094" s="148"/>
      <c r="C5094" s="148"/>
      <c r="D5094" s="148"/>
      <c r="E5094" s="148"/>
      <c r="F5094" s="148"/>
      <c r="G5094" s="148"/>
      <c r="H5094" s="148"/>
      <c r="I5094" s="151"/>
      <c r="J5094" s="148"/>
      <c r="K5094" s="66"/>
    </row>
    <row r="5095" spans="1:11" x14ac:dyDescent="0.25">
      <c r="A5095" s="148"/>
      <c r="B5095" s="148"/>
      <c r="C5095" s="148"/>
      <c r="D5095" s="148"/>
      <c r="E5095" s="148"/>
      <c r="F5095" s="148"/>
      <c r="G5095" s="148"/>
      <c r="H5095" s="148"/>
      <c r="I5095" s="151"/>
      <c r="J5095" s="148"/>
      <c r="K5095" s="66"/>
    </row>
    <row r="5096" spans="1:11" x14ac:dyDescent="0.25">
      <c r="A5096" s="148"/>
      <c r="B5096" s="148"/>
      <c r="C5096" s="148"/>
      <c r="D5096" s="148"/>
      <c r="E5096" s="148"/>
      <c r="F5096" s="148"/>
      <c r="G5096" s="148"/>
      <c r="H5096" s="148"/>
      <c r="I5096" s="151"/>
      <c r="J5096" s="148"/>
      <c r="K5096" s="66"/>
    </row>
    <row r="5097" spans="1:11" x14ac:dyDescent="0.25">
      <c r="A5097" s="148"/>
      <c r="B5097" s="148"/>
      <c r="C5097" s="148"/>
      <c r="D5097" s="148"/>
      <c r="E5097" s="148"/>
      <c r="F5097" s="148"/>
      <c r="G5097" s="148"/>
      <c r="H5097" s="148"/>
      <c r="I5097" s="151"/>
      <c r="J5097" s="148"/>
      <c r="K5097" s="66"/>
    </row>
    <row r="5098" spans="1:11" x14ac:dyDescent="0.25">
      <c r="A5098" s="148"/>
      <c r="B5098" s="148"/>
      <c r="C5098" s="148"/>
      <c r="D5098" s="148"/>
      <c r="E5098" s="148"/>
      <c r="F5098" s="148"/>
      <c r="G5098" s="148"/>
      <c r="H5098" s="148"/>
      <c r="I5098" s="151"/>
      <c r="J5098" s="148"/>
      <c r="K5098" s="66"/>
    </row>
    <row r="5099" spans="1:11" x14ac:dyDescent="0.25">
      <c r="A5099" s="148"/>
      <c r="B5099" s="148"/>
      <c r="C5099" s="148"/>
      <c r="D5099" s="148"/>
      <c r="E5099" s="148"/>
      <c r="F5099" s="148"/>
      <c r="G5099" s="148"/>
      <c r="H5099" s="148"/>
      <c r="I5099" s="151"/>
      <c r="J5099" s="148"/>
      <c r="K5099" s="66"/>
    </row>
    <row r="5100" spans="1:11" x14ac:dyDescent="0.25">
      <c r="A5100" s="148"/>
      <c r="B5100" s="148"/>
      <c r="C5100" s="148"/>
      <c r="D5100" s="148"/>
      <c r="E5100" s="148"/>
      <c r="F5100" s="148"/>
      <c r="G5100" s="148"/>
      <c r="H5100" s="148"/>
      <c r="I5100" s="151"/>
      <c r="J5100" s="148"/>
      <c r="K5100" s="66"/>
    </row>
    <row r="5101" spans="1:11" x14ac:dyDescent="0.25">
      <c r="A5101" s="148"/>
      <c r="B5101" s="148"/>
      <c r="C5101" s="148"/>
      <c r="D5101" s="148"/>
      <c r="E5101" s="148"/>
      <c r="F5101" s="148"/>
      <c r="G5101" s="148"/>
      <c r="H5101" s="148"/>
      <c r="I5101" s="151"/>
      <c r="J5101" s="148"/>
      <c r="K5101" s="66"/>
    </row>
    <row r="5102" spans="1:11" x14ac:dyDescent="0.25">
      <c r="A5102" s="148"/>
      <c r="B5102" s="148"/>
      <c r="C5102" s="148"/>
      <c r="D5102" s="148"/>
      <c r="E5102" s="148"/>
      <c r="F5102" s="148"/>
      <c r="G5102" s="148"/>
      <c r="H5102" s="148"/>
      <c r="I5102" s="151"/>
      <c r="J5102" s="148"/>
      <c r="K5102" s="66"/>
    </row>
    <row r="5103" spans="1:11" x14ac:dyDescent="0.25">
      <c r="A5103" s="148"/>
      <c r="B5103" s="148"/>
      <c r="C5103" s="148"/>
      <c r="D5103" s="148"/>
      <c r="E5103" s="148"/>
      <c r="F5103" s="148"/>
      <c r="G5103" s="148"/>
      <c r="H5103" s="148"/>
      <c r="I5103" s="151"/>
      <c r="J5103" s="148"/>
      <c r="K5103" s="66"/>
    </row>
    <row r="5104" spans="1:11" x14ac:dyDescent="0.25">
      <c r="A5104" s="148"/>
      <c r="B5104" s="148"/>
      <c r="C5104" s="148"/>
      <c r="D5104" s="148"/>
      <c r="E5104" s="148"/>
      <c r="F5104" s="148"/>
      <c r="G5104" s="148"/>
      <c r="H5104" s="148"/>
      <c r="I5104" s="151"/>
      <c r="J5104" s="148"/>
      <c r="K5104" s="66"/>
    </row>
    <row r="5105" spans="1:11" x14ac:dyDescent="0.25">
      <c r="A5105" s="148"/>
      <c r="B5105" s="148"/>
      <c r="C5105" s="148"/>
      <c r="D5105" s="148"/>
      <c r="E5105" s="148"/>
      <c r="F5105" s="148"/>
      <c r="G5105" s="148"/>
      <c r="H5105" s="148"/>
      <c r="I5105" s="151"/>
      <c r="J5105" s="148"/>
      <c r="K5105" s="66"/>
    </row>
    <row r="5106" spans="1:11" x14ac:dyDescent="0.25">
      <c r="A5106" s="148"/>
      <c r="B5106" s="148"/>
      <c r="C5106" s="148"/>
      <c r="D5106" s="148"/>
      <c r="E5106" s="148"/>
      <c r="F5106" s="148"/>
      <c r="G5106" s="148"/>
      <c r="H5106" s="148"/>
      <c r="I5106" s="151"/>
      <c r="J5106" s="148"/>
      <c r="K5106" s="66"/>
    </row>
    <row r="5107" spans="1:11" x14ac:dyDescent="0.25">
      <c r="A5107" s="148"/>
      <c r="B5107" s="148"/>
      <c r="C5107" s="148"/>
      <c r="D5107" s="148"/>
      <c r="E5107" s="148"/>
      <c r="F5107" s="148"/>
      <c r="G5107" s="148"/>
      <c r="H5107" s="148"/>
      <c r="I5107" s="151"/>
      <c r="J5107" s="148"/>
      <c r="K5107" s="66"/>
    </row>
    <row r="5108" spans="1:11" x14ac:dyDescent="0.25">
      <c r="A5108" s="148"/>
      <c r="B5108" s="148"/>
      <c r="C5108" s="148"/>
      <c r="D5108" s="148"/>
      <c r="E5108" s="148"/>
      <c r="F5108" s="148"/>
      <c r="G5108" s="148"/>
      <c r="H5108" s="148"/>
      <c r="I5108" s="151"/>
      <c r="J5108" s="148"/>
      <c r="K5108" s="66"/>
    </row>
    <row r="5109" spans="1:11" x14ac:dyDescent="0.25">
      <c r="A5109" s="148"/>
      <c r="B5109" s="148"/>
      <c r="C5109" s="148"/>
      <c r="D5109" s="148"/>
      <c r="E5109" s="148"/>
      <c r="F5109" s="148"/>
      <c r="G5109" s="148"/>
      <c r="H5109" s="148"/>
      <c r="I5109" s="151"/>
      <c r="J5109" s="148"/>
      <c r="K5109" s="66"/>
    </row>
    <row r="5110" spans="1:11" x14ac:dyDescent="0.25">
      <c r="A5110" s="148"/>
      <c r="B5110" s="148"/>
      <c r="C5110" s="148"/>
      <c r="D5110" s="148"/>
      <c r="E5110" s="148"/>
      <c r="F5110" s="148"/>
      <c r="G5110" s="148"/>
      <c r="H5110" s="148"/>
      <c r="I5110" s="151"/>
      <c r="J5110" s="148"/>
      <c r="K5110" s="66"/>
    </row>
    <row r="5111" spans="1:11" x14ac:dyDescent="0.25">
      <c r="A5111" s="148"/>
      <c r="B5111" s="148"/>
      <c r="C5111" s="148"/>
      <c r="D5111" s="148"/>
      <c r="E5111" s="148"/>
      <c r="F5111" s="148"/>
      <c r="G5111" s="148"/>
      <c r="H5111" s="148"/>
      <c r="I5111" s="151"/>
      <c r="J5111" s="148"/>
      <c r="K5111" s="66"/>
    </row>
    <row r="5112" spans="1:11" x14ac:dyDescent="0.25">
      <c r="A5112" s="148"/>
      <c r="B5112" s="148"/>
      <c r="C5112" s="148"/>
      <c r="D5112" s="148"/>
      <c r="E5112" s="148"/>
      <c r="F5112" s="148"/>
      <c r="G5112" s="148"/>
      <c r="H5112" s="148"/>
      <c r="I5112" s="151"/>
      <c r="J5112" s="148"/>
      <c r="K5112" s="66"/>
    </row>
    <row r="5113" spans="1:11" x14ac:dyDescent="0.25">
      <c r="A5113" s="148"/>
      <c r="B5113" s="148"/>
      <c r="C5113" s="148"/>
      <c r="D5113" s="148"/>
      <c r="E5113" s="148"/>
      <c r="F5113" s="148"/>
      <c r="G5113" s="148"/>
      <c r="H5113" s="148"/>
      <c r="I5113" s="151"/>
      <c r="J5113" s="148"/>
      <c r="K5113" s="66"/>
    </row>
    <row r="5114" spans="1:11" x14ac:dyDescent="0.25">
      <c r="A5114" s="148"/>
      <c r="B5114" s="148"/>
      <c r="C5114" s="148"/>
      <c r="D5114" s="148"/>
      <c r="E5114" s="148"/>
      <c r="F5114" s="148"/>
      <c r="G5114" s="148"/>
      <c r="H5114" s="148"/>
      <c r="I5114" s="151"/>
      <c r="J5114" s="148"/>
      <c r="K5114" s="66"/>
    </row>
    <row r="5115" spans="1:11" x14ac:dyDescent="0.25">
      <c r="A5115" s="148"/>
      <c r="B5115" s="148"/>
      <c r="C5115" s="148"/>
      <c r="D5115" s="148"/>
      <c r="E5115" s="148"/>
      <c r="F5115" s="148"/>
      <c r="G5115" s="148"/>
      <c r="H5115" s="148"/>
      <c r="I5115" s="151"/>
      <c r="J5115" s="148"/>
      <c r="K5115" s="66"/>
    </row>
    <row r="5116" spans="1:11" x14ac:dyDescent="0.25">
      <c r="A5116" s="148"/>
      <c r="B5116" s="148"/>
      <c r="C5116" s="148"/>
      <c r="D5116" s="148"/>
      <c r="E5116" s="148"/>
      <c r="F5116" s="148"/>
      <c r="G5116" s="148"/>
      <c r="H5116" s="148"/>
      <c r="I5116" s="151"/>
      <c r="J5116" s="148"/>
      <c r="K5116" s="66"/>
    </row>
    <row r="5117" spans="1:11" x14ac:dyDescent="0.25">
      <c r="A5117" s="148"/>
      <c r="B5117" s="148"/>
      <c r="C5117" s="148"/>
      <c r="D5117" s="148"/>
      <c r="E5117" s="148"/>
      <c r="F5117" s="148"/>
      <c r="G5117" s="148"/>
      <c r="H5117" s="148"/>
      <c r="I5117" s="151"/>
      <c r="J5117" s="148"/>
      <c r="K5117" s="66"/>
    </row>
    <row r="5118" spans="1:11" x14ac:dyDescent="0.25">
      <c r="A5118" s="148"/>
      <c r="B5118" s="148"/>
      <c r="C5118" s="148"/>
      <c r="D5118" s="148"/>
      <c r="E5118" s="148"/>
      <c r="F5118" s="148"/>
      <c r="G5118" s="148"/>
      <c r="H5118" s="148"/>
      <c r="I5118" s="151"/>
      <c r="J5118" s="148"/>
      <c r="K5118" s="66"/>
    </row>
    <row r="5119" spans="1:11" x14ac:dyDescent="0.25">
      <c r="A5119" s="148"/>
      <c r="B5119" s="148"/>
      <c r="C5119" s="148"/>
      <c r="D5119" s="148"/>
      <c r="E5119" s="148"/>
      <c r="F5119" s="148"/>
      <c r="G5119" s="148"/>
      <c r="H5119" s="148"/>
      <c r="I5119" s="151"/>
      <c r="J5119" s="148"/>
      <c r="K5119" s="66"/>
    </row>
    <row r="5120" spans="1:11" x14ac:dyDescent="0.25">
      <c r="A5120" s="148"/>
      <c r="B5120" s="148"/>
      <c r="C5120" s="148"/>
      <c r="D5120" s="148"/>
      <c r="E5120" s="148"/>
      <c r="F5120" s="148"/>
      <c r="G5120" s="148"/>
      <c r="H5120" s="148"/>
      <c r="I5120" s="151"/>
      <c r="J5120" s="148"/>
      <c r="K5120" s="66"/>
    </row>
    <row r="5121" spans="1:11" x14ac:dyDescent="0.25">
      <c r="A5121" s="148"/>
      <c r="B5121" s="148"/>
      <c r="C5121" s="148"/>
      <c r="D5121" s="148"/>
      <c r="E5121" s="148"/>
      <c r="F5121" s="148"/>
      <c r="G5121" s="148"/>
      <c r="H5121" s="148"/>
      <c r="I5121" s="151"/>
      <c r="J5121" s="148"/>
      <c r="K5121" s="66"/>
    </row>
    <row r="5122" spans="1:11" x14ac:dyDescent="0.25">
      <c r="A5122" s="148"/>
      <c r="B5122" s="148"/>
      <c r="C5122" s="148"/>
      <c r="D5122" s="148"/>
      <c r="E5122" s="148"/>
      <c r="F5122" s="148"/>
      <c r="G5122" s="148"/>
      <c r="H5122" s="148"/>
      <c r="I5122" s="151"/>
      <c r="J5122" s="148"/>
      <c r="K5122" s="66"/>
    </row>
    <row r="5123" spans="1:11" x14ac:dyDescent="0.25">
      <c r="A5123" s="148"/>
      <c r="B5123" s="148"/>
      <c r="C5123" s="148"/>
      <c r="D5123" s="148"/>
      <c r="E5123" s="148"/>
      <c r="F5123" s="148"/>
      <c r="G5123" s="148"/>
      <c r="H5123" s="148"/>
      <c r="I5123" s="151"/>
      <c r="J5123" s="148"/>
      <c r="K5123" s="66"/>
    </row>
    <row r="5124" spans="1:11" x14ac:dyDescent="0.25">
      <c r="A5124" s="148"/>
      <c r="B5124" s="148"/>
      <c r="C5124" s="148"/>
      <c r="D5124" s="148"/>
      <c r="E5124" s="148"/>
      <c r="F5124" s="148"/>
      <c r="G5124" s="148"/>
      <c r="H5124" s="148"/>
      <c r="I5124" s="151"/>
      <c r="J5124" s="148"/>
      <c r="K5124" s="66"/>
    </row>
    <row r="5125" spans="1:11" x14ac:dyDescent="0.25">
      <c r="A5125" s="148"/>
      <c r="B5125" s="148"/>
      <c r="C5125" s="148"/>
      <c r="D5125" s="148"/>
      <c r="E5125" s="148"/>
      <c r="F5125" s="148"/>
      <c r="G5125" s="148"/>
      <c r="H5125" s="148"/>
      <c r="I5125" s="151"/>
      <c r="J5125" s="148"/>
      <c r="K5125" s="66"/>
    </row>
    <row r="5126" spans="1:11" x14ac:dyDescent="0.25">
      <c r="A5126" s="148"/>
      <c r="B5126" s="148"/>
      <c r="C5126" s="148"/>
      <c r="D5126" s="148"/>
      <c r="E5126" s="148"/>
      <c r="F5126" s="148"/>
      <c r="G5126" s="148"/>
      <c r="H5126" s="148"/>
      <c r="I5126" s="151"/>
      <c r="J5126" s="148"/>
      <c r="K5126" s="66"/>
    </row>
    <row r="5127" spans="1:11" x14ac:dyDescent="0.25">
      <c r="A5127" s="148"/>
      <c r="B5127" s="148"/>
      <c r="C5127" s="148"/>
      <c r="D5127" s="148"/>
      <c r="E5127" s="148"/>
      <c r="F5127" s="148"/>
      <c r="G5127" s="148"/>
      <c r="H5127" s="148"/>
      <c r="I5127" s="151"/>
      <c r="J5127" s="148"/>
      <c r="K5127" s="66"/>
    </row>
    <row r="5128" spans="1:11" x14ac:dyDescent="0.25">
      <c r="A5128" s="148"/>
      <c r="B5128" s="148"/>
      <c r="C5128" s="148"/>
      <c r="D5128" s="148"/>
      <c r="E5128" s="148"/>
      <c r="F5128" s="148"/>
      <c r="G5128" s="148"/>
      <c r="H5128" s="148"/>
      <c r="I5128" s="151"/>
      <c r="J5128" s="148"/>
      <c r="K5128" s="66"/>
    </row>
    <row r="5129" spans="1:11" x14ac:dyDescent="0.25">
      <c r="A5129" s="148"/>
      <c r="B5129" s="148"/>
      <c r="C5129" s="148"/>
      <c r="D5129" s="148"/>
      <c r="E5129" s="148"/>
      <c r="F5129" s="148"/>
      <c r="G5129" s="148"/>
      <c r="H5129" s="148"/>
      <c r="I5129" s="151"/>
      <c r="J5129" s="148"/>
      <c r="K5129" s="66"/>
    </row>
    <row r="5130" spans="1:11" x14ac:dyDescent="0.25">
      <c r="A5130" s="148"/>
      <c r="B5130" s="148"/>
      <c r="C5130" s="148"/>
      <c r="D5130" s="148"/>
      <c r="E5130" s="148"/>
      <c r="F5130" s="148"/>
      <c r="G5130" s="148"/>
      <c r="H5130" s="148"/>
      <c r="I5130" s="151"/>
      <c r="J5130" s="148"/>
      <c r="K5130" s="66"/>
    </row>
    <row r="5131" spans="1:11" x14ac:dyDescent="0.25">
      <c r="A5131" s="148"/>
      <c r="B5131" s="148"/>
      <c r="C5131" s="148"/>
      <c r="D5131" s="148"/>
      <c r="E5131" s="148"/>
      <c r="F5131" s="148"/>
      <c r="G5131" s="148"/>
      <c r="H5131" s="148"/>
      <c r="I5131" s="151"/>
      <c r="J5131" s="148"/>
      <c r="K5131" s="66"/>
    </row>
    <row r="5132" spans="1:11" x14ac:dyDescent="0.25">
      <c r="A5132" s="148"/>
      <c r="B5132" s="148"/>
      <c r="C5132" s="148"/>
      <c r="D5132" s="148"/>
      <c r="E5132" s="148"/>
      <c r="F5132" s="148"/>
      <c r="G5132" s="148"/>
      <c r="H5132" s="148"/>
      <c r="I5132" s="151"/>
      <c r="J5132" s="148"/>
      <c r="K5132" s="66"/>
    </row>
    <row r="5133" spans="1:11" x14ac:dyDescent="0.25">
      <c r="A5133" s="148"/>
      <c r="B5133" s="148"/>
      <c r="C5133" s="148"/>
      <c r="D5133" s="148"/>
      <c r="E5133" s="148"/>
      <c r="F5133" s="148"/>
      <c r="G5133" s="148"/>
      <c r="H5133" s="148"/>
      <c r="I5133" s="151"/>
      <c r="J5133" s="148"/>
      <c r="K5133" s="66"/>
    </row>
    <row r="5134" spans="1:11" x14ac:dyDescent="0.25">
      <c r="A5134" s="148"/>
      <c r="B5134" s="148"/>
      <c r="C5134" s="148"/>
      <c r="D5134" s="148"/>
      <c r="E5134" s="148"/>
      <c r="F5134" s="148"/>
      <c r="G5134" s="148"/>
      <c r="H5134" s="148"/>
      <c r="I5134" s="151"/>
      <c r="J5134" s="148"/>
      <c r="K5134" s="66"/>
    </row>
    <row r="5135" spans="1:11" x14ac:dyDescent="0.25">
      <c r="A5135" s="148"/>
      <c r="B5135" s="148"/>
      <c r="C5135" s="148"/>
      <c r="D5135" s="148"/>
      <c r="E5135" s="148"/>
      <c r="F5135" s="148"/>
      <c r="G5135" s="148"/>
      <c r="H5135" s="148"/>
      <c r="I5135" s="151"/>
      <c r="J5135" s="148"/>
      <c r="K5135" s="66"/>
    </row>
    <row r="5136" spans="1:11" x14ac:dyDescent="0.25">
      <c r="A5136" s="148"/>
      <c r="B5136" s="148"/>
      <c r="C5136" s="148"/>
      <c r="D5136" s="148"/>
      <c r="E5136" s="148"/>
      <c r="F5136" s="148"/>
      <c r="G5136" s="148"/>
      <c r="H5136" s="148"/>
      <c r="I5136" s="151"/>
      <c r="J5136" s="148"/>
      <c r="K5136" s="66"/>
    </row>
    <row r="5137" spans="1:11" x14ac:dyDescent="0.25">
      <c r="A5137" s="148"/>
      <c r="B5137" s="148"/>
      <c r="C5137" s="148"/>
      <c r="D5137" s="148"/>
      <c r="E5137" s="148"/>
      <c r="F5137" s="148"/>
      <c r="G5137" s="148"/>
      <c r="H5137" s="148"/>
      <c r="I5137" s="151"/>
      <c r="J5137" s="148"/>
      <c r="K5137" s="66"/>
    </row>
    <row r="5138" spans="1:11" x14ac:dyDescent="0.25">
      <c r="A5138" s="148"/>
      <c r="B5138" s="148"/>
      <c r="C5138" s="148"/>
      <c r="D5138" s="148"/>
      <c r="E5138" s="148"/>
      <c r="F5138" s="148"/>
      <c r="G5138" s="148"/>
      <c r="H5138" s="148"/>
      <c r="I5138" s="151"/>
      <c r="J5138" s="148"/>
      <c r="K5138" s="66"/>
    </row>
    <row r="5139" spans="1:11" x14ac:dyDescent="0.25">
      <c r="A5139" s="148"/>
      <c r="B5139" s="148"/>
      <c r="C5139" s="148"/>
      <c r="D5139" s="148"/>
      <c r="E5139" s="148"/>
      <c r="F5139" s="148"/>
      <c r="G5139" s="148"/>
      <c r="H5139" s="148"/>
      <c r="I5139" s="151"/>
      <c r="J5139" s="148"/>
      <c r="K5139" s="66"/>
    </row>
    <row r="5140" spans="1:11" x14ac:dyDescent="0.25">
      <c r="A5140" s="148"/>
      <c r="B5140" s="148"/>
      <c r="C5140" s="148"/>
      <c r="D5140" s="148"/>
      <c r="E5140" s="148"/>
      <c r="F5140" s="148"/>
      <c r="G5140" s="148"/>
      <c r="H5140" s="148"/>
      <c r="I5140" s="151"/>
      <c r="J5140" s="148"/>
      <c r="K5140" s="66"/>
    </row>
    <row r="5141" spans="1:11" x14ac:dyDescent="0.25">
      <c r="A5141" s="148"/>
      <c r="B5141" s="148"/>
      <c r="C5141" s="148"/>
      <c r="D5141" s="148"/>
      <c r="E5141" s="148"/>
      <c r="F5141" s="148"/>
      <c r="G5141" s="148"/>
      <c r="H5141" s="148"/>
      <c r="I5141" s="151"/>
      <c r="J5141" s="148"/>
      <c r="K5141" s="66"/>
    </row>
    <row r="5142" spans="1:11" x14ac:dyDescent="0.25">
      <c r="A5142" s="148"/>
      <c r="B5142" s="148"/>
      <c r="C5142" s="148"/>
      <c r="D5142" s="148"/>
      <c r="E5142" s="148"/>
      <c r="F5142" s="148"/>
      <c r="G5142" s="148"/>
      <c r="H5142" s="148"/>
      <c r="I5142" s="151"/>
      <c r="J5142" s="148"/>
      <c r="K5142" s="66"/>
    </row>
    <row r="5143" spans="1:11" x14ac:dyDescent="0.25">
      <c r="A5143" s="148"/>
      <c r="B5143" s="148"/>
      <c r="C5143" s="148"/>
      <c r="D5143" s="148"/>
      <c r="E5143" s="148"/>
      <c r="F5143" s="148"/>
      <c r="G5143" s="148"/>
      <c r="H5143" s="148"/>
      <c r="I5143" s="151"/>
      <c r="J5143" s="148"/>
      <c r="K5143" s="66"/>
    </row>
    <row r="5144" spans="1:11" x14ac:dyDescent="0.25">
      <c r="A5144" s="148"/>
      <c r="B5144" s="148"/>
      <c r="C5144" s="148"/>
      <c r="D5144" s="148"/>
      <c r="E5144" s="148"/>
      <c r="F5144" s="148"/>
      <c r="G5144" s="148"/>
      <c r="H5144" s="148"/>
      <c r="I5144" s="151"/>
      <c r="J5144" s="148"/>
      <c r="K5144" s="66"/>
    </row>
    <row r="5145" spans="1:11" x14ac:dyDescent="0.25">
      <c r="A5145" s="148"/>
      <c r="B5145" s="148"/>
      <c r="C5145" s="148"/>
      <c r="D5145" s="148"/>
      <c r="E5145" s="148"/>
      <c r="F5145" s="148"/>
      <c r="G5145" s="148"/>
      <c r="H5145" s="148"/>
      <c r="I5145" s="151"/>
      <c r="J5145" s="148"/>
      <c r="K5145" s="66"/>
    </row>
    <row r="5146" spans="1:11" x14ac:dyDescent="0.25">
      <c r="A5146" s="148"/>
      <c r="B5146" s="148"/>
      <c r="C5146" s="148"/>
      <c r="D5146" s="148"/>
      <c r="E5146" s="148"/>
      <c r="F5146" s="148"/>
      <c r="G5146" s="148"/>
      <c r="H5146" s="148"/>
      <c r="I5146" s="151"/>
      <c r="J5146" s="148"/>
      <c r="K5146" s="66"/>
    </row>
    <row r="5147" spans="1:11" x14ac:dyDescent="0.25">
      <c r="A5147" s="148"/>
      <c r="B5147" s="148"/>
      <c r="C5147" s="148"/>
      <c r="D5147" s="148"/>
      <c r="E5147" s="148"/>
      <c r="F5147" s="148"/>
      <c r="G5147" s="148"/>
      <c r="H5147" s="148"/>
      <c r="I5147" s="151"/>
      <c r="J5147" s="148"/>
      <c r="K5147" s="66"/>
    </row>
    <row r="5148" spans="1:11" x14ac:dyDescent="0.25">
      <c r="A5148" s="148"/>
      <c r="B5148" s="148"/>
      <c r="C5148" s="148"/>
      <c r="D5148" s="148"/>
      <c r="E5148" s="148"/>
      <c r="F5148" s="148"/>
      <c r="G5148" s="148"/>
      <c r="H5148" s="148"/>
      <c r="I5148" s="151"/>
      <c r="J5148" s="148"/>
      <c r="K5148" s="66"/>
    </row>
    <row r="5149" spans="1:11" x14ac:dyDescent="0.25">
      <c r="A5149" s="148"/>
      <c r="B5149" s="148"/>
      <c r="C5149" s="148"/>
      <c r="D5149" s="148"/>
      <c r="E5149" s="148"/>
      <c r="F5149" s="148"/>
      <c r="G5149" s="148"/>
      <c r="H5149" s="148"/>
      <c r="I5149" s="151"/>
      <c r="J5149" s="148"/>
      <c r="K5149" s="66"/>
    </row>
    <row r="5150" spans="1:11" x14ac:dyDescent="0.25">
      <c r="A5150" s="148"/>
      <c r="B5150" s="148"/>
      <c r="C5150" s="148"/>
      <c r="D5150" s="148"/>
      <c r="E5150" s="148"/>
      <c r="F5150" s="148"/>
      <c r="G5150" s="148"/>
      <c r="H5150" s="148"/>
      <c r="I5150" s="151"/>
      <c r="J5150" s="148"/>
      <c r="K5150" s="66"/>
    </row>
    <row r="5151" spans="1:11" x14ac:dyDescent="0.25">
      <c r="A5151" s="148"/>
      <c r="B5151" s="148"/>
      <c r="C5151" s="148"/>
      <c r="D5151" s="148"/>
      <c r="E5151" s="148"/>
      <c r="F5151" s="148"/>
      <c r="G5151" s="148"/>
      <c r="H5151" s="148"/>
      <c r="I5151" s="151"/>
      <c r="J5151" s="148"/>
      <c r="K5151" s="66"/>
    </row>
    <row r="5152" spans="1:11" x14ac:dyDescent="0.25">
      <c r="A5152" s="148"/>
      <c r="B5152" s="148"/>
      <c r="C5152" s="148"/>
      <c r="D5152" s="148"/>
      <c r="E5152" s="148"/>
      <c r="F5152" s="148"/>
      <c r="G5152" s="148"/>
      <c r="H5152" s="148"/>
      <c r="I5152" s="151"/>
      <c r="J5152" s="148"/>
      <c r="K5152" s="66"/>
    </row>
    <row r="5153" spans="1:11" x14ac:dyDescent="0.25">
      <c r="A5153" s="148"/>
      <c r="B5153" s="148"/>
      <c r="C5153" s="148"/>
      <c r="D5153" s="148"/>
      <c r="E5153" s="148"/>
      <c r="F5153" s="148"/>
      <c r="G5153" s="148"/>
      <c r="H5153" s="148"/>
      <c r="I5153" s="151"/>
      <c r="J5153" s="148"/>
      <c r="K5153" s="66"/>
    </row>
    <row r="5154" spans="1:11" x14ac:dyDescent="0.25">
      <c r="A5154" s="148"/>
      <c r="B5154" s="148"/>
      <c r="C5154" s="148"/>
      <c r="D5154" s="148"/>
      <c r="E5154" s="148"/>
      <c r="F5154" s="148"/>
      <c r="G5154" s="148"/>
      <c r="H5154" s="148"/>
      <c r="I5154" s="151"/>
      <c r="J5154" s="148"/>
      <c r="K5154" s="66"/>
    </row>
    <row r="5155" spans="1:11" x14ac:dyDescent="0.25">
      <c r="A5155" s="148"/>
      <c r="B5155" s="148"/>
      <c r="C5155" s="148"/>
      <c r="D5155" s="148"/>
      <c r="E5155" s="148"/>
      <c r="F5155" s="148"/>
      <c r="G5155" s="148"/>
      <c r="H5155" s="148"/>
      <c r="I5155" s="151"/>
      <c r="J5155" s="148"/>
      <c r="K5155" s="66"/>
    </row>
    <row r="5156" spans="1:11" x14ac:dyDescent="0.25">
      <c r="A5156" s="148"/>
      <c r="B5156" s="148"/>
      <c r="C5156" s="148"/>
      <c r="D5156" s="148"/>
      <c r="E5156" s="148"/>
      <c r="F5156" s="148"/>
      <c r="G5156" s="148"/>
      <c r="H5156" s="148"/>
      <c r="I5156" s="151"/>
      <c r="J5156" s="148"/>
      <c r="K5156" s="66"/>
    </row>
    <row r="5157" spans="1:11" x14ac:dyDescent="0.25">
      <c r="A5157" s="148"/>
      <c r="B5157" s="148"/>
      <c r="C5157" s="148"/>
      <c r="D5157" s="148"/>
      <c r="E5157" s="148"/>
      <c r="F5157" s="148"/>
      <c r="G5157" s="148"/>
      <c r="H5157" s="148"/>
      <c r="I5157" s="151"/>
      <c r="J5157" s="148"/>
      <c r="K5157" s="66"/>
    </row>
    <row r="5158" spans="1:11" x14ac:dyDescent="0.25">
      <c r="A5158" s="148"/>
      <c r="B5158" s="148"/>
      <c r="C5158" s="148"/>
      <c r="D5158" s="148"/>
      <c r="E5158" s="148"/>
      <c r="F5158" s="148"/>
      <c r="G5158" s="148"/>
      <c r="H5158" s="148"/>
      <c r="I5158" s="151"/>
      <c r="J5158" s="148"/>
      <c r="K5158" s="66"/>
    </row>
    <row r="5159" spans="1:11" x14ac:dyDescent="0.25">
      <c r="A5159" s="148"/>
      <c r="B5159" s="148"/>
      <c r="C5159" s="148"/>
      <c r="D5159" s="148"/>
      <c r="E5159" s="148"/>
      <c r="F5159" s="148"/>
      <c r="G5159" s="148"/>
      <c r="H5159" s="148"/>
      <c r="I5159" s="151"/>
      <c r="J5159" s="148"/>
      <c r="K5159" s="66"/>
    </row>
    <row r="5160" spans="1:11" x14ac:dyDescent="0.25">
      <c r="A5160" s="148"/>
      <c r="B5160" s="148"/>
      <c r="C5160" s="148"/>
      <c r="D5160" s="148"/>
      <c r="E5160" s="148"/>
      <c r="F5160" s="148"/>
      <c r="G5160" s="148"/>
      <c r="H5160" s="148"/>
      <c r="I5160" s="151"/>
      <c r="J5160" s="148"/>
      <c r="K5160" s="66"/>
    </row>
    <row r="5161" spans="1:11" x14ac:dyDescent="0.25">
      <c r="A5161" s="148"/>
      <c r="B5161" s="148"/>
      <c r="C5161" s="148"/>
      <c r="D5161" s="148"/>
      <c r="E5161" s="148"/>
      <c r="F5161" s="148"/>
      <c r="G5161" s="148"/>
      <c r="H5161" s="148"/>
      <c r="I5161" s="151"/>
      <c r="J5161" s="148"/>
      <c r="K5161" s="66"/>
    </row>
    <row r="5162" spans="1:11" x14ac:dyDescent="0.25">
      <c r="A5162" s="148"/>
      <c r="B5162" s="148"/>
      <c r="C5162" s="148"/>
      <c r="D5162" s="148"/>
      <c r="E5162" s="148"/>
      <c r="F5162" s="148"/>
      <c r="G5162" s="148"/>
      <c r="H5162" s="148"/>
      <c r="I5162" s="151"/>
      <c r="J5162" s="148"/>
      <c r="K5162" s="66"/>
    </row>
    <row r="5163" spans="1:11" x14ac:dyDescent="0.25">
      <c r="A5163" s="148"/>
      <c r="B5163" s="148"/>
      <c r="C5163" s="148"/>
      <c r="D5163" s="148"/>
      <c r="E5163" s="148"/>
      <c r="F5163" s="148"/>
      <c r="G5163" s="148"/>
      <c r="H5163" s="148"/>
      <c r="I5163" s="151"/>
      <c r="J5163" s="148"/>
      <c r="K5163" s="66"/>
    </row>
    <row r="5164" spans="1:11" x14ac:dyDescent="0.25">
      <c r="A5164" s="148"/>
      <c r="B5164" s="148"/>
      <c r="C5164" s="148"/>
      <c r="D5164" s="148"/>
      <c r="E5164" s="148"/>
      <c r="F5164" s="148"/>
      <c r="G5164" s="148"/>
      <c r="H5164" s="148"/>
      <c r="I5164" s="151"/>
      <c r="J5164" s="148"/>
      <c r="K5164" s="66"/>
    </row>
    <row r="5165" spans="1:11" x14ac:dyDescent="0.25">
      <c r="A5165" s="148"/>
      <c r="B5165" s="148"/>
      <c r="C5165" s="148"/>
      <c r="D5165" s="148"/>
      <c r="E5165" s="148"/>
      <c r="F5165" s="148"/>
      <c r="G5165" s="148"/>
      <c r="H5165" s="148"/>
      <c r="I5165" s="151"/>
      <c r="J5165" s="148"/>
      <c r="K5165" s="66"/>
    </row>
    <row r="5166" spans="1:11" x14ac:dyDescent="0.25">
      <c r="A5166" s="148"/>
      <c r="B5166" s="148"/>
      <c r="C5166" s="148"/>
      <c r="D5166" s="148"/>
      <c r="E5166" s="148"/>
      <c r="F5166" s="148"/>
      <c r="G5166" s="148"/>
      <c r="H5166" s="148"/>
      <c r="I5166" s="151"/>
      <c r="J5166" s="148"/>
      <c r="K5166" s="66"/>
    </row>
    <row r="5167" spans="1:11" x14ac:dyDescent="0.25">
      <c r="A5167" s="148"/>
      <c r="B5167" s="148"/>
      <c r="C5167" s="148"/>
      <c r="D5167" s="148"/>
      <c r="E5167" s="148"/>
      <c r="F5167" s="148"/>
      <c r="G5167" s="148"/>
      <c r="H5167" s="148"/>
      <c r="I5167" s="151"/>
      <c r="J5167" s="148"/>
      <c r="K5167" s="66"/>
    </row>
    <row r="5168" spans="1:11" x14ac:dyDescent="0.25">
      <c r="A5168" s="148"/>
      <c r="B5168" s="148"/>
      <c r="C5168" s="148"/>
      <c r="D5168" s="148"/>
      <c r="E5168" s="148"/>
      <c r="F5168" s="148"/>
      <c r="G5168" s="148"/>
      <c r="H5168" s="148"/>
      <c r="I5168" s="151"/>
      <c r="J5168" s="148"/>
      <c r="K5168" s="66"/>
    </row>
    <row r="5169" spans="1:11" x14ac:dyDescent="0.25">
      <c r="A5169" s="148"/>
      <c r="B5169" s="148"/>
      <c r="C5169" s="148"/>
      <c r="D5169" s="148"/>
      <c r="E5169" s="148"/>
      <c r="F5169" s="148"/>
      <c r="G5169" s="148"/>
      <c r="H5169" s="148"/>
      <c r="I5169" s="151"/>
      <c r="J5169" s="148"/>
      <c r="K5169" s="66"/>
    </row>
    <row r="5170" spans="1:11" x14ac:dyDescent="0.25">
      <c r="A5170" s="148"/>
      <c r="B5170" s="148"/>
      <c r="C5170" s="148"/>
      <c r="D5170" s="148"/>
      <c r="E5170" s="148"/>
      <c r="F5170" s="148"/>
      <c r="G5170" s="148"/>
      <c r="H5170" s="148"/>
      <c r="I5170" s="151"/>
      <c r="J5170" s="148"/>
      <c r="K5170" s="66"/>
    </row>
    <row r="5171" spans="1:11" x14ac:dyDescent="0.25">
      <c r="A5171" s="148"/>
      <c r="B5171" s="148"/>
      <c r="C5171" s="148"/>
      <c r="D5171" s="148"/>
      <c r="E5171" s="148"/>
      <c r="F5171" s="148"/>
      <c r="G5171" s="148"/>
      <c r="H5171" s="148"/>
      <c r="I5171" s="151"/>
      <c r="J5171" s="148"/>
      <c r="K5171" s="66"/>
    </row>
    <row r="5172" spans="1:11" x14ac:dyDescent="0.25">
      <c r="A5172" s="148"/>
      <c r="B5172" s="148"/>
      <c r="C5172" s="148"/>
      <c r="D5172" s="148"/>
      <c r="E5172" s="148"/>
      <c r="F5172" s="148"/>
      <c r="G5172" s="148"/>
      <c r="H5172" s="148"/>
      <c r="I5172" s="151"/>
      <c r="J5172" s="148"/>
      <c r="K5172" s="66"/>
    </row>
    <row r="5173" spans="1:11" x14ac:dyDescent="0.25">
      <c r="A5173" s="148"/>
      <c r="B5173" s="148"/>
      <c r="C5173" s="148"/>
      <c r="D5173" s="148"/>
      <c r="E5173" s="148"/>
      <c r="F5173" s="148"/>
      <c r="G5173" s="148"/>
      <c r="H5173" s="148"/>
      <c r="I5173" s="151"/>
      <c r="J5173" s="148"/>
      <c r="K5173" s="66"/>
    </row>
    <row r="5174" spans="1:11" x14ac:dyDescent="0.25">
      <c r="A5174" s="148"/>
      <c r="B5174" s="148"/>
      <c r="C5174" s="148"/>
      <c r="D5174" s="148"/>
      <c r="E5174" s="148"/>
      <c r="F5174" s="148"/>
      <c r="G5174" s="148"/>
      <c r="H5174" s="148"/>
      <c r="I5174" s="151"/>
      <c r="J5174" s="148"/>
      <c r="K5174" s="66"/>
    </row>
    <row r="5175" spans="1:11" x14ac:dyDescent="0.25">
      <c r="A5175" s="148"/>
      <c r="B5175" s="148"/>
      <c r="C5175" s="148"/>
      <c r="D5175" s="148"/>
      <c r="E5175" s="148"/>
      <c r="F5175" s="148"/>
      <c r="G5175" s="148"/>
      <c r="H5175" s="148"/>
      <c r="I5175" s="151"/>
      <c r="J5175" s="148"/>
      <c r="K5175" s="66"/>
    </row>
    <row r="5176" spans="1:11" x14ac:dyDescent="0.25">
      <c r="A5176" s="148"/>
      <c r="B5176" s="148"/>
      <c r="C5176" s="148"/>
      <c r="D5176" s="148"/>
      <c r="E5176" s="148"/>
      <c r="F5176" s="148"/>
      <c r="G5176" s="148"/>
      <c r="H5176" s="148"/>
      <c r="I5176" s="151"/>
      <c r="J5176" s="148"/>
      <c r="K5176" s="66"/>
    </row>
    <row r="5177" spans="1:11" x14ac:dyDescent="0.25">
      <c r="A5177" s="148"/>
      <c r="B5177" s="148"/>
      <c r="C5177" s="148"/>
      <c r="D5177" s="148"/>
      <c r="E5177" s="148"/>
      <c r="F5177" s="148"/>
      <c r="G5177" s="148"/>
      <c r="H5177" s="148"/>
      <c r="I5177" s="151"/>
      <c r="J5177" s="148"/>
      <c r="K5177" s="66"/>
    </row>
    <row r="5178" spans="1:11" x14ac:dyDescent="0.25">
      <c r="A5178" s="148"/>
      <c r="B5178" s="148"/>
      <c r="C5178" s="148"/>
      <c r="D5178" s="148"/>
      <c r="E5178" s="148"/>
      <c r="F5178" s="148"/>
      <c r="G5178" s="148"/>
      <c r="H5178" s="148"/>
      <c r="I5178" s="151"/>
      <c r="J5178" s="148"/>
      <c r="K5178" s="66"/>
    </row>
    <row r="5179" spans="1:11" x14ac:dyDescent="0.25">
      <c r="A5179" s="148"/>
      <c r="B5179" s="148"/>
      <c r="C5179" s="148"/>
      <c r="D5179" s="148"/>
      <c r="E5179" s="148"/>
      <c r="F5179" s="148"/>
      <c r="G5179" s="148"/>
      <c r="H5179" s="148"/>
      <c r="I5179" s="151"/>
      <c r="J5179" s="148"/>
      <c r="K5179" s="66"/>
    </row>
    <row r="5180" spans="1:11" x14ac:dyDescent="0.25">
      <c r="A5180" s="148"/>
      <c r="B5180" s="148"/>
      <c r="C5180" s="148"/>
      <c r="D5180" s="148"/>
      <c r="E5180" s="148"/>
      <c r="F5180" s="148"/>
      <c r="G5180" s="148"/>
      <c r="H5180" s="148"/>
      <c r="I5180" s="151"/>
      <c r="J5180" s="148"/>
      <c r="K5180" s="66"/>
    </row>
    <row r="5181" spans="1:11" x14ac:dyDescent="0.25">
      <c r="A5181" s="148"/>
      <c r="B5181" s="148"/>
      <c r="C5181" s="148"/>
      <c r="D5181" s="148"/>
      <c r="E5181" s="148"/>
      <c r="F5181" s="148"/>
      <c r="G5181" s="148"/>
      <c r="H5181" s="148"/>
      <c r="I5181" s="151"/>
      <c r="J5181" s="148"/>
      <c r="K5181" s="66"/>
    </row>
    <row r="5182" spans="1:11" x14ac:dyDescent="0.25">
      <c r="A5182" s="148"/>
      <c r="B5182" s="148"/>
      <c r="C5182" s="148"/>
      <c r="D5182" s="148"/>
      <c r="E5182" s="148"/>
      <c r="F5182" s="148"/>
      <c r="G5182" s="148"/>
      <c r="H5182" s="148"/>
      <c r="I5182" s="151"/>
      <c r="J5182" s="148"/>
      <c r="K5182" s="66"/>
    </row>
    <row r="5183" spans="1:11" x14ac:dyDescent="0.25">
      <c r="A5183" s="148"/>
      <c r="B5183" s="148"/>
      <c r="C5183" s="148"/>
      <c r="D5183" s="148"/>
      <c r="E5183" s="148"/>
      <c r="F5183" s="148"/>
      <c r="G5183" s="148"/>
      <c r="H5183" s="148"/>
      <c r="I5183" s="151"/>
      <c r="J5183" s="148"/>
      <c r="K5183" s="66"/>
    </row>
    <row r="5184" spans="1:11" x14ac:dyDescent="0.25">
      <c r="A5184" s="148"/>
      <c r="B5184" s="148"/>
      <c r="C5184" s="148"/>
      <c r="D5184" s="148"/>
      <c r="E5184" s="148"/>
      <c r="F5184" s="148"/>
      <c r="G5184" s="148"/>
      <c r="H5184" s="148"/>
      <c r="I5184" s="151"/>
      <c r="J5184" s="148"/>
      <c r="K5184" s="66"/>
    </row>
    <row r="5185" spans="1:11" x14ac:dyDescent="0.25">
      <c r="A5185" s="148"/>
      <c r="B5185" s="148"/>
      <c r="C5185" s="148"/>
      <c r="D5185" s="148"/>
      <c r="E5185" s="148"/>
      <c r="F5185" s="148"/>
      <c r="G5185" s="148"/>
      <c r="H5185" s="148"/>
      <c r="I5185" s="151"/>
      <c r="J5185" s="148"/>
      <c r="K5185" s="66"/>
    </row>
    <row r="5186" spans="1:11" x14ac:dyDescent="0.25">
      <c r="A5186" s="148"/>
      <c r="B5186" s="148"/>
      <c r="C5186" s="148"/>
      <c r="D5186" s="148"/>
      <c r="E5186" s="148"/>
      <c r="F5186" s="148"/>
      <c r="G5186" s="148"/>
      <c r="H5186" s="148"/>
      <c r="I5186" s="151"/>
      <c r="J5186" s="148"/>
      <c r="K5186" s="66"/>
    </row>
    <row r="5187" spans="1:11" x14ac:dyDescent="0.25">
      <c r="A5187" s="148"/>
      <c r="B5187" s="148"/>
      <c r="C5187" s="148"/>
      <c r="D5187" s="148"/>
      <c r="E5187" s="148"/>
      <c r="F5187" s="148"/>
      <c r="G5187" s="148"/>
      <c r="H5187" s="148"/>
      <c r="I5187" s="151"/>
      <c r="J5187" s="148"/>
      <c r="K5187" s="66"/>
    </row>
    <row r="5188" spans="1:11" x14ac:dyDescent="0.25">
      <c r="A5188" s="148"/>
      <c r="B5188" s="148"/>
      <c r="C5188" s="148"/>
      <c r="D5188" s="148"/>
      <c r="E5188" s="148"/>
      <c r="F5188" s="148"/>
      <c r="G5188" s="148"/>
      <c r="H5188" s="148"/>
      <c r="I5188" s="151"/>
      <c r="J5188" s="148"/>
      <c r="K5188" s="66"/>
    </row>
    <row r="5189" spans="1:11" x14ac:dyDescent="0.25">
      <c r="A5189" s="148"/>
      <c r="B5189" s="148"/>
      <c r="C5189" s="148"/>
      <c r="D5189" s="148"/>
      <c r="E5189" s="148"/>
      <c r="F5189" s="148"/>
      <c r="G5189" s="148"/>
      <c r="H5189" s="148"/>
      <c r="I5189" s="151"/>
      <c r="J5189" s="148"/>
      <c r="K5189" s="66"/>
    </row>
    <row r="5190" spans="1:11" x14ac:dyDescent="0.25">
      <c r="A5190" s="148"/>
      <c r="B5190" s="148"/>
      <c r="C5190" s="148"/>
      <c r="D5190" s="148"/>
      <c r="E5190" s="148"/>
      <c r="F5190" s="148"/>
      <c r="G5190" s="148"/>
      <c r="H5190" s="148"/>
      <c r="I5190" s="151"/>
      <c r="J5190" s="148"/>
      <c r="K5190" s="66"/>
    </row>
    <row r="5191" spans="1:11" x14ac:dyDescent="0.25">
      <c r="A5191" s="148"/>
      <c r="B5191" s="148"/>
      <c r="C5191" s="148"/>
      <c r="D5191" s="148"/>
      <c r="E5191" s="148"/>
      <c r="F5191" s="148"/>
      <c r="G5191" s="148"/>
      <c r="H5191" s="148"/>
      <c r="I5191" s="151"/>
      <c r="J5191" s="148"/>
      <c r="K5191" s="66"/>
    </row>
    <row r="5192" spans="1:11" x14ac:dyDescent="0.25">
      <c r="A5192" s="148"/>
      <c r="B5192" s="148"/>
      <c r="C5192" s="148"/>
      <c r="D5192" s="148"/>
      <c r="E5192" s="148"/>
      <c r="F5192" s="148"/>
      <c r="G5192" s="148"/>
      <c r="H5192" s="148"/>
      <c r="I5192" s="151"/>
      <c r="J5192" s="148"/>
      <c r="K5192" s="66"/>
    </row>
    <row r="5193" spans="1:11" x14ac:dyDescent="0.25">
      <c r="A5193" s="148"/>
      <c r="B5193" s="148"/>
      <c r="C5193" s="148"/>
      <c r="D5193" s="148"/>
      <c r="E5193" s="148"/>
      <c r="F5193" s="148"/>
      <c r="G5193" s="148"/>
      <c r="H5193" s="148"/>
      <c r="I5193" s="151"/>
      <c r="J5193" s="148"/>
      <c r="K5193" s="66"/>
    </row>
    <row r="5194" spans="1:11" x14ac:dyDescent="0.25">
      <c r="A5194" s="148"/>
      <c r="B5194" s="148"/>
      <c r="C5194" s="148"/>
      <c r="D5194" s="148"/>
      <c r="E5194" s="148"/>
      <c r="F5194" s="148"/>
      <c r="G5194" s="148"/>
      <c r="H5194" s="148"/>
      <c r="I5194" s="151"/>
      <c r="J5194" s="148"/>
      <c r="K5194" s="66"/>
    </row>
    <row r="5195" spans="1:11" x14ac:dyDescent="0.25">
      <c r="A5195" s="148"/>
      <c r="B5195" s="148"/>
      <c r="C5195" s="148"/>
      <c r="D5195" s="148"/>
      <c r="E5195" s="148"/>
      <c r="F5195" s="148"/>
      <c r="G5195" s="148"/>
      <c r="H5195" s="148"/>
      <c r="I5195" s="151"/>
      <c r="J5195" s="148"/>
      <c r="K5195" s="66"/>
    </row>
    <row r="5196" spans="1:11" x14ac:dyDescent="0.25">
      <c r="A5196" s="148"/>
      <c r="B5196" s="148"/>
      <c r="C5196" s="148"/>
      <c r="D5196" s="148"/>
      <c r="E5196" s="148"/>
      <c r="F5196" s="148"/>
      <c r="G5196" s="148"/>
      <c r="H5196" s="148"/>
      <c r="I5196" s="151"/>
      <c r="J5196" s="148"/>
      <c r="K5196" s="66"/>
    </row>
    <row r="5197" spans="1:11" x14ac:dyDescent="0.25">
      <c r="A5197" s="148"/>
      <c r="B5197" s="148"/>
      <c r="C5197" s="148"/>
      <c r="D5197" s="148"/>
      <c r="E5197" s="148"/>
      <c r="F5197" s="148"/>
      <c r="G5197" s="148"/>
      <c r="H5197" s="148"/>
      <c r="I5197" s="151"/>
      <c r="J5197" s="148"/>
      <c r="K5197" s="66"/>
    </row>
    <row r="5198" spans="1:11" x14ac:dyDescent="0.25">
      <c r="A5198" s="148"/>
      <c r="B5198" s="148"/>
      <c r="C5198" s="148"/>
      <c r="D5198" s="148"/>
      <c r="E5198" s="148"/>
      <c r="F5198" s="148"/>
      <c r="G5198" s="148"/>
      <c r="H5198" s="148"/>
      <c r="I5198" s="151"/>
      <c r="J5198" s="148"/>
      <c r="K5198" s="66"/>
    </row>
    <row r="5199" spans="1:11" x14ac:dyDescent="0.25">
      <c r="A5199" s="148"/>
      <c r="B5199" s="148"/>
      <c r="C5199" s="148"/>
      <c r="D5199" s="148"/>
      <c r="E5199" s="148"/>
      <c r="F5199" s="148"/>
      <c r="G5199" s="148"/>
      <c r="H5199" s="148"/>
      <c r="I5199" s="151"/>
      <c r="J5199" s="148"/>
      <c r="K5199" s="66"/>
    </row>
    <row r="5200" spans="1:11" x14ac:dyDescent="0.25">
      <c r="A5200" s="148"/>
      <c r="B5200" s="148"/>
      <c r="C5200" s="148"/>
      <c r="D5200" s="148"/>
      <c r="E5200" s="148"/>
      <c r="F5200" s="148"/>
      <c r="G5200" s="148"/>
      <c r="H5200" s="148"/>
      <c r="I5200" s="151"/>
      <c r="J5200" s="148"/>
      <c r="K5200" s="66"/>
    </row>
    <row r="5201" spans="1:11" x14ac:dyDescent="0.25">
      <c r="A5201" s="148"/>
      <c r="B5201" s="148"/>
      <c r="C5201" s="148"/>
      <c r="D5201" s="148"/>
      <c r="E5201" s="148"/>
      <c r="F5201" s="148"/>
      <c r="G5201" s="148"/>
      <c r="H5201" s="148"/>
      <c r="I5201" s="151"/>
      <c r="J5201" s="148"/>
      <c r="K5201" s="66"/>
    </row>
    <row r="5202" spans="1:11" x14ac:dyDescent="0.25">
      <c r="A5202" s="148"/>
      <c r="B5202" s="148"/>
      <c r="C5202" s="148"/>
      <c r="D5202" s="148"/>
      <c r="E5202" s="148"/>
      <c r="F5202" s="148"/>
      <c r="G5202" s="148"/>
      <c r="H5202" s="148"/>
      <c r="I5202" s="151"/>
      <c r="J5202" s="148"/>
      <c r="K5202" s="66"/>
    </row>
    <row r="5203" spans="1:11" x14ac:dyDescent="0.25">
      <c r="A5203" s="148"/>
      <c r="B5203" s="148"/>
      <c r="C5203" s="148"/>
      <c r="D5203" s="148"/>
      <c r="E5203" s="148"/>
      <c r="F5203" s="148"/>
      <c r="G5203" s="148"/>
      <c r="H5203" s="148"/>
      <c r="I5203" s="151"/>
      <c r="J5203" s="148"/>
      <c r="K5203" s="66"/>
    </row>
    <row r="5204" spans="1:11" x14ac:dyDescent="0.25">
      <c r="A5204" s="148"/>
      <c r="B5204" s="148"/>
      <c r="C5204" s="148"/>
      <c r="D5204" s="148"/>
      <c r="E5204" s="148"/>
      <c r="F5204" s="148"/>
      <c r="G5204" s="148"/>
      <c r="H5204" s="148"/>
      <c r="I5204" s="151"/>
      <c r="J5204" s="148"/>
      <c r="K5204" s="66"/>
    </row>
    <row r="5205" spans="1:11" x14ac:dyDescent="0.25">
      <c r="A5205" s="148"/>
      <c r="B5205" s="148"/>
      <c r="C5205" s="148"/>
      <c r="D5205" s="148"/>
      <c r="E5205" s="148"/>
      <c r="F5205" s="148"/>
      <c r="G5205" s="148"/>
      <c r="H5205" s="148"/>
      <c r="I5205" s="151"/>
      <c r="J5205" s="148"/>
      <c r="K5205" s="66"/>
    </row>
    <row r="5206" spans="1:11" x14ac:dyDescent="0.25">
      <c r="A5206" s="148"/>
      <c r="B5206" s="148"/>
      <c r="C5206" s="148"/>
      <c r="D5206" s="148"/>
      <c r="E5206" s="148"/>
      <c r="F5206" s="148"/>
      <c r="G5206" s="148"/>
      <c r="H5206" s="148"/>
      <c r="I5206" s="151"/>
      <c r="J5206" s="148"/>
      <c r="K5206" s="66"/>
    </row>
    <row r="5207" spans="1:11" x14ac:dyDescent="0.25">
      <c r="A5207" s="148"/>
      <c r="B5207" s="148"/>
      <c r="C5207" s="148"/>
      <c r="D5207" s="148"/>
      <c r="E5207" s="148"/>
      <c r="F5207" s="148"/>
      <c r="G5207" s="148"/>
      <c r="H5207" s="148"/>
      <c r="I5207" s="151"/>
      <c r="J5207" s="148"/>
      <c r="K5207" s="66"/>
    </row>
    <row r="5208" spans="1:11" x14ac:dyDescent="0.25">
      <c r="A5208" s="148"/>
      <c r="B5208" s="148"/>
      <c r="C5208" s="148"/>
      <c r="D5208" s="148"/>
      <c r="E5208" s="148"/>
      <c r="F5208" s="148"/>
      <c r="G5208" s="148"/>
      <c r="H5208" s="148"/>
      <c r="I5208" s="151"/>
      <c r="J5208" s="148"/>
      <c r="K5208" s="66"/>
    </row>
    <row r="5209" spans="1:11" x14ac:dyDescent="0.25">
      <c r="A5209" s="148"/>
      <c r="B5209" s="148"/>
      <c r="C5209" s="148"/>
      <c r="D5209" s="148"/>
      <c r="E5209" s="148"/>
      <c r="F5209" s="148"/>
      <c r="G5209" s="148"/>
      <c r="H5209" s="148"/>
      <c r="I5209" s="151"/>
      <c r="J5209" s="148"/>
      <c r="K5209" s="66"/>
    </row>
    <row r="5210" spans="1:11" x14ac:dyDescent="0.25">
      <c r="A5210" s="148"/>
      <c r="B5210" s="148"/>
      <c r="C5210" s="148"/>
      <c r="D5210" s="148"/>
      <c r="E5210" s="148"/>
      <c r="F5210" s="148"/>
      <c r="G5210" s="148"/>
      <c r="H5210" s="148"/>
      <c r="I5210" s="151"/>
      <c r="J5210" s="148"/>
      <c r="K5210" s="66"/>
    </row>
    <row r="5211" spans="1:11" x14ac:dyDescent="0.25">
      <c r="A5211" s="148"/>
      <c r="B5211" s="148"/>
      <c r="C5211" s="148"/>
      <c r="D5211" s="148"/>
      <c r="E5211" s="148"/>
      <c r="F5211" s="148"/>
      <c r="G5211" s="148"/>
      <c r="H5211" s="148"/>
      <c r="I5211" s="151"/>
      <c r="J5211" s="148"/>
      <c r="K5211" s="66"/>
    </row>
    <row r="5212" spans="1:11" x14ac:dyDescent="0.25">
      <c r="A5212" s="148"/>
      <c r="B5212" s="148"/>
      <c r="C5212" s="148"/>
      <c r="D5212" s="148"/>
      <c r="E5212" s="148"/>
      <c r="F5212" s="148"/>
      <c r="G5212" s="148"/>
      <c r="H5212" s="148"/>
      <c r="I5212" s="151"/>
      <c r="J5212" s="148"/>
      <c r="K5212" s="66"/>
    </row>
    <row r="5213" spans="1:11" x14ac:dyDescent="0.25">
      <c r="A5213" s="148"/>
      <c r="B5213" s="148"/>
      <c r="C5213" s="148"/>
      <c r="D5213" s="148"/>
      <c r="E5213" s="148"/>
      <c r="F5213" s="148"/>
      <c r="G5213" s="148"/>
      <c r="H5213" s="148"/>
      <c r="I5213" s="151"/>
      <c r="J5213" s="148"/>
      <c r="K5213" s="66"/>
    </row>
    <row r="5214" spans="1:11" x14ac:dyDescent="0.25">
      <c r="A5214" s="148"/>
      <c r="B5214" s="148"/>
      <c r="C5214" s="148"/>
      <c r="D5214" s="148"/>
      <c r="E5214" s="148"/>
      <c r="F5214" s="148"/>
      <c r="G5214" s="148"/>
      <c r="H5214" s="148"/>
      <c r="I5214" s="151"/>
      <c r="J5214" s="148"/>
      <c r="K5214" s="66"/>
    </row>
    <row r="5215" spans="1:11" x14ac:dyDescent="0.25">
      <c r="A5215" s="148"/>
      <c r="B5215" s="148"/>
      <c r="C5215" s="148"/>
      <c r="D5215" s="148"/>
      <c r="E5215" s="148"/>
      <c r="F5215" s="148"/>
      <c r="G5215" s="148"/>
      <c r="H5215" s="148"/>
      <c r="I5215" s="151"/>
      <c r="J5215" s="148"/>
      <c r="K5215" s="66"/>
    </row>
    <row r="5216" spans="1:11" x14ac:dyDescent="0.25">
      <c r="A5216" s="148"/>
      <c r="B5216" s="148"/>
      <c r="C5216" s="148"/>
      <c r="D5216" s="148"/>
      <c r="E5216" s="148"/>
      <c r="F5216" s="148"/>
      <c r="G5216" s="148"/>
      <c r="H5216" s="148"/>
      <c r="I5216" s="151"/>
      <c r="J5216" s="148"/>
      <c r="K5216" s="66"/>
    </row>
    <row r="5217" spans="1:11" x14ac:dyDescent="0.25">
      <c r="A5217" s="148"/>
      <c r="B5217" s="148"/>
      <c r="C5217" s="148"/>
      <c r="D5217" s="148"/>
      <c r="E5217" s="148"/>
      <c r="F5217" s="148"/>
      <c r="G5217" s="148"/>
      <c r="H5217" s="148"/>
      <c r="I5217" s="151"/>
      <c r="J5217" s="148"/>
      <c r="K5217" s="66"/>
    </row>
    <row r="5218" spans="1:11" x14ac:dyDescent="0.25">
      <c r="A5218" s="148"/>
      <c r="B5218" s="148"/>
      <c r="C5218" s="148"/>
      <c r="D5218" s="148"/>
      <c r="E5218" s="148"/>
      <c r="F5218" s="148"/>
      <c r="G5218" s="148"/>
      <c r="H5218" s="148"/>
      <c r="I5218" s="151"/>
      <c r="J5218" s="148"/>
      <c r="K5218" s="66"/>
    </row>
    <row r="5219" spans="1:11" x14ac:dyDescent="0.25">
      <c r="A5219" s="148"/>
      <c r="B5219" s="148"/>
      <c r="C5219" s="148"/>
      <c r="D5219" s="148"/>
      <c r="E5219" s="148"/>
      <c r="F5219" s="148"/>
      <c r="G5219" s="148"/>
      <c r="H5219" s="148"/>
      <c r="I5219" s="151"/>
      <c r="J5219" s="148"/>
      <c r="K5219" s="66"/>
    </row>
    <row r="5220" spans="1:11" x14ac:dyDescent="0.25">
      <c r="A5220" s="148"/>
      <c r="B5220" s="148"/>
      <c r="C5220" s="148"/>
      <c r="D5220" s="148"/>
      <c r="E5220" s="148"/>
      <c r="F5220" s="148"/>
      <c r="G5220" s="148"/>
      <c r="H5220" s="148"/>
      <c r="I5220" s="151"/>
      <c r="J5220" s="148"/>
      <c r="K5220" s="66"/>
    </row>
    <row r="5221" spans="1:11" x14ac:dyDescent="0.25">
      <c r="A5221" s="148"/>
      <c r="B5221" s="148"/>
      <c r="C5221" s="148"/>
      <c r="D5221" s="148"/>
      <c r="E5221" s="148"/>
      <c r="F5221" s="148"/>
      <c r="G5221" s="148"/>
      <c r="H5221" s="148"/>
      <c r="I5221" s="151"/>
      <c r="J5221" s="148"/>
      <c r="K5221" s="66"/>
    </row>
    <row r="5222" spans="1:11" x14ac:dyDescent="0.25">
      <c r="A5222" s="148"/>
      <c r="B5222" s="148"/>
      <c r="C5222" s="148"/>
      <c r="D5222" s="148"/>
      <c r="E5222" s="148"/>
      <c r="F5222" s="148"/>
      <c r="G5222" s="148"/>
      <c r="H5222" s="148"/>
      <c r="I5222" s="151"/>
      <c r="J5222" s="148"/>
      <c r="K5222" s="66"/>
    </row>
    <row r="5223" spans="1:11" x14ac:dyDescent="0.25">
      <c r="A5223" s="148"/>
      <c r="B5223" s="148"/>
      <c r="C5223" s="148"/>
      <c r="D5223" s="148"/>
      <c r="E5223" s="148"/>
      <c r="F5223" s="148"/>
      <c r="G5223" s="148"/>
      <c r="H5223" s="148"/>
      <c r="I5223" s="151"/>
      <c r="J5223" s="148"/>
      <c r="K5223" s="66"/>
    </row>
    <row r="5224" spans="1:11" x14ac:dyDescent="0.25">
      <c r="A5224" s="148"/>
      <c r="B5224" s="148"/>
      <c r="C5224" s="148"/>
      <c r="D5224" s="148"/>
      <c r="E5224" s="148"/>
      <c r="F5224" s="148"/>
      <c r="G5224" s="148"/>
      <c r="H5224" s="148"/>
      <c r="I5224" s="151"/>
      <c r="J5224" s="148"/>
      <c r="K5224" s="66"/>
    </row>
    <row r="5225" spans="1:11" x14ac:dyDescent="0.25">
      <c r="A5225" s="148"/>
      <c r="B5225" s="148"/>
      <c r="C5225" s="148"/>
      <c r="D5225" s="148"/>
      <c r="E5225" s="148"/>
      <c r="F5225" s="148"/>
      <c r="G5225" s="148"/>
      <c r="H5225" s="148"/>
      <c r="I5225" s="151"/>
      <c r="J5225" s="148"/>
      <c r="K5225" s="66"/>
    </row>
    <row r="5226" spans="1:11" x14ac:dyDescent="0.25">
      <c r="A5226" s="148"/>
      <c r="B5226" s="148"/>
      <c r="C5226" s="148"/>
      <c r="D5226" s="148"/>
      <c r="E5226" s="148"/>
      <c r="F5226" s="148"/>
      <c r="G5226" s="148"/>
      <c r="H5226" s="148"/>
      <c r="I5226" s="151"/>
      <c r="J5226" s="148"/>
      <c r="K5226" s="66"/>
    </row>
    <row r="5227" spans="1:11" x14ac:dyDescent="0.25">
      <c r="A5227" s="148"/>
      <c r="B5227" s="148"/>
      <c r="C5227" s="148"/>
      <c r="D5227" s="148"/>
      <c r="E5227" s="148"/>
      <c r="F5227" s="148"/>
      <c r="G5227" s="148"/>
      <c r="H5227" s="148"/>
      <c r="I5227" s="151"/>
      <c r="J5227" s="148"/>
      <c r="K5227" s="66"/>
    </row>
    <row r="5228" spans="1:11" x14ac:dyDescent="0.25">
      <c r="A5228" s="148"/>
      <c r="B5228" s="148"/>
      <c r="C5228" s="148"/>
      <c r="D5228" s="148"/>
      <c r="E5228" s="148"/>
      <c r="F5228" s="148"/>
      <c r="G5228" s="148"/>
      <c r="H5228" s="148"/>
      <c r="I5228" s="151"/>
      <c r="J5228" s="148"/>
      <c r="K5228" s="66"/>
    </row>
    <row r="5229" spans="1:11" x14ac:dyDescent="0.25">
      <c r="A5229" s="148"/>
      <c r="B5229" s="148"/>
      <c r="C5229" s="148"/>
      <c r="D5229" s="148"/>
      <c r="E5229" s="148"/>
      <c r="F5229" s="148"/>
      <c r="G5229" s="148"/>
      <c r="H5229" s="148"/>
      <c r="I5229" s="151"/>
      <c r="J5229" s="148"/>
      <c r="K5229" s="66"/>
    </row>
    <row r="5230" spans="1:11" x14ac:dyDescent="0.25">
      <c r="A5230" s="148"/>
      <c r="B5230" s="148"/>
      <c r="C5230" s="148"/>
      <c r="D5230" s="148"/>
      <c r="E5230" s="148"/>
      <c r="F5230" s="148"/>
      <c r="G5230" s="148"/>
      <c r="H5230" s="148"/>
      <c r="I5230" s="151"/>
      <c r="J5230" s="148"/>
      <c r="K5230" s="66"/>
    </row>
    <row r="5231" spans="1:11" x14ac:dyDescent="0.25">
      <c r="A5231" s="148"/>
      <c r="B5231" s="148"/>
      <c r="C5231" s="148"/>
      <c r="D5231" s="148"/>
      <c r="E5231" s="148"/>
      <c r="F5231" s="148"/>
      <c r="G5231" s="148"/>
      <c r="H5231" s="148"/>
      <c r="I5231" s="151"/>
      <c r="J5231" s="148"/>
      <c r="K5231" s="66"/>
    </row>
    <row r="5232" spans="1:11" x14ac:dyDescent="0.25">
      <c r="A5232" s="148"/>
      <c r="B5232" s="148"/>
      <c r="C5232" s="148"/>
      <c r="D5232" s="148"/>
      <c r="E5232" s="148"/>
      <c r="F5232" s="148"/>
      <c r="G5232" s="148"/>
      <c r="H5232" s="148"/>
      <c r="I5232" s="151"/>
      <c r="J5232" s="148"/>
      <c r="K5232" s="66"/>
    </row>
    <row r="5233" spans="1:11" x14ac:dyDescent="0.25">
      <c r="A5233" s="148"/>
      <c r="B5233" s="148"/>
      <c r="C5233" s="148"/>
      <c r="D5233" s="148"/>
      <c r="E5233" s="148"/>
      <c r="F5233" s="148"/>
      <c r="G5233" s="148"/>
      <c r="H5233" s="148"/>
      <c r="I5233" s="151"/>
      <c r="J5233" s="148"/>
      <c r="K5233" s="66"/>
    </row>
    <row r="5234" spans="1:11" x14ac:dyDescent="0.25">
      <c r="A5234" s="148"/>
      <c r="B5234" s="148"/>
      <c r="C5234" s="148"/>
      <c r="D5234" s="148"/>
      <c r="E5234" s="148"/>
      <c r="F5234" s="148"/>
      <c r="G5234" s="148"/>
      <c r="H5234" s="148"/>
      <c r="I5234" s="151"/>
      <c r="J5234" s="148"/>
      <c r="K5234" s="66"/>
    </row>
    <row r="5235" spans="1:11" x14ac:dyDescent="0.25">
      <c r="A5235" s="148"/>
      <c r="B5235" s="148"/>
      <c r="C5235" s="148"/>
      <c r="D5235" s="148"/>
      <c r="E5235" s="148"/>
      <c r="F5235" s="148"/>
      <c r="G5235" s="148"/>
      <c r="H5235" s="148"/>
      <c r="I5235" s="151"/>
      <c r="J5235" s="148"/>
      <c r="K5235" s="66"/>
    </row>
    <row r="5236" spans="1:11" x14ac:dyDescent="0.25">
      <c r="A5236" s="148"/>
      <c r="B5236" s="148"/>
      <c r="C5236" s="148"/>
      <c r="D5236" s="148"/>
      <c r="E5236" s="148"/>
      <c r="F5236" s="148"/>
      <c r="G5236" s="148"/>
      <c r="H5236" s="148"/>
      <c r="I5236" s="151"/>
      <c r="J5236" s="148"/>
      <c r="K5236" s="66"/>
    </row>
    <row r="5237" spans="1:11" x14ac:dyDescent="0.25">
      <c r="A5237" s="148"/>
      <c r="B5237" s="148"/>
      <c r="C5237" s="148"/>
      <c r="D5237" s="148"/>
      <c r="E5237" s="148"/>
      <c r="F5237" s="148"/>
      <c r="G5237" s="148"/>
      <c r="H5237" s="148"/>
      <c r="I5237" s="151"/>
      <c r="J5237" s="148"/>
      <c r="K5237" s="66"/>
    </row>
    <row r="5238" spans="1:11" x14ac:dyDescent="0.25">
      <c r="A5238" s="148"/>
      <c r="B5238" s="148"/>
      <c r="C5238" s="148"/>
      <c r="D5238" s="148"/>
      <c r="E5238" s="148"/>
      <c r="F5238" s="148"/>
      <c r="G5238" s="148"/>
      <c r="H5238" s="148"/>
      <c r="I5238" s="151"/>
      <c r="J5238" s="148"/>
      <c r="K5238" s="66"/>
    </row>
    <row r="5239" spans="1:11" x14ac:dyDescent="0.25">
      <c r="A5239" s="148"/>
      <c r="B5239" s="148"/>
      <c r="C5239" s="148"/>
      <c r="D5239" s="148"/>
      <c r="E5239" s="148"/>
      <c r="F5239" s="148"/>
      <c r="G5239" s="148"/>
      <c r="H5239" s="148"/>
      <c r="I5239" s="151"/>
      <c r="J5239" s="148"/>
      <c r="K5239" s="66"/>
    </row>
    <row r="5240" spans="1:11" x14ac:dyDescent="0.25">
      <c r="A5240" s="148"/>
      <c r="B5240" s="148"/>
      <c r="C5240" s="148"/>
      <c r="D5240" s="148"/>
      <c r="E5240" s="148"/>
      <c r="F5240" s="148"/>
      <c r="G5240" s="148"/>
      <c r="H5240" s="148"/>
      <c r="I5240" s="151"/>
      <c r="J5240" s="148"/>
      <c r="K5240" s="66"/>
    </row>
    <row r="5241" spans="1:11" x14ac:dyDescent="0.25">
      <c r="A5241" s="148"/>
      <c r="B5241" s="148"/>
      <c r="C5241" s="148"/>
      <c r="D5241" s="148"/>
      <c r="E5241" s="148"/>
      <c r="F5241" s="148"/>
      <c r="G5241" s="148"/>
      <c r="H5241" s="148"/>
      <c r="I5241" s="151"/>
      <c r="J5241" s="148"/>
      <c r="K5241" s="66"/>
    </row>
    <row r="5242" spans="1:11" x14ac:dyDescent="0.25">
      <c r="A5242" s="148"/>
      <c r="B5242" s="148"/>
      <c r="C5242" s="148"/>
      <c r="D5242" s="148"/>
      <c r="E5242" s="148"/>
      <c r="F5242" s="148"/>
      <c r="G5242" s="148"/>
      <c r="H5242" s="148"/>
      <c r="I5242" s="151"/>
      <c r="J5242" s="148"/>
      <c r="K5242" s="66"/>
    </row>
    <row r="5243" spans="1:11" x14ac:dyDescent="0.25">
      <c r="A5243" s="148"/>
      <c r="B5243" s="148"/>
      <c r="C5243" s="148"/>
      <c r="D5243" s="148"/>
      <c r="E5243" s="148"/>
      <c r="F5243" s="148"/>
      <c r="G5243" s="148"/>
      <c r="H5243" s="148"/>
      <c r="I5243" s="151"/>
      <c r="J5243" s="148"/>
      <c r="K5243" s="66"/>
    </row>
    <row r="5244" spans="1:11" x14ac:dyDescent="0.25">
      <c r="A5244" s="148"/>
      <c r="B5244" s="148"/>
      <c r="C5244" s="148"/>
      <c r="D5244" s="148"/>
      <c r="E5244" s="148"/>
      <c r="F5244" s="148"/>
      <c r="G5244" s="148"/>
      <c r="H5244" s="148"/>
      <c r="I5244" s="151"/>
      <c r="J5244" s="148"/>
      <c r="K5244" s="66"/>
    </row>
    <row r="5245" spans="1:11" x14ac:dyDescent="0.25">
      <c r="A5245" s="148"/>
      <c r="B5245" s="148"/>
      <c r="C5245" s="148"/>
      <c r="D5245" s="148"/>
      <c r="E5245" s="148"/>
      <c r="F5245" s="148"/>
      <c r="G5245" s="148"/>
      <c r="H5245" s="148"/>
      <c r="I5245" s="151"/>
      <c r="J5245" s="148"/>
      <c r="K5245" s="66"/>
    </row>
    <row r="5246" spans="1:11" x14ac:dyDescent="0.25">
      <c r="A5246" s="148"/>
      <c r="B5246" s="148"/>
      <c r="C5246" s="148"/>
      <c r="D5246" s="148"/>
      <c r="E5246" s="148"/>
      <c r="F5246" s="148"/>
      <c r="G5246" s="148"/>
      <c r="H5246" s="148"/>
      <c r="I5246" s="151"/>
      <c r="J5246" s="148"/>
      <c r="K5246" s="66"/>
    </row>
    <row r="5247" spans="1:11" x14ac:dyDescent="0.25">
      <c r="A5247" s="148"/>
      <c r="B5247" s="148"/>
      <c r="C5247" s="148"/>
      <c r="D5247" s="148"/>
      <c r="E5247" s="148"/>
      <c r="F5247" s="148"/>
      <c r="G5247" s="148"/>
      <c r="H5247" s="148"/>
      <c r="I5247" s="151"/>
      <c r="J5247" s="148"/>
      <c r="K5247" s="66"/>
    </row>
    <row r="5248" spans="1:11" x14ac:dyDescent="0.25">
      <c r="A5248" s="148"/>
      <c r="B5248" s="148"/>
      <c r="C5248" s="148"/>
      <c r="D5248" s="148"/>
      <c r="E5248" s="148"/>
      <c r="F5248" s="148"/>
      <c r="G5248" s="148"/>
      <c r="H5248" s="148"/>
      <c r="I5248" s="151"/>
      <c r="J5248" s="148"/>
      <c r="K5248" s="66"/>
    </row>
    <row r="5249" spans="1:11" x14ac:dyDescent="0.25">
      <c r="A5249" s="148"/>
      <c r="B5249" s="148"/>
      <c r="C5249" s="148"/>
      <c r="D5249" s="148"/>
      <c r="E5249" s="148"/>
      <c r="F5249" s="148"/>
      <c r="G5249" s="148"/>
      <c r="H5249" s="148"/>
      <c r="I5249" s="151"/>
      <c r="J5249" s="148"/>
      <c r="K5249" s="66"/>
    </row>
    <row r="5250" spans="1:11" x14ac:dyDescent="0.25">
      <c r="A5250" s="148"/>
      <c r="B5250" s="148"/>
      <c r="C5250" s="148"/>
      <c r="D5250" s="148"/>
      <c r="E5250" s="148"/>
      <c r="F5250" s="148"/>
      <c r="G5250" s="148"/>
      <c r="H5250" s="148"/>
      <c r="I5250" s="151"/>
      <c r="J5250" s="148"/>
      <c r="K5250" s="66"/>
    </row>
    <row r="5251" spans="1:11" x14ac:dyDescent="0.25">
      <c r="A5251" s="148"/>
      <c r="B5251" s="148"/>
      <c r="C5251" s="148"/>
      <c r="D5251" s="148"/>
      <c r="E5251" s="148"/>
      <c r="F5251" s="148"/>
      <c r="G5251" s="148"/>
      <c r="H5251" s="148"/>
      <c r="I5251" s="151"/>
      <c r="J5251" s="148"/>
      <c r="K5251" s="66"/>
    </row>
    <row r="5252" spans="1:11" x14ac:dyDescent="0.25">
      <c r="A5252" s="148"/>
      <c r="B5252" s="148"/>
      <c r="C5252" s="148"/>
      <c r="D5252" s="148"/>
      <c r="E5252" s="148"/>
      <c r="F5252" s="148"/>
      <c r="G5252" s="148"/>
      <c r="H5252" s="148"/>
      <c r="I5252" s="151"/>
      <c r="J5252" s="148"/>
      <c r="K5252" s="66"/>
    </row>
    <row r="5253" spans="1:11" x14ac:dyDescent="0.25">
      <c r="A5253" s="148"/>
      <c r="B5253" s="148"/>
      <c r="C5253" s="148"/>
      <c r="D5253" s="148"/>
      <c r="E5253" s="148"/>
      <c r="F5253" s="148"/>
      <c r="G5253" s="148"/>
      <c r="H5253" s="148"/>
      <c r="I5253" s="151"/>
      <c r="J5253" s="148"/>
      <c r="K5253" s="66"/>
    </row>
    <row r="5254" spans="1:11" x14ac:dyDescent="0.25">
      <c r="A5254" s="148"/>
      <c r="B5254" s="148"/>
      <c r="C5254" s="148"/>
      <c r="D5254" s="148"/>
      <c r="E5254" s="148"/>
      <c r="F5254" s="148"/>
      <c r="G5254" s="148"/>
      <c r="H5254" s="148"/>
      <c r="I5254" s="151"/>
      <c r="J5254" s="148"/>
      <c r="K5254" s="66"/>
    </row>
    <row r="5255" spans="1:11" x14ac:dyDescent="0.25">
      <c r="A5255" s="148"/>
      <c r="B5255" s="148"/>
      <c r="C5255" s="148"/>
      <c r="D5255" s="148"/>
      <c r="E5255" s="148"/>
      <c r="F5255" s="148"/>
      <c r="G5255" s="148"/>
      <c r="H5255" s="148"/>
      <c r="I5255" s="151"/>
      <c r="J5255" s="148"/>
      <c r="K5255" s="66"/>
    </row>
    <row r="5256" spans="1:11" x14ac:dyDescent="0.25">
      <c r="A5256" s="148"/>
      <c r="B5256" s="148"/>
      <c r="C5256" s="148"/>
      <c r="D5256" s="148"/>
      <c r="E5256" s="148"/>
      <c r="F5256" s="148"/>
      <c r="G5256" s="148"/>
      <c r="H5256" s="148"/>
      <c r="I5256" s="151"/>
      <c r="J5256" s="148"/>
      <c r="K5256" s="66"/>
    </row>
    <row r="5257" spans="1:11" x14ac:dyDescent="0.25">
      <c r="A5257" s="148"/>
      <c r="B5257" s="148"/>
      <c r="C5257" s="148"/>
      <c r="D5257" s="148"/>
      <c r="E5257" s="148"/>
      <c r="F5257" s="148"/>
      <c r="G5257" s="148"/>
      <c r="H5257" s="148"/>
      <c r="I5257" s="151"/>
      <c r="J5257" s="148"/>
      <c r="K5257" s="66"/>
    </row>
    <row r="5258" spans="1:11" x14ac:dyDescent="0.25">
      <c r="A5258" s="148"/>
      <c r="B5258" s="148"/>
      <c r="C5258" s="148"/>
      <c r="D5258" s="148"/>
      <c r="E5258" s="148"/>
      <c r="F5258" s="148"/>
      <c r="G5258" s="148"/>
      <c r="H5258" s="148"/>
      <c r="I5258" s="151"/>
      <c r="J5258" s="148"/>
      <c r="K5258" s="66"/>
    </row>
    <row r="5259" spans="1:11" x14ac:dyDescent="0.25">
      <c r="A5259" s="148"/>
      <c r="B5259" s="148"/>
      <c r="C5259" s="148"/>
      <c r="D5259" s="148"/>
      <c r="E5259" s="148"/>
      <c r="F5259" s="148"/>
      <c r="G5259" s="148"/>
      <c r="H5259" s="148"/>
      <c r="I5259" s="151"/>
      <c r="J5259" s="148"/>
      <c r="K5259" s="66"/>
    </row>
    <row r="5260" spans="1:11" x14ac:dyDescent="0.25">
      <c r="A5260" s="148"/>
      <c r="B5260" s="148"/>
      <c r="C5260" s="148"/>
      <c r="D5260" s="148"/>
      <c r="E5260" s="148"/>
      <c r="F5260" s="148"/>
      <c r="G5260" s="148"/>
      <c r="H5260" s="148"/>
      <c r="I5260" s="151"/>
      <c r="J5260" s="148"/>
      <c r="K5260" s="66"/>
    </row>
    <row r="5261" spans="1:11" x14ac:dyDescent="0.25">
      <c r="A5261" s="148"/>
      <c r="B5261" s="148"/>
      <c r="C5261" s="148"/>
      <c r="D5261" s="148"/>
      <c r="E5261" s="148"/>
      <c r="F5261" s="148"/>
      <c r="G5261" s="148"/>
      <c r="H5261" s="148"/>
      <c r="I5261" s="151"/>
      <c r="J5261" s="148"/>
      <c r="K5261" s="66"/>
    </row>
    <row r="5262" spans="1:11" x14ac:dyDescent="0.25">
      <c r="A5262" s="148"/>
      <c r="B5262" s="148"/>
      <c r="C5262" s="148"/>
      <c r="D5262" s="148"/>
      <c r="E5262" s="148"/>
      <c r="F5262" s="148"/>
      <c r="G5262" s="148"/>
      <c r="H5262" s="148"/>
      <c r="I5262" s="151"/>
      <c r="J5262" s="148"/>
      <c r="K5262" s="66"/>
    </row>
    <row r="5263" spans="1:11" x14ac:dyDescent="0.25">
      <c r="A5263" s="148"/>
      <c r="B5263" s="148"/>
      <c r="C5263" s="148"/>
      <c r="D5263" s="148"/>
      <c r="E5263" s="148"/>
      <c r="F5263" s="148"/>
      <c r="G5263" s="148"/>
      <c r="H5263" s="148"/>
      <c r="I5263" s="151"/>
      <c r="J5263" s="148"/>
      <c r="K5263" s="66"/>
    </row>
    <row r="5264" spans="1:11" x14ac:dyDescent="0.25">
      <c r="A5264" s="148"/>
      <c r="B5264" s="148"/>
      <c r="C5264" s="148"/>
      <c r="D5264" s="148"/>
      <c r="E5264" s="148"/>
      <c r="F5264" s="148"/>
      <c r="G5264" s="148"/>
      <c r="H5264" s="148"/>
      <c r="I5264" s="151"/>
      <c r="J5264" s="148"/>
      <c r="K5264" s="66"/>
    </row>
    <row r="5265" spans="1:11" x14ac:dyDescent="0.25">
      <c r="A5265" s="148"/>
      <c r="B5265" s="148"/>
      <c r="C5265" s="148"/>
      <c r="D5265" s="148"/>
      <c r="E5265" s="148"/>
      <c r="F5265" s="148"/>
      <c r="G5265" s="148"/>
      <c r="H5265" s="148"/>
      <c r="I5265" s="151"/>
      <c r="J5265" s="148"/>
      <c r="K5265" s="66"/>
    </row>
    <row r="5266" spans="1:11" x14ac:dyDescent="0.25">
      <c r="A5266" s="148"/>
      <c r="B5266" s="148"/>
      <c r="C5266" s="148"/>
      <c r="D5266" s="148"/>
      <c r="E5266" s="148"/>
      <c r="F5266" s="148"/>
      <c r="G5266" s="148"/>
      <c r="H5266" s="148"/>
      <c r="I5266" s="151"/>
      <c r="J5266" s="148"/>
      <c r="K5266" s="66"/>
    </row>
    <row r="5267" spans="1:11" x14ac:dyDescent="0.25">
      <c r="A5267" s="148"/>
      <c r="B5267" s="148"/>
      <c r="C5267" s="148"/>
      <c r="D5267" s="148"/>
      <c r="E5267" s="148"/>
      <c r="F5267" s="148"/>
      <c r="G5267" s="148"/>
      <c r="H5267" s="148"/>
      <c r="I5267" s="151"/>
      <c r="J5267" s="148"/>
      <c r="K5267" s="66"/>
    </row>
    <row r="5268" spans="1:11" x14ac:dyDescent="0.25">
      <c r="A5268" s="148"/>
      <c r="B5268" s="148"/>
      <c r="C5268" s="148"/>
      <c r="D5268" s="148"/>
      <c r="E5268" s="148"/>
      <c r="F5268" s="148"/>
      <c r="G5268" s="148"/>
      <c r="H5268" s="148"/>
      <c r="I5268" s="151"/>
      <c r="J5268" s="148"/>
      <c r="K5268" s="66"/>
    </row>
    <row r="5269" spans="1:11" x14ac:dyDescent="0.25">
      <c r="A5269" s="148"/>
      <c r="B5269" s="148"/>
      <c r="C5269" s="148"/>
      <c r="D5269" s="148"/>
      <c r="E5269" s="148"/>
      <c r="F5269" s="148"/>
      <c r="G5269" s="148"/>
      <c r="H5269" s="148"/>
      <c r="I5269" s="151"/>
      <c r="J5269" s="148"/>
      <c r="K5269" s="66"/>
    </row>
    <row r="5270" spans="1:11" x14ac:dyDescent="0.25">
      <c r="A5270" s="148"/>
      <c r="B5270" s="148"/>
      <c r="C5270" s="148"/>
      <c r="D5270" s="148"/>
      <c r="E5270" s="148"/>
      <c r="F5270" s="148"/>
      <c r="G5270" s="148"/>
      <c r="H5270" s="148"/>
      <c r="I5270" s="151"/>
      <c r="J5270" s="148"/>
      <c r="K5270" s="66"/>
    </row>
    <row r="5271" spans="1:11" x14ac:dyDescent="0.25">
      <c r="A5271" s="148"/>
      <c r="B5271" s="148"/>
      <c r="C5271" s="148"/>
      <c r="D5271" s="148"/>
      <c r="E5271" s="148"/>
      <c r="F5271" s="148"/>
      <c r="G5271" s="148"/>
      <c r="H5271" s="148"/>
      <c r="I5271" s="151"/>
      <c r="J5271" s="148"/>
      <c r="K5271" s="66"/>
    </row>
    <row r="5272" spans="1:11" x14ac:dyDescent="0.25">
      <c r="A5272" s="148"/>
      <c r="B5272" s="148"/>
      <c r="C5272" s="148"/>
      <c r="D5272" s="148"/>
      <c r="E5272" s="148"/>
      <c r="F5272" s="148"/>
      <c r="G5272" s="148"/>
      <c r="H5272" s="148"/>
      <c r="I5272" s="151"/>
      <c r="J5272" s="148"/>
      <c r="K5272" s="66"/>
    </row>
    <row r="5273" spans="1:11" x14ac:dyDescent="0.25">
      <c r="A5273" s="148"/>
      <c r="B5273" s="148"/>
      <c r="C5273" s="148"/>
      <c r="D5273" s="148"/>
      <c r="E5273" s="148"/>
      <c r="F5273" s="148"/>
      <c r="G5273" s="148"/>
      <c r="H5273" s="148"/>
      <c r="I5273" s="151"/>
      <c r="J5273" s="148"/>
      <c r="K5273" s="66"/>
    </row>
    <row r="5274" spans="1:11" x14ac:dyDescent="0.25">
      <c r="A5274" s="148"/>
      <c r="B5274" s="148"/>
      <c r="C5274" s="148"/>
      <c r="D5274" s="148"/>
      <c r="E5274" s="148"/>
      <c r="F5274" s="148"/>
      <c r="G5274" s="148"/>
      <c r="H5274" s="148"/>
      <c r="I5274" s="151"/>
      <c r="J5274" s="148"/>
      <c r="K5274" s="66"/>
    </row>
    <row r="5275" spans="1:11" x14ac:dyDescent="0.25">
      <c r="A5275" s="148"/>
      <c r="B5275" s="148"/>
      <c r="C5275" s="148"/>
      <c r="D5275" s="148"/>
      <c r="E5275" s="148"/>
      <c r="F5275" s="148"/>
      <c r="G5275" s="148"/>
      <c r="H5275" s="148"/>
      <c r="I5275" s="151"/>
      <c r="J5275" s="148"/>
      <c r="K5275" s="66"/>
    </row>
    <row r="5276" spans="1:11" x14ac:dyDescent="0.25">
      <c r="A5276" s="148"/>
      <c r="B5276" s="148"/>
      <c r="C5276" s="148"/>
      <c r="D5276" s="148"/>
      <c r="E5276" s="148"/>
      <c r="F5276" s="148"/>
      <c r="G5276" s="148"/>
      <c r="H5276" s="148"/>
      <c r="I5276" s="151"/>
      <c r="J5276" s="148"/>
      <c r="K5276" s="66"/>
    </row>
    <row r="5277" spans="1:11" x14ac:dyDescent="0.25">
      <c r="A5277" s="148"/>
      <c r="B5277" s="148"/>
      <c r="C5277" s="148"/>
      <c r="D5277" s="148"/>
      <c r="E5277" s="148"/>
      <c r="F5277" s="148"/>
      <c r="G5277" s="148"/>
      <c r="H5277" s="148"/>
      <c r="I5277" s="151"/>
      <c r="J5277" s="148"/>
      <c r="K5277" s="66"/>
    </row>
    <row r="5278" spans="1:11" x14ac:dyDescent="0.25">
      <c r="A5278" s="148"/>
      <c r="B5278" s="148"/>
      <c r="C5278" s="148"/>
      <c r="D5278" s="148"/>
      <c r="E5278" s="148"/>
      <c r="F5278" s="148"/>
      <c r="G5278" s="148"/>
      <c r="H5278" s="148"/>
      <c r="I5278" s="151"/>
      <c r="J5278" s="148"/>
      <c r="K5278" s="66"/>
    </row>
    <row r="5279" spans="1:11" x14ac:dyDescent="0.25">
      <c r="A5279" s="148"/>
      <c r="B5279" s="148"/>
      <c r="C5279" s="148"/>
      <c r="D5279" s="148"/>
      <c r="E5279" s="148"/>
      <c r="F5279" s="148"/>
      <c r="G5279" s="148"/>
      <c r="H5279" s="148"/>
      <c r="I5279" s="151"/>
      <c r="J5279" s="148"/>
      <c r="K5279" s="66"/>
    </row>
    <row r="5280" spans="1:11" x14ac:dyDescent="0.25">
      <c r="A5280" s="148"/>
      <c r="B5280" s="148"/>
      <c r="C5280" s="148"/>
      <c r="D5280" s="148"/>
      <c r="E5280" s="148"/>
      <c r="F5280" s="148"/>
      <c r="G5280" s="148"/>
      <c r="H5280" s="148"/>
      <c r="I5280" s="151"/>
      <c r="J5280" s="148"/>
      <c r="K5280" s="66"/>
    </row>
    <row r="5281" spans="1:11" x14ac:dyDescent="0.25">
      <c r="A5281" s="148"/>
      <c r="B5281" s="148"/>
      <c r="C5281" s="148"/>
      <c r="D5281" s="148"/>
      <c r="E5281" s="148"/>
      <c r="F5281" s="148"/>
      <c r="G5281" s="148"/>
      <c r="H5281" s="148"/>
      <c r="I5281" s="151"/>
      <c r="J5281" s="148"/>
      <c r="K5281" s="66"/>
    </row>
    <row r="5282" spans="1:11" x14ac:dyDescent="0.25">
      <c r="A5282" s="148"/>
      <c r="B5282" s="148"/>
      <c r="C5282" s="148"/>
      <c r="D5282" s="148"/>
      <c r="E5282" s="148"/>
      <c r="F5282" s="148"/>
      <c r="G5282" s="148"/>
      <c r="H5282" s="148"/>
      <c r="I5282" s="151"/>
      <c r="J5282" s="148"/>
      <c r="K5282" s="66"/>
    </row>
    <row r="5283" spans="1:11" x14ac:dyDescent="0.25">
      <c r="A5283" s="148"/>
      <c r="B5283" s="148"/>
      <c r="C5283" s="148"/>
      <c r="D5283" s="148"/>
      <c r="E5283" s="148"/>
      <c r="F5283" s="148"/>
      <c r="G5283" s="148"/>
      <c r="H5283" s="148"/>
      <c r="I5283" s="151"/>
      <c r="J5283" s="148"/>
      <c r="K5283" s="66"/>
    </row>
    <row r="5284" spans="1:11" x14ac:dyDescent="0.25">
      <c r="A5284" s="148"/>
      <c r="B5284" s="148"/>
      <c r="C5284" s="148"/>
      <c r="D5284" s="148"/>
      <c r="E5284" s="148"/>
      <c r="F5284" s="148"/>
      <c r="G5284" s="148"/>
      <c r="H5284" s="148"/>
      <c r="I5284" s="151"/>
      <c r="J5284" s="148"/>
      <c r="K5284" s="66"/>
    </row>
    <row r="5285" spans="1:11" x14ac:dyDescent="0.25">
      <c r="A5285" s="148"/>
      <c r="B5285" s="148"/>
      <c r="C5285" s="148"/>
      <c r="D5285" s="148"/>
      <c r="E5285" s="148"/>
      <c r="F5285" s="148"/>
      <c r="G5285" s="148"/>
      <c r="H5285" s="148"/>
      <c r="I5285" s="151"/>
      <c r="J5285" s="148"/>
      <c r="K5285" s="66"/>
    </row>
    <row r="5286" spans="1:11" x14ac:dyDescent="0.25">
      <c r="A5286" s="148"/>
      <c r="B5286" s="148"/>
      <c r="C5286" s="148"/>
      <c r="D5286" s="148"/>
      <c r="E5286" s="148"/>
      <c r="F5286" s="148"/>
      <c r="G5286" s="148"/>
      <c r="H5286" s="148"/>
      <c r="I5286" s="151"/>
      <c r="J5286" s="148"/>
      <c r="K5286" s="66"/>
    </row>
    <row r="5287" spans="1:11" x14ac:dyDescent="0.25">
      <c r="A5287" s="148"/>
      <c r="B5287" s="148"/>
      <c r="C5287" s="148"/>
      <c r="D5287" s="148"/>
      <c r="E5287" s="148"/>
      <c r="F5287" s="148"/>
      <c r="G5287" s="148"/>
      <c r="H5287" s="148"/>
      <c r="I5287" s="151"/>
      <c r="J5287" s="148"/>
      <c r="K5287" s="66"/>
    </row>
    <row r="5288" spans="1:11" x14ac:dyDescent="0.25">
      <c r="A5288" s="148"/>
      <c r="B5288" s="148"/>
      <c r="C5288" s="148"/>
      <c r="D5288" s="148"/>
      <c r="E5288" s="148"/>
      <c r="F5288" s="148"/>
      <c r="G5288" s="148"/>
      <c r="H5288" s="148"/>
      <c r="I5288" s="151"/>
      <c r="J5288" s="148"/>
      <c r="K5288" s="66"/>
    </row>
    <row r="5289" spans="1:11" x14ac:dyDescent="0.25">
      <c r="A5289" s="148"/>
      <c r="B5289" s="148"/>
      <c r="C5289" s="148"/>
      <c r="D5289" s="148"/>
      <c r="E5289" s="148"/>
      <c r="F5289" s="148"/>
      <c r="G5289" s="148"/>
      <c r="H5289" s="148"/>
      <c r="I5289" s="151"/>
      <c r="J5289" s="148"/>
      <c r="K5289" s="66"/>
    </row>
    <row r="5290" spans="1:11" x14ac:dyDescent="0.25">
      <c r="A5290" s="148"/>
      <c r="B5290" s="148"/>
      <c r="C5290" s="148"/>
      <c r="D5290" s="148"/>
      <c r="E5290" s="148"/>
      <c r="F5290" s="148"/>
      <c r="G5290" s="148"/>
      <c r="H5290" s="148"/>
      <c r="I5290" s="151"/>
      <c r="J5290" s="148"/>
      <c r="K5290" s="66"/>
    </row>
    <row r="5291" spans="1:11" x14ac:dyDescent="0.25">
      <c r="A5291" s="148"/>
      <c r="B5291" s="148"/>
      <c r="C5291" s="148"/>
      <c r="D5291" s="148"/>
      <c r="E5291" s="148"/>
      <c r="F5291" s="148"/>
      <c r="G5291" s="148"/>
      <c r="H5291" s="148"/>
      <c r="I5291" s="151"/>
      <c r="J5291" s="148"/>
      <c r="K5291" s="66"/>
    </row>
    <row r="5292" spans="1:11" x14ac:dyDescent="0.25">
      <c r="A5292" s="148"/>
      <c r="B5292" s="148"/>
      <c r="C5292" s="148"/>
      <c r="D5292" s="148"/>
      <c r="E5292" s="148"/>
      <c r="F5292" s="148"/>
      <c r="G5292" s="148"/>
      <c r="H5292" s="148"/>
      <c r="I5292" s="151"/>
      <c r="J5292" s="148"/>
      <c r="K5292" s="66"/>
    </row>
    <row r="5293" spans="1:11" x14ac:dyDescent="0.25">
      <c r="A5293" s="148"/>
      <c r="B5293" s="148"/>
      <c r="C5293" s="148"/>
      <c r="D5293" s="148"/>
      <c r="E5293" s="148"/>
      <c r="F5293" s="148"/>
      <c r="G5293" s="148"/>
      <c r="H5293" s="148"/>
      <c r="I5293" s="151"/>
      <c r="J5293" s="148"/>
      <c r="K5293" s="66"/>
    </row>
    <row r="5294" spans="1:11" x14ac:dyDescent="0.25">
      <c r="A5294" s="148"/>
      <c r="B5294" s="148"/>
      <c r="C5294" s="148"/>
      <c r="D5294" s="148"/>
      <c r="E5294" s="148"/>
      <c r="F5294" s="148"/>
      <c r="G5294" s="148"/>
      <c r="H5294" s="148"/>
      <c r="I5294" s="151"/>
      <c r="J5294" s="148"/>
      <c r="K5294" s="66"/>
    </row>
    <row r="5295" spans="1:11" x14ac:dyDescent="0.25">
      <c r="A5295" s="148"/>
      <c r="B5295" s="148"/>
      <c r="C5295" s="148"/>
      <c r="D5295" s="148"/>
      <c r="E5295" s="148"/>
      <c r="F5295" s="148"/>
      <c r="G5295" s="148"/>
      <c r="H5295" s="148"/>
      <c r="I5295" s="151"/>
      <c r="J5295" s="148"/>
      <c r="K5295" s="66"/>
    </row>
    <row r="5296" spans="1:11" x14ac:dyDescent="0.25">
      <c r="A5296" s="148"/>
      <c r="B5296" s="148"/>
      <c r="C5296" s="148"/>
      <c r="D5296" s="148"/>
      <c r="E5296" s="148"/>
      <c r="F5296" s="148"/>
      <c r="G5296" s="148"/>
      <c r="H5296" s="148"/>
      <c r="I5296" s="151"/>
      <c r="J5296" s="148"/>
      <c r="K5296" s="66"/>
    </row>
    <row r="5297" spans="1:11" x14ac:dyDescent="0.25">
      <c r="A5297" s="148"/>
      <c r="B5297" s="148"/>
      <c r="C5297" s="148"/>
      <c r="D5297" s="148"/>
      <c r="E5297" s="148"/>
      <c r="F5297" s="148"/>
      <c r="G5297" s="148"/>
      <c r="H5297" s="148"/>
      <c r="I5297" s="151"/>
      <c r="J5297" s="148"/>
      <c r="K5297" s="66"/>
    </row>
    <row r="5298" spans="1:11" x14ac:dyDescent="0.25">
      <c r="A5298" s="148"/>
      <c r="B5298" s="148"/>
      <c r="C5298" s="148"/>
      <c r="D5298" s="148"/>
      <c r="E5298" s="148"/>
      <c r="F5298" s="148"/>
      <c r="G5298" s="148"/>
      <c r="H5298" s="148"/>
      <c r="I5298" s="151"/>
      <c r="J5298" s="148"/>
      <c r="K5298" s="66"/>
    </row>
    <row r="5299" spans="1:11" x14ac:dyDescent="0.25">
      <c r="A5299" s="148"/>
      <c r="B5299" s="148"/>
      <c r="C5299" s="148"/>
      <c r="D5299" s="148"/>
      <c r="E5299" s="148"/>
      <c r="F5299" s="148"/>
      <c r="G5299" s="148"/>
      <c r="H5299" s="148"/>
      <c r="I5299" s="151"/>
      <c r="J5299" s="148"/>
      <c r="K5299" s="66"/>
    </row>
    <row r="5300" spans="1:11" x14ac:dyDescent="0.25">
      <c r="A5300" s="148"/>
      <c r="B5300" s="148"/>
      <c r="C5300" s="148"/>
      <c r="D5300" s="148"/>
      <c r="E5300" s="148"/>
      <c r="F5300" s="148"/>
      <c r="G5300" s="148"/>
      <c r="H5300" s="148"/>
      <c r="I5300" s="151"/>
      <c r="J5300" s="148"/>
      <c r="K5300" s="66"/>
    </row>
    <row r="5301" spans="1:11" x14ac:dyDescent="0.25">
      <c r="A5301" s="148"/>
      <c r="B5301" s="148"/>
      <c r="C5301" s="148"/>
      <c r="D5301" s="148"/>
      <c r="E5301" s="148"/>
      <c r="F5301" s="148"/>
      <c r="G5301" s="148"/>
      <c r="H5301" s="148"/>
      <c r="I5301" s="151"/>
      <c r="J5301" s="148"/>
      <c r="K5301" s="66"/>
    </row>
    <row r="5302" spans="1:11" x14ac:dyDescent="0.25">
      <c r="A5302" s="148"/>
      <c r="B5302" s="148"/>
      <c r="C5302" s="148"/>
      <c r="D5302" s="148"/>
      <c r="E5302" s="148"/>
      <c r="F5302" s="148"/>
      <c r="G5302" s="148"/>
      <c r="H5302" s="148"/>
      <c r="I5302" s="151"/>
      <c r="J5302" s="148"/>
      <c r="K5302" s="66"/>
    </row>
    <row r="5303" spans="1:11" x14ac:dyDescent="0.25">
      <c r="A5303" s="148"/>
      <c r="B5303" s="148"/>
      <c r="C5303" s="148"/>
      <c r="D5303" s="148"/>
      <c r="E5303" s="148"/>
      <c r="F5303" s="148"/>
      <c r="G5303" s="148"/>
      <c r="H5303" s="148"/>
      <c r="I5303" s="151"/>
      <c r="J5303" s="148"/>
      <c r="K5303" s="66"/>
    </row>
    <row r="5304" spans="1:11" x14ac:dyDescent="0.25">
      <c r="A5304" s="148"/>
      <c r="B5304" s="148"/>
      <c r="C5304" s="148"/>
      <c r="D5304" s="148"/>
      <c r="E5304" s="148"/>
      <c r="F5304" s="148"/>
      <c r="G5304" s="148"/>
      <c r="H5304" s="148"/>
      <c r="I5304" s="151"/>
      <c r="J5304" s="148"/>
      <c r="K5304" s="66"/>
    </row>
    <row r="5305" spans="1:11" x14ac:dyDescent="0.25">
      <c r="A5305" s="148"/>
      <c r="B5305" s="148"/>
      <c r="C5305" s="148"/>
      <c r="D5305" s="148"/>
      <c r="E5305" s="148"/>
      <c r="F5305" s="148"/>
      <c r="G5305" s="148"/>
      <c r="H5305" s="148"/>
      <c r="I5305" s="151"/>
      <c r="J5305" s="148"/>
      <c r="K5305" s="66"/>
    </row>
    <row r="5306" spans="1:11" x14ac:dyDescent="0.25">
      <c r="A5306" s="148"/>
      <c r="B5306" s="148"/>
      <c r="C5306" s="148"/>
      <c r="D5306" s="148"/>
      <c r="E5306" s="148"/>
      <c r="F5306" s="148"/>
      <c r="G5306" s="148"/>
      <c r="H5306" s="148"/>
      <c r="I5306" s="151"/>
      <c r="J5306" s="148"/>
      <c r="K5306" s="66"/>
    </row>
    <row r="5307" spans="1:11" x14ac:dyDescent="0.25">
      <c r="A5307" s="148"/>
      <c r="B5307" s="148"/>
      <c r="C5307" s="148"/>
      <c r="D5307" s="148"/>
      <c r="E5307" s="148"/>
      <c r="F5307" s="148"/>
      <c r="G5307" s="148"/>
      <c r="H5307" s="148"/>
      <c r="I5307" s="151"/>
      <c r="J5307" s="148"/>
      <c r="K5307" s="66"/>
    </row>
    <row r="5308" spans="1:11" x14ac:dyDescent="0.25">
      <c r="A5308" s="148"/>
      <c r="B5308" s="148"/>
      <c r="C5308" s="148"/>
      <c r="D5308" s="148"/>
      <c r="E5308" s="148"/>
      <c r="F5308" s="148"/>
      <c r="G5308" s="148"/>
      <c r="H5308" s="148"/>
      <c r="I5308" s="151"/>
      <c r="J5308" s="148"/>
      <c r="K5308" s="66"/>
    </row>
    <row r="5309" spans="1:11" x14ac:dyDescent="0.25">
      <c r="A5309" s="148"/>
      <c r="B5309" s="148"/>
      <c r="C5309" s="148"/>
      <c r="D5309" s="148"/>
      <c r="E5309" s="148"/>
      <c r="F5309" s="148"/>
      <c r="G5309" s="148"/>
      <c r="H5309" s="148"/>
      <c r="I5309" s="151"/>
      <c r="J5309" s="148"/>
      <c r="K5309" s="66"/>
    </row>
    <row r="5310" spans="1:11" x14ac:dyDescent="0.25">
      <c r="A5310" s="148"/>
      <c r="B5310" s="148"/>
      <c r="C5310" s="148"/>
      <c r="D5310" s="148"/>
      <c r="E5310" s="148"/>
      <c r="F5310" s="148"/>
      <c r="G5310" s="148"/>
      <c r="H5310" s="148"/>
      <c r="I5310" s="151"/>
      <c r="J5310" s="148"/>
      <c r="K5310" s="66"/>
    </row>
    <row r="5311" spans="1:11" x14ac:dyDescent="0.25">
      <c r="A5311" s="148"/>
      <c r="B5311" s="148"/>
      <c r="C5311" s="148"/>
      <c r="D5311" s="148"/>
      <c r="E5311" s="148"/>
      <c r="F5311" s="148"/>
      <c r="G5311" s="148"/>
      <c r="H5311" s="148"/>
      <c r="I5311" s="151"/>
      <c r="J5311" s="148"/>
      <c r="K5311" s="66"/>
    </row>
    <row r="5312" spans="1:11" x14ac:dyDescent="0.25">
      <c r="A5312" s="148"/>
      <c r="B5312" s="148"/>
      <c r="C5312" s="148"/>
      <c r="D5312" s="148"/>
      <c r="E5312" s="148"/>
      <c r="F5312" s="148"/>
      <c r="G5312" s="148"/>
      <c r="H5312" s="148"/>
      <c r="I5312" s="151"/>
      <c r="J5312" s="148"/>
      <c r="K5312" s="66"/>
    </row>
    <row r="5313" spans="1:11" x14ac:dyDescent="0.25">
      <c r="A5313" s="148"/>
      <c r="B5313" s="148"/>
      <c r="C5313" s="148"/>
      <c r="D5313" s="148"/>
      <c r="E5313" s="148"/>
      <c r="F5313" s="148"/>
      <c r="G5313" s="148"/>
      <c r="H5313" s="148"/>
      <c r="I5313" s="151"/>
      <c r="J5313" s="148"/>
      <c r="K5313" s="66"/>
    </row>
    <row r="5314" spans="1:11" x14ac:dyDescent="0.25">
      <c r="A5314" s="148"/>
      <c r="B5314" s="148"/>
      <c r="C5314" s="148"/>
      <c r="D5314" s="148"/>
      <c r="E5314" s="148"/>
      <c r="F5314" s="148"/>
      <c r="G5314" s="148"/>
      <c r="H5314" s="148"/>
      <c r="I5314" s="151"/>
      <c r="J5314" s="148"/>
      <c r="K5314" s="66"/>
    </row>
    <row r="5315" spans="1:11" x14ac:dyDescent="0.25">
      <c r="A5315" s="148"/>
      <c r="B5315" s="148"/>
      <c r="C5315" s="148"/>
      <c r="D5315" s="148"/>
      <c r="E5315" s="148"/>
      <c r="F5315" s="148"/>
      <c r="G5315" s="148"/>
      <c r="H5315" s="148"/>
      <c r="I5315" s="151"/>
      <c r="J5315" s="148"/>
      <c r="K5315" s="66"/>
    </row>
    <row r="5316" spans="1:11" x14ac:dyDescent="0.25">
      <c r="A5316" s="148"/>
      <c r="B5316" s="148"/>
      <c r="C5316" s="148"/>
      <c r="D5316" s="148"/>
      <c r="E5316" s="148"/>
      <c r="F5316" s="148"/>
      <c r="G5316" s="148"/>
      <c r="H5316" s="148"/>
      <c r="I5316" s="151"/>
      <c r="J5316" s="148"/>
      <c r="K5316" s="66"/>
    </row>
    <row r="5317" spans="1:11" x14ac:dyDescent="0.25">
      <c r="A5317" s="148"/>
      <c r="B5317" s="148"/>
      <c r="C5317" s="148"/>
      <c r="D5317" s="148"/>
      <c r="E5317" s="148"/>
      <c r="F5317" s="148"/>
      <c r="G5317" s="148"/>
      <c r="H5317" s="148"/>
      <c r="I5317" s="151"/>
      <c r="J5317" s="148"/>
      <c r="K5317" s="66"/>
    </row>
    <row r="5318" spans="1:11" x14ac:dyDescent="0.25">
      <c r="A5318" s="148"/>
      <c r="B5318" s="148"/>
      <c r="C5318" s="148"/>
      <c r="D5318" s="148"/>
      <c r="E5318" s="148"/>
      <c r="F5318" s="148"/>
      <c r="G5318" s="148"/>
      <c r="H5318" s="148"/>
      <c r="I5318" s="151"/>
      <c r="J5318" s="148"/>
      <c r="K5318" s="66"/>
    </row>
    <row r="5319" spans="1:11" x14ac:dyDescent="0.25">
      <c r="A5319" s="148"/>
      <c r="B5319" s="148"/>
      <c r="C5319" s="148"/>
      <c r="D5319" s="148"/>
      <c r="E5319" s="148"/>
      <c r="F5319" s="148"/>
      <c r="G5319" s="148"/>
      <c r="H5319" s="148"/>
      <c r="I5319" s="151"/>
      <c r="J5319" s="148"/>
      <c r="K5319" s="66"/>
    </row>
    <row r="5320" spans="1:11" x14ac:dyDescent="0.25">
      <c r="A5320" s="148"/>
      <c r="B5320" s="148"/>
      <c r="C5320" s="148"/>
      <c r="D5320" s="148"/>
      <c r="E5320" s="148"/>
      <c r="F5320" s="148"/>
      <c r="G5320" s="148"/>
      <c r="H5320" s="148"/>
      <c r="I5320" s="151"/>
      <c r="J5320" s="148"/>
      <c r="K5320" s="66"/>
    </row>
    <row r="5321" spans="1:11" x14ac:dyDescent="0.25">
      <c r="A5321" s="148"/>
      <c r="B5321" s="148"/>
      <c r="C5321" s="148"/>
      <c r="D5321" s="148"/>
      <c r="E5321" s="148"/>
      <c r="F5321" s="148"/>
      <c r="G5321" s="148"/>
      <c r="H5321" s="148"/>
      <c r="I5321" s="151"/>
      <c r="J5321" s="148"/>
      <c r="K5321" s="66"/>
    </row>
    <row r="5322" spans="1:11" x14ac:dyDescent="0.25">
      <c r="A5322" s="148"/>
      <c r="B5322" s="148"/>
      <c r="C5322" s="148"/>
      <c r="D5322" s="148"/>
      <c r="E5322" s="148"/>
      <c r="F5322" s="148"/>
      <c r="G5322" s="148"/>
      <c r="H5322" s="148"/>
      <c r="I5322" s="151"/>
      <c r="J5322" s="148"/>
      <c r="K5322" s="66"/>
    </row>
    <row r="5323" spans="1:11" x14ac:dyDescent="0.25">
      <c r="A5323" s="148"/>
      <c r="B5323" s="148"/>
      <c r="C5323" s="148"/>
      <c r="D5323" s="148"/>
      <c r="E5323" s="148"/>
      <c r="F5323" s="148"/>
      <c r="G5323" s="148"/>
      <c r="H5323" s="148"/>
      <c r="I5323" s="151"/>
      <c r="J5323" s="148"/>
      <c r="K5323" s="66"/>
    </row>
    <row r="5324" spans="1:11" x14ac:dyDescent="0.25">
      <c r="A5324" s="148"/>
      <c r="B5324" s="148"/>
      <c r="C5324" s="148"/>
      <c r="D5324" s="148"/>
      <c r="E5324" s="148"/>
      <c r="F5324" s="148"/>
      <c r="G5324" s="148"/>
      <c r="H5324" s="148"/>
      <c r="I5324" s="151"/>
      <c r="J5324" s="148"/>
      <c r="K5324" s="66"/>
    </row>
    <row r="5325" spans="1:11" x14ac:dyDescent="0.25">
      <c r="A5325" s="148"/>
      <c r="B5325" s="148"/>
      <c r="C5325" s="148"/>
      <c r="D5325" s="148"/>
      <c r="E5325" s="148"/>
      <c r="F5325" s="148"/>
      <c r="G5325" s="148"/>
      <c r="H5325" s="148"/>
      <c r="I5325" s="151"/>
      <c r="J5325" s="148"/>
      <c r="K5325" s="66"/>
    </row>
    <row r="5326" spans="1:11" x14ac:dyDescent="0.25">
      <c r="A5326" s="148"/>
      <c r="B5326" s="148"/>
      <c r="C5326" s="148"/>
      <c r="D5326" s="148"/>
      <c r="E5326" s="148"/>
      <c r="F5326" s="148"/>
      <c r="G5326" s="148"/>
      <c r="H5326" s="148"/>
      <c r="I5326" s="151"/>
      <c r="J5326" s="148"/>
      <c r="K5326" s="66"/>
    </row>
    <row r="5327" spans="1:11" x14ac:dyDescent="0.25">
      <c r="A5327" s="148"/>
      <c r="B5327" s="148"/>
      <c r="C5327" s="148"/>
      <c r="D5327" s="148"/>
      <c r="E5327" s="148"/>
      <c r="F5327" s="148"/>
      <c r="G5327" s="148"/>
      <c r="H5327" s="148"/>
      <c r="I5327" s="151"/>
      <c r="J5327" s="148"/>
      <c r="K5327" s="66"/>
    </row>
    <row r="5328" spans="1:11" x14ac:dyDescent="0.25">
      <c r="A5328" s="148"/>
      <c r="B5328" s="148"/>
      <c r="C5328" s="148"/>
      <c r="D5328" s="148"/>
      <c r="E5328" s="148"/>
      <c r="F5328" s="148"/>
      <c r="G5328" s="148"/>
      <c r="H5328" s="148"/>
      <c r="I5328" s="151"/>
      <c r="J5328" s="148"/>
      <c r="K5328" s="66"/>
    </row>
    <row r="5329" spans="1:11" x14ac:dyDescent="0.25">
      <c r="A5329" s="148"/>
      <c r="B5329" s="148"/>
      <c r="C5329" s="148"/>
      <c r="D5329" s="148"/>
      <c r="E5329" s="148"/>
      <c r="F5329" s="148"/>
      <c r="G5329" s="148"/>
      <c r="H5329" s="148"/>
      <c r="I5329" s="151"/>
      <c r="J5329" s="148"/>
      <c r="K5329" s="66"/>
    </row>
    <row r="5330" spans="1:11" x14ac:dyDescent="0.25">
      <c r="A5330" s="148"/>
      <c r="B5330" s="148"/>
      <c r="C5330" s="148"/>
      <c r="D5330" s="148"/>
      <c r="E5330" s="148"/>
      <c r="F5330" s="148"/>
      <c r="G5330" s="148"/>
      <c r="H5330" s="148"/>
      <c r="I5330" s="151"/>
      <c r="J5330" s="148"/>
      <c r="K5330" s="66"/>
    </row>
    <row r="5331" spans="1:11" x14ac:dyDescent="0.25">
      <c r="A5331" s="148"/>
      <c r="B5331" s="148"/>
      <c r="C5331" s="148"/>
      <c r="D5331" s="148"/>
      <c r="E5331" s="148"/>
      <c r="F5331" s="148"/>
      <c r="G5331" s="148"/>
      <c r="H5331" s="148"/>
      <c r="I5331" s="151"/>
      <c r="J5331" s="148"/>
      <c r="K5331" s="66"/>
    </row>
    <row r="5332" spans="1:11" x14ac:dyDescent="0.25">
      <c r="A5332" s="148"/>
      <c r="B5332" s="148"/>
      <c r="C5332" s="148"/>
      <c r="D5332" s="148"/>
      <c r="E5332" s="148"/>
      <c r="F5332" s="148"/>
      <c r="G5332" s="148"/>
      <c r="H5332" s="148"/>
      <c r="I5332" s="151"/>
      <c r="J5332" s="148"/>
      <c r="K5332" s="66"/>
    </row>
    <row r="5333" spans="1:11" x14ac:dyDescent="0.25">
      <c r="A5333" s="148"/>
      <c r="B5333" s="148"/>
      <c r="C5333" s="148"/>
      <c r="D5333" s="148"/>
      <c r="E5333" s="148"/>
      <c r="F5333" s="148"/>
      <c r="G5333" s="148"/>
      <c r="H5333" s="148"/>
      <c r="I5333" s="151"/>
      <c r="J5333" s="148"/>
      <c r="K5333" s="66"/>
    </row>
    <row r="5334" spans="1:11" x14ac:dyDescent="0.25">
      <c r="A5334" s="148"/>
      <c r="B5334" s="148"/>
      <c r="C5334" s="148"/>
      <c r="D5334" s="148"/>
      <c r="E5334" s="148"/>
      <c r="F5334" s="148"/>
      <c r="G5334" s="148"/>
      <c r="H5334" s="148"/>
      <c r="I5334" s="151"/>
      <c r="J5334" s="148"/>
      <c r="K5334" s="66"/>
    </row>
    <row r="5335" spans="1:11" x14ac:dyDescent="0.25">
      <c r="A5335" s="148"/>
      <c r="B5335" s="148"/>
      <c r="C5335" s="148"/>
      <c r="D5335" s="148"/>
      <c r="E5335" s="148"/>
      <c r="F5335" s="148"/>
      <c r="G5335" s="148"/>
      <c r="H5335" s="148"/>
      <c r="I5335" s="151"/>
      <c r="J5335" s="148"/>
      <c r="K5335" s="66"/>
    </row>
    <row r="5336" spans="1:11" x14ac:dyDescent="0.25">
      <c r="A5336" s="148"/>
      <c r="B5336" s="148"/>
      <c r="C5336" s="148"/>
      <c r="D5336" s="148"/>
      <c r="E5336" s="148"/>
      <c r="F5336" s="148"/>
      <c r="G5336" s="148"/>
      <c r="H5336" s="148"/>
      <c r="I5336" s="151"/>
      <c r="J5336" s="148"/>
      <c r="K5336" s="66"/>
    </row>
    <row r="5337" spans="1:11" x14ac:dyDescent="0.25">
      <c r="A5337" s="148"/>
      <c r="B5337" s="148"/>
      <c r="C5337" s="148"/>
      <c r="D5337" s="148"/>
      <c r="E5337" s="148"/>
      <c r="F5337" s="148"/>
      <c r="G5337" s="148"/>
      <c r="H5337" s="148"/>
      <c r="I5337" s="151"/>
      <c r="J5337" s="148"/>
      <c r="K5337" s="66"/>
    </row>
    <row r="5338" spans="1:11" x14ac:dyDescent="0.25">
      <c r="A5338" s="148"/>
      <c r="B5338" s="148"/>
      <c r="C5338" s="148"/>
      <c r="D5338" s="148"/>
      <c r="E5338" s="148"/>
      <c r="F5338" s="148"/>
      <c r="G5338" s="148"/>
      <c r="H5338" s="148"/>
      <c r="I5338" s="151"/>
      <c r="J5338" s="148"/>
      <c r="K5338" s="66"/>
    </row>
    <row r="5339" spans="1:11" x14ac:dyDescent="0.25">
      <c r="A5339" s="148"/>
      <c r="B5339" s="148"/>
      <c r="C5339" s="148"/>
      <c r="D5339" s="148"/>
      <c r="E5339" s="148"/>
      <c r="F5339" s="148"/>
      <c r="G5339" s="148"/>
      <c r="H5339" s="148"/>
      <c r="I5339" s="151"/>
      <c r="J5339" s="148"/>
      <c r="K5339" s="66"/>
    </row>
    <row r="5340" spans="1:11" x14ac:dyDescent="0.25">
      <c r="A5340" s="148"/>
      <c r="B5340" s="148"/>
      <c r="C5340" s="148"/>
      <c r="D5340" s="148"/>
      <c r="E5340" s="148"/>
      <c r="F5340" s="148"/>
      <c r="G5340" s="148"/>
      <c r="H5340" s="148"/>
      <c r="I5340" s="151"/>
      <c r="J5340" s="148"/>
      <c r="K5340" s="66"/>
    </row>
    <row r="5341" spans="1:11" x14ac:dyDescent="0.25">
      <c r="A5341" s="148"/>
      <c r="B5341" s="148"/>
      <c r="C5341" s="148"/>
      <c r="D5341" s="148"/>
      <c r="E5341" s="148"/>
      <c r="F5341" s="148"/>
      <c r="G5341" s="148"/>
      <c r="H5341" s="148"/>
      <c r="I5341" s="151"/>
      <c r="J5341" s="148"/>
      <c r="K5341" s="66"/>
    </row>
    <row r="5342" spans="1:11" x14ac:dyDescent="0.25">
      <c r="A5342" s="148"/>
      <c r="B5342" s="148"/>
      <c r="C5342" s="148"/>
      <c r="D5342" s="148"/>
      <c r="E5342" s="148"/>
      <c r="F5342" s="148"/>
      <c r="G5342" s="148"/>
      <c r="H5342" s="148"/>
      <c r="I5342" s="151"/>
      <c r="J5342" s="148"/>
      <c r="K5342" s="66"/>
    </row>
    <row r="5343" spans="1:11" x14ac:dyDescent="0.25">
      <c r="A5343" s="148"/>
      <c r="B5343" s="148"/>
      <c r="C5343" s="148"/>
      <c r="D5343" s="148"/>
      <c r="E5343" s="148"/>
      <c r="F5343" s="148"/>
      <c r="G5343" s="148"/>
      <c r="H5343" s="148"/>
      <c r="I5343" s="151"/>
      <c r="J5343" s="148"/>
      <c r="K5343" s="66"/>
    </row>
    <row r="5344" spans="1:11" x14ac:dyDescent="0.25">
      <c r="A5344" s="148"/>
      <c r="B5344" s="148"/>
      <c r="C5344" s="148"/>
      <c r="D5344" s="148"/>
      <c r="E5344" s="148"/>
      <c r="F5344" s="148"/>
      <c r="G5344" s="148"/>
      <c r="H5344" s="148"/>
      <c r="I5344" s="151"/>
      <c r="J5344" s="148"/>
      <c r="K5344" s="66"/>
    </row>
    <row r="5345" spans="1:11" x14ac:dyDescent="0.25">
      <c r="A5345" s="148"/>
      <c r="B5345" s="148"/>
      <c r="C5345" s="148"/>
      <c r="D5345" s="148"/>
      <c r="E5345" s="148"/>
      <c r="F5345" s="148"/>
      <c r="G5345" s="148"/>
      <c r="H5345" s="148"/>
      <c r="I5345" s="151"/>
      <c r="J5345" s="148"/>
      <c r="K5345" s="66"/>
    </row>
    <row r="5346" spans="1:11" x14ac:dyDescent="0.25">
      <c r="A5346" s="148"/>
      <c r="B5346" s="148"/>
      <c r="C5346" s="148"/>
      <c r="D5346" s="148"/>
      <c r="E5346" s="148"/>
      <c r="F5346" s="148"/>
      <c r="G5346" s="148"/>
      <c r="H5346" s="148"/>
      <c r="I5346" s="151"/>
      <c r="J5346" s="148"/>
      <c r="K5346" s="66"/>
    </row>
    <row r="5347" spans="1:11" x14ac:dyDescent="0.25">
      <c r="A5347" s="148"/>
      <c r="B5347" s="148"/>
      <c r="C5347" s="148"/>
      <c r="D5347" s="148"/>
      <c r="E5347" s="148"/>
      <c r="F5347" s="148"/>
      <c r="G5347" s="148"/>
      <c r="H5347" s="148"/>
      <c r="I5347" s="151"/>
      <c r="J5347" s="148"/>
      <c r="K5347" s="66"/>
    </row>
    <row r="5348" spans="1:11" x14ac:dyDescent="0.25">
      <c r="A5348" s="148"/>
      <c r="B5348" s="148"/>
      <c r="C5348" s="148"/>
      <c r="D5348" s="148"/>
      <c r="E5348" s="148"/>
      <c r="F5348" s="148"/>
      <c r="G5348" s="148"/>
      <c r="H5348" s="148"/>
      <c r="I5348" s="151"/>
      <c r="J5348" s="148"/>
      <c r="K5348" s="66"/>
    </row>
    <row r="5349" spans="1:11" x14ac:dyDescent="0.25">
      <c r="A5349" s="148"/>
      <c r="B5349" s="148"/>
      <c r="C5349" s="148"/>
      <c r="D5349" s="148"/>
      <c r="E5349" s="148"/>
      <c r="F5349" s="148"/>
      <c r="G5349" s="148"/>
      <c r="H5349" s="148"/>
      <c r="I5349" s="151"/>
      <c r="J5349" s="148"/>
      <c r="K5349" s="66"/>
    </row>
    <row r="5350" spans="1:11" x14ac:dyDescent="0.25">
      <c r="A5350" s="148"/>
      <c r="B5350" s="148"/>
      <c r="C5350" s="148"/>
      <c r="D5350" s="148"/>
      <c r="E5350" s="148"/>
      <c r="F5350" s="148"/>
      <c r="G5350" s="148"/>
      <c r="H5350" s="148"/>
      <c r="I5350" s="151"/>
      <c r="J5350" s="148"/>
      <c r="K5350" s="66"/>
    </row>
    <row r="5351" spans="1:11" x14ac:dyDescent="0.25">
      <c r="A5351" s="148"/>
      <c r="B5351" s="148"/>
      <c r="C5351" s="148"/>
      <c r="D5351" s="148"/>
      <c r="E5351" s="148"/>
      <c r="F5351" s="148"/>
      <c r="G5351" s="148"/>
      <c r="H5351" s="148"/>
      <c r="I5351" s="151"/>
      <c r="J5351" s="148"/>
      <c r="K5351" s="66"/>
    </row>
    <row r="5352" spans="1:11" x14ac:dyDescent="0.25">
      <c r="A5352" s="148"/>
      <c r="B5352" s="148"/>
      <c r="C5352" s="148"/>
      <c r="D5352" s="148"/>
      <c r="E5352" s="148"/>
      <c r="F5352" s="148"/>
      <c r="G5352" s="148"/>
      <c r="H5352" s="148"/>
      <c r="I5352" s="151"/>
      <c r="J5352" s="148"/>
      <c r="K5352" s="66"/>
    </row>
    <row r="5353" spans="1:11" x14ac:dyDescent="0.25">
      <c r="A5353" s="148"/>
      <c r="B5353" s="148"/>
      <c r="C5353" s="148"/>
      <c r="D5353" s="148"/>
      <c r="E5353" s="148"/>
      <c r="F5353" s="148"/>
      <c r="G5353" s="148"/>
      <c r="H5353" s="148"/>
      <c r="I5353" s="151"/>
      <c r="J5353" s="148"/>
      <c r="K5353" s="66"/>
    </row>
    <row r="5354" spans="1:11" x14ac:dyDescent="0.25">
      <c r="A5354" s="148"/>
      <c r="B5354" s="148"/>
      <c r="C5354" s="148"/>
      <c r="D5354" s="148"/>
      <c r="E5354" s="148"/>
      <c r="F5354" s="148"/>
      <c r="G5354" s="148"/>
      <c r="H5354" s="148"/>
      <c r="I5354" s="151"/>
      <c r="J5354" s="148"/>
      <c r="K5354" s="66"/>
    </row>
    <row r="5355" spans="1:11" x14ac:dyDescent="0.25">
      <c r="A5355" s="148"/>
      <c r="B5355" s="148"/>
      <c r="C5355" s="148"/>
      <c r="D5355" s="148"/>
      <c r="E5355" s="148"/>
      <c r="F5355" s="148"/>
      <c r="G5355" s="148"/>
      <c r="H5355" s="148"/>
      <c r="I5355" s="151"/>
      <c r="J5355" s="148"/>
      <c r="K5355" s="66"/>
    </row>
    <row r="5356" spans="1:11" x14ac:dyDescent="0.25">
      <c r="A5356" s="148"/>
      <c r="B5356" s="148"/>
      <c r="C5356" s="148"/>
      <c r="D5356" s="148"/>
      <c r="E5356" s="148"/>
      <c r="F5356" s="148"/>
      <c r="G5356" s="148"/>
      <c r="H5356" s="148"/>
      <c r="I5356" s="151"/>
      <c r="J5356" s="148"/>
      <c r="K5356" s="66"/>
    </row>
    <row r="5357" spans="1:11" x14ac:dyDescent="0.25">
      <c r="A5357" s="148"/>
      <c r="B5357" s="148"/>
      <c r="C5357" s="148"/>
      <c r="D5357" s="148"/>
      <c r="E5357" s="148"/>
      <c r="F5357" s="148"/>
      <c r="G5357" s="148"/>
      <c r="H5357" s="148"/>
      <c r="I5357" s="151"/>
      <c r="J5357" s="148"/>
      <c r="K5357" s="66"/>
    </row>
    <row r="5358" spans="1:11" x14ac:dyDescent="0.25">
      <c r="A5358" s="148"/>
      <c r="B5358" s="148"/>
      <c r="C5358" s="148"/>
      <c r="D5358" s="148"/>
      <c r="E5358" s="148"/>
      <c r="F5358" s="148"/>
      <c r="G5358" s="148"/>
      <c r="H5358" s="148"/>
      <c r="I5358" s="151"/>
      <c r="J5358" s="148"/>
      <c r="K5358" s="66"/>
    </row>
    <row r="5359" spans="1:11" x14ac:dyDescent="0.25">
      <c r="A5359" s="148"/>
      <c r="B5359" s="148"/>
      <c r="C5359" s="148"/>
      <c r="D5359" s="148"/>
      <c r="E5359" s="148"/>
      <c r="F5359" s="148"/>
      <c r="G5359" s="148"/>
      <c r="H5359" s="148"/>
      <c r="I5359" s="151"/>
      <c r="J5359" s="148"/>
      <c r="K5359" s="66"/>
    </row>
    <row r="5360" spans="1:11" x14ac:dyDescent="0.25">
      <c r="A5360" s="148"/>
      <c r="B5360" s="148"/>
      <c r="C5360" s="148"/>
      <c r="D5360" s="148"/>
      <c r="E5360" s="148"/>
      <c r="F5360" s="148"/>
      <c r="G5360" s="148"/>
      <c r="H5360" s="148"/>
      <c r="I5360" s="151"/>
      <c r="J5360" s="148"/>
      <c r="K5360" s="66"/>
    </row>
    <row r="5361" spans="1:11" x14ac:dyDescent="0.25">
      <c r="A5361" s="148"/>
      <c r="B5361" s="148"/>
      <c r="C5361" s="148"/>
      <c r="D5361" s="148"/>
      <c r="E5361" s="148"/>
      <c r="F5361" s="148"/>
      <c r="G5361" s="148"/>
      <c r="H5361" s="148"/>
      <c r="I5361" s="151"/>
      <c r="J5361" s="148"/>
      <c r="K5361" s="66"/>
    </row>
    <row r="5362" spans="1:11" x14ac:dyDescent="0.25">
      <c r="A5362" s="148"/>
      <c r="B5362" s="148"/>
      <c r="C5362" s="148"/>
      <c r="D5362" s="148"/>
      <c r="E5362" s="148"/>
      <c r="F5362" s="148"/>
      <c r="G5362" s="148"/>
      <c r="H5362" s="148"/>
      <c r="I5362" s="151"/>
      <c r="J5362" s="148"/>
      <c r="K5362" s="66"/>
    </row>
    <row r="5363" spans="1:11" x14ac:dyDescent="0.25">
      <c r="A5363" s="148"/>
      <c r="B5363" s="148"/>
      <c r="C5363" s="148"/>
      <c r="D5363" s="148"/>
      <c r="E5363" s="148"/>
      <c r="F5363" s="148"/>
      <c r="G5363" s="148"/>
      <c r="H5363" s="148"/>
      <c r="I5363" s="151"/>
      <c r="J5363" s="148"/>
      <c r="K5363" s="66"/>
    </row>
    <row r="5364" spans="1:11" x14ac:dyDescent="0.25">
      <c r="A5364" s="148"/>
      <c r="B5364" s="148"/>
      <c r="C5364" s="148"/>
      <c r="D5364" s="148"/>
      <c r="E5364" s="148"/>
      <c r="F5364" s="148"/>
      <c r="G5364" s="148"/>
      <c r="H5364" s="148"/>
      <c r="I5364" s="151"/>
      <c r="J5364" s="148"/>
      <c r="K5364" s="66"/>
    </row>
    <row r="5365" spans="1:11" x14ac:dyDescent="0.25">
      <c r="A5365" s="148"/>
      <c r="B5365" s="148"/>
      <c r="C5365" s="148"/>
      <c r="D5365" s="148"/>
      <c r="E5365" s="148"/>
      <c r="F5365" s="148"/>
      <c r="G5365" s="148"/>
      <c r="H5365" s="148"/>
      <c r="I5365" s="151"/>
      <c r="J5365" s="148"/>
      <c r="K5365" s="66"/>
    </row>
    <row r="5366" spans="1:11" x14ac:dyDescent="0.25">
      <c r="A5366" s="148"/>
      <c r="B5366" s="148"/>
      <c r="C5366" s="148"/>
      <c r="D5366" s="148"/>
      <c r="E5366" s="148"/>
      <c r="F5366" s="148"/>
      <c r="G5366" s="148"/>
      <c r="H5366" s="148"/>
      <c r="I5366" s="151"/>
      <c r="J5366" s="148"/>
      <c r="K5366" s="66"/>
    </row>
    <row r="5367" spans="1:11" x14ac:dyDescent="0.25">
      <c r="A5367" s="148"/>
      <c r="B5367" s="148"/>
      <c r="C5367" s="148"/>
      <c r="D5367" s="148"/>
      <c r="E5367" s="148"/>
      <c r="F5367" s="148"/>
      <c r="G5367" s="148"/>
      <c r="H5367" s="148"/>
      <c r="I5367" s="151"/>
      <c r="J5367" s="148"/>
      <c r="K5367" s="66"/>
    </row>
    <row r="5368" spans="1:11" x14ac:dyDescent="0.25">
      <c r="A5368" s="148"/>
      <c r="B5368" s="148"/>
      <c r="C5368" s="148"/>
      <c r="D5368" s="148"/>
      <c r="E5368" s="148"/>
      <c r="F5368" s="148"/>
      <c r="G5368" s="148"/>
      <c r="H5368" s="148"/>
      <c r="I5368" s="151"/>
      <c r="J5368" s="148"/>
      <c r="K5368" s="66"/>
    </row>
    <row r="5369" spans="1:11" x14ac:dyDescent="0.25">
      <c r="A5369" s="148"/>
      <c r="B5369" s="148"/>
      <c r="C5369" s="148"/>
      <c r="D5369" s="148"/>
      <c r="E5369" s="148"/>
      <c r="F5369" s="148"/>
      <c r="G5369" s="148"/>
      <c r="H5369" s="148"/>
      <c r="I5369" s="151"/>
      <c r="J5369" s="148"/>
      <c r="K5369" s="66"/>
    </row>
    <row r="5370" spans="1:11" x14ac:dyDescent="0.25">
      <c r="A5370" s="148"/>
      <c r="B5370" s="148"/>
      <c r="C5370" s="148"/>
      <c r="D5370" s="148"/>
      <c r="E5370" s="148"/>
      <c r="F5370" s="148"/>
      <c r="G5370" s="148"/>
      <c r="H5370" s="148"/>
      <c r="I5370" s="151"/>
      <c r="J5370" s="148"/>
      <c r="K5370" s="66"/>
    </row>
    <row r="5371" spans="1:11" x14ac:dyDescent="0.25">
      <c r="A5371" s="148"/>
      <c r="B5371" s="148"/>
      <c r="C5371" s="148"/>
      <c r="D5371" s="148"/>
      <c r="E5371" s="148"/>
      <c r="F5371" s="148"/>
      <c r="G5371" s="148"/>
      <c r="H5371" s="148"/>
      <c r="I5371" s="151"/>
      <c r="J5371" s="148"/>
      <c r="K5371" s="66"/>
    </row>
    <row r="5372" spans="1:11" x14ac:dyDescent="0.25">
      <c r="A5372" s="148"/>
      <c r="B5372" s="148"/>
      <c r="C5372" s="148"/>
      <c r="D5372" s="148"/>
      <c r="E5372" s="148"/>
      <c r="F5372" s="148"/>
      <c r="G5372" s="148"/>
      <c r="H5372" s="148"/>
      <c r="I5372" s="151"/>
      <c r="J5372" s="148"/>
      <c r="K5372" s="66"/>
    </row>
    <row r="5373" spans="1:11" x14ac:dyDescent="0.25">
      <c r="A5373" s="148"/>
      <c r="B5373" s="148"/>
      <c r="C5373" s="148"/>
      <c r="D5373" s="148"/>
      <c r="E5373" s="148"/>
      <c r="F5373" s="148"/>
      <c r="G5373" s="148"/>
      <c r="H5373" s="148"/>
      <c r="I5373" s="151"/>
      <c r="J5373" s="148"/>
      <c r="K5373" s="66"/>
    </row>
    <row r="5374" spans="1:11" x14ac:dyDescent="0.25">
      <c r="A5374" s="148"/>
      <c r="B5374" s="148"/>
      <c r="C5374" s="148"/>
      <c r="D5374" s="148"/>
      <c r="E5374" s="148"/>
      <c r="F5374" s="148"/>
      <c r="G5374" s="148"/>
      <c r="H5374" s="148"/>
      <c r="I5374" s="151"/>
      <c r="J5374" s="148"/>
      <c r="K5374" s="66"/>
    </row>
    <row r="5375" spans="1:11" x14ac:dyDescent="0.25">
      <c r="A5375" s="148"/>
      <c r="B5375" s="148"/>
      <c r="C5375" s="148"/>
      <c r="D5375" s="148"/>
      <c r="E5375" s="148"/>
      <c r="F5375" s="148"/>
      <c r="G5375" s="148"/>
      <c r="H5375" s="148"/>
      <c r="I5375" s="151"/>
      <c r="J5375" s="148"/>
      <c r="K5375" s="66"/>
    </row>
    <row r="5376" spans="1:11" x14ac:dyDescent="0.25">
      <c r="A5376" s="148"/>
      <c r="B5376" s="148"/>
      <c r="C5376" s="148"/>
      <c r="D5376" s="148"/>
      <c r="E5376" s="148"/>
      <c r="F5376" s="148"/>
      <c r="G5376" s="148"/>
      <c r="H5376" s="148"/>
      <c r="I5376" s="151"/>
      <c r="J5376" s="148"/>
      <c r="K5376" s="66"/>
    </row>
    <row r="5377" spans="1:11" x14ac:dyDescent="0.25">
      <c r="A5377" s="148"/>
      <c r="B5377" s="148"/>
      <c r="C5377" s="148"/>
      <c r="D5377" s="148"/>
      <c r="E5377" s="148"/>
      <c r="F5377" s="148"/>
      <c r="G5377" s="148"/>
      <c r="H5377" s="148"/>
      <c r="I5377" s="151"/>
      <c r="J5377" s="148"/>
      <c r="K5377" s="66"/>
    </row>
    <row r="5378" spans="1:11" x14ac:dyDescent="0.25">
      <c r="A5378" s="148"/>
      <c r="B5378" s="148"/>
      <c r="C5378" s="148"/>
      <c r="D5378" s="148"/>
      <c r="E5378" s="148"/>
      <c r="F5378" s="148"/>
      <c r="G5378" s="148"/>
      <c r="H5378" s="148"/>
      <c r="I5378" s="151"/>
      <c r="J5378" s="148"/>
      <c r="K5378" s="66"/>
    </row>
    <row r="5379" spans="1:11" x14ac:dyDescent="0.25">
      <c r="A5379" s="148"/>
      <c r="B5379" s="148"/>
      <c r="C5379" s="148"/>
      <c r="D5379" s="148"/>
      <c r="E5379" s="148"/>
      <c r="F5379" s="148"/>
      <c r="G5379" s="148"/>
      <c r="H5379" s="148"/>
      <c r="I5379" s="151"/>
      <c r="J5379" s="148"/>
      <c r="K5379" s="66"/>
    </row>
    <row r="5380" spans="1:11" x14ac:dyDescent="0.25">
      <c r="A5380" s="148"/>
      <c r="B5380" s="148"/>
      <c r="C5380" s="148"/>
      <c r="D5380" s="148"/>
      <c r="E5380" s="148"/>
      <c r="F5380" s="148"/>
      <c r="G5380" s="148"/>
      <c r="H5380" s="148"/>
      <c r="I5380" s="151"/>
      <c r="J5380" s="148"/>
      <c r="K5380" s="66"/>
    </row>
    <row r="5381" spans="1:11" x14ac:dyDescent="0.25">
      <c r="A5381" s="148"/>
      <c r="B5381" s="148"/>
      <c r="C5381" s="148"/>
      <c r="D5381" s="148"/>
      <c r="E5381" s="148"/>
      <c r="F5381" s="148"/>
      <c r="G5381" s="148"/>
      <c r="H5381" s="148"/>
      <c r="I5381" s="151"/>
      <c r="J5381" s="148"/>
      <c r="K5381" s="66"/>
    </row>
    <row r="5382" spans="1:11" x14ac:dyDescent="0.25">
      <c r="A5382" s="148"/>
      <c r="B5382" s="148"/>
      <c r="C5382" s="148"/>
      <c r="D5382" s="148"/>
      <c r="E5382" s="148"/>
      <c r="F5382" s="148"/>
      <c r="G5382" s="148"/>
      <c r="H5382" s="148"/>
      <c r="I5382" s="151"/>
      <c r="J5382" s="148"/>
      <c r="K5382" s="66"/>
    </row>
    <row r="5383" spans="1:11" x14ac:dyDescent="0.25">
      <c r="A5383" s="148"/>
      <c r="B5383" s="148"/>
      <c r="C5383" s="148"/>
      <c r="D5383" s="148"/>
      <c r="E5383" s="148"/>
      <c r="F5383" s="148"/>
      <c r="G5383" s="148"/>
      <c r="H5383" s="148"/>
      <c r="I5383" s="151"/>
      <c r="J5383" s="148"/>
      <c r="K5383" s="66"/>
    </row>
    <row r="5384" spans="1:11" x14ac:dyDescent="0.25">
      <c r="A5384" s="148"/>
      <c r="B5384" s="148"/>
      <c r="C5384" s="148"/>
      <c r="D5384" s="148"/>
      <c r="E5384" s="148"/>
      <c r="F5384" s="148"/>
      <c r="G5384" s="148"/>
      <c r="H5384" s="148"/>
      <c r="I5384" s="151"/>
      <c r="J5384" s="148"/>
      <c r="K5384" s="66"/>
    </row>
    <row r="5385" spans="1:11" x14ac:dyDescent="0.25">
      <c r="A5385" s="148"/>
      <c r="B5385" s="148"/>
      <c r="C5385" s="148"/>
      <c r="D5385" s="148"/>
      <c r="E5385" s="148"/>
      <c r="F5385" s="148"/>
      <c r="G5385" s="148"/>
      <c r="H5385" s="148"/>
      <c r="I5385" s="151"/>
      <c r="J5385" s="148"/>
      <c r="K5385" s="66"/>
    </row>
    <row r="5386" spans="1:11" x14ac:dyDescent="0.25">
      <c r="A5386" s="148"/>
      <c r="B5386" s="148"/>
      <c r="C5386" s="148"/>
      <c r="D5386" s="148"/>
      <c r="E5386" s="148"/>
      <c r="F5386" s="148"/>
      <c r="G5386" s="148"/>
      <c r="H5386" s="148"/>
      <c r="I5386" s="151"/>
      <c r="J5386" s="148"/>
      <c r="K5386" s="66"/>
    </row>
    <row r="5387" spans="1:11" x14ac:dyDescent="0.25">
      <c r="A5387" s="148"/>
      <c r="B5387" s="148"/>
      <c r="C5387" s="148"/>
      <c r="D5387" s="148"/>
      <c r="E5387" s="148"/>
      <c r="F5387" s="148"/>
      <c r="G5387" s="148"/>
      <c r="H5387" s="148"/>
      <c r="I5387" s="151"/>
      <c r="J5387" s="148"/>
      <c r="K5387" s="66"/>
    </row>
    <row r="5388" spans="1:11" x14ac:dyDescent="0.25">
      <c r="A5388" s="148"/>
      <c r="B5388" s="148"/>
      <c r="C5388" s="148"/>
      <c r="D5388" s="148"/>
      <c r="E5388" s="148"/>
      <c r="F5388" s="148"/>
      <c r="G5388" s="148"/>
      <c r="H5388" s="148"/>
      <c r="I5388" s="151"/>
      <c r="J5388" s="148"/>
      <c r="K5388" s="66"/>
    </row>
    <row r="5389" spans="1:11" x14ac:dyDescent="0.25">
      <c r="A5389" s="148"/>
      <c r="B5389" s="148"/>
      <c r="C5389" s="148"/>
      <c r="D5389" s="148"/>
      <c r="E5389" s="148"/>
      <c r="F5389" s="148"/>
      <c r="G5389" s="148"/>
      <c r="H5389" s="148"/>
      <c r="I5389" s="151"/>
      <c r="J5389" s="148"/>
      <c r="K5389" s="66"/>
    </row>
    <row r="5390" spans="1:11" x14ac:dyDescent="0.25">
      <c r="A5390" s="148"/>
      <c r="B5390" s="148"/>
      <c r="C5390" s="148"/>
      <c r="D5390" s="148"/>
      <c r="E5390" s="148"/>
      <c r="F5390" s="148"/>
      <c r="G5390" s="148"/>
      <c r="H5390" s="148"/>
      <c r="I5390" s="151"/>
      <c r="J5390" s="148"/>
      <c r="K5390" s="66"/>
    </row>
    <row r="5391" spans="1:11" x14ac:dyDescent="0.25">
      <c r="A5391" s="148"/>
      <c r="B5391" s="148"/>
      <c r="C5391" s="148"/>
      <c r="D5391" s="148"/>
      <c r="E5391" s="148"/>
      <c r="F5391" s="148"/>
      <c r="G5391" s="148"/>
      <c r="H5391" s="148"/>
      <c r="I5391" s="151"/>
      <c r="J5391" s="148"/>
      <c r="K5391" s="66"/>
    </row>
    <row r="5392" spans="1:11" x14ac:dyDescent="0.25">
      <c r="A5392" s="148"/>
      <c r="B5392" s="148"/>
      <c r="C5392" s="148"/>
      <c r="D5392" s="148"/>
      <c r="E5392" s="148"/>
      <c r="F5392" s="148"/>
      <c r="G5392" s="148"/>
      <c r="H5392" s="148"/>
      <c r="I5392" s="151"/>
      <c r="J5392" s="148"/>
      <c r="K5392" s="66"/>
    </row>
    <row r="5393" spans="1:11" x14ac:dyDescent="0.25">
      <c r="A5393" s="148"/>
      <c r="B5393" s="148"/>
      <c r="C5393" s="148"/>
      <c r="D5393" s="148"/>
      <c r="E5393" s="148"/>
      <c r="F5393" s="148"/>
      <c r="G5393" s="148"/>
      <c r="H5393" s="148"/>
      <c r="I5393" s="151"/>
      <c r="J5393" s="148"/>
      <c r="K5393" s="66"/>
    </row>
    <row r="5394" spans="1:11" x14ac:dyDescent="0.25">
      <c r="A5394" s="148"/>
      <c r="B5394" s="148"/>
      <c r="C5394" s="148"/>
      <c r="D5394" s="148"/>
      <c r="E5394" s="148"/>
      <c r="F5394" s="148"/>
      <c r="G5394" s="148"/>
      <c r="H5394" s="148"/>
      <c r="I5394" s="151"/>
      <c r="J5394" s="148"/>
      <c r="K5394" s="66"/>
    </row>
    <row r="5395" spans="1:11" x14ac:dyDescent="0.25">
      <c r="A5395" s="148"/>
      <c r="B5395" s="148"/>
      <c r="C5395" s="148"/>
      <c r="D5395" s="148"/>
      <c r="E5395" s="148"/>
      <c r="F5395" s="148"/>
      <c r="G5395" s="148"/>
      <c r="H5395" s="148"/>
      <c r="I5395" s="151"/>
      <c r="J5395" s="148"/>
      <c r="K5395" s="66"/>
    </row>
    <row r="5396" spans="1:11" x14ac:dyDescent="0.25">
      <c r="A5396" s="148"/>
      <c r="B5396" s="148"/>
      <c r="C5396" s="148"/>
      <c r="D5396" s="148"/>
      <c r="E5396" s="148"/>
      <c r="F5396" s="148"/>
      <c r="G5396" s="148"/>
      <c r="H5396" s="148"/>
      <c r="I5396" s="151"/>
      <c r="J5396" s="148"/>
      <c r="K5396" s="66"/>
    </row>
    <row r="5397" spans="1:11" x14ac:dyDescent="0.25">
      <c r="A5397" s="148"/>
      <c r="B5397" s="148"/>
      <c r="C5397" s="148"/>
      <c r="D5397" s="148"/>
      <c r="E5397" s="148"/>
      <c r="F5397" s="148"/>
      <c r="G5397" s="148"/>
      <c r="H5397" s="148"/>
      <c r="I5397" s="151"/>
      <c r="J5397" s="148"/>
      <c r="K5397" s="66"/>
    </row>
    <row r="5398" spans="1:11" x14ac:dyDescent="0.25">
      <c r="A5398" s="148"/>
      <c r="B5398" s="148"/>
      <c r="C5398" s="148"/>
      <c r="D5398" s="148"/>
      <c r="E5398" s="148"/>
      <c r="F5398" s="148"/>
      <c r="G5398" s="148"/>
      <c r="H5398" s="148"/>
      <c r="I5398" s="151"/>
      <c r="J5398" s="148"/>
      <c r="K5398" s="66"/>
    </row>
    <row r="5399" spans="1:11" x14ac:dyDescent="0.25">
      <c r="A5399" s="148"/>
      <c r="B5399" s="148"/>
      <c r="C5399" s="148"/>
      <c r="D5399" s="148"/>
      <c r="E5399" s="148"/>
      <c r="F5399" s="148"/>
      <c r="G5399" s="148"/>
      <c r="H5399" s="148"/>
      <c r="I5399" s="151"/>
      <c r="J5399" s="148"/>
      <c r="K5399" s="66"/>
    </row>
    <row r="5400" spans="1:11" x14ac:dyDescent="0.25">
      <c r="A5400" s="148"/>
      <c r="B5400" s="148"/>
      <c r="C5400" s="148"/>
      <c r="D5400" s="148"/>
      <c r="E5400" s="148"/>
      <c r="F5400" s="148"/>
      <c r="G5400" s="148"/>
      <c r="H5400" s="148"/>
      <c r="I5400" s="151"/>
      <c r="J5400" s="148"/>
      <c r="K5400" s="66"/>
    </row>
    <row r="5401" spans="1:11" x14ac:dyDescent="0.25">
      <c r="A5401" s="148"/>
      <c r="B5401" s="148"/>
      <c r="C5401" s="148"/>
      <c r="D5401" s="148"/>
      <c r="E5401" s="148"/>
      <c r="F5401" s="148"/>
      <c r="G5401" s="148"/>
      <c r="H5401" s="148"/>
      <c r="I5401" s="151"/>
      <c r="J5401" s="148"/>
      <c r="K5401" s="66"/>
    </row>
    <row r="5402" spans="1:11" x14ac:dyDescent="0.25">
      <c r="A5402" s="148"/>
      <c r="B5402" s="148"/>
      <c r="C5402" s="148"/>
      <c r="D5402" s="148"/>
      <c r="E5402" s="148"/>
      <c r="F5402" s="148"/>
      <c r="G5402" s="148"/>
      <c r="H5402" s="148"/>
      <c r="I5402" s="151"/>
      <c r="J5402" s="148"/>
      <c r="K5402" s="66"/>
    </row>
    <row r="5403" spans="1:11" x14ac:dyDescent="0.25">
      <c r="A5403" s="148"/>
      <c r="B5403" s="148"/>
      <c r="C5403" s="148"/>
      <c r="D5403" s="148"/>
      <c r="E5403" s="148"/>
      <c r="F5403" s="148"/>
      <c r="G5403" s="148"/>
      <c r="H5403" s="148"/>
      <c r="I5403" s="151"/>
      <c r="J5403" s="148"/>
      <c r="K5403" s="66"/>
    </row>
    <row r="5404" spans="1:11" x14ac:dyDescent="0.25">
      <c r="A5404" s="148"/>
      <c r="B5404" s="148"/>
      <c r="C5404" s="148"/>
      <c r="D5404" s="148"/>
      <c r="E5404" s="148"/>
      <c r="F5404" s="148"/>
      <c r="G5404" s="148"/>
      <c r="H5404" s="148"/>
      <c r="I5404" s="151"/>
      <c r="J5404" s="148"/>
      <c r="K5404" s="66"/>
    </row>
    <row r="5405" spans="1:11" x14ac:dyDescent="0.25">
      <c r="A5405" s="148"/>
      <c r="B5405" s="148"/>
      <c r="C5405" s="148"/>
      <c r="D5405" s="148"/>
      <c r="E5405" s="148"/>
      <c r="F5405" s="148"/>
      <c r="G5405" s="148"/>
      <c r="H5405" s="148"/>
      <c r="I5405" s="151"/>
      <c r="J5405" s="148"/>
      <c r="K5405" s="66"/>
    </row>
    <row r="5406" spans="1:11" x14ac:dyDescent="0.25">
      <c r="A5406" s="148"/>
      <c r="B5406" s="148"/>
      <c r="C5406" s="148"/>
      <c r="D5406" s="148"/>
      <c r="E5406" s="148"/>
      <c r="F5406" s="148"/>
      <c r="G5406" s="148"/>
      <c r="H5406" s="148"/>
      <c r="I5406" s="151"/>
      <c r="J5406" s="148"/>
      <c r="K5406" s="66"/>
    </row>
    <row r="5407" spans="1:11" x14ac:dyDescent="0.25">
      <c r="A5407" s="148"/>
      <c r="B5407" s="148"/>
      <c r="C5407" s="148"/>
      <c r="D5407" s="148"/>
      <c r="E5407" s="148"/>
      <c r="F5407" s="148"/>
      <c r="G5407" s="148"/>
      <c r="H5407" s="148"/>
      <c r="I5407" s="151"/>
      <c r="J5407" s="148"/>
      <c r="K5407" s="66"/>
    </row>
    <row r="5408" spans="1:11" x14ac:dyDescent="0.25">
      <c r="A5408" s="148"/>
      <c r="B5408" s="148"/>
      <c r="C5408" s="148"/>
      <c r="D5408" s="148"/>
      <c r="E5408" s="148"/>
      <c r="F5408" s="148"/>
      <c r="G5408" s="148"/>
      <c r="H5408" s="148"/>
      <c r="I5408" s="151"/>
      <c r="J5408" s="148"/>
      <c r="K5408" s="66"/>
    </row>
    <row r="5409" spans="1:11" x14ac:dyDescent="0.25">
      <c r="A5409" s="148"/>
      <c r="B5409" s="148"/>
      <c r="C5409" s="148"/>
      <c r="D5409" s="148"/>
      <c r="E5409" s="148"/>
      <c r="F5409" s="148"/>
      <c r="G5409" s="148"/>
      <c r="H5409" s="148"/>
      <c r="I5409" s="151"/>
      <c r="J5409" s="148"/>
      <c r="K5409" s="66"/>
    </row>
    <row r="5410" spans="1:11" x14ac:dyDescent="0.25">
      <c r="A5410" s="148"/>
      <c r="B5410" s="148"/>
      <c r="C5410" s="148"/>
      <c r="D5410" s="148"/>
      <c r="E5410" s="148"/>
      <c r="F5410" s="148"/>
      <c r="G5410" s="148"/>
      <c r="H5410" s="148"/>
      <c r="I5410" s="151"/>
      <c r="J5410" s="148"/>
      <c r="K5410" s="66"/>
    </row>
    <row r="5411" spans="1:11" x14ac:dyDescent="0.25">
      <c r="A5411" s="148"/>
      <c r="B5411" s="148"/>
      <c r="C5411" s="148"/>
      <c r="D5411" s="148"/>
      <c r="E5411" s="148"/>
      <c r="F5411" s="148"/>
      <c r="G5411" s="148"/>
      <c r="H5411" s="148"/>
      <c r="I5411" s="151"/>
      <c r="J5411" s="148"/>
      <c r="K5411" s="66"/>
    </row>
    <row r="5412" spans="1:11" x14ac:dyDescent="0.25">
      <c r="A5412" s="148"/>
      <c r="B5412" s="148"/>
      <c r="C5412" s="148"/>
      <c r="D5412" s="148"/>
      <c r="E5412" s="148"/>
      <c r="F5412" s="148"/>
      <c r="G5412" s="148"/>
      <c r="H5412" s="148"/>
      <c r="I5412" s="151"/>
      <c r="J5412" s="148"/>
      <c r="K5412" s="66"/>
    </row>
    <row r="5413" spans="1:11" x14ac:dyDescent="0.25">
      <c r="A5413" s="148"/>
      <c r="B5413" s="148"/>
      <c r="C5413" s="148"/>
      <c r="D5413" s="148"/>
      <c r="E5413" s="148"/>
      <c r="F5413" s="148"/>
      <c r="G5413" s="148"/>
      <c r="H5413" s="148"/>
      <c r="I5413" s="151"/>
      <c r="J5413" s="148"/>
      <c r="K5413" s="66"/>
    </row>
    <row r="5414" spans="1:11" x14ac:dyDescent="0.25">
      <c r="A5414" s="148"/>
      <c r="B5414" s="148"/>
      <c r="C5414" s="148"/>
      <c r="D5414" s="148"/>
      <c r="E5414" s="148"/>
      <c r="F5414" s="148"/>
      <c r="G5414" s="148"/>
      <c r="H5414" s="148"/>
      <c r="I5414" s="151"/>
      <c r="J5414" s="148"/>
      <c r="K5414" s="66"/>
    </row>
    <row r="5415" spans="1:11" x14ac:dyDescent="0.25">
      <c r="A5415" s="148"/>
      <c r="B5415" s="148"/>
      <c r="C5415" s="148"/>
      <c r="D5415" s="148"/>
      <c r="E5415" s="148"/>
      <c r="F5415" s="148"/>
      <c r="G5415" s="148"/>
      <c r="H5415" s="148"/>
      <c r="I5415" s="151"/>
      <c r="J5415" s="148"/>
      <c r="K5415" s="66"/>
    </row>
    <row r="5416" spans="1:11" x14ac:dyDescent="0.25">
      <c r="A5416" s="148"/>
      <c r="B5416" s="148"/>
      <c r="C5416" s="148"/>
      <c r="D5416" s="148"/>
      <c r="E5416" s="148"/>
      <c r="F5416" s="148"/>
      <c r="G5416" s="148"/>
      <c r="H5416" s="148"/>
      <c r="I5416" s="151"/>
      <c r="J5416" s="148"/>
      <c r="K5416" s="66"/>
    </row>
    <row r="5417" spans="1:11" x14ac:dyDescent="0.25">
      <c r="A5417" s="148"/>
      <c r="B5417" s="148"/>
      <c r="C5417" s="148"/>
      <c r="D5417" s="148"/>
      <c r="E5417" s="148"/>
      <c r="F5417" s="148"/>
      <c r="G5417" s="148"/>
      <c r="H5417" s="148"/>
      <c r="I5417" s="151"/>
      <c r="J5417" s="148"/>
      <c r="K5417" s="66"/>
    </row>
    <row r="5418" spans="1:11" x14ac:dyDescent="0.25">
      <c r="A5418" s="148"/>
      <c r="B5418" s="148"/>
      <c r="C5418" s="148"/>
      <c r="D5418" s="148"/>
      <c r="E5418" s="148"/>
      <c r="F5418" s="148"/>
      <c r="G5418" s="148"/>
      <c r="H5418" s="148"/>
      <c r="I5418" s="151"/>
      <c r="J5418" s="148"/>
      <c r="K5418" s="66"/>
    </row>
    <row r="5419" spans="1:11" x14ac:dyDescent="0.25">
      <c r="A5419" s="148"/>
      <c r="B5419" s="148"/>
      <c r="C5419" s="148"/>
      <c r="D5419" s="148"/>
      <c r="E5419" s="148"/>
      <c r="F5419" s="148"/>
      <c r="G5419" s="148"/>
      <c r="H5419" s="148"/>
      <c r="I5419" s="151"/>
      <c r="J5419" s="148"/>
      <c r="K5419" s="66"/>
    </row>
    <row r="5420" spans="1:11" x14ac:dyDescent="0.25">
      <c r="A5420" s="148"/>
      <c r="B5420" s="148"/>
      <c r="C5420" s="148"/>
      <c r="D5420" s="148"/>
      <c r="E5420" s="148"/>
      <c r="F5420" s="148"/>
      <c r="G5420" s="148"/>
      <c r="H5420" s="148"/>
      <c r="I5420" s="151"/>
      <c r="J5420" s="148"/>
      <c r="K5420" s="66"/>
    </row>
    <row r="5421" spans="1:11" x14ac:dyDescent="0.25">
      <c r="A5421" s="148"/>
      <c r="B5421" s="148"/>
      <c r="C5421" s="148"/>
      <c r="D5421" s="148"/>
      <c r="E5421" s="148"/>
      <c r="F5421" s="148"/>
      <c r="G5421" s="148"/>
      <c r="H5421" s="148"/>
      <c r="I5421" s="151"/>
      <c r="J5421" s="148"/>
      <c r="K5421" s="66"/>
    </row>
    <row r="5422" spans="1:11" x14ac:dyDescent="0.25">
      <c r="A5422" s="148"/>
      <c r="B5422" s="148"/>
      <c r="C5422" s="148"/>
      <c r="D5422" s="148"/>
      <c r="E5422" s="148"/>
      <c r="F5422" s="148"/>
      <c r="G5422" s="148"/>
      <c r="H5422" s="148"/>
      <c r="I5422" s="151"/>
      <c r="J5422" s="148"/>
      <c r="K5422" s="66"/>
    </row>
    <row r="5423" spans="1:11" x14ac:dyDescent="0.25">
      <c r="A5423" s="148"/>
      <c r="B5423" s="148"/>
      <c r="C5423" s="148"/>
      <c r="D5423" s="148"/>
      <c r="E5423" s="148"/>
      <c r="F5423" s="148"/>
      <c r="G5423" s="148"/>
      <c r="H5423" s="148"/>
      <c r="I5423" s="151"/>
      <c r="J5423" s="148"/>
      <c r="K5423" s="66"/>
    </row>
    <row r="5424" spans="1:11" x14ac:dyDescent="0.25">
      <c r="A5424" s="148"/>
      <c r="B5424" s="148"/>
      <c r="C5424" s="148"/>
      <c r="D5424" s="148"/>
      <c r="E5424" s="148"/>
      <c r="F5424" s="148"/>
      <c r="G5424" s="148"/>
      <c r="H5424" s="148"/>
      <c r="I5424" s="151"/>
      <c r="J5424" s="148"/>
      <c r="K5424" s="66"/>
    </row>
    <row r="5425" spans="1:11" x14ac:dyDescent="0.25">
      <c r="A5425" s="148"/>
      <c r="B5425" s="148"/>
      <c r="C5425" s="148"/>
      <c r="D5425" s="148"/>
      <c r="E5425" s="148"/>
      <c r="F5425" s="148"/>
      <c r="G5425" s="148"/>
      <c r="H5425" s="148"/>
      <c r="I5425" s="151"/>
      <c r="J5425" s="148"/>
      <c r="K5425" s="66"/>
    </row>
    <row r="5426" spans="1:11" x14ac:dyDescent="0.25">
      <c r="A5426" s="148"/>
      <c r="B5426" s="148"/>
      <c r="C5426" s="148"/>
      <c r="D5426" s="148"/>
      <c r="E5426" s="148"/>
      <c r="F5426" s="148"/>
      <c r="G5426" s="148"/>
      <c r="H5426" s="148"/>
      <c r="I5426" s="151"/>
      <c r="J5426" s="148"/>
      <c r="K5426" s="66"/>
    </row>
    <row r="5427" spans="1:11" x14ac:dyDescent="0.25">
      <c r="A5427" s="148"/>
      <c r="B5427" s="148"/>
      <c r="C5427" s="148"/>
      <c r="D5427" s="148"/>
      <c r="E5427" s="148"/>
      <c r="F5427" s="148"/>
      <c r="G5427" s="148"/>
      <c r="H5427" s="148"/>
      <c r="I5427" s="151"/>
      <c r="J5427" s="148"/>
      <c r="K5427" s="66"/>
    </row>
    <row r="5428" spans="1:11" x14ac:dyDescent="0.25">
      <c r="A5428" s="148"/>
      <c r="B5428" s="148"/>
      <c r="C5428" s="148"/>
      <c r="D5428" s="148"/>
      <c r="E5428" s="148"/>
      <c r="F5428" s="148"/>
      <c r="G5428" s="148"/>
      <c r="H5428" s="148"/>
      <c r="I5428" s="151"/>
      <c r="J5428" s="148"/>
      <c r="K5428" s="66"/>
    </row>
    <row r="5429" spans="1:11" x14ac:dyDescent="0.25">
      <c r="A5429" s="148"/>
      <c r="B5429" s="148"/>
      <c r="C5429" s="148"/>
      <c r="D5429" s="148"/>
      <c r="E5429" s="148"/>
      <c r="F5429" s="148"/>
      <c r="G5429" s="148"/>
      <c r="H5429" s="148"/>
      <c r="I5429" s="151"/>
      <c r="J5429" s="148"/>
      <c r="K5429" s="66"/>
    </row>
    <row r="5430" spans="1:11" x14ac:dyDescent="0.25">
      <c r="A5430" s="148"/>
      <c r="B5430" s="148"/>
      <c r="C5430" s="148"/>
      <c r="D5430" s="148"/>
      <c r="E5430" s="148"/>
      <c r="F5430" s="148"/>
      <c r="G5430" s="148"/>
      <c r="H5430" s="148"/>
      <c r="I5430" s="151"/>
      <c r="J5430" s="148"/>
      <c r="K5430" s="66"/>
    </row>
    <row r="5431" spans="1:11" x14ac:dyDescent="0.25">
      <c r="A5431" s="148"/>
      <c r="B5431" s="148"/>
      <c r="C5431" s="148"/>
      <c r="D5431" s="148"/>
      <c r="E5431" s="148"/>
      <c r="F5431" s="148"/>
      <c r="G5431" s="148"/>
      <c r="H5431" s="148"/>
      <c r="I5431" s="151"/>
      <c r="J5431" s="148"/>
      <c r="K5431" s="66"/>
    </row>
    <row r="5432" spans="1:11" x14ac:dyDescent="0.25">
      <c r="A5432" s="148"/>
      <c r="B5432" s="148"/>
      <c r="C5432" s="148"/>
      <c r="D5432" s="148"/>
      <c r="E5432" s="148"/>
      <c r="F5432" s="148"/>
      <c r="G5432" s="148"/>
      <c r="H5432" s="148"/>
      <c r="I5432" s="151"/>
      <c r="J5432" s="148"/>
      <c r="K5432" s="66"/>
    </row>
    <row r="5433" spans="1:11" x14ac:dyDescent="0.25">
      <c r="A5433" s="148"/>
      <c r="B5433" s="148"/>
      <c r="C5433" s="148"/>
      <c r="D5433" s="148"/>
      <c r="E5433" s="148"/>
      <c r="F5433" s="148"/>
      <c r="G5433" s="148"/>
      <c r="H5433" s="148"/>
      <c r="I5433" s="151"/>
      <c r="J5433" s="148"/>
      <c r="K5433" s="66"/>
    </row>
    <row r="5434" spans="1:11" x14ac:dyDescent="0.25">
      <c r="A5434" s="148"/>
      <c r="B5434" s="148"/>
      <c r="C5434" s="148"/>
      <c r="D5434" s="148"/>
      <c r="E5434" s="148"/>
      <c r="F5434" s="148"/>
      <c r="G5434" s="148"/>
      <c r="H5434" s="148"/>
      <c r="I5434" s="151"/>
      <c r="J5434" s="148"/>
      <c r="K5434" s="66"/>
    </row>
    <row r="5435" spans="1:11" x14ac:dyDescent="0.25">
      <c r="A5435" s="148"/>
      <c r="B5435" s="148"/>
      <c r="C5435" s="148"/>
      <c r="D5435" s="148"/>
      <c r="E5435" s="148"/>
      <c r="F5435" s="148"/>
      <c r="G5435" s="148"/>
      <c r="H5435" s="148"/>
      <c r="I5435" s="151"/>
      <c r="J5435" s="148"/>
      <c r="K5435" s="66"/>
    </row>
    <row r="5436" spans="1:11" x14ac:dyDescent="0.25">
      <c r="A5436" s="148"/>
      <c r="B5436" s="148"/>
      <c r="C5436" s="148"/>
      <c r="D5436" s="148"/>
      <c r="E5436" s="148"/>
      <c r="F5436" s="148"/>
      <c r="G5436" s="148"/>
      <c r="H5436" s="148"/>
      <c r="I5436" s="151"/>
      <c r="J5436" s="148"/>
      <c r="K5436" s="66"/>
    </row>
    <row r="5437" spans="1:11" x14ac:dyDescent="0.25">
      <c r="A5437" s="148"/>
      <c r="B5437" s="148"/>
      <c r="C5437" s="148"/>
      <c r="D5437" s="148"/>
      <c r="E5437" s="148"/>
      <c r="F5437" s="148"/>
      <c r="G5437" s="148"/>
      <c r="H5437" s="148"/>
      <c r="I5437" s="151"/>
      <c r="J5437" s="148"/>
      <c r="K5437" s="66"/>
    </row>
    <row r="5438" spans="1:11" x14ac:dyDescent="0.25">
      <c r="A5438" s="148"/>
      <c r="B5438" s="148"/>
      <c r="C5438" s="148"/>
      <c r="D5438" s="148"/>
      <c r="E5438" s="148"/>
      <c r="F5438" s="148"/>
      <c r="G5438" s="148"/>
      <c r="H5438" s="148"/>
      <c r="I5438" s="151"/>
      <c r="J5438" s="148"/>
      <c r="K5438" s="66"/>
    </row>
    <row r="5439" spans="1:11" x14ac:dyDescent="0.25">
      <c r="A5439" s="148"/>
      <c r="B5439" s="148"/>
      <c r="C5439" s="148"/>
      <c r="D5439" s="148"/>
      <c r="E5439" s="148"/>
      <c r="F5439" s="148"/>
      <c r="G5439" s="148"/>
      <c r="H5439" s="148"/>
      <c r="I5439" s="151"/>
      <c r="J5439" s="148"/>
      <c r="K5439" s="66"/>
    </row>
    <row r="5440" spans="1:11" x14ac:dyDescent="0.25">
      <c r="A5440" s="148"/>
      <c r="B5440" s="148"/>
      <c r="C5440" s="148"/>
      <c r="D5440" s="148"/>
      <c r="E5440" s="148"/>
      <c r="F5440" s="148"/>
      <c r="G5440" s="148"/>
      <c r="H5440" s="148"/>
      <c r="I5440" s="151"/>
      <c r="J5440" s="148"/>
      <c r="K5440" s="66"/>
    </row>
    <row r="5441" spans="1:11" x14ac:dyDescent="0.25">
      <c r="A5441" s="148"/>
      <c r="B5441" s="148"/>
      <c r="C5441" s="148"/>
      <c r="D5441" s="148"/>
      <c r="E5441" s="148"/>
      <c r="F5441" s="148"/>
      <c r="G5441" s="148"/>
      <c r="H5441" s="148"/>
      <c r="I5441" s="151"/>
      <c r="J5441" s="148"/>
      <c r="K5441" s="66"/>
    </row>
    <row r="5442" spans="1:11" x14ac:dyDescent="0.25">
      <c r="A5442" s="148"/>
      <c r="B5442" s="148"/>
      <c r="C5442" s="148"/>
      <c r="D5442" s="148"/>
      <c r="E5442" s="148"/>
      <c r="F5442" s="148"/>
      <c r="G5442" s="148"/>
      <c r="H5442" s="148"/>
      <c r="I5442" s="151"/>
      <c r="J5442" s="148"/>
      <c r="K5442" s="66"/>
    </row>
    <row r="5443" spans="1:11" x14ac:dyDescent="0.25">
      <c r="A5443" s="148"/>
      <c r="B5443" s="148"/>
      <c r="C5443" s="148"/>
      <c r="D5443" s="148"/>
      <c r="E5443" s="148"/>
      <c r="F5443" s="148"/>
      <c r="G5443" s="148"/>
      <c r="H5443" s="148"/>
      <c r="I5443" s="151"/>
      <c r="J5443" s="148"/>
      <c r="K5443" s="66"/>
    </row>
    <row r="5444" spans="1:11" x14ac:dyDescent="0.25">
      <c r="A5444" s="148"/>
      <c r="B5444" s="148"/>
      <c r="C5444" s="148"/>
      <c r="D5444" s="148"/>
      <c r="E5444" s="148"/>
      <c r="F5444" s="148"/>
      <c r="G5444" s="148"/>
      <c r="H5444" s="148"/>
      <c r="I5444" s="151"/>
      <c r="J5444" s="148"/>
      <c r="K5444" s="66"/>
    </row>
    <row r="5445" spans="1:11" x14ac:dyDescent="0.25">
      <c r="A5445" s="148"/>
      <c r="B5445" s="148"/>
      <c r="C5445" s="148"/>
      <c r="D5445" s="148"/>
      <c r="E5445" s="148"/>
      <c r="F5445" s="148"/>
      <c r="G5445" s="148"/>
      <c r="H5445" s="148"/>
      <c r="I5445" s="151"/>
      <c r="J5445" s="148"/>
      <c r="K5445" s="66"/>
    </row>
    <row r="5446" spans="1:11" x14ac:dyDescent="0.25">
      <c r="A5446" s="148"/>
      <c r="B5446" s="148"/>
      <c r="C5446" s="148"/>
      <c r="D5446" s="148"/>
      <c r="E5446" s="148"/>
      <c r="F5446" s="148"/>
      <c r="G5446" s="148"/>
      <c r="H5446" s="148"/>
      <c r="I5446" s="151"/>
      <c r="J5446" s="148"/>
      <c r="K5446" s="66"/>
    </row>
    <row r="5447" spans="1:11" x14ac:dyDescent="0.25">
      <c r="A5447" s="148"/>
      <c r="B5447" s="148"/>
      <c r="C5447" s="148"/>
      <c r="D5447" s="148"/>
      <c r="E5447" s="148"/>
      <c r="F5447" s="148"/>
      <c r="G5447" s="148"/>
      <c r="H5447" s="148"/>
      <c r="I5447" s="151"/>
      <c r="J5447" s="148"/>
      <c r="K5447" s="66"/>
    </row>
    <row r="5448" spans="1:11" x14ac:dyDescent="0.25">
      <c r="A5448" s="148"/>
      <c r="B5448" s="148"/>
      <c r="C5448" s="148"/>
      <c r="D5448" s="148"/>
      <c r="E5448" s="148"/>
      <c r="F5448" s="148"/>
      <c r="G5448" s="148"/>
      <c r="H5448" s="148"/>
      <c r="I5448" s="151"/>
      <c r="J5448" s="148"/>
      <c r="K5448" s="66"/>
    </row>
    <row r="5449" spans="1:11" x14ac:dyDescent="0.25">
      <c r="A5449" s="148"/>
      <c r="B5449" s="148"/>
      <c r="C5449" s="148"/>
      <c r="D5449" s="148"/>
      <c r="E5449" s="148"/>
      <c r="F5449" s="148"/>
      <c r="G5449" s="148"/>
      <c r="H5449" s="148"/>
      <c r="I5449" s="151"/>
      <c r="J5449" s="148"/>
      <c r="K5449" s="66"/>
    </row>
    <row r="5450" spans="1:11" x14ac:dyDescent="0.25">
      <c r="A5450" s="148"/>
      <c r="B5450" s="148"/>
      <c r="C5450" s="148"/>
      <c r="D5450" s="148"/>
      <c r="E5450" s="148"/>
      <c r="F5450" s="148"/>
      <c r="G5450" s="148"/>
      <c r="H5450" s="148"/>
      <c r="I5450" s="151"/>
      <c r="J5450" s="148"/>
      <c r="K5450" s="66"/>
    </row>
    <row r="5451" spans="1:11" x14ac:dyDescent="0.25">
      <c r="A5451" s="148"/>
      <c r="B5451" s="148"/>
      <c r="C5451" s="148"/>
      <c r="D5451" s="148"/>
      <c r="E5451" s="148"/>
      <c r="F5451" s="148"/>
      <c r="G5451" s="148"/>
      <c r="H5451" s="148"/>
      <c r="I5451" s="151"/>
      <c r="J5451" s="148"/>
      <c r="K5451" s="66"/>
    </row>
    <row r="5452" spans="1:11" x14ac:dyDescent="0.25">
      <c r="A5452" s="148"/>
      <c r="B5452" s="148"/>
      <c r="C5452" s="148"/>
      <c r="D5452" s="148"/>
      <c r="E5452" s="148"/>
      <c r="F5452" s="148"/>
      <c r="G5452" s="148"/>
      <c r="H5452" s="148"/>
      <c r="I5452" s="151"/>
      <c r="J5452" s="148"/>
      <c r="K5452" s="66"/>
    </row>
    <row r="5453" spans="1:11" x14ac:dyDescent="0.25">
      <c r="A5453" s="148"/>
      <c r="B5453" s="148"/>
      <c r="C5453" s="148"/>
      <c r="D5453" s="148"/>
      <c r="E5453" s="148"/>
      <c r="F5453" s="148"/>
      <c r="G5453" s="148"/>
      <c r="H5453" s="148"/>
      <c r="I5453" s="151"/>
      <c r="J5453" s="148"/>
      <c r="K5453" s="66"/>
    </row>
    <row r="5454" spans="1:11" x14ac:dyDescent="0.25">
      <c r="A5454" s="148"/>
      <c r="B5454" s="148"/>
      <c r="C5454" s="148"/>
      <c r="D5454" s="148"/>
      <c r="E5454" s="148"/>
      <c r="F5454" s="148"/>
      <c r="G5454" s="148"/>
      <c r="H5454" s="148"/>
      <c r="I5454" s="151"/>
      <c r="J5454" s="148"/>
      <c r="K5454" s="66"/>
    </row>
    <row r="5455" spans="1:11" x14ac:dyDescent="0.25">
      <c r="A5455" s="148"/>
      <c r="B5455" s="148"/>
      <c r="C5455" s="148"/>
      <c r="D5455" s="148"/>
      <c r="E5455" s="148"/>
      <c r="F5455" s="148"/>
      <c r="G5455" s="148"/>
      <c r="H5455" s="148"/>
      <c r="I5455" s="151"/>
      <c r="J5455" s="148"/>
      <c r="K5455" s="66"/>
    </row>
    <row r="5456" spans="1:11" x14ac:dyDescent="0.25">
      <c r="A5456" s="148"/>
      <c r="B5456" s="148"/>
      <c r="C5456" s="148"/>
      <c r="D5456" s="148"/>
      <c r="E5456" s="148"/>
      <c r="F5456" s="148"/>
      <c r="G5456" s="148"/>
      <c r="H5456" s="148"/>
      <c r="I5456" s="151"/>
      <c r="J5456" s="148"/>
      <c r="K5456" s="66"/>
    </row>
    <row r="5457" spans="1:11" x14ac:dyDescent="0.25">
      <c r="A5457" s="148"/>
      <c r="B5457" s="148"/>
      <c r="C5457" s="148"/>
      <c r="D5457" s="148"/>
      <c r="E5457" s="148"/>
      <c r="F5457" s="148"/>
      <c r="G5457" s="148"/>
      <c r="H5457" s="148"/>
      <c r="I5457" s="151"/>
      <c r="J5457" s="148"/>
      <c r="K5457" s="66"/>
    </row>
    <row r="5458" spans="1:11" x14ac:dyDescent="0.25">
      <c r="A5458" s="148"/>
      <c r="B5458" s="148"/>
      <c r="C5458" s="148"/>
      <c r="D5458" s="148"/>
      <c r="E5458" s="148"/>
      <c r="F5458" s="148"/>
      <c r="G5458" s="148"/>
      <c r="H5458" s="148"/>
      <c r="I5458" s="151"/>
      <c r="J5458" s="148"/>
      <c r="K5458" s="66"/>
    </row>
    <row r="5459" spans="1:11" x14ac:dyDescent="0.25">
      <c r="A5459" s="148"/>
      <c r="B5459" s="148"/>
      <c r="C5459" s="148"/>
      <c r="D5459" s="148"/>
      <c r="E5459" s="148"/>
      <c r="F5459" s="148"/>
      <c r="G5459" s="148"/>
      <c r="H5459" s="148"/>
      <c r="I5459" s="151"/>
      <c r="J5459" s="148"/>
      <c r="K5459" s="66"/>
    </row>
    <row r="5460" spans="1:11" x14ac:dyDescent="0.25">
      <c r="A5460" s="148"/>
      <c r="B5460" s="148"/>
      <c r="C5460" s="148"/>
      <c r="D5460" s="148"/>
      <c r="E5460" s="148"/>
      <c r="F5460" s="148"/>
      <c r="G5460" s="148"/>
      <c r="H5460" s="148"/>
      <c r="I5460" s="151"/>
      <c r="J5460" s="148"/>
      <c r="K5460" s="66"/>
    </row>
    <row r="5461" spans="1:11" x14ac:dyDescent="0.25">
      <c r="A5461" s="148"/>
      <c r="B5461" s="148"/>
      <c r="C5461" s="148"/>
      <c r="D5461" s="148"/>
      <c r="E5461" s="148"/>
      <c r="F5461" s="148"/>
      <c r="G5461" s="148"/>
      <c r="H5461" s="148"/>
      <c r="I5461" s="151"/>
      <c r="J5461" s="148"/>
      <c r="K5461" s="66"/>
    </row>
    <row r="5462" spans="1:11" x14ac:dyDescent="0.25">
      <c r="A5462" s="148"/>
      <c r="B5462" s="148"/>
      <c r="C5462" s="148"/>
      <c r="D5462" s="148"/>
      <c r="E5462" s="148"/>
      <c r="F5462" s="148"/>
      <c r="G5462" s="148"/>
      <c r="H5462" s="148"/>
      <c r="I5462" s="151"/>
      <c r="J5462" s="148"/>
      <c r="K5462" s="66"/>
    </row>
    <row r="5463" spans="1:11" x14ac:dyDescent="0.25">
      <c r="A5463" s="148"/>
      <c r="B5463" s="148"/>
      <c r="C5463" s="148"/>
      <c r="D5463" s="148"/>
      <c r="E5463" s="148"/>
      <c r="F5463" s="148"/>
      <c r="G5463" s="148"/>
      <c r="H5463" s="148"/>
      <c r="I5463" s="151"/>
      <c r="J5463" s="148"/>
      <c r="K5463" s="66"/>
    </row>
    <row r="5464" spans="1:11" x14ac:dyDescent="0.25">
      <c r="A5464" s="148"/>
      <c r="B5464" s="148"/>
      <c r="C5464" s="148"/>
      <c r="D5464" s="148"/>
      <c r="E5464" s="148"/>
      <c r="F5464" s="148"/>
      <c r="G5464" s="148"/>
      <c r="H5464" s="148"/>
      <c r="I5464" s="151"/>
      <c r="J5464" s="148"/>
      <c r="K5464" s="66"/>
    </row>
    <row r="5465" spans="1:11" x14ac:dyDescent="0.25">
      <c r="A5465" s="148"/>
      <c r="B5465" s="148"/>
      <c r="C5465" s="148"/>
      <c r="D5465" s="148"/>
      <c r="E5465" s="148"/>
      <c r="F5465" s="148"/>
      <c r="G5465" s="148"/>
      <c r="H5465" s="148"/>
      <c r="I5465" s="151"/>
      <c r="J5465" s="148"/>
      <c r="K5465" s="66"/>
    </row>
    <row r="5466" spans="1:11" x14ac:dyDescent="0.25">
      <c r="A5466" s="148"/>
      <c r="B5466" s="148"/>
      <c r="C5466" s="148"/>
      <c r="D5466" s="148"/>
      <c r="E5466" s="148"/>
      <c r="F5466" s="148"/>
      <c r="G5466" s="148"/>
      <c r="H5466" s="148"/>
      <c r="I5466" s="151"/>
      <c r="J5466" s="148"/>
      <c r="K5466" s="66"/>
    </row>
    <row r="5467" spans="1:11" x14ac:dyDescent="0.25">
      <c r="A5467" s="148"/>
      <c r="B5467" s="148"/>
      <c r="C5467" s="148"/>
      <c r="D5467" s="148"/>
      <c r="E5467" s="148"/>
      <c r="F5467" s="148"/>
      <c r="G5467" s="148"/>
      <c r="H5467" s="148"/>
      <c r="I5467" s="151"/>
      <c r="J5467" s="148"/>
      <c r="K5467" s="66"/>
    </row>
    <row r="5468" spans="1:11" x14ac:dyDescent="0.25">
      <c r="A5468" s="148"/>
      <c r="B5468" s="148"/>
      <c r="C5468" s="148"/>
      <c r="D5468" s="148"/>
      <c r="E5468" s="148"/>
      <c r="F5468" s="148"/>
      <c r="G5468" s="148"/>
      <c r="H5468" s="148"/>
      <c r="I5468" s="151"/>
      <c r="J5468" s="148"/>
      <c r="K5468" s="66"/>
    </row>
    <row r="5469" spans="1:11" x14ac:dyDescent="0.25">
      <c r="A5469" s="148"/>
      <c r="B5469" s="148"/>
      <c r="C5469" s="148"/>
      <c r="D5469" s="148"/>
      <c r="E5469" s="148"/>
      <c r="F5469" s="148"/>
      <c r="G5469" s="148"/>
      <c r="H5469" s="148"/>
      <c r="I5469" s="151"/>
      <c r="J5469" s="148"/>
      <c r="K5469" s="66"/>
    </row>
    <row r="5470" spans="1:11" x14ac:dyDescent="0.25">
      <c r="A5470" s="148"/>
      <c r="B5470" s="148"/>
      <c r="C5470" s="148"/>
      <c r="D5470" s="148"/>
      <c r="E5470" s="148"/>
      <c r="F5470" s="148"/>
      <c r="G5470" s="148"/>
      <c r="H5470" s="148"/>
      <c r="I5470" s="151"/>
      <c r="J5470" s="148"/>
      <c r="K5470" s="66"/>
    </row>
    <row r="5471" spans="1:11" x14ac:dyDescent="0.25">
      <c r="A5471" s="148"/>
      <c r="B5471" s="148"/>
      <c r="C5471" s="148"/>
      <c r="D5471" s="148"/>
      <c r="E5471" s="148"/>
      <c r="F5471" s="148"/>
      <c r="G5471" s="148"/>
      <c r="H5471" s="148"/>
      <c r="I5471" s="151"/>
      <c r="J5471" s="148"/>
      <c r="K5471" s="66"/>
    </row>
    <row r="5472" spans="1:11" x14ac:dyDescent="0.25">
      <c r="A5472" s="148"/>
      <c r="B5472" s="148"/>
      <c r="C5472" s="148"/>
      <c r="D5472" s="148"/>
      <c r="E5472" s="148"/>
      <c r="F5472" s="148"/>
      <c r="G5472" s="148"/>
      <c r="H5472" s="148"/>
      <c r="I5472" s="151"/>
      <c r="J5472" s="148"/>
      <c r="K5472" s="66"/>
    </row>
    <row r="5473" spans="1:11" x14ac:dyDescent="0.25">
      <c r="A5473" s="148"/>
      <c r="B5473" s="148"/>
      <c r="C5473" s="148"/>
      <c r="D5473" s="148"/>
      <c r="E5473" s="148"/>
      <c r="F5473" s="148"/>
      <c r="G5473" s="148"/>
      <c r="H5473" s="148"/>
      <c r="I5473" s="151"/>
      <c r="J5473" s="148"/>
      <c r="K5473" s="66"/>
    </row>
    <row r="5474" spans="1:11" x14ac:dyDescent="0.25">
      <c r="A5474" s="148"/>
      <c r="B5474" s="148"/>
      <c r="C5474" s="148"/>
      <c r="D5474" s="148"/>
      <c r="E5474" s="148"/>
      <c r="F5474" s="148"/>
      <c r="G5474" s="148"/>
      <c r="H5474" s="148"/>
      <c r="I5474" s="151"/>
      <c r="J5474" s="148"/>
      <c r="K5474" s="66"/>
    </row>
    <row r="5475" spans="1:11" x14ac:dyDescent="0.25">
      <c r="A5475" s="148"/>
      <c r="B5475" s="148"/>
      <c r="C5475" s="148"/>
      <c r="D5475" s="148"/>
      <c r="E5475" s="148"/>
      <c r="F5475" s="148"/>
      <c r="G5475" s="148"/>
      <c r="H5475" s="148"/>
      <c r="I5475" s="151"/>
      <c r="J5475" s="148"/>
      <c r="K5475" s="66"/>
    </row>
    <row r="5476" spans="1:11" x14ac:dyDescent="0.25">
      <c r="A5476" s="148"/>
      <c r="B5476" s="148"/>
      <c r="C5476" s="148"/>
      <c r="D5476" s="148"/>
      <c r="E5476" s="148"/>
      <c r="F5476" s="148"/>
      <c r="G5476" s="148"/>
      <c r="H5476" s="148"/>
      <c r="I5476" s="151"/>
      <c r="J5476" s="148"/>
      <c r="K5476" s="66"/>
    </row>
    <row r="5477" spans="1:11" x14ac:dyDescent="0.25">
      <c r="A5477" s="148"/>
      <c r="B5477" s="148"/>
      <c r="C5477" s="148"/>
      <c r="D5477" s="148"/>
      <c r="E5477" s="148"/>
      <c r="F5477" s="148"/>
      <c r="G5477" s="148"/>
      <c r="H5477" s="148"/>
      <c r="I5477" s="151"/>
      <c r="J5477" s="148"/>
      <c r="K5477" s="66"/>
    </row>
    <row r="5478" spans="1:11" x14ac:dyDescent="0.25">
      <c r="A5478" s="148"/>
      <c r="B5478" s="148"/>
      <c r="C5478" s="148"/>
      <c r="D5478" s="148"/>
      <c r="E5478" s="148"/>
      <c r="F5478" s="148"/>
      <c r="G5478" s="148"/>
      <c r="H5478" s="148"/>
      <c r="I5478" s="151"/>
      <c r="J5478" s="148"/>
      <c r="K5478" s="66"/>
    </row>
    <row r="5479" spans="1:11" x14ac:dyDescent="0.25">
      <c r="A5479" s="148"/>
      <c r="B5479" s="148"/>
      <c r="C5479" s="148"/>
      <c r="D5479" s="148"/>
      <c r="E5479" s="148"/>
      <c r="F5479" s="148"/>
      <c r="G5479" s="148"/>
      <c r="H5479" s="148"/>
      <c r="I5479" s="151"/>
      <c r="J5479" s="148"/>
      <c r="K5479" s="66"/>
    </row>
    <row r="5480" spans="1:11" x14ac:dyDescent="0.25">
      <c r="A5480" s="148"/>
      <c r="B5480" s="148"/>
      <c r="C5480" s="148"/>
      <c r="D5480" s="148"/>
      <c r="E5480" s="148"/>
      <c r="F5480" s="148"/>
      <c r="G5480" s="148"/>
      <c r="H5480" s="148"/>
      <c r="I5480" s="151"/>
      <c r="J5480" s="148"/>
      <c r="K5480" s="66"/>
    </row>
    <row r="5481" spans="1:11" x14ac:dyDescent="0.25">
      <c r="A5481" s="148"/>
      <c r="B5481" s="148"/>
      <c r="C5481" s="148"/>
      <c r="D5481" s="148"/>
      <c r="E5481" s="148"/>
      <c r="F5481" s="148"/>
      <c r="G5481" s="148"/>
      <c r="H5481" s="148"/>
      <c r="I5481" s="151"/>
      <c r="J5481" s="148"/>
      <c r="K5481" s="66"/>
    </row>
    <row r="5482" spans="1:11" x14ac:dyDescent="0.25">
      <c r="A5482" s="148"/>
      <c r="B5482" s="148"/>
      <c r="C5482" s="148"/>
      <c r="D5482" s="148"/>
      <c r="E5482" s="148"/>
      <c r="F5482" s="148"/>
      <c r="G5482" s="148"/>
      <c r="H5482" s="148"/>
      <c r="I5482" s="151"/>
      <c r="J5482" s="148"/>
      <c r="K5482" s="66"/>
    </row>
    <row r="5483" spans="1:11" x14ac:dyDescent="0.25">
      <c r="A5483" s="148"/>
      <c r="B5483" s="148"/>
      <c r="C5483" s="148"/>
      <c r="D5483" s="148"/>
      <c r="E5483" s="148"/>
      <c r="F5483" s="148"/>
      <c r="G5483" s="148"/>
      <c r="H5483" s="148"/>
      <c r="I5483" s="151"/>
      <c r="J5483" s="148"/>
      <c r="K5483" s="66"/>
    </row>
    <row r="5484" spans="1:11" x14ac:dyDescent="0.25">
      <c r="A5484" s="148"/>
      <c r="B5484" s="148"/>
      <c r="C5484" s="148"/>
      <c r="D5484" s="148"/>
      <c r="E5484" s="148"/>
      <c r="F5484" s="148"/>
      <c r="G5484" s="148"/>
      <c r="H5484" s="148"/>
      <c r="I5484" s="151"/>
      <c r="J5484" s="148"/>
      <c r="K5484" s="66"/>
    </row>
    <row r="5485" spans="1:11" x14ac:dyDescent="0.25">
      <c r="A5485" s="148"/>
      <c r="B5485" s="148"/>
      <c r="C5485" s="148"/>
      <c r="D5485" s="148"/>
      <c r="E5485" s="148"/>
      <c r="F5485" s="148"/>
      <c r="G5485" s="148"/>
      <c r="H5485" s="148"/>
      <c r="I5485" s="151"/>
      <c r="J5485" s="148"/>
      <c r="K5485" s="66"/>
    </row>
    <row r="5486" spans="1:11" x14ac:dyDescent="0.25">
      <c r="A5486" s="148"/>
      <c r="B5486" s="148"/>
      <c r="C5486" s="148"/>
      <c r="D5486" s="148"/>
      <c r="E5486" s="148"/>
      <c r="F5486" s="148"/>
      <c r="G5486" s="148"/>
      <c r="H5486" s="148"/>
      <c r="I5486" s="151"/>
      <c r="J5486" s="148"/>
      <c r="K5486" s="66"/>
    </row>
    <row r="5487" spans="1:11" x14ac:dyDescent="0.25">
      <c r="A5487" s="148"/>
      <c r="B5487" s="148"/>
      <c r="C5487" s="148"/>
      <c r="D5487" s="148"/>
      <c r="E5487" s="148"/>
      <c r="F5487" s="148"/>
      <c r="G5487" s="148"/>
      <c r="H5487" s="148"/>
      <c r="I5487" s="151"/>
      <c r="J5487" s="148"/>
      <c r="K5487" s="66"/>
    </row>
    <row r="5488" spans="1:11" x14ac:dyDescent="0.25">
      <c r="A5488" s="148"/>
      <c r="B5488" s="148"/>
      <c r="C5488" s="148"/>
      <c r="D5488" s="148"/>
      <c r="E5488" s="148"/>
      <c r="F5488" s="148"/>
      <c r="G5488" s="148"/>
      <c r="H5488" s="148"/>
      <c r="I5488" s="151"/>
      <c r="J5488" s="148"/>
      <c r="K5488" s="66"/>
    </row>
    <row r="5489" spans="1:11" x14ac:dyDescent="0.25">
      <c r="A5489" s="148"/>
      <c r="B5489" s="148"/>
      <c r="C5489" s="148"/>
      <c r="D5489" s="148"/>
      <c r="E5489" s="148"/>
      <c r="F5489" s="148"/>
      <c r="G5489" s="148"/>
      <c r="H5489" s="148"/>
      <c r="I5489" s="151"/>
      <c r="J5489" s="148"/>
      <c r="K5489" s="66"/>
    </row>
    <row r="5490" spans="1:11" x14ac:dyDescent="0.25">
      <c r="A5490" s="148"/>
      <c r="B5490" s="148"/>
      <c r="C5490" s="148"/>
      <c r="D5490" s="148"/>
      <c r="E5490" s="148"/>
      <c r="F5490" s="148"/>
      <c r="G5490" s="148"/>
      <c r="H5490" s="148"/>
      <c r="I5490" s="151"/>
      <c r="J5490" s="148"/>
      <c r="K5490" s="66"/>
    </row>
    <row r="5491" spans="1:11" x14ac:dyDescent="0.25">
      <c r="A5491" s="148"/>
      <c r="B5491" s="148"/>
      <c r="C5491" s="148"/>
      <c r="D5491" s="148"/>
      <c r="E5491" s="148"/>
      <c r="F5491" s="148"/>
      <c r="G5491" s="148"/>
      <c r="H5491" s="148"/>
      <c r="I5491" s="151"/>
      <c r="J5491" s="148"/>
      <c r="K5491" s="66"/>
    </row>
    <row r="5492" spans="1:11" x14ac:dyDescent="0.25">
      <c r="A5492" s="148"/>
      <c r="B5492" s="148"/>
      <c r="C5492" s="148"/>
      <c r="D5492" s="148"/>
      <c r="E5492" s="148"/>
      <c r="F5492" s="148"/>
      <c r="G5492" s="148"/>
      <c r="H5492" s="148"/>
      <c r="I5492" s="151"/>
      <c r="J5492" s="148"/>
      <c r="K5492" s="66"/>
    </row>
    <row r="5493" spans="1:11" x14ac:dyDescent="0.25">
      <c r="A5493" s="148"/>
      <c r="B5493" s="148"/>
      <c r="C5493" s="148"/>
      <c r="D5493" s="148"/>
      <c r="E5493" s="148"/>
      <c r="F5493" s="148"/>
      <c r="G5493" s="148"/>
      <c r="H5493" s="148"/>
      <c r="I5493" s="151"/>
      <c r="J5493" s="148"/>
      <c r="K5493" s="66"/>
    </row>
    <row r="5494" spans="1:11" x14ac:dyDescent="0.25">
      <c r="A5494" s="148"/>
      <c r="B5494" s="148"/>
      <c r="C5494" s="148"/>
      <c r="D5494" s="148"/>
      <c r="E5494" s="148"/>
      <c r="F5494" s="148"/>
      <c r="G5494" s="148"/>
      <c r="H5494" s="148"/>
      <c r="I5494" s="151"/>
      <c r="J5494" s="148"/>
      <c r="K5494" s="66"/>
    </row>
    <row r="5495" spans="1:11" x14ac:dyDescent="0.25">
      <c r="A5495" s="148"/>
      <c r="B5495" s="148"/>
      <c r="C5495" s="148"/>
      <c r="D5495" s="148"/>
      <c r="E5495" s="148"/>
      <c r="F5495" s="148"/>
      <c r="G5495" s="148"/>
      <c r="H5495" s="148"/>
      <c r="I5495" s="151"/>
      <c r="J5495" s="148"/>
      <c r="K5495" s="66"/>
    </row>
    <row r="5496" spans="1:11" x14ac:dyDescent="0.25">
      <c r="A5496" s="148"/>
      <c r="B5496" s="148"/>
      <c r="C5496" s="148"/>
      <c r="D5496" s="148"/>
      <c r="E5496" s="148"/>
      <c r="F5496" s="148"/>
      <c r="G5496" s="148"/>
      <c r="H5496" s="148"/>
      <c r="I5496" s="151"/>
      <c r="J5496" s="148"/>
      <c r="K5496" s="66"/>
    </row>
    <row r="5497" spans="1:11" x14ac:dyDescent="0.25">
      <c r="A5497" s="148"/>
      <c r="B5497" s="148"/>
      <c r="C5497" s="148"/>
      <c r="D5497" s="148"/>
      <c r="E5497" s="148"/>
      <c r="F5497" s="148"/>
      <c r="G5497" s="148"/>
      <c r="H5497" s="148"/>
      <c r="I5497" s="151"/>
      <c r="J5497" s="148"/>
      <c r="K5497" s="66"/>
    </row>
    <row r="5498" spans="1:11" x14ac:dyDescent="0.25">
      <c r="A5498" s="148"/>
      <c r="B5498" s="148"/>
      <c r="C5498" s="148"/>
      <c r="D5498" s="148"/>
      <c r="E5498" s="148"/>
      <c r="F5498" s="148"/>
      <c r="G5498" s="148"/>
      <c r="H5498" s="148"/>
      <c r="I5498" s="151"/>
      <c r="J5498" s="148"/>
      <c r="K5498" s="66"/>
    </row>
    <row r="5499" spans="1:11" x14ac:dyDescent="0.25">
      <c r="A5499" s="148"/>
      <c r="B5499" s="148"/>
      <c r="C5499" s="148"/>
      <c r="D5499" s="148"/>
      <c r="E5499" s="148"/>
      <c r="F5499" s="148"/>
      <c r="G5499" s="148"/>
      <c r="H5499" s="148"/>
      <c r="I5499" s="151"/>
      <c r="J5499" s="148"/>
      <c r="K5499" s="66"/>
    </row>
    <row r="5500" spans="1:11" x14ac:dyDescent="0.25">
      <c r="A5500" s="148"/>
      <c r="B5500" s="148"/>
      <c r="C5500" s="148"/>
      <c r="D5500" s="148"/>
      <c r="E5500" s="148"/>
      <c r="F5500" s="148"/>
      <c r="G5500" s="148"/>
      <c r="H5500" s="148"/>
      <c r="I5500" s="151"/>
      <c r="J5500" s="148"/>
      <c r="K5500" s="66"/>
    </row>
    <row r="5501" spans="1:11" x14ac:dyDescent="0.25">
      <c r="A5501" s="148"/>
      <c r="B5501" s="148"/>
      <c r="C5501" s="148"/>
      <c r="D5501" s="148"/>
      <c r="E5501" s="148"/>
      <c r="F5501" s="148"/>
      <c r="G5501" s="148"/>
      <c r="H5501" s="148"/>
      <c r="I5501" s="151"/>
      <c r="J5501" s="148"/>
      <c r="K5501" s="66"/>
    </row>
    <row r="5502" spans="1:11" x14ac:dyDescent="0.25">
      <c r="A5502" s="148"/>
      <c r="B5502" s="148"/>
      <c r="C5502" s="148"/>
      <c r="D5502" s="148"/>
      <c r="E5502" s="148"/>
      <c r="F5502" s="148"/>
      <c r="G5502" s="148"/>
      <c r="H5502" s="148"/>
      <c r="I5502" s="151"/>
      <c r="J5502" s="148"/>
      <c r="K5502" s="66"/>
    </row>
    <row r="5503" spans="1:11" x14ac:dyDescent="0.25">
      <c r="A5503" s="148"/>
      <c r="B5503" s="148"/>
      <c r="C5503" s="148"/>
      <c r="D5503" s="148"/>
      <c r="E5503" s="148"/>
      <c r="F5503" s="148"/>
      <c r="G5503" s="148"/>
      <c r="H5503" s="148"/>
      <c r="I5503" s="151"/>
      <c r="J5503" s="148"/>
      <c r="K5503" s="66"/>
    </row>
    <row r="5504" spans="1:11" x14ac:dyDescent="0.25">
      <c r="A5504" s="148"/>
      <c r="B5504" s="148"/>
      <c r="C5504" s="148"/>
      <c r="D5504" s="148"/>
      <c r="E5504" s="148"/>
      <c r="F5504" s="148"/>
      <c r="G5504" s="148"/>
      <c r="H5504" s="148"/>
      <c r="I5504" s="151"/>
      <c r="J5504" s="148"/>
      <c r="K5504" s="66"/>
    </row>
    <row r="5505" spans="1:11" x14ac:dyDescent="0.25">
      <c r="A5505" s="148"/>
      <c r="B5505" s="148"/>
      <c r="C5505" s="148"/>
      <c r="D5505" s="148"/>
      <c r="E5505" s="148"/>
      <c r="F5505" s="148"/>
      <c r="G5505" s="148"/>
      <c r="H5505" s="148"/>
      <c r="I5505" s="151"/>
      <c r="J5505" s="148"/>
      <c r="K5505" s="66"/>
    </row>
    <row r="5506" spans="1:11" x14ac:dyDescent="0.25">
      <c r="A5506" s="148"/>
      <c r="B5506" s="148"/>
      <c r="C5506" s="148"/>
      <c r="D5506" s="148"/>
      <c r="E5506" s="148"/>
      <c r="F5506" s="148"/>
      <c r="G5506" s="148"/>
      <c r="H5506" s="148"/>
      <c r="I5506" s="151"/>
      <c r="J5506" s="148"/>
      <c r="K5506" s="66"/>
    </row>
    <row r="5507" spans="1:11" x14ac:dyDescent="0.25">
      <c r="A5507" s="148"/>
      <c r="B5507" s="148"/>
      <c r="C5507" s="148"/>
      <c r="D5507" s="148"/>
      <c r="E5507" s="148"/>
      <c r="F5507" s="148"/>
      <c r="G5507" s="148"/>
      <c r="H5507" s="148"/>
      <c r="I5507" s="151"/>
      <c r="J5507" s="148"/>
      <c r="K5507" s="66"/>
    </row>
    <row r="5508" spans="1:11" x14ac:dyDescent="0.25">
      <c r="A5508" s="148"/>
      <c r="B5508" s="148"/>
      <c r="C5508" s="148"/>
      <c r="D5508" s="148"/>
      <c r="E5508" s="148"/>
      <c r="F5508" s="148"/>
      <c r="G5508" s="148"/>
      <c r="H5508" s="148"/>
      <c r="I5508" s="151"/>
      <c r="J5508" s="148"/>
      <c r="K5508" s="66"/>
    </row>
    <row r="5509" spans="1:11" x14ac:dyDescent="0.25">
      <c r="A5509" s="148"/>
      <c r="B5509" s="148"/>
      <c r="C5509" s="148"/>
      <c r="D5509" s="148"/>
      <c r="E5509" s="148"/>
      <c r="F5509" s="148"/>
      <c r="G5509" s="148"/>
      <c r="H5509" s="148"/>
      <c r="I5509" s="151"/>
      <c r="J5509" s="148"/>
      <c r="K5509" s="66"/>
    </row>
    <row r="5510" spans="1:11" x14ac:dyDescent="0.25">
      <c r="A5510" s="148"/>
      <c r="B5510" s="148"/>
      <c r="C5510" s="148"/>
      <c r="D5510" s="148"/>
      <c r="E5510" s="148"/>
      <c r="F5510" s="148"/>
      <c r="G5510" s="148"/>
      <c r="H5510" s="148"/>
      <c r="I5510" s="151"/>
      <c r="J5510" s="148"/>
      <c r="K5510" s="66"/>
    </row>
    <row r="5511" spans="1:11" x14ac:dyDescent="0.25">
      <c r="A5511" s="148"/>
      <c r="B5511" s="148"/>
      <c r="C5511" s="148"/>
      <c r="D5511" s="148"/>
      <c r="E5511" s="148"/>
      <c r="F5511" s="148"/>
      <c r="G5511" s="148"/>
      <c r="H5511" s="148"/>
      <c r="I5511" s="151"/>
      <c r="J5511" s="148"/>
      <c r="K5511" s="66"/>
    </row>
    <row r="5512" spans="1:11" x14ac:dyDescent="0.25">
      <c r="A5512" s="148"/>
      <c r="B5512" s="148"/>
      <c r="C5512" s="148"/>
      <c r="D5512" s="148"/>
      <c r="E5512" s="148"/>
      <c r="F5512" s="148"/>
      <c r="G5512" s="148"/>
      <c r="H5512" s="148"/>
      <c r="I5512" s="151"/>
      <c r="J5512" s="148"/>
      <c r="K5512" s="66"/>
    </row>
    <row r="5513" spans="1:11" x14ac:dyDescent="0.25">
      <c r="A5513" s="148"/>
      <c r="B5513" s="148"/>
      <c r="C5513" s="148"/>
      <c r="D5513" s="148"/>
      <c r="E5513" s="148"/>
      <c r="F5513" s="148"/>
      <c r="G5513" s="148"/>
      <c r="H5513" s="148"/>
      <c r="I5513" s="151"/>
      <c r="J5513" s="148"/>
      <c r="K5513" s="66"/>
    </row>
    <row r="5514" spans="1:11" x14ac:dyDescent="0.25">
      <c r="A5514" s="148"/>
      <c r="B5514" s="148"/>
      <c r="C5514" s="148"/>
      <c r="D5514" s="148"/>
      <c r="E5514" s="148"/>
      <c r="F5514" s="148"/>
      <c r="G5514" s="148"/>
      <c r="H5514" s="148"/>
      <c r="I5514" s="151"/>
      <c r="J5514" s="148"/>
      <c r="K5514" s="66"/>
    </row>
    <row r="5515" spans="1:11" x14ac:dyDescent="0.25">
      <c r="A5515" s="148"/>
      <c r="B5515" s="148"/>
      <c r="C5515" s="148"/>
      <c r="D5515" s="148"/>
      <c r="E5515" s="148"/>
      <c r="F5515" s="148"/>
      <c r="G5515" s="148"/>
      <c r="H5515" s="148"/>
      <c r="I5515" s="151"/>
      <c r="J5515" s="148"/>
      <c r="K5515" s="66"/>
    </row>
    <row r="5516" spans="1:11" x14ac:dyDescent="0.25">
      <c r="A5516" s="148"/>
      <c r="B5516" s="148"/>
      <c r="C5516" s="148"/>
      <c r="D5516" s="148"/>
      <c r="E5516" s="148"/>
      <c r="F5516" s="148"/>
      <c r="G5516" s="148"/>
      <c r="H5516" s="148"/>
      <c r="I5516" s="151"/>
      <c r="J5516" s="148"/>
      <c r="K5516" s="66"/>
    </row>
    <row r="5517" spans="1:11" x14ac:dyDescent="0.25">
      <c r="A5517" s="148"/>
      <c r="B5517" s="148"/>
      <c r="C5517" s="148"/>
      <c r="D5517" s="148"/>
      <c r="E5517" s="148"/>
      <c r="F5517" s="148"/>
      <c r="G5517" s="148"/>
      <c r="H5517" s="148"/>
      <c r="I5517" s="151"/>
      <c r="J5517" s="148"/>
      <c r="K5517" s="66"/>
    </row>
    <row r="5518" spans="1:11" x14ac:dyDescent="0.25">
      <c r="A5518" s="148"/>
      <c r="B5518" s="148"/>
      <c r="C5518" s="148"/>
      <c r="D5518" s="148"/>
      <c r="E5518" s="148"/>
      <c r="F5518" s="148"/>
      <c r="G5518" s="148"/>
      <c r="H5518" s="148"/>
      <c r="I5518" s="151"/>
      <c r="J5518" s="148"/>
      <c r="K5518" s="66"/>
    </row>
    <row r="5519" spans="1:11" x14ac:dyDescent="0.25">
      <c r="A5519" s="148"/>
      <c r="B5519" s="148"/>
      <c r="C5519" s="148"/>
      <c r="D5519" s="148"/>
      <c r="E5519" s="148"/>
      <c r="F5519" s="148"/>
      <c r="G5519" s="148"/>
      <c r="H5519" s="148"/>
      <c r="I5519" s="151"/>
      <c r="J5519" s="148"/>
      <c r="K5519" s="66"/>
    </row>
    <row r="5520" spans="1:11" x14ac:dyDescent="0.25">
      <c r="A5520" s="148"/>
      <c r="B5520" s="148"/>
      <c r="C5520" s="148"/>
      <c r="D5520" s="148"/>
      <c r="E5520" s="148"/>
      <c r="F5520" s="148"/>
      <c r="G5520" s="148"/>
      <c r="H5520" s="148"/>
      <c r="I5520" s="151"/>
      <c r="J5520" s="148"/>
      <c r="K5520" s="66"/>
    </row>
    <row r="5521" spans="1:11" x14ac:dyDescent="0.25">
      <c r="A5521" s="148"/>
      <c r="B5521" s="148"/>
      <c r="C5521" s="148"/>
      <c r="D5521" s="148"/>
      <c r="E5521" s="148"/>
      <c r="F5521" s="148"/>
      <c r="G5521" s="148"/>
      <c r="H5521" s="148"/>
      <c r="I5521" s="151"/>
      <c r="J5521" s="148"/>
      <c r="K5521" s="66"/>
    </row>
    <row r="5522" spans="1:11" x14ac:dyDescent="0.25">
      <c r="A5522" s="148"/>
      <c r="B5522" s="148"/>
      <c r="C5522" s="148"/>
      <c r="D5522" s="148"/>
      <c r="E5522" s="148"/>
      <c r="F5522" s="148"/>
      <c r="G5522" s="148"/>
      <c r="H5522" s="148"/>
      <c r="I5522" s="151"/>
      <c r="J5522" s="148"/>
      <c r="K5522" s="66"/>
    </row>
    <row r="5523" spans="1:11" x14ac:dyDescent="0.25">
      <c r="A5523" s="148"/>
      <c r="B5523" s="148"/>
      <c r="C5523" s="148"/>
      <c r="D5523" s="148"/>
      <c r="E5523" s="148"/>
      <c r="F5523" s="148"/>
      <c r="G5523" s="148"/>
      <c r="H5523" s="148"/>
      <c r="I5523" s="151"/>
      <c r="J5523" s="148"/>
      <c r="K5523" s="66"/>
    </row>
    <row r="5524" spans="1:11" x14ac:dyDescent="0.25">
      <c r="A5524" s="148"/>
      <c r="B5524" s="148"/>
      <c r="C5524" s="148"/>
      <c r="D5524" s="148"/>
      <c r="E5524" s="148"/>
      <c r="F5524" s="148"/>
      <c r="G5524" s="148"/>
      <c r="H5524" s="148"/>
      <c r="I5524" s="151"/>
      <c r="J5524" s="148"/>
      <c r="K5524" s="66"/>
    </row>
    <row r="5525" spans="1:11" x14ac:dyDescent="0.25">
      <c r="A5525" s="148"/>
      <c r="B5525" s="148"/>
      <c r="C5525" s="148"/>
      <c r="D5525" s="148"/>
      <c r="E5525" s="148"/>
      <c r="F5525" s="148"/>
      <c r="G5525" s="148"/>
      <c r="H5525" s="148"/>
      <c r="I5525" s="151"/>
      <c r="J5525" s="148"/>
      <c r="K5525" s="66"/>
    </row>
    <row r="5526" spans="1:11" x14ac:dyDescent="0.25">
      <c r="A5526" s="148"/>
      <c r="B5526" s="148"/>
      <c r="C5526" s="148"/>
      <c r="D5526" s="148"/>
      <c r="E5526" s="148"/>
      <c r="F5526" s="148"/>
      <c r="G5526" s="148"/>
      <c r="H5526" s="148"/>
      <c r="I5526" s="151"/>
      <c r="J5526" s="148"/>
      <c r="K5526" s="66"/>
    </row>
    <row r="5527" spans="1:11" x14ac:dyDescent="0.25">
      <c r="A5527" s="148"/>
      <c r="B5527" s="148"/>
      <c r="C5527" s="148"/>
      <c r="D5527" s="148"/>
      <c r="E5527" s="148"/>
      <c r="F5527" s="148"/>
      <c r="G5527" s="148"/>
      <c r="H5527" s="148"/>
      <c r="I5527" s="151"/>
      <c r="J5527" s="148"/>
      <c r="K5527" s="66"/>
    </row>
    <row r="5528" spans="1:11" x14ac:dyDescent="0.25">
      <c r="A5528" s="148"/>
      <c r="B5528" s="148"/>
      <c r="C5528" s="148"/>
      <c r="D5528" s="148"/>
      <c r="E5528" s="148"/>
      <c r="F5528" s="148"/>
      <c r="G5528" s="148"/>
      <c r="H5528" s="148"/>
      <c r="I5528" s="151"/>
      <c r="J5528" s="148"/>
      <c r="K5528" s="66"/>
    </row>
    <row r="5529" spans="1:11" x14ac:dyDescent="0.25">
      <c r="A5529" s="148"/>
      <c r="B5529" s="148"/>
      <c r="C5529" s="148"/>
      <c r="D5529" s="148"/>
      <c r="E5529" s="148"/>
      <c r="F5529" s="148"/>
      <c r="G5529" s="148"/>
      <c r="H5529" s="148"/>
      <c r="I5529" s="151"/>
      <c r="J5529" s="148"/>
      <c r="K5529" s="66"/>
    </row>
    <row r="5530" spans="1:11" x14ac:dyDescent="0.25">
      <c r="A5530" s="148"/>
      <c r="B5530" s="148"/>
      <c r="C5530" s="148"/>
      <c r="D5530" s="148"/>
      <c r="E5530" s="148"/>
      <c r="F5530" s="148"/>
      <c r="G5530" s="148"/>
      <c r="H5530" s="148"/>
      <c r="I5530" s="151"/>
      <c r="J5530" s="148"/>
      <c r="K5530" s="66"/>
    </row>
    <row r="5531" spans="1:11" x14ac:dyDescent="0.25">
      <c r="A5531" s="148"/>
      <c r="B5531" s="148"/>
      <c r="C5531" s="148"/>
      <c r="D5531" s="148"/>
      <c r="E5531" s="148"/>
      <c r="F5531" s="148"/>
      <c r="G5531" s="148"/>
      <c r="H5531" s="148"/>
      <c r="I5531" s="151"/>
      <c r="J5531" s="148"/>
      <c r="K5531" s="66"/>
    </row>
    <row r="5532" spans="1:11" x14ac:dyDescent="0.25">
      <c r="A5532" s="148"/>
      <c r="B5532" s="148"/>
      <c r="C5532" s="148"/>
      <c r="D5532" s="148"/>
      <c r="E5532" s="148"/>
      <c r="F5532" s="148"/>
      <c r="G5532" s="148"/>
      <c r="H5532" s="148"/>
      <c r="I5532" s="151"/>
      <c r="J5532" s="148"/>
      <c r="K5532" s="66"/>
    </row>
    <row r="5533" spans="1:11" x14ac:dyDescent="0.25">
      <c r="A5533" s="148"/>
      <c r="B5533" s="148"/>
      <c r="C5533" s="148"/>
      <c r="D5533" s="148"/>
      <c r="E5533" s="148"/>
      <c r="F5533" s="148"/>
      <c r="G5533" s="148"/>
      <c r="H5533" s="148"/>
      <c r="I5533" s="151"/>
      <c r="J5533" s="148"/>
      <c r="K5533" s="66"/>
    </row>
    <row r="5534" spans="1:11" x14ac:dyDescent="0.25">
      <c r="A5534" s="148"/>
      <c r="B5534" s="148"/>
      <c r="C5534" s="148"/>
      <c r="D5534" s="148"/>
      <c r="E5534" s="148"/>
      <c r="F5534" s="148"/>
      <c r="G5534" s="148"/>
      <c r="H5534" s="148"/>
      <c r="I5534" s="151"/>
      <c r="J5534" s="148"/>
      <c r="K5534" s="66"/>
    </row>
    <row r="5535" spans="1:11" x14ac:dyDescent="0.25">
      <c r="A5535" s="148"/>
      <c r="B5535" s="148"/>
      <c r="C5535" s="148"/>
      <c r="D5535" s="148"/>
      <c r="E5535" s="148"/>
      <c r="F5535" s="148"/>
      <c r="G5535" s="148"/>
      <c r="H5535" s="148"/>
      <c r="I5535" s="151"/>
      <c r="J5535" s="148"/>
      <c r="K5535" s="66"/>
    </row>
    <row r="5536" spans="1:11" x14ac:dyDescent="0.25">
      <c r="A5536" s="148"/>
      <c r="B5536" s="148"/>
      <c r="C5536" s="148"/>
      <c r="D5536" s="148"/>
      <c r="E5536" s="148"/>
      <c r="F5536" s="148"/>
      <c r="G5536" s="148"/>
      <c r="H5536" s="148"/>
      <c r="I5536" s="151"/>
      <c r="J5536" s="148"/>
      <c r="K5536" s="66"/>
    </row>
    <row r="5537" spans="1:11" x14ac:dyDescent="0.25">
      <c r="A5537" s="148"/>
      <c r="B5537" s="148"/>
      <c r="C5537" s="148"/>
      <c r="D5537" s="148"/>
      <c r="E5537" s="148"/>
      <c r="F5537" s="148"/>
      <c r="G5537" s="148"/>
      <c r="H5537" s="148"/>
      <c r="I5537" s="151"/>
      <c r="J5537" s="148"/>
      <c r="K5537" s="66"/>
    </row>
    <row r="5538" spans="1:11" x14ac:dyDescent="0.25">
      <c r="A5538" s="148"/>
      <c r="B5538" s="148"/>
      <c r="C5538" s="148"/>
      <c r="D5538" s="148"/>
      <c r="E5538" s="148"/>
      <c r="F5538" s="148"/>
      <c r="G5538" s="148"/>
      <c r="H5538" s="148"/>
      <c r="I5538" s="151"/>
      <c r="J5538" s="148"/>
      <c r="K5538" s="66"/>
    </row>
    <row r="5539" spans="1:11" x14ac:dyDescent="0.25">
      <c r="A5539" s="148"/>
      <c r="B5539" s="148"/>
      <c r="C5539" s="148"/>
      <c r="D5539" s="148"/>
      <c r="E5539" s="148"/>
      <c r="F5539" s="148"/>
      <c r="G5539" s="148"/>
      <c r="H5539" s="148"/>
      <c r="I5539" s="151"/>
      <c r="J5539" s="148"/>
      <c r="K5539" s="66"/>
    </row>
    <row r="5540" spans="1:11" x14ac:dyDescent="0.25">
      <c r="A5540" s="148"/>
      <c r="B5540" s="148"/>
      <c r="C5540" s="148"/>
      <c r="D5540" s="148"/>
      <c r="E5540" s="148"/>
      <c r="F5540" s="148"/>
      <c r="G5540" s="148"/>
      <c r="H5540" s="148"/>
      <c r="I5540" s="151"/>
      <c r="J5540" s="148"/>
      <c r="K5540" s="66"/>
    </row>
    <row r="5541" spans="1:11" x14ac:dyDescent="0.25">
      <c r="A5541" s="148"/>
      <c r="B5541" s="148"/>
      <c r="C5541" s="148"/>
      <c r="D5541" s="148"/>
      <c r="E5541" s="148"/>
      <c r="F5541" s="148"/>
      <c r="G5541" s="148"/>
      <c r="H5541" s="148"/>
      <c r="I5541" s="151"/>
      <c r="J5541" s="148"/>
      <c r="K5541" s="66"/>
    </row>
    <row r="5542" spans="1:11" x14ac:dyDescent="0.25">
      <c r="A5542" s="148"/>
      <c r="B5542" s="148"/>
      <c r="C5542" s="148"/>
      <c r="D5542" s="148"/>
      <c r="E5542" s="148"/>
      <c r="F5542" s="148"/>
      <c r="G5542" s="148"/>
      <c r="H5542" s="148"/>
      <c r="I5542" s="151"/>
      <c r="J5542" s="148"/>
      <c r="K5542" s="66"/>
    </row>
    <row r="5543" spans="1:11" x14ac:dyDescent="0.25">
      <c r="A5543" s="148"/>
      <c r="B5543" s="148"/>
      <c r="C5543" s="148"/>
      <c r="D5543" s="148"/>
      <c r="E5543" s="148"/>
      <c r="F5543" s="148"/>
      <c r="G5543" s="148"/>
      <c r="H5543" s="148"/>
      <c r="I5543" s="151"/>
      <c r="J5543" s="148"/>
      <c r="K5543" s="66"/>
    </row>
    <row r="5544" spans="1:11" x14ac:dyDescent="0.25">
      <c r="A5544" s="148"/>
      <c r="B5544" s="148"/>
      <c r="C5544" s="148"/>
      <c r="D5544" s="148"/>
      <c r="E5544" s="148"/>
      <c r="F5544" s="148"/>
      <c r="G5544" s="148"/>
      <c r="H5544" s="148"/>
      <c r="I5544" s="151"/>
      <c r="J5544" s="148"/>
      <c r="K5544" s="66"/>
    </row>
    <row r="5545" spans="1:11" x14ac:dyDescent="0.25">
      <c r="A5545" s="148"/>
      <c r="B5545" s="148"/>
      <c r="C5545" s="148"/>
      <c r="D5545" s="148"/>
      <c r="E5545" s="148"/>
      <c r="F5545" s="148"/>
      <c r="G5545" s="148"/>
      <c r="H5545" s="148"/>
      <c r="I5545" s="151"/>
      <c r="J5545" s="148"/>
      <c r="K5545" s="66"/>
    </row>
    <row r="5546" spans="1:11" x14ac:dyDescent="0.25">
      <c r="A5546" s="148"/>
      <c r="B5546" s="148"/>
      <c r="C5546" s="148"/>
      <c r="D5546" s="148"/>
      <c r="E5546" s="148"/>
      <c r="F5546" s="148"/>
      <c r="G5546" s="148"/>
      <c r="H5546" s="148"/>
      <c r="I5546" s="151"/>
      <c r="J5546" s="148"/>
      <c r="K5546" s="66"/>
    </row>
    <row r="5547" spans="1:11" x14ac:dyDescent="0.25">
      <c r="A5547" s="148"/>
      <c r="B5547" s="148"/>
      <c r="C5547" s="148"/>
      <c r="D5547" s="148"/>
      <c r="E5547" s="148"/>
      <c r="F5547" s="148"/>
      <c r="G5547" s="148"/>
      <c r="H5547" s="148"/>
      <c r="I5547" s="151"/>
      <c r="J5547" s="148"/>
      <c r="K5547" s="66"/>
    </row>
    <row r="5548" spans="1:11" x14ac:dyDescent="0.25">
      <c r="A5548" s="148"/>
      <c r="B5548" s="148"/>
      <c r="C5548" s="148"/>
      <c r="D5548" s="148"/>
      <c r="E5548" s="148"/>
      <c r="F5548" s="148"/>
      <c r="G5548" s="148"/>
      <c r="H5548" s="148"/>
      <c r="I5548" s="151"/>
      <c r="J5548" s="148"/>
      <c r="K5548" s="66"/>
    </row>
    <row r="5549" spans="1:11" x14ac:dyDescent="0.25">
      <c r="A5549" s="148"/>
      <c r="B5549" s="148"/>
      <c r="C5549" s="148"/>
      <c r="D5549" s="148"/>
      <c r="E5549" s="148"/>
      <c r="F5549" s="148"/>
      <c r="G5549" s="148"/>
      <c r="H5549" s="148"/>
      <c r="I5549" s="151"/>
      <c r="J5549" s="148"/>
      <c r="K5549" s="66"/>
    </row>
    <row r="5550" spans="1:11" x14ac:dyDescent="0.25">
      <c r="A5550" s="148"/>
      <c r="B5550" s="148"/>
      <c r="C5550" s="148"/>
      <c r="D5550" s="148"/>
      <c r="E5550" s="148"/>
      <c r="F5550" s="148"/>
      <c r="G5550" s="148"/>
      <c r="H5550" s="148"/>
      <c r="I5550" s="151"/>
      <c r="J5550" s="148"/>
      <c r="K5550" s="66"/>
    </row>
    <row r="5551" spans="1:11" x14ac:dyDescent="0.25">
      <c r="A5551" s="148"/>
      <c r="B5551" s="148"/>
      <c r="C5551" s="148"/>
      <c r="D5551" s="148"/>
      <c r="E5551" s="148"/>
      <c r="F5551" s="148"/>
      <c r="G5551" s="148"/>
      <c r="H5551" s="148"/>
      <c r="I5551" s="151"/>
      <c r="J5551" s="148"/>
      <c r="K5551" s="66"/>
    </row>
    <row r="5552" spans="1:11" x14ac:dyDescent="0.25">
      <c r="A5552" s="148"/>
      <c r="B5552" s="148"/>
      <c r="C5552" s="148"/>
      <c r="D5552" s="148"/>
      <c r="E5552" s="148"/>
      <c r="F5552" s="148"/>
      <c r="G5552" s="148"/>
      <c r="H5552" s="148"/>
      <c r="I5552" s="151"/>
      <c r="J5552" s="148"/>
      <c r="K5552" s="66"/>
    </row>
    <row r="5553" spans="1:11" x14ac:dyDescent="0.25">
      <c r="A5553" s="148"/>
      <c r="B5553" s="148"/>
      <c r="C5553" s="148"/>
      <c r="D5553" s="148"/>
      <c r="E5553" s="148"/>
      <c r="F5553" s="148"/>
      <c r="G5553" s="148"/>
      <c r="H5553" s="148"/>
      <c r="I5553" s="151"/>
      <c r="J5553" s="148"/>
      <c r="K5553" s="66"/>
    </row>
    <row r="5554" spans="1:11" x14ac:dyDescent="0.25">
      <c r="A5554" s="148"/>
      <c r="B5554" s="148"/>
      <c r="C5554" s="148"/>
      <c r="D5554" s="148"/>
      <c r="E5554" s="148"/>
      <c r="F5554" s="148"/>
      <c r="G5554" s="148"/>
      <c r="H5554" s="148"/>
      <c r="I5554" s="151"/>
      <c r="J5554" s="148"/>
      <c r="K5554" s="66"/>
    </row>
    <row r="5555" spans="1:11" x14ac:dyDescent="0.25">
      <c r="A5555" s="148"/>
      <c r="B5555" s="148"/>
      <c r="C5555" s="148"/>
      <c r="D5555" s="148"/>
      <c r="E5555" s="148"/>
      <c r="F5555" s="148"/>
      <c r="G5555" s="148"/>
      <c r="H5555" s="148"/>
      <c r="I5555" s="151"/>
      <c r="J5555" s="148"/>
      <c r="K5555" s="66"/>
    </row>
    <row r="5556" spans="1:11" x14ac:dyDescent="0.25">
      <c r="A5556" s="148"/>
      <c r="B5556" s="148"/>
      <c r="C5556" s="148"/>
      <c r="D5556" s="148"/>
      <c r="E5556" s="148"/>
      <c r="F5556" s="148"/>
      <c r="G5556" s="148"/>
      <c r="H5556" s="148"/>
      <c r="I5556" s="151"/>
      <c r="J5556" s="148"/>
      <c r="K5556" s="66"/>
    </row>
    <row r="5557" spans="1:11" x14ac:dyDescent="0.25">
      <c r="A5557" s="148"/>
      <c r="B5557" s="148"/>
      <c r="C5557" s="148"/>
      <c r="D5557" s="148"/>
      <c r="E5557" s="148"/>
      <c r="F5557" s="148"/>
      <c r="G5557" s="148"/>
      <c r="H5557" s="148"/>
      <c r="I5557" s="151"/>
      <c r="J5557" s="148"/>
      <c r="K5557" s="66"/>
    </row>
    <row r="5558" spans="1:11" x14ac:dyDescent="0.25">
      <c r="A5558" s="148"/>
      <c r="B5558" s="148"/>
      <c r="C5558" s="148"/>
      <c r="D5558" s="148"/>
      <c r="E5558" s="148"/>
      <c r="F5558" s="148"/>
      <c r="G5558" s="148"/>
      <c r="H5558" s="148"/>
      <c r="I5558" s="151"/>
      <c r="J5558" s="148"/>
      <c r="K5558" s="66"/>
    </row>
    <row r="5559" spans="1:11" x14ac:dyDescent="0.25">
      <c r="A5559" s="148"/>
      <c r="B5559" s="148"/>
      <c r="C5559" s="148"/>
      <c r="D5559" s="148"/>
      <c r="E5559" s="148"/>
      <c r="F5559" s="148"/>
      <c r="G5559" s="148"/>
      <c r="H5559" s="148"/>
      <c r="I5559" s="151"/>
      <c r="J5559" s="148"/>
      <c r="K5559" s="66"/>
    </row>
    <row r="5560" spans="1:11" x14ac:dyDescent="0.25">
      <c r="A5560" s="148"/>
      <c r="B5560" s="148"/>
      <c r="C5560" s="148"/>
      <c r="D5560" s="148"/>
      <c r="E5560" s="148"/>
      <c r="F5560" s="148"/>
      <c r="G5560" s="148"/>
      <c r="H5560" s="148"/>
      <c r="I5560" s="151"/>
      <c r="J5560" s="148"/>
      <c r="K5560" s="66"/>
    </row>
    <row r="5561" spans="1:11" x14ac:dyDescent="0.25">
      <c r="A5561" s="148"/>
      <c r="B5561" s="148"/>
      <c r="C5561" s="148"/>
      <c r="D5561" s="148"/>
      <c r="E5561" s="148"/>
      <c r="F5561" s="148"/>
      <c r="G5561" s="148"/>
      <c r="H5561" s="148"/>
      <c r="I5561" s="151"/>
      <c r="J5561" s="148"/>
      <c r="K5561" s="66"/>
    </row>
    <row r="5562" spans="1:11" x14ac:dyDescent="0.25">
      <c r="A5562" s="148"/>
      <c r="B5562" s="148"/>
      <c r="C5562" s="148"/>
      <c r="D5562" s="148"/>
      <c r="E5562" s="148"/>
      <c r="F5562" s="148"/>
      <c r="G5562" s="148"/>
      <c r="H5562" s="148"/>
      <c r="I5562" s="151"/>
      <c r="J5562" s="148"/>
      <c r="K5562" s="66"/>
    </row>
    <row r="5563" spans="1:11" x14ac:dyDescent="0.25">
      <c r="A5563" s="148"/>
      <c r="B5563" s="148"/>
      <c r="C5563" s="148"/>
      <c r="D5563" s="148"/>
      <c r="E5563" s="148"/>
      <c r="F5563" s="148"/>
      <c r="G5563" s="148"/>
      <c r="H5563" s="148"/>
      <c r="I5563" s="151"/>
      <c r="J5563" s="148"/>
      <c r="K5563" s="66"/>
    </row>
    <row r="5564" spans="1:11" x14ac:dyDescent="0.25">
      <c r="A5564" s="148"/>
      <c r="B5564" s="148"/>
      <c r="C5564" s="148"/>
      <c r="D5564" s="148"/>
      <c r="E5564" s="148"/>
      <c r="F5564" s="148"/>
      <c r="G5564" s="148"/>
      <c r="H5564" s="148"/>
      <c r="I5564" s="151"/>
      <c r="J5564" s="148"/>
      <c r="K5564" s="66"/>
    </row>
    <row r="5565" spans="1:11" x14ac:dyDescent="0.25">
      <c r="A5565" s="148"/>
      <c r="B5565" s="148"/>
      <c r="C5565" s="148"/>
      <c r="D5565" s="148"/>
      <c r="E5565" s="148"/>
      <c r="F5565" s="148"/>
      <c r="G5565" s="148"/>
      <c r="H5565" s="148"/>
      <c r="I5565" s="151"/>
      <c r="J5565" s="148"/>
      <c r="K5565" s="66"/>
    </row>
    <row r="5566" spans="1:11" x14ac:dyDescent="0.25">
      <c r="A5566" s="148"/>
      <c r="B5566" s="148"/>
      <c r="C5566" s="148"/>
      <c r="D5566" s="148"/>
      <c r="E5566" s="148"/>
      <c r="F5566" s="148"/>
      <c r="G5566" s="148"/>
      <c r="H5566" s="148"/>
      <c r="I5566" s="151"/>
      <c r="J5566" s="148"/>
      <c r="K5566" s="66"/>
    </row>
    <row r="5567" spans="1:11" x14ac:dyDescent="0.25">
      <c r="A5567" s="148"/>
      <c r="B5567" s="148"/>
      <c r="C5567" s="148"/>
      <c r="D5567" s="148"/>
      <c r="E5567" s="148"/>
      <c r="F5567" s="148"/>
      <c r="G5567" s="148"/>
      <c r="H5567" s="148"/>
      <c r="I5567" s="151"/>
      <c r="J5567" s="148"/>
      <c r="K5567" s="66"/>
    </row>
    <row r="5568" spans="1:11" x14ac:dyDescent="0.25">
      <c r="A5568" s="148"/>
      <c r="B5568" s="148"/>
      <c r="C5568" s="148"/>
      <c r="D5568" s="148"/>
      <c r="E5568" s="148"/>
      <c r="F5568" s="148"/>
      <c r="G5568" s="148"/>
      <c r="H5568" s="148"/>
      <c r="I5568" s="151"/>
      <c r="J5568" s="148"/>
      <c r="K5568" s="66"/>
    </row>
    <row r="5569" spans="1:11" x14ac:dyDescent="0.25">
      <c r="A5569" s="148"/>
      <c r="B5569" s="148"/>
      <c r="C5569" s="148"/>
      <c r="D5569" s="148"/>
      <c r="E5569" s="148"/>
      <c r="F5569" s="148"/>
      <c r="G5569" s="148"/>
      <c r="H5569" s="148"/>
      <c r="I5569" s="151"/>
      <c r="J5569" s="148"/>
      <c r="K5569" s="66"/>
    </row>
    <row r="5570" spans="1:11" x14ac:dyDescent="0.25">
      <c r="A5570" s="148"/>
      <c r="B5570" s="148"/>
      <c r="C5570" s="148"/>
      <c r="D5570" s="148"/>
      <c r="E5570" s="148"/>
      <c r="F5570" s="148"/>
      <c r="G5570" s="148"/>
      <c r="H5570" s="148"/>
      <c r="I5570" s="151"/>
      <c r="J5570" s="148"/>
      <c r="K5570" s="66"/>
    </row>
    <row r="5571" spans="1:11" x14ac:dyDescent="0.25">
      <c r="A5571" s="148"/>
      <c r="B5571" s="148"/>
      <c r="C5571" s="148"/>
      <c r="D5571" s="148"/>
      <c r="E5571" s="148"/>
      <c r="F5571" s="148"/>
      <c r="G5571" s="148"/>
      <c r="H5571" s="148"/>
      <c r="I5571" s="151"/>
      <c r="J5571" s="148"/>
      <c r="K5571" s="66"/>
    </row>
    <row r="5572" spans="1:11" x14ac:dyDescent="0.25">
      <c r="A5572" s="148"/>
      <c r="B5572" s="148"/>
      <c r="C5572" s="148"/>
      <c r="D5572" s="148"/>
      <c r="E5572" s="148"/>
      <c r="F5572" s="148"/>
      <c r="G5572" s="148"/>
      <c r="H5572" s="148"/>
      <c r="I5572" s="151"/>
      <c r="J5572" s="148"/>
      <c r="K5572" s="66"/>
    </row>
    <row r="5573" spans="1:11" x14ac:dyDescent="0.25">
      <c r="A5573" s="148"/>
      <c r="B5573" s="148"/>
      <c r="C5573" s="148"/>
      <c r="D5573" s="148"/>
      <c r="E5573" s="148"/>
      <c r="F5573" s="148"/>
      <c r="G5573" s="148"/>
      <c r="H5573" s="148"/>
      <c r="I5573" s="151"/>
      <c r="J5573" s="148"/>
      <c r="K5573" s="66"/>
    </row>
    <row r="5574" spans="1:11" x14ac:dyDescent="0.25">
      <c r="A5574" s="148"/>
      <c r="B5574" s="148"/>
      <c r="C5574" s="148"/>
      <c r="D5574" s="148"/>
      <c r="E5574" s="148"/>
      <c r="F5574" s="148"/>
      <c r="G5574" s="148"/>
      <c r="H5574" s="148"/>
      <c r="I5574" s="151"/>
      <c r="J5574" s="148"/>
      <c r="K5574" s="66"/>
    </row>
    <row r="5575" spans="1:11" x14ac:dyDescent="0.25">
      <c r="A5575" s="148"/>
      <c r="B5575" s="148"/>
      <c r="C5575" s="148"/>
      <c r="D5575" s="148"/>
      <c r="E5575" s="148"/>
      <c r="F5575" s="148"/>
      <c r="G5575" s="148"/>
      <c r="H5575" s="148"/>
      <c r="I5575" s="151"/>
      <c r="J5575" s="148"/>
      <c r="K5575" s="66"/>
    </row>
    <row r="5576" spans="1:11" x14ac:dyDescent="0.25">
      <c r="A5576" s="148"/>
      <c r="B5576" s="148"/>
      <c r="C5576" s="148"/>
      <c r="D5576" s="148"/>
      <c r="E5576" s="148"/>
      <c r="F5576" s="148"/>
      <c r="G5576" s="148"/>
      <c r="H5576" s="148"/>
      <c r="I5576" s="151"/>
      <c r="J5576" s="148"/>
      <c r="K5576" s="66"/>
    </row>
    <row r="5577" spans="1:11" x14ac:dyDescent="0.25">
      <c r="A5577" s="148"/>
      <c r="B5577" s="148"/>
      <c r="C5577" s="148"/>
      <c r="D5577" s="148"/>
      <c r="E5577" s="148"/>
      <c r="F5577" s="148"/>
      <c r="G5577" s="148"/>
      <c r="H5577" s="148"/>
      <c r="I5577" s="151"/>
      <c r="J5577" s="148"/>
      <c r="K5577" s="66"/>
    </row>
    <row r="5578" spans="1:11" x14ac:dyDescent="0.25">
      <c r="A5578" s="148"/>
      <c r="B5578" s="148"/>
      <c r="C5578" s="148"/>
      <c r="D5578" s="148"/>
      <c r="E5578" s="148"/>
      <c r="F5578" s="148"/>
      <c r="G5578" s="148"/>
      <c r="H5578" s="148"/>
      <c r="I5578" s="151"/>
      <c r="J5578" s="148"/>
      <c r="K5578" s="66"/>
    </row>
    <row r="5579" spans="1:11" x14ac:dyDescent="0.25">
      <c r="A5579" s="148"/>
      <c r="B5579" s="148"/>
      <c r="C5579" s="148"/>
      <c r="D5579" s="148"/>
      <c r="E5579" s="148"/>
      <c r="F5579" s="148"/>
      <c r="G5579" s="148"/>
      <c r="H5579" s="148"/>
      <c r="I5579" s="151"/>
      <c r="J5579" s="148"/>
      <c r="K5579" s="66"/>
    </row>
    <row r="5580" spans="1:11" x14ac:dyDescent="0.25">
      <c r="A5580" s="148"/>
      <c r="B5580" s="148"/>
      <c r="C5580" s="148"/>
      <c r="D5580" s="148"/>
      <c r="E5580" s="148"/>
      <c r="F5580" s="148"/>
      <c r="G5580" s="148"/>
      <c r="H5580" s="148"/>
      <c r="I5580" s="151"/>
      <c r="J5580" s="148"/>
      <c r="K5580" s="66"/>
    </row>
    <row r="5581" spans="1:11" x14ac:dyDescent="0.25">
      <c r="A5581" s="148"/>
      <c r="B5581" s="148"/>
      <c r="C5581" s="148"/>
      <c r="D5581" s="148"/>
      <c r="E5581" s="148"/>
      <c r="F5581" s="148"/>
      <c r="G5581" s="148"/>
      <c r="H5581" s="148"/>
      <c r="I5581" s="151"/>
      <c r="J5581" s="148"/>
      <c r="K5581" s="66"/>
    </row>
    <row r="5582" spans="1:11" x14ac:dyDescent="0.25">
      <c r="A5582" s="148"/>
      <c r="B5582" s="148"/>
      <c r="C5582" s="148"/>
      <c r="D5582" s="148"/>
      <c r="E5582" s="148"/>
      <c r="F5582" s="148"/>
      <c r="G5582" s="148"/>
      <c r="H5582" s="148"/>
      <c r="I5582" s="151"/>
      <c r="J5582" s="148"/>
      <c r="K5582" s="66"/>
    </row>
    <row r="5583" spans="1:11" x14ac:dyDescent="0.25">
      <c r="A5583" s="148"/>
      <c r="B5583" s="148"/>
      <c r="C5583" s="148"/>
      <c r="D5583" s="148"/>
      <c r="E5583" s="148"/>
      <c r="F5583" s="148"/>
      <c r="G5583" s="148"/>
      <c r="H5583" s="148"/>
      <c r="I5583" s="151"/>
      <c r="J5583" s="148"/>
      <c r="K5583" s="66"/>
    </row>
    <row r="5584" spans="1:11" x14ac:dyDescent="0.25">
      <c r="A5584" s="148"/>
      <c r="B5584" s="148"/>
      <c r="C5584" s="148"/>
      <c r="D5584" s="148"/>
      <c r="E5584" s="148"/>
      <c r="F5584" s="148"/>
      <c r="G5584" s="148"/>
      <c r="H5584" s="148"/>
      <c r="I5584" s="151"/>
      <c r="J5584" s="148"/>
      <c r="K5584" s="66"/>
    </row>
    <row r="5585" spans="1:11" x14ac:dyDescent="0.25">
      <c r="A5585" s="148"/>
      <c r="B5585" s="148"/>
      <c r="C5585" s="148"/>
      <c r="D5585" s="148"/>
      <c r="E5585" s="148"/>
      <c r="F5585" s="148"/>
      <c r="G5585" s="148"/>
      <c r="H5585" s="148"/>
      <c r="I5585" s="151"/>
      <c r="J5585" s="148"/>
      <c r="K5585" s="66"/>
    </row>
    <row r="5586" spans="1:11" x14ac:dyDescent="0.25">
      <c r="A5586" s="148"/>
      <c r="B5586" s="148"/>
      <c r="C5586" s="148"/>
      <c r="D5586" s="148"/>
      <c r="E5586" s="148"/>
      <c r="F5586" s="148"/>
      <c r="G5586" s="148"/>
      <c r="H5586" s="148"/>
      <c r="I5586" s="151"/>
      <c r="J5586" s="148"/>
      <c r="K5586" s="66"/>
    </row>
    <row r="5587" spans="1:11" x14ac:dyDescent="0.25">
      <c r="A5587" s="148"/>
      <c r="B5587" s="148"/>
      <c r="C5587" s="148"/>
      <c r="D5587" s="148"/>
      <c r="E5587" s="148"/>
      <c r="F5587" s="148"/>
      <c r="G5587" s="148"/>
      <c r="H5587" s="148"/>
      <c r="I5587" s="151"/>
      <c r="J5587" s="148"/>
      <c r="K5587" s="66"/>
    </row>
    <row r="5588" spans="1:11" x14ac:dyDescent="0.25">
      <c r="A5588" s="148"/>
      <c r="B5588" s="148"/>
      <c r="C5588" s="148"/>
      <c r="D5588" s="148"/>
      <c r="E5588" s="148"/>
      <c r="F5588" s="148"/>
      <c r="G5588" s="148"/>
      <c r="H5588" s="148"/>
      <c r="I5588" s="151"/>
      <c r="J5588" s="148"/>
      <c r="K5588" s="66"/>
    </row>
    <row r="5589" spans="1:11" x14ac:dyDescent="0.25">
      <c r="A5589" s="148"/>
      <c r="B5589" s="148"/>
      <c r="C5589" s="148"/>
      <c r="D5589" s="148"/>
      <c r="E5589" s="148"/>
      <c r="F5589" s="148"/>
      <c r="G5589" s="148"/>
      <c r="H5589" s="148"/>
      <c r="I5589" s="151"/>
      <c r="J5589" s="148"/>
      <c r="K5589" s="66"/>
    </row>
    <row r="5590" spans="1:11" x14ac:dyDescent="0.25">
      <c r="A5590" s="148"/>
      <c r="B5590" s="148"/>
      <c r="C5590" s="148"/>
      <c r="D5590" s="148"/>
      <c r="E5590" s="148"/>
      <c r="F5590" s="148"/>
      <c r="G5590" s="148"/>
      <c r="H5590" s="148"/>
      <c r="I5590" s="151"/>
      <c r="J5590" s="148"/>
      <c r="K5590" s="66"/>
    </row>
    <row r="5591" spans="1:11" x14ac:dyDescent="0.25">
      <c r="A5591" s="148"/>
      <c r="B5591" s="148"/>
      <c r="C5591" s="148"/>
      <c r="D5591" s="148"/>
      <c r="E5591" s="148"/>
      <c r="F5591" s="148"/>
      <c r="G5591" s="148"/>
      <c r="H5591" s="148"/>
      <c r="I5591" s="151"/>
      <c r="J5591" s="148"/>
      <c r="K5591" s="66"/>
    </row>
    <row r="5592" spans="1:11" x14ac:dyDescent="0.25">
      <c r="A5592" s="148"/>
      <c r="B5592" s="148"/>
      <c r="C5592" s="148"/>
      <c r="D5592" s="148"/>
      <c r="E5592" s="148"/>
      <c r="F5592" s="148"/>
      <c r="G5592" s="148"/>
      <c r="H5592" s="148"/>
      <c r="I5592" s="151"/>
      <c r="J5592" s="148"/>
      <c r="K5592" s="66"/>
    </row>
    <row r="5593" spans="1:11" x14ac:dyDescent="0.25">
      <c r="A5593" s="148"/>
      <c r="B5593" s="148"/>
      <c r="C5593" s="148"/>
      <c r="D5593" s="148"/>
      <c r="E5593" s="148"/>
      <c r="F5593" s="148"/>
      <c r="G5593" s="148"/>
      <c r="H5593" s="148"/>
      <c r="I5593" s="151"/>
      <c r="J5593" s="148"/>
      <c r="K5593" s="66"/>
    </row>
    <row r="5594" spans="1:11" x14ac:dyDescent="0.25">
      <c r="A5594" s="148"/>
      <c r="B5594" s="148"/>
      <c r="C5594" s="148"/>
      <c r="D5594" s="148"/>
      <c r="E5594" s="148"/>
      <c r="F5594" s="148"/>
      <c r="G5594" s="148"/>
      <c r="H5594" s="148"/>
      <c r="I5594" s="151"/>
      <c r="J5594" s="148"/>
      <c r="K5594" s="66"/>
    </row>
    <row r="5595" spans="1:11" x14ac:dyDescent="0.25">
      <c r="A5595" s="148"/>
      <c r="B5595" s="148"/>
      <c r="C5595" s="148"/>
      <c r="D5595" s="148"/>
      <c r="E5595" s="148"/>
      <c r="F5595" s="148"/>
      <c r="G5595" s="148"/>
      <c r="H5595" s="148"/>
      <c r="I5595" s="151"/>
      <c r="J5595" s="148"/>
      <c r="K5595" s="66"/>
    </row>
    <row r="5596" spans="1:11" x14ac:dyDescent="0.25">
      <c r="A5596" s="148"/>
      <c r="B5596" s="148"/>
      <c r="C5596" s="148"/>
      <c r="D5596" s="148"/>
      <c r="E5596" s="148"/>
      <c r="F5596" s="148"/>
      <c r="G5596" s="148"/>
      <c r="H5596" s="148"/>
      <c r="I5596" s="151"/>
      <c r="J5596" s="148"/>
      <c r="K5596" s="66"/>
    </row>
    <row r="5597" spans="1:11" x14ac:dyDescent="0.25">
      <c r="A5597" s="148"/>
      <c r="B5597" s="148"/>
      <c r="C5597" s="148"/>
      <c r="D5597" s="148"/>
      <c r="E5597" s="148"/>
      <c r="F5597" s="148"/>
      <c r="G5597" s="148"/>
      <c r="H5597" s="148"/>
      <c r="I5597" s="151"/>
      <c r="J5597" s="148"/>
      <c r="K5597" s="66"/>
    </row>
    <row r="5598" spans="1:11" x14ac:dyDescent="0.25">
      <c r="A5598" s="148"/>
      <c r="B5598" s="148"/>
      <c r="C5598" s="148"/>
      <c r="D5598" s="148"/>
      <c r="E5598" s="148"/>
      <c r="F5598" s="148"/>
      <c r="G5598" s="148"/>
      <c r="H5598" s="148"/>
      <c r="I5598" s="151"/>
      <c r="J5598" s="148"/>
      <c r="K5598" s="66"/>
    </row>
    <row r="5599" spans="1:11" x14ac:dyDescent="0.25">
      <c r="A5599" s="148"/>
      <c r="B5599" s="148"/>
      <c r="C5599" s="148"/>
      <c r="D5599" s="148"/>
      <c r="E5599" s="148"/>
      <c r="F5599" s="148"/>
      <c r="G5599" s="148"/>
      <c r="H5599" s="148"/>
      <c r="I5599" s="151"/>
      <c r="J5599" s="148"/>
      <c r="K5599" s="66"/>
    </row>
    <row r="5600" spans="1:11" x14ac:dyDescent="0.25">
      <c r="A5600" s="148"/>
      <c r="B5600" s="148"/>
      <c r="C5600" s="148"/>
      <c r="D5600" s="148"/>
      <c r="E5600" s="148"/>
      <c r="F5600" s="148"/>
      <c r="G5600" s="148"/>
      <c r="H5600" s="148"/>
      <c r="I5600" s="151"/>
      <c r="J5600" s="148"/>
      <c r="K5600" s="66"/>
    </row>
    <row r="5601" spans="1:11" x14ac:dyDescent="0.25">
      <c r="A5601" s="148"/>
      <c r="B5601" s="148"/>
      <c r="C5601" s="148"/>
      <c r="D5601" s="148"/>
      <c r="E5601" s="148"/>
      <c r="F5601" s="148"/>
      <c r="G5601" s="148"/>
      <c r="H5601" s="148"/>
      <c r="I5601" s="151"/>
      <c r="J5601" s="148"/>
      <c r="K5601" s="66"/>
    </row>
    <row r="5602" spans="1:11" x14ac:dyDescent="0.25">
      <c r="A5602" s="148"/>
      <c r="B5602" s="148"/>
      <c r="C5602" s="148"/>
      <c r="D5602" s="148"/>
      <c r="E5602" s="148"/>
      <c r="F5602" s="148"/>
      <c r="G5602" s="148"/>
      <c r="H5602" s="148"/>
      <c r="I5602" s="151"/>
      <c r="J5602" s="148"/>
      <c r="K5602" s="66"/>
    </row>
    <row r="5603" spans="1:11" x14ac:dyDescent="0.25">
      <c r="A5603" s="148"/>
      <c r="B5603" s="148"/>
      <c r="C5603" s="148"/>
      <c r="D5603" s="148"/>
      <c r="E5603" s="148"/>
      <c r="F5603" s="148"/>
      <c r="G5603" s="148"/>
      <c r="H5603" s="148"/>
      <c r="I5603" s="151"/>
      <c r="J5603" s="148"/>
      <c r="K5603" s="66"/>
    </row>
    <row r="5604" spans="1:11" x14ac:dyDescent="0.25">
      <c r="A5604" s="148"/>
      <c r="B5604" s="148"/>
      <c r="C5604" s="148"/>
      <c r="D5604" s="148"/>
      <c r="E5604" s="148"/>
      <c r="F5604" s="148"/>
      <c r="G5604" s="148"/>
      <c r="H5604" s="148"/>
      <c r="I5604" s="151"/>
      <c r="J5604" s="148"/>
      <c r="K5604" s="66"/>
    </row>
    <row r="5605" spans="1:11" x14ac:dyDescent="0.25">
      <c r="A5605" s="148"/>
      <c r="B5605" s="148"/>
      <c r="C5605" s="148"/>
      <c r="D5605" s="148"/>
      <c r="E5605" s="148"/>
      <c r="F5605" s="148"/>
      <c r="G5605" s="148"/>
      <c r="H5605" s="148"/>
      <c r="I5605" s="151"/>
      <c r="J5605" s="148"/>
      <c r="K5605" s="66"/>
    </row>
    <row r="5606" spans="1:11" x14ac:dyDescent="0.25">
      <c r="A5606" s="148"/>
      <c r="B5606" s="148"/>
      <c r="C5606" s="148"/>
      <c r="D5606" s="148"/>
      <c r="E5606" s="148"/>
      <c r="F5606" s="148"/>
      <c r="G5606" s="148"/>
      <c r="H5606" s="148"/>
      <c r="I5606" s="151"/>
      <c r="J5606" s="148"/>
      <c r="K5606" s="66"/>
    </row>
    <row r="5607" spans="1:11" x14ac:dyDescent="0.25">
      <c r="A5607" s="148"/>
      <c r="B5607" s="148"/>
      <c r="C5607" s="148"/>
      <c r="D5607" s="148"/>
      <c r="E5607" s="148"/>
      <c r="F5607" s="148"/>
      <c r="G5607" s="148"/>
      <c r="H5607" s="148"/>
      <c r="I5607" s="151"/>
      <c r="J5607" s="148"/>
      <c r="K5607" s="66"/>
    </row>
    <row r="5608" spans="1:11" x14ac:dyDescent="0.25">
      <c r="A5608" s="148"/>
      <c r="B5608" s="148"/>
      <c r="C5608" s="148"/>
      <c r="D5608" s="148"/>
      <c r="E5608" s="148"/>
      <c r="F5608" s="148"/>
      <c r="G5608" s="148"/>
      <c r="H5608" s="148"/>
      <c r="I5608" s="151"/>
      <c r="J5608" s="148"/>
      <c r="K5608" s="66"/>
    </row>
    <row r="5609" spans="1:11" x14ac:dyDescent="0.25">
      <c r="A5609" s="148"/>
      <c r="B5609" s="148"/>
      <c r="C5609" s="148"/>
      <c r="D5609" s="148"/>
      <c r="E5609" s="148"/>
      <c r="F5609" s="148"/>
      <c r="G5609" s="148"/>
      <c r="H5609" s="148"/>
      <c r="I5609" s="151"/>
      <c r="J5609" s="148"/>
      <c r="K5609" s="66"/>
    </row>
    <row r="5610" spans="1:11" x14ac:dyDescent="0.25">
      <c r="A5610" s="148"/>
      <c r="B5610" s="148"/>
      <c r="C5610" s="148"/>
      <c r="D5610" s="148"/>
      <c r="E5610" s="148"/>
      <c r="F5610" s="148"/>
      <c r="G5610" s="148"/>
      <c r="H5610" s="148"/>
      <c r="I5610" s="151"/>
      <c r="J5610" s="148"/>
      <c r="K5610" s="66"/>
    </row>
    <row r="5611" spans="1:11" x14ac:dyDescent="0.25">
      <c r="A5611" s="148"/>
      <c r="B5611" s="148"/>
      <c r="C5611" s="148"/>
      <c r="D5611" s="148"/>
      <c r="E5611" s="148"/>
      <c r="F5611" s="148"/>
      <c r="G5611" s="148"/>
      <c r="H5611" s="148"/>
      <c r="I5611" s="151"/>
      <c r="J5611" s="148"/>
      <c r="K5611" s="66"/>
    </row>
    <row r="5612" spans="1:11" x14ac:dyDescent="0.25">
      <c r="A5612" s="148"/>
      <c r="B5612" s="148"/>
      <c r="C5612" s="148"/>
      <c r="D5612" s="148"/>
      <c r="E5612" s="148"/>
      <c r="F5612" s="148"/>
      <c r="G5612" s="148"/>
      <c r="H5612" s="148"/>
      <c r="I5612" s="151"/>
      <c r="J5612" s="148"/>
      <c r="K5612" s="66"/>
    </row>
    <row r="5613" spans="1:11" x14ac:dyDescent="0.25">
      <c r="A5613" s="148"/>
      <c r="B5613" s="148"/>
      <c r="C5613" s="148"/>
      <c r="D5613" s="148"/>
      <c r="E5613" s="148"/>
      <c r="F5613" s="148"/>
      <c r="G5613" s="148"/>
      <c r="H5613" s="148"/>
      <c r="I5613" s="151"/>
      <c r="J5613" s="148"/>
      <c r="K5613" s="66"/>
    </row>
    <row r="5614" spans="1:11" x14ac:dyDescent="0.25">
      <c r="A5614" s="148"/>
      <c r="B5614" s="148"/>
      <c r="C5614" s="148"/>
      <c r="D5614" s="148"/>
      <c r="E5614" s="148"/>
      <c r="F5614" s="148"/>
      <c r="G5614" s="148"/>
      <c r="H5614" s="148"/>
      <c r="I5614" s="151"/>
      <c r="J5614" s="148"/>
      <c r="K5614" s="66"/>
    </row>
    <row r="5615" spans="1:11" x14ac:dyDescent="0.25">
      <c r="A5615" s="148"/>
      <c r="B5615" s="148"/>
      <c r="C5615" s="148"/>
      <c r="D5615" s="148"/>
      <c r="E5615" s="148"/>
      <c r="F5615" s="148"/>
      <c r="G5615" s="148"/>
      <c r="H5615" s="148"/>
      <c r="I5615" s="151"/>
      <c r="J5615" s="148"/>
      <c r="K5615" s="66"/>
    </row>
    <row r="5616" spans="1:11" x14ac:dyDescent="0.25">
      <c r="A5616" s="148"/>
      <c r="B5616" s="148"/>
      <c r="C5616" s="148"/>
      <c r="D5616" s="148"/>
      <c r="E5616" s="148"/>
      <c r="F5616" s="148"/>
      <c r="G5616" s="148"/>
      <c r="H5616" s="148"/>
      <c r="I5616" s="151"/>
      <c r="J5616" s="148"/>
      <c r="K5616" s="66"/>
    </row>
    <row r="5617" spans="1:11" x14ac:dyDescent="0.25">
      <c r="A5617" s="148"/>
      <c r="B5617" s="148"/>
      <c r="C5617" s="148"/>
      <c r="D5617" s="148"/>
      <c r="E5617" s="148"/>
      <c r="F5617" s="148"/>
      <c r="G5617" s="148"/>
      <c r="H5617" s="148"/>
      <c r="I5617" s="151"/>
      <c r="J5617" s="148"/>
      <c r="K5617" s="66"/>
    </row>
    <row r="5618" spans="1:11" x14ac:dyDescent="0.25">
      <c r="A5618" s="148"/>
      <c r="B5618" s="148"/>
      <c r="C5618" s="148"/>
      <c r="D5618" s="148"/>
      <c r="E5618" s="148"/>
      <c r="F5618" s="148"/>
      <c r="G5618" s="148"/>
      <c r="H5618" s="148"/>
      <c r="I5618" s="151"/>
      <c r="J5618" s="148"/>
      <c r="K5618" s="66"/>
    </row>
    <row r="5619" spans="1:11" x14ac:dyDescent="0.25">
      <c r="A5619" s="148"/>
      <c r="B5619" s="148"/>
      <c r="C5619" s="148"/>
      <c r="D5619" s="148"/>
      <c r="E5619" s="148"/>
      <c r="F5619" s="148"/>
      <c r="G5619" s="148"/>
      <c r="H5619" s="148"/>
      <c r="I5619" s="151"/>
      <c r="J5619" s="148"/>
      <c r="K5619" s="66"/>
    </row>
    <row r="5620" spans="1:11" x14ac:dyDescent="0.25">
      <c r="A5620" s="148"/>
      <c r="B5620" s="148"/>
      <c r="C5620" s="148"/>
      <c r="D5620" s="148"/>
      <c r="E5620" s="148"/>
      <c r="F5620" s="148"/>
      <c r="G5620" s="148"/>
      <c r="H5620" s="148"/>
      <c r="I5620" s="151"/>
      <c r="J5620" s="148"/>
      <c r="K5620" s="66"/>
    </row>
    <row r="5621" spans="1:11" x14ac:dyDescent="0.25">
      <c r="A5621" s="148"/>
      <c r="B5621" s="148"/>
      <c r="C5621" s="148"/>
      <c r="D5621" s="148"/>
      <c r="E5621" s="148"/>
      <c r="F5621" s="148"/>
      <c r="G5621" s="148"/>
      <c r="H5621" s="148"/>
      <c r="I5621" s="151"/>
      <c r="J5621" s="148"/>
      <c r="K5621" s="66"/>
    </row>
    <row r="5622" spans="1:11" x14ac:dyDescent="0.25">
      <c r="A5622" s="148"/>
      <c r="B5622" s="148"/>
      <c r="C5622" s="148"/>
      <c r="D5622" s="148"/>
      <c r="E5622" s="148"/>
      <c r="F5622" s="148"/>
      <c r="G5622" s="148"/>
      <c r="H5622" s="148"/>
      <c r="I5622" s="151"/>
      <c r="J5622" s="148"/>
      <c r="K5622" s="66"/>
    </row>
    <row r="5623" spans="1:11" x14ac:dyDescent="0.25">
      <c r="A5623" s="148"/>
      <c r="B5623" s="148"/>
      <c r="C5623" s="148"/>
      <c r="D5623" s="148"/>
      <c r="E5623" s="148"/>
      <c r="F5623" s="148"/>
      <c r="G5623" s="148"/>
      <c r="H5623" s="148"/>
      <c r="I5623" s="151"/>
      <c r="J5623" s="148"/>
      <c r="K5623" s="66"/>
    </row>
    <row r="5624" spans="1:11" x14ac:dyDescent="0.25">
      <c r="A5624" s="148"/>
      <c r="B5624" s="148"/>
      <c r="C5624" s="148"/>
      <c r="D5624" s="148"/>
      <c r="E5624" s="148"/>
      <c r="F5624" s="148"/>
      <c r="G5624" s="148"/>
      <c r="H5624" s="148"/>
      <c r="I5624" s="151"/>
      <c r="J5624" s="148"/>
      <c r="K5624" s="66"/>
    </row>
    <row r="5625" spans="1:11" x14ac:dyDescent="0.25">
      <c r="A5625" s="148"/>
      <c r="B5625" s="148"/>
      <c r="C5625" s="148"/>
      <c r="D5625" s="148"/>
      <c r="E5625" s="148"/>
      <c r="F5625" s="148"/>
      <c r="G5625" s="148"/>
      <c r="H5625" s="148"/>
      <c r="I5625" s="151"/>
      <c r="J5625" s="148"/>
      <c r="K5625" s="66"/>
    </row>
    <row r="5626" spans="1:11" x14ac:dyDescent="0.25">
      <c r="A5626" s="148"/>
      <c r="B5626" s="148"/>
      <c r="C5626" s="148"/>
      <c r="D5626" s="148"/>
      <c r="E5626" s="148"/>
      <c r="F5626" s="148"/>
      <c r="G5626" s="148"/>
      <c r="H5626" s="148"/>
      <c r="I5626" s="151"/>
      <c r="J5626" s="148"/>
      <c r="K5626" s="66"/>
    </row>
    <row r="5627" spans="1:11" x14ac:dyDescent="0.25">
      <c r="A5627" s="148"/>
      <c r="B5627" s="148"/>
      <c r="C5627" s="148"/>
      <c r="D5627" s="148"/>
      <c r="E5627" s="148"/>
      <c r="F5627" s="148"/>
      <c r="G5627" s="148"/>
      <c r="H5627" s="148"/>
      <c r="I5627" s="151"/>
      <c r="J5627" s="148"/>
      <c r="K5627" s="66"/>
    </row>
    <row r="5628" spans="1:11" x14ac:dyDescent="0.25">
      <c r="A5628" s="148"/>
      <c r="B5628" s="148"/>
      <c r="C5628" s="148"/>
      <c r="D5628" s="148"/>
      <c r="E5628" s="148"/>
      <c r="F5628" s="148"/>
      <c r="G5628" s="148"/>
      <c r="H5628" s="148"/>
      <c r="I5628" s="151"/>
      <c r="J5628" s="148"/>
      <c r="K5628" s="66"/>
    </row>
    <row r="5629" spans="1:11" x14ac:dyDescent="0.25">
      <c r="A5629" s="148"/>
      <c r="B5629" s="148"/>
      <c r="C5629" s="148"/>
      <c r="D5629" s="148"/>
      <c r="E5629" s="148"/>
      <c r="F5629" s="148"/>
      <c r="G5629" s="148"/>
      <c r="H5629" s="148"/>
      <c r="I5629" s="151"/>
      <c r="J5629" s="148"/>
      <c r="K5629" s="66"/>
    </row>
    <row r="5630" spans="1:11" x14ac:dyDescent="0.25">
      <c r="A5630" s="148"/>
      <c r="B5630" s="148"/>
      <c r="C5630" s="148"/>
      <c r="D5630" s="148"/>
      <c r="E5630" s="148"/>
      <c r="F5630" s="148"/>
      <c r="G5630" s="148"/>
      <c r="H5630" s="148"/>
      <c r="I5630" s="151"/>
      <c r="J5630" s="148"/>
      <c r="K5630" s="66"/>
    </row>
    <row r="5631" spans="1:11" x14ac:dyDescent="0.25">
      <c r="A5631" s="148"/>
      <c r="B5631" s="148"/>
      <c r="C5631" s="148"/>
      <c r="D5631" s="148"/>
      <c r="E5631" s="148"/>
      <c r="F5631" s="148"/>
      <c r="G5631" s="148"/>
      <c r="H5631" s="148"/>
      <c r="I5631" s="151"/>
      <c r="J5631" s="148"/>
      <c r="K5631" s="66"/>
    </row>
    <row r="5632" spans="1:11" x14ac:dyDescent="0.25">
      <c r="A5632" s="148"/>
      <c r="B5632" s="148"/>
      <c r="C5632" s="148"/>
      <c r="D5632" s="148"/>
      <c r="E5632" s="148"/>
      <c r="F5632" s="148"/>
      <c r="G5632" s="148"/>
      <c r="H5632" s="148"/>
      <c r="I5632" s="151"/>
      <c r="J5632" s="148"/>
      <c r="K5632" s="66"/>
    </row>
    <row r="5633" spans="1:11" x14ac:dyDescent="0.25">
      <c r="A5633" s="148"/>
      <c r="B5633" s="148"/>
      <c r="C5633" s="148"/>
      <c r="D5633" s="148"/>
      <c r="E5633" s="148"/>
      <c r="F5633" s="148"/>
      <c r="G5633" s="148"/>
      <c r="H5633" s="148"/>
      <c r="I5633" s="151"/>
      <c r="J5633" s="148"/>
      <c r="K5633" s="66"/>
    </row>
    <row r="5634" spans="1:11" x14ac:dyDescent="0.25">
      <c r="A5634" s="148"/>
      <c r="B5634" s="148"/>
      <c r="C5634" s="148"/>
      <c r="D5634" s="148"/>
      <c r="E5634" s="148"/>
      <c r="F5634" s="148"/>
      <c r="G5634" s="148"/>
      <c r="H5634" s="148"/>
      <c r="I5634" s="151"/>
      <c r="J5634" s="148"/>
      <c r="K5634" s="66"/>
    </row>
    <row r="5635" spans="1:11" x14ac:dyDescent="0.25">
      <c r="A5635" s="148"/>
      <c r="B5635" s="148"/>
      <c r="C5635" s="148"/>
      <c r="D5635" s="148"/>
      <c r="E5635" s="148"/>
      <c r="F5635" s="148"/>
      <c r="G5635" s="148"/>
      <c r="H5635" s="148"/>
      <c r="I5635" s="151"/>
      <c r="J5635" s="148"/>
      <c r="K5635" s="66"/>
    </row>
    <row r="5636" spans="1:11" x14ac:dyDescent="0.25">
      <c r="A5636" s="148"/>
      <c r="B5636" s="148"/>
      <c r="C5636" s="148"/>
      <c r="D5636" s="148"/>
      <c r="E5636" s="148"/>
      <c r="F5636" s="148"/>
      <c r="G5636" s="148"/>
      <c r="H5636" s="148"/>
      <c r="I5636" s="151"/>
      <c r="J5636" s="148"/>
      <c r="K5636" s="66"/>
    </row>
    <row r="5637" spans="1:11" x14ac:dyDescent="0.25">
      <c r="A5637" s="148"/>
      <c r="B5637" s="148"/>
      <c r="C5637" s="148"/>
      <c r="D5637" s="148"/>
      <c r="E5637" s="148"/>
      <c r="F5637" s="148"/>
      <c r="G5637" s="148"/>
      <c r="H5637" s="148"/>
      <c r="I5637" s="151"/>
      <c r="J5637" s="148"/>
      <c r="K5637" s="66"/>
    </row>
    <row r="5638" spans="1:11" x14ac:dyDescent="0.25">
      <c r="A5638" s="148"/>
      <c r="B5638" s="148"/>
      <c r="C5638" s="148"/>
      <c r="D5638" s="148"/>
      <c r="E5638" s="148"/>
      <c r="F5638" s="148"/>
      <c r="G5638" s="148"/>
      <c r="H5638" s="148"/>
      <c r="I5638" s="151"/>
      <c r="J5638" s="148"/>
      <c r="K5638" s="66"/>
    </row>
    <row r="5639" spans="1:11" x14ac:dyDescent="0.25">
      <c r="A5639" s="148"/>
      <c r="B5639" s="148"/>
      <c r="C5639" s="148"/>
      <c r="D5639" s="148"/>
      <c r="E5639" s="148"/>
      <c r="F5639" s="148"/>
      <c r="G5639" s="148"/>
      <c r="H5639" s="148"/>
      <c r="I5639" s="151"/>
      <c r="J5639" s="148"/>
      <c r="K5639" s="66"/>
    </row>
    <row r="5640" spans="1:11" x14ac:dyDescent="0.25">
      <c r="A5640" s="148"/>
      <c r="B5640" s="148"/>
      <c r="C5640" s="148"/>
      <c r="D5640" s="148"/>
      <c r="E5640" s="148"/>
      <c r="F5640" s="148"/>
      <c r="G5640" s="148"/>
      <c r="H5640" s="148"/>
      <c r="I5640" s="151"/>
      <c r="J5640" s="148"/>
      <c r="K5640" s="66"/>
    </row>
    <row r="5641" spans="1:11" x14ac:dyDescent="0.25">
      <c r="A5641" s="148"/>
      <c r="B5641" s="148"/>
      <c r="C5641" s="148"/>
      <c r="D5641" s="148"/>
      <c r="E5641" s="148"/>
      <c r="F5641" s="148"/>
      <c r="G5641" s="148"/>
      <c r="H5641" s="148"/>
      <c r="I5641" s="151"/>
      <c r="J5641" s="148"/>
      <c r="K5641" s="66"/>
    </row>
    <row r="5642" spans="1:11" x14ac:dyDescent="0.25">
      <c r="A5642" s="148"/>
      <c r="B5642" s="148"/>
      <c r="C5642" s="148"/>
      <c r="D5642" s="148"/>
      <c r="E5642" s="148"/>
      <c r="F5642" s="148"/>
      <c r="G5642" s="148"/>
      <c r="H5642" s="148"/>
      <c r="I5642" s="151"/>
      <c r="J5642" s="148"/>
      <c r="K5642" s="66"/>
    </row>
    <row r="5643" spans="1:11" x14ac:dyDescent="0.25">
      <c r="A5643" s="148"/>
      <c r="B5643" s="148"/>
      <c r="C5643" s="148"/>
      <c r="D5643" s="148"/>
      <c r="E5643" s="148"/>
      <c r="F5643" s="148"/>
      <c r="G5643" s="148"/>
      <c r="H5643" s="148"/>
      <c r="I5643" s="151"/>
      <c r="J5643" s="148"/>
      <c r="K5643" s="66"/>
    </row>
    <row r="5644" spans="1:11" x14ac:dyDescent="0.25">
      <c r="A5644" s="148"/>
      <c r="B5644" s="148"/>
      <c r="C5644" s="148"/>
      <c r="D5644" s="148"/>
      <c r="E5644" s="148"/>
      <c r="F5644" s="148"/>
      <c r="G5644" s="148"/>
      <c r="H5644" s="148"/>
      <c r="I5644" s="151"/>
      <c r="J5644" s="148"/>
      <c r="K5644" s="66"/>
    </row>
    <row r="5645" spans="1:11" x14ac:dyDescent="0.25">
      <c r="A5645" s="148"/>
      <c r="B5645" s="148"/>
      <c r="C5645" s="148"/>
      <c r="D5645" s="148"/>
      <c r="E5645" s="148"/>
      <c r="F5645" s="148"/>
      <c r="G5645" s="148"/>
      <c r="H5645" s="148"/>
      <c r="I5645" s="151"/>
      <c r="J5645" s="148"/>
      <c r="K5645" s="66"/>
    </row>
    <row r="5646" spans="1:11" x14ac:dyDescent="0.25">
      <c r="A5646" s="148"/>
      <c r="B5646" s="148"/>
      <c r="C5646" s="148"/>
      <c r="D5646" s="148"/>
      <c r="E5646" s="148"/>
      <c r="F5646" s="148"/>
      <c r="G5646" s="148"/>
      <c r="H5646" s="148"/>
      <c r="I5646" s="151"/>
      <c r="J5646" s="148"/>
      <c r="K5646" s="66"/>
    </row>
    <row r="5647" spans="1:11" x14ac:dyDescent="0.25">
      <c r="A5647" s="148"/>
      <c r="B5647" s="148"/>
      <c r="C5647" s="148"/>
      <c r="D5647" s="148"/>
      <c r="E5647" s="148"/>
      <c r="F5647" s="148"/>
      <c r="G5647" s="148"/>
      <c r="H5647" s="148"/>
      <c r="I5647" s="151"/>
      <c r="J5647" s="148"/>
      <c r="K5647" s="66"/>
    </row>
    <row r="5648" spans="1:11" x14ac:dyDescent="0.25">
      <c r="A5648" s="148"/>
      <c r="B5648" s="148"/>
      <c r="C5648" s="148"/>
      <c r="D5648" s="148"/>
      <c r="E5648" s="148"/>
      <c r="F5648" s="148"/>
      <c r="G5648" s="148"/>
      <c r="H5648" s="148"/>
      <c r="I5648" s="151"/>
      <c r="J5648" s="148"/>
      <c r="K5648" s="66"/>
    </row>
    <row r="5649" spans="1:11" x14ac:dyDescent="0.25">
      <c r="A5649" s="148"/>
      <c r="B5649" s="148"/>
      <c r="C5649" s="148"/>
      <c r="D5649" s="148"/>
      <c r="E5649" s="148"/>
      <c r="F5649" s="148"/>
      <c r="G5649" s="148"/>
      <c r="H5649" s="148"/>
      <c r="I5649" s="151"/>
      <c r="J5649" s="148"/>
      <c r="K5649" s="66"/>
    </row>
    <row r="5650" spans="1:11" x14ac:dyDescent="0.25">
      <c r="A5650" s="148"/>
      <c r="B5650" s="148"/>
      <c r="C5650" s="148"/>
      <c r="D5650" s="148"/>
      <c r="E5650" s="148"/>
      <c r="F5650" s="148"/>
      <c r="G5650" s="148"/>
      <c r="H5650" s="148"/>
      <c r="I5650" s="151"/>
      <c r="J5650" s="148"/>
      <c r="K5650" s="66"/>
    </row>
    <row r="5651" spans="1:11" x14ac:dyDescent="0.25">
      <c r="A5651" s="148"/>
      <c r="B5651" s="148"/>
      <c r="C5651" s="148"/>
      <c r="D5651" s="148"/>
      <c r="E5651" s="148"/>
      <c r="F5651" s="148"/>
      <c r="G5651" s="148"/>
      <c r="H5651" s="148"/>
      <c r="I5651" s="151"/>
      <c r="J5651" s="148"/>
      <c r="K5651" s="66"/>
    </row>
    <row r="5652" spans="1:11" x14ac:dyDescent="0.25">
      <c r="A5652" s="148"/>
      <c r="B5652" s="148"/>
      <c r="C5652" s="148"/>
      <c r="D5652" s="148"/>
      <c r="E5652" s="148"/>
      <c r="F5652" s="148"/>
      <c r="G5652" s="148"/>
      <c r="H5652" s="148"/>
      <c r="I5652" s="151"/>
      <c r="J5652" s="148"/>
      <c r="K5652" s="66"/>
    </row>
    <row r="5653" spans="1:11" x14ac:dyDescent="0.25">
      <c r="A5653" s="148"/>
      <c r="B5653" s="148"/>
      <c r="C5653" s="148"/>
      <c r="D5653" s="148"/>
      <c r="E5653" s="148"/>
      <c r="F5653" s="148"/>
      <c r="G5653" s="148"/>
      <c r="H5653" s="148"/>
      <c r="I5653" s="151"/>
      <c r="J5653" s="148"/>
      <c r="K5653" s="66"/>
    </row>
    <row r="5654" spans="1:11" x14ac:dyDescent="0.25">
      <c r="A5654" s="148"/>
      <c r="B5654" s="148"/>
      <c r="C5654" s="148"/>
      <c r="D5654" s="148"/>
      <c r="E5654" s="148"/>
      <c r="F5654" s="148"/>
      <c r="G5654" s="148"/>
      <c r="H5654" s="148"/>
      <c r="I5654" s="151"/>
      <c r="J5654" s="148"/>
      <c r="K5654" s="66"/>
    </row>
    <row r="5655" spans="1:11" x14ac:dyDescent="0.25">
      <c r="A5655" s="148"/>
      <c r="B5655" s="148"/>
      <c r="C5655" s="148"/>
      <c r="D5655" s="148"/>
      <c r="E5655" s="148"/>
      <c r="F5655" s="148"/>
      <c r="G5655" s="148"/>
      <c r="H5655" s="148"/>
      <c r="I5655" s="151"/>
      <c r="J5655" s="148"/>
      <c r="K5655" s="66"/>
    </row>
    <row r="5656" spans="1:11" x14ac:dyDescent="0.25">
      <c r="A5656" s="148"/>
      <c r="B5656" s="148"/>
      <c r="C5656" s="148"/>
      <c r="D5656" s="148"/>
      <c r="E5656" s="148"/>
      <c r="F5656" s="148"/>
      <c r="G5656" s="148"/>
      <c r="H5656" s="148"/>
      <c r="I5656" s="151"/>
      <c r="J5656" s="148"/>
      <c r="K5656" s="66"/>
    </row>
    <row r="5657" spans="1:11" x14ac:dyDescent="0.25">
      <c r="A5657" s="148"/>
      <c r="B5657" s="148"/>
      <c r="C5657" s="148"/>
      <c r="D5657" s="148"/>
      <c r="E5657" s="148"/>
      <c r="F5657" s="148"/>
      <c r="G5657" s="148"/>
      <c r="H5657" s="148"/>
      <c r="I5657" s="151"/>
      <c r="J5657" s="148"/>
      <c r="K5657" s="66"/>
    </row>
    <row r="5658" spans="1:11" x14ac:dyDescent="0.25">
      <c r="A5658" s="148"/>
      <c r="B5658" s="148"/>
      <c r="C5658" s="148"/>
      <c r="D5658" s="148"/>
      <c r="E5658" s="148"/>
      <c r="F5658" s="148"/>
      <c r="G5658" s="148"/>
      <c r="H5658" s="148"/>
      <c r="I5658" s="151"/>
      <c r="J5658" s="148"/>
      <c r="K5658" s="66"/>
    </row>
    <row r="5659" spans="1:11" x14ac:dyDescent="0.25">
      <c r="A5659" s="148"/>
      <c r="B5659" s="148"/>
      <c r="C5659" s="148"/>
      <c r="D5659" s="148"/>
      <c r="E5659" s="148"/>
      <c r="F5659" s="148"/>
      <c r="G5659" s="148"/>
      <c r="H5659" s="148"/>
      <c r="I5659" s="151"/>
      <c r="J5659" s="148"/>
      <c r="K5659" s="66"/>
    </row>
    <row r="5660" spans="1:11" x14ac:dyDescent="0.25">
      <c r="A5660" s="148"/>
      <c r="B5660" s="148"/>
      <c r="C5660" s="148"/>
      <c r="D5660" s="148"/>
      <c r="E5660" s="148"/>
      <c r="F5660" s="148"/>
      <c r="G5660" s="148"/>
      <c r="H5660" s="148"/>
      <c r="I5660" s="151"/>
      <c r="J5660" s="148"/>
      <c r="K5660" s="66"/>
    </row>
    <row r="5661" spans="1:11" x14ac:dyDescent="0.25">
      <c r="A5661" s="148"/>
      <c r="B5661" s="148"/>
      <c r="C5661" s="148"/>
      <c r="D5661" s="148"/>
      <c r="E5661" s="148"/>
      <c r="F5661" s="148"/>
      <c r="G5661" s="148"/>
      <c r="H5661" s="148"/>
      <c r="I5661" s="151"/>
      <c r="J5661" s="148"/>
      <c r="K5661" s="66"/>
    </row>
    <row r="5662" spans="1:11" x14ac:dyDescent="0.25">
      <c r="A5662" s="148"/>
      <c r="B5662" s="148"/>
      <c r="C5662" s="148"/>
      <c r="D5662" s="148"/>
      <c r="E5662" s="148"/>
      <c r="F5662" s="148"/>
      <c r="G5662" s="148"/>
      <c r="H5662" s="148"/>
      <c r="I5662" s="151"/>
      <c r="J5662" s="148"/>
      <c r="K5662" s="66"/>
    </row>
    <row r="5663" spans="1:11" x14ac:dyDescent="0.25">
      <c r="A5663" s="148"/>
      <c r="B5663" s="148"/>
      <c r="C5663" s="148"/>
      <c r="D5663" s="148"/>
      <c r="E5663" s="148"/>
      <c r="F5663" s="148"/>
      <c r="G5663" s="148"/>
      <c r="H5663" s="148"/>
      <c r="I5663" s="151"/>
      <c r="J5663" s="148"/>
      <c r="K5663" s="66"/>
    </row>
    <row r="5664" spans="1:11" x14ac:dyDescent="0.25">
      <c r="A5664" s="148"/>
      <c r="B5664" s="148"/>
      <c r="C5664" s="148"/>
      <c r="D5664" s="148"/>
      <c r="E5664" s="148"/>
      <c r="F5664" s="148"/>
      <c r="G5664" s="148"/>
      <c r="H5664" s="148"/>
      <c r="I5664" s="151"/>
      <c r="J5664" s="148"/>
      <c r="K5664" s="66"/>
    </row>
    <row r="5665" spans="1:11" x14ac:dyDescent="0.25">
      <c r="A5665" s="148"/>
      <c r="B5665" s="148"/>
      <c r="C5665" s="148"/>
      <c r="D5665" s="148"/>
      <c r="E5665" s="148"/>
      <c r="F5665" s="148"/>
      <c r="G5665" s="148"/>
      <c r="H5665" s="148"/>
      <c r="I5665" s="151"/>
      <c r="J5665" s="148"/>
      <c r="K5665" s="66"/>
    </row>
    <row r="5666" spans="1:11" x14ac:dyDescent="0.25">
      <c r="A5666" s="148"/>
      <c r="B5666" s="148"/>
      <c r="C5666" s="148"/>
      <c r="D5666" s="148"/>
      <c r="E5666" s="148"/>
      <c r="F5666" s="148"/>
      <c r="G5666" s="148"/>
      <c r="H5666" s="148"/>
      <c r="I5666" s="151"/>
      <c r="J5666" s="148"/>
      <c r="K5666" s="66"/>
    </row>
    <row r="5667" spans="1:11" x14ac:dyDescent="0.25">
      <c r="A5667" s="148"/>
      <c r="B5667" s="148"/>
      <c r="C5667" s="148"/>
      <c r="D5667" s="148"/>
      <c r="E5667" s="148"/>
      <c r="F5667" s="148"/>
      <c r="G5667" s="148"/>
      <c r="H5667" s="148"/>
      <c r="I5667" s="151"/>
      <c r="J5667" s="148"/>
      <c r="K5667" s="66"/>
    </row>
    <row r="5668" spans="1:11" x14ac:dyDescent="0.25">
      <c r="A5668" s="148"/>
      <c r="B5668" s="148"/>
      <c r="C5668" s="148"/>
      <c r="D5668" s="148"/>
      <c r="E5668" s="148"/>
      <c r="F5668" s="148"/>
      <c r="G5668" s="148"/>
      <c r="H5668" s="148"/>
      <c r="I5668" s="151"/>
      <c r="J5668" s="148"/>
      <c r="K5668" s="66"/>
    </row>
    <row r="5669" spans="1:11" x14ac:dyDescent="0.25">
      <c r="A5669" s="148"/>
      <c r="B5669" s="148"/>
      <c r="C5669" s="148"/>
      <c r="D5669" s="148"/>
      <c r="E5669" s="148"/>
      <c r="F5669" s="148"/>
      <c r="G5669" s="148"/>
      <c r="H5669" s="148"/>
      <c r="I5669" s="151"/>
      <c r="J5669" s="148"/>
      <c r="K5669" s="66"/>
    </row>
    <row r="5670" spans="1:11" x14ac:dyDescent="0.25">
      <c r="A5670" s="148"/>
      <c r="B5670" s="148"/>
      <c r="C5670" s="148"/>
      <c r="D5670" s="148"/>
      <c r="E5670" s="148"/>
      <c r="F5670" s="148"/>
      <c r="G5670" s="148"/>
      <c r="H5670" s="148"/>
      <c r="I5670" s="151"/>
      <c r="J5670" s="148"/>
      <c r="K5670" s="66"/>
    </row>
    <row r="5671" spans="1:11" x14ac:dyDescent="0.25">
      <c r="A5671" s="148"/>
      <c r="B5671" s="148"/>
      <c r="C5671" s="148"/>
      <c r="D5671" s="148"/>
      <c r="E5671" s="148"/>
      <c r="F5671" s="148"/>
      <c r="G5671" s="148"/>
      <c r="H5671" s="148"/>
      <c r="I5671" s="151"/>
      <c r="J5671" s="148"/>
      <c r="K5671" s="66"/>
    </row>
    <row r="5672" spans="1:11" x14ac:dyDescent="0.25">
      <c r="A5672" s="148"/>
      <c r="B5672" s="148"/>
      <c r="C5672" s="148"/>
      <c r="D5672" s="148"/>
      <c r="E5672" s="148"/>
      <c r="F5672" s="148"/>
      <c r="G5672" s="148"/>
      <c r="H5672" s="148"/>
      <c r="I5672" s="151"/>
      <c r="J5672" s="148"/>
      <c r="K5672" s="66"/>
    </row>
    <row r="5673" spans="1:11" x14ac:dyDescent="0.25">
      <c r="A5673" s="148"/>
      <c r="B5673" s="148"/>
      <c r="C5673" s="148"/>
      <c r="D5673" s="148"/>
      <c r="E5673" s="148"/>
      <c r="F5673" s="148"/>
      <c r="G5673" s="148"/>
      <c r="H5673" s="148"/>
      <c r="I5673" s="151"/>
      <c r="J5673" s="148"/>
      <c r="K5673" s="66"/>
    </row>
    <row r="5674" spans="1:11" x14ac:dyDescent="0.25">
      <c r="A5674" s="148"/>
      <c r="B5674" s="148"/>
      <c r="C5674" s="148"/>
      <c r="D5674" s="148"/>
      <c r="E5674" s="148"/>
      <c r="F5674" s="148"/>
      <c r="G5674" s="148"/>
      <c r="H5674" s="148"/>
      <c r="I5674" s="151"/>
      <c r="J5674" s="148"/>
      <c r="K5674" s="66"/>
    </row>
    <row r="5675" spans="1:11" x14ac:dyDescent="0.25">
      <c r="A5675" s="148"/>
      <c r="B5675" s="148"/>
      <c r="C5675" s="148"/>
      <c r="D5675" s="148"/>
      <c r="E5675" s="148"/>
      <c r="F5675" s="148"/>
      <c r="G5675" s="148"/>
      <c r="H5675" s="148"/>
      <c r="I5675" s="151"/>
      <c r="J5675" s="148"/>
      <c r="K5675" s="66"/>
    </row>
    <row r="5676" spans="1:11" x14ac:dyDescent="0.25">
      <c r="A5676" s="148"/>
      <c r="B5676" s="148"/>
      <c r="C5676" s="148"/>
      <c r="D5676" s="148"/>
      <c r="E5676" s="148"/>
      <c r="F5676" s="148"/>
      <c r="G5676" s="148"/>
      <c r="H5676" s="148"/>
      <c r="I5676" s="151"/>
      <c r="J5676" s="148"/>
      <c r="K5676" s="66"/>
    </row>
    <row r="5677" spans="1:11" x14ac:dyDescent="0.25">
      <c r="A5677" s="148"/>
      <c r="B5677" s="148"/>
      <c r="C5677" s="148"/>
      <c r="D5677" s="148"/>
      <c r="E5677" s="148"/>
      <c r="F5677" s="148"/>
      <c r="G5677" s="148"/>
      <c r="H5677" s="148"/>
      <c r="I5677" s="151"/>
      <c r="J5677" s="148"/>
      <c r="K5677" s="66"/>
    </row>
    <row r="5678" spans="1:11" x14ac:dyDescent="0.25">
      <c r="A5678" s="148"/>
      <c r="B5678" s="148"/>
      <c r="C5678" s="148"/>
      <c r="D5678" s="148"/>
      <c r="E5678" s="148"/>
      <c r="F5678" s="148"/>
      <c r="G5678" s="148"/>
      <c r="H5678" s="148"/>
      <c r="I5678" s="151"/>
      <c r="J5678" s="148"/>
      <c r="K5678" s="66"/>
    </row>
    <row r="5679" spans="1:11" x14ac:dyDescent="0.25">
      <c r="A5679" s="148"/>
      <c r="B5679" s="148"/>
      <c r="C5679" s="148"/>
      <c r="D5679" s="148"/>
      <c r="E5679" s="148"/>
      <c r="F5679" s="148"/>
      <c r="G5679" s="148"/>
      <c r="H5679" s="148"/>
      <c r="I5679" s="151"/>
      <c r="J5679" s="148"/>
      <c r="K5679" s="66"/>
    </row>
    <row r="5680" spans="1:11" x14ac:dyDescent="0.25">
      <c r="A5680" s="148"/>
      <c r="B5680" s="148"/>
      <c r="C5680" s="148"/>
      <c r="D5680" s="148"/>
      <c r="E5680" s="148"/>
      <c r="F5680" s="148"/>
      <c r="G5680" s="148"/>
      <c r="H5680" s="148"/>
      <c r="I5680" s="151"/>
      <c r="J5680" s="148"/>
      <c r="K5680" s="66"/>
    </row>
    <row r="5681" spans="1:11" x14ac:dyDescent="0.25">
      <c r="A5681" s="148"/>
      <c r="B5681" s="148"/>
      <c r="C5681" s="148"/>
      <c r="D5681" s="148"/>
      <c r="E5681" s="148"/>
      <c r="F5681" s="148"/>
      <c r="G5681" s="148"/>
      <c r="H5681" s="148"/>
      <c r="I5681" s="151"/>
      <c r="J5681" s="148"/>
      <c r="K5681" s="66"/>
    </row>
    <row r="5682" spans="1:11" x14ac:dyDescent="0.25">
      <c r="A5682" s="148"/>
      <c r="B5682" s="148"/>
      <c r="C5682" s="148"/>
      <c r="D5682" s="148"/>
      <c r="E5682" s="148"/>
      <c r="F5682" s="148"/>
      <c r="G5682" s="148"/>
      <c r="H5682" s="148"/>
      <c r="I5682" s="151"/>
      <c r="J5682" s="148"/>
      <c r="K5682" s="66"/>
    </row>
    <row r="5683" spans="1:11" x14ac:dyDescent="0.25">
      <c r="A5683" s="148"/>
      <c r="B5683" s="148"/>
      <c r="C5683" s="148"/>
      <c r="D5683" s="148"/>
      <c r="E5683" s="148"/>
      <c r="F5683" s="148"/>
      <c r="G5683" s="148"/>
      <c r="H5683" s="148"/>
      <c r="I5683" s="151"/>
      <c r="J5683" s="148"/>
      <c r="K5683" s="66"/>
    </row>
    <row r="5684" spans="1:11" x14ac:dyDescent="0.25">
      <c r="A5684" s="148"/>
      <c r="B5684" s="148"/>
      <c r="C5684" s="148"/>
      <c r="D5684" s="148"/>
      <c r="E5684" s="148"/>
      <c r="F5684" s="148"/>
      <c r="G5684" s="148"/>
      <c r="H5684" s="148"/>
      <c r="I5684" s="151"/>
      <c r="J5684" s="148"/>
      <c r="K5684" s="66"/>
    </row>
    <row r="5685" spans="1:11" x14ac:dyDescent="0.25">
      <c r="A5685" s="148"/>
      <c r="B5685" s="148"/>
      <c r="C5685" s="148"/>
      <c r="D5685" s="148"/>
      <c r="E5685" s="148"/>
      <c r="F5685" s="148"/>
      <c r="G5685" s="148"/>
      <c r="H5685" s="148"/>
      <c r="I5685" s="151"/>
      <c r="J5685" s="148"/>
      <c r="K5685" s="66"/>
    </row>
    <row r="5686" spans="1:11" x14ac:dyDescent="0.25">
      <c r="A5686" s="148"/>
      <c r="B5686" s="148"/>
      <c r="C5686" s="148"/>
      <c r="D5686" s="148"/>
      <c r="E5686" s="148"/>
      <c r="F5686" s="148"/>
      <c r="G5686" s="148"/>
      <c r="H5686" s="148"/>
      <c r="I5686" s="151"/>
      <c r="J5686" s="148"/>
      <c r="K5686" s="66"/>
    </row>
    <row r="5687" spans="1:11" x14ac:dyDescent="0.25">
      <c r="A5687" s="148"/>
      <c r="B5687" s="148"/>
      <c r="C5687" s="148"/>
      <c r="D5687" s="148"/>
      <c r="E5687" s="148"/>
      <c r="F5687" s="148"/>
      <c r="G5687" s="148"/>
      <c r="H5687" s="148"/>
      <c r="I5687" s="151"/>
      <c r="J5687" s="148"/>
      <c r="K5687" s="66"/>
    </row>
    <row r="5688" spans="1:11" x14ac:dyDescent="0.25">
      <c r="A5688" s="148"/>
      <c r="B5688" s="148"/>
      <c r="C5688" s="148"/>
      <c r="D5688" s="148"/>
      <c r="E5688" s="148"/>
      <c r="F5688" s="148"/>
      <c r="G5688" s="148"/>
      <c r="H5688" s="148"/>
      <c r="I5688" s="151"/>
      <c r="J5688" s="148"/>
      <c r="K5688" s="66"/>
    </row>
    <row r="5689" spans="1:11" x14ac:dyDescent="0.25">
      <c r="A5689" s="148"/>
      <c r="B5689" s="148"/>
      <c r="C5689" s="148"/>
      <c r="D5689" s="148"/>
      <c r="E5689" s="148"/>
      <c r="F5689" s="148"/>
      <c r="G5689" s="148"/>
      <c r="H5689" s="148"/>
      <c r="I5689" s="151"/>
      <c r="J5689" s="148"/>
      <c r="K5689" s="66"/>
    </row>
    <row r="5690" spans="1:11" x14ac:dyDescent="0.25">
      <c r="A5690" s="148"/>
      <c r="B5690" s="148"/>
      <c r="C5690" s="148"/>
      <c r="D5690" s="148"/>
      <c r="E5690" s="148"/>
      <c r="F5690" s="148"/>
      <c r="G5690" s="148"/>
      <c r="H5690" s="148"/>
      <c r="I5690" s="151"/>
      <c r="J5690" s="148"/>
      <c r="K5690" s="66"/>
    </row>
    <row r="5691" spans="1:11" x14ac:dyDescent="0.25">
      <c r="A5691" s="148"/>
      <c r="B5691" s="148"/>
      <c r="C5691" s="148"/>
      <c r="D5691" s="148"/>
      <c r="E5691" s="148"/>
      <c r="F5691" s="148"/>
      <c r="G5691" s="148"/>
      <c r="H5691" s="148"/>
      <c r="I5691" s="151"/>
      <c r="J5691" s="148"/>
      <c r="K5691" s="66"/>
    </row>
    <row r="5692" spans="1:11" x14ac:dyDescent="0.25">
      <c r="A5692" s="148"/>
      <c r="B5692" s="148"/>
      <c r="C5692" s="148"/>
      <c r="D5692" s="148"/>
      <c r="E5692" s="148"/>
      <c r="F5692" s="148"/>
      <c r="G5692" s="148"/>
      <c r="H5692" s="148"/>
      <c r="I5692" s="151"/>
      <c r="J5692" s="148"/>
      <c r="K5692" s="66"/>
    </row>
    <row r="5693" spans="1:11" x14ac:dyDescent="0.25">
      <c r="A5693" s="148"/>
      <c r="B5693" s="148"/>
      <c r="C5693" s="148"/>
      <c r="D5693" s="148"/>
      <c r="E5693" s="148"/>
      <c r="F5693" s="148"/>
      <c r="G5693" s="148"/>
      <c r="H5693" s="148"/>
      <c r="I5693" s="151"/>
      <c r="J5693" s="148"/>
      <c r="K5693" s="66"/>
    </row>
    <row r="5694" spans="1:11" x14ac:dyDescent="0.25">
      <c r="A5694" s="148"/>
      <c r="B5694" s="148"/>
      <c r="C5694" s="148"/>
      <c r="D5694" s="148"/>
      <c r="E5694" s="148"/>
      <c r="F5694" s="148"/>
      <c r="G5694" s="148"/>
      <c r="H5694" s="148"/>
      <c r="I5694" s="151"/>
      <c r="J5694" s="148"/>
      <c r="K5694" s="66"/>
    </row>
    <row r="5695" spans="1:11" x14ac:dyDescent="0.25">
      <c r="A5695" s="148"/>
      <c r="B5695" s="148"/>
      <c r="C5695" s="148"/>
      <c r="D5695" s="148"/>
      <c r="E5695" s="148"/>
      <c r="F5695" s="148"/>
      <c r="G5695" s="148"/>
      <c r="H5695" s="148"/>
      <c r="I5695" s="151"/>
      <c r="J5695" s="148"/>
      <c r="K5695" s="66"/>
    </row>
    <row r="5696" spans="1:11" x14ac:dyDescent="0.25">
      <c r="A5696" s="148"/>
      <c r="B5696" s="148"/>
      <c r="C5696" s="148"/>
      <c r="D5696" s="148"/>
      <c r="E5696" s="148"/>
      <c r="F5696" s="148"/>
      <c r="G5696" s="148"/>
      <c r="H5696" s="148"/>
      <c r="I5696" s="151"/>
      <c r="J5696" s="148"/>
      <c r="K5696" s="66"/>
    </row>
    <row r="5697" spans="1:11" x14ac:dyDescent="0.25">
      <c r="A5697" s="148"/>
      <c r="B5697" s="148"/>
      <c r="C5697" s="148"/>
      <c r="D5697" s="148"/>
      <c r="E5697" s="148"/>
      <c r="F5697" s="148"/>
      <c r="G5697" s="148"/>
      <c r="H5697" s="148"/>
      <c r="I5697" s="151"/>
      <c r="J5697" s="148"/>
      <c r="K5697" s="66"/>
    </row>
    <row r="5698" spans="1:11" x14ac:dyDescent="0.25">
      <c r="A5698" s="148"/>
      <c r="B5698" s="148"/>
      <c r="C5698" s="148"/>
      <c r="D5698" s="148"/>
      <c r="E5698" s="148"/>
      <c r="F5698" s="148"/>
      <c r="G5698" s="148"/>
      <c r="H5698" s="148"/>
      <c r="I5698" s="151"/>
      <c r="J5698" s="148"/>
      <c r="K5698" s="66"/>
    </row>
    <row r="5699" spans="1:11" x14ac:dyDescent="0.25">
      <c r="A5699" s="148"/>
      <c r="B5699" s="148"/>
      <c r="C5699" s="148"/>
      <c r="D5699" s="148"/>
      <c r="E5699" s="148"/>
      <c r="F5699" s="148"/>
      <c r="G5699" s="148"/>
      <c r="H5699" s="148"/>
      <c r="I5699" s="151"/>
      <c r="J5699" s="148"/>
      <c r="K5699" s="66"/>
    </row>
    <row r="5700" spans="1:11" x14ac:dyDescent="0.25">
      <c r="A5700" s="148"/>
      <c r="B5700" s="148"/>
      <c r="C5700" s="148"/>
      <c r="D5700" s="148"/>
      <c r="E5700" s="148"/>
      <c r="F5700" s="148"/>
      <c r="G5700" s="148"/>
      <c r="H5700" s="148"/>
      <c r="I5700" s="151"/>
      <c r="J5700" s="148"/>
      <c r="K5700" s="66"/>
    </row>
    <row r="5701" spans="1:11" x14ac:dyDescent="0.25">
      <c r="A5701" s="148"/>
      <c r="B5701" s="148"/>
      <c r="C5701" s="148"/>
      <c r="D5701" s="148"/>
      <c r="E5701" s="148"/>
      <c r="F5701" s="148"/>
      <c r="G5701" s="148"/>
      <c r="H5701" s="148"/>
      <c r="I5701" s="151"/>
      <c r="J5701" s="148"/>
      <c r="K5701" s="66"/>
    </row>
    <row r="5702" spans="1:11" x14ac:dyDescent="0.25">
      <c r="A5702" s="148"/>
      <c r="B5702" s="148"/>
      <c r="C5702" s="148"/>
      <c r="D5702" s="148"/>
      <c r="E5702" s="148"/>
      <c r="F5702" s="148"/>
      <c r="G5702" s="148"/>
      <c r="H5702" s="148"/>
      <c r="I5702" s="151"/>
      <c r="J5702" s="148"/>
      <c r="K5702" s="66"/>
    </row>
    <row r="5703" spans="1:11" x14ac:dyDescent="0.25">
      <c r="A5703" s="148"/>
      <c r="B5703" s="148"/>
      <c r="C5703" s="148"/>
      <c r="D5703" s="148"/>
      <c r="E5703" s="148"/>
      <c r="F5703" s="148"/>
      <c r="G5703" s="148"/>
      <c r="H5703" s="148"/>
      <c r="I5703" s="151"/>
      <c r="J5703" s="148"/>
      <c r="K5703" s="66"/>
    </row>
    <row r="5704" spans="1:11" x14ac:dyDescent="0.25">
      <c r="A5704" s="148"/>
      <c r="B5704" s="148"/>
      <c r="C5704" s="148"/>
      <c r="D5704" s="148"/>
      <c r="E5704" s="148"/>
      <c r="F5704" s="148"/>
      <c r="G5704" s="148"/>
      <c r="H5704" s="148"/>
      <c r="I5704" s="151"/>
      <c r="J5704" s="148"/>
      <c r="K5704" s="66"/>
    </row>
    <row r="5705" spans="1:11" x14ac:dyDescent="0.25">
      <c r="A5705" s="148"/>
      <c r="B5705" s="148"/>
      <c r="C5705" s="148"/>
      <c r="D5705" s="148"/>
      <c r="E5705" s="148"/>
      <c r="F5705" s="148"/>
      <c r="G5705" s="148"/>
      <c r="H5705" s="148"/>
      <c r="I5705" s="151"/>
      <c r="J5705" s="148"/>
      <c r="K5705" s="66"/>
    </row>
    <row r="5706" spans="1:11" x14ac:dyDescent="0.25">
      <c r="A5706" s="148"/>
      <c r="B5706" s="148"/>
      <c r="C5706" s="148"/>
      <c r="D5706" s="148"/>
      <c r="E5706" s="148"/>
      <c r="F5706" s="148"/>
      <c r="G5706" s="148"/>
      <c r="H5706" s="148"/>
      <c r="I5706" s="151"/>
      <c r="J5706" s="148"/>
      <c r="K5706" s="66"/>
    </row>
    <row r="5707" spans="1:11" x14ac:dyDescent="0.25">
      <c r="A5707" s="148"/>
      <c r="B5707" s="148"/>
      <c r="C5707" s="148"/>
      <c r="D5707" s="148"/>
      <c r="E5707" s="148"/>
      <c r="F5707" s="148"/>
      <c r="G5707" s="148"/>
      <c r="H5707" s="148"/>
      <c r="I5707" s="151"/>
      <c r="J5707" s="148"/>
      <c r="K5707" s="66"/>
    </row>
    <row r="5708" spans="1:11" x14ac:dyDescent="0.25">
      <c r="A5708" s="148"/>
      <c r="B5708" s="148"/>
      <c r="C5708" s="148"/>
      <c r="D5708" s="148"/>
      <c r="E5708" s="148"/>
      <c r="F5708" s="148"/>
      <c r="G5708" s="148"/>
      <c r="H5708" s="148"/>
      <c r="I5708" s="151"/>
      <c r="J5708" s="148"/>
      <c r="K5708" s="66"/>
    </row>
    <row r="5709" spans="1:11" x14ac:dyDescent="0.25">
      <c r="A5709" s="148"/>
      <c r="B5709" s="148"/>
      <c r="C5709" s="148"/>
      <c r="D5709" s="148"/>
      <c r="E5709" s="148"/>
      <c r="F5709" s="148"/>
      <c r="G5709" s="148"/>
      <c r="H5709" s="148"/>
      <c r="I5709" s="151"/>
      <c r="J5709" s="148"/>
      <c r="K5709" s="66"/>
    </row>
    <row r="5710" spans="1:11" x14ac:dyDescent="0.25">
      <c r="A5710" s="148"/>
      <c r="B5710" s="148"/>
      <c r="C5710" s="148"/>
      <c r="D5710" s="148"/>
      <c r="E5710" s="148"/>
      <c r="F5710" s="148"/>
      <c r="G5710" s="148"/>
      <c r="H5710" s="148"/>
      <c r="I5710" s="151"/>
      <c r="J5710" s="148"/>
      <c r="K5710" s="66"/>
    </row>
    <row r="5711" spans="1:11" x14ac:dyDescent="0.25">
      <c r="A5711" s="148"/>
      <c r="B5711" s="148"/>
      <c r="C5711" s="148"/>
      <c r="D5711" s="148"/>
      <c r="E5711" s="148"/>
      <c r="F5711" s="148"/>
      <c r="G5711" s="148"/>
      <c r="H5711" s="148"/>
      <c r="I5711" s="151"/>
      <c r="J5711" s="148"/>
      <c r="K5711" s="66"/>
    </row>
    <row r="5712" spans="1:11" x14ac:dyDescent="0.25">
      <c r="A5712" s="148"/>
      <c r="B5712" s="148"/>
      <c r="C5712" s="148"/>
      <c r="D5712" s="148"/>
      <c r="E5712" s="148"/>
      <c r="F5712" s="148"/>
      <c r="G5712" s="148"/>
      <c r="H5712" s="148"/>
      <c r="I5712" s="151"/>
      <c r="J5712" s="148"/>
      <c r="K5712" s="66"/>
    </row>
    <row r="5713" spans="1:11" x14ac:dyDescent="0.25">
      <c r="A5713" s="148"/>
      <c r="B5713" s="148"/>
      <c r="C5713" s="148"/>
      <c r="D5713" s="148"/>
      <c r="E5713" s="148"/>
      <c r="F5713" s="148"/>
      <c r="G5713" s="148"/>
      <c r="H5713" s="148"/>
      <c r="I5713" s="151"/>
      <c r="J5713" s="148"/>
      <c r="K5713" s="66"/>
    </row>
    <row r="5714" spans="1:11" x14ac:dyDescent="0.25">
      <c r="A5714" s="148"/>
      <c r="B5714" s="148"/>
      <c r="C5714" s="148"/>
      <c r="D5714" s="148"/>
      <c r="E5714" s="148"/>
      <c r="F5714" s="148"/>
      <c r="G5714" s="148"/>
      <c r="H5714" s="148"/>
      <c r="I5714" s="151"/>
      <c r="J5714" s="148"/>
      <c r="K5714" s="66"/>
    </row>
    <row r="5715" spans="1:11" x14ac:dyDescent="0.25">
      <c r="A5715" s="148"/>
      <c r="B5715" s="148"/>
      <c r="C5715" s="148"/>
      <c r="D5715" s="148"/>
      <c r="E5715" s="148"/>
      <c r="F5715" s="148"/>
      <c r="G5715" s="148"/>
      <c r="H5715" s="148"/>
      <c r="I5715" s="151"/>
      <c r="J5715" s="148"/>
      <c r="K5715" s="66"/>
    </row>
    <row r="5716" spans="1:11" x14ac:dyDescent="0.25">
      <c r="A5716" s="148"/>
      <c r="B5716" s="148"/>
      <c r="C5716" s="148"/>
      <c r="D5716" s="148"/>
      <c r="E5716" s="148"/>
      <c r="F5716" s="148"/>
      <c r="G5716" s="148"/>
      <c r="H5716" s="148"/>
      <c r="I5716" s="151"/>
      <c r="J5716" s="148"/>
      <c r="K5716" s="66"/>
    </row>
    <row r="5717" spans="1:11" x14ac:dyDescent="0.25">
      <c r="A5717" s="148"/>
      <c r="B5717" s="148"/>
      <c r="C5717" s="148"/>
      <c r="D5717" s="148"/>
      <c r="E5717" s="148"/>
      <c r="F5717" s="148"/>
      <c r="G5717" s="148"/>
      <c r="H5717" s="148"/>
      <c r="I5717" s="151"/>
      <c r="J5717" s="148"/>
      <c r="K5717" s="66"/>
    </row>
    <row r="5718" spans="1:11" x14ac:dyDescent="0.25">
      <c r="A5718" s="148"/>
      <c r="B5718" s="148"/>
      <c r="C5718" s="148"/>
      <c r="D5718" s="148"/>
      <c r="E5718" s="148"/>
      <c r="F5718" s="148"/>
      <c r="G5718" s="148"/>
      <c r="H5718" s="148"/>
      <c r="I5718" s="151"/>
      <c r="J5718" s="148"/>
      <c r="K5718" s="66"/>
    </row>
    <row r="5719" spans="1:11" x14ac:dyDescent="0.25">
      <c r="A5719" s="148"/>
      <c r="B5719" s="148"/>
      <c r="C5719" s="148"/>
      <c r="D5719" s="148"/>
      <c r="E5719" s="148"/>
      <c r="F5719" s="148"/>
      <c r="G5719" s="148"/>
      <c r="H5719" s="148"/>
      <c r="I5719" s="151"/>
      <c r="J5719" s="148"/>
      <c r="K5719" s="66"/>
    </row>
    <row r="5720" spans="1:11" x14ac:dyDescent="0.25">
      <c r="A5720" s="148"/>
      <c r="B5720" s="148"/>
      <c r="C5720" s="148"/>
      <c r="D5720" s="148"/>
      <c r="E5720" s="148"/>
      <c r="F5720" s="148"/>
      <c r="G5720" s="148"/>
      <c r="H5720" s="148"/>
      <c r="I5720" s="151"/>
      <c r="J5720" s="148"/>
      <c r="K5720" s="66"/>
    </row>
    <row r="5721" spans="1:11" x14ac:dyDescent="0.25">
      <c r="A5721" s="148"/>
      <c r="B5721" s="148"/>
      <c r="C5721" s="148"/>
      <c r="D5721" s="148"/>
      <c r="E5721" s="148"/>
      <c r="F5721" s="148"/>
      <c r="G5721" s="148"/>
      <c r="H5721" s="148"/>
      <c r="I5721" s="151"/>
      <c r="J5721" s="148"/>
      <c r="K5721" s="66"/>
    </row>
    <row r="5722" spans="1:11" x14ac:dyDescent="0.25">
      <c r="A5722" s="148"/>
      <c r="B5722" s="148"/>
      <c r="C5722" s="148"/>
      <c r="D5722" s="148"/>
      <c r="E5722" s="148"/>
      <c r="F5722" s="148"/>
      <c r="G5722" s="148"/>
      <c r="H5722" s="148"/>
      <c r="I5722" s="151"/>
      <c r="J5722" s="148"/>
      <c r="K5722" s="66"/>
    </row>
    <row r="5723" spans="1:11" x14ac:dyDescent="0.25">
      <c r="A5723" s="148"/>
      <c r="B5723" s="148"/>
      <c r="C5723" s="148"/>
      <c r="D5723" s="148"/>
      <c r="E5723" s="148"/>
      <c r="F5723" s="148"/>
      <c r="G5723" s="148"/>
      <c r="H5723" s="148"/>
      <c r="I5723" s="151"/>
      <c r="J5723" s="148"/>
      <c r="K5723" s="66"/>
    </row>
    <row r="5724" spans="1:11" x14ac:dyDescent="0.25">
      <c r="A5724" s="148"/>
      <c r="B5724" s="148"/>
      <c r="C5724" s="148"/>
      <c r="D5724" s="148"/>
      <c r="E5724" s="148"/>
      <c r="F5724" s="148"/>
      <c r="G5724" s="148"/>
      <c r="H5724" s="148"/>
      <c r="I5724" s="151"/>
      <c r="J5724" s="148"/>
      <c r="K5724" s="66"/>
    </row>
    <row r="5725" spans="1:11" x14ac:dyDescent="0.25">
      <c r="A5725" s="148"/>
      <c r="B5725" s="148"/>
      <c r="C5725" s="148"/>
      <c r="D5725" s="148"/>
      <c r="E5725" s="148"/>
      <c r="F5725" s="148"/>
      <c r="G5725" s="148"/>
      <c r="H5725" s="148"/>
      <c r="I5725" s="151"/>
      <c r="J5725" s="148"/>
      <c r="K5725" s="66"/>
    </row>
    <row r="5726" spans="1:11" x14ac:dyDescent="0.25">
      <c r="A5726" s="148"/>
      <c r="B5726" s="148"/>
      <c r="C5726" s="148"/>
      <c r="D5726" s="148"/>
      <c r="E5726" s="148"/>
      <c r="F5726" s="148"/>
      <c r="G5726" s="148"/>
      <c r="H5726" s="148"/>
      <c r="I5726" s="151"/>
      <c r="J5726" s="148"/>
      <c r="K5726" s="66"/>
    </row>
    <row r="5727" spans="1:11" x14ac:dyDescent="0.25">
      <c r="A5727" s="148"/>
      <c r="B5727" s="148"/>
      <c r="C5727" s="148"/>
      <c r="D5727" s="148"/>
      <c r="E5727" s="148"/>
      <c r="F5727" s="148"/>
      <c r="G5727" s="148"/>
      <c r="H5727" s="148"/>
      <c r="I5727" s="151"/>
      <c r="J5727" s="148"/>
      <c r="K5727" s="66"/>
    </row>
    <row r="5728" spans="1:11" x14ac:dyDescent="0.25">
      <c r="A5728" s="148"/>
      <c r="B5728" s="148"/>
      <c r="C5728" s="148"/>
      <c r="D5728" s="148"/>
      <c r="E5728" s="148"/>
      <c r="F5728" s="148"/>
      <c r="G5728" s="148"/>
      <c r="H5728" s="148"/>
      <c r="I5728" s="151"/>
      <c r="J5728" s="148"/>
      <c r="K5728" s="66"/>
    </row>
    <row r="5729" spans="1:11" x14ac:dyDescent="0.25">
      <c r="A5729" s="148"/>
      <c r="B5729" s="148"/>
      <c r="C5729" s="148"/>
      <c r="D5729" s="148"/>
      <c r="E5729" s="148"/>
      <c r="F5729" s="148"/>
      <c r="G5729" s="148"/>
      <c r="H5729" s="148"/>
      <c r="I5729" s="151"/>
      <c r="J5729" s="148"/>
      <c r="K5729" s="66"/>
    </row>
    <row r="5730" spans="1:11" x14ac:dyDescent="0.25">
      <c r="A5730" s="148"/>
      <c r="B5730" s="148"/>
      <c r="C5730" s="148"/>
      <c r="D5730" s="148"/>
      <c r="E5730" s="148"/>
      <c r="F5730" s="148"/>
      <c r="G5730" s="148"/>
      <c r="H5730" s="148"/>
      <c r="I5730" s="151"/>
      <c r="J5730" s="148"/>
      <c r="K5730" s="66"/>
    </row>
    <row r="5731" spans="1:11" x14ac:dyDescent="0.25">
      <c r="A5731" s="148"/>
      <c r="B5731" s="148"/>
      <c r="C5731" s="148"/>
      <c r="D5731" s="148"/>
      <c r="E5731" s="148"/>
      <c r="F5731" s="148"/>
      <c r="G5731" s="148"/>
      <c r="H5731" s="148"/>
      <c r="I5731" s="151"/>
      <c r="J5731" s="148"/>
      <c r="K5731" s="66"/>
    </row>
    <row r="5732" spans="1:11" x14ac:dyDescent="0.25">
      <c r="A5732" s="148"/>
      <c r="B5732" s="148"/>
      <c r="C5732" s="148"/>
      <c r="D5732" s="148"/>
      <c r="E5732" s="148"/>
      <c r="F5732" s="148"/>
      <c r="G5732" s="148"/>
      <c r="H5732" s="148"/>
      <c r="I5732" s="151"/>
      <c r="J5732" s="148"/>
      <c r="K5732" s="66"/>
    </row>
    <row r="5733" spans="1:11" x14ac:dyDescent="0.25">
      <c r="A5733" s="148"/>
      <c r="B5733" s="148"/>
      <c r="C5733" s="148"/>
      <c r="D5733" s="148"/>
      <c r="E5733" s="148"/>
      <c r="F5733" s="148"/>
      <c r="G5733" s="148"/>
      <c r="H5733" s="148"/>
      <c r="I5733" s="151"/>
      <c r="J5733" s="148"/>
      <c r="K5733" s="66"/>
    </row>
    <row r="5734" spans="1:11" x14ac:dyDescent="0.25">
      <c r="A5734" s="148"/>
      <c r="B5734" s="148"/>
      <c r="C5734" s="148"/>
      <c r="D5734" s="148"/>
      <c r="E5734" s="148"/>
      <c r="F5734" s="148"/>
      <c r="G5734" s="148"/>
      <c r="H5734" s="148"/>
      <c r="I5734" s="151"/>
      <c r="J5734" s="148"/>
      <c r="K5734" s="66"/>
    </row>
    <row r="5735" spans="1:11" x14ac:dyDescent="0.25">
      <c r="A5735" s="148"/>
      <c r="B5735" s="148"/>
      <c r="C5735" s="148"/>
      <c r="D5735" s="148"/>
      <c r="E5735" s="148"/>
      <c r="F5735" s="148"/>
      <c r="G5735" s="148"/>
      <c r="H5735" s="148"/>
      <c r="I5735" s="151"/>
      <c r="J5735" s="148"/>
      <c r="K5735" s="66"/>
    </row>
    <row r="5736" spans="1:11" x14ac:dyDescent="0.25">
      <c r="A5736" s="148"/>
      <c r="B5736" s="148"/>
      <c r="C5736" s="148"/>
      <c r="D5736" s="148"/>
      <c r="E5736" s="148"/>
      <c r="F5736" s="148"/>
      <c r="G5736" s="148"/>
      <c r="H5736" s="148"/>
      <c r="I5736" s="151"/>
      <c r="J5736" s="148"/>
      <c r="K5736" s="66"/>
    </row>
    <row r="5737" spans="1:11" x14ac:dyDescent="0.25">
      <c r="A5737" s="148"/>
      <c r="B5737" s="148"/>
      <c r="C5737" s="148"/>
      <c r="D5737" s="148"/>
      <c r="E5737" s="148"/>
      <c r="F5737" s="148"/>
      <c r="G5737" s="148"/>
      <c r="H5737" s="148"/>
      <c r="I5737" s="151"/>
      <c r="J5737" s="148"/>
      <c r="K5737" s="66"/>
    </row>
    <row r="5738" spans="1:11" x14ac:dyDescent="0.25">
      <c r="A5738" s="148"/>
      <c r="B5738" s="148"/>
      <c r="C5738" s="148"/>
      <c r="D5738" s="148"/>
      <c r="E5738" s="148"/>
      <c r="F5738" s="148"/>
      <c r="G5738" s="148"/>
      <c r="H5738" s="148"/>
      <c r="I5738" s="151"/>
      <c r="J5738" s="148"/>
      <c r="K5738" s="66"/>
    </row>
    <row r="5739" spans="1:11" x14ac:dyDescent="0.25">
      <c r="A5739" s="148"/>
      <c r="B5739" s="148"/>
      <c r="C5739" s="148"/>
      <c r="D5739" s="148"/>
      <c r="E5739" s="148"/>
      <c r="F5739" s="148"/>
      <c r="G5739" s="148"/>
      <c r="H5739" s="148"/>
      <c r="I5739" s="151"/>
      <c r="J5739" s="148"/>
      <c r="K5739" s="66"/>
    </row>
    <row r="5740" spans="1:11" x14ac:dyDescent="0.25">
      <c r="A5740" s="148"/>
      <c r="B5740" s="148"/>
      <c r="C5740" s="148"/>
      <c r="D5740" s="148"/>
      <c r="E5740" s="148"/>
      <c r="F5740" s="148"/>
      <c r="G5740" s="148"/>
      <c r="H5740" s="148"/>
      <c r="I5740" s="151"/>
      <c r="J5740" s="148"/>
      <c r="K5740" s="66"/>
    </row>
    <row r="5741" spans="1:11" x14ac:dyDescent="0.25">
      <c r="A5741" s="148"/>
      <c r="B5741" s="148"/>
      <c r="C5741" s="148"/>
      <c r="D5741" s="148"/>
      <c r="E5741" s="148"/>
      <c r="F5741" s="148"/>
      <c r="G5741" s="148"/>
      <c r="H5741" s="148"/>
      <c r="I5741" s="151"/>
      <c r="J5741" s="148"/>
      <c r="K5741" s="66"/>
    </row>
    <row r="5742" spans="1:11" x14ac:dyDescent="0.25">
      <c r="A5742" s="148"/>
      <c r="B5742" s="148"/>
      <c r="C5742" s="148"/>
      <c r="D5742" s="148"/>
      <c r="E5742" s="148"/>
      <c r="F5742" s="148"/>
      <c r="G5742" s="148"/>
      <c r="H5742" s="148"/>
      <c r="I5742" s="151"/>
      <c r="J5742" s="148"/>
      <c r="K5742" s="66"/>
    </row>
    <row r="5743" spans="1:11" x14ac:dyDescent="0.25">
      <c r="A5743" s="148"/>
      <c r="B5743" s="148"/>
      <c r="C5743" s="148"/>
      <c r="D5743" s="148"/>
      <c r="E5743" s="148"/>
      <c r="F5743" s="148"/>
      <c r="G5743" s="148"/>
      <c r="H5743" s="148"/>
      <c r="I5743" s="151"/>
      <c r="J5743" s="148"/>
      <c r="K5743" s="66"/>
    </row>
    <row r="5744" spans="1:11" x14ac:dyDescent="0.25">
      <c r="A5744" s="148"/>
      <c r="B5744" s="148"/>
      <c r="C5744" s="148"/>
      <c r="D5744" s="148"/>
      <c r="E5744" s="148"/>
      <c r="F5744" s="148"/>
      <c r="G5744" s="148"/>
      <c r="H5744" s="148"/>
      <c r="I5744" s="151"/>
      <c r="J5744" s="148"/>
      <c r="K5744" s="66"/>
    </row>
    <row r="5745" spans="1:11" x14ac:dyDescent="0.25">
      <c r="A5745" s="148"/>
      <c r="B5745" s="148"/>
      <c r="C5745" s="148"/>
      <c r="D5745" s="148"/>
      <c r="E5745" s="148"/>
      <c r="F5745" s="148"/>
      <c r="G5745" s="148"/>
      <c r="H5745" s="148"/>
      <c r="I5745" s="151"/>
      <c r="J5745" s="148"/>
      <c r="K5745" s="66"/>
    </row>
    <row r="5746" spans="1:11" x14ac:dyDescent="0.25">
      <c r="A5746" s="148"/>
      <c r="B5746" s="148"/>
      <c r="C5746" s="148"/>
      <c r="D5746" s="148"/>
      <c r="E5746" s="148"/>
      <c r="F5746" s="148"/>
      <c r="G5746" s="148"/>
      <c r="H5746" s="148"/>
      <c r="I5746" s="151"/>
      <c r="J5746" s="148"/>
      <c r="K5746" s="66"/>
    </row>
    <row r="5747" spans="1:11" x14ac:dyDescent="0.25">
      <c r="A5747" s="148"/>
      <c r="B5747" s="148"/>
      <c r="C5747" s="148"/>
      <c r="D5747" s="148"/>
      <c r="E5747" s="148"/>
      <c r="F5747" s="148"/>
      <c r="G5747" s="148"/>
      <c r="H5747" s="148"/>
      <c r="I5747" s="151"/>
      <c r="J5747" s="148"/>
      <c r="K5747" s="66"/>
    </row>
    <row r="5748" spans="1:11" x14ac:dyDescent="0.25">
      <c r="A5748" s="148"/>
      <c r="B5748" s="148"/>
      <c r="C5748" s="148"/>
      <c r="D5748" s="148"/>
      <c r="E5748" s="148"/>
      <c r="F5748" s="148"/>
      <c r="G5748" s="148"/>
      <c r="H5748" s="148"/>
      <c r="I5748" s="151"/>
      <c r="J5748" s="148"/>
      <c r="K5748" s="66"/>
    </row>
    <row r="5749" spans="1:11" x14ac:dyDescent="0.25">
      <c r="A5749" s="148"/>
      <c r="B5749" s="148"/>
      <c r="C5749" s="148"/>
      <c r="D5749" s="148"/>
      <c r="E5749" s="148"/>
      <c r="F5749" s="148"/>
      <c r="G5749" s="148"/>
      <c r="H5749" s="148"/>
      <c r="I5749" s="151"/>
      <c r="J5749" s="148"/>
      <c r="K5749" s="66"/>
    </row>
    <row r="5750" spans="1:11" x14ac:dyDescent="0.25">
      <c r="A5750" s="148"/>
      <c r="B5750" s="148"/>
      <c r="C5750" s="148"/>
      <c r="D5750" s="148"/>
      <c r="E5750" s="148"/>
      <c r="F5750" s="148"/>
      <c r="G5750" s="148"/>
      <c r="H5750" s="148"/>
      <c r="I5750" s="151"/>
      <c r="J5750" s="148"/>
      <c r="K5750" s="66"/>
    </row>
    <row r="5751" spans="1:11" x14ac:dyDescent="0.25">
      <c r="A5751" s="148"/>
      <c r="B5751" s="148"/>
      <c r="C5751" s="148"/>
      <c r="D5751" s="148"/>
      <c r="E5751" s="148"/>
      <c r="F5751" s="148"/>
      <c r="G5751" s="148"/>
      <c r="H5751" s="148"/>
      <c r="I5751" s="151"/>
      <c r="J5751" s="148"/>
      <c r="K5751" s="66"/>
    </row>
    <row r="5752" spans="1:11" x14ac:dyDescent="0.25">
      <c r="A5752" s="148"/>
      <c r="B5752" s="148"/>
      <c r="C5752" s="148"/>
      <c r="D5752" s="148"/>
      <c r="E5752" s="148"/>
      <c r="F5752" s="148"/>
      <c r="G5752" s="148"/>
      <c r="H5752" s="148"/>
      <c r="I5752" s="151"/>
      <c r="J5752" s="148"/>
      <c r="K5752" s="66"/>
    </row>
    <row r="5753" spans="1:11" x14ac:dyDescent="0.25">
      <c r="A5753" s="148"/>
      <c r="B5753" s="148"/>
      <c r="C5753" s="148"/>
      <c r="D5753" s="148"/>
      <c r="E5753" s="148"/>
      <c r="F5753" s="148"/>
      <c r="G5753" s="148"/>
      <c r="H5753" s="148"/>
      <c r="I5753" s="151"/>
      <c r="J5753" s="148"/>
      <c r="K5753" s="66"/>
    </row>
    <row r="5754" spans="1:11" x14ac:dyDescent="0.25">
      <c r="A5754" s="148"/>
      <c r="B5754" s="148"/>
      <c r="C5754" s="148"/>
      <c r="D5754" s="148"/>
      <c r="E5754" s="148"/>
      <c r="F5754" s="148"/>
      <c r="G5754" s="148"/>
      <c r="H5754" s="148"/>
      <c r="I5754" s="151"/>
      <c r="J5754" s="148"/>
      <c r="K5754" s="66"/>
    </row>
    <row r="5755" spans="1:11" x14ac:dyDescent="0.25">
      <c r="A5755" s="148"/>
      <c r="B5755" s="148"/>
      <c r="C5755" s="148"/>
      <c r="D5755" s="148"/>
      <c r="E5755" s="148"/>
      <c r="F5755" s="148"/>
      <c r="G5755" s="148"/>
      <c r="H5755" s="148"/>
      <c r="I5755" s="151"/>
      <c r="J5755" s="148"/>
      <c r="K5755" s="66"/>
    </row>
    <row r="5756" spans="1:11" x14ac:dyDescent="0.25">
      <c r="A5756" s="148"/>
      <c r="B5756" s="148"/>
      <c r="C5756" s="148"/>
      <c r="D5756" s="148"/>
      <c r="E5756" s="148"/>
      <c r="F5756" s="148"/>
      <c r="G5756" s="148"/>
      <c r="H5756" s="148"/>
      <c r="I5756" s="151"/>
      <c r="J5756" s="148"/>
      <c r="K5756" s="66"/>
    </row>
    <row r="5757" spans="1:11" x14ac:dyDescent="0.25">
      <c r="A5757" s="148"/>
      <c r="B5757" s="148"/>
      <c r="C5757" s="148"/>
      <c r="D5757" s="148"/>
      <c r="E5757" s="148"/>
      <c r="F5757" s="148"/>
      <c r="G5757" s="148"/>
      <c r="H5757" s="148"/>
      <c r="I5757" s="151"/>
      <c r="J5757" s="148"/>
      <c r="K5757" s="66"/>
    </row>
    <row r="5758" spans="1:11" x14ac:dyDescent="0.25">
      <c r="A5758" s="148"/>
      <c r="B5758" s="148"/>
      <c r="C5758" s="148"/>
      <c r="D5758" s="148"/>
      <c r="E5758" s="148"/>
      <c r="F5758" s="148"/>
      <c r="G5758" s="148"/>
      <c r="H5758" s="148"/>
      <c r="I5758" s="151"/>
      <c r="J5758" s="148"/>
      <c r="K5758" s="66"/>
    </row>
    <row r="5759" spans="1:11" x14ac:dyDescent="0.25">
      <c r="A5759" s="148"/>
      <c r="B5759" s="148"/>
      <c r="C5759" s="148"/>
      <c r="D5759" s="148"/>
      <c r="E5759" s="148"/>
      <c r="F5759" s="148"/>
      <c r="G5759" s="148"/>
      <c r="H5759" s="148"/>
      <c r="I5759" s="151"/>
      <c r="J5759" s="148"/>
      <c r="K5759" s="66"/>
    </row>
    <row r="5760" spans="1:11" x14ac:dyDescent="0.25">
      <c r="A5760" s="148"/>
      <c r="B5760" s="148"/>
      <c r="C5760" s="148"/>
      <c r="D5760" s="148"/>
      <c r="E5760" s="148"/>
      <c r="F5760" s="148"/>
      <c r="G5760" s="148"/>
      <c r="H5760" s="148"/>
      <c r="I5760" s="151"/>
      <c r="J5760" s="148"/>
      <c r="K5760" s="66"/>
    </row>
    <row r="5761" spans="1:11" x14ac:dyDescent="0.25">
      <c r="A5761" s="148"/>
      <c r="B5761" s="148"/>
      <c r="C5761" s="148"/>
      <c r="D5761" s="148"/>
      <c r="E5761" s="148"/>
      <c r="F5761" s="148"/>
      <c r="G5761" s="148"/>
      <c r="H5761" s="148"/>
      <c r="I5761" s="151"/>
      <c r="J5761" s="148"/>
      <c r="K5761" s="66"/>
    </row>
    <row r="5762" spans="1:11" x14ac:dyDescent="0.25">
      <c r="A5762" s="148"/>
      <c r="B5762" s="148"/>
      <c r="C5762" s="148"/>
      <c r="D5762" s="148"/>
      <c r="E5762" s="148"/>
      <c r="F5762" s="148"/>
      <c r="G5762" s="148"/>
      <c r="H5762" s="148"/>
      <c r="I5762" s="151"/>
      <c r="J5762" s="148"/>
      <c r="K5762" s="66"/>
    </row>
    <row r="5763" spans="1:11" x14ac:dyDescent="0.25">
      <c r="A5763" s="148"/>
      <c r="B5763" s="148"/>
      <c r="C5763" s="148"/>
      <c r="D5763" s="148"/>
      <c r="E5763" s="148"/>
      <c r="F5763" s="148"/>
      <c r="G5763" s="148"/>
      <c r="H5763" s="148"/>
      <c r="I5763" s="151"/>
      <c r="J5763" s="148"/>
      <c r="K5763" s="66"/>
    </row>
    <row r="5764" spans="1:11" x14ac:dyDescent="0.25">
      <c r="A5764" s="148"/>
      <c r="B5764" s="148"/>
      <c r="C5764" s="148"/>
      <c r="D5764" s="148"/>
      <c r="E5764" s="148"/>
      <c r="F5764" s="148"/>
      <c r="G5764" s="148"/>
      <c r="H5764" s="148"/>
      <c r="I5764" s="151"/>
      <c r="J5764" s="148"/>
      <c r="K5764" s="66"/>
    </row>
    <row r="5765" spans="1:11" x14ac:dyDescent="0.25">
      <c r="A5765" s="148"/>
      <c r="B5765" s="148"/>
      <c r="C5765" s="148"/>
      <c r="D5765" s="148"/>
      <c r="E5765" s="148"/>
      <c r="F5765" s="148"/>
      <c r="G5765" s="148"/>
      <c r="H5765" s="148"/>
      <c r="I5765" s="151"/>
      <c r="J5765" s="148"/>
      <c r="K5765" s="66"/>
    </row>
    <row r="5766" spans="1:11" x14ac:dyDescent="0.25">
      <c r="A5766" s="148"/>
      <c r="B5766" s="148"/>
      <c r="C5766" s="148"/>
      <c r="D5766" s="148"/>
      <c r="E5766" s="148"/>
      <c r="F5766" s="148"/>
      <c r="G5766" s="148"/>
      <c r="H5766" s="148"/>
      <c r="I5766" s="151"/>
      <c r="J5766" s="148"/>
      <c r="K5766" s="66"/>
    </row>
    <row r="5767" spans="1:11" x14ac:dyDescent="0.25">
      <c r="A5767" s="148"/>
      <c r="B5767" s="148"/>
      <c r="C5767" s="148"/>
      <c r="D5767" s="148"/>
      <c r="E5767" s="148"/>
      <c r="F5767" s="148"/>
      <c r="G5767" s="148"/>
      <c r="H5767" s="148"/>
      <c r="I5767" s="151"/>
      <c r="J5767" s="148"/>
      <c r="K5767" s="66"/>
    </row>
    <row r="5768" spans="1:11" x14ac:dyDescent="0.25">
      <c r="A5768" s="148"/>
      <c r="B5768" s="148"/>
      <c r="C5768" s="148"/>
      <c r="D5768" s="148"/>
      <c r="E5768" s="148"/>
      <c r="F5768" s="148"/>
      <c r="G5768" s="148"/>
      <c r="H5768" s="148"/>
      <c r="I5768" s="151"/>
      <c r="J5768" s="148"/>
      <c r="K5768" s="66"/>
    </row>
    <row r="5769" spans="1:11" x14ac:dyDescent="0.25">
      <c r="A5769" s="148"/>
      <c r="B5769" s="148"/>
      <c r="C5769" s="148"/>
      <c r="D5769" s="148"/>
      <c r="E5769" s="148"/>
      <c r="F5769" s="148"/>
      <c r="G5769" s="148"/>
      <c r="H5769" s="148"/>
      <c r="I5769" s="151"/>
      <c r="J5769" s="148"/>
      <c r="K5769" s="66"/>
    </row>
    <row r="5770" spans="1:11" x14ac:dyDescent="0.25">
      <c r="A5770" s="148"/>
      <c r="B5770" s="148"/>
      <c r="C5770" s="148"/>
      <c r="D5770" s="148"/>
      <c r="E5770" s="148"/>
      <c r="F5770" s="148"/>
      <c r="G5770" s="148"/>
      <c r="H5770" s="148"/>
      <c r="I5770" s="151"/>
      <c r="J5770" s="148"/>
      <c r="K5770" s="66"/>
    </row>
    <row r="5771" spans="1:11" x14ac:dyDescent="0.25">
      <c r="A5771" s="148"/>
      <c r="B5771" s="148"/>
      <c r="C5771" s="148"/>
      <c r="D5771" s="148"/>
      <c r="E5771" s="148"/>
      <c r="F5771" s="148"/>
      <c r="G5771" s="148"/>
      <c r="H5771" s="148"/>
      <c r="I5771" s="151"/>
      <c r="J5771" s="148"/>
      <c r="K5771" s="66"/>
    </row>
    <row r="5772" spans="1:11" x14ac:dyDescent="0.25">
      <c r="A5772" s="148"/>
      <c r="B5772" s="148"/>
      <c r="C5772" s="148"/>
      <c r="D5772" s="148"/>
      <c r="E5772" s="148"/>
      <c r="F5772" s="148"/>
      <c r="G5772" s="148"/>
      <c r="H5772" s="148"/>
      <c r="I5772" s="151"/>
      <c r="J5772" s="148"/>
      <c r="K5772" s="66"/>
    </row>
    <row r="5773" spans="1:11" x14ac:dyDescent="0.25">
      <c r="A5773" s="148"/>
      <c r="B5773" s="148"/>
      <c r="C5773" s="148"/>
      <c r="D5773" s="148"/>
      <c r="E5773" s="148"/>
      <c r="F5773" s="148"/>
      <c r="G5773" s="148"/>
      <c r="H5773" s="148"/>
      <c r="I5773" s="151"/>
      <c r="J5773" s="148"/>
      <c r="K5773" s="66"/>
    </row>
    <row r="5774" spans="1:11" x14ac:dyDescent="0.25">
      <c r="A5774" s="148"/>
      <c r="B5774" s="148"/>
      <c r="C5774" s="148"/>
      <c r="D5774" s="148"/>
      <c r="E5774" s="148"/>
      <c r="F5774" s="148"/>
      <c r="G5774" s="148"/>
      <c r="H5774" s="148"/>
      <c r="I5774" s="151"/>
      <c r="J5774" s="148"/>
      <c r="K5774" s="66"/>
    </row>
    <row r="5775" spans="1:11" x14ac:dyDescent="0.25">
      <c r="A5775" s="148"/>
      <c r="B5775" s="148"/>
      <c r="C5775" s="148"/>
      <c r="D5775" s="148"/>
      <c r="E5775" s="148"/>
      <c r="F5775" s="148"/>
      <c r="G5775" s="148"/>
      <c r="H5775" s="148"/>
      <c r="I5775" s="151"/>
      <c r="J5775" s="148"/>
      <c r="K5775" s="66"/>
    </row>
    <row r="5776" spans="1:11" x14ac:dyDescent="0.25">
      <c r="A5776" s="148"/>
      <c r="B5776" s="148"/>
      <c r="C5776" s="148"/>
      <c r="D5776" s="148"/>
      <c r="E5776" s="148"/>
      <c r="F5776" s="148"/>
      <c r="G5776" s="148"/>
      <c r="H5776" s="148"/>
      <c r="I5776" s="151"/>
      <c r="J5776" s="148"/>
      <c r="K5776" s="66"/>
    </row>
    <row r="5777" spans="1:11" x14ac:dyDescent="0.25">
      <c r="A5777" s="148"/>
      <c r="B5777" s="148"/>
      <c r="C5777" s="148"/>
      <c r="D5777" s="148"/>
      <c r="E5777" s="148"/>
      <c r="F5777" s="148"/>
      <c r="G5777" s="148"/>
      <c r="H5777" s="148"/>
      <c r="I5777" s="151"/>
      <c r="J5777" s="148"/>
      <c r="K5777" s="66"/>
    </row>
    <row r="5778" spans="1:11" x14ac:dyDescent="0.25">
      <c r="A5778" s="148"/>
      <c r="B5778" s="148"/>
      <c r="C5778" s="148"/>
      <c r="D5778" s="148"/>
      <c r="E5778" s="148"/>
      <c r="F5778" s="148"/>
      <c r="G5778" s="148"/>
      <c r="H5778" s="148"/>
      <c r="I5778" s="151"/>
      <c r="J5778" s="148"/>
      <c r="K5778" s="66"/>
    </row>
    <row r="5779" spans="1:11" x14ac:dyDescent="0.25">
      <c r="A5779" s="148"/>
      <c r="B5779" s="148"/>
      <c r="C5779" s="148"/>
      <c r="D5779" s="148"/>
      <c r="E5779" s="148"/>
      <c r="F5779" s="148"/>
      <c r="G5779" s="148"/>
      <c r="H5779" s="148"/>
      <c r="I5779" s="151"/>
      <c r="J5779" s="148"/>
      <c r="K5779" s="66"/>
    </row>
    <row r="5780" spans="1:11" x14ac:dyDescent="0.25">
      <c r="A5780" s="148"/>
      <c r="B5780" s="148"/>
      <c r="C5780" s="148"/>
      <c r="D5780" s="148"/>
      <c r="E5780" s="148"/>
      <c r="F5780" s="148"/>
      <c r="G5780" s="148"/>
      <c r="H5780" s="148"/>
      <c r="I5780" s="151"/>
      <c r="J5780" s="148"/>
      <c r="K5780" s="66"/>
    </row>
    <row r="5781" spans="1:11" x14ac:dyDescent="0.25">
      <c r="A5781" s="148"/>
      <c r="B5781" s="148"/>
      <c r="C5781" s="148"/>
      <c r="D5781" s="148"/>
      <c r="E5781" s="148"/>
      <c r="F5781" s="148"/>
      <c r="G5781" s="148"/>
      <c r="H5781" s="148"/>
      <c r="I5781" s="151"/>
      <c r="J5781" s="148"/>
      <c r="K5781" s="66"/>
    </row>
    <row r="5782" spans="1:11" x14ac:dyDescent="0.25">
      <c r="A5782" s="148"/>
      <c r="B5782" s="148"/>
      <c r="C5782" s="148"/>
      <c r="D5782" s="148"/>
      <c r="E5782" s="148"/>
      <c r="F5782" s="148"/>
      <c r="G5782" s="148"/>
      <c r="H5782" s="148"/>
      <c r="I5782" s="151"/>
      <c r="J5782" s="148"/>
      <c r="K5782" s="66"/>
    </row>
    <row r="5783" spans="1:11" x14ac:dyDescent="0.25">
      <c r="A5783" s="148"/>
      <c r="B5783" s="148"/>
      <c r="C5783" s="148"/>
      <c r="D5783" s="148"/>
      <c r="E5783" s="148"/>
      <c r="F5783" s="148"/>
      <c r="G5783" s="148"/>
      <c r="H5783" s="148"/>
      <c r="I5783" s="151"/>
      <c r="J5783" s="148"/>
      <c r="K5783" s="66"/>
    </row>
    <row r="5784" spans="1:11" x14ac:dyDescent="0.25">
      <c r="A5784" s="148"/>
      <c r="B5784" s="148"/>
      <c r="C5784" s="148"/>
      <c r="D5784" s="148"/>
      <c r="E5784" s="148"/>
      <c r="F5784" s="148"/>
      <c r="G5784" s="148"/>
      <c r="H5784" s="148"/>
      <c r="I5784" s="151"/>
      <c r="J5784" s="148"/>
      <c r="K5784" s="66"/>
    </row>
    <row r="5785" spans="1:11" x14ac:dyDescent="0.25">
      <c r="A5785" s="148"/>
      <c r="B5785" s="148"/>
      <c r="C5785" s="148"/>
      <c r="D5785" s="148"/>
      <c r="E5785" s="148"/>
      <c r="F5785" s="148"/>
      <c r="G5785" s="148"/>
      <c r="H5785" s="148"/>
      <c r="I5785" s="151"/>
      <c r="J5785" s="148"/>
      <c r="K5785" s="66"/>
    </row>
    <row r="5786" spans="1:11" x14ac:dyDescent="0.25">
      <c r="A5786" s="148"/>
      <c r="B5786" s="148"/>
      <c r="C5786" s="148"/>
      <c r="D5786" s="148"/>
      <c r="E5786" s="148"/>
      <c r="F5786" s="148"/>
      <c r="G5786" s="148"/>
      <c r="H5786" s="148"/>
      <c r="I5786" s="151"/>
      <c r="J5786" s="148"/>
      <c r="K5786" s="66"/>
    </row>
    <row r="5787" spans="1:11" x14ac:dyDescent="0.25">
      <c r="A5787" s="148"/>
      <c r="B5787" s="148"/>
      <c r="C5787" s="148"/>
      <c r="D5787" s="148"/>
      <c r="E5787" s="148"/>
      <c r="F5787" s="148"/>
      <c r="G5787" s="148"/>
      <c r="H5787" s="148"/>
      <c r="I5787" s="151"/>
      <c r="J5787" s="148"/>
      <c r="K5787" s="66"/>
    </row>
    <row r="5788" spans="1:11" x14ac:dyDescent="0.25">
      <c r="A5788" s="148"/>
      <c r="B5788" s="148"/>
      <c r="C5788" s="148"/>
      <c r="D5788" s="148"/>
      <c r="E5788" s="148"/>
      <c r="F5788" s="148"/>
      <c r="G5788" s="148"/>
      <c r="H5788" s="148"/>
      <c r="I5788" s="151"/>
      <c r="J5788" s="148"/>
      <c r="K5788" s="66"/>
    </row>
    <row r="5789" spans="1:11" x14ac:dyDescent="0.25">
      <c r="A5789" s="148"/>
      <c r="B5789" s="148"/>
      <c r="C5789" s="148"/>
      <c r="D5789" s="148"/>
      <c r="E5789" s="148"/>
      <c r="F5789" s="148"/>
      <c r="G5789" s="148"/>
      <c r="H5789" s="148"/>
      <c r="I5789" s="151"/>
      <c r="J5789" s="148"/>
      <c r="K5789" s="66"/>
    </row>
    <row r="5790" spans="1:11" x14ac:dyDescent="0.25">
      <c r="A5790" s="148"/>
      <c r="B5790" s="148"/>
      <c r="C5790" s="148"/>
      <c r="D5790" s="148"/>
      <c r="E5790" s="148"/>
      <c r="F5790" s="148"/>
      <c r="G5790" s="148"/>
      <c r="H5790" s="148"/>
      <c r="I5790" s="151"/>
      <c r="J5790" s="148"/>
      <c r="K5790" s="66"/>
    </row>
    <row r="5791" spans="1:11" x14ac:dyDescent="0.25">
      <c r="A5791" s="148"/>
      <c r="B5791" s="148"/>
      <c r="C5791" s="148"/>
      <c r="D5791" s="148"/>
      <c r="E5791" s="148"/>
      <c r="F5791" s="148"/>
      <c r="G5791" s="148"/>
      <c r="H5791" s="148"/>
      <c r="I5791" s="151"/>
      <c r="J5791" s="148"/>
      <c r="K5791" s="66"/>
    </row>
    <row r="5792" spans="1:11" x14ac:dyDescent="0.25">
      <c r="A5792" s="148"/>
      <c r="B5792" s="148"/>
      <c r="C5792" s="148"/>
      <c r="D5792" s="148"/>
      <c r="E5792" s="148"/>
      <c r="F5792" s="148"/>
      <c r="G5792" s="148"/>
      <c r="H5792" s="148"/>
      <c r="I5792" s="151"/>
      <c r="J5792" s="148"/>
      <c r="K5792" s="66"/>
    </row>
    <row r="5793" spans="1:11" x14ac:dyDescent="0.25">
      <c r="A5793" s="148"/>
      <c r="B5793" s="148"/>
      <c r="C5793" s="148"/>
      <c r="D5793" s="148"/>
      <c r="E5793" s="148"/>
      <c r="F5793" s="148"/>
      <c r="G5793" s="148"/>
      <c r="H5793" s="148"/>
      <c r="I5793" s="151"/>
      <c r="J5793" s="148"/>
      <c r="K5793" s="66"/>
    </row>
    <row r="5794" spans="1:11" x14ac:dyDescent="0.25">
      <c r="A5794" s="148"/>
      <c r="B5794" s="148"/>
      <c r="C5794" s="148"/>
      <c r="D5794" s="148"/>
      <c r="E5794" s="148"/>
      <c r="F5794" s="148"/>
      <c r="G5794" s="148"/>
      <c r="H5794" s="148"/>
      <c r="I5794" s="151"/>
      <c r="J5794" s="148"/>
      <c r="K5794" s="66"/>
    </row>
    <row r="5795" spans="1:11" x14ac:dyDescent="0.25">
      <c r="A5795" s="148"/>
      <c r="B5795" s="148"/>
      <c r="C5795" s="148"/>
      <c r="D5795" s="148"/>
      <c r="E5795" s="148"/>
      <c r="F5795" s="148"/>
      <c r="G5795" s="148"/>
      <c r="H5795" s="148"/>
      <c r="I5795" s="151"/>
      <c r="J5795" s="148"/>
      <c r="K5795" s="66"/>
    </row>
    <row r="5796" spans="1:11" x14ac:dyDescent="0.25">
      <c r="A5796" s="148"/>
      <c r="B5796" s="148"/>
      <c r="C5796" s="148"/>
      <c r="D5796" s="148"/>
      <c r="E5796" s="148"/>
      <c r="F5796" s="148"/>
      <c r="G5796" s="148"/>
      <c r="H5796" s="148"/>
      <c r="I5796" s="151"/>
      <c r="J5796" s="148"/>
      <c r="K5796" s="66"/>
    </row>
    <row r="5797" spans="1:11" x14ac:dyDescent="0.25">
      <c r="A5797" s="148"/>
      <c r="B5797" s="148"/>
      <c r="C5797" s="148"/>
      <c r="D5797" s="148"/>
      <c r="E5797" s="148"/>
      <c r="F5797" s="148"/>
      <c r="G5797" s="148"/>
      <c r="H5797" s="148"/>
      <c r="I5797" s="151"/>
      <c r="J5797" s="148"/>
      <c r="K5797" s="66"/>
    </row>
    <row r="5798" spans="1:11" x14ac:dyDescent="0.25">
      <c r="A5798" s="148"/>
      <c r="B5798" s="148"/>
      <c r="C5798" s="148"/>
      <c r="D5798" s="148"/>
      <c r="E5798" s="148"/>
      <c r="F5798" s="148"/>
      <c r="G5798" s="148"/>
      <c r="H5798" s="148"/>
      <c r="I5798" s="151"/>
      <c r="J5798" s="148"/>
      <c r="K5798" s="66"/>
    </row>
    <row r="5799" spans="1:11" x14ac:dyDescent="0.25">
      <c r="A5799" s="148"/>
      <c r="B5799" s="148"/>
      <c r="C5799" s="148"/>
      <c r="D5799" s="148"/>
      <c r="E5799" s="148"/>
      <c r="F5799" s="148"/>
      <c r="G5799" s="148"/>
      <c r="H5799" s="148"/>
      <c r="I5799" s="151"/>
      <c r="J5799" s="148"/>
      <c r="K5799" s="66"/>
    </row>
    <row r="5800" spans="1:11" x14ac:dyDescent="0.25">
      <c r="A5800" s="148"/>
      <c r="B5800" s="148"/>
      <c r="C5800" s="148"/>
      <c r="D5800" s="148"/>
      <c r="E5800" s="148"/>
      <c r="F5800" s="148"/>
      <c r="G5800" s="148"/>
      <c r="H5800" s="148"/>
      <c r="I5800" s="151"/>
      <c r="J5800" s="148"/>
      <c r="K5800" s="66"/>
    </row>
    <row r="5801" spans="1:11" x14ac:dyDescent="0.25">
      <c r="A5801" s="148"/>
      <c r="B5801" s="148"/>
      <c r="C5801" s="148"/>
      <c r="D5801" s="148"/>
      <c r="E5801" s="148"/>
      <c r="F5801" s="148"/>
      <c r="G5801" s="148"/>
      <c r="H5801" s="148"/>
      <c r="I5801" s="151"/>
      <c r="J5801" s="148"/>
      <c r="K5801" s="66"/>
    </row>
    <row r="5802" spans="1:11" x14ac:dyDescent="0.25">
      <c r="A5802" s="148"/>
      <c r="B5802" s="148"/>
      <c r="C5802" s="148"/>
      <c r="D5802" s="148"/>
      <c r="E5802" s="148"/>
      <c r="F5802" s="148"/>
      <c r="G5802" s="148"/>
      <c r="H5802" s="148"/>
      <c r="I5802" s="151"/>
      <c r="J5802" s="148"/>
      <c r="K5802" s="66"/>
    </row>
    <row r="5803" spans="1:11" x14ac:dyDescent="0.25">
      <c r="A5803" s="148"/>
      <c r="B5803" s="148"/>
      <c r="C5803" s="148"/>
      <c r="D5803" s="148"/>
      <c r="E5803" s="148"/>
      <c r="F5803" s="148"/>
      <c r="G5803" s="148"/>
      <c r="H5803" s="148"/>
      <c r="I5803" s="151"/>
      <c r="J5803" s="148"/>
      <c r="K5803" s="66"/>
    </row>
    <row r="5804" spans="1:11" x14ac:dyDescent="0.25">
      <c r="A5804" s="148"/>
      <c r="B5804" s="148"/>
      <c r="C5804" s="148"/>
      <c r="D5804" s="148"/>
      <c r="E5804" s="148"/>
      <c r="F5804" s="148"/>
      <c r="G5804" s="148"/>
      <c r="H5804" s="148"/>
      <c r="I5804" s="151"/>
      <c r="J5804" s="148"/>
      <c r="K5804" s="66"/>
    </row>
    <row r="5805" spans="1:11" x14ac:dyDescent="0.25">
      <c r="A5805" s="148"/>
      <c r="B5805" s="148"/>
      <c r="C5805" s="148"/>
      <c r="D5805" s="148"/>
      <c r="E5805" s="148"/>
      <c r="F5805" s="148"/>
      <c r="G5805" s="148"/>
      <c r="H5805" s="148"/>
      <c r="I5805" s="151"/>
      <c r="J5805" s="148"/>
      <c r="K5805" s="66"/>
    </row>
    <row r="5806" spans="1:11" x14ac:dyDescent="0.25">
      <c r="A5806" s="148"/>
      <c r="B5806" s="148"/>
      <c r="C5806" s="148"/>
      <c r="D5806" s="148"/>
      <c r="E5806" s="148"/>
      <c r="F5806" s="148"/>
      <c r="G5806" s="148"/>
      <c r="H5806" s="148"/>
      <c r="I5806" s="151"/>
      <c r="J5806" s="148"/>
      <c r="K5806" s="66"/>
    </row>
    <row r="5807" spans="1:11" x14ac:dyDescent="0.25">
      <c r="A5807" s="148"/>
      <c r="B5807" s="148"/>
      <c r="C5807" s="148"/>
      <c r="D5807" s="148"/>
      <c r="E5807" s="148"/>
      <c r="F5807" s="148"/>
      <c r="G5807" s="148"/>
      <c r="H5807" s="148"/>
      <c r="I5807" s="151"/>
      <c r="J5807" s="148"/>
      <c r="K5807" s="66"/>
    </row>
    <row r="5808" spans="1:11" x14ac:dyDescent="0.25">
      <c r="A5808" s="148"/>
      <c r="B5808" s="148"/>
      <c r="C5808" s="148"/>
      <c r="D5808" s="148"/>
      <c r="E5808" s="148"/>
      <c r="F5808" s="148"/>
      <c r="G5808" s="148"/>
      <c r="H5808" s="148"/>
      <c r="I5808" s="151"/>
      <c r="J5808" s="148"/>
      <c r="K5808" s="66"/>
    </row>
    <row r="5809" spans="1:11" x14ac:dyDescent="0.25">
      <c r="A5809" s="148"/>
      <c r="B5809" s="148"/>
      <c r="C5809" s="148"/>
      <c r="D5809" s="148"/>
      <c r="E5809" s="148"/>
      <c r="F5809" s="148"/>
      <c r="G5809" s="148"/>
      <c r="H5809" s="148"/>
      <c r="I5809" s="151"/>
      <c r="J5809" s="148"/>
      <c r="K5809" s="66"/>
    </row>
    <row r="5810" spans="1:11" x14ac:dyDescent="0.25">
      <c r="A5810" s="148"/>
      <c r="B5810" s="148"/>
      <c r="C5810" s="148"/>
      <c r="D5810" s="148"/>
      <c r="E5810" s="148"/>
      <c r="F5810" s="148"/>
      <c r="G5810" s="148"/>
      <c r="H5810" s="148"/>
      <c r="I5810" s="151"/>
      <c r="J5810" s="148"/>
      <c r="K5810" s="66"/>
    </row>
    <row r="5811" spans="1:11" x14ac:dyDescent="0.25">
      <c r="A5811" s="148"/>
      <c r="B5811" s="148"/>
      <c r="C5811" s="148"/>
      <c r="D5811" s="148"/>
      <c r="E5811" s="148"/>
      <c r="F5811" s="148"/>
      <c r="G5811" s="148"/>
      <c r="H5811" s="148"/>
      <c r="I5811" s="151"/>
      <c r="J5811" s="148"/>
      <c r="K5811" s="66"/>
    </row>
    <row r="5812" spans="1:11" x14ac:dyDescent="0.25">
      <c r="A5812" s="148"/>
      <c r="B5812" s="148"/>
      <c r="C5812" s="148"/>
      <c r="D5812" s="148"/>
      <c r="E5812" s="148"/>
      <c r="F5812" s="148"/>
      <c r="G5812" s="148"/>
      <c r="H5812" s="148"/>
      <c r="I5812" s="151"/>
      <c r="J5812" s="148"/>
      <c r="K5812" s="66"/>
    </row>
    <row r="5813" spans="1:11" x14ac:dyDescent="0.25">
      <c r="A5813" s="148"/>
      <c r="B5813" s="148"/>
      <c r="C5813" s="148"/>
      <c r="D5813" s="148"/>
      <c r="E5813" s="148"/>
      <c r="F5813" s="148"/>
      <c r="G5813" s="148"/>
      <c r="H5813" s="148"/>
      <c r="I5813" s="151"/>
      <c r="J5813" s="148"/>
      <c r="K5813" s="66"/>
    </row>
    <row r="5814" spans="1:11" x14ac:dyDescent="0.25">
      <c r="A5814" s="148"/>
      <c r="B5814" s="148"/>
      <c r="C5814" s="148"/>
      <c r="D5814" s="148"/>
      <c r="E5814" s="148"/>
      <c r="F5814" s="148"/>
      <c r="G5814" s="148"/>
      <c r="H5814" s="148"/>
      <c r="I5814" s="151"/>
      <c r="J5814" s="148"/>
      <c r="K5814" s="66"/>
    </row>
    <row r="5815" spans="1:11" x14ac:dyDescent="0.25">
      <c r="A5815" s="148"/>
      <c r="B5815" s="148"/>
      <c r="C5815" s="148"/>
      <c r="D5815" s="148"/>
      <c r="E5815" s="148"/>
      <c r="F5815" s="148"/>
      <c r="G5815" s="148"/>
      <c r="H5815" s="148"/>
      <c r="I5815" s="151"/>
      <c r="J5815" s="148"/>
      <c r="K5815" s="66"/>
    </row>
    <row r="5816" spans="1:11" x14ac:dyDescent="0.25">
      <c r="A5816" s="148"/>
      <c r="B5816" s="148"/>
      <c r="C5816" s="148"/>
      <c r="D5816" s="148"/>
      <c r="E5816" s="148"/>
      <c r="F5816" s="148"/>
      <c r="G5816" s="148"/>
      <c r="H5816" s="148"/>
      <c r="I5816" s="151"/>
      <c r="J5816" s="148"/>
      <c r="K5816" s="66"/>
    </row>
    <row r="5817" spans="1:11" x14ac:dyDescent="0.25">
      <c r="A5817" s="148"/>
      <c r="B5817" s="148"/>
      <c r="C5817" s="148"/>
      <c r="D5817" s="148"/>
      <c r="E5817" s="148"/>
      <c r="F5817" s="148"/>
      <c r="G5817" s="148"/>
      <c r="H5817" s="148"/>
      <c r="I5817" s="151"/>
      <c r="J5817" s="148"/>
      <c r="K5817" s="66"/>
    </row>
    <row r="5818" spans="1:11" x14ac:dyDescent="0.25">
      <c r="A5818" s="148"/>
      <c r="B5818" s="148"/>
      <c r="C5818" s="148"/>
      <c r="D5818" s="148"/>
      <c r="E5818" s="148"/>
      <c r="F5818" s="148"/>
      <c r="G5818" s="148"/>
      <c r="H5818" s="148"/>
      <c r="I5818" s="151"/>
      <c r="J5818" s="148"/>
      <c r="K5818" s="66"/>
    </row>
    <row r="5819" spans="1:11" x14ac:dyDescent="0.25">
      <c r="A5819" s="148"/>
      <c r="B5819" s="148"/>
      <c r="C5819" s="148"/>
      <c r="D5819" s="148"/>
      <c r="E5819" s="148"/>
      <c r="F5819" s="148"/>
      <c r="G5819" s="148"/>
      <c r="H5819" s="148"/>
      <c r="I5819" s="151"/>
      <c r="J5819" s="148"/>
      <c r="K5819" s="66"/>
    </row>
    <row r="5820" spans="1:11" x14ac:dyDescent="0.25">
      <c r="A5820" s="148"/>
      <c r="B5820" s="148"/>
      <c r="C5820" s="148"/>
      <c r="D5820" s="148"/>
      <c r="E5820" s="148"/>
      <c r="F5820" s="148"/>
      <c r="G5820" s="148"/>
      <c r="H5820" s="148"/>
      <c r="I5820" s="151"/>
      <c r="J5820" s="148"/>
      <c r="K5820" s="66"/>
    </row>
    <row r="5821" spans="1:11" x14ac:dyDescent="0.25">
      <c r="A5821" s="148"/>
      <c r="B5821" s="148"/>
      <c r="C5821" s="148"/>
      <c r="D5821" s="148"/>
      <c r="E5821" s="148"/>
      <c r="F5821" s="148"/>
      <c r="G5821" s="148"/>
      <c r="H5821" s="148"/>
      <c r="I5821" s="151"/>
      <c r="J5821" s="148"/>
      <c r="K5821" s="66"/>
    </row>
    <row r="5822" spans="1:11" x14ac:dyDescent="0.25">
      <c r="A5822" s="148"/>
      <c r="B5822" s="148"/>
      <c r="C5822" s="148"/>
      <c r="D5822" s="148"/>
      <c r="E5822" s="148"/>
      <c r="F5822" s="148"/>
      <c r="G5822" s="148"/>
      <c r="H5822" s="148"/>
      <c r="I5822" s="151"/>
      <c r="J5822" s="148"/>
      <c r="K5822" s="66"/>
    </row>
    <row r="5823" spans="1:11" x14ac:dyDescent="0.25">
      <c r="A5823" s="148"/>
      <c r="B5823" s="148"/>
      <c r="C5823" s="148"/>
      <c r="D5823" s="148"/>
      <c r="E5823" s="148"/>
      <c r="F5823" s="148"/>
      <c r="G5823" s="148"/>
      <c r="H5823" s="148"/>
      <c r="I5823" s="151"/>
      <c r="J5823" s="148"/>
      <c r="K5823" s="66"/>
    </row>
    <row r="5824" spans="1:11" x14ac:dyDescent="0.25">
      <c r="A5824" s="148"/>
      <c r="B5824" s="148"/>
      <c r="C5824" s="148"/>
      <c r="D5824" s="148"/>
      <c r="E5824" s="148"/>
      <c r="F5824" s="148"/>
      <c r="G5824" s="148"/>
      <c r="H5824" s="148"/>
      <c r="I5824" s="151"/>
      <c r="J5824" s="148"/>
      <c r="K5824" s="66"/>
    </row>
    <row r="5825" spans="1:11" x14ac:dyDescent="0.25">
      <c r="A5825" s="148"/>
      <c r="B5825" s="148"/>
      <c r="C5825" s="148"/>
      <c r="D5825" s="148"/>
      <c r="E5825" s="148"/>
      <c r="F5825" s="148"/>
      <c r="G5825" s="148"/>
      <c r="H5825" s="148"/>
      <c r="I5825" s="151"/>
      <c r="J5825" s="148"/>
      <c r="K5825" s="66"/>
    </row>
    <row r="5826" spans="1:11" x14ac:dyDescent="0.25">
      <c r="A5826" s="148"/>
      <c r="B5826" s="148"/>
      <c r="C5826" s="148"/>
      <c r="D5826" s="148"/>
      <c r="E5826" s="148"/>
      <c r="F5826" s="148"/>
      <c r="G5826" s="148"/>
      <c r="H5826" s="148"/>
      <c r="I5826" s="151"/>
      <c r="J5826" s="148"/>
      <c r="K5826" s="66"/>
    </row>
    <row r="5827" spans="1:11" x14ac:dyDescent="0.25">
      <c r="A5827" s="148"/>
      <c r="B5827" s="148"/>
      <c r="C5827" s="148"/>
      <c r="D5827" s="148"/>
      <c r="E5827" s="148"/>
      <c r="F5827" s="148"/>
      <c r="G5827" s="148"/>
      <c r="H5827" s="148"/>
      <c r="I5827" s="151"/>
      <c r="J5827" s="148"/>
      <c r="K5827" s="66"/>
    </row>
    <row r="5828" spans="1:11" x14ac:dyDescent="0.25">
      <c r="A5828" s="148"/>
      <c r="B5828" s="148"/>
      <c r="C5828" s="148"/>
      <c r="D5828" s="148"/>
      <c r="E5828" s="148"/>
      <c r="F5828" s="148"/>
      <c r="G5828" s="148"/>
      <c r="H5828" s="148"/>
      <c r="I5828" s="151"/>
      <c r="J5828" s="148"/>
      <c r="K5828" s="66"/>
    </row>
    <row r="5829" spans="1:11" x14ac:dyDescent="0.25">
      <c r="A5829" s="148"/>
      <c r="B5829" s="148"/>
      <c r="C5829" s="148"/>
      <c r="D5829" s="148"/>
      <c r="E5829" s="148"/>
      <c r="F5829" s="148"/>
      <c r="G5829" s="148"/>
      <c r="H5829" s="148"/>
      <c r="I5829" s="151"/>
      <c r="J5829" s="148"/>
      <c r="K5829" s="66"/>
    </row>
    <row r="5830" spans="1:11" x14ac:dyDescent="0.25">
      <c r="A5830" s="148"/>
      <c r="B5830" s="148"/>
      <c r="C5830" s="148"/>
      <c r="D5830" s="148"/>
      <c r="E5830" s="148"/>
      <c r="F5830" s="148"/>
      <c r="G5830" s="148"/>
      <c r="H5830" s="148"/>
      <c r="I5830" s="151"/>
      <c r="J5830" s="148"/>
      <c r="K5830" s="66"/>
    </row>
    <row r="5831" spans="1:11" x14ac:dyDescent="0.25">
      <c r="A5831" s="148"/>
      <c r="B5831" s="148"/>
      <c r="C5831" s="148"/>
      <c r="D5831" s="148"/>
      <c r="E5831" s="148"/>
      <c r="F5831" s="148"/>
      <c r="G5831" s="148"/>
      <c r="H5831" s="148"/>
      <c r="I5831" s="151"/>
      <c r="J5831" s="148"/>
      <c r="K5831" s="66"/>
    </row>
    <row r="5832" spans="1:11" x14ac:dyDescent="0.25">
      <c r="A5832" s="148"/>
      <c r="B5832" s="148"/>
      <c r="C5832" s="148"/>
      <c r="D5832" s="148"/>
      <c r="E5832" s="148"/>
      <c r="F5832" s="148"/>
      <c r="G5832" s="148"/>
      <c r="H5832" s="148"/>
      <c r="I5832" s="151"/>
      <c r="J5832" s="148"/>
      <c r="K5832" s="66"/>
    </row>
    <row r="5833" spans="1:11" x14ac:dyDescent="0.25">
      <c r="A5833" s="148"/>
      <c r="B5833" s="148"/>
      <c r="C5833" s="148"/>
      <c r="D5833" s="148"/>
      <c r="E5833" s="148"/>
      <c r="F5833" s="148"/>
      <c r="G5833" s="148"/>
      <c r="H5833" s="148"/>
      <c r="I5833" s="151"/>
      <c r="J5833" s="148"/>
      <c r="K5833" s="66"/>
    </row>
    <row r="5834" spans="1:11" x14ac:dyDescent="0.25">
      <c r="A5834" s="148"/>
      <c r="B5834" s="148"/>
      <c r="C5834" s="148"/>
      <c r="D5834" s="148"/>
      <c r="E5834" s="148"/>
      <c r="F5834" s="148"/>
      <c r="G5834" s="148"/>
      <c r="H5834" s="148"/>
      <c r="I5834" s="151"/>
      <c r="J5834" s="148"/>
      <c r="K5834" s="66"/>
    </row>
    <row r="5835" spans="1:11" x14ac:dyDescent="0.25">
      <c r="A5835" s="148"/>
      <c r="B5835" s="148"/>
      <c r="C5835" s="148"/>
      <c r="D5835" s="148"/>
      <c r="E5835" s="148"/>
      <c r="F5835" s="148"/>
      <c r="G5835" s="148"/>
      <c r="H5835" s="148"/>
      <c r="I5835" s="151"/>
      <c r="J5835" s="148"/>
      <c r="K5835" s="66"/>
    </row>
    <row r="5836" spans="1:11" x14ac:dyDescent="0.25">
      <c r="A5836" s="148"/>
      <c r="B5836" s="148"/>
      <c r="C5836" s="148"/>
      <c r="D5836" s="148"/>
      <c r="E5836" s="148"/>
      <c r="F5836" s="148"/>
      <c r="G5836" s="148"/>
      <c r="H5836" s="148"/>
      <c r="I5836" s="151"/>
      <c r="J5836" s="148"/>
      <c r="K5836" s="66"/>
    </row>
    <row r="5837" spans="1:11" x14ac:dyDescent="0.25">
      <c r="A5837" s="148"/>
      <c r="B5837" s="148"/>
      <c r="C5837" s="148"/>
      <c r="D5837" s="148"/>
      <c r="E5837" s="148"/>
      <c r="F5837" s="148"/>
      <c r="G5837" s="148"/>
      <c r="H5837" s="148"/>
      <c r="I5837" s="151"/>
      <c r="J5837" s="148"/>
      <c r="K5837" s="66"/>
    </row>
    <row r="5838" spans="1:11" x14ac:dyDescent="0.25">
      <c r="A5838" s="148"/>
      <c r="B5838" s="148"/>
      <c r="C5838" s="148"/>
      <c r="D5838" s="148"/>
      <c r="E5838" s="148"/>
      <c r="F5838" s="148"/>
      <c r="G5838" s="148"/>
      <c r="H5838" s="148"/>
      <c r="I5838" s="151"/>
      <c r="J5838" s="148"/>
      <c r="K5838" s="66"/>
    </row>
    <row r="5839" spans="1:11" x14ac:dyDescent="0.25">
      <c r="A5839" s="148"/>
      <c r="B5839" s="148"/>
      <c r="C5839" s="148"/>
      <c r="D5839" s="148"/>
      <c r="E5839" s="148"/>
      <c r="F5839" s="148"/>
      <c r="G5839" s="148"/>
      <c r="H5839" s="148"/>
      <c r="I5839" s="151"/>
      <c r="J5839" s="148"/>
      <c r="K5839" s="66"/>
    </row>
    <row r="5840" spans="1:11" x14ac:dyDescent="0.25">
      <c r="A5840" s="148"/>
      <c r="B5840" s="148"/>
      <c r="C5840" s="148"/>
      <c r="D5840" s="148"/>
      <c r="E5840" s="148"/>
      <c r="F5840" s="148"/>
      <c r="G5840" s="148"/>
      <c r="H5840" s="148"/>
      <c r="I5840" s="151"/>
      <c r="J5840" s="148"/>
      <c r="K5840" s="66"/>
    </row>
    <row r="5841" spans="1:11" x14ac:dyDescent="0.25">
      <c r="A5841" s="148"/>
      <c r="B5841" s="148"/>
      <c r="C5841" s="148"/>
      <c r="D5841" s="148"/>
      <c r="E5841" s="148"/>
      <c r="F5841" s="148"/>
      <c r="G5841" s="148"/>
      <c r="H5841" s="148"/>
      <c r="I5841" s="151"/>
      <c r="J5841" s="148"/>
      <c r="K5841" s="66"/>
    </row>
    <row r="5842" spans="1:11" x14ac:dyDescent="0.25">
      <c r="A5842" s="148"/>
      <c r="B5842" s="148"/>
      <c r="C5842" s="148"/>
      <c r="D5842" s="148"/>
      <c r="E5842" s="148"/>
      <c r="F5842" s="148"/>
      <c r="G5842" s="148"/>
      <c r="H5842" s="148"/>
      <c r="I5842" s="151"/>
      <c r="J5842" s="148"/>
      <c r="K5842" s="66"/>
    </row>
    <row r="5843" spans="1:11" x14ac:dyDescent="0.25">
      <c r="A5843" s="148"/>
      <c r="B5843" s="148"/>
      <c r="C5843" s="148"/>
      <c r="D5843" s="148"/>
      <c r="E5843" s="148"/>
      <c r="F5843" s="148"/>
      <c r="G5843" s="148"/>
      <c r="H5843" s="148"/>
      <c r="I5843" s="151"/>
      <c r="J5843" s="148"/>
      <c r="K5843" s="66"/>
    </row>
    <row r="5844" spans="1:11" x14ac:dyDescent="0.25">
      <c r="A5844" s="148"/>
      <c r="B5844" s="148"/>
      <c r="C5844" s="148"/>
      <c r="D5844" s="148"/>
      <c r="E5844" s="148"/>
      <c r="F5844" s="148"/>
      <c r="G5844" s="148"/>
      <c r="H5844" s="148"/>
      <c r="I5844" s="151"/>
      <c r="J5844" s="148"/>
      <c r="K5844" s="66"/>
    </row>
    <row r="5845" spans="1:11" x14ac:dyDescent="0.25">
      <c r="A5845" s="148"/>
      <c r="B5845" s="148"/>
      <c r="C5845" s="148"/>
      <c r="D5845" s="148"/>
      <c r="E5845" s="148"/>
      <c r="F5845" s="148"/>
      <c r="G5845" s="148"/>
      <c r="H5845" s="148"/>
      <c r="I5845" s="151"/>
      <c r="J5845" s="148"/>
      <c r="K5845" s="66"/>
    </row>
    <row r="5846" spans="1:11" x14ac:dyDescent="0.25">
      <c r="A5846" s="148"/>
      <c r="B5846" s="148"/>
      <c r="C5846" s="148"/>
      <c r="D5846" s="148"/>
      <c r="E5846" s="148"/>
      <c r="F5846" s="148"/>
      <c r="G5846" s="148"/>
      <c r="H5846" s="148"/>
      <c r="I5846" s="151"/>
      <c r="J5846" s="148"/>
      <c r="K5846" s="66"/>
    </row>
    <row r="5847" spans="1:11" x14ac:dyDescent="0.25">
      <c r="A5847" s="148"/>
      <c r="B5847" s="148"/>
      <c r="C5847" s="148"/>
      <c r="D5847" s="148"/>
      <c r="E5847" s="148"/>
      <c r="F5847" s="148"/>
      <c r="G5847" s="148"/>
      <c r="H5847" s="148"/>
      <c r="I5847" s="151"/>
      <c r="J5847" s="148"/>
      <c r="K5847" s="66"/>
    </row>
    <row r="5848" spans="1:11" x14ac:dyDescent="0.25">
      <c r="A5848" s="148"/>
      <c r="B5848" s="148"/>
      <c r="C5848" s="148"/>
      <c r="D5848" s="148"/>
      <c r="E5848" s="148"/>
      <c r="F5848" s="148"/>
      <c r="G5848" s="148"/>
      <c r="H5848" s="148"/>
      <c r="I5848" s="151"/>
      <c r="J5848" s="148"/>
      <c r="K5848" s="66"/>
    </row>
    <row r="5849" spans="1:11" x14ac:dyDescent="0.25">
      <c r="A5849" s="148"/>
      <c r="B5849" s="148"/>
      <c r="C5849" s="148"/>
      <c r="D5849" s="148"/>
      <c r="E5849" s="148"/>
      <c r="F5849" s="148"/>
      <c r="G5849" s="148"/>
      <c r="H5849" s="148"/>
      <c r="I5849" s="151"/>
      <c r="J5849" s="148"/>
      <c r="K5849" s="66"/>
    </row>
    <row r="5850" spans="1:11" x14ac:dyDescent="0.25">
      <c r="A5850" s="148"/>
      <c r="B5850" s="148"/>
      <c r="C5850" s="148"/>
      <c r="D5850" s="148"/>
      <c r="E5850" s="148"/>
      <c r="F5850" s="148"/>
      <c r="G5850" s="148"/>
      <c r="H5850" s="148"/>
      <c r="I5850" s="151"/>
      <c r="J5850" s="148"/>
      <c r="K5850" s="66"/>
    </row>
    <row r="5851" spans="1:11" x14ac:dyDescent="0.25">
      <c r="A5851" s="148"/>
      <c r="B5851" s="148"/>
      <c r="C5851" s="148"/>
      <c r="D5851" s="148"/>
      <c r="E5851" s="148"/>
      <c r="F5851" s="148"/>
      <c r="G5851" s="148"/>
      <c r="H5851" s="148"/>
      <c r="I5851" s="151"/>
      <c r="J5851" s="148"/>
      <c r="K5851" s="66"/>
    </row>
    <row r="5852" spans="1:11" x14ac:dyDescent="0.25">
      <c r="A5852" s="148"/>
      <c r="B5852" s="148"/>
      <c r="C5852" s="148"/>
      <c r="D5852" s="148"/>
      <c r="E5852" s="148"/>
      <c r="F5852" s="148"/>
      <c r="G5852" s="148"/>
      <c r="H5852" s="148"/>
      <c r="I5852" s="151"/>
      <c r="J5852" s="148"/>
      <c r="K5852" s="66"/>
    </row>
    <row r="5853" spans="1:11" x14ac:dyDescent="0.25">
      <c r="A5853" s="148"/>
      <c r="B5853" s="148"/>
      <c r="C5853" s="148"/>
      <c r="D5853" s="148"/>
      <c r="E5853" s="148"/>
      <c r="F5853" s="148"/>
      <c r="G5853" s="148"/>
      <c r="H5853" s="148"/>
      <c r="I5853" s="151"/>
      <c r="J5853" s="148"/>
      <c r="K5853" s="66"/>
    </row>
    <row r="5854" spans="1:11" x14ac:dyDescent="0.25">
      <c r="A5854" s="148"/>
      <c r="B5854" s="148"/>
      <c r="C5854" s="148"/>
      <c r="D5854" s="148"/>
      <c r="E5854" s="148"/>
      <c r="F5854" s="148"/>
      <c r="G5854" s="148"/>
      <c r="H5854" s="148"/>
      <c r="I5854" s="151"/>
      <c r="J5854" s="148"/>
      <c r="K5854" s="66"/>
    </row>
    <row r="5855" spans="1:11" x14ac:dyDescent="0.25">
      <c r="A5855" s="148"/>
      <c r="B5855" s="148"/>
      <c r="C5855" s="148"/>
      <c r="D5855" s="148"/>
      <c r="E5855" s="148"/>
      <c r="F5855" s="148"/>
      <c r="G5855" s="148"/>
      <c r="H5855" s="148"/>
      <c r="I5855" s="151"/>
      <c r="J5855" s="148"/>
      <c r="K5855" s="66"/>
    </row>
    <row r="5856" spans="1:11" x14ac:dyDescent="0.25">
      <c r="A5856" s="148"/>
      <c r="B5856" s="148"/>
      <c r="C5856" s="148"/>
      <c r="D5856" s="148"/>
      <c r="E5856" s="148"/>
      <c r="F5856" s="148"/>
      <c r="G5856" s="148"/>
      <c r="H5856" s="148"/>
      <c r="I5856" s="151"/>
      <c r="J5856" s="148"/>
      <c r="K5856" s="66"/>
    </row>
    <row r="5857" spans="1:11" x14ac:dyDescent="0.25">
      <c r="A5857" s="148"/>
      <c r="B5857" s="148"/>
      <c r="C5857" s="148"/>
      <c r="D5857" s="148"/>
      <c r="E5857" s="148"/>
      <c r="F5857" s="148"/>
      <c r="G5857" s="148"/>
      <c r="H5857" s="148"/>
      <c r="I5857" s="151"/>
      <c r="J5857" s="148"/>
      <c r="K5857" s="66"/>
    </row>
    <row r="5858" spans="1:11" x14ac:dyDescent="0.25">
      <c r="A5858" s="148"/>
      <c r="B5858" s="148"/>
      <c r="C5858" s="148"/>
      <c r="D5858" s="148"/>
      <c r="E5858" s="148"/>
      <c r="F5858" s="148"/>
      <c r="G5858" s="148"/>
      <c r="H5858" s="148"/>
      <c r="I5858" s="151"/>
      <c r="J5858" s="148"/>
      <c r="K5858" s="66"/>
    </row>
    <row r="5859" spans="1:11" x14ac:dyDescent="0.25">
      <c r="A5859" s="148"/>
      <c r="B5859" s="148"/>
      <c r="C5859" s="148"/>
      <c r="D5859" s="148"/>
      <c r="E5859" s="148"/>
      <c r="F5859" s="148"/>
      <c r="G5859" s="148"/>
      <c r="H5859" s="148"/>
      <c r="I5859" s="151"/>
      <c r="J5859" s="148"/>
      <c r="K5859" s="66"/>
    </row>
    <row r="5860" spans="1:11" x14ac:dyDescent="0.25">
      <c r="A5860" s="148"/>
      <c r="B5860" s="148"/>
      <c r="C5860" s="148"/>
      <c r="D5860" s="148"/>
      <c r="E5860" s="148"/>
      <c r="F5860" s="148"/>
      <c r="G5860" s="148"/>
      <c r="H5860" s="148"/>
      <c r="I5860" s="151"/>
      <c r="J5860" s="148"/>
      <c r="K5860" s="66"/>
    </row>
    <row r="5861" spans="1:11" x14ac:dyDescent="0.25">
      <c r="A5861" s="148"/>
      <c r="B5861" s="148"/>
      <c r="C5861" s="148"/>
      <c r="D5861" s="148"/>
      <c r="E5861" s="148"/>
      <c r="F5861" s="148"/>
      <c r="G5861" s="148"/>
      <c r="H5861" s="148"/>
      <c r="I5861" s="151"/>
      <c r="J5861" s="148"/>
      <c r="K5861" s="66"/>
    </row>
    <row r="5862" spans="1:11" x14ac:dyDescent="0.25">
      <c r="A5862" s="148"/>
      <c r="B5862" s="148"/>
      <c r="C5862" s="148"/>
      <c r="D5862" s="148"/>
      <c r="E5862" s="148"/>
      <c r="F5862" s="148"/>
      <c r="G5862" s="148"/>
      <c r="H5862" s="148"/>
      <c r="I5862" s="151"/>
      <c r="J5862" s="148"/>
      <c r="K5862" s="66"/>
    </row>
    <row r="5863" spans="1:11" x14ac:dyDescent="0.25">
      <c r="A5863" s="148"/>
      <c r="B5863" s="148"/>
      <c r="C5863" s="148"/>
      <c r="D5863" s="148"/>
      <c r="E5863" s="148"/>
      <c r="F5863" s="148"/>
      <c r="G5863" s="148"/>
      <c r="H5863" s="148"/>
      <c r="I5863" s="151"/>
      <c r="J5863" s="148"/>
      <c r="K5863" s="66"/>
    </row>
    <row r="5864" spans="1:11" x14ac:dyDescent="0.25">
      <c r="A5864" s="148"/>
      <c r="B5864" s="148"/>
      <c r="C5864" s="148"/>
      <c r="D5864" s="148"/>
      <c r="E5864" s="148"/>
      <c r="F5864" s="148"/>
      <c r="G5864" s="148"/>
      <c r="H5864" s="148"/>
      <c r="I5864" s="151"/>
      <c r="J5864" s="148"/>
      <c r="K5864" s="66"/>
    </row>
    <row r="5865" spans="1:11" x14ac:dyDescent="0.25">
      <c r="A5865" s="148"/>
      <c r="B5865" s="148"/>
      <c r="C5865" s="148"/>
      <c r="D5865" s="148"/>
      <c r="E5865" s="148"/>
      <c r="F5865" s="148"/>
      <c r="G5865" s="148"/>
      <c r="H5865" s="148"/>
      <c r="I5865" s="151"/>
      <c r="J5865" s="148"/>
      <c r="K5865" s="66"/>
    </row>
    <row r="5866" spans="1:11" x14ac:dyDescent="0.25">
      <c r="A5866" s="148"/>
      <c r="B5866" s="148"/>
      <c r="C5866" s="148"/>
      <c r="D5866" s="148"/>
      <c r="E5866" s="148"/>
      <c r="F5866" s="148"/>
      <c r="G5866" s="148"/>
      <c r="H5866" s="148"/>
      <c r="I5866" s="151"/>
      <c r="J5866" s="148"/>
      <c r="K5866" s="66"/>
    </row>
    <row r="5867" spans="1:11" x14ac:dyDescent="0.25">
      <c r="A5867" s="148"/>
      <c r="B5867" s="148"/>
      <c r="C5867" s="148"/>
      <c r="D5867" s="148"/>
      <c r="E5867" s="148"/>
      <c r="F5867" s="148"/>
      <c r="G5867" s="148"/>
      <c r="H5867" s="148"/>
      <c r="I5867" s="151"/>
      <c r="J5867" s="148"/>
      <c r="K5867" s="66"/>
    </row>
    <row r="5868" spans="1:11" x14ac:dyDescent="0.25">
      <c r="A5868" s="148"/>
      <c r="B5868" s="148"/>
      <c r="C5868" s="148"/>
      <c r="D5868" s="148"/>
      <c r="E5868" s="148"/>
      <c r="F5868" s="148"/>
      <c r="G5868" s="148"/>
      <c r="H5868" s="148"/>
      <c r="I5868" s="151"/>
      <c r="J5868" s="148"/>
      <c r="K5868" s="66"/>
    </row>
    <row r="5869" spans="1:11" x14ac:dyDescent="0.25">
      <c r="A5869" s="148"/>
      <c r="B5869" s="148"/>
      <c r="C5869" s="148"/>
      <c r="D5869" s="148"/>
      <c r="E5869" s="148"/>
      <c r="F5869" s="148"/>
      <c r="G5869" s="148"/>
      <c r="H5869" s="148"/>
      <c r="I5869" s="151"/>
      <c r="J5869" s="148"/>
      <c r="K5869" s="66"/>
    </row>
    <row r="5870" spans="1:11" x14ac:dyDescent="0.25">
      <c r="A5870" s="148"/>
      <c r="B5870" s="148"/>
      <c r="C5870" s="148"/>
      <c r="D5870" s="148"/>
      <c r="E5870" s="148"/>
      <c r="F5870" s="148"/>
      <c r="G5870" s="148"/>
      <c r="H5870" s="148"/>
      <c r="I5870" s="151"/>
      <c r="J5870" s="148"/>
      <c r="K5870" s="66"/>
    </row>
    <row r="5871" spans="1:11" x14ac:dyDescent="0.25">
      <c r="A5871" s="148"/>
      <c r="B5871" s="148"/>
      <c r="C5871" s="148"/>
      <c r="D5871" s="148"/>
      <c r="E5871" s="148"/>
      <c r="F5871" s="148"/>
      <c r="G5871" s="148"/>
      <c r="H5871" s="148"/>
      <c r="I5871" s="151"/>
      <c r="J5871" s="148"/>
      <c r="K5871" s="66"/>
    </row>
    <row r="5872" spans="1:11" x14ac:dyDescent="0.25">
      <c r="A5872" s="148"/>
      <c r="B5872" s="148"/>
      <c r="C5872" s="148"/>
      <c r="D5872" s="148"/>
      <c r="E5872" s="148"/>
      <c r="F5872" s="148"/>
      <c r="G5872" s="148"/>
      <c r="H5872" s="148"/>
      <c r="I5872" s="151"/>
      <c r="J5872" s="148"/>
      <c r="K5872" s="66"/>
    </row>
    <row r="5873" spans="1:11" x14ac:dyDescent="0.25">
      <c r="A5873" s="148"/>
      <c r="B5873" s="148"/>
      <c r="C5873" s="148"/>
      <c r="D5873" s="148"/>
      <c r="E5873" s="148"/>
      <c r="F5873" s="148"/>
      <c r="G5873" s="148"/>
      <c r="H5873" s="148"/>
      <c r="I5873" s="151"/>
      <c r="J5873" s="148"/>
      <c r="K5873" s="66"/>
    </row>
    <row r="5874" spans="1:11" x14ac:dyDescent="0.25">
      <c r="A5874" s="148"/>
      <c r="B5874" s="148"/>
      <c r="C5874" s="148"/>
      <c r="D5874" s="148"/>
      <c r="E5874" s="148"/>
      <c r="F5874" s="148"/>
      <c r="G5874" s="148"/>
      <c r="H5874" s="148"/>
      <c r="I5874" s="151"/>
      <c r="J5874" s="148"/>
      <c r="K5874" s="66"/>
    </row>
    <row r="5875" spans="1:11" x14ac:dyDescent="0.25">
      <c r="A5875" s="148"/>
      <c r="B5875" s="148"/>
      <c r="C5875" s="148"/>
      <c r="D5875" s="148"/>
      <c r="E5875" s="148"/>
      <c r="F5875" s="148"/>
      <c r="G5875" s="148"/>
      <c r="H5875" s="148"/>
      <c r="I5875" s="151"/>
      <c r="J5875" s="148"/>
      <c r="K5875" s="66"/>
    </row>
    <row r="5876" spans="1:11" x14ac:dyDescent="0.25">
      <c r="A5876" s="148"/>
      <c r="B5876" s="148"/>
      <c r="C5876" s="148"/>
      <c r="D5876" s="148"/>
      <c r="E5876" s="148"/>
      <c r="F5876" s="148"/>
      <c r="G5876" s="148"/>
      <c r="H5876" s="148"/>
      <c r="I5876" s="151"/>
      <c r="J5876" s="148"/>
      <c r="K5876" s="66"/>
    </row>
    <row r="5877" spans="1:11" x14ac:dyDescent="0.25">
      <c r="A5877" s="148"/>
      <c r="B5877" s="148"/>
      <c r="C5877" s="148"/>
      <c r="D5877" s="148"/>
      <c r="E5877" s="148"/>
      <c r="F5877" s="148"/>
      <c r="G5877" s="148"/>
      <c r="H5877" s="148"/>
      <c r="I5877" s="151"/>
      <c r="J5877" s="148"/>
      <c r="K5877" s="66"/>
    </row>
    <row r="5878" spans="1:11" x14ac:dyDescent="0.25">
      <c r="A5878" s="148"/>
      <c r="B5878" s="148"/>
      <c r="C5878" s="148"/>
      <c r="D5878" s="148"/>
      <c r="E5878" s="148"/>
      <c r="F5878" s="148"/>
      <c r="G5878" s="148"/>
      <c r="H5878" s="148"/>
      <c r="I5878" s="151"/>
      <c r="J5878" s="148"/>
      <c r="K5878" s="66"/>
    </row>
    <row r="5879" spans="1:11" x14ac:dyDescent="0.25">
      <c r="A5879" s="148"/>
      <c r="B5879" s="148"/>
      <c r="C5879" s="148"/>
      <c r="D5879" s="148"/>
      <c r="E5879" s="148"/>
      <c r="F5879" s="148"/>
      <c r="G5879" s="148"/>
      <c r="H5879" s="148"/>
      <c r="I5879" s="151"/>
      <c r="J5879" s="148"/>
      <c r="K5879" s="66"/>
    </row>
    <row r="5880" spans="1:11" x14ac:dyDescent="0.25">
      <c r="A5880" s="148"/>
      <c r="B5880" s="148"/>
      <c r="C5880" s="148"/>
      <c r="D5880" s="148"/>
      <c r="E5880" s="148"/>
      <c r="F5880" s="148"/>
      <c r="G5880" s="148"/>
      <c r="H5880" s="148"/>
      <c r="I5880" s="151"/>
      <c r="J5880" s="148"/>
      <c r="K5880" s="66"/>
    </row>
    <row r="5881" spans="1:11" x14ac:dyDescent="0.25">
      <c r="A5881" s="148"/>
      <c r="B5881" s="148"/>
      <c r="C5881" s="148"/>
      <c r="D5881" s="148"/>
      <c r="E5881" s="148"/>
      <c r="F5881" s="148"/>
      <c r="G5881" s="148"/>
      <c r="H5881" s="148"/>
      <c r="I5881" s="151"/>
      <c r="J5881" s="148"/>
      <c r="K5881" s="66"/>
    </row>
    <row r="5882" spans="1:11" x14ac:dyDescent="0.25">
      <c r="A5882" s="148"/>
      <c r="B5882" s="148"/>
      <c r="C5882" s="148"/>
      <c r="D5882" s="148"/>
      <c r="E5882" s="148"/>
      <c r="F5882" s="148"/>
      <c r="G5882" s="148"/>
      <c r="H5882" s="148"/>
      <c r="I5882" s="151"/>
      <c r="J5882" s="148"/>
      <c r="K5882" s="66"/>
    </row>
    <row r="5883" spans="1:11" x14ac:dyDescent="0.25">
      <c r="A5883" s="148"/>
      <c r="B5883" s="148"/>
      <c r="C5883" s="148"/>
      <c r="D5883" s="148"/>
      <c r="E5883" s="148"/>
      <c r="F5883" s="148"/>
      <c r="G5883" s="148"/>
      <c r="H5883" s="148"/>
      <c r="I5883" s="151"/>
      <c r="J5883" s="148"/>
      <c r="K5883" s="66"/>
    </row>
    <row r="5884" spans="1:11" x14ac:dyDescent="0.25">
      <c r="A5884" s="148"/>
      <c r="B5884" s="148"/>
      <c r="C5884" s="148"/>
      <c r="D5884" s="148"/>
      <c r="E5884" s="148"/>
      <c r="F5884" s="148"/>
      <c r="G5884" s="148"/>
      <c r="H5884" s="148"/>
      <c r="I5884" s="151"/>
      <c r="J5884" s="148"/>
      <c r="K5884" s="66"/>
    </row>
    <row r="5885" spans="1:11" x14ac:dyDescent="0.25">
      <c r="A5885" s="148"/>
      <c r="B5885" s="148"/>
      <c r="C5885" s="148"/>
      <c r="D5885" s="148"/>
      <c r="E5885" s="148"/>
      <c r="F5885" s="148"/>
      <c r="G5885" s="148"/>
      <c r="H5885" s="148"/>
      <c r="I5885" s="151"/>
      <c r="J5885" s="148"/>
      <c r="K5885" s="66"/>
    </row>
    <row r="5886" spans="1:11" x14ac:dyDescent="0.25">
      <c r="A5886" s="148"/>
      <c r="B5886" s="148"/>
      <c r="C5886" s="148"/>
      <c r="D5886" s="148"/>
      <c r="E5886" s="148"/>
      <c r="F5886" s="148"/>
      <c r="G5886" s="148"/>
      <c r="H5886" s="148"/>
      <c r="I5886" s="151"/>
      <c r="J5886" s="148"/>
      <c r="K5886" s="66"/>
    </row>
    <row r="5887" spans="1:11" x14ac:dyDescent="0.25">
      <c r="A5887" s="148"/>
      <c r="B5887" s="148"/>
      <c r="C5887" s="148"/>
      <c r="D5887" s="148"/>
      <c r="E5887" s="148"/>
      <c r="F5887" s="148"/>
      <c r="G5887" s="148"/>
      <c r="H5887" s="148"/>
      <c r="I5887" s="151"/>
      <c r="J5887" s="148"/>
      <c r="K5887" s="66"/>
    </row>
    <row r="5888" spans="1:11" x14ac:dyDescent="0.25">
      <c r="A5888" s="148"/>
      <c r="B5888" s="148"/>
      <c r="C5888" s="148"/>
      <c r="D5888" s="148"/>
      <c r="E5888" s="148"/>
      <c r="F5888" s="148"/>
      <c r="G5888" s="148"/>
      <c r="H5888" s="148"/>
      <c r="I5888" s="151"/>
      <c r="J5888" s="148"/>
      <c r="K5888" s="66"/>
    </row>
    <row r="5889" spans="1:11" x14ac:dyDescent="0.25">
      <c r="A5889" s="148"/>
      <c r="B5889" s="148"/>
      <c r="C5889" s="148"/>
      <c r="D5889" s="148"/>
      <c r="E5889" s="148"/>
      <c r="F5889" s="148"/>
      <c r="G5889" s="148"/>
      <c r="H5889" s="148"/>
      <c r="I5889" s="151"/>
      <c r="J5889" s="148"/>
      <c r="K5889" s="66"/>
    </row>
    <row r="5890" spans="1:11" x14ac:dyDescent="0.25">
      <c r="A5890" s="148"/>
      <c r="B5890" s="148"/>
      <c r="C5890" s="148"/>
      <c r="D5890" s="148"/>
      <c r="E5890" s="148"/>
      <c r="F5890" s="148"/>
      <c r="G5890" s="148"/>
      <c r="H5890" s="148"/>
      <c r="I5890" s="151"/>
      <c r="J5890" s="148"/>
      <c r="K5890" s="66"/>
    </row>
    <row r="5891" spans="1:11" x14ac:dyDescent="0.25">
      <c r="A5891" s="148"/>
      <c r="B5891" s="148"/>
      <c r="C5891" s="148"/>
      <c r="D5891" s="148"/>
      <c r="E5891" s="148"/>
      <c r="F5891" s="148"/>
      <c r="G5891" s="148"/>
      <c r="H5891" s="148"/>
      <c r="I5891" s="151"/>
      <c r="J5891" s="148"/>
      <c r="K5891" s="66"/>
    </row>
    <row r="5892" spans="1:11" x14ac:dyDescent="0.25">
      <c r="A5892" s="148"/>
      <c r="B5892" s="148"/>
      <c r="C5892" s="148"/>
      <c r="D5892" s="148"/>
      <c r="E5892" s="148"/>
      <c r="F5892" s="148"/>
      <c r="G5892" s="148"/>
      <c r="H5892" s="148"/>
      <c r="I5892" s="151"/>
      <c r="J5892" s="148"/>
      <c r="K5892" s="66"/>
    </row>
    <row r="5893" spans="1:11" x14ac:dyDescent="0.25">
      <c r="A5893" s="148"/>
      <c r="B5893" s="148"/>
      <c r="C5893" s="148"/>
      <c r="D5893" s="148"/>
      <c r="E5893" s="148"/>
      <c r="F5893" s="148"/>
      <c r="G5893" s="148"/>
      <c r="H5893" s="148"/>
      <c r="I5893" s="151"/>
      <c r="J5893" s="148"/>
      <c r="K5893" s="66"/>
    </row>
    <row r="5894" spans="1:11" x14ac:dyDescent="0.25">
      <c r="A5894" s="148"/>
      <c r="B5894" s="148"/>
      <c r="C5894" s="148"/>
      <c r="D5894" s="148"/>
      <c r="E5894" s="148"/>
      <c r="F5894" s="148"/>
      <c r="G5894" s="148"/>
      <c r="H5894" s="148"/>
      <c r="I5894" s="151"/>
      <c r="J5894" s="148"/>
      <c r="K5894" s="66"/>
    </row>
    <row r="5895" spans="1:11" x14ac:dyDescent="0.25">
      <c r="A5895" s="148"/>
      <c r="B5895" s="148"/>
      <c r="C5895" s="148"/>
      <c r="D5895" s="148"/>
      <c r="E5895" s="148"/>
      <c r="F5895" s="148"/>
      <c r="G5895" s="148"/>
      <c r="H5895" s="148"/>
      <c r="I5895" s="151"/>
      <c r="J5895" s="148"/>
      <c r="K5895" s="66"/>
    </row>
    <row r="5896" spans="1:11" x14ac:dyDescent="0.25">
      <c r="A5896" s="148"/>
      <c r="B5896" s="148"/>
      <c r="C5896" s="148"/>
      <c r="D5896" s="148"/>
      <c r="E5896" s="148"/>
      <c r="F5896" s="148"/>
      <c r="G5896" s="148"/>
      <c r="H5896" s="148"/>
      <c r="I5896" s="151"/>
      <c r="J5896" s="148"/>
      <c r="K5896" s="66"/>
    </row>
    <row r="5897" spans="1:11" x14ac:dyDescent="0.25">
      <c r="A5897" s="148"/>
      <c r="B5897" s="148"/>
      <c r="C5897" s="148"/>
      <c r="D5897" s="148"/>
      <c r="E5897" s="148"/>
      <c r="F5897" s="148"/>
      <c r="G5897" s="148"/>
      <c r="H5897" s="148"/>
      <c r="I5897" s="151"/>
      <c r="J5897" s="148"/>
      <c r="K5897" s="66"/>
    </row>
    <row r="5898" spans="1:11" x14ac:dyDescent="0.25">
      <c r="A5898" s="148"/>
      <c r="B5898" s="148"/>
      <c r="C5898" s="148"/>
      <c r="D5898" s="148"/>
      <c r="E5898" s="148"/>
      <c r="F5898" s="148"/>
      <c r="G5898" s="148"/>
      <c r="H5898" s="148"/>
      <c r="I5898" s="151"/>
      <c r="J5898" s="148"/>
      <c r="K5898" s="66"/>
    </row>
    <row r="5899" spans="1:11" x14ac:dyDescent="0.25">
      <c r="A5899" s="148"/>
      <c r="B5899" s="148"/>
      <c r="C5899" s="148"/>
      <c r="D5899" s="148"/>
      <c r="E5899" s="148"/>
      <c r="F5899" s="148"/>
      <c r="G5899" s="148"/>
      <c r="H5899" s="148"/>
      <c r="I5899" s="151"/>
      <c r="J5899" s="148"/>
      <c r="K5899" s="66"/>
    </row>
    <row r="5900" spans="1:11" x14ac:dyDescent="0.25">
      <c r="A5900" s="148"/>
      <c r="B5900" s="148"/>
      <c r="C5900" s="148"/>
      <c r="D5900" s="148"/>
      <c r="E5900" s="148"/>
      <c r="F5900" s="148"/>
      <c r="G5900" s="148"/>
      <c r="H5900" s="148"/>
      <c r="I5900" s="151"/>
      <c r="J5900" s="148"/>
      <c r="K5900" s="66"/>
    </row>
    <row r="5901" spans="1:11" x14ac:dyDescent="0.25">
      <c r="A5901" s="148"/>
      <c r="B5901" s="148"/>
      <c r="C5901" s="148"/>
      <c r="D5901" s="148"/>
      <c r="E5901" s="148"/>
      <c r="F5901" s="148"/>
      <c r="G5901" s="148"/>
      <c r="H5901" s="148"/>
      <c r="I5901" s="151"/>
      <c r="J5901" s="148"/>
      <c r="K5901" s="66"/>
    </row>
    <row r="5902" spans="1:11" x14ac:dyDescent="0.25">
      <c r="A5902" s="148"/>
      <c r="B5902" s="148"/>
      <c r="C5902" s="148"/>
      <c r="D5902" s="148"/>
      <c r="E5902" s="148"/>
      <c r="F5902" s="148"/>
      <c r="G5902" s="148"/>
      <c r="H5902" s="148"/>
      <c r="I5902" s="151"/>
      <c r="J5902" s="148"/>
      <c r="K5902" s="66"/>
    </row>
    <row r="5903" spans="1:11" x14ac:dyDescent="0.25">
      <c r="A5903" s="148"/>
      <c r="B5903" s="148"/>
      <c r="C5903" s="148"/>
      <c r="D5903" s="148"/>
      <c r="E5903" s="148"/>
      <c r="F5903" s="148"/>
      <c r="G5903" s="148"/>
      <c r="H5903" s="148"/>
      <c r="I5903" s="151"/>
      <c r="J5903" s="148"/>
      <c r="K5903" s="66"/>
    </row>
    <row r="5904" spans="1:11" x14ac:dyDescent="0.25">
      <c r="A5904" s="148"/>
      <c r="B5904" s="148"/>
      <c r="C5904" s="148"/>
      <c r="D5904" s="148"/>
      <c r="E5904" s="148"/>
      <c r="F5904" s="148"/>
      <c r="G5904" s="148"/>
      <c r="H5904" s="148"/>
      <c r="I5904" s="151"/>
      <c r="J5904" s="148"/>
      <c r="K5904" s="66"/>
    </row>
    <row r="5905" spans="1:11" x14ac:dyDescent="0.25">
      <c r="A5905" s="148"/>
      <c r="B5905" s="148"/>
      <c r="C5905" s="148"/>
      <c r="D5905" s="148"/>
      <c r="E5905" s="148"/>
      <c r="F5905" s="148"/>
      <c r="G5905" s="148"/>
      <c r="H5905" s="148"/>
      <c r="I5905" s="151"/>
      <c r="J5905" s="148"/>
      <c r="K5905" s="66"/>
    </row>
    <row r="5906" spans="1:11" x14ac:dyDescent="0.25">
      <c r="A5906" s="148"/>
      <c r="B5906" s="148"/>
      <c r="C5906" s="148"/>
      <c r="D5906" s="148"/>
      <c r="E5906" s="148"/>
      <c r="F5906" s="148"/>
      <c r="G5906" s="148"/>
      <c r="H5906" s="148"/>
      <c r="I5906" s="151"/>
      <c r="J5906" s="148"/>
      <c r="K5906" s="66"/>
    </row>
    <row r="5907" spans="1:11" x14ac:dyDescent="0.25">
      <c r="A5907" s="148"/>
      <c r="B5907" s="148"/>
      <c r="C5907" s="148"/>
      <c r="D5907" s="148"/>
      <c r="E5907" s="148"/>
      <c r="F5907" s="148"/>
      <c r="G5907" s="148"/>
      <c r="H5907" s="148"/>
      <c r="I5907" s="151"/>
      <c r="J5907" s="148"/>
      <c r="K5907" s="66"/>
    </row>
    <row r="5908" spans="1:11" x14ac:dyDescent="0.25">
      <c r="A5908" s="148"/>
      <c r="B5908" s="148"/>
      <c r="C5908" s="148"/>
      <c r="D5908" s="148"/>
      <c r="E5908" s="148"/>
      <c r="F5908" s="148"/>
      <c r="G5908" s="148"/>
      <c r="H5908" s="148"/>
      <c r="I5908" s="151"/>
      <c r="J5908" s="148"/>
      <c r="K5908" s="66"/>
    </row>
    <row r="5909" spans="1:11" x14ac:dyDescent="0.25">
      <c r="A5909" s="148"/>
      <c r="B5909" s="148"/>
      <c r="C5909" s="148"/>
      <c r="D5909" s="148"/>
      <c r="E5909" s="148"/>
      <c r="F5909" s="148"/>
      <c r="G5909" s="148"/>
      <c r="H5909" s="148"/>
      <c r="I5909" s="151"/>
      <c r="J5909" s="148"/>
      <c r="K5909" s="66"/>
    </row>
    <row r="5910" spans="1:11" x14ac:dyDescent="0.25">
      <c r="A5910" s="148"/>
      <c r="B5910" s="148"/>
      <c r="C5910" s="148"/>
      <c r="D5910" s="148"/>
      <c r="E5910" s="148"/>
      <c r="F5910" s="148"/>
      <c r="G5910" s="148"/>
      <c r="H5910" s="148"/>
      <c r="I5910" s="151"/>
      <c r="J5910" s="148"/>
      <c r="K5910" s="66"/>
    </row>
    <row r="5911" spans="1:11" x14ac:dyDescent="0.25">
      <c r="A5911" s="148"/>
      <c r="B5911" s="148"/>
      <c r="C5911" s="148"/>
      <c r="D5911" s="148"/>
      <c r="E5911" s="148"/>
      <c r="F5911" s="148"/>
      <c r="G5911" s="148"/>
      <c r="H5911" s="148"/>
      <c r="I5911" s="151"/>
      <c r="J5911" s="148"/>
      <c r="K5911" s="66"/>
    </row>
    <row r="5912" spans="1:11" x14ac:dyDescent="0.25">
      <c r="A5912" s="148"/>
      <c r="B5912" s="148"/>
      <c r="C5912" s="148"/>
      <c r="D5912" s="148"/>
      <c r="E5912" s="148"/>
      <c r="F5912" s="148"/>
      <c r="G5912" s="148"/>
      <c r="H5912" s="148"/>
      <c r="I5912" s="151"/>
      <c r="J5912" s="148"/>
      <c r="K5912" s="66"/>
    </row>
    <row r="5913" spans="1:11" x14ac:dyDescent="0.25">
      <c r="A5913" s="148"/>
      <c r="B5913" s="148"/>
      <c r="C5913" s="148"/>
      <c r="D5913" s="148"/>
      <c r="E5913" s="148"/>
      <c r="F5913" s="148"/>
      <c r="G5913" s="148"/>
      <c r="H5913" s="148"/>
      <c r="I5913" s="151"/>
      <c r="J5913" s="148"/>
      <c r="K5913" s="66"/>
    </row>
    <row r="5914" spans="1:11" x14ac:dyDescent="0.25">
      <c r="A5914" s="148"/>
      <c r="B5914" s="148"/>
      <c r="C5914" s="148"/>
      <c r="D5914" s="148"/>
      <c r="E5914" s="148"/>
      <c r="F5914" s="148"/>
      <c r="G5914" s="148"/>
      <c r="H5914" s="148"/>
      <c r="I5914" s="151"/>
      <c r="J5914" s="148"/>
      <c r="K5914" s="66"/>
    </row>
    <row r="5915" spans="1:11" x14ac:dyDescent="0.25">
      <c r="A5915" s="148"/>
      <c r="B5915" s="148"/>
      <c r="C5915" s="148"/>
      <c r="D5915" s="148"/>
      <c r="E5915" s="148"/>
      <c r="F5915" s="148"/>
      <c r="G5915" s="148"/>
      <c r="H5915" s="148"/>
      <c r="I5915" s="151"/>
      <c r="J5915" s="148"/>
      <c r="K5915" s="66"/>
    </row>
    <row r="5916" spans="1:11" x14ac:dyDescent="0.25">
      <c r="A5916" s="148"/>
      <c r="B5916" s="148"/>
      <c r="C5916" s="148"/>
      <c r="D5916" s="148"/>
      <c r="E5916" s="148"/>
      <c r="F5916" s="148"/>
      <c r="G5916" s="148"/>
      <c r="H5916" s="148"/>
      <c r="I5916" s="151"/>
      <c r="J5916" s="148"/>
      <c r="K5916" s="66"/>
    </row>
    <row r="5917" spans="1:11" x14ac:dyDescent="0.25">
      <c r="A5917" s="148"/>
      <c r="B5917" s="148"/>
      <c r="C5917" s="148"/>
      <c r="D5917" s="148"/>
      <c r="E5917" s="148"/>
      <c r="F5917" s="148"/>
      <c r="G5917" s="148"/>
      <c r="H5917" s="148"/>
      <c r="I5917" s="151"/>
      <c r="J5917" s="148"/>
      <c r="K5917" s="66"/>
    </row>
    <row r="5918" spans="1:11" x14ac:dyDescent="0.25">
      <c r="A5918" s="148"/>
      <c r="B5918" s="148"/>
      <c r="C5918" s="148"/>
      <c r="D5918" s="148"/>
      <c r="E5918" s="148"/>
      <c r="F5918" s="148"/>
      <c r="G5918" s="148"/>
      <c r="H5918" s="148"/>
      <c r="I5918" s="151"/>
      <c r="J5918" s="148"/>
      <c r="K5918" s="66"/>
    </row>
    <row r="5919" spans="1:11" x14ac:dyDescent="0.25">
      <c r="A5919" s="148"/>
      <c r="B5919" s="148"/>
      <c r="C5919" s="148"/>
      <c r="D5919" s="148"/>
      <c r="E5919" s="148"/>
      <c r="F5919" s="148"/>
      <c r="G5919" s="148"/>
      <c r="H5919" s="148"/>
      <c r="I5919" s="151"/>
      <c r="J5919" s="148"/>
      <c r="K5919" s="66"/>
    </row>
    <row r="5920" spans="1:11" x14ac:dyDescent="0.25">
      <c r="A5920" s="148"/>
      <c r="B5920" s="148"/>
      <c r="C5920" s="148"/>
      <c r="D5920" s="148"/>
      <c r="E5920" s="148"/>
      <c r="F5920" s="148"/>
      <c r="G5920" s="148"/>
      <c r="H5920" s="148"/>
      <c r="I5920" s="151"/>
      <c r="J5920" s="148"/>
      <c r="K5920" s="66"/>
    </row>
    <row r="5921" spans="1:11" x14ac:dyDescent="0.25">
      <c r="A5921" s="148"/>
      <c r="B5921" s="148"/>
      <c r="C5921" s="148"/>
      <c r="D5921" s="148"/>
      <c r="E5921" s="148"/>
      <c r="F5921" s="148"/>
      <c r="G5921" s="148"/>
      <c r="H5921" s="148"/>
      <c r="I5921" s="151"/>
      <c r="J5921" s="148"/>
      <c r="K5921" s="66"/>
    </row>
    <row r="5922" spans="1:11" x14ac:dyDescent="0.25">
      <c r="A5922" s="148"/>
      <c r="B5922" s="148"/>
      <c r="C5922" s="148"/>
      <c r="D5922" s="148"/>
      <c r="E5922" s="148"/>
      <c r="F5922" s="148"/>
      <c r="G5922" s="148"/>
      <c r="H5922" s="148"/>
      <c r="I5922" s="151"/>
      <c r="J5922" s="148"/>
      <c r="K5922" s="66"/>
    </row>
    <row r="5923" spans="1:11" x14ac:dyDescent="0.25">
      <c r="A5923" s="148"/>
      <c r="B5923" s="148"/>
      <c r="C5923" s="148"/>
      <c r="D5923" s="148"/>
      <c r="E5923" s="148"/>
      <c r="F5923" s="148"/>
      <c r="G5923" s="148"/>
      <c r="H5923" s="148"/>
      <c r="I5923" s="151"/>
      <c r="J5923" s="148"/>
      <c r="K5923" s="66"/>
    </row>
    <row r="5924" spans="1:11" x14ac:dyDescent="0.25">
      <c r="A5924" s="148"/>
      <c r="B5924" s="148"/>
      <c r="C5924" s="148"/>
      <c r="D5924" s="148"/>
      <c r="E5924" s="148"/>
      <c r="F5924" s="148"/>
      <c r="G5924" s="148"/>
      <c r="H5924" s="148"/>
      <c r="I5924" s="151"/>
      <c r="J5924" s="148"/>
      <c r="K5924" s="66"/>
    </row>
    <row r="5925" spans="1:11" x14ac:dyDescent="0.25">
      <c r="A5925" s="148"/>
      <c r="B5925" s="148"/>
      <c r="C5925" s="148"/>
      <c r="D5925" s="148"/>
      <c r="E5925" s="148"/>
      <c r="F5925" s="148"/>
      <c r="G5925" s="148"/>
      <c r="H5925" s="148"/>
      <c r="I5925" s="151"/>
      <c r="J5925" s="148"/>
      <c r="K5925" s="66"/>
    </row>
    <row r="5926" spans="1:11" x14ac:dyDescent="0.25">
      <c r="A5926" s="148"/>
      <c r="B5926" s="148"/>
      <c r="C5926" s="148"/>
      <c r="D5926" s="148"/>
      <c r="E5926" s="148"/>
      <c r="F5926" s="148"/>
      <c r="G5926" s="148"/>
      <c r="H5926" s="148"/>
      <c r="I5926" s="151"/>
      <c r="J5926" s="148"/>
      <c r="K5926" s="66"/>
    </row>
    <row r="5927" spans="1:11" x14ac:dyDescent="0.25">
      <c r="A5927" s="148"/>
      <c r="B5927" s="148"/>
      <c r="C5927" s="148"/>
      <c r="D5927" s="148"/>
      <c r="E5927" s="148"/>
      <c r="F5927" s="148"/>
      <c r="G5927" s="148"/>
      <c r="H5927" s="148"/>
      <c r="I5927" s="151"/>
      <c r="J5927" s="148"/>
      <c r="K5927" s="66"/>
    </row>
    <row r="5928" spans="1:11" x14ac:dyDescent="0.25">
      <c r="A5928" s="148"/>
      <c r="B5928" s="148"/>
      <c r="C5928" s="148"/>
      <c r="D5928" s="148"/>
      <c r="E5928" s="148"/>
      <c r="F5928" s="148"/>
      <c r="G5928" s="148"/>
      <c r="H5928" s="148"/>
      <c r="I5928" s="151"/>
      <c r="J5928" s="148"/>
      <c r="K5928" s="66"/>
    </row>
    <row r="5929" spans="1:11" x14ac:dyDescent="0.25">
      <c r="A5929" s="148"/>
      <c r="B5929" s="148"/>
      <c r="C5929" s="148"/>
      <c r="D5929" s="148"/>
      <c r="E5929" s="148"/>
      <c r="F5929" s="148"/>
      <c r="G5929" s="148"/>
      <c r="H5929" s="148"/>
      <c r="I5929" s="151"/>
      <c r="J5929" s="148"/>
      <c r="K5929" s="66"/>
    </row>
    <row r="5930" spans="1:11" x14ac:dyDescent="0.25">
      <c r="A5930" s="148"/>
      <c r="B5930" s="148"/>
      <c r="C5930" s="148"/>
      <c r="D5930" s="148"/>
      <c r="E5930" s="148"/>
      <c r="F5930" s="148"/>
      <c r="G5930" s="148"/>
      <c r="H5930" s="148"/>
      <c r="I5930" s="151"/>
      <c r="J5930" s="148"/>
      <c r="K5930" s="66"/>
    </row>
    <row r="5931" spans="1:11" x14ac:dyDescent="0.25">
      <c r="A5931" s="148"/>
      <c r="B5931" s="148"/>
      <c r="C5931" s="148"/>
      <c r="D5931" s="148"/>
      <c r="E5931" s="148"/>
      <c r="F5931" s="148"/>
      <c r="G5931" s="148"/>
      <c r="H5931" s="148"/>
      <c r="I5931" s="151"/>
      <c r="J5931" s="148"/>
      <c r="K5931" s="66"/>
    </row>
    <row r="5932" spans="1:11" x14ac:dyDescent="0.25">
      <c r="A5932" s="148"/>
      <c r="B5932" s="148"/>
      <c r="C5932" s="148"/>
      <c r="D5932" s="148"/>
      <c r="E5932" s="148"/>
      <c r="F5932" s="148"/>
      <c r="G5932" s="148"/>
      <c r="H5932" s="148"/>
      <c r="I5932" s="151"/>
      <c r="J5932" s="148"/>
      <c r="K5932" s="66"/>
    </row>
    <row r="5933" spans="1:11" x14ac:dyDescent="0.25">
      <c r="A5933" s="148"/>
      <c r="B5933" s="148"/>
      <c r="C5933" s="148"/>
      <c r="D5933" s="148"/>
      <c r="E5933" s="148"/>
      <c r="F5933" s="148"/>
      <c r="G5933" s="148"/>
      <c r="H5933" s="148"/>
      <c r="I5933" s="151"/>
      <c r="J5933" s="148"/>
      <c r="K5933" s="66"/>
    </row>
    <row r="5934" spans="1:11" x14ac:dyDescent="0.25">
      <c r="A5934" s="148"/>
      <c r="B5934" s="148"/>
      <c r="C5934" s="148"/>
      <c r="D5934" s="148"/>
      <c r="E5934" s="148"/>
      <c r="F5934" s="148"/>
      <c r="G5934" s="148"/>
      <c r="H5934" s="148"/>
      <c r="I5934" s="151"/>
      <c r="J5934" s="148"/>
      <c r="K5934" s="66"/>
    </row>
    <row r="5935" spans="1:11" x14ac:dyDescent="0.25">
      <c r="A5935" s="148"/>
      <c r="B5935" s="148"/>
      <c r="C5935" s="148"/>
      <c r="D5935" s="148"/>
      <c r="E5935" s="148"/>
      <c r="F5935" s="148"/>
      <c r="G5935" s="148"/>
      <c r="H5935" s="148"/>
      <c r="I5935" s="151"/>
      <c r="J5935" s="148"/>
      <c r="K5935" s="66"/>
    </row>
    <row r="5936" spans="1:11" x14ac:dyDescent="0.25">
      <c r="A5936" s="148"/>
      <c r="B5936" s="148"/>
      <c r="C5936" s="148"/>
      <c r="D5936" s="148"/>
      <c r="E5936" s="148"/>
      <c r="F5936" s="148"/>
      <c r="G5936" s="148"/>
      <c r="H5936" s="148"/>
      <c r="I5936" s="151"/>
      <c r="J5936" s="148"/>
      <c r="K5936" s="66"/>
    </row>
    <row r="5937" spans="1:11" x14ac:dyDescent="0.25">
      <c r="A5937" s="148"/>
      <c r="B5937" s="148"/>
      <c r="C5937" s="148"/>
      <c r="D5937" s="148"/>
      <c r="E5937" s="148"/>
      <c r="F5937" s="148"/>
      <c r="G5937" s="148"/>
      <c r="H5937" s="148"/>
      <c r="I5937" s="151"/>
      <c r="J5937" s="148"/>
      <c r="K5937" s="66"/>
    </row>
    <row r="5938" spans="1:11" x14ac:dyDescent="0.25">
      <c r="A5938" s="148"/>
      <c r="B5938" s="148"/>
      <c r="C5938" s="148"/>
      <c r="D5938" s="148"/>
      <c r="E5938" s="148"/>
      <c r="F5938" s="148"/>
      <c r="G5938" s="148"/>
      <c r="H5938" s="148"/>
      <c r="I5938" s="151"/>
      <c r="J5938" s="148"/>
      <c r="K5938" s="66"/>
    </row>
    <row r="5939" spans="1:11" x14ac:dyDescent="0.25">
      <c r="A5939" s="148"/>
      <c r="B5939" s="148"/>
      <c r="C5939" s="148"/>
      <c r="D5939" s="148"/>
      <c r="E5939" s="148"/>
      <c r="F5939" s="148"/>
      <c r="G5939" s="148"/>
      <c r="H5939" s="148"/>
      <c r="I5939" s="151"/>
      <c r="J5939" s="148"/>
      <c r="K5939" s="66"/>
    </row>
    <row r="5940" spans="1:11" x14ac:dyDescent="0.25">
      <c r="A5940" s="148"/>
      <c r="B5940" s="148"/>
      <c r="C5940" s="148"/>
      <c r="D5940" s="148"/>
      <c r="E5940" s="148"/>
      <c r="F5940" s="148"/>
      <c r="G5940" s="148"/>
      <c r="H5940" s="148"/>
      <c r="I5940" s="151"/>
      <c r="J5940" s="148"/>
      <c r="K5940" s="66"/>
    </row>
    <row r="5941" spans="1:11" x14ac:dyDescent="0.25">
      <c r="A5941" s="148"/>
      <c r="B5941" s="148"/>
      <c r="C5941" s="148"/>
      <c r="D5941" s="148"/>
      <c r="E5941" s="148"/>
      <c r="F5941" s="148"/>
      <c r="G5941" s="148"/>
      <c r="H5941" s="148"/>
      <c r="I5941" s="151"/>
      <c r="J5941" s="148"/>
      <c r="K5941" s="66"/>
    </row>
    <row r="5942" spans="1:11" x14ac:dyDescent="0.25">
      <c r="A5942" s="148"/>
      <c r="B5942" s="148"/>
      <c r="C5942" s="148"/>
      <c r="D5942" s="148"/>
      <c r="E5942" s="148"/>
      <c r="F5942" s="148"/>
      <c r="G5942" s="148"/>
      <c r="H5942" s="148"/>
      <c r="I5942" s="151"/>
      <c r="J5942" s="148"/>
      <c r="K5942" s="66"/>
    </row>
    <row r="5943" spans="1:11" x14ac:dyDescent="0.25">
      <c r="A5943" s="148"/>
      <c r="B5943" s="148"/>
      <c r="C5943" s="148"/>
      <c r="D5943" s="148"/>
      <c r="E5943" s="148"/>
      <c r="F5943" s="148"/>
      <c r="G5943" s="148"/>
      <c r="H5943" s="148"/>
      <c r="I5943" s="151"/>
      <c r="J5943" s="148"/>
      <c r="K5943" s="66"/>
    </row>
    <row r="5944" spans="1:11" x14ac:dyDescent="0.25">
      <c r="A5944" s="148"/>
      <c r="B5944" s="148"/>
      <c r="C5944" s="148"/>
      <c r="D5944" s="148"/>
      <c r="E5944" s="148"/>
      <c r="F5944" s="148"/>
      <c r="G5944" s="148"/>
      <c r="H5944" s="148"/>
      <c r="I5944" s="151"/>
      <c r="J5944" s="148"/>
      <c r="K5944" s="66"/>
    </row>
    <row r="5945" spans="1:11" x14ac:dyDescent="0.25">
      <c r="A5945" s="148"/>
      <c r="B5945" s="148"/>
      <c r="C5945" s="148"/>
      <c r="D5945" s="148"/>
      <c r="E5945" s="148"/>
      <c r="F5945" s="148"/>
      <c r="G5945" s="148"/>
      <c r="H5945" s="148"/>
      <c r="I5945" s="151"/>
      <c r="J5945" s="148"/>
      <c r="K5945" s="66"/>
    </row>
    <row r="5946" spans="1:11" x14ac:dyDescent="0.25">
      <c r="A5946" s="148"/>
      <c r="B5946" s="148"/>
      <c r="C5946" s="148"/>
      <c r="D5946" s="148"/>
      <c r="E5946" s="148"/>
      <c r="F5946" s="148"/>
      <c r="G5946" s="148"/>
      <c r="H5946" s="148"/>
      <c r="I5946" s="151"/>
      <c r="J5946" s="148"/>
      <c r="K5946" s="66"/>
    </row>
    <row r="5947" spans="1:11" x14ac:dyDescent="0.25">
      <c r="A5947" s="148"/>
      <c r="B5947" s="148"/>
      <c r="C5947" s="148"/>
      <c r="D5947" s="148"/>
      <c r="E5947" s="148"/>
      <c r="F5947" s="148"/>
      <c r="G5947" s="148"/>
      <c r="H5947" s="148"/>
      <c r="I5947" s="151"/>
      <c r="J5947" s="148"/>
      <c r="K5947" s="66"/>
    </row>
    <row r="5948" spans="1:11" x14ac:dyDescent="0.25">
      <c r="A5948" s="148"/>
      <c r="B5948" s="148"/>
      <c r="C5948" s="148"/>
      <c r="D5948" s="148"/>
      <c r="E5948" s="148"/>
      <c r="F5948" s="148"/>
      <c r="G5948" s="148"/>
      <c r="H5948" s="148"/>
      <c r="I5948" s="151"/>
      <c r="J5948" s="148"/>
      <c r="K5948" s="66"/>
    </row>
    <row r="5949" spans="1:11" x14ac:dyDescent="0.25">
      <c r="A5949" s="148"/>
      <c r="B5949" s="148"/>
      <c r="C5949" s="148"/>
      <c r="D5949" s="148"/>
      <c r="E5949" s="148"/>
      <c r="F5949" s="148"/>
      <c r="G5949" s="148"/>
      <c r="H5949" s="148"/>
      <c r="I5949" s="151"/>
      <c r="J5949" s="148"/>
      <c r="K5949" s="66"/>
    </row>
    <row r="5950" spans="1:11" x14ac:dyDescent="0.25">
      <c r="A5950" s="148"/>
      <c r="B5950" s="148"/>
      <c r="C5950" s="148"/>
      <c r="D5950" s="148"/>
      <c r="E5950" s="148"/>
      <c r="F5950" s="148"/>
      <c r="G5950" s="148"/>
      <c r="H5950" s="148"/>
      <c r="I5950" s="151"/>
      <c r="J5950" s="148"/>
      <c r="K5950" s="66"/>
    </row>
    <row r="5951" spans="1:11" x14ac:dyDescent="0.25">
      <c r="A5951" s="148"/>
      <c r="B5951" s="148"/>
      <c r="C5951" s="148"/>
      <c r="D5951" s="148"/>
      <c r="E5951" s="148"/>
      <c r="F5951" s="148"/>
      <c r="G5951" s="148"/>
      <c r="H5951" s="148"/>
      <c r="I5951" s="151"/>
      <c r="J5951" s="148"/>
      <c r="K5951" s="66"/>
    </row>
    <row r="5952" spans="1:11" x14ac:dyDescent="0.25">
      <c r="A5952" s="148"/>
      <c r="B5952" s="148"/>
      <c r="C5952" s="148"/>
      <c r="D5952" s="148"/>
      <c r="E5952" s="148"/>
      <c r="F5952" s="148"/>
      <c r="G5952" s="148"/>
      <c r="H5952" s="148"/>
      <c r="I5952" s="151"/>
      <c r="J5952" s="148"/>
      <c r="K5952" s="66"/>
    </row>
    <row r="5953" spans="1:11" x14ac:dyDescent="0.25">
      <c r="A5953" s="148"/>
      <c r="B5953" s="148"/>
      <c r="C5953" s="148"/>
      <c r="D5953" s="148"/>
      <c r="E5953" s="148"/>
      <c r="F5953" s="148"/>
      <c r="G5953" s="148"/>
      <c r="H5953" s="148"/>
      <c r="I5953" s="151"/>
      <c r="J5953" s="148"/>
      <c r="K5953" s="66"/>
    </row>
    <row r="5954" spans="1:11" x14ac:dyDescent="0.25">
      <c r="A5954" s="148"/>
      <c r="B5954" s="148"/>
      <c r="C5954" s="148"/>
      <c r="D5954" s="148"/>
      <c r="E5954" s="148"/>
      <c r="F5954" s="148"/>
      <c r="G5954" s="148"/>
      <c r="H5954" s="148"/>
      <c r="I5954" s="151"/>
      <c r="J5954" s="148"/>
      <c r="K5954" s="66"/>
    </row>
    <row r="5955" spans="1:11" x14ac:dyDescent="0.25">
      <c r="A5955" s="148"/>
      <c r="B5955" s="148"/>
      <c r="C5955" s="148"/>
      <c r="D5955" s="148"/>
      <c r="E5955" s="148"/>
      <c r="F5955" s="148"/>
      <c r="G5955" s="148"/>
      <c r="H5955" s="148"/>
      <c r="I5955" s="151"/>
      <c r="J5955" s="148"/>
      <c r="K5955" s="66"/>
    </row>
    <row r="5956" spans="1:11" x14ac:dyDescent="0.25">
      <c r="A5956" s="148"/>
      <c r="B5956" s="148"/>
      <c r="C5956" s="148"/>
      <c r="D5956" s="148"/>
      <c r="E5956" s="148"/>
      <c r="F5956" s="148"/>
      <c r="G5956" s="148"/>
      <c r="H5956" s="148"/>
      <c r="I5956" s="151"/>
      <c r="J5956" s="148"/>
      <c r="K5956" s="66"/>
    </row>
    <row r="5957" spans="1:11" x14ac:dyDescent="0.25">
      <c r="A5957" s="148"/>
      <c r="B5957" s="148"/>
      <c r="C5957" s="148"/>
      <c r="D5957" s="148"/>
      <c r="E5957" s="148"/>
      <c r="F5957" s="148"/>
      <c r="G5957" s="148"/>
      <c r="H5957" s="148"/>
      <c r="I5957" s="151"/>
      <c r="J5957" s="148"/>
      <c r="K5957" s="66"/>
    </row>
    <row r="5958" spans="1:11" x14ac:dyDescent="0.25">
      <c r="A5958" s="148"/>
      <c r="B5958" s="148"/>
      <c r="C5958" s="148"/>
      <c r="D5958" s="148"/>
      <c r="E5958" s="148"/>
      <c r="F5958" s="148"/>
      <c r="G5958" s="148"/>
      <c r="H5958" s="148"/>
      <c r="I5958" s="151"/>
      <c r="J5958" s="148"/>
      <c r="K5958" s="66"/>
    </row>
    <row r="5959" spans="1:11" x14ac:dyDescent="0.25">
      <c r="A5959" s="148"/>
      <c r="B5959" s="148"/>
      <c r="C5959" s="148"/>
      <c r="D5959" s="148"/>
      <c r="E5959" s="148"/>
      <c r="F5959" s="148"/>
      <c r="G5959" s="148"/>
      <c r="H5959" s="148"/>
      <c r="I5959" s="151"/>
      <c r="J5959" s="148"/>
      <c r="K5959" s="66"/>
    </row>
    <row r="5960" spans="1:11" x14ac:dyDescent="0.25">
      <c r="A5960" s="148"/>
      <c r="B5960" s="148"/>
      <c r="C5960" s="148"/>
      <c r="D5960" s="148"/>
      <c r="E5960" s="148"/>
      <c r="F5960" s="148"/>
      <c r="G5960" s="148"/>
      <c r="H5960" s="148"/>
      <c r="I5960" s="151"/>
      <c r="J5960" s="148"/>
      <c r="K5960" s="66"/>
    </row>
    <row r="5961" spans="1:11" x14ac:dyDescent="0.25">
      <c r="A5961" s="148"/>
      <c r="B5961" s="148"/>
      <c r="C5961" s="148"/>
      <c r="D5961" s="148"/>
      <c r="E5961" s="148"/>
      <c r="F5961" s="148"/>
      <c r="G5961" s="148"/>
      <c r="H5961" s="148"/>
      <c r="I5961" s="151"/>
      <c r="J5961" s="148"/>
      <c r="K5961" s="66"/>
    </row>
    <row r="5962" spans="1:11" x14ac:dyDescent="0.25">
      <c r="A5962" s="148"/>
      <c r="B5962" s="148"/>
      <c r="C5962" s="148"/>
      <c r="D5962" s="148"/>
      <c r="E5962" s="148"/>
      <c r="F5962" s="148"/>
      <c r="G5962" s="148"/>
      <c r="H5962" s="148"/>
      <c r="I5962" s="151"/>
      <c r="J5962" s="148"/>
      <c r="K5962" s="66"/>
    </row>
    <row r="5963" spans="1:11" x14ac:dyDescent="0.25">
      <c r="A5963" s="148"/>
      <c r="B5963" s="148"/>
      <c r="C5963" s="148"/>
      <c r="D5963" s="148"/>
      <c r="E5963" s="148"/>
      <c r="F5963" s="148"/>
      <c r="G5963" s="148"/>
      <c r="H5963" s="148"/>
      <c r="I5963" s="151"/>
      <c r="J5963" s="148"/>
      <c r="K5963" s="66"/>
    </row>
    <row r="5964" spans="1:11" x14ac:dyDescent="0.25">
      <c r="A5964" s="148"/>
      <c r="B5964" s="148"/>
      <c r="C5964" s="148"/>
      <c r="D5964" s="148"/>
      <c r="E5964" s="148"/>
      <c r="F5964" s="148"/>
      <c r="G5964" s="148"/>
      <c r="H5964" s="148"/>
      <c r="I5964" s="151"/>
      <c r="J5964" s="148"/>
      <c r="K5964" s="66"/>
    </row>
    <row r="5965" spans="1:11" x14ac:dyDescent="0.25">
      <c r="A5965" s="148"/>
      <c r="B5965" s="148"/>
      <c r="C5965" s="148"/>
      <c r="D5965" s="148"/>
      <c r="E5965" s="148"/>
      <c r="F5965" s="148"/>
      <c r="G5965" s="148"/>
      <c r="H5965" s="148"/>
      <c r="I5965" s="151"/>
      <c r="J5965" s="148"/>
      <c r="K5965" s="66"/>
    </row>
    <row r="5966" spans="1:11" x14ac:dyDescent="0.25">
      <c r="A5966" s="148"/>
      <c r="B5966" s="148"/>
      <c r="C5966" s="148"/>
      <c r="D5966" s="148"/>
      <c r="E5966" s="148"/>
      <c r="F5966" s="148"/>
      <c r="G5966" s="148"/>
      <c r="H5966" s="148"/>
      <c r="I5966" s="151"/>
      <c r="J5966" s="148"/>
      <c r="K5966" s="66"/>
    </row>
    <row r="5967" spans="1:11" x14ac:dyDescent="0.25">
      <c r="A5967" s="148"/>
      <c r="B5967" s="148"/>
      <c r="C5967" s="148"/>
      <c r="D5967" s="148"/>
      <c r="E5967" s="148"/>
      <c r="F5967" s="148"/>
      <c r="G5967" s="148"/>
      <c r="H5967" s="148"/>
      <c r="I5967" s="151"/>
      <c r="J5967" s="148"/>
      <c r="K5967" s="66"/>
    </row>
    <row r="5968" spans="1:11" x14ac:dyDescent="0.25">
      <c r="A5968" s="148"/>
      <c r="B5968" s="148"/>
      <c r="C5968" s="148"/>
      <c r="D5968" s="148"/>
      <c r="E5968" s="148"/>
      <c r="F5968" s="148"/>
      <c r="G5968" s="148"/>
      <c r="H5968" s="148"/>
      <c r="I5968" s="151"/>
      <c r="J5968" s="148"/>
      <c r="K5968" s="66"/>
    </row>
    <row r="5969" spans="1:11" x14ac:dyDescent="0.25">
      <c r="A5969" s="148"/>
      <c r="B5969" s="148"/>
      <c r="C5969" s="148"/>
      <c r="D5969" s="148"/>
      <c r="E5969" s="148"/>
      <c r="F5969" s="148"/>
      <c r="G5969" s="148"/>
      <c r="H5969" s="148"/>
      <c r="I5969" s="151"/>
      <c r="J5969" s="148"/>
      <c r="K5969" s="66"/>
    </row>
    <row r="5970" spans="1:11" x14ac:dyDescent="0.25">
      <c r="A5970" s="148"/>
      <c r="B5970" s="148"/>
      <c r="C5970" s="148"/>
      <c r="D5970" s="148"/>
      <c r="E5970" s="148"/>
      <c r="F5970" s="148"/>
      <c r="G5970" s="148"/>
      <c r="H5970" s="148"/>
      <c r="I5970" s="151"/>
      <c r="J5970" s="148"/>
      <c r="K5970" s="66"/>
    </row>
    <row r="5971" spans="1:11" x14ac:dyDescent="0.25">
      <c r="A5971" s="148"/>
      <c r="B5971" s="148"/>
      <c r="C5971" s="148"/>
      <c r="D5971" s="148"/>
      <c r="E5971" s="148"/>
      <c r="F5971" s="148"/>
      <c r="G5971" s="148"/>
      <c r="H5971" s="148"/>
      <c r="I5971" s="151"/>
      <c r="J5971" s="148"/>
      <c r="K5971" s="66"/>
    </row>
    <row r="5972" spans="1:11" x14ac:dyDescent="0.25">
      <c r="A5972" s="148"/>
      <c r="B5972" s="148"/>
      <c r="C5972" s="148"/>
      <c r="D5972" s="148"/>
      <c r="E5972" s="148"/>
      <c r="F5972" s="148"/>
      <c r="G5972" s="148"/>
      <c r="H5972" s="148"/>
      <c r="I5972" s="151"/>
      <c r="J5972" s="148"/>
      <c r="K5972" s="66"/>
    </row>
    <row r="5973" spans="1:11" x14ac:dyDescent="0.25">
      <c r="A5973" s="148"/>
      <c r="B5973" s="148"/>
      <c r="C5973" s="148"/>
      <c r="D5973" s="148"/>
      <c r="E5973" s="148"/>
      <c r="F5973" s="148"/>
      <c r="G5973" s="148"/>
      <c r="H5973" s="148"/>
      <c r="I5973" s="151"/>
      <c r="J5973" s="148"/>
      <c r="K5973" s="66"/>
    </row>
    <row r="5974" spans="1:11" x14ac:dyDescent="0.25">
      <c r="A5974" s="148"/>
      <c r="B5974" s="148"/>
      <c r="C5974" s="148"/>
      <c r="D5974" s="148"/>
      <c r="E5974" s="148"/>
      <c r="F5974" s="148"/>
      <c r="G5974" s="148"/>
      <c r="H5974" s="148"/>
      <c r="I5974" s="151"/>
      <c r="J5974" s="148"/>
      <c r="K5974" s="66"/>
    </row>
    <row r="5975" spans="1:11" x14ac:dyDescent="0.25">
      <c r="A5975" s="148"/>
      <c r="B5975" s="148"/>
      <c r="C5975" s="148"/>
      <c r="D5975" s="148"/>
      <c r="E5975" s="148"/>
      <c r="F5975" s="148"/>
      <c r="G5975" s="148"/>
      <c r="H5975" s="148"/>
      <c r="I5975" s="151"/>
      <c r="J5975" s="148"/>
      <c r="K5975" s="66"/>
    </row>
    <row r="5976" spans="1:11" x14ac:dyDescent="0.25">
      <c r="A5976" s="148"/>
      <c r="B5976" s="148"/>
      <c r="C5976" s="148"/>
      <c r="D5976" s="148"/>
      <c r="E5976" s="148"/>
      <c r="F5976" s="148"/>
      <c r="G5976" s="148"/>
      <c r="H5976" s="148"/>
      <c r="I5976" s="151"/>
      <c r="J5976" s="148"/>
      <c r="K5976" s="66"/>
    </row>
    <row r="5977" spans="1:11" x14ac:dyDescent="0.25">
      <c r="A5977" s="148"/>
      <c r="B5977" s="148"/>
      <c r="C5977" s="148"/>
      <c r="D5977" s="148"/>
      <c r="E5977" s="148"/>
      <c r="F5977" s="148"/>
      <c r="G5977" s="148"/>
      <c r="H5977" s="148"/>
      <c r="I5977" s="151"/>
      <c r="J5977" s="148"/>
      <c r="K5977" s="66"/>
    </row>
    <row r="5978" spans="1:11" x14ac:dyDescent="0.25">
      <c r="A5978" s="148"/>
      <c r="B5978" s="148"/>
      <c r="C5978" s="148"/>
      <c r="D5978" s="148"/>
      <c r="E5978" s="148"/>
      <c r="F5978" s="148"/>
      <c r="G5978" s="148"/>
      <c r="H5978" s="148"/>
      <c r="I5978" s="151"/>
      <c r="J5978" s="148"/>
      <c r="K5978" s="66"/>
    </row>
    <row r="5979" spans="1:11" x14ac:dyDescent="0.25">
      <c r="A5979" s="148"/>
      <c r="B5979" s="148"/>
      <c r="C5979" s="148"/>
      <c r="D5979" s="148"/>
      <c r="E5979" s="148"/>
      <c r="F5979" s="148"/>
      <c r="G5979" s="148"/>
      <c r="H5979" s="148"/>
      <c r="I5979" s="151"/>
      <c r="J5979" s="148"/>
      <c r="K5979" s="66"/>
    </row>
    <row r="5980" spans="1:11" x14ac:dyDescent="0.25">
      <c r="A5980" s="148"/>
      <c r="B5980" s="148"/>
      <c r="C5980" s="148"/>
      <c r="D5980" s="148"/>
      <c r="E5980" s="148"/>
      <c r="F5980" s="148"/>
      <c r="G5980" s="148"/>
      <c r="H5980" s="148"/>
      <c r="I5980" s="151"/>
      <c r="J5980" s="148"/>
      <c r="K5980" s="66"/>
    </row>
    <row r="5981" spans="1:11" x14ac:dyDescent="0.25">
      <c r="A5981" s="148"/>
      <c r="B5981" s="148"/>
      <c r="C5981" s="148"/>
      <c r="D5981" s="148"/>
      <c r="E5981" s="148"/>
      <c r="F5981" s="148"/>
      <c r="G5981" s="148"/>
      <c r="H5981" s="148"/>
      <c r="I5981" s="151"/>
      <c r="J5981" s="148"/>
      <c r="K5981" s="66"/>
    </row>
    <row r="5982" spans="1:11" x14ac:dyDescent="0.25">
      <c r="A5982" s="148"/>
      <c r="B5982" s="148"/>
      <c r="C5982" s="148"/>
      <c r="D5982" s="148"/>
      <c r="E5982" s="148"/>
      <c r="F5982" s="148"/>
      <c r="G5982" s="148"/>
      <c r="H5982" s="148"/>
      <c r="I5982" s="151"/>
      <c r="J5982" s="148"/>
      <c r="K5982" s="66"/>
    </row>
    <row r="5983" spans="1:11" x14ac:dyDescent="0.25">
      <c r="A5983" s="148"/>
      <c r="B5983" s="148"/>
      <c r="C5983" s="148"/>
      <c r="D5983" s="148"/>
      <c r="E5983" s="148"/>
      <c r="F5983" s="148"/>
      <c r="G5983" s="148"/>
      <c r="H5983" s="148"/>
      <c r="I5983" s="151"/>
      <c r="J5983" s="148"/>
      <c r="K5983" s="66"/>
    </row>
    <row r="5984" spans="1:11" x14ac:dyDescent="0.25">
      <c r="A5984" s="148"/>
      <c r="B5984" s="148"/>
      <c r="C5984" s="148"/>
      <c r="D5984" s="148"/>
      <c r="E5984" s="148"/>
      <c r="F5984" s="148"/>
      <c r="G5984" s="148"/>
      <c r="H5984" s="148"/>
      <c r="I5984" s="151"/>
      <c r="J5984" s="148"/>
      <c r="K5984" s="66"/>
    </row>
    <row r="5985" spans="1:11" x14ac:dyDescent="0.25">
      <c r="A5985" s="148"/>
      <c r="B5985" s="148"/>
      <c r="C5985" s="148"/>
      <c r="D5985" s="148"/>
      <c r="E5985" s="148"/>
      <c r="F5985" s="148"/>
      <c r="G5985" s="148"/>
      <c r="H5985" s="148"/>
      <c r="I5985" s="151"/>
      <c r="J5985" s="148"/>
      <c r="K5985" s="66"/>
    </row>
    <row r="5986" spans="1:11" x14ac:dyDescent="0.25">
      <c r="A5986" s="148"/>
      <c r="B5986" s="148"/>
      <c r="C5986" s="148"/>
      <c r="D5986" s="148"/>
      <c r="E5986" s="148"/>
      <c r="F5986" s="148"/>
      <c r="G5986" s="148"/>
      <c r="H5986" s="148"/>
      <c r="I5986" s="151"/>
      <c r="J5986" s="148"/>
      <c r="K5986" s="66"/>
    </row>
    <row r="5987" spans="1:11" x14ac:dyDescent="0.25">
      <c r="A5987" s="148"/>
      <c r="B5987" s="148"/>
      <c r="C5987" s="148"/>
      <c r="D5987" s="148"/>
      <c r="E5987" s="148"/>
      <c r="F5987" s="148"/>
      <c r="G5987" s="148"/>
      <c r="H5987" s="148"/>
      <c r="I5987" s="151"/>
      <c r="J5987" s="148"/>
      <c r="K5987" s="66"/>
    </row>
    <row r="5988" spans="1:11" x14ac:dyDescent="0.25">
      <c r="A5988" s="148"/>
      <c r="B5988" s="148"/>
      <c r="C5988" s="148"/>
      <c r="D5988" s="148"/>
      <c r="E5988" s="148"/>
      <c r="F5988" s="148"/>
      <c r="G5988" s="148"/>
      <c r="H5988" s="148"/>
      <c r="I5988" s="151"/>
      <c r="J5988" s="148"/>
      <c r="K5988" s="66"/>
    </row>
    <row r="5989" spans="1:11" x14ac:dyDescent="0.25">
      <c r="A5989" s="148"/>
      <c r="B5989" s="148"/>
      <c r="C5989" s="148"/>
      <c r="D5989" s="148"/>
      <c r="E5989" s="148"/>
      <c r="F5989" s="148"/>
      <c r="G5989" s="148"/>
      <c r="H5989" s="148"/>
      <c r="I5989" s="151"/>
      <c r="J5989" s="148"/>
      <c r="K5989" s="66"/>
    </row>
    <row r="5990" spans="1:11" x14ac:dyDescent="0.25">
      <c r="A5990" s="148"/>
      <c r="B5990" s="148"/>
      <c r="C5990" s="148"/>
      <c r="D5990" s="148"/>
      <c r="E5990" s="148"/>
      <c r="F5990" s="148"/>
      <c r="G5990" s="148"/>
      <c r="H5990" s="148"/>
      <c r="I5990" s="151"/>
      <c r="J5990" s="148"/>
      <c r="K5990" s="66"/>
    </row>
    <row r="5991" spans="1:11" x14ac:dyDescent="0.25">
      <c r="A5991" s="148"/>
      <c r="B5991" s="148"/>
      <c r="C5991" s="148"/>
      <c r="D5991" s="148"/>
      <c r="E5991" s="148"/>
      <c r="F5991" s="148"/>
      <c r="G5991" s="148"/>
      <c r="H5991" s="148"/>
      <c r="I5991" s="151"/>
      <c r="J5991" s="148"/>
      <c r="K5991" s="66"/>
    </row>
    <row r="5992" spans="1:11" x14ac:dyDescent="0.25">
      <c r="A5992" s="148"/>
      <c r="B5992" s="148"/>
      <c r="C5992" s="148"/>
      <c r="D5992" s="148"/>
      <c r="E5992" s="148"/>
      <c r="F5992" s="148"/>
      <c r="G5992" s="148"/>
      <c r="H5992" s="148"/>
      <c r="I5992" s="151"/>
      <c r="J5992" s="148"/>
      <c r="K5992" s="66"/>
    </row>
    <row r="5993" spans="1:11" x14ac:dyDescent="0.25">
      <c r="A5993" s="148"/>
      <c r="B5993" s="148"/>
      <c r="C5993" s="148"/>
      <c r="D5993" s="148"/>
      <c r="E5993" s="148"/>
      <c r="F5993" s="148"/>
      <c r="G5993" s="148"/>
      <c r="H5993" s="148"/>
      <c r="I5993" s="151"/>
      <c r="J5993" s="148"/>
      <c r="K5993" s="66"/>
    </row>
    <row r="5994" spans="1:11" x14ac:dyDescent="0.25">
      <c r="A5994" s="148"/>
      <c r="B5994" s="148"/>
      <c r="C5994" s="148"/>
      <c r="D5994" s="148"/>
      <c r="E5994" s="148"/>
      <c r="F5994" s="148"/>
      <c r="G5994" s="148"/>
      <c r="H5994" s="148"/>
      <c r="I5994" s="151"/>
      <c r="J5994" s="148"/>
      <c r="K5994" s="66"/>
    </row>
    <row r="5995" spans="1:11" x14ac:dyDescent="0.25">
      <c r="A5995" s="148"/>
      <c r="B5995" s="148"/>
      <c r="C5995" s="148"/>
      <c r="D5995" s="148"/>
      <c r="E5995" s="148"/>
      <c r="F5995" s="148"/>
      <c r="G5995" s="148"/>
      <c r="H5995" s="148"/>
      <c r="I5995" s="151"/>
      <c r="J5995" s="148"/>
      <c r="K5995" s="66"/>
    </row>
    <row r="5996" spans="1:11" x14ac:dyDescent="0.25">
      <c r="A5996" s="148"/>
      <c r="B5996" s="148"/>
      <c r="C5996" s="148"/>
      <c r="D5996" s="148"/>
      <c r="E5996" s="148"/>
      <c r="F5996" s="148"/>
      <c r="G5996" s="148"/>
      <c r="H5996" s="148"/>
      <c r="I5996" s="151"/>
      <c r="J5996" s="148"/>
      <c r="K5996" s="66"/>
    </row>
    <row r="5997" spans="1:11" x14ac:dyDescent="0.25">
      <c r="A5997" s="148"/>
      <c r="B5997" s="148"/>
      <c r="C5997" s="148"/>
      <c r="D5997" s="148"/>
      <c r="E5997" s="148"/>
      <c r="F5997" s="148"/>
      <c r="G5997" s="148"/>
      <c r="H5997" s="148"/>
      <c r="I5997" s="151"/>
      <c r="J5997" s="148"/>
      <c r="K5997" s="66"/>
    </row>
    <row r="5998" spans="1:11" x14ac:dyDescent="0.25">
      <c r="A5998" s="148"/>
      <c r="B5998" s="148"/>
      <c r="C5998" s="148"/>
      <c r="D5998" s="148"/>
      <c r="E5998" s="148"/>
      <c r="F5998" s="148"/>
      <c r="G5998" s="148"/>
      <c r="H5998" s="148"/>
      <c r="I5998" s="151"/>
      <c r="J5998" s="148"/>
      <c r="K5998" s="66"/>
    </row>
    <row r="5999" spans="1:11" x14ac:dyDescent="0.25">
      <c r="A5999" s="148"/>
      <c r="B5999" s="148"/>
      <c r="C5999" s="148"/>
      <c r="D5999" s="148"/>
      <c r="E5999" s="148"/>
      <c r="F5999" s="148"/>
      <c r="G5999" s="148"/>
      <c r="H5999" s="148"/>
      <c r="I5999" s="151"/>
      <c r="J5999" s="148"/>
      <c r="K5999" s="66"/>
    </row>
    <row r="6000" spans="1:11" x14ac:dyDescent="0.25">
      <c r="A6000" s="148"/>
      <c r="B6000" s="148"/>
      <c r="C6000" s="148"/>
      <c r="D6000" s="148"/>
      <c r="E6000" s="148"/>
      <c r="F6000" s="148"/>
      <c r="G6000" s="148"/>
      <c r="H6000" s="148"/>
      <c r="I6000" s="151"/>
      <c r="J6000" s="148"/>
      <c r="K6000" s="66"/>
    </row>
    <row r="6001" spans="1:11" x14ac:dyDescent="0.25">
      <c r="A6001" s="148"/>
      <c r="B6001" s="148"/>
      <c r="C6001" s="148"/>
      <c r="D6001" s="148"/>
      <c r="E6001" s="148"/>
      <c r="F6001" s="148"/>
      <c r="G6001" s="148"/>
      <c r="H6001" s="148"/>
      <c r="I6001" s="151"/>
      <c r="J6001" s="148"/>
      <c r="K6001" s="66"/>
    </row>
    <row r="6002" spans="1:11" x14ac:dyDescent="0.25">
      <c r="A6002" s="148"/>
      <c r="B6002" s="148"/>
      <c r="C6002" s="148"/>
      <c r="D6002" s="148"/>
      <c r="E6002" s="148"/>
      <c r="F6002" s="148"/>
      <c r="G6002" s="148"/>
      <c r="H6002" s="148"/>
      <c r="I6002" s="151"/>
      <c r="J6002" s="148"/>
      <c r="K6002" s="66"/>
    </row>
    <row r="6003" spans="1:11" x14ac:dyDescent="0.25">
      <c r="A6003" s="148"/>
      <c r="B6003" s="148"/>
      <c r="C6003" s="148"/>
      <c r="D6003" s="148"/>
      <c r="E6003" s="148"/>
      <c r="F6003" s="148"/>
      <c r="G6003" s="148"/>
      <c r="H6003" s="148"/>
      <c r="I6003" s="151"/>
      <c r="J6003" s="148"/>
      <c r="K6003" s="66"/>
    </row>
    <row r="6004" spans="1:11" x14ac:dyDescent="0.25">
      <c r="A6004" s="148"/>
      <c r="B6004" s="148"/>
      <c r="C6004" s="148"/>
      <c r="D6004" s="148"/>
      <c r="E6004" s="148"/>
      <c r="F6004" s="148"/>
      <c r="G6004" s="148"/>
      <c r="H6004" s="148"/>
      <c r="I6004" s="151"/>
      <c r="J6004" s="148"/>
      <c r="K6004" s="66"/>
    </row>
  </sheetData>
  <sheetProtection sheet="1" objects="1" scenarios="1"/>
  <mergeCells count="1">
    <mergeCell ref="J1:Q1"/>
  </mergeCells>
  <pageMargins left="0.511811024" right="0.511811024" top="0.78740157499999996" bottom="0.78740157499999996" header="0.31496062000000002" footer="0.31496062000000002"/>
  <pageSetup paperSize="9" orientation="portrait" r:id="rId1"/>
  <ignoredErrors>
    <ignoredError sqref="F3:F2002"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B8"/>
  <sheetViews>
    <sheetView zoomScaleNormal="100" workbookViewId="0"/>
  </sheetViews>
  <sheetFormatPr defaultColWidth="0" defaultRowHeight="15" x14ac:dyDescent="0.25"/>
  <cols>
    <col min="1" max="1" width="9.140625" style="140" customWidth="1"/>
    <col min="2" max="2" width="12.5703125" style="140" bestFit="1" customWidth="1"/>
    <col min="3" max="16384" width="9.140625" hidden="1"/>
  </cols>
  <sheetData>
    <row r="1" spans="1:2" x14ac:dyDescent="0.25">
      <c r="A1" s="141" t="s">
        <v>156</v>
      </c>
      <c r="B1" s="141" t="s">
        <v>173</v>
      </c>
    </row>
    <row r="2" spans="1:2" x14ac:dyDescent="0.25">
      <c r="A2" s="139" t="s">
        <v>131</v>
      </c>
      <c r="B2" s="139" t="s">
        <v>137</v>
      </c>
    </row>
    <row r="3" spans="1:2" x14ac:dyDescent="0.25">
      <c r="A3" s="139" t="s">
        <v>135</v>
      </c>
      <c r="B3" s="139" t="s">
        <v>138</v>
      </c>
    </row>
    <row r="4" spans="1:2" x14ac:dyDescent="0.25">
      <c r="A4" s="139" t="s">
        <v>154</v>
      </c>
      <c r="B4" s="139" t="s">
        <v>155</v>
      </c>
    </row>
    <row r="5" spans="1:2" x14ac:dyDescent="0.25">
      <c r="A5" s="139" t="s">
        <v>170</v>
      </c>
      <c r="B5" s="139" t="s">
        <v>171</v>
      </c>
    </row>
    <row r="6" spans="1:2" x14ac:dyDescent="0.25">
      <c r="A6" s="139" t="s">
        <v>136</v>
      </c>
      <c r="B6" s="139" t="s">
        <v>139</v>
      </c>
    </row>
    <row r="7" spans="1:2" x14ac:dyDescent="0.25">
      <c r="A7" s="139" t="s">
        <v>132</v>
      </c>
      <c r="B7" s="139" t="s">
        <v>140</v>
      </c>
    </row>
    <row r="8" spans="1:2" x14ac:dyDescent="0.25">
      <c r="A8" s="139" t="s">
        <v>134</v>
      </c>
      <c r="B8" s="139" t="s">
        <v>141</v>
      </c>
    </row>
  </sheetData>
  <sheetProtection sheet="1" objects="1" scenarios="1"/>
  <sortState ref="A2:B8">
    <sortCondition ref="A2"/>
  </sortState>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AI2004"/>
  <sheetViews>
    <sheetView tabSelected="1" zoomScaleNormal="100" workbookViewId="0">
      <pane xSplit="5" ySplit="4" topLeftCell="F5" activePane="bottomRight" state="frozen"/>
      <selection activeCell="B1" sqref="B1"/>
      <selection pane="topRight" activeCell="E1" sqref="E1"/>
      <selection pane="bottomLeft" activeCell="B4" sqref="B4"/>
      <selection pane="bottomRight" activeCell="C1" sqref="C1"/>
    </sheetView>
  </sheetViews>
  <sheetFormatPr defaultColWidth="0" defaultRowHeight="15" x14ac:dyDescent="0.25"/>
  <cols>
    <col min="1" max="1" width="1.85546875" style="5" hidden="1" customWidth="1"/>
    <col min="2" max="2" width="16.28515625" style="5" hidden="1" customWidth="1"/>
    <col min="3" max="3" width="20.42578125" style="66" bestFit="1" customWidth="1"/>
    <col min="4" max="4" width="16.28515625" style="66" bestFit="1" customWidth="1"/>
    <col min="5" max="5" width="15" style="66" bestFit="1" customWidth="1"/>
    <col min="6" max="6" width="11.42578125" style="66" bestFit="1" customWidth="1"/>
    <col min="7" max="7" width="12.140625" style="66" bestFit="1" customWidth="1"/>
    <col min="8" max="8" width="11.42578125" style="66" bestFit="1" customWidth="1"/>
    <col min="9" max="9" width="7.5703125" style="66" bestFit="1" customWidth="1"/>
    <col min="10" max="10" width="7.42578125" style="66" bestFit="1" customWidth="1"/>
    <col min="11" max="11" width="18.28515625" style="66" bestFit="1" customWidth="1"/>
    <col min="12" max="12" width="15" style="66" bestFit="1" customWidth="1"/>
    <col min="13" max="13" width="20.85546875" style="66" bestFit="1" customWidth="1"/>
    <col min="14" max="14" width="18.42578125" style="66" bestFit="1" customWidth="1"/>
    <col min="15" max="15" width="26.140625" style="66" bestFit="1" customWidth="1"/>
    <col min="16" max="16" width="36.42578125" style="66" bestFit="1" customWidth="1"/>
    <col min="17" max="17" width="20" style="66" bestFit="1" customWidth="1"/>
    <col min="18" max="18" width="11.7109375" style="66" bestFit="1" customWidth="1"/>
    <col min="19" max="19" width="25.42578125" style="66" bestFit="1" customWidth="1"/>
    <col min="20" max="20" width="20.42578125" style="66" bestFit="1" customWidth="1"/>
    <col min="21" max="21" width="11.28515625" style="66" bestFit="1" customWidth="1"/>
    <col min="22" max="22" width="18.85546875" style="66" bestFit="1" customWidth="1"/>
    <col min="23" max="23" width="19.85546875" style="66" bestFit="1" customWidth="1"/>
    <col min="24" max="24" width="16.7109375" style="66" customWidth="1"/>
    <col min="25" max="25" width="18.28515625" style="66" customWidth="1"/>
    <col min="26" max="26" width="40" style="148" hidden="1"/>
    <col min="27" max="27" width="26.85546875" style="148" hidden="1"/>
    <col min="28" max="28" width="28.85546875" style="148" hidden="1"/>
    <col min="29" max="29" width="37.85546875" style="148" hidden="1"/>
    <col min="30" max="30" width="19.28515625" style="5" hidden="1"/>
    <col min="31" max="31" width="23.28515625" style="5" hidden="1"/>
    <col min="32" max="32" width="19.28515625" style="5" hidden="1"/>
    <col min="33" max="33" width="20.28515625" style="5" hidden="1"/>
    <col min="34" max="34" width="55.42578125" style="5" hidden="1"/>
    <col min="35" max="35" width="0" style="5" hidden="1"/>
    <col min="36" max="16384" width="11.42578125" style="5" hidden="1"/>
  </cols>
  <sheetData>
    <row r="1" spans="1:35" s="83" customFormat="1" ht="15.75" thickBot="1" x14ac:dyDescent="0.3">
      <c r="C1" s="111" t="s">
        <v>148</v>
      </c>
      <c r="D1" s="111" t="s">
        <v>150</v>
      </c>
      <c r="E1" s="111" t="s">
        <v>151</v>
      </c>
      <c r="F1" s="82" t="s">
        <v>157</v>
      </c>
      <c r="X1" s="156" t="s">
        <v>107</v>
      </c>
      <c r="Y1" s="156"/>
      <c r="Z1" s="145"/>
      <c r="AA1" s="145"/>
      <c r="AB1" s="145"/>
      <c r="AC1" s="145"/>
      <c r="AD1" s="90"/>
      <c r="AE1" s="90"/>
      <c r="AF1" s="90"/>
      <c r="AG1" s="90"/>
      <c r="AH1" s="90"/>
    </row>
    <row r="2" spans="1:35" s="83" customFormat="1" ht="15.75" thickBot="1" x14ac:dyDescent="0.3">
      <c r="C2" s="112" t="s">
        <v>1448</v>
      </c>
      <c r="D2" s="112"/>
      <c r="E2" s="112"/>
      <c r="F2" s="109" t="s">
        <v>1446</v>
      </c>
      <c r="K2" s="111" t="s">
        <v>175</v>
      </c>
      <c r="L2" s="111" t="s">
        <v>176</v>
      </c>
      <c r="X2" s="156"/>
      <c r="Y2" s="156"/>
      <c r="Z2" s="145"/>
      <c r="AA2" s="145"/>
      <c r="AB2" s="145"/>
      <c r="AC2" s="145"/>
      <c r="AD2" s="90"/>
      <c r="AE2" s="90"/>
      <c r="AF2" s="90"/>
      <c r="AG2" s="90"/>
      <c r="AH2" s="90"/>
    </row>
    <row r="3" spans="1:35" s="83" customFormat="1" ht="15.75" thickBot="1" x14ac:dyDescent="0.3">
      <c r="A3" s="143" t="s">
        <v>10</v>
      </c>
      <c r="C3" s="110" t="s">
        <v>149</v>
      </c>
      <c r="D3" s="112"/>
      <c r="E3" s="91"/>
      <c r="F3" s="84"/>
      <c r="G3" s="85" t="s">
        <v>92</v>
      </c>
      <c r="H3" s="85"/>
      <c r="I3" s="84"/>
      <c r="J3" s="86"/>
      <c r="K3" s="144" t="s">
        <v>1447</v>
      </c>
      <c r="L3" s="144" t="s">
        <v>1445</v>
      </c>
      <c r="X3" s="157"/>
      <c r="Y3" s="157"/>
      <c r="Z3" s="145"/>
      <c r="AA3" s="145"/>
      <c r="AB3" s="145"/>
      <c r="AC3" s="145"/>
      <c r="AD3" s="90"/>
      <c r="AE3" s="90"/>
      <c r="AF3" s="90"/>
      <c r="AG3" s="90"/>
      <c r="AH3" s="90"/>
    </row>
    <row r="4" spans="1:35" s="108" customFormat="1" ht="15.75" thickBot="1" x14ac:dyDescent="0.3">
      <c r="A4" s="100">
        <v>0</v>
      </c>
      <c r="B4" s="100" t="s">
        <v>133</v>
      </c>
      <c r="C4" s="101" t="s">
        <v>152</v>
      </c>
      <c r="D4" s="102" t="s">
        <v>0</v>
      </c>
      <c r="E4" s="103" t="s">
        <v>130</v>
      </c>
      <c r="F4" s="87" t="s">
        <v>1450</v>
      </c>
      <c r="G4" s="88" t="s">
        <v>1449</v>
      </c>
      <c r="H4" s="88" t="s">
        <v>91</v>
      </c>
      <c r="I4" s="88" t="s">
        <v>46</v>
      </c>
      <c r="J4" s="89" t="s">
        <v>47</v>
      </c>
      <c r="K4" s="101" t="s">
        <v>1</v>
      </c>
      <c r="L4" s="104" t="s">
        <v>2</v>
      </c>
      <c r="M4" s="104" t="s">
        <v>3</v>
      </c>
      <c r="N4" s="104" t="s">
        <v>4</v>
      </c>
      <c r="O4" s="104" t="s">
        <v>5</v>
      </c>
      <c r="P4" s="104" t="s">
        <v>8</v>
      </c>
      <c r="Q4" s="104" t="s">
        <v>153</v>
      </c>
      <c r="R4" s="104" t="s">
        <v>44</v>
      </c>
      <c r="S4" s="105" t="s">
        <v>11</v>
      </c>
      <c r="T4" s="104" t="s">
        <v>6</v>
      </c>
      <c r="U4" s="105" t="s">
        <v>12</v>
      </c>
      <c r="V4" s="104" t="s">
        <v>37</v>
      </c>
      <c r="W4" s="104" t="s">
        <v>45</v>
      </c>
      <c r="X4" s="149" t="s">
        <v>105</v>
      </c>
      <c r="Y4" s="150" t="s">
        <v>106</v>
      </c>
      <c r="Z4" s="146" t="s">
        <v>177</v>
      </c>
      <c r="AA4" s="146" t="s">
        <v>178</v>
      </c>
      <c r="AB4" s="146" t="s">
        <v>183</v>
      </c>
      <c r="AC4" s="146" t="s">
        <v>184</v>
      </c>
      <c r="AD4" s="106" t="s">
        <v>179</v>
      </c>
      <c r="AE4" s="106" t="s">
        <v>180</v>
      </c>
      <c r="AF4" s="106" t="s">
        <v>182</v>
      </c>
      <c r="AG4" s="106" t="s">
        <v>181</v>
      </c>
      <c r="AH4" s="107" t="s">
        <v>7</v>
      </c>
    </row>
    <row r="5" spans="1:35" s="1" customFormat="1" x14ac:dyDescent="0.25">
      <c r="A5" s="3">
        <f>IF(ISBLANK(D5),"",IF(D5&lt;&gt;D4, A4+1, A4))</f>
        <v>1</v>
      </c>
      <c r="B5" s="53" t="str">
        <f t="shared" ref="B5:B68" si="0">D5&amp;E5</f>
        <v>Kukulcania arizonicapt</v>
      </c>
      <c r="C5" s="54" t="s">
        <v>192</v>
      </c>
      <c r="D5" s="55" t="s">
        <v>191</v>
      </c>
      <c r="E5" s="55" t="s">
        <v>132</v>
      </c>
      <c r="F5" s="54">
        <v>1</v>
      </c>
      <c r="G5" s="54">
        <v>1</v>
      </c>
      <c r="H5" s="54">
        <v>0</v>
      </c>
      <c r="I5" s="54"/>
      <c r="J5" s="54"/>
      <c r="K5" s="54" t="s">
        <v>353</v>
      </c>
      <c r="L5" s="54" t="s">
        <v>78</v>
      </c>
      <c r="M5" s="54" t="s">
        <v>354</v>
      </c>
      <c r="N5" s="54" t="s">
        <v>355</v>
      </c>
      <c r="O5" s="54" t="s">
        <v>85</v>
      </c>
      <c r="P5" s="54"/>
      <c r="Q5" s="54" t="s">
        <v>85</v>
      </c>
      <c r="R5" s="54"/>
      <c r="S5" s="54" t="s">
        <v>356</v>
      </c>
      <c r="T5" s="54" t="s">
        <v>76</v>
      </c>
      <c r="U5" s="54" t="s">
        <v>357</v>
      </c>
      <c r="V5" s="54"/>
      <c r="W5" s="54" t="s">
        <v>85</v>
      </c>
      <c r="X5" s="147">
        <f ca="1">IF(COUNTBLANK(D5)=1,"",IF('order-admin-units'!$I$1&lt;&gt;"y", "", IF(COUNTBLANK(K5)=1, 'order-admin-units'!$B$1+1, VLOOKUP(K5, ordercountry, 2))))</f>
        <v>1</v>
      </c>
      <c r="Y5" s="147">
        <f ca="1">IF(COUNTBLANK(D5)=1,"",IF('order-admin-units'!$I$1&lt;&gt;"y", "", IF(COUNTBLANK(K5:L5)&gt;0, 'order-admin-units'!$B$2+1, VLOOKUP(K5&amp;"@"&amp;L5, orderadmin, 2))))</f>
        <v>4</v>
      </c>
      <c r="Z5" s="147" t="str">
        <f>K5&amp;L5&amp;M5&amp;N5&amp;O5</f>
        <v>USAArizonaGila8 km N of Roosevelt Dam</v>
      </c>
      <c r="AA5" s="147" t="str">
        <f>B5&amp;K5&amp;L5&amp;M5&amp;N5&amp;O5&amp;P5&amp;Q5&amp;R5&amp;S5&amp;T5&amp;U5</f>
        <v>Kukulcania arizonicaptUSAArizonaGila8 km N of Roosevelt Dam[N33.82314°, W111.29501°]W. Ivie11/IV/1935</v>
      </c>
      <c r="AB5" s="147" t="str">
        <f>AA5&amp;C5</f>
        <v xml:space="preserve">Kukulcania arizonicaptUSAArizonaGila8 km N of Roosevelt Dam[N33.82314°, W111.29501°]W. Ivie11/IV/1935AMNH </v>
      </c>
      <c r="AC5" s="147" t="str">
        <f t="shared" ref="AC5:AC68" si="1">AA5&amp;AF5</f>
        <v>Kukulcania arizonicaptUSAArizonaGila8 km N of Roosevelt Dam[N33.82314°, W111.29501°]W. Ivie11/IV/1935</v>
      </c>
      <c r="AD5" s="11" t="str">
        <f t="shared" ref="AD5" si="2">IF(OR($H$2="y",$H$2="m"),IF(SUMIF($AA$5:$AA$2000,AA5,$F$5:$F$2000)&lt;&gt;0,SUMIF($AA$5:$AA$2000,AA5,$F$5:$F$2000)&amp;" "&amp;$F$4&amp;" ","")&amp;IF(SUMIF($AA$5:$AA$2000,AA5,$G$5:$G$2000)&lt;&gt;0,SUMIF($AA$5:$AA$2000,AA5,$G$5:$G$2000)&amp;" "&amp;$G$4&amp;" ","")&amp;IF(SUMIF($AA$5:$AA$2000,AA5,$H$5:$H$2000)&lt;&gt;0,SUMIF($AA$5:$AA$2000,AA5,$H$5:$H$2000)&amp;" "&amp;$H$4&amp;" ","")&amp;IF(SUMIF($AA$5:$AA$2000,AA5,$I$5:$I$2000)&lt;&gt;0,SUMIF($AA$5:$AA$2000,AA5,$I$5:$I$2000)&amp;" "&amp;$I$4&amp;" ","")&amp;IF(SUMIF($AA$5:$AA$2000,AA5,$J$5:$J$2000)&lt;&gt;0,SUMIF($AA$5:$AA$2000,AA5,$J$5:$J$2000)&amp;" "&amp;$J$4&amp;" ",""),"")</f>
        <v/>
      </c>
      <c r="AE5" s="11" t="str">
        <f t="array" ref="AE5">IF(COUNTBLANK(D5)=1,"",IF(OR($H$2="y",$H$2="m"),IF(AA5=AA4,IF(OR(AB5=$AB$4:$AB4)=FALSE,AE4&amp;C5,AE4),"("&amp;C5)&amp;IF(AA5=AA6,IF(OR(AB6=$AB$4:$AB5)=FALSE,", ",""),") "),""))</f>
        <v/>
      </c>
      <c r="AF5" s="11" t="str">
        <f t="array" ref="AF5">IF((COUNTBLANK(D5)=0)*OR($H$2="y",$H$2="m"),IFERROR(LEFT(C5, FIND(" ",C5)-1), C5),"")</f>
        <v/>
      </c>
      <c r="AG5" s="11" t="str">
        <f t="array" ref="AG5">IF(COUNTBLANK(D5)=1,"",IF(OR($H$2="y",$H$2="m"),IF(AA5=AA4,IF(OR(AC5=$AC$4:$AC4)=FALSE,AG4&amp;AF5,AG4),"("&amp;AF5)&amp;IF(AA5=AA6,IF(OR(AC6=$AC$4:$AC5)=FALSE,", ",""),") "),""))</f>
        <v/>
      </c>
      <c r="AH5" s="10" t="str">
        <f>IF((COUNTBLANK(D5)=1),"",IF(D5=D4,AH4,"")&amp;IF(B4&lt;&gt;B5,((IF(COUNTBLANK(E5)=1,$D$3&amp;"Non-type material: "&amp;$D$3,$D$3&amp;INDEX('type-categories'!$A$2:$B$100,MATCH(E5,'type-categories'!$A$2:$A$100,0),2)&amp;$D$3))),"")&amp;(IF(K5&lt;&gt;K4,$C$2&amp;UPPER(K5)&amp;$C$2&amp;$K$3&amp;" ",(IF(B5&lt;&gt;B4,$C$2&amp;UPPER(K5)&amp;$C$2&amp;$K$3&amp;" ",""))))&amp;IF((AA5&lt;&gt;AA6)*($H$2="y"),AD5&amp;AE5,IF((AA5&lt;&gt;AA6)*($H$2="m"),AD5&amp;AG5,IF(($H$2&lt;&gt;"m")*($H$2&lt;&gt;"Y"),(IF(F5=0,"",F5&amp;" "&amp;$F$4&amp;" "))&amp;(IF(G5=0,"",G5&amp;" "&amp;$G$4&amp;" "))&amp;(IF(H5=0,"",H5&amp;" "&amp;H$4&amp;" "))&amp;(IF(I5=0,"",I5&amp;" "&amp;$I$4&amp;" "))&amp;(IF(J5=0,"",J5&amp;" "&amp;$J$4&amp;" ")),"")))&amp;"; "&amp;IF((B5=B4)*(AA5=AA4), "same collecting data; ", IF((B5=B4)*(Z4=Z5),"same locality; ",(IF(COUNTBLANK(L5)=1,"",$D$2&amp;L5&amp;$L$3&amp;" "&amp;$D$2))&amp;(IF(COUNTBLANK(M5)=1,"",$E$2&amp;M5&amp;$E$2&amp;", "))&amp;(IF(COUNTBLANK(N5)=1,"",N5&amp;"; "))&amp;(IF(COUNTBLANK(O5)=1,"",O5&amp;"; ")))&amp;(IF(COUNTBLANK(P5)=1,"",P5&amp;"; "))&amp;(IF(COUNTBLANK(Q5)=1,"",Q5&amp;"; "))&amp;(IF(COUNTBLANK(R5)=1,"",R5&amp;"m, "))&amp;IF((COUNTBLANK(S5)=0)*(S5&lt;&gt;S4), S5&amp;"; ","")&amp;(IF(COUNTBLANK(U5)=1,"",U5&amp;"; "))&amp;(IF(COUNTBLANK(T5)=1,"",IF(COUNTBLANK(F$2)=1,T5&amp;"; ",T5&amp;" "&amp;F$2&amp;"; "))))&amp;(IF(COUNTBLANK(V5)=1,"",V5&amp;"; "))&amp;IF((COUNTBLANK(C5)=1),"",C5)&amp;IF((B5=B6)*(K5=K6)*(L5=L6)*(M5=M6),IF(($H$2&lt;&gt;"m")*($H$2&lt;&gt;"Y"), " • ", IF((ISNUMBER(FIND(")",AE5))), " • ", "")),IF((B5=B6)*(K5=K6)," • ",". ")))</f>
        <v xml:space="preserve">Paratypes: &lt;bold&gt;USA&lt;bold&gt; • 1 ♂ 1 ♀ ; Arizona, Gila, 8 km N of Roosevelt Dam; [N33.82314°, W111.29501°]; 11/IV/1935; W. Ivie leg.; AMNH  • </v>
      </c>
    </row>
    <row r="6" spans="1:35" s="1" customFormat="1" x14ac:dyDescent="0.25">
      <c r="A6" s="3">
        <f t="shared" ref="A6:A69" si="3">IF(ISBLANK(D6),"",IF(D6&lt;&gt;D5, A5+1, A5))</f>
        <v>1</v>
      </c>
      <c r="B6" s="53" t="str">
        <f t="shared" si="0"/>
        <v>Kukulcania arizonicapt</v>
      </c>
      <c r="C6" s="54" t="s">
        <v>190</v>
      </c>
      <c r="D6" s="55" t="s">
        <v>191</v>
      </c>
      <c r="E6" s="55" t="s">
        <v>132</v>
      </c>
      <c r="F6" s="54">
        <v>1</v>
      </c>
      <c r="G6" s="54">
        <v>3</v>
      </c>
      <c r="H6" s="54">
        <v>1</v>
      </c>
      <c r="I6" s="54"/>
      <c r="J6" s="54"/>
      <c r="K6" s="54" t="s">
        <v>353</v>
      </c>
      <c r="L6" s="54" t="s">
        <v>78</v>
      </c>
      <c r="M6" s="54" t="s">
        <v>354</v>
      </c>
      <c r="N6" s="54" t="s">
        <v>355</v>
      </c>
      <c r="O6" s="54"/>
      <c r="P6" s="54"/>
      <c r="Q6" s="54"/>
      <c r="R6" s="54"/>
      <c r="S6" s="54" t="s">
        <v>356</v>
      </c>
      <c r="T6" s="54" t="s">
        <v>76</v>
      </c>
      <c r="U6" s="54" t="s">
        <v>357</v>
      </c>
      <c r="V6" s="54"/>
      <c r="W6" s="54" t="s">
        <v>85</v>
      </c>
      <c r="X6" s="147">
        <f ca="1">IF(COUNTBLANK(D6)=1,"",IF('order-admin-units'!$I$1&lt;&gt;"y", "", IF(COUNTBLANK(K6)=1, 'order-admin-units'!$B$1+1, VLOOKUP(K6, ordercountry, 2))))</f>
        <v>1</v>
      </c>
      <c r="Y6" s="147">
        <f ca="1">IF(COUNTBLANK(D6)=1,"",IF('order-admin-units'!$I$1&lt;&gt;"y", "", IF(COUNTBLANK(K6:L6)&gt;0, 'order-admin-units'!$B$2+1, VLOOKUP(K6&amp;"@"&amp;L6, orderadmin, 2))))</f>
        <v>4</v>
      </c>
      <c r="Z6" s="147" t="str">
        <f t="shared" ref="Z6:Z69" si="4">K6&amp;L6&amp;M6&amp;N6&amp;O6</f>
        <v>USAArizonaGila8 km N of Roosevelt Dam</v>
      </c>
      <c r="AA6" s="147" t="str">
        <f t="shared" ref="AA6:AA69" si="5">B6&amp;K6&amp;L6&amp;M6&amp;N6&amp;O6&amp;P6&amp;Q6&amp;R6&amp;S6&amp;T6&amp;U6</f>
        <v>Kukulcania arizonicaptUSAArizonaGila8 km N of Roosevelt Dam[N33.82314°, W111.29501°]W. Ivie11/IV/1935</v>
      </c>
      <c r="AB6" s="147" t="str">
        <f t="shared" ref="AB6:AB69" si="6">AA6&amp;C6</f>
        <v>Kukulcania arizonicaptUSAArizonaGila8 km N of Roosevelt Dam[N33.82314°, W111.29501°]W. Ivie11/IV/1935AMNH IFM-1198, IFM-1655</v>
      </c>
      <c r="AC6" s="147" t="str">
        <f t="shared" si="1"/>
        <v>Kukulcania arizonicaptUSAArizonaGila8 km N of Roosevelt Dam[N33.82314°, W111.29501°]W. Ivie11/IV/1935</v>
      </c>
      <c r="AD6" s="11" t="str">
        <f t="shared" ref="AD6:AD69" si="7">IF(OR($H$2="y",$H$2="m"),IF(SUMIF($AA$5:$AA$2000,AA6,$F$5:$F$2000)&lt;&gt;0,SUMIF($AA$5:$AA$2000,AA6,$F$5:$F$2000)&amp;" "&amp;$F$4&amp;" ","")&amp;IF(SUMIF($AA$5:$AA$2000,AA6,$G$5:$G$2000)&lt;&gt;0,SUMIF($AA$5:$AA$2000,AA6,$G$5:$G$2000)&amp;" "&amp;$G$4&amp;" ","")&amp;IF(SUMIF($AA$5:$AA$2000,AA6,$H$5:$H$2000)&lt;&gt;0,SUMIF($AA$5:$AA$2000,AA6,$H$5:$H$2000)&amp;" "&amp;$H$4&amp;" ","")&amp;IF(SUMIF($AA$5:$AA$2000,AA6,$I$5:$I$2000)&lt;&gt;0,SUMIF($AA$5:$AA$2000,AA6,$I$5:$I$2000)&amp;" "&amp;$I$4&amp;" ","")&amp;IF(SUMIF($AA$5:$AA$2000,AA6,$J$5:$J$2000)&lt;&gt;0,SUMIF($AA$5:$AA$2000,AA6,$J$5:$J$2000)&amp;" "&amp;$J$4&amp;" ",""),"")</f>
        <v/>
      </c>
      <c r="AE6" s="11" t="str">
        <f t="array" ref="AE6">IF(COUNTBLANK(D6)=1,"",IF(OR($H$2="y",$H$2="m"),IF(AA6=AA5,IF(OR(AB6=$AB$4:$AB5)=FALSE,AE5&amp;C6,AE5),"("&amp;C6)&amp;IF(AA6=AA7,IF(OR(AB7=$AB$4:$AB6)=FALSE,", ",""),") "),""))</f>
        <v/>
      </c>
      <c r="AF6" s="11" t="str">
        <f t="array" ref="AF6">IF((COUNTBLANK(D6)=0)*OR($H$2="y",$H$2="m"),IFERROR(LEFT(C6, FIND(" ",C6)-1), C6),"")</f>
        <v/>
      </c>
      <c r="AG6" s="11" t="str">
        <f t="array" ref="AG6">IF(COUNTBLANK(D6)=1,"",IF(OR($H$2="y",$H$2="m"),IF(AA6=AA5,IF(OR(AC6=$AC$4:$AC5)=FALSE,AG5&amp;AF6,AG5),"("&amp;AF6)&amp;IF(AA6=AA7,IF(OR(AC7=$AC$4:$AC6)=FALSE,", ",""),") "),""))</f>
        <v/>
      </c>
      <c r="AH6" s="10" t="str">
        <f>IF((COUNTBLANK(D6)=1),"",IF(D6=D5,AH5,"")&amp;IF(B5&lt;&gt;B6,((IF(COUNTBLANK(E6)=1,$D$3&amp;"Non-type material: "&amp;$D$3,$D$3&amp;INDEX('type-categories'!$A$2:$B$100,MATCH(E6,'type-categories'!$A$2:$A$100,0),2)&amp;$D$3))),"")&amp;(IF(K6&lt;&gt;K5,$C$2&amp;UPPER(K6)&amp;$C$2&amp;$K$3&amp;" ",(IF(B6&lt;&gt;B5,$C$2&amp;UPPER(K6)&amp;$C$2&amp;$K$3&amp;" ",""))))&amp;IF((AA6&lt;&gt;AA7)*($H$2="y"),AD6&amp;AE6,IF((AA6&lt;&gt;AA7)*($H$2="m"),AD6&amp;AG6,IF(($H$2&lt;&gt;"m")*($H$2&lt;&gt;"Y"),(IF(F6=0,"",F6&amp;" "&amp;$F$4&amp;" "))&amp;(IF(G6=0,"",G6&amp;" "&amp;$G$4&amp;" "))&amp;(IF(H6=0,"",H6&amp;" "&amp;H$4&amp;" "))&amp;(IF(I6=0,"",I6&amp;" "&amp;$I$4&amp;" "))&amp;(IF(J6=0,"",J6&amp;" "&amp;$J$4&amp;" ")),"")))&amp;"; "&amp;IF((B6=B5)*(AA6=AA5), "same collecting data; ", IF((B6=B5)*(Z5=Z6),"same locality; ",(IF(COUNTBLANK(L6)=1,"",$D$2&amp;L6&amp;$L$3&amp;" "&amp;$D$2))&amp;(IF(COUNTBLANK(M6)=1,"",$E$2&amp;M6&amp;$E$2&amp;", "))&amp;(IF(COUNTBLANK(N6)=1,"",N6&amp;"; "))&amp;(IF(COUNTBLANK(O6)=1,"",O6&amp;"; ")))&amp;(IF(COUNTBLANK(P6)=1,"",P6&amp;"; "))&amp;(IF(COUNTBLANK(Q6)=1,"",Q6&amp;"; "))&amp;(IF(COUNTBLANK(R6)=1,"",R6&amp;"m, "))&amp;IF((COUNTBLANK(S6)=0)*(S6&lt;&gt;S5), S6&amp;"; ","")&amp;(IF(COUNTBLANK(U6)=1,"",U6&amp;"; "))&amp;(IF(COUNTBLANK(T6)=1,"",IF(COUNTBLANK(F$2)=1,T6&amp;"; ",T6&amp;" "&amp;F$2&amp;"; "))))&amp;(IF(COUNTBLANK(V6)=1,"",V6&amp;"; "))&amp;IF((COUNTBLANK(C6)=1),"",C6)&amp;IF((B6=B7)*(K6=K7)*(L6=L7)*(M6=M7),IF(($H$2&lt;&gt;"m")*($H$2&lt;&gt;"Y"), " • ", IF((ISNUMBER(FIND(")",AE6))), " • ", "")),IF((B6=B7)*(K6=K7)," • ",". ")))</f>
        <v xml:space="preserve">Paratypes: &lt;bold&gt;USA&lt;bold&gt; • 1 ♂ 1 ♀ ; Arizona, Gila, 8 km N of Roosevelt Dam; [N33.82314°, W111.29501°]; 11/IV/1935; W. Ivie leg.; AMNH  • 1 ♂ 3 ♀ 1 imm. ; same collecting data; AMNH IFM-1198, IFM-1655 • </v>
      </c>
    </row>
    <row r="7" spans="1:35" s="4" customFormat="1" x14ac:dyDescent="0.25">
      <c r="A7" s="3">
        <f t="shared" si="3"/>
        <v>1</v>
      </c>
      <c r="B7" s="53" t="str">
        <f t="shared" si="0"/>
        <v>Kukulcania arizonicapt</v>
      </c>
      <c r="C7" s="54" t="s">
        <v>192</v>
      </c>
      <c r="D7" s="55" t="s">
        <v>191</v>
      </c>
      <c r="E7" s="55" t="s">
        <v>132</v>
      </c>
      <c r="F7" s="54">
        <v>1</v>
      </c>
      <c r="G7" s="54">
        <v>1</v>
      </c>
      <c r="H7" s="54">
        <v>1</v>
      </c>
      <c r="I7" s="54"/>
      <c r="J7" s="54"/>
      <c r="K7" s="54" t="s">
        <v>353</v>
      </c>
      <c r="L7" s="54" t="s">
        <v>78</v>
      </c>
      <c r="M7" s="54" t="s">
        <v>354</v>
      </c>
      <c r="N7" s="54" t="s">
        <v>358</v>
      </c>
      <c r="O7" s="54" t="s">
        <v>85</v>
      </c>
      <c r="P7" s="54"/>
      <c r="Q7" s="54" t="s">
        <v>85</v>
      </c>
      <c r="R7" s="54"/>
      <c r="S7" s="54" t="s">
        <v>359</v>
      </c>
      <c r="T7" s="54" t="s">
        <v>76</v>
      </c>
      <c r="U7" s="54" t="s">
        <v>360</v>
      </c>
      <c r="V7" s="54"/>
      <c r="W7" s="54" t="s">
        <v>85</v>
      </c>
      <c r="X7" s="147">
        <f ca="1">IF(COUNTBLANK(D7)=1,"",IF('order-admin-units'!$I$1&lt;&gt;"y", "", IF(COUNTBLANK(K7)=1, 'order-admin-units'!$B$1+1, VLOOKUP(K7, ordercountry, 2))))</f>
        <v>1</v>
      </c>
      <c r="Y7" s="147">
        <f ca="1">IF(COUNTBLANK(D7)=1,"",IF('order-admin-units'!$I$1&lt;&gt;"y", "", IF(COUNTBLANK(K7:L7)&gt;0, 'order-admin-units'!$B$2+1, VLOOKUP(K7&amp;"@"&amp;L7, orderadmin, 2))))</f>
        <v>4</v>
      </c>
      <c r="Z7" s="147" t="str">
        <f t="shared" si="4"/>
        <v>USAArizonaGila8 miles N Roosevelt Dam</v>
      </c>
      <c r="AA7" s="147" t="str">
        <f t="shared" si="5"/>
        <v>Kukulcania arizonicaptUSAArizonaGila8 miles N Roosevelt Dam(N33.75°, W111.25°)W. Ivie11/IV/1939</v>
      </c>
      <c r="AB7" s="147" t="str">
        <f t="shared" si="6"/>
        <v xml:space="preserve">Kukulcania arizonicaptUSAArizonaGila8 miles N Roosevelt Dam(N33.75°, W111.25°)W. Ivie11/IV/1939AMNH </v>
      </c>
      <c r="AC7" s="147" t="str">
        <f t="shared" si="1"/>
        <v>Kukulcania arizonicaptUSAArizonaGila8 miles N Roosevelt Dam(N33.75°, W111.25°)W. Ivie11/IV/1939</v>
      </c>
      <c r="AD7" s="11" t="str">
        <f t="shared" si="7"/>
        <v/>
      </c>
      <c r="AE7" s="11" t="str">
        <f t="array" ref="AE7">IF(COUNTBLANK(D7)=1,"",IF(OR($H$2="y",$H$2="m"),IF(AA7=AA6,IF(OR(AB7=$AB$4:$AB6)=FALSE,AE6&amp;C7,AE6),"("&amp;C7)&amp;IF(AA7=AA8,IF(OR(AB8=$AB$4:$AB7)=FALSE,", ",""),") "),""))</f>
        <v/>
      </c>
      <c r="AF7" s="11" t="str">
        <f t="array" ref="AF7">IF((COUNTBLANK(D7)=0)*OR($H$2="y",$H$2="m"),IFERROR(LEFT(C7, FIND(" ",C7)-1), C7),"")</f>
        <v/>
      </c>
      <c r="AG7" s="11" t="str">
        <f t="array" ref="AG7">IF(COUNTBLANK(D7)=1,"",IF(OR($H$2="y",$H$2="m"),IF(AA7=AA6,IF(OR(AC7=$AC$4:$AC6)=FALSE,AG6&amp;AF7,AG6),"("&amp;AF7)&amp;IF(AA7=AA8,IF(OR(AC8=$AC$4:$AC7)=FALSE,", ",""),") "),""))</f>
        <v/>
      </c>
      <c r="AH7" s="10" t="str">
        <f>IF((COUNTBLANK(D7)=1),"",IF(D7=D6,AH6,"")&amp;IF(B6&lt;&gt;B7,((IF(COUNTBLANK(E7)=1,$D$3&amp;"Non-type material: "&amp;$D$3,$D$3&amp;INDEX('type-categories'!$A$2:$B$100,MATCH(E7,'type-categories'!$A$2:$A$100,0),2)&amp;$D$3))),"")&amp;(IF(K7&lt;&gt;K6,$C$2&amp;UPPER(K7)&amp;$C$2&amp;$K$3&amp;" ",(IF(B7&lt;&gt;B6,$C$2&amp;UPPER(K7)&amp;$C$2&amp;$K$3&amp;" ",""))))&amp;IF((AA7&lt;&gt;AA8)*($H$2="y"),AD7&amp;AE7,IF((AA7&lt;&gt;AA8)*($H$2="m"),AD7&amp;AG7,IF(($H$2&lt;&gt;"m")*($H$2&lt;&gt;"Y"),(IF(F7=0,"",F7&amp;" "&amp;$F$4&amp;" "))&amp;(IF(G7=0,"",G7&amp;" "&amp;$G$4&amp;" "))&amp;(IF(H7=0,"",H7&amp;" "&amp;H$4&amp;" "))&amp;(IF(I7=0,"",I7&amp;" "&amp;$I$4&amp;" "))&amp;(IF(J7=0,"",J7&amp;" "&amp;$J$4&amp;" ")),"")))&amp;"; "&amp;IF((B7=B6)*(AA7=AA6), "same collecting data; ", IF((B7=B6)*(Z6=Z7),"same locality; ",(IF(COUNTBLANK(L7)=1,"",$D$2&amp;L7&amp;$L$3&amp;" "&amp;$D$2))&amp;(IF(COUNTBLANK(M7)=1,"",$E$2&amp;M7&amp;$E$2&amp;", "))&amp;(IF(COUNTBLANK(N7)=1,"",N7&amp;"; "))&amp;(IF(COUNTBLANK(O7)=1,"",O7&amp;"; ")))&amp;(IF(COUNTBLANK(P7)=1,"",P7&amp;"; "))&amp;(IF(COUNTBLANK(Q7)=1,"",Q7&amp;"; "))&amp;(IF(COUNTBLANK(R7)=1,"",R7&amp;"m, "))&amp;IF((COUNTBLANK(S7)=0)*(S7&lt;&gt;S6), S7&amp;"; ","")&amp;(IF(COUNTBLANK(U7)=1,"",U7&amp;"; "))&amp;(IF(COUNTBLANK(T7)=1,"",IF(COUNTBLANK(F$2)=1,T7&amp;"; ",T7&amp;" "&amp;F$2&amp;"; "))))&amp;(IF(COUNTBLANK(V7)=1,"",V7&amp;"; "))&amp;IF((COUNTBLANK(C7)=1),"",C7)&amp;IF((B7=B8)*(K7=K8)*(L7=L8)*(M7=M8),IF(($H$2&lt;&gt;"m")*($H$2&lt;&gt;"Y"), " • ", IF((ISNUMBER(FIND(")",AE7))), " • ", "")),IF((B7=B8)*(K7=K8),"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v>
      </c>
      <c r="AI7" s="1"/>
    </row>
    <row r="8" spans="1:35" s="4" customFormat="1" x14ac:dyDescent="0.25">
      <c r="A8" s="3">
        <f t="shared" si="3"/>
        <v>1</v>
      </c>
      <c r="B8" s="53" t="str">
        <f t="shared" si="0"/>
        <v>Kukulcania arizonicapt</v>
      </c>
      <c r="C8" s="54" t="s">
        <v>193</v>
      </c>
      <c r="D8" s="55" t="s">
        <v>191</v>
      </c>
      <c r="E8" s="55" t="s">
        <v>132</v>
      </c>
      <c r="F8" s="54">
        <v>1</v>
      </c>
      <c r="G8" s="54">
        <v>1</v>
      </c>
      <c r="H8" s="54">
        <v>0</v>
      </c>
      <c r="I8" s="54"/>
      <c r="J8" s="54"/>
      <c r="K8" s="54" t="s">
        <v>353</v>
      </c>
      <c r="L8" s="54" t="s">
        <v>78</v>
      </c>
      <c r="M8" s="54" t="s">
        <v>354</v>
      </c>
      <c r="N8" s="54" t="s">
        <v>358</v>
      </c>
      <c r="O8" s="54" t="s">
        <v>85</v>
      </c>
      <c r="P8" s="54"/>
      <c r="Q8" s="54" t="s">
        <v>85</v>
      </c>
      <c r="R8" s="54"/>
      <c r="S8" s="54" t="s">
        <v>359</v>
      </c>
      <c r="T8" s="54" t="s">
        <v>76</v>
      </c>
      <c r="U8" s="54" t="s">
        <v>360</v>
      </c>
      <c r="V8" s="54"/>
      <c r="W8" s="54" t="s">
        <v>85</v>
      </c>
      <c r="X8" s="147">
        <f ca="1">IF(COUNTBLANK(D8)=1,"",IF('order-admin-units'!$I$1&lt;&gt;"y", "", IF(COUNTBLANK(K8)=1, 'order-admin-units'!$B$1+1, VLOOKUP(K8, ordercountry, 2))))</f>
        <v>1</v>
      </c>
      <c r="Y8" s="147">
        <f ca="1">IF(COUNTBLANK(D8)=1,"",IF('order-admin-units'!$I$1&lt;&gt;"y", "", IF(COUNTBLANK(K8:L8)&gt;0, 'order-admin-units'!$B$2+1, VLOOKUP(K8&amp;"@"&amp;L8, orderadmin, 2))))</f>
        <v>4</v>
      </c>
      <c r="Z8" s="147" t="str">
        <f t="shared" si="4"/>
        <v>USAArizonaGila8 miles N Roosevelt Dam</v>
      </c>
      <c r="AA8" s="147" t="str">
        <f t="shared" si="5"/>
        <v>Kukulcania arizonicaptUSAArizonaGila8 miles N Roosevelt Dam(N33.75°, W111.25°)W. Ivie11/IV/1939</v>
      </c>
      <c r="AB8" s="147" t="str">
        <f t="shared" si="6"/>
        <v>Kukulcania arizonicaptUSAArizonaGila8 miles N Roosevelt Dam(N33.75°, W111.25°)W. Ivie11/IV/1939AMNH IFM-1531</v>
      </c>
      <c r="AC8" s="147" t="str">
        <f t="shared" si="1"/>
        <v>Kukulcania arizonicaptUSAArizonaGila8 miles N Roosevelt Dam(N33.75°, W111.25°)W. Ivie11/IV/1939</v>
      </c>
      <c r="AD8" s="11" t="str">
        <f t="shared" si="7"/>
        <v/>
      </c>
      <c r="AE8" s="11" t="str">
        <f t="array" ref="AE8">IF(COUNTBLANK(D8)=1,"",IF(OR($H$2="y",$H$2="m"),IF(AA8=AA7,IF(OR(AB8=$AB$4:$AB7)=FALSE,AE7&amp;C8,AE7),"("&amp;C8)&amp;IF(AA8=AA9,IF(OR(AB9=$AB$4:$AB8)=FALSE,", ",""),") "),""))</f>
        <v/>
      </c>
      <c r="AF8" s="11" t="str">
        <f t="array" ref="AF8">IF((COUNTBLANK(D8)=0)*OR($H$2="y",$H$2="m"),IFERROR(LEFT(C8, FIND(" ",C8)-1), C8),"")</f>
        <v/>
      </c>
      <c r="AG8" s="11" t="str">
        <f t="array" ref="AG8">IF(COUNTBLANK(D8)=1,"",IF(OR($H$2="y",$H$2="m"),IF(AA8=AA7,IF(OR(AC8=$AC$4:$AC7)=FALSE,AG7&amp;AF8,AG7),"("&amp;AF8)&amp;IF(AA8=AA9,IF(OR(AC9=$AC$4:$AC8)=FALSE,", ",""),") "),""))</f>
        <v/>
      </c>
      <c r="AH8" s="10" t="str">
        <f>IF((COUNTBLANK(D8)=1),"",IF(D8=D7,AH7,"")&amp;IF(B7&lt;&gt;B8,((IF(COUNTBLANK(E8)=1,$D$3&amp;"Non-type material: "&amp;$D$3,$D$3&amp;INDEX('type-categories'!$A$2:$B$100,MATCH(E8,'type-categories'!$A$2:$A$100,0),2)&amp;$D$3))),"")&amp;(IF(K8&lt;&gt;K7,$C$2&amp;UPPER(K8)&amp;$C$2&amp;$K$3&amp;" ",(IF(B8&lt;&gt;B7,$C$2&amp;UPPER(K8)&amp;$C$2&amp;$K$3&amp;" ",""))))&amp;IF((AA8&lt;&gt;AA9)*($H$2="y"),AD8&amp;AE8,IF((AA8&lt;&gt;AA9)*($H$2="m"),AD8&amp;AG8,IF(($H$2&lt;&gt;"m")*($H$2&lt;&gt;"Y"),(IF(F8=0,"",F8&amp;" "&amp;$F$4&amp;" "))&amp;(IF(G8=0,"",G8&amp;" "&amp;$G$4&amp;" "))&amp;(IF(H8=0,"",H8&amp;" "&amp;H$4&amp;" "))&amp;(IF(I8=0,"",I8&amp;" "&amp;$I$4&amp;" "))&amp;(IF(J8=0,"",J8&amp;" "&amp;$J$4&amp;" ")),"")))&amp;"; "&amp;IF((B8=B7)*(AA8=AA7), "same collecting data; ", IF((B8=B7)*(Z7=Z8),"same locality; ",(IF(COUNTBLANK(L8)=1,"",$D$2&amp;L8&amp;$L$3&amp;" "&amp;$D$2))&amp;(IF(COUNTBLANK(M8)=1,"",$E$2&amp;M8&amp;$E$2&amp;", "))&amp;(IF(COUNTBLANK(N8)=1,"",N8&amp;"; "))&amp;(IF(COUNTBLANK(O8)=1,"",O8&amp;"; ")))&amp;(IF(COUNTBLANK(P8)=1,"",P8&amp;"; "))&amp;(IF(COUNTBLANK(Q8)=1,"",Q8&amp;"; "))&amp;(IF(COUNTBLANK(R8)=1,"",R8&amp;"m, "))&amp;IF((COUNTBLANK(S8)=0)*(S8&lt;&gt;S7), S8&amp;"; ","")&amp;(IF(COUNTBLANK(U8)=1,"",U8&amp;"; "))&amp;(IF(COUNTBLANK(T8)=1,"",IF(COUNTBLANK(F$2)=1,T8&amp;"; ",T8&amp;" "&amp;F$2&amp;"; "))))&amp;(IF(COUNTBLANK(V8)=1,"",V8&amp;"; "))&amp;IF((COUNTBLANK(C8)=1),"",C8)&amp;IF((B8=B9)*(K8=K9)*(L8=L9)*(M8=M9),IF(($H$2&lt;&gt;"m")*($H$2&lt;&gt;"Y"), " • ", IF((ISNUMBER(FIND(")",AE8))), " • ", "")),IF((B8=B9)*(K8=K9),"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v>
      </c>
      <c r="AI8" s="1"/>
    </row>
    <row r="9" spans="1:35" s="4" customFormat="1" x14ac:dyDescent="0.25">
      <c r="A9" s="3">
        <f t="shared" si="3"/>
        <v>1</v>
      </c>
      <c r="B9" s="53" t="str">
        <f t="shared" si="0"/>
        <v>Kukulcania arizonica</v>
      </c>
      <c r="C9" s="57" t="s">
        <v>192</v>
      </c>
      <c r="D9" s="57" t="s">
        <v>191</v>
      </c>
      <c r="E9" s="57"/>
      <c r="F9" s="56">
        <v>0</v>
      </c>
      <c r="G9" s="56">
        <v>1</v>
      </c>
      <c r="H9" s="56">
        <v>0</v>
      </c>
      <c r="I9" s="56"/>
      <c r="J9" s="56"/>
      <c r="K9" s="54" t="s">
        <v>48</v>
      </c>
      <c r="L9" s="54" t="s">
        <v>511</v>
      </c>
      <c r="M9" s="54" t="s">
        <v>525</v>
      </c>
      <c r="N9" s="54" t="s">
        <v>85</v>
      </c>
      <c r="O9" s="54" t="s">
        <v>85</v>
      </c>
      <c r="P9" s="54"/>
      <c r="Q9" s="54" t="s">
        <v>85</v>
      </c>
      <c r="R9" s="54"/>
      <c r="S9" s="54" t="s">
        <v>526</v>
      </c>
      <c r="T9" s="54" t="s">
        <v>527</v>
      </c>
      <c r="U9" s="54" t="s">
        <v>528</v>
      </c>
      <c r="V9" s="54"/>
      <c r="W9" s="54" t="s">
        <v>85</v>
      </c>
      <c r="X9" s="147">
        <f ca="1">IF(COUNTBLANK(D9)=1,"",IF('order-admin-units'!$I$1&lt;&gt;"y", "", IF(COUNTBLANK(K9)=1, 'order-admin-units'!$B$1+1, VLOOKUP(K9, ordercountry, 2))))</f>
        <v>2</v>
      </c>
      <c r="Y9" s="147">
        <f ca="1">IF(COUNTBLANK(D9)=1,"",IF('order-admin-units'!$I$1&lt;&gt;"y", "", IF(COUNTBLANK(K9:L9)&gt;0, 'order-admin-units'!$B$2+1, VLOOKUP(K9&amp;"@"&amp;L9, orderadmin, 2))))</f>
        <v>3</v>
      </c>
      <c r="Z9" s="147" t="str">
        <f t="shared" si="4"/>
        <v>MexicoChihuahua12 miles NW Gran Morelos</v>
      </c>
      <c r="AA9" s="147" t="str">
        <f t="shared" si="5"/>
        <v>Kukulcania arizonicaMexicoChihuahua12 miles NW Gran Morelos[N28.33287°, W106.68477°]R. Smith16/VIII/1950</v>
      </c>
      <c r="AB9" s="147" t="str">
        <f t="shared" si="6"/>
        <v xml:space="preserve">Kukulcania arizonicaMexicoChihuahua12 miles NW Gran Morelos[N28.33287°, W106.68477°]R. Smith16/VIII/1950AMNH </v>
      </c>
      <c r="AC9" s="147" t="str">
        <f t="shared" si="1"/>
        <v>Kukulcania arizonicaMexicoChihuahua12 miles NW Gran Morelos[N28.33287°, W106.68477°]R. Smith16/VIII/1950</v>
      </c>
      <c r="AD9" s="11" t="str">
        <f t="shared" si="7"/>
        <v/>
      </c>
      <c r="AE9" s="11" t="str">
        <f t="array" ref="AE9">IF(COUNTBLANK(D9)=1,"",IF(OR($H$2="y",$H$2="m"),IF(AA9=AA8,IF(OR(AB9=$AB$4:$AB8)=FALSE,AE8&amp;C9,AE8),"("&amp;C9)&amp;IF(AA9=AA10,IF(OR(AB10=$AB$4:$AB9)=FALSE,", ",""),") "),""))</f>
        <v/>
      </c>
      <c r="AF9" s="11" t="str">
        <f t="array" ref="AF9">IF((COUNTBLANK(D9)=0)*OR($H$2="y",$H$2="m"),IFERROR(LEFT(C9, FIND(" ",C9)-1), C9),"")</f>
        <v/>
      </c>
      <c r="AG9" s="11" t="str">
        <f t="array" ref="AG9">IF(COUNTBLANK(D9)=1,"",IF(OR($H$2="y",$H$2="m"),IF(AA9=AA8,IF(OR(AC9=$AC$4:$AC8)=FALSE,AG8&amp;AF9,AG8),"("&amp;AF9)&amp;IF(AA9=AA10,IF(OR(AC10=$AC$4:$AC9)=FALSE,", ",""),") "),""))</f>
        <v/>
      </c>
      <c r="AH9" s="10" t="str">
        <f>IF((COUNTBLANK(D9)=1),"",IF(D9=D8,AH8,"")&amp;IF(B8&lt;&gt;B9,((IF(COUNTBLANK(E9)=1,$D$3&amp;"Non-type material: "&amp;$D$3,$D$3&amp;INDEX('type-categories'!$A$2:$B$100,MATCH(E9,'type-categories'!$A$2:$A$100,0),2)&amp;$D$3))),"")&amp;(IF(K9&lt;&gt;K8,$C$2&amp;UPPER(K9)&amp;$C$2&amp;$K$3&amp;" ",(IF(B9&lt;&gt;B8,$C$2&amp;UPPER(K9)&amp;$C$2&amp;$K$3&amp;" ",""))))&amp;IF((AA9&lt;&gt;AA10)*($H$2="y"),AD9&amp;AE9,IF((AA9&lt;&gt;AA10)*($H$2="m"),AD9&amp;AG9,IF(($H$2&lt;&gt;"m")*($H$2&lt;&gt;"Y"),(IF(F9=0,"",F9&amp;" "&amp;$F$4&amp;" "))&amp;(IF(G9=0,"",G9&amp;" "&amp;$G$4&amp;" "))&amp;(IF(H9=0,"",H9&amp;" "&amp;H$4&amp;" "))&amp;(IF(I9=0,"",I9&amp;" "&amp;$I$4&amp;" "))&amp;(IF(J9=0,"",J9&amp;" "&amp;$J$4&amp;" ")),"")))&amp;"; "&amp;IF((B9=B8)*(AA9=AA8), "same collecting data; ", IF((B9=B8)*(Z8=Z9),"same locality; ",(IF(COUNTBLANK(L9)=1,"",$D$2&amp;L9&amp;$L$3&amp;" "&amp;$D$2))&amp;(IF(COUNTBLANK(M9)=1,"",$E$2&amp;M9&amp;$E$2&amp;", "))&amp;(IF(COUNTBLANK(N9)=1,"",N9&amp;"; "))&amp;(IF(COUNTBLANK(O9)=1,"",O9&amp;"; ")))&amp;(IF(COUNTBLANK(P9)=1,"",P9&amp;"; "))&amp;(IF(COUNTBLANK(Q9)=1,"",Q9&amp;"; "))&amp;(IF(COUNTBLANK(R9)=1,"",R9&amp;"m, "))&amp;IF((COUNTBLANK(S9)=0)*(S9&lt;&gt;S8), S9&amp;"; ","")&amp;(IF(COUNTBLANK(U9)=1,"",U9&amp;"; "))&amp;(IF(COUNTBLANK(T9)=1,"",IF(COUNTBLANK(F$2)=1,T9&amp;"; ",T9&amp;" "&amp;F$2&amp;"; "))))&amp;(IF(COUNTBLANK(V9)=1,"",V9&amp;"; "))&amp;IF((COUNTBLANK(C9)=1),"",C9)&amp;IF((B9=B10)*(K9=K10)*(L9=L10)*(M9=M10),IF(($H$2&lt;&gt;"m")*($H$2&lt;&gt;"Y"), " • ", IF((ISNUMBER(FIND(")",AE9))), " • ", "")),IF((B9=B10)*(K9=K10),"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v>
      </c>
      <c r="AI9" s="1"/>
    </row>
    <row r="10" spans="1:35" s="4" customFormat="1" x14ac:dyDescent="0.25">
      <c r="A10" s="3">
        <f t="shared" si="3"/>
        <v>1</v>
      </c>
      <c r="B10" s="53" t="str">
        <f t="shared" si="0"/>
        <v>Kukulcania arizonica</v>
      </c>
      <c r="C10" s="57" t="s">
        <v>194</v>
      </c>
      <c r="D10" s="57" t="s">
        <v>191</v>
      </c>
      <c r="E10" s="57"/>
      <c r="F10" s="56">
        <v>0</v>
      </c>
      <c r="G10" s="56">
        <v>1</v>
      </c>
      <c r="H10" s="56">
        <v>0</v>
      </c>
      <c r="I10" s="56"/>
      <c r="J10" s="56"/>
      <c r="K10" s="54" t="s">
        <v>48</v>
      </c>
      <c r="L10" s="54" t="s">
        <v>511</v>
      </c>
      <c r="M10" s="54" t="s">
        <v>529</v>
      </c>
      <c r="N10" s="54" t="s">
        <v>85</v>
      </c>
      <c r="O10" s="54" t="s">
        <v>85</v>
      </c>
      <c r="P10" s="54"/>
      <c r="Q10" s="54" t="s">
        <v>85</v>
      </c>
      <c r="R10" s="54"/>
      <c r="S10" s="54" t="s">
        <v>530</v>
      </c>
      <c r="T10" s="54" t="s">
        <v>531</v>
      </c>
      <c r="U10" s="54" t="s">
        <v>532</v>
      </c>
      <c r="V10" s="54"/>
      <c r="W10" s="54" t="s">
        <v>85</v>
      </c>
      <c r="X10" s="147">
        <f ca="1">IF(COUNTBLANK(D10)=1,"",IF('order-admin-units'!$I$1&lt;&gt;"y", "", IF(COUNTBLANK(K10)=1, 'order-admin-units'!$B$1+1, VLOOKUP(K10, ordercountry, 2))))</f>
        <v>2</v>
      </c>
      <c r="Y10" s="147">
        <f ca="1">IF(COUNTBLANK(D10)=1,"",IF('order-admin-units'!$I$1&lt;&gt;"y", "", IF(COUNTBLANK(K10:L10)&gt;0, 'order-admin-units'!$B$2+1, VLOOKUP(K10&amp;"@"&amp;L10, orderadmin, 2))))</f>
        <v>3</v>
      </c>
      <c r="Z10" s="147" t="str">
        <f t="shared" si="4"/>
        <v>MexicoChihuahua23 miles S Chihuahua</v>
      </c>
      <c r="AA10" s="147" t="str">
        <f t="shared" si="5"/>
        <v>Kukulcania arizonicaMexicoChihuahua23 miles S Chihuahua[N28.35459°, W106.26728°]E.J. Schlinger9/VII/1954</v>
      </c>
      <c r="AB10" s="147" t="str">
        <f t="shared" si="6"/>
        <v xml:space="preserve">Kukulcania arizonicaMexicoChihuahua23 miles S Chihuahua[N28.35459°, W106.26728°]E.J. Schlinger9/VII/1954UCB </v>
      </c>
      <c r="AC10" s="147" t="str">
        <f t="shared" si="1"/>
        <v>Kukulcania arizonicaMexicoChihuahua23 miles S Chihuahua[N28.35459°, W106.26728°]E.J. Schlinger9/VII/1954</v>
      </c>
      <c r="AD10" s="11" t="str">
        <f t="shared" si="7"/>
        <v/>
      </c>
      <c r="AE10" s="11" t="str">
        <f t="array" ref="AE10">IF(COUNTBLANK(D10)=1,"",IF(OR($H$2="y",$H$2="m"),IF(AA10=AA9,IF(OR(AB10=$AB$4:$AB9)=FALSE,AE9&amp;C10,AE9),"("&amp;C10)&amp;IF(AA10=AA11,IF(OR(AB11=$AB$4:$AB10)=FALSE,", ",""),") "),""))</f>
        <v/>
      </c>
      <c r="AF10" s="11" t="str">
        <f t="array" ref="AF10">IF((COUNTBLANK(D10)=0)*OR($H$2="y",$H$2="m"),IFERROR(LEFT(C10, FIND(" ",C10)-1), C10),"")</f>
        <v/>
      </c>
      <c r="AG10" s="11" t="str">
        <f t="array" ref="AG10">IF(COUNTBLANK(D10)=1,"",IF(OR($H$2="y",$H$2="m"),IF(AA10=AA9,IF(OR(AC10=$AC$4:$AC9)=FALSE,AG9&amp;AF10,AG9),"("&amp;AF10)&amp;IF(AA10=AA11,IF(OR(AC11=$AC$4:$AC10)=FALSE,", ",""),") "),""))</f>
        <v/>
      </c>
      <c r="AH10" s="10" t="str">
        <f>IF((COUNTBLANK(D10)=1),"",IF(D10=D9,AH9,"")&amp;IF(B9&lt;&gt;B10,((IF(COUNTBLANK(E10)=1,$D$3&amp;"Non-type material: "&amp;$D$3,$D$3&amp;INDEX('type-categories'!$A$2:$B$100,MATCH(E10,'type-categories'!$A$2:$A$100,0),2)&amp;$D$3))),"")&amp;(IF(K10&lt;&gt;K9,$C$2&amp;UPPER(K10)&amp;$C$2&amp;$K$3&amp;" ",(IF(B10&lt;&gt;B9,$C$2&amp;UPPER(K10)&amp;$C$2&amp;$K$3&amp;" ",""))))&amp;IF((AA10&lt;&gt;AA11)*($H$2="y"),AD10&amp;AE10,IF((AA10&lt;&gt;AA11)*($H$2="m"),AD10&amp;AG10,IF(($H$2&lt;&gt;"m")*($H$2&lt;&gt;"Y"),(IF(F10=0,"",F10&amp;" "&amp;$F$4&amp;" "))&amp;(IF(G10=0,"",G10&amp;" "&amp;$G$4&amp;" "))&amp;(IF(H10=0,"",H10&amp;" "&amp;H$4&amp;" "))&amp;(IF(I10=0,"",I10&amp;" "&amp;$I$4&amp;" "))&amp;(IF(J10=0,"",J10&amp;" "&amp;$J$4&amp;" ")),"")))&amp;"; "&amp;IF((B10=B9)*(AA10=AA9), "same collecting data; ", IF((B10=B9)*(Z9=Z10),"same locality; ",(IF(COUNTBLANK(L10)=1,"",$D$2&amp;L10&amp;$L$3&amp;" "&amp;$D$2))&amp;(IF(COUNTBLANK(M10)=1,"",$E$2&amp;M10&amp;$E$2&amp;", "))&amp;(IF(COUNTBLANK(N10)=1,"",N10&amp;"; "))&amp;(IF(COUNTBLANK(O10)=1,"",O10&amp;"; ")))&amp;(IF(COUNTBLANK(P10)=1,"",P10&amp;"; "))&amp;(IF(COUNTBLANK(Q10)=1,"",Q10&amp;"; "))&amp;(IF(COUNTBLANK(R10)=1,"",R10&amp;"m, "))&amp;IF((COUNTBLANK(S10)=0)*(S10&lt;&gt;S9), S10&amp;"; ","")&amp;(IF(COUNTBLANK(U10)=1,"",U10&amp;"; "))&amp;(IF(COUNTBLANK(T10)=1,"",IF(COUNTBLANK(F$2)=1,T10&amp;"; ",T10&amp;" "&amp;F$2&amp;"; "))))&amp;(IF(COUNTBLANK(V10)=1,"",V10&amp;"; "))&amp;IF((COUNTBLANK(C10)=1),"",C10)&amp;IF((B10=B11)*(K10=K11)*(L10=L11)*(M10=M11),IF(($H$2&lt;&gt;"m")*($H$2&lt;&gt;"Y"), " • ", IF((ISNUMBER(FIND(")",AE10))), " • ", "")),IF((B10=B11)*(K10=K11),"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v>
      </c>
      <c r="AI10" s="1"/>
    </row>
    <row r="11" spans="1:35" s="4" customFormat="1" x14ac:dyDescent="0.25">
      <c r="A11" s="3">
        <f t="shared" si="3"/>
        <v>1</v>
      </c>
      <c r="B11" s="53" t="str">
        <f t="shared" si="0"/>
        <v>Kukulcania arizonica</v>
      </c>
      <c r="C11" s="57" t="s">
        <v>192</v>
      </c>
      <c r="D11" s="57" t="s">
        <v>191</v>
      </c>
      <c r="E11" s="57"/>
      <c r="F11" s="56">
        <v>1</v>
      </c>
      <c r="G11" s="56">
        <v>0</v>
      </c>
      <c r="H11" s="56">
        <v>5</v>
      </c>
      <c r="I11" s="56"/>
      <c r="J11" s="56"/>
      <c r="K11" s="54" t="s">
        <v>48</v>
      </c>
      <c r="L11" s="54" t="s">
        <v>511</v>
      </c>
      <c r="M11" s="54" t="s">
        <v>533</v>
      </c>
      <c r="N11" s="54" t="s">
        <v>85</v>
      </c>
      <c r="O11" s="54" t="s">
        <v>85</v>
      </c>
      <c r="P11" s="54"/>
      <c r="Q11" s="54" t="s">
        <v>85</v>
      </c>
      <c r="R11" s="54"/>
      <c r="S11" s="54" t="s">
        <v>534</v>
      </c>
      <c r="T11" s="54" t="s">
        <v>58</v>
      </c>
      <c r="U11" s="54" t="s">
        <v>535</v>
      </c>
      <c r="V11" s="54"/>
      <c r="W11" s="54" t="s">
        <v>85</v>
      </c>
      <c r="X11" s="147">
        <f ca="1">IF(COUNTBLANK(D11)=1,"",IF('order-admin-units'!$I$1&lt;&gt;"y", "", IF(COUNTBLANK(K11)=1, 'order-admin-units'!$B$1+1, VLOOKUP(K11, ordercountry, 2))))</f>
        <v>2</v>
      </c>
      <c r="Y11" s="147">
        <f ca="1">IF(COUNTBLANK(D11)=1,"",IF('order-admin-units'!$I$1&lt;&gt;"y", "", IF(COUNTBLANK(K11:L11)&gt;0, 'order-admin-units'!$B$2+1, VLOOKUP(K11&amp;"@"&amp;L11, orderadmin, 2))))</f>
        <v>3</v>
      </c>
      <c r="Z11" s="147" t="str">
        <f t="shared" si="4"/>
        <v>MexicoChihuahuaLas Canoas Babicora</v>
      </c>
      <c r="AA11" s="147" t="str">
        <f t="shared" si="5"/>
        <v>Kukulcania arizonicaMexicoChihuahuaLas Canoas Babicora[N26.62389°, W106.40391°]W.J. Gertsch3/VII/1947</v>
      </c>
      <c r="AB11" s="147" t="str">
        <f t="shared" si="6"/>
        <v xml:space="preserve">Kukulcania arizonicaMexicoChihuahuaLas Canoas Babicora[N26.62389°, W106.40391°]W.J. Gertsch3/VII/1947AMNH </v>
      </c>
      <c r="AC11" s="147" t="str">
        <f t="shared" si="1"/>
        <v>Kukulcania arizonicaMexicoChihuahuaLas Canoas Babicora[N26.62389°, W106.40391°]W.J. Gertsch3/VII/1947</v>
      </c>
      <c r="AD11" s="11" t="str">
        <f t="shared" si="7"/>
        <v/>
      </c>
      <c r="AE11" s="11" t="str">
        <f t="array" ref="AE11">IF(COUNTBLANK(D11)=1,"",IF(OR($H$2="y",$H$2="m"),IF(AA11=AA10,IF(OR(AB11=$AB$4:$AB10)=FALSE,AE10&amp;C11,AE10),"("&amp;C11)&amp;IF(AA11=AA12,IF(OR(AB12=$AB$4:$AB11)=FALSE,", ",""),") "),""))</f>
        <v/>
      </c>
      <c r="AF11" s="11" t="str">
        <f t="array" ref="AF11">IF((COUNTBLANK(D11)=0)*OR($H$2="y",$H$2="m"),IFERROR(LEFT(C11, FIND(" ",C11)-1), C11),"")</f>
        <v/>
      </c>
      <c r="AG11" s="11" t="str">
        <f t="array" ref="AG11">IF(COUNTBLANK(D11)=1,"",IF(OR($H$2="y",$H$2="m"),IF(AA11=AA10,IF(OR(AC11=$AC$4:$AC10)=FALSE,AG10&amp;AF11,AG10),"("&amp;AF11)&amp;IF(AA11=AA12,IF(OR(AC12=$AC$4:$AC11)=FALSE,", ",""),") "),""))</f>
        <v/>
      </c>
      <c r="AH11" s="10" t="str">
        <f>IF((COUNTBLANK(D11)=1),"",IF(D11=D10,AH10,"")&amp;IF(B10&lt;&gt;B11,((IF(COUNTBLANK(E11)=1,$D$3&amp;"Non-type material: "&amp;$D$3,$D$3&amp;INDEX('type-categories'!$A$2:$B$100,MATCH(E11,'type-categories'!$A$2:$A$100,0),2)&amp;$D$3))),"")&amp;(IF(K11&lt;&gt;K10,$C$2&amp;UPPER(K11)&amp;$C$2&amp;$K$3&amp;" ",(IF(B11&lt;&gt;B10,$C$2&amp;UPPER(K11)&amp;$C$2&amp;$K$3&amp;" ",""))))&amp;IF((AA11&lt;&gt;AA12)*($H$2="y"),AD11&amp;AE11,IF((AA11&lt;&gt;AA12)*($H$2="m"),AD11&amp;AG11,IF(($H$2&lt;&gt;"m")*($H$2&lt;&gt;"Y"),(IF(F11=0,"",F11&amp;" "&amp;$F$4&amp;" "))&amp;(IF(G11=0,"",G11&amp;" "&amp;$G$4&amp;" "))&amp;(IF(H11=0,"",H11&amp;" "&amp;H$4&amp;" "))&amp;(IF(I11=0,"",I11&amp;" "&amp;$I$4&amp;" "))&amp;(IF(J11=0,"",J11&amp;" "&amp;$J$4&amp;" ")),"")))&amp;"; "&amp;IF((B11=B10)*(AA11=AA10), "same collecting data; ", IF((B11=B10)*(Z10=Z11),"same locality; ",(IF(COUNTBLANK(L11)=1,"",$D$2&amp;L11&amp;$L$3&amp;" "&amp;$D$2))&amp;(IF(COUNTBLANK(M11)=1,"",$E$2&amp;M11&amp;$E$2&amp;", "))&amp;(IF(COUNTBLANK(N11)=1,"",N11&amp;"; "))&amp;(IF(COUNTBLANK(O11)=1,"",O11&amp;"; ")))&amp;(IF(COUNTBLANK(P11)=1,"",P11&amp;"; "))&amp;(IF(COUNTBLANK(Q11)=1,"",Q11&amp;"; "))&amp;(IF(COUNTBLANK(R11)=1,"",R11&amp;"m, "))&amp;IF((COUNTBLANK(S11)=0)*(S11&lt;&gt;S10), S11&amp;"; ","")&amp;(IF(COUNTBLANK(U11)=1,"",U11&amp;"; "))&amp;(IF(COUNTBLANK(T11)=1,"",IF(COUNTBLANK(F$2)=1,T11&amp;"; ",T11&amp;" "&amp;F$2&amp;"; "))))&amp;(IF(COUNTBLANK(V11)=1,"",V11&amp;"; "))&amp;IF((COUNTBLANK(C11)=1),"",C11)&amp;IF((B11=B12)*(K11=K12)*(L11=L12)*(M11=M12),IF(($H$2&lt;&gt;"m")*($H$2&lt;&gt;"Y"), " • ", IF((ISNUMBER(FIND(")",AE11))), " • ", "")),IF((B11=B12)*(K11=K12),"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v>
      </c>
      <c r="AI11" s="1"/>
    </row>
    <row r="12" spans="1:35" s="4" customFormat="1" x14ac:dyDescent="0.25">
      <c r="A12" s="3">
        <f t="shared" si="3"/>
        <v>1</v>
      </c>
      <c r="B12" s="53" t="str">
        <f t="shared" si="0"/>
        <v>Kukulcania arizonica</v>
      </c>
      <c r="C12" s="57" t="s">
        <v>192</v>
      </c>
      <c r="D12" s="57" t="s">
        <v>191</v>
      </c>
      <c r="E12" s="57"/>
      <c r="F12" s="56">
        <v>0</v>
      </c>
      <c r="G12" s="56">
        <v>1</v>
      </c>
      <c r="H12" s="56">
        <v>0</v>
      </c>
      <c r="I12" s="56"/>
      <c r="J12" s="56"/>
      <c r="K12" s="54" t="s">
        <v>48</v>
      </c>
      <c r="L12" s="54" t="s">
        <v>511</v>
      </c>
      <c r="M12" s="54" t="s">
        <v>536</v>
      </c>
      <c r="N12" s="54" t="s">
        <v>537</v>
      </c>
      <c r="O12" s="54" t="s">
        <v>85</v>
      </c>
      <c r="P12" s="54"/>
      <c r="Q12" s="54" t="s">
        <v>85</v>
      </c>
      <c r="R12" s="54"/>
      <c r="S12" s="54" t="s">
        <v>85</v>
      </c>
      <c r="T12" s="54" t="s">
        <v>58</v>
      </c>
      <c r="U12" s="54" t="s">
        <v>538</v>
      </c>
      <c r="V12" s="54"/>
      <c r="W12" s="54" t="s">
        <v>85</v>
      </c>
      <c r="X12" s="147">
        <f ca="1">IF(COUNTBLANK(D12)=1,"",IF('order-admin-units'!$I$1&lt;&gt;"y", "", IF(COUNTBLANK(K12)=1, 'order-admin-units'!$B$1+1, VLOOKUP(K12, ordercountry, 2))))</f>
        <v>2</v>
      </c>
      <c r="Y12" s="147">
        <f ca="1">IF(COUNTBLANK(D12)=1,"",IF('order-admin-units'!$I$1&lt;&gt;"y", "", IF(COUNTBLANK(K12:L12)&gt;0, 'order-admin-units'!$B$2+1, VLOOKUP(K12&amp;"@"&amp;L12, orderadmin, 2))))</f>
        <v>3</v>
      </c>
      <c r="Z12" s="147" t="str">
        <f t="shared" si="4"/>
        <v>MexicoChihuahuanear PrimaveraCañon Prieta</v>
      </c>
      <c r="AA12" s="147" t="str">
        <f t="shared" si="5"/>
        <v>Kukulcania arizonicaMexicoChihuahuanear PrimaveraCañon PrietaW.J. Gertsch30/VI/1947</v>
      </c>
      <c r="AB12" s="147" t="str">
        <f t="shared" si="6"/>
        <v xml:space="preserve">Kukulcania arizonicaMexicoChihuahuanear PrimaveraCañon PrietaW.J. Gertsch30/VI/1947AMNH </v>
      </c>
      <c r="AC12" s="147" t="str">
        <f t="shared" si="1"/>
        <v>Kukulcania arizonicaMexicoChihuahuanear PrimaveraCañon PrietaW.J. Gertsch30/VI/1947</v>
      </c>
      <c r="AD12" s="11" t="str">
        <f t="shared" si="7"/>
        <v/>
      </c>
      <c r="AE12" s="11" t="str">
        <f t="array" ref="AE12">IF(COUNTBLANK(D12)=1,"",IF(OR($H$2="y",$H$2="m"),IF(AA12=AA11,IF(OR(AB12=$AB$4:$AB11)=FALSE,AE11&amp;C12,AE11),"("&amp;C12)&amp;IF(AA12=AA13,IF(OR(AB13=$AB$4:$AB12)=FALSE,", ",""),") "),""))</f>
        <v/>
      </c>
      <c r="AF12" s="11" t="str">
        <f t="array" ref="AF12">IF((COUNTBLANK(D12)=0)*OR($H$2="y",$H$2="m"),IFERROR(LEFT(C12, FIND(" ",C12)-1), C12),"")</f>
        <v/>
      </c>
      <c r="AG12" s="11" t="str">
        <f t="array" ref="AG12">IF(COUNTBLANK(D12)=1,"",IF(OR($H$2="y",$H$2="m"),IF(AA12=AA11,IF(OR(AC12=$AC$4:$AC11)=FALSE,AG11&amp;AF12,AG11),"("&amp;AF12)&amp;IF(AA12=AA13,IF(OR(AC13=$AC$4:$AC12)=FALSE,", ",""),") "),""))</f>
        <v/>
      </c>
      <c r="AH12" s="10" t="str">
        <f>IF((COUNTBLANK(D12)=1),"",IF(D12=D11,AH11,"")&amp;IF(B11&lt;&gt;B12,((IF(COUNTBLANK(E12)=1,$D$3&amp;"Non-type material: "&amp;$D$3,$D$3&amp;INDEX('type-categories'!$A$2:$B$100,MATCH(E12,'type-categories'!$A$2:$A$100,0),2)&amp;$D$3))),"")&amp;(IF(K12&lt;&gt;K11,$C$2&amp;UPPER(K12)&amp;$C$2&amp;$K$3&amp;" ",(IF(B12&lt;&gt;B11,$C$2&amp;UPPER(K12)&amp;$C$2&amp;$K$3&amp;" ",""))))&amp;IF((AA12&lt;&gt;AA13)*($H$2="y"),AD12&amp;AE12,IF((AA12&lt;&gt;AA13)*($H$2="m"),AD12&amp;AG12,IF(($H$2&lt;&gt;"m")*($H$2&lt;&gt;"Y"),(IF(F12=0,"",F12&amp;" "&amp;$F$4&amp;" "))&amp;(IF(G12=0,"",G12&amp;" "&amp;$G$4&amp;" "))&amp;(IF(H12=0,"",H12&amp;" "&amp;H$4&amp;" "))&amp;(IF(I12=0,"",I12&amp;" "&amp;$I$4&amp;" "))&amp;(IF(J12=0,"",J12&amp;" "&amp;$J$4&amp;" ")),"")))&amp;"; "&amp;IF((B12=B11)*(AA12=AA11), "same collecting data; ", IF((B12=B11)*(Z11=Z12),"same locality; ",(IF(COUNTBLANK(L12)=1,"",$D$2&amp;L12&amp;$L$3&amp;" "&amp;$D$2))&amp;(IF(COUNTBLANK(M12)=1,"",$E$2&amp;M12&amp;$E$2&amp;", "))&amp;(IF(COUNTBLANK(N12)=1,"",N12&amp;"; "))&amp;(IF(COUNTBLANK(O12)=1,"",O12&amp;"; ")))&amp;(IF(COUNTBLANK(P12)=1,"",P12&amp;"; "))&amp;(IF(COUNTBLANK(Q12)=1,"",Q12&amp;"; "))&amp;(IF(COUNTBLANK(R12)=1,"",R12&amp;"m, "))&amp;IF((COUNTBLANK(S12)=0)*(S12&lt;&gt;S11), S12&amp;"; ","")&amp;(IF(COUNTBLANK(U12)=1,"",U12&amp;"; "))&amp;(IF(COUNTBLANK(T12)=1,"",IF(COUNTBLANK(F$2)=1,T12&amp;"; ",T12&amp;" "&amp;F$2&amp;"; "))))&amp;(IF(COUNTBLANK(V12)=1,"",V12&amp;"; "))&amp;IF((COUNTBLANK(C12)=1),"",C12)&amp;IF((B12=B13)*(K12=K13)*(L12=L13)*(M12=M13),IF(($H$2&lt;&gt;"m")*($H$2&lt;&gt;"Y"), " • ", IF((ISNUMBER(FIND(")",AE12))), " • ", "")),IF((B12=B13)*(K12=K13),"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v>
      </c>
      <c r="AI12" s="1"/>
    </row>
    <row r="13" spans="1:35" s="4" customFormat="1" x14ac:dyDescent="0.25">
      <c r="A13" s="3">
        <f t="shared" si="3"/>
        <v>1</v>
      </c>
      <c r="B13" s="53" t="str">
        <f t="shared" si="0"/>
        <v>Kukulcania arizonica</v>
      </c>
      <c r="C13" s="57" t="s">
        <v>192</v>
      </c>
      <c r="D13" s="57" t="s">
        <v>191</v>
      </c>
      <c r="E13" s="57"/>
      <c r="F13" s="56">
        <v>0</v>
      </c>
      <c r="G13" s="56">
        <v>1</v>
      </c>
      <c r="H13" s="56">
        <v>0</v>
      </c>
      <c r="I13" s="56"/>
      <c r="J13" s="56"/>
      <c r="K13" s="54" t="s">
        <v>48</v>
      </c>
      <c r="L13" s="54" t="s">
        <v>511</v>
      </c>
      <c r="M13" s="54" t="s">
        <v>536</v>
      </c>
      <c r="N13" s="54" t="s">
        <v>537</v>
      </c>
      <c r="O13" s="54" t="s">
        <v>85</v>
      </c>
      <c r="P13" s="54"/>
      <c r="Q13" s="54" t="s">
        <v>85</v>
      </c>
      <c r="R13" s="54"/>
      <c r="S13" s="54" t="s">
        <v>85</v>
      </c>
      <c r="T13" s="54" t="s">
        <v>58</v>
      </c>
      <c r="U13" s="54" t="s">
        <v>538</v>
      </c>
      <c r="V13" s="54"/>
      <c r="W13" s="54" t="s">
        <v>85</v>
      </c>
      <c r="X13" s="147">
        <f ca="1">IF(COUNTBLANK(D13)=1,"",IF('order-admin-units'!$I$1&lt;&gt;"y", "", IF(COUNTBLANK(K13)=1, 'order-admin-units'!$B$1+1, VLOOKUP(K13, ordercountry, 2))))</f>
        <v>2</v>
      </c>
      <c r="Y13" s="147">
        <f ca="1">IF(COUNTBLANK(D13)=1,"",IF('order-admin-units'!$I$1&lt;&gt;"y", "", IF(COUNTBLANK(K13:L13)&gt;0, 'order-admin-units'!$B$2+1, VLOOKUP(K13&amp;"@"&amp;L13, orderadmin, 2))))</f>
        <v>3</v>
      </c>
      <c r="Z13" s="147" t="str">
        <f t="shared" si="4"/>
        <v>MexicoChihuahuanear PrimaveraCañon Prieta</v>
      </c>
      <c r="AA13" s="147" t="str">
        <f t="shared" si="5"/>
        <v>Kukulcania arizonicaMexicoChihuahuanear PrimaveraCañon PrietaW.J. Gertsch30/VI/1947</v>
      </c>
      <c r="AB13" s="147" t="str">
        <f t="shared" si="6"/>
        <v xml:space="preserve">Kukulcania arizonicaMexicoChihuahuanear PrimaveraCañon PrietaW.J. Gertsch30/VI/1947AMNH </v>
      </c>
      <c r="AC13" s="147" t="str">
        <f t="shared" si="1"/>
        <v>Kukulcania arizonicaMexicoChihuahuanear PrimaveraCañon PrietaW.J. Gertsch30/VI/1947</v>
      </c>
      <c r="AD13" s="11" t="str">
        <f t="shared" si="7"/>
        <v/>
      </c>
      <c r="AE13" s="11" t="str">
        <f t="array" ref="AE13">IF(COUNTBLANK(D13)=1,"",IF(OR($H$2="y",$H$2="m"),IF(AA13=AA12,IF(OR(AB13=$AB$4:$AB12)=FALSE,AE12&amp;C13,AE12),"("&amp;C13)&amp;IF(AA13=AA14,IF(OR(AB14=$AB$4:$AB13)=FALSE,", ",""),") "),""))</f>
        <v/>
      </c>
      <c r="AF13" s="11" t="str">
        <f t="array" ref="AF13">IF((COUNTBLANK(D13)=0)*OR($H$2="y",$H$2="m"),IFERROR(LEFT(C13, FIND(" ",C13)-1), C13),"")</f>
        <v/>
      </c>
      <c r="AG13" s="11" t="str">
        <f t="array" ref="AG13">IF(COUNTBLANK(D13)=1,"",IF(OR($H$2="y",$H$2="m"),IF(AA13=AA12,IF(OR(AC13=$AC$4:$AC12)=FALSE,AG12&amp;AF13,AG12),"("&amp;AF13)&amp;IF(AA13=AA14,IF(OR(AC14=$AC$4:$AC13)=FALSE,", ",""),") "),""))</f>
        <v/>
      </c>
      <c r="AH13" s="10" t="str">
        <f>IF((COUNTBLANK(D13)=1),"",IF(D13=D12,AH12,"")&amp;IF(B12&lt;&gt;B13,((IF(COUNTBLANK(E13)=1,$D$3&amp;"Non-type material: "&amp;$D$3,$D$3&amp;INDEX('type-categories'!$A$2:$B$100,MATCH(E13,'type-categories'!$A$2:$A$100,0),2)&amp;$D$3))),"")&amp;(IF(K13&lt;&gt;K12,$C$2&amp;UPPER(K13)&amp;$C$2&amp;$K$3&amp;" ",(IF(B13&lt;&gt;B12,$C$2&amp;UPPER(K13)&amp;$C$2&amp;$K$3&amp;" ",""))))&amp;IF((AA13&lt;&gt;AA14)*($H$2="y"),AD13&amp;AE13,IF((AA13&lt;&gt;AA14)*($H$2="m"),AD13&amp;AG13,IF(($H$2&lt;&gt;"m")*($H$2&lt;&gt;"Y"),(IF(F13=0,"",F13&amp;" "&amp;$F$4&amp;" "))&amp;(IF(G13=0,"",G13&amp;" "&amp;$G$4&amp;" "))&amp;(IF(H13=0,"",H13&amp;" "&amp;H$4&amp;" "))&amp;(IF(I13=0,"",I13&amp;" "&amp;$I$4&amp;" "))&amp;(IF(J13=0,"",J13&amp;" "&amp;$J$4&amp;" ")),"")))&amp;"; "&amp;IF((B13=B12)*(AA13=AA12), "same collecting data; ", IF((B13=B12)*(Z12=Z13),"same locality; ",(IF(COUNTBLANK(L13)=1,"",$D$2&amp;L13&amp;$L$3&amp;" "&amp;$D$2))&amp;(IF(COUNTBLANK(M13)=1,"",$E$2&amp;M13&amp;$E$2&amp;", "))&amp;(IF(COUNTBLANK(N13)=1,"",N13&amp;"; "))&amp;(IF(COUNTBLANK(O13)=1,"",O13&amp;"; ")))&amp;(IF(COUNTBLANK(P13)=1,"",P13&amp;"; "))&amp;(IF(COUNTBLANK(Q13)=1,"",Q13&amp;"; "))&amp;(IF(COUNTBLANK(R13)=1,"",R13&amp;"m, "))&amp;IF((COUNTBLANK(S13)=0)*(S13&lt;&gt;S12), S13&amp;"; ","")&amp;(IF(COUNTBLANK(U13)=1,"",U13&amp;"; "))&amp;(IF(COUNTBLANK(T13)=1,"",IF(COUNTBLANK(F$2)=1,T13&amp;"; ",T13&amp;" "&amp;F$2&amp;"; "))))&amp;(IF(COUNTBLANK(V13)=1,"",V13&amp;"; "))&amp;IF((COUNTBLANK(C13)=1),"",C13)&amp;IF((B13=B14)*(K13=K14)*(L13=L14)*(M13=M14),IF(($H$2&lt;&gt;"m")*($H$2&lt;&gt;"Y"), " • ", IF((ISNUMBER(FIND(")",AE13))), " • ", "")),IF((B13=B14)*(K13=K14),"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v>
      </c>
      <c r="AI13" s="1"/>
    </row>
    <row r="14" spans="1:35" s="4" customFormat="1" x14ac:dyDescent="0.25">
      <c r="A14" s="3">
        <f t="shared" si="3"/>
        <v>1</v>
      </c>
      <c r="B14" s="53" t="str">
        <f t="shared" si="0"/>
        <v>Kukulcania arizonica</v>
      </c>
      <c r="C14" s="57" t="s">
        <v>192</v>
      </c>
      <c r="D14" s="57" t="s">
        <v>191</v>
      </c>
      <c r="E14" s="57"/>
      <c r="F14" s="56">
        <v>0</v>
      </c>
      <c r="G14" s="56">
        <v>3</v>
      </c>
      <c r="H14" s="56">
        <v>0</v>
      </c>
      <c r="I14" s="56"/>
      <c r="J14" s="56"/>
      <c r="K14" s="54" t="s">
        <v>48</v>
      </c>
      <c r="L14" s="54" t="s">
        <v>511</v>
      </c>
      <c r="M14" s="54" t="s">
        <v>539</v>
      </c>
      <c r="N14" s="54" t="s">
        <v>85</v>
      </c>
      <c r="O14" s="54" t="s">
        <v>85</v>
      </c>
      <c r="P14" s="54"/>
      <c r="Q14" s="54" t="s">
        <v>85</v>
      </c>
      <c r="R14" s="54"/>
      <c r="S14" s="54" t="s">
        <v>540</v>
      </c>
      <c r="T14" s="54" t="s">
        <v>58</v>
      </c>
      <c r="U14" s="54" t="s">
        <v>541</v>
      </c>
      <c r="V14" s="54"/>
      <c r="W14" s="54" t="s">
        <v>85</v>
      </c>
      <c r="X14" s="147">
        <f ca="1">IF(COUNTBLANK(D14)=1,"",IF('order-admin-units'!$I$1&lt;&gt;"y", "", IF(COUNTBLANK(K14)=1, 'order-admin-units'!$B$1+1, VLOOKUP(K14, ordercountry, 2))))</f>
        <v>2</v>
      </c>
      <c r="Y14" s="147">
        <f ca="1">IF(COUNTBLANK(D14)=1,"",IF('order-admin-units'!$I$1&lt;&gt;"y", "", IF(COUNTBLANK(K14:L14)&gt;0, 'order-admin-units'!$B$2+1, VLOOKUP(K14&amp;"@"&amp;L14, orderadmin, 2))))</f>
        <v>3</v>
      </c>
      <c r="Z14" s="147" t="str">
        <f t="shared" si="4"/>
        <v>MexicoChihuahuaSamalayuca</v>
      </c>
      <c r="AA14" s="147" t="str">
        <f t="shared" si="5"/>
        <v>Kukulcania arizonicaMexicoChihuahuaSamalayuca[N31.34139°, W106.47833°]W.J. Gertsch25/VI/1947</v>
      </c>
      <c r="AB14" s="147" t="str">
        <f t="shared" si="6"/>
        <v xml:space="preserve">Kukulcania arizonicaMexicoChihuahuaSamalayuca[N31.34139°, W106.47833°]W.J. Gertsch25/VI/1947AMNH </v>
      </c>
      <c r="AC14" s="147" t="str">
        <f t="shared" si="1"/>
        <v>Kukulcania arizonicaMexicoChihuahuaSamalayuca[N31.34139°, W106.47833°]W.J. Gertsch25/VI/1947</v>
      </c>
      <c r="AD14" s="11" t="str">
        <f t="shared" si="7"/>
        <v/>
      </c>
      <c r="AE14" s="11" t="str">
        <f t="array" ref="AE14">IF(COUNTBLANK(D14)=1,"",IF(OR($H$2="y",$H$2="m"),IF(AA14=AA13,IF(OR(AB14=$AB$4:$AB13)=FALSE,AE13&amp;C14,AE13),"("&amp;C14)&amp;IF(AA14=AA15,IF(OR(AB15=$AB$4:$AB14)=FALSE,", ",""),") "),""))</f>
        <v/>
      </c>
      <c r="AF14" s="11" t="str">
        <f t="array" ref="AF14">IF((COUNTBLANK(D14)=0)*OR($H$2="y",$H$2="m"),IFERROR(LEFT(C14, FIND(" ",C14)-1), C14),"")</f>
        <v/>
      </c>
      <c r="AG14" s="11" t="str">
        <f t="array" ref="AG14">IF(COUNTBLANK(D14)=1,"",IF(OR($H$2="y",$H$2="m"),IF(AA14=AA13,IF(OR(AC14=$AC$4:$AC13)=FALSE,AG13&amp;AF14,AG13),"("&amp;AF14)&amp;IF(AA14=AA15,IF(OR(AC15=$AC$4:$AC14)=FALSE,", ",""),") "),""))</f>
        <v/>
      </c>
      <c r="AH14" s="10" t="str">
        <f>IF((COUNTBLANK(D14)=1),"",IF(D14=D13,AH13,"")&amp;IF(B13&lt;&gt;B14,((IF(COUNTBLANK(E14)=1,$D$3&amp;"Non-type material: "&amp;$D$3,$D$3&amp;INDEX('type-categories'!$A$2:$B$100,MATCH(E14,'type-categories'!$A$2:$A$100,0),2)&amp;$D$3))),"")&amp;(IF(K14&lt;&gt;K13,$C$2&amp;UPPER(K14)&amp;$C$2&amp;$K$3&amp;" ",(IF(B14&lt;&gt;B13,$C$2&amp;UPPER(K14)&amp;$C$2&amp;$K$3&amp;" ",""))))&amp;IF((AA14&lt;&gt;AA15)*($H$2="y"),AD14&amp;AE14,IF((AA14&lt;&gt;AA15)*($H$2="m"),AD14&amp;AG14,IF(($H$2&lt;&gt;"m")*($H$2&lt;&gt;"Y"),(IF(F14=0,"",F14&amp;" "&amp;$F$4&amp;" "))&amp;(IF(G14=0,"",G14&amp;" "&amp;$G$4&amp;" "))&amp;(IF(H14=0,"",H14&amp;" "&amp;H$4&amp;" "))&amp;(IF(I14=0,"",I14&amp;" "&amp;$I$4&amp;" "))&amp;(IF(J14=0,"",J14&amp;" "&amp;$J$4&amp;" ")),"")))&amp;"; "&amp;IF((B14=B13)*(AA14=AA13), "same collecting data; ", IF((B14=B13)*(Z13=Z14),"same locality; ",(IF(COUNTBLANK(L14)=1,"",$D$2&amp;L14&amp;$L$3&amp;" "&amp;$D$2))&amp;(IF(COUNTBLANK(M14)=1,"",$E$2&amp;M14&amp;$E$2&amp;", "))&amp;(IF(COUNTBLANK(N14)=1,"",N14&amp;"; "))&amp;(IF(COUNTBLANK(O14)=1,"",O14&amp;"; ")))&amp;(IF(COUNTBLANK(P14)=1,"",P14&amp;"; "))&amp;(IF(COUNTBLANK(Q14)=1,"",Q14&amp;"; "))&amp;(IF(COUNTBLANK(R14)=1,"",R14&amp;"m, "))&amp;IF((COUNTBLANK(S14)=0)*(S14&lt;&gt;S13), S14&amp;"; ","")&amp;(IF(COUNTBLANK(U14)=1,"",U14&amp;"; "))&amp;(IF(COUNTBLANK(T14)=1,"",IF(COUNTBLANK(F$2)=1,T14&amp;"; ",T14&amp;" "&amp;F$2&amp;"; "))))&amp;(IF(COUNTBLANK(V14)=1,"",V14&amp;"; "))&amp;IF((COUNTBLANK(C14)=1),"",C14)&amp;IF((B14=B15)*(K14=K15)*(L14=L15)*(M14=M15),IF(($H$2&lt;&gt;"m")*($H$2&lt;&gt;"Y"), " • ", IF((ISNUMBER(FIND(")",AE14))), " • ", "")),IF((B14=B15)*(K14=K15),"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v>
      </c>
      <c r="AI14" s="1"/>
    </row>
    <row r="15" spans="1:35" s="4" customFormat="1" x14ac:dyDescent="0.25">
      <c r="A15" s="3">
        <f t="shared" si="3"/>
        <v>1</v>
      </c>
      <c r="B15" s="53" t="str">
        <f t="shared" si="0"/>
        <v>Kukulcania arizonica</v>
      </c>
      <c r="C15" s="57" t="s">
        <v>192</v>
      </c>
      <c r="D15" s="57" t="s">
        <v>191</v>
      </c>
      <c r="E15" s="57"/>
      <c r="F15" s="56">
        <v>0</v>
      </c>
      <c r="G15" s="56">
        <v>1</v>
      </c>
      <c r="H15" s="56">
        <v>0</v>
      </c>
      <c r="I15" s="56"/>
      <c r="J15" s="56"/>
      <c r="K15" s="54" t="s">
        <v>48</v>
      </c>
      <c r="L15" s="54" t="s">
        <v>511</v>
      </c>
      <c r="M15" s="54" t="s">
        <v>542</v>
      </c>
      <c r="N15" s="54" t="s">
        <v>543</v>
      </c>
      <c r="O15" s="54" t="s">
        <v>85</v>
      </c>
      <c r="P15" s="54"/>
      <c r="Q15" s="54" t="s">
        <v>85</v>
      </c>
      <c r="R15" s="54"/>
      <c r="S15" s="54" t="s">
        <v>544</v>
      </c>
      <c r="T15" s="54" t="s">
        <v>545</v>
      </c>
      <c r="U15" s="54" t="s">
        <v>546</v>
      </c>
      <c r="V15" s="54"/>
      <c r="W15" s="54" t="s">
        <v>85</v>
      </c>
      <c r="X15" s="147">
        <f ca="1">IF(COUNTBLANK(D15)=1,"",IF('order-admin-units'!$I$1&lt;&gt;"y", "", IF(COUNTBLANK(K15)=1, 'order-admin-units'!$B$1+1, VLOOKUP(K15, ordercountry, 2))))</f>
        <v>2</v>
      </c>
      <c r="Y15" s="147">
        <f ca="1">IF(COUNTBLANK(D15)=1,"",IF('order-admin-units'!$I$1&lt;&gt;"y", "", IF(COUNTBLANK(K15:L15)&gt;0, 'order-admin-units'!$B$2+1, VLOOKUP(K15&amp;"@"&amp;L15, orderadmin, 2))))</f>
        <v>3</v>
      </c>
      <c r="Z15" s="147" t="str">
        <f t="shared" si="4"/>
        <v>MexicoChihuahuaSierra de En MedioNogales Ranch</v>
      </c>
      <c r="AA15" s="147" t="str">
        <f t="shared" si="5"/>
        <v>Kukulcania arizonicaMexicoChihuahuaSierra de En MedioNogales Ranch[N30.98644°, W108.59738°, 1524–1737m]W.S. Creighton25–30/IX/1951</v>
      </c>
      <c r="AB15" s="147" t="str">
        <f t="shared" si="6"/>
        <v xml:space="preserve">Kukulcania arizonicaMexicoChihuahuaSierra de En MedioNogales Ranch[N30.98644°, W108.59738°, 1524–1737m]W.S. Creighton25–30/IX/1951AMNH </v>
      </c>
      <c r="AC15" s="147" t="str">
        <f t="shared" si="1"/>
        <v>Kukulcania arizonicaMexicoChihuahuaSierra de En MedioNogales Ranch[N30.98644°, W108.59738°, 1524–1737m]W.S. Creighton25–30/IX/1951</v>
      </c>
      <c r="AD15" s="11" t="str">
        <f t="shared" si="7"/>
        <v/>
      </c>
      <c r="AE15" s="11" t="str">
        <f t="array" ref="AE15">IF(COUNTBLANK(D15)=1,"",IF(OR($H$2="y",$H$2="m"),IF(AA15=AA14,IF(OR(AB15=$AB$4:$AB14)=FALSE,AE14&amp;C15,AE14),"("&amp;C15)&amp;IF(AA15=AA16,IF(OR(AB16=$AB$4:$AB15)=FALSE,", ",""),") "),""))</f>
        <v/>
      </c>
      <c r="AF15" s="11" t="str">
        <f t="array" ref="AF15">IF((COUNTBLANK(D15)=0)*OR($H$2="y",$H$2="m"),IFERROR(LEFT(C15, FIND(" ",C15)-1), C15),"")</f>
        <v/>
      </c>
      <c r="AG15" s="11" t="str">
        <f t="array" ref="AG15">IF(COUNTBLANK(D15)=1,"",IF(OR($H$2="y",$H$2="m"),IF(AA15=AA14,IF(OR(AC15=$AC$4:$AC14)=FALSE,AG14&amp;AF15,AG14),"("&amp;AF15)&amp;IF(AA15=AA16,IF(OR(AC16=$AC$4:$AC15)=FALSE,", ",""),") "),""))</f>
        <v/>
      </c>
      <c r="AH15" s="10" t="str">
        <f>IF((COUNTBLANK(D15)=1),"",IF(D15=D14,AH14,"")&amp;IF(B14&lt;&gt;B15,((IF(COUNTBLANK(E15)=1,$D$3&amp;"Non-type material: "&amp;$D$3,$D$3&amp;INDEX('type-categories'!$A$2:$B$100,MATCH(E15,'type-categories'!$A$2:$A$100,0),2)&amp;$D$3))),"")&amp;(IF(K15&lt;&gt;K14,$C$2&amp;UPPER(K15)&amp;$C$2&amp;$K$3&amp;" ",(IF(B15&lt;&gt;B14,$C$2&amp;UPPER(K15)&amp;$C$2&amp;$K$3&amp;" ",""))))&amp;IF((AA15&lt;&gt;AA16)*($H$2="y"),AD15&amp;AE15,IF((AA15&lt;&gt;AA16)*($H$2="m"),AD15&amp;AG15,IF(($H$2&lt;&gt;"m")*($H$2&lt;&gt;"Y"),(IF(F15=0,"",F15&amp;" "&amp;$F$4&amp;" "))&amp;(IF(G15=0,"",G15&amp;" "&amp;$G$4&amp;" "))&amp;(IF(H15=0,"",H15&amp;" "&amp;H$4&amp;" "))&amp;(IF(I15=0,"",I15&amp;" "&amp;$I$4&amp;" "))&amp;(IF(J15=0,"",J15&amp;" "&amp;$J$4&amp;" ")),"")))&amp;"; "&amp;IF((B15=B14)*(AA15=AA14), "same collecting data; ", IF((B15=B14)*(Z14=Z15),"same locality; ",(IF(COUNTBLANK(L15)=1,"",$D$2&amp;L15&amp;$L$3&amp;" "&amp;$D$2))&amp;(IF(COUNTBLANK(M15)=1,"",$E$2&amp;M15&amp;$E$2&amp;", "))&amp;(IF(COUNTBLANK(N15)=1,"",N15&amp;"; "))&amp;(IF(COUNTBLANK(O15)=1,"",O15&amp;"; ")))&amp;(IF(COUNTBLANK(P15)=1,"",P15&amp;"; "))&amp;(IF(COUNTBLANK(Q15)=1,"",Q15&amp;"; "))&amp;(IF(COUNTBLANK(R15)=1,"",R15&amp;"m, "))&amp;IF((COUNTBLANK(S15)=0)*(S15&lt;&gt;S14), S15&amp;"; ","")&amp;(IF(COUNTBLANK(U15)=1,"",U15&amp;"; "))&amp;(IF(COUNTBLANK(T15)=1,"",IF(COUNTBLANK(F$2)=1,T15&amp;"; ",T15&amp;" "&amp;F$2&amp;"; "))))&amp;(IF(COUNTBLANK(V15)=1,"",V15&amp;"; "))&amp;IF((COUNTBLANK(C15)=1),"",C15)&amp;IF((B15=B16)*(K15=K16)*(L15=L16)*(M15=M16),IF(($H$2&lt;&gt;"m")*($H$2&lt;&gt;"Y"), " • ", IF((ISNUMBER(FIND(")",AE15))), " • ", "")),IF((B15=B16)*(K15=K16),"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v>
      </c>
      <c r="AI15" s="1"/>
    </row>
    <row r="16" spans="1:35" s="4" customFormat="1" x14ac:dyDescent="0.25">
      <c r="A16" s="3">
        <f t="shared" si="3"/>
        <v>1</v>
      </c>
      <c r="B16" s="53" t="str">
        <f t="shared" si="0"/>
        <v>Kukulcania arizonica</v>
      </c>
      <c r="C16" s="57" t="s">
        <v>192</v>
      </c>
      <c r="D16" s="57" t="s">
        <v>191</v>
      </c>
      <c r="E16" s="57"/>
      <c r="F16" s="56">
        <v>0</v>
      </c>
      <c r="G16" s="56">
        <v>1</v>
      </c>
      <c r="H16" s="56">
        <v>0</v>
      </c>
      <c r="I16" s="56"/>
      <c r="J16" s="56"/>
      <c r="K16" s="54" t="s">
        <v>48</v>
      </c>
      <c r="L16" s="54" t="s">
        <v>511</v>
      </c>
      <c r="M16" s="54" t="s">
        <v>547</v>
      </c>
      <c r="N16" s="54" t="s">
        <v>548</v>
      </c>
      <c r="O16" s="54" t="s">
        <v>85</v>
      </c>
      <c r="P16" s="54"/>
      <c r="Q16" s="54" t="s">
        <v>85</v>
      </c>
      <c r="R16" s="54"/>
      <c r="S16" s="54" t="s">
        <v>549</v>
      </c>
      <c r="T16" s="54" t="s">
        <v>383</v>
      </c>
      <c r="U16" s="54" t="s">
        <v>550</v>
      </c>
      <c r="V16" s="54"/>
      <c r="W16" s="54" t="s">
        <v>77</v>
      </c>
      <c r="X16" s="147">
        <f ca="1">IF(COUNTBLANK(D16)=1,"",IF('order-admin-units'!$I$1&lt;&gt;"y", "", IF(COUNTBLANK(K16)=1, 'order-admin-units'!$B$1+1, VLOOKUP(K16, ordercountry, 2))))</f>
        <v>2</v>
      </c>
      <c r="Y16" s="147">
        <f ca="1">IF(COUNTBLANK(D16)=1,"",IF('order-admin-units'!$I$1&lt;&gt;"y", "", IF(COUNTBLANK(K16:L16)&gt;0, 'order-admin-units'!$B$2+1, VLOOKUP(K16&amp;"@"&amp;L16, orderadmin, 2))))</f>
        <v>3</v>
      </c>
      <c r="Z16" s="147" t="str">
        <f t="shared" si="4"/>
        <v>MexicoChihuahuaSierra del NidoArroyo del Álamo</v>
      </c>
      <c r="AA16" s="147" t="str">
        <f t="shared" si="5"/>
        <v>Kukulcania arizonicaMexicoChihuahuaSierra del NidoArroyo del Álamo(N29.33333°, W106.83333°)V. Roth14/X/1969</v>
      </c>
      <c r="AB16" s="147" t="str">
        <f t="shared" si="6"/>
        <v xml:space="preserve">Kukulcania arizonicaMexicoChihuahuaSierra del NidoArroyo del Álamo(N29.33333°, W106.83333°)V. Roth14/X/1969AMNH </v>
      </c>
      <c r="AC16" s="147" t="str">
        <f t="shared" si="1"/>
        <v>Kukulcania arizonicaMexicoChihuahuaSierra del NidoArroyo del Álamo(N29.33333°, W106.83333°)V. Roth14/X/1969</v>
      </c>
      <c r="AD16" s="11" t="str">
        <f t="shared" si="7"/>
        <v/>
      </c>
      <c r="AE16" s="11" t="str">
        <f t="array" ref="AE16">IF(COUNTBLANK(D16)=1,"",IF(OR($H$2="y",$H$2="m"),IF(AA16=AA15,IF(OR(AB16=$AB$4:$AB15)=FALSE,AE15&amp;C16,AE15),"("&amp;C16)&amp;IF(AA16=AA17,IF(OR(AB17=$AB$4:$AB16)=FALSE,", ",""),") "),""))</f>
        <v/>
      </c>
      <c r="AF16" s="11" t="str">
        <f t="array" ref="AF16">IF((COUNTBLANK(D16)=0)*OR($H$2="y",$H$2="m"),IFERROR(LEFT(C16, FIND(" ",C16)-1), C16),"")</f>
        <v/>
      </c>
      <c r="AG16" s="11" t="str">
        <f t="array" ref="AG16">IF(COUNTBLANK(D16)=1,"",IF(OR($H$2="y",$H$2="m"),IF(AA16=AA15,IF(OR(AC16=$AC$4:$AC15)=FALSE,AG15&amp;AF16,AG15),"("&amp;AF16)&amp;IF(AA16=AA17,IF(OR(AC17=$AC$4:$AC16)=FALSE,", ",""),") "),""))</f>
        <v/>
      </c>
      <c r="AH16" s="10" t="str">
        <f>IF((COUNTBLANK(D16)=1),"",IF(D16=D15,AH15,"")&amp;IF(B15&lt;&gt;B16,((IF(COUNTBLANK(E16)=1,$D$3&amp;"Non-type material: "&amp;$D$3,$D$3&amp;INDEX('type-categories'!$A$2:$B$100,MATCH(E16,'type-categories'!$A$2:$A$100,0),2)&amp;$D$3))),"")&amp;(IF(K16&lt;&gt;K15,$C$2&amp;UPPER(K16)&amp;$C$2&amp;$K$3&amp;" ",(IF(B16&lt;&gt;B15,$C$2&amp;UPPER(K16)&amp;$C$2&amp;$K$3&amp;" ",""))))&amp;IF((AA16&lt;&gt;AA17)*($H$2="y"),AD16&amp;AE16,IF((AA16&lt;&gt;AA17)*($H$2="m"),AD16&amp;AG16,IF(($H$2&lt;&gt;"m")*($H$2&lt;&gt;"Y"),(IF(F16=0,"",F16&amp;" "&amp;$F$4&amp;" "))&amp;(IF(G16=0,"",G16&amp;" "&amp;$G$4&amp;" "))&amp;(IF(H16=0,"",H16&amp;" "&amp;H$4&amp;" "))&amp;(IF(I16=0,"",I16&amp;" "&amp;$I$4&amp;" "))&amp;(IF(J16=0,"",J16&amp;" "&amp;$J$4&amp;" ")),"")))&amp;"; "&amp;IF((B16=B15)*(AA16=AA15), "same collecting data; ", IF((B16=B15)*(Z15=Z16),"same locality; ",(IF(COUNTBLANK(L16)=1,"",$D$2&amp;L16&amp;$L$3&amp;" "&amp;$D$2))&amp;(IF(COUNTBLANK(M16)=1,"",$E$2&amp;M16&amp;$E$2&amp;", "))&amp;(IF(COUNTBLANK(N16)=1,"",N16&amp;"; "))&amp;(IF(COUNTBLANK(O16)=1,"",O16&amp;"; ")))&amp;(IF(COUNTBLANK(P16)=1,"",P16&amp;"; "))&amp;(IF(COUNTBLANK(Q16)=1,"",Q16&amp;"; "))&amp;(IF(COUNTBLANK(R16)=1,"",R16&amp;"m, "))&amp;IF((COUNTBLANK(S16)=0)*(S16&lt;&gt;S15), S16&amp;"; ","")&amp;(IF(COUNTBLANK(U16)=1,"",U16&amp;"; "))&amp;(IF(COUNTBLANK(T16)=1,"",IF(COUNTBLANK(F$2)=1,T16&amp;"; ",T16&amp;" "&amp;F$2&amp;"; "))))&amp;(IF(COUNTBLANK(V16)=1,"",V16&amp;"; "))&amp;IF((COUNTBLANK(C16)=1),"",C16)&amp;IF((B16=B17)*(K16=K17)*(L16=L17)*(M16=M17),IF(($H$2&lt;&gt;"m")*($H$2&lt;&gt;"Y"), " • ", IF((ISNUMBER(FIND(")",AE16))), " • ", "")),IF((B16=B17)*(K16=K17),"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v>
      </c>
      <c r="AI16" s="1"/>
    </row>
    <row r="17" spans="1:35" s="4" customFormat="1" x14ac:dyDescent="0.25">
      <c r="A17" s="3">
        <f t="shared" si="3"/>
        <v>1</v>
      </c>
      <c r="B17" s="53" t="str">
        <f t="shared" si="0"/>
        <v>Kukulcania arizonica</v>
      </c>
      <c r="C17" s="57" t="s">
        <v>192</v>
      </c>
      <c r="D17" s="57" t="s">
        <v>191</v>
      </c>
      <c r="E17" s="57"/>
      <c r="F17" s="56">
        <v>1</v>
      </c>
      <c r="G17" s="56">
        <v>6</v>
      </c>
      <c r="H17" s="56">
        <v>3</v>
      </c>
      <c r="I17" s="56"/>
      <c r="J17" s="56"/>
      <c r="K17" s="54" t="s">
        <v>48</v>
      </c>
      <c r="L17" s="54" t="s">
        <v>511</v>
      </c>
      <c r="M17" s="54" t="s">
        <v>551</v>
      </c>
      <c r="N17" s="54" t="s">
        <v>85</v>
      </c>
      <c r="O17" s="54" t="s">
        <v>85</v>
      </c>
      <c r="P17" s="54"/>
      <c r="Q17" s="54" t="s">
        <v>85</v>
      </c>
      <c r="R17" s="54"/>
      <c r="S17" s="54" t="s">
        <v>85</v>
      </c>
      <c r="T17" s="54" t="s">
        <v>58</v>
      </c>
      <c r="U17" s="54" t="s">
        <v>552</v>
      </c>
      <c r="V17" s="54"/>
      <c r="W17" s="54" t="s">
        <v>85</v>
      </c>
      <c r="X17" s="147">
        <f ca="1">IF(COUNTBLANK(D17)=1,"",IF('order-admin-units'!$I$1&lt;&gt;"y", "", IF(COUNTBLANK(K17)=1, 'order-admin-units'!$B$1+1, VLOOKUP(K17, ordercountry, 2))))</f>
        <v>2</v>
      </c>
      <c r="Y17" s="147">
        <f ca="1">IF(COUNTBLANK(D17)=1,"",IF('order-admin-units'!$I$1&lt;&gt;"y", "", IF(COUNTBLANK(K17:L17)&gt;0, 'order-admin-units'!$B$2+1, VLOOKUP(K17&amp;"@"&amp;L17, orderadmin, 2))))</f>
        <v>3</v>
      </c>
      <c r="Z17" s="147" t="str">
        <f t="shared" si="4"/>
        <v>MexicoChihuahuasummit W of Primavera</v>
      </c>
      <c r="AA17" s="147" t="str">
        <f t="shared" si="5"/>
        <v>Kukulcania arizonicaMexicoChihuahuasummit W of PrimaveraW.J. Gertsch2/VII/1947</v>
      </c>
      <c r="AB17" s="147" t="str">
        <f t="shared" si="6"/>
        <v xml:space="preserve">Kukulcania arizonicaMexicoChihuahuasummit W of PrimaveraW.J. Gertsch2/VII/1947AMNH </v>
      </c>
      <c r="AC17" s="147" t="str">
        <f t="shared" si="1"/>
        <v>Kukulcania arizonicaMexicoChihuahuasummit W of PrimaveraW.J. Gertsch2/VII/1947</v>
      </c>
      <c r="AD17" s="11" t="str">
        <f t="shared" si="7"/>
        <v/>
      </c>
      <c r="AE17" s="11" t="str">
        <f t="array" ref="AE17">IF(COUNTBLANK(D17)=1,"",IF(OR($H$2="y",$H$2="m"),IF(AA17=AA16,IF(OR(AB17=$AB$4:$AB16)=FALSE,AE16&amp;C17,AE16),"("&amp;C17)&amp;IF(AA17=AA18,IF(OR(AB18=$AB$4:$AB17)=FALSE,", ",""),") "),""))</f>
        <v/>
      </c>
      <c r="AF17" s="11" t="str">
        <f t="array" ref="AF17">IF((COUNTBLANK(D17)=0)*OR($H$2="y",$H$2="m"),IFERROR(LEFT(C17, FIND(" ",C17)-1), C17),"")</f>
        <v/>
      </c>
      <c r="AG17" s="11" t="str">
        <f t="array" ref="AG17">IF(COUNTBLANK(D17)=1,"",IF(OR($H$2="y",$H$2="m"),IF(AA17=AA16,IF(OR(AC17=$AC$4:$AC16)=FALSE,AG16&amp;AF17,AG16),"("&amp;AF17)&amp;IF(AA17=AA18,IF(OR(AC18=$AC$4:$AC17)=FALSE,", ",""),") "),""))</f>
        <v/>
      </c>
      <c r="AH17" s="10" t="str">
        <f>IF((COUNTBLANK(D17)=1),"",IF(D17=D16,AH16,"")&amp;IF(B16&lt;&gt;B17,((IF(COUNTBLANK(E17)=1,$D$3&amp;"Non-type material: "&amp;$D$3,$D$3&amp;INDEX('type-categories'!$A$2:$B$100,MATCH(E17,'type-categories'!$A$2:$A$100,0),2)&amp;$D$3))),"")&amp;(IF(K17&lt;&gt;K16,$C$2&amp;UPPER(K17)&amp;$C$2&amp;$K$3&amp;" ",(IF(B17&lt;&gt;B16,$C$2&amp;UPPER(K17)&amp;$C$2&amp;$K$3&amp;" ",""))))&amp;IF((AA17&lt;&gt;AA18)*($H$2="y"),AD17&amp;AE17,IF((AA17&lt;&gt;AA18)*($H$2="m"),AD17&amp;AG17,IF(($H$2&lt;&gt;"m")*($H$2&lt;&gt;"Y"),(IF(F17=0,"",F17&amp;" "&amp;$F$4&amp;" "))&amp;(IF(G17=0,"",G17&amp;" "&amp;$G$4&amp;" "))&amp;(IF(H17=0,"",H17&amp;" "&amp;H$4&amp;" "))&amp;(IF(I17=0,"",I17&amp;" "&amp;$I$4&amp;" "))&amp;(IF(J17=0,"",J17&amp;" "&amp;$J$4&amp;" ")),"")))&amp;"; "&amp;IF((B17=B16)*(AA17=AA16), "same collecting data; ", IF((B17=B16)*(Z16=Z17),"same locality; ",(IF(COUNTBLANK(L17)=1,"",$D$2&amp;L17&amp;$L$3&amp;" "&amp;$D$2))&amp;(IF(COUNTBLANK(M17)=1,"",$E$2&amp;M17&amp;$E$2&amp;", "))&amp;(IF(COUNTBLANK(N17)=1,"",N17&amp;"; "))&amp;(IF(COUNTBLANK(O17)=1,"",O17&amp;"; ")))&amp;(IF(COUNTBLANK(P17)=1,"",P17&amp;"; "))&amp;(IF(COUNTBLANK(Q17)=1,"",Q17&amp;"; "))&amp;(IF(COUNTBLANK(R17)=1,"",R17&amp;"m, "))&amp;IF((COUNTBLANK(S17)=0)*(S17&lt;&gt;S16), S17&amp;"; ","")&amp;(IF(COUNTBLANK(U17)=1,"",U17&amp;"; "))&amp;(IF(COUNTBLANK(T17)=1,"",IF(COUNTBLANK(F$2)=1,T17&amp;"; ",T17&amp;" "&amp;F$2&amp;"; "))))&amp;(IF(COUNTBLANK(V17)=1,"",V17&amp;"; "))&amp;IF((COUNTBLANK(C17)=1),"",C17)&amp;IF((B17=B18)*(K17=K18)*(L17=L18)*(M17=M18),IF(($H$2&lt;&gt;"m")*($H$2&lt;&gt;"Y"), " • ", IF((ISNUMBER(FIND(")",AE17))), " • ", "")),IF((B17=B18)*(K17=K18),"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v>
      </c>
      <c r="AI17" s="1"/>
    </row>
    <row r="18" spans="1:35" s="4" customFormat="1" x14ac:dyDescent="0.25">
      <c r="A18" s="3">
        <f t="shared" si="3"/>
        <v>1</v>
      </c>
      <c r="B18" s="53" t="str">
        <f t="shared" si="0"/>
        <v>Kukulcania arizonica</v>
      </c>
      <c r="C18" s="57" t="s">
        <v>192</v>
      </c>
      <c r="D18" s="57" t="s">
        <v>191</v>
      </c>
      <c r="E18" s="57"/>
      <c r="F18" s="56">
        <v>0</v>
      </c>
      <c r="G18" s="56">
        <v>3</v>
      </c>
      <c r="H18" s="56">
        <v>10</v>
      </c>
      <c r="I18" s="56"/>
      <c r="J18" s="56"/>
      <c r="K18" s="54" t="s">
        <v>48</v>
      </c>
      <c r="L18" s="54" t="s">
        <v>511</v>
      </c>
      <c r="M18" s="54" t="s">
        <v>551</v>
      </c>
      <c r="N18" s="54" t="s">
        <v>85</v>
      </c>
      <c r="O18" s="54" t="s">
        <v>85</v>
      </c>
      <c r="P18" s="54"/>
      <c r="Q18" s="54" t="s">
        <v>85</v>
      </c>
      <c r="R18" s="54"/>
      <c r="S18" s="54" t="s">
        <v>85</v>
      </c>
      <c r="T18" s="54" t="s">
        <v>58</v>
      </c>
      <c r="U18" s="54" t="s">
        <v>552</v>
      </c>
      <c r="V18" s="54"/>
      <c r="W18" s="54" t="s">
        <v>85</v>
      </c>
      <c r="X18" s="147">
        <f ca="1">IF(COUNTBLANK(D18)=1,"",IF('order-admin-units'!$I$1&lt;&gt;"y", "", IF(COUNTBLANK(K18)=1, 'order-admin-units'!$B$1+1, VLOOKUP(K18, ordercountry, 2))))</f>
        <v>2</v>
      </c>
      <c r="Y18" s="147">
        <f ca="1">IF(COUNTBLANK(D18)=1,"",IF('order-admin-units'!$I$1&lt;&gt;"y", "", IF(COUNTBLANK(K18:L18)&gt;0, 'order-admin-units'!$B$2+1, VLOOKUP(K18&amp;"@"&amp;L18, orderadmin, 2))))</f>
        <v>3</v>
      </c>
      <c r="Z18" s="147" t="str">
        <f t="shared" si="4"/>
        <v>MexicoChihuahuasummit W of Primavera</v>
      </c>
      <c r="AA18" s="147" t="str">
        <f t="shared" si="5"/>
        <v>Kukulcania arizonicaMexicoChihuahuasummit W of PrimaveraW.J. Gertsch2/VII/1947</v>
      </c>
      <c r="AB18" s="147" t="str">
        <f t="shared" si="6"/>
        <v xml:space="preserve">Kukulcania arizonicaMexicoChihuahuasummit W of PrimaveraW.J. Gertsch2/VII/1947AMNH </v>
      </c>
      <c r="AC18" s="147" t="str">
        <f t="shared" si="1"/>
        <v>Kukulcania arizonicaMexicoChihuahuasummit W of PrimaveraW.J. Gertsch2/VII/1947</v>
      </c>
      <c r="AD18" s="11" t="str">
        <f t="shared" si="7"/>
        <v/>
      </c>
      <c r="AE18" s="11" t="str">
        <f t="array" ref="AE18">IF(COUNTBLANK(D18)=1,"",IF(OR($H$2="y",$H$2="m"),IF(AA18=AA17,IF(OR(AB18=$AB$4:$AB17)=FALSE,AE17&amp;C18,AE17),"("&amp;C18)&amp;IF(AA18=AA19,IF(OR(AB19=$AB$4:$AB18)=FALSE,", ",""),") "),""))</f>
        <v/>
      </c>
      <c r="AF18" s="11" t="str">
        <f t="array" ref="AF18">IF((COUNTBLANK(D18)=0)*OR($H$2="y",$H$2="m"),IFERROR(LEFT(C18, FIND(" ",C18)-1), C18),"")</f>
        <v/>
      </c>
      <c r="AG18" s="11" t="str">
        <f t="array" ref="AG18">IF(COUNTBLANK(D18)=1,"",IF(OR($H$2="y",$H$2="m"),IF(AA18=AA17,IF(OR(AC18=$AC$4:$AC17)=FALSE,AG17&amp;AF18,AG17),"("&amp;AF18)&amp;IF(AA18=AA19,IF(OR(AC19=$AC$4:$AC18)=FALSE,", ",""),") "),""))</f>
        <v/>
      </c>
      <c r="AH18" s="10" t="str">
        <f>IF((COUNTBLANK(D18)=1),"",IF(D18=D17,AH17,"")&amp;IF(B17&lt;&gt;B18,((IF(COUNTBLANK(E18)=1,$D$3&amp;"Non-type material: "&amp;$D$3,$D$3&amp;INDEX('type-categories'!$A$2:$B$100,MATCH(E18,'type-categories'!$A$2:$A$100,0),2)&amp;$D$3))),"")&amp;(IF(K18&lt;&gt;K17,$C$2&amp;UPPER(K18)&amp;$C$2&amp;$K$3&amp;" ",(IF(B18&lt;&gt;B17,$C$2&amp;UPPER(K18)&amp;$C$2&amp;$K$3&amp;" ",""))))&amp;IF((AA18&lt;&gt;AA19)*($H$2="y"),AD18&amp;AE18,IF((AA18&lt;&gt;AA19)*($H$2="m"),AD18&amp;AG18,IF(($H$2&lt;&gt;"m")*($H$2&lt;&gt;"Y"),(IF(F18=0,"",F18&amp;" "&amp;$F$4&amp;" "))&amp;(IF(G18=0,"",G18&amp;" "&amp;$G$4&amp;" "))&amp;(IF(H18=0,"",H18&amp;" "&amp;H$4&amp;" "))&amp;(IF(I18=0,"",I18&amp;" "&amp;$I$4&amp;" "))&amp;(IF(J18=0,"",J18&amp;" "&amp;$J$4&amp;" ")),"")))&amp;"; "&amp;IF((B18=B17)*(AA18=AA17), "same collecting data; ", IF((B18=B17)*(Z17=Z18),"same locality; ",(IF(COUNTBLANK(L18)=1,"",$D$2&amp;L18&amp;$L$3&amp;" "&amp;$D$2))&amp;(IF(COUNTBLANK(M18)=1,"",$E$2&amp;M18&amp;$E$2&amp;", "))&amp;(IF(COUNTBLANK(N18)=1,"",N18&amp;"; "))&amp;(IF(COUNTBLANK(O18)=1,"",O18&amp;"; ")))&amp;(IF(COUNTBLANK(P18)=1,"",P18&amp;"; "))&amp;(IF(COUNTBLANK(Q18)=1,"",Q18&amp;"; "))&amp;(IF(COUNTBLANK(R18)=1,"",R18&amp;"m, "))&amp;IF((COUNTBLANK(S18)=0)*(S18&lt;&gt;S17), S18&amp;"; ","")&amp;(IF(COUNTBLANK(U18)=1,"",U18&amp;"; "))&amp;(IF(COUNTBLANK(T18)=1,"",IF(COUNTBLANK(F$2)=1,T18&amp;"; ",T18&amp;" "&amp;F$2&amp;"; "))))&amp;(IF(COUNTBLANK(V18)=1,"",V18&amp;"; "))&amp;IF((COUNTBLANK(C18)=1),"",C18)&amp;IF((B18=B19)*(K18=K19)*(L18=L19)*(M18=M19),IF(($H$2&lt;&gt;"m")*($H$2&lt;&gt;"Y"), " • ", IF((ISNUMBER(FIND(")",AE18))), " • ", "")),IF((B18=B19)*(K18=K19),"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v>
      </c>
      <c r="AI18" s="1"/>
    </row>
    <row r="19" spans="1:35" s="4" customFormat="1" x14ac:dyDescent="0.25">
      <c r="A19" s="3">
        <f t="shared" si="3"/>
        <v>1</v>
      </c>
      <c r="B19" s="53" t="str">
        <f t="shared" si="0"/>
        <v>Kukulcania arizonica</v>
      </c>
      <c r="C19" s="57" t="s">
        <v>192</v>
      </c>
      <c r="D19" s="57" t="s">
        <v>191</v>
      </c>
      <c r="E19" s="57"/>
      <c r="F19" s="56">
        <v>0</v>
      </c>
      <c r="G19" s="56">
        <v>2</v>
      </c>
      <c r="H19" s="56">
        <v>3</v>
      </c>
      <c r="I19" s="56"/>
      <c r="J19" s="56"/>
      <c r="K19" s="54" t="s">
        <v>48</v>
      </c>
      <c r="L19" s="54" t="s">
        <v>512</v>
      </c>
      <c r="M19" s="54" t="s">
        <v>553</v>
      </c>
      <c r="N19" s="54" t="s">
        <v>85</v>
      </c>
      <c r="O19" s="54" t="s">
        <v>85</v>
      </c>
      <c r="P19" s="54"/>
      <c r="Q19" s="54" t="s">
        <v>85</v>
      </c>
      <c r="R19" s="54"/>
      <c r="S19" s="54" t="s">
        <v>554</v>
      </c>
      <c r="T19" s="54" t="s">
        <v>555</v>
      </c>
      <c r="U19" s="54" t="s">
        <v>556</v>
      </c>
      <c r="V19" s="54"/>
      <c r="W19" s="54" t="s">
        <v>85</v>
      </c>
      <c r="X19" s="147">
        <f ca="1">IF(COUNTBLANK(D19)=1,"",IF('order-admin-units'!$I$1&lt;&gt;"y", "", IF(COUNTBLANK(K19)=1, 'order-admin-units'!$B$1+1, VLOOKUP(K19, ordercountry, 2))))</f>
        <v>2</v>
      </c>
      <c r="Y19" s="147">
        <f ca="1">IF(COUNTBLANK(D19)=1,"",IF('order-admin-units'!$I$1&lt;&gt;"y", "", IF(COUNTBLANK(K19:L19)&gt;0, 'order-admin-units'!$B$2+1, VLOOKUP(K19&amp;"@"&amp;L19, orderadmin, 2))))</f>
        <v>4</v>
      </c>
      <c r="Z19" s="147" t="str">
        <f t="shared" si="4"/>
        <v>MexicoCoahuila1 mile S Cedritos</v>
      </c>
      <c r="AA19" s="147" t="str">
        <f t="shared" si="5"/>
        <v>Kukulcania arizonicaMexicoCoahuila1 mile S Cedritos[N27.45639°, W101.77°]R. Zweifel23/VI/1957</v>
      </c>
      <c r="AB19" s="147" t="str">
        <f t="shared" si="6"/>
        <v xml:space="preserve">Kukulcania arizonicaMexicoCoahuila1 mile S Cedritos[N27.45639°, W101.77°]R. Zweifel23/VI/1957AMNH </v>
      </c>
      <c r="AC19" s="147" t="str">
        <f t="shared" si="1"/>
        <v>Kukulcania arizonicaMexicoCoahuila1 mile S Cedritos[N27.45639°, W101.77°]R. Zweifel23/VI/1957</v>
      </c>
      <c r="AD19" s="11" t="str">
        <f t="shared" si="7"/>
        <v/>
      </c>
      <c r="AE19" s="11" t="str">
        <f t="array" ref="AE19">IF(COUNTBLANK(D19)=1,"",IF(OR($H$2="y",$H$2="m"),IF(AA19=AA18,IF(OR(AB19=$AB$4:$AB18)=FALSE,AE18&amp;C19,AE18),"("&amp;C19)&amp;IF(AA19=AA20,IF(OR(AB20=$AB$4:$AB19)=FALSE,", ",""),") "),""))</f>
        <v/>
      </c>
      <c r="AF19" s="11" t="str">
        <f t="array" ref="AF19">IF((COUNTBLANK(D19)=0)*OR($H$2="y",$H$2="m"),IFERROR(LEFT(C19, FIND(" ",C19)-1), C19),"")</f>
        <v/>
      </c>
      <c r="AG19" s="11" t="str">
        <f t="array" ref="AG19">IF(COUNTBLANK(D19)=1,"",IF(OR($H$2="y",$H$2="m"),IF(AA19=AA18,IF(OR(AC19=$AC$4:$AC18)=FALSE,AG18&amp;AF19,AG18),"("&amp;AF19)&amp;IF(AA19=AA20,IF(OR(AC20=$AC$4:$AC19)=FALSE,", ",""),") "),""))</f>
        <v/>
      </c>
      <c r="AH19" s="10" t="str">
        <f>IF((COUNTBLANK(D19)=1),"",IF(D19=D18,AH18,"")&amp;IF(B18&lt;&gt;B19,((IF(COUNTBLANK(E19)=1,$D$3&amp;"Non-type material: "&amp;$D$3,$D$3&amp;INDEX('type-categories'!$A$2:$B$100,MATCH(E19,'type-categories'!$A$2:$A$100,0),2)&amp;$D$3))),"")&amp;(IF(K19&lt;&gt;K18,$C$2&amp;UPPER(K19)&amp;$C$2&amp;$K$3&amp;" ",(IF(B19&lt;&gt;B18,$C$2&amp;UPPER(K19)&amp;$C$2&amp;$K$3&amp;" ",""))))&amp;IF((AA19&lt;&gt;AA20)*($H$2="y"),AD19&amp;AE19,IF((AA19&lt;&gt;AA20)*($H$2="m"),AD19&amp;AG19,IF(($H$2&lt;&gt;"m")*($H$2&lt;&gt;"Y"),(IF(F19=0,"",F19&amp;" "&amp;$F$4&amp;" "))&amp;(IF(G19=0,"",G19&amp;" "&amp;$G$4&amp;" "))&amp;(IF(H19=0,"",H19&amp;" "&amp;H$4&amp;" "))&amp;(IF(I19=0,"",I19&amp;" "&amp;$I$4&amp;" "))&amp;(IF(J19=0,"",J19&amp;" "&amp;$J$4&amp;" ")),"")))&amp;"; "&amp;IF((B19=B18)*(AA19=AA18), "same collecting data; ", IF((B19=B18)*(Z18=Z19),"same locality; ",(IF(COUNTBLANK(L19)=1,"",$D$2&amp;L19&amp;$L$3&amp;" "&amp;$D$2))&amp;(IF(COUNTBLANK(M19)=1,"",$E$2&amp;M19&amp;$E$2&amp;", "))&amp;(IF(COUNTBLANK(N19)=1,"",N19&amp;"; "))&amp;(IF(COUNTBLANK(O19)=1,"",O19&amp;"; ")))&amp;(IF(COUNTBLANK(P19)=1,"",P19&amp;"; "))&amp;(IF(COUNTBLANK(Q19)=1,"",Q19&amp;"; "))&amp;(IF(COUNTBLANK(R19)=1,"",R19&amp;"m, "))&amp;IF((COUNTBLANK(S19)=0)*(S19&lt;&gt;S18), S19&amp;"; ","")&amp;(IF(COUNTBLANK(U19)=1,"",U19&amp;"; "))&amp;(IF(COUNTBLANK(T19)=1,"",IF(COUNTBLANK(F$2)=1,T19&amp;"; ",T19&amp;" "&amp;F$2&amp;"; "))))&amp;(IF(COUNTBLANK(V19)=1,"",V19&amp;"; "))&amp;IF((COUNTBLANK(C19)=1),"",C19)&amp;IF((B19=B20)*(K19=K20)*(L19=L20)*(M19=M20),IF(($H$2&lt;&gt;"m")*($H$2&lt;&gt;"Y"), " • ", IF((ISNUMBER(FIND(")",AE19))), " • ", "")),IF((B19=B20)*(K19=K20),"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v>
      </c>
      <c r="AI19" s="1"/>
    </row>
    <row r="20" spans="1:35" s="4" customFormat="1" x14ac:dyDescent="0.25">
      <c r="A20" s="3">
        <f t="shared" si="3"/>
        <v>1</v>
      </c>
      <c r="B20" s="53" t="str">
        <f t="shared" si="0"/>
        <v>Kukulcania arizonica</v>
      </c>
      <c r="C20" s="57" t="s">
        <v>192</v>
      </c>
      <c r="D20" s="57" t="s">
        <v>191</v>
      </c>
      <c r="E20" s="57"/>
      <c r="F20" s="56">
        <v>0</v>
      </c>
      <c r="G20" s="56">
        <v>1</v>
      </c>
      <c r="H20" s="56">
        <v>3</v>
      </c>
      <c r="I20" s="56"/>
      <c r="J20" s="56"/>
      <c r="K20" s="54" t="s">
        <v>48</v>
      </c>
      <c r="L20" s="54" t="s">
        <v>512</v>
      </c>
      <c r="M20" s="54" t="s">
        <v>557</v>
      </c>
      <c r="N20" s="54" t="s">
        <v>85</v>
      </c>
      <c r="O20" s="54" t="s">
        <v>85</v>
      </c>
      <c r="P20" s="54"/>
      <c r="Q20" s="54" t="s">
        <v>85</v>
      </c>
      <c r="R20" s="54"/>
      <c r="S20" s="54" t="s">
        <v>558</v>
      </c>
      <c r="T20" s="54" t="s">
        <v>559</v>
      </c>
      <c r="U20" s="54" t="s">
        <v>560</v>
      </c>
      <c r="V20" s="54"/>
      <c r="W20" s="54" t="s">
        <v>85</v>
      </c>
      <c r="X20" s="147">
        <f ca="1">IF(COUNTBLANK(D20)=1,"",IF('order-admin-units'!$I$1&lt;&gt;"y", "", IF(COUNTBLANK(K20)=1, 'order-admin-units'!$B$1+1, VLOOKUP(K20, ordercountry, 2))))</f>
        <v>2</v>
      </c>
      <c r="Y20" s="147">
        <f ca="1">IF(COUNTBLANK(D20)=1,"",IF('order-admin-units'!$I$1&lt;&gt;"y", "", IF(COUNTBLANK(K20:L20)&gt;0, 'order-admin-units'!$B$2+1, VLOOKUP(K20&amp;"@"&amp;L20, orderadmin, 2))))</f>
        <v>4</v>
      </c>
      <c r="Z20" s="147" t="str">
        <f t="shared" si="4"/>
        <v>MexicoCoahuila20 miles E Saltillo</v>
      </c>
      <c r="AA20" s="147" t="str">
        <f t="shared" si="5"/>
        <v>Kukulcania arizonicaMexicoCoahuila20 miles E Saltillo[N25.45685°, W100.65425°]W.J. Gertsch &amp; V. Roth18/VII/1956</v>
      </c>
      <c r="AB20" s="147" t="str">
        <f t="shared" si="6"/>
        <v xml:space="preserve">Kukulcania arizonicaMexicoCoahuila20 miles E Saltillo[N25.45685°, W100.65425°]W.J. Gertsch &amp; V. Roth18/VII/1956AMNH </v>
      </c>
      <c r="AC20" s="147" t="str">
        <f t="shared" si="1"/>
        <v>Kukulcania arizonicaMexicoCoahuila20 miles E Saltillo[N25.45685°, W100.65425°]W.J. Gertsch &amp; V. Roth18/VII/1956</v>
      </c>
      <c r="AD20" s="11" t="str">
        <f t="shared" si="7"/>
        <v/>
      </c>
      <c r="AE20" s="11" t="str">
        <f t="array" ref="AE20">IF(COUNTBLANK(D20)=1,"",IF(OR($H$2="y",$H$2="m"),IF(AA20=AA19,IF(OR(AB20=$AB$4:$AB19)=FALSE,AE19&amp;C20,AE19),"("&amp;C20)&amp;IF(AA20=AA21,IF(OR(AB21=$AB$4:$AB20)=FALSE,", ",""),") "),""))</f>
        <v/>
      </c>
      <c r="AF20" s="11" t="str">
        <f t="array" ref="AF20">IF((COUNTBLANK(D20)=0)*OR($H$2="y",$H$2="m"),IFERROR(LEFT(C20, FIND(" ",C20)-1), C20),"")</f>
        <v/>
      </c>
      <c r="AG20" s="11" t="str">
        <f t="array" ref="AG20">IF(COUNTBLANK(D20)=1,"",IF(OR($H$2="y",$H$2="m"),IF(AA20=AA19,IF(OR(AC20=$AC$4:$AC19)=FALSE,AG19&amp;AF20,AG19),"("&amp;AF20)&amp;IF(AA20=AA21,IF(OR(AC21=$AC$4:$AC20)=FALSE,", ",""),") "),""))</f>
        <v/>
      </c>
      <c r="AH20" s="10" t="str">
        <f>IF((COUNTBLANK(D20)=1),"",IF(D20=D19,AH19,"")&amp;IF(B19&lt;&gt;B20,((IF(COUNTBLANK(E20)=1,$D$3&amp;"Non-type material: "&amp;$D$3,$D$3&amp;INDEX('type-categories'!$A$2:$B$100,MATCH(E20,'type-categories'!$A$2:$A$100,0),2)&amp;$D$3))),"")&amp;(IF(K20&lt;&gt;K19,$C$2&amp;UPPER(K20)&amp;$C$2&amp;$K$3&amp;" ",(IF(B20&lt;&gt;B19,$C$2&amp;UPPER(K20)&amp;$C$2&amp;$K$3&amp;" ",""))))&amp;IF((AA20&lt;&gt;AA21)*($H$2="y"),AD20&amp;AE20,IF((AA20&lt;&gt;AA21)*($H$2="m"),AD20&amp;AG20,IF(($H$2&lt;&gt;"m")*($H$2&lt;&gt;"Y"),(IF(F20=0,"",F20&amp;" "&amp;$F$4&amp;" "))&amp;(IF(G20=0,"",G20&amp;" "&amp;$G$4&amp;" "))&amp;(IF(H20=0,"",H20&amp;" "&amp;H$4&amp;" "))&amp;(IF(I20=0,"",I20&amp;" "&amp;$I$4&amp;" "))&amp;(IF(J20=0,"",J20&amp;" "&amp;$J$4&amp;" ")),"")))&amp;"; "&amp;IF((B20=B19)*(AA20=AA19), "same collecting data; ", IF((B20=B19)*(Z19=Z20),"same locality; ",(IF(COUNTBLANK(L20)=1,"",$D$2&amp;L20&amp;$L$3&amp;" "&amp;$D$2))&amp;(IF(COUNTBLANK(M20)=1,"",$E$2&amp;M20&amp;$E$2&amp;", "))&amp;(IF(COUNTBLANK(N20)=1,"",N20&amp;"; "))&amp;(IF(COUNTBLANK(O20)=1,"",O20&amp;"; ")))&amp;(IF(COUNTBLANK(P20)=1,"",P20&amp;"; "))&amp;(IF(COUNTBLANK(Q20)=1,"",Q20&amp;"; "))&amp;(IF(COUNTBLANK(R20)=1,"",R20&amp;"m, "))&amp;IF((COUNTBLANK(S20)=0)*(S20&lt;&gt;S19), S20&amp;"; ","")&amp;(IF(COUNTBLANK(U20)=1,"",U20&amp;"; "))&amp;(IF(COUNTBLANK(T20)=1,"",IF(COUNTBLANK(F$2)=1,T20&amp;"; ",T20&amp;" "&amp;F$2&amp;"; "))))&amp;(IF(COUNTBLANK(V20)=1,"",V20&amp;"; "))&amp;IF((COUNTBLANK(C20)=1),"",C20)&amp;IF((B20=B21)*(K20=K21)*(L20=L21)*(M20=M21),IF(($H$2&lt;&gt;"m")*($H$2&lt;&gt;"Y"), " • ", IF((ISNUMBER(FIND(")",AE20))), " • ", "")),IF((B20=B21)*(K20=K21),"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v>
      </c>
      <c r="AI20" s="1"/>
    </row>
    <row r="21" spans="1:35" s="4" customFormat="1" x14ac:dyDescent="0.25">
      <c r="A21" s="3">
        <f t="shared" si="3"/>
        <v>1</v>
      </c>
      <c r="B21" s="53" t="str">
        <f t="shared" si="0"/>
        <v>Kukulcania arizonica</v>
      </c>
      <c r="C21" s="56" t="s">
        <v>233</v>
      </c>
      <c r="D21" s="57" t="s">
        <v>191</v>
      </c>
      <c r="E21" s="57"/>
      <c r="F21" s="57">
        <v>0</v>
      </c>
      <c r="G21" s="57">
        <v>2</v>
      </c>
      <c r="H21" s="57">
        <v>2</v>
      </c>
      <c r="I21" s="57"/>
      <c r="J21" s="57"/>
      <c r="K21" s="57" t="s">
        <v>48</v>
      </c>
      <c r="L21" s="57" t="s">
        <v>512</v>
      </c>
      <c r="M21" s="57" t="s">
        <v>561</v>
      </c>
      <c r="N21" s="57" t="s">
        <v>85</v>
      </c>
      <c r="O21" s="57" t="s">
        <v>85</v>
      </c>
      <c r="P21" s="57"/>
      <c r="Q21" s="57" t="s">
        <v>85</v>
      </c>
      <c r="R21" s="57"/>
      <c r="S21" s="54" t="s">
        <v>562</v>
      </c>
      <c r="T21" s="57" t="s">
        <v>522</v>
      </c>
      <c r="U21" s="57" t="s">
        <v>563</v>
      </c>
      <c r="V21" s="57"/>
      <c r="W21" s="57" t="s">
        <v>85</v>
      </c>
      <c r="X21" s="147">
        <f ca="1">IF(COUNTBLANK(D21)=1,"",IF('order-admin-units'!$I$1&lt;&gt;"y", "", IF(COUNTBLANK(K21)=1, 'order-admin-units'!$B$1+1, VLOOKUP(K21, ordercountry, 2))))</f>
        <v>2</v>
      </c>
      <c r="Y21" s="147">
        <f ca="1">IF(COUNTBLANK(D21)=1,"",IF('order-admin-units'!$I$1&lt;&gt;"y", "", IF(COUNTBLANK(K21:L21)&gt;0, 'order-admin-units'!$B$2+1, VLOOKUP(K21&amp;"@"&amp;L21, orderadmin, 2))))</f>
        <v>4</v>
      </c>
      <c r="Z21" s="147" t="str">
        <f t="shared" si="4"/>
        <v>MexicoCoahuila20 miles E Saltillo on Rt. 40</v>
      </c>
      <c r="AA21" s="147" t="str">
        <f t="shared" si="5"/>
        <v>Kukulcania arizonicaMexicoCoahuila20 miles E Saltillo on Rt. 40[N25.68679°, W100.60631°]F.A. Coyle3/VII/1982</v>
      </c>
      <c r="AB21" s="147" t="str">
        <f t="shared" si="6"/>
        <v>Kukulcania arizonicaMexicoCoahuila20 miles E Saltillo on Rt. 40[N25.68679°, W100.60631°]F.A. Coyle3/VII/1982MCZ 39918</v>
      </c>
      <c r="AC21" s="147" t="str">
        <f t="shared" si="1"/>
        <v>Kukulcania arizonicaMexicoCoahuila20 miles E Saltillo on Rt. 40[N25.68679°, W100.60631°]F.A. Coyle3/VII/1982</v>
      </c>
      <c r="AD21" s="11" t="str">
        <f t="shared" si="7"/>
        <v/>
      </c>
      <c r="AE21" s="11" t="str">
        <f t="array" ref="AE21">IF(COUNTBLANK(D21)=1,"",IF(OR($H$2="y",$H$2="m"),IF(AA21=AA20,IF(OR(AB21=$AB$4:$AB20)=FALSE,AE20&amp;C21,AE20),"("&amp;C21)&amp;IF(AA21=AA22,IF(OR(AB22=$AB$4:$AB21)=FALSE,", ",""),") "),""))</f>
        <v/>
      </c>
      <c r="AF21" s="11" t="str">
        <f t="array" ref="AF21">IF((COUNTBLANK(D21)=0)*OR($H$2="y",$H$2="m"),IFERROR(LEFT(C21, FIND(" ",C21)-1), C21),"")</f>
        <v/>
      </c>
      <c r="AG21" s="11" t="str">
        <f t="array" ref="AG21">IF(COUNTBLANK(D21)=1,"",IF(OR($H$2="y",$H$2="m"),IF(AA21=AA20,IF(OR(AC21=$AC$4:$AC20)=FALSE,AG20&amp;AF21,AG20),"("&amp;AF21)&amp;IF(AA21=AA22,IF(OR(AC22=$AC$4:$AC21)=FALSE,", ",""),") "),""))</f>
        <v/>
      </c>
      <c r="AH21" s="10" t="str">
        <f>IF((COUNTBLANK(D21)=1),"",IF(D21=D20,AH20,"")&amp;IF(B20&lt;&gt;B21,((IF(COUNTBLANK(E21)=1,$D$3&amp;"Non-type material: "&amp;$D$3,$D$3&amp;INDEX('type-categories'!$A$2:$B$100,MATCH(E21,'type-categories'!$A$2:$A$100,0),2)&amp;$D$3))),"")&amp;(IF(K21&lt;&gt;K20,$C$2&amp;UPPER(K21)&amp;$C$2&amp;$K$3&amp;" ",(IF(B21&lt;&gt;B20,$C$2&amp;UPPER(K21)&amp;$C$2&amp;$K$3&amp;" ",""))))&amp;IF((AA21&lt;&gt;AA22)*($H$2="y"),AD21&amp;AE21,IF((AA21&lt;&gt;AA22)*($H$2="m"),AD21&amp;AG21,IF(($H$2&lt;&gt;"m")*($H$2&lt;&gt;"Y"),(IF(F21=0,"",F21&amp;" "&amp;$F$4&amp;" "))&amp;(IF(G21=0,"",G21&amp;" "&amp;$G$4&amp;" "))&amp;(IF(H21=0,"",H21&amp;" "&amp;H$4&amp;" "))&amp;(IF(I21=0,"",I21&amp;" "&amp;$I$4&amp;" "))&amp;(IF(J21=0,"",J21&amp;" "&amp;$J$4&amp;" ")),"")))&amp;"; "&amp;IF((B21=B20)*(AA21=AA20), "same collecting data; ", IF((B21=B20)*(Z20=Z21),"same locality; ",(IF(COUNTBLANK(L21)=1,"",$D$2&amp;L21&amp;$L$3&amp;" "&amp;$D$2))&amp;(IF(COUNTBLANK(M21)=1,"",$E$2&amp;M21&amp;$E$2&amp;", "))&amp;(IF(COUNTBLANK(N21)=1,"",N21&amp;"; "))&amp;(IF(COUNTBLANK(O21)=1,"",O21&amp;"; ")))&amp;(IF(COUNTBLANK(P21)=1,"",P21&amp;"; "))&amp;(IF(COUNTBLANK(Q21)=1,"",Q21&amp;"; "))&amp;(IF(COUNTBLANK(R21)=1,"",R21&amp;"m, "))&amp;IF((COUNTBLANK(S21)=0)*(S21&lt;&gt;S20), S21&amp;"; ","")&amp;(IF(COUNTBLANK(U21)=1,"",U21&amp;"; "))&amp;(IF(COUNTBLANK(T21)=1,"",IF(COUNTBLANK(F$2)=1,T21&amp;"; ",T21&amp;" "&amp;F$2&amp;"; "))))&amp;(IF(COUNTBLANK(V21)=1,"",V21&amp;"; "))&amp;IF((COUNTBLANK(C21)=1),"",C21)&amp;IF((B21=B22)*(K21=K22)*(L21=L22)*(M21=M22),IF(($H$2&lt;&gt;"m")*($H$2&lt;&gt;"Y"), " • ", IF((ISNUMBER(FIND(")",AE21))), " • ", "")),IF((B21=B22)*(K21=K22),"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v>
      </c>
      <c r="AI21" s="1"/>
    </row>
    <row r="22" spans="1:35" s="4" customFormat="1" x14ac:dyDescent="0.25">
      <c r="A22" s="3">
        <f t="shared" si="3"/>
        <v>1</v>
      </c>
      <c r="B22" s="53" t="str">
        <f t="shared" si="0"/>
        <v>Kukulcania arizonica</v>
      </c>
      <c r="C22" s="54" t="s">
        <v>192</v>
      </c>
      <c r="D22" s="55" t="s">
        <v>191</v>
      </c>
      <c r="E22" s="55"/>
      <c r="F22" s="54">
        <v>0</v>
      </c>
      <c r="G22" s="54">
        <v>1</v>
      </c>
      <c r="H22" s="54">
        <v>1</v>
      </c>
      <c r="I22" s="54"/>
      <c r="J22" s="54"/>
      <c r="K22" s="54" t="s">
        <v>48</v>
      </c>
      <c r="L22" s="54" t="s">
        <v>512</v>
      </c>
      <c r="M22" s="54" t="s">
        <v>564</v>
      </c>
      <c r="N22" s="54" t="s">
        <v>85</v>
      </c>
      <c r="O22" s="54" t="s">
        <v>85</v>
      </c>
      <c r="P22" s="54"/>
      <c r="Q22" s="54" t="s">
        <v>85</v>
      </c>
      <c r="R22" s="54"/>
      <c r="S22" s="54" t="s">
        <v>565</v>
      </c>
      <c r="T22" s="54" t="s">
        <v>566</v>
      </c>
      <c r="U22" s="54" t="s">
        <v>567</v>
      </c>
      <c r="V22" s="54"/>
      <c r="W22" s="54" t="s">
        <v>85</v>
      </c>
      <c r="X22" s="147">
        <f ca="1">IF(COUNTBLANK(D22)=1,"",IF('order-admin-units'!$I$1&lt;&gt;"y", "", IF(COUNTBLANK(K22)=1, 'order-admin-units'!$B$1+1, VLOOKUP(K22, ordercountry, 2))))</f>
        <v>2</v>
      </c>
      <c r="Y22" s="147">
        <f ca="1">IF(COUNTBLANK(D22)=1,"",IF('order-admin-units'!$I$1&lt;&gt;"y", "", IF(COUNTBLANK(K22:L22)&gt;0, 'order-admin-units'!$B$2+1, VLOOKUP(K22&amp;"@"&amp;L22, orderadmin, 2))))</f>
        <v>4</v>
      </c>
      <c r="Z22" s="147" t="str">
        <f t="shared" si="4"/>
        <v>MexicoCoahuila5 miles W Saltillo</v>
      </c>
      <c r="AA22" s="147" t="str">
        <f t="shared" si="5"/>
        <v>Kukulcania arizonicaMexicoCoahuila5 miles W Saltillo[N25.45212°, W101.08545°]Davis5/VII/1936</v>
      </c>
      <c r="AB22" s="147" t="str">
        <f t="shared" si="6"/>
        <v xml:space="preserve">Kukulcania arizonicaMexicoCoahuila5 miles W Saltillo[N25.45212°, W101.08545°]Davis5/VII/1936AMNH </v>
      </c>
      <c r="AC22" s="147" t="str">
        <f t="shared" si="1"/>
        <v>Kukulcania arizonicaMexicoCoahuila5 miles W Saltillo[N25.45212°, W101.08545°]Davis5/VII/1936</v>
      </c>
      <c r="AD22" s="11" t="str">
        <f t="shared" si="7"/>
        <v/>
      </c>
      <c r="AE22" s="11" t="str">
        <f t="array" ref="AE22">IF(COUNTBLANK(D22)=1,"",IF(OR($H$2="y",$H$2="m"),IF(AA22=AA21,IF(OR(AB22=$AB$4:$AB21)=FALSE,AE21&amp;C22,AE21),"("&amp;C22)&amp;IF(AA22=AA23,IF(OR(AB23=$AB$4:$AB22)=FALSE,", ",""),") "),""))</f>
        <v/>
      </c>
      <c r="AF22" s="11" t="str">
        <f t="array" ref="AF22">IF((COUNTBLANK(D22)=0)*OR($H$2="y",$H$2="m"),IFERROR(LEFT(C22, FIND(" ",C22)-1), C22),"")</f>
        <v/>
      </c>
      <c r="AG22" s="11" t="str">
        <f t="array" ref="AG22">IF(COUNTBLANK(D22)=1,"",IF(OR($H$2="y",$H$2="m"),IF(AA22=AA21,IF(OR(AC22=$AC$4:$AC21)=FALSE,AG21&amp;AF22,AG21),"("&amp;AF22)&amp;IF(AA22=AA23,IF(OR(AC23=$AC$4:$AC22)=FALSE,", ",""),") "),""))</f>
        <v/>
      </c>
      <c r="AH22" s="10" t="str">
        <f>IF((COUNTBLANK(D22)=1),"",IF(D22=D21,AH21,"")&amp;IF(B21&lt;&gt;B22,((IF(COUNTBLANK(E22)=1,$D$3&amp;"Non-type material: "&amp;$D$3,$D$3&amp;INDEX('type-categories'!$A$2:$B$100,MATCH(E22,'type-categories'!$A$2:$A$100,0),2)&amp;$D$3))),"")&amp;(IF(K22&lt;&gt;K21,$C$2&amp;UPPER(K22)&amp;$C$2&amp;$K$3&amp;" ",(IF(B22&lt;&gt;B21,$C$2&amp;UPPER(K22)&amp;$C$2&amp;$K$3&amp;" ",""))))&amp;IF((AA22&lt;&gt;AA23)*($H$2="y"),AD22&amp;AE22,IF((AA22&lt;&gt;AA23)*($H$2="m"),AD22&amp;AG22,IF(($H$2&lt;&gt;"m")*($H$2&lt;&gt;"Y"),(IF(F22=0,"",F22&amp;" "&amp;$F$4&amp;" "))&amp;(IF(G22=0,"",G22&amp;" "&amp;$G$4&amp;" "))&amp;(IF(H22=0,"",H22&amp;" "&amp;H$4&amp;" "))&amp;(IF(I22=0,"",I22&amp;" "&amp;$I$4&amp;" "))&amp;(IF(J22=0,"",J22&amp;" "&amp;$J$4&amp;" ")),"")))&amp;"; "&amp;IF((B22=B21)*(AA22=AA21), "same collecting data; ", IF((B22=B21)*(Z21=Z22),"same locality; ",(IF(COUNTBLANK(L22)=1,"",$D$2&amp;L22&amp;$L$3&amp;" "&amp;$D$2))&amp;(IF(COUNTBLANK(M22)=1,"",$E$2&amp;M22&amp;$E$2&amp;", "))&amp;(IF(COUNTBLANK(N22)=1,"",N22&amp;"; "))&amp;(IF(COUNTBLANK(O22)=1,"",O22&amp;"; ")))&amp;(IF(COUNTBLANK(P22)=1,"",P22&amp;"; "))&amp;(IF(COUNTBLANK(Q22)=1,"",Q22&amp;"; "))&amp;(IF(COUNTBLANK(R22)=1,"",R22&amp;"m, "))&amp;IF((COUNTBLANK(S22)=0)*(S22&lt;&gt;S21), S22&amp;"; ","")&amp;(IF(COUNTBLANK(U22)=1,"",U22&amp;"; "))&amp;(IF(COUNTBLANK(T22)=1,"",IF(COUNTBLANK(F$2)=1,T22&amp;"; ",T22&amp;" "&amp;F$2&amp;"; "))))&amp;(IF(COUNTBLANK(V22)=1,"",V22&amp;"; "))&amp;IF((COUNTBLANK(C22)=1),"",C22)&amp;IF((B22=B23)*(K22=K23)*(L22=L23)*(M22=M23),IF(($H$2&lt;&gt;"m")*($H$2&lt;&gt;"Y"), " • ", IF((ISNUMBER(FIND(")",AE22))), " • ", "")),IF((B22=B23)*(K22=K23),"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v>
      </c>
      <c r="AI22" s="1"/>
    </row>
    <row r="23" spans="1:35" s="4" customFormat="1" x14ac:dyDescent="0.25">
      <c r="A23" s="3">
        <f t="shared" si="3"/>
        <v>1</v>
      </c>
      <c r="B23" s="53" t="str">
        <f t="shared" si="0"/>
        <v>Kukulcania arizonica</v>
      </c>
      <c r="C23" s="54" t="s">
        <v>192</v>
      </c>
      <c r="D23" s="55" t="s">
        <v>191</v>
      </c>
      <c r="E23" s="55"/>
      <c r="F23" s="54">
        <v>0</v>
      </c>
      <c r="G23" s="54">
        <v>1</v>
      </c>
      <c r="H23" s="54">
        <v>0</v>
      </c>
      <c r="I23" s="54"/>
      <c r="J23" s="54"/>
      <c r="K23" s="54" t="s">
        <v>48</v>
      </c>
      <c r="L23" s="54" t="s">
        <v>512</v>
      </c>
      <c r="M23" s="57" t="s">
        <v>568</v>
      </c>
      <c r="N23" s="54" t="s">
        <v>569</v>
      </c>
      <c r="O23" s="54" t="s">
        <v>85</v>
      </c>
      <c r="P23" s="54"/>
      <c r="Q23" s="54" t="s">
        <v>85</v>
      </c>
      <c r="R23" s="54"/>
      <c r="S23" s="54" t="s">
        <v>570</v>
      </c>
      <c r="T23" s="54" t="s">
        <v>571</v>
      </c>
      <c r="U23" s="54" t="s">
        <v>572</v>
      </c>
      <c r="V23" s="54"/>
      <c r="W23" s="54" t="s">
        <v>85</v>
      </c>
      <c r="X23" s="147">
        <f ca="1">IF(COUNTBLANK(D23)=1,"",IF('order-admin-units'!$I$1&lt;&gt;"y", "", IF(COUNTBLANK(K23)=1, 'order-admin-units'!$B$1+1, VLOOKUP(K23, ordercountry, 2))))</f>
        <v>2</v>
      </c>
      <c r="Y23" s="147">
        <f ca="1">IF(COUNTBLANK(D23)=1,"",IF('order-admin-units'!$I$1&lt;&gt;"y", "", IF(COUNTBLANK(K23:L23)&gt;0, 'order-admin-units'!$B$2+1, VLOOKUP(K23&amp;"@"&amp;L23, orderadmin, 2))))</f>
        <v>4</v>
      </c>
      <c r="Z23" s="147" t="str">
        <f t="shared" si="4"/>
        <v>MexicoCoahuila56 km E MonclovaCueva de Las Animas</v>
      </c>
      <c r="AA23" s="147" t="str">
        <f t="shared" si="5"/>
        <v>Kukulcania arizonicaMexicoCoahuila56 km E MonclovaCueva de Las Animas[N26.88366°, W100.92261°]W. Bell &amp; J. Reddell21/II/1966</v>
      </c>
      <c r="AB23" s="147" t="str">
        <f t="shared" si="6"/>
        <v xml:space="preserve">Kukulcania arizonicaMexicoCoahuila56 km E MonclovaCueva de Las Animas[N26.88366°, W100.92261°]W. Bell &amp; J. Reddell21/II/1966AMNH </v>
      </c>
      <c r="AC23" s="147" t="str">
        <f t="shared" si="1"/>
        <v>Kukulcania arizonicaMexicoCoahuila56 km E MonclovaCueva de Las Animas[N26.88366°, W100.92261°]W. Bell &amp; J. Reddell21/II/1966</v>
      </c>
      <c r="AD23" s="11" t="str">
        <f t="shared" si="7"/>
        <v/>
      </c>
      <c r="AE23" s="11" t="str">
        <f t="array" ref="AE23">IF(COUNTBLANK(D23)=1,"",IF(OR($H$2="y",$H$2="m"),IF(AA23=AA22,IF(OR(AB23=$AB$4:$AB22)=FALSE,AE22&amp;C23,AE22),"("&amp;C23)&amp;IF(AA23=AA24,IF(OR(AB24=$AB$4:$AB23)=FALSE,", ",""),") "),""))</f>
        <v/>
      </c>
      <c r="AF23" s="11" t="str">
        <f t="array" ref="AF23">IF((COUNTBLANK(D23)=0)*OR($H$2="y",$H$2="m"),IFERROR(LEFT(C23, FIND(" ",C23)-1), C23),"")</f>
        <v/>
      </c>
      <c r="AG23" s="11" t="str">
        <f t="array" ref="AG23">IF(COUNTBLANK(D23)=1,"",IF(OR($H$2="y",$H$2="m"),IF(AA23=AA22,IF(OR(AC23=$AC$4:$AC22)=FALSE,AG22&amp;AF23,AG22),"("&amp;AF23)&amp;IF(AA23=AA24,IF(OR(AC24=$AC$4:$AC23)=FALSE,", ",""),") "),""))</f>
        <v/>
      </c>
      <c r="AH23" s="10" t="str">
        <f>IF((COUNTBLANK(D23)=1),"",IF(D23=D22,AH22,"")&amp;IF(B22&lt;&gt;B23,((IF(COUNTBLANK(E23)=1,$D$3&amp;"Non-type material: "&amp;$D$3,$D$3&amp;INDEX('type-categories'!$A$2:$B$100,MATCH(E23,'type-categories'!$A$2:$A$100,0),2)&amp;$D$3))),"")&amp;(IF(K23&lt;&gt;K22,$C$2&amp;UPPER(K23)&amp;$C$2&amp;$K$3&amp;" ",(IF(B23&lt;&gt;B22,$C$2&amp;UPPER(K23)&amp;$C$2&amp;$K$3&amp;" ",""))))&amp;IF((AA23&lt;&gt;AA24)*($H$2="y"),AD23&amp;AE23,IF((AA23&lt;&gt;AA24)*($H$2="m"),AD23&amp;AG23,IF(($H$2&lt;&gt;"m")*($H$2&lt;&gt;"Y"),(IF(F23=0,"",F23&amp;" "&amp;$F$4&amp;" "))&amp;(IF(G23=0,"",G23&amp;" "&amp;$G$4&amp;" "))&amp;(IF(H23=0,"",H23&amp;" "&amp;H$4&amp;" "))&amp;(IF(I23=0,"",I23&amp;" "&amp;$I$4&amp;" "))&amp;(IF(J23=0,"",J23&amp;" "&amp;$J$4&amp;" ")),"")))&amp;"; "&amp;IF((B23=B22)*(AA23=AA22), "same collecting data; ", IF((B23=B22)*(Z22=Z23),"same locality; ",(IF(COUNTBLANK(L23)=1,"",$D$2&amp;L23&amp;$L$3&amp;" "&amp;$D$2))&amp;(IF(COUNTBLANK(M23)=1,"",$E$2&amp;M23&amp;$E$2&amp;", "))&amp;(IF(COUNTBLANK(N23)=1,"",N23&amp;"; "))&amp;(IF(COUNTBLANK(O23)=1,"",O23&amp;"; ")))&amp;(IF(COUNTBLANK(P23)=1,"",P23&amp;"; "))&amp;(IF(COUNTBLANK(Q23)=1,"",Q23&amp;"; "))&amp;(IF(COUNTBLANK(R23)=1,"",R23&amp;"m, "))&amp;IF((COUNTBLANK(S23)=0)*(S23&lt;&gt;S22), S23&amp;"; ","")&amp;(IF(COUNTBLANK(U23)=1,"",U23&amp;"; "))&amp;(IF(COUNTBLANK(T23)=1,"",IF(COUNTBLANK(F$2)=1,T23&amp;"; ",T23&amp;" "&amp;F$2&amp;"; "))))&amp;(IF(COUNTBLANK(V23)=1,"",V23&amp;"; "))&amp;IF((COUNTBLANK(C23)=1),"",C23)&amp;IF((B23=B24)*(K23=K24)*(L23=L24)*(M23=M24),IF(($H$2&lt;&gt;"m")*($H$2&lt;&gt;"Y"), " • ", IF((ISNUMBER(FIND(")",AE23))), " • ", "")),IF((B23=B24)*(K23=K24),"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v>
      </c>
      <c r="AI23" s="1"/>
    </row>
    <row r="24" spans="1:35" s="4" customFormat="1" x14ac:dyDescent="0.25">
      <c r="A24" s="3">
        <f t="shared" si="3"/>
        <v>1</v>
      </c>
      <c r="B24" s="53" t="str">
        <f t="shared" si="0"/>
        <v>Kukulcania arizonica</v>
      </c>
      <c r="C24" s="54" t="s">
        <v>234</v>
      </c>
      <c r="D24" s="55" t="s">
        <v>191</v>
      </c>
      <c r="E24" s="55"/>
      <c r="F24" s="54">
        <v>0</v>
      </c>
      <c r="G24" s="54">
        <v>1</v>
      </c>
      <c r="H24" s="54">
        <v>0</v>
      </c>
      <c r="I24" s="54"/>
      <c r="J24" s="54"/>
      <c r="K24" s="54" t="s">
        <v>48</v>
      </c>
      <c r="L24" s="54" t="s">
        <v>512</v>
      </c>
      <c r="M24" s="54" t="s">
        <v>573</v>
      </c>
      <c r="N24" s="54" t="s">
        <v>574</v>
      </c>
      <c r="O24" s="54" t="s">
        <v>85</v>
      </c>
      <c r="P24" s="54"/>
      <c r="Q24" s="54" t="s">
        <v>85</v>
      </c>
      <c r="R24" s="54"/>
      <c r="S24" s="54" t="s">
        <v>575</v>
      </c>
      <c r="T24" s="54" t="s">
        <v>576</v>
      </c>
      <c r="U24" s="54" t="s">
        <v>577</v>
      </c>
      <c r="V24" s="54"/>
      <c r="W24" s="54" t="s">
        <v>85</v>
      </c>
      <c r="X24" s="147">
        <f ca="1">IF(COUNTBLANK(D24)=1,"",IF('order-admin-units'!$I$1&lt;&gt;"y", "", IF(COUNTBLANK(K24)=1, 'order-admin-units'!$B$1+1, VLOOKUP(K24, ordercountry, 2))))</f>
        <v>2</v>
      </c>
      <c r="Y24" s="147">
        <f ca="1">IF(COUNTBLANK(D24)=1,"",IF('order-admin-units'!$I$1&lt;&gt;"y", "", IF(COUNTBLANK(K24:L24)&gt;0, 'order-admin-units'!$B$2+1, VLOOKUP(K24&amp;"@"&amp;L24, orderadmin, 2))))</f>
        <v>4</v>
      </c>
      <c r="Z24" s="147" t="str">
        <f t="shared" si="4"/>
        <v>MexicoCoahuilaMuzquizRancho Los Ojos</v>
      </c>
      <c r="AA24" s="147" t="str">
        <f t="shared" si="5"/>
        <v>Kukulcania arizonicaMexicoCoahuilaMuzquizRancho Los Ojos[N27.87549°, W101.5177°]G. Hoese25/XI/2009</v>
      </c>
      <c r="AB24" s="147" t="str">
        <f t="shared" si="6"/>
        <v>Kukulcania arizonicaMexicoCoahuilaMuzquizRancho Los Ojos[N27.87549°, W101.5177°]G. Hoese25/XI/2009CNAN-Ar 8180</v>
      </c>
      <c r="AC24" s="147" t="str">
        <f t="shared" si="1"/>
        <v>Kukulcania arizonicaMexicoCoahuilaMuzquizRancho Los Ojos[N27.87549°, W101.5177°]G. Hoese25/XI/2009</v>
      </c>
      <c r="AD24" s="11" t="str">
        <f t="shared" si="7"/>
        <v/>
      </c>
      <c r="AE24" s="11" t="str">
        <f t="array" ref="AE24">IF(COUNTBLANK(D24)=1,"",IF(OR($H$2="y",$H$2="m"),IF(AA24=AA23,IF(OR(AB24=$AB$4:$AB23)=FALSE,AE23&amp;C24,AE23),"("&amp;C24)&amp;IF(AA24=AA25,IF(OR(AB25=$AB$4:$AB24)=FALSE,", ",""),") "),""))</f>
        <v/>
      </c>
      <c r="AF24" s="11" t="str">
        <f t="array" ref="AF24">IF((COUNTBLANK(D24)=0)*OR($H$2="y",$H$2="m"),IFERROR(LEFT(C24, FIND(" ",C24)-1), C24),"")</f>
        <v/>
      </c>
      <c r="AG24" s="11" t="str">
        <f t="array" ref="AG24">IF(COUNTBLANK(D24)=1,"",IF(OR($H$2="y",$H$2="m"),IF(AA24=AA23,IF(OR(AC24=$AC$4:$AC23)=FALSE,AG23&amp;AF24,AG23),"("&amp;AF24)&amp;IF(AA24=AA25,IF(OR(AC25=$AC$4:$AC24)=FALSE,", ",""),") "),""))</f>
        <v/>
      </c>
      <c r="AH24" s="10" t="str">
        <f>IF((COUNTBLANK(D24)=1),"",IF(D24=D23,AH23,"")&amp;IF(B23&lt;&gt;B24,((IF(COUNTBLANK(E24)=1,$D$3&amp;"Non-type material: "&amp;$D$3,$D$3&amp;INDEX('type-categories'!$A$2:$B$100,MATCH(E24,'type-categories'!$A$2:$A$100,0),2)&amp;$D$3))),"")&amp;(IF(K24&lt;&gt;K23,$C$2&amp;UPPER(K24)&amp;$C$2&amp;$K$3&amp;" ",(IF(B24&lt;&gt;B23,$C$2&amp;UPPER(K24)&amp;$C$2&amp;$K$3&amp;" ",""))))&amp;IF((AA24&lt;&gt;AA25)*($H$2="y"),AD24&amp;AE24,IF((AA24&lt;&gt;AA25)*($H$2="m"),AD24&amp;AG24,IF(($H$2&lt;&gt;"m")*($H$2&lt;&gt;"Y"),(IF(F24=0,"",F24&amp;" "&amp;$F$4&amp;" "))&amp;(IF(G24=0,"",G24&amp;" "&amp;$G$4&amp;" "))&amp;(IF(H24=0,"",H24&amp;" "&amp;H$4&amp;" "))&amp;(IF(I24=0,"",I24&amp;" "&amp;$I$4&amp;" "))&amp;(IF(J24=0,"",J24&amp;" "&amp;$J$4&amp;" ")),"")))&amp;"; "&amp;IF((B24=B23)*(AA24=AA23), "same collecting data; ", IF((B24=B23)*(Z23=Z24),"same locality; ",(IF(COUNTBLANK(L24)=1,"",$D$2&amp;L24&amp;$L$3&amp;" "&amp;$D$2))&amp;(IF(COUNTBLANK(M24)=1,"",$E$2&amp;M24&amp;$E$2&amp;", "))&amp;(IF(COUNTBLANK(N24)=1,"",N24&amp;"; "))&amp;(IF(COUNTBLANK(O24)=1,"",O24&amp;"; ")))&amp;(IF(COUNTBLANK(P24)=1,"",P24&amp;"; "))&amp;(IF(COUNTBLANK(Q24)=1,"",Q24&amp;"; "))&amp;(IF(COUNTBLANK(R24)=1,"",R24&amp;"m, "))&amp;IF((COUNTBLANK(S24)=0)*(S24&lt;&gt;S23), S24&amp;"; ","")&amp;(IF(COUNTBLANK(U24)=1,"",U24&amp;"; "))&amp;(IF(COUNTBLANK(T24)=1,"",IF(COUNTBLANK(F$2)=1,T24&amp;"; ",T24&amp;" "&amp;F$2&amp;"; "))))&amp;(IF(COUNTBLANK(V24)=1,"",V24&amp;"; "))&amp;IF((COUNTBLANK(C24)=1),"",C24)&amp;IF((B24=B25)*(K24=K25)*(L24=L25)*(M24=M25),IF(($H$2&lt;&gt;"m")*($H$2&lt;&gt;"Y"), " • ", IF((ISNUMBER(FIND(")",AE24))), " • ", "")),IF((B24=B25)*(K24=K25),"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v>
      </c>
      <c r="AI24" s="1"/>
    </row>
    <row r="25" spans="1:35" s="4" customFormat="1" x14ac:dyDescent="0.25">
      <c r="A25" s="3">
        <f t="shared" si="3"/>
        <v>1</v>
      </c>
      <c r="B25" s="53" t="str">
        <f t="shared" si="0"/>
        <v>Kukulcania arizonica</v>
      </c>
      <c r="C25" s="54" t="s">
        <v>235</v>
      </c>
      <c r="D25" s="55" t="s">
        <v>191</v>
      </c>
      <c r="E25" s="55"/>
      <c r="F25" s="54">
        <v>0</v>
      </c>
      <c r="G25" s="54">
        <v>2</v>
      </c>
      <c r="H25" s="54">
        <v>0</v>
      </c>
      <c r="I25" s="54"/>
      <c r="J25" s="54"/>
      <c r="K25" s="54" t="s">
        <v>48</v>
      </c>
      <c r="L25" s="54" t="s">
        <v>512</v>
      </c>
      <c r="M25" s="54" t="s">
        <v>513</v>
      </c>
      <c r="N25" s="54" t="s">
        <v>578</v>
      </c>
      <c r="O25" s="54" t="s">
        <v>85</v>
      </c>
      <c r="P25" s="54"/>
      <c r="Q25" s="54" t="s">
        <v>579</v>
      </c>
      <c r="R25" s="54"/>
      <c r="S25" s="54" t="s">
        <v>580</v>
      </c>
      <c r="T25" s="54" t="s">
        <v>520</v>
      </c>
      <c r="U25" s="54" t="s">
        <v>581</v>
      </c>
      <c r="V25" s="54"/>
      <c r="W25" s="54" t="s">
        <v>85</v>
      </c>
      <c r="X25" s="147">
        <f ca="1">IF(COUNTBLANK(D25)=1,"",IF('order-admin-units'!$I$1&lt;&gt;"y", "", IF(COUNTBLANK(K25)=1, 'order-admin-units'!$B$1+1, VLOOKUP(K25, ordercountry, 2))))</f>
        <v>2</v>
      </c>
      <c r="Y25" s="147">
        <f ca="1">IF(COUNTBLANK(D25)=1,"",IF('order-admin-units'!$I$1&lt;&gt;"y", "", IF(COUNTBLANK(K25:L25)&gt;0, 'order-admin-units'!$B$2+1, VLOOKUP(K25&amp;"@"&amp;L25, orderadmin, 2))))</f>
        <v>4</v>
      </c>
      <c r="Z25" s="147" t="str">
        <f t="shared" si="4"/>
        <v>MexicoCoahuilaSierra de La Concordia9 km S La Casita</v>
      </c>
      <c r="AA25" s="147" t="str">
        <f t="shared" si="5"/>
        <v>Kukulcania arizonicaMexicoCoahuilaSierra de La Concordia9 km S La Casitadiurnal hand collecting(N25.14382°, W101.4573°, 2380m)O. Francke et al.23/VII/2006</v>
      </c>
      <c r="AB25" s="147" t="str">
        <f t="shared" si="6"/>
        <v>Kukulcania arizonicaMexicoCoahuilaSierra de La Concordia9 km S La Casitadiurnal hand collecting(N25.14382°, W101.4573°, 2380m)O. Francke et al.23/VII/2006CNAN-Ar 8187</v>
      </c>
      <c r="AC25" s="147" t="str">
        <f t="shared" si="1"/>
        <v>Kukulcania arizonicaMexicoCoahuilaSierra de La Concordia9 km S La Casitadiurnal hand collecting(N25.14382°, W101.4573°, 2380m)O. Francke et al.23/VII/2006</v>
      </c>
      <c r="AD25" s="11" t="str">
        <f t="shared" si="7"/>
        <v/>
      </c>
      <c r="AE25" s="11" t="str">
        <f t="array" ref="AE25">IF(COUNTBLANK(D25)=1,"",IF(OR($H$2="y",$H$2="m"),IF(AA25=AA24,IF(OR(AB25=$AB$4:$AB24)=FALSE,AE24&amp;C25,AE24),"("&amp;C25)&amp;IF(AA25=AA26,IF(OR(AB26=$AB$4:$AB25)=FALSE,", ",""),") "),""))</f>
        <v/>
      </c>
      <c r="AF25" s="11" t="str">
        <f t="array" ref="AF25">IF((COUNTBLANK(D25)=0)*OR($H$2="y",$H$2="m"),IFERROR(LEFT(C25, FIND(" ",C25)-1), C25),"")</f>
        <v/>
      </c>
      <c r="AG25" s="11" t="str">
        <f t="array" ref="AG25">IF(COUNTBLANK(D25)=1,"",IF(OR($H$2="y",$H$2="m"),IF(AA25=AA24,IF(OR(AC25=$AC$4:$AC24)=FALSE,AG24&amp;AF25,AG24),"("&amp;AF25)&amp;IF(AA25=AA26,IF(OR(AC26=$AC$4:$AC25)=FALSE,", ",""),") "),""))</f>
        <v/>
      </c>
      <c r="AH25" s="10" t="str">
        <f>IF((COUNTBLANK(D25)=1),"",IF(D25=D24,AH24,"")&amp;IF(B24&lt;&gt;B25,((IF(COUNTBLANK(E25)=1,$D$3&amp;"Non-type material: "&amp;$D$3,$D$3&amp;INDEX('type-categories'!$A$2:$B$100,MATCH(E25,'type-categories'!$A$2:$A$100,0),2)&amp;$D$3))),"")&amp;(IF(K25&lt;&gt;K24,$C$2&amp;UPPER(K25)&amp;$C$2&amp;$K$3&amp;" ",(IF(B25&lt;&gt;B24,$C$2&amp;UPPER(K25)&amp;$C$2&amp;$K$3&amp;" ",""))))&amp;IF((AA25&lt;&gt;AA26)*($H$2="y"),AD25&amp;AE25,IF((AA25&lt;&gt;AA26)*($H$2="m"),AD25&amp;AG25,IF(($H$2&lt;&gt;"m")*($H$2&lt;&gt;"Y"),(IF(F25=0,"",F25&amp;" "&amp;$F$4&amp;" "))&amp;(IF(G25=0,"",G25&amp;" "&amp;$G$4&amp;" "))&amp;(IF(H25=0,"",H25&amp;" "&amp;H$4&amp;" "))&amp;(IF(I25=0,"",I25&amp;" "&amp;$I$4&amp;" "))&amp;(IF(J25=0,"",J25&amp;" "&amp;$J$4&amp;" ")),"")))&amp;"; "&amp;IF((B25=B24)*(AA25=AA24), "same collecting data; ", IF((B25=B24)*(Z24=Z25),"same locality; ",(IF(COUNTBLANK(L25)=1,"",$D$2&amp;L25&amp;$L$3&amp;" "&amp;$D$2))&amp;(IF(COUNTBLANK(M25)=1,"",$E$2&amp;M25&amp;$E$2&amp;", "))&amp;(IF(COUNTBLANK(N25)=1,"",N25&amp;"; "))&amp;(IF(COUNTBLANK(O25)=1,"",O25&amp;"; ")))&amp;(IF(COUNTBLANK(P25)=1,"",P25&amp;"; "))&amp;(IF(COUNTBLANK(Q25)=1,"",Q25&amp;"; "))&amp;(IF(COUNTBLANK(R25)=1,"",R25&amp;"m, "))&amp;IF((COUNTBLANK(S25)=0)*(S25&lt;&gt;S24), S25&amp;"; ","")&amp;(IF(COUNTBLANK(U25)=1,"",U25&amp;"; "))&amp;(IF(COUNTBLANK(T25)=1,"",IF(COUNTBLANK(F$2)=1,T25&amp;"; ",T25&amp;" "&amp;F$2&amp;"; "))))&amp;(IF(COUNTBLANK(V25)=1,"",V25&amp;"; "))&amp;IF((COUNTBLANK(C25)=1),"",C25)&amp;IF((B25=B26)*(K25=K26)*(L25=L26)*(M25=M26),IF(($H$2&lt;&gt;"m")*($H$2&lt;&gt;"Y"), " • ", IF((ISNUMBER(FIND(")",AE25))), " • ", "")),IF((B25=B26)*(K25=K26),"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v>
      </c>
      <c r="AI25" s="1"/>
    </row>
    <row r="26" spans="1:35" s="4" customFormat="1" x14ac:dyDescent="0.25">
      <c r="A26" s="3">
        <f t="shared" si="3"/>
        <v>1</v>
      </c>
      <c r="B26" s="53" t="str">
        <f t="shared" si="0"/>
        <v>Kukulcania arizonica</v>
      </c>
      <c r="C26" s="54" t="s">
        <v>192</v>
      </c>
      <c r="D26" s="55" t="s">
        <v>191</v>
      </c>
      <c r="E26" s="55"/>
      <c r="F26" s="54">
        <v>0</v>
      </c>
      <c r="G26" s="54">
        <v>2</v>
      </c>
      <c r="H26" s="54">
        <v>1</v>
      </c>
      <c r="I26" s="54"/>
      <c r="J26" s="54"/>
      <c r="K26" s="54" t="s">
        <v>48</v>
      </c>
      <c r="L26" s="54" t="s">
        <v>582</v>
      </c>
      <c r="M26" s="54" t="s">
        <v>583</v>
      </c>
      <c r="N26" s="54" t="s">
        <v>85</v>
      </c>
      <c r="O26" s="54" t="s">
        <v>85</v>
      </c>
      <c r="P26" s="54"/>
      <c r="Q26" s="54" t="s">
        <v>85</v>
      </c>
      <c r="R26" s="54"/>
      <c r="S26" s="54" t="s">
        <v>584</v>
      </c>
      <c r="T26" s="54" t="s">
        <v>58</v>
      </c>
      <c r="U26" s="54" t="s">
        <v>585</v>
      </c>
      <c r="V26" s="54"/>
      <c r="W26" s="54" t="s">
        <v>142</v>
      </c>
      <c r="X26" s="147">
        <f ca="1">IF(COUNTBLANK(D26)=1,"",IF('order-admin-units'!$I$1&lt;&gt;"y", "", IF(COUNTBLANK(K26)=1, 'order-admin-units'!$B$1+1, VLOOKUP(K26, ordercountry, 2))))</f>
        <v>2</v>
      </c>
      <c r="Y26" s="147">
        <f ca="1">IF(COUNTBLANK(D26)=1,"",IF('order-admin-units'!$I$1&lt;&gt;"y", "", IF(COUNTBLANK(K26:L26)&gt;0, 'order-admin-units'!$B$2+1, VLOOKUP(K26&amp;"@"&amp;L26, orderadmin, 2))))</f>
        <v>8</v>
      </c>
      <c r="Z26" s="147" t="str">
        <f t="shared" si="4"/>
        <v>MexicoDurango15 miles W Durango</v>
      </c>
      <c r="AA26" s="147" t="str">
        <f t="shared" si="5"/>
        <v>Kukulcania arizonicaMexicoDurango15 miles W Durango[N23.93455°, W104.8739°]W.J. Gertsch12/VIII/1947</v>
      </c>
      <c r="AB26" s="147" t="str">
        <f t="shared" si="6"/>
        <v xml:space="preserve">Kukulcania arizonicaMexicoDurango15 miles W Durango[N23.93455°, W104.8739°]W.J. Gertsch12/VIII/1947AMNH </v>
      </c>
      <c r="AC26" s="147" t="str">
        <f t="shared" si="1"/>
        <v>Kukulcania arizonicaMexicoDurango15 miles W Durango[N23.93455°, W104.8739°]W.J. Gertsch12/VIII/1947</v>
      </c>
      <c r="AD26" s="11" t="str">
        <f t="shared" si="7"/>
        <v/>
      </c>
      <c r="AE26" s="11" t="str">
        <f t="array" ref="AE26">IF(COUNTBLANK(D26)=1,"",IF(OR($H$2="y",$H$2="m"),IF(AA26=AA25,IF(OR(AB26=$AB$4:$AB25)=FALSE,AE25&amp;C26,AE25),"("&amp;C26)&amp;IF(AA26=AA27,IF(OR(AB27=$AB$4:$AB26)=FALSE,", ",""),") "),""))</f>
        <v/>
      </c>
      <c r="AF26" s="11" t="str">
        <f t="array" ref="AF26">IF((COUNTBLANK(D26)=0)*OR($H$2="y",$H$2="m"),IFERROR(LEFT(C26, FIND(" ",C26)-1), C26),"")</f>
        <v/>
      </c>
      <c r="AG26" s="11" t="str">
        <f t="array" ref="AG26">IF(COUNTBLANK(D26)=1,"",IF(OR($H$2="y",$H$2="m"),IF(AA26=AA25,IF(OR(AC26=$AC$4:$AC25)=FALSE,AG25&amp;AF26,AG25),"("&amp;AF26)&amp;IF(AA26=AA27,IF(OR(AC27=$AC$4:$AC26)=FALSE,", ",""),") "),""))</f>
        <v/>
      </c>
      <c r="AH26" s="10" t="str">
        <f>IF((COUNTBLANK(D26)=1),"",IF(D26=D25,AH25,"")&amp;IF(B25&lt;&gt;B26,((IF(COUNTBLANK(E26)=1,$D$3&amp;"Non-type material: "&amp;$D$3,$D$3&amp;INDEX('type-categories'!$A$2:$B$100,MATCH(E26,'type-categories'!$A$2:$A$100,0),2)&amp;$D$3))),"")&amp;(IF(K26&lt;&gt;K25,$C$2&amp;UPPER(K26)&amp;$C$2&amp;$K$3&amp;" ",(IF(B26&lt;&gt;B25,$C$2&amp;UPPER(K26)&amp;$C$2&amp;$K$3&amp;" ",""))))&amp;IF((AA26&lt;&gt;AA27)*($H$2="y"),AD26&amp;AE26,IF((AA26&lt;&gt;AA27)*($H$2="m"),AD26&amp;AG26,IF(($H$2&lt;&gt;"m")*($H$2&lt;&gt;"Y"),(IF(F26=0,"",F26&amp;" "&amp;$F$4&amp;" "))&amp;(IF(G26=0,"",G26&amp;" "&amp;$G$4&amp;" "))&amp;(IF(H26=0,"",H26&amp;" "&amp;H$4&amp;" "))&amp;(IF(I26=0,"",I26&amp;" "&amp;$I$4&amp;" "))&amp;(IF(J26=0,"",J26&amp;" "&amp;$J$4&amp;" ")),"")))&amp;"; "&amp;IF((B26=B25)*(AA26=AA25), "same collecting data; ", IF((B26=B25)*(Z25=Z26),"same locality; ",(IF(COUNTBLANK(L26)=1,"",$D$2&amp;L26&amp;$L$3&amp;" "&amp;$D$2))&amp;(IF(COUNTBLANK(M26)=1,"",$E$2&amp;M26&amp;$E$2&amp;", "))&amp;(IF(COUNTBLANK(N26)=1,"",N26&amp;"; "))&amp;(IF(COUNTBLANK(O26)=1,"",O26&amp;"; ")))&amp;(IF(COUNTBLANK(P26)=1,"",P26&amp;"; "))&amp;(IF(COUNTBLANK(Q26)=1,"",Q26&amp;"; "))&amp;(IF(COUNTBLANK(R26)=1,"",R26&amp;"m, "))&amp;IF((COUNTBLANK(S26)=0)*(S26&lt;&gt;S25), S26&amp;"; ","")&amp;(IF(COUNTBLANK(U26)=1,"",U26&amp;"; "))&amp;(IF(COUNTBLANK(T26)=1,"",IF(COUNTBLANK(F$2)=1,T26&amp;"; ",T26&amp;" "&amp;F$2&amp;"; "))))&amp;(IF(COUNTBLANK(V26)=1,"",V26&amp;"; "))&amp;IF((COUNTBLANK(C26)=1),"",C26)&amp;IF((B26=B27)*(K26=K27)*(L26=L27)*(M26=M27),IF(($H$2&lt;&gt;"m")*($H$2&lt;&gt;"Y"), " • ", IF((ISNUMBER(FIND(")",AE26))), " • ", "")),IF((B26=B27)*(K26=K27),"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v>
      </c>
      <c r="AI26" s="1"/>
    </row>
    <row r="27" spans="1:35" s="4" customFormat="1" x14ac:dyDescent="0.25">
      <c r="A27" s="3">
        <f t="shared" si="3"/>
        <v>1</v>
      </c>
      <c r="B27" s="53" t="str">
        <f t="shared" si="0"/>
        <v>Kukulcania arizonica</v>
      </c>
      <c r="C27" s="56" t="s">
        <v>236</v>
      </c>
      <c r="D27" s="57" t="s">
        <v>191</v>
      </c>
      <c r="E27" s="57"/>
      <c r="F27" s="57">
        <v>0</v>
      </c>
      <c r="G27" s="57">
        <v>1</v>
      </c>
      <c r="H27" s="57">
        <v>0</v>
      </c>
      <c r="I27" s="57"/>
      <c r="J27" s="57"/>
      <c r="K27" s="57" t="s">
        <v>48</v>
      </c>
      <c r="L27" s="57" t="s">
        <v>582</v>
      </c>
      <c r="M27" s="54" t="s">
        <v>586</v>
      </c>
      <c r="N27" s="57" t="s">
        <v>587</v>
      </c>
      <c r="O27" s="57" t="s">
        <v>85</v>
      </c>
      <c r="P27" s="57"/>
      <c r="Q27" s="57" t="s">
        <v>85</v>
      </c>
      <c r="R27" s="57"/>
      <c r="S27" s="54" t="s">
        <v>588</v>
      </c>
      <c r="T27" s="57" t="s">
        <v>443</v>
      </c>
      <c r="U27" s="57" t="s">
        <v>589</v>
      </c>
      <c r="V27" s="57"/>
      <c r="W27" s="57" t="s">
        <v>85</v>
      </c>
      <c r="X27" s="147">
        <f ca="1">IF(COUNTBLANK(D27)=1,"",IF('order-admin-units'!$I$1&lt;&gt;"y", "", IF(COUNTBLANK(K27)=1, 'order-admin-units'!$B$1+1, VLOOKUP(K27, ordercountry, 2))))</f>
        <v>2</v>
      </c>
      <c r="Y27" s="147">
        <f ca="1">IF(COUNTBLANK(D27)=1,"",IF('order-admin-units'!$I$1&lt;&gt;"y", "", IF(COUNTBLANK(K27:L27)&gt;0, 'order-admin-units'!$B$2+1, VLOOKUP(K27&amp;"@"&amp;L27, orderadmin, 2))))</f>
        <v>8</v>
      </c>
      <c r="Z27" s="147" t="str">
        <f t="shared" si="4"/>
        <v>MexicoDurango2 miles W Durangoon highway 40</v>
      </c>
      <c r="AA27" s="147" t="str">
        <f t="shared" si="5"/>
        <v>Kukulcania arizonicaMexicoDurango2 miles W Durangoon highway 40[N23.99556°, W104.73322°, 1928m]S.C. Willians10/VI/1969</v>
      </c>
      <c r="AB27" s="147" t="str">
        <f t="shared" si="6"/>
        <v>Kukulcania arizonicaMexicoDurango2 miles W Durangoon highway 40[N23.99556°, W104.73322°, 1928m]S.C. Willians10/VI/1969CAS 9060629</v>
      </c>
      <c r="AC27" s="147" t="str">
        <f t="shared" si="1"/>
        <v>Kukulcania arizonicaMexicoDurango2 miles W Durangoon highway 40[N23.99556°, W104.73322°, 1928m]S.C. Willians10/VI/1969</v>
      </c>
      <c r="AD27" s="11" t="str">
        <f t="shared" si="7"/>
        <v/>
      </c>
      <c r="AE27" s="11" t="str">
        <f t="array" ref="AE27">IF(COUNTBLANK(D27)=1,"",IF(OR($H$2="y",$H$2="m"),IF(AA27=AA26,IF(OR(AB27=$AB$4:$AB26)=FALSE,AE26&amp;C27,AE26),"("&amp;C27)&amp;IF(AA27=AA28,IF(OR(AB28=$AB$4:$AB27)=FALSE,", ",""),") "),""))</f>
        <v/>
      </c>
      <c r="AF27" s="11" t="str">
        <f t="array" ref="AF27">IF((COUNTBLANK(D27)=0)*OR($H$2="y",$H$2="m"),IFERROR(LEFT(C27, FIND(" ",C27)-1), C27),"")</f>
        <v/>
      </c>
      <c r="AG27" s="11" t="str">
        <f t="array" ref="AG27">IF(COUNTBLANK(D27)=1,"",IF(OR($H$2="y",$H$2="m"),IF(AA27=AA26,IF(OR(AC27=$AC$4:$AC26)=FALSE,AG26&amp;AF27,AG26),"("&amp;AF27)&amp;IF(AA27=AA28,IF(OR(AC28=$AC$4:$AC27)=FALSE,", ",""),") "),""))</f>
        <v/>
      </c>
      <c r="AH27" s="10" t="str">
        <f>IF((COUNTBLANK(D27)=1),"",IF(D27=D26,AH26,"")&amp;IF(B26&lt;&gt;B27,((IF(COUNTBLANK(E27)=1,$D$3&amp;"Non-type material: "&amp;$D$3,$D$3&amp;INDEX('type-categories'!$A$2:$B$100,MATCH(E27,'type-categories'!$A$2:$A$100,0),2)&amp;$D$3))),"")&amp;(IF(K27&lt;&gt;K26,$C$2&amp;UPPER(K27)&amp;$C$2&amp;$K$3&amp;" ",(IF(B27&lt;&gt;B26,$C$2&amp;UPPER(K27)&amp;$C$2&amp;$K$3&amp;" ",""))))&amp;IF((AA27&lt;&gt;AA28)*($H$2="y"),AD27&amp;AE27,IF((AA27&lt;&gt;AA28)*($H$2="m"),AD27&amp;AG27,IF(($H$2&lt;&gt;"m")*($H$2&lt;&gt;"Y"),(IF(F27=0,"",F27&amp;" "&amp;$F$4&amp;" "))&amp;(IF(G27=0,"",G27&amp;" "&amp;$G$4&amp;" "))&amp;(IF(H27=0,"",H27&amp;" "&amp;H$4&amp;" "))&amp;(IF(I27=0,"",I27&amp;" "&amp;$I$4&amp;" "))&amp;(IF(J27=0,"",J27&amp;" "&amp;$J$4&amp;" ")),"")))&amp;"; "&amp;IF((B27=B26)*(AA27=AA26), "same collecting data; ", IF((B27=B26)*(Z26=Z27),"same locality; ",(IF(COUNTBLANK(L27)=1,"",$D$2&amp;L27&amp;$L$3&amp;" "&amp;$D$2))&amp;(IF(COUNTBLANK(M27)=1,"",$E$2&amp;M27&amp;$E$2&amp;", "))&amp;(IF(COUNTBLANK(N27)=1,"",N27&amp;"; "))&amp;(IF(COUNTBLANK(O27)=1,"",O27&amp;"; ")))&amp;(IF(COUNTBLANK(P27)=1,"",P27&amp;"; "))&amp;(IF(COUNTBLANK(Q27)=1,"",Q27&amp;"; "))&amp;(IF(COUNTBLANK(R27)=1,"",R27&amp;"m, "))&amp;IF((COUNTBLANK(S27)=0)*(S27&lt;&gt;S26), S27&amp;"; ","")&amp;(IF(COUNTBLANK(U27)=1,"",U27&amp;"; "))&amp;(IF(COUNTBLANK(T27)=1,"",IF(COUNTBLANK(F$2)=1,T27&amp;"; ",T27&amp;" "&amp;F$2&amp;"; "))))&amp;(IF(COUNTBLANK(V27)=1,"",V27&amp;"; "))&amp;IF((COUNTBLANK(C27)=1),"",C27)&amp;IF((B27=B28)*(K27=K28)*(L27=L28)*(M27=M28),IF(($H$2&lt;&gt;"m")*($H$2&lt;&gt;"Y"), " • ", IF((ISNUMBER(FIND(")",AE27))), " • ", "")),IF((B27=B28)*(K27=K28),"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v>
      </c>
      <c r="AI27" s="1"/>
    </row>
    <row r="28" spans="1:35" s="4" customFormat="1" x14ac:dyDescent="0.25">
      <c r="A28" s="3">
        <f t="shared" si="3"/>
        <v>1</v>
      </c>
      <c r="B28" s="53" t="str">
        <f t="shared" si="0"/>
        <v>Kukulcania arizonica</v>
      </c>
      <c r="C28" s="54" t="s">
        <v>237</v>
      </c>
      <c r="D28" s="55" t="s">
        <v>191</v>
      </c>
      <c r="E28" s="55"/>
      <c r="F28" s="54">
        <v>0</v>
      </c>
      <c r="G28" s="54">
        <v>1</v>
      </c>
      <c r="H28" s="54">
        <v>0</v>
      </c>
      <c r="I28" s="54"/>
      <c r="J28" s="54"/>
      <c r="K28" s="54" t="s">
        <v>48</v>
      </c>
      <c r="L28" s="54" t="s">
        <v>582</v>
      </c>
      <c r="M28" s="54" t="s">
        <v>590</v>
      </c>
      <c r="N28" s="54" t="s">
        <v>85</v>
      </c>
      <c r="O28" s="54" t="s">
        <v>85</v>
      </c>
      <c r="P28" s="54"/>
      <c r="Q28" s="54" t="s">
        <v>85</v>
      </c>
      <c r="R28" s="54"/>
      <c r="S28" s="54" t="s">
        <v>591</v>
      </c>
      <c r="T28" s="54" t="s">
        <v>520</v>
      </c>
      <c r="U28" s="54" t="s">
        <v>592</v>
      </c>
      <c r="V28" s="54"/>
      <c r="W28" s="54" t="s">
        <v>85</v>
      </c>
      <c r="X28" s="147">
        <f ca="1">IF(COUNTBLANK(D28)=1,"",IF('order-admin-units'!$I$1&lt;&gt;"y", "", IF(COUNTBLANK(K28)=1, 'order-admin-units'!$B$1+1, VLOOKUP(K28, ordercountry, 2))))</f>
        <v>2</v>
      </c>
      <c r="Y28" s="147">
        <f ca="1">IF(COUNTBLANK(D28)=1,"",IF('order-admin-units'!$I$1&lt;&gt;"y", "", IF(COUNTBLANK(K28:L28)&gt;0, 'order-admin-units'!$B$2+1, VLOOKUP(K28&amp;"@"&amp;L28, orderadmin, 2))))</f>
        <v>8</v>
      </c>
      <c r="Z28" s="147" t="str">
        <f t="shared" si="4"/>
        <v>MexicoDurangokm 9 Carretera 36, between San Andres Atotonilco and La Laguna de Chaparra</v>
      </c>
      <c r="AA28" s="147" t="str">
        <f t="shared" si="5"/>
        <v>Kukulcania arizonicaMexicoDurangokm 9 Carretera 36, between San Andres Atotonilco and La Laguna de Chaparra(N25.08843°, W105.5255°, 2095m)O. Francke et al.11/VIII/2005</v>
      </c>
      <c r="AB28" s="147" t="str">
        <f t="shared" si="6"/>
        <v>Kukulcania arizonicaMexicoDurangokm 9 Carretera 36, between San Andres Atotonilco and La Laguna de Chaparra(N25.08843°, W105.5255°, 2095m)O. Francke et al.11/VIII/2005CNAN-Ar 8186</v>
      </c>
      <c r="AC28" s="147" t="str">
        <f t="shared" si="1"/>
        <v>Kukulcania arizonicaMexicoDurangokm 9 Carretera 36, between San Andres Atotonilco and La Laguna de Chaparra(N25.08843°, W105.5255°, 2095m)O. Francke et al.11/VIII/2005</v>
      </c>
      <c r="AD28" s="11" t="str">
        <f t="shared" si="7"/>
        <v/>
      </c>
      <c r="AE28" s="11" t="str">
        <f t="array" ref="AE28">IF(COUNTBLANK(D28)=1,"",IF(OR($H$2="y",$H$2="m"),IF(AA28=AA27,IF(OR(AB28=$AB$4:$AB27)=FALSE,AE27&amp;C28,AE27),"("&amp;C28)&amp;IF(AA28=AA29,IF(OR(AB29=$AB$4:$AB28)=FALSE,", ",""),") "),""))</f>
        <v/>
      </c>
      <c r="AF28" s="11" t="str">
        <f t="array" ref="AF28">IF((COUNTBLANK(D28)=0)*OR($H$2="y",$H$2="m"),IFERROR(LEFT(C28, FIND(" ",C28)-1), C28),"")</f>
        <v/>
      </c>
      <c r="AG28" s="11" t="str">
        <f t="array" ref="AG28">IF(COUNTBLANK(D28)=1,"",IF(OR($H$2="y",$H$2="m"),IF(AA28=AA27,IF(OR(AC28=$AC$4:$AC27)=FALSE,AG27&amp;AF28,AG27),"("&amp;AF28)&amp;IF(AA28=AA29,IF(OR(AC29=$AC$4:$AC28)=FALSE,", ",""),") "),""))</f>
        <v/>
      </c>
      <c r="AH28" s="10" t="str">
        <f>IF((COUNTBLANK(D28)=1),"",IF(D28=D27,AH27,"")&amp;IF(B27&lt;&gt;B28,((IF(COUNTBLANK(E28)=1,$D$3&amp;"Non-type material: "&amp;$D$3,$D$3&amp;INDEX('type-categories'!$A$2:$B$100,MATCH(E28,'type-categories'!$A$2:$A$100,0),2)&amp;$D$3))),"")&amp;(IF(K28&lt;&gt;K27,$C$2&amp;UPPER(K28)&amp;$C$2&amp;$K$3&amp;" ",(IF(B28&lt;&gt;B27,$C$2&amp;UPPER(K28)&amp;$C$2&amp;$K$3&amp;" ",""))))&amp;IF((AA28&lt;&gt;AA29)*($H$2="y"),AD28&amp;AE28,IF((AA28&lt;&gt;AA29)*($H$2="m"),AD28&amp;AG28,IF(($H$2&lt;&gt;"m")*($H$2&lt;&gt;"Y"),(IF(F28=0,"",F28&amp;" "&amp;$F$4&amp;" "))&amp;(IF(G28=0,"",G28&amp;" "&amp;$G$4&amp;" "))&amp;(IF(H28=0,"",H28&amp;" "&amp;H$4&amp;" "))&amp;(IF(I28=0,"",I28&amp;" "&amp;$I$4&amp;" "))&amp;(IF(J28=0,"",J28&amp;" "&amp;$J$4&amp;" ")),"")))&amp;"; "&amp;IF((B28=B27)*(AA28=AA27), "same collecting data; ", IF((B28=B27)*(Z27=Z28),"same locality; ",(IF(COUNTBLANK(L28)=1,"",$D$2&amp;L28&amp;$L$3&amp;" "&amp;$D$2))&amp;(IF(COUNTBLANK(M28)=1,"",$E$2&amp;M28&amp;$E$2&amp;", "))&amp;(IF(COUNTBLANK(N28)=1,"",N28&amp;"; "))&amp;(IF(COUNTBLANK(O28)=1,"",O28&amp;"; ")))&amp;(IF(COUNTBLANK(P28)=1,"",P28&amp;"; "))&amp;(IF(COUNTBLANK(Q28)=1,"",Q28&amp;"; "))&amp;(IF(COUNTBLANK(R28)=1,"",R28&amp;"m, "))&amp;IF((COUNTBLANK(S28)=0)*(S28&lt;&gt;S27), S28&amp;"; ","")&amp;(IF(COUNTBLANK(U28)=1,"",U28&amp;"; "))&amp;(IF(COUNTBLANK(T28)=1,"",IF(COUNTBLANK(F$2)=1,T28&amp;"; ",T28&amp;" "&amp;F$2&amp;"; "))))&amp;(IF(COUNTBLANK(V28)=1,"",V28&amp;"; "))&amp;IF((COUNTBLANK(C28)=1),"",C28)&amp;IF((B28=B29)*(K28=K29)*(L28=L29)*(M28=M29),IF(($H$2&lt;&gt;"m")*($H$2&lt;&gt;"Y"), " • ", IF((ISNUMBER(FIND(")",AE28))), " • ", "")),IF((B28=B29)*(K28=K29),"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v>
      </c>
      <c r="AI28" s="1"/>
    </row>
    <row r="29" spans="1:35" s="4" customFormat="1" x14ac:dyDescent="0.25">
      <c r="A29" s="3">
        <f t="shared" si="3"/>
        <v>1</v>
      </c>
      <c r="B29" s="53" t="str">
        <f t="shared" si="0"/>
        <v>Kukulcania arizonica</v>
      </c>
      <c r="C29" s="54" t="s">
        <v>192</v>
      </c>
      <c r="D29" s="55" t="s">
        <v>191</v>
      </c>
      <c r="E29" s="55"/>
      <c r="F29" s="54">
        <v>0</v>
      </c>
      <c r="G29" s="54">
        <v>1</v>
      </c>
      <c r="H29" s="54">
        <v>0</v>
      </c>
      <c r="I29" s="54"/>
      <c r="J29" s="54"/>
      <c r="K29" s="54" t="s">
        <v>48</v>
      </c>
      <c r="L29" s="54" t="s">
        <v>582</v>
      </c>
      <c r="M29" s="54" t="s">
        <v>593</v>
      </c>
      <c r="N29" s="54" t="s">
        <v>85</v>
      </c>
      <c r="O29" s="54" t="s">
        <v>85</v>
      </c>
      <c r="P29" s="54"/>
      <c r="Q29" s="54" t="s">
        <v>85</v>
      </c>
      <c r="R29" s="54"/>
      <c r="S29" s="54" t="s">
        <v>594</v>
      </c>
      <c r="T29" s="54" t="s">
        <v>58</v>
      </c>
      <c r="U29" s="54" t="s">
        <v>595</v>
      </c>
      <c r="V29" s="54"/>
      <c r="W29" s="54" t="s">
        <v>85</v>
      </c>
      <c r="X29" s="147">
        <f ca="1">IF(COUNTBLANK(D29)=1,"",IF('order-admin-units'!$I$1&lt;&gt;"y", "", IF(COUNTBLANK(K29)=1, 'order-admin-units'!$B$1+1, VLOOKUP(K29, ordercountry, 2))))</f>
        <v>2</v>
      </c>
      <c r="Y29" s="147">
        <f ca="1">IF(COUNTBLANK(D29)=1,"",IF('order-admin-units'!$I$1&lt;&gt;"y", "", IF(COUNTBLANK(K29:L29)&gt;0, 'order-admin-units'!$B$2+1, VLOOKUP(K29&amp;"@"&amp;L29, orderadmin, 2))))</f>
        <v>8</v>
      </c>
      <c r="Z29" s="147" t="str">
        <f t="shared" si="4"/>
        <v>MexicoDurangoPalos Colorados</v>
      </c>
      <c r="AA29" s="147" t="str">
        <f t="shared" si="5"/>
        <v>Kukulcania arizonicaMexicoDurangoPalos Colorados[N24.03992°, W104.90891°, 2400m]W.J. Gertsch5/VIII/1947</v>
      </c>
      <c r="AB29" s="147" t="str">
        <f t="shared" si="6"/>
        <v xml:space="preserve">Kukulcania arizonicaMexicoDurangoPalos Colorados[N24.03992°, W104.90891°, 2400m]W.J. Gertsch5/VIII/1947AMNH </v>
      </c>
      <c r="AC29" s="147" t="str">
        <f t="shared" si="1"/>
        <v>Kukulcania arizonicaMexicoDurangoPalos Colorados[N24.03992°, W104.90891°, 2400m]W.J. Gertsch5/VIII/1947</v>
      </c>
      <c r="AD29" s="11" t="str">
        <f t="shared" si="7"/>
        <v/>
      </c>
      <c r="AE29" s="11" t="str">
        <f t="array" ref="AE29">IF(COUNTBLANK(D29)=1,"",IF(OR($H$2="y",$H$2="m"),IF(AA29=AA28,IF(OR(AB29=$AB$4:$AB28)=FALSE,AE28&amp;C29,AE28),"("&amp;C29)&amp;IF(AA29=AA30,IF(OR(AB30=$AB$4:$AB29)=FALSE,", ",""),") "),""))</f>
        <v/>
      </c>
      <c r="AF29" s="11" t="str">
        <f t="array" ref="AF29">IF((COUNTBLANK(D29)=0)*OR($H$2="y",$H$2="m"),IFERROR(LEFT(C29, FIND(" ",C29)-1), C29),"")</f>
        <v/>
      </c>
      <c r="AG29" s="11" t="str">
        <f t="array" ref="AG29">IF(COUNTBLANK(D29)=1,"",IF(OR($H$2="y",$H$2="m"),IF(AA29=AA28,IF(OR(AC29=$AC$4:$AC28)=FALSE,AG28&amp;AF29,AG28),"("&amp;AF29)&amp;IF(AA29=AA30,IF(OR(AC30=$AC$4:$AC29)=FALSE,", ",""),") "),""))</f>
        <v/>
      </c>
      <c r="AH29" s="10" t="str">
        <f>IF((COUNTBLANK(D29)=1),"",IF(D29=D28,AH28,"")&amp;IF(B28&lt;&gt;B29,((IF(COUNTBLANK(E29)=1,$D$3&amp;"Non-type material: "&amp;$D$3,$D$3&amp;INDEX('type-categories'!$A$2:$B$100,MATCH(E29,'type-categories'!$A$2:$A$100,0),2)&amp;$D$3))),"")&amp;(IF(K29&lt;&gt;K28,$C$2&amp;UPPER(K29)&amp;$C$2&amp;$K$3&amp;" ",(IF(B29&lt;&gt;B28,$C$2&amp;UPPER(K29)&amp;$C$2&amp;$K$3&amp;" ",""))))&amp;IF((AA29&lt;&gt;AA30)*($H$2="y"),AD29&amp;AE29,IF((AA29&lt;&gt;AA30)*($H$2="m"),AD29&amp;AG29,IF(($H$2&lt;&gt;"m")*($H$2&lt;&gt;"Y"),(IF(F29=0,"",F29&amp;" "&amp;$F$4&amp;" "))&amp;(IF(G29=0,"",G29&amp;" "&amp;$G$4&amp;" "))&amp;(IF(H29=0,"",H29&amp;" "&amp;H$4&amp;" "))&amp;(IF(I29=0,"",I29&amp;" "&amp;$I$4&amp;" "))&amp;(IF(J29=0,"",J29&amp;" "&amp;$J$4&amp;" ")),"")))&amp;"; "&amp;IF((B29=B28)*(AA29=AA28), "same collecting data; ", IF((B29=B28)*(Z28=Z29),"same locality; ",(IF(COUNTBLANK(L29)=1,"",$D$2&amp;L29&amp;$L$3&amp;" "&amp;$D$2))&amp;(IF(COUNTBLANK(M29)=1,"",$E$2&amp;M29&amp;$E$2&amp;", "))&amp;(IF(COUNTBLANK(N29)=1,"",N29&amp;"; "))&amp;(IF(COUNTBLANK(O29)=1,"",O29&amp;"; ")))&amp;(IF(COUNTBLANK(P29)=1,"",P29&amp;"; "))&amp;(IF(COUNTBLANK(Q29)=1,"",Q29&amp;"; "))&amp;(IF(COUNTBLANK(R29)=1,"",R29&amp;"m, "))&amp;IF((COUNTBLANK(S29)=0)*(S29&lt;&gt;S28), S29&amp;"; ","")&amp;(IF(COUNTBLANK(U29)=1,"",U29&amp;"; "))&amp;(IF(COUNTBLANK(T29)=1,"",IF(COUNTBLANK(F$2)=1,T29&amp;"; ",T29&amp;" "&amp;F$2&amp;"; "))))&amp;(IF(COUNTBLANK(V29)=1,"",V29&amp;"; "))&amp;IF((COUNTBLANK(C29)=1),"",C29)&amp;IF((B29=B30)*(K29=K30)*(L29=L30)*(M29=M30),IF(($H$2&lt;&gt;"m")*($H$2&lt;&gt;"Y"), " • ", IF((ISNUMBER(FIND(")",AE29))), " • ", "")),IF((B29=B30)*(K29=K30),"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v>
      </c>
      <c r="AI29" s="1"/>
    </row>
    <row r="30" spans="1:35" s="4" customFormat="1" x14ac:dyDescent="0.25">
      <c r="A30" s="3">
        <f t="shared" si="3"/>
        <v>1</v>
      </c>
      <c r="B30" s="53" t="str">
        <f t="shared" si="0"/>
        <v>Kukulcania arizonica</v>
      </c>
      <c r="C30" s="54" t="s">
        <v>192</v>
      </c>
      <c r="D30" s="55" t="s">
        <v>191</v>
      </c>
      <c r="E30" s="55"/>
      <c r="F30" s="54">
        <v>0</v>
      </c>
      <c r="G30" s="54">
        <v>1</v>
      </c>
      <c r="H30" s="54">
        <v>0</v>
      </c>
      <c r="I30" s="54"/>
      <c r="J30" s="54"/>
      <c r="K30" s="54" t="s">
        <v>48</v>
      </c>
      <c r="L30" s="54" t="s">
        <v>582</v>
      </c>
      <c r="M30" s="54" t="s">
        <v>596</v>
      </c>
      <c r="N30" s="54" t="s">
        <v>597</v>
      </c>
      <c r="O30" s="54" t="s">
        <v>85</v>
      </c>
      <c r="P30" s="54"/>
      <c r="Q30" s="54" t="s">
        <v>85</v>
      </c>
      <c r="R30" s="54"/>
      <c r="S30" s="54" t="s">
        <v>598</v>
      </c>
      <c r="T30" s="54" t="s">
        <v>58</v>
      </c>
      <c r="U30" s="54" t="s">
        <v>599</v>
      </c>
      <c r="V30" s="54"/>
      <c r="W30" s="54" t="s">
        <v>85</v>
      </c>
      <c r="X30" s="147">
        <f ca="1">IF(COUNTBLANK(D30)=1,"",IF('order-admin-units'!$I$1&lt;&gt;"y", "", IF(COUNTBLANK(K30)=1, 'order-admin-units'!$B$1+1, VLOOKUP(K30, ordercountry, 2))))</f>
        <v>2</v>
      </c>
      <c r="Y30" s="147">
        <f ca="1">IF(COUNTBLANK(D30)=1,"",IF('order-admin-units'!$I$1&lt;&gt;"y", "", IF(COUNTBLANK(K30:L30)&gt;0, 'order-admin-units'!$B$2+1, VLOOKUP(K30&amp;"@"&amp;L30, orderadmin, 2))))</f>
        <v>8</v>
      </c>
      <c r="Z30" s="147" t="str">
        <f t="shared" si="4"/>
        <v>MexicoDurangoSan Isidro60 miles NW Durango</v>
      </c>
      <c r="AA30" s="147" t="str">
        <f t="shared" si="5"/>
        <v>Kukulcania arizonicaMexicoDurangoSan Isidro60 miles NW Durango[N24.63946°, W105.20289°]W.J. Gertsch19/VIII/1947</v>
      </c>
      <c r="AB30" s="147" t="str">
        <f t="shared" si="6"/>
        <v xml:space="preserve">Kukulcania arizonicaMexicoDurangoSan Isidro60 miles NW Durango[N24.63946°, W105.20289°]W.J. Gertsch19/VIII/1947AMNH </v>
      </c>
      <c r="AC30" s="147" t="str">
        <f t="shared" si="1"/>
        <v>Kukulcania arizonicaMexicoDurangoSan Isidro60 miles NW Durango[N24.63946°, W105.20289°]W.J. Gertsch19/VIII/1947</v>
      </c>
      <c r="AD30" s="11" t="str">
        <f t="shared" si="7"/>
        <v/>
      </c>
      <c r="AE30" s="11" t="str">
        <f t="array" ref="AE30">IF(COUNTBLANK(D30)=1,"",IF(OR($H$2="y",$H$2="m"),IF(AA30=AA29,IF(OR(AB30=$AB$4:$AB29)=FALSE,AE29&amp;C30,AE29),"("&amp;C30)&amp;IF(AA30=AA31,IF(OR(AB31=$AB$4:$AB30)=FALSE,", ",""),") "),""))</f>
        <v/>
      </c>
      <c r="AF30" s="11" t="str">
        <f t="array" ref="AF30">IF((COUNTBLANK(D30)=0)*OR($H$2="y",$H$2="m"),IFERROR(LEFT(C30, FIND(" ",C30)-1), C30),"")</f>
        <v/>
      </c>
      <c r="AG30" s="11" t="str">
        <f t="array" ref="AG30">IF(COUNTBLANK(D30)=1,"",IF(OR($H$2="y",$H$2="m"),IF(AA30=AA29,IF(OR(AC30=$AC$4:$AC29)=FALSE,AG29&amp;AF30,AG29),"("&amp;AF30)&amp;IF(AA30=AA31,IF(OR(AC31=$AC$4:$AC30)=FALSE,", ",""),") "),""))</f>
        <v/>
      </c>
      <c r="AH30" s="10" t="str">
        <f>IF((COUNTBLANK(D30)=1),"",IF(D30=D29,AH29,"")&amp;IF(B29&lt;&gt;B30,((IF(COUNTBLANK(E30)=1,$D$3&amp;"Non-type material: "&amp;$D$3,$D$3&amp;INDEX('type-categories'!$A$2:$B$100,MATCH(E30,'type-categories'!$A$2:$A$100,0),2)&amp;$D$3))),"")&amp;(IF(K30&lt;&gt;K29,$C$2&amp;UPPER(K30)&amp;$C$2&amp;$K$3&amp;" ",(IF(B30&lt;&gt;B29,$C$2&amp;UPPER(K30)&amp;$C$2&amp;$K$3&amp;" ",""))))&amp;IF((AA30&lt;&gt;AA31)*($H$2="y"),AD30&amp;AE30,IF((AA30&lt;&gt;AA31)*($H$2="m"),AD30&amp;AG30,IF(($H$2&lt;&gt;"m")*($H$2&lt;&gt;"Y"),(IF(F30=0,"",F30&amp;" "&amp;$F$4&amp;" "))&amp;(IF(G30=0,"",G30&amp;" "&amp;$G$4&amp;" "))&amp;(IF(H30=0,"",H30&amp;" "&amp;H$4&amp;" "))&amp;(IF(I30=0,"",I30&amp;" "&amp;$I$4&amp;" "))&amp;(IF(J30=0,"",J30&amp;" "&amp;$J$4&amp;" ")),"")))&amp;"; "&amp;IF((B30=B29)*(AA30=AA29), "same collecting data; ", IF((B30=B29)*(Z29=Z30),"same locality; ",(IF(COUNTBLANK(L30)=1,"",$D$2&amp;L30&amp;$L$3&amp;" "&amp;$D$2))&amp;(IF(COUNTBLANK(M30)=1,"",$E$2&amp;M30&amp;$E$2&amp;", "))&amp;(IF(COUNTBLANK(N30)=1,"",N30&amp;"; "))&amp;(IF(COUNTBLANK(O30)=1,"",O30&amp;"; ")))&amp;(IF(COUNTBLANK(P30)=1,"",P30&amp;"; "))&amp;(IF(COUNTBLANK(Q30)=1,"",Q30&amp;"; "))&amp;(IF(COUNTBLANK(R30)=1,"",R30&amp;"m, "))&amp;IF((COUNTBLANK(S30)=0)*(S30&lt;&gt;S29), S30&amp;"; ","")&amp;(IF(COUNTBLANK(U30)=1,"",U30&amp;"; "))&amp;(IF(COUNTBLANK(T30)=1,"",IF(COUNTBLANK(F$2)=1,T30&amp;"; ",T30&amp;" "&amp;F$2&amp;"; "))))&amp;(IF(COUNTBLANK(V30)=1,"",V30&amp;"; "))&amp;IF((COUNTBLANK(C30)=1),"",C30)&amp;IF((B30=B31)*(K30=K31)*(L30=L31)*(M30=M31),IF(($H$2&lt;&gt;"m")*($H$2&lt;&gt;"Y"), " • ", IF((ISNUMBER(FIND(")",AE30))), " • ", "")),IF((B30=B31)*(K30=K31),"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v>
      </c>
      <c r="AI30" s="1"/>
    </row>
    <row r="31" spans="1:35" s="4" customFormat="1" x14ac:dyDescent="0.25">
      <c r="A31" s="3">
        <f t="shared" si="3"/>
        <v>1</v>
      </c>
      <c r="B31" s="53" t="str">
        <f t="shared" si="0"/>
        <v>Kukulcania arizonica</v>
      </c>
      <c r="C31" s="57" t="s">
        <v>192</v>
      </c>
      <c r="D31" s="57" t="s">
        <v>191</v>
      </c>
      <c r="E31" s="57"/>
      <c r="F31" s="57">
        <v>0</v>
      </c>
      <c r="G31" s="57">
        <v>4</v>
      </c>
      <c r="H31" s="57">
        <v>2</v>
      </c>
      <c r="I31" s="57"/>
      <c r="J31" s="57"/>
      <c r="K31" s="57" t="s">
        <v>48</v>
      </c>
      <c r="L31" s="57" t="s">
        <v>514</v>
      </c>
      <c r="M31" s="54" t="s">
        <v>600</v>
      </c>
      <c r="N31" s="57" t="s">
        <v>85</v>
      </c>
      <c r="O31" s="58" t="s">
        <v>85</v>
      </c>
      <c r="P31" s="58"/>
      <c r="Q31" s="58" t="s">
        <v>85</v>
      </c>
      <c r="R31" s="58"/>
      <c r="S31" s="54" t="s">
        <v>601</v>
      </c>
      <c r="T31" s="57" t="s">
        <v>602</v>
      </c>
      <c r="U31" s="57" t="s">
        <v>603</v>
      </c>
      <c r="V31" s="57"/>
      <c r="W31" s="57" t="s">
        <v>85</v>
      </c>
      <c r="X31" s="147">
        <f ca="1">IF(COUNTBLANK(D31)=1,"",IF('order-admin-units'!$I$1&lt;&gt;"y", "", IF(COUNTBLANK(K31)=1, 'order-admin-units'!$B$1+1, VLOOKUP(K31, ordercountry, 2))))</f>
        <v>2</v>
      </c>
      <c r="Y31" s="147">
        <f ca="1">IF(COUNTBLANK(D31)=1,"",IF('order-admin-units'!$I$1&lt;&gt;"y", "", IF(COUNTBLANK(K31:L31)&gt;0, 'order-admin-units'!$B$2+1, VLOOKUP(K31&amp;"@"&amp;L31, orderadmin, 2))))</f>
        <v>5</v>
      </c>
      <c r="Z31" s="147" t="str">
        <f t="shared" si="4"/>
        <v>MexicoNuevo León29 miles W Linares</v>
      </c>
      <c r="AA31" s="147" t="str">
        <f t="shared" si="5"/>
        <v>Kukulcania arizonicaMexicoNuevo León29 miles W Linares[N24.74912°, W99.99261°]S.B. &amp; S.A. MulaikIX/1956</v>
      </c>
      <c r="AB31" s="147" t="str">
        <f t="shared" si="6"/>
        <v xml:space="preserve">Kukulcania arizonicaMexicoNuevo León29 miles W Linares[N24.74912°, W99.99261°]S.B. &amp; S.A. MulaikIX/1956AMNH </v>
      </c>
      <c r="AC31" s="147" t="str">
        <f t="shared" si="1"/>
        <v>Kukulcania arizonicaMexicoNuevo León29 miles W Linares[N24.74912°, W99.99261°]S.B. &amp; S.A. MulaikIX/1956</v>
      </c>
      <c r="AD31" s="11" t="str">
        <f t="shared" si="7"/>
        <v/>
      </c>
      <c r="AE31" s="11" t="str">
        <f t="array" ref="AE31">IF(COUNTBLANK(D31)=1,"",IF(OR($H$2="y",$H$2="m"),IF(AA31=AA30,IF(OR(AB31=$AB$4:$AB30)=FALSE,AE30&amp;C31,AE30),"("&amp;C31)&amp;IF(AA31=AA32,IF(OR(AB32=$AB$4:$AB31)=FALSE,", ",""),") "),""))</f>
        <v/>
      </c>
      <c r="AF31" s="11" t="str">
        <f t="array" ref="AF31">IF((COUNTBLANK(D31)=0)*OR($H$2="y",$H$2="m"),IFERROR(LEFT(C31, FIND(" ",C31)-1), C31),"")</f>
        <v/>
      </c>
      <c r="AG31" s="11" t="str">
        <f t="array" ref="AG31">IF(COUNTBLANK(D31)=1,"",IF(OR($H$2="y",$H$2="m"),IF(AA31=AA30,IF(OR(AC31=$AC$4:$AC30)=FALSE,AG30&amp;AF31,AG30),"("&amp;AF31)&amp;IF(AA31=AA32,IF(OR(AC32=$AC$4:$AC31)=FALSE,", ",""),") "),""))</f>
        <v/>
      </c>
      <c r="AH31" s="10" t="str">
        <f>IF((COUNTBLANK(D31)=1),"",IF(D31=D30,AH30,"")&amp;IF(B30&lt;&gt;B31,((IF(COUNTBLANK(E31)=1,$D$3&amp;"Non-type material: "&amp;$D$3,$D$3&amp;INDEX('type-categories'!$A$2:$B$100,MATCH(E31,'type-categories'!$A$2:$A$100,0),2)&amp;$D$3))),"")&amp;(IF(K31&lt;&gt;K30,$C$2&amp;UPPER(K31)&amp;$C$2&amp;$K$3&amp;" ",(IF(B31&lt;&gt;B30,$C$2&amp;UPPER(K31)&amp;$C$2&amp;$K$3&amp;" ",""))))&amp;IF((AA31&lt;&gt;AA32)*($H$2="y"),AD31&amp;AE31,IF((AA31&lt;&gt;AA32)*($H$2="m"),AD31&amp;AG31,IF(($H$2&lt;&gt;"m")*($H$2&lt;&gt;"Y"),(IF(F31=0,"",F31&amp;" "&amp;$F$4&amp;" "))&amp;(IF(G31=0,"",G31&amp;" "&amp;$G$4&amp;" "))&amp;(IF(H31=0,"",H31&amp;" "&amp;H$4&amp;" "))&amp;(IF(I31=0,"",I31&amp;" "&amp;$I$4&amp;" "))&amp;(IF(J31=0,"",J31&amp;" "&amp;$J$4&amp;" ")),"")))&amp;"; "&amp;IF((B31=B30)*(AA31=AA30), "same collecting data; ", IF((B31=B30)*(Z30=Z31),"same locality; ",(IF(COUNTBLANK(L31)=1,"",$D$2&amp;L31&amp;$L$3&amp;" "&amp;$D$2))&amp;(IF(COUNTBLANK(M31)=1,"",$E$2&amp;M31&amp;$E$2&amp;", "))&amp;(IF(COUNTBLANK(N31)=1,"",N31&amp;"; "))&amp;(IF(COUNTBLANK(O31)=1,"",O31&amp;"; ")))&amp;(IF(COUNTBLANK(P31)=1,"",P31&amp;"; "))&amp;(IF(COUNTBLANK(Q31)=1,"",Q31&amp;"; "))&amp;(IF(COUNTBLANK(R31)=1,"",R31&amp;"m, "))&amp;IF((COUNTBLANK(S31)=0)*(S31&lt;&gt;S30), S31&amp;"; ","")&amp;(IF(COUNTBLANK(U31)=1,"",U31&amp;"; "))&amp;(IF(COUNTBLANK(T31)=1,"",IF(COUNTBLANK(F$2)=1,T31&amp;"; ",T31&amp;" "&amp;F$2&amp;"; "))))&amp;(IF(COUNTBLANK(V31)=1,"",V31&amp;"; "))&amp;IF((COUNTBLANK(C31)=1),"",C31)&amp;IF((B31=B32)*(K31=K32)*(L31=L32)*(M31=M32),IF(($H$2&lt;&gt;"m")*($H$2&lt;&gt;"Y"), " • ", IF((ISNUMBER(FIND(")",AE31))), " • ", "")),IF((B31=B32)*(K31=K32),"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v>
      </c>
      <c r="AI31" s="1"/>
    </row>
    <row r="32" spans="1:35" s="4" customFormat="1" x14ac:dyDescent="0.25">
      <c r="A32" s="3">
        <f t="shared" si="3"/>
        <v>1</v>
      </c>
      <c r="B32" s="53" t="str">
        <f t="shared" si="0"/>
        <v>Kukulcania arizonica</v>
      </c>
      <c r="C32" s="57" t="s">
        <v>238</v>
      </c>
      <c r="D32" s="57" t="s">
        <v>191</v>
      </c>
      <c r="E32" s="57"/>
      <c r="F32" s="56">
        <v>0</v>
      </c>
      <c r="G32" s="56">
        <v>1</v>
      </c>
      <c r="H32" s="56">
        <v>0</v>
      </c>
      <c r="I32" s="56"/>
      <c r="J32" s="56"/>
      <c r="K32" s="54" t="s">
        <v>48</v>
      </c>
      <c r="L32" s="54" t="s">
        <v>514</v>
      </c>
      <c r="M32" s="54" t="s">
        <v>604</v>
      </c>
      <c r="N32" s="54" t="s">
        <v>605</v>
      </c>
      <c r="O32" s="54" t="s">
        <v>85</v>
      </c>
      <c r="P32" s="54"/>
      <c r="Q32" s="54" t="s">
        <v>85</v>
      </c>
      <c r="R32" s="54"/>
      <c r="S32" s="54" t="s">
        <v>606</v>
      </c>
      <c r="T32" s="54" t="s">
        <v>607</v>
      </c>
      <c r="U32" s="54" t="s">
        <v>608</v>
      </c>
      <c r="V32" s="54"/>
      <c r="W32" s="54" t="s">
        <v>85</v>
      </c>
      <c r="X32" s="147">
        <f ca="1">IF(COUNTBLANK(D32)=1,"",IF('order-admin-units'!$I$1&lt;&gt;"y", "", IF(COUNTBLANK(K32)=1, 'order-admin-units'!$B$1+1, VLOOKUP(K32, ordercountry, 2))))</f>
        <v>2</v>
      </c>
      <c r="Y32" s="147">
        <f ca="1">IF(COUNTBLANK(D32)=1,"",IF('order-admin-units'!$I$1&lt;&gt;"y", "", IF(COUNTBLANK(K32:L32)&gt;0, 'order-admin-units'!$B$2+1, VLOOKUP(K32&amp;"@"&amp;L32, orderadmin, 2))))</f>
        <v>5</v>
      </c>
      <c r="Z32" s="147" t="str">
        <f t="shared" si="4"/>
        <v>MexicoNuevo León6 miles S Micondra de Presacreosote contry</v>
      </c>
      <c r="AA32" s="147" t="str">
        <f t="shared" si="5"/>
        <v>Kukulcania arizonicaMexicoNuevo León6 miles S Micondra de Presacreosote contry(N24°, W99.96667°)V. &amp; B. Roth17/II/1984</v>
      </c>
      <c r="AB32" s="147" t="str">
        <f t="shared" si="6"/>
        <v>Kukulcania arizonicaMexicoNuevo León6 miles S Micondra de Presacreosote contry(N24°, W99.96667°)V. &amp; B. Roth17/II/1984CAS 9060612</v>
      </c>
      <c r="AC32" s="147" t="str">
        <f t="shared" si="1"/>
        <v>Kukulcania arizonicaMexicoNuevo León6 miles S Micondra de Presacreosote contry(N24°, W99.96667°)V. &amp; B. Roth17/II/1984</v>
      </c>
      <c r="AD32" s="11" t="str">
        <f t="shared" si="7"/>
        <v/>
      </c>
      <c r="AE32" s="11" t="str">
        <f t="array" ref="AE32">IF(COUNTBLANK(D32)=1,"",IF(OR($H$2="y",$H$2="m"),IF(AA32=AA31,IF(OR(AB32=$AB$4:$AB31)=FALSE,AE31&amp;C32,AE31),"("&amp;C32)&amp;IF(AA32=AA33,IF(OR(AB33=$AB$4:$AB32)=FALSE,", ",""),") "),""))</f>
        <v/>
      </c>
      <c r="AF32" s="11" t="str">
        <f t="array" ref="AF32">IF((COUNTBLANK(D32)=0)*OR($H$2="y",$H$2="m"),IFERROR(LEFT(C32, FIND(" ",C32)-1), C32),"")</f>
        <v/>
      </c>
      <c r="AG32" s="11" t="str">
        <f t="array" ref="AG32">IF(COUNTBLANK(D32)=1,"",IF(OR($H$2="y",$H$2="m"),IF(AA32=AA31,IF(OR(AC32=$AC$4:$AC31)=FALSE,AG31&amp;AF32,AG31),"("&amp;AF32)&amp;IF(AA32=AA33,IF(OR(AC33=$AC$4:$AC32)=FALSE,", ",""),") "),""))</f>
        <v/>
      </c>
      <c r="AH32" s="10" t="str">
        <f>IF((COUNTBLANK(D32)=1),"",IF(D32=D31,AH31,"")&amp;IF(B31&lt;&gt;B32,((IF(COUNTBLANK(E32)=1,$D$3&amp;"Non-type material: "&amp;$D$3,$D$3&amp;INDEX('type-categories'!$A$2:$B$100,MATCH(E32,'type-categories'!$A$2:$A$100,0),2)&amp;$D$3))),"")&amp;(IF(K32&lt;&gt;K31,$C$2&amp;UPPER(K32)&amp;$C$2&amp;$K$3&amp;" ",(IF(B32&lt;&gt;B31,$C$2&amp;UPPER(K32)&amp;$C$2&amp;$K$3&amp;" ",""))))&amp;IF((AA32&lt;&gt;AA33)*($H$2="y"),AD32&amp;AE32,IF((AA32&lt;&gt;AA33)*($H$2="m"),AD32&amp;AG32,IF(($H$2&lt;&gt;"m")*($H$2&lt;&gt;"Y"),(IF(F32=0,"",F32&amp;" "&amp;$F$4&amp;" "))&amp;(IF(G32=0,"",G32&amp;" "&amp;$G$4&amp;" "))&amp;(IF(H32=0,"",H32&amp;" "&amp;H$4&amp;" "))&amp;(IF(I32=0,"",I32&amp;" "&amp;$I$4&amp;" "))&amp;(IF(J32=0,"",J32&amp;" "&amp;$J$4&amp;" ")),"")))&amp;"; "&amp;IF((B32=B31)*(AA32=AA31), "same collecting data; ", IF((B32=B31)*(Z31=Z32),"same locality; ",(IF(COUNTBLANK(L32)=1,"",$D$2&amp;L32&amp;$L$3&amp;" "&amp;$D$2))&amp;(IF(COUNTBLANK(M32)=1,"",$E$2&amp;M32&amp;$E$2&amp;", "))&amp;(IF(COUNTBLANK(N32)=1,"",N32&amp;"; "))&amp;(IF(COUNTBLANK(O32)=1,"",O32&amp;"; ")))&amp;(IF(COUNTBLANK(P32)=1,"",P32&amp;"; "))&amp;(IF(COUNTBLANK(Q32)=1,"",Q32&amp;"; "))&amp;(IF(COUNTBLANK(R32)=1,"",R32&amp;"m, "))&amp;IF((COUNTBLANK(S32)=0)*(S32&lt;&gt;S31), S32&amp;"; ","")&amp;(IF(COUNTBLANK(U32)=1,"",U32&amp;"; "))&amp;(IF(COUNTBLANK(T32)=1,"",IF(COUNTBLANK(F$2)=1,T32&amp;"; ",T32&amp;" "&amp;F$2&amp;"; "))))&amp;(IF(COUNTBLANK(V32)=1,"",V32&amp;"; "))&amp;IF((COUNTBLANK(C32)=1),"",C32)&amp;IF((B32=B33)*(K32=K33)*(L32=L33)*(M32=M33),IF(($H$2&lt;&gt;"m")*($H$2&lt;&gt;"Y"), " • ", IF((ISNUMBER(FIND(")",AE32))), " • ", "")),IF((B32=B33)*(K32=K33),"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v>
      </c>
      <c r="AI32" s="1"/>
    </row>
    <row r="33" spans="1:35" s="4" customFormat="1" x14ac:dyDescent="0.25">
      <c r="A33" s="3">
        <f t="shared" si="3"/>
        <v>1</v>
      </c>
      <c r="B33" s="53" t="str">
        <f t="shared" si="0"/>
        <v>Kukulcania arizonica</v>
      </c>
      <c r="C33" s="57" t="s">
        <v>192</v>
      </c>
      <c r="D33" s="57" t="s">
        <v>191</v>
      </c>
      <c r="E33" s="57"/>
      <c r="F33" s="56">
        <v>0</v>
      </c>
      <c r="G33" s="56">
        <v>4</v>
      </c>
      <c r="H33" s="56">
        <v>1</v>
      </c>
      <c r="I33" s="56"/>
      <c r="J33" s="56"/>
      <c r="K33" s="54" t="s">
        <v>48</v>
      </c>
      <c r="L33" s="54" t="s">
        <v>514</v>
      </c>
      <c r="M33" s="54" t="s">
        <v>609</v>
      </c>
      <c r="N33" s="54" t="s">
        <v>85</v>
      </c>
      <c r="O33" s="54" t="s">
        <v>85</v>
      </c>
      <c r="P33" s="54"/>
      <c r="Q33" s="54" t="s">
        <v>85</v>
      </c>
      <c r="R33" s="54"/>
      <c r="S33" s="54" t="s">
        <v>610</v>
      </c>
      <c r="T33" s="54" t="s">
        <v>611</v>
      </c>
      <c r="U33" s="54" t="s">
        <v>612</v>
      </c>
      <c r="V33" s="54"/>
      <c r="W33" s="54" t="s">
        <v>85</v>
      </c>
      <c r="X33" s="147">
        <f ca="1">IF(COUNTBLANK(D33)=1,"",IF('order-admin-units'!$I$1&lt;&gt;"y", "", IF(COUNTBLANK(K33)=1, 'order-admin-units'!$B$1+1, VLOOKUP(K33, ordercountry, 2))))</f>
        <v>2</v>
      </c>
      <c r="Y33" s="147">
        <f ca="1">IF(COUNTBLANK(D33)=1,"",IF('order-admin-units'!$I$1&lt;&gt;"y", "", IF(COUNTBLANK(K33:L33)&gt;0, 'order-admin-units'!$B$2+1, VLOOKUP(K33&amp;"@"&amp;L33, orderadmin, 2))))</f>
        <v>5</v>
      </c>
      <c r="Z33" s="147" t="str">
        <f t="shared" si="4"/>
        <v>MexicoNuevo LeónMonterrey</v>
      </c>
      <c r="AA33" s="147" t="str">
        <f t="shared" si="5"/>
        <v>Kukulcania arizonicaMexicoNuevo LeónMonterrey[N25.68661°, W100.31611°]R.H. Crandall30/XII/1940</v>
      </c>
      <c r="AB33" s="147" t="str">
        <f t="shared" si="6"/>
        <v xml:space="preserve">Kukulcania arizonicaMexicoNuevo LeónMonterrey[N25.68661°, W100.31611°]R.H. Crandall30/XII/1940AMNH </v>
      </c>
      <c r="AC33" s="147" t="str">
        <f t="shared" si="1"/>
        <v>Kukulcania arizonicaMexicoNuevo LeónMonterrey[N25.68661°, W100.31611°]R.H. Crandall30/XII/1940</v>
      </c>
      <c r="AD33" s="11" t="str">
        <f t="shared" si="7"/>
        <v/>
      </c>
      <c r="AE33" s="11" t="str">
        <f t="array" ref="AE33">IF(COUNTBLANK(D33)=1,"",IF(OR($H$2="y",$H$2="m"),IF(AA33=AA32,IF(OR(AB33=$AB$4:$AB32)=FALSE,AE32&amp;C33,AE32),"("&amp;C33)&amp;IF(AA33=AA34,IF(OR(AB34=$AB$4:$AB33)=FALSE,", ",""),") "),""))</f>
        <v/>
      </c>
      <c r="AF33" s="11" t="str">
        <f t="array" ref="AF33">IF((COUNTBLANK(D33)=0)*OR($H$2="y",$H$2="m"),IFERROR(LEFT(C33, FIND(" ",C33)-1), C33),"")</f>
        <v/>
      </c>
      <c r="AG33" s="11" t="str">
        <f t="array" ref="AG33">IF(COUNTBLANK(D33)=1,"",IF(OR($H$2="y",$H$2="m"),IF(AA33=AA32,IF(OR(AC33=$AC$4:$AC32)=FALSE,AG32&amp;AF33,AG32),"("&amp;AF33)&amp;IF(AA33=AA34,IF(OR(AC34=$AC$4:$AC33)=FALSE,", ",""),") "),""))</f>
        <v/>
      </c>
      <c r="AH33" s="10" t="str">
        <f>IF((COUNTBLANK(D33)=1),"",IF(D33=D32,AH32,"")&amp;IF(B32&lt;&gt;B33,((IF(COUNTBLANK(E33)=1,$D$3&amp;"Non-type material: "&amp;$D$3,$D$3&amp;INDEX('type-categories'!$A$2:$B$100,MATCH(E33,'type-categories'!$A$2:$A$100,0),2)&amp;$D$3))),"")&amp;(IF(K33&lt;&gt;K32,$C$2&amp;UPPER(K33)&amp;$C$2&amp;$K$3&amp;" ",(IF(B33&lt;&gt;B32,$C$2&amp;UPPER(K33)&amp;$C$2&amp;$K$3&amp;" ",""))))&amp;IF((AA33&lt;&gt;AA34)*($H$2="y"),AD33&amp;AE33,IF((AA33&lt;&gt;AA34)*($H$2="m"),AD33&amp;AG33,IF(($H$2&lt;&gt;"m")*($H$2&lt;&gt;"Y"),(IF(F33=0,"",F33&amp;" "&amp;$F$4&amp;" "))&amp;(IF(G33=0,"",G33&amp;" "&amp;$G$4&amp;" "))&amp;(IF(H33=0,"",H33&amp;" "&amp;H$4&amp;" "))&amp;(IF(I33=0,"",I33&amp;" "&amp;$I$4&amp;" "))&amp;(IF(J33=0,"",J33&amp;" "&amp;$J$4&amp;" ")),"")))&amp;"; "&amp;IF((B33=B32)*(AA33=AA32), "same collecting data; ", IF((B33=B32)*(Z32=Z33),"same locality; ",(IF(COUNTBLANK(L33)=1,"",$D$2&amp;L33&amp;$L$3&amp;" "&amp;$D$2))&amp;(IF(COUNTBLANK(M33)=1,"",$E$2&amp;M33&amp;$E$2&amp;", "))&amp;(IF(COUNTBLANK(N33)=1,"",N33&amp;"; "))&amp;(IF(COUNTBLANK(O33)=1,"",O33&amp;"; ")))&amp;(IF(COUNTBLANK(P33)=1,"",P33&amp;"; "))&amp;(IF(COUNTBLANK(Q33)=1,"",Q33&amp;"; "))&amp;(IF(COUNTBLANK(R33)=1,"",R33&amp;"m, "))&amp;IF((COUNTBLANK(S33)=0)*(S33&lt;&gt;S32), S33&amp;"; ","")&amp;(IF(COUNTBLANK(U33)=1,"",U33&amp;"; "))&amp;(IF(COUNTBLANK(T33)=1,"",IF(COUNTBLANK(F$2)=1,T33&amp;"; ",T33&amp;" "&amp;F$2&amp;"; "))))&amp;(IF(COUNTBLANK(V33)=1,"",V33&amp;"; "))&amp;IF((COUNTBLANK(C33)=1),"",C33)&amp;IF((B33=B34)*(K33=K34)*(L33=L34)*(M33=M34),IF(($H$2&lt;&gt;"m")*($H$2&lt;&gt;"Y"), " • ", IF((ISNUMBER(FIND(")",AE33))), " • ", "")),IF((B33=B34)*(K33=K34),"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v>
      </c>
      <c r="AI33" s="1"/>
    </row>
    <row r="34" spans="1:35" s="4" customFormat="1" x14ac:dyDescent="0.25">
      <c r="A34" s="3">
        <f t="shared" si="3"/>
        <v>1</v>
      </c>
      <c r="B34" s="53" t="str">
        <f t="shared" si="0"/>
        <v>Kukulcania arizonica</v>
      </c>
      <c r="C34" s="57" t="s">
        <v>239</v>
      </c>
      <c r="D34" s="57" t="s">
        <v>191</v>
      </c>
      <c r="E34" s="57"/>
      <c r="F34" s="56">
        <v>0</v>
      </c>
      <c r="G34" s="56">
        <v>2</v>
      </c>
      <c r="H34" s="56">
        <v>1</v>
      </c>
      <c r="I34" s="56"/>
      <c r="J34" s="56"/>
      <c r="K34" s="54" t="s">
        <v>48</v>
      </c>
      <c r="L34" s="54" t="s">
        <v>613</v>
      </c>
      <c r="M34" s="54" t="s">
        <v>614</v>
      </c>
      <c r="N34" s="54" t="s">
        <v>85</v>
      </c>
      <c r="O34" s="54" t="s">
        <v>85</v>
      </c>
      <c r="P34" s="54"/>
      <c r="Q34" s="54" t="s">
        <v>85</v>
      </c>
      <c r="R34" s="54"/>
      <c r="S34" s="54" t="s">
        <v>615</v>
      </c>
      <c r="T34" s="54" t="s">
        <v>616</v>
      </c>
      <c r="U34" s="54" t="s">
        <v>617</v>
      </c>
      <c r="V34" s="54"/>
      <c r="W34" s="54" t="s">
        <v>85</v>
      </c>
      <c r="X34" s="147">
        <f ca="1">IF(COUNTBLANK(D34)=1,"",IF('order-admin-units'!$I$1&lt;&gt;"y", "", IF(COUNTBLANK(K34)=1, 'order-admin-units'!$B$1+1, VLOOKUP(K34, ordercountry, 2))))</f>
        <v>2</v>
      </c>
      <c r="Y34" s="147">
        <f ca="1">IF(COUNTBLANK(D34)=1,"",IF('order-admin-units'!$I$1&lt;&gt;"y", "", IF(COUNTBLANK(K34:L34)&gt;0, 'order-admin-units'!$B$2+1, VLOOKUP(K34&amp;"@"&amp;L34, orderadmin, 2))))</f>
        <v>10</v>
      </c>
      <c r="Z34" s="147" t="str">
        <f t="shared" si="4"/>
        <v>MexicoSan Luis PotosíCharcas</v>
      </c>
      <c r="AA34" s="147" t="str">
        <f t="shared" si="5"/>
        <v>Kukulcania arizonicaMexicoSan Luis PotosíCharcas[N23.12789°, W101.11362°]A.M. ChickeringVII/1934</v>
      </c>
      <c r="AB34" s="147" t="str">
        <f t="shared" si="6"/>
        <v>Kukulcania arizonicaMexicoSan Luis PotosíCharcas[N23.12789°, W101.11362°]A.M. ChickeringVII/1934MCZ 39057</v>
      </c>
      <c r="AC34" s="147" t="str">
        <f t="shared" si="1"/>
        <v>Kukulcania arizonicaMexicoSan Luis PotosíCharcas[N23.12789°, W101.11362°]A.M. ChickeringVII/1934</v>
      </c>
      <c r="AD34" s="11" t="str">
        <f t="shared" si="7"/>
        <v/>
      </c>
      <c r="AE34" s="11" t="str">
        <f t="array" ref="AE34">IF(COUNTBLANK(D34)=1,"",IF(OR($H$2="y",$H$2="m"),IF(AA34=AA33,IF(OR(AB34=$AB$4:$AB33)=FALSE,AE33&amp;C34,AE33),"("&amp;C34)&amp;IF(AA34=AA35,IF(OR(AB35=$AB$4:$AB34)=FALSE,", ",""),") "),""))</f>
        <v/>
      </c>
      <c r="AF34" s="11" t="str">
        <f t="array" ref="AF34">IF((COUNTBLANK(D34)=0)*OR($H$2="y",$H$2="m"),IFERROR(LEFT(C34, FIND(" ",C34)-1), C34),"")</f>
        <v/>
      </c>
      <c r="AG34" s="11" t="str">
        <f t="array" ref="AG34">IF(COUNTBLANK(D34)=1,"",IF(OR($H$2="y",$H$2="m"),IF(AA34=AA33,IF(OR(AC34=$AC$4:$AC33)=FALSE,AG33&amp;AF34,AG33),"("&amp;AF34)&amp;IF(AA34=AA35,IF(OR(AC35=$AC$4:$AC34)=FALSE,", ",""),") "),""))</f>
        <v/>
      </c>
      <c r="AH34" s="10" t="str">
        <f>IF((COUNTBLANK(D34)=1),"",IF(D34=D33,AH33,"")&amp;IF(B33&lt;&gt;B34,((IF(COUNTBLANK(E34)=1,$D$3&amp;"Non-type material: "&amp;$D$3,$D$3&amp;INDEX('type-categories'!$A$2:$B$100,MATCH(E34,'type-categories'!$A$2:$A$100,0),2)&amp;$D$3))),"")&amp;(IF(K34&lt;&gt;K33,$C$2&amp;UPPER(K34)&amp;$C$2&amp;$K$3&amp;" ",(IF(B34&lt;&gt;B33,$C$2&amp;UPPER(K34)&amp;$C$2&amp;$K$3&amp;" ",""))))&amp;IF((AA34&lt;&gt;AA35)*($H$2="y"),AD34&amp;AE34,IF((AA34&lt;&gt;AA35)*($H$2="m"),AD34&amp;AG34,IF(($H$2&lt;&gt;"m")*($H$2&lt;&gt;"Y"),(IF(F34=0,"",F34&amp;" "&amp;$F$4&amp;" "))&amp;(IF(G34=0,"",G34&amp;" "&amp;$G$4&amp;" "))&amp;(IF(H34=0,"",H34&amp;" "&amp;H$4&amp;" "))&amp;(IF(I34=0,"",I34&amp;" "&amp;$I$4&amp;" "))&amp;(IF(J34=0,"",J34&amp;" "&amp;$J$4&amp;" ")),"")))&amp;"; "&amp;IF((B34=B33)*(AA34=AA33), "same collecting data; ", IF((B34=B33)*(Z33=Z34),"same locality; ",(IF(COUNTBLANK(L34)=1,"",$D$2&amp;L34&amp;$L$3&amp;" "&amp;$D$2))&amp;(IF(COUNTBLANK(M34)=1,"",$E$2&amp;M34&amp;$E$2&amp;", "))&amp;(IF(COUNTBLANK(N34)=1,"",N34&amp;"; "))&amp;(IF(COUNTBLANK(O34)=1,"",O34&amp;"; ")))&amp;(IF(COUNTBLANK(P34)=1,"",P34&amp;"; "))&amp;(IF(COUNTBLANK(Q34)=1,"",Q34&amp;"; "))&amp;(IF(COUNTBLANK(R34)=1,"",R34&amp;"m, "))&amp;IF((COUNTBLANK(S34)=0)*(S34&lt;&gt;S33), S34&amp;"; ","")&amp;(IF(COUNTBLANK(U34)=1,"",U34&amp;"; "))&amp;(IF(COUNTBLANK(T34)=1,"",IF(COUNTBLANK(F$2)=1,T34&amp;"; ",T34&amp;" "&amp;F$2&amp;"; "))))&amp;(IF(COUNTBLANK(V34)=1,"",V34&amp;"; "))&amp;IF((COUNTBLANK(C34)=1),"",C34)&amp;IF((B34=B35)*(K34=K35)*(L34=L35)*(M34=M35),IF(($H$2&lt;&gt;"m")*($H$2&lt;&gt;"Y"), " • ", IF((ISNUMBER(FIND(")",AE34))), " • ", "")),IF((B34=B35)*(K34=K35),"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v>
      </c>
      <c r="AI34" s="1"/>
    </row>
    <row r="35" spans="1:35" s="4" customFormat="1" x14ac:dyDescent="0.25">
      <c r="A35" s="3">
        <f t="shared" si="3"/>
        <v>1</v>
      </c>
      <c r="B35" s="53" t="str">
        <f t="shared" si="0"/>
        <v>Kukulcania arizonica</v>
      </c>
      <c r="C35" s="57" t="s">
        <v>240</v>
      </c>
      <c r="D35" s="56" t="s">
        <v>191</v>
      </c>
      <c r="E35" s="56"/>
      <c r="F35" s="56">
        <v>0</v>
      </c>
      <c r="G35" s="56">
        <v>2</v>
      </c>
      <c r="H35" s="56">
        <v>2</v>
      </c>
      <c r="I35" s="56"/>
      <c r="J35" s="56"/>
      <c r="K35" s="54" t="s">
        <v>48</v>
      </c>
      <c r="L35" s="54" t="s">
        <v>613</v>
      </c>
      <c r="M35" s="54" t="s">
        <v>618</v>
      </c>
      <c r="N35" s="54" t="s">
        <v>85</v>
      </c>
      <c r="O35" s="54" t="s">
        <v>85</v>
      </c>
      <c r="P35" s="54"/>
      <c r="Q35" s="54" t="s">
        <v>85</v>
      </c>
      <c r="R35" s="54"/>
      <c r="S35" s="54" t="s">
        <v>615</v>
      </c>
      <c r="T35" s="54" t="s">
        <v>616</v>
      </c>
      <c r="U35" s="54" t="s">
        <v>619</v>
      </c>
      <c r="V35" s="54"/>
      <c r="W35" s="54" t="s">
        <v>85</v>
      </c>
      <c r="X35" s="147">
        <f ca="1">IF(COUNTBLANK(D35)=1,"",IF('order-admin-units'!$I$1&lt;&gt;"y", "", IF(COUNTBLANK(K35)=1, 'order-admin-units'!$B$1+1, VLOOKUP(K35, ordercountry, 2))))</f>
        <v>2</v>
      </c>
      <c r="Y35" s="147">
        <f ca="1">IF(COUNTBLANK(D35)=1,"",IF('order-admin-units'!$I$1&lt;&gt;"y", "", IF(COUNTBLANK(K35:L35)&gt;0, 'order-admin-units'!$B$2+1, VLOOKUP(K35&amp;"@"&amp;L35, orderadmin, 2))))</f>
        <v>10</v>
      </c>
      <c r="Z35" s="147" t="str">
        <f t="shared" si="4"/>
        <v>MexicoSan Luis PotosíCharcas, hillside</v>
      </c>
      <c r="AA35" s="147" t="str">
        <f t="shared" si="5"/>
        <v>Kukulcania arizonicaMexicoSan Luis PotosíCharcas, hillside[N23.12789°, W101.11362°]A.M. Chickering10/VII/1934</v>
      </c>
      <c r="AB35" s="147" t="str">
        <f t="shared" si="6"/>
        <v>Kukulcania arizonicaMexicoSan Luis PotosíCharcas, hillside[N23.12789°, W101.11362°]A.M. Chickering10/VII/1934MCZ 39056</v>
      </c>
      <c r="AC35" s="147" t="str">
        <f t="shared" si="1"/>
        <v>Kukulcania arizonicaMexicoSan Luis PotosíCharcas, hillside[N23.12789°, W101.11362°]A.M. Chickering10/VII/1934</v>
      </c>
      <c r="AD35" s="11" t="str">
        <f t="shared" si="7"/>
        <v/>
      </c>
      <c r="AE35" s="11" t="str">
        <f t="array" ref="AE35">IF(COUNTBLANK(D35)=1,"",IF(OR($H$2="y",$H$2="m"),IF(AA35=AA34,IF(OR(AB35=$AB$4:$AB34)=FALSE,AE34&amp;C35,AE34),"("&amp;C35)&amp;IF(AA35=AA36,IF(OR(AB36=$AB$4:$AB35)=FALSE,", ",""),") "),""))</f>
        <v/>
      </c>
      <c r="AF35" s="11" t="str">
        <f t="array" ref="AF35">IF((COUNTBLANK(D35)=0)*OR($H$2="y",$H$2="m"),IFERROR(LEFT(C35, FIND(" ",C35)-1), C35),"")</f>
        <v/>
      </c>
      <c r="AG35" s="11" t="str">
        <f t="array" ref="AG35">IF(COUNTBLANK(D35)=1,"",IF(OR($H$2="y",$H$2="m"),IF(AA35=AA34,IF(OR(AC35=$AC$4:$AC34)=FALSE,AG34&amp;AF35,AG34),"("&amp;AF35)&amp;IF(AA35=AA36,IF(OR(AC36=$AC$4:$AC35)=FALSE,", ",""),") "),""))</f>
        <v/>
      </c>
      <c r="AH35" s="10" t="str">
        <f>IF((COUNTBLANK(D35)=1),"",IF(D35=D34,AH34,"")&amp;IF(B34&lt;&gt;B35,((IF(COUNTBLANK(E35)=1,$D$3&amp;"Non-type material: "&amp;$D$3,$D$3&amp;INDEX('type-categories'!$A$2:$B$100,MATCH(E35,'type-categories'!$A$2:$A$100,0),2)&amp;$D$3))),"")&amp;(IF(K35&lt;&gt;K34,$C$2&amp;UPPER(K35)&amp;$C$2&amp;$K$3&amp;" ",(IF(B35&lt;&gt;B34,$C$2&amp;UPPER(K35)&amp;$C$2&amp;$K$3&amp;" ",""))))&amp;IF((AA35&lt;&gt;AA36)*($H$2="y"),AD35&amp;AE35,IF((AA35&lt;&gt;AA36)*($H$2="m"),AD35&amp;AG35,IF(($H$2&lt;&gt;"m")*($H$2&lt;&gt;"Y"),(IF(F35=0,"",F35&amp;" "&amp;$F$4&amp;" "))&amp;(IF(G35=0,"",G35&amp;" "&amp;$G$4&amp;" "))&amp;(IF(H35=0,"",H35&amp;" "&amp;H$4&amp;" "))&amp;(IF(I35=0,"",I35&amp;" "&amp;$I$4&amp;" "))&amp;(IF(J35=0,"",J35&amp;" "&amp;$J$4&amp;" ")),"")))&amp;"; "&amp;IF((B35=B34)*(AA35=AA34), "same collecting data; ", IF((B35=B34)*(Z34=Z35),"same locality; ",(IF(COUNTBLANK(L35)=1,"",$D$2&amp;L35&amp;$L$3&amp;" "&amp;$D$2))&amp;(IF(COUNTBLANK(M35)=1,"",$E$2&amp;M35&amp;$E$2&amp;", "))&amp;(IF(COUNTBLANK(N35)=1,"",N35&amp;"; "))&amp;(IF(COUNTBLANK(O35)=1,"",O35&amp;"; ")))&amp;(IF(COUNTBLANK(P35)=1,"",P35&amp;"; "))&amp;(IF(COUNTBLANK(Q35)=1,"",Q35&amp;"; "))&amp;(IF(COUNTBLANK(R35)=1,"",R35&amp;"m, "))&amp;IF((COUNTBLANK(S35)=0)*(S35&lt;&gt;S34), S35&amp;"; ","")&amp;(IF(COUNTBLANK(U35)=1,"",U35&amp;"; "))&amp;(IF(COUNTBLANK(T35)=1,"",IF(COUNTBLANK(F$2)=1,T35&amp;"; ",T35&amp;" "&amp;F$2&amp;"; "))))&amp;(IF(COUNTBLANK(V35)=1,"",V35&amp;"; "))&amp;IF((COUNTBLANK(C35)=1),"",C35)&amp;IF((B35=B36)*(K35=K36)*(L35=L36)*(M35=M36),IF(($H$2&lt;&gt;"m")*($H$2&lt;&gt;"Y"), " • ", IF((ISNUMBER(FIND(")",AE35))), " • ", "")),IF((B35=B36)*(K35=K36),"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v>
      </c>
      <c r="AI35" s="1"/>
    </row>
    <row r="36" spans="1:35" s="4" customFormat="1" x14ac:dyDescent="0.25">
      <c r="A36" s="3">
        <f t="shared" si="3"/>
        <v>1</v>
      </c>
      <c r="B36" s="53" t="str">
        <f t="shared" si="0"/>
        <v>Kukulcania arizonica</v>
      </c>
      <c r="C36" s="57" t="s">
        <v>241</v>
      </c>
      <c r="D36" s="56" t="s">
        <v>191</v>
      </c>
      <c r="E36" s="56"/>
      <c r="F36" s="56">
        <v>0</v>
      </c>
      <c r="G36" s="56">
        <v>3</v>
      </c>
      <c r="H36" s="56">
        <v>1</v>
      </c>
      <c r="I36" s="56"/>
      <c r="J36" s="56"/>
      <c r="K36" s="54" t="s">
        <v>48</v>
      </c>
      <c r="L36" s="54" t="s">
        <v>613</v>
      </c>
      <c r="M36" s="54" t="s">
        <v>618</v>
      </c>
      <c r="N36" s="54" t="s">
        <v>85</v>
      </c>
      <c r="O36" s="54" t="s">
        <v>85</v>
      </c>
      <c r="P36" s="54"/>
      <c r="Q36" s="54" t="s">
        <v>85</v>
      </c>
      <c r="R36" s="54"/>
      <c r="S36" s="54" t="s">
        <v>615</v>
      </c>
      <c r="T36" s="54" t="s">
        <v>616</v>
      </c>
      <c r="U36" s="54" t="s">
        <v>510</v>
      </c>
      <c r="V36" s="54"/>
      <c r="W36" s="54" t="s">
        <v>85</v>
      </c>
      <c r="X36" s="147">
        <f ca="1">IF(COUNTBLANK(D36)=1,"",IF('order-admin-units'!$I$1&lt;&gt;"y", "", IF(COUNTBLANK(K36)=1, 'order-admin-units'!$B$1+1, VLOOKUP(K36, ordercountry, 2))))</f>
        <v>2</v>
      </c>
      <c r="Y36" s="147">
        <f ca="1">IF(COUNTBLANK(D36)=1,"",IF('order-admin-units'!$I$1&lt;&gt;"y", "", IF(COUNTBLANK(K36:L36)&gt;0, 'order-admin-units'!$B$2+1, VLOOKUP(K36&amp;"@"&amp;L36, orderadmin, 2))))</f>
        <v>10</v>
      </c>
      <c r="Z36" s="147" t="str">
        <f t="shared" si="4"/>
        <v>MexicoSan Luis PotosíCharcas, hillside</v>
      </c>
      <c r="AA36" s="147" t="str">
        <f t="shared" si="5"/>
        <v>Kukulcania arizonicaMexicoSan Luis PotosíCharcas, hillside[N23.12789°, W101.11362°]A.M. Chickering19/VII/1934</v>
      </c>
      <c r="AB36" s="147" t="str">
        <f t="shared" si="6"/>
        <v>Kukulcania arizonicaMexicoSan Luis PotosíCharcas, hillside[N23.12789°, W101.11362°]A.M. Chickering19/VII/1934MCZ 39055</v>
      </c>
      <c r="AC36" s="147" t="str">
        <f t="shared" si="1"/>
        <v>Kukulcania arizonicaMexicoSan Luis PotosíCharcas, hillside[N23.12789°, W101.11362°]A.M. Chickering19/VII/1934</v>
      </c>
      <c r="AD36" s="11" t="str">
        <f t="shared" si="7"/>
        <v/>
      </c>
      <c r="AE36" s="11" t="str">
        <f t="array" ref="AE36">IF(COUNTBLANK(D36)=1,"",IF(OR($H$2="y",$H$2="m"),IF(AA36=AA35,IF(OR(AB36=$AB$4:$AB35)=FALSE,AE35&amp;C36,AE35),"("&amp;C36)&amp;IF(AA36=AA37,IF(OR(AB37=$AB$4:$AB36)=FALSE,", ",""),") "),""))</f>
        <v/>
      </c>
      <c r="AF36" s="11" t="str">
        <f t="array" ref="AF36">IF((COUNTBLANK(D36)=0)*OR($H$2="y",$H$2="m"),IFERROR(LEFT(C36, FIND(" ",C36)-1), C36),"")</f>
        <v/>
      </c>
      <c r="AG36" s="11" t="str">
        <f t="array" ref="AG36">IF(COUNTBLANK(D36)=1,"",IF(OR($H$2="y",$H$2="m"),IF(AA36=AA35,IF(OR(AC36=$AC$4:$AC35)=FALSE,AG35&amp;AF36,AG35),"("&amp;AF36)&amp;IF(AA36=AA37,IF(OR(AC37=$AC$4:$AC36)=FALSE,", ",""),") "),""))</f>
        <v/>
      </c>
      <c r="AH36" s="10" t="str">
        <f>IF((COUNTBLANK(D36)=1),"",IF(D36=D35,AH35,"")&amp;IF(B35&lt;&gt;B36,((IF(COUNTBLANK(E36)=1,$D$3&amp;"Non-type material: "&amp;$D$3,$D$3&amp;INDEX('type-categories'!$A$2:$B$100,MATCH(E36,'type-categories'!$A$2:$A$100,0),2)&amp;$D$3))),"")&amp;(IF(K36&lt;&gt;K35,$C$2&amp;UPPER(K36)&amp;$C$2&amp;$K$3&amp;" ",(IF(B36&lt;&gt;B35,$C$2&amp;UPPER(K36)&amp;$C$2&amp;$K$3&amp;" ",""))))&amp;IF((AA36&lt;&gt;AA37)*($H$2="y"),AD36&amp;AE36,IF((AA36&lt;&gt;AA37)*($H$2="m"),AD36&amp;AG36,IF(($H$2&lt;&gt;"m")*($H$2&lt;&gt;"Y"),(IF(F36=0,"",F36&amp;" "&amp;$F$4&amp;" "))&amp;(IF(G36=0,"",G36&amp;" "&amp;$G$4&amp;" "))&amp;(IF(H36=0,"",H36&amp;" "&amp;H$4&amp;" "))&amp;(IF(I36=0,"",I36&amp;" "&amp;$I$4&amp;" "))&amp;(IF(J36=0,"",J36&amp;" "&amp;$J$4&amp;" ")),"")))&amp;"; "&amp;IF((B36=B35)*(AA36=AA35), "same collecting data; ", IF((B36=B35)*(Z35=Z36),"same locality; ",(IF(COUNTBLANK(L36)=1,"",$D$2&amp;L36&amp;$L$3&amp;" "&amp;$D$2))&amp;(IF(COUNTBLANK(M36)=1,"",$E$2&amp;M36&amp;$E$2&amp;", "))&amp;(IF(COUNTBLANK(N36)=1,"",N36&amp;"; "))&amp;(IF(COUNTBLANK(O36)=1,"",O36&amp;"; ")))&amp;(IF(COUNTBLANK(P36)=1,"",P36&amp;"; "))&amp;(IF(COUNTBLANK(Q36)=1,"",Q36&amp;"; "))&amp;(IF(COUNTBLANK(R36)=1,"",R36&amp;"m, "))&amp;IF((COUNTBLANK(S36)=0)*(S36&lt;&gt;S35), S36&amp;"; ","")&amp;(IF(COUNTBLANK(U36)=1,"",U36&amp;"; "))&amp;(IF(COUNTBLANK(T36)=1,"",IF(COUNTBLANK(F$2)=1,T36&amp;"; ",T36&amp;" "&amp;F$2&amp;"; "))))&amp;(IF(COUNTBLANK(V36)=1,"",V36&amp;"; "))&amp;IF((COUNTBLANK(C36)=1),"",C36)&amp;IF((B36=B37)*(K36=K37)*(L36=L37)*(M36=M37),IF(($H$2&lt;&gt;"m")*($H$2&lt;&gt;"Y"), " • ", IF((ISNUMBER(FIND(")",AE36))), " • ", "")),IF((B36=B37)*(K36=K37),"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v>
      </c>
      <c r="AI36" s="1"/>
    </row>
    <row r="37" spans="1:35" s="4" customFormat="1" x14ac:dyDescent="0.25">
      <c r="A37" s="3">
        <f t="shared" si="3"/>
        <v>1</v>
      </c>
      <c r="B37" s="53" t="str">
        <f t="shared" si="0"/>
        <v>Kukulcania arizonica</v>
      </c>
      <c r="C37" s="57" t="s">
        <v>242</v>
      </c>
      <c r="D37" s="56" t="s">
        <v>191</v>
      </c>
      <c r="E37" s="56"/>
      <c r="F37" s="56">
        <v>0</v>
      </c>
      <c r="G37" s="56">
        <v>3</v>
      </c>
      <c r="H37" s="56">
        <v>1</v>
      </c>
      <c r="I37" s="56"/>
      <c r="J37" s="56"/>
      <c r="K37" s="54" t="s">
        <v>48</v>
      </c>
      <c r="L37" s="54" t="s">
        <v>613</v>
      </c>
      <c r="M37" s="54" t="s">
        <v>618</v>
      </c>
      <c r="N37" s="54" t="s">
        <v>85</v>
      </c>
      <c r="O37" s="54" t="s">
        <v>85</v>
      </c>
      <c r="P37" s="54"/>
      <c r="Q37" s="54" t="s">
        <v>85</v>
      </c>
      <c r="R37" s="54"/>
      <c r="S37" s="54" t="s">
        <v>615</v>
      </c>
      <c r="T37" s="54" t="s">
        <v>616</v>
      </c>
      <c r="U37" s="54" t="s">
        <v>620</v>
      </c>
      <c r="V37" s="54"/>
      <c r="W37" s="54" t="s">
        <v>85</v>
      </c>
      <c r="X37" s="147">
        <f ca="1">IF(COUNTBLANK(D37)=1,"",IF('order-admin-units'!$I$1&lt;&gt;"y", "", IF(COUNTBLANK(K37)=1, 'order-admin-units'!$B$1+1, VLOOKUP(K37, ordercountry, 2))))</f>
        <v>2</v>
      </c>
      <c r="Y37" s="147">
        <f ca="1">IF(COUNTBLANK(D37)=1,"",IF('order-admin-units'!$I$1&lt;&gt;"y", "", IF(COUNTBLANK(K37:L37)&gt;0, 'order-admin-units'!$B$2+1, VLOOKUP(K37&amp;"@"&amp;L37, orderadmin, 2))))</f>
        <v>10</v>
      </c>
      <c r="Z37" s="147" t="str">
        <f t="shared" si="4"/>
        <v>MexicoSan Luis PotosíCharcas, hillside</v>
      </c>
      <c r="AA37" s="147" t="str">
        <f t="shared" si="5"/>
        <v>Kukulcania arizonicaMexicoSan Luis PotosíCharcas, hillside[N23.12789°, W101.11362°]A.M. Chickering7/VII/1934</v>
      </c>
      <c r="AB37" s="147" t="str">
        <f t="shared" si="6"/>
        <v>Kukulcania arizonicaMexicoSan Luis PotosíCharcas, hillside[N23.12789°, W101.11362°]A.M. Chickering7/VII/1934MCZ 39063</v>
      </c>
      <c r="AC37" s="147" t="str">
        <f t="shared" si="1"/>
        <v>Kukulcania arizonicaMexicoSan Luis PotosíCharcas, hillside[N23.12789°, W101.11362°]A.M. Chickering7/VII/1934</v>
      </c>
      <c r="AD37" s="11" t="str">
        <f t="shared" si="7"/>
        <v/>
      </c>
      <c r="AE37" s="11" t="str">
        <f t="array" ref="AE37">IF(COUNTBLANK(D37)=1,"",IF(OR($H$2="y",$H$2="m"),IF(AA37=AA36,IF(OR(AB37=$AB$4:$AB36)=FALSE,AE36&amp;C37,AE36),"("&amp;C37)&amp;IF(AA37=AA38,IF(OR(AB38=$AB$4:$AB37)=FALSE,", ",""),") "),""))</f>
        <v/>
      </c>
      <c r="AF37" s="11" t="str">
        <f t="array" ref="AF37">IF((COUNTBLANK(D37)=0)*OR($H$2="y",$H$2="m"),IFERROR(LEFT(C37, FIND(" ",C37)-1), C37),"")</f>
        <v/>
      </c>
      <c r="AG37" s="11" t="str">
        <f t="array" ref="AG37">IF(COUNTBLANK(D37)=1,"",IF(OR($H$2="y",$H$2="m"),IF(AA37=AA36,IF(OR(AC37=$AC$4:$AC36)=FALSE,AG36&amp;AF37,AG36),"("&amp;AF37)&amp;IF(AA37=AA38,IF(OR(AC38=$AC$4:$AC37)=FALSE,", ",""),") "),""))</f>
        <v/>
      </c>
      <c r="AH37" s="10" t="str">
        <f>IF((COUNTBLANK(D37)=1),"",IF(D37=D36,AH36,"")&amp;IF(B36&lt;&gt;B37,((IF(COUNTBLANK(E37)=1,$D$3&amp;"Non-type material: "&amp;$D$3,$D$3&amp;INDEX('type-categories'!$A$2:$B$100,MATCH(E37,'type-categories'!$A$2:$A$100,0),2)&amp;$D$3))),"")&amp;(IF(K37&lt;&gt;K36,$C$2&amp;UPPER(K37)&amp;$C$2&amp;$K$3&amp;" ",(IF(B37&lt;&gt;B36,$C$2&amp;UPPER(K37)&amp;$C$2&amp;$K$3&amp;" ",""))))&amp;IF((AA37&lt;&gt;AA38)*($H$2="y"),AD37&amp;AE37,IF((AA37&lt;&gt;AA38)*($H$2="m"),AD37&amp;AG37,IF(($H$2&lt;&gt;"m")*($H$2&lt;&gt;"Y"),(IF(F37=0,"",F37&amp;" "&amp;$F$4&amp;" "))&amp;(IF(G37=0,"",G37&amp;" "&amp;$G$4&amp;" "))&amp;(IF(H37=0,"",H37&amp;" "&amp;H$4&amp;" "))&amp;(IF(I37=0,"",I37&amp;" "&amp;$I$4&amp;" "))&amp;(IF(J37=0,"",J37&amp;" "&amp;$J$4&amp;" ")),"")))&amp;"; "&amp;IF((B37=B36)*(AA37=AA36), "same collecting data; ", IF((B37=B36)*(Z36=Z37),"same locality; ",(IF(COUNTBLANK(L37)=1,"",$D$2&amp;L37&amp;$L$3&amp;" "&amp;$D$2))&amp;(IF(COUNTBLANK(M37)=1,"",$E$2&amp;M37&amp;$E$2&amp;", "))&amp;(IF(COUNTBLANK(N37)=1,"",N37&amp;"; "))&amp;(IF(COUNTBLANK(O37)=1,"",O37&amp;"; ")))&amp;(IF(COUNTBLANK(P37)=1,"",P37&amp;"; "))&amp;(IF(COUNTBLANK(Q37)=1,"",Q37&amp;"; "))&amp;(IF(COUNTBLANK(R37)=1,"",R37&amp;"m, "))&amp;IF((COUNTBLANK(S37)=0)*(S37&lt;&gt;S36), S37&amp;"; ","")&amp;(IF(COUNTBLANK(U37)=1,"",U37&amp;"; "))&amp;(IF(COUNTBLANK(T37)=1,"",IF(COUNTBLANK(F$2)=1,T37&amp;"; ",T37&amp;" "&amp;F$2&amp;"; "))))&amp;(IF(COUNTBLANK(V37)=1,"",V37&amp;"; "))&amp;IF((COUNTBLANK(C37)=1),"",C37)&amp;IF((B37=B38)*(K37=K38)*(L37=L38)*(M37=M38),IF(($H$2&lt;&gt;"m")*($H$2&lt;&gt;"Y"), " • ", IF((ISNUMBER(FIND(")",AE37))), " • ", "")),IF((B37=B38)*(K37=K38),"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v>
      </c>
      <c r="AI37" s="1"/>
    </row>
    <row r="38" spans="1:35" s="4" customFormat="1" x14ac:dyDescent="0.25">
      <c r="A38" s="3">
        <f t="shared" si="3"/>
        <v>1</v>
      </c>
      <c r="B38" s="53" t="str">
        <f t="shared" si="0"/>
        <v>Kukulcania arizonica</v>
      </c>
      <c r="C38" s="57" t="s">
        <v>243</v>
      </c>
      <c r="D38" s="56" t="s">
        <v>191</v>
      </c>
      <c r="E38" s="56"/>
      <c r="F38" s="56">
        <v>1</v>
      </c>
      <c r="G38" s="56">
        <v>1</v>
      </c>
      <c r="H38" s="56">
        <v>1</v>
      </c>
      <c r="I38" s="56"/>
      <c r="J38" s="56"/>
      <c r="K38" s="54" t="s">
        <v>48</v>
      </c>
      <c r="L38" s="54" t="s">
        <v>613</v>
      </c>
      <c r="M38" s="54" t="s">
        <v>618</v>
      </c>
      <c r="N38" s="54" t="s">
        <v>85</v>
      </c>
      <c r="O38" s="54" t="s">
        <v>85</v>
      </c>
      <c r="P38" s="54"/>
      <c r="Q38" s="54" t="s">
        <v>85</v>
      </c>
      <c r="R38" s="54"/>
      <c r="S38" s="54" t="s">
        <v>615</v>
      </c>
      <c r="T38" s="54" t="s">
        <v>616</v>
      </c>
      <c r="U38" s="54" t="s">
        <v>621</v>
      </c>
      <c r="V38" s="54"/>
      <c r="W38" s="54" t="s">
        <v>85</v>
      </c>
      <c r="X38" s="147">
        <f ca="1">IF(COUNTBLANK(D38)=1,"",IF('order-admin-units'!$I$1&lt;&gt;"y", "", IF(COUNTBLANK(K38)=1, 'order-admin-units'!$B$1+1, VLOOKUP(K38, ordercountry, 2))))</f>
        <v>2</v>
      </c>
      <c r="Y38" s="147">
        <f ca="1">IF(COUNTBLANK(D38)=1,"",IF('order-admin-units'!$I$1&lt;&gt;"y", "", IF(COUNTBLANK(K38:L38)&gt;0, 'order-admin-units'!$B$2+1, VLOOKUP(K38&amp;"@"&amp;L38, orderadmin, 2))))</f>
        <v>10</v>
      </c>
      <c r="Z38" s="147" t="str">
        <f t="shared" si="4"/>
        <v>MexicoSan Luis PotosíCharcas, hillside</v>
      </c>
      <c r="AA38" s="147" t="str">
        <f t="shared" si="5"/>
        <v>Kukulcania arizonicaMexicoSan Luis PotosíCharcas, hillside[N23.12789°, W101.11362°]A.M. Chickering8/VII/1934</v>
      </c>
      <c r="AB38" s="147" t="str">
        <f t="shared" si="6"/>
        <v>Kukulcania arizonicaMexicoSan Luis PotosíCharcas, hillside[N23.12789°, W101.11362°]A.M. Chickering8/VII/1934MCZ 39054</v>
      </c>
      <c r="AC38" s="147" t="str">
        <f t="shared" si="1"/>
        <v>Kukulcania arizonicaMexicoSan Luis PotosíCharcas, hillside[N23.12789°, W101.11362°]A.M. Chickering8/VII/1934</v>
      </c>
      <c r="AD38" s="11" t="str">
        <f t="shared" si="7"/>
        <v/>
      </c>
      <c r="AE38" s="11" t="str">
        <f t="array" ref="AE38">IF(COUNTBLANK(D38)=1,"",IF(OR($H$2="y",$H$2="m"),IF(AA38=AA37,IF(OR(AB38=$AB$4:$AB37)=FALSE,AE37&amp;C38,AE37),"("&amp;C38)&amp;IF(AA38=AA39,IF(OR(AB39=$AB$4:$AB38)=FALSE,", ",""),") "),""))</f>
        <v/>
      </c>
      <c r="AF38" s="11" t="str">
        <f t="array" ref="AF38">IF((COUNTBLANK(D38)=0)*OR($H$2="y",$H$2="m"),IFERROR(LEFT(C38, FIND(" ",C38)-1), C38),"")</f>
        <v/>
      </c>
      <c r="AG38" s="11" t="str">
        <f t="array" ref="AG38">IF(COUNTBLANK(D38)=1,"",IF(OR($H$2="y",$H$2="m"),IF(AA38=AA37,IF(OR(AC38=$AC$4:$AC37)=FALSE,AG37&amp;AF38,AG37),"("&amp;AF38)&amp;IF(AA38=AA39,IF(OR(AC39=$AC$4:$AC38)=FALSE,", ",""),") "),""))</f>
        <v/>
      </c>
      <c r="AH38" s="10" t="str">
        <f>IF((COUNTBLANK(D38)=1),"",IF(D38=D37,AH37,"")&amp;IF(B37&lt;&gt;B38,((IF(COUNTBLANK(E38)=1,$D$3&amp;"Non-type material: "&amp;$D$3,$D$3&amp;INDEX('type-categories'!$A$2:$B$100,MATCH(E38,'type-categories'!$A$2:$A$100,0),2)&amp;$D$3))),"")&amp;(IF(K38&lt;&gt;K37,$C$2&amp;UPPER(K38)&amp;$C$2&amp;$K$3&amp;" ",(IF(B38&lt;&gt;B37,$C$2&amp;UPPER(K38)&amp;$C$2&amp;$K$3&amp;" ",""))))&amp;IF((AA38&lt;&gt;AA39)*($H$2="y"),AD38&amp;AE38,IF((AA38&lt;&gt;AA39)*($H$2="m"),AD38&amp;AG38,IF(($H$2&lt;&gt;"m")*($H$2&lt;&gt;"Y"),(IF(F38=0,"",F38&amp;" "&amp;$F$4&amp;" "))&amp;(IF(G38=0,"",G38&amp;" "&amp;$G$4&amp;" "))&amp;(IF(H38=0,"",H38&amp;" "&amp;H$4&amp;" "))&amp;(IF(I38=0,"",I38&amp;" "&amp;$I$4&amp;" "))&amp;(IF(J38=0,"",J38&amp;" "&amp;$J$4&amp;" ")),"")))&amp;"; "&amp;IF((B38=B37)*(AA38=AA37), "same collecting data; ", IF((B38=B37)*(Z37=Z38),"same locality; ",(IF(COUNTBLANK(L38)=1,"",$D$2&amp;L38&amp;$L$3&amp;" "&amp;$D$2))&amp;(IF(COUNTBLANK(M38)=1,"",$E$2&amp;M38&amp;$E$2&amp;", "))&amp;(IF(COUNTBLANK(N38)=1,"",N38&amp;"; "))&amp;(IF(COUNTBLANK(O38)=1,"",O38&amp;"; ")))&amp;(IF(COUNTBLANK(P38)=1,"",P38&amp;"; "))&amp;(IF(COUNTBLANK(Q38)=1,"",Q38&amp;"; "))&amp;(IF(COUNTBLANK(R38)=1,"",R38&amp;"m, "))&amp;IF((COUNTBLANK(S38)=0)*(S38&lt;&gt;S37), S38&amp;"; ","")&amp;(IF(COUNTBLANK(U38)=1,"",U38&amp;"; "))&amp;(IF(COUNTBLANK(T38)=1,"",IF(COUNTBLANK(F$2)=1,T38&amp;"; ",T38&amp;" "&amp;F$2&amp;"; "))))&amp;(IF(COUNTBLANK(V38)=1,"",V38&amp;"; "))&amp;IF((COUNTBLANK(C38)=1),"",C38)&amp;IF((B38=B39)*(K38=K39)*(L38=L39)*(M38=M39),IF(($H$2&lt;&gt;"m")*($H$2&lt;&gt;"Y"), " • ", IF((ISNUMBER(FIND(")",AE38))), " • ", "")),IF((B38=B39)*(K38=K39),"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v>
      </c>
      <c r="AI38" s="1"/>
    </row>
    <row r="39" spans="1:35" s="4" customFormat="1" x14ac:dyDescent="0.25">
      <c r="A39" s="3">
        <f t="shared" si="3"/>
        <v>1</v>
      </c>
      <c r="B39" s="53" t="str">
        <f t="shared" si="0"/>
        <v>Kukulcania arizonica</v>
      </c>
      <c r="C39" s="57" t="s">
        <v>192</v>
      </c>
      <c r="D39" s="56" t="s">
        <v>191</v>
      </c>
      <c r="E39" s="56"/>
      <c r="F39" s="56">
        <v>0</v>
      </c>
      <c r="G39" s="56">
        <v>1</v>
      </c>
      <c r="H39" s="56">
        <v>0</v>
      </c>
      <c r="I39" s="56"/>
      <c r="J39" s="56"/>
      <c r="K39" s="54" t="s">
        <v>48</v>
      </c>
      <c r="L39" s="54" t="s">
        <v>613</v>
      </c>
      <c r="M39" s="54" t="s">
        <v>622</v>
      </c>
      <c r="N39" s="54" t="s">
        <v>85</v>
      </c>
      <c r="O39" s="54" t="s">
        <v>85</v>
      </c>
      <c r="P39" s="54"/>
      <c r="Q39" s="54" t="s">
        <v>85</v>
      </c>
      <c r="R39" s="54"/>
      <c r="S39" s="54" t="s">
        <v>85</v>
      </c>
      <c r="T39" s="54" t="s">
        <v>515</v>
      </c>
      <c r="U39" s="54" t="s">
        <v>623</v>
      </c>
      <c r="V39" s="54"/>
      <c r="W39" s="54" t="s">
        <v>85</v>
      </c>
      <c r="X39" s="147">
        <f ca="1">IF(COUNTBLANK(D39)=1,"",IF('order-admin-units'!$I$1&lt;&gt;"y", "", IF(COUNTBLANK(K39)=1, 'order-admin-units'!$B$1+1, VLOOKUP(K39, ordercountry, 2))))</f>
        <v>2</v>
      </c>
      <c r="Y39" s="147">
        <f ca="1">IF(COUNTBLANK(D39)=1,"",IF('order-admin-units'!$I$1&lt;&gt;"y", "", IF(COUNTBLANK(K39:L39)&gt;0, 'order-admin-units'!$B$2+1, VLOOKUP(K39&amp;"@"&amp;L39, orderadmin, 2))))</f>
        <v>10</v>
      </c>
      <c r="Z39" s="147" t="str">
        <f t="shared" si="4"/>
        <v>MexicoSan Luis PotosíHighway 70, km 199</v>
      </c>
      <c r="AA39" s="147" t="str">
        <f t="shared" si="5"/>
        <v>Kukulcania arizonicaMexicoSan Luis PotosíHighway 70, km 199W. Graham22/II/1973</v>
      </c>
      <c r="AB39" s="147" t="str">
        <f t="shared" si="6"/>
        <v xml:space="preserve">Kukulcania arizonicaMexicoSan Luis PotosíHighway 70, km 199W. Graham22/II/1973AMNH </v>
      </c>
      <c r="AC39" s="147" t="str">
        <f t="shared" si="1"/>
        <v>Kukulcania arizonicaMexicoSan Luis PotosíHighway 70, km 199W. Graham22/II/1973</v>
      </c>
      <c r="AD39" s="11" t="str">
        <f t="shared" si="7"/>
        <v/>
      </c>
      <c r="AE39" s="11" t="str">
        <f t="array" ref="AE39">IF(COUNTBLANK(D39)=1,"",IF(OR($H$2="y",$H$2="m"),IF(AA39=AA38,IF(OR(AB39=$AB$4:$AB38)=FALSE,AE38&amp;C39,AE38),"("&amp;C39)&amp;IF(AA39=AA40,IF(OR(AB40=$AB$4:$AB39)=FALSE,", ",""),") "),""))</f>
        <v/>
      </c>
      <c r="AF39" s="11" t="str">
        <f t="array" ref="AF39">IF((COUNTBLANK(D39)=0)*OR($H$2="y",$H$2="m"),IFERROR(LEFT(C39, FIND(" ",C39)-1), C39),"")</f>
        <v/>
      </c>
      <c r="AG39" s="11" t="str">
        <f t="array" ref="AG39">IF(COUNTBLANK(D39)=1,"",IF(OR($H$2="y",$H$2="m"),IF(AA39=AA38,IF(OR(AC39=$AC$4:$AC38)=FALSE,AG38&amp;AF39,AG38),"("&amp;AF39)&amp;IF(AA39=AA40,IF(OR(AC40=$AC$4:$AC39)=FALSE,", ",""),") "),""))</f>
        <v/>
      </c>
      <c r="AH39" s="10" t="str">
        <f>IF((COUNTBLANK(D39)=1),"",IF(D39=D38,AH38,"")&amp;IF(B38&lt;&gt;B39,((IF(COUNTBLANK(E39)=1,$D$3&amp;"Non-type material: "&amp;$D$3,$D$3&amp;INDEX('type-categories'!$A$2:$B$100,MATCH(E39,'type-categories'!$A$2:$A$100,0),2)&amp;$D$3))),"")&amp;(IF(K39&lt;&gt;K38,$C$2&amp;UPPER(K39)&amp;$C$2&amp;$K$3&amp;" ",(IF(B39&lt;&gt;B38,$C$2&amp;UPPER(K39)&amp;$C$2&amp;$K$3&amp;" ",""))))&amp;IF((AA39&lt;&gt;AA40)*($H$2="y"),AD39&amp;AE39,IF((AA39&lt;&gt;AA40)*($H$2="m"),AD39&amp;AG39,IF(($H$2&lt;&gt;"m")*($H$2&lt;&gt;"Y"),(IF(F39=0,"",F39&amp;" "&amp;$F$4&amp;" "))&amp;(IF(G39=0,"",G39&amp;" "&amp;$G$4&amp;" "))&amp;(IF(H39=0,"",H39&amp;" "&amp;H$4&amp;" "))&amp;(IF(I39=0,"",I39&amp;" "&amp;$I$4&amp;" "))&amp;(IF(J39=0,"",J39&amp;" "&amp;$J$4&amp;" ")),"")))&amp;"; "&amp;IF((B39=B38)*(AA39=AA38), "same collecting data; ", IF((B39=B38)*(Z38=Z39),"same locality; ",(IF(COUNTBLANK(L39)=1,"",$D$2&amp;L39&amp;$L$3&amp;" "&amp;$D$2))&amp;(IF(COUNTBLANK(M39)=1,"",$E$2&amp;M39&amp;$E$2&amp;", "))&amp;(IF(COUNTBLANK(N39)=1,"",N39&amp;"; "))&amp;(IF(COUNTBLANK(O39)=1,"",O39&amp;"; ")))&amp;(IF(COUNTBLANK(P39)=1,"",P39&amp;"; "))&amp;(IF(COUNTBLANK(Q39)=1,"",Q39&amp;"; "))&amp;(IF(COUNTBLANK(R39)=1,"",R39&amp;"m, "))&amp;IF((COUNTBLANK(S39)=0)*(S39&lt;&gt;S38), S39&amp;"; ","")&amp;(IF(COUNTBLANK(U39)=1,"",U39&amp;"; "))&amp;(IF(COUNTBLANK(T39)=1,"",IF(COUNTBLANK(F$2)=1,T39&amp;"; ",T39&amp;" "&amp;F$2&amp;"; "))))&amp;(IF(COUNTBLANK(V39)=1,"",V39&amp;"; "))&amp;IF((COUNTBLANK(C39)=1),"",C39)&amp;IF((B39=B40)*(K39=K40)*(L39=L40)*(M39=M40),IF(($H$2&lt;&gt;"m")*($H$2&lt;&gt;"Y"), " • ", IF((ISNUMBER(FIND(")",AE39))), " • ", "")),IF((B39=B40)*(K39=K40),"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v>
      </c>
      <c r="AI39" s="1"/>
    </row>
    <row r="40" spans="1:35" s="4" customFormat="1" x14ac:dyDescent="0.25">
      <c r="A40" s="3">
        <f t="shared" si="3"/>
        <v>1</v>
      </c>
      <c r="B40" s="53" t="str">
        <f t="shared" si="0"/>
        <v>Kukulcania arizonica</v>
      </c>
      <c r="C40" s="56" t="s">
        <v>192</v>
      </c>
      <c r="D40" s="56" t="s">
        <v>191</v>
      </c>
      <c r="E40" s="56"/>
      <c r="F40" s="56">
        <v>0</v>
      </c>
      <c r="G40" s="56">
        <v>1</v>
      </c>
      <c r="H40" s="56">
        <v>2</v>
      </c>
      <c r="I40" s="56"/>
      <c r="J40" s="56"/>
      <c r="K40" s="54" t="s">
        <v>48</v>
      </c>
      <c r="L40" s="54" t="s">
        <v>613</v>
      </c>
      <c r="M40" s="54" t="s">
        <v>624</v>
      </c>
      <c r="N40" s="54" t="s">
        <v>85</v>
      </c>
      <c r="O40" s="54" t="s">
        <v>85</v>
      </c>
      <c r="P40" s="54" t="s">
        <v>625</v>
      </c>
      <c r="Q40" s="54" t="s">
        <v>85</v>
      </c>
      <c r="R40" s="54"/>
      <c r="S40" s="54" t="s">
        <v>626</v>
      </c>
      <c r="T40" s="54" t="s">
        <v>627</v>
      </c>
      <c r="U40" s="54" t="s">
        <v>628</v>
      </c>
      <c r="V40" s="54"/>
      <c r="W40" s="54" t="s">
        <v>85</v>
      </c>
      <c r="X40" s="147">
        <f ca="1">IF(COUNTBLANK(D40)=1,"",IF('order-admin-units'!$I$1&lt;&gt;"y", "", IF(COUNTBLANK(K40)=1, 'order-admin-units'!$B$1+1, VLOOKUP(K40, ordercountry, 2))))</f>
        <v>2</v>
      </c>
      <c r="Y40" s="147">
        <f ca="1">IF(COUNTBLANK(D40)=1,"",IF('order-admin-units'!$I$1&lt;&gt;"y", "", IF(COUNTBLANK(K40:L40)&gt;0, 'order-admin-units'!$B$2+1, VLOOKUP(K40&amp;"@"&amp;L40, orderadmin, 2))))</f>
        <v>10</v>
      </c>
      <c r="Z40" s="147" t="str">
        <f t="shared" si="4"/>
        <v>MexicoSan Luis PotosíRt. 70, 70 miles W of Valles</v>
      </c>
      <c r="AA40" s="147" t="str">
        <f t="shared" si="5"/>
        <v>Kukulcania arizonicaMexicoSan Luis PotosíRt. 70, 70 miles W of Vallesunder stones by roadside[N22.15313°, W100.93359°]J.A.L. Cooke19/II/1970</v>
      </c>
      <c r="AB40" s="147" t="str">
        <f t="shared" si="6"/>
        <v xml:space="preserve">Kukulcania arizonicaMexicoSan Luis PotosíRt. 70, 70 miles W of Vallesunder stones by roadside[N22.15313°, W100.93359°]J.A.L. Cooke19/II/1970AMNH </v>
      </c>
      <c r="AC40" s="147" t="str">
        <f t="shared" si="1"/>
        <v>Kukulcania arizonicaMexicoSan Luis PotosíRt. 70, 70 miles W of Vallesunder stones by roadside[N22.15313°, W100.93359°]J.A.L. Cooke19/II/1970</v>
      </c>
      <c r="AD40" s="11" t="str">
        <f t="shared" si="7"/>
        <v/>
      </c>
      <c r="AE40" s="11" t="str">
        <f t="array" ref="AE40">IF(COUNTBLANK(D40)=1,"",IF(OR($H$2="y",$H$2="m"),IF(AA40=AA39,IF(OR(AB40=$AB$4:$AB39)=FALSE,AE39&amp;C40,AE39),"("&amp;C40)&amp;IF(AA40=AA41,IF(OR(AB41=$AB$4:$AB40)=FALSE,", ",""),") "),""))</f>
        <v/>
      </c>
      <c r="AF40" s="11" t="str">
        <f t="array" ref="AF40">IF((COUNTBLANK(D40)=0)*OR($H$2="y",$H$2="m"),IFERROR(LEFT(C40, FIND(" ",C40)-1), C40),"")</f>
        <v/>
      </c>
      <c r="AG40" s="11" t="str">
        <f t="array" ref="AG40">IF(COUNTBLANK(D40)=1,"",IF(OR($H$2="y",$H$2="m"),IF(AA40=AA39,IF(OR(AC40=$AC$4:$AC39)=FALSE,AG39&amp;AF40,AG39),"("&amp;AF40)&amp;IF(AA40=AA41,IF(OR(AC41=$AC$4:$AC40)=FALSE,", ",""),") "),""))</f>
        <v/>
      </c>
      <c r="AH40" s="10" t="str">
        <f>IF((COUNTBLANK(D40)=1),"",IF(D40=D39,AH39,"")&amp;IF(B39&lt;&gt;B40,((IF(COUNTBLANK(E40)=1,$D$3&amp;"Non-type material: "&amp;$D$3,$D$3&amp;INDEX('type-categories'!$A$2:$B$100,MATCH(E40,'type-categories'!$A$2:$A$100,0),2)&amp;$D$3))),"")&amp;(IF(K40&lt;&gt;K39,$C$2&amp;UPPER(K40)&amp;$C$2&amp;$K$3&amp;" ",(IF(B40&lt;&gt;B39,$C$2&amp;UPPER(K40)&amp;$C$2&amp;$K$3&amp;" ",""))))&amp;IF((AA40&lt;&gt;AA41)*($H$2="y"),AD40&amp;AE40,IF((AA40&lt;&gt;AA41)*($H$2="m"),AD40&amp;AG40,IF(($H$2&lt;&gt;"m")*($H$2&lt;&gt;"Y"),(IF(F40=0,"",F40&amp;" "&amp;$F$4&amp;" "))&amp;(IF(G40=0,"",G40&amp;" "&amp;$G$4&amp;" "))&amp;(IF(H40=0,"",H40&amp;" "&amp;H$4&amp;" "))&amp;(IF(I40=0,"",I40&amp;" "&amp;$I$4&amp;" "))&amp;(IF(J40=0,"",J40&amp;" "&amp;$J$4&amp;" ")),"")))&amp;"; "&amp;IF((B40=B39)*(AA40=AA39), "same collecting data; ", IF((B40=B39)*(Z39=Z40),"same locality; ",(IF(COUNTBLANK(L40)=1,"",$D$2&amp;L40&amp;$L$3&amp;" "&amp;$D$2))&amp;(IF(COUNTBLANK(M40)=1,"",$E$2&amp;M40&amp;$E$2&amp;", "))&amp;(IF(COUNTBLANK(N40)=1,"",N40&amp;"; "))&amp;(IF(COUNTBLANK(O40)=1,"",O40&amp;"; ")))&amp;(IF(COUNTBLANK(P40)=1,"",P40&amp;"; "))&amp;(IF(COUNTBLANK(Q40)=1,"",Q40&amp;"; "))&amp;(IF(COUNTBLANK(R40)=1,"",R40&amp;"m, "))&amp;IF((COUNTBLANK(S40)=0)*(S40&lt;&gt;S39), S40&amp;"; ","")&amp;(IF(COUNTBLANK(U40)=1,"",U40&amp;"; "))&amp;(IF(COUNTBLANK(T40)=1,"",IF(COUNTBLANK(F$2)=1,T40&amp;"; ",T40&amp;" "&amp;F$2&amp;"; "))))&amp;(IF(COUNTBLANK(V40)=1,"",V40&amp;"; "))&amp;IF((COUNTBLANK(C40)=1),"",C40)&amp;IF((B40=B41)*(K40=K41)*(L40=L41)*(M40=M41),IF(($H$2&lt;&gt;"m")*($H$2&lt;&gt;"Y"), " • ", IF((ISNUMBER(FIND(")",AE40))), " • ", "")),IF((B40=B41)*(K40=K41),"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v>
      </c>
      <c r="AI40" s="1"/>
    </row>
    <row r="41" spans="1:35" s="4" customFormat="1" x14ac:dyDescent="0.25">
      <c r="A41" s="3">
        <f t="shared" si="3"/>
        <v>1</v>
      </c>
      <c r="B41" s="53" t="str">
        <f t="shared" si="0"/>
        <v>Kukulcania arizonica</v>
      </c>
      <c r="C41" s="57" t="s">
        <v>192</v>
      </c>
      <c r="D41" s="56" t="s">
        <v>191</v>
      </c>
      <c r="E41" s="56"/>
      <c r="F41" s="56">
        <v>0</v>
      </c>
      <c r="G41" s="56">
        <v>3</v>
      </c>
      <c r="H41" s="56">
        <v>0</v>
      </c>
      <c r="I41" s="56"/>
      <c r="J41" s="56"/>
      <c r="K41" s="54" t="s">
        <v>48</v>
      </c>
      <c r="L41" s="54" t="s">
        <v>629</v>
      </c>
      <c r="M41" s="54" t="s">
        <v>630</v>
      </c>
      <c r="N41" s="54" t="s">
        <v>631</v>
      </c>
      <c r="O41" s="54" t="s">
        <v>85</v>
      </c>
      <c r="P41" s="54"/>
      <c r="Q41" s="54" t="s">
        <v>85</v>
      </c>
      <c r="R41" s="54"/>
      <c r="S41" s="54" t="s">
        <v>632</v>
      </c>
      <c r="T41" s="54" t="s">
        <v>383</v>
      </c>
      <c r="U41" s="54" t="s">
        <v>633</v>
      </c>
      <c r="V41" s="54"/>
      <c r="W41" s="54" t="s">
        <v>634</v>
      </c>
      <c r="X41" s="147">
        <f ca="1">IF(COUNTBLANK(D41)=1,"",IF('order-admin-units'!$I$1&lt;&gt;"y", "", IF(COUNTBLANK(K41)=1, 'order-admin-units'!$B$1+1, VLOOKUP(K41, ordercountry, 2))))</f>
        <v>2</v>
      </c>
      <c r="Y41" s="147">
        <f ca="1">IF(COUNTBLANK(D41)=1,"",IF('order-admin-units'!$I$1&lt;&gt;"y", "", IF(COUNTBLANK(K41:L41)&gt;0, 'order-admin-units'!$B$2+1, VLOOKUP(K41&amp;"@"&amp;L41, orderadmin, 2))))</f>
        <v>2</v>
      </c>
      <c r="Z41" s="147" t="str">
        <f t="shared" si="4"/>
        <v>MexicoSonora10 miles S CananeaSierra Manzanal</v>
      </c>
      <c r="AA41" s="147" t="str">
        <f t="shared" si="5"/>
        <v>Kukulcania arizonicaMexicoSonora10 miles S CananeaSierra Manzanal[N30.73333°, W110.25°]V. Roth17/IX/1970</v>
      </c>
      <c r="AB41" s="147" t="str">
        <f t="shared" si="6"/>
        <v xml:space="preserve">Kukulcania arizonicaMexicoSonora10 miles S CananeaSierra Manzanal[N30.73333°, W110.25°]V. Roth17/IX/1970AMNH </v>
      </c>
      <c r="AC41" s="147" t="str">
        <f t="shared" si="1"/>
        <v>Kukulcania arizonicaMexicoSonora10 miles S CananeaSierra Manzanal[N30.73333°, W110.25°]V. Roth17/IX/1970</v>
      </c>
      <c r="AD41" s="11" t="str">
        <f t="shared" si="7"/>
        <v/>
      </c>
      <c r="AE41" s="11" t="str">
        <f t="array" ref="AE41">IF(COUNTBLANK(D41)=1,"",IF(OR($H$2="y",$H$2="m"),IF(AA41=AA40,IF(OR(AB41=$AB$4:$AB40)=FALSE,AE40&amp;C41,AE40),"("&amp;C41)&amp;IF(AA41=AA42,IF(OR(AB42=$AB$4:$AB41)=FALSE,", ",""),") "),""))</f>
        <v/>
      </c>
      <c r="AF41" s="11" t="str">
        <f t="array" ref="AF41">IF((COUNTBLANK(D41)=0)*OR($H$2="y",$H$2="m"),IFERROR(LEFT(C41, FIND(" ",C41)-1), C41),"")</f>
        <v/>
      </c>
      <c r="AG41" s="11" t="str">
        <f t="array" ref="AG41">IF(COUNTBLANK(D41)=1,"",IF(OR($H$2="y",$H$2="m"),IF(AA41=AA40,IF(OR(AC41=$AC$4:$AC40)=FALSE,AG40&amp;AF41,AG40),"("&amp;AF41)&amp;IF(AA41=AA42,IF(OR(AC42=$AC$4:$AC41)=FALSE,", ",""),") "),""))</f>
        <v/>
      </c>
      <c r="AH41" s="10" t="str">
        <f>IF((COUNTBLANK(D41)=1),"",IF(D41=D40,AH40,"")&amp;IF(B40&lt;&gt;B41,((IF(COUNTBLANK(E41)=1,$D$3&amp;"Non-type material: "&amp;$D$3,$D$3&amp;INDEX('type-categories'!$A$2:$B$100,MATCH(E41,'type-categories'!$A$2:$A$100,0),2)&amp;$D$3))),"")&amp;(IF(K41&lt;&gt;K40,$C$2&amp;UPPER(K41)&amp;$C$2&amp;$K$3&amp;" ",(IF(B41&lt;&gt;B40,$C$2&amp;UPPER(K41)&amp;$C$2&amp;$K$3&amp;" ",""))))&amp;IF((AA41&lt;&gt;AA42)*($H$2="y"),AD41&amp;AE41,IF((AA41&lt;&gt;AA42)*($H$2="m"),AD41&amp;AG41,IF(($H$2&lt;&gt;"m")*($H$2&lt;&gt;"Y"),(IF(F41=0,"",F41&amp;" "&amp;$F$4&amp;" "))&amp;(IF(G41=0,"",G41&amp;" "&amp;$G$4&amp;" "))&amp;(IF(H41=0,"",H41&amp;" "&amp;H$4&amp;" "))&amp;(IF(I41=0,"",I41&amp;" "&amp;$I$4&amp;" "))&amp;(IF(J41=0,"",J41&amp;" "&amp;$J$4&amp;" ")),"")))&amp;"; "&amp;IF((B41=B40)*(AA41=AA40), "same collecting data; ", IF((B41=B40)*(Z40=Z41),"same locality; ",(IF(COUNTBLANK(L41)=1,"",$D$2&amp;L41&amp;$L$3&amp;" "&amp;$D$2))&amp;(IF(COUNTBLANK(M41)=1,"",$E$2&amp;M41&amp;$E$2&amp;", "))&amp;(IF(COUNTBLANK(N41)=1,"",N41&amp;"; "))&amp;(IF(COUNTBLANK(O41)=1,"",O41&amp;"; ")))&amp;(IF(COUNTBLANK(P41)=1,"",P41&amp;"; "))&amp;(IF(COUNTBLANK(Q41)=1,"",Q41&amp;"; "))&amp;(IF(COUNTBLANK(R41)=1,"",R41&amp;"m, "))&amp;IF((COUNTBLANK(S41)=0)*(S41&lt;&gt;S40), S41&amp;"; ","")&amp;(IF(COUNTBLANK(U41)=1,"",U41&amp;"; "))&amp;(IF(COUNTBLANK(T41)=1,"",IF(COUNTBLANK(F$2)=1,T41&amp;"; ",T41&amp;" "&amp;F$2&amp;"; "))))&amp;(IF(COUNTBLANK(V41)=1,"",V41&amp;"; "))&amp;IF((COUNTBLANK(C41)=1),"",C41)&amp;IF((B41=B42)*(K41=K42)*(L41=L42)*(M41=M42),IF(($H$2&lt;&gt;"m")*($H$2&lt;&gt;"Y"), " • ", IF((ISNUMBER(FIND(")",AE41))), " • ", "")),IF((B41=B42)*(K41=K42),"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v>
      </c>
      <c r="AI41" s="1"/>
    </row>
    <row r="42" spans="1:35" s="4" customFormat="1" x14ac:dyDescent="0.25">
      <c r="A42" s="3">
        <f t="shared" si="3"/>
        <v>1</v>
      </c>
      <c r="B42" s="53" t="str">
        <f t="shared" si="0"/>
        <v>Kukulcania arizonica</v>
      </c>
      <c r="C42" s="54" t="s">
        <v>192</v>
      </c>
      <c r="D42" s="57" t="s">
        <v>191</v>
      </c>
      <c r="E42" s="57"/>
      <c r="F42" s="57">
        <v>0</v>
      </c>
      <c r="G42" s="57">
        <v>1</v>
      </c>
      <c r="H42" s="57">
        <v>0</v>
      </c>
      <c r="I42" s="57"/>
      <c r="J42" s="57"/>
      <c r="K42" s="57" t="s">
        <v>48</v>
      </c>
      <c r="L42" s="54" t="s">
        <v>629</v>
      </c>
      <c r="M42" s="54" t="s">
        <v>635</v>
      </c>
      <c r="N42" s="54" t="s">
        <v>636</v>
      </c>
      <c r="O42" s="54" t="s">
        <v>85</v>
      </c>
      <c r="P42" s="54" t="s">
        <v>637</v>
      </c>
      <c r="Q42" s="54" t="s">
        <v>85</v>
      </c>
      <c r="R42" s="54"/>
      <c r="S42" s="54" t="s">
        <v>638</v>
      </c>
      <c r="T42" s="54" t="s">
        <v>639</v>
      </c>
      <c r="U42" s="54" t="s">
        <v>640</v>
      </c>
      <c r="V42" s="54"/>
      <c r="W42" s="54" t="s">
        <v>85</v>
      </c>
      <c r="X42" s="147">
        <f ca="1">IF(COUNTBLANK(D42)=1,"",IF('order-admin-units'!$I$1&lt;&gt;"y", "", IF(COUNTBLANK(K42)=1, 'order-admin-units'!$B$1+1, VLOOKUP(K42, ordercountry, 2))))</f>
        <v>2</v>
      </c>
      <c r="Y42" s="147">
        <f ca="1">IF(COUNTBLANK(D42)=1,"",IF('order-admin-units'!$I$1&lt;&gt;"y", "", IF(COUNTBLANK(K42:L42)&gt;0, 'order-admin-units'!$B$2+1, VLOOKUP(K42&amp;"@"&amp;L42, orderadmin, 2))))</f>
        <v>2</v>
      </c>
      <c r="Z42" s="147" t="str">
        <f t="shared" si="4"/>
        <v>MexicoSonora10 miles S NacoraziHwy. 10</v>
      </c>
      <c r="AA42" s="147" t="str">
        <f t="shared" si="5"/>
        <v>Kukulcania arizonicaMexicoSonora10 miles S NacoraziHwy. 10entrance to old copper mine[N30.22803°, W109.72427°]B.A. Brance16/VIII/1959</v>
      </c>
      <c r="AB42" s="147" t="str">
        <f t="shared" si="6"/>
        <v xml:space="preserve">Kukulcania arizonicaMexicoSonora10 miles S NacoraziHwy. 10entrance to old copper mine[N30.22803°, W109.72427°]B.A. Brance16/VIII/1959AMNH </v>
      </c>
      <c r="AC42" s="147" t="str">
        <f t="shared" si="1"/>
        <v>Kukulcania arizonicaMexicoSonora10 miles S NacoraziHwy. 10entrance to old copper mine[N30.22803°, W109.72427°]B.A. Brance16/VIII/1959</v>
      </c>
      <c r="AD42" s="11" t="str">
        <f t="shared" si="7"/>
        <v/>
      </c>
      <c r="AE42" s="11" t="str">
        <f t="array" ref="AE42">IF(COUNTBLANK(D42)=1,"",IF(OR($H$2="y",$H$2="m"),IF(AA42=AA41,IF(OR(AB42=$AB$4:$AB41)=FALSE,AE41&amp;C42,AE41),"("&amp;C42)&amp;IF(AA42=AA43,IF(OR(AB43=$AB$4:$AB42)=FALSE,", ",""),") "),""))</f>
        <v/>
      </c>
      <c r="AF42" s="11" t="str">
        <f t="array" ref="AF42">IF((COUNTBLANK(D42)=0)*OR($H$2="y",$H$2="m"),IFERROR(LEFT(C42, FIND(" ",C42)-1), C42),"")</f>
        <v/>
      </c>
      <c r="AG42" s="11" t="str">
        <f t="array" ref="AG42">IF(COUNTBLANK(D42)=1,"",IF(OR($H$2="y",$H$2="m"),IF(AA42=AA41,IF(OR(AC42=$AC$4:$AC41)=FALSE,AG41&amp;AF42,AG41),"("&amp;AF42)&amp;IF(AA42=AA43,IF(OR(AC43=$AC$4:$AC42)=FALSE,", ",""),") "),""))</f>
        <v/>
      </c>
      <c r="AH42" s="10" t="str">
        <f>IF((COUNTBLANK(D42)=1),"",IF(D42=D41,AH41,"")&amp;IF(B41&lt;&gt;B42,((IF(COUNTBLANK(E42)=1,$D$3&amp;"Non-type material: "&amp;$D$3,$D$3&amp;INDEX('type-categories'!$A$2:$B$100,MATCH(E42,'type-categories'!$A$2:$A$100,0),2)&amp;$D$3))),"")&amp;(IF(K42&lt;&gt;K41,$C$2&amp;UPPER(K42)&amp;$C$2&amp;$K$3&amp;" ",(IF(B42&lt;&gt;B41,$C$2&amp;UPPER(K42)&amp;$C$2&amp;$K$3&amp;" ",""))))&amp;IF((AA42&lt;&gt;AA43)*($H$2="y"),AD42&amp;AE42,IF((AA42&lt;&gt;AA43)*($H$2="m"),AD42&amp;AG42,IF(($H$2&lt;&gt;"m")*($H$2&lt;&gt;"Y"),(IF(F42=0,"",F42&amp;" "&amp;$F$4&amp;" "))&amp;(IF(G42=0,"",G42&amp;" "&amp;$G$4&amp;" "))&amp;(IF(H42=0,"",H42&amp;" "&amp;H$4&amp;" "))&amp;(IF(I42=0,"",I42&amp;" "&amp;$I$4&amp;" "))&amp;(IF(J42=0,"",J42&amp;" "&amp;$J$4&amp;" ")),"")))&amp;"; "&amp;IF((B42=B41)*(AA42=AA41), "same collecting data; ", IF((B42=B41)*(Z41=Z42),"same locality; ",(IF(COUNTBLANK(L42)=1,"",$D$2&amp;L42&amp;$L$3&amp;" "&amp;$D$2))&amp;(IF(COUNTBLANK(M42)=1,"",$E$2&amp;M42&amp;$E$2&amp;", "))&amp;(IF(COUNTBLANK(N42)=1,"",N42&amp;"; "))&amp;(IF(COUNTBLANK(O42)=1,"",O42&amp;"; ")))&amp;(IF(COUNTBLANK(P42)=1,"",P42&amp;"; "))&amp;(IF(COUNTBLANK(Q42)=1,"",Q42&amp;"; "))&amp;(IF(COUNTBLANK(R42)=1,"",R42&amp;"m, "))&amp;IF((COUNTBLANK(S42)=0)*(S42&lt;&gt;S41), S42&amp;"; ","")&amp;(IF(COUNTBLANK(U42)=1,"",U42&amp;"; "))&amp;(IF(COUNTBLANK(T42)=1,"",IF(COUNTBLANK(F$2)=1,T42&amp;"; ",T42&amp;" "&amp;F$2&amp;"; "))))&amp;(IF(COUNTBLANK(V42)=1,"",V42&amp;"; "))&amp;IF((COUNTBLANK(C42)=1),"",C42)&amp;IF((B42=B43)*(K42=K43)*(L42=L43)*(M42=M43),IF(($H$2&lt;&gt;"m")*($H$2&lt;&gt;"Y"), " • ", IF((ISNUMBER(FIND(")",AE42))), " • ", "")),IF((B42=B43)*(K42=K43),"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v>
      </c>
      <c r="AI42" s="1"/>
    </row>
    <row r="43" spans="1:35" s="4" customFormat="1" x14ac:dyDescent="0.25">
      <c r="A43" s="3">
        <f t="shared" si="3"/>
        <v>1</v>
      </c>
      <c r="B43" s="53" t="str">
        <f t="shared" si="0"/>
        <v>Kukulcania arizonica</v>
      </c>
      <c r="C43" s="54" t="s">
        <v>192</v>
      </c>
      <c r="D43" s="55" t="s">
        <v>191</v>
      </c>
      <c r="E43" s="55"/>
      <c r="F43" s="54">
        <v>0</v>
      </c>
      <c r="G43" s="54">
        <v>2</v>
      </c>
      <c r="H43" s="54">
        <v>9</v>
      </c>
      <c r="I43" s="54"/>
      <c r="J43" s="54"/>
      <c r="K43" s="54" t="s">
        <v>48</v>
      </c>
      <c r="L43" s="54" t="s">
        <v>629</v>
      </c>
      <c r="M43" s="54" t="s">
        <v>641</v>
      </c>
      <c r="N43" s="54" t="s">
        <v>85</v>
      </c>
      <c r="O43" s="54" t="s">
        <v>85</v>
      </c>
      <c r="P43" s="54"/>
      <c r="Q43" s="54" t="s">
        <v>85</v>
      </c>
      <c r="R43" s="54"/>
      <c r="S43" s="54" t="s">
        <v>642</v>
      </c>
      <c r="T43" s="54" t="s">
        <v>58</v>
      </c>
      <c r="U43" s="54" t="s">
        <v>643</v>
      </c>
      <c r="V43" s="54"/>
      <c r="W43" s="54" t="s">
        <v>85</v>
      </c>
      <c r="X43" s="147">
        <f ca="1">IF(COUNTBLANK(D43)=1,"",IF('order-admin-units'!$I$1&lt;&gt;"y", "", IF(COUNTBLANK(K43)=1, 'order-admin-units'!$B$1+1, VLOOKUP(K43, ordercountry, 2))))</f>
        <v>2</v>
      </c>
      <c r="Y43" s="147">
        <f ca="1">IF(COUNTBLANK(D43)=1,"",IF('order-admin-units'!$I$1&lt;&gt;"y", "", IF(COUNTBLANK(K43:L43)&gt;0, 'order-admin-units'!$B$2+1, VLOOKUP(K43&amp;"@"&amp;L43, orderadmin, 2))))</f>
        <v>2</v>
      </c>
      <c r="Z43" s="147" t="str">
        <f t="shared" si="4"/>
        <v>MexicoSonora10 miles W Alamos</v>
      </c>
      <c r="AA43" s="147" t="str">
        <f t="shared" si="5"/>
        <v>Kukulcania arizonicaMexicoSonora10 miles W Alamos[N27.08241°, W109.08339°]W.J. Gertsch19/VII/1954</v>
      </c>
      <c r="AB43" s="147" t="str">
        <f t="shared" si="6"/>
        <v xml:space="preserve">Kukulcania arizonicaMexicoSonora10 miles W Alamos[N27.08241°, W109.08339°]W.J. Gertsch19/VII/1954AMNH </v>
      </c>
      <c r="AC43" s="147" t="str">
        <f t="shared" si="1"/>
        <v>Kukulcania arizonicaMexicoSonora10 miles W Alamos[N27.08241°, W109.08339°]W.J. Gertsch19/VII/1954</v>
      </c>
      <c r="AD43" s="11" t="str">
        <f t="shared" si="7"/>
        <v/>
      </c>
      <c r="AE43" s="11" t="str">
        <f t="array" ref="AE43">IF(COUNTBLANK(D43)=1,"",IF(OR($H$2="y",$H$2="m"),IF(AA43=AA42,IF(OR(AB43=$AB$4:$AB42)=FALSE,AE42&amp;C43,AE42),"("&amp;C43)&amp;IF(AA43=AA44,IF(OR(AB44=$AB$4:$AB43)=FALSE,", ",""),") "),""))</f>
        <v/>
      </c>
      <c r="AF43" s="11" t="str">
        <f t="array" ref="AF43">IF((COUNTBLANK(D43)=0)*OR($H$2="y",$H$2="m"),IFERROR(LEFT(C43, FIND(" ",C43)-1), C43),"")</f>
        <v/>
      </c>
      <c r="AG43" s="11" t="str">
        <f t="array" ref="AG43">IF(COUNTBLANK(D43)=1,"",IF(OR($H$2="y",$H$2="m"),IF(AA43=AA42,IF(OR(AC43=$AC$4:$AC42)=FALSE,AG42&amp;AF43,AG42),"("&amp;AF43)&amp;IF(AA43=AA44,IF(OR(AC44=$AC$4:$AC43)=FALSE,", ",""),") "),""))</f>
        <v/>
      </c>
      <c r="AH43" s="10" t="str">
        <f>IF((COUNTBLANK(D43)=1),"",IF(D43=D42,AH42,"")&amp;IF(B42&lt;&gt;B43,((IF(COUNTBLANK(E43)=1,$D$3&amp;"Non-type material: "&amp;$D$3,$D$3&amp;INDEX('type-categories'!$A$2:$B$100,MATCH(E43,'type-categories'!$A$2:$A$100,0),2)&amp;$D$3))),"")&amp;(IF(K43&lt;&gt;K42,$C$2&amp;UPPER(K43)&amp;$C$2&amp;$K$3&amp;" ",(IF(B43&lt;&gt;B42,$C$2&amp;UPPER(K43)&amp;$C$2&amp;$K$3&amp;" ",""))))&amp;IF((AA43&lt;&gt;AA44)*($H$2="y"),AD43&amp;AE43,IF((AA43&lt;&gt;AA44)*($H$2="m"),AD43&amp;AG43,IF(($H$2&lt;&gt;"m")*($H$2&lt;&gt;"Y"),(IF(F43=0,"",F43&amp;" "&amp;$F$4&amp;" "))&amp;(IF(G43=0,"",G43&amp;" "&amp;$G$4&amp;" "))&amp;(IF(H43=0,"",H43&amp;" "&amp;H$4&amp;" "))&amp;(IF(I43=0,"",I43&amp;" "&amp;$I$4&amp;" "))&amp;(IF(J43=0,"",J43&amp;" "&amp;$J$4&amp;" ")),"")))&amp;"; "&amp;IF((B43=B42)*(AA43=AA42), "same collecting data; ", IF((B43=B42)*(Z42=Z43),"same locality; ",(IF(COUNTBLANK(L43)=1,"",$D$2&amp;L43&amp;$L$3&amp;" "&amp;$D$2))&amp;(IF(COUNTBLANK(M43)=1,"",$E$2&amp;M43&amp;$E$2&amp;", "))&amp;(IF(COUNTBLANK(N43)=1,"",N43&amp;"; "))&amp;(IF(COUNTBLANK(O43)=1,"",O43&amp;"; ")))&amp;(IF(COUNTBLANK(P43)=1,"",P43&amp;"; "))&amp;(IF(COUNTBLANK(Q43)=1,"",Q43&amp;"; "))&amp;(IF(COUNTBLANK(R43)=1,"",R43&amp;"m, "))&amp;IF((COUNTBLANK(S43)=0)*(S43&lt;&gt;S42), S43&amp;"; ","")&amp;(IF(COUNTBLANK(U43)=1,"",U43&amp;"; "))&amp;(IF(COUNTBLANK(T43)=1,"",IF(COUNTBLANK(F$2)=1,T43&amp;"; ",T43&amp;" "&amp;F$2&amp;"; "))))&amp;(IF(COUNTBLANK(V43)=1,"",V43&amp;"; "))&amp;IF((COUNTBLANK(C43)=1),"",C43)&amp;IF((B43=B44)*(K43=K44)*(L43=L44)*(M43=M44),IF(($H$2&lt;&gt;"m")*($H$2&lt;&gt;"Y"), " • ", IF((ISNUMBER(FIND(")",AE43))), " • ", "")),IF((B43=B44)*(K43=K44),"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v>
      </c>
      <c r="AI43" s="1"/>
    </row>
    <row r="44" spans="1:35" s="4" customFormat="1" x14ac:dyDescent="0.25">
      <c r="A44" s="3">
        <f t="shared" si="3"/>
        <v>1</v>
      </c>
      <c r="B44" s="53" t="str">
        <f t="shared" si="0"/>
        <v>Kukulcania arizonica</v>
      </c>
      <c r="C44" s="57" t="s">
        <v>192</v>
      </c>
      <c r="D44" s="57" t="s">
        <v>191</v>
      </c>
      <c r="E44" s="57"/>
      <c r="F44" s="57">
        <v>0</v>
      </c>
      <c r="G44" s="57">
        <v>1</v>
      </c>
      <c r="H44" s="57">
        <v>0</v>
      </c>
      <c r="I44" s="57"/>
      <c r="J44" s="57"/>
      <c r="K44" s="57" t="s">
        <v>48</v>
      </c>
      <c r="L44" s="57" t="s">
        <v>629</v>
      </c>
      <c r="M44" s="54" t="s">
        <v>644</v>
      </c>
      <c r="N44" s="57" t="s">
        <v>85</v>
      </c>
      <c r="O44" s="57" t="s">
        <v>85</v>
      </c>
      <c r="P44" s="57"/>
      <c r="Q44" s="57" t="s">
        <v>85</v>
      </c>
      <c r="R44" s="57"/>
      <c r="S44" s="54" t="s">
        <v>645</v>
      </c>
      <c r="T44" s="57" t="s">
        <v>646</v>
      </c>
      <c r="U44" s="57" t="s">
        <v>647</v>
      </c>
      <c r="V44" s="57"/>
      <c r="W44" s="57" t="s">
        <v>85</v>
      </c>
      <c r="X44" s="147">
        <f ca="1">IF(COUNTBLANK(D44)=1,"",IF('order-admin-units'!$I$1&lt;&gt;"y", "", IF(COUNTBLANK(K44)=1, 'order-admin-units'!$B$1+1, VLOOKUP(K44, ordercountry, 2))))</f>
        <v>2</v>
      </c>
      <c r="Y44" s="147">
        <f ca="1">IF(COUNTBLANK(D44)=1,"",IF('order-admin-units'!$I$1&lt;&gt;"y", "", IF(COUNTBLANK(K44:L44)&gt;0, 'order-admin-units'!$B$2+1, VLOOKUP(K44&amp;"@"&amp;L44, orderadmin, 2))))</f>
        <v>2</v>
      </c>
      <c r="Z44" s="147" t="str">
        <f t="shared" si="4"/>
        <v>MexicoSonora11 miles S Cumpas</v>
      </c>
      <c r="AA44" s="147" t="str">
        <f t="shared" si="5"/>
        <v>Kukulcania arizonicaMexicoSonora11 miles S Cumpas[N29.85812°, W109.66722°]V. Roth &amp; N. Bucknall3/X/1966</v>
      </c>
      <c r="AB44" s="147" t="str">
        <f t="shared" si="6"/>
        <v xml:space="preserve">Kukulcania arizonicaMexicoSonora11 miles S Cumpas[N29.85812°, W109.66722°]V. Roth &amp; N. Bucknall3/X/1966AMNH </v>
      </c>
      <c r="AC44" s="147" t="str">
        <f t="shared" si="1"/>
        <v>Kukulcania arizonicaMexicoSonora11 miles S Cumpas[N29.85812°, W109.66722°]V. Roth &amp; N. Bucknall3/X/1966</v>
      </c>
      <c r="AD44" s="11" t="str">
        <f t="shared" si="7"/>
        <v/>
      </c>
      <c r="AE44" s="11" t="str">
        <f t="array" ref="AE44">IF(COUNTBLANK(D44)=1,"",IF(OR($H$2="y",$H$2="m"),IF(AA44=AA43,IF(OR(AB44=$AB$4:$AB43)=FALSE,AE43&amp;C44,AE43),"("&amp;C44)&amp;IF(AA44=AA45,IF(OR(AB45=$AB$4:$AB44)=FALSE,", ",""),") "),""))</f>
        <v/>
      </c>
      <c r="AF44" s="11" t="str">
        <f t="array" ref="AF44">IF((COUNTBLANK(D44)=0)*OR($H$2="y",$H$2="m"),IFERROR(LEFT(C44, FIND(" ",C44)-1), C44),"")</f>
        <v/>
      </c>
      <c r="AG44" s="11" t="str">
        <f t="array" ref="AG44">IF(COUNTBLANK(D44)=1,"",IF(OR($H$2="y",$H$2="m"),IF(AA44=AA43,IF(OR(AC44=$AC$4:$AC43)=FALSE,AG43&amp;AF44,AG43),"("&amp;AF44)&amp;IF(AA44=AA45,IF(OR(AC45=$AC$4:$AC44)=FALSE,", ",""),") "),""))</f>
        <v/>
      </c>
      <c r="AH44" s="10" t="str">
        <f>IF((COUNTBLANK(D44)=1),"",IF(D44=D43,AH43,"")&amp;IF(B43&lt;&gt;B44,((IF(COUNTBLANK(E44)=1,$D$3&amp;"Non-type material: "&amp;$D$3,$D$3&amp;INDEX('type-categories'!$A$2:$B$100,MATCH(E44,'type-categories'!$A$2:$A$100,0),2)&amp;$D$3))),"")&amp;(IF(K44&lt;&gt;K43,$C$2&amp;UPPER(K44)&amp;$C$2&amp;$K$3&amp;" ",(IF(B44&lt;&gt;B43,$C$2&amp;UPPER(K44)&amp;$C$2&amp;$K$3&amp;" ",""))))&amp;IF((AA44&lt;&gt;AA45)*($H$2="y"),AD44&amp;AE44,IF((AA44&lt;&gt;AA45)*($H$2="m"),AD44&amp;AG44,IF(($H$2&lt;&gt;"m")*($H$2&lt;&gt;"Y"),(IF(F44=0,"",F44&amp;" "&amp;$F$4&amp;" "))&amp;(IF(G44=0,"",G44&amp;" "&amp;$G$4&amp;" "))&amp;(IF(H44=0,"",H44&amp;" "&amp;H$4&amp;" "))&amp;(IF(I44=0,"",I44&amp;" "&amp;$I$4&amp;" "))&amp;(IF(J44=0,"",J44&amp;" "&amp;$J$4&amp;" ")),"")))&amp;"; "&amp;IF((B44=B43)*(AA44=AA43), "same collecting data; ", IF((B44=B43)*(Z43=Z44),"same locality; ",(IF(COUNTBLANK(L44)=1,"",$D$2&amp;L44&amp;$L$3&amp;" "&amp;$D$2))&amp;(IF(COUNTBLANK(M44)=1,"",$E$2&amp;M44&amp;$E$2&amp;", "))&amp;(IF(COUNTBLANK(N44)=1,"",N44&amp;"; "))&amp;(IF(COUNTBLANK(O44)=1,"",O44&amp;"; ")))&amp;(IF(COUNTBLANK(P44)=1,"",P44&amp;"; "))&amp;(IF(COUNTBLANK(Q44)=1,"",Q44&amp;"; "))&amp;(IF(COUNTBLANK(R44)=1,"",R44&amp;"m, "))&amp;IF((COUNTBLANK(S44)=0)*(S44&lt;&gt;S43), S44&amp;"; ","")&amp;(IF(COUNTBLANK(U44)=1,"",U44&amp;"; "))&amp;(IF(COUNTBLANK(T44)=1,"",IF(COUNTBLANK(F$2)=1,T44&amp;"; ",T44&amp;" "&amp;F$2&amp;"; "))))&amp;(IF(COUNTBLANK(V44)=1,"",V44&amp;"; "))&amp;IF((COUNTBLANK(C44)=1),"",C44)&amp;IF((B44=B45)*(K44=K45)*(L44=L45)*(M44=M45),IF(($H$2&lt;&gt;"m")*($H$2&lt;&gt;"Y"), " • ", IF((ISNUMBER(FIND(")",AE44))), " • ", "")),IF((B44=B45)*(K44=K45),"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v>
      </c>
      <c r="AI44" s="1"/>
    </row>
    <row r="45" spans="1:35" s="4" customFormat="1" x14ac:dyDescent="0.25">
      <c r="A45" s="3">
        <f t="shared" si="3"/>
        <v>1</v>
      </c>
      <c r="B45" s="53" t="str">
        <f t="shared" si="0"/>
        <v>Kukulcania arizonica</v>
      </c>
      <c r="C45" s="57" t="s">
        <v>244</v>
      </c>
      <c r="D45" s="57" t="s">
        <v>191</v>
      </c>
      <c r="E45" s="57"/>
      <c r="F45" s="57">
        <v>0</v>
      </c>
      <c r="G45" s="57">
        <v>1</v>
      </c>
      <c r="H45" s="57">
        <v>0</v>
      </c>
      <c r="I45" s="57"/>
      <c r="J45" s="57"/>
      <c r="K45" s="57" t="s">
        <v>48</v>
      </c>
      <c r="L45" s="57" t="s">
        <v>629</v>
      </c>
      <c r="M45" s="54" t="s">
        <v>648</v>
      </c>
      <c r="N45" s="57" t="s">
        <v>85</v>
      </c>
      <c r="O45" s="57" t="s">
        <v>85</v>
      </c>
      <c r="P45" s="57"/>
      <c r="Q45" s="57" t="s">
        <v>85</v>
      </c>
      <c r="R45" s="57"/>
      <c r="S45" s="54" t="s">
        <v>649</v>
      </c>
      <c r="T45" s="57" t="s">
        <v>477</v>
      </c>
      <c r="U45" s="57" t="s">
        <v>650</v>
      </c>
      <c r="V45" s="57"/>
      <c r="W45" s="57" t="s">
        <v>85</v>
      </c>
      <c r="X45" s="147">
        <f ca="1">IF(COUNTBLANK(D45)=1,"",IF('order-admin-units'!$I$1&lt;&gt;"y", "", IF(COUNTBLANK(K45)=1, 'order-admin-units'!$B$1+1, VLOOKUP(K45, ordercountry, 2))))</f>
        <v>2</v>
      </c>
      <c r="Y45" s="147">
        <f ca="1">IF(COUNTBLANK(D45)=1,"",IF('order-admin-units'!$I$1&lt;&gt;"y", "", IF(COUNTBLANK(K45:L45)&gt;0, 'order-admin-units'!$B$2+1, VLOOKUP(K45&amp;"@"&amp;L45, orderadmin, 2))))</f>
        <v>2</v>
      </c>
      <c r="Z45" s="147" t="str">
        <f t="shared" si="4"/>
        <v>MexicoSonora30 miles W Cananea</v>
      </c>
      <c r="AA45" s="147" t="str">
        <f t="shared" si="5"/>
        <v>Kukulcania arizonicaMexicoSonora30 miles W Cananea[N30.89231°, W110.68508°]D. Ubick8/VII/1975</v>
      </c>
      <c r="AB45" s="147" t="str">
        <f t="shared" si="6"/>
        <v>Kukulcania arizonicaMexicoSonora30 miles W Cananea[N30.89231°, W110.68508°]D. Ubick8/VII/1975CAS 9060491</v>
      </c>
      <c r="AC45" s="147" t="str">
        <f t="shared" si="1"/>
        <v>Kukulcania arizonicaMexicoSonora30 miles W Cananea[N30.89231°, W110.68508°]D. Ubick8/VII/1975</v>
      </c>
      <c r="AD45" s="11" t="str">
        <f t="shared" si="7"/>
        <v/>
      </c>
      <c r="AE45" s="11" t="str">
        <f t="array" ref="AE45">IF(COUNTBLANK(D45)=1,"",IF(OR($H$2="y",$H$2="m"),IF(AA45=AA44,IF(OR(AB45=$AB$4:$AB44)=FALSE,AE44&amp;C45,AE44),"("&amp;C45)&amp;IF(AA45=AA46,IF(OR(AB46=$AB$4:$AB45)=FALSE,", ",""),") "),""))</f>
        <v/>
      </c>
      <c r="AF45" s="11" t="str">
        <f t="array" ref="AF45">IF((COUNTBLANK(D45)=0)*OR($H$2="y",$H$2="m"),IFERROR(LEFT(C45, FIND(" ",C45)-1), C45),"")</f>
        <v/>
      </c>
      <c r="AG45" s="11" t="str">
        <f t="array" ref="AG45">IF(COUNTBLANK(D45)=1,"",IF(OR($H$2="y",$H$2="m"),IF(AA45=AA44,IF(OR(AC45=$AC$4:$AC44)=FALSE,AG44&amp;AF45,AG44),"("&amp;AF45)&amp;IF(AA45=AA46,IF(OR(AC46=$AC$4:$AC45)=FALSE,", ",""),") "),""))</f>
        <v/>
      </c>
      <c r="AH45" s="10" t="str">
        <f>IF((COUNTBLANK(D45)=1),"",IF(D45=D44,AH44,"")&amp;IF(B44&lt;&gt;B45,((IF(COUNTBLANK(E45)=1,$D$3&amp;"Non-type material: "&amp;$D$3,$D$3&amp;INDEX('type-categories'!$A$2:$B$100,MATCH(E45,'type-categories'!$A$2:$A$100,0),2)&amp;$D$3))),"")&amp;(IF(K45&lt;&gt;K44,$C$2&amp;UPPER(K45)&amp;$C$2&amp;$K$3&amp;" ",(IF(B45&lt;&gt;B44,$C$2&amp;UPPER(K45)&amp;$C$2&amp;$K$3&amp;" ",""))))&amp;IF((AA45&lt;&gt;AA46)*($H$2="y"),AD45&amp;AE45,IF((AA45&lt;&gt;AA46)*($H$2="m"),AD45&amp;AG45,IF(($H$2&lt;&gt;"m")*($H$2&lt;&gt;"Y"),(IF(F45=0,"",F45&amp;" "&amp;$F$4&amp;" "))&amp;(IF(G45=0,"",G45&amp;" "&amp;$G$4&amp;" "))&amp;(IF(H45=0,"",H45&amp;" "&amp;H$4&amp;" "))&amp;(IF(I45=0,"",I45&amp;" "&amp;$I$4&amp;" "))&amp;(IF(J45=0,"",J45&amp;" "&amp;$J$4&amp;" ")),"")))&amp;"; "&amp;IF((B45=B44)*(AA45=AA44), "same collecting data; ", IF((B45=B44)*(Z44=Z45),"same locality; ",(IF(COUNTBLANK(L45)=1,"",$D$2&amp;L45&amp;$L$3&amp;" "&amp;$D$2))&amp;(IF(COUNTBLANK(M45)=1,"",$E$2&amp;M45&amp;$E$2&amp;", "))&amp;(IF(COUNTBLANK(N45)=1,"",N45&amp;"; "))&amp;(IF(COUNTBLANK(O45)=1,"",O45&amp;"; ")))&amp;(IF(COUNTBLANK(P45)=1,"",P45&amp;"; "))&amp;(IF(COUNTBLANK(Q45)=1,"",Q45&amp;"; "))&amp;(IF(COUNTBLANK(R45)=1,"",R45&amp;"m, "))&amp;IF((COUNTBLANK(S45)=0)*(S45&lt;&gt;S44), S45&amp;"; ","")&amp;(IF(COUNTBLANK(U45)=1,"",U45&amp;"; "))&amp;(IF(COUNTBLANK(T45)=1,"",IF(COUNTBLANK(F$2)=1,T45&amp;"; ",T45&amp;" "&amp;F$2&amp;"; "))))&amp;(IF(COUNTBLANK(V45)=1,"",V45&amp;"; "))&amp;IF((COUNTBLANK(C45)=1),"",C45)&amp;IF((B45=B46)*(K45=K46)*(L45=L46)*(M45=M46),IF(($H$2&lt;&gt;"m")*($H$2&lt;&gt;"Y"), " • ", IF((ISNUMBER(FIND(")",AE45))), " • ", "")),IF((B45=B46)*(K45=K46),"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v>
      </c>
      <c r="AI45" s="1"/>
    </row>
    <row r="46" spans="1:35" s="4" customFormat="1" x14ac:dyDescent="0.25">
      <c r="A46" s="3">
        <f t="shared" si="3"/>
        <v>1</v>
      </c>
      <c r="B46" s="53" t="str">
        <f t="shared" si="0"/>
        <v>Kukulcania arizonica</v>
      </c>
      <c r="C46" s="57" t="s">
        <v>245</v>
      </c>
      <c r="D46" s="57" t="s">
        <v>191</v>
      </c>
      <c r="E46" s="57"/>
      <c r="F46" s="57">
        <v>0</v>
      </c>
      <c r="G46" s="57">
        <v>1</v>
      </c>
      <c r="H46" s="57">
        <v>0</v>
      </c>
      <c r="I46" s="57"/>
      <c r="J46" s="57"/>
      <c r="K46" s="57" t="s">
        <v>48</v>
      </c>
      <c r="L46" s="57" t="s">
        <v>629</v>
      </c>
      <c r="M46" s="54" t="s">
        <v>651</v>
      </c>
      <c r="N46" s="57" t="s">
        <v>85</v>
      </c>
      <c r="O46" s="57" t="s">
        <v>85</v>
      </c>
      <c r="P46" s="57"/>
      <c r="Q46" s="57" t="s">
        <v>85</v>
      </c>
      <c r="R46" s="57"/>
      <c r="S46" s="54" t="s">
        <v>652</v>
      </c>
      <c r="T46" s="57" t="s">
        <v>522</v>
      </c>
      <c r="U46" s="57" t="s">
        <v>523</v>
      </c>
      <c r="V46" s="57"/>
      <c r="W46" s="57" t="s">
        <v>85</v>
      </c>
      <c r="X46" s="147">
        <f ca="1">IF(COUNTBLANK(D46)=1,"",IF('order-admin-units'!$I$1&lt;&gt;"y", "", IF(COUNTBLANK(K46)=1, 'order-admin-units'!$B$1+1, VLOOKUP(K46, ordercountry, 2))))</f>
        <v>2</v>
      </c>
      <c r="Y46" s="147">
        <f ca="1">IF(COUNTBLANK(D46)=1,"",IF('order-admin-units'!$I$1&lt;&gt;"y", "", IF(COUNTBLANK(K46:L46)&gt;0, 'order-admin-units'!$B$2+1, VLOOKUP(K46&amp;"@"&amp;L46, orderadmin, 2))))</f>
        <v>2</v>
      </c>
      <c r="Z46" s="147" t="str">
        <f t="shared" si="4"/>
        <v>MexicoSonora41 miles N of Guaymas on Rt. 15; on Microondas Rd.</v>
      </c>
      <c r="AA46" s="147" t="str">
        <f t="shared" si="5"/>
        <v>Kukulcania arizonicaMexicoSonora41 miles N of Guaymas on Rt. 15; on Microondas Rd.[N28.4952°, W111.04549°]F.A. Coyle19/V/1982</v>
      </c>
      <c r="AB46" s="147" t="str">
        <f t="shared" si="6"/>
        <v>Kukulcania arizonicaMexicoSonora41 miles N of Guaymas on Rt. 15; on Microondas Rd.[N28.4952°, W111.04549°]F.A. Coyle19/V/1982MCZ 39050</v>
      </c>
      <c r="AC46" s="147" t="str">
        <f t="shared" si="1"/>
        <v>Kukulcania arizonicaMexicoSonora41 miles N of Guaymas on Rt. 15; on Microondas Rd.[N28.4952°, W111.04549°]F.A. Coyle19/V/1982</v>
      </c>
      <c r="AD46" s="11" t="str">
        <f t="shared" si="7"/>
        <v/>
      </c>
      <c r="AE46" s="11" t="str">
        <f t="array" ref="AE46">IF(COUNTBLANK(D46)=1,"",IF(OR($H$2="y",$H$2="m"),IF(AA46=AA45,IF(OR(AB46=$AB$4:$AB45)=FALSE,AE45&amp;C46,AE45),"("&amp;C46)&amp;IF(AA46=AA47,IF(OR(AB47=$AB$4:$AB46)=FALSE,", ",""),") "),""))</f>
        <v/>
      </c>
      <c r="AF46" s="11" t="str">
        <f t="array" ref="AF46">IF((COUNTBLANK(D46)=0)*OR($H$2="y",$H$2="m"),IFERROR(LEFT(C46, FIND(" ",C46)-1), C46),"")</f>
        <v/>
      </c>
      <c r="AG46" s="11" t="str">
        <f t="array" ref="AG46">IF(COUNTBLANK(D46)=1,"",IF(OR($H$2="y",$H$2="m"),IF(AA46=AA45,IF(OR(AC46=$AC$4:$AC45)=FALSE,AG45&amp;AF46,AG45),"("&amp;AF46)&amp;IF(AA46=AA47,IF(OR(AC47=$AC$4:$AC46)=FALSE,", ",""),") "),""))</f>
        <v/>
      </c>
      <c r="AH46" s="10" t="str">
        <f>IF((COUNTBLANK(D46)=1),"",IF(D46=D45,AH45,"")&amp;IF(B45&lt;&gt;B46,((IF(COUNTBLANK(E46)=1,$D$3&amp;"Non-type material: "&amp;$D$3,$D$3&amp;INDEX('type-categories'!$A$2:$B$100,MATCH(E46,'type-categories'!$A$2:$A$100,0),2)&amp;$D$3))),"")&amp;(IF(K46&lt;&gt;K45,$C$2&amp;UPPER(K46)&amp;$C$2&amp;$K$3&amp;" ",(IF(B46&lt;&gt;B45,$C$2&amp;UPPER(K46)&amp;$C$2&amp;$K$3&amp;" ",""))))&amp;IF((AA46&lt;&gt;AA47)*($H$2="y"),AD46&amp;AE46,IF((AA46&lt;&gt;AA47)*($H$2="m"),AD46&amp;AG46,IF(($H$2&lt;&gt;"m")*($H$2&lt;&gt;"Y"),(IF(F46=0,"",F46&amp;" "&amp;$F$4&amp;" "))&amp;(IF(G46=0,"",G46&amp;" "&amp;$G$4&amp;" "))&amp;(IF(H46=0,"",H46&amp;" "&amp;H$4&amp;" "))&amp;(IF(I46=0,"",I46&amp;" "&amp;$I$4&amp;" "))&amp;(IF(J46=0,"",J46&amp;" "&amp;$J$4&amp;" ")),"")))&amp;"; "&amp;IF((B46=B45)*(AA46=AA45), "same collecting data; ", IF((B46=B45)*(Z45=Z46),"same locality; ",(IF(COUNTBLANK(L46)=1,"",$D$2&amp;L46&amp;$L$3&amp;" "&amp;$D$2))&amp;(IF(COUNTBLANK(M46)=1,"",$E$2&amp;M46&amp;$E$2&amp;", "))&amp;(IF(COUNTBLANK(N46)=1,"",N46&amp;"; "))&amp;(IF(COUNTBLANK(O46)=1,"",O46&amp;"; ")))&amp;(IF(COUNTBLANK(P46)=1,"",P46&amp;"; "))&amp;(IF(COUNTBLANK(Q46)=1,"",Q46&amp;"; "))&amp;(IF(COUNTBLANK(R46)=1,"",R46&amp;"m, "))&amp;IF((COUNTBLANK(S46)=0)*(S46&lt;&gt;S45), S46&amp;"; ","")&amp;(IF(COUNTBLANK(U46)=1,"",U46&amp;"; "))&amp;(IF(COUNTBLANK(T46)=1,"",IF(COUNTBLANK(F$2)=1,T46&amp;"; ",T46&amp;" "&amp;F$2&amp;"; "))))&amp;(IF(COUNTBLANK(V46)=1,"",V46&amp;"; "))&amp;IF((COUNTBLANK(C46)=1),"",C46)&amp;IF((B46=B47)*(K46=K47)*(L46=L47)*(M46=M47),IF(($H$2&lt;&gt;"m")*($H$2&lt;&gt;"Y"), " • ", IF((ISNUMBER(FIND(")",AE46))), " • ", "")),IF((B46=B47)*(K46=K47),"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v>
      </c>
      <c r="AI46" s="1"/>
    </row>
    <row r="47" spans="1:35" s="4" customFormat="1" x14ac:dyDescent="0.25">
      <c r="A47" s="3">
        <f t="shared" si="3"/>
        <v>1</v>
      </c>
      <c r="B47" s="53" t="str">
        <f t="shared" si="0"/>
        <v>Kukulcania arizonica</v>
      </c>
      <c r="C47" s="57" t="s">
        <v>246</v>
      </c>
      <c r="D47" s="57" t="s">
        <v>191</v>
      </c>
      <c r="E47" s="57"/>
      <c r="F47" s="57">
        <v>0</v>
      </c>
      <c r="G47" s="57">
        <v>1</v>
      </c>
      <c r="H47" s="57">
        <v>0</v>
      </c>
      <c r="I47" s="57"/>
      <c r="J47" s="57"/>
      <c r="K47" s="57" t="s">
        <v>48</v>
      </c>
      <c r="L47" s="57" t="s">
        <v>629</v>
      </c>
      <c r="M47" s="54" t="s">
        <v>653</v>
      </c>
      <c r="N47" s="57" t="s">
        <v>85</v>
      </c>
      <c r="O47" s="57" t="s">
        <v>85</v>
      </c>
      <c r="P47" s="57"/>
      <c r="Q47" s="57" t="s">
        <v>85</v>
      </c>
      <c r="R47" s="57"/>
      <c r="S47" s="54" t="s">
        <v>654</v>
      </c>
      <c r="T47" s="57" t="s">
        <v>477</v>
      </c>
      <c r="U47" s="57" t="s">
        <v>655</v>
      </c>
      <c r="V47" s="57"/>
      <c r="W47" s="57" t="s">
        <v>85</v>
      </c>
      <c r="X47" s="147">
        <f ca="1">IF(COUNTBLANK(D47)=1,"",IF('order-admin-units'!$I$1&lt;&gt;"y", "", IF(COUNTBLANK(K47)=1, 'order-admin-units'!$B$1+1, VLOOKUP(K47, ordercountry, 2))))</f>
        <v>2</v>
      </c>
      <c r="Y47" s="147">
        <f ca="1">IF(COUNTBLANK(D47)=1,"",IF('order-admin-units'!$I$1&lt;&gt;"y", "", IF(COUNTBLANK(K47:L47)&gt;0, 'order-admin-units'!$B$2+1, VLOOKUP(K47&amp;"@"&amp;L47, orderadmin, 2))))</f>
        <v>2</v>
      </c>
      <c r="Z47" s="147" t="str">
        <f t="shared" si="4"/>
        <v>MexicoSonora5 miles W Álamos</v>
      </c>
      <c r="AA47" s="147" t="str">
        <f t="shared" si="5"/>
        <v>Kukulcania arizonicaMexicoSonora5 miles W Álamos[N27.06427°, W109.01817°]D. Ubick12/VII/1975</v>
      </c>
      <c r="AB47" s="147" t="str">
        <f t="shared" si="6"/>
        <v>Kukulcania arizonicaMexicoSonora5 miles W Álamos[N27.06427°, W109.01817°]D. Ubick12/VII/1975CAS 9060440</v>
      </c>
      <c r="AC47" s="147" t="str">
        <f t="shared" si="1"/>
        <v>Kukulcania arizonicaMexicoSonora5 miles W Álamos[N27.06427°, W109.01817°]D. Ubick12/VII/1975</v>
      </c>
      <c r="AD47" s="11" t="str">
        <f t="shared" si="7"/>
        <v/>
      </c>
      <c r="AE47" s="11" t="str">
        <f t="array" ref="AE47">IF(COUNTBLANK(D47)=1,"",IF(OR($H$2="y",$H$2="m"),IF(AA47=AA46,IF(OR(AB47=$AB$4:$AB46)=FALSE,AE46&amp;C47,AE46),"("&amp;C47)&amp;IF(AA47=AA48,IF(OR(AB48=$AB$4:$AB47)=FALSE,", ",""),") "),""))</f>
        <v/>
      </c>
      <c r="AF47" s="11" t="str">
        <f t="array" ref="AF47">IF((COUNTBLANK(D47)=0)*OR($H$2="y",$H$2="m"),IFERROR(LEFT(C47, FIND(" ",C47)-1), C47),"")</f>
        <v/>
      </c>
      <c r="AG47" s="11" t="str">
        <f t="array" ref="AG47">IF(COUNTBLANK(D47)=1,"",IF(OR($H$2="y",$H$2="m"),IF(AA47=AA46,IF(OR(AC47=$AC$4:$AC46)=FALSE,AG46&amp;AF47,AG46),"("&amp;AF47)&amp;IF(AA47=AA48,IF(OR(AC48=$AC$4:$AC47)=FALSE,", ",""),") "),""))</f>
        <v/>
      </c>
      <c r="AH47" s="10" t="str">
        <f>IF((COUNTBLANK(D47)=1),"",IF(D47=D46,AH46,"")&amp;IF(B46&lt;&gt;B47,((IF(COUNTBLANK(E47)=1,$D$3&amp;"Non-type material: "&amp;$D$3,$D$3&amp;INDEX('type-categories'!$A$2:$B$100,MATCH(E47,'type-categories'!$A$2:$A$100,0),2)&amp;$D$3))),"")&amp;(IF(K47&lt;&gt;K46,$C$2&amp;UPPER(K47)&amp;$C$2&amp;$K$3&amp;" ",(IF(B47&lt;&gt;B46,$C$2&amp;UPPER(K47)&amp;$C$2&amp;$K$3&amp;" ",""))))&amp;IF((AA47&lt;&gt;AA48)*($H$2="y"),AD47&amp;AE47,IF((AA47&lt;&gt;AA48)*($H$2="m"),AD47&amp;AG47,IF(($H$2&lt;&gt;"m")*($H$2&lt;&gt;"Y"),(IF(F47=0,"",F47&amp;" "&amp;$F$4&amp;" "))&amp;(IF(G47=0,"",G47&amp;" "&amp;$G$4&amp;" "))&amp;(IF(H47=0,"",H47&amp;" "&amp;H$4&amp;" "))&amp;(IF(I47=0,"",I47&amp;" "&amp;$I$4&amp;" "))&amp;(IF(J47=0,"",J47&amp;" "&amp;$J$4&amp;" ")),"")))&amp;"; "&amp;IF((B47=B46)*(AA47=AA46), "same collecting data; ", IF((B47=B46)*(Z46=Z47),"same locality; ",(IF(COUNTBLANK(L47)=1,"",$D$2&amp;L47&amp;$L$3&amp;" "&amp;$D$2))&amp;(IF(COUNTBLANK(M47)=1,"",$E$2&amp;M47&amp;$E$2&amp;", "))&amp;(IF(COUNTBLANK(N47)=1,"",N47&amp;"; "))&amp;(IF(COUNTBLANK(O47)=1,"",O47&amp;"; ")))&amp;(IF(COUNTBLANK(P47)=1,"",P47&amp;"; "))&amp;(IF(COUNTBLANK(Q47)=1,"",Q47&amp;"; "))&amp;(IF(COUNTBLANK(R47)=1,"",R47&amp;"m, "))&amp;IF((COUNTBLANK(S47)=0)*(S47&lt;&gt;S46), S47&amp;"; ","")&amp;(IF(COUNTBLANK(U47)=1,"",U47&amp;"; "))&amp;(IF(COUNTBLANK(T47)=1,"",IF(COUNTBLANK(F$2)=1,T47&amp;"; ",T47&amp;" "&amp;F$2&amp;"; "))))&amp;(IF(COUNTBLANK(V47)=1,"",V47&amp;"; "))&amp;IF((COUNTBLANK(C47)=1),"",C47)&amp;IF((B47=B48)*(K47=K48)*(L47=L48)*(M47=M48),IF(($H$2&lt;&gt;"m")*($H$2&lt;&gt;"Y"), " • ", IF((ISNUMBER(FIND(")",AE47))), " • ", "")),IF((B47=B48)*(K47=K48),"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v>
      </c>
      <c r="AI47" s="1"/>
    </row>
    <row r="48" spans="1:35" s="4" customFormat="1" x14ac:dyDescent="0.25">
      <c r="A48" s="3">
        <f t="shared" si="3"/>
        <v>1</v>
      </c>
      <c r="B48" s="53" t="str">
        <f t="shared" si="0"/>
        <v>Kukulcania arizonica</v>
      </c>
      <c r="C48" s="56" t="s">
        <v>192</v>
      </c>
      <c r="D48" s="57" t="s">
        <v>191</v>
      </c>
      <c r="E48" s="57"/>
      <c r="F48" s="57">
        <v>0</v>
      </c>
      <c r="G48" s="57">
        <v>1</v>
      </c>
      <c r="H48" s="57">
        <v>0</v>
      </c>
      <c r="I48" s="57"/>
      <c r="J48" s="57"/>
      <c r="K48" s="57" t="s">
        <v>48</v>
      </c>
      <c r="L48" s="57" t="s">
        <v>629</v>
      </c>
      <c r="M48" s="54" t="s">
        <v>656</v>
      </c>
      <c r="N48" s="57" t="s">
        <v>85</v>
      </c>
      <c r="O48" s="57" t="s">
        <v>85</v>
      </c>
      <c r="P48" s="57" t="s">
        <v>657</v>
      </c>
      <c r="Q48" s="57" t="s">
        <v>85</v>
      </c>
      <c r="R48" s="57"/>
      <c r="S48" s="54" t="s">
        <v>658</v>
      </c>
      <c r="T48" s="57" t="s">
        <v>383</v>
      </c>
      <c r="U48" s="57" t="s">
        <v>659</v>
      </c>
      <c r="V48" s="57"/>
      <c r="W48" s="57" t="s">
        <v>85</v>
      </c>
      <c r="X48" s="147">
        <f ca="1">IF(COUNTBLANK(D48)=1,"",IF('order-admin-units'!$I$1&lt;&gt;"y", "", IF(COUNTBLANK(K48)=1, 'order-admin-units'!$B$1+1, VLOOKUP(K48, ordercountry, 2))))</f>
        <v>2</v>
      </c>
      <c r="Y48" s="147">
        <f ca="1">IF(COUNTBLANK(D48)=1,"",IF('order-admin-units'!$I$1&lt;&gt;"y", "", IF(COUNTBLANK(K48:L48)&gt;0, 'order-admin-units'!$B$2+1, VLOOKUP(K48&amp;"@"&amp;L48, orderadmin, 2))))</f>
        <v>2</v>
      </c>
      <c r="Z48" s="147" t="str">
        <f t="shared" si="4"/>
        <v>MexicoSonora7 miles NE Tesopaco</v>
      </c>
      <c r="AA48" s="147" t="str">
        <f t="shared" si="5"/>
        <v>Kukulcania arizonicaMexicoSonora7 miles NE Tesopacothorn forest(N28.5°, W109.4°)V. Roth16/IX/1982</v>
      </c>
      <c r="AB48" s="147" t="str">
        <f t="shared" si="6"/>
        <v xml:space="preserve">Kukulcania arizonicaMexicoSonora7 miles NE Tesopacothorn forest(N28.5°, W109.4°)V. Roth16/IX/1982AMNH </v>
      </c>
      <c r="AC48" s="147" t="str">
        <f t="shared" si="1"/>
        <v>Kukulcania arizonicaMexicoSonora7 miles NE Tesopacothorn forest(N28.5°, W109.4°)V. Roth16/IX/1982</v>
      </c>
      <c r="AD48" s="11" t="str">
        <f t="shared" si="7"/>
        <v/>
      </c>
      <c r="AE48" s="11" t="str">
        <f t="array" ref="AE48">IF(COUNTBLANK(D48)=1,"",IF(OR($H$2="y",$H$2="m"),IF(AA48=AA47,IF(OR(AB48=$AB$4:$AB47)=FALSE,AE47&amp;C48,AE47),"("&amp;C48)&amp;IF(AA48=AA49,IF(OR(AB49=$AB$4:$AB48)=FALSE,", ",""),") "),""))</f>
        <v/>
      </c>
      <c r="AF48" s="11" t="str">
        <f t="array" ref="AF48">IF((COUNTBLANK(D48)=0)*OR($H$2="y",$H$2="m"),IFERROR(LEFT(C48, FIND(" ",C48)-1), C48),"")</f>
        <v/>
      </c>
      <c r="AG48" s="11" t="str">
        <f t="array" ref="AG48">IF(COUNTBLANK(D48)=1,"",IF(OR($H$2="y",$H$2="m"),IF(AA48=AA47,IF(OR(AC48=$AC$4:$AC47)=FALSE,AG47&amp;AF48,AG47),"("&amp;AF48)&amp;IF(AA48=AA49,IF(OR(AC49=$AC$4:$AC48)=FALSE,", ",""),") "),""))</f>
        <v/>
      </c>
      <c r="AH48" s="10" t="str">
        <f>IF((COUNTBLANK(D48)=1),"",IF(D48=D47,AH47,"")&amp;IF(B47&lt;&gt;B48,((IF(COUNTBLANK(E48)=1,$D$3&amp;"Non-type material: "&amp;$D$3,$D$3&amp;INDEX('type-categories'!$A$2:$B$100,MATCH(E48,'type-categories'!$A$2:$A$100,0),2)&amp;$D$3))),"")&amp;(IF(K48&lt;&gt;K47,$C$2&amp;UPPER(K48)&amp;$C$2&amp;$K$3&amp;" ",(IF(B48&lt;&gt;B47,$C$2&amp;UPPER(K48)&amp;$C$2&amp;$K$3&amp;" ",""))))&amp;IF((AA48&lt;&gt;AA49)*($H$2="y"),AD48&amp;AE48,IF((AA48&lt;&gt;AA49)*($H$2="m"),AD48&amp;AG48,IF(($H$2&lt;&gt;"m")*($H$2&lt;&gt;"Y"),(IF(F48=0,"",F48&amp;" "&amp;$F$4&amp;" "))&amp;(IF(G48=0,"",G48&amp;" "&amp;$G$4&amp;" "))&amp;(IF(H48=0,"",H48&amp;" "&amp;H$4&amp;" "))&amp;(IF(I48=0,"",I48&amp;" "&amp;$I$4&amp;" "))&amp;(IF(J48=0,"",J48&amp;" "&amp;$J$4&amp;" ")),"")))&amp;"; "&amp;IF((B48=B47)*(AA48=AA47), "same collecting data; ", IF((B48=B47)*(Z47=Z48),"same locality; ",(IF(COUNTBLANK(L48)=1,"",$D$2&amp;L48&amp;$L$3&amp;" "&amp;$D$2))&amp;(IF(COUNTBLANK(M48)=1,"",$E$2&amp;M48&amp;$E$2&amp;", "))&amp;(IF(COUNTBLANK(N48)=1,"",N48&amp;"; "))&amp;(IF(COUNTBLANK(O48)=1,"",O48&amp;"; ")))&amp;(IF(COUNTBLANK(P48)=1,"",P48&amp;"; "))&amp;(IF(COUNTBLANK(Q48)=1,"",Q48&amp;"; "))&amp;(IF(COUNTBLANK(R48)=1,"",R48&amp;"m, "))&amp;IF((COUNTBLANK(S48)=0)*(S48&lt;&gt;S47), S48&amp;"; ","")&amp;(IF(COUNTBLANK(U48)=1,"",U48&amp;"; "))&amp;(IF(COUNTBLANK(T48)=1,"",IF(COUNTBLANK(F$2)=1,T48&amp;"; ",T48&amp;" "&amp;F$2&amp;"; "))))&amp;(IF(COUNTBLANK(V48)=1,"",V48&amp;"; "))&amp;IF((COUNTBLANK(C48)=1),"",C48)&amp;IF((B48=B49)*(K48=K49)*(L48=L49)*(M48=M49),IF(($H$2&lt;&gt;"m")*($H$2&lt;&gt;"Y"), " • ", IF((ISNUMBER(FIND(")",AE48))), " • ", "")),IF((B48=B49)*(K48=K49),"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v>
      </c>
      <c r="AI48" s="1"/>
    </row>
    <row r="49" spans="1:35" s="4" customFormat="1" x14ac:dyDescent="0.25">
      <c r="A49" s="3">
        <f t="shared" si="3"/>
        <v>1</v>
      </c>
      <c r="B49" s="53" t="str">
        <f t="shared" si="0"/>
        <v>Kukulcania arizonica</v>
      </c>
      <c r="C49" s="56" t="s">
        <v>247</v>
      </c>
      <c r="D49" s="57" t="s">
        <v>191</v>
      </c>
      <c r="E49" s="57"/>
      <c r="F49" s="57">
        <v>0</v>
      </c>
      <c r="G49" s="57">
        <v>1</v>
      </c>
      <c r="H49" s="57">
        <v>0</v>
      </c>
      <c r="I49" s="57"/>
      <c r="J49" s="57"/>
      <c r="K49" s="57" t="s">
        <v>48</v>
      </c>
      <c r="L49" s="57" t="s">
        <v>629</v>
      </c>
      <c r="M49" s="54" t="s">
        <v>660</v>
      </c>
      <c r="N49" s="57" t="s">
        <v>85</v>
      </c>
      <c r="O49" s="57" t="s">
        <v>85</v>
      </c>
      <c r="P49" s="57"/>
      <c r="Q49" s="57" t="s">
        <v>85</v>
      </c>
      <c r="R49" s="57"/>
      <c r="S49" s="54" t="s">
        <v>661</v>
      </c>
      <c r="T49" s="57" t="s">
        <v>383</v>
      </c>
      <c r="U49" s="57" t="s">
        <v>662</v>
      </c>
      <c r="V49" s="57"/>
      <c r="W49" s="57" t="s">
        <v>85</v>
      </c>
      <c r="X49" s="147">
        <f ca="1">IF(COUNTBLANK(D49)=1,"",IF('order-admin-units'!$I$1&lt;&gt;"y", "", IF(COUNTBLANK(K49)=1, 'order-admin-units'!$B$1+1, VLOOKUP(K49, ordercountry, 2))))</f>
        <v>2</v>
      </c>
      <c r="Y49" s="147">
        <f ca="1">IF(COUNTBLANK(D49)=1,"",IF('order-admin-units'!$I$1&lt;&gt;"y", "", IF(COUNTBLANK(K49:L49)&gt;0, 'order-admin-units'!$B$2+1, VLOOKUP(K49&amp;"@"&amp;L49, orderadmin, 2))))</f>
        <v>2</v>
      </c>
      <c r="Z49" s="147" t="str">
        <f t="shared" si="4"/>
        <v>MexicoSonora8 miles W Tepoca</v>
      </c>
      <c r="AA49" s="147" t="str">
        <f t="shared" si="5"/>
        <v>Kukulcania arizonicaMexicoSonora8 miles W Tepoca(N29.3°, W109.17°, 914m)V. Roth6/VIII/1986</v>
      </c>
      <c r="AB49" s="147" t="str">
        <f t="shared" si="6"/>
        <v>Kukulcania arizonicaMexicoSonora8 miles W Tepoca(N29.3°, W109.17°, 914m)V. Roth6/VIII/1986CAS 9060614</v>
      </c>
      <c r="AC49" s="147" t="str">
        <f t="shared" si="1"/>
        <v>Kukulcania arizonicaMexicoSonora8 miles W Tepoca(N29.3°, W109.17°, 914m)V. Roth6/VIII/1986</v>
      </c>
      <c r="AD49" s="11" t="str">
        <f t="shared" si="7"/>
        <v/>
      </c>
      <c r="AE49" s="11" t="str">
        <f t="array" ref="AE49">IF(COUNTBLANK(D49)=1,"",IF(OR($H$2="y",$H$2="m"),IF(AA49=AA48,IF(OR(AB49=$AB$4:$AB48)=FALSE,AE48&amp;C49,AE48),"("&amp;C49)&amp;IF(AA49=AA50,IF(OR(AB50=$AB$4:$AB49)=FALSE,", ",""),") "),""))</f>
        <v/>
      </c>
      <c r="AF49" s="11" t="str">
        <f t="array" ref="AF49">IF((COUNTBLANK(D49)=0)*OR($H$2="y",$H$2="m"),IFERROR(LEFT(C49, FIND(" ",C49)-1), C49),"")</f>
        <v/>
      </c>
      <c r="AG49" s="11" t="str">
        <f t="array" ref="AG49">IF(COUNTBLANK(D49)=1,"",IF(OR($H$2="y",$H$2="m"),IF(AA49=AA48,IF(OR(AC49=$AC$4:$AC48)=FALSE,AG48&amp;AF49,AG48),"("&amp;AF49)&amp;IF(AA49=AA50,IF(OR(AC50=$AC$4:$AC49)=FALSE,", ",""),") "),""))</f>
        <v/>
      </c>
      <c r="AH49" s="10" t="str">
        <f>IF((COUNTBLANK(D49)=1),"",IF(D49=D48,AH48,"")&amp;IF(B48&lt;&gt;B49,((IF(COUNTBLANK(E49)=1,$D$3&amp;"Non-type material: "&amp;$D$3,$D$3&amp;INDEX('type-categories'!$A$2:$B$100,MATCH(E49,'type-categories'!$A$2:$A$100,0),2)&amp;$D$3))),"")&amp;(IF(K49&lt;&gt;K48,$C$2&amp;UPPER(K49)&amp;$C$2&amp;$K$3&amp;" ",(IF(B49&lt;&gt;B48,$C$2&amp;UPPER(K49)&amp;$C$2&amp;$K$3&amp;" ",""))))&amp;IF((AA49&lt;&gt;AA50)*($H$2="y"),AD49&amp;AE49,IF((AA49&lt;&gt;AA50)*($H$2="m"),AD49&amp;AG49,IF(($H$2&lt;&gt;"m")*($H$2&lt;&gt;"Y"),(IF(F49=0,"",F49&amp;" "&amp;$F$4&amp;" "))&amp;(IF(G49=0,"",G49&amp;" "&amp;$G$4&amp;" "))&amp;(IF(H49=0,"",H49&amp;" "&amp;H$4&amp;" "))&amp;(IF(I49=0,"",I49&amp;" "&amp;$I$4&amp;" "))&amp;(IF(J49=0,"",J49&amp;" "&amp;$J$4&amp;" ")),"")))&amp;"; "&amp;IF((B49=B48)*(AA49=AA48), "same collecting data; ", IF((B49=B48)*(Z48=Z49),"same locality; ",(IF(COUNTBLANK(L49)=1,"",$D$2&amp;L49&amp;$L$3&amp;" "&amp;$D$2))&amp;(IF(COUNTBLANK(M49)=1,"",$E$2&amp;M49&amp;$E$2&amp;", "))&amp;(IF(COUNTBLANK(N49)=1,"",N49&amp;"; "))&amp;(IF(COUNTBLANK(O49)=1,"",O49&amp;"; ")))&amp;(IF(COUNTBLANK(P49)=1,"",P49&amp;"; "))&amp;(IF(COUNTBLANK(Q49)=1,"",Q49&amp;"; "))&amp;(IF(COUNTBLANK(R49)=1,"",R49&amp;"m, "))&amp;IF((COUNTBLANK(S49)=0)*(S49&lt;&gt;S48), S49&amp;"; ","")&amp;(IF(COUNTBLANK(U49)=1,"",U49&amp;"; "))&amp;(IF(COUNTBLANK(T49)=1,"",IF(COUNTBLANK(F$2)=1,T49&amp;"; ",T49&amp;" "&amp;F$2&amp;"; "))))&amp;(IF(COUNTBLANK(V49)=1,"",V49&amp;"; "))&amp;IF((COUNTBLANK(C49)=1),"",C49)&amp;IF((B49=B50)*(K49=K50)*(L49=L50)*(M49=M50),IF(($H$2&lt;&gt;"m")*($H$2&lt;&gt;"Y"), " • ", IF((ISNUMBER(FIND(")",AE49))), " • ", "")),IF((B49=B50)*(K49=K50),"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v>
      </c>
      <c r="AI49" s="1"/>
    </row>
    <row r="50" spans="1:35" s="4" customFormat="1" x14ac:dyDescent="0.25">
      <c r="A50" s="3">
        <f t="shared" si="3"/>
        <v>1</v>
      </c>
      <c r="B50" s="53" t="str">
        <f t="shared" si="0"/>
        <v>Kukulcania arizonica</v>
      </c>
      <c r="C50" s="56" t="s">
        <v>248</v>
      </c>
      <c r="D50" s="57" t="s">
        <v>191</v>
      </c>
      <c r="E50" s="57"/>
      <c r="F50" s="57">
        <v>0</v>
      </c>
      <c r="G50" s="57">
        <v>1</v>
      </c>
      <c r="H50" s="57">
        <v>0</v>
      </c>
      <c r="I50" s="57"/>
      <c r="J50" s="57"/>
      <c r="K50" s="57" t="s">
        <v>48</v>
      </c>
      <c r="L50" s="57" t="s">
        <v>629</v>
      </c>
      <c r="M50" s="54" t="s">
        <v>663</v>
      </c>
      <c r="N50" s="57" t="s">
        <v>85</v>
      </c>
      <c r="O50" s="57" t="s">
        <v>85</v>
      </c>
      <c r="P50" s="57"/>
      <c r="Q50" s="57" t="s">
        <v>85</v>
      </c>
      <c r="R50" s="57"/>
      <c r="S50" s="54" t="s">
        <v>664</v>
      </c>
      <c r="T50" s="57" t="s">
        <v>607</v>
      </c>
      <c r="U50" s="57" t="s">
        <v>665</v>
      </c>
      <c r="V50" s="57"/>
      <c r="W50" s="57" t="s">
        <v>85</v>
      </c>
      <c r="X50" s="147">
        <f ca="1">IF(COUNTBLANK(D50)=1,"",IF('order-admin-units'!$I$1&lt;&gt;"y", "", IF(COUNTBLANK(K50)=1, 'order-admin-units'!$B$1+1, VLOOKUP(K50, ordercountry, 2))))</f>
        <v>2</v>
      </c>
      <c r="Y50" s="147">
        <f ca="1">IF(COUNTBLANK(D50)=1,"",IF('order-admin-units'!$I$1&lt;&gt;"y", "", IF(COUNTBLANK(K50:L50)&gt;0, 'order-admin-units'!$B$2+1, VLOOKUP(K50&amp;"@"&amp;L50, orderadmin, 2))))</f>
        <v>2</v>
      </c>
      <c r="Z50" s="147" t="str">
        <f t="shared" si="4"/>
        <v>MexicoSonoraAgua Caliente</v>
      </c>
      <c r="AA50" s="147" t="str">
        <f t="shared" si="5"/>
        <v>Kukulcania arizonicaMexicoSonoraAgua Caliente(N29.5°, W110.17°)V. &amp; B. Roth13/II/1988</v>
      </c>
      <c r="AB50" s="147" t="str">
        <f t="shared" si="6"/>
        <v>Kukulcania arizonicaMexicoSonoraAgua Caliente(N29.5°, W110.17°)V. &amp; B. Roth13/II/1988CAS 9058497</v>
      </c>
      <c r="AC50" s="147" t="str">
        <f t="shared" si="1"/>
        <v>Kukulcania arizonicaMexicoSonoraAgua Caliente(N29.5°, W110.17°)V. &amp; B. Roth13/II/1988</v>
      </c>
      <c r="AD50" s="11" t="str">
        <f t="shared" si="7"/>
        <v/>
      </c>
      <c r="AE50" s="11" t="str">
        <f t="array" ref="AE50">IF(COUNTBLANK(D50)=1,"",IF(OR($H$2="y",$H$2="m"),IF(AA50=AA49,IF(OR(AB50=$AB$4:$AB49)=FALSE,AE49&amp;C50,AE49),"("&amp;C50)&amp;IF(AA50=AA51,IF(OR(AB51=$AB$4:$AB50)=FALSE,", ",""),") "),""))</f>
        <v/>
      </c>
      <c r="AF50" s="11" t="str">
        <f t="array" ref="AF50">IF((COUNTBLANK(D50)=0)*OR($H$2="y",$H$2="m"),IFERROR(LEFT(C50, FIND(" ",C50)-1), C50),"")</f>
        <v/>
      </c>
      <c r="AG50" s="11" t="str">
        <f t="array" ref="AG50">IF(COUNTBLANK(D50)=1,"",IF(OR($H$2="y",$H$2="m"),IF(AA50=AA49,IF(OR(AC50=$AC$4:$AC49)=FALSE,AG49&amp;AF50,AG49),"("&amp;AF50)&amp;IF(AA50=AA51,IF(OR(AC51=$AC$4:$AC50)=FALSE,", ",""),") "),""))</f>
        <v/>
      </c>
      <c r="AH50" s="10" t="str">
        <f>IF((COUNTBLANK(D50)=1),"",IF(D50=D49,AH49,"")&amp;IF(B49&lt;&gt;B50,((IF(COUNTBLANK(E50)=1,$D$3&amp;"Non-type material: "&amp;$D$3,$D$3&amp;INDEX('type-categories'!$A$2:$B$100,MATCH(E50,'type-categories'!$A$2:$A$100,0),2)&amp;$D$3))),"")&amp;(IF(K50&lt;&gt;K49,$C$2&amp;UPPER(K50)&amp;$C$2&amp;$K$3&amp;" ",(IF(B50&lt;&gt;B49,$C$2&amp;UPPER(K50)&amp;$C$2&amp;$K$3&amp;" ",""))))&amp;IF((AA50&lt;&gt;AA51)*($H$2="y"),AD50&amp;AE50,IF((AA50&lt;&gt;AA51)*($H$2="m"),AD50&amp;AG50,IF(($H$2&lt;&gt;"m")*($H$2&lt;&gt;"Y"),(IF(F50=0,"",F50&amp;" "&amp;$F$4&amp;" "))&amp;(IF(G50=0,"",G50&amp;" "&amp;$G$4&amp;" "))&amp;(IF(H50=0,"",H50&amp;" "&amp;H$4&amp;" "))&amp;(IF(I50=0,"",I50&amp;" "&amp;$I$4&amp;" "))&amp;(IF(J50=0,"",J50&amp;" "&amp;$J$4&amp;" ")),"")))&amp;"; "&amp;IF((B50=B49)*(AA50=AA49), "same collecting data; ", IF((B50=B49)*(Z49=Z50),"same locality; ",(IF(COUNTBLANK(L50)=1,"",$D$2&amp;L50&amp;$L$3&amp;" "&amp;$D$2))&amp;(IF(COUNTBLANK(M50)=1,"",$E$2&amp;M50&amp;$E$2&amp;", "))&amp;(IF(COUNTBLANK(N50)=1,"",N50&amp;"; "))&amp;(IF(COUNTBLANK(O50)=1,"",O50&amp;"; ")))&amp;(IF(COUNTBLANK(P50)=1,"",P50&amp;"; "))&amp;(IF(COUNTBLANK(Q50)=1,"",Q50&amp;"; "))&amp;(IF(COUNTBLANK(R50)=1,"",R50&amp;"m, "))&amp;IF((COUNTBLANK(S50)=0)*(S50&lt;&gt;S49), S50&amp;"; ","")&amp;(IF(COUNTBLANK(U50)=1,"",U50&amp;"; "))&amp;(IF(COUNTBLANK(T50)=1,"",IF(COUNTBLANK(F$2)=1,T50&amp;"; ",T50&amp;" "&amp;F$2&amp;"; "))))&amp;(IF(COUNTBLANK(V50)=1,"",V50&amp;"; "))&amp;IF((COUNTBLANK(C50)=1),"",C50)&amp;IF((B50=B51)*(K50=K51)*(L50=L51)*(M50=M51),IF(($H$2&lt;&gt;"m")*($H$2&lt;&gt;"Y"), " • ", IF((ISNUMBER(FIND(")",AE50))), " • ", "")),IF((B50=B51)*(K50=K51),"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v>
      </c>
      <c r="AI50" s="1"/>
    </row>
    <row r="51" spans="1:35" s="4" customFormat="1" x14ac:dyDescent="0.25">
      <c r="A51" s="3">
        <f t="shared" si="3"/>
        <v>1</v>
      </c>
      <c r="B51" s="53" t="str">
        <f t="shared" si="0"/>
        <v>Kukulcania arizonica</v>
      </c>
      <c r="C51" s="56" t="s">
        <v>192</v>
      </c>
      <c r="D51" s="57" t="s">
        <v>191</v>
      </c>
      <c r="E51" s="57"/>
      <c r="F51" s="57">
        <v>0</v>
      </c>
      <c r="G51" s="57">
        <v>1</v>
      </c>
      <c r="H51" s="57">
        <v>0</v>
      </c>
      <c r="I51" s="57"/>
      <c r="J51" s="57"/>
      <c r="K51" s="57" t="s">
        <v>48</v>
      </c>
      <c r="L51" s="57" t="s">
        <v>629</v>
      </c>
      <c r="M51" s="54" t="s">
        <v>666</v>
      </c>
      <c r="N51" s="57" t="s">
        <v>85</v>
      </c>
      <c r="O51" s="57" t="s">
        <v>85</v>
      </c>
      <c r="P51" s="57"/>
      <c r="Q51" s="57" t="s">
        <v>85</v>
      </c>
      <c r="R51" s="57"/>
      <c r="S51" s="54" t="s">
        <v>654</v>
      </c>
      <c r="T51" s="57" t="s">
        <v>69</v>
      </c>
      <c r="U51" s="57" t="s">
        <v>667</v>
      </c>
      <c r="V51" s="57"/>
      <c r="W51" s="57" t="s">
        <v>85</v>
      </c>
      <c r="X51" s="147">
        <f ca="1">IF(COUNTBLANK(D51)=1,"",IF('order-admin-units'!$I$1&lt;&gt;"y", "", IF(COUNTBLANK(K51)=1, 'order-admin-units'!$B$1+1, VLOOKUP(K51, ordercountry, 2))))</f>
        <v>2</v>
      </c>
      <c r="Y51" s="147">
        <f ca="1">IF(COUNTBLANK(D51)=1,"",IF('order-admin-units'!$I$1&lt;&gt;"y", "", IF(COUNTBLANK(K51:L51)&gt;0, 'order-admin-units'!$B$2+1, VLOOKUP(K51&amp;"@"&amp;L51, orderadmin, 2))))</f>
        <v>2</v>
      </c>
      <c r="Z51" s="147" t="str">
        <f t="shared" si="4"/>
        <v>MexicoSonoraÁlamos</v>
      </c>
      <c r="AA51" s="147" t="str">
        <f t="shared" si="5"/>
        <v>Kukulcania arizonicaMexicoSonoraÁlamos[N27.06427°, W109.01817°]V. Roth &amp; W. Gertsch7/VIII/1956</v>
      </c>
      <c r="AB51" s="147" t="str">
        <f t="shared" si="6"/>
        <v xml:space="preserve">Kukulcania arizonicaMexicoSonoraÁlamos[N27.06427°, W109.01817°]V. Roth &amp; W. Gertsch7/VIII/1956AMNH </v>
      </c>
      <c r="AC51" s="147" t="str">
        <f t="shared" si="1"/>
        <v>Kukulcania arizonicaMexicoSonoraÁlamos[N27.06427°, W109.01817°]V. Roth &amp; W. Gertsch7/VIII/1956</v>
      </c>
      <c r="AD51" s="11" t="str">
        <f t="shared" si="7"/>
        <v/>
      </c>
      <c r="AE51" s="11" t="str">
        <f t="array" ref="AE51">IF(COUNTBLANK(D51)=1,"",IF(OR($H$2="y",$H$2="m"),IF(AA51=AA50,IF(OR(AB51=$AB$4:$AB50)=FALSE,AE50&amp;C51,AE50),"("&amp;C51)&amp;IF(AA51=AA52,IF(OR(AB52=$AB$4:$AB51)=FALSE,", ",""),") "),""))</f>
        <v/>
      </c>
      <c r="AF51" s="11" t="str">
        <f t="array" ref="AF51">IF((COUNTBLANK(D51)=0)*OR($H$2="y",$H$2="m"),IFERROR(LEFT(C51, FIND(" ",C51)-1), C51),"")</f>
        <v/>
      </c>
      <c r="AG51" s="11" t="str">
        <f t="array" ref="AG51">IF(COUNTBLANK(D51)=1,"",IF(OR($H$2="y",$H$2="m"),IF(AA51=AA50,IF(OR(AC51=$AC$4:$AC50)=FALSE,AG50&amp;AF51,AG50),"("&amp;AF51)&amp;IF(AA51=AA52,IF(OR(AC52=$AC$4:$AC51)=FALSE,", ",""),") "),""))</f>
        <v/>
      </c>
      <c r="AH51" s="10" t="str">
        <f>IF((COUNTBLANK(D51)=1),"",IF(D51=D50,AH50,"")&amp;IF(B50&lt;&gt;B51,((IF(COUNTBLANK(E51)=1,$D$3&amp;"Non-type material: "&amp;$D$3,$D$3&amp;INDEX('type-categories'!$A$2:$B$100,MATCH(E51,'type-categories'!$A$2:$A$100,0),2)&amp;$D$3))),"")&amp;(IF(K51&lt;&gt;K50,$C$2&amp;UPPER(K51)&amp;$C$2&amp;$K$3&amp;" ",(IF(B51&lt;&gt;B50,$C$2&amp;UPPER(K51)&amp;$C$2&amp;$K$3&amp;" ",""))))&amp;IF((AA51&lt;&gt;AA52)*($H$2="y"),AD51&amp;AE51,IF((AA51&lt;&gt;AA52)*($H$2="m"),AD51&amp;AG51,IF(($H$2&lt;&gt;"m")*($H$2&lt;&gt;"Y"),(IF(F51=0,"",F51&amp;" "&amp;$F$4&amp;" "))&amp;(IF(G51=0,"",G51&amp;" "&amp;$G$4&amp;" "))&amp;(IF(H51=0,"",H51&amp;" "&amp;H$4&amp;" "))&amp;(IF(I51=0,"",I51&amp;" "&amp;$I$4&amp;" "))&amp;(IF(J51=0,"",J51&amp;" "&amp;$J$4&amp;" ")),"")))&amp;"; "&amp;IF((B51=B50)*(AA51=AA50), "same collecting data; ", IF((B51=B50)*(Z50=Z51),"same locality; ",(IF(COUNTBLANK(L51)=1,"",$D$2&amp;L51&amp;$L$3&amp;" "&amp;$D$2))&amp;(IF(COUNTBLANK(M51)=1,"",$E$2&amp;M51&amp;$E$2&amp;", "))&amp;(IF(COUNTBLANK(N51)=1,"",N51&amp;"; "))&amp;(IF(COUNTBLANK(O51)=1,"",O51&amp;"; ")))&amp;(IF(COUNTBLANK(P51)=1,"",P51&amp;"; "))&amp;(IF(COUNTBLANK(Q51)=1,"",Q51&amp;"; "))&amp;(IF(COUNTBLANK(R51)=1,"",R51&amp;"m, "))&amp;IF((COUNTBLANK(S51)=0)*(S51&lt;&gt;S50), S51&amp;"; ","")&amp;(IF(COUNTBLANK(U51)=1,"",U51&amp;"; "))&amp;(IF(COUNTBLANK(T51)=1,"",IF(COUNTBLANK(F$2)=1,T51&amp;"; ",T51&amp;" "&amp;F$2&amp;"; "))))&amp;(IF(COUNTBLANK(V51)=1,"",V51&amp;"; "))&amp;IF((COUNTBLANK(C51)=1),"",C51)&amp;IF((B51=B52)*(K51=K52)*(L51=L52)*(M51=M52),IF(($H$2&lt;&gt;"m")*($H$2&lt;&gt;"Y"), " • ", IF((ISNUMBER(FIND(")",AE51))), " • ", "")),IF((B51=B52)*(K51=K52),"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v>
      </c>
      <c r="AI51" s="1"/>
    </row>
    <row r="52" spans="1:35" s="4" customFormat="1" x14ac:dyDescent="0.25">
      <c r="A52" s="3">
        <f t="shared" si="3"/>
        <v>1</v>
      </c>
      <c r="B52" s="53" t="str">
        <f t="shared" si="0"/>
        <v>Kukulcania arizonica</v>
      </c>
      <c r="C52" s="56" t="s">
        <v>192</v>
      </c>
      <c r="D52" s="57" t="s">
        <v>191</v>
      </c>
      <c r="E52" s="57"/>
      <c r="F52" s="57">
        <v>1</v>
      </c>
      <c r="G52" s="57">
        <v>3</v>
      </c>
      <c r="H52" s="57">
        <v>0</v>
      </c>
      <c r="I52" s="57"/>
      <c r="J52" s="57"/>
      <c r="K52" s="57" t="s">
        <v>48</v>
      </c>
      <c r="L52" s="57" t="s">
        <v>629</v>
      </c>
      <c r="M52" s="54" t="s">
        <v>668</v>
      </c>
      <c r="N52" s="57" t="s">
        <v>85</v>
      </c>
      <c r="O52" s="57" t="s">
        <v>85</v>
      </c>
      <c r="P52" s="57"/>
      <c r="Q52" s="57" t="s">
        <v>85</v>
      </c>
      <c r="R52" s="57"/>
      <c r="S52" s="54" t="s">
        <v>669</v>
      </c>
      <c r="T52" s="57" t="s">
        <v>670</v>
      </c>
      <c r="U52" s="57" t="s">
        <v>671</v>
      </c>
      <c r="V52" s="57"/>
      <c r="W52" s="57" t="s">
        <v>85</v>
      </c>
      <c r="X52" s="147">
        <f ca="1">IF(COUNTBLANK(D52)=1,"",IF('order-admin-units'!$I$1&lt;&gt;"y", "", IF(COUNTBLANK(K52)=1, 'order-admin-units'!$B$1+1, VLOOKUP(K52, ordercountry, 2))))</f>
        <v>2</v>
      </c>
      <c r="Y52" s="147">
        <f ca="1">IF(COUNTBLANK(D52)=1,"",IF('order-admin-units'!$I$1&lt;&gt;"y", "", IF(COUNTBLANK(K52:L52)&gt;0, 'order-admin-units'!$B$2+1, VLOOKUP(K52&amp;"@"&amp;L52, orderadmin, 2))))</f>
        <v>2</v>
      </c>
      <c r="Z52" s="147" t="str">
        <f t="shared" si="4"/>
        <v>MexicoSonoraDesemboque</v>
      </c>
      <c r="AA52" s="147" t="str">
        <f t="shared" si="5"/>
        <v>Kukulcania arizonicaMexicoSonoraDesemboque[N30.56833°, W113.00667°]B. Malkin15–31/VII/1935</v>
      </c>
      <c r="AB52" s="147" t="str">
        <f t="shared" si="6"/>
        <v xml:space="preserve">Kukulcania arizonicaMexicoSonoraDesemboque[N30.56833°, W113.00667°]B. Malkin15–31/VII/1935AMNH </v>
      </c>
      <c r="AC52" s="147" t="str">
        <f t="shared" si="1"/>
        <v>Kukulcania arizonicaMexicoSonoraDesemboque[N30.56833°, W113.00667°]B. Malkin15–31/VII/1935</v>
      </c>
      <c r="AD52" s="11" t="str">
        <f t="shared" si="7"/>
        <v/>
      </c>
      <c r="AE52" s="11" t="str">
        <f t="array" ref="AE52">IF(COUNTBLANK(D52)=1,"",IF(OR($H$2="y",$H$2="m"),IF(AA52=AA51,IF(OR(AB52=$AB$4:$AB51)=FALSE,AE51&amp;C52,AE51),"("&amp;C52)&amp;IF(AA52=AA53,IF(OR(AB53=$AB$4:$AB52)=FALSE,", ",""),") "),""))</f>
        <v/>
      </c>
      <c r="AF52" s="11" t="str">
        <f t="array" ref="AF52">IF((COUNTBLANK(D52)=0)*OR($H$2="y",$H$2="m"),IFERROR(LEFT(C52, FIND(" ",C52)-1), C52),"")</f>
        <v/>
      </c>
      <c r="AG52" s="11" t="str">
        <f t="array" ref="AG52">IF(COUNTBLANK(D52)=1,"",IF(OR($H$2="y",$H$2="m"),IF(AA52=AA51,IF(OR(AC52=$AC$4:$AC51)=FALSE,AG51&amp;AF52,AG51),"("&amp;AF52)&amp;IF(AA52=AA53,IF(OR(AC53=$AC$4:$AC52)=FALSE,", ",""),") "),""))</f>
        <v/>
      </c>
      <c r="AH52" s="10" t="str">
        <f>IF((COUNTBLANK(D52)=1),"",IF(D52=D51,AH51,"")&amp;IF(B51&lt;&gt;B52,((IF(COUNTBLANK(E52)=1,$D$3&amp;"Non-type material: "&amp;$D$3,$D$3&amp;INDEX('type-categories'!$A$2:$B$100,MATCH(E52,'type-categories'!$A$2:$A$100,0),2)&amp;$D$3))),"")&amp;(IF(K52&lt;&gt;K51,$C$2&amp;UPPER(K52)&amp;$C$2&amp;$K$3&amp;" ",(IF(B52&lt;&gt;B51,$C$2&amp;UPPER(K52)&amp;$C$2&amp;$K$3&amp;" ",""))))&amp;IF((AA52&lt;&gt;AA53)*($H$2="y"),AD52&amp;AE52,IF((AA52&lt;&gt;AA53)*($H$2="m"),AD52&amp;AG52,IF(($H$2&lt;&gt;"m")*($H$2&lt;&gt;"Y"),(IF(F52=0,"",F52&amp;" "&amp;$F$4&amp;" "))&amp;(IF(G52=0,"",G52&amp;" "&amp;$G$4&amp;" "))&amp;(IF(H52=0,"",H52&amp;" "&amp;H$4&amp;" "))&amp;(IF(I52=0,"",I52&amp;" "&amp;$I$4&amp;" "))&amp;(IF(J52=0,"",J52&amp;" "&amp;$J$4&amp;" ")),"")))&amp;"; "&amp;IF((B52=B51)*(AA52=AA51), "same collecting data; ", IF((B52=B51)*(Z51=Z52),"same locality; ",(IF(COUNTBLANK(L52)=1,"",$D$2&amp;L52&amp;$L$3&amp;" "&amp;$D$2))&amp;(IF(COUNTBLANK(M52)=1,"",$E$2&amp;M52&amp;$E$2&amp;", "))&amp;(IF(COUNTBLANK(N52)=1,"",N52&amp;"; "))&amp;(IF(COUNTBLANK(O52)=1,"",O52&amp;"; ")))&amp;(IF(COUNTBLANK(P52)=1,"",P52&amp;"; "))&amp;(IF(COUNTBLANK(Q52)=1,"",Q52&amp;"; "))&amp;(IF(COUNTBLANK(R52)=1,"",R52&amp;"m, "))&amp;IF((COUNTBLANK(S52)=0)*(S52&lt;&gt;S51), S52&amp;"; ","")&amp;(IF(COUNTBLANK(U52)=1,"",U52&amp;"; "))&amp;(IF(COUNTBLANK(T52)=1,"",IF(COUNTBLANK(F$2)=1,T52&amp;"; ",T52&amp;" "&amp;F$2&amp;"; "))))&amp;(IF(COUNTBLANK(V52)=1,"",V52&amp;"; "))&amp;IF((COUNTBLANK(C52)=1),"",C52)&amp;IF((B52=B53)*(K52=K53)*(L52=L53)*(M52=M53),IF(($H$2&lt;&gt;"m")*($H$2&lt;&gt;"Y"), " • ", IF((ISNUMBER(FIND(")",AE52))), " • ", "")),IF((B52=B53)*(K52=K53),"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v>
      </c>
      <c r="AI52" s="1"/>
    </row>
    <row r="53" spans="1:35" s="4" customFormat="1" x14ac:dyDescent="0.25">
      <c r="A53" s="3">
        <f t="shared" si="3"/>
        <v>1</v>
      </c>
      <c r="B53" s="53" t="str">
        <f t="shared" si="0"/>
        <v>Kukulcania arizonica</v>
      </c>
      <c r="C53" s="56" t="s">
        <v>192</v>
      </c>
      <c r="D53" s="57" t="s">
        <v>191</v>
      </c>
      <c r="E53" s="57"/>
      <c r="F53" s="57">
        <v>0</v>
      </c>
      <c r="G53" s="57">
        <v>1</v>
      </c>
      <c r="H53" s="57">
        <v>0</v>
      </c>
      <c r="I53" s="57"/>
      <c r="J53" s="57"/>
      <c r="K53" s="57" t="s">
        <v>48</v>
      </c>
      <c r="L53" s="57" t="s">
        <v>629</v>
      </c>
      <c r="M53" s="54" t="s">
        <v>672</v>
      </c>
      <c r="N53" s="57" t="s">
        <v>85</v>
      </c>
      <c r="O53" s="57" t="s">
        <v>85</v>
      </c>
      <c r="P53" s="57" t="s">
        <v>673</v>
      </c>
      <c r="Q53" s="57" t="s">
        <v>85</v>
      </c>
      <c r="R53" s="57"/>
      <c r="S53" s="54" t="s">
        <v>674</v>
      </c>
      <c r="T53" s="57" t="s">
        <v>675</v>
      </c>
      <c r="U53" s="57" t="s">
        <v>676</v>
      </c>
      <c r="V53" s="57"/>
      <c r="W53" s="57" t="s">
        <v>85</v>
      </c>
      <c r="X53" s="147">
        <f ca="1">IF(COUNTBLANK(D53)=1,"",IF('order-admin-units'!$I$1&lt;&gt;"y", "", IF(COUNTBLANK(K53)=1, 'order-admin-units'!$B$1+1, VLOOKUP(K53, ordercountry, 2))))</f>
        <v>2</v>
      </c>
      <c r="Y53" s="147">
        <f ca="1">IF(COUNTBLANK(D53)=1,"",IF('order-admin-units'!$I$1&lt;&gt;"y", "", IF(COUNTBLANK(K53:L53)&gt;0, 'order-admin-units'!$B$2+1, VLOOKUP(K53&amp;"@"&amp;L53, orderadmin, 2))))</f>
        <v>2</v>
      </c>
      <c r="Z53" s="147" t="str">
        <f t="shared" si="4"/>
        <v>MexicoSonoraGuaymas</v>
      </c>
      <c r="AA53" s="147" t="str">
        <f t="shared" si="5"/>
        <v>Kukulcania arizonicaMexicoSonoraGuaymasin room in town[N27.91787°, W110.90894°]M. Cardenas6/XI/1944</v>
      </c>
      <c r="AB53" s="147" t="str">
        <f t="shared" si="6"/>
        <v xml:space="preserve">Kukulcania arizonicaMexicoSonoraGuaymasin room in town[N27.91787°, W110.90894°]M. Cardenas6/XI/1944AMNH </v>
      </c>
      <c r="AC53" s="147" t="str">
        <f t="shared" si="1"/>
        <v>Kukulcania arizonicaMexicoSonoraGuaymasin room in town[N27.91787°, W110.90894°]M. Cardenas6/XI/1944</v>
      </c>
      <c r="AD53" s="11" t="str">
        <f t="shared" si="7"/>
        <v/>
      </c>
      <c r="AE53" s="11" t="str">
        <f t="array" ref="AE53">IF(COUNTBLANK(D53)=1,"",IF(OR($H$2="y",$H$2="m"),IF(AA53=AA52,IF(OR(AB53=$AB$4:$AB52)=FALSE,AE52&amp;C53,AE52),"("&amp;C53)&amp;IF(AA53=AA54,IF(OR(AB54=$AB$4:$AB53)=FALSE,", ",""),") "),""))</f>
        <v/>
      </c>
      <c r="AF53" s="11" t="str">
        <f t="array" ref="AF53">IF((COUNTBLANK(D53)=0)*OR($H$2="y",$H$2="m"),IFERROR(LEFT(C53, FIND(" ",C53)-1), C53),"")</f>
        <v/>
      </c>
      <c r="AG53" s="11" t="str">
        <f t="array" ref="AG53">IF(COUNTBLANK(D53)=1,"",IF(OR($H$2="y",$H$2="m"),IF(AA53=AA52,IF(OR(AC53=$AC$4:$AC52)=FALSE,AG52&amp;AF53,AG52),"("&amp;AF53)&amp;IF(AA53=AA54,IF(OR(AC54=$AC$4:$AC53)=FALSE,", ",""),") "),""))</f>
        <v/>
      </c>
      <c r="AH53" s="10" t="str">
        <f>IF((COUNTBLANK(D53)=1),"",IF(D53=D52,AH52,"")&amp;IF(B52&lt;&gt;B53,((IF(COUNTBLANK(E53)=1,$D$3&amp;"Non-type material: "&amp;$D$3,$D$3&amp;INDEX('type-categories'!$A$2:$B$100,MATCH(E53,'type-categories'!$A$2:$A$100,0),2)&amp;$D$3))),"")&amp;(IF(K53&lt;&gt;K52,$C$2&amp;UPPER(K53)&amp;$C$2&amp;$K$3&amp;" ",(IF(B53&lt;&gt;B52,$C$2&amp;UPPER(K53)&amp;$C$2&amp;$K$3&amp;" ",""))))&amp;IF((AA53&lt;&gt;AA54)*($H$2="y"),AD53&amp;AE53,IF((AA53&lt;&gt;AA54)*($H$2="m"),AD53&amp;AG53,IF(($H$2&lt;&gt;"m")*($H$2&lt;&gt;"Y"),(IF(F53=0,"",F53&amp;" "&amp;$F$4&amp;" "))&amp;(IF(G53=0,"",G53&amp;" "&amp;$G$4&amp;" "))&amp;(IF(H53=0,"",H53&amp;" "&amp;H$4&amp;" "))&amp;(IF(I53=0,"",I53&amp;" "&amp;$I$4&amp;" "))&amp;(IF(J53=0,"",J53&amp;" "&amp;$J$4&amp;" ")),"")))&amp;"; "&amp;IF((B53=B52)*(AA53=AA52), "same collecting data; ", IF((B53=B52)*(Z52=Z53),"same locality; ",(IF(COUNTBLANK(L53)=1,"",$D$2&amp;L53&amp;$L$3&amp;" "&amp;$D$2))&amp;(IF(COUNTBLANK(M53)=1,"",$E$2&amp;M53&amp;$E$2&amp;", "))&amp;(IF(COUNTBLANK(N53)=1,"",N53&amp;"; "))&amp;(IF(COUNTBLANK(O53)=1,"",O53&amp;"; ")))&amp;(IF(COUNTBLANK(P53)=1,"",P53&amp;"; "))&amp;(IF(COUNTBLANK(Q53)=1,"",Q53&amp;"; "))&amp;(IF(COUNTBLANK(R53)=1,"",R53&amp;"m, "))&amp;IF((COUNTBLANK(S53)=0)*(S53&lt;&gt;S52), S53&amp;"; ","")&amp;(IF(COUNTBLANK(U53)=1,"",U53&amp;"; "))&amp;(IF(COUNTBLANK(T53)=1,"",IF(COUNTBLANK(F$2)=1,T53&amp;"; ",T53&amp;" "&amp;F$2&amp;"; "))))&amp;(IF(COUNTBLANK(V53)=1,"",V53&amp;"; "))&amp;IF((COUNTBLANK(C53)=1),"",C53)&amp;IF((B53=B54)*(K53=K54)*(L53=L54)*(M53=M54),IF(($H$2&lt;&gt;"m")*($H$2&lt;&gt;"Y"), " • ", IF((ISNUMBER(FIND(")",AE53))), " • ", "")),IF((B53=B54)*(K53=K54),"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v>
      </c>
      <c r="AI53" s="1"/>
    </row>
    <row r="54" spans="1:35" s="4" customFormat="1" x14ac:dyDescent="0.25">
      <c r="A54" s="3">
        <f t="shared" si="3"/>
        <v>1</v>
      </c>
      <c r="B54" s="53" t="str">
        <f t="shared" si="0"/>
        <v>Kukulcania arizonica</v>
      </c>
      <c r="C54" s="54" t="s">
        <v>192</v>
      </c>
      <c r="D54" s="55" t="s">
        <v>191</v>
      </c>
      <c r="E54" s="55"/>
      <c r="F54" s="54">
        <v>0</v>
      </c>
      <c r="G54" s="54">
        <v>1</v>
      </c>
      <c r="H54" s="54">
        <v>0</v>
      </c>
      <c r="I54" s="54"/>
      <c r="J54" s="54"/>
      <c r="K54" s="54" t="s">
        <v>48</v>
      </c>
      <c r="L54" s="54" t="s">
        <v>629</v>
      </c>
      <c r="M54" s="65" t="s">
        <v>677</v>
      </c>
      <c r="N54" s="54" t="s">
        <v>85</v>
      </c>
      <c r="O54" s="54" t="s">
        <v>85</v>
      </c>
      <c r="P54" s="54"/>
      <c r="Q54" s="54" t="s">
        <v>85</v>
      </c>
      <c r="R54" s="54"/>
      <c r="S54" s="54" t="s">
        <v>678</v>
      </c>
      <c r="T54" s="54" t="s">
        <v>670</v>
      </c>
      <c r="U54" s="54" t="s">
        <v>679</v>
      </c>
      <c r="V54" s="54"/>
      <c r="W54" s="54" t="s">
        <v>85</v>
      </c>
      <c r="X54" s="147">
        <f ca="1">IF(COUNTBLANK(D54)=1,"",IF('order-admin-units'!$I$1&lt;&gt;"y", "", IF(COUNTBLANK(K54)=1, 'order-admin-units'!$B$1+1, VLOOKUP(K54, ordercountry, 2))))</f>
        <v>2</v>
      </c>
      <c r="Y54" s="147">
        <f ca="1">IF(COUNTBLANK(D54)=1,"",IF('order-admin-units'!$I$1&lt;&gt;"y", "", IF(COUNTBLANK(K54:L54)&gt;0, 'order-admin-units'!$B$2+1, VLOOKUP(K54&amp;"@"&amp;L54, orderadmin, 2))))</f>
        <v>2</v>
      </c>
      <c r="Z54" s="147" t="str">
        <f t="shared" si="4"/>
        <v>MexicoSonoraHermosillo</v>
      </c>
      <c r="AA54" s="147" t="str">
        <f t="shared" si="5"/>
        <v>Kukulcania arizonicaMexicoSonoraHermosillo[N29.07297°, W110.95592°]B. Malkin18/VIII/1953</v>
      </c>
      <c r="AB54" s="147" t="str">
        <f t="shared" si="6"/>
        <v xml:space="preserve">Kukulcania arizonicaMexicoSonoraHermosillo[N29.07297°, W110.95592°]B. Malkin18/VIII/1953AMNH </v>
      </c>
      <c r="AC54" s="147" t="str">
        <f t="shared" si="1"/>
        <v>Kukulcania arizonicaMexicoSonoraHermosillo[N29.07297°, W110.95592°]B. Malkin18/VIII/1953</v>
      </c>
      <c r="AD54" s="11" t="str">
        <f t="shared" si="7"/>
        <v/>
      </c>
      <c r="AE54" s="11" t="str">
        <f t="array" ref="AE54">IF(COUNTBLANK(D54)=1,"",IF(OR($H$2="y",$H$2="m"),IF(AA54=AA53,IF(OR(AB54=$AB$4:$AB53)=FALSE,AE53&amp;C54,AE53),"("&amp;C54)&amp;IF(AA54=AA55,IF(OR(AB55=$AB$4:$AB54)=FALSE,", ",""),") "),""))</f>
        <v/>
      </c>
      <c r="AF54" s="11" t="str">
        <f t="array" ref="AF54">IF((COUNTBLANK(D54)=0)*OR($H$2="y",$H$2="m"),IFERROR(LEFT(C54, FIND(" ",C54)-1), C54),"")</f>
        <v/>
      </c>
      <c r="AG54" s="11" t="str">
        <f t="array" ref="AG54">IF(COUNTBLANK(D54)=1,"",IF(OR($H$2="y",$H$2="m"),IF(AA54=AA53,IF(OR(AC54=$AC$4:$AC53)=FALSE,AG53&amp;AF54,AG53),"("&amp;AF54)&amp;IF(AA54=AA55,IF(OR(AC55=$AC$4:$AC54)=FALSE,", ",""),") "),""))</f>
        <v/>
      </c>
      <c r="AH54" s="10" t="str">
        <f>IF((COUNTBLANK(D54)=1),"",IF(D54=D53,AH53,"")&amp;IF(B53&lt;&gt;B54,((IF(COUNTBLANK(E54)=1,$D$3&amp;"Non-type material: "&amp;$D$3,$D$3&amp;INDEX('type-categories'!$A$2:$B$100,MATCH(E54,'type-categories'!$A$2:$A$100,0),2)&amp;$D$3))),"")&amp;(IF(K54&lt;&gt;K53,$C$2&amp;UPPER(K54)&amp;$C$2&amp;$K$3&amp;" ",(IF(B54&lt;&gt;B53,$C$2&amp;UPPER(K54)&amp;$C$2&amp;$K$3&amp;" ",""))))&amp;IF((AA54&lt;&gt;AA55)*($H$2="y"),AD54&amp;AE54,IF((AA54&lt;&gt;AA55)*($H$2="m"),AD54&amp;AG54,IF(($H$2&lt;&gt;"m")*($H$2&lt;&gt;"Y"),(IF(F54=0,"",F54&amp;" "&amp;$F$4&amp;" "))&amp;(IF(G54=0,"",G54&amp;" "&amp;$G$4&amp;" "))&amp;(IF(H54=0,"",H54&amp;" "&amp;H$4&amp;" "))&amp;(IF(I54=0,"",I54&amp;" "&amp;$I$4&amp;" "))&amp;(IF(J54=0,"",J54&amp;" "&amp;$J$4&amp;" ")),"")))&amp;"; "&amp;IF((B54=B53)*(AA54=AA53), "same collecting data; ", IF((B54=B53)*(Z53=Z54),"same locality; ",(IF(COUNTBLANK(L54)=1,"",$D$2&amp;L54&amp;$L$3&amp;" "&amp;$D$2))&amp;(IF(COUNTBLANK(M54)=1,"",$E$2&amp;M54&amp;$E$2&amp;", "))&amp;(IF(COUNTBLANK(N54)=1,"",N54&amp;"; "))&amp;(IF(COUNTBLANK(O54)=1,"",O54&amp;"; ")))&amp;(IF(COUNTBLANK(P54)=1,"",P54&amp;"; "))&amp;(IF(COUNTBLANK(Q54)=1,"",Q54&amp;"; "))&amp;(IF(COUNTBLANK(R54)=1,"",R54&amp;"m, "))&amp;IF((COUNTBLANK(S54)=0)*(S54&lt;&gt;S53), S54&amp;"; ","")&amp;(IF(COUNTBLANK(U54)=1,"",U54&amp;"; "))&amp;(IF(COUNTBLANK(T54)=1,"",IF(COUNTBLANK(F$2)=1,T54&amp;"; ",T54&amp;" "&amp;F$2&amp;"; "))))&amp;(IF(COUNTBLANK(V54)=1,"",V54&amp;"; "))&amp;IF((COUNTBLANK(C54)=1),"",C54)&amp;IF((B54=B55)*(K54=K55)*(L54=L55)*(M54=M55),IF(($H$2&lt;&gt;"m")*($H$2&lt;&gt;"Y"), " • ", IF((ISNUMBER(FIND(")",AE54))), " • ", "")),IF((B54=B55)*(K54=K55),"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v>
      </c>
      <c r="AI54" s="1"/>
    </row>
    <row r="55" spans="1:35" s="4" customFormat="1" x14ac:dyDescent="0.25">
      <c r="A55" s="3">
        <f t="shared" si="3"/>
        <v>1</v>
      </c>
      <c r="B55" s="53" t="str">
        <f t="shared" si="0"/>
        <v>Kukulcania arizonica</v>
      </c>
      <c r="C55" s="57" t="s">
        <v>192</v>
      </c>
      <c r="D55" s="56" t="s">
        <v>191</v>
      </c>
      <c r="E55" s="56"/>
      <c r="F55" s="56">
        <v>0</v>
      </c>
      <c r="G55" s="56">
        <v>1</v>
      </c>
      <c r="H55" s="56">
        <v>0</v>
      </c>
      <c r="I55" s="56"/>
      <c r="J55" s="56"/>
      <c r="K55" s="65" t="s">
        <v>48</v>
      </c>
      <c r="L55" s="65" t="s">
        <v>629</v>
      </c>
      <c r="M55" s="65" t="s">
        <v>677</v>
      </c>
      <c r="N55" s="65" t="s">
        <v>85</v>
      </c>
      <c r="O55" s="56" t="s">
        <v>85</v>
      </c>
      <c r="P55" s="56"/>
      <c r="Q55" s="56" t="s">
        <v>85</v>
      </c>
      <c r="R55" s="56"/>
      <c r="S55" s="54" t="s">
        <v>678</v>
      </c>
      <c r="T55" s="65" t="s">
        <v>680</v>
      </c>
      <c r="U55" s="65" t="s">
        <v>681</v>
      </c>
      <c r="V55" s="65"/>
      <c r="W55" s="65" t="s">
        <v>85</v>
      </c>
      <c r="X55" s="147">
        <f ca="1">IF(COUNTBLANK(D55)=1,"",IF('order-admin-units'!$I$1&lt;&gt;"y", "", IF(COUNTBLANK(K55)=1, 'order-admin-units'!$B$1+1, VLOOKUP(K55, ordercountry, 2))))</f>
        <v>2</v>
      </c>
      <c r="Y55" s="147">
        <f ca="1">IF(COUNTBLANK(D55)=1,"",IF('order-admin-units'!$I$1&lt;&gt;"y", "", IF(COUNTBLANK(K55:L55)&gt;0, 'order-admin-units'!$B$2+1, VLOOKUP(K55&amp;"@"&amp;L55, orderadmin, 2))))</f>
        <v>2</v>
      </c>
      <c r="Z55" s="147" t="str">
        <f t="shared" si="4"/>
        <v>MexicoSonoraHermosillo</v>
      </c>
      <c r="AA55" s="147" t="str">
        <f t="shared" si="5"/>
        <v>Kukulcania arizonicaMexicoSonoraHermosillo[N29.07297°, W110.95592°]B. Malkin &amp; V.E. Thatcher20/IX/1952</v>
      </c>
      <c r="AB55" s="147" t="str">
        <f t="shared" si="6"/>
        <v xml:space="preserve">Kukulcania arizonicaMexicoSonoraHermosillo[N29.07297°, W110.95592°]B. Malkin &amp; V.E. Thatcher20/IX/1952AMNH </v>
      </c>
      <c r="AC55" s="147" t="str">
        <f t="shared" si="1"/>
        <v>Kukulcania arizonicaMexicoSonoraHermosillo[N29.07297°, W110.95592°]B. Malkin &amp; V.E. Thatcher20/IX/1952</v>
      </c>
      <c r="AD55" s="11" t="str">
        <f t="shared" si="7"/>
        <v/>
      </c>
      <c r="AE55" s="11" t="str">
        <f t="array" ref="AE55">IF(COUNTBLANK(D55)=1,"",IF(OR($H$2="y",$H$2="m"),IF(AA55=AA54,IF(OR(AB55=$AB$4:$AB54)=FALSE,AE54&amp;C55,AE54),"("&amp;C55)&amp;IF(AA55=AA56,IF(OR(AB56=$AB$4:$AB55)=FALSE,", ",""),") "),""))</f>
        <v/>
      </c>
      <c r="AF55" s="11" t="str">
        <f t="array" ref="AF55">IF((COUNTBLANK(D55)=0)*OR($H$2="y",$H$2="m"),IFERROR(LEFT(C55, FIND(" ",C55)-1), C55),"")</f>
        <v/>
      </c>
      <c r="AG55" s="11" t="str">
        <f t="array" ref="AG55">IF(COUNTBLANK(D55)=1,"",IF(OR($H$2="y",$H$2="m"),IF(AA55=AA54,IF(OR(AC55=$AC$4:$AC54)=FALSE,AG54&amp;AF55,AG54),"("&amp;AF55)&amp;IF(AA55=AA56,IF(OR(AC56=$AC$4:$AC55)=FALSE,", ",""),") "),""))</f>
        <v/>
      </c>
      <c r="AH55" s="10" t="str">
        <f>IF((COUNTBLANK(D55)=1),"",IF(D55=D54,AH54,"")&amp;IF(B54&lt;&gt;B55,((IF(COUNTBLANK(E55)=1,$D$3&amp;"Non-type material: "&amp;$D$3,$D$3&amp;INDEX('type-categories'!$A$2:$B$100,MATCH(E55,'type-categories'!$A$2:$A$100,0),2)&amp;$D$3))),"")&amp;(IF(K55&lt;&gt;K54,$C$2&amp;UPPER(K55)&amp;$C$2&amp;$K$3&amp;" ",(IF(B55&lt;&gt;B54,$C$2&amp;UPPER(K55)&amp;$C$2&amp;$K$3&amp;" ",""))))&amp;IF((AA55&lt;&gt;AA56)*($H$2="y"),AD55&amp;AE55,IF((AA55&lt;&gt;AA56)*($H$2="m"),AD55&amp;AG55,IF(($H$2&lt;&gt;"m")*($H$2&lt;&gt;"Y"),(IF(F55=0,"",F55&amp;" "&amp;$F$4&amp;" "))&amp;(IF(G55=0,"",G55&amp;" "&amp;$G$4&amp;" "))&amp;(IF(H55=0,"",H55&amp;" "&amp;H$4&amp;" "))&amp;(IF(I55=0,"",I55&amp;" "&amp;$I$4&amp;" "))&amp;(IF(J55=0,"",J55&amp;" "&amp;$J$4&amp;" ")),"")))&amp;"; "&amp;IF((B55=B54)*(AA55=AA54), "same collecting data; ", IF((B55=B54)*(Z54=Z55),"same locality; ",(IF(COUNTBLANK(L55)=1,"",$D$2&amp;L55&amp;$L$3&amp;" "&amp;$D$2))&amp;(IF(COUNTBLANK(M55)=1,"",$E$2&amp;M55&amp;$E$2&amp;", "))&amp;(IF(COUNTBLANK(N55)=1,"",N55&amp;"; "))&amp;(IF(COUNTBLANK(O55)=1,"",O55&amp;"; ")))&amp;(IF(COUNTBLANK(P55)=1,"",P55&amp;"; "))&amp;(IF(COUNTBLANK(Q55)=1,"",Q55&amp;"; "))&amp;(IF(COUNTBLANK(R55)=1,"",R55&amp;"m, "))&amp;IF((COUNTBLANK(S55)=0)*(S55&lt;&gt;S54), S55&amp;"; ","")&amp;(IF(COUNTBLANK(U55)=1,"",U55&amp;"; "))&amp;(IF(COUNTBLANK(T55)=1,"",IF(COUNTBLANK(F$2)=1,T55&amp;"; ",T55&amp;" "&amp;F$2&amp;"; "))))&amp;(IF(COUNTBLANK(V55)=1,"",V55&amp;"; "))&amp;IF((COUNTBLANK(C55)=1),"",C55)&amp;IF((B55=B56)*(K55=K56)*(L55=L56)*(M55=M56),IF(($H$2&lt;&gt;"m")*($H$2&lt;&gt;"Y"), " • ", IF((ISNUMBER(FIND(")",AE55))), " • ", "")),IF((B55=B56)*(K55=K56),"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v>
      </c>
      <c r="AI55" s="1"/>
    </row>
    <row r="56" spans="1:35" s="4" customFormat="1" x14ac:dyDescent="0.25">
      <c r="A56" s="3">
        <f t="shared" si="3"/>
        <v>1</v>
      </c>
      <c r="B56" s="53" t="str">
        <f t="shared" si="0"/>
        <v>Kukulcania arizonica</v>
      </c>
      <c r="C56" s="57" t="s">
        <v>192</v>
      </c>
      <c r="D56" s="57" t="s">
        <v>191</v>
      </c>
      <c r="E56" s="57"/>
      <c r="F56" s="57">
        <v>0</v>
      </c>
      <c r="G56" s="57">
        <v>1</v>
      </c>
      <c r="H56" s="57">
        <v>3</v>
      </c>
      <c r="I56" s="57"/>
      <c r="J56" s="57"/>
      <c r="K56" s="57" t="s">
        <v>48</v>
      </c>
      <c r="L56" s="57" t="s">
        <v>629</v>
      </c>
      <c r="M56" s="57" t="s">
        <v>682</v>
      </c>
      <c r="N56" s="57" t="s">
        <v>85</v>
      </c>
      <c r="O56" s="54" t="s">
        <v>85</v>
      </c>
      <c r="P56" s="54"/>
      <c r="Q56" s="54" t="s">
        <v>85</v>
      </c>
      <c r="R56" s="54"/>
      <c r="S56" s="54" t="s">
        <v>85</v>
      </c>
      <c r="T56" s="57" t="s">
        <v>683</v>
      </c>
      <c r="U56" s="57" t="s">
        <v>684</v>
      </c>
      <c r="V56" s="57"/>
      <c r="W56" s="57" t="s">
        <v>85</v>
      </c>
      <c r="X56" s="147">
        <f ca="1">IF(COUNTBLANK(D56)=1,"",IF('order-admin-units'!$I$1&lt;&gt;"y", "", IF(COUNTBLANK(K56)=1, 'order-admin-units'!$B$1+1, VLOOKUP(K56, ordercountry, 2))))</f>
        <v>2</v>
      </c>
      <c r="Y56" s="147">
        <f ca="1">IF(COUNTBLANK(D56)=1,"",IF('order-admin-units'!$I$1&lt;&gt;"y", "", IF(COUNTBLANK(K56:L56)&gt;0, 'order-admin-units'!$B$2+1, VLOOKUP(K56&amp;"@"&amp;L56, orderadmin, 2))))</f>
        <v>2</v>
      </c>
      <c r="Z56" s="147" t="str">
        <f t="shared" si="4"/>
        <v>MexicoSonoraIsla Medio</v>
      </c>
      <c r="AA56" s="147" t="str">
        <f t="shared" si="5"/>
        <v>Kukulcania arizonicaMexicoSonoraIsla MedioB. Osorio29/IV/1944</v>
      </c>
      <c r="AB56" s="147" t="str">
        <f t="shared" si="6"/>
        <v xml:space="preserve">Kukulcania arizonicaMexicoSonoraIsla MedioB. Osorio29/IV/1944AMNH </v>
      </c>
      <c r="AC56" s="147" t="str">
        <f t="shared" si="1"/>
        <v>Kukulcania arizonicaMexicoSonoraIsla MedioB. Osorio29/IV/1944</v>
      </c>
      <c r="AD56" s="11" t="str">
        <f t="shared" si="7"/>
        <v/>
      </c>
      <c r="AE56" s="11" t="str">
        <f t="array" ref="AE56">IF(COUNTBLANK(D56)=1,"",IF(OR($H$2="y",$H$2="m"),IF(AA56=AA55,IF(OR(AB56=$AB$4:$AB55)=FALSE,AE55&amp;C56,AE55),"("&amp;C56)&amp;IF(AA56=AA57,IF(OR(AB57=$AB$4:$AB56)=FALSE,", ",""),") "),""))</f>
        <v/>
      </c>
      <c r="AF56" s="11" t="str">
        <f t="array" ref="AF56">IF((COUNTBLANK(D56)=0)*OR($H$2="y",$H$2="m"),IFERROR(LEFT(C56, FIND(" ",C56)-1), C56),"")</f>
        <v/>
      </c>
      <c r="AG56" s="11" t="str">
        <f t="array" ref="AG56">IF(COUNTBLANK(D56)=1,"",IF(OR($H$2="y",$H$2="m"),IF(AA56=AA55,IF(OR(AC56=$AC$4:$AC55)=FALSE,AG55&amp;AF56,AG55),"("&amp;AF56)&amp;IF(AA56=AA57,IF(OR(AC57=$AC$4:$AC56)=FALSE,", ",""),") "),""))</f>
        <v/>
      </c>
      <c r="AH56" s="10" t="str">
        <f>IF((COUNTBLANK(D56)=1),"",IF(D56=D55,AH55,"")&amp;IF(B55&lt;&gt;B56,((IF(COUNTBLANK(E56)=1,$D$3&amp;"Non-type material: "&amp;$D$3,$D$3&amp;INDEX('type-categories'!$A$2:$B$100,MATCH(E56,'type-categories'!$A$2:$A$100,0),2)&amp;$D$3))),"")&amp;(IF(K56&lt;&gt;K55,$C$2&amp;UPPER(K56)&amp;$C$2&amp;$K$3&amp;" ",(IF(B56&lt;&gt;B55,$C$2&amp;UPPER(K56)&amp;$C$2&amp;$K$3&amp;" ",""))))&amp;IF((AA56&lt;&gt;AA57)*($H$2="y"),AD56&amp;AE56,IF((AA56&lt;&gt;AA57)*($H$2="m"),AD56&amp;AG56,IF(($H$2&lt;&gt;"m")*($H$2&lt;&gt;"Y"),(IF(F56=0,"",F56&amp;" "&amp;$F$4&amp;" "))&amp;(IF(G56=0,"",G56&amp;" "&amp;$G$4&amp;" "))&amp;(IF(H56=0,"",H56&amp;" "&amp;H$4&amp;" "))&amp;(IF(I56=0,"",I56&amp;" "&amp;$I$4&amp;" "))&amp;(IF(J56=0,"",J56&amp;" "&amp;$J$4&amp;" ")),"")))&amp;"; "&amp;IF((B56=B55)*(AA56=AA55), "same collecting data; ", IF((B56=B55)*(Z55=Z56),"same locality; ",(IF(COUNTBLANK(L56)=1,"",$D$2&amp;L56&amp;$L$3&amp;" "&amp;$D$2))&amp;(IF(COUNTBLANK(M56)=1,"",$E$2&amp;M56&amp;$E$2&amp;", "))&amp;(IF(COUNTBLANK(N56)=1,"",N56&amp;"; "))&amp;(IF(COUNTBLANK(O56)=1,"",O56&amp;"; ")))&amp;(IF(COUNTBLANK(P56)=1,"",P56&amp;"; "))&amp;(IF(COUNTBLANK(Q56)=1,"",Q56&amp;"; "))&amp;(IF(COUNTBLANK(R56)=1,"",R56&amp;"m, "))&amp;IF((COUNTBLANK(S56)=0)*(S56&lt;&gt;S55), S56&amp;"; ","")&amp;(IF(COUNTBLANK(U56)=1,"",U56&amp;"; "))&amp;(IF(COUNTBLANK(T56)=1,"",IF(COUNTBLANK(F$2)=1,T56&amp;"; ",T56&amp;" "&amp;F$2&amp;"; "))))&amp;(IF(COUNTBLANK(V56)=1,"",V56&amp;"; "))&amp;IF((COUNTBLANK(C56)=1),"",C56)&amp;IF((B56=B57)*(K56=K57)*(L56=L57)*(M56=M57),IF(($H$2&lt;&gt;"m")*($H$2&lt;&gt;"Y"), " • ", IF((ISNUMBER(FIND(")",AE56))), " • ", "")),IF((B56=B57)*(K56=K57),"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v>
      </c>
      <c r="AI56" s="1"/>
    </row>
    <row r="57" spans="1:35" s="4" customFormat="1" x14ac:dyDescent="0.25">
      <c r="A57" s="3">
        <f t="shared" si="3"/>
        <v>1</v>
      </c>
      <c r="B57" s="53" t="str">
        <f t="shared" si="0"/>
        <v>Kukulcania arizonica</v>
      </c>
      <c r="C57" s="54" t="s">
        <v>192</v>
      </c>
      <c r="D57" s="55" t="s">
        <v>191</v>
      </c>
      <c r="E57" s="55"/>
      <c r="F57" s="54">
        <v>1</v>
      </c>
      <c r="G57" s="54">
        <v>0</v>
      </c>
      <c r="H57" s="54">
        <v>0</v>
      </c>
      <c r="I57" s="54"/>
      <c r="J57" s="54"/>
      <c r="K57" s="54" t="s">
        <v>48</v>
      </c>
      <c r="L57" s="54" t="s">
        <v>629</v>
      </c>
      <c r="M57" s="54" t="s">
        <v>685</v>
      </c>
      <c r="N57" s="54" t="s">
        <v>85</v>
      </c>
      <c r="O57" s="54" t="s">
        <v>85</v>
      </c>
      <c r="P57" s="54"/>
      <c r="Q57" s="54" t="s">
        <v>85</v>
      </c>
      <c r="R57" s="54"/>
      <c r="S57" s="54" t="s">
        <v>686</v>
      </c>
      <c r="T57" s="54" t="s">
        <v>687</v>
      </c>
      <c r="U57" s="54" t="s">
        <v>688</v>
      </c>
      <c r="V57" s="54"/>
      <c r="W57" s="54" t="s">
        <v>85</v>
      </c>
      <c r="X57" s="147">
        <f ca="1">IF(COUNTBLANK(D57)=1,"",IF('order-admin-units'!$I$1&lt;&gt;"y", "", IF(COUNTBLANK(K57)=1, 'order-admin-units'!$B$1+1, VLOOKUP(K57, ordercountry, 2))))</f>
        <v>2</v>
      </c>
      <c r="Y57" s="147">
        <f ca="1">IF(COUNTBLANK(D57)=1,"",IF('order-admin-units'!$I$1&lt;&gt;"y", "", IF(COUNTBLANK(K57:L57)&gt;0, 'order-admin-units'!$B$2+1, VLOOKUP(K57&amp;"@"&amp;L57, orderadmin, 2))))</f>
        <v>2</v>
      </c>
      <c r="Z57" s="147" t="str">
        <f t="shared" si="4"/>
        <v>MexicoSonoraMinas Nuevas</v>
      </c>
      <c r="AA57" s="147" t="str">
        <f t="shared" si="5"/>
        <v>Kukulcania arizonicaMexicoSonoraMinas Nuevas[N27.06196°, W109.00735°]P. &amp; C. Vaurie8/VIII/1952</v>
      </c>
      <c r="AB57" s="147" t="str">
        <f t="shared" si="6"/>
        <v xml:space="preserve">Kukulcania arizonicaMexicoSonoraMinas Nuevas[N27.06196°, W109.00735°]P. &amp; C. Vaurie8/VIII/1952AMNH </v>
      </c>
      <c r="AC57" s="147" t="str">
        <f t="shared" si="1"/>
        <v>Kukulcania arizonicaMexicoSonoraMinas Nuevas[N27.06196°, W109.00735°]P. &amp; C. Vaurie8/VIII/1952</v>
      </c>
      <c r="AD57" s="11" t="str">
        <f t="shared" si="7"/>
        <v/>
      </c>
      <c r="AE57" s="11" t="str">
        <f t="array" ref="AE57">IF(COUNTBLANK(D57)=1,"",IF(OR($H$2="y",$H$2="m"),IF(AA57=AA56,IF(OR(AB57=$AB$4:$AB56)=FALSE,AE56&amp;C57,AE56),"("&amp;C57)&amp;IF(AA57=AA58,IF(OR(AB58=$AB$4:$AB57)=FALSE,", ",""),") "),""))</f>
        <v/>
      </c>
      <c r="AF57" s="11" t="str">
        <f t="array" ref="AF57">IF((COUNTBLANK(D57)=0)*OR($H$2="y",$H$2="m"),IFERROR(LEFT(C57, FIND(" ",C57)-1), C57),"")</f>
        <v/>
      </c>
      <c r="AG57" s="11" t="str">
        <f t="array" ref="AG57">IF(COUNTBLANK(D57)=1,"",IF(OR($H$2="y",$H$2="m"),IF(AA57=AA56,IF(OR(AC57=$AC$4:$AC56)=FALSE,AG56&amp;AF57,AG56),"("&amp;AF57)&amp;IF(AA57=AA58,IF(OR(AC58=$AC$4:$AC57)=FALSE,", ",""),") "),""))</f>
        <v/>
      </c>
      <c r="AH57" s="10" t="str">
        <f>IF((COUNTBLANK(D57)=1),"",IF(D57=D56,AH56,"")&amp;IF(B56&lt;&gt;B57,((IF(COUNTBLANK(E57)=1,$D$3&amp;"Non-type material: "&amp;$D$3,$D$3&amp;INDEX('type-categories'!$A$2:$B$100,MATCH(E57,'type-categories'!$A$2:$A$100,0),2)&amp;$D$3))),"")&amp;(IF(K57&lt;&gt;K56,$C$2&amp;UPPER(K57)&amp;$C$2&amp;$K$3&amp;" ",(IF(B57&lt;&gt;B56,$C$2&amp;UPPER(K57)&amp;$C$2&amp;$K$3&amp;" ",""))))&amp;IF((AA57&lt;&gt;AA58)*($H$2="y"),AD57&amp;AE57,IF((AA57&lt;&gt;AA58)*($H$2="m"),AD57&amp;AG57,IF(($H$2&lt;&gt;"m")*($H$2&lt;&gt;"Y"),(IF(F57=0,"",F57&amp;" "&amp;$F$4&amp;" "))&amp;(IF(G57=0,"",G57&amp;" "&amp;$G$4&amp;" "))&amp;(IF(H57=0,"",H57&amp;" "&amp;H$4&amp;" "))&amp;(IF(I57=0,"",I57&amp;" "&amp;$I$4&amp;" "))&amp;(IF(J57=0,"",J57&amp;" "&amp;$J$4&amp;" ")),"")))&amp;"; "&amp;IF((B57=B56)*(AA57=AA56), "same collecting data; ", IF((B57=B56)*(Z56=Z57),"same locality; ",(IF(COUNTBLANK(L57)=1,"",$D$2&amp;L57&amp;$L$3&amp;" "&amp;$D$2))&amp;(IF(COUNTBLANK(M57)=1,"",$E$2&amp;M57&amp;$E$2&amp;", "))&amp;(IF(COUNTBLANK(N57)=1,"",N57&amp;"; "))&amp;(IF(COUNTBLANK(O57)=1,"",O57&amp;"; ")))&amp;(IF(COUNTBLANK(P57)=1,"",P57&amp;"; "))&amp;(IF(COUNTBLANK(Q57)=1,"",Q57&amp;"; "))&amp;(IF(COUNTBLANK(R57)=1,"",R57&amp;"m, "))&amp;IF((COUNTBLANK(S57)=0)*(S57&lt;&gt;S56), S57&amp;"; ","")&amp;(IF(COUNTBLANK(U57)=1,"",U57&amp;"; "))&amp;(IF(COUNTBLANK(T57)=1,"",IF(COUNTBLANK(F$2)=1,T57&amp;"; ",T57&amp;" "&amp;F$2&amp;"; "))))&amp;(IF(COUNTBLANK(V57)=1,"",V57&amp;"; "))&amp;IF((COUNTBLANK(C57)=1),"",C57)&amp;IF((B57=B58)*(K57=K58)*(L57=L58)*(M57=M58),IF(($H$2&lt;&gt;"m")*($H$2&lt;&gt;"Y"), " • ", IF((ISNUMBER(FIND(")",AE57))), " • ", "")),IF((B57=B58)*(K57=K58),"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v>
      </c>
      <c r="AI57" s="1"/>
    </row>
    <row r="58" spans="1:35" s="4" customFormat="1" x14ac:dyDescent="0.25">
      <c r="A58" s="3">
        <f t="shared" si="3"/>
        <v>1</v>
      </c>
      <c r="B58" s="53" t="str">
        <f t="shared" si="0"/>
        <v>Kukulcania arizonica</v>
      </c>
      <c r="C58" s="54" t="s">
        <v>192</v>
      </c>
      <c r="D58" s="55" t="s">
        <v>191</v>
      </c>
      <c r="E58" s="55"/>
      <c r="F58" s="54">
        <v>1</v>
      </c>
      <c r="G58" s="54">
        <v>0</v>
      </c>
      <c r="H58" s="54">
        <v>0</v>
      </c>
      <c r="I58" s="54"/>
      <c r="J58" s="54"/>
      <c r="K58" s="54" t="s">
        <v>48</v>
      </c>
      <c r="L58" s="54" t="s">
        <v>629</v>
      </c>
      <c r="M58" s="54" t="s">
        <v>689</v>
      </c>
      <c r="N58" s="54" t="s">
        <v>85</v>
      </c>
      <c r="O58" s="54" t="s">
        <v>85</v>
      </c>
      <c r="P58" s="54" t="s">
        <v>690</v>
      </c>
      <c r="Q58" s="54" t="s">
        <v>85</v>
      </c>
      <c r="R58" s="54"/>
      <c r="S58" s="54" t="s">
        <v>632</v>
      </c>
      <c r="T58" s="54"/>
      <c r="U58" s="54" t="s">
        <v>691</v>
      </c>
      <c r="V58" s="54"/>
      <c r="W58" s="54" t="s">
        <v>85</v>
      </c>
      <c r="X58" s="147">
        <f ca="1">IF(COUNTBLANK(D58)=1,"",IF('order-admin-units'!$I$1&lt;&gt;"y", "", IF(COUNTBLANK(K58)=1, 'order-admin-units'!$B$1+1, VLOOKUP(K58, ordercountry, 2))))</f>
        <v>2</v>
      </c>
      <c r="Y58" s="147">
        <f ca="1">IF(COUNTBLANK(D58)=1,"",IF('order-admin-units'!$I$1&lt;&gt;"y", "", IF(COUNTBLANK(K58:L58)&gt;0, 'order-admin-units'!$B$2+1, VLOOKUP(K58&amp;"@"&amp;L58, orderadmin, 2))))</f>
        <v>2</v>
      </c>
      <c r="Z58" s="147" t="str">
        <f t="shared" si="4"/>
        <v>MexicoSonoranear Sierra Manzanal</v>
      </c>
      <c r="AA58" s="147" t="str">
        <f t="shared" si="5"/>
        <v>Kukulcania arizonicaMexicoSonoranear Sierra Manzanaloak, rocky[N30.73333°, W110.25°]13/VII/1970</v>
      </c>
      <c r="AB58" s="147" t="str">
        <f t="shared" si="6"/>
        <v xml:space="preserve">Kukulcania arizonicaMexicoSonoranear Sierra Manzanaloak, rocky[N30.73333°, W110.25°]13/VII/1970AMNH </v>
      </c>
      <c r="AC58" s="147" t="str">
        <f t="shared" si="1"/>
        <v>Kukulcania arizonicaMexicoSonoranear Sierra Manzanaloak, rocky[N30.73333°, W110.25°]13/VII/1970</v>
      </c>
      <c r="AD58" s="11" t="str">
        <f t="shared" si="7"/>
        <v/>
      </c>
      <c r="AE58" s="11" t="str">
        <f t="array" ref="AE58">IF(COUNTBLANK(D58)=1,"",IF(OR($H$2="y",$H$2="m"),IF(AA58=AA57,IF(OR(AB58=$AB$4:$AB57)=FALSE,AE57&amp;C58,AE57),"("&amp;C58)&amp;IF(AA58=AA59,IF(OR(AB59=$AB$4:$AB58)=FALSE,", ",""),") "),""))</f>
        <v/>
      </c>
      <c r="AF58" s="11" t="str">
        <f t="array" ref="AF58">IF((COUNTBLANK(D58)=0)*OR($H$2="y",$H$2="m"),IFERROR(LEFT(C58, FIND(" ",C58)-1), C58),"")</f>
        <v/>
      </c>
      <c r="AG58" s="11" t="str">
        <f t="array" ref="AG58">IF(COUNTBLANK(D58)=1,"",IF(OR($H$2="y",$H$2="m"),IF(AA58=AA57,IF(OR(AC58=$AC$4:$AC57)=FALSE,AG57&amp;AF58,AG57),"("&amp;AF58)&amp;IF(AA58=AA59,IF(OR(AC59=$AC$4:$AC58)=FALSE,", ",""),") "),""))</f>
        <v/>
      </c>
      <c r="AH58" s="10" t="str">
        <f>IF((COUNTBLANK(D58)=1),"",IF(D58=D57,AH57,"")&amp;IF(B57&lt;&gt;B58,((IF(COUNTBLANK(E58)=1,$D$3&amp;"Non-type material: "&amp;$D$3,$D$3&amp;INDEX('type-categories'!$A$2:$B$100,MATCH(E58,'type-categories'!$A$2:$A$100,0),2)&amp;$D$3))),"")&amp;(IF(K58&lt;&gt;K57,$C$2&amp;UPPER(K58)&amp;$C$2&amp;$K$3&amp;" ",(IF(B58&lt;&gt;B57,$C$2&amp;UPPER(K58)&amp;$C$2&amp;$K$3&amp;" ",""))))&amp;IF((AA58&lt;&gt;AA59)*($H$2="y"),AD58&amp;AE58,IF((AA58&lt;&gt;AA59)*($H$2="m"),AD58&amp;AG58,IF(($H$2&lt;&gt;"m")*($H$2&lt;&gt;"Y"),(IF(F58=0,"",F58&amp;" "&amp;$F$4&amp;" "))&amp;(IF(G58=0,"",G58&amp;" "&amp;$G$4&amp;" "))&amp;(IF(H58=0,"",H58&amp;" "&amp;H$4&amp;" "))&amp;(IF(I58=0,"",I58&amp;" "&amp;$I$4&amp;" "))&amp;(IF(J58=0,"",J58&amp;" "&amp;$J$4&amp;" ")),"")))&amp;"; "&amp;IF((B58=B57)*(AA58=AA57), "same collecting data; ", IF((B58=B57)*(Z57=Z58),"same locality; ",(IF(COUNTBLANK(L58)=1,"",$D$2&amp;L58&amp;$L$3&amp;" "&amp;$D$2))&amp;(IF(COUNTBLANK(M58)=1,"",$E$2&amp;M58&amp;$E$2&amp;", "))&amp;(IF(COUNTBLANK(N58)=1,"",N58&amp;"; "))&amp;(IF(COUNTBLANK(O58)=1,"",O58&amp;"; ")))&amp;(IF(COUNTBLANK(P58)=1,"",P58&amp;"; "))&amp;(IF(COUNTBLANK(Q58)=1,"",Q58&amp;"; "))&amp;(IF(COUNTBLANK(R58)=1,"",R58&amp;"m, "))&amp;IF((COUNTBLANK(S58)=0)*(S58&lt;&gt;S57), S58&amp;"; ","")&amp;(IF(COUNTBLANK(U58)=1,"",U58&amp;"; "))&amp;(IF(COUNTBLANK(T58)=1,"",IF(COUNTBLANK(F$2)=1,T58&amp;"; ",T58&amp;" "&amp;F$2&amp;"; "))))&amp;(IF(COUNTBLANK(V58)=1,"",V58&amp;"; "))&amp;IF((COUNTBLANK(C58)=1),"",C58)&amp;IF((B58=B59)*(K58=K59)*(L58=L59)*(M58=M59),IF(($H$2&lt;&gt;"m")*($H$2&lt;&gt;"Y"), " • ", IF((ISNUMBER(FIND(")",AE58))), " • ", "")),IF((B58=B59)*(K58=K59),"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v>
      </c>
      <c r="AI58" s="1"/>
    </row>
    <row r="59" spans="1:35" s="4" customFormat="1" x14ac:dyDescent="0.25">
      <c r="A59" s="3">
        <f t="shared" si="3"/>
        <v>1</v>
      </c>
      <c r="B59" s="53" t="str">
        <f t="shared" si="0"/>
        <v>Kukulcania arizonica</v>
      </c>
      <c r="C59" s="57" t="s">
        <v>192</v>
      </c>
      <c r="D59" s="57" t="s">
        <v>191</v>
      </c>
      <c r="E59" s="57"/>
      <c r="F59" s="57">
        <v>1</v>
      </c>
      <c r="G59" s="57">
        <v>0</v>
      </c>
      <c r="H59" s="57">
        <v>0</v>
      </c>
      <c r="I59" s="57"/>
      <c r="J59" s="57"/>
      <c r="K59" s="57" t="s">
        <v>48</v>
      </c>
      <c r="L59" s="57" t="s">
        <v>629</v>
      </c>
      <c r="M59" s="57" t="s">
        <v>692</v>
      </c>
      <c r="N59" s="57" t="s">
        <v>693</v>
      </c>
      <c r="O59" s="58" t="s">
        <v>85</v>
      </c>
      <c r="P59" s="58"/>
      <c r="Q59" s="58" t="s">
        <v>85</v>
      </c>
      <c r="R59" s="58"/>
      <c r="S59" s="54" t="s">
        <v>694</v>
      </c>
      <c r="T59" s="57" t="s">
        <v>695</v>
      </c>
      <c r="U59" s="57" t="s">
        <v>696</v>
      </c>
      <c r="V59" s="57"/>
      <c r="W59" s="57" t="s">
        <v>85</v>
      </c>
      <c r="X59" s="147">
        <f ca="1">IF(COUNTBLANK(D59)=1,"",IF('order-admin-units'!$I$1&lt;&gt;"y", "", IF(COUNTBLANK(K59)=1, 'order-admin-units'!$B$1+1, VLOOKUP(K59, ordercountry, 2))))</f>
        <v>2</v>
      </c>
      <c r="Y59" s="147">
        <f ca="1">IF(COUNTBLANK(D59)=1,"",IF('order-admin-units'!$I$1&lt;&gt;"y", "", IF(COUNTBLANK(K59:L59)&gt;0, 'order-admin-units'!$B$2+1, VLOOKUP(K59&amp;"@"&amp;L59, orderadmin, 2))))</f>
        <v>2</v>
      </c>
      <c r="Z59" s="147" t="str">
        <f t="shared" si="4"/>
        <v>MexicoSonoraS. Puerto Libert.Tidepool Beach</v>
      </c>
      <c r="AA59" s="147" t="str">
        <f t="shared" si="5"/>
        <v>Kukulcania arizonicaMexicoSonoraS. Puerto Libert.Tidepool Beach(N29.45°, W112.4°)B. Roth26/III/1981</v>
      </c>
      <c r="AB59" s="147" t="str">
        <f t="shared" si="6"/>
        <v xml:space="preserve">Kukulcania arizonicaMexicoSonoraS. Puerto Libert.Tidepool Beach(N29.45°, W112.4°)B. Roth26/III/1981AMNH </v>
      </c>
      <c r="AC59" s="147" t="str">
        <f t="shared" si="1"/>
        <v>Kukulcania arizonicaMexicoSonoraS. Puerto Libert.Tidepool Beach(N29.45°, W112.4°)B. Roth26/III/1981</v>
      </c>
      <c r="AD59" s="11" t="str">
        <f t="shared" si="7"/>
        <v/>
      </c>
      <c r="AE59" s="11" t="str">
        <f t="array" ref="AE59">IF(COUNTBLANK(D59)=1,"",IF(OR($H$2="y",$H$2="m"),IF(AA59=AA58,IF(OR(AB59=$AB$4:$AB58)=FALSE,AE58&amp;C59,AE58),"("&amp;C59)&amp;IF(AA59=AA60,IF(OR(AB60=$AB$4:$AB59)=FALSE,", ",""),") "),""))</f>
        <v/>
      </c>
      <c r="AF59" s="11" t="str">
        <f t="array" ref="AF59">IF((COUNTBLANK(D59)=0)*OR($H$2="y",$H$2="m"),IFERROR(LEFT(C59, FIND(" ",C59)-1), C59),"")</f>
        <v/>
      </c>
      <c r="AG59" s="11" t="str">
        <f t="array" ref="AG59">IF(COUNTBLANK(D59)=1,"",IF(OR($H$2="y",$H$2="m"),IF(AA59=AA58,IF(OR(AC59=$AC$4:$AC58)=FALSE,AG58&amp;AF59,AG58),"("&amp;AF59)&amp;IF(AA59=AA60,IF(OR(AC60=$AC$4:$AC59)=FALSE,", ",""),") "),""))</f>
        <v/>
      </c>
      <c r="AH59" s="10" t="str">
        <f>IF((COUNTBLANK(D59)=1),"",IF(D59=D58,AH58,"")&amp;IF(B58&lt;&gt;B59,((IF(COUNTBLANK(E59)=1,$D$3&amp;"Non-type material: "&amp;$D$3,$D$3&amp;INDEX('type-categories'!$A$2:$B$100,MATCH(E59,'type-categories'!$A$2:$A$100,0),2)&amp;$D$3))),"")&amp;(IF(K59&lt;&gt;K58,$C$2&amp;UPPER(K59)&amp;$C$2&amp;$K$3&amp;" ",(IF(B59&lt;&gt;B58,$C$2&amp;UPPER(K59)&amp;$C$2&amp;$K$3&amp;" ",""))))&amp;IF((AA59&lt;&gt;AA60)*($H$2="y"),AD59&amp;AE59,IF((AA59&lt;&gt;AA60)*($H$2="m"),AD59&amp;AG59,IF(($H$2&lt;&gt;"m")*($H$2&lt;&gt;"Y"),(IF(F59=0,"",F59&amp;" "&amp;$F$4&amp;" "))&amp;(IF(G59=0,"",G59&amp;" "&amp;$G$4&amp;" "))&amp;(IF(H59=0,"",H59&amp;" "&amp;H$4&amp;" "))&amp;(IF(I59=0,"",I59&amp;" "&amp;$I$4&amp;" "))&amp;(IF(J59=0,"",J59&amp;" "&amp;$J$4&amp;" ")),"")))&amp;"; "&amp;IF((B59=B58)*(AA59=AA58), "same collecting data; ", IF((B59=B58)*(Z58=Z59),"same locality; ",(IF(COUNTBLANK(L59)=1,"",$D$2&amp;L59&amp;$L$3&amp;" "&amp;$D$2))&amp;(IF(COUNTBLANK(M59)=1,"",$E$2&amp;M59&amp;$E$2&amp;", "))&amp;(IF(COUNTBLANK(N59)=1,"",N59&amp;"; "))&amp;(IF(COUNTBLANK(O59)=1,"",O59&amp;"; ")))&amp;(IF(COUNTBLANK(P59)=1,"",P59&amp;"; "))&amp;(IF(COUNTBLANK(Q59)=1,"",Q59&amp;"; "))&amp;(IF(COUNTBLANK(R59)=1,"",R59&amp;"m, "))&amp;IF((COUNTBLANK(S59)=0)*(S59&lt;&gt;S58), S59&amp;"; ","")&amp;(IF(COUNTBLANK(U59)=1,"",U59&amp;"; "))&amp;(IF(COUNTBLANK(T59)=1,"",IF(COUNTBLANK(F$2)=1,T59&amp;"; ",T59&amp;" "&amp;F$2&amp;"; "))))&amp;(IF(COUNTBLANK(V59)=1,"",V59&amp;"; "))&amp;IF((COUNTBLANK(C59)=1),"",C59)&amp;IF((B59=B60)*(K59=K60)*(L59=L60)*(M59=M60),IF(($H$2&lt;&gt;"m")*($H$2&lt;&gt;"Y"), " • ", IF((ISNUMBER(FIND(")",AE59))), " • ", "")),IF((B59=B60)*(K59=K60),"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v>
      </c>
      <c r="AI59" s="1"/>
    </row>
    <row r="60" spans="1:35" s="4" customFormat="1" x14ac:dyDescent="0.25">
      <c r="A60" s="3">
        <f t="shared" si="3"/>
        <v>1</v>
      </c>
      <c r="B60" s="53" t="str">
        <f t="shared" si="0"/>
        <v>Kukulcania arizonica</v>
      </c>
      <c r="C60" s="57" t="s">
        <v>192</v>
      </c>
      <c r="D60" s="57" t="s">
        <v>191</v>
      </c>
      <c r="E60" s="57"/>
      <c r="F60" s="57">
        <v>1</v>
      </c>
      <c r="G60" s="57">
        <v>0</v>
      </c>
      <c r="H60" s="57">
        <v>0</v>
      </c>
      <c r="I60" s="57"/>
      <c r="J60" s="57"/>
      <c r="K60" s="57" t="s">
        <v>48</v>
      </c>
      <c r="L60" s="57" t="s">
        <v>629</v>
      </c>
      <c r="M60" s="57" t="s">
        <v>697</v>
      </c>
      <c r="N60" s="57" t="s">
        <v>85</v>
      </c>
      <c r="O60" s="58" t="s">
        <v>85</v>
      </c>
      <c r="P60" s="58"/>
      <c r="Q60" s="58" t="s">
        <v>85</v>
      </c>
      <c r="R60" s="58"/>
      <c r="S60" s="54" t="s">
        <v>698</v>
      </c>
      <c r="T60" s="57" t="s">
        <v>383</v>
      </c>
      <c r="U60" s="57" t="s">
        <v>699</v>
      </c>
      <c r="V60" s="57"/>
      <c r="W60" s="57" t="s">
        <v>85</v>
      </c>
      <c r="X60" s="147">
        <f ca="1">IF(COUNTBLANK(D60)=1,"",IF('order-admin-units'!$I$1&lt;&gt;"y", "", IF(COUNTBLANK(K60)=1, 'order-admin-units'!$B$1+1, VLOOKUP(K60, ordercountry, 2))))</f>
        <v>2</v>
      </c>
      <c r="Y60" s="147">
        <f ca="1">IF(COUNTBLANK(D60)=1,"",IF('order-admin-units'!$I$1&lt;&gt;"y", "", IF(COUNTBLANK(K60:L60)&gt;0, 'order-admin-units'!$B$2+1, VLOOKUP(K60&amp;"@"&amp;L60, orderadmin, 2))))</f>
        <v>2</v>
      </c>
      <c r="Z60" s="147" t="str">
        <f t="shared" si="4"/>
        <v>MexicoSonoraSan Luis Río Colorado</v>
      </c>
      <c r="AA60" s="147" t="str">
        <f t="shared" si="5"/>
        <v>Kukulcania arizonicaMexicoSonoraSan Luis Río Colorado[N32.45189°, W114.77171°]V. Roth4/XII/1955</v>
      </c>
      <c r="AB60" s="147" t="str">
        <f t="shared" si="6"/>
        <v xml:space="preserve">Kukulcania arizonicaMexicoSonoraSan Luis Río Colorado[N32.45189°, W114.77171°]V. Roth4/XII/1955AMNH </v>
      </c>
      <c r="AC60" s="147" t="str">
        <f t="shared" si="1"/>
        <v>Kukulcania arizonicaMexicoSonoraSan Luis Río Colorado[N32.45189°, W114.77171°]V. Roth4/XII/1955</v>
      </c>
      <c r="AD60" s="11" t="str">
        <f t="shared" si="7"/>
        <v/>
      </c>
      <c r="AE60" s="11" t="str">
        <f t="array" ref="AE60">IF(COUNTBLANK(D60)=1,"",IF(OR($H$2="y",$H$2="m"),IF(AA60=AA59,IF(OR(AB60=$AB$4:$AB59)=FALSE,AE59&amp;C60,AE59),"("&amp;C60)&amp;IF(AA60=AA61,IF(OR(AB61=$AB$4:$AB60)=FALSE,", ",""),") "),""))</f>
        <v/>
      </c>
      <c r="AF60" s="11" t="str">
        <f t="array" ref="AF60">IF((COUNTBLANK(D60)=0)*OR($H$2="y",$H$2="m"),IFERROR(LEFT(C60, FIND(" ",C60)-1), C60),"")</f>
        <v/>
      </c>
      <c r="AG60" s="11" t="str">
        <f t="array" ref="AG60">IF(COUNTBLANK(D60)=1,"",IF(OR($H$2="y",$H$2="m"),IF(AA60=AA59,IF(OR(AC60=$AC$4:$AC59)=FALSE,AG59&amp;AF60,AG59),"("&amp;AF60)&amp;IF(AA60=AA61,IF(OR(AC61=$AC$4:$AC60)=FALSE,", ",""),") "),""))</f>
        <v/>
      </c>
      <c r="AH60" s="10" t="str">
        <f>IF((COUNTBLANK(D60)=1),"",IF(D60=D59,AH59,"")&amp;IF(B59&lt;&gt;B60,((IF(COUNTBLANK(E60)=1,$D$3&amp;"Non-type material: "&amp;$D$3,$D$3&amp;INDEX('type-categories'!$A$2:$B$100,MATCH(E60,'type-categories'!$A$2:$A$100,0),2)&amp;$D$3))),"")&amp;(IF(K60&lt;&gt;K59,$C$2&amp;UPPER(K60)&amp;$C$2&amp;$K$3&amp;" ",(IF(B60&lt;&gt;B59,$C$2&amp;UPPER(K60)&amp;$C$2&amp;$K$3&amp;" ",""))))&amp;IF((AA60&lt;&gt;AA61)*($H$2="y"),AD60&amp;AE60,IF((AA60&lt;&gt;AA61)*($H$2="m"),AD60&amp;AG60,IF(($H$2&lt;&gt;"m")*($H$2&lt;&gt;"Y"),(IF(F60=0,"",F60&amp;" "&amp;$F$4&amp;" "))&amp;(IF(G60=0,"",G60&amp;" "&amp;$G$4&amp;" "))&amp;(IF(H60=0,"",H60&amp;" "&amp;H$4&amp;" "))&amp;(IF(I60=0,"",I60&amp;" "&amp;$I$4&amp;" "))&amp;(IF(J60=0,"",J60&amp;" "&amp;$J$4&amp;" ")),"")))&amp;"; "&amp;IF((B60=B59)*(AA60=AA59), "same collecting data; ", IF((B60=B59)*(Z59=Z60),"same locality; ",(IF(COUNTBLANK(L60)=1,"",$D$2&amp;L60&amp;$L$3&amp;" "&amp;$D$2))&amp;(IF(COUNTBLANK(M60)=1,"",$E$2&amp;M60&amp;$E$2&amp;", "))&amp;(IF(COUNTBLANK(N60)=1,"",N60&amp;"; "))&amp;(IF(COUNTBLANK(O60)=1,"",O60&amp;"; ")))&amp;(IF(COUNTBLANK(P60)=1,"",P60&amp;"; "))&amp;(IF(COUNTBLANK(Q60)=1,"",Q60&amp;"; "))&amp;(IF(COUNTBLANK(R60)=1,"",R60&amp;"m, "))&amp;IF((COUNTBLANK(S60)=0)*(S60&lt;&gt;S59), S60&amp;"; ","")&amp;(IF(COUNTBLANK(U60)=1,"",U60&amp;"; "))&amp;(IF(COUNTBLANK(T60)=1,"",IF(COUNTBLANK(F$2)=1,T60&amp;"; ",T60&amp;" "&amp;F$2&amp;"; "))))&amp;(IF(COUNTBLANK(V60)=1,"",V60&amp;"; "))&amp;IF((COUNTBLANK(C60)=1),"",C60)&amp;IF((B60=B61)*(K60=K61)*(L60=L61)*(M60=M61),IF(($H$2&lt;&gt;"m")*($H$2&lt;&gt;"Y"), " • ", IF((ISNUMBER(FIND(")",AE60))), " • ", "")),IF((B60=B61)*(K60=K61),"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v>
      </c>
      <c r="AI60" s="1"/>
    </row>
    <row r="61" spans="1:35" s="4" customFormat="1" x14ac:dyDescent="0.25">
      <c r="A61" s="3">
        <f t="shared" si="3"/>
        <v>1</v>
      </c>
      <c r="B61" s="53" t="str">
        <f t="shared" si="0"/>
        <v>Kukulcania arizonica</v>
      </c>
      <c r="C61" s="56" t="s">
        <v>192</v>
      </c>
      <c r="D61" s="57" t="s">
        <v>191</v>
      </c>
      <c r="E61" s="57"/>
      <c r="F61" s="57">
        <v>0</v>
      </c>
      <c r="G61" s="57">
        <v>1</v>
      </c>
      <c r="H61" s="57">
        <v>0</v>
      </c>
      <c r="I61" s="57"/>
      <c r="J61" s="57"/>
      <c r="K61" s="57" t="s">
        <v>48</v>
      </c>
      <c r="L61" s="57" t="s">
        <v>629</v>
      </c>
      <c r="M61" s="57" t="s">
        <v>700</v>
      </c>
      <c r="N61" s="57" t="s">
        <v>85</v>
      </c>
      <c r="O61" s="57" t="s">
        <v>85</v>
      </c>
      <c r="P61" s="57"/>
      <c r="Q61" s="57" t="s">
        <v>85</v>
      </c>
      <c r="R61" s="57"/>
      <c r="S61" s="54" t="s">
        <v>701</v>
      </c>
      <c r="T61" s="57" t="s">
        <v>383</v>
      </c>
      <c r="U61" s="57" t="s">
        <v>702</v>
      </c>
      <c r="V61" s="57"/>
      <c r="W61" s="57" t="s">
        <v>85</v>
      </c>
      <c r="X61" s="147">
        <f ca="1">IF(COUNTBLANK(D61)=1,"",IF('order-admin-units'!$I$1&lt;&gt;"y", "", IF(COUNTBLANK(K61)=1, 'order-admin-units'!$B$1+1, VLOOKUP(K61, ordercountry, 2))))</f>
        <v>2</v>
      </c>
      <c r="Y61" s="147">
        <f ca="1">IF(COUNTBLANK(D61)=1,"",IF('order-admin-units'!$I$1&lt;&gt;"y", "", IF(COUNTBLANK(K61:L61)&gt;0, 'order-admin-units'!$B$2+1, VLOOKUP(K61&amp;"@"&amp;L61, orderadmin, 2))))</f>
        <v>2</v>
      </c>
      <c r="Z61" s="147" t="str">
        <f t="shared" si="4"/>
        <v>MexicoSonoraSan Miguel de Horcasitas</v>
      </c>
      <c r="AA61" s="147" t="str">
        <f t="shared" si="5"/>
        <v>Kukulcania arizonicaMexicoSonoraSan Miguel de Horcasitas(N29.3°, W110.45°)V. Roth4/X/1966</v>
      </c>
      <c r="AB61" s="147" t="str">
        <f t="shared" si="6"/>
        <v xml:space="preserve">Kukulcania arizonicaMexicoSonoraSan Miguel de Horcasitas(N29.3°, W110.45°)V. Roth4/X/1966AMNH </v>
      </c>
      <c r="AC61" s="147" t="str">
        <f t="shared" si="1"/>
        <v>Kukulcania arizonicaMexicoSonoraSan Miguel de Horcasitas(N29.3°, W110.45°)V. Roth4/X/1966</v>
      </c>
      <c r="AD61" s="11" t="str">
        <f t="shared" si="7"/>
        <v/>
      </c>
      <c r="AE61" s="11" t="str">
        <f t="array" ref="AE61">IF(COUNTBLANK(D61)=1,"",IF(OR($H$2="y",$H$2="m"),IF(AA61=AA60,IF(OR(AB61=$AB$4:$AB60)=FALSE,AE60&amp;C61,AE60),"("&amp;C61)&amp;IF(AA61=AA62,IF(OR(AB62=$AB$4:$AB61)=FALSE,", ",""),") "),""))</f>
        <v/>
      </c>
      <c r="AF61" s="11" t="str">
        <f t="array" ref="AF61">IF((COUNTBLANK(D61)=0)*OR($H$2="y",$H$2="m"),IFERROR(LEFT(C61, FIND(" ",C61)-1), C61),"")</f>
        <v/>
      </c>
      <c r="AG61" s="11" t="str">
        <f t="array" ref="AG61">IF(COUNTBLANK(D61)=1,"",IF(OR($H$2="y",$H$2="m"),IF(AA61=AA60,IF(OR(AC61=$AC$4:$AC60)=FALSE,AG60&amp;AF61,AG60),"("&amp;AF61)&amp;IF(AA61=AA62,IF(OR(AC62=$AC$4:$AC61)=FALSE,", ",""),") "),""))</f>
        <v/>
      </c>
      <c r="AH61" s="10" t="str">
        <f>IF((COUNTBLANK(D61)=1),"",IF(D61=D60,AH60,"")&amp;IF(B60&lt;&gt;B61,((IF(COUNTBLANK(E61)=1,$D$3&amp;"Non-type material: "&amp;$D$3,$D$3&amp;INDEX('type-categories'!$A$2:$B$100,MATCH(E61,'type-categories'!$A$2:$A$100,0),2)&amp;$D$3))),"")&amp;(IF(K61&lt;&gt;K60,$C$2&amp;UPPER(K61)&amp;$C$2&amp;$K$3&amp;" ",(IF(B61&lt;&gt;B60,$C$2&amp;UPPER(K61)&amp;$C$2&amp;$K$3&amp;" ",""))))&amp;IF((AA61&lt;&gt;AA62)*($H$2="y"),AD61&amp;AE61,IF((AA61&lt;&gt;AA62)*($H$2="m"),AD61&amp;AG61,IF(($H$2&lt;&gt;"m")*($H$2&lt;&gt;"Y"),(IF(F61=0,"",F61&amp;" "&amp;$F$4&amp;" "))&amp;(IF(G61=0,"",G61&amp;" "&amp;$G$4&amp;" "))&amp;(IF(H61=0,"",H61&amp;" "&amp;H$4&amp;" "))&amp;(IF(I61=0,"",I61&amp;" "&amp;$I$4&amp;" "))&amp;(IF(J61=0,"",J61&amp;" "&amp;$J$4&amp;" ")),"")))&amp;"; "&amp;IF((B61=B60)*(AA61=AA60), "same collecting data; ", IF((B61=B60)*(Z60=Z61),"same locality; ",(IF(COUNTBLANK(L61)=1,"",$D$2&amp;L61&amp;$L$3&amp;" "&amp;$D$2))&amp;(IF(COUNTBLANK(M61)=1,"",$E$2&amp;M61&amp;$E$2&amp;", "))&amp;(IF(COUNTBLANK(N61)=1,"",N61&amp;"; "))&amp;(IF(COUNTBLANK(O61)=1,"",O61&amp;"; ")))&amp;(IF(COUNTBLANK(P61)=1,"",P61&amp;"; "))&amp;(IF(COUNTBLANK(Q61)=1,"",Q61&amp;"; "))&amp;(IF(COUNTBLANK(R61)=1,"",R61&amp;"m, "))&amp;IF((COUNTBLANK(S61)=0)*(S61&lt;&gt;S60), S61&amp;"; ","")&amp;(IF(COUNTBLANK(U61)=1,"",U61&amp;"; "))&amp;(IF(COUNTBLANK(T61)=1,"",IF(COUNTBLANK(F$2)=1,T61&amp;"; ",T61&amp;" "&amp;F$2&amp;"; "))))&amp;(IF(COUNTBLANK(V61)=1,"",V61&amp;"; "))&amp;IF((COUNTBLANK(C61)=1),"",C61)&amp;IF((B61=B62)*(K61=K62)*(L61=L62)*(M61=M62),IF(($H$2&lt;&gt;"m")*($H$2&lt;&gt;"Y"), " • ", IF((ISNUMBER(FIND(")",AE61))), " • ", "")),IF((B61=B62)*(K61=K62),"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v>
      </c>
      <c r="AI61" s="1"/>
    </row>
    <row r="62" spans="1:35" s="4" customFormat="1" x14ac:dyDescent="0.25">
      <c r="A62" s="3">
        <f t="shared" si="3"/>
        <v>1</v>
      </c>
      <c r="B62" s="53" t="str">
        <f t="shared" si="0"/>
        <v>Kukulcania arizonica</v>
      </c>
      <c r="C62" s="56" t="s">
        <v>192</v>
      </c>
      <c r="D62" s="57" t="s">
        <v>191</v>
      </c>
      <c r="E62" s="57"/>
      <c r="F62" s="57">
        <v>0</v>
      </c>
      <c r="G62" s="57">
        <v>1</v>
      </c>
      <c r="H62" s="57">
        <v>1</v>
      </c>
      <c r="I62" s="57"/>
      <c r="J62" s="57"/>
      <c r="K62" s="57" t="s">
        <v>48</v>
      </c>
      <c r="L62" s="57" t="s">
        <v>629</v>
      </c>
      <c r="M62" s="57" t="s">
        <v>703</v>
      </c>
      <c r="N62" s="57" t="s">
        <v>85</v>
      </c>
      <c r="O62" s="57" t="s">
        <v>85</v>
      </c>
      <c r="P62" s="57"/>
      <c r="Q62" s="57" t="s">
        <v>85</v>
      </c>
      <c r="R62" s="57"/>
      <c r="S62" s="54" t="s">
        <v>704</v>
      </c>
      <c r="T62" s="57" t="s">
        <v>705</v>
      </c>
      <c r="U62" s="57" t="s">
        <v>85</v>
      </c>
      <c r="V62" s="57"/>
      <c r="W62" s="57" t="s">
        <v>85</v>
      </c>
      <c r="X62" s="147">
        <f ca="1">IF(COUNTBLANK(D62)=1,"",IF('order-admin-units'!$I$1&lt;&gt;"y", "", IF(COUNTBLANK(K62)=1, 'order-admin-units'!$B$1+1, VLOOKUP(K62, ordercountry, 2))))</f>
        <v>2</v>
      </c>
      <c r="Y62" s="147">
        <f ca="1">IF(COUNTBLANK(D62)=1,"",IF('order-admin-units'!$I$1&lt;&gt;"y", "", IF(COUNTBLANK(K62:L62)&gt;0, 'order-admin-units'!$B$2+1, VLOOKUP(K62&amp;"@"&amp;L62, orderadmin, 2))))</f>
        <v>2</v>
      </c>
      <c r="Z62" s="147" t="str">
        <f t="shared" si="4"/>
        <v>MexicoSonoraSierra Álamos</v>
      </c>
      <c r="AA62" s="147" t="str">
        <f t="shared" si="5"/>
        <v>Kukulcania arizonicaMexicoSonoraSierra Álamos[N27.01482°, W108.74702°](collector illegible)</v>
      </c>
      <c r="AB62" s="147" t="str">
        <f t="shared" si="6"/>
        <v xml:space="preserve">Kukulcania arizonicaMexicoSonoraSierra Álamos[N27.01482°, W108.74702°](collector illegible)AMNH </v>
      </c>
      <c r="AC62" s="147" t="str">
        <f t="shared" si="1"/>
        <v>Kukulcania arizonicaMexicoSonoraSierra Álamos[N27.01482°, W108.74702°](collector illegible)</v>
      </c>
      <c r="AD62" s="11" t="str">
        <f t="shared" si="7"/>
        <v/>
      </c>
      <c r="AE62" s="11" t="str">
        <f t="array" ref="AE62">IF(COUNTBLANK(D62)=1,"",IF(OR($H$2="y",$H$2="m"),IF(AA62=AA61,IF(OR(AB62=$AB$4:$AB61)=FALSE,AE61&amp;C62,AE61),"("&amp;C62)&amp;IF(AA62=AA63,IF(OR(AB63=$AB$4:$AB62)=FALSE,", ",""),") "),""))</f>
        <v/>
      </c>
      <c r="AF62" s="11" t="str">
        <f t="array" ref="AF62">IF((COUNTBLANK(D62)=0)*OR($H$2="y",$H$2="m"),IFERROR(LEFT(C62, FIND(" ",C62)-1), C62),"")</f>
        <v/>
      </c>
      <c r="AG62" s="11" t="str">
        <f t="array" ref="AG62">IF(COUNTBLANK(D62)=1,"",IF(OR($H$2="y",$H$2="m"),IF(AA62=AA61,IF(OR(AC62=$AC$4:$AC61)=FALSE,AG61&amp;AF62,AG61),"("&amp;AF62)&amp;IF(AA62=AA63,IF(OR(AC63=$AC$4:$AC62)=FALSE,", ",""),") "),""))</f>
        <v/>
      </c>
      <c r="AH62" s="10" t="str">
        <f>IF((COUNTBLANK(D62)=1),"",IF(D62=D61,AH61,"")&amp;IF(B61&lt;&gt;B62,((IF(COUNTBLANK(E62)=1,$D$3&amp;"Non-type material: "&amp;$D$3,$D$3&amp;INDEX('type-categories'!$A$2:$B$100,MATCH(E62,'type-categories'!$A$2:$A$100,0),2)&amp;$D$3))),"")&amp;(IF(K62&lt;&gt;K61,$C$2&amp;UPPER(K62)&amp;$C$2&amp;$K$3&amp;" ",(IF(B62&lt;&gt;B61,$C$2&amp;UPPER(K62)&amp;$C$2&amp;$K$3&amp;" ",""))))&amp;IF((AA62&lt;&gt;AA63)*($H$2="y"),AD62&amp;AE62,IF((AA62&lt;&gt;AA63)*($H$2="m"),AD62&amp;AG62,IF(($H$2&lt;&gt;"m")*($H$2&lt;&gt;"Y"),(IF(F62=0,"",F62&amp;" "&amp;$F$4&amp;" "))&amp;(IF(G62=0,"",G62&amp;" "&amp;$G$4&amp;" "))&amp;(IF(H62=0,"",H62&amp;" "&amp;H$4&amp;" "))&amp;(IF(I62=0,"",I62&amp;" "&amp;$I$4&amp;" "))&amp;(IF(J62=0,"",J62&amp;" "&amp;$J$4&amp;" ")),"")))&amp;"; "&amp;IF((B62=B61)*(AA62=AA61), "same collecting data; ", IF((B62=B61)*(Z61=Z62),"same locality; ",(IF(COUNTBLANK(L62)=1,"",$D$2&amp;L62&amp;$L$3&amp;" "&amp;$D$2))&amp;(IF(COUNTBLANK(M62)=1,"",$E$2&amp;M62&amp;$E$2&amp;", "))&amp;(IF(COUNTBLANK(N62)=1,"",N62&amp;"; "))&amp;(IF(COUNTBLANK(O62)=1,"",O62&amp;"; ")))&amp;(IF(COUNTBLANK(P62)=1,"",P62&amp;"; "))&amp;(IF(COUNTBLANK(Q62)=1,"",Q62&amp;"; "))&amp;(IF(COUNTBLANK(R62)=1,"",R62&amp;"m, "))&amp;IF((COUNTBLANK(S62)=0)*(S62&lt;&gt;S61), S62&amp;"; ","")&amp;(IF(COUNTBLANK(U62)=1,"",U62&amp;"; "))&amp;(IF(COUNTBLANK(T62)=1,"",IF(COUNTBLANK(F$2)=1,T62&amp;"; ",T62&amp;" "&amp;F$2&amp;"; "))))&amp;(IF(COUNTBLANK(V62)=1,"",V62&amp;"; "))&amp;IF((COUNTBLANK(C62)=1),"",C62)&amp;IF((B62=B63)*(K62=K63)*(L62=L63)*(M62=M63),IF(($H$2&lt;&gt;"m")*($H$2&lt;&gt;"Y"), " • ", IF((ISNUMBER(FIND(")",AE62))), " • ", "")),IF((B62=B63)*(K62=K63),"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v>
      </c>
      <c r="AI62" s="1"/>
    </row>
    <row r="63" spans="1:35" s="4" customFormat="1" x14ac:dyDescent="0.25">
      <c r="A63" s="3">
        <f t="shared" si="3"/>
        <v>1</v>
      </c>
      <c r="B63" s="53" t="str">
        <f t="shared" si="0"/>
        <v>Kukulcania arizonica</v>
      </c>
      <c r="C63" s="54" t="s">
        <v>192</v>
      </c>
      <c r="D63" s="55" t="s">
        <v>191</v>
      </c>
      <c r="E63" s="55"/>
      <c r="F63" s="54">
        <v>0</v>
      </c>
      <c r="G63" s="54">
        <v>1</v>
      </c>
      <c r="H63" s="54">
        <v>0</v>
      </c>
      <c r="I63" s="54"/>
      <c r="J63" s="54"/>
      <c r="K63" s="54" t="s">
        <v>48</v>
      </c>
      <c r="L63" s="54" t="s">
        <v>629</v>
      </c>
      <c r="M63" s="54" t="s">
        <v>706</v>
      </c>
      <c r="N63" s="54" t="s">
        <v>85</v>
      </c>
      <c r="O63" s="54" t="s">
        <v>85</v>
      </c>
      <c r="P63" s="54"/>
      <c r="Q63" s="54" t="s">
        <v>85</v>
      </c>
      <c r="R63" s="54"/>
      <c r="S63" s="54" t="s">
        <v>707</v>
      </c>
      <c r="T63" s="54" t="s">
        <v>383</v>
      </c>
      <c r="U63" s="54" t="s">
        <v>708</v>
      </c>
      <c r="V63" s="54"/>
      <c r="W63" s="54" t="s">
        <v>85</v>
      </c>
      <c r="X63" s="147">
        <f ca="1">IF(COUNTBLANK(D63)=1,"",IF('order-admin-units'!$I$1&lt;&gt;"y", "", IF(COUNTBLANK(K63)=1, 'order-admin-units'!$B$1+1, VLOOKUP(K63, ordercountry, 2))))</f>
        <v>2</v>
      </c>
      <c r="Y63" s="147">
        <f ca="1">IF(COUNTBLANK(D63)=1,"",IF('order-admin-units'!$I$1&lt;&gt;"y", "", IF(COUNTBLANK(K63:L63)&gt;0, 'order-admin-units'!$B$2+1, VLOOKUP(K63&amp;"@"&amp;L63, orderadmin, 2))))</f>
        <v>2</v>
      </c>
      <c r="Z63" s="147" t="str">
        <f t="shared" si="4"/>
        <v>MexicoSonoraSierra de Los Ajos</v>
      </c>
      <c r="AA63" s="147" t="str">
        <f t="shared" si="5"/>
        <v>Kukulcania arizonicaMexicoSonoraSierra de Los Ajos(N31.05°, W109.93333°)V. Roth20/VII/1971</v>
      </c>
      <c r="AB63" s="147" t="str">
        <f t="shared" si="6"/>
        <v xml:space="preserve">Kukulcania arizonicaMexicoSonoraSierra de Los Ajos(N31.05°, W109.93333°)V. Roth20/VII/1971AMNH </v>
      </c>
      <c r="AC63" s="147" t="str">
        <f t="shared" si="1"/>
        <v>Kukulcania arizonicaMexicoSonoraSierra de Los Ajos(N31.05°, W109.93333°)V. Roth20/VII/1971</v>
      </c>
      <c r="AD63" s="11" t="str">
        <f t="shared" si="7"/>
        <v/>
      </c>
      <c r="AE63" s="11" t="str">
        <f t="array" ref="AE63">IF(COUNTBLANK(D63)=1,"",IF(OR($H$2="y",$H$2="m"),IF(AA63=AA62,IF(OR(AB63=$AB$4:$AB62)=FALSE,AE62&amp;C63,AE62),"("&amp;C63)&amp;IF(AA63=AA64,IF(OR(AB64=$AB$4:$AB63)=FALSE,", ",""),") "),""))</f>
        <v/>
      </c>
      <c r="AF63" s="11" t="str">
        <f t="array" ref="AF63">IF((COUNTBLANK(D63)=0)*OR($H$2="y",$H$2="m"),IFERROR(LEFT(C63, FIND(" ",C63)-1), C63),"")</f>
        <v/>
      </c>
      <c r="AG63" s="11" t="str">
        <f t="array" ref="AG63">IF(COUNTBLANK(D63)=1,"",IF(OR($H$2="y",$H$2="m"),IF(AA63=AA62,IF(OR(AC63=$AC$4:$AC62)=FALSE,AG62&amp;AF63,AG62),"("&amp;AF63)&amp;IF(AA63=AA64,IF(OR(AC64=$AC$4:$AC63)=FALSE,", ",""),") "),""))</f>
        <v/>
      </c>
      <c r="AH63" s="10" t="str">
        <f>IF((COUNTBLANK(D63)=1),"",IF(D63=D62,AH62,"")&amp;IF(B62&lt;&gt;B63,((IF(COUNTBLANK(E63)=1,$D$3&amp;"Non-type material: "&amp;$D$3,$D$3&amp;INDEX('type-categories'!$A$2:$B$100,MATCH(E63,'type-categories'!$A$2:$A$100,0),2)&amp;$D$3))),"")&amp;(IF(K63&lt;&gt;K62,$C$2&amp;UPPER(K63)&amp;$C$2&amp;$K$3&amp;" ",(IF(B63&lt;&gt;B62,$C$2&amp;UPPER(K63)&amp;$C$2&amp;$K$3&amp;" ",""))))&amp;IF((AA63&lt;&gt;AA64)*($H$2="y"),AD63&amp;AE63,IF((AA63&lt;&gt;AA64)*($H$2="m"),AD63&amp;AG63,IF(($H$2&lt;&gt;"m")*($H$2&lt;&gt;"Y"),(IF(F63=0,"",F63&amp;" "&amp;$F$4&amp;" "))&amp;(IF(G63=0,"",G63&amp;" "&amp;$G$4&amp;" "))&amp;(IF(H63=0,"",H63&amp;" "&amp;H$4&amp;" "))&amp;(IF(I63=0,"",I63&amp;" "&amp;$I$4&amp;" "))&amp;(IF(J63=0,"",J63&amp;" "&amp;$J$4&amp;" ")),"")))&amp;"; "&amp;IF((B63=B62)*(AA63=AA62), "same collecting data; ", IF((B63=B62)*(Z62=Z63),"same locality; ",(IF(COUNTBLANK(L63)=1,"",$D$2&amp;L63&amp;$L$3&amp;" "&amp;$D$2))&amp;(IF(COUNTBLANK(M63)=1,"",$E$2&amp;M63&amp;$E$2&amp;", "))&amp;(IF(COUNTBLANK(N63)=1,"",N63&amp;"; "))&amp;(IF(COUNTBLANK(O63)=1,"",O63&amp;"; ")))&amp;(IF(COUNTBLANK(P63)=1,"",P63&amp;"; "))&amp;(IF(COUNTBLANK(Q63)=1,"",Q63&amp;"; "))&amp;(IF(COUNTBLANK(R63)=1,"",R63&amp;"m, "))&amp;IF((COUNTBLANK(S63)=0)*(S63&lt;&gt;S62), S63&amp;"; ","")&amp;(IF(COUNTBLANK(U63)=1,"",U63&amp;"; "))&amp;(IF(COUNTBLANK(T63)=1,"",IF(COUNTBLANK(F$2)=1,T63&amp;"; ",T63&amp;" "&amp;F$2&amp;"; "))))&amp;(IF(COUNTBLANK(V63)=1,"",V63&amp;"; "))&amp;IF((COUNTBLANK(C63)=1),"",C63)&amp;IF((B63=B64)*(K63=K64)*(L63=L64)*(M63=M64),IF(($H$2&lt;&gt;"m")*($H$2&lt;&gt;"Y"), " • ", IF((ISNUMBER(FIND(")",AE63))), " • ", "")),IF((B63=B64)*(K63=K64),"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v>
      </c>
      <c r="AI63" s="1"/>
    </row>
    <row r="64" spans="1:35" s="4" customFormat="1" x14ac:dyDescent="0.25">
      <c r="A64" s="3">
        <f t="shared" si="3"/>
        <v>1</v>
      </c>
      <c r="B64" s="53" t="str">
        <f t="shared" si="0"/>
        <v>Kukulcania arizonica</v>
      </c>
      <c r="C64" s="54" t="s">
        <v>249</v>
      </c>
      <c r="D64" s="55" t="s">
        <v>191</v>
      </c>
      <c r="E64" s="55"/>
      <c r="F64" s="54">
        <v>0</v>
      </c>
      <c r="G64" s="54">
        <v>1</v>
      </c>
      <c r="H64" s="54">
        <v>1</v>
      </c>
      <c r="I64" s="54"/>
      <c r="J64" s="54"/>
      <c r="K64" s="54" t="s">
        <v>48</v>
      </c>
      <c r="L64" s="54" t="s">
        <v>73</v>
      </c>
      <c r="M64" s="54" t="s">
        <v>85</v>
      </c>
      <c r="N64" s="54" t="s">
        <v>85</v>
      </c>
      <c r="O64" s="54" t="s">
        <v>85</v>
      </c>
      <c r="P64" s="54"/>
      <c r="Q64" s="54" t="s">
        <v>85</v>
      </c>
      <c r="R64" s="54"/>
      <c r="S64" s="54" t="s">
        <v>85</v>
      </c>
      <c r="T64" s="54" t="s">
        <v>627</v>
      </c>
      <c r="U64" s="54" t="s">
        <v>709</v>
      </c>
      <c r="V64" s="54"/>
      <c r="W64" s="54" t="s">
        <v>85</v>
      </c>
      <c r="X64" s="147">
        <f ca="1">IF(COUNTBLANK(D64)=1,"",IF('order-admin-units'!$I$1&lt;&gt;"y", "", IF(COUNTBLANK(K64)=1, 'order-admin-units'!$B$1+1, VLOOKUP(K64, ordercountry, 2))))</f>
        <v>2</v>
      </c>
      <c r="Y64" s="147">
        <f ca="1">IF(COUNTBLANK(D64)=1,"",IF('order-admin-units'!$I$1&lt;&gt;"y", "", IF(COUNTBLANK(K64:L64)&gt;0, 'order-admin-units'!$B$2+1, VLOOKUP(K64&amp;"@"&amp;L64, orderadmin, 2))))</f>
        <v>6</v>
      </c>
      <c r="Z64" s="147" t="str">
        <f t="shared" si="4"/>
        <v>MexicoTamaulipas</v>
      </c>
      <c r="AA64" s="147" t="str">
        <f t="shared" si="5"/>
        <v>Kukulcania arizonicaMexicoTamaulipasJ.A.L. Cooke18/III/1972</v>
      </c>
      <c r="AB64" s="147" t="str">
        <f t="shared" si="6"/>
        <v>Kukulcania arizonicaMexicoTamaulipasJ.A.L. Cooke18/III/1972AMNH IFM-1633</v>
      </c>
      <c r="AC64" s="147" t="str">
        <f t="shared" si="1"/>
        <v>Kukulcania arizonicaMexicoTamaulipasJ.A.L. Cooke18/III/1972</v>
      </c>
      <c r="AD64" s="11" t="str">
        <f t="shared" si="7"/>
        <v/>
      </c>
      <c r="AE64" s="11" t="str">
        <f t="array" ref="AE64">IF(COUNTBLANK(D64)=1,"",IF(OR($H$2="y",$H$2="m"),IF(AA64=AA63,IF(OR(AB64=$AB$4:$AB63)=FALSE,AE63&amp;C64,AE63),"("&amp;C64)&amp;IF(AA64=AA65,IF(OR(AB65=$AB$4:$AB64)=FALSE,", ",""),") "),""))</f>
        <v/>
      </c>
      <c r="AF64" s="11" t="str">
        <f t="array" ref="AF64">IF((COUNTBLANK(D64)=0)*OR($H$2="y",$H$2="m"),IFERROR(LEFT(C64, FIND(" ",C64)-1), C64),"")</f>
        <v/>
      </c>
      <c r="AG64" s="11" t="str">
        <f t="array" ref="AG64">IF(COUNTBLANK(D64)=1,"",IF(OR($H$2="y",$H$2="m"),IF(AA64=AA63,IF(OR(AC64=$AC$4:$AC63)=FALSE,AG63&amp;AF64,AG63),"("&amp;AF64)&amp;IF(AA64=AA65,IF(OR(AC65=$AC$4:$AC64)=FALSE,", ",""),") "),""))</f>
        <v/>
      </c>
      <c r="AH64" s="10" t="str">
        <f>IF((COUNTBLANK(D64)=1),"",IF(D64=D63,AH63,"")&amp;IF(B63&lt;&gt;B64,((IF(COUNTBLANK(E64)=1,$D$3&amp;"Non-type material: "&amp;$D$3,$D$3&amp;INDEX('type-categories'!$A$2:$B$100,MATCH(E64,'type-categories'!$A$2:$A$100,0),2)&amp;$D$3))),"")&amp;(IF(K64&lt;&gt;K63,$C$2&amp;UPPER(K64)&amp;$C$2&amp;$K$3&amp;" ",(IF(B64&lt;&gt;B63,$C$2&amp;UPPER(K64)&amp;$C$2&amp;$K$3&amp;" ",""))))&amp;IF((AA64&lt;&gt;AA65)*($H$2="y"),AD64&amp;AE64,IF((AA64&lt;&gt;AA65)*($H$2="m"),AD64&amp;AG64,IF(($H$2&lt;&gt;"m")*($H$2&lt;&gt;"Y"),(IF(F64=0,"",F64&amp;" "&amp;$F$4&amp;" "))&amp;(IF(G64=0,"",G64&amp;" "&amp;$G$4&amp;" "))&amp;(IF(H64=0,"",H64&amp;" "&amp;H$4&amp;" "))&amp;(IF(I64=0,"",I64&amp;" "&amp;$I$4&amp;" "))&amp;(IF(J64=0,"",J64&amp;" "&amp;$J$4&amp;" ")),"")))&amp;"; "&amp;IF((B64=B63)*(AA64=AA63), "same collecting data; ", IF((B64=B63)*(Z63=Z64),"same locality; ",(IF(COUNTBLANK(L64)=1,"",$D$2&amp;L64&amp;$L$3&amp;" "&amp;$D$2))&amp;(IF(COUNTBLANK(M64)=1,"",$E$2&amp;M64&amp;$E$2&amp;", "))&amp;(IF(COUNTBLANK(N64)=1,"",N64&amp;"; "))&amp;(IF(COUNTBLANK(O64)=1,"",O64&amp;"; ")))&amp;(IF(COUNTBLANK(P64)=1,"",P64&amp;"; "))&amp;(IF(COUNTBLANK(Q64)=1,"",Q64&amp;"; "))&amp;(IF(COUNTBLANK(R64)=1,"",R64&amp;"m, "))&amp;IF((COUNTBLANK(S64)=0)*(S64&lt;&gt;S63), S64&amp;"; ","")&amp;(IF(COUNTBLANK(U64)=1,"",U64&amp;"; "))&amp;(IF(COUNTBLANK(T64)=1,"",IF(COUNTBLANK(F$2)=1,T64&amp;"; ",T64&amp;" "&amp;F$2&amp;"; "))))&amp;(IF(COUNTBLANK(V64)=1,"",V64&amp;"; "))&amp;IF((COUNTBLANK(C64)=1),"",C64)&amp;IF((B64=B65)*(K64=K65)*(L64=L65)*(M64=M65),IF(($H$2&lt;&gt;"m")*($H$2&lt;&gt;"Y"), " • ", IF((ISNUMBER(FIND(")",AE64))), " • ", "")),IF((B64=B65)*(K64=K65),"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v>
      </c>
      <c r="AI64" s="1"/>
    </row>
    <row r="65" spans="1:35" s="4" customFormat="1" x14ac:dyDescent="0.25">
      <c r="A65" s="3">
        <f t="shared" si="3"/>
        <v>1</v>
      </c>
      <c r="B65" s="53" t="str">
        <f t="shared" si="0"/>
        <v>Kukulcania arizonica</v>
      </c>
      <c r="C65" s="54" t="s">
        <v>192</v>
      </c>
      <c r="D65" s="55" t="s">
        <v>191</v>
      </c>
      <c r="E65" s="55"/>
      <c r="F65" s="54">
        <v>1</v>
      </c>
      <c r="G65" s="54">
        <v>1</v>
      </c>
      <c r="H65" s="54">
        <v>0</v>
      </c>
      <c r="I65" s="54"/>
      <c r="J65" s="54"/>
      <c r="K65" s="54" t="s">
        <v>48</v>
      </c>
      <c r="L65" s="54" t="s">
        <v>73</v>
      </c>
      <c r="M65" s="54" t="s">
        <v>710</v>
      </c>
      <c r="N65" s="54" t="s">
        <v>85</v>
      </c>
      <c r="O65" s="54" t="s">
        <v>85</v>
      </c>
      <c r="P65" s="54"/>
      <c r="Q65" s="54" t="s">
        <v>85</v>
      </c>
      <c r="R65" s="54"/>
      <c r="S65" s="54" t="s">
        <v>711</v>
      </c>
      <c r="T65" s="54" t="s">
        <v>545</v>
      </c>
      <c r="U65" s="54" t="s">
        <v>712</v>
      </c>
      <c r="V65" s="54"/>
      <c r="W65" s="54" t="s">
        <v>713</v>
      </c>
      <c r="X65" s="147">
        <f ca="1">IF(COUNTBLANK(D65)=1,"",IF('order-admin-units'!$I$1&lt;&gt;"y", "", IF(COUNTBLANK(K65)=1, 'order-admin-units'!$B$1+1, VLOOKUP(K65, ordercountry, 2))))</f>
        <v>2</v>
      </c>
      <c r="Y65" s="147">
        <f ca="1">IF(COUNTBLANK(D65)=1,"",IF('order-admin-units'!$I$1&lt;&gt;"y", "", IF(COUNTBLANK(K65:L65)&gt;0, 'order-admin-units'!$B$2+1, VLOOKUP(K65&amp;"@"&amp;L65, orderadmin, 2))))</f>
        <v>6</v>
      </c>
      <c r="Z65" s="147" t="str">
        <f t="shared" si="4"/>
        <v>MexicoTamaulipas10 miles S Reynosa</v>
      </c>
      <c r="AA65" s="147" t="str">
        <f t="shared" si="5"/>
        <v>Kukulcania arizonicaMexicoTamaulipas10 miles S Reynosa[N25.87425°, W98.26907°]W.S. Creighton6/XI/1951</v>
      </c>
      <c r="AB65" s="147" t="str">
        <f t="shared" si="6"/>
        <v xml:space="preserve">Kukulcania arizonicaMexicoTamaulipas10 miles S Reynosa[N25.87425°, W98.26907°]W.S. Creighton6/XI/1951AMNH </v>
      </c>
      <c r="AC65" s="147" t="str">
        <f t="shared" si="1"/>
        <v>Kukulcania arizonicaMexicoTamaulipas10 miles S Reynosa[N25.87425°, W98.26907°]W.S. Creighton6/XI/1951</v>
      </c>
      <c r="AD65" s="11" t="str">
        <f t="shared" si="7"/>
        <v/>
      </c>
      <c r="AE65" s="11" t="str">
        <f t="array" ref="AE65">IF(COUNTBLANK(D65)=1,"",IF(OR($H$2="y",$H$2="m"),IF(AA65=AA64,IF(OR(AB65=$AB$4:$AB64)=FALSE,AE64&amp;C65,AE64),"("&amp;C65)&amp;IF(AA65=AA66,IF(OR(AB66=$AB$4:$AB65)=FALSE,", ",""),") "),""))</f>
        <v/>
      </c>
      <c r="AF65" s="11" t="str">
        <f t="array" ref="AF65">IF((COUNTBLANK(D65)=0)*OR($H$2="y",$H$2="m"),IFERROR(LEFT(C65, FIND(" ",C65)-1), C65),"")</f>
        <v/>
      </c>
      <c r="AG65" s="11" t="str">
        <f t="array" ref="AG65">IF(COUNTBLANK(D65)=1,"",IF(OR($H$2="y",$H$2="m"),IF(AA65=AA64,IF(OR(AC65=$AC$4:$AC64)=FALSE,AG64&amp;AF65,AG64),"("&amp;AF65)&amp;IF(AA65=AA66,IF(OR(AC66=$AC$4:$AC65)=FALSE,", ",""),") "),""))</f>
        <v/>
      </c>
      <c r="AH65" s="10" t="str">
        <f>IF((COUNTBLANK(D65)=1),"",IF(D65=D64,AH64,"")&amp;IF(B64&lt;&gt;B65,((IF(COUNTBLANK(E65)=1,$D$3&amp;"Non-type material: "&amp;$D$3,$D$3&amp;INDEX('type-categories'!$A$2:$B$100,MATCH(E65,'type-categories'!$A$2:$A$100,0),2)&amp;$D$3))),"")&amp;(IF(K65&lt;&gt;K64,$C$2&amp;UPPER(K65)&amp;$C$2&amp;$K$3&amp;" ",(IF(B65&lt;&gt;B64,$C$2&amp;UPPER(K65)&amp;$C$2&amp;$K$3&amp;" ",""))))&amp;IF((AA65&lt;&gt;AA66)*($H$2="y"),AD65&amp;AE65,IF((AA65&lt;&gt;AA66)*($H$2="m"),AD65&amp;AG65,IF(($H$2&lt;&gt;"m")*($H$2&lt;&gt;"Y"),(IF(F65=0,"",F65&amp;" "&amp;$F$4&amp;" "))&amp;(IF(G65=0,"",G65&amp;" "&amp;$G$4&amp;" "))&amp;(IF(H65=0,"",H65&amp;" "&amp;H$4&amp;" "))&amp;(IF(I65=0,"",I65&amp;" "&amp;$I$4&amp;" "))&amp;(IF(J65=0,"",J65&amp;" "&amp;$J$4&amp;" ")),"")))&amp;"; "&amp;IF((B65=B64)*(AA65=AA64), "same collecting data; ", IF((B65=B64)*(Z64=Z65),"same locality; ",(IF(COUNTBLANK(L65)=1,"",$D$2&amp;L65&amp;$L$3&amp;" "&amp;$D$2))&amp;(IF(COUNTBLANK(M65)=1,"",$E$2&amp;M65&amp;$E$2&amp;", "))&amp;(IF(COUNTBLANK(N65)=1,"",N65&amp;"; "))&amp;(IF(COUNTBLANK(O65)=1,"",O65&amp;"; ")))&amp;(IF(COUNTBLANK(P65)=1,"",P65&amp;"; "))&amp;(IF(COUNTBLANK(Q65)=1,"",Q65&amp;"; "))&amp;(IF(COUNTBLANK(R65)=1,"",R65&amp;"m, "))&amp;IF((COUNTBLANK(S65)=0)*(S65&lt;&gt;S64), S65&amp;"; ","")&amp;(IF(COUNTBLANK(U65)=1,"",U65&amp;"; "))&amp;(IF(COUNTBLANK(T65)=1,"",IF(COUNTBLANK(F$2)=1,T65&amp;"; ",T65&amp;" "&amp;F$2&amp;"; "))))&amp;(IF(COUNTBLANK(V65)=1,"",V65&amp;"; "))&amp;IF((COUNTBLANK(C65)=1),"",C65)&amp;IF((B65=B66)*(K65=K66)*(L65=L66)*(M65=M66),IF(($H$2&lt;&gt;"m")*($H$2&lt;&gt;"Y"), " • ", IF((ISNUMBER(FIND(")",AE65))), " • ", "")),IF((B65=B66)*(K65=K66),"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v>
      </c>
      <c r="AI65" s="1"/>
    </row>
    <row r="66" spans="1:35" s="4" customFormat="1" x14ac:dyDescent="0.25">
      <c r="A66" s="3">
        <f t="shared" si="3"/>
        <v>1</v>
      </c>
      <c r="B66" s="53" t="str">
        <f t="shared" si="0"/>
        <v>Kukulcania arizonica</v>
      </c>
      <c r="C66" s="54" t="s">
        <v>192</v>
      </c>
      <c r="D66" s="55" t="s">
        <v>191</v>
      </c>
      <c r="E66" s="55"/>
      <c r="F66" s="54">
        <v>0</v>
      </c>
      <c r="G66" s="54">
        <v>1</v>
      </c>
      <c r="H66" s="54">
        <v>0</v>
      </c>
      <c r="I66" s="54"/>
      <c r="J66" s="54"/>
      <c r="K66" s="54" t="s">
        <v>48</v>
      </c>
      <c r="L66" s="54" t="s">
        <v>73</v>
      </c>
      <c r="M66" s="54" t="s">
        <v>714</v>
      </c>
      <c r="N66" s="54" t="s">
        <v>85</v>
      </c>
      <c r="O66" s="54" t="s">
        <v>85</v>
      </c>
      <c r="P66" s="54"/>
      <c r="Q66" s="54" t="s">
        <v>85</v>
      </c>
      <c r="R66" s="54"/>
      <c r="S66" s="54" t="s">
        <v>715</v>
      </c>
      <c r="T66" s="54" t="s">
        <v>716</v>
      </c>
      <c r="U66" s="54" t="s">
        <v>717</v>
      </c>
      <c r="V66" s="54"/>
      <c r="W66" s="54" t="s">
        <v>85</v>
      </c>
      <c r="X66" s="147">
        <f ca="1">IF(COUNTBLANK(D66)=1,"",IF('order-admin-units'!$I$1&lt;&gt;"y", "", IF(COUNTBLANK(K66)=1, 'order-admin-units'!$B$1+1, VLOOKUP(K66, ordercountry, 2))))</f>
        <v>2</v>
      </c>
      <c r="Y66" s="147">
        <f ca="1">IF(COUNTBLANK(D66)=1,"",IF('order-admin-units'!$I$1&lt;&gt;"y", "", IF(COUNTBLANK(K66:L66)&gt;0, 'order-admin-units'!$B$2+1, VLOOKUP(K66&amp;"@"&amp;L66, orderadmin, 2))))</f>
        <v>6</v>
      </c>
      <c r="Z66" s="147" t="str">
        <f t="shared" si="4"/>
        <v>MexicoTamaulipasHighway 101, km 152.5</v>
      </c>
      <c r="AA66" s="147" t="str">
        <f t="shared" si="5"/>
        <v>Kukulcania arizonicaMexicoTamaulipasHighway 101, km 152.5[N24.10985°, W98.74616°]C. Soileau23/II/1973</v>
      </c>
      <c r="AB66" s="147" t="str">
        <f t="shared" si="6"/>
        <v xml:space="preserve">Kukulcania arizonicaMexicoTamaulipasHighway 101, km 152.5[N24.10985°, W98.74616°]C. Soileau23/II/1973AMNH </v>
      </c>
      <c r="AC66" s="147" t="str">
        <f t="shared" si="1"/>
        <v>Kukulcania arizonicaMexicoTamaulipasHighway 101, km 152.5[N24.10985°, W98.74616°]C. Soileau23/II/1973</v>
      </c>
      <c r="AD66" s="11" t="str">
        <f t="shared" si="7"/>
        <v/>
      </c>
      <c r="AE66" s="11" t="str">
        <f t="array" ref="AE66">IF(COUNTBLANK(D66)=1,"",IF(OR($H$2="y",$H$2="m"),IF(AA66=AA65,IF(OR(AB66=$AB$4:$AB65)=FALSE,AE65&amp;C66,AE65),"("&amp;C66)&amp;IF(AA66=AA67,IF(OR(AB67=$AB$4:$AB66)=FALSE,", ",""),") "),""))</f>
        <v/>
      </c>
      <c r="AF66" s="11" t="str">
        <f t="array" ref="AF66">IF((COUNTBLANK(D66)=0)*OR($H$2="y",$H$2="m"),IFERROR(LEFT(C66, FIND(" ",C66)-1), C66),"")</f>
        <v/>
      </c>
      <c r="AG66" s="11" t="str">
        <f t="array" ref="AG66">IF(COUNTBLANK(D66)=1,"",IF(OR($H$2="y",$H$2="m"),IF(AA66=AA65,IF(OR(AC66=$AC$4:$AC65)=FALSE,AG65&amp;AF66,AG65),"("&amp;AF66)&amp;IF(AA66=AA67,IF(OR(AC67=$AC$4:$AC66)=FALSE,", ",""),") "),""))</f>
        <v/>
      </c>
      <c r="AH66" s="10" t="str">
        <f>IF((COUNTBLANK(D66)=1),"",IF(D66=D65,AH65,"")&amp;IF(B65&lt;&gt;B66,((IF(COUNTBLANK(E66)=1,$D$3&amp;"Non-type material: "&amp;$D$3,$D$3&amp;INDEX('type-categories'!$A$2:$B$100,MATCH(E66,'type-categories'!$A$2:$A$100,0),2)&amp;$D$3))),"")&amp;(IF(K66&lt;&gt;K65,$C$2&amp;UPPER(K66)&amp;$C$2&amp;$K$3&amp;" ",(IF(B66&lt;&gt;B65,$C$2&amp;UPPER(K66)&amp;$C$2&amp;$K$3&amp;" ",""))))&amp;IF((AA66&lt;&gt;AA67)*($H$2="y"),AD66&amp;AE66,IF((AA66&lt;&gt;AA67)*($H$2="m"),AD66&amp;AG66,IF(($H$2&lt;&gt;"m")*($H$2&lt;&gt;"Y"),(IF(F66=0,"",F66&amp;" "&amp;$F$4&amp;" "))&amp;(IF(G66=0,"",G66&amp;" "&amp;$G$4&amp;" "))&amp;(IF(H66=0,"",H66&amp;" "&amp;H$4&amp;" "))&amp;(IF(I66=0,"",I66&amp;" "&amp;$I$4&amp;" "))&amp;(IF(J66=0,"",J66&amp;" "&amp;$J$4&amp;" ")),"")))&amp;"; "&amp;IF((B66=B65)*(AA66=AA65), "same collecting data; ", IF((B66=B65)*(Z65=Z66),"same locality; ",(IF(COUNTBLANK(L66)=1,"",$D$2&amp;L66&amp;$L$3&amp;" "&amp;$D$2))&amp;(IF(COUNTBLANK(M66)=1,"",$E$2&amp;M66&amp;$E$2&amp;", "))&amp;(IF(COUNTBLANK(N66)=1,"",N66&amp;"; "))&amp;(IF(COUNTBLANK(O66)=1,"",O66&amp;"; ")))&amp;(IF(COUNTBLANK(P66)=1,"",P66&amp;"; "))&amp;(IF(COUNTBLANK(Q66)=1,"",Q66&amp;"; "))&amp;(IF(COUNTBLANK(R66)=1,"",R66&amp;"m, "))&amp;IF((COUNTBLANK(S66)=0)*(S66&lt;&gt;S65), S66&amp;"; ","")&amp;(IF(COUNTBLANK(U66)=1,"",U66&amp;"; "))&amp;(IF(COUNTBLANK(T66)=1,"",IF(COUNTBLANK(F$2)=1,T66&amp;"; ",T66&amp;" "&amp;F$2&amp;"; "))))&amp;(IF(COUNTBLANK(V66)=1,"",V66&amp;"; "))&amp;IF((COUNTBLANK(C66)=1),"",C66)&amp;IF((B66=B67)*(K66=K67)*(L66=L67)*(M66=M67),IF(($H$2&lt;&gt;"m")*($H$2&lt;&gt;"Y"), " • ", IF((ISNUMBER(FIND(")",AE66))), " • ", "")),IF((B66=B67)*(K66=K67),"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v>
      </c>
      <c r="AI66" s="1"/>
    </row>
    <row r="67" spans="1:35" s="4" customFormat="1" x14ac:dyDescent="0.25">
      <c r="A67" s="3">
        <f t="shared" si="3"/>
        <v>1</v>
      </c>
      <c r="B67" s="53" t="str">
        <f t="shared" si="0"/>
        <v>Kukulcania arizonica</v>
      </c>
      <c r="C67" s="54" t="s">
        <v>192</v>
      </c>
      <c r="D67" s="55" t="s">
        <v>191</v>
      </c>
      <c r="E67" s="55"/>
      <c r="F67" s="54">
        <v>0</v>
      </c>
      <c r="G67" s="54">
        <v>1</v>
      </c>
      <c r="H67" s="54">
        <v>0</v>
      </c>
      <c r="I67" s="54"/>
      <c r="J67" s="54"/>
      <c r="K67" s="54" t="s">
        <v>48</v>
      </c>
      <c r="L67" s="54" t="s">
        <v>73</v>
      </c>
      <c r="M67" s="54" t="s">
        <v>718</v>
      </c>
      <c r="N67" s="54" t="s">
        <v>85</v>
      </c>
      <c r="O67" s="54" t="s">
        <v>85</v>
      </c>
      <c r="P67" s="54"/>
      <c r="Q67" s="54" t="s">
        <v>85</v>
      </c>
      <c r="R67" s="54"/>
      <c r="S67" s="54" t="s">
        <v>85</v>
      </c>
      <c r="T67" s="54"/>
      <c r="U67" s="54" t="s">
        <v>719</v>
      </c>
      <c r="V67" s="54"/>
      <c r="W67" s="54" t="s">
        <v>85</v>
      </c>
      <c r="X67" s="147">
        <f ca="1">IF(COUNTBLANK(D67)=1,"",IF('order-admin-units'!$I$1&lt;&gt;"y", "", IF(COUNTBLANK(K67)=1, 'order-admin-units'!$B$1+1, VLOOKUP(K67, ordercountry, 2))))</f>
        <v>2</v>
      </c>
      <c r="Y67" s="147">
        <f ca="1">IF(COUNTBLANK(D67)=1,"",IF('order-admin-units'!$I$1&lt;&gt;"y", "", IF(COUNTBLANK(K67:L67)&gt;0, 'order-admin-units'!$B$2+1, VLOOKUP(K67&amp;"@"&amp;L67, orderadmin, 2))))</f>
        <v>6</v>
      </c>
      <c r="Z67" s="147" t="str">
        <f t="shared" si="4"/>
        <v>MexicoTamaulipasMumulique Pass.</v>
      </c>
      <c r="AA67" s="147" t="str">
        <f t="shared" si="5"/>
        <v>Kukulcania arizonicaMexicoTamaulipasMumulique Pass.25/XII/1947</v>
      </c>
      <c r="AB67" s="147" t="str">
        <f t="shared" si="6"/>
        <v xml:space="preserve">Kukulcania arizonicaMexicoTamaulipasMumulique Pass.25/XII/1947AMNH </v>
      </c>
      <c r="AC67" s="147" t="str">
        <f t="shared" si="1"/>
        <v>Kukulcania arizonicaMexicoTamaulipasMumulique Pass.25/XII/1947</v>
      </c>
      <c r="AD67" s="11" t="str">
        <f t="shared" si="7"/>
        <v/>
      </c>
      <c r="AE67" s="11" t="str">
        <f t="array" ref="AE67">IF(COUNTBLANK(D67)=1,"",IF(OR($H$2="y",$H$2="m"),IF(AA67=AA66,IF(OR(AB67=$AB$4:$AB66)=FALSE,AE66&amp;C67,AE66),"("&amp;C67)&amp;IF(AA67=AA68,IF(OR(AB68=$AB$4:$AB67)=FALSE,", ",""),") "),""))</f>
        <v/>
      </c>
      <c r="AF67" s="11" t="str">
        <f t="array" ref="AF67">IF((COUNTBLANK(D67)=0)*OR($H$2="y",$H$2="m"),IFERROR(LEFT(C67, FIND(" ",C67)-1), C67),"")</f>
        <v/>
      </c>
      <c r="AG67" s="11" t="str">
        <f t="array" ref="AG67">IF(COUNTBLANK(D67)=1,"",IF(OR($H$2="y",$H$2="m"),IF(AA67=AA66,IF(OR(AC67=$AC$4:$AC66)=FALSE,AG66&amp;AF67,AG66),"("&amp;AF67)&amp;IF(AA67=AA68,IF(OR(AC68=$AC$4:$AC67)=FALSE,", ",""),") "),""))</f>
        <v/>
      </c>
      <c r="AH67" s="10" t="str">
        <f>IF((COUNTBLANK(D67)=1),"",IF(D67=D66,AH66,"")&amp;IF(B66&lt;&gt;B67,((IF(COUNTBLANK(E67)=1,$D$3&amp;"Non-type material: "&amp;$D$3,$D$3&amp;INDEX('type-categories'!$A$2:$B$100,MATCH(E67,'type-categories'!$A$2:$A$100,0),2)&amp;$D$3))),"")&amp;(IF(K67&lt;&gt;K66,$C$2&amp;UPPER(K67)&amp;$C$2&amp;$K$3&amp;" ",(IF(B67&lt;&gt;B66,$C$2&amp;UPPER(K67)&amp;$C$2&amp;$K$3&amp;" ",""))))&amp;IF((AA67&lt;&gt;AA68)*($H$2="y"),AD67&amp;AE67,IF((AA67&lt;&gt;AA68)*($H$2="m"),AD67&amp;AG67,IF(($H$2&lt;&gt;"m")*($H$2&lt;&gt;"Y"),(IF(F67=0,"",F67&amp;" "&amp;$F$4&amp;" "))&amp;(IF(G67=0,"",G67&amp;" "&amp;$G$4&amp;" "))&amp;(IF(H67=0,"",H67&amp;" "&amp;H$4&amp;" "))&amp;(IF(I67=0,"",I67&amp;" "&amp;$I$4&amp;" "))&amp;(IF(J67=0,"",J67&amp;" "&amp;$J$4&amp;" ")),"")))&amp;"; "&amp;IF((B67=B66)*(AA67=AA66), "same collecting data; ", IF((B67=B66)*(Z66=Z67),"same locality; ",(IF(COUNTBLANK(L67)=1,"",$D$2&amp;L67&amp;$L$3&amp;" "&amp;$D$2))&amp;(IF(COUNTBLANK(M67)=1,"",$E$2&amp;M67&amp;$E$2&amp;", "))&amp;(IF(COUNTBLANK(N67)=1,"",N67&amp;"; "))&amp;(IF(COUNTBLANK(O67)=1,"",O67&amp;"; ")))&amp;(IF(COUNTBLANK(P67)=1,"",P67&amp;"; "))&amp;(IF(COUNTBLANK(Q67)=1,"",Q67&amp;"; "))&amp;(IF(COUNTBLANK(R67)=1,"",R67&amp;"m, "))&amp;IF((COUNTBLANK(S67)=0)*(S67&lt;&gt;S66), S67&amp;"; ","")&amp;(IF(COUNTBLANK(U67)=1,"",U67&amp;"; "))&amp;(IF(COUNTBLANK(T67)=1,"",IF(COUNTBLANK(F$2)=1,T67&amp;"; ",T67&amp;" "&amp;F$2&amp;"; "))))&amp;(IF(COUNTBLANK(V67)=1,"",V67&amp;"; "))&amp;IF((COUNTBLANK(C67)=1),"",C67)&amp;IF((B67=B68)*(K67=K68)*(L67=L68)*(M67=M68),IF(($H$2&lt;&gt;"m")*($H$2&lt;&gt;"Y"), " • ", IF((ISNUMBER(FIND(")",AE67))), " • ", "")),IF((B67=B68)*(K67=K68),"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v>
      </c>
      <c r="AI67" s="1"/>
    </row>
    <row r="68" spans="1:35" s="4" customFormat="1" x14ac:dyDescent="0.25">
      <c r="A68" s="3">
        <f t="shared" si="3"/>
        <v>1</v>
      </c>
      <c r="B68" s="53" t="str">
        <f t="shared" si="0"/>
        <v>Kukulcania arizonica</v>
      </c>
      <c r="C68" s="54" t="s">
        <v>250</v>
      </c>
      <c r="D68" s="55" t="s">
        <v>191</v>
      </c>
      <c r="E68" s="55"/>
      <c r="F68" s="54">
        <v>0</v>
      </c>
      <c r="G68" s="54">
        <v>3</v>
      </c>
      <c r="H68" s="54">
        <v>1</v>
      </c>
      <c r="I68" s="54"/>
      <c r="J68" s="54"/>
      <c r="K68" s="54" t="s">
        <v>48</v>
      </c>
      <c r="L68" s="54" t="s">
        <v>720</v>
      </c>
      <c r="M68" s="54" t="s">
        <v>721</v>
      </c>
      <c r="N68" s="54" t="s">
        <v>85</v>
      </c>
      <c r="O68" s="54" t="s">
        <v>85</v>
      </c>
      <c r="P68" s="54"/>
      <c r="Q68" s="54" t="s">
        <v>85</v>
      </c>
      <c r="R68" s="54"/>
      <c r="S68" s="54" t="s">
        <v>85</v>
      </c>
      <c r="T68" s="54" t="s">
        <v>616</v>
      </c>
      <c r="U68" s="54" t="s">
        <v>722</v>
      </c>
      <c r="V68" s="54"/>
      <c r="W68" s="54" t="s">
        <v>85</v>
      </c>
      <c r="X68" s="147">
        <f ca="1">IF(COUNTBLANK(D68)=1,"",IF('order-admin-units'!$I$1&lt;&gt;"y", "", IF(COUNTBLANK(K68)=1, 'order-admin-units'!$B$1+1, VLOOKUP(K68, ordercountry, 2))))</f>
        <v>2</v>
      </c>
      <c r="Y68" s="147">
        <f ca="1">IF(COUNTBLANK(D68)=1,"",IF('order-admin-units'!$I$1&lt;&gt;"y", "", IF(COUNTBLANK(K68:L68)&gt;0, 'order-admin-units'!$B$2+1, VLOOKUP(K68&amp;"@"&amp;L68, orderadmin, 2))))</f>
        <v>18</v>
      </c>
      <c r="Z68" s="147" t="str">
        <f t="shared" si="4"/>
        <v>Mexicouncertain localitySan Diego, plain (? label illegible)</v>
      </c>
      <c r="AA68" s="147" t="str">
        <f t="shared" si="5"/>
        <v>Kukulcania arizonicaMexicouncertain localitySan Diego, plain (? label illegible)A.M. Chickering20/VII/1934</v>
      </c>
      <c r="AB68" s="147" t="str">
        <f t="shared" si="6"/>
        <v>Kukulcania arizonicaMexicouncertain localitySan Diego, plain (? label illegible)A.M. Chickering20/VII/1934MCZ 39058</v>
      </c>
      <c r="AC68" s="147" t="str">
        <f t="shared" si="1"/>
        <v>Kukulcania arizonicaMexicouncertain localitySan Diego, plain (? label illegible)A.M. Chickering20/VII/1934</v>
      </c>
      <c r="AD68" s="11" t="str">
        <f t="shared" si="7"/>
        <v/>
      </c>
      <c r="AE68" s="11" t="str">
        <f t="array" ref="AE68">IF(COUNTBLANK(D68)=1,"",IF(OR($H$2="y",$H$2="m"),IF(AA68=AA67,IF(OR(AB68=$AB$4:$AB67)=FALSE,AE67&amp;C68,AE67),"("&amp;C68)&amp;IF(AA68=AA69,IF(OR(AB69=$AB$4:$AB68)=FALSE,", ",""),") "),""))</f>
        <v/>
      </c>
      <c r="AF68" s="11" t="str">
        <f t="array" ref="AF68">IF((COUNTBLANK(D68)=0)*OR($H$2="y",$H$2="m"),IFERROR(LEFT(C68, FIND(" ",C68)-1), C68),"")</f>
        <v/>
      </c>
      <c r="AG68" s="11" t="str">
        <f t="array" ref="AG68">IF(COUNTBLANK(D68)=1,"",IF(OR($H$2="y",$H$2="m"),IF(AA68=AA67,IF(OR(AC68=$AC$4:$AC67)=FALSE,AG67&amp;AF68,AG67),"("&amp;AF68)&amp;IF(AA68=AA69,IF(OR(AC69=$AC$4:$AC68)=FALSE,", ",""),") "),""))</f>
        <v/>
      </c>
      <c r="AH68" s="10" t="str">
        <f>IF((COUNTBLANK(D68)=1),"",IF(D68=D67,AH67,"")&amp;IF(B67&lt;&gt;B68,((IF(COUNTBLANK(E68)=1,$D$3&amp;"Non-type material: "&amp;$D$3,$D$3&amp;INDEX('type-categories'!$A$2:$B$100,MATCH(E68,'type-categories'!$A$2:$A$100,0),2)&amp;$D$3))),"")&amp;(IF(K68&lt;&gt;K67,$C$2&amp;UPPER(K68)&amp;$C$2&amp;$K$3&amp;" ",(IF(B68&lt;&gt;B67,$C$2&amp;UPPER(K68)&amp;$C$2&amp;$K$3&amp;" ",""))))&amp;IF((AA68&lt;&gt;AA69)*($H$2="y"),AD68&amp;AE68,IF((AA68&lt;&gt;AA69)*($H$2="m"),AD68&amp;AG68,IF(($H$2&lt;&gt;"m")*($H$2&lt;&gt;"Y"),(IF(F68=0,"",F68&amp;" "&amp;$F$4&amp;" "))&amp;(IF(G68=0,"",G68&amp;" "&amp;$G$4&amp;" "))&amp;(IF(H68=0,"",H68&amp;" "&amp;H$4&amp;" "))&amp;(IF(I68=0,"",I68&amp;" "&amp;$I$4&amp;" "))&amp;(IF(J68=0,"",J68&amp;" "&amp;$J$4&amp;" ")),"")))&amp;"; "&amp;IF((B68=B67)*(AA68=AA67), "same collecting data; ", IF((B68=B67)*(Z67=Z68),"same locality; ",(IF(COUNTBLANK(L68)=1,"",$D$2&amp;L68&amp;$L$3&amp;" "&amp;$D$2))&amp;(IF(COUNTBLANK(M68)=1,"",$E$2&amp;M68&amp;$E$2&amp;", "))&amp;(IF(COUNTBLANK(N68)=1,"",N68&amp;"; "))&amp;(IF(COUNTBLANK(O68)=1,"",O68&amp;"; ")))&amp;(IF(COUNTBLANK(P68)=1,"",P68&amp;"; "))&amp;(IF(COUNTBLANK(Q68)=1,"",Q68&amp;"; "))&amp;(IF(COUNTBLANK(R68)=1,"",R68&amp;"m, "))&amp;IF((COUNTBLANK(S68)=0)*(S68&lt;&gt;S67), S68&amp;"; ","")&amp;(IF(COUNTBLANK(U68)=1,"",U68&amp;"; "))&amp;(IF(COUNTBLANK(T68)=1,"",IF(COUNTBLANK(F$2)=1,T68&amp;"; ",T68&amp;" "&amp;F$2&amp;"; "))))&amp;(IF(COUNTBLANK(V68)=1,"",V68&amp;"; "))&amp;IF((COUNTBLANK(C68)=1),"",C68)&amp;IF((B68=B69)*(K68=K69)*(L68=L69)*(M68=M69),IF(($H$2&lt;&gt;"m")*($H$2&lt;&gt;"Y"), " • ", IF((ISNUMBER(FIND(")",AE68))), " • ", "")),IF((B68=B69)*(K68=K69),"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v>
      </c>
      <c r="AI68" s="1"/>
    </row>
    <row r="69" spans="1:35" s="4" customFormat="1" x14ac:dyDescent="0.25">
      <c r="A69" s="3">
        <f t="shared" si="3"/>
        <v>1</v>
      </c>
      <c r="B69" s="53" t="str">
        <f t="shared" ref="B69:B132" si="8">D69&amp;E69</f>
        <v>Kukulcania arizonica</v>
      </c>
      <c r="C69" s="54" t="s">
        <v>192</v>
      </c>
      <c r="D69" s="55" t="s">
        <v>191</v>
      </c>
      <c r="E69" s="55"/>
      <c r="F69" s="54">
        <v>0</v>
      </c>
      <c r="G69" s="54">
        <v>1</v>
      </c>
      <c r="H69" s="54">
        <v>0</v>
      </c>
      <c r="I69" s="54"/>
      <c r="J69" s="54"/>
      <c r="K69" s="54" t="s">
        <v>48</v>
      </c>
      <c r="L69" s="54" t="s">
        <v>51</v>
      </c>
      <c r="M69" s="54" t="s">
        <v>723</v>
      </c>
      <c r="N69" s="54" t="s">
        <v>85</v>
      </c>
      <c r="O69" s="54" t="s">
        <v>85</v>
      </c>
      <c r="P69" s="54"/>
      <c r="Q69" s="54" t="s">
        <v>85</v>
      </c>
      <c r="R69" s="54"/>
      <c r="S69" s="54" t="s">
        <v>724</v>
      </c>
      <c r="T69" s="54" t="s">
        <v>70</v>
      </c>
      <c r="U69" s="54" t="s">
        <v>725</v>
      </c>
      <c r="V69" s="54"/>
      <c r="W69" s="54" t="s">
        <v>85</v>
      </c>
      <c r="X69" s="147">
        <f ca="1">IF(COUNTBLANK(D69)=1,"",IF('order-admin-units'!$I$1&lt;&gt;"y", "", IF(COUNTBLANK(K69)=1, 'order-admin-units'!$B$1+1, VLOOKUP(K69, ordercountry, 2))))</f>
        <v>2</v>
      </c>
      <c r="Y69" s="147">
        <f ca="1">IF(COUNTBLANK(D69)=1,"",IF('order-admin-units'!$I$1&lt;&gt;"y", "", IF(COUNTBLANK(K69:L69)&gt;0, 'order-admin-units'!$B$2+1, VLOOKUP(K69&amp;"@"&amp;L69, orderadmin, 2))))</f>
        <v>9</v>
      </c>
      <c r="Z69" s="147" t="str">
        <f t="shared" si="4"/>
        <v>MexicoZacatecas27 miles NNW Fresnillo</v>
      </c>
      <c r="AA69" s="147" t="str">
        <f t="shared" si="5"/>
        <v>Kukulcania arizonicaMexicoZacatecas27 miles NNW Fresnillo(N23.35°, W102.58°)J. &amp; W. Ivie7/IX/1964</v>
      </c>
      <c r="AB69" s="147" t="str">
        <f t="shared" si="6"/>
        <v xml:space="preserve">Kukulcania arizonicaMexicoZacatecas27 miles NNW Fresnillo(N23.35°, W102.58°)J. &amp; W. Ivie7/IX/1964AMNH </v>
      </c>
      <c r="AC69" s="147" t="str">
        <f t="shared" ref="AC69:AC132" si="9">AA69&amp;AF69</f>
        <v>Kukulcania arizonicaMexicoZacatecas27 miles NNW Fresnillo(N23.35°, W102.58°)J. &amp; W. Ivie7/IX/1964</v>
      </c>
      <c r="AD69" s="11" t="str">
        <f t="shared" si="7"/>
        <v/>
      </c>
      <c r="AE69" s="11" t="str">
        <f t="array" ref="AE69">IF(COUNTBLANK(D69)=1,"",IF(OR($H$2="y",$H$2="m"),IF(AA69=AA68,IF(OR(AB69=$AB$4:$AB68)=FALSE,AE68&amp;C69,AE68),"("&amp;C69)&amp;IF(AA69=AA70,IF(OR(AB70=$AB$4:$AB69)=FALSE,", ",""),") "),""))</f>
        <v/>
      </c>
      <c r="AF69" s="11" t="str">
        <f t="array" ref="AF69">IF((COUNTBLANK(D69)=0)*OR($H$2="y",$H$2="m"),IFERROR(LEFT(C69, FIND(" ",C69)-1), C69),"")</f>
        <v/>
      </c>
      <c r="AG69" s="11" t="str">
        <f t="array" ref="AG69">IF(COUNTBLANK(D69)=1,"",IF(OR($H$2="y",$H$2="m"),IF(AA69=AA68,IF(OR(AC69=$AC$4:$AC68)=FALSE,AG68&amp;AF69,AG68),"("&amp;AF69)&amp;IF(AA69=AA70,IF(OR(AC70=$AC$4:$AC69)=FALSE,", ",""),") "),""))</f>
        <v/>
      </c>
      <c r="AH69" s="10" t="str">
        <f>IF((COUNTBLANK(D69)=1),"",IF(D69=D68,AH68,"")&amp;IF(B68&lt;&gt;B69,((IF(COUNTBLANK(E69)=1,$D$3&amp;"Non-type material: "&amp;$D$3,$D$3&amp;INDEX('type-categories'!$A$2:$B$100,MATCH(E69,'type-categories'!$A$2:$A$100,0),2)&amp;$D$3))),"")&amp;(IF(K69&lt;&gt;K68,$C$2&amp;UPPER(K69)&amp;$C$2&amp;$K$3&amp;" ",(IF(B69&lt;&gt;B68,$C$2&amp;UPPER(K69)&amp;$C$2&amp;$K$3&amp;" ",""))))&amp;IF((AA69&lt;&gt;AA70)*($H$2="y"),AD69&amp;AE69,IF((AA69&lt;&gt;AA70)*($H$2="m"),AD69&amp;AG69,IF(($H$2&lt;&gt;"m")*($H$2&lt;&gt;"Y"),(IF(F69=0,"",F69&amp;" "&amp;$F$4&amp;" "))&amp;(IF(G69=0,"",G69&amp;" "&amp;$G$4&amp;" "))&amp;(IF(H69=0,"",H69&amp;" "&amp;H$4&amp;" "))&amp;(IF(I69=0,"",I69&amp;" "&amp;$I$4&amp;" "))&amp;(IF(J69=0,"",J69&amp;" "&amp;$J$4&amp;" ")),"")))&amp;"; "&amp;IF((B69=B68)*(AA69=AA68), "same collecting data; ", IF((B69=B68)*(Z68=Z69),"same locality; ",(IF(COUNTBLANK(L69)=1,"",$D$2&amp;L69&amp;$L$3&amp;" "&amp;$D$2))&amp;(IF(COUNTBLANK(M69)=1,"",$E$2&amp;M69&amp;$E$2&amp;", "))&amp;(IF(COUNTBLANK(N69)=1,"",N69&amp;"; "))&amp;(IF(COUNTBLANK(O69)=1,"",O69&amp;"; ")))&amp;(IF(COUNTBLANK(P69)=1,"",P69&amp;"; "))&amp;(IF(COUNTBLANK(Q69)=1,"",Q69&amp;"; "))&amp;(IF(COUNTBLANK(R69)=1,"",R69&amp;"m, "))&amp;IF((COUNTBLANK(S69)=0)*(S69&lt;&gt;S68), S69&amp;"; ","")&amp;(IF(COUNTBLANK(U69)=1,"",U69&amp;"; "))&amp;(IF(COUNTBLANK(T69)=1,"",IF(COUNTBLANK(F$2)=1,T69&amp;"; ",T69&amp;" "&amp;F$2&amp;"; "))))&amp;(IF(COUNTBLANK(V69)=1,"",V69&amp;"; "))&amp;IF((COUNTBLANK(C69)=1),"",C69)&amp;IF((B69=B70)*(K69=K70)*(L69=L70)*(M69=M70),IF(($H$2&lt;&gt;"m")*($H$2&lt;&gt;"Y"), " • ", IF((ISNUMBER(FIND(")",AE69))), " • ", "")),IF((B69=B70)*(K69=K70),"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v>
      </c>
      <c r="AI69" s="1"/>
    </row>
    <row r="70" spans="1:35" s="4" customFormat="1" x14ac:dyDescent="0.25">
      <c r="A70" s="3">
        <f t="shared" ref="A70:A133" si="10">IF(ISBLANK(D70),"",IF(D70&lt;&gt;D69, A69+1, A69))</f>
        <v>1</v>
      </c>
      <c r="B70" s="53" t="str">
        <f t="shared" si="8"/>
        <v>Kukulcania arizonica</v>
      </c>
      <c r="C70" s="54" t="s">
        <v>192</v>
      </c>
      <c r="D70" s="55" t="s">
        <v>191</v>
      </c>
      <c r="E70" s="55"/>
      <c r="F70" s="54">
        <v>0</v>
      </c>
      <c r="G70" s="54">
        <v>1</v>
      </c>
      <c r="H70" s="54">
        <v>0</v>
      </c>
      <c r="I70" s="54"/>
      <c r="J70" s="54"/>
      <c r="K70" s="54" t="s">
        <v>48</v>
      </c>
      <c r="L70" s="54" t="s">
        <v>51</v>
      </c>
      <c r="M70" s="54" t="s">
        <v>726</v>
      </c>
      <c r="N70" s="54" t="s">
        <v>85</v>
      </c>
      <c r="O70" s="54" t="s">
        <v>85</v>
      </c>
      <c r="P70" s="54"/>
      <c r="Q70" s="54" t="s">
        <v>85</v>
      </c>
      <c r="R70" s="54"/>
      <c r="S70" s="54" t="s">
        <v>727</v>
      </c>
      <c r="T70" s="54" t="s">
        <v>728</v>
      </c>
      <c r="U70" s="54" t="s">
        <v>729</v>
      </c>
      <c r="V70" s="54"/>
      <c r="W70" s="54" t="s">
        <v>85</v>
      </c>
      <c r="X70" s="147">
        <f ca="1">IF(COUNTBLANK(D70)=1,"",IF('order-admin-units'!$I$1&lt;&gt;"y", "", IF(COUNTBLANK(K70)=1, 'order-admin-units'!$B$1+1, VLOOKUP(K70, ordercountry, 2))))</f>
        <v>2</v>
      </c>
      <c r="Y70" s="147">
        <f ca="1">IF(COUNTBLANK(D70)=1,"",IF('order-admin-units'!$I$1&lt;&gt;"y", "", IF(COUNTBLANK(K70:L70)&gt;0, 'order-admin-units'!$B$2+1, VLOOKUP(K70&amp;"@"&amp;L70, orderadmin, 2))))</f>
        <v>9</v>
      </c>
      <c r="Z70" s="147" t="str">
        <f t="shared" ref="Z70:Z133" si="11">K70&amp;L70&amp;M70&amp;N70&amp;O70</f>
        <v>MexicoZacatecas45 miles NE Zacatecas</v>
      </c>
      <c r="AA70" s="147" t="str">
        <f t="shared" ref="AA70:AA133" si="12">B70&amp;K70&amp;L70&amp;M70&amp;N70&amp;O70&amp;P70&amp;Q70&amp;R70&amp;S70&amp;T70&amp;U70</f>
        <v>Kukulcania arizonicaMexicoZacatecas45 miles NE Zacatecas[N23.34835°, W102.27046°]L. Erickson &amp; M.E. Soleglad8/VIII/1974</v>
      </c>
      <c r="AB70" s="147" t="str">
        <f t="shared" ref="AB70:AB133" si="13">AA70&amp;C70</f>
        <v xml:space="preserve">Kukulcania arizonicaMexicoZacatecas45 miles NE Zacatecas[N23.34835°, W102.27046°]L. Erickson &amp; M.E. Soleglad8/VIII/1974AMNH </v>
      </c>
      <c r="AC70" s="147" t="str">
        <f t="shared" si="9"/>
        <v>Kukulcania arizonicaMexicoZacatecas45 miles NE Zacatecas[N23.34835°, W102.27046°]L. Erickson &amp; M.E. Soleglad8/VIII/1974</v>
      </c>
      <c r="AD70" s="11" t="str">
        <f t="shared" ref="AD70:AD133" si="14">IF(OR($H$2="y",$H$2="m"),IF(SUMIF($AA$5:$AA$2000,AA70,$F$5:$F$2000)&lt;&gt;0,SUMIF($AA$5:$AA$2000,AA70,$F$5:$F$2000)&amp;" "&amp;$F$4&amp;" ","")&amp;IF(SUMIF($AA$5:$AA$2000,AA70,$G$5:$G$2000)&lt;&gt;0,SUMIF($AA$5:$AA$2000,AA70,$G$5:$G$2000)&amp;" "&amp;$G$4&amp;" ","")&amp;IF(SUMIF($AA$5:$AA$2000,AA70,$H$5:$H$2000)&lt;&gt;0,SUMIF($AA$5:$AA$2000,AA70,$H$5:$H$2000)&amp;" "&amp;$H$4&amp;" ","")&amp;IF(SUMIF($AA$5:$AA$2000,AA70,$I$5:$I$2000)&lt;&gt;0,SUMIF($AA$5:$AA$2000,AA70,$I$5:$I$2000)&amp;" "&amp;$I$4&amp;" ","")&amp;IF(SUMIF($AA$5:$AA$2000,AA70,$J$5:$J$2000)&lt;&gt;0,SUMIF($AA$5:$AA$2000,AA70,$J$5:$J$2000)&amp;" "&amp;$J$4&amp;" ",""),"")</f>
        <v/>
      </c>
      <c r="AE70" s="11" t="str">
        <f t="array" ref="AE70">IF(COUNTBLANK(D70)=1,"",IF(OR($H$2="y",$H$2="m"),IF(AA70=AA69,IF(OR(AB70=$AB$4:$AB69)=FALSE,AE69&amp;C70,AE69),"("&amp;C70)&amp;IF(AA70=AA71,IF(OR(AB71=$AB$4:$AB70)=FALSE,", ",""),") "),""))</f>
        <v/>
      </c>
      <c r="AF70" s="11" t="str">
        <f t="array" ref="AF70">IF((COUNTBLANK(D70)=0)*OR($H$2="y",$H$2="m"),IFERROR(LEFT(C70, FIND(" ",C70)-1), C70),"")</f>
        <v/>
      </c>
      <c r="AG70" s="11" t="str">
        <f t="array" ref="AG70">IF(COUNTBLANK(D70)=1,"",IF(OR($H$2="y",$H$2="m"),IF(AA70=AA69,IF(OR(AC70=$AC$4:$AC69)=FALSE,AG69&amp;AF70,AG69),"("&amp;AF70)&amp;IF(AA70=AA71,IF(OR(AC71=$AC$4:$AC70)=FALSE,", ",""),") "),""))</f>
        <v/>
      </c>
      <c r="AH70" s="10" t="str">
        <f>IF((COUNTBLANK(D70)=1),"",IF(D70=D69,AH69,"")&amp;IF(B69&lt;&gt;B70,((IF(COUNTBLANK(E70)=1,$D$3&amp;"Non-type material: "&amp;$D$3,$D$3&amp;INDEX('type-categories'!$A$2:$B$100,MATCH(E70,'type-categories'!$A$2:$A$100,0),2)&amp;$D$3))),"")&amp;(IF(K70&lt;&gt;K69,$C$2&amp;UPPER(K70)&amp;$C$2&amp;$K$3&amp;" ",(IF(B70&lt;&gt;B69,$C$2&amp;UPPER(K70)&amp;$C$2&amp;$K$3&amp;" ",""))))&amp;IF((AA70&lt;&gt;AA71)*($H$2="y"),AD70&amp;AE70,IF((AA70&lt;&gt;AA71)*($H$2="m"),AD70&amp;AG70,IF(($H$2&lt;&gt;"m")*($H$2&lt;&gt;"Y"),(IF(F70=0,"",F70&amp;" "&amp;$F$4&amp;" "))&amp;(IF(G70=0,"",G70&amp;" "&amp;$G$4&amp;" "))&amp;(IF(H70=0,"",H70&amp;" "&amp;H$4&amp;" "))&amp;(IF(I70=0,"",I70&amp;" "&amp;$I$4&amp;" "))&amp;(IF(J70=0,"",J70&amp;" "&amp;$J$4&amp;" ")),"")))&amp;"; "&amp;IF((B70=B69)*(AA70=AA69), "same collecting data; ", IF((B70=B69)*(Z69=Z70),"same locality; ",(IF(COUNTBLANK(L70)=1,"",$D$2&amp;L70&amp;$L$3&amp;" "&amp;$D$2))&amp;(IF(COUNTBLANK(M70)=1,"",$E$2&amp;M70&amp;$E$2&amp;", "))&amp;(IF(COUNTBLANK(N70)=1,"",N70&amp;"; "))&amp;(IF(COUNTBLANK(O70)=1,"",O70&amp;"; ")))&amp;(IF(COUNTBLANK(P70)=1,"",P70&amp;"; "))&amp;(IF(COUNTBLANK(Q70)=1,"",Q70&amp;"; "))&amp;(IF(COUNTBLANK(R70)=1,"",R70&amp;"m, "))&amp;IF((COUNTBLANK(S70)=0)*(S70&lt;&gt;S69), S70&amp;"; ","")&amp;(IF(COUNTBLANK(U70)=1,"",U70&amp;"; "))&amp;(IF(COUNTBLANK(T70)=1,"",IF(COUNTBLANK(F$2)=1,T70&amp;"; ",T70&amp;" "&amp;F$2&amp;"; "))))&amp;(IF(COUNTBLANK(V70)=1,"",V70&amp;"; "))&amp;IF((COUNTBLANK(C70)=1),"",C70)&amp;IF((B70=B71)*(K70=K71)*(L70=L71)*(M70=M71),IF(($H$2&lt;&gt;"m")*($H$2&lt;&gt;"Y"), " • ", IF((ISNUMBER(FIND(")",AE70))), " • ", "")),IF((B70=B71)*(K70=K71),"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v>
      </c>
      <c r="AI70" s="1"/>
    </row>
    <row r="71" spans="1:35" s="4" customFormat="1" x14ac:dyDescent="0.25">
      <c r="A71" s="3">
        <f t="shared" si="10"/>
        <v>1</v>
      </c>
      <c r="B71" s="53" t="str">
        <f t="shared" si="8"/>
        <v>Kukulcania arizonica</v>
      </c>
      <c r="C71" s="54" t="s">
        <v>192</v>
      </c>
      <c r="D71" s="55" t="s">
        <v>191</v>
      </c>
      <c r="E71" s="55"/>
      <c r="F71" s="54">
        <v>0</v>
      </c>
      <c r="G71" s="54">
        <v>1</v>
      </c>
      <c r="H71" s="54">
        <v>0</v>
      </c>
      <c r="I71" s="54"/>
      <c r="J71" s="54"/>
      <c r="K71" s="54" t="s">
        <v>48</v>
      </c>
      <c r="L71" s="54" t="s">
        <v>51</v>
      </c>
      <c r="M71" s="54" t="s">
        <v>730</v>
      </c>
      <c r="N71" s="54" t="s">
        <v>85</v>
      </c>
      <c r="O71" s="54" t="s">
        <v>85</v>
      </c>
      <c r="P71" s="54"/>
      <c r="Q71" s="54" t="s">
        <v>85</v>
      </c>
      <c r="R71" s="54"/>
      <c r="S71" s="54" t="s">
        <v>731</v>
      </c>
      <c r="T71" s="54" t="s">
        <v>732</v>
      </c>
      <c r="U71" s="54" t="s">
        <v>733</v>
      </c>
      <c r="V71" s="54"/>
      <c r="W71" s="54" t="s">
        <v>85</v>
      </c>
      <c r="X71" s="147">
        <f ca="1">IF(COUNTBLANK(D71)=1,"",IF('order-admin-units'!$I$1&lt;&gt;"y", "", IF(COUNTBLANK(K71)=1, 'order-admin-units'!$B$1+1, VLOOKUP(K71, ordercountry, 2))))</f>
        <v>2</v>
      </c>
      <c r="Y71" s="147">
        <f ca="1">IF(COUNTBLANK(D71)=1,"",IF('order-admin-units'!$I$1&lt;&gt;"y", "", IF(COUNTBLANK(K71:L71)&gt;0, 'order-admin-units'!$B$2+1, VLOOKUP(K71&amp;"@"&amp;L71, orderadmin, 2))))</f>
        <v>9</v>
      </c>
      <c r="Z71" s="147" t="str">
        <f t="shared" si="11"/>
        <v>MexicoZacatecason route 45, 120 miles SE Durango</v>
      </c>
      <c r="AA71" s="147" t="str">
        <f t="shared" si="12"/>
        <v>Kukulcania arizonicaMexicoZacatecason route 45, 120 miles SE Durango[N23.40496°, W103.033°]A. Aschwanden8/IX/1961</v>
      </c>
      <c r="AB71" s="147" t="str">
        <f t="shared" si="13"/>
        <v xml:space="preserve">Kukulcania arizonicaMexicoZacatecason route 45, 120 miles SE Durango[N23.40496°, W103.033°]A. Aschwanden8/IX/1961AMNH </v>
      </c>
      <c r="AC71" s="147" t="str">
        <f t="shared" si="9"/>
        <v>Kukulcania arizonicaMexicoZacatecason route 45, 120 miles SE Durango[N23.40496°, W103.033°]A. Aschwanden8/IX/1961</v>
      </c>
      <c r="AD71" s="11" t="str">
        <f t="shared" si="14"/>
        <v/>
      </c>
      <c r="AE71" s="11" t="str">
        <f t="array" ref="AE71">IF(COUNTBLANK(D71)=1,"",IF(OR($H$2="y",$H$2="m"),IF(AA71=AA70,IF(OR(AB71=$AB$4:$AB70)=FALSE,AE70&amp;C71,AE70),"("&amp;C71)&amp;IF(AA71=AA72,IF(OR(AB72=$AB$4:$AB71)=FALSE,", ",""),") "),""))</f>
        <v/>
      </c>
      <c r="AF71" s="11" t="str">
        <f t="array" ref="AF71">IF((COUNTBLANK(D71)=0)*OR($H$2="y",$H$2="m"),IFERROR(LEFT(C71, FIND(" ",C71)-1), C71),"")</f>
        <v/>
      </c>
      <c r="AG71" s="11" t="str">
        <f t="array" ref="AG71">IF(COUNTBLANK(D71)=1,"",IF(OR($H$2="y",$H$2="m"),IF(AA71=AA70,IF(OR(AC71=$AC$4:$AC70)=FALSE,AG70&amp;AF71,AG70),"("&amp;AF71)&amp;IF(AA71=AA72,IF(OR(AC72=$AC$4:$AC71)=FALSE,", ",""),") "),""))</f>
        <v/>
      </c>
      <c r="AH71" s="10" t="str">
        <f>IF((COUNTBLANK(D71)=1),"",IF(D71=D70,AH70,"")&amp;IF(B70&lt;&gt;B71,((IF(COUNTBLANK(E71)=1,$D$3&amp;"Non-type material: "&amp;$D$3,$D$3&amp;INDEX('type-categories'!$A$2:$B$100,MATCH(E71,'type-categories'!$A$2:$A$100,0),2)&amp;$D$3))),"")&amp;(IF(K71&lt;&gt;K70,$C$2&amp;UPPER(K71)&amp;$C$2&amp;$K$3&amp;" ",(IF(B71&lt;&gt;B70,$C$2&amp;UPPER(K71)&amp;$C$2&amp;$K$3&amp;" ",""))))&amp;IF((AA71&lt;&gt;AA72)*($H$2="y"),AD71&amp;AE71,IF((AA71&lt;&gt;AA72)*($H$2="m"),AD71&amp;AG71,IF(($H$2&lt;&gt;"m")*($H$2&lt;&gt;"Y"),(IF(F71=0,"",F71&amp;" "&amp;$F$4&amp;" "))&amp;(IF(G71=0,"",G71&amp;" "&amp;$G$4&amp;" "))&amp;(IF(H71=0,"",H71&amp;" "&amp;H$4&amp;" "))&amp;(IF(I71=0,"",I71&amp;" "&amp;$I$4&amp;" "))&amp;(IF(J71=0,"",J71&amp;" "&amp;$J$4&amp;" ")),"")))&amp;"; "&amp;IF((B71=B70)*(AA71=AA70), "same collecting data; ", IF((B71=B70)*(Z70=Z71),"same locality; ",(IF(COUNTBLANK(L71)=1,"",$D$2&amp;L71&amp;$L$3&amp;" "&amp;$D$2))&amp;(IF(COUNTBLANK(M71)=1,"",$E$2&amp;M71&amp;$E$2&amp;", "))&amp;(IF(COUNTBLANK(N71)=1,"",N71&amp;"; "))&amp;(IF(COUNTBLANK(O71)=1,"",O71&amp;"; ")))&amp;(IF(COUNTBLANK(P71)=1,"",P71&amp;"; "))&amp;(IF(COUNTBLANK(Q71)=1,"",Q71&amp;"; "))&amp;(IF(COUNTBLANK(R71)=1,"",R71&amp;"m, "))&amp;IF((COUNTBLANK(S71)=0)*(S71&lt;&gt;S70), S71&amp;"; ","")&amp;(IF(COUNTBLANK(U71)=1,"",U71&amp;"; "))&amp;(IF(COUNTBLANK(T71)=1,"",IF(COUNTBLANK(F$2)=1,T71&amp;"; ",T71&amp;" "&amp;F$2&amp;"; "))))&amp;(IF(COUNTBLANK(V71)=1,"",V71&amp;"; "))&amp;IF((COUNTBLANK(C71)=1),"",C71)&amp;IF((B71=B72)*(K71=K72)*(L71=L72)*(M71=M72),IF(($H$2&lt;&gt;"m")*($H$2&lt;&gt;"Y"), " • ", IF((ISNUMBER(FIND(")",AE71))), " • ", "")),IF((B71=B72)*(K71=K72),"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v>
      </c>
      <c r="AI71" s="1"/>
    </row>
    <row r="72" spans="1:35" s="4" customFormat="1" x14ac:dyDescent="0.25">
      <c r="A72" s="3">
        <f t="shared" si="10"/>
        <v>1</v>
      </c>
      <c r="B72" s="53" t="str">
        <f t="shared" si="8"/>
        <v>Kukulcania arizonica</v>
      </c>
      <c r="C72" s="54" t="s">
        <v>192</v>
      </c>
      <c r="D72" s="55" t="s">
        <v>191</v>
      </c>
      <c r="E72" s="55"/>
      <c r="F72" s="54">
        <v>0</v>
      </c>
      <c r="G72" s="54">
        <v>2</v>
      </c>
      <c r="H72" s="54">
        <v>4</v>
      </c>
      <c r="I72" s="54"/>
      <c r="J72" s="54"/>
      <c r="K72" s="54" t="s">
        <v>734</v>
      </c>
      <c r="L72" s="54"/>
      <c r="M72" s="54" t="s">
        <v>85</v>
      </c>
      <c r="N72" s="54" t="s">
        <v>85</v>
      </c>
      <c r="O72" s="54" t="s">
        <v>85</v>
      </c>
      <c r="P72" s="54"/>
      <c r="Q72" s="54" t="s">
        <v>85</v>
      </c>
      <c r="R72" s="54"/>
      <c r="S72" s="54" t="s">
        <v>85</v>
      </c>
      <c r="T72" s="54"/>
      <c r="U72" s="54" t="s">
        <v>85</v>
      </c>
      <c r="V72" s="54"/>
      <c r="W72" s="54" t="s">
        <v>85</v>
      </c>
      <c r="X72" s="147">
        <f ca="1">IF(COUNTBLANK(D72)=1,"",IF('order-admin-units'!$I$1&lt;&gt;"y", "", IF(COUNTBLANK(K72)=1, 'order-admin-units'!$B$1+1, VLOOKUP(K72, ordercountry, 2))))</f>
        <v>3</v>
      </c>
      <c r="Y72" s="147">
        <f ca="1">IF(COUNTBLANK(D72)=1,"",IF('order-admin-units'!$I$1&lt;&gt;"y", "", IF(COUNTBLANK(K72:L72)&gt;0, 'order-admin-units'!$B$2+1, VLOOKUP(K72&amp;"@"&amp;L72, orderadmin, 2))))</f>
        <v>28</v>
      </c>
      <c r="Z72" s="147" t="str">
        <f t="shared" si="11"/>
        <v>No data</v>
      </c>
      <c r="AA72" s="147" t="str">
        <f t="shared" si="12"/>
        <v>Kukulcania arizonicaNo data</v>
      </c>
      <c r="AB72" s="147" t="str">
        <f t="shared" si="13"/>
        <v xml:space="preserve">Kukulcania arizonicaNo dataAMNH </v>
      </c>
      <c r="AC72" s="147" t="str">
        <f t="shared" si="9"/>
        <v>Kukulcania arizonicaNo data</v>
      </c>
      <c r="AD72" s="11" t="str">
        <f t="shared" si="14"/>
        <v/>
      </c>
      <c r="AE72" s="11" t="str">
        <f t="array" ref="AE72">IF(COUNTBLANK(D72)=1,"",IF(OR($H$2="y",$H$2="m"),IF(AA72=AA71,IF(OR(AB72=$AB$4:$AB71)=FALSE,AE71&amp;C72,AE71),"("&amp;C72)&amp;IF(AA72=AA73,IF(OR(AB73=$AB$4:$AB72)=FALSE,", ",""),") "),""))</f>
        <v/>
      </c>
      <c r="AF72" s="11" t="str">
        <f t="array" ref="AF72">IF((COUNTBLANK(D72)=0)*OR($H$2="y",$H$2="m"),IFERROR(LEFT(C72, FIND(" ",C72)-1), C72),"")</f>
        <v/>
      </c>
      <c r="AG72" s="11" t="str">
        <f t="array" ref="AG72">IF(COUNTBLANK(D72)=1,"",IF(OR($H$2="y",$H$2="m"),IF(AA72=AA71,IF(OR(AC72=$AC$4:$AC71)=FALSE,AG71&amp;AF72,AG71),"("&amp;AF72)&amp;IF(AA72=AA73,IF(OR(AC73=$AC$4:$AC72)=FALSE,", ",""),") "),""))</f>
        <v/>
      </c>
      <c r="AH72" s="10" t="str">
        <f>IF((COUNTBLANK(D72)=1),"",IF(D72=D71,AH71,"")&amp;IF(B71&lt;&gt;B72,((IF(COUNTBLANK(E72)=1,$D$3&amp;"Non-type material: "&amp;$D$3,$D$3&amp;INDEX('type-categories'!$A$2:$B$100,MATCH(E72,'type-categories'!$A$2:$A$100,0),2)&amp;$D$3))),"")&amp;(IF(K72&lt;&gt;K71,$C$2&amp;UPPER(K72)&amp;$C$2&amp;$K$3&amp;" ",(IF(B72&lt;&gt;B71,$C$2&amp;UPPER(K72)&amp;$C$2&amp;$K$3&amp;" ",""))))&amp;IF((AA72&lt;&gt;AA73)*($H$2="y"),AD72&amp;AE72,IF((AA72&lt;&gt;AA73)*($H$2="m"),AD72&amp;AG72,IF(($H$2&lt;&gt;"m")*($H$2&lt;&gt;"Y"),(IF(F72=0,"",F72&amp;" "&amp;$F$4&amp;" "))&amp;(IF(G72=0,"",G72&amp;" "&amp;$G$4&amp;" "))&amp;(IF(H72=0,"",H72&amp;" "&amp;H$4&amp;" "))&amp;(IF(I72=0,"",I72&amp;" "&amp;$I$4&amp;" "))&amp;(IF(J72=0,"",J72&amp;" "&amp;$J$4&amp;" ")),"")))&amp;"; "&amp;IF((B72=B71)*(AA72=AA71), "same collecting data; ", IF((B72=B71)*(Z71=Z72),"same locality; ",(IF(COUNTBLANK(L72)=1,"",$D$2&amp;L72&amp;$L$3&amp;" "&amp;$D$2))&amp;(IF(COUNTBLANK(M72)=1,"",$E$2&amp;M72&amp;$E$2&amp;", "))&amp;(IF(COUNTBLANK(N72)=1,"",N72&amp;"; "))&amp;(IF(COUNTBLANK(O72)=1,"",O72&amp;"; ")))&amp;(IF(COUNTBLANK(P72)=1,"",P72&amp;"; "))&amp;(IF(COUNTBLANK(Q72)=1,"",Q72&amp;"; "))&amp;(IF(COUNTBLANK(R72)=1,"",R72&amp;"m, "))&amp;IF((COUNTBLANK(S72)=0)*(S72&lt;&gt;S71), S72&amp;"; ","")&amp;(IF(COUNTBLANK(U72)=1,"",U72&amp;"; "))&amp;(IF(COUNTBLANK(T72)=1,"",IF(COUNTBLANK(F$2)=1,T72&amp;"; ",T72&amp;" "&amp;F$2&amp;"; "))))&amp;(IF(COUNTBLANK(V72)=1,"",V72&amp;"; "))&amp;IF((COUNTBLANK(C72)=1),"",C72)&amp;IF((B72=B73)*(K72=K73)*(L72=L73)*(M72=M73),IF(($H$2&lt;&gt;"m")*($H$2&lt;&gt;"Y"), " • ", IF((ISNUMBER(FIND(")",AE72))), " • ", "")),IF((B72=B73)*(K72=K73),"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v>
      </c>
      <c r="AI72" s="1"/>
    </row>
    <row r="73" spans="1:35" s="4" customFormat="1" x14ac:dyDescent="0.25">
      <c r="A73" s="3">
        <f t="shared" si="10"/>
        <v>1</v>
      </c>
      <c r="B73" s="53" t="str">
        <f t="shared" si="8"/>
        <v>Kukulcania arizonica</v>
      </c>
      <c r="C73" s="54" t="s">
        <v>251</v>
      </c>
      <c r="D73" s="55" t="s">
        <v>191</v>
      </c>
      <c r="E73" s="55"/>
      <c r="F73" s="54">
        <v>0</v>
      </c>
      <c r="G73" s="54">
        <v>1</v>
      </c>
      <c r="H73" s="54">
        <v>0</v>
      </c>
      <c r="I73" s="54"/>
      <c r="J73" s="54"/>
      <c r="K73" s="54" t="s">
        <v>353</v>
      </c>
      <c r="L73" s="54" t="s">
        <v>78</v>
      </c>
      <c r="M73" s="54" t="s">
        <v>735</v>
      </c>
      <c r="N73" s="54" t="s">
        <v>736</v>
      </c>
      <c r="O73" s="54" t="s">
        <v>85</v>
      </c>
      <c r="P73" s="54"/>
      <c r="Q73" s="54" t="s">
        <v>85</v>
      </c>
      <c r="R73" s="54"/>
      <c r="S73" s="54" t="s">
        <v>737</v>
      </c>
      <c r="T73" s="54" t="s">
        <v>58</v>
      </c>
      <c r="U73" s="54" t="s">
        <v>738</v>
      </c>
      <c r="V73" s="54"/>
      <c r="W73" s="54" t="s">
        <v>85</v>
      </c>
      <c r="X73" s="147">
        <f ca="1">IF(COUNTBLANK(D73)=1,"",IF('order-admin-units'!$I$1&lt;&gt;"y", "", IF(COUNTBLANK(K73)=1, 'order-admin-units'!$B$1+1, VLOOKUP(K73, ordercountry, 2))))</f>
        <v>1</v>
      </c>
      <c r="Y73" s="147">
        <f ca="1">IF(COUNTBLANK(D73)=1,"",IF('order-admin-units'!$I$1&lt;&gt;"y", "", IF(COUNTBLANK(K73:L73)&gt;0, 'order-admin-units'!$B$2+1, VLOOKUP(K73&amp;"@"&amp;L73, orderadmin, 2))))</f>
        <v>4</v>
      </c>
      <c r="Z73" s="147" t="str">
        <f t="shared" si="11"/>
        <v>USAArizonaCochise1 Mile east of Portal</v>
      </c>
      <c r="AA73" s="147" t="str">
        <f t="shared" si="12"/>
        <v>Kukulcania arizonicaUSAArizonaCochise1 Mile east of Portal(N31.92°, W109.15°)W.J. Gertsch20/II/1982</v>
      </c>
      <c r="AB73" s="147" t="str">
        <f t="shared" si="13"/>
        <v>Kukulcania arizonicaUSAArizonaCochise1 Mile east of Portal(N31.92°, W109.15°)W.J. Gertsch20/II/1982AM KS.32580</v>
      </c>
      <c r="AC73" s="147" t="str">
        <f t="shared" si="9"/>
        <v>Kukulcania arizonicaUSAArizonaCochise1 Mile east of Portal(N31.92°, W109.15°)W.J. Gertsch20/II/1982</v>
      </c>
      <c r="AD73" s="11" t="str">
        <f t="shared" si="14"/>
        <v/>
      </c>
      <c r="AE73" s="11" t="str">
        <f t="array" ref="AE73">IF(COUNTBLANK(D73)=1,"",IF(OR($H$2="y",$H$2="m"),IF(AA73=AA72,IF(OR(AB73=$AB$4:$AB72)=FALSE,AE72&amp;C73,AE72),"("&amp;C73)&amp;IF(AA73=AA74,IF(OR(AB74=$AB$4:$AB73)=FALSE,", ",""),") "),""))</f>
        <v/>
      </c>
      <c r="AF73" s="11" t="str">
        <f t="array" ref="AF73">IF((COUNTBLANK(D73)=0)*OR($H$2="y",$H$2="m"),IFERROR(LEFT(C73, FIND(" ",C73)-1), C73),"")</f>
        <v/>
      </c>
      <c r="AG73" s="11" t="str">
        <f t="array" ref="AG73">IF(COUNTBLANK(D73)=1,"",IF(OR($H$2="y",$H$2="m"),IF(AA73=AA72,IF(OR(AC73=$AC$4:$AC72)=FALSE,AG72&amp;AF73,AG72),"("&amp;AF73)&amp;IF(AA73=AA74,IF(OR(AC74=$AC$4:$AC73)=FALSE,", ",""),") "),""))</f>
        <v/>
      </c>
      <c r="AH73" s="10" t="str">
        <f>IF((COUNTBLANK(D73)=1),"",IF(D73=D72,AH72,"")&amp;IF(B72&lt;&gt;B73,((IF(COUNTBLANK(E73)=1,$D$3&amp;"Non-type material: "&amp;$D$3,$D$3&amp;INDEX('type-categories'!$A$2:$B$100,MATCH(E73,'type-categories'!$A$2:$A$100,0),2)&amp;$D$3))),"")&amp;(IF(K73&lt;&gt;K72,$C$2&amp;UPPER(K73)&amp;$C$2&amp;$K$3&amp;" ",(IF(B73&lt;&gt;B72,$C$2&amp;UPPER(K73)&amp;$C$2&amp;$K$3&amp;" ",""))))&amp;IF((AA73&lt;&gt;AA74)*($H$2="y"),AD73&amp;AE73,IF((AA73&lt;&gt;AA74)*($H$2="m"),AD73&amp;AG73,IF(($H$2&lt;&gt;"m")*($H$2&lt;&gt;"Y"),(IF(F73=0,"",F73&amp;" "&amp;$F$4&amp;" "))&amp;(IF(G73=0,"",G73&amp;" "&amp;$G$4&amp;" "))&amp;(IF(H73=0,"",H73&amp;" "&amp;H$4&amp;" "))&amp;(IF(I73=0,"",I73&amp;" "&amp;$I$4&amp;" "))&amp;(IF(J73=0,"",J73&amp;" "&amp;$J$4&amp;" ")),"")))&amp;"; "&amp;IF((B73=B72)*(AA73=AA72), "same collecting data; ", IF((B73=B72)*(Z72=Z73),"same locality; ",(IF(COUNTBLANK(L73)=1,"",$D$2&amp;L73&amp;$L$3&amp;" "&amp;$D$2))&amp;(IF(COUNTBLANK(M73)=1,"",$E$2&amp;M73&amp;$E$2&amp;", "))&amp;(IF(COUNTBLANK(N73)=1,"",N73&amp;"; "))&amp;(IF(COUNTBLANK(O73)=1,"",O73&amp;"; ")))&amp;(IF(COUNTBLANK(P73)=1,"",P73&amp;"; "))&amp;(IF(COUNTBLANK(Q73)=1,"",Q73&amp;"; "))&amp;(IF(COUNTBLANK(R73)=1,"",R73&amp;"m, "))&amp;IF((COUNTBLANK(S73)=0)*(S73&lt;&gt;S72), S73&amp;"; ","")&amp;(IF(COUNTBLANK(U73)=1,"",U73&amp;"; "))&amp;(IF(COUNTBLANK(T73)=1,"",IF(COUNTBLANK(F$2)=1,T73&amp;"; ",T73&amp;" "&amp;F$2&amp;"; "))))&amp;(IF(COUNTBLANK(V73)=1,"",V73&amp;"; "))&amp;IF((COUNTBLANK(C73)=1),"",C73)&amp;IF((B73=B74)*(K73=K74)*(L73=L74)*(M73=M74),IF(($H$2&lt;&gt;"m")*($H$2&lt;&gt;"Y"), " • ", IF((ISNUMBER(FIND(")",AE73))), " • ", "")),IF((B73=B74)*(K73=K74),"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v>
      </c>
      <c r="AI73" s="1"/>
    </row>
    <row r="74" spans="1:35" s="4" customFormat="1" x14ac:dyDescent="0.25">
      <c r="A74" s="3">
        <f t="shared" si="10"/>
        <v>1</v>
      </c>
      <c r="B74" s="53" t="str">
        <f t="shared" si="8"/>
        <v>Kukulcania arizonica</v>
      </c>
      <c r="C74" s="54" t="s">
        <v>192</v>
      </c>
      <c r="D74" s="55" t="s">
        <v>191</v>
      </c>
      <c r="E74" s="55"/>
      <c r="F74" s="54">
        <v>1</v>
      </c>
      <c r="G74" s="54">
        <v>0</v>
      </c>
      <c r="H74" s="54">
        <v>0</v>
      </c>
      <c r="I74" s="54"/>
      <c r="J74" s="54"/>
      <c r="K74" s="54" t="s">
        <v>353</v>
      </c>
      <c r="L74" s="54" t="s">
        <v>78</v>
      </c>
      <c r="M74" s="54" t="s">
        <v>735</v>
      </c>
      <c r="N74" s="54" t="s">
        <v>739</v>
      </c>
      <c r="O74" s="54" t="s">
        <v>85</v>
      </c>
      <c r="P74" s="54"/>
      <c r="Q74" s="54" t="s">
        <v>85</v>
      </c>
      <c r="R74" s="54"/>
      <c r="S74" s="54" t="s">
        <v>740</v>
      </c>
      <c r="T74" s="54" t="s">
        <v>82</v>
      </c>
      <c r="U74" s="54" t="s">
        <v>741</v>
      </c>
      <c r="V74" s="54"/>
      <c r="W74" s="54" t="s">
        <v>85</v>
      </c>
      <c r="X74" s="147">
        <f ca="1">IF(COUNTBLANK(D74)=1,"",IF('order-admin-units'!$I$1&lt;&gt;"y", "", IF(COUNTBLANK(K74)=1, 'order-admin-units'!$B$1+1, VLOOKUP(K74, ordercountry, 2))))</f>
        <v>1</v>
      </c>
      <c r="Y74" s="147">
        <f ca="1">IF(COUNTBLANK(D74)=1,"",IF('order-admin-units'!$I$1&lt;&gt;"y", "", IF(COUNTBLANK(K74:L74)&gt;0, 'order-admin-units'!$B$2+1, VLOOKUP(K74&amp;"@"&amp;L74, orderadmin, 2))))</f>
        <v>4</v>
      </c>
      <c r="Z74" s="147" t="str">
        <f t="shared" si="11"/>
        <v>USAArizonaCochise5 miles W Portal</v>
      </c>
      <c r="AA74" s="147" t="str">
        <f t="shared" si="12"/>
        <v>Kukulcania arizonicaUSAArizonaCochise5 miles W Portal[N31.9107°, W109.22673°, 1600m]S. Johnson26/VII/1976</v>
      </c>
      <c r="AB74" s="147" t="str">
        <f t="shared" si="13"/>
        <v xml:space="preserve">Kukulcania arizonicaUSAArizonaCochise5 miles W Portal[N31.9107°, W109.22673°, 1600m]S. Johnson26/VII/1976AMNH </v>
      </c>
      <c r="AC74" s="147" t="str">
        <f t="shared" si="9"/>
        <v>Kukulcania arizonicaUSAArizonaCochise5 miles W Portal[N31.9107°, W109.22673°, 1600m]S. Johnson26/VII/1976</v>
      </c>
      <c r="AD74" s="11" t="str">
        <f t="shared" si="14"/>
        <v/>
      </c>
      <c r="AE74" s="11" t="str">
        <f t="array" ref="AE74">IF(COUNTBLANK(D74)=1,"",IF(OR($H$2="y",$H$2="m"),IF(AA74=AA73,IF(OR(AB74=$AB$4:$AB73)=FALSE,AE73&amp;C74,AE73),"("&amp;C74)&amp;IF(AA74=AA75,IF(OR(AB75=$AB$4:$AB74)=FALSE,", ",""),") "),""))</f>
        <v/>
      </c>
      <c r="AF74" s="11" t="str">
        <f t="array" ref="AF74">IF((COUNTBLANK(D74)=0)*OR($H$2="y",$H$2="m"),IFERROR(LEFT(C74, FIND(" ",C74)-1), C74),"")</f>
        <v/>
      </c>
      <c r="AG74" s="11" t="str">
        <f t="array" ref="AG74">IF(COUNTBLANK(D74)=1,"",IF(OR($H$2="y",$H$2="m"),IF(AA74=AA73,IF(OR(AC74=$AC$4:$AC73)=FALSE,AG73&amp;AF74,AG73),"("&amp;AF74)&amp;IF(AA74=AA75,IF(OR(AC75=$AC$4:$AC74)=FALSE,", ",""),") "),""))</f>
        <v/>
      </c>
      <c r="AH74" s="10" t="str">
        <f>IF((COUNTBLANK(D74)=1),"",IF(D74=D73,AH73,"")&amp;IF(B73&lt;&gt;B74,((IF(COUNTBLANK(E74)=1,$D$3&amp;"Non-type material: "&amp;$D$3,$D$3&amp;INDEX('type-categories'!$A$2:$B$100,MATCH(E74,'type-categories'!$A$2:$A$100,0),2)&amp;$D$3))),"")&amp;(IF(K74&lt;&gt;K73,$C$2&amp;UPPER(K74)&amp;$C$2&amp;$K$3&amp;" ",(IF(B74&lt;&gt;B73,$C$2&amp;UPPER(K74)&amp;$C$2&amp;$K$3&amp;" ",""))))&amp;IF((AA74&lt;&gt;AA75)*($H$2="y"),AD74&amp;AE74,IF((AA74&lt;&gt;AA75)*($H$2="m"),AD74&amp;AG74,IF(($H$2&lt;&gt;"m")*($H$2&lt;&gt;"Y"),(IF(F74=0,"",F74&amp;" "&amp;$F$4&amp;" "))&amp;(IF(G74=0,"",G74&amp;" "&amp;$G$4&amp;" "))&amp;(IF(H74=0,"",H74&amp;" "&amp;H$4&amp;" "))&amp;(IF(I74=0,"",I74&amp;" "&amp;$I$4&amp;" "))&amp;(IF(J74=0,"",J74&amp;" "&amp;$J$4&amp;" ")),"")))&amp;"; "&amp;IF((B74=B73)*(AA74=AA73), "same collecting data; ", IF((B74=B73)*(Z73=Z74),"same locality; ",(IF(COUNTBLANK(L74)=1,"",$D$2&amp;L74&amp;$L$3&amp;" "&amp;$D$2))&amp;(IF(COUNTBLANK(M74)=1,"",$E$2&amp;M74&amp;$E$2&amp;", "))&amp;(IF(COUNTBLANK(N74)=1,"",N74&amp;"; "))&amp;(IF(COUNTBLANK(O74)=1,"",O74&amp;"; ")))&amp;(IF(COUNTBLANK(P74)=1,"",P74&amp;"; "))&amp;(IF(COUNTBLANK(Q74)=1,"",Q74&amp;"; "))&amp;(IF(COUNTBLANK(R74)=1,"",R74&amp;"m, "))&amp;IF((COUNTBLANK(S74)=0)*(S74&lt;&gt;S73), S74&amp;"; ","")&amp;(IF(COUNTBLANK(U74)=1,"",U74&amp;"; "))&amp;(IF(COUNTBLANK(T74)=1,"",IF(COUNTBLANK(F$2)=1,T74&amp;"; ",T74&amp;" "&amp;F$2&amp;"; "))))&amp;(IF(COUNTBLANK(V74)=1,"",V74&amp;"; "))&amp;IF((COUNTBLANK(C74)=1),"",C74)&amp;IF((B74=B75)*(K74=K75)*(L74=L75)*(M74=M75),IF(($H$2&lt;&gt;"m")*($H$2&lt;&gt;"Y"), " • ", IF((ISNUMBER(FIND(")",AE74))), " • ", "")),IF((B74=B75)*(K74=K75),"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v>
      </c>
      <c r="AI74" s="1"/>
    </row>
    <row r="75" spans="1:35" s="4" customFormat="1" x14ac:dyDescent="0.25">
      <c r="A75" s="3">
        <f t="shared" si="10"/>
        <v>1</v>
      </c>
      <c r="B75" s="53" t="str">
        <f t="shared" si="8"/>
        <v>Kukulcania arizonica</v>
      </c>
      <c r="C75" s="54" t="s">
        <v>252</v>
      </c>
      <c r="D75" s="55" t="s">
        <v>191</v>
      </c>
      <c r="E75" s="55"/>
      <c r="F75" s="54">
        <v>2</v>
      </c>
      <c r="G75" s="54">
        <v>0</v>
      </c>
      <c r="H75" s="54">
        <v>0</v>
      </c>
      <c r="I75" s="54"/>
      <c r="J75" s="54"/>
      <c r="K75" s="54" t="s">
        <v>353</v>
      </c>
      <c r="L75" s="54" t="s">
        <v>78</v>
      </c>
      <c r="M75" s="54" t="s">
        <v>735</v>
      </c>
      <c r="N75" s="54" t="s">
        <v>739</v>
      </c>
      <c r="O75" s="54" t="s">
        <v>85</v>
      </c>
      <c r="P75" s="54"/>
      <c r="Q75" s="54" t="s">
        <v>85</v>
      </c>
      <c r="R75" s="54"/>
      <c r="S75" s="54" t="s">
        <v>740</v>
      </c>
      <c r="T75" s="54" t="s">
        <v>82</v>
      </c>
      <c r="U75" s="54" t="s">
        <v>742</v>
      </c>
      <c r="V75" s="54"/>
      <c r="W75" s="54" t="s">
        <v>85</v>
      </c>
      <c r="X75" s="147">
        <f ca="1">IF(COUNTBLANK(D75)=1,"",IF('order-admin-units'!$I$1&lt;&gt;"y", "", IF(COUNTBLANK(K75)=1, 'order-admin-units'!$B$1+1, VLOOKUP(K75, ordercountry, 2))))</f>
        <v>1</v>
      </c>
      <c r="Y75" s="147">
        <f ca="1">IF(COUNTBLANK(D75)=1,"",IF('order-admin-units'!$I$1&lt;&gt;"y", "", IF(COUNTBLANK(K75:L75)&gt;0, 'order-admin-units'!$B$2+1, VLOOKUP(K75&amp;"@"&amp;L75, orderadmin, 2))))</f>
        <v>4</v>
      </c>
      <c r="Z75" s="147" t="str">
        <f t="shared" si="11"/>
        <v>USAArizonaCochise5 miles W Portal</v>
      </c>
      <c r="AA75" s="147" t="str">
        <f t="shared" si="12"/>
        <v>Kukulcania arizonicaUSAArizonaCochise5 miles W Portal[N31.9107°, W109.22673°, 1600m]S. Johnson29/VII/1976</v>
      </c>
      <c r="AB75" s="147" t="str">
        <f t="shared" si="13"/>
        <v>Kukulcania arizonicaUSAArizonaCochise5 miles W Portal[N31.9107°, W109.22673°, 1600m]S. Johnson29/VII/1976AMNH IFM-1392</v>
      </c>
      <c r="AC75" s="147" t="str">
        <f t="shared" si="9"/>
        <v>Kukulcania arizonicaUSAArizonaCochise5 miles W Portal[N31.9107°, W109.22673°, 1600m]S. Johnson29/VII/1976</v>
      </c>
      <c r="AD75" s="11" t="str">
        <f t="shared" si="14"/>
        <v/>
      </c>
      <c r="AE75" s="11" t="str">
        <f t="array" ref="AE75">IF(COUNTBLANK(D75)=1,"",IF(OR($H$2="y",$H$2="m"),IF(AA75=AA74,IF(OR(AB75=$AB$4:$AB74)=FALSE,AE74&amp;C75,AE74),"("&amp;C75)&amp;IF(AA75=AA76,IF(OR(AB76=$AB$4:$AB75)=FALSE,", ",""),") "),""))</f>
        <v/>
      </c>
      <c r="AF75" s="11" t="str">
        <f t="array" ref="AF75">IF((COUNTBLANK(D75)=0)*OR($H$2="y",$H$2="m"),IFERROR(LEFT(C75, FIND(" ",C75)-1), C75),"")</f>
        <v/>
      </c>
      <c r="AG75" s="11" t="str">
        <f t="array" ref="AG75">IF(COUNTBLANK(D75)=1,"",IF(OR($H$2="y",$H$2="m"),IF(AA75=AA74,IF(OR(AC75=$AC$4:$AC74)=FALSE,AG74&amp;AF75,AG74),"("&amp;AF75)&amp;IF(AA75=AA76,IF(OR(AC76=$AC$4:$AC75)=FALSE,", ",""),") "),""))</f>
        <v/>
      </c>
      <c r="AH75" s="10" t="str">
        <f>IF((COUNTBLANK(D75)=1),"",IF(D75=D74,AH74,"")&amp;IF(B74&lt;&gt;B75,((IF(COUNTBLANK(E75)=1,$D$3&amp;"Non-type material: "&amp;$D$3,$D$3&amp;INDEX('type-categories'!$A$2:$B$100,MATCH(E75,'type-categories'!$A$2:$A$100,0),2)&amp;$D$3))),"")&amp;(IF(K75&lt;&gt;K74,$C$2&amp;UPPER(K75)&amp;$C$2&amp;$K$3&amp;" ",(IF(B75&lt;&gt;B74,$C$2&amp;UPPER(K75)&amp;$C$2&amp;$K$3&amp;" ",""))))&amp;IF((AA75&lt;&gt;AA76)*($H$2="y"),AD75&amp;AE75,IF((AA75&lt;&gt;AA76)*($H$2="m"),AD75&amp;AG75,IF(($H$2&lt;&gt;"m")*($H$2&lt;&gt;"Y"),(IF(F75=0,"",F75&amp;" "&amp;$F$4&amp;" "))&amp;(IF(G75=0,"",G75&amp;" "&amp;$G$4&amp;" "))&amp;(IF(H75=0,"",H75&amp;" "&amp;H$4&amp;" "))&amp;(IF(I75=0,"",I75&amp;" "&amp;$I$4&amp;" "))&amp;(IF(J75=0,"",J75&amp;" "&amp;$J$4&amp;" ")),"")))&amp;"; "&amp;IF((B75=B74)*(AA75=AA74), "same collecting data; ", IF((B75=B74)*(Z74=Z75),"same locality; ",(IF(COUNTBLANK(L75)=1,"",$D$2&amp;L75&amp;$L$3&amp;" "&amp;$D$2))&amp;(IF(COUNTBLANK(M75)=1,"",$E$2&amp;M75&amp;$E$2&amp;", "))&amp;(IF(COUNTBLANK(N75)=1,"",N75&amp;"; "))&amp;(IF(COUNTBLANK(O75)=1,"",O75&amp;"; ")))&amp;(IF(COUNTBLANK(P75)=1,"",P75&amp;"; "))&amp;(IF(COUNTBLANK(Q75)=1,"",Q75&amp;"; "))&amp;(IF(COUNTBLANK(R75)=1,"",R75&amp;"m, "))&amp;IF((COUNTBLANK(S75)=0)*(S75&lt;&gt;S74), S75&amp;"; ","")&amp;(IF(COUNTBLANK(U75)=1,"",U75&amp;"; "))&amp;(IF(COUNTBLANK(T75)=1,"",IF(COUNTBLANK(F$2)=1,T75&amp;"; ",T75&amp;" "&amp;F$2&amp;"; "))))&amp;(IF(COUNTBLANK(V75)=1,"",V75&amp;"; "))&amp;IF((COUNTBLANK(C75)=1),"",C75)&amp;IF((B75=B76)*(K75=K76)*(L75=L76)*(M75=M76),IF(($H$2&lt;&gt;"m")*($H$2&lt;&gt;"Y"), " • ", IF((ISNUMBER(FIND(")",AE75))), " • ", "")),IF((B75=B76)*(K75=K76),"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v>
      </c>
      <c r="AI75" s="1"/>
    </row>
    <row r="76" spans="1:35" s="4" customFormat="1" x14ac:dyDescent="0.25">
      <c r="A76" s="3">
        <f t="shared" si="10"/>
        <v>1</v>
      </c>
      <c r="B76" s="53" t="str">
        <f t="shared" si="8"/>
        <v>Kukulcania arizonica</v>
      </c>
      <c r="C76" s="54" t="s">
        <v>253</v>
      </c>
      <c r="D76" s="55" t="s">
        <v>191</v>
      </c>
      <c r="E76" s="55"/>
      <c r="F76" s="54">
        <v>1</v>
      </c>
      <c r="G76" s="54">
        <v>0</v>
      </c>
      <c r="H76" s="54">
        <v>0</v>
      </c>
      <c r="I76" s="54"/>
      <c r="J76" s="54"/>
      <c r="K76" s="54" t="s">
        <v>353</v>
      </c>
      <c r="L76" s="54" t="s">
        <v>78</v>
      </c>
      <c r="M76" s="54" t="s">
        <v>735</v>
      </c>
      <c r="N76" s="54" t="s">
        <v>739</v>
      </c>
      <c r="O76" s="54" t="s">
        <v>743</v>
      </c>
      <c r="P76" s="54"/>
      <c r="Q76" s="54" t="s">
        <v>85</v>
      </c>
      <c r="R76" s="54"/>
      <c r="S76" s="54" t="s">
        <v>744</v>
      </c>
      <c r="T76" s="54" t="s">
        <v>477</v>
      </c>
      <c r="U76" s="54" t="s">
        <v>745</v>
      </c>
      <c r="V76" s="54"/>
      <c r="W76" s="54" t="s">
        <v>85</v>
      </c>
      <c r="X76" s="147">
        <f ca="1">IF(COUNTBLANK(D76)=1,"",IF('order-admin-units'!$I$1&lt;&gt;"y", "", IF(COUNTBLANK(K76)=1, 'order-admin-units'!$B$1+1, VLOOKUP(K76, ordercountry, 2))))</f>
        <v>1</v>
      </c>
      <c r="Y76" s="147">
        <f ca="1">IF(COUNTBLANK(D76)=1,"",IF('order-admin-units'!$I$1&lt;&gt;"y", "", IF(COUNTBLANK(K76:L76)&gt;0, 'order-admin-units'!$B$2+1, VLOOKUP(K76&amp;"@"&amp;L76, orderadmin, 2))))</f>
        <v>4</v>
      </c>
      <c r="Z76" s="147" t="str">
        <f t="shared" si="11"/>
        <v>USAArizonaCochise5 miles W PortalS.W.R.S.</v>
      </c>
      <c r="AA76" s="147" t="str">
        <f t="shared" si="12"/>
        <v>Kukulcania arizonicaUSAArizonaCochise5 miles W PortalS.W.R.S.[N31.9137°, W109.14145°, 1646m]D. Ubick7/VII/1972</v>
      </c>
      <c r="AB76" s="147" t="str">
        <f t="shared" si="13"/>
        <v>Kukulcania arizonicaUSAArizonaCochise5 miles W PortalS.W.R.S.[N31.9137°, W109.14145°, 1646m]D. Ubick7/VII/1972DU 72.07.07</v>
      </c>
      <c r="AC76" s="147" t="str">
        <f t="shared" si="9"/>
        <v>Kukulcania arizonicaUSAArizonaCochise5 miles W PortalS.W.R.S.[N31.9137°, W109.14145°, 1646m]D. Ubick7/VII/1972</v>
      </c>
      <c r="AD76" s="11" t="str">
        <f t="shared" si="14"/>
        <v/>
      </c>
      <c r="AE76" s="11" t="str">
        <f t="array" ref="AE76">IF(COUNTBLANK(D76)=1,"",IF(OR($H$2="y",$H$2="m"),IF(AA76=AA75,IF(OR(AB76=$AB$4:$AB75)=FALSE,AE75&amp;C76,AE75),"("&amp;C76)&amp;IF(AA76=AA77,IF(OR(AB77=$AB$4:$AB76)=FALSE,", ",""),") "),""))</f>
        <v/>
      </c>
      <c r="AF76" s="11" t="str">
        <f t="array" ref="AF76">IF((COUNTBLANK(D76)=0)*OR($H$2="y",$H$2="m"),IFERROR(LEFT(C76, FIND(" ",C76)-1), C76),"")</f>
        <v/>
      </c>
      <c r="AG76" s="11" t="str">
        <f t="array" ref="AG76">IF(COUNTBLANK(D76)=1,"",IF(OR($H$2="y",$H$2="m"),IF(AA76=AA75,IF(OR(AC76=$AC$4:$AC75)=FALSE,AG75&amp;AF76,AG75),"("&amp;AF76)&amp;IF(AA76=AA77,IF(OR(AC77=$AC$4:$AC76)=FALSE,", ",""),") "),""))</f>
        <v/>
      </c>
      <c r="AH76" s="10" t="str">
        <f>IF((COUNTBLANK(D76)=1),"",IF(D76=D75,AH75,"")&amp;IF(B75&lt;&gt;B76,((IF(COUNTBLANK(E76)=1,$D$3&amp;"Non-type material: "&amp;$D$3,$D$3&amp;INDEX('type-categories'!$A$2:$B$100,MATCH(E76,'type-categories'!$A$2:$A$100,0),2)&amp;$D$3))),"")&amp;(IF(K76&lt;&gt;K75,$C$2&amp;UPPER(K76)&amp;$C$2&amp;$K$3&amp;" ",(IF(B76&lt;&gt;B75,$C$2&amp;UPPER(K76)&amp;$C$2&amp;$K$3&amp;" ",""))))&amp;IF((AA76&lt;&gt;AA77)*($H$2="y"),AD76&amp;AE76,IF((AA76&lt;&gt;AA77)*($H$2="m"),AD76&amp;AG76,IF(($H$2&lt;&gt;"m")*($H$2&lt;&gt;"Y"),(IF(F76=0,"",F76&amp;" "&amp;$F$4&amp;" "))&amp;(IF(G76=0,"",G76&amp;" "&amp;$G$4&amp;" "))&amp;(IF(H76=0,"",H76&amp;" "&amp;H$4&amp;" "))&amp;(IF(I76=0,"",I76&amp;" "&amp;$I$4&amp;" "))&amp;(IF(J76=0,"",J76&amp;" "&amp;$J$4&amp;" ")),"")))&amp;"; "&amp;IF((B76=B75)*(AA76=AA75), "same collecting data; ", IF((B76=B75)*(Z75=Z76),"same locality; ",(IF(COUNTBLANK(L76)=1,"",$D$2&amp;L76&amp;$L$3&amp;" "&amp;$D$2))&amp;(IF(COUNTBLANK(M76)=1,"",$E$2&amp;M76&amp;$E$2&amp;", "))&amp;(IF(COUNTBLANK(N76)=1,"",N76&amp;"; "))&amp;(IF(COUNTBLANK(O76)=1,"",O76&amp;"; ")))&amp;(IF(COUNTBLANK(P76)=1,"",P76&amp;"; "))&amp;(IF(COUNTBLANK(Q76)=1,"",Q76&amp;"; "))&amp;(IF(COUNTBLANK(R76)=1,"",R76&amp;"m, "))&amp;IF((COUNTBLANK(S76)=0)*(S76&lt;&gt;S75), S76&amp;"; ","")&amp;(IF(COUNTBLANK(U76)=1,"",U76&amp;"; "))&amp;(IF(COUNTBLANK(T76)=1,"",IF(COUNTBLANK(F$2)=1,T76&amp;"; ",T76&amp;" "&amp;F$2&amp;"; "))))&amp;(IF(COUNTBLANK(V76)=1,"",V76&amp;"; "))&amp;IF((COUNTBLANK(C76)=1),"",C76)&amp;IF((B76=B77)*(K76=K77)*(L76=L77)*(M76=M77),IF(($H$2&lt;&gt;"m")*($H$2&lt;&gt;"Y"), " • ", IF((ISNUMBER(FIND(")",AE76))), " • ", "")),IF((B76=B77)*(K76=K77),"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v>
      </c>
      <c r="AI76" s="1"/>
    </row>
    <row r="77" spans="1:35" s="4" customFormat="1" x14ac:dyDescent="0.25">
      <c r="A77" s="3">
        <f t="shared" si="10"/>
        <v>1</v>
      </c>
      <c r="B77" s="53" t="str">
        <f t="shared" si="8"/>
        <v>Kukulcania arizonica</v>
      </c>
      <c r="C77" s="54" t="s">
        <v>254</v>
      </c>
      <c r="D77" s="55" t="s">
        <v>191</v>
      </c>
      <c r="E77" s="55"/>
      <c r="F77" s="54">
        <v>0</v>
      </c>
      <c r="G77" s="54">
        <v>1</v>
      </c>
      <c r="H77" s="54">
        <v>1</v>
      </c>
      <c r="I77" s="54"/>
      <c r="J77" s="54"/>
      <c r="K77" s="54" t="s">
        <v>353</v>
      </c>
      <c r="L77" s="54" t="s">
        <v>78</v>
      </c>
      <c r="M77" s="54" t="s">
        <v>735</v>
      </c>
      <c r="N77" s="54" t="s">
        <v>739</v>
      </c>
      <c r="O77" s="54" t="s">
        <v>746</v>
      </c>
      <c r="P77" s="54"/>
      <c r="Q77" s="54" t="s">
        <v>85</v>
      </c>
      <c r="R77" s="54"/>
      <c r="S77" s="54" t="s">
        <v>744</v>
      </c>
      <c r="T77" s="54" t="s">
        <v>747</v>
      </c>
      <c r="U77" s="54" t="s">
        <v>748</v>
      </c>
      <c r="V77" s="54"/>
      <c r="W77" s="54" t="s">
        <v>85</v>
      </c>
      <c r="X77" s="147">
        <f ca="1">IF(COUNTBLANK(D77)=1,"",IF('order-admin-units'!$I$1&lt;&gt;"y", "", IF(COUNTBLANK(K77)=1, 'order-admin-units'!$B$1+1, VLOOKUP(K77, ordercountry, 2))))</f>
        <v>1</v>
      </c>
      <c r="Y77" s="147">
        <f ca="1">IF(COUNTBLANK(D77)=1,"",IF('order-admin-units'!$I$1&lt;&gt;"y", "", IF(COUNTBLANK(K77:L77)&gt;0, 'order-admin-units'!$B$2+1, VLOOKUP(K77&amp;"@"&amp;L77, orderadmin, 2))))</f>
        <v>4</v>
      </c>
      <c r="Z77" s="147" t="str">
        <f t="shared" si="11"/>
        <v>USAArizonaCochise5 miles W PortalSWRS</v>
      </c>
      <c r="AA77" s="147" t="str">
        <f t="shared" si="12"/>
        <v>Kukulcania arizonicaUSAArizonaCochise5 miles W PortalSWRS[N31.9137°, W109.14145°, 1646m]N. Platnick13–22/VIII/1972</v>
      </c>
      <c r="AB77" s="147" t="str">
        <f t="shared" si="13"/>
        <v>Kukulcania arizonicaUSAArizonaCochise5 miles W PortalSWRS[N31.9137°, W109.14145°, 1646m]N. Platnick13–22/VIII/1972MCZ 145369</v>
      </c>
      <c r="AC77" s="147" t="str">
        <f t="shared" si="9"/>
        <v>Kukulcania arizonicaUSAArizonaCochise5 miles W PortalSWRS[N31.9137°, W109.14145°, 1646m]N. Platnick13–22/VIII/1972</v>
      </c>
      <c r="AD77" s="11" t="str">
        <f t="shared" si="14"/>
        <v/>
      </c>
      <c r="AE77" s="11" t="str">
        <f t="array" ref="AE77">IF(COUNTBLANK(D77)=1,"",IF(OR($H$2="y",$H$2="m"),IF(AA77=AA76,IF(OR(AB77=$AB$4:$AB76)=FALSE,AE76&amp;C77,AE76),"("&amp;C77)&amp;IF(AA77=AA78,IF(OR(AB78=$AB$4:$AB77)=FALSE,", ",""),") "),""))</f>
        <v/>
      </c>
      <c r="AF77" s="11" t="str">
        <f t="array" ref="AF77">IF((COUNTBLANK(D77)=0)*OR($H$2="y",$H$2="m"),IFERROR(LEFT(C77, FIND(" ",C77)-1), C77),"")</f>
        <v/>
      </c>
      <c r="AG77" s="11" t="str">
        <f t="array" ref="AG77">IF(COUNTBLANK(D77)=1,"",IF(OR($H$2="y",$H$2="m"),IF(AA77=AA76,IF(OR(AC77=$AC$4:$AC76)=FALSE,AG76&amp;AF77,AG76),"("&amp;AF77)&amp;IF(AA77=AA78,IF(OR(AC78=$AC$4:$AC77)=FALSE,", ",""),") "),""))</f>
        <v/>
      </c>
      <c r="AH77" s="10" t="str">
        <f>IF((COUNTBLANK(D77)=1),"",IF(D77=D76,AH76,"")&amp;IF(B76&lt;&gt;B77,((IF(COUNTBLANK(E77)=1,$D$3&amp;"Non-type material: "&amp;$D$3,$D$3&amp;INDEX('type-categories'!$A$2:$B$100,MATCH(E77,'type-categories'!$A$2:$A$100,0),2)&amp;$D$3))),"")&amp;(IF(K77&lt;&gt;K76,$C$2&amp;UPPER(K77)&amp;$C$2&amp;$K$3&amp;" ",(IF(B77&lt;&gt;B76,$C$2&amp;UPPER(K77)&amp;$C$2&amp;$K$3&amp;" ",""))))&amp;IF((AA77&lt;&gt;AA78)*($H$2="y"),AD77&amp;AE77,IF((AA77&lt;&gt;AA78)*($H$2="m"),AD77&amp;AG77,IF(($H$2&lt;&gt;"m")*($H$2&lt;&gt;"Y"),(IF(F77=0,"",F77&amp;" "&amp;$F$4&amp;" "))&amp;(IF(G77=0,"",G77&amp;" "&amp;$G$4&amp;" "))&amp;(IF(H77=0,"",H77&amp;" "&amp;H$4&amp;" "))&amp;(IF(I77=0,"",I77&amp;" "&amp;$I$4&amp;" "))&amp;(IF(J77=0,"",J77&amp;" "&amp;$J$4&amp;" ")),"")))&amp;"; "&amp;IF((B77=B76)*(AA77=AA76), "same collecting data; ", IF((B77=B76)*(Z76=Z77),"same locality; ",(IF(COUNTBLANK(L77)=1,"",$D$2&amp;L77&amp;$L$3&amp;" "&amp;$D$2))&amp;(IF(COUNTBLANK(M77)=1,"",$E$2&amp;M77&amp;$E$2&amp;", "))&amp;(IF(COUNTBLANK(N77)=1,"",N77&amp;"; "))&amp;(IF(COUNTBLANK(O77)=1,"",O77&amp;"; ")))&amp;(IF(COUNTBLANK(P77)=1,"",P77&amp;"; "))&amp;(IF(COUNTBLANK(Q77)=1,"",Q77&amp;"; "))&amp;(IF(COUNTBLANK(R77)=1,"",R77&amp;"m, "))&amp;IF((COUNTBLANK(S77)=0)*(S77&lt;&gt;S76), S77&amp;"; ","")&amp;(IF(COUNTBLANK(U77)=1,"",U77&amp;"; "))&amp;(IF(COUNTBLANK(T77)=1,"",IF(COUNTBLANK(F$2)=1,T77&amp;"; ",T77&amp;" "&amp;F$2&amp;"; "))))&amp;(IF(COUNTBLANK(V77)=1,"",V77&amp;"; "))&amp;IF((COUNTBLANK(C77)=1),"",C77)&amp;IF((B77=B78)*(K77=K78)*(L77=L78)*(M77=M78),IF(($H$2&lt;&gt;"m")*($H$2&lt;&gt;"Y"), " • ", IF((ISNUMBER(FIND(")",AE77))), " • ", "")),IF((B77=B78)*(K77=K78),"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v>
      </c>
      <c r="AI77" s="1"/>
    </row>
    <row r="78" spans="1:35" s="4" customFormat="1" x14ac:dyDescent="0.25">
      <c r="A78" s="3">
        <f t="shared" si="10"/>
        <v>1</v>
      </c>
      <c r="B78" s="53" t="str">
        <f t="shared" si="8"/>
        <v>Kukulcania arizonica</v>
      </c>
      <c r="C78" s="54" t="s">
        <v>192</v>
      </c>
      <c r="D78" s="55" t="s">
        <v>191</v>
      </c>
      <c r="E78" s="55"/>
      <c r="F78" s="54">
        <v>0</v>
      </c>
      <c r="G78" s="54">
        <v>1</v>
      </c>
      <c r="H78" s="54">
        <v>0</v>
      </c>
      <c r="I78" s="54"/>
      <c r="J78" s="54"/>
      <c r="K78" s="54" t="s">
        <v>353</v>
      </c>
      <c r="L78" s="54" t="s">
        <v>78</v>
      </c>
      <c r="M78" s="54" t="s">
        <v>735</v>
      </c>
      <c r="N78" s="54" t="s">
        <v>749</v>
      </c>
      <c r="O78" s="54" t="s">
        <v>750</v>
      </c>
      <c r="P78" s="54"/>
      <c r="Q78" s="54" t="s">
        <v>85</v>
      </c>
      <c r="R78" s="54"/>
      <c r="S78" s="54" t="s">
        <v>751</v>
      </c>
      <c r="T78" s="54" t="s">
        <v>58</v>
      </c>
      <c r="U78" s="54" t="s">
        <v>752</v>
      </c>
      <c r="V78" s="54"/>
      <c r="W78" s="54" t="s">
        <v>85</v>
      </c>
      <c r="X78" s="147">
        <f ca="1">IF(COUNTBLANK(D78)=1,"",IF('order-admin-units'!$I$1&lt;&gt;"y", "", IF(COUNTBLANK(K78)=1, 'order-admin-units'!$B$1+1, VLOOKUP(K78, ordercountry, 2))))</f>
        <v>1</v>
      </c>
      <c r="Y78" s="147">
        <f ca="1">IF(COUNTBLANK(D78)=1,"",IF('order-admin-units'!$I$1&lt;&gt;"y", "", IF(COUNTBLANK(K78:L78)&gt;0, 'order-admin-units'!$B$2+1, VLOOKUP(K78&amp;"@"&amp;L78, orderadmin, 2))))</f>
        <v>4</v>
      </c>
      <c r="Z78" s="147" t="str">
        <f t="shared" si="11"/>
        <v>USAArizonaCochise9 miles W PortalEast Turkey Creek</v>
      </c>
      <c r="AA78" s="147" t="str">
        <f t="shared" si="12"/>
        <v>Kukulcania arizonicaUSAArizonaCochise9 miles W PortalEast Turkey Creek[N31.9137°, W109.14145°]W.J. Gertsch11/V/1972</v>
      </c>
      <c r="AB78" s="147" t="str">
        <f t="shared" si="13"/>
        <v xml:space="preserve">Kukulcania arizonicaUSAArizonaCochise9 miles W PortalEast Turkey Creek[N31.9137°, W109.14145°]W.J. Gertsch11/V/1972AMNH </v>
      </c>
      <c r="AC78" s="147" t="str">
        <f t="shared" si="9"/>
        <v>Kukulcania arizonicaUSAArizonaCochise9 miles W PortalEast Turkey Creek[N31.9137°, W109.14145°]W.J. Gertsch11/V/1972</v>
      </c>
      <c r="AD78" s="11" t="str">
        <f t="shared" si="14"/>
        <v/>
      </c>
      <c r="AE78" s="11" t="str">
        <f t="array" ref="AE78">IF(COUNTBLANK(D78)=1,"",IF(OR($H$2="y",$H$2="m"),IF(AA78=AA77,IF(OR(AB78=$AB$4:$AB77)=FALSE,AE77&amp;C78,AE77),"("&amp;C78)&amp;IF(AA78=AA79,IF(OR(AB79=$AB$4:$AB78)=FALSE,", ",""),") "),""))</f>
        <v/>
      </c>
      <c r="AF78" s="11" t="str">
        <f t="array" ref="AF78">IF((COUNTBLANK(D78)=0)*OR($H$2="y",$H$2="m"),IFERROR(LEFT(C78, FIND(" ",C78)-1), C78),"")</f>
        <v/>
      </c>
      <c r="AG78" s="11" t="str">
        <f t="array" ref="AG78">IF(COUNTBLANK(D78)=1,"",IF(OR($H$2="y",$H$2="m"),IF(AA78=AA77,IF(OR(AC78=$AC$4:$AC77)=FALSE,AG77&amp;AF78,AG77),"("&amp;AF78)&amp;IF(AA78=AA79,IF(OR(AC79=$AC$4:$AC78)=FALSE,", ",""),") "),""))</f>
        <v/>
      </c>
      <c r="AH78" s="10" t="str">
        <f>IF((COUNTBLANK(D78)=1),"",IF(D78=D77,AH77,"")&amp;IF(B77&lt;&gt;B78,((IF(COUNTBLANK(E78)=1,$D$3&amp;"Non-type material: "&amp;$D$3,$D$3&amp;INDEX('type-categories'!$A$2:$B$100,MATCH(E78,'type-categories'!$A$2:$A$100,0),2)&amp;$D$3))),"")&amp;(IF(K78&lt;&gt;K77,$C$2&amp;UPPER(K78)&amp;$C$2&amp;$K$3&amp;" ",(IF(B78&lt;&gt;B77,$C$2&amp;UPPER(K78)&amp;$C$2&amp;$K$3&amp;" ",""))))&amp;IF((AA78&lt;&gt;AA79)*($H$2="y"),AD78&amp;AE78,IF((AA78&lt;&gt;AA79)*($H$2="m"),AD78&amp;AG78,IF(($H$2&lt;&gt;"m")*($H$2&lt;&gt;"Y"),(IF(F78=0,"",F78&amp;" "&amp;$F$4&amp;" "))&amp;(IF(G78=0,"",G78&amp;" "&amp;$G$4&amp;" "))&amp;(IF(H78=0,"",H78&amp;" "&amp;H$4&amp;" "))&amp;(IF(I78=0,"",I78&amp;" "&amp;$I$4&amp;" "))&amp;(IF(J78=0,"",J78&amp;" "&amp;$J$4&amp;" ")),"")))&amp;"; "&amp;IF((B78=B77)*(AA78=AA77), "same collecting data; ", IF((B78=B77)*(Z77=Z78),"same locality; ",(IF(COUNTBLANK(L78)=1,"",$D$2&amp;L78&amp;$L$3&amp;" "&amp;$D$2))&amp;(IF(COUNTBLANK(M78)=1,"",$E$2&amp;M78&amp;$E$2&amp;", "))&amp;(IF(COUNTBLANK(N78)=1,"",N78&amp;"; "))&amp;(IF(COUNTBLANK(O78)=1,"",O78&amp;"; ")))&amp;(IF(COUNTBLANK(P78)=1,"",P78&amp;"; "))&amp;(IF(COUNTBLANK(Q78)=1,"",Q78&amp;"; "))&amp;(IF(COUNTBLANK(R78)=1,"",R78&amp;"m, "))&amp;IF((COUNTBLANK(S78)=0)*(S78&lt;&gt;S77), S78&amp;"; ","")&amp;(IF(COUNTBLANK(U78)=1,"",U78&amp;"; "))&amp;(IF(COUNTBLANK(T78)=1,"",IF(COUNTBLANK(F$2)=1,T78&amp;"; ",T78&amp;" "&amp;F$2&amp;"; "))))&amp;(IF(COUNTBLANK(V78)=1,"",V78&amp;"; "))&amp;IF((COUNTBLANK(C78)=1),"",C78)&amp;IF((B78=B79)*(K78=K79)*(L78=L79)*(M78=M79),IF(($H$2&lt;&gt;"m")*($H$2&lt;&gt;"Y"), " • ", IF((ISNUMBER(FIND(")",AE78))), " • ", "")),IF((B78=B79)*(K78=K79),"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v>
      </c>
      <c r="AI78" s="1"/>
    </row>
    <row r="79" spans="1:35" s="4" customFormat="1" x14ac:dyDescent="0.25">
      <c r="A79" s="3">
        <f t="shared" si="10"/>
        <v>1</v>
      </c>
      <c r="B79" s="53" t="str">
        <f t="shared" si="8"/>
        <v>Kukulcania arizonica</v>
      </c>
      <c r="C79" s="54" t="s">
        <v>255</v>
      </c>
      <c r="D79" s="55" t="s">
        <v>191</v>
      </c>
      <c r="E79" s="55"/>
      <c r="F79" s="54">
        <v>0</v>
      </c>
      <c r="G79" s="54">
        <v>1</v>
      </c>
      <c r="H79" s="54">
        <v>0</v>
      </c>
      <c r="I79" s="54"/>
      <c r="J79" s="54"/>
      <c r="K79" s="54" t="s">
        <v>353</v>
      </c>
      <c r="L79" s="54" t="s">
        <v>78</v>
      </c>
      <c r="M79" s="54" t="s">
        <v>735</v>
      </c>
      <c r="N79" s="54" t="s">
        <v>753</v>
      </c>
      <c r="O79" s="54" t="s">
        <v>85</v>
      </c>
      <c r="P79" s="54"/>
      <c r="Q79" s="54" t="s">
        <v>85</v>
      </c>
      <c r="R79" s="54"/>
      <c r="S79" s="54" t="s">
        <v>754</v>
      </c>
      <c r="T79" s="54" t="s">
        <v>383</v>
      </c>
      <c r="U79" s="54" t="s">
        <v>755</v>
      </c>
      <c r="V79" s="54"/>
      <c r="W79" s="54" t="s">
        <v>85</v>
      </c>
      <c r="X79" s="147">
        <f ca="1">IF(COUNTBLANK(D79)=1,"",IF('order-admin-units'!$I$1&lt;&gt;"y", "", IF(COUNTBLANK(K79)=1, 'order-admin-units'!$B$1+1, VLOOKUP(K79, ordercountry, 2))))</f>
        <v>1</v>
      </c>
      <c r="Y79" s="147">
        <f ca="1">IF(COUNTBLANK(D79)=1,"",IF('order-admin-units'!$I$1&lt;&gt;"y", "", IF(COUNTBLANK(K79:L79)&gt;0, 'order-admin-units'!$B$2+1, VLOOKUP(K79&amp;"@"&amp;L79, orderadmin, 2))))</f>
        <v>4</v>
      </c>
      <c r="Z79" s="147" t="str">
        <f t="shared" si="11"/>
        <v>USAArizonaCochiseBowie</v>
      </c>
      <c r="AA79" s="147" t="str">
        <f t="shared" si="12"/>
        <v>Kukulcania arizonicaUSAArizonaCochiseBowie[N32.32593°, W109.48706°]V. RothV/1972</v>
      </c>
      <c r="AB79" s="147" t="str">
        <f t="shared" si="13"/>
        <v>Kukulcania arizonicaUSAArizonaCochiseBowie[N32.32593°, W109.48706°]V. RothV/1972DU 72.05</v>
      </c>
      <c r="AC79" s="147" t="str">
        <f t="shared" si="9"/>
        <v>Kukulcania arizonicaUSAArizonaCochiseBowie[N32.32593°, W109.48706°]V. RothV/1972</v>
      </c>
      <c r="AD79" s="11" t="str">
        <f t="shared" si="14"/>
        <v/>
      </c>
      <c r="AE79" s="11" t="str">
        <f t="array" ref="AE79">IF(COUNTBLANK(D79)=1,"",IF(OR($H$2="y",$H$2="m"),IF(AA79=AA78,IF(OR(AB79=$AB$4:$AB78)=FALSE,AE78&amp;C79,AE78),"("&amp;C79)&amp;IF(AA79=AA80,IF(OR(AB80=$AB$4:$AB79)=FALSE,", ",""),") "),""))</f>
        <v/>
      </c>
      <c r="AF79" s="11" t="str">
        <f t="array" ref="AF79">IF((COUNTBLANK(D79)=0)*OR($H$2="y",$H$2="m"),IFERROR(LEFT(C79, FIND(" ",C79)-1), C79),"")</f>
        <v/>
      </c>
      <c r="AG79" s="11" t="str">
        <f t="array" ref="AG79">IF(COUNTBLANK(D79)=1,"",IF(OR($H$2="y",$H$2="m"),IF(AA79=AA78,IF(OR(AC79=$AC$4:$AC78)=FALSE,AG78&amp;AF79,AG78),"("&amp;AF79)&amp;IF(AA79=AA80,IF(OR(AC80=$AC$4:$AC79)=FALSE,", ",""),") "),""))</f>
        <v/>
      </c>
      <c r="AH79" s="10" t="str">
        <f>IF((COUNTBLANK(D79)=1),"",IF(D79=D78,AH78,"")&amp;IF(B78&lt;&gt;B79,((IF(COUNTBLANK(E79)=1,$D$3&amp;"Non-type material: "&amp;$D$3,$D$3&amp;INDEX('type-categories'!$A$2:$B$100,MATCH(E79,'type-categories'!$A$2:$A$100,0),2)&amp;$D$3))),"")&amp;(IF(K79&lt;&gt;K78,$C$2&amp;UPPER(K79)&amp;$C$2&amp;$K$3&amp;" ",(IF(B79&lt;&gt;B78,$C$2&amp;UPPER(K79)&amp;$C$2&amp;$K$3&amp;" ",""))))&amp;IF((AA79&lt;&gt;AA80)*($H$2="y"),AD79&amp;AE79,IF((AA79&lt;&gt;AA80)*($H$2="m"),AD79&amp;AG79,IF(($H$2&lt;&gt;"m")*($H$2&lt;&gt;"Y"),(IF(F79=0,"",F79&amp;" "&amp;$F$4&amp;" "))&amp;(IF(G79=0,"",G79&amp;" "&amp;$G$4&amp;" "))&amp;(IF(H79=0,"",H79&amp;" "&amp;H$4&amp;" "))&amp;(IF(I79=0,"",I79&amp;" "&amp;$I$4&amp;" "))&amp;(IF(J79=0,"",J79&amp;" "&amp;$J$4&amp;" ")),"")))&amp;"; "&amp;IF((B79=B78)*(AA79=AA78), "same collecting data; ", IF((B79=B78)*(Z78=Z79),"same locality; ",(IF(COUNTBLANK(L79)=1,"",$D$2&amp;L79&amp;$L$3&amp;" "&amp;$D$2))&amp;(IF(COUNTBLANK(M79)=1,"",$E$2&amp;M79&amp;$E$2&amp;", "))&amp;(IF(COUNTBLANK(N79)=1,"",N79&amp;"; "))&amp;(IF(COUNTBLANK(O79)=1,"",O79&amp;"; ")))&amp;(IF(COUNTBLANK(P79)=1,"",P79&amp;"; "))&amp;(IF(COUNTBLANK(Q79)=1,"",Q79&amp;"; "))&amp;(IF(COUNTBLANK(R79)=1,"",R79&amp;"m, "))&amp;IF((COUNTBLANK(S79)=0)*(S79&lt;&gt;S78), S79&amp;"; ","")&amp;(IF(COUNTBLANK(U79)=1,"",U79&amp;"; "))&amp;(IF(COUNTBLANK(T79)=1,"",IF(COUNTBLANK(F$2)=1,T79&amp;"; ",T79&amp;" "&amp;F$2&amp;"; "))))&amp;(IF(COUNTBLANK(V79)=1,"",V79&amp;"; "))&amp;IF((COUNTBLANK(C79)=1),"",C79)&amp;IF((B79=B80)*(K79=K80)*(L79=L80)*(M79=M80),IF(($H$2&lt;&gt;"m")*($H$2&lt;&gt;"Y"), " • ", IF((ISNUMBER(FIND(")",AE79))), " • ", "")),IF((B79=B80)*(K79=K80),"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v>
      </c>
      <c r="AI79" s="1"/>
    </row>
    <row r="80" spans="1:35" s="4" customFormat="1" x14ac:dyDescent="0.25">
      <c r="A80" s="3">
        <f t="shared" si="10"/>
        <v>1</v>
      </c>
      <c r="B80" s="53" t="str">
        <f t="shared" si="8"/>
        <v>Kukulcania arizonica</v>
      </c>
      <c r="C80" s="54" t="s">
        <v>256</v>
      </c>
      <c r="D80" s="55" t="s">
        <v>191</v>
      </c>
      <c r="E80" s="55"/>
      <c r="F80" s="54">
        <v>1</v>
      </c>
      <c r="G80" s="54">
        <v>1</v>
      </c>
      <c r="H80" s="54">
        <v>0</v>
      </c>
      <c r="I80" s="54"/>
      <c r="J80" s="54"/>
      <c r="K80" s="54" t="s">
        <v>353</v>
      </c>
      <c r="L80" s="54" t="s">
        <v>78</v>
      </c>
      <c r="M80" s="54" t="s">
        <v>735</v>
      </c>
      <c r="N80" s="54" t="s">
        <v>756</v>
      </c>
      <c r="O80" s="54" t="s">
        <v>85</v>
      </c>
      <c r="P80" s="54"/>
      <c r="Q80" s="54" t="s">
        <v>85</v>
      </c>
      <c r="R80" s="54"/>
      <c r="S80" s="54" t="s">
        <v>757</v>
      </c>
      <c r="T80" s="54" t="s">
        <v>758</v>
      </c>
      <c r="U80" s="54" t="s">
        <v>759</v>
      </c>
      <c r="V80" s="54"/>
      <c r="W80" s="54" t="s">
        <v>85</v>
      </c>
      <c r="X80" s="147">
        <f ca="1">IF(COUNTBLANK(D80)=1,"",IF('order-admin-units'!$I$1&lt;&gt;"y", "", IF(COUNTBLANK(K80)=1, 'order-admin-units'!$B$1+1, VLOOKUP(K80, ordercountry, 2))))</f>
        <v>1</v>
      </c>
      <c r="Y80" s="147">
        <f ca="1">IF(COUNTBLANK(D80)=1,"",IF('order-admin-units'!$I$1&lt;&gt;"y", "", IF(COUNTBLANK(K80:L80)&gt;0, 'order-admin-units'!$B$2+1, VLOOKUP(K80&amp;"@"&amp;L80, orderadmin, 2))))</f>
        <v>4</v>
      </c>
      <c r="Z80" s="147" t="str">
        <f t="shared" si="11"/>
        <v>USAArizonaCochiseChiricahua Mountains</v>
      </c>
      <c r="AA80" s="147" t="str">
        <f t="shared" si="12"/>
        <v>Kukulcania arizonicaUSAArizonaCochiseChiricahua Mountains[N31.92981°, W109.38229°, 1981m]A.Jung9/VII/1971</v>
      </c>
      <c r="AB80" s="147" t="str">
        <f t="shared" si="13"/>
        <v>Kukulcania arizonicaUSAArizonaCochiseChiricahua Mountains[N31.92981°, W109.38229°, 1981m]A.Jung9/VII/1971DU 71.07.09</v>
      </c>
      <c r="AC80" s="147" t="str">
        <f t="shared" si="9"/>
        <v>Kukulcania arizonicaUSAArizonaCochiseChiricahua Mountains[N31.92981°, W109.38229°, 1981m]A.Jung9/VII/1971</v>
      </c>
      <c r="AD80" s="11" t="str">
        <f t="shared" si="14"/>
        <v/>
      </c>
      <c r="AE80" s="11" t="str">
        <f t="array" ref="AE80">IF(COUNTBLANK(D80)=1,"",IF(OR($H$2="y",$H$2="m"),IF(AA80=AA79,IF(OR(AB80=$AB$4:$AB79)=FALSE,AE79&amp;C80,AE79),"("&amp;C80)&amp;IF(AA80=AA81,IF(OR(AB81=$AB$4:$AB80)=FALSE,", ",""),") "),""))</f>
        <v/>
      </c>
      <c r="AF80" s="11" t="str">
        <f t="array" ref="AF80">IF((COUNTBLANK(D80)=0)*OR($H$2="y",$H$2="m"),IFERROR(LEFT(C80, FIND(" ",C80)-1), C80),"")</f>
        <v/>
      </c>
      <c r="AG80" s="11" t="str">
        <f t="array" ref="AG80">IF(COUNTBLANK(D80)=1,"",IF(OR($H$2="y",$H$2="m"),IF(AA80=AA79,IF(OR(AC80=$AC$4:$AC79)=FALSE,AG79&amp;AF80,AG79),"("&amp;AF80)&amp;IF(AA80=AA81,IF(OR(AC81=$AC$4:$AC80)=FALSE,", ",""),") "),""))</f>
        <v/>
      </c>
      <c r="AH80" s="10" t="str">
        <f>IF((COUNTBLANK(D80)=1),"",IF(D80=D79,AH79,"")&amp;IF(B79&lt;&gt;B80,((IF(COUNTBLANK(E80)=1,$D$3&amp;"Non-type material: "&amp;$D$3,$D$3&amp;INDEX('type-categories'!$A$2:$B$100,MATCH(E80,'type-categories'!$A$2:$A$100,0),2)&amp;$D$3))),"")&amp;(IF(K80&lt;&gt;K79,$C$2&amp;UPPER(K80)&amp;$C$2&amp;$K$3&amp;" ",(IF(B80&lt;&gt;B79,$C$2&amp;UPPER(K80)&amp;$C$2&amp;$K$3&amp;" ",""))))&amp;IF((AA80&lt;&gt;AA81)*($H$2="y"),AD80&amp;AE80,IF((AA80&lt;&gt;AA81)*($H$2="m"),AD80&amp;AG80,IF(($H$2&lt;&gt;"m")*($H$2&lt;&gt;"Y"),(IF(F80=0,"",F80&amp;" "&amp;$F$4&amp;" "))&amp;(IF(G80=0,"",G80&amp;" "&amp;$G$4&amp;" "))&amp;(IF(H80=0,"",H80&amp;" "&amp;H$4&amp;" "))&amp;(IF(I80=0,"",I80&amp;" "&amp;$I$4&amp;" "))&amp;(IF(J80=0,"",J80&amp;" "&amp;$J$4&amp;" ")),"")))&amp;"; "&amp;IF((B80=B79)*(AA80=AA79), "same collecting data; ", IF((B80=B79)*(Z79=Z80),"same locality; ",(IF(COUNTBLANK(L80)=1,"",$D$2&amp;L80&amp;$L$3&amp;" "&amp;$D$2))&amp;(IF(COUNTBLANK(M80)=1,"",$E$2&amp;M80&amp;$E$2&amp;", "))&amp;(IF(COUNTBLANK(N80)=1,"",N80&amp;"; "))&amp;(IF(COUNTBLANK(O80)=1,"",O80&amp;"; ")))&amp;(IF(COUNTBLANK(P80)=1,"",P80&amp;"; "))&amp;(IF(COUNTBLANK(Q80)=1,"",Q80&amp;"; "))&amp;(IF(COUNTBLANK(R80)=1,"",R80&amp;"m, "))&amp;IF((COUNTBLANK(S80)=0)*(S80&lt;&gt;S79), S80&amp;"; ","")&amp;(IF(COUNTBLANK(U80)=1,"",U80&amp;"; "))&amp;(IF(COUNTBLANK(T80)=1,"",IF(COUNTBLANK(F$2)=1,T80&amp;"; ",T80&amp;" "&amp;F$2&amp;"; "))))&amp;(IF(COUNTBLANK(V80)=1,"",V80&amp;"; "))&amp;IF((COUNTBLANK(C80)=1),"",C80)&amp;IF((B80=B81)*(K80=K81)*(L80=L81)*(M80=M81),IF(($H$2&lt;&gt;"m")*($H$2&lt;&gt;"Y"), " • ", IF((ISNUMBER(FIND(")",AE80))), " • ", "")),IF((B80=B81)*(K80=K81),"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v>
      </c>
      <c r="AI80" s="1"/>
    </row>
    <row r="81" spans="1:35" s="4" customFormat="1" x14ac:dyDescent="0.25">
      <c r="A81" s="3">
        <f t="shared" si="10"/>
        <v>1</v>
      </c>
      <c r="B81" s="53" t="str">
        <f t="shared" si="8"/>
        <v>Kukulcania arizonica</v>
      </c>
      <c r="C81" s="54" t="s">
        <v>192</v>
      </c>
      <c r="D81" s="55" t="s">
        <v>191</v>
      </c>
      <c r="E81" s="55"/>
      <c r="F81" s="54">
        <v>1</v>
      </c>
      <c r="G81" s="54">
        <v>0</v>
      </c>
      <c r="H81" s="54">
        <v>0</v>
      </c>
      <c r="I81" s="54"/>
      <c r="J81" s="54"/>
      <c r="K81" s="54" t="s">
        <v>353</v>
      </c>
      <c r="L81" s="54" t="s">
        <v>78</v>
      </c>
      <c r="M81" s="54" t="s">
        <v>735</v>
      </c>
      <c r="N81" s="54" t="s">
        <v>756</v>
      </c>
      <c r="O81" s="54" t="s">
        <v>85</v>
      </c>
      <c r="P81" s="54"/>
      <c r="Q81" s="54" t="s">
        <v>85</v>
      </c>
      <c r="R81" s="54"/>
      <c r="S81" s="54" t="s">
        <v>760</v>
      </c>
      <c r="T81" s="54" t="s">
        <v>761</v>
      </c>
      <c r="U81" s="54" t="s">
        <v>762</v>
      </c>
      <c r="V81" s="54"/>
      <c r="W81" s="54" t="s">
        <v>85</v>
      </c>
      <c r="X81" s="147">
        <f ca="1">IF(COUNTBLANK(D81)=1,"",IF('order-admin-units'!$I$1&lt;&gt;"y", "", IF(COUNTBLANK(K81)=1, 'order-admin-units'!$B$1+1, VLOOKUP(K81, ordercountry, 2))))</f>
        <v>1</v>
      </c>
      <c r="Y81" s="147">
        <f ca="1">IF(COUNTBLANK(D81)=1,"",IF('order-admin-units'!$I$1&lt;&gt;"y", "", IF(COUNTBLANK(K81:L81)&gt;0, 'order-admin-units'!$B$2+1, VLOOKUP(K81&amp;"@"&amp;L81, orderadmin, 2))))</f>
        <v>4</v>
      </c>
      <c r="Z81" s="147" t="str">
        <f t="shared" si="11"/>
        <v>USAArizonaCochiseChiricahua Mountains</v>
      </c>
      <c r="AA81" s="147" t="str">
        <f t="shared" si="12"/>
        <v>Kukulcania arizonicaUSAArizonaCochiseChiricahua Mountains[N31.92981°, W109.38229°]F.C. Baptista23/V/1981</v>
      </c>
      <c r="AB81" s="147" t="str">
        <f t="shared" si="13"/>
        <v xml:space="preserve">Kukulcania arizonicaUSAArizonaCochiseChiricahua Mountains[N31.92981°, W109.38229°]F.C. Baptista23/V/1981AMNH </v>
      </c>
      <c r="AC81" s="147" t="str">
        <f t="shared" si="9"/>
        <v>Kukulcania arizonicaUSAArizonaCochiseChiricahua Mountains[N31.92981°, W109.38229°]F.C. Baptista23/V/1981</v>
      </c>
      <c r="AD81" s="11" t="str">
        <f t="shared" si="14"/>
        <v/>
      </c>
      <c r="AE81" s="11" t="str">
        <f t="array" ref="AE81">IF(COUNTBLANK(D81)=1,"",IF(OR($H$2="y",$H$2="m"),IF(AA81=AA80,IF(OR(AB81=$AB$4:$AB80)=FALSE,AE80&amp;C81,AE80),"("&amp;C81)&amp;IF(AA81=AA82,IF(OR(AB82=$AB$4:$AB81)=FALSE,", ",""),") "),""))</f>
        <v/>
      </c>
      <c r="AF81" s="11" t="str">
        <f t="array" ref="AF81">IF((COUNTBLANK(D81)=0)*OR($H$2="y",$H$2="m"),IFERROR(LEFT(C81, FIND(" ",C81)-1), C81),"")</f>
        <v/>
      </c>
      <c r="AG81" s="11" t="str">
        <f t="array" ref="AG81">IF(COUNTBLANK(D81)=1,"",IF(OR($H$2="y",$H$2="m"),IF(AA81=AA80,IF(OR(AC81=$AC$4:$AC80)=FALSE,AG80&amp;AF81,AG80),"("&amp;AF81)&amp;IF(AA81=AA82,IF(OR(AC82=$AC$4:$AC81)=FALSE,", ",""),") "),""))</f>
        <v/>
      </c>
      <c r="AH81" s="10" t="str">
        <f>IF((COUNTBLANK(D81)=1),"",IF(D81=D80,AH80,"")&amp;IF(B80&lt;&gt;B81,((IF(COUNTBLANK(E81)=1,$D$3&amp;"Non-type material: "&amp;$D$3,$D$3&amp;INDEX('type-categories'!$A$2:$B$100,MATCH(E81,'type-categories'!$A$2:$A$100,0),2)&amp;$D$3))),"")&amp;(IF(K81&lt;&gt;K80,$C$2&amp;UPPER(K81)&amp;$C$2&amp;$K$3&amp;" ",(IF(B81&lt;&gt;B80,$C$2&amp;UPPER(K81)&amp;$C$2&amp;$K$3&amp;" ",""))))&amp;IF((AA81&lt;&gt;AA82)*($H$2="y"),AD81&amp;AE81,IF((AA81&lt;&gt;AA82)*($H$2="m"),AD81&amp;AG81,IF(($H$2&lt;&gt;"m")*($H$2&lt;&gt;"Y"),(IF(F81=0,"",F81&amp;" "&amp;$F$4&amp;" "))&amp;(IF(G81=0,"",G81&amp;" "&amp;$G$4&amp;" "))&amp;(IF(H81=0,"",H81&amp;" "&amp;H$4&amp;" "))&amp;(IF(I81=0,"",I81&amp;" "&amp;$I$4&amp;" "))&amp;(IF(J81=0,"",J81&amp;" "&amp;$J$4&amp;" ")),"")))&amp;"; "&amp;IF((B81=B80)*(AA81=AA80), "same collecting data; ", IF((B81=B80)*(Z80=Z81),"same locality; ",(IF(COUNTBLANK(L81)=1,"",$D$2&amp;L81&amp;$L$3&amp;" "&amp;$D$2))&amp;(IF(COUNTBLANK(M81)=1,"",$E$2&amp;M81&amp;$E$2&amp;", "))&amp;(IF(COUNTBLANK(N81)=1,"",N81&amp;"; "))&amp;(IF(COUNTBLANK(O81)=1,"",O81&amp;"; ")))&amp;(IF(COUNTBLANK(P81)=1,"",P81&amp;"; "))&amp;(IF(COUNTBLANK(Q81)=1,"",Q81&amp;"; "))&amp;(IF(COUNTBLANK(R81)=1,"",R81&amp;"m, "))&amp;IF((COUNTBLANK(S81)=0)*(S81&lt;&gt;S80), S81&amp;"; ","")&amp;(IF(COUNTBLANK(U81)=1,"",U81&amp;"; "))&amp;(IF(COUNTBLANK(T81)=1,"",IF(COUNTBLANK(F$2)=1,T81&amp;"; ",T81&amp;" "&amp;F$2&amp;"; "))))&amp;(IF(COUNTBLANK(V81)=1,"",V81&amp;"; "))&amp;IF((COUNTBLANK(C81)=1),"",C81)&amp;IF((B81=B82)*(K81=K82)*(L81=L82)*(M81=M82),IF(($H$2&lt;&gt;"m")*($H$2&lt;&gt;"Y"), " • ", IF((ISNUMBER(FIND(")",AE81))), " • ", "")),IF((B81=B82)*(K81=K82),"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v>
      </c>
      <c r="AI81" s="1"/>
    </row>
    <row r="82" spans="1:35" s="4" customFormat="1" x14ac:dyDescent="0.25">
      <c r="A82" s="3">
        <f t="shared" si="10"/>
        <v>1</v>
      </c>
      <c r="B82" s="53" t="str">
        <f t="shared" si="8"/>
        <v>Kukulcania arizonica</v>
      </c>
      <c r="C82" s="54" t="s">
        <v>192</v>
      </c>
      <c r="D82" s="55" t="s">
        <v>191</v>
      </c>
      <c r="E82" s="55"/>
      <c r="F82" s="54">
        <v>0</v>
      </c>
      <c r="G82" s="54">
        <v>1</v>
      </c>
      <c r="H82" s="54">
        <v>0</v>
      </c>
      <c r="I82" s="54"/>
      <c r="J82" s="54"/>
      <c r="K82" s="54" t="s">
        <v>353</v>
      </c>
      <c r="L82" s="54" t="s">
        <v>78</v>
      </c>
      <c r="M82" s="54" t="s">
        <v>735</v>
      </c>
      <c r="N82" s="54" t="s">
        <v>756</v>
      </c>
      <c r="O82" s="54" t="s">
        <v>85</v>
      </c>
      <c r="P82" s="54"/>
      <c r="Q82" s="54" t="s">
        <v>85</v>
      </c>
      <c r="R82" s="54"/>
      <c r="S82" s="54" t="s">
        <v>760</v>
      </c>
      <c r="T82" s="54" t="s">
        <v>627</v>
      </c>
      <c r="U82" s="54" t="s">
        <v>763</v>
      </c>
      <c r="V82" s="54"/>
      <c r="W82" s="54" t="s">
        <v>85</v>
      </c>
      <c r="X82" s="147">
        <f ca="1">IF(COUNTBLANK(D82)=1,"",IF('order-admin-units'!$I$1&lt;&gt;"y", "", IF(COUNTBLANK(K82)=1, 'order-admin-units'!$B$1+1, VLOOKUP(K82, ordercountry, 2))))</f>
        <v>1</v>
      </c>
      <c r="Y82" s="147">
        <f ca="1">IF(COUNTBLANK(D82)=1,"",IF('order-admin-units'!$I$1&lt;&gt;"y", "", IF(COUNTBLANK(K82:L82)&gt;0, 'order-admin-units'!$B$2+1, VLOOKUP(K82&amp;"@"&amp;L82, orderadmin, 2))))</f>
        <v>4</v>
      </c>
      <c r="Z82" s="147" t="str">
        <f t="shared" si="11"/>
        <v>USAArizonaCochiseChiricahua Mountains</v>
      </c>
      <c r="AA82" s="147" t="str">
        <f t="shared" si="12"/>
        <v>Kukulcania arizonicaUSAArizonaCochiseChiricahua Mountains[N31.92981°, W109.38229°]J.A.L. CookeVII–VIII/1972</v>
      </c>
      <c r="AB82" s="147" t="str">
        <f t="shared" si="13"/>
        <v xml:space="preserve">Kukulcania arizonicaUSAArizonaCochiseChiricahua Mountains[N31.92981°, W109.38229°]J.A.L. CookeVII–VIII/1972AMNH </v>
      </c>
      <c r="AC82" s="147" t="str">
        <f t="shared" si="9"/>
        <v>Kukulcania arizonicaUSAArizonaCochiseChiricahua Mountains[N31.92981°, W109.38229°]J.A.L. CookeVII–VIII/1972</v>
      </c>
      <c r="AD82" s="11" t="str">
        <f t="shared" si="14"/>
        <v/>
      </c>
      <c r="AE82" s="11" t="str">
        <f t="array" ref="AE82">IF(COUNTBLANK(D82)=1,"",IF(OR($H$2="y",$H$2="m"),IF(AA82=AA81,IF(OR(AB82=$AB$4:$AB81)=FALSE,AE81&amp;C82,AE81),"("&amp;C82)&amp;IF(AA82=AA83,IF(OR(AB83=$AB$4:$AB82)=FALSE,", ",""),") "),""))</f>
        <v/>
      </c>
      <c r="AF82" s="11" t="str">
        <f t="array" ref="AF82">IF((COUNTBLANK(D82)=0)*OR($H$2="y",$H$2="m"),IFERROR(LEFT(C82, FIND(" ",C82)-1), C82),"")</f>
        <v/>
      </c>
      <c r="AG82" s="11" t="str">
        <f t="array" ref="AG82">IF(COUNTBLANK(D82)=1,"",IF(OR($H$2="y",$H$2="m"),IF(AA82=AA81,IF(OR(AC82=$AC$4:$AC81)=FALSE,AG81&amp;AF82,AG81),"("&amp;AF82)&amp;IF(AA82=AA83,IF(OR(AC83=$AC$4:$AC82)=FALSE,", ",""),") "),""))</f>
        <v/>
      </c>
      <c r="AH82" s="10" t="str">
        <f>IF((COUNTBLANK(D82)=1),"",IF(D82=D81,AH81,"")&amp;IF(B81&lt;&gt;B82,((IF(COUNTBLANK(E82)=1,$D$3&amp;"Non-type material: "&amp;$D$3,$D$3&amp;INDEX('type-categories'!$A$2:$B$100,MATCH(E82,'type-categories'!$A$2:$A$100,0),2)&amp;$D$3))),"")&amp;(IF(K82&lt;&gt;K81,$C$2&amp;UPPER(K82)&amp;$C$2&amp;$K$3&amp;" ",(IF(B82&lt;&gt;B81,$C$2&amp;UPPER(K82)&amp;$C$2&amp;$K$3&amp;" ",""))))&amp;IF((AA82&lt;&gt;AA83)*($H$2="y"),AD82&amp;AE82,IF((AA82&lt;&gt;AA83)*($H$2="m"),AD82&amp;AG82,IF(($H$2&lt;&gt;"m")*($H$2&lt;&gt;"Y"),(IF(F82=0,"",F82&amp;" "&amp;$F$4&amp;" "))&amp;(IF(G82=0,"",G82&amp;" "&amp;$G$4&amp;" "))&amp;(IF(H82=0,"",H82&amp;" "&amp;H$4&amp;" "))&amp;(IF(I82=0,"",I82&amp;" "&amp;$I$4&amp;" "))&amp;(IF(J82=0,"",J82&amp;" "&amp;$J$4&amp;" ")),"")))&amp;"; "&amp;IF((B82=B81)*(AA82=AA81), "same collecting data; ", IF((B82=B81)*(Z81=Z82),"same locality; ",(IF(COUNTBLANK(L82)=1,"",$D$2&amp;L82&amp;$L$3&amp;" "&amp;$D$2))&amp;(IF(COUNTBLANK(M82)=1,"",$E$2&amp;M82&amp;$E$2&amp;", "))&amp;(IF(COUNTBLANK(N82)=1,"",N82&amp;"; "))&amp;(IF(COUNTBLANK(O82)=1,"",O82&amp;"; ")))&amp;(IF(COUNTBLANK(P82)=1,"",P82&amp;"; "))&amp;(IF(COUNTBLANK(Q82)=1,"",Q82&amp;"; "))&amp;(IF(COUNTBLANK(R82)=1,"",R82&amp;"m, "))&amp;IF((COUNTBLANK(S82)=0)*(S82&lt;&gt;S81), S82&amp;"; ","")&amp;(IF(COUNTBLANK(U82)=1,"",U82&amp;"; "))&amp;(IF(COUNTBLANK(T82)=1,"",IF(COUNTBLANK(F$2)=1,T82&amp;"; ",T82&amp;" "&amp;F$2&amp;"; "))))&amp;(IF(COUNTBLANK(V82)=1,"",V82&amp;"; "))&amp;IF((COUNTBLANK(C82)=1),"",C82)&amp;IF((B82=B83)*(K82=K83)*(L82=L83)*(M82=M83),IF(($H$2&lt;&gt;"m")*($H$2&lt;&gt;"Y"), " • ", IF((ISNUMBER(FIND(")",AE82))), " • ", "")),IF((B82=B83)*(K82=K83),"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v>
      </c>
      <c r="AI82" s="1"/>
    </row>
    <row r="83" spans="1:35" s="4" customFormat="1" x14ac:dyDescent="0.25">
      <c r="A83" s="3">
        <f t="shared" si="10"/>
        <v>1</v>
      </c>
      <c r="B83" s="53" t="str">
        <f t="shared" si="8"/>
        <v>Kukulcania arizonica</v>
      </c>
      <c r="C83" s="54" t="s">
        <v>192</v>
      </c>
      <c r="D83" s="55" t="s">
        <v>191</v>
      </c>
      <c r="E83" s="55"/>
      <c r="F83" s="54">
        <v>0</v>
      </c>
      <c r="G83" s="54">
        <v>1</v>
      </c>
      <c r="H83" s="54">
        <v>0</v>
      </c>
      <c r="I83" s="54"/>
      <c r="J83" s="54"/>
      <c r="K83" s="54" t="s">
        <v>353</v>
      </c>
      <c r="L83" s="54" t="s">
        <v>78</v>
      </c>
      <c r="M83" s="54" t="s">
        <v>735</v>
      </c>
      <c r="N83" s="54" t="s">
        <v>756</v>
      </c>
      <c r="O83" s="54" t="s">
        <v>85</v>
      </c>
      <c r="P83" s="54"/>
      <c r="Q83" s="54" t="s">
        <v>85</v>
      </c>
      <c r="R83" s="54"/>
      <c r="S83" s="54" t="s">
        <v>760</v>
      </c>
      <c r="T83" s="54" t="s">
        <v>764</v>
      </c>
      <c r="U83" s="54" t="s">
        <v>765</v>
      </c>
      <c r="V83" s="54"/>
      <c r="W83" s="54" t="s">
        <v>85</v>
      </c>
      <c r="X83" s="147">
        <f ca="1">IF(COUNTBLANK(D83)=1,"",IF('order-admin-units'!$I$1&lt;&gt;"y", "", IF(COUNTBLANK(K83)=1, 'order-admin-units'!$B$1+1, VLOOKUP(K83, ordercountry, 2))))</f>
        <v>1</v>
      </c>
      <c r="Y83" s="147">
        <f ca="1">IF(COUNTBLANK(D83)=1,"",IF('order-admin-units'!$I$1&lt;&gt;"y", "", IF(COUNTBLANK(K83:L83)&gt;0, 'order-admin-units'!$B$2+1, VLOOKUP(K83&amp;"@"&amp;L83, orderadmin, 2))))</f>
        <v>4</v>
      </c>
      <c r="Z83" s="147" t="str">
        <f t="shared" si="11"/>
        <v>USAArizonaCochiseChiricahua Mountains</v>
      </c>
      <c r="AA83" s="147" t="str">
        <f t="shared" si="12"/>
        <v>Kukulcania arizonicaUSAArizonaCochiseChiricahua Mountains[N31.92981°, W109.38229°]R.O. Schuster &amp; L.M. Smith6/VIII/1958</v>
      </c>
      <c r="AB83" s="147" t="str">
        <f t="shared" si="13"/>
        <v xml:space="preserve">Kukulcania arizonicaUSAArizonaCochiseChiricahua Mountains[N31.92981°, W109.38229°]R.O. Schuster &amp; L.M. Smith6/VIII/1958AMNH </v>
      </c>
      <c r="AC83" s="147" t="str">
        <f t="shared" si="9"/>
        <v>Kukulcania arizonicaUSAArizonaCochiseChiricahua Mountains[N31.92981°, W109.38229°]R.O. Schuster &amp; L.M. Smith6/VIII/1958</v>
      </c>
      <c r="AD83" s="11" t="str">
        <f t="shared" si="14"/>
        <v/>
      </c>
      <c r="AE83" s="11" t="str">
        <f t="array" ref="AE83">IF(COUNTBLANK(D83)=1,"",IF(OR($H$2="y",$H$2="m"),IF(AA83=AA82,IF(OR(AB83=$AB$4:$AB82)=FALSE,AE82&amp;C83,AE82),"("&amp;C83)&amp;IF(AA83=AA84,IF(OR(AB84=$AB$4:$AB83)=FALSE,", ",""),") "),""))</f>
        <v/>
      </c>
      <c r="AF83" s="11" t="str">
        <f t="array" ref="AF83">IF((COUNTBLANK(D83)=0)*OR($H$2="y",$H$2="m"),IFERROR(LEFT(C83, FIND(" ",C83)-1), C83),"")</f>
        <v/>
      </c>
      <c r="AG83" s="11" t="str">
        <f t="array" ref="AG83">IF(COUNTBLANK(D83)=1,"",IF(OR($H$2="y",$H$2="m"),IF(AA83=AA82,IF(OR(AC83=$AC$4:$AC82)=FALSE,AG82&amp;AF83,AG82),"("&amp;AF83)&amp;IF(AA83=AA84,IF(OR(AC84=$AC$4:$AC83)=FALSE,", ",""),") "),""))</f>
        <v/>
      </c>
      <c r="AH83" s="10" t="str">
        <f>IF((COUNTBLANK(D83)=1),"",IF(D83=D82,AH82,"")&amp;IF(B82&lt;&gt;B83,((IF(COUNTBLANK(E83)=1,$D$3&amp;"Non-type material: "&amp;$D$3,$D$3&amp;INDEX('type-categories'!$A$2:$B$100,MATCH(E83,'type-categories'!$A$2:$A$100,0),2)&amp;$D$3))),"")&amp;(IF(K83&lt;&gt;K82,$C$2&amp;UPPER(K83)&amp;$C$2&amp;$K$3&amp;" ",(IF(B83&lt;&gt;B82,$C$2&amp;UPPER(K83)&amp;$C$2&amp;$K$3&amp;" ",""))))&amp;IF((AA83&lt;&gt;AA84)*($H$2="y"),AD83&amp;AE83,IF((AA83&lt;&gt;AA84)*($H$2="m"),AD83&amp;AG83,IF(($H$2&lt;&gt;"m")*($H$2&lt;&gt;"Y"),(IF(F83=0,"",F83&amp;" "&amp;$F$4&amp;" "))&amp;(IF(G83=0,"",G83&amp;" "&amp;$G$4&amp;" "))&amp;(IF(H83=0,"",H83&amp;" "&amp;H$4&amp;" "))&amp;(IF(I83=0,"",I83&amp;" "&amp;$I$4&amp;" "))&amp;(IF(J83=0,"",J83&amp;" "&amp;$J$4&amp;" ")),"")))&amp;"; "&amp;IF((B83=B82)*(AA83=AA82), "same collecting data; ", IF((B83=B82)*(Z82=Z83),"same locality; ",(IF(COUNTBLANK(L83)=1,"",$D$2&amp;L83&amp;$L$3&amp;" "&amp;$D$2))&amp;(IF(COUNTBLANK(M83)=1,"",$E$2&amp;M83&amp;$E$2&amp;", "))&amp;(IF(COUNTBLANK(N83)=1,"",N83&amp;"; "))&amp;(IF(COUNTBLANK(O83)=1,"",O83&amp;"; ")))&amp;(IF(COUNTBLANK(P83)=1,"",P83&amp;"; "))&amp;(IF(COUNTBLANK(Q83)=1,"",Q83&amp;"; "))&amp;(IF(COUNTBLANK(R83)=1,"",R83&amp;"m, "))&amp;IF((COUNTBLANK(S83)=0)*(S83&lt;&gt;S82), S83&amp;"; ","")&amp;(IF(COUNTBLANK(U83)=1,"",U83&amp;"; "))&amp;(IF(COUNTBLANK(T83)=1,"",IF(COUNTBLANK(F$2)=1,T83&amp;"; ",T83&amp;" "&amp;F$2&amp;"; "))))&amp;(IF(COUNTBLANK(V83)=1,"",V83&amp;"; "))&amp;IF((COUNTBLANK(C83)=1),"",C83)&amp;IF((B83=B84)*(K83=K84)*(L83=L84)*(M83=M84),IF(($H$2&lt;&gt;"m")*($H$2&lt;&gt;"Y"), " • ", IF((ISNUMBER(FIND(")",AE83))), " • ", "")),IF((B83=B84)*(K83=K84),"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v>
      </c>
      <c r="AI83" s="1"/>
    </row>
    <row r="84" spans="1:35" s="4" customFormat="1" x14ac:dyDescent="0.25">
      <c r="A84" s="3">
        <f t="shared" si="10"/>
        <v>1</v>
      </c>
      <c r="B84" s="53" t="str">
        <f t="shared" si="8"/>
        <v>Kukulcania arizonica</v>
      </c>
      <c r="C84" s="54" t="s">
        <v>192</v>
      </c>
      <c r="D84" s="55" t="s">
        <v>191</v>
      </c>
      <c r="E84" s="55"/>
      <c r="F84" s="54">
        <v>1</v>
      </c>
      <c r="G84" s="54">
        <v>0</v>
      </c>
      <c r="H84" s="54">
        <v>0</v>
      </c>
      <c r="I84" s="54"/>
      <c r="J84" s="54"/>
      <c r="K84" s="54" t="s">
        <v>353</v>
      </c>
      <c r="L84" s="54" t="s">
        <v>78</v>
      </c>
      <c r="M84" s="54" t="s">
        <v>735</v>
      </c>
      <c r="N84" s="54" t="s">
        <v>756</v>
      </c>
      <c r="O84" s="54" t="s">
        <v>766</v>
      </c>
      <c r="P84" s="54"/>
      <c r="Q84" s="54" t="s">
        <v>767</v>
      </c>
      <c r="R84" s="54"/>
      <c r="S84" s="54" t="s">
        <v>768</v>
      </c>
      <c r="T84" s="54" t="s">
        <v>383</v>
      </c>
      <c r="U84" s="54" t="s">
        <v>769</v>
      </c>
      <c r="V84" s="54"/>
      <c r="W84" s="54" t="s">
        <v>85</v>
      </c>
      <c r="X84" s="147">
        <f ca="1">IF(COUNTBLANK(D84)=1,"",IF('order-admin-units'!$I$1&lt;&gt;"y", "", IF(COUNTBLANK(K84)=1, 'order-admin-units'!$B$1+1, VLOOKUP(K84, ordercountry, 2))))</f>
        <v>1</v>
      </c>
      <c r="Y84" s="147">
        <f ca="1">IF(COUNTBLANK(D84)=1,"",IF('order-admin-units'!$I$1&lt;&gt;"y", "", IF(COUNTBLANK(K84:L84)&gt;0, 'order-admin-units'!$B$2+1, VLOOKUP(K84&amp;"@"&amp;L84, orderadmin, 2))))</f>
        <v>4</v>
      </c>
      <c r="Z84" s="147" t="str">
        <f t="shared" si="11"/>
        <v>USAArizonaCochiseChiricahua MountainsCave Creek Canyon</v>
      </c>
      <c r="AA84" s="147" t="str">
        <f t="shared" si="12"/>
        <v>Kukulcania arizonicaUSAArizonaCochiseChiricahua MountainsCave Creek Canyoncan traps[N31.92981°, W109.38229°, 1554–1615m]V. Roth14/X/1981</v>
      </c>
      <c r="AB84" s="147" t="str">
        <f t="shared" si="13"/>
        <v xml:space="preserve">Kukulcania arizonicaUSAArizonaCochiseChiricahua MountainsCave Creek Canyoncan traps[N31.92981°, W109.38229°, 1554–1615m]V. Roth14/X/1981AMNH </v>
      </c>
      <c r="AC84" s="147" t="str">
        <f t="shared" si="9"/>
        <v>Kukulcania arizonicaUSAArizonaCochiseChiricahua MountainsCave Creek Canyoncan traps[N31.92981°, W109.38229°, 1554–1615m]V. Roth14/X/1981</v>
      </c>
      <c r="AD84" s="11" t="str">
        <f t="shared" si="14"/>
        <v/>
      </c>
      <c r="AE84" s="11" t="str">
        <f t="array" ref="AE84">IF(COUNTBLANK(D84)=1,"",IF(OR($H$2="y",$H$2="m"),IF(AA84=AA83,IF(OR(AB84=$AB$4:$AB83)=FALSE,AE83&amp;C84,AE83),"("&amp;C84)&amp;IF(AA84=AA85,IF(OR(AB85=$AB$4:$AB84)=FALSE,", ",""),") "),""))</f>
        <v/>
      </c>
      <c r="AF84" s="11" t="str">
        <f t="array" ref="AF84">IF((COUNTBLANK(D84)=0)*OR($H$2="y",$H$2="m"),IFERROR(LEFT(C84, FIND(" ",C84)-1), C84),"")</f>
        <v/>
      </c>
      <c r="AG84" s="11" t="str">
        <f t="array" ref="AG84">IF(COUNTBLANK(D84)=1,"",IF(OR($H$2="y",$H$2="m"),IF(AA84=AA83,IF(OR(AC84=$AC$4:$AC83)=FALSE,AG83&amp;AF84,AG83),"("&amp;AF84)&amp;IF(AA84=AA85,IF(OR(AC85=$AC$4:$AC84)=FALSE,", ",""),") "),""))</f>
        <v/>
      </c>
      <c r="AH84" s="10" t="str">
        <f>IF((COUNTBLANK(D84)=1),"",IF(D84=D83,AH83,"")&amp;IF(B83&lt;&gt;B84,((IF(COUNTBLANK(E84)=1,$D$3&amp;"Non-type material: "&amp;$D$3,$D$3&amp;INDEX('type-categories'!$A$2:$B$100,MATCH(E84,'type-categories'!$A$2:$A$100,0),2)&amp;$D$3))),"")&amp;(IF(K84&lt;&gt;K83,$C$2&amp;UPPER(K84)&amp;$C$2&amp;$K$3&amp;" ",(IF(B84&lt;&gt;B83,$C$2&amp;UPPER(K84)&amp;$C$2&amp;$K$3&amp;" ",""))))&amp;IF((AA84&lt;&gt;AA85)*($H$2="y"),AD84&amp;AE84,IF((AA84&lt;&gt;AA85)*($H$2="m"),AD84&amp;AG84,IF(($H$2&lt;&gt;"m")*($H$2&lt;&gt;"Y"),(IF(F84=0,"",F84&amp;" "&amp;$F$4&amp;" "))&amp;(IF(G84=0,"",G84&amp;" "&amp;$G$4&amp;" "))&amp;(IF(H84=0,"",H84&amp;" "&amp;H$4&amp;" "))&amp;(IF(I84=0,"",I84&amp;" "&amp;$I$4&amp;" "))&amp;(IF(J84=0,"",J84&amp;" "&amp;$J$4&amp;" ")),"")))&amp;"; "&amp;IF((B84=B83)*(AA84=AA83), "same collecting data; ", IF((B84=B83)*(Z83=Z84),"same locality; ",(IF(COUNTBLANK(L84)=1,"",$D$2&amp;L84&amp;$L$3&amp;" "&amp;$D$2))&amp;(IF(COUNTBLANK(M84)=1,"",$E$2&amp;M84&amp;$E$2&amp;", "))&amp;(IF(COUNTBLANK(N84)=1,"",N84&amp;"; "))&amp;(IF(COUNTBLANK(O84)=1,"",O84&amp;"; ")))&amp;(IF(COUNTBLANK(P84)=1,"",P84&amp;"; "))&amp;(IF(COUNTBLANK(Q84)=1,"",Q84&amp;"; "))&amp;(IF(COUNTBLANK(R84)=1,"",R84&amp;"m, "))&amp;IF((COUNTBLANK(S84)=0)*(S84&lt;&gt;S83), S84&amp;"; ","")&amp;(IF(COUNTBLANK(U84)=1,"",U84&amp;"; "))&amp;(IF(COUNTBLANK(T84)=1,"",IF(COUNTBLANK(F$2)=1,T84&amp;"; ",T84&amp;" "&amp;F$2&amp;"; "))))&amp;(IF(COUNTBLANK(V84)=1,"",V84&amp;"; "))&amp;IF((COUNTBLANK(C84)=1),"",C84)&amp;IF((B84=B85)*(K84=K85)*(L84=L85)*(M84=M85),IF(($H$2&lt;&gt;"m")*($H$2&lt;&gt;"Y"), " • ", IF((ISNUMBER(FIND(")",AE84))), " • ", "")),IF((B84=B85)*(K84=K85),"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v>
      </c>
      <c r="AI84" s="1"/>
    </row>
    <row r="85" spans="1:35" s="4" customFormat="1" x14ac:dyDescent="0.25">
      <c r="A85" s="3">
        <f t="shared" si="10"/>
        <v>1</v>
      </c>
      <c r="B85" s="53" t="str">
        <f t="shared" si="8"/>
        <v>Kukulcania arizonica</v>
      </c>
      <c r="C85" s="54" t="s">
        <v>192</v>
      </c>
      <c r="D85" s="55" t="s">
        <v>191</v>
      </c>
      <c r="E85" s="55"/>
      <c r="F85" s="54">
        <v>0</v>
      </c>
      <c r="G85" s="54">
        <v>1</v>
      </c>
      <c r="H85" s="54">
        <v>0</v>
      </c>
      <c r="I85" s="54"/>
      <c r="J85" s="54"/>
      <c r="K85" s="54" t="s">
        <v>353</v>
      </c>
      <c r="L85" s="54" t="s">
        <v>78</v>
      </c>
      <c r="M85" s="54" t="s">
        <v>735</v>
      </c>
      <c r="N85" s="54" t="s">
        <v>756</v>
      </c>
      <c r="O85" s="54" t="s">
        <v>770</v>
      </c>
      <c r="P85" s="54"/>
      <c r="Q85" s="54" t="s">
        <v>85</v>
      </c>
      <c r="R85" s="54"/>
      <c r="S85" s="54" t="s">
        <v>760</v>
      </c>
      <c r="T85" s="54" t="s">
        <v>771</v>
      </c>
      <c r="U85" s="54" t="s">
        <v>772</v>
      </c>
      <c r="V85" s="54"/>
      <c r="W85" s="54" t="s">
        <v>85</v>
      </c>
      <c r="X85" s="147">
        <f ca="1">IF(COUNTBLANK(D85)=1,"",IF('order-admin-units'!$I$1&lt;&gt;"y", "", IF(COUNTBLANK(K85)=1, 'order-admin-units'!$B$1+1, VLOOKUP(K85, ordercountry, 2))))</f>
        <v>1</v>
      </c>
      <c r="Y85" s="147">
        <f ca="1">IF(COUNTBLANK(D85)=1,"",IF('order-admin-units'!$I$1&lt;&gt;"y", "", IF(COUNTBLANK(K85:L85)&gt;0, 'order-admin-units'!$B$2+1, VLOOKUP(K85&amp;"@"&amp;L85, orderadmin, 2))))</f>
        <v>4</v>
      </c>
      <c r="Z85" s="147" t="str">
        <f t="shared" si="11"/>
        <v>USAArizonaCochiseChiricahua MountainsCave Creek Canyon, Sunny Flat Camp Ground</v>
      </c>
      <c r="AA85" s="147" t="str">
        <f t="shared" si="12"/>
        <v>Kukulcania arizonicaUSAArizonaCochiseChiricahua MountainsCave Creek Canyon, Sunny Flat Camp Ground[N31.92981°, W109.38229°]Caziers &amp; Favreaus18/VIII/1974</v>
      </c>
      <c r="AB85" s="147" t="str">
        <f t="shared" si="13"/>
        <v xml:space="preserve">Kukulcania arizonicaUSAArizonaCochiseChiricahua MountainsCave Creek Canyon, Sunny Flat Camp Ground[N31.92981°, W109.38229°]Caziers &amp; Favreaus18/VIII/1974AMNH </v>
      </c>
      <c r="AC85" s="147" t="str">
        <f t="shared" si="9"/>
        <v>Kukulcania arizonicaUSAArizonaCochiseChiricahua MountainsCave Creek Canyon, Sunny Flat Camp Ground[N31.92981°, W109.38229°]Caziers &amp; Favreaus18/VIII/1974</v>
      </c>
      <c r="AD85" s="11" t="str">
        <f t="shared" si="14"/>
        <v/>
      </c>
      <c r="AE85" s="11" t="str">
        <f t="array" ref="AE85">IF(COUNTBLANK(D85)=1,"",IF(OR($H$2="y",$H$2="m"),IF(AA85=AA84,IF(OR(AB85=$AB$4:$AB84)=FALSE,AE84&amp;C85,AE84),"("&amp;C85)&amp;IF(AA85=AA86,IF(OR(AB86=$AB$4:$AB85)=FALSE,", ",""),") "),""))</f>
        <v/>
      </c>
      <c r="AF85" s="11" t="str">
        <f t="array" ref="AF85">IF((COUNTBLANK(D85)=0)*OR($H$2="y",$H$2="m"),IFERROR(LEFT(C85, FIND(" ",C85)-1), C85),"")</f>
        <v/>
      </c>
      <c r="AG85" s="11" t="str">
        <f t="array" ref="AG85">IF(COUNTBLANK(D85)=1,"",IF(OR($H$2="y",$H$2="m"),IF(AA85=AA84,IF(OR(AC85=$AC$4:$AC84)=FALSE,AG84&amp;AF85,AG84),"("&amp;AF85)&amp;IF(AA85=AA86,IF(OR(AC86=$AC$4:$AC85)=FALSE,", ",""),") "),""))</f>
        <v/>
      </c>
      <c r="AH85" s="10" t="str">
        <f>IF((COUNTBLANK(D85)=1),"",IF(D85=D84,AH84,"")&amp;IF(B84&lt;&gt;B85,((IF(COUNTBLANK(E85)=1,$D$3&amp;"Non-type material: "&amp;$D$3,$D$3&amp;INDEX('type-categories'!$A$2:$B$100,MATCH(E85,'type-categories'!$A$2:$A$100,0),2)&amp;$D$3))),"")&amp;(IF(K85&lt;&gt;K84,$C$2&amp;UPPER(K85)&amp;$C$2&amp;$K$3&amp;" ",(IF(B85&lt;&gt;B84,$C$2&amp;UPPER(K85)&amp;$C$2&amp;$K$3&amp;" ",""))))&amp;IF((AA85&lt;&gt;AA86)*($H$2="y"),AD85&amp;AE85,IF((AA85&lt;&gt;AA86)*($H$2="m"),AD85&amp;AG85,IF(($H$2&lt;&gt;"m")*($H$2&lt;&gt;"Y"),(IF(F85=0,"",F85&amp;" "&amp;$F$4&amp;" "))&amp;(IF(G85=0,"",G85&amp;" "&amp;$G$4&amp;" "))&amp;(IF(H85=0,"",H85&amp;" "&amp;H$4&amp;" "))&amp;(IF(I85=0,"",I85&amp;" "&amp;$I$4&amp;" "))&amp;(IF(J85=0,"",J85&amp;" "&amp;$J$4&amp;" ")),"")))&amp;"; "&amp;IF((B85=B84)*(AA85=AA84), "same collecting data; ", IF((B85=B84)*(Z84=Z85),"same locality; ",(IF(COUNTBLANK(L85)=1,"",$D$2&amp;L85&amp;$L$3&amp;" "&amp;$D$2))&amp;(IF(COUNTBLANK(M85)=1,"",$E$2&amp;M85&amp;$E$2&amp;", "))&amp;(IF(COUNTBLANK(N85)=1,"",N85&amp;"; "))&amp;(IF(COUNTBLANK(O85)=1,"",O85&amp;"; ")))&amp;(IF(COUNTBLANK(P85)=1,"",P85&amp;"; "))&amp;(IF(COUNTBLANK(Q85)=1,"",Q85&amp;"; "))&amp;(IF(COUNTBLANK(R85)=1,"",R85&amp;"m, "))&amp;IF((COUNTBLANK(S85)=0)*(S85&lt;&gt;S84), S85&amp;"; ","")&amp;(IF(COUNTBLANK(U85)=1,"",U85&amp;"; "))&amp;(IF(COUNTBLANK(T85)=1,"",IF(COUNTBLANK(F$2)=1,T85&amp;"; ",T85&amp;" "&amp;F$2&amp;"; "))))&amp;(IF(COUNTBLANK(V85)=1,"",V85&amp;"; "))&amp;IF((COUNTBLANK(C85)=1),"",C85)&amp;IF((B85=B86)*(K85=K86)*(L85=L86)*(M85=M86),IF(($H$2&lt;&gt;"m")*($H$2&lt;&gt;"Y"), " • ", IF((ISNUMBER(FIND(")",AE85))), " • ", "")),IF((B85=B86)*(K85=K86),"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v>
      </c>
      <c r="AI85" s="1"/>
    </row>
    <row r="86" spans="1:35" s="4" customFormat="1" x14ac:dyDescent="0.25">
      <c r="A86" s="3">
        <f t="shared" si="10"/>
        <v>1</v>
      </c>
      <c r="B86" s="53" t="str">
        <f t="shared" si="8"/>
        <v>Kukulcania arizonica</v>
      </c>
      <c r="C86" s="57" t="s">
        <v>257</v>
      </c>
      <c r="D86" s="57" t="s">
        <v>191</v>
      </c>
      <c r="E86" s="57"/>
      <c r="F86" s="57">
        <v>1</v>
      </c>
      <c r="G86" s="57">
        <v>0</v>
      </c>
      <c r="H86" s="57">
        <v>0</v>
      </c>
      <c r="I86" s="57"/>
      <c r="J86" s="57"/>
      <c r="K86" s="57" t="s">
        <v>353</v>
      </c>
      <c r="L86" s="57" t="s">
        <v>78</v>
      </c>
      <c r="M86" s="57" t="s">
        <v>735</v>
      </c>
      <c r="N86" s="57" t="s">
        <v>756</v>
      </c>
      <c r="O86" s="58" t="s">
        <v>743</v>
      </c>
      <c r="P86" s="58"/>
      <c r="Q86" s="58" t="s">
        <v>85</v>
      </c>
      <c r="R86" s="58"/>
      <c r="S86" s="54" t="s">
        <v>760</v>
      </c>
      <c r="T86" s="57" t="s">
        <v>477</v>
      </c>
      <c r="U86" s="57" t="s">
        <v>773</v>
      </c>
      <c r="V86" s="57"/>
      <c r="W86" s="57" t="s">
        <v>85</v>
      </c>
      <c r="X86" s="147">
        <f ca="1">IF(COUNTBLANK(D86)=1,"",IF('order-admin-units'!$I$1&lt;&gt;"y", "", IF(COUNTBLANK(K86)=1, 'order-admin-units'!$B$1+1, VLOOKUP(K86, ordercountry, 2))))</f>
        <v>1</v>
      </c>
      <c r="Y86" s="147">
        <f ca="1">IF(COUNTBLANK(D86)=1,"",IF('order-admin-units'!$I$1&lt;&gt;"y", "", IF(COUNTBLANK(K86:L86)&gt;0, 'order-admin-units'!$B$2+1, VLOOKUP(K86&amp;"@"&amp;L86, orderadmin, 2))))</f>
        <v>4</v>
      </c>
      <c r="Z86" s="147" t="str">
        <f t="shared" si="11"/>
        <v>USAArizonaCochiseChiricahua MountainsS.W.R.S.</v>
      </c>
      <c r="AA86" s="147" t="str">
        <f t="shared" si="12"/>
        <v>Kukulcania arizonicaUSAArizonaCochiseChiricahua MountainsS.W.R.S.[N31.92981°, W109.38229°]D. Ubick19–22/VII/1975</v>
      </c>
      <c r="AB86" s="147" t="str">
        <f t="shared" si="13"/>
        <v>Kukulcania arizonicaUSAArizonaCochiseChiricahua MountainsS.W.R.S.[N31.92981°, W109.38229°]D. Ubick19–22/VII/1975DU 75.07.19</v>
      </c>
      <c r="AC86" s="147" t="str">
        <f t="shared" si="9"/>
        <v>Kukulcania arizonicaUSAArizonaCochiseChiricahua MountainsS.W.R.S.[N31.92981°, W109.38229°]D. Ubick19–22/VII/1975</v>
      </c>
      <c r="AD86" s="11" t="str">
        <f t="shared" si="14"/>
        <v/>
      </c>
      <c r="AE86" s="11" t="str">
        <f t="array" ref="AE86">IF(COUNTBLANK(D86)=1,"",IF(OR($H$2="y",$H$2="m"),IF(AA86=AA85,IF(OR(AB86=$AB$4:$AB85)=FALSE,AE85&amp;C86,AE85),"("&amp;C86)&amp;IF(AA86=AA87,IF(OR(AB87=$AB$4:$AB86)=FALSE,", ",""),") "),""))</f>
        <v/>
      </c>
      <c r="AF86" s="11" t="str">
        <f t="array" ref="AF86">IF((COUNTBLANK(D86)=0)*OR($H$2="y",$H$2="m"),IFERROR(LEFT(C86, FIND(" ",C86)-1), C86),"")</f>
        <v/>
      </c>
      <c r="AG86" s="11" t="str">
        <f t="array" ref="AG86">IF(COUNTBLANK(D86)=1,"",IF(OR($H$2="y",$H$2="m"),IF(AA86=AA85,IF(OR(AC86=$AC$4:$AC85)=FALSE,AG85&amp;AF86,AG85),"("&amp;AF86)&amp;IF(AA86=AA87,IF(OR(AC87=$AC$4:$AC86)=FALSE,", ",""),") "),""))</f>
        <v/>
      </c>
      <c r="AH86" s="10" t="str">
        <f>IF((COUNTBLANK(D86)=1),"",IF(D86=D85,AH85,"")&amp;IF(B85&lt;&gt;B86,((IF(COUNTBLANK(E86)=1,$D$3&amp;"Non-type material: "&amp;$D$3,$D$3&amp;INDEX('type-categories'!$A$2:$B$100,MATCH(E86,'type-categories'!$A$2:$A$100,0),2)&amp;$D$3))),"")&amp;(IF(K86&lt;&gt;K85,$C$2&amp;UPPER(K86)&amp;$C$2&amp;$K$3&amp;" ",(IF(B86&lt;&gt;B85,$C$2&amp;UPPER(K86)&amp;$C$2&amp;$K$3&amp;" ",""))))&amp;IF((AA86&lt;&gt;AA87)*($H$2="y"),AD86&amp;AE86,IF((AA86&lt;&gt;AA87)*($H$2="m"),AD86&amp;AG86,IF(($H$2&lt;&gt;"m")*($H$2&lt;&gt;"Y"),(IF(F86=0,"",F86&amp;" "&amp;$F$4&amp;" "))&amp;(IF(G86=0,"",G86&amp;" "&amp;$G$4&amp;" "))&amp;(IF(H86=0,"",H86&amp;" "&amp;H$4&amp;" "))&amp;(IF(I86=0,"",I86&amp;" "&amp;$I$4&amp;" "))&amp;(IF(J86=0,"",J86&amp;" "&amp;$J$4&amp;" ")),"")))&amp;"; "&amp;IF((B86=B85)*(AA86=AA85), "same collecting data; ", IF((B86=B85)*(Z85=Z86),"same locality; ",(IF(COUNTBLANK(L86)=1,"",$D$2&amp;L86&amp;$L$3&amp;" "&amp;$D$2))&amp;(IF(COUNTBLANK(M86)=1,"",$E$2&amp;M86&amp;$E$2&amp;", "))&amp;(IF(COUNTBLANK(N86)=1,"",N86&amp;"; "))&amp;(IF(COUNTBLANK(O86)=1,"",O86&amp;"; ")))&amp;(IF(COUNTBLANK(P86)=1,"",P86&amp;"; "))&amp;(IF(COUNTBLANK(Q86)=1,"",Q86&amp;"; "))&amp;(IF(COUNTBLANK(R86)=1,"",R86&amp;"m, "))&amp;IF((COUNTBLANK(S86)=0)*(S86&lt;&gt;S85), S86&amp;"; ","")&amp;(IF(COUNTBLANK(U86)=1,"",U86&amp;"; "))&amp;(IF(COUNTBLANK(T86)=1,"",IF(COUNTBLANK(F$2)=1,T86&amp;"; ",T86&amp;" "&amp;F$2&amp;"; "))))&amp;(IF(COUNTBLANK(V86)=1,"",V86&amp;"; "))&amp;IF((COUNTBLANK(C86)=1),"",C86)&amp;IF((B86=B87)*(K86=K87)*(L86=L87)*(M86=M87),IF(($H$2&lt;&gt;"m")*($H$2&lt;&gt;"Y"), " • ", IF((ISNUMBER(FIND(")",AE86))), " • ", "")),IF((B86=B87)*(K86=K87),"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v>
      </c>
      <c r="AI86" s="1"/>
    </row>
    <row r="87" spans="1:35" s="4" customFormat="1" x14ac:dyDescent="0.25">
      <c r="A87" s="3">
        <f t="shared" si="10"/>
        <v>1</v>
      </c>
      <c r="B87" s="53" t="str">
        <f t="shared" si="8"/>
        <v>Kukulcania arizonica</v>
      </c>
      <c r="C87" s="56" t="s">
        <v>192</v>
      </c>
      <c r="D87" s="57" t="s">
        <v>191</v>
      </c>
      <c r="E87" s="57"/>
      <c r="F87" s="57">
        <v>0</v>
      </c>
      <c r="G87" s="57">
        <v>1</v>
      </c>
      <c r="H87" s="57">
        <v>5</v>
      </c>
      <c r="I87" s="57"/>
      <c r="J87" s="57"/>
      <c r="K87" s="57" t="s">
        <v>353</v>
      </c>
      <c r="L87" s="57" t="s">
        <v>78</v>
      </c>
      <c r="M87" s="57" t="s">
        <v>735</v>
      </c>
      <c r="N87" s="57" t="s">
        <v>756</v>
      </c>
      <c r="O87" s="57" t="s">
        <v>774</v>
      </c>
      <c r="P87" s="57"/>
      <c r="Q87" s="57" t="s">
        <v>85</v>
      </c>
      <c r="R87" s="57"/>
      <c r="S87" s="54" t="s">
        <v>760</v>
      </c>
      <c r="T87" s="57" t="s">
        <v>82</v>
      </c>
      <c r="U87" s="57" t="s">
        <v>524</v>
      </c>
      <c r="V87" s="57"/>
      <c r="W87" s="57" t="s">
        <v>85</v>
      </c>
      <c r="X87" s="147">
        <f ca="1">IF(COUNTBLANK(D87)=1,"",IF('order-admin-units'!$I$1&lt;&gt;"y", "", IF(COUNTBLANK(K87)=1, 'order-admin-units'!$B$1+1, VLOOKUP(K87, ordercountry, 2))))</f>
        <v>1</v>
      </c>
      <c r="Y87" s="147">
        <f ca="1">IF(COUNTBLANK(D87)=1,"",IF('order-admin-units'!$I$1&lt;&gt;"y", "", IF(COUNTBLANK(K87:L87)&gt;0, 'order-admin-units'!$B$2+1, VLOOKUP(K87&amp;"@"&amp;L87, orderadmin, 2))))</f>
        <v>4</v>
      </c>
      <c r="Z87" s="147" t="str">
        <f t="shared" si="11"/>
        <v>USAArizonaCochiseChiricahua MountainsTurkey Cr. Near Forest, rt. 42</v>
      </c>
      <c r="AA87" s="147" t="str">
        <f t="shared" si="12"/>
        <v>Kukulcania arizonicaUSAArizonaCochiseChiricahua MountainsTurkey Cr. Near Forest, rt. 42[N31.92981°, W109.38229°]S. Johnson20/VIII/1976</v>
      </c>
      <c r="AB87" s="147" t="str">
        <f t="shared" si="13"/>
        <v xml:space="preserve">Kukulcania arizonicaUSAArizonaCochiseChiricahua MountainsTurkey Cr. Near Forest, rt. 42[N31.92981°, W109.38229°]S. Johnson20/VIII/1976AMNH </v>
      </c>
      <c r="AC87" s="147" t="str">
        <f t="shared" si="9"/>
        <v>Kukulcania arizonicaUSAArizonaCochiseChiricahua MountainsTurkey Cr. Near Forest, rt. 42[N31.92981°, W109.38229°]S. Johnson20/VIII/1976</v>
      </c>
      <c r="AD87" s="11" t="str">
        <f t="shared" si="14"/>
        <v/>
      </c>
      <c r="AE87" s="11" t="str">
        <f t="array" ref="AE87">IF(COUNTBLANK(D87)=1,"",IF(OR($H$2="y",$H$2="m"),IF(AA87=AA86,IF(OR(AB87=$AB$4:$AB86)=FALSE,AE86&amp;C87,AE86),"("&amp;C87)&amp;IF(AA87=AA88,IF(OR(AB88=$AB$4:$AB87)=FALSE,", ",""),") "),""))</f>
        <v/>
      </c>
      <c r="AF87" s="11" t="str">
        <f t="array" ref="AF87">IF((COUNTBLANK(D87)=0)*OR($H$2="y",$H$2="m"),IFERROR(LEFT(C87, FIND(" ",C87)-1), C87),"")</f>
        <v/>
      </c>
      <c r="AG87" s="11" t="str">
        <f t="array" ref="AG87">IF(COUNTBLANK(D87)=1,"",IF(OR($H$2="y",$H$2="m"),IF(AA87=AA86,IF(OR(AC87=$AC$4:$AC86)=FALSE,AG86&amp;AF87,AG86),"("&amp;AF87)&amp;IF(AA87=AA88,IF(OR(AC88=$AC$4:$AC87)=FALSE,", ",""),") "),""))</f>
        <v/>
      </c>
      <c r="AH87" s="10" t="str">
        <f>IF((COUNTBLANK(D87)=1),"",IF(D87=D86,AH86,"")&amp;IF(B86&lt;&gt;B87,((IF(COUNTBLANK(E87)=1,$D$3&amp;"Non-type material: "&amp;$D$3,$D$3&amp;INDEX('type-categories'!$A$2:$B$100,MATCH(E87,'type-categories'!$A$2:$A$100,0),2)&amp;$D$3))),"")&amp;(IF(K87&lt;&gt;K86,$C$2&amp;UPPER(K87)&amp;$C$2&amp;$K$3&amp;" ",(IF(B87&lt;&gt;B86,$C$2&amp;UPPER(K87)&amp;$C$2&amp;$K$3&amp;" ",""))))&amp;IF((AA87&lt;&gt;AA88)*($H$2="y"),AD87&amp;AE87,IF((AA87&lt;&gt;AA88)*($H$2="m"),AD87&amp;AG87,IF(($H$2&lt;&gt;"m")*($H$2&lt;&gt;"Y"),(IF(F87=0,"",F87&amp;" "&amp;$F$4&amp;" "))&amp;(IF(G87=0,"",G87&amp;" "&amp;$G$4&amp;" "))&amp;(IF(H87=0,"",H87&amp;" "&amp;H$4&amp;" "))&amp;(IF(I87=0,"",I87&amp;" "&amp;$I$4&amp;" "))&amp;(IF(J87=0,"",J87&amp;" "&amp;$J$4&amp;" ")),"")))&amp;"; "&amp;IF((B87=B86)*(AA87=AA86), "same collecting data; ", IF((B87=B86)*(Z86=Z87),"same locality; ",(IF(COUNTBLANK(L87)=1,"",$D$2&amp;L87&amp;$L$3&amp;" "&amp;$D$2))&amp;(IF(COUNTBLANK(M87)=1,"",$E$2&amp;M87&amp;$E$2&amp;", "))&amp;(IF(COUNTBLANK(N87)=1,"",N87&amp;"; "))&amp;(IF(COUNTBLANK(O87)=1,"",O87&amp;"; ")))&amp;(IF(COUNTBLANK(P87)=1,"",P87&amp;"; "))&amp;(IF(COUNTBLANK(Q87)=1,"",Q87&amp;"; "))&amp;(IF(COUNTBLANK(R87)=1,"",R87&amp;"m, "))&amp;IF((COUNTBLANK(S87)=0)*(S87&lt;&gt;S86), S87&amp;"; ","")&amp;(IF(COUNTBLANK(U87)=1,"",U87&amp;"; "))&amp;(IF(COUNTBLANK(T87)=1,"",IF(COUNTBLANK(F$2)=1,T87&amp;"; ",T87&amp;" "&amp;F$2&amp;"; "))))&amp;(IF(COUNTBLANK(V87)=1,"",V87&amp;"; "))&amp;IF((COUNTBLANK(C87)=1),"",C87)&amp;IF((B87=B88)*(K87=K88)*(L87=L88)*(M87=M88),IF(($H$2&lt;&gt;"m")*($H$2&lt;&gt;"Y"), " • ", IF((ISNUMBER(FIND(")",AE87))), " • ", "")),IF((B87=B88)*(K87=K88),"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v>
      </c>
      <c r="AI87" s="1"/>
    </row>
    <row r="88" spans="1:35" s="4" customFormat="1" x14ac:dyDescent="0.25">
      <c r="A88" s="3">
        <f t="shared" si="10"/>
        <v>1</v>
      </c>
      <c r="B88" s="53" t="str">
        <f t="shared" si="8"/>
        <v>Kukulcania arizonica</v>
      </c>
      <c r="C88" s="54" t="s">
        <v>192</v>
      </c>
      <c r="D88" s="56" t="s">
        <v>191</v>
      </c>
      <c r="E88" s="56"/>
      <c r="F88" s="54">
        <v>0</v>
      </c>
      <c r="G88" s="54">
        <v>1</v>
      </c>
      <c r="H88" s="54">
        <v>0</v>
      </c>
      <c r="I88" s="54"/>
      <c r="J88" s="54"/>
      <c r="K88" s="54" t="s">
        <v>353</v>
      </c>
      <c r="L88" s="54" t="s">
        <v>78</v>
      </c>
      <c r="M88" s="54" t="s">
        <v>735</v>
      </c>
      <c r="N88" s="54" t="s">
        <v>756</v>
      </c>
      <c r="O88" s="54" t="s">
        <v>774</v>
      </c>
      <c r="P88" s="54"/>
      <c r="Q88" s="54" t="s">
        <v>85</v>
      </c>
      <c r="R88" s="54"/>
      <c r="S88" s="54" t="s">
        <v>760</v>
      </c>
      <c r="T88" s="56" t="s">
        <v>82</v>
      </c>
      <c r="U88" s="56" t="s">
        <v>524</v>
      </c>
      <c r="V88" s="56"/>
      <c r="W88" s="56" t="s">
        <v>85</v>
      </c>
      <c r="X88" s="147">
        <f ca="1">IF(COUNTBLANK(D88)=1,"",IF('order-admin-units'!$I$1&lt;&gt;"y", "", IF(COUNTBLANK(K88)=1, 'order-admin-units'!$B$1+1, VLOOKUP(K88, ordercountry, 2))))</f>
        <v>1</v>
      </c>
      <c r="Y88" s="147">
        <f ca="1">IF(COUNTBLANK(D88)=1,"",IF('order-admin-units'!$I$1&lt;&gt;"y", "", IF(COUNTBLANK(K88:L88)&gt;0, 'order-admin-units'!$B$2+1, VLOOKUP(K88&amp;"@"&amp;L88, orderadmin, 2))))</f>
        <v>4</v>
      </c>
      <c r="Z88" s="147" t="str">
        <f t="shared" si="11"/>
        <v>USAArizonaCochiseChiricahua MountainsTurkey Cr. Near Forest, rt. 42</v>
      </c>
      <c r="AA88" s="147" t="str">
        <f t="shared" si="12"/>
        <v>Kukulcania arizonicaUSAArizonaCochiseChiricahua MountainsTurkey Cr. Near Forest, rt. 42[N31.92981°, W109.38229°]S. Johnson20/VIII/1976</v>
      </c>
      <c r="AB88" s="147" t="str">
        <f t="shared" si="13"/>
        <v xml:space="preserve">Kukulcania arizonicaUSAArizonaCochiseChiricahua MountainsTurkey Cr. Near Forest, rt. 42[N31.92981°, W109.38229°]S. Johnson20/VIII/1976AMNH </v>
      </c>
      <c r="AC88" s="147" t="str">
        <f t="shared" si="9"/>
        <v>Kukulcania arizonicaUSAArizonaCochiseChiricahua MountainsTurkey Cr. Near Forest, rt. 42[N31.92981°, W109.38229°]S. Johnson20/VIII/1976</v>
      </c>
      <c r="AD88" s="11" t="str">
        <f t="shared" si="14"/>
        <v/>
      </c>
      <c r="AE88" s="11" t="str">
        <f t="array" ref="AE88">IF(COUNTBLANK(D88)=1,"",IF(OR($H$2="y",$H$2="m"),IF(AA88=AA87,IF(OR(AB88=$AB$4:$AB87)=FALSE,AE87&amp;C88,AE87),"("&amp;C88)&amp;IF(AA88=AA89,IF(OR(AB89=$AB$4:$AB88)=FALSE,", ",""),") "),""))</f>
        <v/>
      </c>
      <c r="AF88" s="11" t="str">
        <f t="array" ref="AF88">IF((COUNTBLANK(D88)=0)*OR($H$2="y",$H$2="m"),IFERROR(LEFT(C88, FIND(" ",C88)-1), C88),"")</f>
        <v/>
      </c>
      <c r="AG88" s="11" t="str">
        <f t="array" ref="AG88">IF(COUNTBLANK(D88)=1,"",IF(OR($H$2="y",$H$2="m"),IF(AA88=AA87,IF(OR(AC88=$AC$4:$AC87)=FALSE,AG87&amp;AF88,AG87),"("&amp;AF88)&amp;IF(AA88=AA89,IF(OR(AC89=$AC$4:$AC88)=FALSE,", ",""),") "),""))</f>
        <v/>
      </c>
      <c r="AH88" s="10" t="str">
        <f>IF((COUNTBLANK(D88)=1),"",IF(D88=D87,AH87,"")&amp;IF(B87&lt;&gt;B88,((IF(COUNTBLANK(E88)=1,$D$3&amp;"Non-type material: "&amp;$D$3,$D$3&amp;INDEX('type-categories'!$A$2:$B$100,MATCH(E88,'type-categories'!$A$2:$A$100,0),2)&amp;$D$3))),"")&amp;(IF(K88&lt;&gt;K87,$C$2&amp;UPPER(K88)&amp;$C$2&amp;$K$3&amp;" ",(IF(B88&lt;&gt;B87,$C$2&amp;UPPER(K88)&amp;$C$2&amp;$K$3&amp;" ",""))))&amp;IF((AA88&lt;&gt;AA89)*($H$2="y"),AD88&amp;AE88,IF((AA88&lt;&gt;AA89)*($H$2="m"),AD88&amp;AG88,IF(($H$2&lt;&gt;"m")*($H$2&lt;&gt;"Y"),(IF(F88=0,"",F88&amp;" "&amp;$F$4&amp;" "))&amp;(IF(G88=0,"",G88&amp;" "&amp;$G$4&amp;" "))&amp;(IF(H88=0,"",H88&amp;" "&amp;H$4&amp;" "))&amp;(IF(I88=0,"",I88&amp;" "&amp;$I$4&amp;" "))&amp;(IF(J88=0,"",J88&amp;" "&amp;$J$4&amp;" ")),"")))&amp;"; "&amp;IF((B88=B87)*(AA88=AA87), "same collecting data; ", IF((B88=B87)*(Z87=Z88),"same locality; ",(IF(COUNTBLANK(L88)=1,"",$D$2&amp;L88&amp;$L$3&amp;" "&amp;$D$2))&amp;(IF(COUNTBLANK(M88)=1,"",$E$2&amp;M88&amp;$E$2&amp;", "))&amp;(IF(COUNTBLANK(N88)=1,"",N88&amp;"; "))&amp;(IF(COUNTBLANK(O88)=1,"",O88&amp;"; ")))&amp;(IF(COUNTBLANK(P88)=1,"",P88&amp;"; "))&amp;(IF(COUNTBLANK(Q88)=1,"",Q88&amp;"; "))&amp;(IF(COUNTBLANK(R88)=1,"",R88&amp;"m, "))&amp;IF((COUNTBLANK(S88)=0)*(S88&lt;&gt;S87), S88&amp;"; ","")&amp;(IF(COUNTBLANK(U88)=1,"",U88&amp;"; "))&amp;(IF(COUNTBLANK(T88)=1,"",IF(COUNTBLANK(F$2)=1,T88&amp;"; ",T88&amp;" "&amp;F$2&amp;"; "))))&amp;(IF(COUNTBLANK(V88)=1,"",V88&amp;"; "))&amp;IF((COUNTBLANK(C88)=1),"",C88)&amp;IF((B88=B89)*(K88=K89)*(L88=L89)*(M88=M89),IF(($H$2&lt;&gt;"m")*($H$2&lt;&gt;"Y"), " • ", IF((ISNUMBER(FIND(")",AE88))), " • ", "")),IF((B88=B89)*(K88=K89),"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v>
      </c>
      <c r="AI88" s="1"/>
    </row>
    <row r="89" spans="1:35" s="4" customFormat="1" x14ac:dyDescent="0.25">
      <c r="A89" s="3">
        <f t="shared" si="10"/>
        <v>1</v>
      </c>
      <c r="B89" s="53" t="str">
        <f t="shared" si="8"/>
        <v>Kukulcania arizonica</v>
      </c>
      <c r="C89" s="54" t="s">
        <v>258</v>
      </c>
      <c r="D89" s="56" t="s">
        <v>191</v>
      </c>
      <c r="E89" s="56"/>
      <c r="F89" s="54">
        <v>1</v>
      </c>
      <c r="G89" s="54">
        <v>2</v>
      </c>
      <c r="H89" s="54">
        <v>1</v>
      </c>
      <c r="I89" s="54"/>
      <c r="J89" s="54"/>
      <c r="K89" s="54" t="s">
        <v>353</v>
      </c>
      <c r="L89" s="54" t="s">
        <v>78</v>
      </c>
      <c r="M89" s="54" t="s">
        <v>735</v>
      </c>
      <c r="N89" s="54" t="s">
        <v>775</v>
      </c>
      <c r="O89" s="54" t="s">
        <v>85</v>
      </c>
      <c r="P89" s="54"/>
      <c r="Q89" s="54" t="s">
        <v>85</v>
      </c>
      <c r="R89" s="54"/>
      <c r="S89" s="54" t="s">
        <v>776</v>
      </c>
      <c r="T89" s="56" t="s">
        <v>58</v>
      </c>
      <c r="U89" s="56" t="s">
        <v>777</v>
      </c>
      <c r="V89" s="56"/>
      <c r="W89" s="56" t="s">
        <v>85</v>
      </c>
      <c r="X89" s="147">
        <f ca="1">IF(COUNTBLANK(D89)=1,"",IF('order-admin-units'!$I$1&lt;&gt;"y", "", IF(COUNTBLANK(K89)=1, 'order-admin-units'!$B$1+1, VLOOKUP(K89, ordercountry, 2))))</f>
        <v>1</v>
      </c>
      <c r="Y89" s="147">
        <f ca="1">IF(COUNTBLANK(D89)=1,"",IF('order-admin-units'!$I$1&lt;&gt;"y", "", IF(COUNTBLANK(K89:L89)&gt;0, 'order-admin-units'!$B$2+1, VLOOKUP(K89&amp;"@"&amp;L89, orderadmin, 2))))</f>
        <v>4</v>
      </c>
      <c r="Z89" s="147" t="str">
        <f t="shared" si="11"/>
        <v>USAArizonaCochiseLower Carr Canyon, Huachuca Mts.</v>
      </c>
      <c r="AA89" s="147" t="str">
        <f t="shared" si="12"/>
        <v>Kukulcania arizonicaUSAArizonaCochiseLower Carr Canyon, Huachuca Mts.(N31.48787°, W110.40828°)W.J. Gertsch21/VII/1955</v>
      </c>
      <c r="AB89" s="147" t="str">
        <f t="shared" si="13"/>
        <v>Kukulcania arizonicaUSAArizonaCochiseLower Carr Canyon, Huachuca Mts.(N31.48787°, W110.40828°)W.J. Gertsch21/VII/1955MACN-Ar 20557</v>
      </c>
      <c r="AC89" s="147" t="str">
        <f t="shared" si="9"/>
        <v>Kukulcania arizonicaUSAArizonaCochiseLower Carr Canyon, Huachuca Mts.(N31.48787°, W110.40828°)W.J. Gertsch21/VII/1955</v>
      </c>
      <c r="AD89" s="11" t="str">
        <f t="shared" si="14"/>
        <v/>
      </c>
      <c r="AE89" s="11" t="str">
        <f t="array" ref="AE89">IF(COUNTBLANK(D89)=1,"",IF(OR($H$2="y",$H$2="m"),IF(AA89=AA88,IF(OR(AB89=$AB$4:$AB88)=FALSE,AE88&amp;C89,AE88),"("&amp;C89)&amp;IF(AA89=AA90,IF(OR(AB90=$AB$4:$AB89)=FALSE,", ",""),") "),""))</f>
        <v/>
      </c>
      <c r="AF89" s="11" t="str">
        <f t="array" ref="AF89">IF((COUNTBLANK(D89)=0)*OR($H$2="y",$H$2="m"),IFERROR(LEFT(C89, FIND(" ",C89)-1), C89),"")</f>
        <v/>
      </c>
      <c r="AG89" s="11" t="str">
        <f t="array" ref="AG89">IF(COUNTBLANK(D89)=1,"",IF(OR($H$2="y",$H$2="m"),IF(AA89=AA88,IF(OR(AC89=$AC$4:$AC88)=FALSE,AG88&amp;AF89,AG88),"("&amp;AF89)&amp;IF(AA89=AA90,IF(OR(AC90=$AC$4:$AC89)=FALSE,", ",""),") "),""))</f>
        <v/>
      </c>
      <c r="AH89" s="10" t="str">
        <f>IF((COUNTBLANK(D89)=1),"",IF(D89=D88,AH88,"")&amp;IF(B88&lt;&gt;B89,((IF(COUNTBLANK(E89)=1,$D$3&amp;"Non-type material: "&amp;$D$3,$D$3&amp;INDEX('type-categories'!$A$2:$B$100,MATCH(E89,'type-categories'!$A$2:$A$100,0),2)&amp;$D$3))),"")&amp;(IF(K89&lt;&gt;K88,$C$2&amp;UPPER(K89)&amp;$C$2&amp;$K$3&amp;" ",(IF(B89&lt;&gt;B88,$C$2&amp;UPPER(K89)&amp;$C$2&amp;$K$3&amp;" ",""))))&amp;IF((AA89&lt;&gt;AA90)*($H$2="y"),AD89&amp;AE89,IF((AA89&lt;&gt;AA90)*($H$2="m"),AD89&amp;AG89,IF(($H$2&lt;&gt;"m")*($H$2&lt;&gt;"Y"),(IF(F89=0,"",F89&amp;" "&amp;$F$4&amp;" "))&amp;(IF(G89=0,"",G89&amp;" "&amp;$G$4&amp;" "))&amp;(IF(H89=0,"",H89&amp;" "&amp;H$4&amp;" "))&amp;(IF(I89=0,"",I89&amp;" "&amp;$I$4&amp;" "))&amp;(IF(J89=0,"",J89&amp;" "&amp;$J$4&amp;" ")),"")))&amp;"; "&amp;IF((B89=B88)*(AA89=AA88), "same collecting data; ", IF((B89=B88)*(Z88=Z89),"same locality; ",(IF(COUNTBLANK(L89)=1,"",$D$2&amp;L89&amp;$L$3&amp;" "&amp;$D$2))&amp;(IF(COUNTBLANK(M89)=1,"",$E$2&amp;M89&amp;$E$2&amp;", "))&amp;(IF(COUNTBLANK(N89)=1,"",N89&amp;"; "))&amp;(IF(COUNTBLANK(O89)=1,"",O89&amp;"; ")))&amp;(IF(COUNTBLANK(P89)=1,"",P89&amp;"; "))&amp;(IF(COUNTBLANK(Q89)=1,"",Q89&amp;"; "))&amp;(IF(COUNTBLANK(R89)=1,"",R89&amp;"m, "))&amp;IF((COUNTBLANK(S89)=0)*(S89&lt;&gt;S88), S89&amp;"; ","")&amp;(IF(COUNTBLANK(U89)=1,"",U89&amp;"; "))&amp;(IF(COUNTBLANK(T89)=1,"",IF(COUNTBLANK(F$2)=1,T89&amp;"; ",T89&amp;" "&amp;F$2&amp;"; "))))&amp;(IF(COUNTBLANK(V89)=1,"",V89&amp;"; "))&amp;IF((COUNTBLANK(C89)=1),"",C89)&amp;IF((B89=B90)*(K89=K90)*(L89=L90)*(M89=M90),IF(($H$2&lt;&gt;"m")*($H$2&lt;&gt;"Y"), " • ", IF((ISNUMBER(FIND(")",AE89))), " • ", "")),IF((B89=B90)*(K89=K90),"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v>
      </c>
      <c r="AI89" s="1"/>
    </row>
    <row r="90" spans="1:35" s="4" customFormat="1" x14ac:dyDescent="0.25">
      <c r="A90" s="3">
        <f t="shared" si="10"/>
        <v>1</v>
      </c>
      <c r="B90" s="53" t="str">
        <f t="shared" si="8"/>
        <v>Kukulcania arizonica</v>
      </c>
      <c r="C90" s="54" t="s">
        <v>192</v>
      </c>
      <c r="D90" s="56" t="s">
        <v>191</v>
      </c>
      <c r="E90" s="56"/>
      <c r="F90" s="54">
        <v>0</v>
      </c>
      <c r="G90" s="54">
        <v>1</v>
      </c>
      <c r="H90" s="54">
        <v>0</v>
      </c>
      <c r="I90" s="54"/>
      <c r="J90" s="54"/>
      <c r="K90" s="54" t="s">
        <v>353</v>
      </c>
      <c r="L90" s="54" t="s">
        <v>78</v>
      </c>
      <c r="M90" s="54" t="s">
        <v>735</v>
      </c>
      <c r="N90" s="54" t="s">
        <v>778</v>
      </c>
      <c r="O90" s="54" t="s">
        <v>85</v>
      </c>
      <c r="P90" s="54"/>
      <c r="Q90" s="54" t="s">
        <v>85</v>
      </c>
      <c r="R90" s="54"/>
      <c r="S90" s="54" t="s">
        <v>751</v>
      </c>
      <c r="T90" s="54" t="s">
        <v>779</v>
      </c>
      <c r="U90" s="54" t="s">
        <v>780</v>
      </c>
      <c r="V90" s="54"/>
      <c r="W90" s="54" t="s">
        <v>85</v>
      </c>
      <c r="X90" s="147">
        <f ca="1">IF(COUNTBLANK(D90)=1,"",IF('order-admin-units'!$I$1&lt;&gt;"y", "", IF(COUNTBLANK(K90)=1, 'order-admin-units'!$B$1+1, VLOOKUP(K90, ordercountry, 2))))</f>
        <v>1</v>
      </c>
      <c r="Y90" s="147">
        <f ca="1">IF(COUNTBLANK(D90)=1,"",IF('order-admin-units'!$I$1&lt;&gt;"y", "", IF(COUNTBLANK(K90:L90)&gt;0, 'order-admin-units'!$B$2+1, VLOOKUP(K90&amp;"@"&amp;L90, orderadmin, 2))))</f>
        <v>4</v>
      </c>
      <c r="Z90" s="147" t="str">
        <f t="shared" si="11"/>
        <v>USAArizonaCochisenear Portal</v>
      </c>
      <c r="AA90" s="147" t="str">
        <f t="shared" si="12"/>
        <v>Kukulcania arizonicaUSAArizonaCochisenear Portal[N31.9137°, W109.14145°]F.N. Young2/VII/1956</v>
      </c>
      <c r="AB90" s="147" t="str">
        <f t="shared" si="13"/>
        <v xml:space="preserve">Kukulcania arizonicaUSAArizonaCochisenear Portal[N31.9137°, W109.14145°]F.N. Young2/VII/1956AMNH </v>
      </c>
      <c r="AC90" s="147" t="str">
        <f t="shared" si="9"/>
        <v>Kukulcania arizonicaUSAArizonaCochisenear Portal[N31.9137°, W109.14145°]F.N. Young2/VII/1956</v>
      </c>
      <c r="AD90" s="11" t="str">
        <f t="shared" si="14"/>
        <v/>
      </c>
      <c r="AE90" s="11" t="str">
        <f t="array" ref="AE90">IF(COUNTBLANK(D90)=1,"",IF(OR($H$2="y",$H$2="m"),IF(AA90=AA89,IF(OR(AB90=$AB$4:$AB89)=FALSE,AE89&amp;C90,AE89),"("&amp;C90)&amp;IF(AA90=AA91,IF(OR(AB91=$AB$4:$AB90)=FALSE,", ",""),") "),""))</f>
        <v/>
      </c>
      <c r="AF90" s="11" t="str">
        <f t="array" ref="AF90">IF((COUNTBLANK(D90)=0)*OR($H$2="y",$H$2="m"),IFERROR(LEFT(C90, FIND(" ",C90)-1), C90),"")</f>
        <v/>
      </c>
      <c r="AG90" s="11" t="str">
        <f t="array" ref="AG90">IF(COUNTBLANK(D90)=1,"",IF(OR($H$2="y",$H$2="m"),IF(AA90=AA89,IF(OR(AC90=$AC$4:$AC89)=FALSE,AG89&amp;AF90,AG89),"("&amp;AF90)&amp;IF(AA90=AA91,IF(OR(AC91=$AC$4:$AC90)=FALSE,", ",""),") "),""))</f>
        <v/>
      </c>
      <c r="AH90" s="10" t="str">
        <f>IF((COUNTBLANK(D90)=1),"",IF(D90=D89,AH89,"")&amp;IF(B89&lt;&gt;B90,((IF(COUNTBLANK(E90)=1,$D$3&amp;"Non-type material: "&amp;$D$3,$D$3&amp;INDEX('type-categories'!$A$2:$B$100,MATCH(E90,'type-categories'!$A$2:$A$100,0),2)&amp;$D$3))),"")&amp;(IF(K90&lt;&gt;K89,$C$2&amp;UPPER(K90)&amp;$C$2&amp;$K$3&amp;" ",(IF(B90&lt;&gt;B89,$C$2&amp;UPPER(K90)&amp;$C$2&amp;$K$3&amp;" ",""))))&amp;IF((AA90&lt;&gt;AA91)*($H$2="y"),AD90&amp;AE90,IF((AA90&lt;&gt;AA91)*($H$2="m"),AD90&amp;AG90,IF(($H$2&lt;&gt;"m")*($H$2&lt;&gt;"Y"),(IF(F90=0,"",F90&amp;" "&amp;$F$4&amp;" "))&amp;(IF(G90=0,"",G90&amp;" "&amp;$G$4&amp;" "))&amp;(IF(H90=0,"",H90&amp;" "&amp;H$4&amp;" "))&amp;(IF(I90=0,"",I90&amp;" "&amp;$I$4&amp;" "))&amp;(IF(J90=0,"",J90&amp;" "&amp;$J$4&amp;" ")),"")))&amp;"; "&amp;IF((B90=B89)*(AA90=AA89), "same collecting data; ", IF((B90=B89)*(Z89=Z90),"same locality; ",(IF(COUNTBLANK(L90)=1,"",$D$2&amp;L90&amp;$L$3&amp;" "&amp;$D$2))&amp;(IF(COUNTBLANK(M90)=1,"",$E$2&amp;M90&amp;$E$2&amp;", "))&amp;(IF(COUNTBLANK(N90)=1,"",N90&amp;"; "))&amp;(IF(COUNTBLANK(O90)=1,"",O90&amp;"; ")))&amp;(IF(COUNTBLANK(P90)=1,"",P90&amp;"; "))&amp;(IF(COUNTBLANK(Q90)=1,"",Q90&amp;"; "))&amp;(IF(COUNTBLANK(R90)=1,"",R90&amp;"m, "))&amp;IF((COUNTBLANK(S90)=0)*(S90&lt;&gt;S89), S90&amp;"; ","")&amp;(IF(COUNTBLANK(U90)=1,"",U90&amp;"; "))&amp;(IF(COUNTBLANK(T90)=1,"",IF(COUNTBLANK(F$2)=1,T90&amp;"; ",T90&amp;" "&amp;F$2&amp;"; "))))&amp;(IF(COUNTBLANK(V90)=1,"",V90&amp;"; "))&amp;IF((COUNTBLANK(C90)=1),"",C90)&amp;IF((B90=B91)*(K90=K91)*(L90=L91)*(M90=M91),IF(($H$2&lt;&gt;"m")*($H$2&lt;&gt;"Y"), " • ", IF((ISNUMBER(FIND(")",AE90))), " • ", "")),IF((B90=B91)*(K90=K91),"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v>
      </c>
      <c r="AI90" s="1"/>
    </row>
    <row r="91" spans="1:35" s="4" customFormat="1" x14ac:dyDescent="0.25">
      <c r="A91" s="3">
        <f t="shared" si="10"/>
        <v>1</v>
      </c>
      <c r="B91" s="53" t="str">
        <f t="shared" si="8"/>
        <v>Kukulcania arizonica</v>
      </c>
      <c r="C91" s="54" t="s">
        <v>192</v>
      </c>
      <c r="D91" s="56" t="s">
        <v>191</v>
      </c>
      <c r="E91" s="56"/>
      <c r="F91" s="54">
        <v>0</v>
      </c>
      <c r="G91" s="54">
        <v>1</v>
      </c>
      <c r="H91" s="54">
        <v>0</v>
      </c>
      <c r="I91" s="54"/>
      <c r="J91" s="54"/>
      <c r="K91" s="54" t="s">
        <v>353</v>
      </c>
      <c r="L91" s="54" t="s">
        <v>78</v>
      </c>
      <c r="M91" s="54" t="s">
        <v>735</v>
      </c>
      <c r="N91" s="54" t="s">
        <v>781</v>
      </c>
      <c r="O91" s="54" t="s">
        <v>85</v>
      </c>
      <c r="P91" s="54"/>
      <c r="Q91" s="54" t="s">
        <v>85</v>
      </c>
      <c r="R91" s="54"/>
      <c r="S91" s="54" t="s">
        <v>782</v>
      </c>
      <c r="T91" s="54" t="s">
        <v>783</v>
      </c>
      <c r="U91" s="54" t="s">
        <v>784</v>
      </c>
      <c r="V91" s="54"/>
      <c r="W91" s="54" t="s">
        <v>85</v>
      </c>
      <c r="X91" s="147">
        <f ca="1">IF(COUNTBLANK(D91)=1,"",IF('order-admin-units'!$I$1&lt;&gt;"y", "", IF(COUNTBLANK(K91)=1, 'order-admin-units'!$B$1+1, VLOOKUP(K91, ordercountry, 2))))</f>
        <v>1</v>
      </c>
      <c r="Y91" s="147">
        <f ca="1">IF(COUNTBLANK(D91)=1,"",IF('order-admin-units'!$I$1&lt;&gt;"y", "", IF(COUNTBLANK(K91:L91)&gt;0, 'order-admin-units'!$B$2+1, VLOOKUP(K91&amp;"@"&amp;L91, orderadmin, 2))))</f>
        <v>4</v>
      </c>
      <c r="Z91" s="147" t="str">
        <f t="shared" si="11"/>
        <v>USAArizonaCochiseParadise</v>
      </c>
      <c r="AA91" s="147" t="str">
        <f t="shared" si="12"/>
        <v>Kukulcania arizonicaUSAArizonaCochiseParadise[N31.93481°, W109.21895°, 1646m]F.W. ZweifelXII/1998</v>
      </c>
      <c r="AB91" s="147" t="str">
        <f t="shared" si="13"/>
        <v xml:space="preserve">Kukulcania arizonicaUSAArizonaCochiseParadise[N31.93481°, W109.21895°, 1646m]F.W. ZweifelXII/1998AMNH </v>
      </c>
      <c r="AC91" s="147" t="str">
        <f t="shared" si="9"/>
        <v>Kukulcania arizonicaUSAArizonaCochiseParadise[N31.93481°, W109.21895°, 1646m]F.W. ZweifelXII/1998</v>
      </c>
      <c r="AD91" s="11" t="str">
        <f t="shared" si="14"/>
        <v/>
      </c>
      <c r="AE91" s="11" t="str">
        <f t="array" ref="AE91">IF(COUNTBLANK(D91)=1,"",IF(OR($H$2="y",$H$2="m"),IF(AA91=AA90,IF(OR(AB91=$AB$4:$AB90)=FALSE,AE90&amp;C91,AE90),"("&amp;C91)&amp;IF(AA91=AA92,IF(OR(AB92=$AB$4:$AB91)=FALSE,", ",""),") "),""))</f>
        <v/>
      </c>
      <c r="AF91" s="11" t="str">
        <f t="array" ref="AF91">IF((COUNTBLANK(D91)=0)*OR($H$2="y",$H$2="m"),IFERROR(LEFT(C91, FIND(" ",C91)-1), C91),"")</f>
        <v/>
      </c>
      <c r="AG91" s="11" t="str">
        <f t="array" ref="AG91">IF(COUNTBLANK(D91)=1,"",IF(OR($H$2="y",$H$2="m"),IF(AA91=AA90,IF(OR(AC91=$AC$4:$AC90)=FALSE,AG90&amp;AF91,AG90),"("&amp;AF91)&amp;IF(AA91=AA92,IF(OR(AC92=$AC$4:$AC91)=FALSE,", ",""),") "),""))</f>
        <v/>
      </c>
      <c r="AH91" s="10" t="str">
        <f>IF((COUNTBLANK(D91)=1),"",IF(D91=D90,AH90,"")&amp;IF(B90&lt;&gt;B91,((IF(COUNTBLANK(E91)=1,$D$3&amp;"Non-type material: "&amp;$D$3,$D$3&amp;INDEX('type-categories'!$A$2:$B$100,MATCH(E91,'type-categories'!$A$2:$A$100,0),2)&amp;$D$3))),"")&amp;(IF(K91&lt;&gt;K90,$C$2&amp;UPPER(K91)&amp;$C$2&amp;$K$3&amp;" ",(IF(B91&lt;&gt;B90,$C$2&amp;UPPER(K91)&amp;$C$2&amp;$K$3&amp;" ",""))))&amp;IF((AA91&lt;&gt;AA92)*($H$2="y"),AD91&amp;AE91,IF((AA91&lt;&gt;AA92)*($H$2="m"),AD91&amp;AG91,IF(($H$2&lt;&gt;"m")*($H$2&lt;&gt;"Y"),(IF(F91=0,"",F91&amp;" "&amp;$F$4&amp;" "))&amp;(IF(G91=0,"",G91&amp;" "&amp;$G$4&amp;" "))&amp;(IF(H91=0,"",H91&amp;" "&amp;H$4&amp;" "))&amp;(IF(I91=0,"",I91&amp;" "&amp;$I$4&amp;" "))&amp;(IF(J91=0,"",J91&amp;" "&amp;$J$4&amp;" ")),"")))&amp;"; "&amp;IF((B91=B90)*(AA91=AA90), "same collecting data; ", IF((B91=B90)*(Z90=Z91),"same locality; ",(IF(COUNTBLANK(L91)=1,"",$D$2&amp;L91&amp;$L$3&amp;" "&amp;$D$2))&amp;(IF(COUNTBLANK(M91)=1,"",$E$2&amp;M91&amp;$E$2&amp;", "))&amp;(IF(COUNTBLANK(N91)=1,"",N91&amp;"; "))&amp;(IF(COUNTBLANK(O91)=1,"",O91&amp;"; ")))&amp;(IF(COUNTBLANK(P91)=1,"",P91&amp;"; "))&amp;(IF(COUNTBLANK(Q91)=1,"",Q91&amp;"; "))&amp;(IF(COUNTBLANK(R91)=1,"",R91&amp;"m, "))&amp;IF((COUNTBLANK(S91)=0)*(S91&lt;&gt;S90), S91&amp;"; ","")&amp;(IF(COUNTBLANK(U91)=1,"",U91&amp;"; "))&amp;(IF(COUNTBLANK(T91)=1,"",IF(COUNTBLANK(F$2)=1,T91&amp;"; ",T91&amp;" "&amp;F$2&amp;"; "))))&amp;(IF(COUNTBLANK(V91)=1,"",V91&amp;"; "))&amp;IF((COUNTBLANK(C91)=1),"",C91)&amp;IF((B91=B92)*(K91=K92)*(L91=L92)*(M91=M92),IF(($H$2&lt;&gt;"m")*($H$2&lt;&gt;"Y"), " • ", IF((ISNUMBER(FIND(")",AE91))), " • ", "")),IF((B91=B92)*(K91=K92),"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v>
      </c>
      <c r="AI91" s="1"/>
    </row>
    <row r="92" spans="1:35" s="4" customFormat="1" x14ac:dyDescent="0.25">
      <c r="A92" s="3">
        <f t="shared" si="10"/>
        <v>1</v>
      </c>
      <c r="B92" s="53" t="str">
        <f t="shared" si="8"/>
        <v>Kukulcania arizonica</v>
      </c>
      <c r="C92" s="57" t="s">
        <v>261</v>
      </c>
      <c r="D92" s="57" t="s">
        <v>191</v>
      </c>
      <c r="E92" s="57"/>
      <c r="F92" s="57">
        <v>1</v>
      </c>
      <c r="G92" s="57">
        <v>0</v>
      </c>
      <c r="H92" s="57">
        <v>0</v>
      </c>
      <c r="I92" s="57"/>
      <c r="J92" s="57"/>
      <c r="K92" s="57" t="s">
        <v>353</v>
      </c>
      <c r="L92" s="57" t="s">
        <v>78</v>
      </c>
      <c r="M92" s="54" t="s">
        <v>735</v>
      </c>
      <c r="N92" s="57" t="s">
        <v>785</v>
      </c>
      <c r="O92" s="58" t="s">
        <v>85</v>
      </c>
      <c r="P92" s="58" t="s">
        <v>794</v>
      </c>
      <c r="Q92" s="58" t="s">
        <v>85</v>
      </c>
      <c r="R92" s="58"/>
      <c r="S92" s="54" t="s">
        <v>751</v>
      </c>
      <c r="T92" s="57" t="s">
        <v>383</v>
      </c>
      <c r="U92" s="57" t="s">
        <v>795</v>
      </c>
      <c r="V92" s="57"/>
      <c r="W92" s="57" t="s">
        <v>85</v>
      </c>
      <c r="X92" s="147">
        <f ca="1">IF(COUNTBLANK(D92)=1,"",IF('order-admin-units'!$I$1&lt;&gt;"y", "", IF(COUNTBLANK(K92)=1, 'order-admin-units'!$B$1+1, VLOOKUP(K92, ordercountry, 2))))</f>
        <v>1</v>
      </c>
      <c r="Y92" s="147">
        <f ca="1">IF(COUNTBLANK(D92)=1,"",IF('order-admin-units'!$I$1&lt;&gt;"y", "", IF(COUNTBLANK(K92:L92)&gt;0, 'order-admin-units'!$B$2+1, VLOOKUP(K92&amp;"@"&amp;L92, orderadmin, 2))))</f>
        <v>4</v>
      </c>
      <c r="Z92" s="147" t="str">
        <f t="shared" si="11"/>
        <v>USAArizonaCochisePortal</v>
      </c>
      <c r="AA92" s="147" t="str">
        <f t="shared" si="12"/>
        <v>Kukulcania arizonicaUSAArizonaCochisePortalat house[N31.9137°, W109.14145°]V. RothXI/1995</v>
      </c>
      <c r="AB92" s="147" t="str">
        <f t="shared" si="13"/>
        <v>Kukulcania arizonicaUSAArizonaCochisePortalat house[N31.9137°, W109.14145°]V. RothXI/1995CAS 9057629</v>
      </c>
      <c r="AC92" s="147" t="str">
        <f t="shared" si="9"/>
        <v>Kukulcania arizonicaUSAArizonaCochisePortalat house[N31.9137°, W109.14145°]V. RothXI/1995</v>
      </c>
      <c r="AD92" s="11" t="str">
        <f t="shared" si="14"/>
        <v/>
      </c>
      <c r="AE92" s="11" t="str">
        <f t="array" ref="AE92">IF(COUNTBLANK(D92)=1,"",IF(OR($H$2="y",$H$2="m"),IF(AA92=AA91,IF(OR(AB92=$AB$4:$AB91)=FALSE,AE91&amp;C92,AE91),"("&amp;C92)&amp;IF(AA92=AA93,IF(OR(AB93=$AB$4:$AB92)=FALSE,", ",""),") "),""))</f>
        <v/>
      </c>
      <c r="AF92" s="11" t="str">
        <f t="array" ref="AF92">IF((COUNTBLANK(D92)=0)*OR($H$2="y",$H$2="m"),IFERROR(LEFT(C92, FIND(" ",C92)-1), C92),"")</f>
        <v/>
      </c>
      <c r="AG92" s="11" t="str">
        <f t="array" ref="AG92">IF(COUNTBLANK(D92)=1,"",IF(OR($H$2="y",$H$2="m"),IF(AA92=AA91,IF(OR(AC92=$AC$4:$AC91)=FALSE,AG91&amp;AF92,AG91),"("&amp;AF92)&amp;IF(AA92=AA93,IF(OR(AC93=$AC$4:$AC92)=FALSE,", ",""),") "),""))</f>
        <v/>
      </c>
      <c r="AH92" s="10" t="str">
        <f>IF((COUNTBLANK(D92)=1),"",IF(D92=D91,AH91,"")&amp;IF(B91&lt;&gt;B92,((IF(COUNTBLANK(E92)=1,$D$3&amp;"Non-type material: "&amp;$D$3,$D$3&amp;INDEX('type-categories'!$A$2:$B$100,MATCH(E92,'type-categories'!$A$2:$A$100,0),2)&amp;$D$3))),"")&amp;(IF(K92&lt;&gt;K91,$C$2&amp;UPPER(K92)&amp;$C$2&amp;$K$3&amp;" ",(IF(B92&lt;&gt;B91,$C$2&amp;UPPER(K92)&amp;$C$2&amp;$K$3&amp;" ",""))))&amp;IF((AA92&lt;&gt;AA93)*($H$2="y"),AD92&amp;AE92,IF((AA92&lt;&gt;AA93)*($H$2="m"),AD92&amp;AG92,IF(($H$2&lt;&gt;"m")*($H$2&lt;&gt;"Y"),(IF(F92=0,"",F92&amp;" "&amp;$F$4&amp;" "))&amp;(IF(G92=0,"",G92&amp;" "&amp;$G$4&amp;" "))&amp;(IF(H92=0,"",H92&amp;" "&amp;H$4&amp;" "))&amp;(IF(I92=0,"",I92&amp;" "&amp;$I$4&amp;" "))&amp;(IF(J92=0,"",J92&amp;" "&amp;$J$4&amp;" ")),"")))&amp;"; "&amp;IF((B92=B91)*(AA92=AA91), "same collecting data; ", IF((B92=B91)*(Z91=Z92),"same locality; ",(IF(COUNTBLANK(L92)=1,"",$D$2&amp;L92&amp;$L$3&amp;" "&amp;$D$2))&amp;(IF(COUNTBLANK(M92)=1,"",$E$2&amp;M92&amp;$E$2&amp;", "))&amp;(IF(COUNTBLANK(N92)=1,"",N92&amp;"; "))&amp;(IF(COUNTBLANK(O92)=1,"",O92&amp;"; ")))&amp;(IF(COUNTBLANK(P92)=1,"",P92&amp;"; "))&amp;(IF(COUNTBLANK(Q92)=1,"",Q92&amp;"; "))&amp;(IF(COUNTBLANK(R92)=1,"",R92&amp;"m, "))&amp;IF((COUNTBLANK(S92)=0)*(S92&lt;&gt;S91), S92&amp;"; ","")&amp;(IF(COUNTBLANK(U92)=1,"",U92&amp;"; "))&amp;(IF(COUNTBLANK(T92)=1,"",IF(COUNTBLANK(F$2)=1,T92&amp;"; ",T92&amp;" "&amp;F$2&amp;"; "))))&amp;(IF(COUNTBLANK(V92)=1,"",V92&amp;"; "))&amp;IF((COUNTBLANK(C92)=1),"",C92)&amp;IF((B92=B93)*(K92=K93)*(L92=L93)*(M92=M93),IF(($H$2&lt;&gt;"m")*($H$2&lt;&gt;"Y"), " • ", IF((ISNUMBER(FIND(")",AE92))), " • ", "")),IF((B92=B93)*(K92=K93),"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v>
      </c>
      <c r="AI92" s="1"/>
    </row>
    <row r="93" spans="1:35" s="4" customFormat="1" x14ac:dyDescent="0.25">
      <c r="A93" s="3">
        <f t="shared" si="10"/>
        <v>1</v>
      </c>
      <c r="B93" s="53" t="str">
        <f t="shared" si="8"/>
        <v>Kukulcania arizonica</v>
      </c>
      <c r="C93" s="57" t="s">
        <v>192</v>
      </c>
      <c r="D93" s="57" t="s">
        <v>191</v>
      </c>
      <c r="E93" s="57"/>
      <c r="F93" s="57">
        <v>1</v>
      </c>
      <c r="G93" s="57">
        <v>0</v>
      </c>
      <c r="H93" s="57">
        <v>0</v>
      </c>
      <c r="I93" s="57"/>
      <c r="J93" s="57"/>
      <c r="K93" s="57" t="s">
        <v>353</v>
      </c>
      <c r="L93" s="57" t="s">
        <v>78</v>
      </c>
      <c r="M93" s="54" t="s">
        <v>735</v>
      </c>
      <c r="N93" s="57" t="s">
        <v>785</v>
      </c>
      <c r="O93" s="58" t="s">
        <v>85</v>
      </c>
      <c r="P93" s="58" t="s">
        <v>796</v>
      </c>
      <c r="Q93" s="58" t="s">
        <v>85</v>
      </c>
      <c r="R93" s="58"/>
      <c r="S93" s="54" t="s">
        <v>751</v>
      </c>
      <c r="T93" s="57" t="s">
        <v>58</v>
      </c>
      <c r="U93" s="57" t="s">
        <v>797</v>
      </c>
      <c r="V93" s="57"/>
      <c r="W93" s="57" t="s">
        <v>85</v>
      </c>
      <c r="X93" s="147">
        <f ca="1">IF(COUNTBLANK(D93)=1,"",IF('order-admin-units'!$I$1&lt;&gt;"y", "", IF(COUNTBLANK(K93)=1, 'order-admin-units'!$B$1+1, VLOOKUP(K93, ordercountry, 2))))</f>
        <v>1</v>
      </c>
      <c r="Y93" s="147">
        <f ca="1">IF(COUNTBLANK(D93)=1,"",IF('order-admin-units'!$I$1&lt;&gt;"y", "", IF(COUNTBLANK(K93:L93)&gt;0, 'order-admin-units'!$B$2+1, VLOOKUP(K93&amp;"@"&amp;L93, orderadmin, 2))))</f>
        <v>4</v>
      </c>
      <c r="Z93" s="147" t="str">
        <f t="shared" si="11"/>
        <v>USAArizonaCochisePortal</v>
      </c>
      <c r="AA93" s="147" t="str">
        <f t="shared" si="12"/>
        <v>Kukulcania arizonicaUSAArizonaCochisePortalin house[N31.9137°, W109.14145°]W.J. Gertsch19/VI/1980</v>
      </c>
      <c r="AB93" s="147" t="str">
        <f t="shared" si="13"/>
        <v xml:space="preserve">Kukulcania arizonicaUSAArizonaCochisePortalin house[N31.9137°, W109.14145°]W.J. Gertsch19/VI/1980AMNH </v>
      </c>
      <c r="AC93" s="147" t="str">
        <f t="shared" si="9"/>
        <v>Kukulcania arizonicaUSAArizonaCochisePortalin house[N31.9137°, W109.14145°]W.J. Gertsch19/VI/1980</v>
      </c>
      <c r="AD93" s="11" t="str">
        <f t="shared" si="14"/>
        <v/>
      </c>
      <c r="AE93" s="11" t="str">
        <f t="array" ref="AE93">IF(COUNTBLANK(D93)=1,"",IF(OR($H$2="y",$H$2="m"),IF(AA93=AA92,IF(OR(AB93=$AB$4:$AB92)=FALSE,AE92&amp;C93,AE92),"("&amp;C93)&amp;IF(AA93=AA94,IF(OR(AB94=$AB$4:$AB93)=FALSE,", ",""),") "),""))</f>
        <v/>
      </c>
      <c r="AF93" s="11" t="str">
        <f t="array" ref="AF93">IF((COUNTBLANK(D93)=0)*OR($H$2="y",$H$2="m"),IFERROR(LEFT(C93, FIND(" ",C93)-1), C93),"")</f>
        <v/>
      </c>
      <c r="AG93" s="11" t="str">
        <f t="array" ref="AG93">IF(COUNTBLANK(D93)=1,"",IF(OR($H$2="y",$H$2="m"),IF(AA93=AA92,IF(OR(AC93=$AC$4:$AC92)=FALSE,AG92&amp;AF93,AG92),"("&amp;AF93)&amp;IF(AA93=AA94,IF(OR(AC94=$AC$4:$AC93)=FALSE,", ",""),") "),""))</f>
        <v/>
      </c>
      <c r="AH93" s="10" t="str">
        <f>IF((COUNTBLANK(D93)=1),"",IF(D93=D92,AH92,"")&amp;IF(B92&lt;&gt;B93,((IF(COUNTBLANK(E93)=1,$D$3&amp;"Non-type material: "&amp;$D$3,$D$3&amp;INDEX('type-categories'!$A$2:$B$100,MATCH(E93,'type-categories'!$A$2:$A$100,0),2)&amp;$D$3))),"")&amp;(IF(K93&lt;&gt;K92,$C$2&amp;UPPER(K93)&amp;$C$2&amp;$K$3&amp;" ",(IF(B93&lt;&gt;B92,$C$2&amp;UPPER(K93)&amp;$C$2&amp;$K$3&amp;" ",""))))&amp;IF((AA93&lt;&gt;AA94)*($H$2="y"),AD93&amp;AE93,IF((AA93&lt;&gt;AA94)*($H$2="m"),AD93&amp;AG93,IF(($H$2&lt;&gt;"m")*($H$2&lt;&gt;"Y"),(IF(F93=0,"",F93&amp;" "&amp;$F$4&amp;" "))&amp;(IF(G93=0,"",G93&amp;" "&amp;$G$4&amp;" "))&amp;(IF(H93=0,"",H93&amp;" "&amp;H$4&amp;" "))&amp;(IF(I93=0,"",I93&amp;" "&amp;$I$4&amp;" "))&amp;(IF(J93=0,"",J93&amp;" "&amp;$J$4&amp;" ")),"")))&amp;"; "&amp;IF((B93=B92)*(AA93=AA92), "same collecting data; ", IF((B93=B92)*(Z92=Z93),"same locality; ",(IF(COUNTBLANK(L93)=1,"",$D$2&amp;L93&amp;$L$3&amp;" "&amp;$D$2))&amp;(IF(COUNTBLANK(M93)=1,"",$E$2&amp;M93&amp;$E$2&amp;", "))&amp;(IF(COUNTBLANK(N93)=1,"",N93&amp;"; "))&amp;(IF(COUNTBLANK(O93)=1,"",O93&amp;"; ")))&amp;(IF(COUNTBLANK(P93)=1,"",P93&amp;"; "))&amp;(IF(COUNTBLANK(Q93)=1,"",Q93&amp;"; "))&amp;(IF(COUNTBLANK(R93)=1,"",R93&amp;"m, "))&amp;IF((COUNTBLANK(S93)=0)*(S93&lt;&gt;S92), S93&amp;"; ","")&amp;(IF(COUNTBLANK(U93)=1,"",U93&amp;"; "))&amp;(IF(COUNTBLANK(T93)=1,"",IF(COUNTBLANK(F$2)=1,T93&amp;"; ",T93&amp;" "&amp;F$2&amp;"; "))))&amp;(IF(COUNTBLANK(V93)=1,"",V93&amp;"; "))&amp;IF((COUNTBLANK(C93)=1),"",C93)&amp;IF((B93=B94)*(K93=K94)*(L93=L94)*(M93=M94),IF(($H$2&lt;&gt;"m")*($H$2&lt;&gt;"Y"), " • ", IF((ISNUMBER(FIND(")",AE93))), " • ", "")),IF((B93=B94)*(K93=K94),"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v>
      </c>
      <c r="AI93" s="1"/>
    </row>
    <row r="94" spans="1:35" s="4" customFormat="1" x14ac:dyDescent="0.25">
      <c r="A94" s="3">
        <f t="shared" si="10"/>
        <v>1</v>
      </c>
      <c r="B94" s="53" t="str">
        <f t="shared" si="8"/>
        <v>Kukulcania arizonica</v>
      </c>
      <c r="C94" s="57" t="s">
        <v>262</v>
      </c>
      <c r="D94" s="57" t="s">
        <v>191</v>
      </c>
      <c r="E94" s="57"/>
      <c r="F94" s="57">
        <v>2</v>
      </c>
      <c r="G94" s="57">
        <v>0</v>
      </c>
      <c r="H94" s="57">
        <v>0</v>
      </c>
      <c r="I94" s="57"/>
      <c r="J94" s="57"/>
      <c r="K94" s="57" t="s">
        <v>353</v>
      </c>
      <c r="L94" s="57" t="s">
        <v>78</v>
      </c>
      <c r="M94" s="54" t="s">
        <v>735</v>
      </c>
      <c r="N94" s="57" t="s">
        <v>785</v>
      </c>
      <c r="O94" s="58" t="s">
        <v>85</v>
      </c>
      <c r="P94" s="58" t="s">
        <v>798</v>
      </c>
      <c r="Q94" s="58" t="s">
        <v>85</v>
      </c>
      <c r="R94" s="58"/>
      <c r="S94" s="54" t="s">
        <v>737</v>
      </c>
      <c r="T94" s="57" t="s">
        <v>58</v>
      </c>
      <c r="U94" s="57" t="s">
        <v>799</v>
      </c>
      <c r="V94" s="57"/>
      <c r="W94" s="57" t="s">
        <v>85</v>
      </c>
      <c r="X94" s="147">
        <f ca="1">IF(COUNTBLANK(D94)=1,"",IF('order-admin-units'!$I$1&lt;&gt;"y", "", IF(COUNTBLANK(K94)=1, 'order-admin-units'!$B$1+1, VLOOKUP(K94, ordercountry, 2))))</f>
        <v>1</v>
      </c>
      <c r="Y94" s="147">
        <f ca="1">IF(COUNTBLANK(D94)=1,"",IF('order-admin-units'!$I$1&lt;&gt;"y", "", IF(COUNTBLANK(K94:L94)&gt;0, 'order-admin-units'!$B$2+1, VLOOKUP(K94&amp;"@"&amp;L94, orderadmin, 2))))</f>
        <v>4</v>
      </c>
      <c r="Z94" s="147" t="str">
        <f t="shared" si="11"/>
        <v>USAArizonaCochisePortal</v>
      </c>
      <c r="AA94" s="147" t="str">
        <f t="shared" si="12"/>
        <v>Kukulcania arizonicaUSAArizonaCochisePortalon porch(N31.92°, W109.15°)W.J. Gertsch17/XII/1976</v>
      </c>
      <c r="AB94" s="147" t="str">
        <f t="shared" si="13"/>
        <v>Kukulcania arizonicaUSAArizonaCochisePortalon porch(N31.92°, W109.15°)W.J. Gertsch17/XII/1976AM KS.32579</v>
      </c>
      <c r="AC94" s="147" t="str">
        <f t="shared" si="9"/>
        <v>Kukulcania arizonicaUSAArizonaCochisePortalon porch(N31.92°, W109.15°)W.J. Gertsch17/XII/1976</v>
      </c>
      <c r="AD94" s="11" t="str">
        <f t="shared" si="14"/>
        <v/>
      </c>
      <c r="AE94" s="11" t="str">
        <f t="array" ref="AE94">IF(COUNTBLANK(D94)=1,"",IF(OR($H$2="y",$H$2="m"),IF(AA94=AA93,IF(OR(AB94=$AB$4:$AB93)=FALSE,AE93&amp;C94,AE93),"("&amp;C94)&amp;IF(AA94=AA95,IF(OR(AB95=$AB$4:$AB94)=FALSE,", ",""),") "),""))</f>
        <v/>
      </c>
      <c r="AF94" s="11" t="str">
        <f t="array" ref="AF94">IF((COUNTBLANK(D94)=0)*OR($H$2="y",$H$2="m"),IFERROR(LEFT(C94, FIND(" ",C94)-1), C94),"")</f>
        <v/>
      </c>
      <c r="AG94" s="11" t="str">
        <f t="array" ref="AG94">IF(COUNTBLANK(D94)=1,"",IF(OR($H$2="y",$H$2="m"),IF(AA94=AA93,IF(OR(AC94=$AC$4:$AC93)=FALSE,AG93&amp;AF94,AG93),"("&amp;AF94)&amp;IF(AA94=AA95,IF(OR(AC95=$AC$4:$AC94)=FALSE,", ",""),") "),""))</f>
        <v/>
      </c>
      <c r="AH94" s="10" t="str">
        <f>IF((COUNTBLANK(D94)=1),"",IF(D94=D93,AH93,"")&amp;IF(B93&lt;&gt;B94,((IF(COUNTBLANK(E94)=1,$D$3&amp;"Non-type material: "&amp;$D$3,$D$3&amp;INDEX('type-categories'!$A$2:$B$100,MATCH(E94,'type-categories'!$A$2:$A$100,0),2)&amp;$D$3))),"")&amp;(IF(K94&lt;&gt;K93,$C$2&amp;UPPER(K94)&amp;$C$2&amp;$K$3&amp;" ",(IF(B94&lt;&gt;B93,$C$2&amp;UPPER(K94)&amp;$C$2&amp;$K$3&amp;" ",""))))&amp;IF((AA94&lt;&gt;AA95)*($H$2="y"),AD94&amp;AE94,IF((AA94&lt;&gt;AA95)*($H$2="m"),AD94&amp;AG94,IF(($H$2&lt;&gt;"m")*($H$2&lt;&gt;"Y"),(IF(F94=0,"",F94&amp;" "&amp;$F$4&amp;" "))&amp;(IF(G94=0,"",G94&amp;" "&amp;$G$4&amp;" "))&amp;(IF(H94=0,"",H94&amp;" "&amp;H$4&amp;" "))&amp;(IF(I94=0,"",I94&amp;" "&amp;$I$4&amp;" "))&amp;(IF(J94=0,"",J94&amp;" "&amp;$J$4&amp;" ")),"")))&amp;"; "&amp;IF((B94=B93)*(AA94=AA93), "same collecting data; ", IF((B94=B93)*(Z93=Z94),"same locality; ",(IF(COUNTBLANK(L94)=1,"",$D$2&amp;L94&amp;$L$3&amp;" "&amp;$D$2))&amp;(IF(COUNTBLANK(M94)=1,"",$E$2&amp;M94&amp;$E$2&amp;", "))&amp;(IF(COUNTBLANK(N94)=1,"",N94&amp;"; "))&amp;(IF(COUNTBLANK(O94)=1,"",O94&amp;"; ")))&amp;(IF(COUNTBLANK(P94)=1,"",P94&amp;"; "))&amp;(IF(COUNTBLANK(Q94)=1,"",Q94&amp;"; "))&amp;(IF(COUNTBLANK(R94)=1,"",R94&amp;"m, "))&amp;IF((COUNTBLANK(S94)=0)*(S94&lt;&gt;S93), S94&amp;"; ","")&amp;(IF(COUNTBLANK(U94)=1,"",U94&amp;"; "))&amp;(IF(COUNTBLANK(T94)=1,"",IF(COUNTBLANK(F$2)=1,T94&amp;"; ",T94&amp;" "&amp;F$2&amp;"; "))))&amp;(IF(COUNTBLANK(V94)=1,"",V94&amp;"; "))&amp;IF((COUNTBLANK(C94)=1),"",C94)&amp;IF((B94=B95)*(K94=K95)*(L94=L95)*(M94=M95),IF(($H$2&lt;&gt;"m")*($H$2&lt;&gt;"Y"), " • ", IF((ISNUMBER(FIND(")",AE94))), " • ", "")),IF((B94=B95)*(K94=K95),"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v>
      </c>
      <c r="AI94" s="1"/>
    </row>
    <row r="95" spans="1:35" s="4" customFormat="1" x14ac:dyDescent="0.25">
      <c r="A95" s="3">
        <f t="shared" si="10"/>
        <v>1</v>
      </c>
      <c r="B95" s="53" t="str">
        <f t="shared" si="8"/>
        <v>Kukulcania arizonica</v>
      </c>
      <c r="C95" s="57" t="s">
        <v>263</v>
      </c>
      <c r="D95" s="57" t="s">
        <v>191</v>
      </c>
      <c r="E95" s="57"/>
      <c r="F95" s="57">
        <v>1</v>
      </c>
      <c r="G95" s="57">
        <v>0</v>
      </c>
      <c r="H95" s="57">
        <v>0</v>
      </c>
      <c r="I95" s="57"/>
      <c r="J95" s="57"/>
      <c r="K95" s="57" t="s">
        <v>353</v>
      </c>
      <c r="L95" s="57" t="s">
        <v>78</v>
      </c>
      <c r="M95" s="54" t="s">
        <v>735</v>
      </c>
      <c r="N95" s="57" t="s">
        <v>785</v>
      </c>
      <c r="O95" s="58" t="s">
        <v>85</v>
      </c>
      <c r="P95" s="58" t="s">
        <v>800</v>
      </c>
      <c r="Q95" s="58" t="s">
        <v>85</v>
      </c>
      <c r="R95" s="58"/>
      <c r="S95" s="54" t="s">
        <v>751</v>
      </c>
      <c r="T95" s="57" t="s">
        <v>477</v>
      </c>
      <c r="U95" s="57" t="s">
        <v>801</v>
      </c>
      <c r="V95" s="57"/>
      <c r="W95" s="57" t="s">
        <v>85</v>
      </c>
      <c r="X95" s="147">
        <f ca="1">IF(COUNTBLANK(D95)=1,"",IF('order-admin-units'!$I$1&lt;&gt;"y", "", IF(COUNTBLANK(K95)=1, 'order-admin-units'!$B$1+1, VLOOKUP(K95, ordercountry, 2))))</f>
        <v>1</v>
      </c>
      <c r="Y95" s="147">
        <f ca="1">IF(COUNTBLANK(D95)=1,"",IF('order-admin-units'!$I$1&lt;&gt;"y", "", IF(COUNTBLANK(K95:L95)&gt;0, 'order-admin-units'!$B$2+1, VLOOKUP(K95&amp;"@"&amp;L95, orderadmin, 2))))</f>
        <v>4</v>
      </c>
      <c r="Z95" s="147" t="str">
        <f t="shared" si="11"/>
        <v>USAArizonaCochisePortal</v>
      </c>
      <c r="AA95" s="147" t="str">
        <f t="shared" si="12"/>
        <v>Kukulcania arizonicaUSAArizonaCochisePortalon wall at light[N31.9137°, W109.14145°]D. Ubick11/VIII/1981</v>
      </c>
      <c r="AB95" s="147" t="str">
        <f t="shared" si="13"/>
        <v>Kukulcania arizonicaUSAArizonaCochisePortalon wall at light[N31.9137°, W109.14145°]D. Ubick11/VIII/1981DU 81.08.11</v>
      </c>
      <c r="AC95" s="147" t="str">
        <f t="shared" si="9"/>
        <v>Kukulcania arizonicaUSAArizonaCochisePortalon wall at light[N31.9137°, W109.14145°]D. Ubick11/VIII/1981</v>
      </c>
      <c r="AD95" s="11" t="str">
        <f t="shared" si="14"/>
        <v/>
      </c>
      <c r="AE95" s="11" t="str">
        <f t="array" ref="AE95">IF(COUNTBLANK(D95)=1,"",IF(OR($H$2="y",$H$2="m"),IF(AA95=AA94,IF(OR(AB95=$AB$4:$AB94)=FALSE,AE94&amp;C95,AE94),"("&amp;C95)&amp;IF(AA95=AA96,IF(OR(AB96=$AB$4:$AB95)=FALSE,", ",""),") "),""))</f>
        <v/>
      </c>
      <c r="AF95" s="11" t="str">
        <f t="array" ref="AF95">IF((COUNTBLANK(D95)=0)*OR($H$2="y",$H$2="m"),IFERROR(LEFT(C95, FIND(" ",C95)-1), C95),"")</f>
        <v/>
      </c>
      <c r="AG95" s="11" t="str">
        <f t="array" ref="AG95">IF(COUNTBLANK(D95)=1,"",IF(OR($H$2="y",$H$2="m"),IF(AA95=AA94,IF(OR(AC95=$AC$4:$AC94)=FALSE,AG94&amp;AF95,AG94),"("&amp;AF95)&amp;IF(AA95=AA96,IF(OR(AC96=$AC$4:$AC95)=FALSE,", ",""),") "),""))</f>
        <v/>
      </c>
      <c r="AH95" s="10" t="str">
        <f>IF((COUNTBLANK(D95)=1),"",IF(D95=D94,AH94,"")&amp;IF(B94&lt;&gt;B95,((IF(COUNTBLANK(E95)=1,$D$3&amp;"Non-type material: "&amp;$D$3,$D$3&amp;INDEX('type-categories'!$A$2:$B$100,MATCH(E95,'type-categories'!$A$2:$A$100,0),2)&amp;$D$3))),"")&amp;(IF(K95&lt;&gt;K94,$C$2&amp;UPPER(K95)&amp;$C$2&amp;$K$3&amp;" ",(IF(B95&lt;&gt;B94,$C$2&amp;UPPER(K95)&amp;$C$2&amp;$K$3&amp;" ",""))))&amp;IF((AA95&lt;&gt;AA96)*($H$2="y"),AD95&amp;AE95,IF((AA95&lt;&gt;AA96)*($H$2="m"),AD95&amp;AG95,IF(($H$2&lt;&gt;"m")*($H$2&lt;&gt;"Y"),(IF(F95=0,"",F95&amp;" "&amp;$F$4&amp;" "))&amp;(IF(G95=0,"",G95&amp;" "&amp;$G$4&amp;" "))&amp;(IF(H95=0,"",H95&amp;" "&amp;H$4&amp;" "))&amp;(IF(I95=0,"",I95&amp;" "&amp;$I$4&amp;" "))&amp;(IF(J95=0,"",J95&amp;" "&amp;$J$4&amp;" ")),"")))&amp;"; "&amp;IF((B95=B94)*(AA95=AA94), "same collecting data; ", IF((B95=B94)*(Z94=Z95),"same locality; ",(IF(COUNTBLANK(L95)=1,"",$D$2&amp;L95&amp;$L$3&amp;" "&amp;$D$2))&amp;(IF(COUNTBLANK(M95)=1,"",$E$2&amp;M95&amp;$E$2&amp;", "))&amp;(IF(COUNTBLANK(N95)=1,"",N95&amp;"; "))&amp;(IF(COUNTBLANK(O95)=1,"",O95&amp;"; ")))&amp;(IF(COUNTBLANK(P95)=1,"",P95&amp;"; "))&amp;(IF(COUNTBLANK(Q95)=1,"",Q95&amp;"; "))&amp;(IF(COUNTBLANK(R95)=1,"",R95&amp;"m, "))&amp;IF((COUNTBLANK(S95)=0)*(S95&lt;&gt;S94), S95&amp;"; ","")&amp;(IF(COUNTBLANK(U95)=1,"",U95&amp;"; "))&amp;(IF(COUNTBLANK(T95)=1,"",IF(COUNTBLANK(F$2)=1,T95&amp;"; ",T95&amp;" "&amp;F$2&amp;"; "))))&amp;(IF(COUNTBLANK(V95)=1,"",V95&amp;"; "))&amp;IF((COUNTBLANK(C95)=1),"",C95)&amp;IF((B95=B96)*(K95=K96)*(L95=L96)*(M95=M96),IF(($H$2&lt;&gt;"m")*($H$2&lt;&gt;"Y"), " • ", IF((ISNUMBER(FIND(")",AE95))), " • ", "")),IF((B95=B96)*(K95=K96),"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v>
      </c>
      <c r="AI95" s="1"/>
    </row>
    <row r="96" spans="1:35" s="4" customFormat="1" x14ac:dyDescent="0.25">
      <c r="A96" s="3">
        <f t="shared" si="10"/>
        <v>1</v>
      </c>
      <c r="B96" s="53" t="str">
        <f t="shared" si="8"/>
        <v>Kukulcania arizonica</v>
      </c>
      <c r="C96" s="57" t="s">
        <v>264</v>
      </c>
      <c r="D96" s="57" t="s">
        <v>191</v>
      </c>
      <c r="E96" s="57"/>
      <c r="F96" s="57">
        <v>0</v>
      </c>
      <c r="G96" s="57">
        <v>1</v>
      </c>
      <c r="H96" s="57">
        <v>0</v>
      </c>
      <c r="I96" s="57"/>
      <c r="J96" s="57"/>
      <c r="K96" s="57" t="s">
        <v>353</v>
      </c>
      <c r="L96" s="57" t="s">
        <v>78</v>
      </c>
      <c r="M96" s="54" t="s">
        <v>735</v>
      </c>
      <c r="N96" s="57" t="s">
        <v>785</v>
      </c>
      <c r="O96" s="58" t="s">
        <v>85</v>
      </c>
      <c r="P96" s="58" t="s">
        <v>802</v>
      </c>
      <c r="Q96" s="58" t="s">
        <v>85</v>
      </c>
      <c r="R96" s="58"/>
      <c r="S96" s="54" t="s">
        <v>751</v>
      </c>
      <c r="T96" s="57" t="s">
        <v>803</v>
      </c>
      <c r="U96" s="57" t="s">
        <v>804</v>
      </c>
      <c r="V96" s="57"/>
      <c r="W96" s="57" t="s">
        <v>85</v>
      </c>
      <c r="X96" s="147">
        <f ca="1">IF(COUNTBLANK(D96)=1,"",IF('order-admin-units'!$I$1&lt;&gt;"y", "", IF(COUNTBLANK(K96)=1, 'order-admin-units'!$B$1+1, VLOOKUP(K96, ordercountry, 2))))</f>
        <v>1</v>
      </c>
      <c r="Y96" s="147">
        <f ca="1">IF(COUNTBLANK(D96)=1,"",IF('order-admin-units'!$I$1&lt;&gt;"y", "", IF(COUNTBLANK(K96:L96)&gt;0, 'order-admin-units'!$B$2+1, VLOOKUP(K96&amp;"@"&amp;L96, orderadmin, 2))))</f>
        <v>4</v>
      </c>
      <c r="Z96" s="147" t="str">
        <f t="shared" si="11"/>
        <v>USAArizonaCochisePortal</v>
      </c>
      <c r="AA96" s="147" t="str">
        <f t="shared" si="12"/>
        <v>Kukulcania arizonicaUSAArizonaCochisePortalranch house[N31.9137°, W109.14145°]B. HölldoblerVIII/1974</v>
      </c>
      <c r="AB96" s="147" t="str">
        <f t="shared" si="13"/>
        <v>Kukulcania arizonicaUSAArizonaCochisePortalranch house[N31.9137°, W109.14145°]B. HölldoblerVIII/1974MCZ 145370</v>
      </c>
      <c r="AC96" s="147" t="str">
        <f t="shared" si="9"/>
        <v>Kukulcania arizonicaUSAArizonaCochisePortalranch house[N31.9137°, W109.14145°]B. HölldoblerVIII/1974</v>
      </c>
      <c r="AD96" s="11" t="str">
        <f t="shared" si="14"/>
        <v/>
      </c>
      <c r="AE96" s="11" t="str">
        <f t="array" ref="AE96">IF(COUNTBLANK(D96)=1,"",IF(OR($H$2="y",$H$2="m"),IF(AA96=AA95,IF(OR(AB96=$AB$4:$AB95)=FALSE,AE95&amp;C96,AE95),"("&amp;C96)&amp;IF(AA96=AA97,IF(OR(AB97=$AB$4:$AB96)=FALSE,", ",""),") "),""))</f>
        <v/>
      </c>
      <c r="AF96" s="11" t="str">
        <f t="array" ref="AF96">IF((COUNTBLANK(D96)=0)*OR($H$2="y",$H$2="m"),IFERROR(LEFT(C96, FIND(" ",C96)-1), C96),"")</f>
        <v/>
      </c>
      <c r="AG96" s="11" t="str">
        <f t="array" ref="AG96">IF(COUNTBLANK(D96)=1,"",IF(OR($H$2="y",$H$2="m"),IF(AA96=AA95,IF(OR(AC96=$AC$4:$AC95)=FALSE,AG95&amp;AF96,AG95),"("&amp;AF96)&amp;IF(AA96=AA97,IF(OR(AC97=$AC$4:$AC96)=FALSE,", ",""),") "),""))</f>
        <v/>
      </c>
      <c r="AH96" s="10" t="str">
        <f>IF((COUNTBLANK(D96)=1),"",IF(D96=D95,AH95,"")&amp;IF(B95&lt;&gt;B96,((IF(COUNTBLANK(E96)=1,$D$3&amp;"Non-type material: "&amp;$D$3,$D$3&amp;INDEX('type-categories'!$A$2:$B$100,MATCH(E96,'type-categories'!$A$2:$A$100,0),2)&amp;$D$3))),"")&amp;(IF(K96&lt;&gt;K95,$C$2&amp;UPPER(K96)&amp;$C$2&amp;$K$3&amp;" ",(IF(B96&lt;&gt;B95,$C$2&amp;UPPER(K96)&amp;$C$2&amp;$K$3&amp;" ",""))))&amp;IF((AA96&lt;&gt;AA97)*($H$2="y"),AD96&amp;AE96,IF((AA96&lt;&gt;AA97)*($H$2="m"),AD96&amp;AG96,IF(($H$2&lt;&gt;"m")*($H$2&lt;&gt;"Y"),(IF(F96=0,"",F96&amp;" "&amp;$F$4&amp;" "))&amp;(IF(G96=0,"",G96&amp;" "&amp;$G$4&amp;" "))&amp;(IF(H96=0,"",H96&amp;" "&amp;H$4&amp;" "))&amp;(IF(I96=0,"",I96&amp;" "&amp;$I$4&amp;" "))&amp;(IF(J96=0,"",J96&amp;" "&amp;$J$4&amp;" ")),"")))&amp;"; "&amp;IF((B96=B95)*(AA96=AA95), "same collecting data; ", IF((B96=B95)*(Z95=Z96),"same locality; ",(IF(COUNTBLANK(L96)=1,"",$D$2&amp;L96&amp;$L$3&amp;" "&amp;$D$2))&amp;(IF(COUNTBLANK(M96)=1,"",$E$2&amp;M96&amp;$E$2&amp;", "))&amp;(IF(COUNTBLANK(N96)=1,"",N96&amp;"; "))&amp;(IF(COUNTBLANK(O96)=1,"",O96&amp;"; ")))&amp;(IF(COUNTBLANK(P96)=1,"",P96&amp;"; "))&amp;(IF(COUNTBLANK(Q96)=1,"",Q96&amp;"; "))&amp;(IF(COUNTBLANK(R96)=1,"",R96&amp;"m, "))&amp;IF((COUNTBLANK(S96)=0)*(S96&lt;&gt;S95), S96&amp;"; ","")&amp;(IF(COUNTBLANK(U96)=1,"",U96&amp;"; "))&amp;(IF(COUNTBLANK(T96)=1,"",IF(COUNTBLANK(F$2)=1,T96&amp;"; ",T96&amp;" "&amp;F$2&amp;"; "))))&amp;(IF(COUNTBLANK(V96)=1,"",V96&amp;"; "))&amp;IF((COUNTBLANK(C96)=1),"",C96)&amp;IF((B96=B97)*(K96=K97)*(L96=L97)*(M96=M97),IF(($H$2&lt;&gt;"m")*($H$2&lt;&gt;"Y"), " • ", IF((ISNUMBER(FIND(")",AE96))), " • ", "")),IF((B96=B97)*(K96=K97),"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v>
      </c>
      <c r="AI96" s="1"/>
    </row>
    <row r="97" spans="1:35" s="4" customFormat="1" x14ac:dyDescent="0.25">
      <c r="A97" s="3">
        <f t="shared" si="10"/>
        <v>1</v>
      </c>
      <c r="B97" s="53" t="str">
        <f t="shared" si="8"/>
        <v>Kukulcania arizonica</v>
      </c>
      <c r="C97" s="54" t="s">
        <v>192</v>
      </c>
      <c r="D97" s="56" t="s">
        <v>191</v>
      </c>
      <c r="E97" s="56"/>
      <c r="F97" s="54">
        <v>0</v>
      </c>
      <c r="G97" s="54">
        <v>1</v>
      </c>
      <c r="H97" s="54">
        <v>0</v>
      </c>
      <c r="I97" s="54"/>
      <c r="J97" s="54"/>
      <c r="K97" s="54" t="s">
        <v>353</v>
      </c>
      <c r="L97" s="54" t="s">
        <v>78</v>
      </c>
      <c r="M97" s="54" t="s">
        <v>735</v>
      </c>
      <c r="N97" s="54" t="s">
        <v>785</v>
      </c>
      <c r="O97" s="54" t="s">
        <v>85</v>
      </c>
      <c r="P97" s="54"/>
      <c r="Q97" s="54" t="s">
        <v>85</v>
      </c>
      <c r="R97" s="54"/>
      <c r="S97" s="54" t="s">
        <v>751</v>
      </c>
      <c r="T97" s="54" t="s">
        <v>786</v>
      </c>
      <c r="U97" s="54" t="s">
        <v>787</v>
      </c>
      <c r="V97" s="54"/>
      <c r="W97" s="54" t="s">
        <v>85</v>
      </c>
      <c r="X97" s="147">
        <f ca="1">IF(COUNTBLANK(D97)=1,"",IF('order-admin-units'!$I$1&lt;&gt;"y", "", IF(COUNTBLANK(K97)=1, 'order-admin-units'!$B$1+1, VLOOKUP(K97, ordercountry, 2))))</f>
        <v>1</v>
      </c>
      <c r="Y97" s="147">
        <f ca="1">IF(COUNTBLANK(D97)=1,"",IF('order-admin-units'!$I$1&lt;&gt;"y", "", IF(COUNTBLANK(K97:L97)&gt;0, 'order-admin-units'!$B$2+1, VLOOKUP(K97&amp;"@"&amp;L97, orderadmin, 2))))</f>
        <v>4</v>
      </c>
      <c r="Z97" s="147" t="str">
        <f t="shared" si="11"/>
        <v>USAArizonaCochisePortal</v>
      </c>
      <c r="AA97" s="147" t="str">
        <f t="shared" si="12"/>
        <v>Kukulcania arizonicaUSAArizonaCochisePortal[N31.9137°, W109.14145°]D.M. Tuttle1969</v>
      </c>
      <c r="AB97" s="147" t="str">
        <f t="shared" si="13"/>
        <v xml:space="preserve">Kukulcania arizonicaUSAArizonaCochisePortal[N31.9137°, W109.14145°]D.M. Tuttle1969AMNH </v>
      </c>
      <c r="AC97" s="147" t="str">
        <f t="shared" si="9"/>
        <v>Kukulcania arizonicaUSAArizonaCochisePortal[N31.9137°, W109.14145°]D.M. Tuttle1969</v>
      </c>
      <c r="AD97" s="11" t="str">
        <f t="shared" si="14"/>
        <v/>
      </c>
      <c r="AE97" s="11" t="str">
        <f t="array" ref="AE97">IF(COUNTBLANK(D97)=1,"",IF(OR($H$2="y",$H$2="m"),IF(AA97=AA96,IF(OR(AB97=$AB$4:$AB96)=FALSE,AE96&amp;C97,AE96),"("&amp;C97)&amp;IF(AA97=AA98,IF(OR(AB98=$AB$4:$AB97)=FALSE,", ",""),") "),""))</f>
        <v/>
      </c>
      <c r="AF97" s="11" t="str">
        <f t="array" ref="AF97">IF((COUNTBLANK(D97)=0)*OR($H$2="y",$H$2="m"),IFERROR(LEFT(C97, FIND(" ",C97)-1), C97),"")</f>
        <v/>
      </c>
      <c r="AG97" s="11" t="str">
        <f t="array" ref="AG97">IF(COUNTBLANK(D97)=1,"",IF(OR($H$2="y",$H$2="m"),IF(AA97=AA96,IF(OR(AC97=$AC$4:$AC96)=FALSE,AG96&amp;AF97,AG96),"("&amp;AF97)&amp;IF(AA97=AA98,IF(OR(AC98=$AC$4:$AC97)=FALSE,", ",""),") "),""))</f>
        <v/>
      </c>
      <c r="AH97" s="10" t="str">
        <f>IF((COUNTBLANK(D97)=1),"",IF(D97=D96,AH96,"")&amp;IF(B96&lt;&gt;B97,((IF(COUNTBLANK(E97)=1,$D$3&amp;"Non-type material: "&amp;$D$3,$D$3&amp;INDEX('type-categories'!$A$2:$B$100,MATCH(E97,'type-categories'!$A$2:$A$100,0),2)&amp;$D$3))),"")&amp;(IF(K97&lt;&gt;K96,$C$2&amp;UPPER(K97)&amp;$C$2&amp;$K$3&amp;" ",(IF(B97&lt;&gt;B96,$C$2&amp;UPPER(K97)&amp;$C$2&amp;$K$3&amp;" ",""))))&amp;IF((AA97&lt;&gt;AA98)*($H$2="y"),AD97&amp;AE97,IF((AA97&lt;&gt;AA98)*($H$2="m"),AD97&amp;AG97,IF(($H$2&lt;&gt;"m")*($H$2&lt;&gt;"Y"),(IF(F97=0,"",F97&amp;" "&amp;$F$4&amp;" "))&amp;(IF(G97=0,"",G97&amp;" "&amp;$G$4&amp;" "))&amp;(IF(H97=0,"",H97&amp;" "&amp;H$4&amp;" "))&amp;(IF(I97=0,"",I97&amp;" "&amp;$I$4&amp;" "))&amp;(IF(J97=0,"",J97&amp;" "&amp;$J$4&amp;" ")),"")))&amp;"; "&amp;IF((B97=B96)*(AA97=AA96), "same collecting data; ", IF((B97=B96)*(Z96=Z97),"same locality; ",(IF(COUNTBLANK(L97)=1,"",$D$2&amp;L97&amp;$L$3&amp;" "&amp;$D$2))&amp;(IF(COUNTBLANK(M97)=1,"",$E$2&amp;M97&amp;$E$2&amp;", "))&amp;(IF(COUNTBLANK(N97)=1,"",N97&amp;"; "))&amp;(IF(COUNTBLANK(O97)=1,"",O97&amp;"; ")))&amp;(IF(COUNTBLANK(P97)=1,"",P97&amp;"; "))&amp;(IF(COUNTBLANK(Q97)=1,"",Q97&amp;"; "))&amp;(IF(COUNTBLANK(R97)=1,"",R97&amp;"m, "))&amp;IF((COUNTBLANK(S97)=0)*(S97&lt;&gt;S96), S97&amp;"; ","")&amp;(IF(COUNTBLANK(U97)=1,"",U97&amp;"; "))&amp;(IF(COUNTBLANK(T97)=1,"",IF(COUNTBLANK(F$2)=1,T97&amp;"; ",T97&amp;" "&amp;F$2&amp;"; "))))&amp;(IF(COUNTBLANK(V97)=1,"",V97&amp;"; "))&amp;IF((COUNTBLANK(C97)=1),"",C97)&amp;IF((B97=B98)*(K97=K98)*(L97=L98)*(M97=M98),IF(($H$2&lt;&gt;"m")*($H$2&lt;&gt;"Y"), " • ", IF((ISNUMBER(FIND(")",AE97))), " • ", "")),IF((B97=B98)*(K97=K98),"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v>
      </c>
      <c r="AI97" s="1"/>
    </row>
    <row r="98" spans="1:35" s="4" customFormat="1" x14ac:dyDescent="0.25">
      <c r="A98" s="3">
        <f t="shared" si="10"/>
        <v>1</v>
      </c>
      <c r="B98" s="53" t="str">
        <f t="shared" si="8"/>
        <v>Kukulcania arizonica</v>
      </c>
      <c r="C98" s="57" t="s">
        <v>259</v>
      </c>
      <c r="D98" s="57" t="s">
        <v>191</v>
      </c>
      <c r="E98" s="57"/>
      <c r="F98" s="57">
        <v>2</v>
      </c>
      <c r="G98" s="57">
        <v>0</v>
      </c>
      <c r="H98" s="57">
        <v>0</v>
      </c>
      <c r="I98" s="57"/>
      <c r="J98" s="57"/>
      <c r="K98" s="57" t="s">
        <v>353</v>
      </c>
      <c r="L98" s="57" t="s">
        <v>78</v>
      </c>
      <c r="M98" s="54" t="s">
        <v>735</v>
      </c>
      <c r="N98" s="57" t="s">
        <v>785</v>
      </c>
      <c r="O98" s="58" t="s">
        <v>85</v>
      </c>
      <c r="P98" s="58"/>
      <c r="Q98" s="58" t="s">
        <v>85</v>
      </c>
      <c r="R98" s="58"/>
      <c r="S98" s="54" t="s">
        <v>751</v>
      </c>
      <c r="T98" s="57" t="s">
        <v>788</v>
      </c>
      <c r="U98" s="57" t="s">
        <v>789</v>
      </c>
      <c r="V98" s="57"/>
      <c r="W98" s="57" t="s">
        <v>85</v>
      </c>
      <c r="X98" s="147">
        <f ca="1">IF(COUNTBLANK(D98)=1,"",IF('order-admin-units'!$I$1&lt;&gt;"y", "", IF(COUNTBLANK(K98)=1, 'order-admin-units'!$B$1+1, VLOOKUP(K98, ordercountry, 2))))</f>
        <v>1</v>
      </c>
      <c r="Y98" s="147">
        <f ca="1">IF(COUNTBLANK(D98)=1,"",IF('order-admin-units'!$I$1&lt;&gt;"y", "", IF(COUNTBLANK(K98:L98)&gt;0, 'order-admin-units'!$B$2+1, VLOOKUP(K98&amp;"@"&amp;L98, orderadmin, 2))))</f>
        <v>4</v>
      </c>
      <c r="Z98" s="147" t="str">
        <f t="shared" si="11"/>
        <v>USAArizonaCochisePortal</v>
      </c>
      <c r="AA98" s="147" t="str">
        <f t="shared" si="12"/>
        <v>Kukulcania arizonicaUSAArizonaCochisePortal[N31.9137°, W109.14145°]M. van Buskirk4/VII/1971</v>
      </c>
      <c r="AB98" s="147" t="str">
        <f t="shared" si="13"/>
        <v>Kukulcania arizonicaUSAArizonaCochisePortal[N31.9137°, W109.14145°]M. van Buskirk4/VII/1971CAS 9060466</v>
      </c>
      <c r="AC98" s="147" t="str">
        <f t="shared" si="9"/>
        <v>Kukulcania arizonicaUSAArizonaCochisePortal[N31.9137°, W109.14145°]M. van Buskirk4/VII/1971</v>
      </c>
      <c r="AD98" s="11" t="str">
        <f t="shared" si="14"/>
        <v/>
      </c>
      <c r="AE98" s="11" t="str">
        <f t="array" ref="AE98">IF(COUNTBLANK(D98)=1,"",IF(OR($H$2="y",$H$2="m"),IF(AA98=AA97,IF(OR(AB98=$AB$4:$AB97)=FALSE,AE97&amp;C98,AE97),"("&amp;C98)&amp;IF(AA98=AA99,IF(OR(AB99=$AB$4:$AB98)=FALSE,", ",""),") "),""))</f>
        <v/>
      </c>
      <c r="AF98" s="11" t="str">
        <f t="array" ref="AF98">IF((COUNTBLANK(D98)=0)*OR($H$2="y",$H$2="m"),IFERROR(LEFT(C98, FIND(" ",C98)-1), C98),"")</f>
        <v/>
      </c>
      <c r="AG98" s="11" t="str">
        <f t="array" ref="AG98">IF(COUNTBLANK(D98)=1,"",IF(OR($H$2="y",$H$2="m"),IF(AA98=AA97,IF(OR(AC98=$AC$4:$AC97)=FALSE,AG97&amp;AF98,AG97),"("&amp;AF98)&amp;IF(AA98=AA99,IF(OR(AC99=$AC$4:$AC98)=FALSE,", ",""),") "),""))</f>
        <v/>
      </c>
      <c r="AH98" s="10" t="str">
        <f>IF((COUNTBLANK(D98)=1),"",IF(D98=D97,AH97,"")&amp;IF(B97&lt;&gt;B98,((IF(COUNTBLANK(E98)=1,$D$3&amp;"Non-type material: "&amp;$D$3,$D$3&amp;INDEX('type-categories'!$A$2:$B$100,MATCH(E98,'type-categories'!$A$2:$A$100,0),2)&amp;$D$3))),"")&amp;(IF(K98&lt;&gt;K97,$C$2&amp;UPPER(K98)&amp;$C$2&amp;$K$3&amp;" ",(IF(B98&lt;&gt;B97,$C$2&amp;UPPER(K98)&amp;$C$2&amp;$K$3&amp;" ",""))))&amp;IF((AA98&lt;&gt;AA99)*($H$2="y"),AD98&amp;AE98,IF((AA98&lt;&gt;AA99)*($H$2="m"),AD98&amp;AG98,IF(($H$2&lt;&gt;"m")*($H$2&lt;&gt;"Y"),(IF(F98=0,"",F98&amp;" "&amp;$F$4&amp;" "))&amp;(IF(G98=0,"",G98&amp;" "&amp;$G$4&amp;" "))&amp;(IF(H98=0,"",H98&amp;" "&amp;H$4&amp;" "))&amp;(IF(I98=0,"",I98&amp;" "&amp;$I$4&amp;" "))&amp;(IF(J98=0,"",J98&amp;" "&amp;$J$4&amp;" ")),"")))&amp;"; "&amp;IF((B98=B97)*(AA98=AA97), "same collecting data; ", IF((B98=B97)*(Z97=Z98),"same locality; ",(IF(COUNTBLANK(L98)=1,"",$D$2&amp;L98&amp;$L$3&amp;" "&amp;$D$2))&amp;(IF(COUNTBLANK(M98)=1,"",$E$2&amp;M98&amp;$E$2&amp;", "))&amp;(IF(COUNTBLANK(N98)=1,"",N98&amp;"; "))&amp;(IF(COUNTBLANK(O98)=1,"",O98&amp;"; ")))&amp;(IF(COUNTBLANK(P98)=1,"",P98&amp;"; "))&amp;(IF(COUNTBLANK(Q98)=1,"",Q98&amp;"; "))&amp;(IF(COUNTBLANK(R98)=1,"",R98&amp;"m, "))&amp;IF((COUNTBLANK(S98)=0)*(S98&lt;&gt;S97), S98&amp;"; ","")&amp;(IF(COUNTBLANK(U98)=1,"",U98&amp;"; "))&amp;(IF(COUNTBLANK(T98)=1,"",IF(COUNTBLANK(F$2)=1,T98&amp;"; ",T98&amp;" "&amp;F$2&amp;"; "))))&amp;(IF(COUNTBLANK(V98)=1,"",V98&amp;"; "))&amp;IF((COUNTBLANK(C98)=1),"",C98)&amp;IF((B98=B99)*(K98=K99)*(L98=L99)*(M98=M99),IF(($H$2&lt;&gt;"m")*($H$2&lt;&gt;"Y"), " • ", IF((ISNUMBER(FIND(")",AE98))), " • ", "")),IF((B98=B99)*(K98=K99),"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v>
      </c>
      <c r="AI98" s="1"/>
    </row>
    <row r="99" spans="1:35" s="4" customFormat="1" x14ac:dyDescent="0.25">
      <c r="A99" s="3">
        <f t="shared" si="10"/>
        <v>1</v>
      </c>
      <c r="B99" s="53" t="str">
        <f t="shared" si="8"/>
        <v>Kukulcania arizonica</v>
      </c>
      <c r="C99" s="57" t="s">
        <v>260</v>
      </c>
      <c r="D99" s="57" t="s">
        <v>191</v>
      </c>
      <c r="E99" s="57"/>
      <c r="F99" s="57">
        <v>0</v>
      </c>
      <c r="G99" s="57">
        <v>1</v>
      </c>
      <c r="H99" s="57">
        <v>0</v>
      </c>
      <c r="I99" s="57"/>
      <c r="J99" s="57"/>
      <c r="K99" s="57" t="s">
        <v>353</v>
      </c>
      <c r="L99" s="57" t="s">
        <v>78</v>
      </c>
      <c r="M99" s="54" t="s">
        <v>735</v>
      </c>
      <c r="N99" s="57" t="s">
        <v>785</v>
      </c>
      <c r="O99" s="58" t="s">
        <v>85</v>
      </c>
      <c r="P99" s="58"/>
      <c r="Q99" s="58" t="s">
        <v>85</v>
      </c>
      <c r="R99" s="58"/>
      <c r="S99" s="54" t="s">
        <v>751</v>
      </c>
      <c r="T99" s="57" t="s">
        <v>790</v>
      </c>
      <c r="U99" s="57" t="s">
        <v>791</v>
      </c>
      <c r="V99" s="57"/>
      <c r="W99" s="57" t="s">
        <v>85</v>
      </c>
      <c r="X99" s="147">
        <f ca="1">IF(COUNTBLANK(D99)=1,"",IF('order-admin-units'!$I$1&lt;&gt;"y", "", IF(COUNTBLANK(K99)=1, 'order-admin-units'!$B$1+1, VLOOKUP(K99, ordercountry, 2))))</f>
        <v>1</v>
      </c>
      <c r="Y99" s="147">
        <f ca="1">IF(COUNTBLANK(D99)=1,"",IF('order-admin-units'!$I$1&lt;&gt;"y", "", IF(COUNTBLANK(K99:L99)&gt;0, 'order-admin-units'!$B$2+1, VLOOKUP(K99&amp;"@"&amp;L99, orderadmin, 2))))</f>
        <v>4</v>
      </c>
      <c r="Z99" s="147" t="str">
        <f t="shared" si="11"/>
        <v>USAArizonaCochisePortal</v>
      </c>
      <c r="AA99" s="147" t="str">
        <f t="shared" si="12"/>
        <v>Kukulcania arizonicaUSAArizonaCochisePortal[N31.9137°, W109.14145°]W. SpoffordII/1982</v>
      </c>
      <c r="AB99" s="147" t="str">
        <f t="shared" si="13"/>
        <v>Kukulcania arizonicaUSAArizonaCochisePortal[N31.9137°, W109.14145°]W. SpoffordII/1982AMNH IFM-1561</v>
      </c>
      <c r="AC99" s="147" t="str">
        <f t="shared" si="9"/>
        <v>Kukulcania arizonicaUSAArizonaCochisePortal[N31.9137°, W109.14145°]W. SpoffordII/1982</v>
      </c>
      <c r="AD99" s="11" t="str">
        <f t="shared" si="14"/>
        <v/>
      </c>
      <c r="AE99" s="11" t="str">
        <f t="array" ref="AE99">IF(COUNTBLANK(D99)=1,"",IF(OR($H$2="y",$H$2="m"),IF(AA99=AA98,IF(OR(AB99=$AB$4:$AB98)=FALSE,AE98&amp;C99,AE98),"("&amp;C99)&amp;IF(AA99=AA100,IF(OR(AB100=$AB$4:$AB99)=FALSE,", ",""),") "),""))</f>
        <v/>
      </c>
      <c r="AF99" s="11" t="str">
        <f t="array" ref="AF99">IF((COUNTBLANK(D99)=0)*OR($H$2="y",$H$2="m"),IFERROR(LEFT(C99, FIND(" ",C99)-1), C99),"")</f>
        <v/>
      </c>
      <c r="AG99" s="11" t="str">
        <f t="array" ref="AG99">IF(COUNTBLANK(D99)=1,"",IF(OR($H$2="y",$H$2="m"),IF(AA99=AA98,IF(OR(AC99=$AC$4:$AC98)=FALSE,AG98&amp;AF99,AG98),"("&amp;AF99)&amp;IF(AA99=AA100,IF(OR(AC100=$AC$4:$AC99)=FALSE,", ",""),") "),""))</f>
        <v/>
      </c>
      <c r="AH99" s="10" t="str">
        <f>IF((COUNTBLANK(D99)=1),"",IF(D99=D98,AH98,"")&amp;IF(B98&lt;&gt;B99,((IF(COUNTBLANK(E99)=1,$D$3&amp;"Non-type material: "&amp;$D$3,$D$3&amp;INDEX('type-categories'!$A$2:$B$100,MATCH(E99,'type-categories'!$A$2:$A$100,0),2)&amp;$D$3))),"")&amp;(IF(K99&lt;&gt;K98,$C$2&amp;UPPER(K99)&amp;$C$2&amp;$K$3&amp;" ",(IF(B99&lt;&gt;B98,$C$2&amp;UPPER(K99)&amp;$C$2&amp;$K$3&amp;" ",""))))&amp;IF((AA99&lt;&gt;AA100)*($H$2="y"),AD99&amp;AE99,IF((AA99&lt;&gt;AA100)*($H$2="m"),AD99&amp;AG99,IF(($H$2&lt;&gt;"m")*($H$2&lt;&gt;"Y"),(IF(F99=0,"",F99&amp;" "&amp;$F$4&amp;" "))&amp;(IF(G99=0,"",G99&amp;" "&amp;$G$4&amp;" "))&amp;(IF(H99=0,"",H99&amp;" "&amp;H$4&amp;" "))&amp;(IF(I99=0,"",I99&amp;" "&amp;$I$4&amp;" "))&amp;(IF(J99=0,"",J99&amp;" "&amp;$J$4&amp;" ")),"")))&amp;"; "&amp;IF((B99=B98)*(AA99=AA98), "same collecting data; ", IF((B99=B98)*(Z98=Z99),"same locality; ",(IF(COUNTBLANK(L99)=1,"",$D$2&amp;L99&amp;$L$3&amp;" "&amp;$D$2))&amp;(IF(COUNTBLANK(M99)=1,"",$E$2&amp;M99&amp;$E$2&amp;", "))&amp;(IF(COUNTBLANK(N99)=1,"",N99&amp;"; "))&amp;(IF(COUNTBLANK(O99)=1,"",O99&amp;"; ")))&amp;(IF(COUNTBLANK(P99)=1,"",P99&amp;"; "))&amp;(IF(COUNTBLANK(Q99)=1,"",Q99&amp;"; "))&amp;(IF(COUNTBLANK(R99)=1,"",R99&amp;"m, "))&amp;IF((COUNTBLANK(S99)=0)*(S99&lt;&gt;S98), S99&amp;"; ","")&amp;(IF(COUNTBLANK(U99)=1,"",U99&amp;"; "))&amp;(IF(COUNTBLANK(T99)=1,"",IF(COUNTBLANK(F$2)=1,T99&amp;"; ",T99&amp;" "&amp;F$2&amp;"; "))))&amp;(IF(COUNTBLANK(V99)=1,"",V99&amp;"; "))&amp;IF((COUNTBLANK(C99)=1),"",C99)&amp;IF((B99=B100)*(K99=K100)*(L99=L100)*(M99=M100),IF(($H$2&lt;&gt;"m")*($H$2&lt;&gt;"Y"), " • ", IF((ISNUMBER(FIND(")",AE99))), " • ", "")),IF((B99=B100)*(K99=K100),"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v>
      </c>
      <c r="AI99" s="1"/>
    </row>
    <row r="100" spans="1:35" s="4" customFormat="1" x14ac:dyDescent="0.25">
      <c r="A100" s="3">
        <f t="shared" si="10"/>
        <v>1</v>
      </c>
      <c r="B100" s="53" t="str">
        <f t="shared" si="8"/>
        <v>Kukulcania arizonica</v>
      </c>
      <c r="C100" s="57" t="s">
        <v>192</v>
      </c>
      <c r="D100" s="57" t="s">
        <v>191</v>
      </c>
      <c r="E100" s="57"/>
      <c r="F100" s="57">
        <v>1</v>
      </c>
      <c r="G100" s="57">
        <v>0</v>
      </c>
      <c r="H100" s="57">
        <v>0</v>
      </c>
      <c r="I100" s="57"/>
      <c r="J100" s="57"/>
      <c r="K100" s="57" t="s">
        <v>353</v>
      </c>
      <c r="L100" s="57" t="s">
        <v>78</v>
      </c>
      <c r="M100" s="54" t="s">
        <v>735</v>
      </c>
      <c r="N100" s="57" t="s">
        <v>785</v>
      </c>
      <c r="O100" s="58" t="s">
        <v>85</v>
      </c>
      <c r="P100" s="58"/>
      <c r="Q100" s="58" t="s">
        <v>85</v>
      </c>
      <c r="R100" s="58"/>
      <c r="S100" s="54" t="s">
        <v>751</v>
      </c>
      <c r="T100" s="57" t="s">
        <v>58</v>
      </c>
      <c r="U100" s="57" t="s">
        <v>792</v>
      </c>
      <c r="V100" s="57"/>
      <c r="W100" s="57" t="s">
        <v>793</v>
      </c>
      <c r="X100" s="147">
        <f ca="1">IF(COUNTBLANK(D100)=1,"",IF('order-admin-units'!$I$1&lt;&gt;"y", "", IF(COUNTBLANK(K100)=1, 'order-admin-units'!$B$1+1, VLOOKUP(K100, ordercountry, 2))))</f>
        <v>1</v>
      </c>
      <c r="Y100" s="147">
        <f ca="1">IF(COUNTBLANK(D100)=1,"",IF('order-admin-units'!$I$1&lt;&gt;"y", "", IF(COUNTBLANK(K100:L100)&gt;0, 'order-admin-units'!$B$2+1, VLOOKUP(K100&amp;"@"&amp;L100, orderadmin, 2))))</f>
        <v>4</v>
      </c>
      <c r="Z100" s="147" t="str">
        <f t="shared" si="11"/>
        <v>USAArizonaCochisePortal</v>
      </c>
      <c r="AA100" s="147" t="str">
        <f t="shared" si="12"/>
        <v>Kukulcania arizonicaUSAArizonaCochisePortal[N31.9137°, W109.14145°]W.J. GertschX/1978</v>
      </c>
      <c r="AB100" s="147" t="str">
        <f t="shared" si="13"/>
        <v xml:space="preserve">Kukulcania arizonicaUSAArizonaCochisePortal[N31.9137°, W109.14145°]W.J. GertschX/1978AMNH </v>
      </c>
      <c r="AC100" s="147" t="str">
        <f t="shared" si="9"/>
        <v>Kukulcania arizonicaUSAArizonaCochisePortal[N31.9137°, W109.14145°]W.J. GertschX/1978</v>
      </c>
      <c r="AD100" s="11" t="str">
        <f t="shared" si="14"/>
        <v/>
      </c>
      <c r="AE100" s="11" t="str">
        <f t="array" ref="AE100">IF(COUNTBLANK(D100)=1,"",IF(OR($H$2="y",$H$2="m"),IF(AA100=AA99,IF(OR(AB100=$AB$4:$AB99)=FALSE,AE99&amp;C100,AE99),"("&amp;C100)&amp;IF(AA100=AA101,IF(OR(AB101=$AB$4:$AB100)=FALSE,", ",""),") "),""))</f>
        <v/>
      </c>
      <c r="AF100" s="11" t="str">
        <f t="array" ref="AF100">IF((COUNTBLANK(D100)=0)*OR($H$2="y",$H$2="m"),IFERROR(LEFT(C100, FIND(" ",C100)-1), C100),"")</f>
        <v/>
      </c>
      <c r="AG100" s="11" t="str">
        <f t="array" ref="AG100">IF(COUNTBLANK(D100)=1,"",IF(OR($H$2="y",$H$2="m"),IF(AA100=AA99,IF(OR(AC100=$AC$4:$AC99)=FALSE,AG99&amp;AF100,AG99),"("&amp;AF100)&amp;IF(AA100=AA101,IF(OR(AC101=$AC$4:$AC100)=FALSE,", ",""),") "),""))</f>
        <v/>
      </c>
      <c r="AH100" s="10" t="str">
        <f>IF((COUNTBLANK(D100)=1),"",IF(D100=D99,AH99,"")&amp;IF(B99&lt;&gt;B100,((IF(COUNTBLANK(E100)=1,$D$3&amp;"Non-type material: "&amp;$D$3,$D$3&amp;INDEX('type-categories'!$A$2:$B$100,MATCH(E100,'type-categories'!$A$2:$A$100,0),2)&amp;$D$3))),"")&amp;(IF(K100&lt;&gt;K99,$C$2&amp;UPPER(K100)&amp;$C$2&amp;$K$3&amp;" ",(IF(B100&lt;&gt;B99,$C$2&amp;UPPER(K100)&amp;$C$2&amp;$K$3&amp;" ",""))))&amp;IF((AA100&lt;&gt;AA101)*($H$2="y"),AD100&amp;AE100,IF((AA100&lt;&gt;AA101)*($H$2="m"),AD100&amp;AG100,IF(($H$2&lt;&gt;"m")*($H$2&lt;&gt;"Y"),(IF(F100=0,"",F100&amp;" "&amp;$F$4&amp;" "))&amp;(IF(G100=0,"",G100&amp;" "&amp;$G$4&amp;" "))&amp;(IF(H100=0,"",H100&amp;" "&amp;H$4&amp;" "))&amp;(IF(I100=0,"",I100&amp;" "&amp;$I$4&amp;" "))&amp;(IF(J100=0,"",J100&amp;" "&amp;$J$4&amp;" ")),"")))&amp;"; "&amp;IF((B100=B99)*(AA100=AA99), "same collecting data; ", IF((B100=B99)*(Z99=Z100),"same locality; ",(IF(COUNTBLANK(L100)=1,"",$D$2&amp;L100&amp;$L$3&amp;" "&amp;$D$2))&amp;(IF(COUNTBLANK(M100)=1,"",$E$2&amp;M100&amp;$E$2&amp;", "))&amp;(IF(COUNTBLANK(N100)=1,"",N100&amp;"; "))&amp;(IF(COUNTBLANK(O100)=1,"",O100&amp;"; ")))&amp;(IF(COUNTBLANK(P100)=1,"",P100&amp;"; "))&amp;(IF(COUNTBLANK(Q100)=1,"",Q100&amp;"; "))&amp;(IF(COUNTBLANK(R100)=1,"",R100&amp;"m, "))&amp;IF((COUNTBLANK(S100)=0)*(S100&lt;&gt;S99), S100&amp;"; ","")&amp;(IF(COUNTBLANK(U100)=1,"",U100&amp;"; "))&amp;(IF(COUNTBLANK(T100)=1,"",IF(COUNTBLANK(F$2)=1,T100&amp;"; ",T100&amp;" "&amp;F$2&amp;"; "))))&amp;(IF(COUNTBLANK(V100)=1,"",V100&amp;"; "))&amp;IF((COUNTBLANK(C100)=1),"",C100)&amp;IF((B100=B101)*(K100=K101)*(L100=L101)*(M100=M101),IF(($H$2&lt;&gt;"m")*($H$2&lt;&gt;"Y"), " • ", IF((ISNUMBER(FIND(")",AE100))), " • ", "")),IF((B100=B101)*(K100=K101),"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v>
      </c>
      <c r="AI100" s="1"/>
    </row>
    <row r="101" spans="1:35" s="4" customFormat="1" x14ac:dyDescent="0.25">
      <c r="A101" s="3">
        <f t="shared" si="10"/>
        <v>1</v>
      </c>
      <c r="B101" s="53" t="str">
        <f t="shared" si="8"/>
        <v>Kukulcania arizonica</v>
      </c>
      <c r="C101" s="57" t="s">
        <v>265</v>
      </c>
      <c r="D101" s="57" t="s">
        <v>191</v>
      </c>
      <c r="E101" s="57"/>
      <c r="F101" s="57">
        <v>0</v>
      </c>
      <c r="G101" s="57">
        <v>1</v>
      </c>
      <c r="H101" s="57">
        <v>0</v>
      </c>
      <c r="I101" s="57"/>
      <c r="J101" s="57"/>
      <c r="K101" s="57" t="s">
        <v>353</v>
      </c>
      <c r="L101" s="57" t="s">
        <v>78</v>
      </c>
      <c r="M101" s="54" t="s">
        <v>805</v>
      </c>
      <c r="N101" s="57" t="s">
        <v>806</v>
      </c>
      <c r="O101" s="58" t="s">
        <v>807</v>
      </c>
      <c r="P101" s="58" t="s">
        <v>808</v>
      </c>
      <c r="Q101" s="58" t="s">
        <v>85</v>
      </c>
      <c r="R101" s="58"/>
      <c r="S101" s="54" t="s">
        <v>809</v>
      </c>
      <c r="T101" s="57" t="s">
        <v>810</v>
      </c>
      <c r="U101" s="57" t="s">
        <v>811</v>
      </c>
      <c r="V101" s="57"/>
      <c r="W101" s="57" t="s">
        <v>85</v>
      </c>
      <c r="X101" s="147">
        <f ca="1">IF(COUNTBLANK(D101)=1,"",IF('order-admin-units'!$I$1&lt;&gt;"y", "", IF(COUNTBLANK(K101)=1, 'order-admin-units'!$B$1+1, VLOOKUP(K101, ordercountry, 2))))</f>
        <v>1</v>
      </c>
      <c r="Y101" s="147">
        <f ca="1">IF(COUNTBLANK(D101)=1,"",IF('order-admin-units'!$I$1&lt;&gt;"y", "", IF(COUNTBLANK(K101:L101)&gt;0, 'order-admin-units'!$B$2+1, VLOOKUP(K101&amp;"@"&amp;L101, orderadmin, 2))))</f>
        <v>4</v>
      </c>
      <c r="Z101" s="147" t="str">
        <f t="shared" si="11"/>
        <v>USAArizonaCoconino4 miles E SedonaSchnebly Hill Road</v>
      </c>
      <c r="AA101" s="147" t="str">
        <f t="shared" si="12"/>
        <v>Kukulcania arizonicaUSAArizonaCoconino4 miles E SedonaSchnebly Hill Roadretreats under logs and rocks[N34.86974°, W111.76099°]C.P. Kristensen17/XI/1980</v>
      </c>
      <c r="AB101" s="147" t="str">
        <f t="shared" si="13"/>
        <v>Kukulcania arizonicaUSAArizonaCoconino4 miles E SedonaSchnebly Hill Roadretreats under logs and rocks[N34.86974°, W111.76099°]C.P. Kristensen17/XI/1980CAS 9060605</v>
      </c>
      <c r="AC101" s="147" t="str">
        <f t="shared" si="9"/>
        <v>Kukulcania arizonicaUSAArizonaCoconino4 miles E SedonaSchnebly Hill Roadretreats under logs and rocks[N34.86974°, W111.76099°]C.P. Kristensen17/XI/1980</v>
      </c>
      <c r="AD101" s="11" t="str">
        <f t="shared" si="14"/>
        <v/>
      </c>
      <c r="AE101" s="11" t="str">
        <f t="array" ref="AE101">IF(COUNTBLANK(D101)=1,"",IF(OR($H$2="y",$H$2="m"),IF(AA101=AA100,IF(OR(AB101=$AB$4:$AB100)=FALSE,AE100&amp;C101,AE100),"("&amp;C101)&amp;IF(AA101=AA102,IF(OR(AB102=$AB$4:$AB101)=FALSE,", ",""),") "),""))</f>
        <v/>
      </c>
      <c r="AF101" s="11" t="str">
        <f t="array" ref="AF101">IF((COUNTBLANK(D101)=0)*OR($H$2="y",$H$2="m"),IFERROR(LEFT(C101, FIND(" ",C101)-1), C101),"")</f>
        <v/>
      </c>
      <c r="AG101" s="11" t="str">
        <f t="array" ref="AG101">IF(COUNTBLANK(D101)=1,"",IF(OR($H$2="y",$H$2="m"),IF(AA101=AA100,IF(OR(AC101=$AC$4:$AC100)=FALSE,AG100&amp;AF101,AG100),"("&amp;AF101)&amp;IF(AA101=AA102,IF(OR(AC102=$AC$4:$AC101)=FALSE,", ",""),") "),""))</f>
        <v/>
      </c>
      <c r="AH101" s="10" t="str">
        <f>IF((COUNTBLANK(D101)=1),"",IF(D101=D100,AH100,"")&amp;IF(B100&lt;&gt;B101,((IF(COUNTBLANK(E101)=1,$D$3&amp;"Non-type material: "&amp;$D$3,$D$3&amp;INDEX('type-categories'!$A$2:$B$100,MATCH(E101,'type-categories'!$A$2:$A$100,0),2)&amp;$D$3))),"")&amp;(IF(K101&lt;&gt;K100,$C$2&amp;UPPER(K101)&amp;$C$2&amp;$K$3&amp;" ",(IF(B101&lt;&gt;B100,$C$2&amp;UPPER(K101)&amp;$C$2&amp;$K$3&amp;" ",""))))&amp;IF((AA101&lt;&gt;AA102)*($H$2="y"),AD101&amp;AE101,IF((AA101&lt;&gt;AA102)*($H$2="m"),AD101&amp;AG101,IF(($H$2&lt;&gt;"m")*($H$2&lt;&gt;"Y"),(IF(F101=0,"",F101&amp;" "&amp;$F$4&amp;" "))&amp;(IF(G101=0,"",G101&amp;" "&amp;$G$4&amp;" "))&amp;(IF(H101=0,"",H101&amp;" "&amp;H$4&amp;" "))&amp;(IF(I101=0,"",I101&amp;" "&amp;$I$4&amp;" "))&amp;(IF(J101=0,"",J101&amp;" "&amp;$J$4&amp;" ")),"")))&amp;"; "&amp;IF((B101=B100)*(AA101=AA100), "same collecting data; ", IF((B101=B100)*(Z100=Z101),"same locality; ",(IF(COUNTBLANK(L101)=1,"",$D$2&amp;L101&amp;$L$3&amp;" "&amp;$D$2))&amp;(IF(COUNTBLANK(M101)=1,"",$E$2&amp;M101&amp;$E$2&amp;", "))&amp;(IF(COUNTBLANK(N101)=1,"",N101&amp;"; "))&amp;(IF(COUNTBLANK(O101)=1,"",O101&amp;"; ")))&amp;(IF(COUNTBLANK(P101)=1,"",P101&amp;"; "))&amp;(IF(COUNTBLANK(Q101)=1,"",Q101&amp;"; "))&amp;(IF(COUNTBLANK(R101)=1,"",R101&amp;"m, "))&amp;IF((COUNTBLANK(S101)=0)*(S101&lt;&gt;S100), S101&amp;"; ","")&amp;(IF(COUNTBLANK(U101)=1,"",U101&amp;"; "))&amp;(IF(COUNTBLANK(T101)=1,"",IF(COUNTBLANK(F$2)=1,T101&amp;"; ",T101&amp;" "&amp;F$2&amp;"; "))))&amp;(IF(COUNTBLANK(V101)=1,"",V101&amp;"; "))&amp;IF((COUNTBLANK(C101)=1),"",C101)&amp;IF((B101=B102)*(K101=K102)*(L101=L102)*(M101=M102),IF(($H$2&lt;&gt;"m")*($H$2&lt;&gt;"Y"), " • ", IF((ISNUMBER(FIND(")",AE101))), " • ", "")),IF((B101=B102)*(K101=K102),"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v>
      </c>
      <c r="AI101" s="1"/>
    </row>
    <row r="102" spans="1:35" s="4" customFormat="1" x14ac:dyDescent="0.25">
      <c r="A102" s="3">
        <f t="shared" si="10"/>
        <v>1</v>
      </c>
      <c r="B102" s="53" t="str">
        <f t="shared" si="8"/>
        <v>Kukulcania arizonica</v>
      </c>
      <c r="C102" s="57" t="s">
        <v>192</v>
      </c>
      <c r="D102" s="57" t="s">
        <v>191</v>
      </c>
      <c r="E102" s="57"/>
      <c r="F102" s="57">
        <v>2</v>
      </c>
      <c r="G102" s="57">
        <v>7</v>
      </c>
      <c r="H102" s="57">
        <v>5</v>
      </c>
      <c r="I102" s="57"/>
      <c r="J102" s="57"/>
      <c r="K102" s="57" t="s">
        <v>353</v>
      </c>
      <c r="L102" s="57" t="s">
        <v>78</v>
      </c>
      <c r="M102" s="54" t="s">
        <v>812</v>
      </c>
      <c r="N102" s="57" t="s">
        <v>813</v>
      </c>
      <c r="O102" s="58" t="s">
        <v>814</v>
      </c>
      <c r="P102" s="58"/>
      <c r="Q102" s="58" t="s">
        <v>85</v>
      </c>
      <c r="R102" s="58"/>
      <c r="S102" s="54" t="s">
        <v>815</v>
      </c>
      <c r="T102" s="57" t="s">
        <v>559</v>
      </c>
      <c r="U102" s="57" t="s">
        <v>816</v>
      </c>
      <c r="V102" s="57"/>
      <c r="W102" s="57" t="s">
        <v>85</v>
      </c>
      <c r="X102" s="147">
        <f ca="1">IF(COUNTBLANK(D102)=1,"",IF('order-admin-units'!$I$1&lt;&gt;"y", "", IF(COUNTBLANK(K102)=1, 'order-admin-units'!$B$1+1, VLOOKUP(K102, ordercountry, 2))))</f>
        <v>1</v>
      </c>
      <c r="Y102" s="147">
        <f ca="1">IF(COUNTBLANK(D102)=1,"",IF('order-admin-units'!$I$1&lt;&gt;"y", "", IF(COUNTBLANK(K102:L102)&gt;0, 'order-admin-units'!$B$2+1, VLOOKUP(K102&amp;"@"&amp;L102, orderadmin, 2))))</f>
        <v>4</v>
      </c>
      <c r="Z102" s="147" t="str">
        <f t="shared" si="11"/>
        <v>USAArizonaGrahamSaffordMt. Graham</v>
      </c>
      <c r="AA102" s="147" t="str">
        <f t="shared" si="12"/>
        <v>Kukulcania arizonicaUSAArizonaGrahamSaffordMt. Graham[N32.83396°, W109.70758°]W.J. Gertsch &amp; V. Roth14/VII/1956</v>
      </c>
      <c r="AB102" s="147" t="str">
        <f t="shared" si="13"/>
        <v xml:space="preserve">Kukulcania arizonicaUSAArizonaGrahamSaffordMt. Graham[N32.83396°, W109.70758°]W.J. Gertsch &amp; V. Roth14/VII/1956AMNH </v>
      </c>
      <c r="AC102" s="147" t="str">
        <f t="shared" si="9"/>
        <v>Kukulcania arizonicaUSAArizonaGrahamSaffordMt. Graham[N32.83396°, W109.70758°]W.J. Gertsch &amp; V. Roth14/VII/1956</v>
      </c>
      <c r="AD102" s="11" t="str">
        <f t="shared" si="14"/>
        <v/>
      </c>
      <c r="AE102" s="11" t="str">
        <f t="array" ref="AE102">IF(COUNTBLANK(D102)=1,"",IF(OR($H$2="y",$H$2="m"),IF(AA102=AA101,IF(OR(AB102=$AB$4:$AB101)=FALSE,AE101&amp;C102,AE101),"("&amp;C102)&amp;IF(AA102=AA103,IF(OR(AB103=$AB$4:$AB102)=FALSE,", ",""),") "),""))</f>
        <v/>
      </c>
      <c r="AF102" s="11" t="str">
        <f t="array" ref="AF102">IF((COUNTBLANK(D102)=0)*OR($H$2="y",$H$2="m"),IFERROR(LEFT(C102, FIND(" ",C102)-1), C102),"")</f>
        <v/>
      </c>
      <c r="AG102" s="11" t="str">
        <f t="array" ref="AG102">IF(COUNTBLANK(D102)=1,"",IF(OR($H$2="y",$H$2="m"),IF(AA102=AA101,IF(OR(AC102=$AC$4:$AC101)=FALSE,AG101&amp;AF102,AG101),"("&amp;AF102)&amp;IF(AA102=AA103,IF(OR(AC103=$AC$4:$AC102)=FALSE,", ",""),") "),""))</f>
        <v/>
      </c>
      <c r="AH102" s="10" t="str">
        <f>IF((COUNTBLANK(D102)=1),"",IF(D102=D101,AH101,"")&amp;IF(B101&lt;&gt;B102,((IF(COUNTBLANK(E102)=1,$D$3&amp;"Non-type material: "&amp;$D$3,$D$3&amp;INDEX('type-categories'!$A$2:$B$100,MATCH(E102,'type-categories'!$A$2:$A$100,0),2)&amp;$D$3))),"")&amp;(IF(K102&lt;&gt;K101,$C$2&amp;UPPER(K102)&amp;$C$2&amp;$K$3&amp;" ",(IF(B102&lt;&gt;B101,$C$2&amp;UPPER(K102)&amp;$C$2&amp;$K$3&amp;" ",""))))&amp;IF((AA102&lt;&gt;AA103)*($H$2="y"),AD102&amp;AE102,IF((AA102&lt;&gt;AA103)*($H$2="m"),AD102&amp;AG102,IF(($H$2&lt;&gt;"m")*($H$2&lt;&gt;"Y"),(IF(F102=0,"",F102&amp;" "&amp;$F$4&amp;" "))&amp;(IF(G102=0,"",G102&amp;" "&amp;$G$4&amp;" "))&amp;(IF(H102=0,"",H102&amp;" "&amp;H$4&amp;" "))&amp;(IF(I102=0,"",I102&amp;" "&amp;$I$4&amp;" "))&amp;(IF(J102=0,"",J102&amp;" "&amp;$J$4&amp;" ")),"")))&amp;"; "&amp;IF((B102=B101)*(AA102=AA101), "same collecting data; ", IF((B102=B101)*(Z101=Z102),"same locality; ",(IF(COUNTBLANK(L102)=1,"",$D$2&amp;L102&amp;$L$3&amp;" "&amp;$D$2))&amp;(IF(COUNTBLANK(M102)=1,"",$E$2&amp;M102&amp;$E$2&amp;", "))&amp;(IF(COUNTBLANK(N102)=1,"",N102&amp;"; "))&amp;(IF(COUNTBLANK(O102)=1,"",O102&amp;"; ")))&amp;(IF(COUNTBLANK(P102)=1,"",P102&amp;"; "))&amp;(IF(COUNTBLANK(Q102)=1,"",Q102&amp;"; "))&amp;(IF(COUNTBLANK(R102)=1,"",R102&amp;"m, "))&amp;IF((COUNTBLANK(S102)=0)*(S102&lt;&gt;S101), S102&amp;"; ","")&amp;(IF(COUNTBLANK(U102)=1,"",U102&amp;"; "))&amp;(IF(COUNTBLANK(T102)=1,"",IF(COUNTBLANK(F$2)=1,T102&amp;"; ",T102&amp;" "&amp;F$2&amp;"; "))))&amp;(IF(COUNTBLANK(V102)=1,"",V102&amp;"; "))&amp;IF((COUNTBLANK(C102)=1),"",C102)&amp;IF((B102=B103)*(K102=K103)*(L102=L103)*(M102=M103),IF(($H$2&lt;&gt;"m")*($H$2&lt;&gt;"Y"), " • ", IF((ISNUMBER(FIND(")",AE102))), " • ", "")),IF((B102=B103)*(K102=K103),"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v>
      </c>
      <c r="AI102" s="1"/>
    </row>
    <row r="103" spans="1:35" s="4" customFormat="1" x14ac:dyDescent="0.25">
      <c r="A103" s="3">
        <f t="shared" si="10"/>
        <v>1</v>
      </c>
      <c r="B103" s="53" t="str">
        <f t="shared" si="8"/>
        <v>Kukulcania arizonica</v>
      </c>
      <c r="C103" s="57" t="s">
        <v>192</v>
      </c>
      <c r="D103" s="57" t="s">
        <v>191</v>
      </c>
      <c r="E103" s="57"/>
      <c r="F103" s="57">
        <v>0</v>
      </c>
      <c r="G103" s="57">
        <v>1</v>
      </c>
      <c r="H103" s="57">
        <v>0</v>
      </c>
      <c r="I103" s="57"/>
      <c r="J103" s="57"/>
      <c r="K103" s="57" t="s">
        <v>353</v>
      </c>
      <c r="L103" s="57" t="s">
        <v>78</v>
      </c>
      <c r="M103" s="54" t="s">
        <v>812</v>
      </c>
      <c r="N103" s="57" t="s">
        <v>817</v>
      </c>
      <c r="O103" s="58" t="s">
        <v>85</v>
      </c>
      <c r="P103" s="58"/>
      <c r="Q103" s="58" t="s">
        <v>85</v>
      </c>
      <c r="R103" s="58"/>
      <c r="S103" s="54" t="s">
        <v>818</v>
      </c>
      <c r="T103" s="57" t="s">
        <v>819</v>
      </c>
      <c r="U103" s="57" t="s">
        <v>820</v>
      </c>
      <c r="V103" s="57"/>
      <c r="W103" s="57" t="s">
        <v>821</v>
      </c>
      <c r="X103" s="147">
        <f ca="1">IF(COUNTBLANK(D103)=1,"",IF('order-admin-units'!$I$1&lt;&gt;"y", "", IF(COUNTBLANK(K103)=1, 'order-admin-units'!$B$1+1, VLOOKUP(K103, ordercountry, 2))))</f>
        <v>1</v>
      </c>
      <c r="Y103" s="147">
        <f ca="1">IF(COUNTBLANK(D103)=1,"",IF('order-admin-units'!$I$1&lt;&gt;"y", "", IF(COUNTBLANK(K103:L103)&gt;0, 'order-admin-units'!$B$2+1, VLOOKUP(K103&amp;"@"&amp;L103, orderadmin, 2))))</f>
        <v>4</v>
      </c>
      <c r="Z103" s="147" t="str">
        <f t="shared" si="11"/>
        <v>USAArizonaGrahamSolomonville</v>
      </c>
      <c r="AA103" s="147" t="str">
        <f t="shared" si="12"/>
        <v>Kukulcania arizonicaUSAArizonaGrahamSolomonville[N32.81412°, W109.62948°]D. &amp; S. Mulaik7/IX/1939</v>
      </c>
      <c r="AB103" s="147" t="str">
        <f t="shared" si="13"/>
        <v xml:space="preserve">Kukulcania arizonicaUSAArizonaGrahamSolomonville[N32.81412°, W109.62948°]D. &amp; S. Mulaik7/IX/1939AMNH </v>
      </c>
      <c r="AC103" s="147" t="str">
        <f t="shared" si="9"/>
        <v>Kukulcania arizonicaUSAArizonaGrahamSolomonville[N32.81412°, W109.62948°]D. &amp; S. Mulaik7/IX/1939</v>
      </c>
      <c r="AD103" s="11" t="str">
        <f t="shared" si="14"/>
        <v/>
      </c>
      <c r="AE103" s="11" t="str">
        <f t="array" ref="AE103">IF(COUNTBLANK(D103)=1,"",IF(OR($H$2="y",$H$2="m"),IF(AA103=AA102,IF(OR(AB103=$AB$4:$AB102)=FALSE,AE102&amp;C103,AE102),"("&amp;C103)&amp;IF(AA103=AA104,IF(OR(AB104=$AB$4:$AB103)=FALSE,", ",""),") "),""))</f>
        <v/>
      </c>
      <c r="AF103" s="11" t="str">
        <f t="array" ref="AF103">IF((COUNTBLANK(D103)=0)*OR($H$2="y",$H$2="m"),IFERROR(LEFT(C103, FIND(" ",C103)-1), C103),"")</f>
        <v/>
      </c>
      <c r="AG103" s="11" t="str">
        <f t="array" ref="AG103">IF(COUNTBLANK(D103)=1,"",IF(OR($H$2="y",$H$2="m"),IF(AA103=AA102,IF(OR(AC103=$AC$4:$AC102)=FALSE,AG102&amp;AF103,AG102),"("&amp;AF103)&amp;IF(AA103=AA104,IF(OR(AC104=$AC$4:$AC103)=FALSE,", ",""),") "),""))</f>
        <v/>
      </c>
      <c r="AH103" s="10" t="str">
        <f>IF((COUNTBLANK(D103)=1),"",IF(D103=D102,AH102,"")&amp;IF(B102&lt;&gt;B103,((IF(COUNTBLANK(E103)=1,$D$3&amp;"Non-type material: "&amp;$D$3,$D$3&amp;INDEX('type-categories'!$A$2:$B$100,MATCH(E103,'type-categories'!$A$2:$A$100,0),2)&amp;$D$3))),"")&amp;(IF(K103&lt;&gt;K102,$C$2&amp;UPPER(K103)&amp;$C$2&amp;$K$3&amp;" ",(IF(B103&lt;&gt;B102,$C$2&amp;UPPER(K103)&amp;$C$2&amp;$K$3&amp;" ",""))))&amp;IF((AA103&lt;&gt;AA104)*($H$2="y"),AD103&amp;AE103,IF((AA103&lt;&gt;AA104)*($H$2="m"),AD103&amp;AG103,IF(($H$2&lt;&gt;"m")*($H$2&lt;&gt;"Y"),(IF(F103=0,"",F103&amp;" "&amp;$F$4&amp;" "))&amp;(IF(G103=0,"",G103&amp;" "&amp;$G$4&amp;" "))&amp;(IF(H103=0,"",H103&amp;" "&amp;H$4&amp;" "))&amp;(IF(I103=0,"",I103&amp;" "&amp;$I$4&amp;" "))&amp;(IF(J103=0,"",J103&amp;" "&amp;$J$4&amp;" ")),"")))&amp;"; "&amp;IF((B103=B102)*(AA103=AA102), "same collecting data; ", IF((B103=B102)*(Z102=Z103),"same locality; ",(IF(COUNTBLANK(L103)=1,"",$D$2&amp;L103&amp;$L$3&amp;" "&amp;$D$2))&amp;(IF(COUNTBLANK(M103)=1,"",$E$2&amp;M103&amp;$E$2&amp;", "))&amp;(IF(COUNTBLANK(N103)=1,"",N103&amp;"; "))&amp;(IF(COUNTBLANK(O103)=1,"",O103&amp;"; ")))&amp;(IF(COUNTBLANK(P103)=1,"",P103&amp;"; "))&amp;(IF(COUNTBLANK(Q103)=1,"",Q103&amp;"; "))&amp;(IF(COUNTBLANK(R103)=1,"",R103&amp;"m, "))&amp;IF((COUNTBLANK(S103)=0)*(S103&lt;&gt;S102), S103&amp;"; ","")&amp;(IF(COUNTBLANK(U103)=1,"",U103&amp;"; "))&amp;(IF(COUNTBLANK(T103)=1,"",IF(COUNTBLANK(F$2)=1,T103&amp;"; ",T103&amp;" "&amp;F$2&amp;"; "))))&amp;(IF(COUNTBLANK(V103)=1,"",V103&amp;"; "))&amp;IF((COUNTBLANK(C103)=1),"",C103)&amp;IF((B103=B104)*(K103=K104)*(L103=L104)*(M103=M104),IF(($H$2&lt;&gt;"m")*($H$2&lt;&gt;"Y"), " • ", IF((ISNUMBER(FIND(")",AE103))), " • ", "")),IF((B103=B104)*(K103=K104),"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v>
      </c>
      <c r="AI103" s="1"/>
    </row>
    <row r="104" spans="1:35" s="4" customFormat="1" x14ac:dyDescent="0.25">
      <c r="A104" s="3">
        <f t="shared" si="10"/>
        <v>1</v>
      </c>
      <c r="B104" s="53" t="str">
        <f t="shared" si="8"/>
        <v>Kukulcania arizonica</v>
      </c>
      <c r="C104" s="57" t="s">
        <v>266</v>
      </c>
      <c r="D104" s="57" t="s">
        <v>191</v>
      </c>
      <c r="E104" s="57"/>
      <c r="F104" s="57">
        <v>0</v>
      </c>
      <c r="G104" s="57">
        <v>1</v>
      </c>
      <c r="H104" s="57">
        <v>0</v>
      </c>
      <c r="I104" s="57"/>
      <c r="J104" s="57"/>
      <c r="K104" s="57" t="s">
        <v>353</v>
      </c>
      <c r="L104" s="57" t="s">
        <v>78</v>
      </c>
      <c r="M104" s="54" t="s">
        <v>822</v>
      </c>
      <c r="N104" s="57" t="s">
        <v>823</v>
      </c>
      <c r="O104" s="58" t="s">
        <v>85</v>
      </c>
      <c r="P104" s="58"/>
      <c r="Q104" s="58" t="s">
        <v>85</v>
      </c>
      <c r="R104" s="58"/>
      <c r="S104" s="54" t="s">
        <v>824</v>
      </c>
      <c r="T104" s="57" t="s">
        <v>825</v>
      </c>
      <c r="U104" s="57" t="s">
        <v>826</v>
      </c>
      <c r="V104" s="57"/>
      <c r="W104" s="57" t="s">
        <v>77</v>
      </c>
      <c r="X104" s="147">
        <f ca="1">IF(COUNTBLANK(D104)=1,"",IF('order-admin-units'!$I$1&lt;&gt;"y", "", IF(COUNTBLANK(K104)=1, 'order-admin-units'!$B$1+1, VLOOKUP(K104, ordercountry, 2))))</f>
        <v>1</v>
      </c>
      <c r="Y104" s="147">
        <f ca="1">IF(COUNTBLANK(D104)=1,"",IF('order-admin-units'!$I$1&lt;&gt;"y", "", IF(COUNTBLANK(K104:L104)&gt;0, 'order-admin-units'!$B$2+1, VLOOKUP(K104&amp;"@"&amp;L104, orderadmin, 2))))</f>
        <v>4</v>
      </c>
      <c r="Z104" s="147" t="str">
        <f t="shared" si="11"/>
        <v>USAArizonaMaricopa5 mi. E of Cave Creek</v>
      </c>
      <c r="AA104" s="147" t="str">
        <f t="shared" si="12"/>
        <v>Kukulcania arizonicaUSAArizonaMaricopa5 mi. E of Cave Creek[N33.83337°, W111.9507°]W. Eberhard3/VII/1965</v>
      </c>
      <c r="AB104" s="147" t="str">
        <f t="shared" si="13"/>
        <v>Kukulcania arizonicaUSAArizonaMaricopa5 mi. E of Cave Creek[N33.83337°, W111.9507°]W. Eberhard3/VII/1965MCZ 145386</v>
      </c>
      <c r="AC104" s="147" t="str">
        <f t="shared" si="9"/>
        <v>Kukulcania arizonicaUSAArizonaMaricopa5 mi. E of Cave Creek[N33.83337°, W111.9507°]W. Eberhard3/VII/1965</v>
      </c>
      <c r="AD104" s="11" t="str">
        <f t="shared" si="14"/>
        <v/>
      </c>
      <c r="AE104" s="11" t="str">
        <f t="array" ref="AE104">IF(COUNTBLANK(D104)=1,"",IF(OR($H$2="y",$H$2="m"),IF(AA104=AA103,IF(OR(AB104=$AB$4:$AB103)=FALSE,AE103&amp;C104,AE103),"("&amp;C104)&amp;IF(AA104=AA105,IF(OR(AB105=$AB$4:$AB104)=FALSE,", ",""),") "),""))</f>
        <v/>
      </c>
      <c r="AF104" s="11" t="str">
        <f t="array" ref="AF104">IF((COUNTBLANK(D104)=0)*OR($H$2="y",$H$2="m"),IFERROR(LEFT(C104, FIND(" ",C104)-1), C104),"")</f>
        <v/>
      </c>
      <c r="AG104" s="11" t="str">
        <f t="array" ref="AG104">IF(COUNTBLANK(D104)=1,"",IF(OR($H$2="y",$H$2="m"),IF(AA104=AA103,IF(OR(AC104=$AC$4:$AC103)=FALSE,AG103&amp;AF104,AG103),"("&amp;AF104)&amp;IF(AA104=AA105,IF(OR(AC105=$AC$4:$AC104)=FALSE,", ",""),") "),""))</f>
        <v/>
      </c>
      <c r="AH104" s="10" t="str">
        <f>IF((COUNTBLANK(D104)=1),"",IF(D104=D103,AH103,"")&amp;IF(B103&lt;&gt;B104,((IF(COUNTBLANK(E104)=1,$D$3&amp;"Non-type material: "&amp;$D$3,$D$3&amp;INDEX('type-categories'!$A$2:$B$100,MATCH(E104,'type-categories'!$A$2:$A$100,0),2)&amp;$D$3))),"")&amp;(IF(K104&lt;&gt;K103,$C$2&amp;UPPER(K104)&amp;$C$2&amp;$K$3&amp;" ",(IF(B104&lt;&gt;B103,$C$2&amp;UPPER(K104)&amp;$C$2&amp;$K$3&amp;" ",""))))&amp;IF((AA104&lt;&gt;AA105)*($H$2="y"),AD104&amp;AE104,IF((AA104&lt;&gt;AA105)*($H$2="m"),AD104&amp;AG104,IF(($H$2&lt;&gt;"m")*($H$2&lt;&gt;"Y"),(IF(F104=0,"",F104&amp;" "&amp;$F$4&amp;" "))&amp;(IF(G104=0,"",G104&amp;" "&amp;$G$4&amp;" "))&amp;(IF(H104=0,"",H104&amp;" "&amp;H$4&amp;" "))&amp;(IF(I104=0,"",I104&amp;" "&amp;$I$4&amp;" "))&amp;(IF(J104=0,"",J104&amp;" "&amp;$J$4&amp;" ")),"")))&amp;"; "&amp;IF((B104=B103)*(AA104=AA103), "same collecting data; ", IF((B104=B103)*(Z103=Z104),"same locality; ",(IF(COUNTBLANK(L104)=1,"",$D$2&amp;L104&amp;$L$3&amp;" "&amp;$D$2))&amp;(IF(COUNTBLANK(M104)=1,"",$E$2&amp;M104&amp;$E$2&amp;", "))&amp;(IF(COUNTBLANK(N104)=1,"",N104&amp;"; "))&amp;(IF(COUNTBLANK(O104)=1,"",O104&amp;"; ")))&amp;(IF(COUNTBLANK(P104)=1,"",P104&amp;"; "))&amp;(IF(COUNTBLANK(Q104)=1,"",Q104&amp;"; "))&amp;(IF(COUNTBLANK(R104)=1,"",R104&amp;"m, "))&amp;IF((COUNTBLANK(S104)=0)*(S104&lt;&gt;S103), S104&amp;"; ","")&amp;(IF(COUNTBLANK(U104)=1,"",U104&amp;"; "))&amp;(IF(COUNTBLANK(T104)=1,"",IF(COUNTBLANK(F$2)=1,T104&amp;"; ",T104&amp;" "&amp;F$2&amp;"; "))))&amp;(IF(COUNTBLANK(V104)=1,"",V104&amp;"; "))&amp;IF((COUNTBLANK(C104)=1),"",C104)&amp;IF((B104=B105)*(K104=K105)*(L104=L105)*(M104=M105),IF(($H$2&lt;&gt;"m")*($H$2&lt;&gt;"Y"), " • ", IF((ISNUMBER(FIND(")",AE104))), " • ", "")),IF((B104=B105)*(K104=K105),"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v>
      </c>
      <c r="AI104" s="1"/>
    </row>
    <row r="105" spans="1:35" s="4" customFormat="1" x14ac:dyDescent="0.25">
      <c r="A105" s="3">
        <f t="shared" si="10"/>
        <v>1</v>
      </c>
      <c r="B105" s="53" t="str">
        <f t="shared" si="8"/>
        <v>Kukulcania arizonica</v>
      </c>
      <c r="C105" s="57" t="s">
        <v>267</v>
      </c>
      <c r="D105" s="57" t="s">
        <v>191</v>
      </c>
      <c r="E105" s="57"/>
      <c r="F105" s="57">
        <v>0</v>
      </c>
      <c r="G105" s="57">
        <v>2</v>
      </c>
      <c r="H105" s="57">
        <v>2</v>
      </c>
      <c r="I105" s="57"/>
      <c r="J105" s="57"/>
      <c r="K105" s="57" t="s">
        <v>353</v>
      </c>
      <c r="L105" s="57" t="s">
        <v>78</v>
      </c>
      <c r="M105" s="54" t="s">
        <v>822</v>
      </c>
      <c r="N105" s="57" t="s">
        <v>827</v>
      </c>
      <c r="O105" s="58" t="s">
        <v>85</v>
      </c>
      <c r="P105" s="58"/>
      <c r="Q105" s="58" t="s">
        <v>85</v>
      </c>
      <c r="R105" s="58"/>
      <c r="S105" s="54" t="s">
        <v>824</v>
      </c>
      <c r="T105" s="57" t="s">
        <v>825</v>
      </c>
      <c r="U105" s="57" t="s">
        <v>828</v>
      </c>
      <c r="V105" s="57"/>
      <c r="W105" s="57" t="s">
        <v>85</v>
      </c>
      <c r="X105" s="147">
        <f ca="1">IF(COUNTBLANK(D105)=1,"",IF('order-admin-units'!$I$1&lt;&gt;"y", "", IF(COUNTBLANK(K105)=1, 'order-admin-units'!$B$1+1, VLOOKUP(K105, ordercountry, 2))))</f>
        <v>1</v>
      </c>
      <c r="Y105" s="147">
        <f ca="1">IF(COUNTBLANK(D105)=1,"",IF('order-admin-units'!$I$1&lt;&gt;"y", "", IF(COUNTBLANK(K105:L105)&gt;0, 'order-admin-units'!$B$2+1, VLOOKUP(K105&amp;"@"&amp;L105, orderadmin, 2))))</f>
        <v>4</v>
      </c>
      <c r="Z105" s="147" t="str">
        <f t="shared" si="11"/>
        <v>USAArizonaMaricopa6 mi. NE of Cave Creek</v>
      </c>
      <c r="AA105" s="147" t="str">
        <f t="shared" si="12"/>
        <v>Kukulcania arizonicaUSAArizonaMaricopa6 mi. NE of Cave Creek[N33.83337°, W111.9507°]W. EberhardVIII/1966</v>
      </c>
      <c r="AB105" s="147" t="str">
        <f t="shared" si="13"/>
        <v>Kukulcania arizonicaUSAArizonaMaricopa6 mi. NE of Cave Creek[N33.83337°, W111.9507°]W. EberhardVIII/1966MCZ 145387</v>
      </c>
      <c r="AC105" s="147" t="str">
        <f t="shared" si="9"/>
        <v>Kukulcania arizonicaUSAArizonaMaricopa6 mi. NE of Cave Creek[N33.83337°, W111.9507°]W. EberhardVIII/1966</v>
      </c>
      <c r="AD105" s="11" t="str">
        <f t="shared" si="14"/>
        <v/>
      </c>
      <c r="AE105" s="11" t="str">
        <f t="array" ref="AE105">IF(COUNTBLANK(D105)=1,"",IF(OR($H$2="y",$H$2="m"),IF(AA105=AA104,IF(OR(AB105=$AB$4:$AB104)=FALSE,AE104&amp;C105,AE104),"("&amp;C105)&amp;IF(AA105=AA106,IF(OR(AB106=$AB$4:$AB105)=FALSE,", ",""),") "),""))</f>
        <v/>
      </c>
      <c r="AF105" s="11" t="str">
        <f t="array" ref="AF105">IF((COUNTBLANK(D105)=0)*OR($H$2="y",$H$2="m"),IFERROR(LEFT(C105, FIND(" ",C105)-1), C105),"")</f>
        <v/>
      </c>
      <c r="AG105" s="11" t="str">
        <f t="array" ref="AG105">IF(COUNTBLANK(D105)=1,"",IF(OR($H$2="y",$H$2="m"),IF(AA105=AA104,IF(OR(AC105=$AC$4:$AC104)=FALSE,AG104&amp;AF105,AG104),"("&amp;AF105)&amp;IF(AA105=AA106,IF(OR(AC106=$AC$4:$AC105)=FALSE,", ",""),") "),""))</f>
        <v/>
      </c>
      <c r="AH105" s="10" t="str">
        <f>IF((COUNTBLANK(D105)=1),"",IF(D105=D104,AH104,"")&amp;IF(B104&lt;&gt;B105,((IF(COUNTBLANK(E105)=1,$D$3&amp;"Non-type material: "&amp;$D$3,$D$3&amp;INDEX('type-categories'!$A$2:$B$100,MATCH(E105,'type-categories'!$A$2:$A$100,0),2)&amp;$D$3))),"")&amp;(IF(K105&lt;&gt;K104,$C$2&amp;UPPER(K105)&amp;$C$2&amp;$K$3&amp;" ",(IF(B105&lt;&gt;B104,$C$2&amp;UPPER(K105)&amp;$C$2&amp;$K$3&amp;" ",""))))&amp;IF((AA105&lt;&gt;AA106)*($H$2="y"),AD105&amp;AE105,IF((AA105&lt;&gt;AA106)*($H$2="m"),AD105&amp;AG105,IF(($H$2&lt;&gt;"m")*($H$2&lt;&gt;"Y"),(IF(F105=0,"",F105&amp;" "&amp;$F$4&amp;" "))&amp;(IF(G105=0,"",G105&amp;" "&amp;$G$4&amp;" "))&amp;(IF(H105=0,"",H105&amp;" "&amp;H$4&amp;" "))&amp;(IF(I105=0,"",I105&amp;" "&amp;$I$4&amp;" "))&amp;(IF(J105=0,"",J105&amp;" "&amp;$J$4&amp;" ")),"")))&amp;"; "&amp;IF((B105=B104)*(AA105=AA104), "same collecting data; ", IF((B105=B104)*(Z104=Z105),"same locality; ",(IF(COUNTBLANK(L105)=1,"",$D$2&amp;L105&amp;$L$3&amp;" "&amp;$D$2))&amp;(IF(COUNTBLANK(M105)=1,"",$E$2&amp;M105&amp;$E$2&amp;", "))&amp;(IF(COUNTBLANK(N105)=1,"",N105&amp;"; "))&amp;(IF(COUNTBLANK(O105)=1,"",O105&amp;"; ")))&amp;(IF(COUNTBLANK(P105)=1,"",P105&amp;"; "))&amp;(IF(COUNTBLANK(Q105)=1,"",Q105&amp;"; "))&amp;(IF(COUNTBLANK(R105)=1,"",R105&amp;"m, "))&amp;IF((COUNTBLANK(S105)=0)*(S105&lt;&gt;S104), S105&amp;"; ","")&amp;(IF(COUNTBLANK(U105)=1,"",U105&amp;"; "))&amp;(IF(COUNTBLANK(T105)=1,"",IF(COUNTBLANK(F$2)=1,T105&amp;"; ",T105&amp;" "&amp;F$2&amp;"; "))))&amp;(IF(COUNTBLANK(V105)=1,"",V105&amp;"; "))&amp;IF((COUNTBLANK(C105)=1),"",C105)&amp;IF((B105=B106)*(K105=K106)*(L105=L106)*(M105=M106),IF(($H$2&lt;&gt;"m")*($H$2&lt;&gt;"Y"), " • ", IF((ISNUMBER(FIND(")",AE105))), " • ", "")),IF((B105=B106)*(K105=K106),"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v>
      </c>
      <c r="AI105" s="1"/>
    </row>
    <row r="106" spans="1:35" s="4" customFormat="1" x14ac:dyDescent="0.25">
      <c r="A106" s="3">
        <f t="shared" si="10"/>
        <v>1</v>
      </c>
      <c r="B106" s="53" t="str">
        <f t="shared" si="8"/>
        <v>Kukulcania arizonica</v>
      </c>
      <c r="C106" s="57" t="s">
        <v>268</v>
      </c>
      <c r="D106" s="57" t="s">
        <v>191</v>
      </c>
      <c r="E106" s="57"/>
      <c r="F106" s="57">
        <v>0</v>
      </c>
      <c r="G106" s="57">
        <v>1</v>
      </c>
      <c r="H106" s="57">
        <v>0</v>
      </c>
      <c r="I106" s="57"/>
      <c r="J106" s="57"/>
      <c r="K106" s="57" t="s">
        <v>353</v>
      </c>
      <c r="L106" s="57" t="s">
        <v>78</v>
      </c>
      <c r="M106" s="54" t="s">
        <v>822</v>
      </c>
      <c r="N106" s="57" t="s">
        <v>829</v>
      </c>
      <c r="O106" s="58" t="s">
        <v>85</v>
      </c>
      <c r="P106" s="58" t="s">
        <v>830</v>
      </c>
      <c r="Q106" s="58" t="s">
        <v>85</v>
      </c>
      <c r="R106" s="58"/>
      <c r="S106" s="54" t="s">
        <v>831</v>
      </c>
      <c r="T106" s="57" t="s">
        <v>832</v>
      </c>
      <c r="U106" s="57" t="s">
        <v>833</v>
      </c>
      <c r="V106" s="57"/>
      <c r="W106" s="57" t="s">
        <v>85</v>
      </c>
      <c r="X106" s="147">
        <f ca="1">IF(COUNTBLANK(D106)=1,"",IF('order-admin-units'!$I$1&lt;&gt;"y", "", IF(COUNTBLANK(K106)=1, 'order-admin-units'!$B$1+1, VLOOKUP(K106, ordercountry, 2))))</f>
        <v>1</v>
      </c>
      <c r="Y106" s="147">
        <f ca="1">IF(COUNTBLANK(D106)=1,"",IF('order-admin-units'!$I$1&lt;&gt;"y", "", IF(COUNTBLANK(K106:L106)&gt;0, 'order-admin-units'!$B$2+1, VLOOKUP(K106&amp;"@"&amp;L106, orderadmin, 2))))</f>
        <v>4</v>
      </c>
      <c r="Z106" s="147" t="str">
        <f t="shared" si="11"/>
        <v>USAArizonaMaricopaCactus</v>
      </c>
      <c r="AA106" s="147" t="str">
        <f t="shared" si="12"/>
        <v>Kukulcania arizonicaUSAArizonaMaricopaCactusunder rock[N33.59865°, W112.03043°]G. Langer23/II/1956</v>
      </c>
      <c r="AB106" s="147" t="str">
        <f t="shared" si="13"/>
        <v>Kukulcania arizonicaUSAArizonaMaricopaCactusunder rock[N33.59865°, W112.03043°]G. Langer23/II/1956MCZ 145375</v>
      </c>
      <c r="AC106" s="147" t="str">
        <f t="shared" si="9"/>
        <v>Kukulcania arizonicaUSAArizonaMaricopaCactusunder rock[N33.59865°, W112.03043°]G. Langer23/II/1956</v>
      </c>
      <c r="AD106" s="11" t="str">
        <f t="shared" si="14"/>
        <v/>
      </c>
      <c r="AE106" s="11" t="str">
        <f t="array" ref="AE106">IF(COUNTBLANK(D106)=1,"",IF(OR($H$2="y",$H$2="m"),IF(AA106=AA105,IF(OR(AB106=$AB$4:$AB105)=FALSE,AE105&amp;C106,AE105),"("&amp;C106)&amp;IF(AA106=AA107,IF(OR(AB107=$AB$4:$AB106)=FALSE,", ",""),") "),""))</f>
        <v/>
      </c>
      <c r="AF106" s="11" t="str">
        <f t="array" ref="AF106">IF((COUNTBLANK(D106)=0)*OR($H$2="y",$H$2="m"),IFERROR(LEFT(C106, FIND(" ",C106)-1), C106),"")</f>
        <v/>
      </c>
      <c r="AG106" s="11" t="str">
        <f t="array" ref="AG106">IF(COUNTBLANK(D106)=1,"",IF(OR($H$2="y",$H$2="m"),IF(AA106=AA105,IF(OR(AC106=$AC$4:$AC105)=FALSE,AG105&amp;AF106,AG105),"("&amp;AF106)&amp;IF(AA106=AA107,IF(OR(AC107=$AC$4:$AC106)=FALSE,", ",""),") "),""))</f>
        <v/>
      </c>
      <c r="AH106" s="10" t="str">
        <f>IF((COUNTBLANK(D106)=1),"",IF(D106=D105,AH105,"")&amp;IF(B105&lt;&gt;B106,((IF(COUNTBLANK(E106)=1,$D$3&amp;"Non-type material: "&amp;$D$3,$D$3&amp;INDEX('type-categories'!$A$2:$B$100,MATCH(E106,'type-categories'!$A$2:$A$100,0),2)&amp;$D$3))),"")&amp;(IF(K106&lt;&gt;K105,$C$2&amp;UPPER(K106)&amp;$C$2&amp;$K$3&amp;" ",(IF(B106&lt;&gt;B105,$C$2&amp;UPPER(K106)&amp;$C$2&amp;$K$3&amp;" ",""))))&amp;IF((AA106&lt;&gt;AA107)*($H$2="y"),AD106&amp;AE106,IF((AA106&lt;&gt;AA107)*($H$2="m"),AD106&amp;AG106,IF(($H$2&lt;&gt;"m")*($H$2&lt;&gt;"Y"),(IF(F106=0,"",F106&amp;" "&amp;$F$4&amp;" "))&amp;(IF(G106=0,"",G106&amp;" "&amp;$G$4&amp;" "))&amp;(IF(H106=0,"",H106&amp;" "&amp;H$4&amp;" "))&amp;(IF(I106=0,"",I106&amp;" "&amp;$I$4&amp;" "))&amp;(IF(J106=0,"",J106&amp;" "&amp;$J$4&amp;" ")),"")))&amp;"; "&amp;IF((B106=B105)*(AA106=AA105), "same collecting data; ", IF((B106=B105)*(Z105=Z106),"same locality; ",(IF(COUNTBLANK(L106)=1,"",$D$2&amp;L106&amp;$L$3&amp;" "&amp;$D$2))&amp;(IF(COUNTBLANK(M106)=1,"",$E$2&amp;M106&amp;$E$2&amp;", "))&amp;(IF(COUNTBLANK(N106)=1,"",N106&amp;"; "))&amp;(IF(COUNTBLANK(O106)=1,"",O106&amp;"; ")))&amp;(IF(COUNTBLANK(P106)=1,"",P106&amp;"; "))&amp;(IF(COUNTBLANK(Q106)=1,"",Q106&amp;"; "))&amp;(IF(COUNTBLANK(R106)=1,"",R106&amp;"m, "))&amp;IF((COUNTBLANK(S106)=0)*(S106&lt;&gt;S105), S106&amp;"; ","")&amp;(IF(COUNTBLANK(U106)=1,"",U106&amp;"; "))&amp;(IF(COUNTBLANK(T106)=1,"",IF(COUNTBLANK(F$2)=1,T106&amp;"; ",T106&amp;" "&amp;F$2&amp;"; "))))&amp;(IF(COUNTBLANK(V106)=1,"",V106&amp;"; "))&amp;IF((COUNTBLANK(C106)=1),"",C106)&amp;IF((B106=B107)*(K106=K107)*(L106=L107)*(M106=M107),IF(($H$2&lt;&gt;"m")*($H$2&lt;&gt;"Y"), " • ", IF((ISNUMBER(FIND(")",AE106))), " • ", "")),IF((B106=B107)*(K106=K107),"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v>
      </c>
      <c r="AI106" s="1"/>
    </row>
    <row r="107" spans="1:35" s="4" customFormat="1" x14ac:dyDescent="0.25">
      <c r="A107" s="3">
        <f t="shared" si="10"/>
        <v>1</v>
      </c>
      <c r="B107" s="53" t="str">
        <f t="shared" si="8"/>
        <v>Kukulcania arizonica</v>
      </c>
      <c r="C107" s="57" t="s">
        <v>192</v>
      </c>
      <c r="D107" s="57" t="s">
        <v>191</v>
      </c>
      <c r="E107" s="57"/>
      <c r="F107" s="57">
        <v>0</v>
      </c>
      <c r="G107" s="57">
        <v>1</v>
      </c>
      <c r="H107" s="57">
        <v>0</v>
      </c>
      <c r="I107" s="57"/>
      <c r="J107" s="57"/>
      <c r="K107" s="57" t="s">
        <v>353</v>
      </c>
      <c r="L107" s="57" t="s">
        <v>78</v>
      </c>
      <c r="M107" s="54" t="s">
        <v>822</v>
      </c>
      <c r="N107" s="57" t="s">
        <v>834</v>
      </c>
      <c r="O107" s="58" t="s">
        <v>85</v>
      </c>
      <c r="P107" s="58"/>
      <c r="Q107" s="58" t="s">
        <v>85</v>
      </c>
      <c r="R107" s="58"/>
      <c r="S107" s="54" t="s">
        <v>835</v>
      </c>
      <c r="T107" s="57" t="s">
        <v>76</v>
      </c>
      <c r="U107" s="57" t="s">
        <v>836</v>
      </c>
      <c r="V107" s="57"/>
      <c r="W107" s="57" t="s">
        <v>85</v>
      </c>
      <c r="X107" s="147">
        <f ca="1">IF(COUNTBLANK(D107)=1,"",IF('order-admin-units'!$I$1&lt;&gt;"y", "", IF(COUNTBLANK(K107)=1, 'order-admin-units'!$B$1+1, VLOOKUP(K107, ordercountry, 2))))</f>
        <v>1</v>
      </c>
      <c r="Y107" s="147">
        <f ca="1">IF(COUNTBLANK(D107)=1,"",IF('order-admin-units'!$I$1&lt;&gt;"y", "", IF(COUNTBLANK(K107:L107)&gt;0, 'order-admin-units'!$B$2+1, VLOOKUP(K107&amp;"@"&amp;L107, orderadmin, 2))))</f>
        <v>4</v>
      </c>
      <c r="Z107" s="147" t="str">
        <f t="shared" si="11"/>
        <v>USAArizonaMaricopaGila Bend</v>
      </c>
      <c r="AA107" s="147" t="str">
        <f t="shared" si="12"/>
        <v>Kukulcania arizonicaUSAArizonaMaricopaGila Bend(N32.95°, W112.7°)W. Ivie12/IX/1941</v>
      </c>
      <c r="AB107" s="147" t="str">
        <f t="shared" si="13"/>
        <v xml:space="preserve">Kukulcania arizonicaUSAArizonaMaricopaGila Bend(N32.95°, W112.7°)W. Ivie12/IX/1941AMNH </v>
      </c>
      <c r="AC107" s="147" t="str">
        <f t="shared" si="9"/>
        <v>Kukulcania arizonicaUSAArizonaMaricopaGila Bend(N32.95°, W112.7°)W. Ivie12/IX/1941</v>
      </c>
      <c r="AD107" s="11" t="str">
        <f t="shared" si="14"/>
        <v/>
      </c>
      <c r="AE107" s="11" t="str">
        <f t="array" ref="AE107">IF(COUNTBLANK(D107)=1,"",IF(OR($H$2="y",$H$2="m"),IF(AA107=AA106,IF(OR(AB107=$AB$4:$AB106)=FALSE,AE106&amp;C107,AE106),"("&amp;C107)&amp;IF(AA107=AA108,IF(OR(AB108=$AB$4:$AB107)=FALSE,", ",""),") "),""))</f>
        <v/>
      </c>
      <c r="AF107" s="11" t="str">
        <f t="array" ref="AF107">IF((COUNTBLANK(D107)=0)*OR($H$2="y",$H$2="m"),IFERROR(LEFT(C107, FIND(" ",C107)-1), C107),"")</f>
        <v/>
      </c>
      <c r="AG107" s="11" t="str">
        <f t="array" ref="AG107">IF(COUNTBLANK(D107)=1,"",IF(OR($H$2="y",$H$2="m"),IF(AA107=AA106,IF(OR(AC107=$AC$4:$AC106)=FALSE,AG106&amp;AF107,AG106),"("&amp;AF107)&amp;IF(AA107=AA108,IF(OR(AC108=$AC$4:$AC107)=FALSE,", ",""),") "),""))</f>
        <v/>
      </c>
      <c r="AH107" s="10" t="str">
        <f>IF((COUNTBLANK(D107)=1),"",IF(D107=D106,AH106,"")&amp;IF(B106&lt;&gt;B107,((IF(COUNTBLANK(E107)=1,$D$3&amp;"Non-type material: "&amp;$D$3,$D$3&amp;INDEX('type-categories'!$A$2:$B$100,MATCH(E107,'type-categories'!$A$2:$A$100,0),2)&amp;$D$3))),"")&amp;(IF(K107&lt;&gt;K106,$C$2&amp;UPPER(K107)&amp;$C$2&amp;$K$3&amp;" ",(IF(B107&lt;&gt;B106,$C$2&amp;UPPER(K107)&amp;$C$2&amp;$K$3&amp;" ",""))))&amp;IF((AA107&lt;&gt;AA108)*($H$2="y"),AD107&amp;AE107,IF((AA107&lt;&gt;AA108)*($H$2="m"),AD107&amp;AG107,IF(($H$2&lt;&gt;"m")*($H$2&lt;&gt;"Y"),(IF(F107=0,"",F107&amp;" "&amp;$F$4&amp;" "))&amp;(IF(G107=0,"",G107&amp;" "&amp;$G$4&amp;" "))&amp;(IF(H107=0,"",H107&amp;" "&amp;H$4&amp;" "))&amp;(IF(I107=0,"",I107&amp;" "&amp;$I$4&amp;" "))&amp;(IF(J107=0,"",J107&amp;" "&amp;$J$4&amp;" ")),"")))&amp;"; "&amp;IF((B107=B106)*(AA107=AA106), "same collecting data; ", IF((B107=B106)*(Z106=Z107),"same locality; ",(IF(COUNTBLANK(L107)=1,"",$D$2&amp;L107&amp;$L$3&amp;" "&amp;$D$2))&amp;(IF(COUNTBLANK(M107)=1,"",$E$2&amp;M107&amp;$E$2&amp;", "))&amp;(IF(COUNTBLANK(N107)=1,"",N107&amp;"; "))&amp;(IF(COUNTBLANK(O107)=1,"",O107&amp;"; ")))&amp;(IF(COUNTBLANK(P107)=1,"",P107&amp;"; "))&amp;(IF(COUNTBLANK(Q107)=1,"",Q107&amp;"; "))&amp;(IF(COUNTBLANK(R107)=1,"",R107&amp;"m, "))&amp;IF((COUNTBLANK(S107)=0)*(S107&lt;&gt;S106), S107&amp;"; ","")&amp;(IF(COUNTBLANK(U107)=1,"",U107&amp;"; "))&amp;(IF(COUNTBLANK(T107)=1,"",IF(COUNTBLANK(F$2)=1,T107&amp;"; ",T107&amp;" "&amp;F$2&amp;"; "))))&amp;(IF(COUNTBLANK(V107)=1,"",V107&amp;"; "))&amp;IF((COUNTBLANK(C107)=1),"",C107)&amp;IF((B107=B108)*(K107=K108)*(L107=L108)*(M107=M108),IF(($H$2&lt;&gt;"m")*($H$2&lt;&gt;"Y"), " • ", IF((ISNUMBER(FIND(")",AE107))), " • ", "")),IF((B107=B108)*(K107=K108),"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v>
      </c>
      <c r="AI107" s="1"/>
    </row>
    <row r="108" spans="1:35" s="4" customFormat="1" x14ac:dyDescent="0.25">
      <c r="A108" s="3">
        <f t="shared" si="10"/>
        <v>1</v>
      </c>
      <c r="B108" s="53" t="str">
        <f t="shared" si="8"/>
        <v>Kukulcania arizonica</v>
      </c>
      <c r="C108" s="57" t="s">
        <v>275</v>
      </c>
      <c r="D108" s="57" t="s">
        <v>191</v>
      </c>
      <c r="E108" s="57"/>
      <c r="F108" s="57">
        <v>0</v>
      </c>
      <c r="G108" s="57">
        <v>1</v>
      </c>
      <c r="H108" s="57">
        <v>0</v>
      </c>
      <c r="I108" s="57"/>
      <c r="J108" s="57"/>
      <c r="K108" s="57" t="s">
        <v>353</v>
      </c>
      <c r="L108" s="57" t="s">
        <v>78</v>
      </c>
      <c r="M108" s="54" t="s">
        <v>822</v>
      </c>
      <c r="N108" s="57" t="s">
        <v>837</v>
      </c>
      <c r="O108" s="58" t="s">
        <v>85</v>
      </c>
      <c r="P108" s="58" t="s">
        <v>847</v>
      </c>
      <c r="Q108" s="58" t="s">
        <v>85</v>
      </c>
      <c r="R108" s="58"/>
      <c r="S108" s="54" t="s">
        <v>838</v>
      </c>
      <c r="T108" s="57" t="s">
        <v>848</v>
      </c>
      <c r="U108" s="57" t="s">
        <v>849</v>
      </c>
      <c r="V108" s="57"/>
      <c r="W108" s="57" t="s">
        <v>85</v>
      </c>
      <c r="X108" s="147">
        <f ca="1">IF(COUNTBLANK(D108)=1,"",IF('order-admin-units'!$I$1&lt;&gt;"y", "", IF(COUNTBLANK(K108)=1, 'order-admin-units'!$B$1+1, VLOOKUP(K108, ordercountry, 2))))</f>
        <v>1</v>
      </c>
      <c r="Y108" s="147">
        <f ca="1">IF(COUNTBLANK(D108)=1,"",IF('order-admin-units'!$I$1&lt;&gt;"y", "", IF(COUNTBLANK(K108:L108)&gt;0, 'order-admin-units'!$B$2+1, VLOOKUP(K108&amp;"@"&amp;L108, orderadmin, 2))))</f>
        <v>4</v>
      </c>
      <c r="Z108" s="147" t="str">
        <f t="shared" si="11"/>
        <v>USAArizonaMaricopaMesa</v>
      </c>
      <c r="AA108" s="147" t="str">
        <f t="shared" si="12"/>
        <v>Kukulcania arizonicaUSAArizonaMaricopaMesain box[N33.41518°, W111.83147°]R. Wheeler28/II/1956</v>
      </c>
      <c r="AB108" s="147" t="str">
        <f t="shared" si="13"/>
        <v>Kukulcania arizonicaUSAArizonaMaricopaMesain box[N33.41518°, W111.83147°]R. Wheeler28/II/1956MCZ 145372</v>
      </c>
      <c r="AC108" s="147" t="str">
        <f t="shared" si="9"/>
        <v>Kukulcania arizonicaUSAArizonaMaricopaMesain box[N33.41518°, W111.83147°]R. Wheeler28/II/1956</v>
      </c>
      <c r="AD108" s="11" t="str">
        <f t="shared" si="14"/>
        <v/>
      </c>
      <c r="AE108" s="11" t="str">
        <f t="array" ref="AE108">IF(COUNTBLANK(D108)=1,"",IF(OR($H$2="y",$H$2="m"),IF(AA108=AA107,IF(OR(AB108=$AB$4:$AB107)=FALSE,AE107&amp;C108,AE107),"("&amp;C108)&amp;IF(AA108=AA109,IF(OR(AB109=$AB$4:$AB108)=FALSE,", ",""),") "),""))</f>
        <v/>
      </c>
      <c r="AF108" s="11" t="str">
        <f t="array" ref="AF108">IF((COUNTBLANK(D108)=0)*OR($H$2="y",$H$2="m"),IFERROR(LEFT(C108, FIND(" ",C108)-1), C108),"")</f>
        <v/>
      </c>
      <c r="AG108" s="11" t="str">
        <f t="array" ref="AG108">IF(COUNTBLANK(D108)=1,"",IF(OR($H$2="y",$H$2="m"),IF(AA108=AA107,IF(OR(AC108=$AC$4:$AC107)=FALSE,AG107&amp;AF108,AG107),"("&amp;AF108)&amp;IF(AA108=AA109,IF(OR(AC109=$AC$4:$AC108)=FALSE,", ",""),") "),""))</f>
        <v/>
      </c>
      <c r="AH108" s="10" t="str">
        <f>IF((COUNTBLANK(D108)=1),"",IF(D108=D107,AH107,"")&amp;IF(B107&lt;&gt;B108,((IF(COUNTBLANK(E108)=1,$D$3&amp;"Non-type material: "&amp;$D$3,$D$3&amp;INDEX('type-categories'!$A$2:$B$100,MATCH(E108,'type-categories'!$A$2:$A$100,0),2)&amp;$D$3))),"")&amp;(IF(K108&lt;&gt;K107,$C$2&amp;UPPER(K108)&amp;$C$2&amp;$K$3&amp;" ",(IF(B108&lt;&gt;B107,$C$2&amp;UPPER(K108)&amp;$C$2&amp;$K$3&amp;" ",""))))&amp;IF((AA108&lt;&gt;AA109)*($H$2="y"),AD108&amp;AE108,IF((AA108&lt;&gt;AA109)*($H$2="m"),AD108&amp;AG108,IF(($H$2&lt;&gt;"m")*($H$2&lt;&gt;"Y"),(IF(F108=0,"",F108&amp;" "&amp;$F$4&amp;" "))&amp;(IF(G108=0,"",G108&amp;" "&amp;$G$4&amp;" "))&amp;(IF(H108=0,"",H108&amp;" "&amp;H$4&amp;" "))&amp;(IF(I108=0,"",I108&amp;" "&amp;$I$4&amp;" "))&amp;(IF(J108=0,"",J108&amp;" "&amp;$J$4&amp;" ")),"")))&amp;"; "&amp;IF((B108=B107)*(AA108=AA107), "same collecting data; ", IF((B108=B107)*(Z107=Z108),"same locality; ",(IF(COUNTBLANK(L108)=1,"",$D$2&amp;L108&amp;$L$3&amp;" "&amp;$D$2))&amp;(IF(COUNTBLANK(M108)=1,"",$E$2&amp;M108&amp;$E$2&amp;", "))&amp;(IF(COUNTBLANK(N108)=1,"",N108&amp;"; "))&amp;(IF(COUNTBLANK(O108)=1,"",O108&amp;"; ")))&amp;(IF(COUNTBLANK(P108)=1,"",P108&amp;"; "))&amp;(IF(COUNTBLANK(Q108)=1,"",Q108&amp;"; "))&amp;(IF(COUNTBLANK(R108)=1,"",R108&amp;"m, "))&amp;IF((COUNTBLANK(S108)=0)*(S108&lt;&gt;S107), S108&amp;"; ","")&amp;(IF(COUNTBLANK(U108)=1,"",U108&amp;"; "))&amp;(IF(COUNTBLANK(T108)=1,"",IF(COUNTBLANK(F$2)=1,T108&amp;"; ",T108&amp;" "&amp;F$2&amp;"; "))))&amp;(IF(COUNTBLANK(V108)=1,"",V108&amp;"; "))&amp;IF((COUNTBLANK(C108)=1),"",C108)&amp;IF((B108=B109)*(K108=K109)*(L108=L109)*(M108=M109),IF(($H$2&lt;&gt;"m")*($H$2&lt;&gt;"Y"), " • ", IF((ISNUMBER(FIND(")",AE108))), " • ", "")),IF((B108=B109)*(K108=K109),"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v>
      </c>
      <c r="AI108" s="1"/>
    </row>
    <row r="109" spans="1:35" s="4" customFormat="1" x14ac:dyDescent="0.25">
      <c r="A109" s="3">
        <f t="shared" si="10"/>
        <v>1</v>
      </c>
      <c r="B109" s="53" t="str">
        <f t="shared" si="8"/>
        <v>Kukulcania arizonica</v>
      </c>
      <c r="C109" s="57" t="s">
        <v>276</v>
      </c>
      <c r="D109" s="57" t="s">
        <v>191</v>
      </c>
      <c r="E109" s="57"/>
      <c r="F109" s="57">
        <v>0</v>
      </c>
      <c r="G109" s="57">
        <v>2</v>
      </c>
      <c r="H109" s="57">
        <v>0</v>
      </c>
      <c r="I109" s="57"/>
      <c r="J109" s="57"/>
      <c r="K109" s="57" t="s">
        <v>353</v>
      </c>
      <c r="L109" s="57" t="s">
        <v>78</v>
      </c>
      <c r="M109" s="54" t="s">
        <v>822</v>
      </c>
      <c r="N109" s="57" t="s">
        <v>837</v>
      </c>
      <c r="O109" s="58" t="s">
        <v>85</v>
      </c>
      <c r="P109" s="58" t="s">
        <v>850</v>
      </c>
      <c r="Q109" s="58" t="s">
        <v>85</v>
      </c>
      <c r="R109" s="58"/>
      <c r="S109" s="54" t="s">
        <v>838</v>
      </c>
      <c r="T109" s="57" t="s">
        <v>839</v>
      </c>
      <c r="U109" s="57" t="s">
        <v>851</v>
      </c>
      <c r="V109" s="57"/>
      <c r="W109" s="57" t="s">
        <v>85</v>
      </c>
      <c r="X109" s="147">
        <f ca="1">IF(COUNTBLANK(D109)=1,"",IF('order-admin-units'!$I$1&lt;&gt;"y", "", IF(COUNTBLANK(K109)=1, 'order-admin-units'!$B$1+1, VLOOKUP(K109, ordercountry, 2))))</f>
        <v>1</v>
      </c>
      <c r="Y109" s="147">
        <f ca="1">IF(COUNTBLANK(D109)=1,"",IF('order-admin-units'!$I$1&lt;&gt;"y", "", IF(COUNTBLANK(K109:L109)&gt;0, 'order-admin-units'!$B$2+1, VLOOKUP(K109&amp;"@"&amp;L109, orderadmin, 2))))</f>
        <v>4</v>
      </c>
      <c r="Z109" s="147" t="str">
        <f t="shared" si="11"/>
        <v>USAArizonaMaricopaMesa</v>
      </c>
      <c r="AA109" s="147" t="str">
        <f t="shared" si="12"/>
        <v>Kukulcania arizonicaUSAArizonaMaricopaMesatwo spiders taken from the same web[N33.41518°, W111.83147°]E. Sanders10/VIII/1935</v>
      </c>
      <c r="AB109" s="147" t="str">
        <f t="shared" si="13"/>
        <v>Kukulcania arizonicaUSAArizonaMaricopaMesatwo spiders taken from the same web[N33.41518°, W111.83147°]E. Sanders10/VIII/1935MCZ 145388</v>
      </c>
      <c r="AC109" s="147" t="str">
        <f t="shared" si="9"/>
        <v>Kukulcania arizonicaUSAArizonaMaricopaMesatwo spiders taken from the same web[N33.41518°, W111.83147°]E. Sanders10/VIII/1935</v>
      </c>
      <c r="AD109" s="11" t="str">
        <f t="shared" si="14"/>
        <v/>
      </c>
      <c r="AE109" s="11" t="str">
        <f t="array" ref="AE109">IF(COUNTBLANK(D109)=1,"",IF(OR($H$2="y",$H$2="m"),IF(AA109=AA108,IF(OR(AB109=$AB$4:$AB108)=FALSE,AE108&amp;C109,AE108),"("&amp;C109)&amp;IF(AA109=AA110,IF(OR(AB110=$AB$4:$AB109)=FALSE,", ",""),") "),""))</f>
        <v/>
      </c>
      <c r="AF109" s="11" t="str">
        <f t="array" ref="AF109">IF((COUNTBLANK(D109)=0)*OR($H$2="y",$H$2="m"),IFERROR(LEFT(C109, FIND(" ",C109)-1), C109),"")</f>
        <v/>
      </c>
      <c r="AG109" s="11" t="str">
        <f t="array" ref="AG109">IF(COUNTBLANK(D109)=1,"",IF(OR($H$2="y",$H$2="m"),IF(AA109=AA108,IF(OR(AC109=$AC$4:$AC108)=FALSE,AG108&amp;AF109,AG108),"("&amp;AF109)&amp;IF(AA109=AA110,IF(OR(AC110=$AC$4:$AC109)=FALSE,", ",""),") "),""))</f>
        <v/>
      </c>
      <c r="AH109" s="10" t="str">
        <f>IF((COUNTBLANK(D109)=1),"",IF(D109=D108,AH108,"")&amp;IF(B108&lt;&gt;B109,((IF(COUNTBLANK(E109)=1,$D$3&amp;"Non-type material: "&amp;$D$3,$D$3&amp;INDEX('type-categories'!$A$2:$B$100,MATCH(E109,'type-categories'!$A$2:$A$100,0),2)&amp;$D$3))),"")&amp;(IF(K109&lt;&gt;K108,$C$2&amp;UPPER(K109)&amp;$C$2&amp;$K$3&amp;" ",(IF(B109&lt;&gt;B108,$C$2&amp;UPPER(K109)&amp;$C$2&amp;$K$3&amp;" ",""))))&amp;IF((AA109&lt;&gt;AA110)*($H$2="y"),AD109&amp;AE109,IF((AA109&lt;&gt;AA110)*($H$2="m"),AD109&amp;AG109,IF(($H$2&lt;&gt;"m")*($H$2&lt;&gt;"Y"),(IF(F109=0,"",F109&amp;" "&amp;$F$4&amp;" "))&amp;(IF(G109=0,"",G109&amp;" "&amp;$G$4&amp;" "))&amp;(IF(H109=0,"",H109&amp;" "&amp;H$4&amp;" "))&amp;(IF(I109=0,"",I109&amp;" "&amp;$I$4&amp;" "))&amp;(IF(J109=0,"",J109&amp;" "&amp;$J$4&amp;" ")),"")))&amp;"; "&amp;IF((B109=B108)*(AA109=AA108), "same collecting data; ", IF((B109=B108)*(Z108=Z109),"same locality; ",(IF(COUNTBLANK(L109)=1,"",$D$2&amp;L109&amp;$L$3&amp;" "&amp;$D$2))&amp;(IF(COUNTBLANK(M109)=1,"",$E$2&amp;M109&amp;$E$2&amp;", "))&amp;(IF(COUNTBLANK(N109)=1,"",N109&amp;"; "))&amp;(IF(COUNTBLANK(O109)=1,"",O109&amp;"; ")))&amp;(IF(COUNTBLANK(P109)=1,"",P109&amp;"; "))&amp;(IF(COUNTBLANK(Q109)=1,"",Q109&amp;"; "))&amp;(IF(COUNTBLANK(R109)=1,"",R109&amp;"m, "))&amp;IF((COUNTBLANK(S109)=0)*(S109&lt;&gt;S108), S109&amp;"; ","")&amp;(IF(COUNTBLANK(U109)=1,"",U109&amp;"; "))&amp;(IF(COUNTBLANK(T109)=1,"",IF(COUNTBLANK(F$2)=1,T109&amp;"; ",T109&amp;" "&amp;F$2&amp;"; "))))&amp;(IF(COUNTBLANK(V109)=1,"",V109&amp;"; "))&amp;IF((COUNTBLANK(C109)=1),"",C109)&amp;IF((B109=B110)*(K109=K110)*(L109=L110)*(M109=M110),IF(($H$2&lt;&gt;"m")*($H$2&lt;&gt;"Y"), " • ", IF((ISNUMBER(FIND(")",AE109))), " • ", "")),IF((B109=B110)*(K109=K110),"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v>
      </c>
      <c r="AI109" s="1"/>
    </row>
    <row r="110" spans="1:35" s="4" customFormat="1" x14ac:dyDescent="0.25">
      <c r="A110" s="3">
        <f t="shared" si="10"/>
        <v>1</v>
      </c>
      <c r="B110" s="53" t="str">
        <f t="shared" si="8"/>
        <v>Kukulcania arizonica</v>
      </c>
      <c r="C110" s="57" t="s">
        <v>269</v>
      </c>
      <c r="D110" s="57" t="s">
        <v>191</v>
      </c>
      <c r="E110" s="57"/>
      <c r="F110" s="57">
        <v>0</v>
      </c>
      <c r="G110" s="57">
        <v>2</v>
      </c>
      <c r="H110" s="57">
        <v>4</v>
      </c>
      <c r="I110" s="57"/>
      <c r="J110" s="57"/>
      <c r="K110" s="57" t="s">
        <v>353</v>
      </c>
      <c r="L110" s="57" t="s">
        <v>78</v>
      </c>
      <c r="M110" s="54" t="s">
        <v>822</v>
      </c>
      <c r="N110" s="57" t="s">
        <v>837</v>
      </c>
      <c r="O110" s="58" t="s">
        <v>85</v>
      </c>
      <c r="P110" s="58"/>
      <c r="Q110" s="58" t="s">
        <v>85</v>
      </c>
      <c r="R110" s="58"/>
      <c r="S110" s="54" t="s">
        <v>838</v>
      </c>
      <c r="T110" s="57" t="s">
        <v>839</v>
      </c>
      <c r="U110" s="57" t="s">
        <v>840</v>
      </c>
      <c r="V110" s="57"/>
      <c r="W110" s="57" t="s">
        <v>85</v>
      </c>
      <c r="X110" s="147">
        <f ca="1">IF(COUNTBLANK(D110)=1,"",IF('order-admin-units'!$I$1&lt;&gt;"y", "", IF(COUNTBLANK(K110)=1, 'order-admin-units'!$B$1+1, VLOOKUP(K110, ordercountry, 2))))</f>
        <v>1</v>
      </c>
      <c r="Y110" s="147">
        <f ca="1">IF(COUNTBLANK(D110)=1,"",IF('order-admin-units'!$I$1&lt;&gt;"y", "", IF(COUNTBLANK(K110:L110)&gt;0, 'order-admin-units'!$B$2+1, VLOOKUP(K110&amp;"@"&amp;L110, orderadmin, 2))))</f>
        <v>4</v>
      </c>
      <c r="Z110" s="147" t="str">
        <f t="shared" si="11"/>
        <v>USAArizonaMaricopaMesa</v>
      </c>
      <c r="AA110" s="147" t="str">
        <f t="shared" si="12"/>
        <v>Kukulcania arizonicaUSAArizonaMaricopaMesa[N33.41518°, W111.83147°]E. Sanders11/IX/1935</v>
      </c>
      <c r="AB110" s="147" t="str">
        <f t="shared" si="13"/>
        <v>Kukulcania arizonicaUSAArizonaMaricopaMesa[N33.41518°, W111.83147°]E. Sanders11/IX/1935MCZ 145389</v>
      </c>
      <c r="AC110" s="147" t="str">
        <f t="shared" si="9"/>
        <v>Kukulcania arizonicaUSAArizonaMaricopaMesa[N33.41518°, W111.83147°]E. Sanders11/IX/1935</v>
      </c>
      <c r="AD110" s="11" t="str">
        <f t="shared" si="14"/>
        <v/>
      </c>
      <c r="AE110" s="11" t="str">
        <f t="array" ref="AE110">IF(COUNTBLANK(D110)=1,"",IF(OR($H$2="y",$H$2="m"),IF(AA110=AA109,IF(OR(AB110=$AB$4:$AB109)=FALSE,AE109&amp;C110,AE109),"("&amp;C110)&amp;IF(AA110=AA111,IF(OR(AB111=$AB$4:$AB110)=FALSE,", ",""),") "),""))</f>
        <v/>
      </c>
      <c r="AF110" s="11" t="str">
        <f t="array" ref="AF110">IF((COUNTBLANK(D110)=0)*OR($H$2="y",$H$2="m"),IFERROR(LEFT(C110, FIND(" ",C110)-1), C110),"")</f>
        <v/>
      </c>
      <c r="AG110" s="11" t="str">
        <f t="array" ref="AG110">IF(COUNTBLANK(D110)=1,"",IF(OR($H$2="y",$H$2="m"),IF(AA110=AA109,IF(OR(AC110=$AC$4:$AC109)=FALSE,AG109&amp;AF110,AG109),"("&amp;AF110)&amp;IF(AA110=AA111,IF(OR(AC111=$AC$4:$AC110)=FALSE,", ",""),") "),""))</f>
        <v/>
      </c>
      <c r="AH110" s="10" t="str">
        <f>IF((COUNTBLANK(D110)=1),"",IF(D110=D109,AH109,"")&amp;IF(B109&lt;&gt;B110,((IF(COUNTBLANK(E110)=1,$D$3&amp;"Non-type material: "&amp;$D$3,$D$3&amp;INDEX('type-categories'!$A$2:$B$100,MATCH(E110,'type-categories'!$A$2:$A$100,0),2)&amp;$D$3))),"")&amp;(IF(K110&lt;&gt;K109,$C$2&amp;UPPER(K110)&amp;$C$2&amp;$K$3&amp;" ",(IF(B110&lt;&gt;B109,$C$2&amp;UPPER(K110)&amp;$C$2&amp;$K$3&amp;" ",""))))&amp;IF((AA110&lt;&gt;AA111)*($H$2="y"),AD110&amp;AE110,IF((AA110&lt;&gt;AA111)*($H$2="m"),AD110&amp;AG110,IF(($H$2&lt;&gt;"m")*($H$2&lt;&gt;"Y"),(IF(F110=0,"",F110&amp;" "&amp;$F$4&amp;" "))&amp;(IF(G110=0,"",G110&amp;" "&amp;$G$4&amp;" "))&amp;(IF(H110=0,"",H110&amp;" "&amp;H$4&amp;" "))&amp;(IF(I110=0,"",I110&amp;" "&amp;$I$4&amp;" "))&amp;(IF(J110=0,"",J110&amp;" "&amp;$J$4&amp;" ")),"")))&amp;"; "&amp;IF((B110=B109)*(AA110=AA109), "same collecting data; ", IF((B110=B109)*(Z109=Z110),"same locality; ",(IF(COUNTBLANK(L110)=1,"",$D$2&amp;L110&amp;$L$3&amp;" "&amp;$D$2))&amp;(IF(COUNTBLANK(M110)=1,"",$E$2&amp;M110&amp;$E$2&amp;", "))&amp;(IF(COUNTBLANK(N110)=1,"",N110&amp;"; "))&amp;(IF(COUNTBLANK(O110)=1,"",O110&amp;"; ")))&amp;(IF(COUNTBLANK(P110)=1,"",P110&amp;"; "))&amp;(IF(COUNTBLANK(Q110)=1,"",Q110&amp;"; "))&amp;(IF(COUNTBLANK(R110)=1,"",R110&amp;"m, "))&amp;IF((COUNTBLANK(S110)=0)*(S110&lt;&gt;S109), S110&amp;"; ","")&amp;(IF(COUNTBLANK(U110)=1,"",U110&amp;"; "))&amp;(IF(COUNTBLANK(T110)=1,"",IF(COUNTBLANK(F$2)=1,T110&amp;"; ",T110&amp;" "&amp;F$2&amp;"; "))))&amp;(IF(COUNTBLANK(V110)=1,"",V110&amp;"; "))&amp;IF((COUNTBLANK(C110)=1),"",C110)&amp;IF((B110=B111)*(K110=K111)*(L110=L111)*(M110=M111),IF(($H$2&lt;&gt;"m")*($H$2&lt;&gt;"Y"), " • ", IF((ISNUMBER(FIND(")",AE110))), " • ", "")),IF((B110=B111)*(K110=K111),"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v>
      </c>
      <c r="AI110" s="1"/>
    </row>
    <row r="111" spans="1:35" s="4" customFormat="1" x14ac:dyDescent="0.25">
      <c r="A111" s="3">
        <f t="shared" si="10"/>
        <v>1</v>
      </c>
      <c r="B111" s="53" t="str">
        <f t="shared" si="8"/>
        <v>Kukulcania arizonica</v>
      </c>
      <c r="C111" s="57" t="s">
        <v>270</v>
      </c>
      <c r="D111" s="57" t="s">
        <v>191</v>
      </c>
      <c r="E111" s="57"/>
      <c r="F111" s="57">
        <v>2</v>
      </c>
      <c r="G111" s="57">
        <v>0</v>
      </c>
      <c r="H111" s="57">
        <v>0</v>
      </c>
      <c r="I111" s="57"/>
      <c r="J111" s="57"/>
      <c r="K111" s="57" t="s">
        <v>353</v>
      </c>
      <c r="L111" s="57" t="s">
        <v>78</v>
      </c>
      <c r="M111" s="54" t="s">
        <v>822</v>
      </c>
      <c r="N111" s="57" t="s">
        <v>837</v>
      </c>
      <c r="O111" s="58" t="s">
        <v>85</v>
      </c>
      <c r="P111" s="58"/>
      <c r="Q111" s="58" t="s">
        <v>85</v>
      </c>
      <c r="R111" s="58"/>
      <c r="S111" s="54" t="s">
        <v>838</v>
      </c>
      <c r="T111" s="57" t="s">
        <v>839</v>
      </c>
      <c r="U111" s="57" t="s">
        <v>841</v>
      </c>
      <c r="V111" s="57"/>
      <c r="W111" s="57" t="s">
        <v>85</v>
      </c>
      <c r="X111" s="147">
        <f ca="1">IF(COUNTBLANK(D111)=1,"",IF('order-admin-units'!$I$1&lt;&gt;"y", "", IF(COUNTBLANK(K111)=1, 'order-admin-units'!$B$1+1, VLOOKUP(K111, ordercountry, 2))))</f>
        <v>1</v>
      </c>
      <c r="Y111" s="147">
        <f ca="1">IF(COUNTBLANK(D111)=1,"",IF('order-admin-units'!$I$1&lt;&gt;"y", "", IF(COUNTBLANK(K111:L111)&gt;0, 'order-admin-units'!$B$2+1, VLOOKUP(K111&amp;"@"&amp;L111, orderadmin, 2))))</f>
        <v>4</v>
      </c>
      <c r="Z111" s="147" t="str">
        <f t="shared" si="11"/>
        <v>USAArizonaMaricopaMesa</v>
      </c>
      <c r="AA111" s="147" t="str">
        <f t="shared" si="12"/>
        <v>Kukulcania arizonicaUSAArizonaMaricopaMesa[N33.41518°, W111.83147°]E. Sanders12/X/1935</v>
      </c>
      <c r="AB111" s="147" t="str">
        <f t="shared" si="13"/>
        <v>Kukulcania arizonicaUSAArizonaMaricopaMesa[N33.41518°, W111.83147°]E. Sanders12/X/1935CAS 9057573</v>
      </c>
      <c r="AC111" s="147" t="str">
        <f t="shared" si="9"/>
        <v>Kukulcania arizonicaUSAArizonaMaricopaMesa[N33.41518°, W111.83147°]E. Sanders12/X/1935</v>
      </c>
      <c r="AD111" s="11" t="str">
        <f t="shared" si="14"/>
        <v/>
      </c>
      <c r="AE111" s="11" t="str">
        <f t="array" ref="AE111">IF(COUNTBLANK(D111)=1,"",IF(OR($H$2="y",$H$2="m"),IF(AA111=AA110,IF(OR(AB111=$AB$4:$AB110)=FALSE,AE110&amp;C111,AE110),"("&amp;C111)&amp;IF(AA111=AA112,IF(OR(AB112=$AB$4:$AB111)=FALSE,", ",""),") "),""))</f>
        <v/>
      </c>
      <c r="AF111" s="11" t="str">
        <f t="array" ref="AF111">IF((COUNTBLANK(D111)=0)*OR($H$2="y",$H$2="m"),IFERROR(LEFT(C111, FIND(" ",C111)-1), C111),"")</f>
        <v/>
      </c>
      <c r="AG111" s="11" t="str">
        <f t="array" ref="AG111">IF(COUNTBLANK(D111)=1,"",IF(OR($H$2="y",$H$2="m"),IF(AA111=AA110,IF(OR(AC111=$AC$4:$AC110)=FALSE,AG110&amp;AF111,AG110),"("&amp;AF111)&amp;IF(AA111=AA112,IF(OR(AC112=$AC$4:$AC111)=FALSE,", ",""),") "),""))</f>
        <v/>
      </c>
      <c r="AH111" s="10" t="str">
        <f>IF((COUNTBLANK(D111)=1),"",IF(D111=D110,AH110,"")&amp;IF(B110&lt;&gt;B111,((IF(COUNTBLANK(E111)=1,$D$3&amp;"Non-type material: "&amp;$D$3,$D$3&amp;INDEX('type-categories'!$A$2:$B$100,MATCH(E111,'type-categories'!$A$2:$A$100,0),2)&amp;$D$3))),"")&amp;(IF(K111&lt;&gt;K110,$C$2&amp;UPPER(K111)&amp;$C$2&amp;$K$3&amp;" ",(IF(B111&lt;&gt;B110,$C$2&amp;UPPER(K111)&amp;$C$2&amp;$K$3&amp;" ",""))))&amp;IF((AA111&lt;&gt;AA112)*($H$2="y"),AD111&amp;AE111,IF((AA111&lt;&gt;AA112)*($H$2="m"),AD111&amp;AG111,IF(($H$2&lt;&gt;"m")*($H$2&lt;&gt;"Y"),(IF(F111=0,"",F111&amp;" "&amp;$F$4&amp;" "))&amp;(IF(G111=0,"",G111&amp;" "&amp;$G$4&amp;" "))&amp;(IF(H111=0,"",H111&amp;" "&amp;H$4&amp;" "))&amp;(IF(I111=0,"",I111&amp;" "&amp;$I$4&amp;" "))&amp;(IF(J111=0,"",J111&amp;" "&amp;$J$4&amp;" ")),"")))&amp;"; "&amp;IF((B111=B110)*(AA111=AA110), "same collecting data; ", IF((B111=B110)*(Z110=Z111),"same locality; ",(IF(COUNTBLANK(L111)=1,"",$D$2&amp;L111&amp;$L$3&amp;" "&amp;$D$2))&amp;(IF(COUNTBLANK(M111)=1,"",$E$2&amp;M111&amp;$E$2&amp;", "))&amp;(IF(COUNTBLANK(N111)=1,"",N111&amp;"; "))&amp;(IF(COUNTBLANK(O111)=1,"",O111&amp;"; ")))&amp;(IF(COUNTBLANK(P111)=1,"",P111&amp;"; "))&amp;(IF(COUNTBLANK(Q111)=1,"",Q111&amp;"; "))&amp;(IF(COUNTBLANK(R111)=1,"",R111&amp;"m, "))&amp;IF((COUNTBLANK(S111)=0)*(S111&lt;&gt;S110), S111&amp;"; ","")&amp;(IF(COUNTBLANK(U111)=1,"",U111&amp;"; "))&amp;(IF(COUNTBLANK(T111)=1,"",IF(COUNTBLANK(F$2)=1,T111&amp;"; ",T111&amp;" "&amp;F$2&amp;"; "))))&amp;(IF(COUNTBLANK(V111)=1,"",V111&amp;"; "))&amp;IF((COUNTBLANK(C111)=1),"",C111)&amp;IF((B111=B112)*(K111=K112)*(L111=L112)*(M111=M112),IF(($H$2&lt;&gt;"m")*($H$2&lt;&gt;"Y"), " • ", IF((ISNUMBER(FIND(")",AE111))), " • ", "")),IF((B111=B112)*(K111=K112),"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v>
      </c>
      <c r="AI111" s="1"/>
    </row>
    <row r="112" spans="1:35" s="4" customFormat="1" x14ac:dyDescent="0.25">
      <c r="A112" s="3">
        <f t="shared" si="10"/>
        <v>1</v>
      </c>
      <c r="B112" s="53" t="str">
        <f t="shared" si="8"/>
        <v>Kukulcania arizonica</v>
      </c>
      <c r="C112" s="57" t="s">
        <v>271</v>
      </c>
      <c r="D112" s="57" t="s">
        <v>191</v>
      </c>
      <c r="E112" s="57"/>
      <c r="F112" s="57">
        <v>0</v>
      </c>
      <c r="G112" s="57">
        <v>5</v>
      </c>
      <c r="H112" s="57">
        <v>8</v>
      </c>
      <c r="I112" s="57"/>
      <c r="J112" s="57"/>
      <c r="K112" s="57" t="s">
        <v>353</v>
      </c>
      <c r="L112" s="57" t="s">
        <v>78</v>
      </c>
      <c r="M112" s="54" t="s">
        <v>822</v>
      </c>
      <c r="N112" s="57" t="s">
        <v>837</v>
      </c>
      <c r="O112" s="58" t="s">
        <v>85</v>
      </c>
      <c r="P112" s="58"/>
      <c r="Q112" s="58" t="s">
        <v>85</v>
      </c>
      <c r="R112" s="58"/>
      <c r="S112" s="54" t="s">
        <v>838</v>
      </c>
      <c r="T112" s="57" t="s">
        <v>839</v>
      </c>
      <c r="U112" s="57" t="s">
        <v>841</v>
      </c>
      <c r="V112" s="57"/>
      <c r="W112" s="57" t="s">
        <v>85</v>
      </c>
      <c r="X112" s="147">
        <f ca="1">IF(COUNTBLANK(D112)=1,"",IF('order-admin-units'!$I$1&lt;&gt;"y", "", IF(COUNTBLANK(K112)=1, 'order-admin-units'!$B$1+1, VLOOKUP(K112, ordercountry, 2))))</f>
        <v>1</v>
      </c>
      <c r="Y112" s="147">
        <f ca="1">IF(COUNTBLANK(D112)=1,"",IF('order-admin-units'!$I$1&lt;&gt;"y", "", IF(COUNTBLANK(K112:L112)&gt;0, 'order-admin-units'!$B$2+1, VLOOKUP(K112&amp;"@"&amp;L112, orderadmin, 2))))</f>
        <v>4</v>
      </c>
      <c r="Z112" s="147" t="str">
        <f t="shared" si="11"/>
        <v>USAArizonaMaricopaMesa</v>
      </c>
      <c r="AA112" s="147" t="str">
        <f t="shared" si="12"/>
        <v>Kukulcania arizonicaUSAArizonaMaricopaMesa[N33.41518°, W111.83147°]E. Sanders12/X/1935</v>
      </c>
      <c r="AB112" s="147" t="str">
        <f t="shared" si="13"/>
        <v>Kukulcania arizonicaUSAArizonaMaricopaMesa[N33.41518°, W111.83147°]E. Sanders12/X/1935MCZ 145390</v>
      </c>
      <c r="AC112" s="147" t="str">
        <f t="shared" si="9"/>
        <v>Kukulcania arizonicaUSAArizonaMaricopaMesa[N33.41518°, W111.83147°]E. Sanders12/X/1935</v>
      </c>
      <c r="AD112" s="11" t="str">
        <f t="shared" si="14"/>
        <v/>
      </c>
      <c r="AE112" s="11" t="str">
        <f t="array" ref="AE112">IF(COUNTBLANK(D112)=1,"",IF(OR($H$2="y",$H$2="m"),IF(AA112=AA111,IF(OR(AB112=$AB$4:$AB111)=FALSE,AE111&amp;C112,AE111),"("&amp;C112)&amp;IF(AA112=AA113,IF(OR(AB113=$AB$4:$AB112)=FALSE,", ",""),") "),""))</f>
        <v/>
      </c>
      <c r="AF112" s="11" t="str">
        <f t="array" ref="AF112">IF((COUNTBLANK(D112)=0)*OR($H$2="y",$H$2="m"),IFERROR(LEFT(C112, FIND(" ",C112)-1), C112),"")</f>
        <v/>
      </c>
      <c r="AG112" s="11" t="str">
        <f t="array" ref="AG112">IF(COUNTBLANK(D112)=1,"",IF(OR($H$2="y",$H$2="m"),IF(AA112=AA111,IF(OR(AC112=$AC$4:$AC111)=FALSE,AG111&amp;AF112,AG111),"("&amp;AF112)&amp;IF(AA112=AA113,IF(OR(AC113=$AC$4:$AC112)=FALSE,", ",""),") "),""))</f>
        <v/>
      </c>
      <c r="AH112" s="10" t="str">
        <f>IF((COUNTBLANK(D112)=1),"",IF(D112=D111,AH111,"")&amp;IF(B111&lt;&gt;B112,((IF(COUNTBLANK(E112)=1,$D$3&amp;"Non-type material: "&amp;$D$3,$D$3&amp;INDEX('type-categories'!$A$2:$B$100,MATCH(E112,'type-categories'!$A$2:$A$100,0),2)&amp;$D$3))),"")&amp;(IF(K112&lt;&gt;K111,$C$2&amp;UPPER(K112)&amp;$C$2&amp;$K$3&amp;" ",(IF(B112&lt;&gt;B111,$C$2&amp;UPPER(K112)&amp;$C$2&amp;$K$3&amp;" ",""))))&amp;IF((AA112&lt;&gt;AA113)*($H$2="y"),AD112&amp;AE112,IF((AA112&lt;&gt;AA113)*($H$2="m"),AD112&amp;AG112,IF(($H$2&lt;&gt;"m")*($H$2&lt;&gt;"Y"),(IF(F112=0,"",F112&amp;" "&amp;$F$4&amp;" "))&amp;(IF(G112=0,"",G112&amp;" "&amp;$G$4&amp;" "))&amp;(IF(H112=0,"",H112&amp;" "&amp;H$4&amp;" "))&amp;(IF(I112=0,"",I112&amp;" "&amp;$I$4&amp;" "))&amp;(IF(J112=0,"",J112&amp;" "&amp;$J$4&amp;" ")),"")))&amp;"; "&amp;IF((B112=B111)*(AA112=AA111), "same collecting data; ", IF((B112=B111)*(Z111=Z112),"same locality; ",(IF(COUNTBLANK(L112)=1,"",$D$2&amp;L112&amp;$L$3&amp;" "&amp;$D$2))&amp;(IF(COUNTBLANK(M112)=1,"",$E$2&amp;M112&amp;$E$2&amp;", "))&amp;(IF(COUNTBLANK(N112)=1,"",N112&amp;"; "))&amp;(IF(COUNTBLANK(O112)=1,"",O112&amp;"; ")))&amp;(IF(COUNTBLANK(P112)=1,"",P112&amp;"; "))&amp;(IF(COUNTBLANK(Q112)=1,"",Q112&amp;"; "))&amp;(IF(COUNTBLANK(R112)=1,"",R112&amp;"m, "))&amp;IF((COUNTBLANK(S112)=0)*(S112&lt;&gt;S111), S112&amp;"; ","")&amp;(IF(COUNTBLANK(U112)=1,"",U112&amp;"; "))&amp;(IF(COUNTBLANK(T112)=1,"",IF(COUNTBLANK(F$2)=1,T112&amp;"; ",T112&amp;" "&amp;F$2&amp;"; "))))&amp;(IF(COUNTBLANK(V112)=1,"",V112&amp;"; "))&amp;IF((COUNTBLANK(C112)=1),"",C112)&amp;IF((B112=B113)*(K112=K113)*(L112=L113)*(M112=M113),IF(($H$2&lt;&gt;"m")*($H$2&lt;&gt;"Y"), " • ", IF((ISNUMBER(FIND(")",AE112))), " • ", "")),IF((B112=B113)*(K112=K113),"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v>
      </c>
      <c r="AI112" s="1"/>
    </row>
    <row r="113" spans="1:35" s="4" customFormat="1" x14ac:dyDescent="0.25">
      <c r="A113" s="3">
        <f t="shared" si="10"/>
        <v>1</v>
      </c>
      <c r="B113" s="53" t="str">
        <f t="shared" si="8"/>
        <v>Kukulcania arizonica</v>
      </c>
      <c r="C113" s="57" t="s">
        <v>272</v>
      </c>
      <c r="D113" s="57" t="s">
        <v>191</v>
      </c>
      <c r="E113" s="57"/>
      <c r="F113" s="57">
        <v>0</v>
      </c>
      <c r="G113" s="57">
        <v>2</v>
      </c>
      <c r="H113" s="57">
        <v>16</v>
      </c>
      <c r="I113" s="57"/>
      <c r="J113" s="57"/>
      <c r="K113" s="57" t="s">
        <v>353</v>
      </c>
      <c r="L113" s="57" t="s">
        <v>78</v>
      </c>
      <c r="M113" s="54" t="s">
        <v>822</v>
      </c>
      <c r="N113" s="57" t="s">
        <v>837</v>
      </c>
      <c r="O113" s="58" t="s">
        <v>85</v>
      </c>
      <c r="P113" s="58"/>
      <c r="Q113" s="58" t="s">
        <v>85</v>
      </c>
      <c r="R113" s="58"/>
      <c r="S113" s="54" t="s">
        <v>838</v>
      </c>
      <c r="T113" s="57" t="s">
        <v>839</v>
      </c>
      <c r="U113" s="57" t="s">
        <v>842</v>
      </c>
      <c r="V113" s="57"/>
      <c r="W113" s="57" t="s">
        <v>85</v>
      </c>
      <c r="X113" s="147">
        <f ca="1">IF(COUNTBLANK(D113)=1,"",IF('order-admin-units'!$I$1&lt;&gt;"y", "", IF(COUNTBLANK(K113)=1, 'order-admin-units'!$B$1+1, VLOOKUP(K113, ordercountry, 2))))</f>
        <v>1</v>
      </c>
      <c r="Y113" s="147">
        <f ca="1">IF(COUNTBLANK(D113)=1,"",IF('order-admin-units'!$I$1&lt;&gt;"y", "", IF(COUNTBLANK(K113:L113)&gt;0, 'order-admin-units'!$B$2+1, VLOOKUP(K113&amp;"@"&amp;L113, orderadmin, 2))))</f>
        <v>4</v>
      </c>
      <c r="Z113" s="147" t="str">
        <f t="shared" si="11"/>
        <v>USAArizonaMaricopaMesa</v>
      </c>
      <c r="AA113" s="147" t="str">
        <f t="shared" si="12"/>
        <v>Kukulcania arizonicaUSAArizonaMaricopaMesa[N33.41518°, W111.83147°]E. Sanders15/IX/1935</v>
      </c>
      <c r="AB113" s="147" t="str">
        <f t="shared" si="13"/>
        <v>Kukulcania arizonicaUSAArizonaMaricopaMesa[N33.41518°, W111.83147°]E. Sanders15/IX/1935MCZ 145391</v>
      </c>
      <c r="AC113" s="147" t="str">
        <f t="shared" si="9"/>
        <v>Kukulcania arizonicaUSAArizonaMaricopaMesa[N33.41518°, W111.83147°]E. Sanders15/IX/1935</v>
      </c>
      <c r="AD113" s="11" t="str">
        <f t="shared" si="14"/>
        <v/>
      </c>
      <c r="AE113" s="11" t="str">
        <f t="array" ref="AE113">IF(COUNTBLANK(D113)=1,"",IF(OR($H$2="y",$H$2="m"),IF(AA113=AA112,IF(OR(AB113=$AB$4:$AB112)=FALSE,AE112&amp;C113,AE112),"("&amp;C113)&amp;IF(AA113=AA114,IF(OR(AB114=$AB$4:$AB113)=FALSE,", ",""),") "),""))</f>
        <v/>
      </c>
      <c r="AF113" s="11" t="str">
        <f t="array" ref="AF113">IF((COUNTBLANK(D113)=0)*OR($H$2="y",$H$2="m"),IFERROR(LEFT(C113, FIND(" ",C113)-1), C113),"")</f>
        <v/>
      </c>
      <c r="AG113" s="11" t="str">
        <f t="array" ref="AG113">IF(COUNTBLANK(D113)=1,"",IF(OR($H$2="y",$H$2="m"),IF(AA113=AA112,IF(OR(AC113=$AC$4:$AC112)=FALSE,AG112&amp;AF113,AG112),"("&amp;AF113)&amp;IF(AA113=AA114,IF(OR(AC114=$AC$4:$AC113)=FALSE,", ",""),") "),""))</f>
        <v/>
      </c>
      <c r="AH113" s="10" t="str">
        <f>IF((COUNTBLANK(D113)=1),"",IF(D113=D112,AH112,"")&amp;IF(B112&lt;&gt;B113,((IF(COUNTBLANK(E113)=1,$D$3&amp;"Non-type material: "&amp;$D$3,$D$3&amp;INDEX('type-categories'!$A$2:$B$100,MATCH(E113,'type-categories'!$A$2:$A$100,0),2)&amp;$D$3))),"")&amp;(IF(K113&lt;&gt;K112,$C$2&amp;UPPER(K113)&amp;$C$2&amp;$K$3&amp;" ",(IF(B113&lt;&gt;B112,$C$2&amp;UPPER(K113)&amp;$C$2&amp;$K$3&amp;" ",""))))&amp;IF((AA113&lt;&gt;AA114)*($H$2="y"),AD113&amp;AE113,IF((AA113&lt;&gt;AA114)*($H$2="m"),AD113&amp;AG113,IF(($H$2&lt;&gt;"m")*($H$2&lt;&gt;"Y"),(IF(F113=0,"",F113&amp;" "&amp;$F$4&amp;" "))&amp;(IF(G113=0,"",G113&amp;" "&amp;$G$4&amp;" "))&amp;(IF(H113=0,"",H113&amp;" "&amp;H$4&amp;" "))&amp;(IF(I113=0,"",I113&amp;" "&amp;$I$4&amp;" "))&amp;(IF(J113=0,"",J113&amp;" "&amp;$J$4&amp;" ")),"")))&amp;"; "&amp;IF((B113=B112)*(AA113=AA112), "same collecting data; ", IF((B113=B112)*(Z112=Z113),"same locality; ",(IF(COUNTBLANK(L113)=1,"",$D$2&amp;L113&amp;$L$3&amp;" "&amp;$D$2))&amp;(IF(COUNTBLANK(M113)=1,"",$E$2&amp;M113&amp;$E$2&amp;", "))&amp;(IF(COUNTBLANK(N113)=1,"",N113&amp;"; "))&amp;(IF(COUNTBLANK(O113)=1,"",O113&amp;"; ")))&amp;(IF(COUNTBLANK(P113)=1,"",P113&amp;"; "))&amp;(IF(COUNTBLANK(Q113)=1,"",Q113&amp;"; "))&amp;(IF(COUNTBLANK(R113)=1,"",R113&amp;"m, "))&amp;IF((COUNTBLANK(S113)=0)*(S113&lt;&gt;S112), S113&amp;"; ","")&amp;(IF(COUNTBLANK(U113)=1,"",U113&amp;"; "))&amp;(IF(COUNTBLANK(T113)=1,"",IF(COUNTBLANK(F$2)=1,T113&amp;"; ",T113&amp;" "&amp;F$2&amp;"; "))))&amp;(IF(COUNTBLANK(V113)=1,"",V113&amp;"; "))&amp;IF((COUNTBLANK(C113)=1),"",C113)&amp;IF((B113=B114)*(K113=K114)*(L113=L114)*(M113=M114),IF(($H$2&lt;&gt;"m")*($H$2&lt;&gt;"Y"), " • ", IF((ISNUMBER(FIND(")",AE113))), " • ", "")),IF((B113=B114)*(K113=K114),"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v>
      </c>
      <c r="AI113" s="1"/>
    </row>
    <row r="114" spans="1:35" s="4" customFormat="1" x14ac:dyDescent="0.25">
      <c r="A114" s="3">
        <f t="shared" si="10"/>
        <v>1</v>
      </c>
      <c r="B114" s="53" t="str">
        <f t="shared" si="8"/>
        <v>Kukulcania arizonica</v>
      </c>
      <c r="C114" s="57" t="s">
        <v>273</v>
      </c>
      <c r="D114" s="57" t="s">
        <v>191</v>
      </c>
      <c r="E114" s="57"/>
      <c r="F114" s="57">
        <v>0</v>
      </c>
      <c r="G114" s="57">
        <v>1</v>
      </c>
      <c r="H114" s="57">
        <v>0</v>
      </c>
      <c r="I114" s="57"/>
      <c r="J114" s="57"/>
      <c r="K114" s="57" t="s">
        <v>353</v>
      </c>
      <c r="L114" s="57" t="s">
        <v>78</v>
      </c>
      <c r="M114" s="54" t="s">
        <v>822</v>
      </c>
      <c r="N114" s="57" t="s">
        <v>837</v>
      </c>
      <c r="O114" s="58" t="s">
        <v>85</v>
      </c>
      <c r="P114" s="58"/>
      <c r="Q114" s="58" t="s">
        <v>85</v>
      </c>
      <c r="R114" s="58"/>
      <c r="S114" s="54" t="s">
        <v>838</v>
      </c>
      <c r="T114" s="57" t="s">
        <v>843</v>
      </c>
      <c r="U114" s="57" t="s">
        <v>844</v>
      </c>
      <c r="V114" s="57"/>
      <c r="W114" s="57" t="s">
        <v>85</v>
      </c>
      <c r="X114" s="147">
        <f ca="1">IF(COUNTBLANK(D114)=1,"",IF('order-admin-units'!$I$1&lt;&gt;"y", "", IF(COUNTBLANK(K114)=1, 'order-admin-units'!$B$1+1, VLOOKUP(K114, ordercountry, 2))))</f>
        <v>1</v>
      </c>
      <c r="Y114" s="147">
        <f ca="1">IF(COUNTBLANK(D114)=1,"",IF('order-admin-units'!$I$1&lt;&gt;"y", "", IF(COUNTBLANK(K114:L114)&gt;0, 'order-admin-units'!$B$2+1, VLOOKUP(K114&amp;"@"&amp;L114, orderadmin, 2))))</f>
        <v>4</v>
      </c>
      <c r="Z114" s="147" t="str">
        <f t="shared" si="11"/>
        <v>USAArizonaMaricopaMesa</v>
      </c>
      <c r="AA114" s="147" t="str">
        <f t="shared" si="12"/>
        <v>Kukulcania arizonicaUSAArizonaMaricopaMesa[N33.41518°, W111.83147°]H.L. Stahnke13/X/1960</v>
      </c>
      <c r="AB114" s="147" t="str">
        <f t="shared" si="13"/>
        <v>Kukulcania arizonicaUSAArizonaMaricopaMesa[N33.41518°, W111.83147°]H.L. Stahnke13/X/1960MCZ 145374</v>
      </c>
      <c r="AC114" s="147" t="str">
        <f t="shared" si="9"/>
        <v>Kukulcania arizonicaUSAArizonaMaricopaMesa[N33.41518°, W111.83147°]H.L. Stahnke13/X/1960</v>
      </c>
      <c r="AD114" s="11" t="str">
        <f t="shared" si="14"/>
        <v/>
      </c>
      <c r="AE114" s="11" t="str">
        <f t="array" ref="AE114">IF(COUNTBLANK(D114)=1,"",IF(OR($H$2="y",$H$2="m"),IF(AA114=AA113,IF(OR(AB114=$AB$4:$AB113)=FALSE,AE113&amp;C114,AE113),"("&amp;C114)&amp;IF(AA114=AA115,IF(OR(AB115=$AB$4:$AB114)=FALSE,", ",""),") "),""))</f>
        <v/>
      </c>
      <c r="AF114" s="11" t="str">
        <f t="array" ref="AF114">IF((COUNTBLANK(D114)=0)*OR($H$2="y",$H$2="m"),IFERROR(LEFT(C114, FIND(" ",C114)-1), C114),"")</f>
        <v/>
      </c>
      <c r="AG114" s="11" t="str">
        <f t="array" ref="AG114">IF(COUNTBLANK(D114)=1,"",IF(OR($H$2="y",$H$2="m"),IF(AA114=AA113,IF(OR(AC114=$AC$4:$AC113)=FALSE,AG113&amp;AF114,AG113),"("&amp;AF114)&amp;IF(AA114=AA115,IF(OR(AC115=$AC$4:$AC114)=FALSE,", ",""),") "),""))</f>
        <v/>
      </c>
      <c r="AH114" s="10" t="str">
        <f>IF((COUNTBLANK(D114)=1),"",IF(D114=D113,AH113,"")&amp;IF(B113&lt;&gt;B114,((IF(COUNTBLANK(E114)=1,$D$3&amp;"Non-type material: "&amp;$D$3,$D$3&amp;INDEX('type-categories'!$A$2:$B$100,MATCH(E114,'type-categories'!$A$2:$A$100,0),2)&amp;$D$3))),"")&amp;(IF(K114&lt;&gt;K113,$C$2&amp;UPPER(K114)&amp;$C$2&amp;$K$3&amp;" ",(IF(B114&lt;&gt;B113,$C$2&amp;UPPER(K114)&amp;$C$2&amp;$K$3&amp;" ",""))))&amp;IF((AA114&lt;&gt;AA115)*($H$2="y"),AD114&amp;AE114,IF((AA114&lt;&gt;AA115)*($H$2="m"),AD114&amp;AG114,IF(($H$2&lt;&gt;"m")*($H$2&lt;&gt;"Y"),(IF(F114=0,"",F114&amp;" "&amp;$F$4&amp;" "))&amp;(IF(G114=0,"",G114&amp;" "&amp;$G$4&amp;" "))&amp;(IF(H114=0,"",H114&amp;" "&amp;H$4&amp;" "))&amp;(IF(I114=0,"",I114&amp;" "&amp;$I$4&amp;" "))&amp;(IF(J114=0,"",J114&amp;" "&amp;$J$4&amp;" ")),"")))&amp;"; "&amp;IF((B114=B113)*(AA114=AA113), "same collecting data; ", IF((B114=B113)*(Z113=Z114),"same locality; ",(IF(COUNTBLANK(L114)=1,"",$D$2&amp;L114&amp;$L$3&amp;" "&amp;$D$2))&amp;(IF(COUNTBLANK(M114)=1,"",$E$2&amp;M114&amp;$E$2&amp;", "))&amp;(IF(COUNTBLANK(N114)=1,"",N114&amp;"; "))&amp;(IF(COUNTBLANK(O114)=1,"",O114&amp;"; ")))&amp;(IF(COUNTBLANK(P114)=1,"",P114&amp;"; "))&amp;(IF(COUNTBLANK(Q114)=1,"",Q114&amp;"; "))&amp;(IF(COUNTBLANK(R114)=1,"",R114&amp;"m, "))&amp;IF((COUNTBLANK(S114)=0)*(S114&lt;&gt;S113), S114&amp;"; ","")&amp;(IF(COUNTBLANK(U114)=1,"",U114&amp;"; "))&amp;(IF(COUNTBLANK(T114)=1,"",IF(COUNTBLANK(F$2)=1,T114&amp;"; ",T114&amp;" "&amp;F$2&amp;"; "))))&amp;(IF(COUNTBLANK(V114)=1,"",V114&amp;"; "))&amp;IF((COUNTBLANK(C114)=1),"",C114)&amp;IF((B114=B115)*(K114=K115)*(L114=L115)*(M114=M115),IF(($H$2&lt;&gt;"m")*($H$2&lt;&gt;"Y"), " • ", IF((ISNUMBER(FIND(")",AE114))), " • ", "")),IF((B114=B115)*(K114=K115),"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v>
      </c>
      <c r="AI114" s="1"/>
    </row>
    <row r="115" spans="1:35" s="4" customFormat="1" x14ac:dyDescent="0.25">
      <c r="A115" s="3">
        <f t="shared" si="10"/>
        <v>1</v>
      </c>
      <c r="B115" s="53" t="str">
        <f t="shared" si="8"/>
        <v>Kukulcania arizonica</v>
      </c>
      <c r="C115" s="57" t="s">
        <v>274</v>
      </c>
      <c r="D115" s="57" t="s">
        <v>191</v>
      </c>
      <c r="E115" s="57"/>
      <c r="F115" s="57">
        <v>2</v>
      </c>
      <c r="G115" s="57">
        <v>0</v>
      </c>
      <c r="H115" s="57">
        <v>0</v>
      </c>
      <c r="I115" s="57"/>
      <c r="J115" s="57"/>
      <c r="K115" s="57" t="s">
        <v>353</v>
      </c>
      <c r="L115" s="57" t="s">
        <v>78</v>
      </c>
      <c r="M115" s="54" t="s">
        <v>822</v>
      </c>
      <c r="N115" s="57" t="s">
        <v>837</v>
      </c>
      <c r="O115" s="58" t="s">
        <v>85</v>
      </c>
      <c r="P115" s="58"/>
      <c r="Q115" s="58" t="s">
        <v>85</v>
      </c>
      <c r="R115" s="58"/>
      <c r="S115" s="54" t="s">
        <v>845</v>
      </c>
      <c r="T115" s="57" t="s">
        <v>839</v>
      </c>
      <c r="U115" s="57" t="s">
        <v>846</v>
      </c>
      <c r="V115" s="57"/>
      <c r="W115" s="57" t="s">
        <v>85</v>
      </c>
      <c r="X115" s="147">
        <f ca="1">IF(COUNTBLANK(D115)=1,"",IF('order-admin-units'!$I$1&lt;&gt;"y", "", IF(COUNTBLANK(K115)=1, 'order-admin-units'!$B$1+1, VLOOKUP(K115, ordercountry, 2))))</f>
        <v>1</v>
      </c>
      <c r="Y115" s="147">
        <f ca="1">IF(COUNTBLANK(D115)=1,"",IF('order-admin-units'!$I$1&lt;&gt;"y", "", IF(COUNTBLANK(K115:L115)&gt;0, 'order-admin-units'!$B$2+1, VLOOKUP(K115&amp;"@"&amp;L115, orderadmin, 2))))</f>
        <v>4</v>
      </c>
      <c r="Z115" s="147" t="str">
        <f t="shared" si="11"/>
        <v>USAArizonaMaricopaMesa</v>
      </c>
      <c r="AA115" s="147" t="str">
        <f t="shared" si="12"/>
        <v>Kukulcania arizonicaUSAArizonaMaricopaMesa[N33.42227°, W111.82264°]E. Sanders30/X/1935</v>
      </c>
      <c r="AB115" s="147" t="str">
        <f t="shared" si="13"/>
        <v>Kukulcania arizonicaUSAArizonaMaricopaMesa[N33.42227°, W111.82264°]E. Sanders30/X/1935MCZ 68731</v>
      </c>
      <c r="AC115" s="147" t="str">
        <f t="shared" si="9"/>
        <v>Kukulcania arizonicaUSAArizonaMaricopaMesa[N33.42227°, W111.82264°]E. Sanders30/X/1935</v>
      </c>
      <c r="AD115" s="11" t="str">
        <f t="shared" si="14"/>
        <v/>
      </c>
      <c r="AE115" s="11" t="str">
        <f t="array" ref="AE115">IF(COUNTBLANK(D115)=1,"",IF(OR($H$2="y",$H$2="m"),IF(AA115=AA114,IF(OR(AB115=$AB$4:$AB114)=FALSE,AE114&amp;C115,AE114),"("&amp;C115)&amp;IF(AA115=AA116,IF(OR(AB116=$AB$4:$AB115)=FALSE,", ",""),") "),""))</f>
        <v/>
      </c>
      <c r="AF115" s="11" t="str">
        <f t="array" ref="AF115">IF((COUNTBLANK(D115)=0)*OR($H$2="y",$H$2="m"),IFERROR(LEFT(C115, FIND(" ",C115)-1), C115),"")</f>
        <v/>
      </c>
      <c r="AG115" s="11" t="str">
        <f t="array" ref="AG115">IF(COUNTBLANK(D115)=1,"",IF(OR($H$2="y",$H$2="m"),IF(AA115=AA114,IF(OR(AC115=$AC$4:$AC114)=FALSE,AG114&amp;AF115,AG114),"("&amp;AF115)&amp;IF(AA115=AA116,IF(OR(AC116=$AC$4:$AC115)=FALSE,", ",""),") "),""))</f>
        <v/>
      </c>
      <c r="AH115" s="10" t="str">
        <f>IF((COUNTBLANK(D115)=1),"",IF(D115=D114,AH114,"")&amp;IF(B114&lt;&gt;B115,((IF(COUNTBLANK(E115)=1,$D$3&amp;"Non-type material: "&amp;$D$3,$D$3&amp;INDEX('type-categories'!$A$2:$B$100,MATCH(E115,'type-categories'!$A$2:$A$100,0),2)&amp;$D$3))),"")&amp;(IF(K115&lt;&gt;K114,$C$2&amp;UPPER(K115)&amp;$C$2&amp;$K$3&amp;" ",(IF(B115&lt;&gt;B114,$C$2&amp;UPPER(K115)&amp;$C$2&amp;$K$3&amp;" ",""))))&amp;IF((AA115&lt;&gt;AA116)*($H$2="y"),AD115&amp;AE115,IF((AA115&lt;&gt;AA116)*($H$2="m"),AD115&amp;AG115,IF(($H$2&lt;&gt;"m")*($H$2&lt;&gt;"Y"),(IF(F115=0,"",F115&amp;" "&amp;$F$4&amp;" "))&amp;(IF(G115=0,"",G115&amp;" "&amp;$G$4&amp;" "))&amp;(IF(H115=0,"",H115&amp;" "&amp;H$4&amp;" "))&amp;(IF(I115=0,"",I115&amp;" "&amp;$I$4&amp;" "))&amp;(IF(J115=0,"",J115&amp;" "&amp;$J$4&amp;" ")),"")))&amp;"; "&amp;IF((B115=B114)*(AA115=AA114), "same collecting data; ", IF((B115=B114)*(Z114=Z115),"same locality; ",(IF(COUNTBLANK(L115)=1,"",$D$2&amp;L115&amp;$L$3&amp;" "&amp;$D$2))&amp;(IF(COUNTBLANK(M115)=1,"",$E$2&amp;M115&amp;$E$2&amp;", "))&amp;(IF(COUNTBLANK(N115)=1,"",N115&amp;"; "))&amp;(IF(COUNTBLANK(O115)=1,"",O115&amp;"; ")))&amp;(IF(COUNTBLANK(P115)=1,"",P115&amp;"; "))&amp;(IF(COUNTBLANK(Q115)=1,"",Q115&amp;"; "))&amp;(IF(COUNTBLANK(R115)=1,"",R115&amp;"m, "))&amp;IF((COUNTBLANK(S115)=0)*(S115&lt;&gt;S114), S115&amp;"; ","")&amp;(IF(COUNTBLANK(U115)=1,"",U115&amp;"; "))&amp;(IF(COUNTBLANK(T115)=1,"",IF(COUNTBLANK(F$2)=1,T115&amp;"; ",T115&amp;" "&amp;F$2&amp;"; "))))&amp;(IF(COUNTBLANK(V115)=1,"",V115&amp;"; "))&amp;IF((COUNTBLANK(C115)=1),"",C115)&amp;IF((B115=B116)*(K115=K116)*(L115=L116)*(M115=M116),IF(($H$2&lt;&gt;"m")*($H$2&lt;&gt;"Y"), " • ", IF((ISNUMBER(FIND(")",AE115))), " • ", "")),IF((B115=B116)*(K115=K116),"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v>
      </c>
      <c r="AI115" s="1"/>
    </row>
    <row r="116" spans="1:35" s="4" customFormat="1" x14ac:dyDescent="0.25">
      <c r="A116" s="3">
        <f t="shared" si="10"/>
        <v>1</v>
      </c>
      <c r="B116" s="53" t="str">
        <f t="shared" si="8"/>
        <v>Kukulcania arizonica</v>
      </c>
      <c r="C116" s="57" t="s">
        <v>277</v>
      </c>
      <c r="D116" s="57" t="s">
        <v>191</v>
      </c>
      <c r="E116" s="57"/>
      <c r="F116" s="57">
        <v>0</v>
      </c>
      <c r="G116" s="57">
        <v>1</v>
      </c>
      <c r="H116" s="57">
        <v>0</v>
      </c>
      <c r="I116" s="57"/>
      <c r="J116" s="57"/>
      <c r="K116" s="57" t="s">
        <v>353</v>
      </c>
      <c r="L116" s="57" t="s">
        <v>78</v>
      </c>
      <c r="M116" s="54" t="s">
        <v>822</v>
      </c>
      <c r="N116" s="57" t="s">
        <v>852</v>
      </c>
      <c r="O116" s="58" t="s">
        <v>85</v>
      </c>
      <c r="P116" s="58"/>
      <c r="Q116" s="58" t="s">
        <v>85</v>
      </c>
      <c r="R116" s="58"/>
      <c r="S116" s="54" t="s">
        <v>853</v>
      </c>
      <c r="T116" s="57" t="s">
        <v>843</v>
      </c>
      <c r="U116" s="57" t="s">
        <v>854</v>
      </c>
      <c r="V116" s="57"/>
      <c r="W116" s="57" t="s">
        <v>85</v>
      </c>
      <c r="X116" s="147">
        <f ca="1">IF(COUNTBLANK(D116)=1,"",IF('order-admin-units'!$I$1&lt;&gt;"y", "", IF(COUNTBLANK(K116)=1, 'order-admin-units'!$B$1+1, VLOOKUP(K116, ordercountry, 2))))</f>
        <v>1</v>
      </c>
      <c r="Y116" s="147">
        <f ca="1">IF(COUNTBLANK(D116)=1,"",IF('order-admin-units'!$I$1&lt;&gt;"y", "", IF(COUNTBLANK(K116:L116)&gt;0, 'order-admin-units'!$B$2+1, VLOOKUP(K116&amp;"@"&amp;L116, orderadmin, 2))))</f>
        <v>4</v>
      </c>
      <c r="Z116" s="147" t="str">
        <f t="shared" si="11"/>
        <v>USAArizonaMaricopaPhoenix</v>
      </c>
      <c r="AA116" s="147" t="str">
        <f t="shared" si="12"/>
        <v>Kukulcania arizonicaUSAArizonaMaricopaPhoenix[N33.44838°, W112.07404°]H.L. Stahnke26/X/1960</v>
      </c>
      <c r="AB116" s="147" t="str">
        <f t="shared" si="13"/>
        <v>Kukulcania arizonicaUSAArizonaMaricopaPhoenix[N33.44838°, W112.07404°]H.L. Stahnke26/X/1960MCZ 145381</v>
      </c>
      <c r="AC116" s="147" t="str">
        <f t="shared" si="9"/>
        <v>Kukulcania arizonicaUSAArizonaMaricopaPhoenix[N33.44838°, W112.07404°]H.L. Stahnke26/X/1960</v>
      </c>
      <c r="AD116" s="11" t="str">
        <f t="shared" si="14"/>
        <v/>
      </c>
      <c r="AE116" s="11" t="str">
        <f t="array" ref="AE116">IF(COUNTBLANK(D116)=1,"",IF(OR($H$2="y",$H$2="m"),IF(AA116=AA115,IF(OR(AB116=$AB$4:$AB115)=FALSE,AE115&amp;C116,AE115),"("&amp;C116)&amp;IF(AA116=AA117,IF(OR(AB117=$AB$4:$AB116)=FALSE,", ",""),") "),""))</f>
        <v/>
      </c>
      <c r="AF116" s="11" t="str">
        <f t="array" ref="AF116">IF((COUNTBLANK(D116)=0)*OR($H$2="y",$H$2="m"),IFERROR(LEFT(C116, FIND(" ",C116)-1), C116),"")</f>
        <v/>
      </c>
      <c r="AG116" s="11" t="str">
        <f t="array" ref="AG116">IF(COUNTBLANK(D116)=1,"",IF(OR($H$2="y",$H$2="m"),IF(AA116=AA115,IF(OR(AC116=$AC$4:$AC115)=FALSE,AG115&amp;AF116,AG115),"("&amp;AF116)&amp;IF(AA116=AA117,IF(OR(AC117=$AC$4:$AC116)=FALSE,", ",""),") "),""))</f>
        <v/>
      </c>
      <c r="AH116" s="10" t="str">
        <f>IF((COUNTBLANK(D116)=1),"",IF(D116=D115,AH115,"")&amp;IF(B115&lt;&gt;B116,((IF(COUNTBLANK(E116)=1,$D$3&amp;"Non-type material: "&amp;$D$3,$D$3&amp;INDEX('type-categories'!$A$2:$B$100,MATCH(E116,'type-categories'!$A$2:$A$100,0),2)&amp;$D$3))),"")&amp;(IF(K116&lt;&gt;K115,$C$2&amp;UPPER(K116)&amp;$C$2&amp;$K$3&amp;" ",(IF(B116&lt;&gt;B115,$C$2&amp;UPPER(K116)&amp;$C$2&amp;$K$3&amp;" ",""))))&amp;IF((AA116&lt;&gt;AA117)*($H$2="y"),AD116&amp;AE116,IF((AA116&lt;&gt;AA117)*($H$2="m"),AD116&amp;AG116,IF(($H$2&lt;&gt;"m")*($H$2&lt;&gt;"Y"),(IF(F116=0,"",F116&amp;" "&amp;$F$4&amp;" "))&amp;(IF(G116=0,"",G116&amp;" "&amp;$G$4&amp;" "))&amp;(IF(H116=0,"",H116&amp;" "&amp;H$4&amp;" "))&amp;(IF(I116=0,"",I116&amp;" "&amp;$I$4&amp;" "))&amp;(IF(J116=0,"",J116&amp;" "&amp;$J$4&amp;" ")),"")))&amp;"; "&amp;IF((B116=B115)*(AA116=AA115), "same collecting data; ", IF((B116=B115)*(Z115=Z116),"same locality; ",(IF(COUNTBLANK(L116)=1,"",$D$2&amp;L116&amp;$L$3&amp;" "&amp;$D$2))&amp;(IF(COUNTBLANK(M116)=1,"",$E$2&amp;M116&amp;$E$2&amp;", "))&amp;(IF(COUNTBLANK(N116)=1,"",N116&amp;"; "))&amp;(IF(COUNTBLANK(O116)=1,"",O116&amp;"; ")))&amp;(IF(COUNTBLANK(P116)=1,"",P116&amp;"; "))&amp;(IF(COUNTBLANK(Q116)=1,"",Q116&amp;"; "))&amp;(IF(COUNTBLANK(R116)=1,"",R116&amp;"m, "))&amp;IF((COUNTBLANK(S116)=0)*(S116&lt;&gt;S115), S116&amp;"; ","")&amp;(IF(COUNTBLANK(U116)=1,"",U116&amp;"; "))&amp;(IF(COUNTBLANK(T116)=1,"",IF(COUNTBLANK(F$2)=1,T116&amp;"; ",T116&amp;" "&amp;F$2&amp;"; "))))&amp;(IF(COUNTBLANK(V116)=1,"",V116&amp;"; "))&amp;IF((COUNTBLANK(C116)=1),"",C116)&amp;IF((B116=B117)*(K116=K117)*(L116=L117)*(M116=M117),IF(($H$2&lt;&gt;"m")*($H$2&lt;&gt;"Y"), " • ", IF((ISNUMBER(FIND(")",AE116))), " • ", "")),IF((B116=B117)*(K116=K117),"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v>
      </c>
      <c r="AI116" s="1"/>
    </row>
    <row r="117" spans="1:35" s="4" customFormat="1" x14ac:dyDescent="0.25">
      <c r="A117" s="3">
        <f t="shared" si="10"/>
        <v>1</v>
      </c>
      <c r="B117" s="53" t="str">
        <f t="shared" si="8"/>
        <v>Kukulcania arizonica</v>
      </c>
      <c r="C117" s="57" t="s">
        <v>278</v>
      </c>
      <c r="D117" s="57" t="s">
        <v>191</v>
      </c>
      <c r="E117" s="57"/>
      <c r="F117" s="57">
        <v>0</v>
      </c>
      <c r="G117" s="57">
        <v>1</v>
      </c>
      <c r="H117" s="57">
        <v>0</v>
      </c>
      <c r="I117" s="57"/>
      <c r="J117" s="57"/>
      <c r="K117" s="57" t="s">
        <v>353</v>
      </c>
      <c r="L117" s="57" t="s">
        <v>78</v>
      </c>
      <c r="M117" s="54" t="s">
        <v>822</v>
      </c>
      <c r="N117" s="57" t="s">
        <v>852</v>
      </c>
      <c r="O117" s="58" t="s">
        <v>85</v>
      </c>
      <c r="P117" s="58"/>
      <c r="Q117" s="58" t="s">
        <v>85</v>
      </c>
      <c r="R117" s="58"/>
      <c r="S117" s="54" t="s">
        <v>853</v>
      </c>
      <c r="T117" s="57" t="s">
        <v>843</v>
      </c>
      <c r="U117" s="57" t="s">
        <v>855</v>
      </c>
      <c r="V117" s="57"/>
      <c r="W117" s="57" t="s">
        <v>85</v>
      </c>
      <c r="X117" s="147">
        <f ca="1">IF(COUNTBLANK(D117)=1,"",IF('order-admin-units'!$I$1&lt;&gt;"y", "", IF(COUNTBLANK(K117)=1, 'order-admin-units'!$B$1+1, VLOOKUP(K117, ordercountry, 2))))</f>
        <v>1</v>
      </c>
      <c r="Y117" s="147">
        <f ca="1">IF(COUNTBLANK(D117)=1,"",IF('order-admin-units'!$I$1&lt;&gt;"y", "", IF(COUNTBLANK(K117:L117)&gt;0, 'order-admin-units'!$B$2+1, VLOOKUP(K117&amp;"@"&amp;L117, orderadmin, 2))))</f>
        <v>4</v>
      </c>
      <c r="Z117" s="147" t="str">
        <f t="shared" si="11"/>
        <v>USAArizonaMaricopaPhoenix</v>
      </c>
      <c r="AA117" s="147" t="str">
        <f t="shared" si="12"/>
        <v>Kukulcania arizonicaUSAArizonaMaricopaPhoenix[N33.44838°, W112.07404°]H.L. Stahnke27/X/1969</v>
      </c>
      <c r="AB117" s="147" t="str">
        <f t="shared" si="13"/>
        <v>Kukulcania arizonicaUSAArizonaMaricopaPhoenix[N33.44838°, W112.07404°]H.L. Stahnke27/X/1969MCZ 145376</v>
      </c>
      <c r="AC117" s="147" t="str">
        <f t="shared" si="9"/>
        <v>Kukulcania arizonicaUSAArizonaMaricopaPhoenix[N33.44838°, W112.07404°]H.L. Stahnke27/X/1969</v>
      </c>
      <c r="AD117" s="11" t="str">
        <f t="shared" si="14"/>
        <v/>
      </c>
      <c r="AE117" s="11" t="str">
        <f t="array" ref="AE117">IF(COUNTBLANK(D117)=1,"",IF(OR($H$2="y",$H$2="m"),IF(AA117=AA116,IF(OR(AB117=$AB$4:$AB116)=FALSE,AE116&amp;C117,AE116),"("&amp;C117)&amp;IF(AA117=AA118,IF(OR(AB118=$AB$4:$AB117)=FALSE,", ",""),") "),""))</f>
        <v/>
      </c>
      <c r="AF117" s="11" t="str">
        <f t="array" ref="AF117">IF((COUNTBLANK(D117)=0)*OR($H$2="y",$H$2="m"),IFERROR(LEFT(C117, FIND(" ",C117)-1), C117),"")</f>
        <v/>
      </c>
      <c r="AG117" s="11" t="str">
        <f t="array" ref="AG117">IF(COUNTBLANK(D117)=1,"",IF(OR($H$2="y",$H$2="m"),IF(AA117=AA116,IF(OR(AC117=$AC$4:$AC116)=FALSE,AG116&amp;AF117,AG116),"("&amp;AF117)&amp;IF(AA117=AA118,IF(OR(AC118=$AC$4:$AC117)=FALSE,", ",""),") "),""))</f>
        <v/>
      </c>
      <c r="AH117" s="10" t="str">
        <f>IF((COUNTBLANK(D117)=1),"",IF(D117=D116,AH116,"")&amp;IF(B116&lt;&gt;B117,((IF(COUNTBLANK(E117)=1,$D$3&amp;"Non-type material: "&amp;$D$3,$D$3&amp;INDEX('type-categories'!$A$2:$B$100,MATCH(E117,'type-categories'!$A$2:$A$100,0),2)&amp;$D$3))),"")&amp;(IF(K117&lt;&gt;K116,$C$2&amp;UPPER(K117)&amp;$C$2&amp;$K$3&amp;" ",(IF(B117&lt;&gt;B116,$C$2&amp;UPPER(K117)&amp;$C$2&amp;$K$3&amp;" ",""))))&amp;IF((AA117&lt;&gt;AA118)*($H$2="y"),AD117&amp;AE117,IF((AA117&lt;&gt;AA118)*($H$2="m"),AD117&amp;AG117,IF(($H$2&lt;&gt;"m")*($H$2&lt;&gt;"Y"),(IF(F117=0,"",F117&amp;" "&amp;$F$4&amp;" "))&amp;(IF(G117=0,"",G117&amp;" "&amp;$G$4&amp;" "))&amp;(IF(H117=0,"",H117&amp;" "&amp;H$4&amp;" "))&amp;(IF(I117=0,"",I117&amp;" "&amp;$I$4&amp;" "))&amp;(IF(J117=0,"",J117&amp;" "&amp;$J$4&amp;" ")),"")))&amp;"; "&amp;IF((B117=B116)*(AA117=AA116), "same collecting data; ", IF((B117=B116)*(Z116=Z117),"same locality; ",(IF(COUNTBLANK(L117)=1,"",$D$2&amp;L117&amp;$L$3&amp;" "&amp;$D$2))&amp;(IF(COUNTBLANK(M117)=1,"",$E$2&amp;M117&amp;$E$2&amp;", "))&amp;(IF(COUNTBLANK(N117)=1,"",N117&amp;"; "))&amp;(IF(COUNTBLANK(O117)=1,"",O117&amp;"; ")))&amp;(IF(COUNTBLANK(P117)=1,"",P117&amp;"; "))&amp;(IF(COUNTBLANK(Q117)=1,"",Q117&amp;"; "))&amp;(IF(COUNTBLANK(R117)=1,"",R117&amp;"m, "))&amp;IF((COUNTBLANK(S117)=0)*(S117&lt;&gt;S116), S117&amp;"; ","")&amp;(IF(COUNTBLANK(U117)=1,"",U117&amp;"; "))&amp;(IF(COUNTBLANK(T117)=1,"",IF(COUNTBLANK(F$2)=1,T117&amp;"; ",T117&amp;" "&amp;F$2&amp;"; "))))&amp;(IF(COUNTBLANK(V117)=1,"",V117&amp;"; "))&amp;IF((COUNTBLANK(C117)=1),"",C117)&amp;IF((B117=B118)*(K117=K118)*(L117=L118)*(M117=M118),IF(($H$2&lt;&gt;"m")*($H$2&lt;&gt;"Y"), " • ", IF((ISNUMBER(FIND(")",AE117))), " • ", "")),IF((B117=B118)*(K117=K118),"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v>
      </c>
      <c r="AI117" s="1"/>
    </row>
    <row r="118" spans="1:35" s="4" customFormat="1" x14ac:dyDescent="0.25">
      <c r="A118" s="3">
        <f t="shared" si="10"/>
        <v>1</v>
      </c>
      <c r="B118" s="53" t="str">
        <f t="shared" si="8"/>
        <v>Kukulcania arizonica</v>
      </c>
      <c r="C118" s="57" t="s">
        <v>279</v>
      </c>
      <c r="D118" s="57" t="s">
        <v>191</v>
      </c>
      <c r="E118" s="57"/>
      <c r="F118" s="57">
        <v>0</v>
      </c>
      <c r="G118" s="57">
        <v>1</v>
      </c>
      <c r="H118" s="57">
        <v>0</v>
      </c>
      <c r="I118" s="57"/>
      <c r="J118" s="57"/>
      <c r="K118" s="57" t="s">
        <v>353</v>
      </c>
      <c r="L118" s="57" t="s">
        <v>78</v>
      </c>
      <c r="M118" s="54" t="s">
        <v>822</v>
      </c>
      <c r="N118" s="57" t="s">
        <v>852</v>
      </c>
      <c r="O118" s="58" t="s">
        <v>85</v>
      </c>
      <c r="P118" s="58"/>
      <c r="Q118" s="58" t="s">
        <v>85</v>
      </c>
      <c r="R118" s="58"/>
      <c r="S118" s="54" t="s">
        <v>853</v>
      </c>
      <c r="T118" s="57" t="s">
        <v>843</v>
      </c>
      <c r="U118" s="57" t="s">
        <v>856</v>
      </c>
      <c r="V118" s="57"/>
      <c r="W118" s="57" t="s">
        <v>85</v>
      </c>
      <c r="X118" s="147">
        <f ca="1">IF(COUNTBLANK(D118)=1,"",IF('order-admin-units'!$I$1&lt;&gt;"y", "", IF(COUNTBLANK(K118)=1, 'order-admin-units'!$B$1+1, VLOOKUP(K118, ordercountry, 2))))</f>
        <v>1</v>
      </c>
      <c r="Y118" s="147">
        <f ca="1">IF(COUNTBLANK(D118)=1,"",IF('order-admin-units'!$I$1&lt;&gt;"y", "", IF(COUNTBLANK(K118:L118)&gt;0, 'order-admin-units'!$B$2+1, VLOOKUP(K118&amp;"@"&amp;L118, orderadmin, 2))))</f>
        <v>4</v>
      </c>
      <c r="Z118" s="147" t="str">
        <f t="shared" si="11"/>
        <v>USAArizonaMaricopaPhoenix</v>
      </c>
      <c r="AA118" s="147" t="str">
        <f t="shared" si="12"/>
        <v>Kukulcania arizonicaUSAArizonaMaricopaPhoenix[N33.44838°, W112.07404°]H.L. Stahnke6/XI/1960</v>
      </c>
      <c r="AB118" s="147" t="str">
        <f t="shared" si="13"/>
        <v>Kukulcania arizonicaUSAArizonaMaricopaPhoenix[N33.44838°, W112.07404°]H.L. Stahnke6/XI/1960MCZ 145377</v>
      </c>
      <c r="AC118" s="147" t="str">
        <f t="shared" si="9"/>
        <v>Kukulcania arizonicaUSAArizonaMaricopaPhoenix[N33.44838°, W112.07404°]H.L. Stahnke6/XI/1960</v>
      </c>
      <c r="AD118" s="11" t="str">
        <f t="shared" si="14"/>
        <v/>
      </c>
      <c r="AE118" s="11" t="str">
        <f t="array" ref="AE118">IF(COUNTBLANK(D118)=1,"",IF(OR($H$2="y",$H$2="m"),IF(AA118=AA117,IF(OR(AB118=$AB$4:$AB117)=FALSE,AE117&amp;C118,AE117),"("&amp;C118)&amp;IF(AA118=AA119,IF(OR(AB119=$AB$4:$AB118)=FALSE,", ",""),") "),""))</f>
        <v/>
      </c>
      <c r="AF118" s="11" t="str">
        <f t="array" ref="AF118">IF((COUNTBLANK(D118)=0)*OR($H$2="y",$H$2="m"),IFERROR(LEFT(C118, FIND(" ",C118)-1), C118),"")</f>
        <v/>
      </c>
      <c r="AG118" s="11" t="str">
        <f t="array" ref="AG118">IF(COUNTBLANK(D118)=1,"",IF(OR($H$2="y",$H$2="m"),IF(AA118=AA117,IF(OR(AC118=$AC$4:$AC117)=FALSE,AG117&amp;AF118,AG117),"("&amp;AF118)&amp;IF(AA118=AA119,IF(OR(AC119=$AC$4:$AC118)=FALSE,", ",""),") "),""))</f>
        <v/>
      </c>
      <c r="AH118" s="10" t="str">
        <f>IF((COUNTBLANK(D118)=1),"",IF(D118=D117,AH117,"")&amp;IF(B117&lt;&gt;B118,((IF(COUNTBLANK(E118)=1,$D$3&amp;"Non-type material: "&amp;$D$3,$D$3&amp;INDEX('type-categories'!$A$2:$B$100,MATCH(E118,'type-categories'!$A$2:$A$100,0),2)&amp;$D$3))),"")&amp;(IF(K118&lt;&gt;K117,$C$2&amp;UPPER(K118)&amp;$C$2&amp;$K$3&amp;" ",(IF(B118&lt;&gt;B117,$C$2&amp;UPPER(K118)&amp;$C$2&amp;$K$3&amp;" ",""))))&amp;IF((AA118&lt;&gt;AA119)*($H$2="y"),AD118&amp;AE118,IF((AA118&lt;&gt;AA119)*($H$2="m"),AD118&amp;AG118,IF(($H$2&lt;&gt;"m")*($H$2&lt;&gt;"Y"),(IF(F118=0,"",F118&amp;" "&amp;$F$4&amp;" "))&amp;(IF(G118=0,"",G118&amp;" "&amp;$G$4&amp;" "))&amp;(IF(H118=0,"",H118&amp;" "&amp;H$4&amp;" "))&amp;(IF(I118=0,"",I118&amp;" "&amp;$I$4&amp;" "))&amp;(IF(J118=0,"",J118&amp;" "&amp;$J$4&amp;" ")),"")))&amp;"; "&amp;IF((B118=B117)*(AA118=AA117), "same collecting data; ", IF((B118=B117)*(Z117=Z118),"same locality; ",(IF(COUNTBLANK(L118)=1,"",$D$2&amp;L118&amp;$L$3&amp;" "&amp;$D$2))&amp;(IF(COUNTBLANK(M118)=1,"",$E$2&amp;M118&amp;$E$2&amp;", "))&amp;(IF(COUNTBLANK(N118)=1,"",N118&amp;"; "))&amp;(IF(COUNTBLANK(O118)=1,"",O118&amp;"; ")))&amp;(IF(COUNTBLANK(P118)=1,"",P118&amp;"; "))&amp;(IF(COUNTBLANK(Q118)=1,"",Q118&amp;"; "))&amp;(IF(COUNTBLANK(R118)=1,"",R118&amp;"m, "))&amp;IF((COUNTBLANK(S118)=0)*(S118&lt;&gt;S117), S118&amp;"; ","")&amp;(IF(COUNTBLANK(U118)=1,"",U118&amp;"; "))&amp;(IF(COUNTBLANK(T118)=1,"",IF(COUNTBLANK(F$2)=1,T118&amp;"; ",T118&amp;" "&amp;F$2&amp;"; "))))&amp;(IF(COUNTBLANK(V118)=1,"",V118&amp;"; "))&amp;IF((COUNTBLANK(C118)=1),"",C118)&amp;IF((B118=B119)*(K118=K119)*(L118=L119)*(M118=M119),IF(($H$2&lt;&gt;"m")*($H$2&lt;&gt;"Y"), " • ", IF((ISNUMBER(FIND(")",AE118))), " • ", "")),IF((B118=B119)*(K118=K119),"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v>
      </c>
      <c r="AI118" s="1"/>
    </row>
    <row r="119" spans="1:35" s="4" customFormat="1" x14ac:dyDescent="0.25">
      <c r="A119" s="3">
        <f t="shared" si="10"/>
        <v>1</v>
      </c>
      <c r="B119" s="53" t="str">
        <f t="shared" si="8"/>
        <v>Kukulcania arizonica</v>
      </c>
      <c r="C119" s="57" t="s">
        <v>280</v>
      </c>
      <c r="D119" s="57" t="s">
        <v>191</v>
      </c>
      <c r="E119" s="57"/>
      <c r="F119" s="57">
        <v>0</v>
      </c>
      <c r="G119" s="57">
        <v>1</v>
      </c>
      <c r="H119" s="57">
        <v>0</v>
      </c>
      <c r="I119" s="57"/>
      <c r="J119" s="57"/>
      <c r="K119" s="57" t="s">
        <v>353</v>
      </c>
      <c r="L119" s="57" t="s">
        <v>78</v>
      </c>
      <c r="M119" s="54" t="s">
        <v>822</v>
      </c>
      <c r="N119" s="57" t="s">
        <v>852</v>
      </c>
      <c r="O119" s="58" t="s">
        <v>85</v>
      </c>
      <c r="P119" s="58"/>
      <c r="Q119" s="58" t="s">
        <v>85</v>
      </c>
      <c r="R119" s="58"/>
      <c r="S119" s="54" t="s">
        <v>853</v>
      </c>
      <c r="T119" s="57" t="s">
        <v>379</v>
      </c>
      <c r="U119" s="57" t="s">
        <v>85</v>
      </c>
      <c r="V119" s="57"/>
      <c r="W119" s="57" t="s">
        <v>85</v>
      </c>
      <c r="X119" s="147">
        <f ca="1">IF(COUNTBLANK(D119)=1,"",IF('order-admin-units'!$I$1&lt;&gt;"y", "", IF(COUNTBLANK(K119)=1, 'order-admin-units'!$B$1+1, VLOOKUP(K119, ordercountry, 2))))</f>
        <v>1</v>
      </c>
      <c r="Y119" s="147">
        <f ca="1">IF(COUNTBLANK(D119)=1,"",IF('order-admin-units'!$I$1&lt;&gt;"y", "", IF(COUNTBLANK(K119:L119)&gt;0, 'order-admin-units'!$B$2+1, VLOOKUP(K119&amp;"@"&amp;L119, orderadmin, 2))))</f>
        <v>4</v>
      </c>
      <c r="Z119" s="147" t="str">
        <f t="shared" si="11"/>
        <v>USAArizonaMaricopaPhoenix</v>
      </c>
      <c r="AA119" s="147" t="str">
        <f t="shared" si="12"/>
        <v>Kukulcania arizonicaUSAArizonaMaricopaPhoenix[N33.44838°, W112.07404°]N. Banks</v>
      </c>
      <c r="AB119" s="147" t="str">
        <f t="shared" si="13"/>
        <v>Kukulcania arizonicaUSAArizonaMaricopaPhoenix[N33.44838°, W112.07404°]N. BanksMCZ 145393</v>
      </c>
      <c r="AC119" s="147" t="str">
        <f t="shared" si="9"/>
        <v>Kukulcania arizonicaUSAArizonaMaricopaPhoenix[N33.44838°, W112.07404°]N. Banks</v>
      </c>
      <c r="AD119" s="11" t="str">
        <f t="shared" si="14"/>
        <v/>
      </c>
      <c r="AE119" s="11" t="str">
        <f t="array" ref="AE119">IF(COUNTBLANK(D119)=1,"",IF(OR($H$2="y",$H$2="m"),IF(AA119=AA118,IF(OR(AB119=$AB$4:$AB118)=FALSE,AE118&amp;C119,AE118),"("&amp;C119)&amp;IF(AA119=AA120,IF(OR(AB120=$AB$4:$AB119)=FALSE,", ",""),") "),""))</f>
        <v/>
      </c>
      <c r="AF119" s="11" t="str">
        <f t="array" ref="AF119">IF((COUNTBLANK(D119)=0)*OR($H$2="y",$H$2="m"),IFERROR(LEFT(C119, FIND(" ",C119)-1), C119),"")</f>
        <v/>
      </c>
      <c r="AG119" s="11" t="str">
        <f t="array" ref="AG119">IF(COUNTBLANK(D119)=1,"",IF(OR($H$2="y",$H$2="m"),IF(AA119=AA118,IF(OR(AC119=$AC$4:$AC118)=FALSE,AG118&amp;AF119,AG118),"("&amp;AF119)&amp;IF(AA119=AA120,IF(OR(AC120=$AC$4:$AC119)=FALSE,", ",""),") "),""))</f>
        <v/>
      </c>
      <c r="AH119" s="10" t="str">
        <f>IF((COUNTBLANK(D119)=1),"",IF(D119=D118,AH118,"")&amp;IF(B118&lt;&gt;B119,((IF(COUNTBLANK(E119)=1,$D$3&amp;"Non-type material: "&amp;$D$3,$D$3&amp;INDEX('type-categories'!$A$2:$B$100,MATCH(E119,'type-categories'!$A$2:$A$100,0),2)&amp;$D$3))),"")&amp;(IF(K119&lt;&gt;K118,$C$2&amp;UPPER(K119)&amp;$C$2&amp;$K$3&amp;" ",(IF(B119&lt;&gt;B118,$C$2&amp;UPPER(K119)&amp;$C$2&amp;$K$3&amp;" ",""))))&amp;IF((AA119&lt;&gt;AA120)*($H$2="y"),AD119&amp;AE119,IF((AA119&lt;&gt;AA120)*($H$2="m"),AD119&amp;AG119,IF(($H$2&lt;&gt;"m")*($H$2&lt;&gt;"Y"),(IF(F119=0,"",F119&amp;" "&amp;$F$4&amp;" "))&amp;(IF(G119=0,"",G119&amp;" "&amp;$G$4&amp;" "))&amp;(IF(H119=0,"",H119&amp;" "&amp;H$4&amp;" "))&amp;(IF(I119=0,"",I119&amp;" "&amp;$I$4&amp;" "))&amp;(IF(J119=0,"",J119&amp;" "&amp;$J$4&amp;" ")),"")))&amp;"; "&amp;IF((B119=B118)*(AA119=AA118), "same collecting data; ", IF((B119=B118)*(Z118=Z119),"same locality; ",(IF(COUNTBLANK(L119)=1,"",$D$2&amp;L119&amp;$L$3&amp;" "&amp;$D$2))&amp;(IF(COUNTBLANK(M119)=1,"",$E$2&amp;M119&amp;$E$2&amp;", "))&amp;(IF(COUNTBLANK(N119)=1,"",N119&amp;"; "))&amp;(IF(COUNTBLANK(O119)=1,"",O119&amp;"; ")))&amp;(IF(COUNTBLANK(P119)=1,"",P119&amp;"; "))&amp;(IF(COUNTBLANK(Q119)=1,"",Q119&amp;"; "))&amp;(IF(COUNTBLANK(R119)=1,"",R119&amp;"m, "))&amp;IF((COUNTBLANK(S119)=0)*(S119&lt;&gt;S118), S119&amp;"; ","")&amp;(IF(COUNTBLANK(U119)=1,"",U119&amp;"; "))&amp;(IF(COUNTBLANK(T119)=1,"",IF(COUNTBLANK(F$2)=1,T119&amp;"; ",T119&amp;" "&amp;F$2&amp;"; "))))&amp;(IF(COUNTBLANK(V119)=1,"",V119&amp;"; "))&amp;IF((COUNTBLANK(C119)=1),"",C119)&amp;IF((B119=B120)*(K119=K120)*(L119=L120)*(M119=M120),IF(($H$2&lt;&gt;"m")*($H$2&lt;&gt;"Y"), " • ", IF((ISNUMBER(FIND(")",AE119))), " • ", "")),IF((B119=B120)*(K119=K120),"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v>
      </c>
      <c r="AI119" s="1"/>
    </row>
    <row r="120" spans="1:35" s="4" customFormat="1" x14ac:dyDescent="0.25">
      <c r="A120" s="3">
        <f t="shared" si="10"/>
        <v>1</v>
      </c>
      <c r="B120" s="53" t="str">
        <f t="shared" si="8"/>
        <v>Kukulcania arizonica</v>
      </c>
      <c r="C120" s="57" t="s">
        <v>281</v>
      </c>
      <c r="D120" s="57" t="s">
        <v>191</v>
      </c>
      <c r="E120" s="57"/>
      <c r="F120" s="57">
        <v>0</v>
      </c>
      <c r="G120" s="57">
        <v>1</v>
      </c>
      <c r="H120" s="57">
        <v>0</v>
      </c>
      <c r="I120" s="57"/>
      <c r="J120" s="57"/>
      <c r="K120" s="57" t="s">
        <v>353</v>
      </c>
      <c r="L120" s="57" t="s">
        <v>78</v>
      </c>
      <c r="M120" s="54" t="s">
        <v>822</v>
      </c>
      <c r="N120" s="57" t="s">
        <v>852</v>
      </c>
      <c r="O120" s="58" t="s">
        <v>85</v>
      </c>
      <c r="P120" s="58"/>
      <c r="Q120" s="58" t="s">
        <v>85</v>
      </c>
      <c r="R120" s="58"/>
      <c r="S120" s="54" t="s">
        <v>853</v>
      </c>
      <c r="T120" s="57" t="s">
        <v>857</v>
      </c>
      <c r="U120" s="57" t="s">
        <v>858</v>
      </c>
      <c r="V120" s="57"/>
      <c r="W120" s="57" t="s">
        <v>85</v>
      </c>
      <c r="X120" s="147">
        <f ca="1">IF(COUNTBLANK(D120)=1,"",IF('order-admin-units'!$I$1&lt;&gt;"y", "", IF(COUNTBLANK(K120)=1, 'order-admin-units'!$B$1+1, VLOOKUP(K120, ordercountry, 2))))</f>
        <v>1</v>
      </c>
      <c r="Y120" s="147">
        <f ca="1">IF(COUNTBLANK(D120)=1,"",IF('order-admin-units'!$I$1&lt;&gt;"y", "", IF(COUNTBLANK(K120:L120)&gt;0, 'order-admin-units'!$B$2+1, VLOOKUP(K120&amp;"@"&amp;L120, orderadmin, 2))))</f>
        <v>4</v>
      </c>
      <c r="Z120" s="147" t="str">
        <f t="shared" si="11"/>
        <v>USAArizonaMaricopaPhoenix</v>
      </c>
      <c r="AA120" s="147" t="str">
        <f t="shared" si="12"/>
        <v>Kukulcania arizonicaUSAArizonaMaricopaPhoenix[N33.44838°, W112.07404°]P. Martin14/II/1955</v>
      </c>
      <c r="AB120" s="147" t="str">
        <f t="shared" si="13"/>
        <v>Kukulcania arizonicaUSAArizonaMaricopaPhoenix[N33.44838°, W112.07404°]P. Martin14/II/1955MCZ 145373</v>
      </c>
      <c r="AC120" s="147" t="str">
        <f t="shared" si="9"/>
        <v>Kukulcania arizonicaUSAArizonaMaricopaPhoenix[N33.44838°, W112.07404°]P. Martin14/II/1955</v>
      </c>
      <c r="AD120" s="11" t="str">
        <f t="shared" si="14"/>
        <v/>
      </c>
      <c r="AE120" s="11" t="str">
        <f t="array" ref="AE120">IF(COUNTBLANK(D120)=1,"",IF(OR($H$2="y",$H$2="m"),IF(AA120=AA119,IF(OR(AB120=$AB$4:$AB119)=FALSE,AE119&amp;C120,AE119),"("&amp;C120)&amp;IF(AA120=AA121,IF(OR(AB121=$AB$4:$AB120)=FALSE,", ",""),") "),""))</f>
        <v/>
      </c>
      <c r="AF120" s="11" t="str">
        <f t="array" ref="AF120">IF((COUNTBLANK(D120)=0)*OR($H$2="y",$H$2="m"),IFERROR(LEFT(C120, FIND(" ",C120)-1), C120),"")</f>
        <v/>
      </c>
      <c r="AG120" s="11" t="str">
        <f t="array" ref="AG120">IF(COUNTBLANK(D120)=1,"",IF(OR($H$2="y",$H$2="m"),IF(AA120=AA119,IF(OR(AC120=$AC$4:$AC119)=FALSE,AG119&amp;AF120,AG119),"("&amp;AF120)&amp;IF(AA120=AA121,IF(OR(AC121=$AC$4:$AC120)=FALSE,", ",""),") "),""))</f>
        <v/>
      </c>
      <c r="AH120" s="10" t="str">
        <f>IF((COUNTBLANK(D120)=1),"",IF(D120=D119,AH119,"")&amp;IF(B119&lt;&gt;B120,((IF(COUNTBLANK(E120)=1,$D$3&amp;"Non-type material: "&amp;$D$3,$D$3&amp;INDEX('type-categories'!$A$2:$B$100,MATCH(E120,'type-categories'!$A$2:$A$100,0),2)&amp;$D$3))),"")&amp;(IF(K120&lt;&gt;K119,$C$2&amp;UPPER(K120)&amp;$C$2&amp;$K$3&amp;" ",(IF(B120&lt;&gt;B119,$C$2&amp;UPPER(K120)&amp;$C$2&amp;$K$3&amp;" ",""))))&amp;IF((AA120&lt;&gt;AA121)*($H$2="y"),AD120&amp;AE120,IF((AA120&lt;&gt;AA121)*($H$2="m"),AD120&amp;AG120,IF(($H$2&lt;&gt;"m")*($H$2&lt;&gt;"Y"),(IF(F120=0,"",F120&amp;" "&amp;$F$4&amp;" "))&amp;(IF(G120=0,"",G120&amp;" "&amp;$G$4&amp;" "))&amp;(IF(H120=0,"",H120&amp;" "&amp;H$4&amp;" "))&amp;(IF(I120=0,"",I120&amp;" "&amp;$I$4&amp;" "))&amp;(IF(J120=0,"",J120&amp;" "&amp;$J$4&amp;" ")),"")))&amp;"; "&amp;IF((B120=B119)*(AA120=AA119), "same collecting data; ", IF((B120=B119)*(Z119=Z120),"same locality; ",(IF(COUNTBLANK(L120)=1,"",$D$2&amp;L120&amp;$L$3&amp;" "&amp;$D$2))&amp;(IF(COUNTBLANK(M120)=1,"",$E$2&amp;M120&amp;$E$2&amp;", "))&amp;(IF(COUNTBLANK(N120)=1,"",N120&amp;"; "))&amp;(IF(COUNTBLANK(O120)=1,"",O120&amp;"; ")))&amp;(IF(COUNTBLANK(P120)=1,"",P120&amp;"; "))&amp;(IF(COUNTBLANK(Q120)=1,"",Q120&amp;"; "))&amp;(IF(COUNTBLANK(R120)=1,"",R120&amp;"m, "))&amp;IF((COUNTBLANK(S120)=0)*(S120&lt;&gt;S119), S120&amp;"; ","")&amp;(IF(COUNTBLANK(U120)=1,"",U120&amp;"; "))&amp;(IF(COUNTBLANK(T120)=1,"",IF(COUNTBLANK(F$2)=1,T120&amp;"; ",T120&amp;" "&amp;F$2&amp;"; "))))&amp;(IF(COUNTBLANK(V120)=1,"",V120&amp;"; "))&amp;IF((COUNTBLANK(C120)=1),"",C120)&amp;IF((B120=B121)*(K120=K121)*(L120=L121)*(M120=M121),IF(($H$2&lt;&gt;"m")*($H$2&lt;&gt;"Y"), " • ", IF((ISNUMBER(FIND(")",AE120))), " • ", "")),IF((B120=B121)*(K120=K121),"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v>
      </c>
      <c r="AI120" s="1"/>
    </row>
    <row r="121" spans="1:35" s="4" customFormat="1" x14ac:dyDescent="0.25">
      <c r="A121" s="3">
        <f t="shared" si="10"/>
        <v>1</v>
      </c>
      <c r="B121" s="53" t="str">
        <f t="shared" si="8"/>
        <v>Kukulcania arizonica</v>
      </c>
      <c r="C121" s="57" t="s">
        <v>282</v>
      </c>
      <c r="D121" s="57" t="s">
        <v>191</v>
      </c>
      <c r="E121" s="57"/>
      <c r="F121" s="57">
        <v>0</v>
      </c>
      <c r="G121" s="57">
        <v>2</v>
      </c>
      <c r="H121" s="57">
        <v>0</v>
      </c>
      <c r="I121" s="57"/>
      <c r="J121" s="57"/>
      <c r="K121" s="57" t="s">
        <v>353</v>
      </c>
      <c r="L121" s="57" t="s">
        <v>78</v>
      </c>
      <c r="M121" s="54" t="s">
        <v>822</v>
      </c>
      <c r="N121" s="57" t="s">
        <v>852</v>
      </c>
      <c r="O121" s="58" t="s">
        <v>85</v>
      </c>
      <c r="P121" s="58"/>
      <c r="Q121" s="58" t="s">
        <v>85</v>
      </c>
      <c r="R121" s="58"/>
      <c r="S121" s="54" t="s">
        <v>853</v>
      </c>
      <c r="T121" s="57" t="s">
        <v>825</v>
      </c>
      <c r="U121" s="57" t="s">
        <v>859</v>
      </c>
      <c r="V121" s="57"/>
      <c r="W121" s="57" t="s">
        <v>85</v>
      </c>
      <c r="X121" s="147">
        <f ca="1">IF(COUNTBLANK(D121)=1,"",IF('order-admin-units'!$I$1&lt;&gt;"y", "", IF(COUNTBLANK(K121)=1, 'order-admin-units'!$B$1+1, VLOOKUP(K121, ordercountry, 2))))</f>
        <v>1</v>
      </c>
      <c r="Y121" s="147">
        <f ca="1">IF(COUNTBLANK(D121)=1,"",IF('order-admin-units'!$I$1&lt;&gt;"y", "", IF(COUNTBLANK(K121:L121)&gt;0, 'order-admin-units'!$B$2+1, VLOOKUP(K121&amp;"@"&amp;L121, orderadmin, 2))))</f>
        <v>4</v>
      </c>
      <c r="Z121" s="147" t="str">
        <f t="shared" si="11"/>
        <v>USAArizonaMaricopaPhoenix</v>
      </c>
      <c r="AA121" s="147" t="str">
        <f t="shared" si="12"/>
        <v>Kukulcania arizonicaUSAArizonaMaricopaPhoenix[N33.44838°, W112.07404°]W. EberhardIX/1964</v>
      </c>
      <c r="AB121" s="147" t="str">
        <f t="shared" si="13"/>
        <v>Kukulcania arizonicaUSAArizonaMaricopaPhoenix[N33.44838°, W112.07404°]W. EberhardIX/1964MCZ 145385</v>
      </c>
      <c r="AC121" s="147" t="str">
        <f t="shared" si="9"/>
        <v>Kukulcania arizonicaUSAArizonaMaricopaPhoenix[N33.44838°, W112.07404°]W. EberhardIX/1964</v>
      </c>
      <c r="AD121" s="11" t="str">
        <f t="shared" si="14"/>
        <v/>
      </c>
      <c r="AE121" s="11" t="str">
        <f t="array" ref="AE121">IF(COUNTBLANK(D121)=1,"",IF(OR($H$2="y",$H$2="m"),IF(AA121=AA120,IF(OR(AB121=$AB$4:$AB120)=FALSE,AE120&amp;C121,AE120),"("&amp;C121)&amp;IF(AA121=AA122,IF(OR(AB122=$AB$4:$AB121)=FALSE,", ",""),") "),""))</f>
        <v/>
      </c>
      <c r="AF121" s="11" t="str">
        <f t="array" ref="AF121">IF((COUNTBLANK(D121)=0)*OR($H$2="y",$H$2="m"),IFERROR(LEFT(C121, FIND(" ",C121)-1), C121),"")</f>
        <v/>
      </c>
      <c r="AG121" s="11" t="str">
        <f t="array" ref="AG121">IF(COUNTBLANK(D121)=1,"",IF(OR($H$2="y",$H$2="m"),IF(AA121=AA120,IF(OR(AC121=$AC$4:$AC120)=FALSE,AG120&amp;AF121,AG120),"("&amp;AF121)&amp;IF(AA121=AA122,IF(OR(AC122=$AC$4:$AC121)=FALSE,", ",""),") "),""))</f>
        <v/>
      </c>
      <c r="AH121" s="10" t="str">
        <f>IF((COUNTBLANK(D121)=1),"",IF(D121=D120,AH120,"")&amp;IF(B120&lt;&gt;B121,((IF(COUNTBLANK(E121)=1,$D$3&amp;"Non-type material: "&amp;$D$3,$D$3&amp;INDEX('type-categories'!$A$2:$B$100,MATCH(E121,'type-categories'!$A$2:$A$100,0),2)&amp;$D$3))),"")&amp;(IF(K121&lt;&gt;K120,$C$2&amp;UPPER(K121)&amp;$C$2&amp;$K$3&amp;" ",(IF(B121&lt;&gt;B120,$C$2&amp;UPPER(K121)&amp;$C$2&amp;$K$3&amp;" ",""))))&amp;IF((AA121&lt;&gt;AA122)*($H$2="y"),AD121&amp;AE121,IF((AA121&lt;&gt;AA122)*($H$2="m"),AD121&amp;AG121,IF(($H$2&lt;&gt;"m")*($H$2&lt;&gt;"Y"),(IF(F121=0,"",F121&amp;" "&amp;$F$4&amp;" "))&amp;(IF(G121=0,"",G121&amp;" "&amp;$G$4&amp;" "))&amp;(IF(H121=0,"",H121&amp;" "&amp;H$4&amp;" "))&amp;(IF(I121=0,"",I121&amp;" "&amp;$I$4&amp;" "))&amp;(IF(J121=0,"",J121&amp;" "&amp;$J$4&amp;" ")),"")))&amp;"; "&amp;IF((B121=B120)*(AA121=AA120), "same collecting data; ", IF((B121=B120)*(Z120=Z121),"same locality; ",(IF(COUNTBLANK(L121)=1,"",$D$2&amp;L121&amp;$L$3&amp;" "&amp;$D$2))&amp;(IF(COUNTBLANK(M121)=1,"",$E$2&amp;M121&amp;$E$2&amp;", "))&amp;(IF(COUNTBLANK(N121)=1,"",N121&amp;"; "))&amp;(IF(COUNTBLANK(O121)=1,"",O121&amp;"; ")))&amp;(IF(COUNTBLANK(P121)=1,"",P121&amp;"; "))&amp;(IF(COUNTBLANK(Q121)=1,"",Q121&amp;"; "))&amp;(IF(COUNTBLANK(R121)=1,"",R121&amp;"m, "))&amp;IF((COUNTBLANK(S121)=0)*(S121&lt;&gt;S120), S121&amp;"; ","")&amp;(IF(COUNTBLANK(U121)=1,"",U121&amp;"; "))&amp;(IF(COUNTBLANK(T121)=1,"",IF(COUNTBLANK(F$2)=1,T121&amp;"; ",T121&amp;" "&amp;F$2&amp;"; "))))&amp;(IF(COUNTBLANK(V121)=1,"",V121&amp;"; "))&amp;IF((COUNTBLANK(C121)=1),"",C121)&amp;IF((B121=B122)*(K121=K122)*(L121=L122)*(M121=M122),IF(($H$2&lt;&gt;"m")*($H$2&lt;&gt;"Y"), " • ", IF((ISNUMBER(FIND(")",AE121))), " • ", "")),IF((B121=B122)*(K121=K122),"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v>
      </c>
      <c r="AI121" s="1"/>
    </row>
    <row r="122" spans="1:35" s="4" customFormat="1" x14ac:dyDescent="0.25">
      <c r="A122" s="3">
        <f t="shared" si="10"/>
        <v>1</v>
      </c>
      <c r="B122" s="53" t="str">
        <f t="shared" si="8"/>
        <v>Kukulcania arizonica</v>
      </c>
      <c r="C122" s="57" t="s">
        <v>283</v>
      </c>
      <c r="D122" s="57" t="s">
        <v>191</v>
      </c>
      <c r="E122" s="57"/>
      <c r="F122" s="57">
        <v>1</v>
      </c>
      <c r="G122" s="57">
        <v>1</v>
      </c>
      <c r="H122" s="57">
        <v>1</v>
      </c>
      <c r="I122" s="57"/>
      <c r="J122" s="57"/>
      <c r="K122" s="57" t="s">
        <v>353</v>
      </c>
      <c r="L122" s="57" t="s">
        <v>78</v>
      </c>
      <c r="M122" s="54" t="s">
        <v>822</v>
      </c>
      <c r="N122" s="57" t="s">
        <v>852</v>
      </c>
      <c r="O122" s="58" t="s">
        <v>85</v>
      </c>
      <c r="P122" s="58"/>
      <c r="Q122" s="58" t="s">
        <v>85</v>
      </c>
      <c r="R122" s="58"/>
      <c r="S122" s="54" t="s">
        <v>853</v>
      </c>
      <c r="T122" s="57" t="s">
        <v>825</v>
      </c>
      <c r="U122" s="57" t="s">
        <v>860</v>
      </c>
      <c r="V122" s="57"/>
      <c r="W122" s="57" t="s">
        <v>85</v>
      </c>
      <c r="X122" s="147">
        <f ca="1">IF(COUNTBLANK(D122)=1,"",IF('order-admin-units'!$I$1&lt;&gt;"y", "", IF(COUNTBLANK(K122)=1, 'order-admin-units'!$B$1+1, VLOOKUP(K122, ordercountry, 2))))</f>
        <v>1</v>
      </c>
      <c r="Y122" s="147">
        <f ca="1">IF(COUNTBLANK(D122)=1,"",IF('order-admin-units'!$I$1&lt;&gt;"y", "", IF(COUNTBLANK(K122:L122)&gt;0, 'order-admin-units'!$B$2+1, VLOOKUP(K122&amp;"@"&amp;L122, orderadmin, 2))))</f>
        <v>4</v>
      </c>
      <c r="Z122" s="147" t="str">
        <f t="shared" si="11"/>
        <v>USAArizonaMaricopaPhoenix</v>
      </c>
      <c r="AA122" s="147" t="str">
        <f t="shared" si="12"/>
        <v>Kukulcania arizonicaUSAArizonaMaricopaPhoenix[N33.44838°, W112.07404°]W. EberhardVII/1964</v>
      </c>
      <c r="AB122" s="147" t="str">
        <f t="shared" si="13"/>
        <v>Kukulcania arizonicaUSAArizonaMaricopaPhoenix[N33.44838°, W112.07404°]W. EberhardVII/1964MCZ 145383</v>
      </c>
      <c r="AC122" s="147" t="str">
        <f t="shared" si="9"/>
        <v>Kukulcania arizonicaUSAArizonaMaricopaPhoenix[N33.44838°, W112.07404°]W. EberhardVII/1964</v>
      </c>
      <c r="AD122" s="11" t="str">
        <f t="shared" si="14"/>
        <v/>
      </c>
      <c r="AE122" s="11" t="str">
        <f t="array" ref="AE122">IF(COUNTBLANK(D122)=1,"",IF(OR($H$2="y",$H$2="m"),IF(AA122=AA121,IF(OR(AB122=$AB$4:$AB121)=FALSE,AE121&amp;C122,AE121),"("&amp;C122)&amp;IF(AA122=AA123,IF(OR(AB123=$AB$4:$AB122)=FALSE,", ",""),") "),""))</f>
        <v/>
      </c>
      <c r="AF122" s="11" t="str">
        <f t="array" ref="AF122">IF((COUNTBLANK(D122)=0)*OR($H$2="y",$H$2="m"),IFERROR(LEFT(C122, FIND(" ",C122)-1), C122),"")</f>
        <v/>
      </c>
      <c r="AG122" s="11" t="str">
        <f t="array" ref="AG122">IF(COUNTBLANK(D122)=1,"",IF(OR($H$2="y",$H$2="m"),IF(AA122=AA121,IF(OR(AC122=$AC$4:$AC121)=FALSE,AG121&amp;AF122,AG121),"("&amp;AF122)&amp;IF(AA122=AA123,IF(OR(AC123=$AC$4:$AC122)=FALSE,", ",""),") "),""))</f>
        <v/>
      </c>
      <c r="AH122" s="10" t="str">
        <f>IF((COUNTBLANK(D122)=1),"",IF(D122=D121,AH121,"")&amp;IF(B121&lt;&gt;B122,((IF(COUNTBLANK(E122)=1,$D$3&amp;"Non-type material: "&amp;$D$3,$D$3&amp;INDEX('type-categories'!$A$2:$B$100,MATCH(E122,'type-categories'!$A$2:$A$100,0),2)&amp;$D$3))),"")&amp;(IF(K122&lt;&gt;K121,$C$2&amp;UPPER(K122)&amp;$C$2&amp;$K$3&amp;" ",(IF(B122&lt;&gt;B121,$C$2&amp;UPPER(K122)&amp;$C$2&amp;$K$3&amp;" ",""))))&amp;IF((AA122&lt;&gt;AA123)*($H$2="y"),AD122&amp;AE122,IF((AA122&lt;&gt;AA123)*($H$2="m"),AD122&amp;AG122,IF(($H$2&lt;&gt;"m")*($H$2&lt;&gt;"Y"),(IF(F122=0,"",F122&amp;" "&amp;$F$4&amp;" "))&amp;(IF(G122=0,"",G122&amp;" "&amp;$G$4&amp;" "))&amp;(IF(H122=0,"",H122&amp;" "&amp;H$4&amp;" "))&amp;(IF(I122=0,"",I122&amp;" "&amp;$I$4&amp;" "))&amp;(IF(J122=0,"",J122&amp;" "&amp;$J$4&amp;" ")),"")))&amp;"; "&amp;IF((B122=B121)*(AA122=AA121), "same collecting data; ", IF((B122=B121)*(Z121=Z122),"same locality; ",(IF(COUNTBLANK(L122)=1,"",$D$2&amp;L122&amp;$L$3&amp;" "&amp;$D$2))&amp;(IF(COUNTBLANK(M122)=1,"",$E$2&amp;M122&amp;$E$2&amp;", "))&amp;(IF(COUNTBLANK(N122)=1,"",N122&amp;"; "))&amp;(IF(COUNTBLANK(O122)=1,"",O122&amp;"; ")))&amp;(IF(COUNTBLANK(P122)=1,"",P122&amp;"; "))&amp;(IF(COUNTBLANK(Q122)=1,"",Q122&amp;"; "))&amp;(IF(COUNTBLANK(R122)=1,"",R122&amp;"m, "))&amp;IF((COUNTBLANK(S122)=0)*(S122&lt;&gt;S121), S122&amp;"; ","")&amp;(IF(COUNTBLANK(U122)=1,"",U122&amp;"; "))&amp;(IF(COUNTBLANK(T122)=1,"",IF(COUNTBLANK(F$2)=1,T122&amp;"; ",T122&amp;" "&amp;F$2&amp;"; "))))&amp;(IF(COUNTBLANK(V122)=1,"",V122&amp;"; "))&amp;IF((COUNTBLANK(C122)=1),"",C122)&amp;IF((B122=B123)*(K122=K123)*(L122=L123)*(M122=M123),IF(($H$2&lt;&gt;"m")*($H$2&lt;&gt;"Y"), " • ", IF((ISNUMBER(FIND(")",AE122))), " • ", "")),IF((B122=B123)*(K122=K123),"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v>
      </c>
      <c r="AI122" s="1"/>
    </row>
    <row r="123" spans="1:35" s="4" customFormat="1" x14ac:dyDescent="0.25">
      <c r="A123" s="3">
        <f t="shared" si="10"/>
        <v>1</v>
      </c>
      <c r="B123" s="53" t="str">
        <f t="shared" si="8"/>
        <v>Kukulcania arizonica</v>
      </c>
      <c r="C123" s="57" t="s">
        <v>284</v>
      </c>
      <c r="D123" s="57" t="s">
        <v>191</v>
      </c>
      <c r="E123" s="57"/>
      <c r="F123" s="57">
        <v>0</v>
      </c>
      <c r="G123" s="57">
        <v>1</v>
      </c>
      <c r="H123" s="57">
        <v>0</v>
      </c>
      <c r="I123" s="57"/>
      <c r="J123" s="57"/>
      <c r="K123" s="57" t="s">
        <v>353</v>
      </c>
      <c r="L123" s="57" t="s">
        <v>78</v>
      </c>
      <c r="M123" s="54" t="s">
        <v>822</v>
      </c>
      <c r="N123" s="57" t="s">
        <v>852</v>
      </c>
      <c r="O123" s="58" t="s">
        <v>85</v>
      </c>
      <c r="P123" s="58"/>
      <c r="Q123" s="58" t="s">
        <v>85</v>
      </c>
      <c r="R123" s="58"/>
      <c r="S123" s="54" t="s">
        <v>853</v>
      </c>
      <c r="T123" s="57" t="s">
        <v>825</v>
      </c>
      <c r="U123" s="57" t="s">
        <v>860</v>
      </c>
      <c r="V123" s="57"/>
      <c r="W123" s="57" t="s">
        <v>142</v>
      </c>
      <c r="X123" s="147">
        <f ca="1">IF(COUNTBLANK(D123)=1,"",IF('order-admin-units'!$I$1&lt;&gt;"y", "", IF(COUNTBLANK(K123)=1, 'order-admin-units'!$B$1+1, VLOOKUP(K123, ordercountry, 2))))</f>
        <v>1</v>
      </c>
      <c r="Y123" s="147">
        <f ca="1">IF(COUNTBLANK(D123)=1,"",IF('order-admin-units'!$I$1&lt;&gt;"y", "", IF(COUNTBLANK(K123:L123)&gt;0, 'order-admin-units'!$B$2+1, VLOOKUP(K123&amp;"@"&amp;L123, orderadmin, 2))))</f>
        <v>4</v>
      </c>
      <c r="Z123" s="147" t="str">
        <f t="shared" si="11"/>
        <v>USAArizonaMaricopaPhoenix</v>
      </c>
      <c r="AA123" s="147" t="str">
        <f t="shared" si="12"/>
        <v>Kukulcania arizonicaUSAArizonaMaricopaPhoenix[N33.44838°, W112.07404°]W. EberhardVII/1964</v>
      </c>
      <c r="AB123" s="147" t="str">
        <f t="shared" si="13"/>
        <v>Kukulcania arizonicaUSAArizonaMaricopaPhoenix[N33.44838°, W112.07404°]W. EberhardVII/1964MCZ 145384</v>
      </c>
      <c r="AC123" s="147" t="str">
        <f t="shared" si="9"/>
        <v>Kukulcania arizonicaUSAArizonaMaricopaPhoenix[N33.44838°, W112.07404°]W. EberhardVII/1964</v>
      </c>
      <c r="AD123" s="11" t="str">
        <f t="shared" si="14"/>
        <v/>
      </c>
      <c r="AE123" s="11" t="str">
        <f t="array" ref="AE123">IF(COUNTBLANK(D123)=1,"",IF(OR($H$2="y",$H$2="m"),IF(AA123=AA122,IF(OR(AB123=$AB$4:$AB122)=FALSE,AE122&amp;C123,AE122),"("&amp;C123)&amp;IF(AA123=AA124,IF(OR(AB124=$AB$4:$AB123)=FALSE,", ",""),") "),""))</f>
        <v/>
      </c>
      <c r="AF123" s="11" t="str">
        <f t="array" ref="AF123">IF((COUNTBLANK(D123)=0)*OR($H$2="y",$H$2="m"),IFERROR(LEFT(C123, FIND(" ",C123)-1), C123),"")</f>
        <v/>
      </c>
      <c r="AG123" s="11" t="str">
        <f t="array" ref="AG123">IF(COUNTBLANK(D123)=1,"",IF(OR($H$2="y",$H$2="m"),IF(AA123=AA122,IF(OR(AC123=$AC$4:$AC122)=FALSE,AG122&amp;AF123,AG122),"("&amp;AF123)&amp;IF(AA123=AA124,IF(OR(AC124=$AC$4:$AC123)=FALSE,", ",""),") "),""))</f>
        <v/>
      </c>
      <c r="AH123" s="10" t="str">
        <f>IF((COUNTBLANK(D123)=1),"",IF(D123=D122,AH122,"")&amp;IF(B122&lt;&gt;B123,((IF(COUNTBLANK(E123)=1,$D$3&amp;"Non-type material: "&amp;$D$3,$D$3&amp;INDEX('type-categories'!$A$2:$B$100,MATCH(E123,'type-categories'!$A$2:$A$100,0),2)&amp;$D$3))),"")&amp;(IF(K123&lt;&gt;K122,$C$2&amp;UPPER(K123)&amp;$C$2&amp;$K$3&amp;" ",(IF(B123&lt;&gt;B122,$C$2&amp;UPPER(K123)&amp;$C$2&amp;$K$3&amp;" ",""))))&amp;IF((AA123&lt;&gt;AA124)*($H$2="y"),AD123&amp;AE123,IF((AA123&lt;&gt;AA124)*($H$2="m"),AD123&amp;AG123,IF(($H$2&lt;&gt;"m")*($H$2&lt;&gt;"Y"),(IF(F123=0,"",F123&amp;" "&amp;$F$4&amp;" "))&amp;(IF(G123=0,"",G123&amp;" "&amp;$G$4&amp;" "))&amp;(IF(H123=0,"",H123&amp;" "&amp;H$4&amp;" "))&amp;(IF(I123=0,"",I123&amp;" "&amp;$I$4&amp;" "))&amp;(IF(J123=0,"",J123&amp;" "&amp;$J$4&amp;" ")),"")))&amp;"; "&amp;IF((B123=B122)*(AA123=AA122), "same collecting data; ", IF((B123=B122)*(Z122=Z123),"same locality; ",(IF(COUNTBLANK(L123)=1,"",$D$2&amp;L123&amp;$L$3&amp;" "&amp;$D$2))&amp;(IF(COUNTBLANK(M123)=1,"",$E$2&amp;M123&amp;$E$2&amp;", "))&amp;(IF(COUNTBLANK(N123)=1,"",N123&amp;"; "))&amp;(IF(COUNTBLANK(O123)=1,"",O123&amp;"; ")))&amp;(IF(COUNTBLANK(P123)=1,"",P123&amp;"; "))&amp;(IF(COUNTBLANK(Q123)=1,"",Q123&amp;"; "))&amp;(IF(COUNTBLANK(R123)=1,"",R123&amp;"m, "))&amp;IF((COUNTBLANK(S123)=0)*(S123&lt;&gt;S122), S123&amp;"; ","")&amp;(IF(COUNTBLANK(U123)=1,"",U123&amp;"; "))&amp;(IF(COUNTBLANK(T123)=1,"",IF(COUNTBLANK(F$2)=1,T123&amp;"; ",T123&amp;" "&amp;F$2&amp;"; "))))&amp;(IF(COUNTBLANK(V123)=1,"",V123&amp;"; "))&amp;IF((COUNTBLANK(C123)=1),"",C123)&amp;IF((B123=B124)*(K123=K124)*(L123=L124)*(M123=M124),IF(($H$2&lt;&gt;"m")*($H$2&lt;&gt;"Y"), " • ", IF((ISNUMBER(FIND(")",AE123))), " • ", "")),IF((B123=B124)*(K123=K124),"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v>
      </c>
      <c r="AI123" s="1"/>
    </row>
    <row r="124" spans="1:35" s="4" customFormat="1" x14ac:dyDescent="0.25">
      <c r="A124" s="3">
        <f t="shared" si="10"/>
        <v>1</v>
      </c>
      <c r="B124" s="53" t="str">
        <f t="shared" si="8"/>
        <v>Kukulcania arizonica</v>
      </c>
      <c r="C124" s="57" t="s">
        <v>221</v>
      </c>
      <c r="D124" s="57" t="s">
        <v>191</v>
      </c>
      <c r="E124" s="57"/>
      <c r="F124" s="57">
        <v>0</v>
      </c>
      <c r="G124" s="57">
        <v>1</v>
      </c>
      <c r="H124" s="57">
        <v>0</v>
      </c>
      <c r="I124" s="57"/>
      <c r="J124" s="57"/>
      <c r="K124" s="57" t="s">
        <v>353</v>
      </c>
      <c r="L124" s="57" t="s">
        <v>78</v>
      </c>
      <c r="M124" s="54" t="s">
        <v>822</v>
      </c>
      <c r="N124" s="57" t="s">
        <v>861</v>
      </c>
      <c r="O124" s="58" t="s">
        <v>85</v>
      </c>
      <c r="P124" s="58"/>
      <c r="Q124" s="58" t="s">
        <v>85</v>
      </c>
      <c r="R124" s="58"/>
      <c r="S124" s="54" t="s">
        <v>862</v>
      </c>
      <c r="T124" s="57" t="s">
        <v>863</v>
      </c>
      <c r="U124" s="57" t="s">
        <v>864</v>
      </c>
      <c r="V124" s="57"/>
      <c r="W124" s="57" t="s">
        <v>85</v>
      </c>
      <c r="X124" s="147">
        <f ca="1">IF(COUNTBLANK(D124)=1,"",IF('order-admin-units'!$I$1&lt;&gt;"y", "", IF(COUNTBLANK(K124)=1, 'order-admin-units'!$B$1+1, VLOOKUP(K124, ordercountry, 2))))</f>
        <v>1</v>
      </c>
      <c r="Y124" s="147">
        <f ca="1">IF(COUNTBLANK(D124)=1,"",IF('order-admin-units'!$I$1&lt;&gt;"y", "", IF(COUNTBLANK(K124:L124)&gt;0, 'order-admin-units'!$B$2+1, VLOOKUP(K124&amp;"@"&amp;L124, orderadmin, 2))))</f>
        <v>4</v>
      </c>
      <c r="Z124" s="147" t="str">
        <f t="shared" si="11"/>
        <v>USAArizonaMaricopaPhoenix, grounds of Phoenix Zoo</v>
      </c>
      <c r="AA124" s="147" t="str">
        <f t="shared" si="12"/>
        <v>Kukulcania arizonicaUSAArizonaMaricopaPhoenix, grounds of Phoenix Zoo[N33.4499°, W111.9466°]C. RickabaughVI/1987</v>
      </c>
      <c r="AB124" s="147" t="str">
        <f t="shared" si="13"/>
        <v xml:space="preserve">Kukulcania arizonicaUSAArizonaMaricopaPhoenix, grounds of Phoenix Zoo[N33.4499°, W111.9466°]C. RickabaughVI/1987USNM </v>
      </c>
      <c r="AC124" s="147" t="str">
        <f t="shared" si="9"/>
        <v>Kukulcania arizonicaUSAArizonaMaricopaPhoenix, grounds of Phoenix Zoo[N33.4499°, W111.9466°]C. RickabaughVI/1987</v>
      </c>
      <c r="AD124" s="11" t="str">
        <f t="shared" si="14"/>
        <v/>
      </c>
      <c r="AE124" s="11" t="str">
        <f t="array" ref="AE124">IF(COUNTBLANK(D124)=1,"",IF(OR($H$2="y",$H$2="m"),IF(AA124=AA123,IF(OR(AB124=$AB$4:$AB123)=FALSE,AE123&amp;C124,AE123),"("&amp;C124)&amp;IF(AA124=AA125,IF(OR(AB125=$AB$4:$AB124)=FALSE,", ",""),") "),""))</f>
        <v/>
      </c>
      <c r="AF124" s="11" t="str">
        <f t="array" ref="AF124">IF((COUNTBLANK(D124)=0)*OR($H$2="y",$H$2="m"),IFERROR(LEFT(C124, FIND(" ",C124)-1), C124),"")</f>
        <v/>
      </c>
      <c r="AG124" s="11" t="str">
        <f t="array" ref="AG124">IF(COUNTBLANK(D124)=1,"",IF(OR($H$2="y",$H$2="m"),IF(AA124=AA123,IF(OR(AC124=$AC$4:$AC123)=FALSE,AG123&amp;AF124,AG123),"("&amp;AF124)&amp;IF(AA124=AA125,IF(OR(AC125=$AC$4:$AC124)=FALSE,", ",""),") "),""))</f>
        <v/>
      </c>
      <c r="AH124" s="10" t="str">
        <f>IF((COUNTBLANK(D124)=1),"",IF(D124=D123,AH123,"")&amp;IF(B123&lt;&gt;B124,((IF(COUNTBLANK(E124)=1,$D$3&amp;"Non-type material: "&amp;$D$3,$D$3&amp;INDEX('type-categories'!$A$2:$B$100,MATCH(E124,'type-categories'!$A$2:$A$100,0),2)&amp;$D$3))),"")&amp;(IF(K124&lt;&gt;K123,$C$2&amp;UPPER(K124)&amp;$C$2&amp;$K$3&amp;" ",(IF(B124&lt;&gt;B123,$C$2&amp;UPPER(K124)&amp;$C$2&amp;$K$3&amp;" ",""))))&amp;IF((AA124&lt;&gt;AA125)*($H$2="y"),AD124&amp;AE124,IF((AA124&lt;&gt;AA125)*($H$2="m"),AD124&amp;AG124,IF(($H$2&lt;&gt;"m")*($H$2&lt;&gt;"Y"),(IF(F124=0,"",F124&amp;" "&amp;$F$4&amp;" "))&amp;(IF(G124=0,"",G124&amp;" "&amp;$G$4&amp;" "))&amp;(IF(H124=0,"",H124&amp;" "&amp;H$4&amp;" "))&amp;(IF(I124=0,"",I124&amp;" "&amp;$I$4&amp;" "))&amp;(IF(J124=0,"",J124&amp;" "&amp;$J$4&amp;" ")),"")))&amp;"; "&amp;IF((B124=B123)*(AA124=AA123), "same collecting data; ", IF((B124=B123)*(Z123=Z124),"same locality; ",(IF(COUNTBLANK(L124)=1,"",$D$2&amp;L124&amp;$L$3&amp;" "&amp;$D$2))&amp;(IF(COUNTBLANK(M124)=1,"",$E$2&amp;M124&amp;$E$2&amp;", "))&amp;(IF(COUNTBLANK(N124)=1,"",N124&amp;"; "))&amp;(IF(COUNTBLANK(O124)=1,"",O124&amp;"; ")))&amp;(IF(COUNTBLANK(P124)=1,"",P124&amp;"; "))&amp;(IF(COUNTBLANK(Q124)=1,"",Q124&amp;"; "))&amp;(IF(COUNTBLANK(R124)=1,"",R124&amp;"m, "))&amp;IF((COUNTBLANK(S124)=0)*(S124&lt;&gt;S123), S124&amp;"; ","")&amp;(IF(COUNTBLANK(U124)=1,"",U124&amp;"; "))&amp;(IF(COUNTBLANK(T124)=1,"",IF(COUNTBLANK(F$2)=1,T124&amp;"; ",T124&amp;" "&amp;F$2&amp;"; "))))&amp;(IF(COUNTBLANK(V124)=1,"",V124&amp;"; "))&amp;IF((COUNTBLANK(C124)=1),"",C124)&amp;IF((B124=B125)*(K124=K125)*(L124=L125)*(M124=M125),IF(($H$2&lt;&gt;"m")*($H$2&lt;&gt;"Y"), " • ", IF((ISNUMBER(FIND(")",AE124))), " • ", "")),IF((B124=B125)*(K124=K125),"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v>
      </c>
      <c r="AI124" s="1"/>
    </row>
    <row r="125" spans="1:35" s="4" customFormat="1" x14ac:dyDescent="0.25">
      <c r="A125" s="3">
        <f t="shared" si="10"/>
        <v>1</v>
      </c>
      <c r="B125" s="53" t="str">
        <f t="shared" si="8"/>
        <v>Kukulcania arizonica</v>
      </c>
      <c r="C125" s="57" t="s">
        <v>285</v>
      </c>
      <c r="D125" s="57" t="s">
        <v>191</v>
      </c>
      <c r="E125" s="57"/>
      <c r="F125" s="57">
        <v>0</v>
      </c>
      <c r="G125" s="57">
        <v>1</v>
      </c>
      <c r="H125" s="57">
        <v>0</v>
      </c>
      <c r="I125" s="57"/>
      <c r="J125" s="57"/>
      <c r="K125" s="57" t="s">
        <v>353</v>
      </c>
      <c r="L125" s="57" t="s">
        <v>78</v>
      </c>
      <c r="M125" s="54" t="s">
        <v>822</v>
      </c>
      <c r="N125" s="57" t="s">
        <v>865</v>
      </c>
      <c r="O125" s="58" t="s">
        <v>85</v>
      </c>
      <c r="P125" s="58"/>
      <c r="Q125" s="58" t="s">
        <v>85</v>
      </c>
      <c r="R125" s="58"/>
      <c r="S125" s="54" t="s">
        <v>866</v>
      </c>
      <c r="T125" s="57" t="s">
        <v>867</v>
      </c>
      <c r="U125" s="57" t="s">
        <v>868</v>
      </c>
      <c r="V125" s="57"/>
      <c r="W125" s="57" t="s">
        <v>85</v>
      </c>
      <c r="X125" s="147">
        <f ca="1">IF(COUNTBLANK(D125)=1,"",IF('order-admin-units'!$I$1&lt;&gt;"y", "", IF(COUNTBLANK(K125)=1, 'order-admin-units'!$B$1+1, VLOOKUP(K125, ordercountry, 2))))</f>
        <v>1</v>
      </c>
      <c r="Y125" s="147">
        <f ca="1">IF(COUNTBLANK(D125)=1,"",IF('order-admin-units'!$I$1&lt;&gt;"y", "", IF(COUNTBLANK(K125:L125)&gt;0, 'order-admin-units'!$B$2+1, VLOOKUP(K125&amp;"@"&amp;L125, orderadmin, 2))))</f>
        <v>4</v>
      </c>
      <c r="Z125" s="147" t="str">
        <f t="shared" si="11"/>
        <v>USAArizonaMaricopaScottsdale</v>
      </c>
      <c r="AA125" s="147" t="str">
        <f t="shared" si="12"/>
        <v>Kukulcania arizonicaUSAArizonaMaricopaScottsdale[N33.49417°, W111.92605°]G. Teller20/III/1960</v>
      </c>
      <c r="AB125" s="147" t="str">
        <f t="shared" si="13"/>
        <v>Kukulcania arizonicaUSAArizonaMaricopaScottsdale[N33.49417°, W111.92605°]G. Teller20/III/1960MCZ 145379</v>
      </c>
      <c r="AC125" s="147" t="str">
        <f t="shared" si="9"/>
        <v>Kukulcania arizonicaUSAArizonaMaricopaScottsdale[N33.49417°, W111.92605°]G. Teller20/III/1960</v>
      </c>
      <c r="AD125" s="11" t="str">
        <f t="shared" si="14"/>
        <v/>
      </c>
      <c r="AE125" s="11" t="str">
        <f t="array" ref="AE125">IF(COUNTBLANK(D125)=1,"",IF(OR($H$2="y",$H$2="m"),IF(AA125=AA124,IF(OR(AB125=$AB$4:$AB124)=FALSE,AE124&amp;C125,AE124),"("&amp;C125)&amp;IF(AA125=AA126,IF(OR(AB126=$AB$4:$AB125)=FALSE,", ",""),") "),""))</f>
        <v/>
      </c>
      <c r="AF125" s="11" t="str">
        <f t="array" ref="AF125">IF((COUNTBLANK(D125)=0)*OR($H$2="y",$H$2="m"),IFERROR(LEFT(C125, FIND(" ",C125)-1), C125),"")</f>
        <v/>
      </c>
      <c r="AG125" s="11" t="str">
        <f t="array" ref="AG125">IF(COUNTBLANK(D125)=1,"",IF(OR($H$2="y",$H$2="m"),IF(AA125=AA124,IF(OR(AC125=$AC$4:$AC124)=FALSE,AG124&amp;AF125,AG124),"("&amp;AF125)&amp;IF(AA125=AA126,IF(OR(AC126=$AC$4:$AC125)=FALSE,", ",""),") "),""))</f>
        <v/>
      </c>
      <c r="AH125" s="10" t="str">
        <f>IF((COUNTBLANK(D125)=1),"",IF(D125=D124,AH124,"")&amp;IF(B124&lt;&gt;B125,((IF(COUNTBLANK(E125)=1,$D$3&amp;"Non-type material: "&amp;$D$3,$D$3&amp;INDEX('type-categories'!$A$2:$B$100,MATCH(E125,'type-categories'!$A$2:$A$100,0),2)&amp;$D$3))),"")&amp;(IF(K125&lt;&gt;K124,$C$2&amp;UPPER(K125)&amp;$C$2&amp;$K$3&amp;" ",(IF(B125&lt;&gt;B124,$C$2&amp;UPPER(K125)&amp;$C$2&amp;$K$3&amp;" ",""))))&amp;IF((AA125&lt;&gt;AA126)*($H$2="y"),AD125&amp;AE125,IF((AA125&lt;&gt;AA126)*($H$2="m"),AD125&amp;AG125,IF(($H$2&lt;&gt;"m")*($H$2&lt;&gt;"Y"),(IF(F125=0,"",F125&amp;" "&amp;$F$4&amp;" "))&amp;(IF(G125=0,"",G125&amp;" "&amp;$G$4&amp;" "))&amp;(IF(H125=0,"",H125&amp;" "&amp;H$4&amp;" "))&amp;(IF(I125=0,"",I125&amp;" "&amp;$I$4&amp;" "))&amp;(IF(J125=0,"",J125&amp;" "&amp;$J$4&amp;" ")),"")))&amp;"; "&amp;IF((B125=B124)*(AA125=AA124), "same collecting data; ", IF((B125=B124)*(Z124=Z125),"same locality; ",(IF(COUNTBLANK(L125)=1,"",$D$2&amp;L125&amp;$L$3&amp;" "&amp;$D$2))&amp;(IF(COUNTBLANK(M125)=1,"",$E$2&amp;M125&amp;$E$2&amp;", "))&amp;(IF(COUNTBLANK(N125)=1,"",N125&amp;"; "))&amp;(IF(COUNTBLANK(O125)=1,"",O125&amp;"; ")))&amp;(IF(COUNTBLANK(P125)=1,"",P125&amp;"; "))&amp;(IF(COUNTBLANK(Q125)=1,"",Q125&amp;"; "))&amp;(IF(COUNTBLANK(R125)=1,"",R125&amp;"m, "))&amp;IF((COUNTBLANK(S125)=0)*(S125&lt;&gt;S124), S125&amp;"; ","")&amp;(IF(COUNTBLANK(U125)=1,"",U125&amp;"; "))&amp;(IF(COUNTBLANK(T125)=1,"",IF(COUNTBLANK(F$2)=1,T125&amp;"; ",T125&amp;" "&amp;F$2&amp;"; "))))&amp;(IF(COUNTBLANK(V125)=1,"",V125&amp;"; "))&amp;IF((COUNTBLANK(C125)=1),"",C125)&amp;IF((B125=B126)*(K125=K126)*(L125=L126)*(M125=M126),IF(($H$2&lt;&gt;"m")*($H$2&lt;&gt;"Y"), " • ", IF((ISNUMBER(FIND(")",AE125))), " • ", "")),IF((B125=B126)*(K125=K126),"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v>
      </c>
      <c r="AI125" s="1"/>
    </row>
    <row r="126" spans="1:35" s="4" customFormat="1" x14ac:dyDescent="0.25">
      <c r="A126" s="3">
        <f t="shared" si="10"/>
        <v>1</v>
      </c>
      <c r="B126" s="53" t="str">
        <f t="shared" si="8"/>
        <v>Kukulcania arizonica</v>
      </c>
      <c r="C126" s="57" t="s">
        <v>289</v>
      </c>
      <c r="D126" s="57" t="s">
        <v>191</v>
      </c>
      <c r="E126" s="57"/>
      <c r="F126" s="57">
        <v>0</v>
      </c>
      <c r="G126" s="57">
        <v>1</v>
      </c>
      <c r="H126" s="57">
        <v>0</v>
      </c>
      <c r="I126" s="57"/>
      <c r="J126" s="57"/>
      <c r="K126" s="57" t="s">
        <v>353</v>
      </c>
      <c r="L126" s="57" t="s">
        <v>78</v>
      </c>
      <c r="M126" s="54" t="s">
        <v>822</v>
      </c>
      <c r="N126" s="57" t="s">
        <v>869</v>
      </c>
      <c r="O126" s="58" t="s">
        <v>85</v>
      </c>
      <c r="P126" s="58" t="s">
        <v>875</v>
      </c>
      <c r="Q126" s="58" t="s">
        <v>85</v>
      </c>
      <c r="R126" s="58"/>
      <c r="S126" s="54" t="s">
        <v>870</v>
      </c>
      <c r="T126" s="57" t="s">
        <v>876</v>
      </c>
      <c r="U126" s="57" t="s">
        <v>877</v>
      </c>
      <c r="V126" s="57"/>
      <c r="W126" s="57" t="s">
        <v>85</v>
      </c>
      <c r="X126" s="147">
        <f ca="1">IF(COUNTBLANK(D126)=1,"",IF('order-admin-units'!$I$1&lt;&gt;"y", "", IF(COUNTBLANK(K126)=1, 'order-admin-units'!$B$1+1, VLOOKUP(K126, ordercountry, 2))))</f>
        <v>1</v>
      </c>
      <c r="Y126" s="147">
        <f ca="1">IF(COUNTBLANK(D126)=1,"",IF('order-admin-units'!$I$1&lt;&gt;"y", "", IF(COUNTBLANK(K126:L126)&gt;0, 'order-admin-units'!$B$2+1, VLOOKUP(K126&amp;"@"&amp;L126, orderadmin, 2))))</f>
        <v>4</v>
      </c>
      <c r="Z126" s="147" t="str">
        <f t="shared" si="11"/>
        <v>USAArizonaMaricopaTempe</v>
      </c>
      <c r="AA126" s="147" t="str">
        <f t="shared" si="12"/>
        <v>Kukulcania arizonicaUSAArizonaMaricopaTempeunder brick[N33.42551°, W111.94001°]C. Fuller27/II/1956</v>
      </c>
      <c r="AB126" s="147" t="str">
        <f t="shared" si="13"/>
        <v>Kukulcania arizonicaUSAArizonaMaricopaTempeunder brick[N33.42551°, W111.94001°]C. Fuller27/II/1956MCZ 145382</v>
      </c>
      <c r="AC126" s="147" t="str">
        <f t="shared" si="9"/>
        <v>Kukulcania arizonicaUSAArizonaMaricopaTempeunder brick[N33.42551°, W111.94001°]C. Fuller27/II/1956</v>
      </c>
      <c r="AD126" s="11" t="str">
        <f t="shared" si="14"/>
        <v/>
      </c>
      <c r="AE126" s="11" t="str">
        <f t="array" ref="AE126">IF(COUNTBLANK(D126)=1,"",IF(OR($H$2="y",$H$2="m"),IF(AA126=AA125,IF(OR(AB126=$AB$4:$AB125)=FALSE,AE125&amp;C126,AE125),"("&amp;C126)&amp;IF(AA126=AA127,IF(OR(AB127=$AB$4:$AB126)=FALSE,", ",""),") "),""))</f>
        <v/>
      </c>
      <c r="AF126" s="11" t="str">
        <f t="array" ref="AF126">IF((COUNTBLANK(D126)=0)*OR($H$2="y",$H$2="m"),IFERROR(LEFT(C126, FIND(" ",C126)-1), C126),"")</f>
        <v/>
      </c>
      <c r="AG126" s="11" t="str">
        <f t="array" ref="AG126">IF(COUNTBLANK(D126)=1,"",IF(OR($H$2="y",$H$2="m"),IF(AA126=AA125,IF(OR(AC126=$AC$4:$AC125)=FALSE,AG125&amp;AF126,AG125),"("&amp;AF126)&amp;IF(AA126=AA127,IF(OR(AC127=$AC$4:$AC126)=FALSE,", ",""),") "),""))</f>
        <v/>
      </c>
      <c r="AH126" s="10" t="str">
        <f>IF((COUNTBLANK(D126)=1),"",IF(D126=D125,AH125,"")&amp;IF(B125&lt;&gt;B126,((IF(COUNTBLANK(E126)=1,$D$3&amp;"Non-type material: "&amp;$D$3,$D$3&amp;INDEX('type-categories'!$A$2:$B$100,MATCH(E126,'type-categories'!$A$2:$A$100,0),2)&amp;$D$3))),"")&amp;(IF(K126&lt;&gt;K125,$C$2&amp;UPPER(K126)&amp;$C$2&amp;$K$3&amp;" ",(IF(B126&lt;&gt;B125,$C$2&amp;UPPER(K126)&amp;$C$2&amp;$K$3&amp;" ",""))))&amp;IF((AA126&lt;&gt;AA127)*($H$2="y"),AD126&amp;AE126,IF((AA126&lt;&gt;AA127)*($H$2="m"),AD126&amp;AG126,IF(($H$2&lt;&gt;"m")*($H$2&lt;&gt;"Y"),(IF(F126=0,"",F126&amp;" "&amp;$F$4&amp;" "))&amp;(IF(G126=0,"",G126&amp;" "&amp;$G$4&amp;" "))&amp;(IF(H126=0,"",H126&amp;" "&amp;H$4&amp;" "))&amp;(IF(I126=0,"",I126&amp;" "&amp;$I$4&amp;" "))&amp;(IF(J126=0,"",J126&amp;" "&amp;$J$4&amp;" ")),"")))&amp;"; "&amp;IF((B126=B125)*(AA126=AA125), "same collecting data; ", IF((B126=B125)*(Z125=Z126),"same locality; ",(IF(COUNTBLANK(L126)=1,"",$D$2&amp;L126&amp;$L$3&amp;" "&amp;$D$2))&amp;(IF(COUNTBLANK(M126)=1,"",$E$2&amp;M126&amp;$E$2&amp;", "))&amp;(IF(COUNTBLANK(N126)=1,"",N126&amp;"; "))&amp;(IF(COUNTBLANK(O126)=1,"",O126&amp;"; ")))&amp;(IF(COUNTBLANK(P126)=1,"",P126&amp;"; "))&amp;(IF(COUNTBLANK(Q126)=1,"",Q126&amp;"; "))&amp;(IF(COUNTBLANK(R126)=1,"",R126&amp;"m, "))&amp;IF((COUNTBLANK(S126)=0)*(S126&lt;&gt;S125), S126&amp;"; ","")&amp;(IF(COUNTBLANK(U126)=1,"",U126&amp;"; "))&amp;(IF(COUNTBLANK(T126)=1,"",IF(COUNTBLANK(F$2)=1,T126&amp;"; ",T126&amp;" "&amp;F$2&amp;"; "))))&amp;(IF(COUNTBLANK(V126)=1,"",V126&amp;"; "))&amp;IF((COUNTBLANK(C126)=1),"",C126)&amp;IF((B126=B127)*(K126=K127)*(L126=L127)*(M126=M127),IF(($H$2&lt;&gt;"m")*($H$2&lt;&gt;"Y"), " • ", IF((ISNUMBER(FIND(")",AE126))), " • ", "")),IF((B126=B127)*(K126=K127),"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v>
      </c>
      <c r="AI126" s="1"/>
    </row>
    <row r="127" spans="1:35" s="4" customFormat="1" x14ac:dyDescent="0.25">
      <c r="A127" s="3">
        <f t="shared" si="10"/>
        <v>1</v>
      </c>
      <c r="B127" s="53" t="str">
        <f t="shared" si="8"/>
        <v>Kukulcania arizonica</v>
      </c>
      <c r="C127" s="57" t="s">
        <v>286</v>
      </c>
      <c r="D127" s="57" t="s">
        <v>191</v>
      </c>
      <c r="E127" s="57"/>
      <c r="F127" s="57">
        <v>1</v>
      </c>
      <c r="G127" s="57">
        <v>0</v>
      </c>
      <c r="H127" s="57">
        <v>0</v>
      </c>
      <c r="I127" s="57"/>
      <c r="J127" s="57"/>
      <c r="K127" s="57" t="s">
        <v>353</v>
      </c>
      <c r="L127" s="57" t="s">
        <v>78</v>
      </c>
      <c r="M127" s="54" t="s">
        <v>822</v>
      </c>
      <c r="N127" s="57" t="s">
        <v>869</v>
      </c>
      <c r="O127" s="58" t="s">
        <v>85</v>
      </c>
      <c r="P127" s="58"/>
      <c r="Q127" s="58" t="s">
        <v>85</v>
      </c>
      <c r="R127" s="58"/>
      <c r="S127" s="54" t="s">
        <v>870</v>
      </c>
      <c r="T127" s="57" t="s">
        <v>871</v>
      </c>
      <c r="U127" s="57" t="s">
        <v>872</v>
      </c>
      <c r="V127" s="57"/>
      <c r="W127" s="57" t="s">
        <v>85</v>
      </c>
      <c r="X127" s="147">
        <f ca="1">IF(COUNTBLANK(D127)=1,"",IF('order-admin-units'!$I$1&lt;&gt;"y", "", IF(COUNTBLANK(K127)=1, 'order-admin-units'!$B$1+1, VLOOKUP(K127, ordercountry, 2))))</f>
        <v>1</v>
      </c>
      <c r="Y127" s="147">
        <f ca="1">IF(COUNTBLANK(D127)=1,"",IF('order-admin-units'!$I$1&lt;&gt;"y", "", IF(COUNTBLANK(K127:L127)&gt;0, 'order-admin-units'!$B$2+1, VLOOKUP(K127&amp;"@"&amp;L127, orderadmin, 2))))</f>
        <v>4</v>
      </c>
      <c r="Z127" s="147" t="str">
        <f t="shared" si="11"/>
        <v>USAArizonaMaricopaTempe</v>
      </c>
      <c r="AA127" s="147" t="str">
        <f t="shared" si="12"/>
        <v>Kukulcania arizonicaUSAArizonaMaricopaTempe[N33.42551°, W111.94001°]E. Amberg22/II/1956</v>
      </c>
      <c r="AB127" s="147" t="str">
        <f t="shared" si="13"/>
        <v>Kukulcania arizonicaUSAArizonaMaricopaTempe[N33.42551°, W111.94001°]E. Amberg22/II/1956MCZ 145378</v>
      </c>
      <c r="AC127" s="147" t="str">
        <f t="shared" si="9"/>
        <v>Kukulcania arizonicaUSAArizonaMaricopaTempe[N33.42551°, W111.94001°]E. Amberg22/II/1956</v>
      </c>
      <c r="AD127" s="11" t="str">
        <f t="shared" si="14"/>
        <v/>
      </c>
      <c r="AE127" s="11" t="str">
        <f t="array" ref="AE127">IF(COUNTBLANK(D127)=1,"",IF(OR($H$2="y",$H$2="m"),IF(AA127=AA126,IF(OR(AB127=$AB$4:$AB126)=FALSE,AE126&amp;C127,AE126),"("&amp;C127)&amp;IF(AA127=AA128,IF(OR(AB128=$AB$4:$AB127)=FALSE,", ",""),") "),""))</f>
        <v/>
      </c>
      <c r="AF127" s="11" t="str">
        <f t="array" ref="AF127">IF((COUNTBLANK(D127)=0)*OR($H$2="y",$H$2="m"),IFERROR(LEFT(C127, FIND(" ",C127)-1), C127),"")</f>
        <v/>
      </c>
      <c r="AG127" s="11" t="str">
        <f t="array" ref="AG127">IF(COUNTBLANK(D127)=1,"",IF(OR($H$2="y",$H$2="m"),IF(AA127=AA126,IF(OR(AC127=$AC$4:$AC126)=FALSE,AG126&amp;AF127,AG126),"("&amp;AF127)&amp;IF(AA127=AA128,IF(OR(AC128=$AC$4:$AC127)=FALSE,", ",""),") "),""))</f>
        <v/>
      </c>
      <c r="AH127" s="10" t="str">
        <f>IF((COUNTBLANK(D127)=1),"",IF(D127=D126,AH126,"")&amp;IF(B126&lt;&gt;B127,((IF(COUNTBLANK(E127)=1,$D$3&amp;"Non-type material: "&amp;$D$3,$D$3&amp;INDEX('type-categories'!$A$2:$B$100,MATCH(E127,'type-categories'!$A$2:$A$100,0),2)&amp;$D$3))),"")&amp;(IF(K127&lt;&gt;K126,$C$2&amp;UPPER(K127)&amp;$C$2&amp;$K$3&amp;" ",(IF(B127&lt;&gt;B126,$C$2&amp;UPPER(K127)&amp;$C$2&amp;$K$3&amp;" ",""))))&amp;IF((AA127&lt;&gt;AA128)*($H$2="y"),AD127&amp;AE127,IF((AA127&lt;&gt;AA128)*($H$2="m"),AD127&amp;AG127,IF(($H$2&lt;&gt;"m")*($H$2&lt;&gt;"Y"),(IF(F127=0,"",F127&amp;" "&amp;$F$4&amp;" "))&amp;(IF(G127=0,"",G127&amp;" "&amp;$G$4&amp;" "))&amp;(IF(H127=0,"",H127&amp;" "&amp;H$4&amp;" "))&amp;(IF(I127=0,"",I127&amp;" "&amp;$I$4&amp;" "))&amp;(IF(J127=0,"",J127&amp;" "&amp;$J$4&amp;" ")),"")))&amp;"; "&amp;IF((B127=B126)*(AA127=AA126), "same collecting data; ", IF((B127=B126)*(Z126=Z127),"same locality; ",(IF(COUNTBLANK(L127)=1,"",$D$2&amp;L127&amp;$L$3&amp;" "&amp;$D$2))&amp;(IF(COUNTBLANK(M127)=1,"",$E$2&amp;M127&amp;$E$2&amp;", "))&amp;(IF(COUNTBLANK(N127)=1,"",N127&amp;"; "))&amp;(IF(COUNTBLANK(O127)=1,"",O127&amp;"; ")))&amp;(IF(COUNTBLANK(P127)=1,"",P127&amp;"; "))&amp;(IF(COUNTBLANK(Q127)=1,"",Q127&amp;"; "))&amp;(IF(COUNTBLANK(R127)=1,"",R127&amp;"m, "))&amp;IF((COUNTBLANK(S127)=0)*(S127&lt;&gt;S126), S127&amp;"; ","")&amp;(IF(COUNTBLANK(U127)=1,"",U127&amp;"; "))&amp;(IF(COUNTBLANK(T127)=1,"",IF(COUNTBLANK(F$2)=1,T127&amp;"; ",T127&amp;" "&amp;F$2&amp;"; "))))&amp;(IF(COUNTBLANK(V127)=1,"",V127&amp;"; "))&amp;IF((COUNTBLANK(C127)=1),"",C127)&amp;IF((B127=B128)*(K127=K128)*(L127=L128)*(M127=M128),IF(($H$2&lt;&gt;"m")*($H$2&lt;&gt;"Y"), " • ", IF((ISNUMBER(FIND(")",AE127))), " • ", "")),IF((B127=B128)*(K127=K128),"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v>
      </c>
      <c r="AI127" s="1"/>
    </row>
    <row r="128" spans="1:35" s="4" customFormat="1" x14ac:dyDescent="0.25">
      <c r="A128" s="3">
        <f t="shared" si="10"/>
        <v>1</v>
      </c>
      <c r="B128" s="53" t="str">
        <f t="shared" si="8"/>
        <v>Kukulcania arizonica</v>
      </c>
      <c r="C128" s="57" t="s">
        <v>287</v>
      </c>
      <c r="D128" s="57" t="s">
        <v>191</v>
      </c>
      <c r="E128" s="57"/>
      <c r="F128" s="57">
        <v>0</v>
      </c>
      <c r="G128" s="57">
        <v>1</v>
      </c>
      <c r="H128" s="57">
        <v>0</v>
      </c>
      <c r="I128" s="57"/>
      <c r="J128" s="57"/>
      <c r="K128" s="57" t="s">
        <v>353</v>
      </c>
      <c r="L128" s="57" t="s">
        <v>78</v>
      </c>
      <c r="M128" s="54" t="s">
        <v>822</v>
      </c>
      <c r="N128" s="57" t="s">
        <v>869</v>
      </c>
      <c r="O128" s="58" t="s">
        <v>85</v>
      </c>
      <c r="P128" s="58"/>
      <c r="Q128" s="58" t="s">
        <v>85</v>
      </c>
      <c r="R128" s="58"/>
      <c r="S128" s="54" t="s">
        <v>870</v>
      </c>
      <c r="T128" s="57" t="s">
        <v>843</v>
      </c>
      <c r="U128" s="57" t="s">
        <v>873</v>
      </c>
      <c r="V128" s="57"/>
      <c r="W128" s="57" t="s">
        <v>85</v>
      </c>
      <c r="X128" s="147">
        <f ca="1">IF(COUNTBLANK(D128)=1,"",IF('order-admin-units'!$I$1&lt;&gt;"y", "", IF(COUNTBLANK(K128)=1, 'order-admin-units'!$B$1+1, VLOOKUP(K128, ordercountry, 2))))</f>
        <v>1</v>
      </c>
      <c r="Y128" s="147">
        <f ca="1">IF(COUNTBLANK(D128)=1,"",IF('order-admin-units'!$I$1&lt;&gt;"y", "", IF(COUNTBLANK(K128:L128)&gt;0, 'order-admin-units'!$B$2+1, VLOOKUP(K128&amp;"@"&amp;L128, orderadmin, 2))))</f>
        <v>4</v>
      </c>
      <c r="Z128" s="147" t="str">
        <f t="shared" si="11"/>
        <v>USAArizonaMaricopaTempe</v>
      </c>
      <c r="AA128" s="147" t="str">
        <f t="shared" si="12"/>
        <v>Kukulcania arizonicaUSAArizonaMaricopaTempe[N33.42551°, W111.94001°]H.L. Stahnke2/XI/1960</v>
      </c>
      <c r="AB128" s="147" t="str">
        <f t="shared" si="13"/>
        <v>Kukulcania arizonicaUSAArizonaMaricopaTempe[N33.42551°, W111.94001°]H.L. Stahnke2/XI/1960MCZ 145380</v>
      </c>
      <c r="AC128" s="147" t="str">
        <f t="shared" si="9"/>
        <v>Kukulcania arizonicaUSAArizonaMaricopaTempe[N33.42551°, W111.94001°]H.L. Stahnke2/XI/1960</v>
      </c>
      <c r="AD128" s="11" t="str">
        <f t="shared" si="14"/>
        <v/>
      </c>
      <c r="AE128" s="11" t="str">
        <f t="array" ref="AE128">IF(COUNTBLANK(D128)=1,"",IF(OR($H$2="y",$H$2="m"),IF(AA128=AA127,IF(OR(AB128=$AB$4:$AB127)=FALSE,AE127&amp;C128,AE127),"("&amp;C128)&amp;IF(AA128=AA129,IF(OR(AB129=$AB$4:$AB128)=FALSE,", ",""),") "),""))</f>
        <v/>
      </c>
      <c r="AF128" s="11" t="str">
        <f t="array" ref="AF128">IF((COUNTBLANK(D128)=0)*OR($H$2="y",$H$2="m"),IFERROR(LEFT(C128, FIND(" ",C128)-1), C128),"")</f>
        <v/>
      </c>
      <c r="AG128" s="11" t="str">
        <f t="array" ref="AG128">IF(COUNTBLANK(D128)=1,"",IF(OR($H$2="y",$H$2="m"),IF(AA128=AA127,IF(OR(AC128=$AC$4:$AC127)=FALSE,AG127&amp;AF128,AG127),"("&amp;AF128)&amp;IF(AA128=AA129,IF(OR(AC129=$AC$4:$AC128)=FALSE,", ",""),") "),""))</f>
        <v/>
      </c>
      <c r="AH128" s="10" t="str">
        <f>IF((COUNTBLANK(D128)=1),"",IF(D128=D127,AH127,"")&amp;IF(B127&lt;&gt;B128,((IF(COUNTBLANK(E128)=1,$D$3&amp;"Non-type material: "&amp;$D$3,$D$3&amp;INDEX('type-categories'!$A$2:$B$100,MATCH(E128,'type-categories'!$A$2:$A$100,0),2)&amp;$D$3))),"")&amp;(IF(K128&lt;&gt;K127,$C$2&amp;UPPER(K128)&amp;$C$2&amp;$K$3&amp;" ",(IF(B128&lt;&gt;B127,$C$2&amp;UPPER(K128)&amp;$C$2&amp;$K$3&amp;" ",""))))&amp;IF((AA128&lt;&gt;AA129)*($H$2="y"),AD128&amp;AE128,IF((AA128&lt;&gt;AA129)*($H$2="m"),AD128&amp;AG128,IF(($H$2&lt;&gt;"m")*($H$2&lt;&gt;"Y"),(IF(F128=0,"",F128&amp;" "&amp;$F$4&amp;" "))&amp;(IF(G128=0,"",G128&amp;" "&amp;$G$4&amp;" "))&amp;(IF(H128=0,"",H128&amp;" "&amp;H$4&amp;" "))&amp;(IF(I128=0,"",I128&amp;" "&amp;$I$4&amp;" "))&amp;(IF(J128=0,"",J128&amp;" "&amp;$J$4&amp;" ")),"")))&amp;"; "&amp;IF((B128=B127)*(AA128=AA127), "same collecting data; ", IF((B128=B127)*(Z127=Z128),"same locality; ",(IF(COUNTBLANK(L128)=1,"",$D$2&amp;L128&amp;$L$3&amp;" "&amp;$D$2))&amp;(IF(COUNTBLANK(M128)=1,"",$E$2&amp;M128&amp;$E$2&amp;", "))&amp;(IF(COUNTBLANK(N128)=1,"",N128&amp;"; "))&amp;(IF(COUNTBLANK(O128)=1,"",O128&amp;"; ")))&amp;(IF(COUNTBLANK(P128)=1,"",P128&amp;"; "))&amp;(IF(COUNTBLANK(Q128)=1,"",Q128&amp;"; "))&amp;(IF(COUNTBLANK(R128)=1,"",R128&amp;"m, "))&amp;IF((COUNTBLANK(S128)=0)*(S128&lt;&gt;S127), S128&amp;"; ","")&amp;(IF(COUNTBLANK(U128)=1,"",U128&amp;"; "))&amp;(IF(COUNTBLANK(T128)=1,"",IF(COUNTBLANK(F$2)=1,T128&amp;"; ",T128&amp;" "&amp;F$2&amp;"; "))))&amp;(IF(COUNTBLANK(V128)=1,"",V128&amp;"; "))&amp;IF((COUNTBLANK(C128)=1),"",C128)&amp;IF((B128=B129)*(K128=K129)*(L128=L129)*(M128=M129),IF(($H$2&lt;&gt;"m")*($H$2&lt;&gt;"Y"), " • ", IF((ISNUMBER(FIND(")",AE128))), " • ", "")),IF((B128=B129)*(K128=K129),"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v>
      </c>
      <c r="AI128" s="1"/>
    </row>
    <row r="129" spans="1:35" s="4" customFormat="1" x14ac:dyDescent="0.25">
      <c r="A129" s="3">
        <f t="shared" si="10"/>
        <v>1</v>
      </c>
      <c r="B129" s="53" t="str">
        <f t="shared" si="8"/>
        <v>Kukulcania arizonica</v>
      </c>
      <c r="C129" s="57" t="s">
        <v>288</v>
      </c>
      <c r="D129" s="57" t="s">
        <v>191</v>
      </c>
      <c r="E129" s="57"/>
      <c r="F129" s="57">
        <v>1</v>
      </c>
      <c r="G129" s="57">
        <v>0</v>
      </c>
      <c r="H129" s="57">
        <v>0</v>
      </c>
      <c r="I129" s="57"/>
      <c r="J129" s="57"/>
      <c r="K129" s="57" t="s">
        <v>353</v>
      </c>
      <c r="L129" s="57" t="s">
        <v>78</v>
      </c>
      <c r="M129" s="54" t="s">
        <v>822</v>
      </c>
      <c r="N129" s="57" t="s">
        <v>869</v>
      </c>
      <c r="O129" s="58" t="s">
        <v>85</v>
      </c>
      <c r="P129" s="58"/>
      <c r="Q129" s="58" t="s">
        <v>85</v>
      </c>
      <c r="R129" s="58"/>
      <c r="S129" s="54" t="s">
        <v>870</v>
      </c>
      <c r="T129" s="57" t="s">
        <v>843</v>
      </c>
      <c r="U129" s="57" t="s">
        <v>874</v>
      </c>
      <c r="V129" s="57"/>
      <c r="W129" s="57" t="s">
        <v>85</v>
      </c>
      <c r="X129" s="147">
        <f ca="1">IF(COUNTBLANK(D129)=1,"",IF('order-admin-units'!$I$1&lt;&gt;"y", "", IF(COUNTBLANK(K129)=1, 'order-admin-units'!$B$1+1, VLOOKUP(K129, ordercountry, 2))))</f>
        <v>1</v>
      </c>
      <c r="Y129" s="147">
        <f ca="1">IF(COUNTBLANK(D129)=1,"",IF('order-admin-units'!$I$1&lt;&gt;"y", "", IF(COUNTBLANK(K129:L129)&gt;0, 'order-admin-units'!$B$2+1, VLOOKUP(K129&amp;"@"&amp;L129, orderadmin, 2))))</f>
        <v>4</v>
      </c>
      <c r="Z129" s="147" t="str">
        <f t="shared" si="11"/>
        <v>USAArizonaMaricopaTempe</v>
      </c>
      <c r="AA129" s="147" t="str">
        <f t="shared" si="12"/>
        <v>Kukulcania arizonicaUSAArizonaMaricopaTempe[N33.42551°, W111.94001°]H.L. Stahnke30/X/1960</v>
      </c>
      <c r="AB129" s="147" t="str">
        <f t="shared" si="13"/>
        <v>Kukulcania arizonicaUSAArizonaMaricopaTempe[N33.42551°, W111.94001°]H.L. Stahnke30/X/1960MCZ 145417</v>
      </c>
      <c r="AC129" s="147" t="str">
        <f t="shared" si="9"/>
        <v>Kukulcania arizonicaUSAArizonaMaricopaTempe[N33.42551°, W111.94001°]H.L. Stahnke30/X/1960</v>
      </c>
      <c r="AD129" s="11" t="str">
        <f t="shared" si="14"/>
        <v/>
      </c>
      <c r="AE129" s="11" t="str">
        <f t="array" ref="AE129">IF(COUNTBLANK(D129)=1,"",IF(OR($H$2="y",$H$2="m"),IF(AA129=AA128,IF(OR(AB129=$AB$4:$AB128)=FALSE,AE128&amp;C129,AE128),"("&amp;C129)&amp;IF(AA129=AA130,IF(OR(AB130=$AB$4:$AB129)=FALSE,", ",""),") "),""))</f>
        <v/>
      </c>
      <c r="AF129" s="11" t="str">
        <f t="array" ref="AF129">IF((COUNTBLANK(D129)=0)*OR($H$2="y",$H$2="m"),IFERROR(LEFT(C129, FIND(" ",C129)-1), C129),"")</f>
        <v/>
      </c>
      <c r="AG129" s="11" t="str">
        <f t="array" ref="AG129">IF(COUNTBLANK(D129)=1,"",IF(OR($H$2="y",$H$2="m"),IF(AA129=AA128,IF(OR(AC129=$AC$4:$AC128)=FALSE,AG128&amp;AF129,AG128),"("&amp;AF129)&amp;IF(AA129=AA130,IF(OR(AC130=$AC$4:$AC129)=FALSE,", ",""),") "),""))</f>
        <v/>
      </c>
      <c r="AH129" s="10" t="str">
        <f>IF((COUNTBLANK(D129)=1),"",IF(D129=D128,AH128,"")&amp;IF(B128&lt;&gt;B129,((IF(COUNTBLANK(E129)=1,$D$3&amp;"Non-type material: "&amp;$D$3,$D$3&amp;INDEX('type-categories'!$A$2:$B$100,MATCH(E129,'type-categories'!$A$2:$A$100,0),2)&amp;$D$3))),"")&amp;(IF(K129&lt;&gt;K128,$C$2&amp;UPPER(K129)&amp;$C$2&amp;$K$3&amp;" ",(IF(B129&lt;&gt;B128,$C$2&amp;UPPER(K129)&amp;$C$2&amp;$K$3&amp;" ",""))))&amp;IF((AA129&lt;&gt;AA130)*($H$2="y"),AD129&amp;AE129,IF((AA129&lt;&gt;AA130)*($H$2="m"),AD129&amp;AG129,IF(($H$2&lt;&gt;"m")*($H$2&lt;&gt;"Y"),(IF(F129=0,"",F129&amp;" "&amp;$F$4&amp;" "))&amp;(IF(G129=0,"",G129&amp;" "&amp;$G$4&amp;" "))&amp;(IF(H129=0,"",H129&amp;" "&amp;H$4&amp;" "))&amp;(IF(I129=0,"",I129&amp;" "&amp;$I$4&amp;" "))&amp;(IF(J129=0,"",J129&amp;" "&amp;$J$4&amp;" ")),"")))&amp;"; "&amp;IF((B129=B128)*(AA129=AA128), "same collecting data; ", IF((B129=B128)*(Z128=Z129),"same locality; ",(IF(COUNTBLANK(L129)=1,"",$D$2&amp;L129&amp;$L$3&amp;" "&amp;$D$2))&amp;(IF(COUNTBLANK(M129)=1,"",$E$2&amp;M129&amp;$E$2&amp;", "))&amp;(IF(COUNTBLANK(N129)=1,"",N129&amp;"; "))&amp;(IF(COUNTBLANK(O129)=1,"",O129&amp;"; ")))&amp;(IF(COUNTBLANK(P129)=1,"",P129&amp;"; "))&amp;(IF(COUNTBLANK(Q129)=1,"",Q129&amp;"; "))&amp;(IF(COUNTBLANK(R129)=1,"",R129&amp;"m, "))&amp;IF((COUNTBLANK(S129)=0)*(S129&lt;&gt;S128), S129&amp;"; ","")&amp;(IF(COUNTBLANK(U129)=1,"",U129&amp;"; "))&amp;(IF(COUNTBLANK(T129)=1,"",IF(COUNTBLANK(F$2)=1,T129&amp;"; ",T129&amp;" "&amp;F$2&amp;"; "))))&amp;(IF(COUNTBLANK(V129)=1,"",V129&amp;"; "))&amp;IF((COUNTBLANK(C129)=1),"",C129)&amp;IF((B129=B130)*(K129=K130)*(L129=L130)*(M129=M130),IF(($H$2&lt;&gt;"m")*($H$2&lt;&gt;"Y"), " • ", IF((ISNUMBER(FIND(")",AE129))), " • ", "")),IF((B129=B130)*(K129=K130),"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v>
      </c>
      <c r="AI129" s="1"/>
    </row>
    <row r="130" spans="1:35" s="4" customFormat="1" x14ac:dyDescent="0.25">
      <c r="A130" s="3">
        <f t="shared" si="10"/>
        <v>1</v>
      </c>
      <c r="B130" s="53" t="str">
        <f t="shared" si="8"/>
        <v>Kukulcania arizonica</v>
      </c>
      <c r="C130" s="57" t="s">
        <v>221</v>
      </c>
      <c r="D130" s="57" t="s">
        <v>191</v>
      </c>
      <c r="E130" s="57"/>
      <c r="F130" s="57">
        <v>1</v>
      </c>
      <c r="G130" s="57">
        <v>0</v>
      </c>
      <c r="H130" s="57">
        <v>0</v>
      </c>
      <c r="I130" s="57"/>
      <c r="J130" s="57"/>
      <c r="K130" s="57" t="s">
        <v>353</v>
      </c>
      <c r="L130" s="57" t="s">
        <v>78</v>
      </c>
      <c r="M130" s="54" t="s">
        <v>822</v>
      </c>
      <c r="N130" s="57" t="s">
        <v>878</v>
      </c>
      <c r="O130" s="58" t="s">
        <v>85</v>
      </c>
      <c r="P130" s="58" t="s">
        <v>879</v>
      </c>
      <c r="Q130" s="58" t="s">
        <v>85</v>
      </c>
      <c r="R130" s="58"/>
      <c r="S130" s="54" t="s">
        <v>880</v>
      </c>
      <c r="T130" s="57" t="s">
        <v>881</v>
      </c>
      <c r="U130" s="57" t="s">
        <v>882</v>
      </c>
      <c r="V130" s="57"/>
      <c r="W130" s="57" t="s">
        <v>85</v>
      </c>
      <c r="X130" s="147">
        <f ca="1">IF(COUNTBLANK(D130)=1,"",IF('order-admin-units'!$I$1&lt;&gt;"y", "", IF(COUNTBLANK(K130)=1, 'order-admin-units'!$B$1+1, VLOOKUP(K130, ordercountry, 2))))</f>
        <v>1</v>
      </c>
      <c r="Y130" s="147">
        <f ca="1">IF(COUNTBLANK(D130)=1,"",IF('order-admin-units'!$I$1&lt;&gt;"y", "", IF(COUNTBLANK(K130:L130)&gt;0, 'order-admin-units'!$B$2+1, VLOOKUP(K130&amp;"@"&amp;L130, orderadmin, 2))))</f>
        <v>4</v>
      </c>
      <c r="Z130" s="147" t="str">
        <f t="shared" si="11"/>
        <v>USAArizonaMaricopaTempe, Arizona State University</v>
      </c>
      <c r="AA130" s="147" t="str">
        <f t="shared" si="12"/>
        <v>Kukulcania arizonicaUSAArizonaMaricopaTempe, Arizona State Universitybookstore, breakroom[N33.4234°, W111.928°]R. Meyer &amp; D. Dahlmeier8/VI/1988</v>
      </c>
      <c r="AB130" s="147" t="str">
        <f t="shared" si="13"/>
        <v xml:space="preserve">Kukulcania arizonicaUSAArizonaMaricopaTempe, Arizona State Universitybookstore, breakroom[N33.4234°, W111.928°]R. Meyer &amp; D. Dahlmeier8/VI/1988USNM </v>
      </c>
      <c r="AC130" s="147" t="str">
        <f t="shared" si="9"/>
        <v>Kukulcania arizonicaUSAArizonaMaricopaTempe, Arizona State Universitybookstore, breakroom[N33.4234°, W111.928°]R. Meyer &amp; D. Dahlmeier8/VI/1988</v>
      </c>
      <c r="AD130" s="11" t="str">
        <f t="shared" si="14"/>
        <v/>
      </c>
      <c r="AE130" s="11" t="str">
        <f t="array" ref="AE130">IF(COUNTBLANK(D130)=1,"",IF(OR($H$2="y",$H$2="m"),IF(AA130=AA129,IF(OR(AB130=$AB$4:$AB129)=FALSE,AE129&amp;C130,AE129),"("&amp;C130)&amp;IF(AA130=AA131,IF(OR(AB131=$AB$4:$AB130)=FALSE,", ",""),") "),""))</f>
        <v/>
      </c>
      <c r="AF130" s="11" t="str">
        <f t="array" ref="AF130">IF((COUNTBLANK(D130)=0)*OR($H$2="y",$H$2="m"),IFERROR(LEFT(C130, FIND(" ",C130)-1), C130),"")</f>
        <v/>
      </c>
      <c r="AG130" s="11" t="str">
        <f t="array" ref="AG130">IF(COUNTBLANK(D130)=1,"",IF(OR($H$2="y",$H$2="m"),IF(AA130=AA129,IF(OR(AC130=$AC$4:$AC129)=FALSE,AG129&amp;AF130,AG129),"("&amp;AF130)&amp;IF(AA130=AA131,IF(OR(AC131=$AC$4:$AC130)=FALSE,", ",""),") "),""))</f>
        <v/>
      </c>
      <c r="AH130" s="10" t="str">
        <f>IF((COUNTBLANK(D130)=1),"",IF(D130=D129,AH129,"")&amp;IF(B129&lt;&gt;B130,((IF(COUNTBLANK(E130)=1,$D$3&amp;"Non-type material: "&amp;$D$3,$D$3&amp;INDEX('type-categories'!$A$2:$B$100,MATCH(E130,'type-categories'!$A$2:$A$100,0),2)&amp;$D$3))),"")&amp;(IF(K130&lt;&gt;K129,$C$2&amp;UPPER(K130)&amp;$C$2&amp;$K$3&amp;" ",(IF(B130&lt;&gt;B129,$C$2&amp;UPPER(K130)&amp;$C$2&amp;$K$3&amp;" ",""))))&amp;IF((AA130&lt;&gt;AA131)*($H$2="y"),AD130&amp;AE130,IF((AA130&lt;&gt;AA131)*($H$2="m"),AD130&amp;AG130,IF(($H$2&lt;&gt;"m")*($H$2&lt;&gt;"Y"),(IF(F130=0,"",F130&amp;" "&amp;$F$4&amp;" "))&amp;(IF(G130=0,"",G130&amp;" "&amp;$G$4&amp;" "))&amp;(IF(H130=0,"",H130&amp;" "&amp;H$4&amp;" "))&amp;(IF(I130=0,"",I130&amp;" "&amp;$I$4&amp;" "))&amp;(IF(J130=0,"",J130&amp;" "&amp;$J$4&amp;" ")),"")))&amp;"; "&amp;IF((B130=B129)*(AA130=AA129), "same collecting data; ", IF((B130=B129)*(Z129=Z130),"same locality; ",(IF(COUNTBLANK(L130)=1,"",$D$2&amp;L130&amp;$L$3&amp;" "&amp;$D$2))&amp;(IF(COUNTBLANK(M130)=1,"",$E$2&amp;M130&amp;$E$2&amp;", "))&amp;(IF(COUNTBLANK(N130)=1,"",N130&amp;"; "))&amp;(IF(COUNTBLANK(O130)=1,"",O130&amp;"; ")))&amp;(IF(COUNTBLANK(P130)=1,"",P130&amp;"; "))&amp;(IF(COUNTBLANK(Q130)=1,"",Q130&amp;"; "))&amp;(IF(COUNTBLANK(R130)=1,"",R130&amp;"m, "))&amp;IF((COUNTBLANK(S130)=0)*(S130&lt;&gt;S129), S130&amp;"; ","")&amp;(IF(COUNTBLANK(U130)=1,"",U130&amp;"; "))&amp;(IF(COUNTBLANK(T130)=1,"",IF(COUNTBLANK(F$2)=1,T130&amp;"; ",T130&amp;" "&amp;F$2&amp;"; "))))&amp;(IF(COUNTBLANK(V130)=1,"",V130&amp;"; "))&amp;IF((COUNTBLANK(C130)=1),"",C130)&amp;IF((B130=B131)*(K130=K131)*(L130=L131)*(M130=M131),IF(($H$2&lt;&gt;"m")*($H$2&lt;&gt;"Y"), " • ", IF((ISNUMBER(FIND(")",AE130))), " • ", "")),IF((B130=B131)*(K130=K131),"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v>
      </c>
      <c r="AI130" s="1"/>
    </row>
    <row r="131" spans="1:35" s="4" customFormat="1" x14ac:dyDescent="0.25">
      <c r="A131" s="3">
        <f t="shared" si="10"/>
        <v>1</v>
      </c>
      <c r="B131" s="53" t="str">
        <f t="shared" si="8"/>
        <v>Kukulcania arizonica</v>
      </c>
      <c r="C131" s="57" t="s">
        <v>221</v>
      </c>
      <c r="D131" s="57" t="s">
        <v>191</v>
      </c>
      <c r="E131" s="57"/>
      <c r="F131" s="57">
        <v>1</v>
      </c>
      <c r="G131" s="57">
        <v>1</v>
      </c>
      <c r="H131" s="57">
        <v>0</v>
      </c>
      <c r="I131" s="57"/>
      <c r="J131" s="57"/>
      <c r="K131" s="57" t="s">
        <v>353</v>
      </c>
      <c r="L131" s="57" t="s">
        <v>78</v>
      </c>
      <c r="M131" s="54" t="s">
        <v>822</v>
      </c>
      <c r="N131" s="57" t="s">
        <v>878</v>
      </c>
      <c r="O131" s="58" t="s">
        <v>85</v>
      </c>
      <c r="P131" s="58" t="s">
        <v>883</v>
      </c>
      <c r="Q131" s="58" t="s">
        <v>85</v>
      </c>
      <c r="R131" s="58"/>
      <c r="S131" s="54" t="s">
        <v>880</v>
      </c>
      <c r="T131" s="57" t="s">
        <v>884</v>
      </c>
      <c r="U131" s="57" t="s">
        <v>885</v>
      </c>
      <c r="V131" s="57"/>
      <c r="W131" s="57" t="s">
        <v>85</v>
      </c>
      <c r="X131" s="147">
        <f ca="1">IF(COUNTBLANK(D131)=1,"",IF('order-admin-units'!$I$1&lt;&gt;"y", "", IF(COUNTBLANK(K131)=1, 'order-admin-units'!$B$1+1, VLOOKUP(K131, ordercountry, 2))))</f>
        <v>1</v>
      </c>
      <c r="Y131" s="147">
        <f ca="1">IF(COUNTBLANK(D131)=1,"",IF('order-admin-units'!$I$1&lt;&gt;"y", "", IF(COUNTBLANK(K131:L131)&gt;0, 'order-admin-units'!$B$2+1, VLOOKUP(K131&amp;"@"&amp;L131, orderadmin, 2))))</f>
        <v>4</v>
      </c>
      <c r="Z131" s="147" t="str">
        <f t="shared" si="11"/>
        <v>USAArizonaMaricopaTempe, Arizona State University</v>
      </c>
      <c r="AA131" s="147" t="str">
        <f t="shared" si="12"/>
        <v>Kukulcania arizonicaUSAArizonaMaricopaTempe, Arizona State Universitybookstore, near restroom[N33.4234°, W111.928°]K. Wissman13/IV/1988</v>
      </c>
      <c r="AB131" s="147" t="str">
        <f t="shared" si="13"/>
        <v xml:space="preserve">Kukulcania arizonicaUSAArizonaMaricopaTempe, Arizona State Universitybookstore, near restroom[N33.4234°, W111.928°]K. Wissman13/IV/1988USNM </v>
      </c>
      <c r="AC131" s="147" t="str">
        <f t="shared" si="9"/>
        <v>Kukulcania arizonicaUSAArizonaMaricopaTempe, Arizona State Universitybookstore, near restroom[N33.4234°, W111.928°]K. Wissman13/IV/1988</v>
      </c>
      <c r="AD131" s="11" t="str">
        <f t="shared" si="14"/>
        <v/>
      </c>
      <c r="AE131" s="11" t="str">
        <f t="array" ref="AE131">IF(COUNTBLANK(D131)=1,"",IF(OR($H$2="y",$H$2="m"),IF(AA131=AA130,IF(OR(AB131=$AB$4:$AB130)=FALSE,AE130&amp;C131,AE130),"("&amp;C131)&amp;IF(AA131=AA132,IF(OR(AB132=$AB$4:$AB131)=FALSE,", ",""),") "),""))</f>
        <v/>
      </c>
      <c r="AF131" s="11" t="str">
        <f t="array" ref="AF131">IF((COUNTBLANK(D131)=0)*OR($H$2="y",$H$2="m"),IFERROR(LEFT(C131, FIND(" ",C131)-1), C131),"")</f>
        <v/>
      </c>
      <c r="AG131" s="11" t="str">
        <f t="array" ref="AG131">IF(COUNTBLANK(D131)=1,"",IF(OR($H$2="y",$H$2="m"),IF(AA131=AA130,IF(OR(AC131=$AC$4:$AC130)=FALSE,AG130&amp;AF131,AG130),"("&amp;AF131)&amp;IF(AA131=AA132,IF(OR(AC132=$AC$4:$AC131)=FALSE,", ",""),") "),""))</f>
        <v/>
      </c>
      <c r="AH131" s="10" t="str">
        <f>IF((COUNTBLANK(D131)=1),"",IF(D131=D130,AH130,"")&amp;IF(B130&lt;&gt;B131,((IF(COUNTBLANK(E131)=1,$D$3&amp;"Non-type material: "&amp;$D$3,$D$3&amp;INDEX('type-categories'!$A$2:$B$100,MATCH(E131,'type-categories'!$A$2:$A$100,0),2)&amp;$D$3))),"")&amp;(IF(K131&lt;&gt;K130,$C$2&amp;UPPER(K131)&amp;$C$2&amp;$K$3&amp;" ",(IF(B131&lt;&gt;B130,$C$2&amp;UPPER(K131)&amp;$C$2&amp;$K$3&amp;" ",""))))&amp;IF((AA131&lt;&gt;AA132)*($H$2="y"),AD131&amp;AE131,IF((AA131&lt;&gt;AA132)*($H$2="m"),AD131&amp;AG131,IF(($H$2&lt;&gt;"m")*($H$2&lt;&gt;"Y"),(IF(F131=0,"",F131&amp;" "&amp;$F$4&amp;" "))&amp;(IF(G131=0,"",G131&amp;" "&amp;$G$4&amp;" "))&amp;(IF(H131=0,"",H131&amp;" "&amp;H$4&amp;" "))&amp;(IF(I131=0,"",I131&amp;" "&amp;$I$4&amp;" "))&amp;(IF(J131=0,"",J131&amp;" "&amp;$J$4&amp;" ")),"")))&amp;"; "&amp;IF((B131=B130)*(AA131=AA130), "same collecting data; ", IF((B131=B130)*(Z130=Z131),"same locality; ",(IF(COUNTBLANK(L131)=1,"",$D$2&amp;L131&amp;$L$3&amp;" "&amp;$D$2))&amp;(IF(COUNTBLANK(M131)=1,"",$E$2&amp;M131&amp;$E$2&amp;", "))&amp;(IF(COUNTBLANK(N131)=1,"",N131&amp;"; "))&amp;(IF(COUNTBLANK(O131)=1,"",O131&amp;"; ")))&amp;(IF(COUNTBLANK(P131)=1,"",P131&amp;"; "))&amp;(IF(COUNTBLANK(Q131)=1,"",Q131&amp;"; "))&amp;(IF(COUNTBLANK(R131)=1,"",R131&amp;"m, "))&amp;IF((COUNTBLANK(S131)=0)*(S131&lt;&gt;S130), S131&amp;"; ","")&amp;(IF(COUNTBLANK(U131)=1,"",U131&amp;"; "))&amp;(IF(COUNTBLANK(T131)=1,"",IF(COUNTBLANK(F$2)=1,T131&amp;"; ",T131&amp;" "&amp;F$2&amp;"; "))))&amp;(IF(COUNTBLANK(V131)=1,"",V131&amp;"; "))&amp;IF((COUNTBLANK(C131)=1),"",C131)&amp;IF((B131=B132)*(K131=K132)*(L131=L132)*(M131=M132),IF(($H$2&lt;&gt;"m")*($H$2&lt;&gt;"Y"), " • ", IF((ISNUMBER(FIND(")",AE131))), " • ", "")),IF((B131=B132)*(K131=K132),"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v>
      </c>
      <c r="AI131" s="1"/>
    </row>
    <row r="132" spans="1:35" s="4" customFormat="1" x14ac:dyDescent="0.25">
      <c r="A132" s="3">
        <f t="shared" si="10"/>
        <v>1</v>
      </c>
      <c r="B132" s="53" t="str">
        <f t="shared" si="8"/>
        <v>Kukulcania arizonica</v>
      </c>
      <c r="C132" s="57" t="s">
        <v>290</v>
      </c>
      <c r="D132" s="57" t="s">
        <v>191</v>
      </c>
      <c r="E132" s="57"/>
      <c r="F132" s="57">
        <v>0</v>
      </c>
      <c r="G132" s="57">
        <v>1</v>
      </c>
      <c r="H132" s="57">
        <v>0</v>
      </c>
      <c r="I132" s="57"/>
      <c r="J132" s="57"/>
      <c r="K132" s="57" t="s">
        <v>353</v>
      </c>
      <c r="L132" s="57" t="s">
        <v>78</v>
      </c>
      <c r="M132" s="54" t="s">
        <v>886</v>
      </c>
      <c r="N132" s="57" t="s">
        <v>887</v>
      </c>
      <c r="O132" s="58" t="s">
        <v>85</v>
      </c>
      <c r="P132" s="58" t="s">
        <v>888</v>
      </c>
      <c r="Q132" s="58" t="s">
        <v>85</v>
      </c>
      <c r="R132" s="58"/>
      <c r="S132" s="54" t="s">
        <v>889</v>
      </c>
      <c r="T132" s="57" t="s">
        <v>890</v>
      </c>
      <c r="U132" s="57" t="s">
        <v>891</v>
      </c>
      <c r="V132" s="57"/>
      <c r="W132" s="57" t="s">
        <v>85</v>
      </c>
      <c r="X132" s="147">
        <f ca="1">IF(COUNTBLANK(D132)=1,"",IF('order-admin-units'!$I$1&lt;&gt;"y", "", IF(COUNTBLANK(K132)=1, 'order-admin-units'!$B$1+1, VLOOKUP(K132, ordercountry, 2))))</f>
        <v>1</v>
      </c>
      <c r="Y132" s="147">
        <f ca="1">IF(COUNTBLANK(D132)=1,"",IF('order-admin-units'!$I$1&lt;&gt;"y", "", IF(COUNTBLANK(K132:L132)&gt;0, 'order-admin-units'!$B$2+1, VLOOKUP(K132&amp;"@"&amp;L132, orderadmin, 2))))</f>
        <v>4</v>
      </c>
      <c r="Z132" s="147" t="str">
        <f t="shared" si="11"/>
        <v>USAArizonaPimabase of Tortolita Mountains, southern side</v>
      </c>
      <c r="AA132" s="147" t="str">
        <f t="shared" si="12"/>
        <v>Kukulcania arizonicaUSAArizonaPimabase of Tortolita Mountains, southern sidefound dead in swimming pool[N32.49035°, W111.06177°, 1000m]R.S. Beal25/VII/1984</v>
      </c>
      <c r="AB132" s="147" t="str">
        <f t="shared" si="13"/>
        <v>Kukulcania arizonicaUSAArizonaPimabase of Tortolita Mountains, southern sidefound dead in swimming pool[N32.49035°, W111.06177°, 1000m]R.S. Beal25/VII/1984CAS 9057853</v>
      </c>
      <c r="AC132" s="147" t="str">
        <f t="shared" si="9"/>
        <v>Kukulcania arizonicaUSAArizonaPimabase of Tortolita Mountains, southern sidefound dead in swimming pool[N32.49035°, W111.06177°, 1000m]R.S. Beal25/VII/1984</v>
      </c>
      <c r="AD132" s="11" t="str">
        <f t="shared" si="14"/>
        <v/>
      </c>
      <c r="AE132" s="11" t="str">
        <f t="array" ref="AE132">IF(COUNTBLANK(D132)=1,"",IF(OR($H$2="y",$H$2="m"),IF(AA132=AA131,IF(OR(AB132=$AB$4:$AB131)=FALSE,AE131&amp;C132,AE131),"("&amp;C132)&amp;IF(AA132=AA133,IF(OR(AB133=$AB$4:$AB132)=FALSE,", ",""),") "),""))</f>
        <v/>
      </c>
      <c r="AF132" s="11" t="str">
        <f t="array" ref="AF132">IF((COUNTBLANK(D132)=0)*OR($H$2="y",$H$2="m"),IFERROR(LEFT(C132, FIND(" ",C132)-1), C132),"")</f>
        <v/>
      </c>
      <c r="AG132" s="11" t="str">
        <f t="array" ref="AG132">IF(COUNTBLANK(D132)=1,"",IF(OR($H$2="y",$H$2="m"),IF(AA132=AA131,IF(OR(AC132=$AC$4:$AC131)=FALSE,AG131&amp;AF132,AG131),"("&amp;AF132)&amp;IF(AA132=AA133,IF(OR(AC133=$AC$4:$AC132)=FALSE,", ",""),") "),""))</f>
        <v/>
      </c>
      <c r="AH132" s="10" t="str">
        <f>IF((COUNTBLANK(D132)=1),"",IF(D132=D131,AH131,"")&amp;IF(B131&lt;&gt;B132,((IF(COUNTBLANK(E132)=1,$D$3&amp;"Non-type material: "&amp;$D$3,$D$3&amp;INDEX('type-categories'!$A$2:$B$100,MATCH(E132,'type-categories'!$A$2:$A$100,0),2)&amp;$D$3))),"")&amp;(IF(K132&lt;&gt;K131,$C$2&amp;UPPER(K132)&amp;$C$2&amp;$K$3&amp;" ",(IF(B132&lt;&gt;B131,$C$2&amp;UPPER(K132)&amp;$C$2&amp;$K$3&amp;" ",""))))&amp;IF((AA132&lt;&gt;AA133)*($H$2="y"),AD132&amp;AE132,IF((AA132&lt;&gt;AA133)*($H$2="m"),AD132&amp;AG132,IF(($H$2&lt;&gt;"m")*($H$2&lt;&gt;"Y"),(IF(F132=0,"",F132&amp;" "&amp;$F$4&amp;" "))&amp;(IF(G132=0,"",G132&amp;" "&amp;$G$4&amp;" "))&amp;(IF(H132=0,"",H132&amp;" "&amp;H$4&amp;" "))&amp;(IF(I132=0,"",I132&amp;" "&amp;$I$4&amp;" "))&amp;(IF(J132=0,"",J132&amp;" "&amp;$J$4&amp;" ")),"")))&amp;"; "&amp;IF((B132=B131)*(AA132=AA131), "same collecting data; ", IF((B132=B131)*(Z131=Z132),"same locality; ",(IF(COUNTBLANK(L132)=1,"",$D$2&amp;L132&amp;$L$3&amp;" "&amp;$D$2))&amp;(IF(COUNTBLANK(M132)=1,"",$E$2&amp;M132&amp;$E$2&amp;", "))&amp;(IF(COUNTBLANK(N132)=1,"",N132&amp;"; "))&amp;(IF(COUNTBLANK(O132)=1,"",O132&amp;"; ")))&amp;(IF(COUNTBLANK(P132)=1,"",P132&amp;"; "))&amp;(IF(COUNTBLANK(Q132)=1,"",Q132&amp;"; "))&amp;(IF(COUNTBLANK(R132)=1,"",R132&amp;"m, "))&amp;IF((COUNTBLANK(S132)=0)*(S132&lt;&gt;S131), S132&amp;"; ","")&amp;(IF(COUNTBLANK(U132)=1,"",U132&amp;"; "))&amp;(IF(COUNTBLANK(T132)=1,"",IF(COUNTBLANK(F$2)=1,T132&amp;"; ",T132&amp;" "&amp;F$2&amp;"; "))))&amp;(IF(COUNTBLANK(V132)=1,"",V132&amp;"; "))&amp;IF((COUNTBLANK(C132)=1),"",C132)&amp;IF((B132=B133)*(K132=K133)*(L132=L133)*(M132=M133),IF(($H$2&lt;&gt;"m")*($H$2&lt;&gt;"Y"), " • ", IF((ISNUMBER(FIND(")",AE132))), " • ", "")),IF((B132=B133)*(K132=K133),"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v>
      </c>
      <c r="AI132" s="1"/>
    </row>
    <row r="133" spans="1:35" s="4" customFormat="1" x14ac:dyDescent="0.25">
      <c r="A133" s="3">
        <f t="shared" si="10"/>
        <v>1</v>
      </c>
      <c r="B133" s="53" t="str">
        <f t="shared" ref="B133:B196" si="15">D133&amp;E133</f>
        <v>Kukulcania arizonica</v>
      </c>
      <c r="C133" s="57" t="s">
        <v>291</v>
      </c>
      <c r="D133" s="57" t="s">
        <v>191</v>
      </c>
      <c r="E133" s="57"/>
      <c r="F133" s="57">
        <v>1</v>
      </c>
      <c r="G133" s="57">
        <v>0</v>
      </c>
      <c r="H133" s="57">
        <v>0</v>
      </c>
      <c r="I133" s="57"/>
      <c r="J133" s="57"/>
      <c r="K133" s="57" t="s">
        <v>353</v>
      </c>
      <c r="L133" s="57" t="s">
        <v>78</v>
      </c>
      <c r="M133" s="54" t="s">
        <v>886</v>
      </c>
      <c r="N133" s="57" t="s">
        <v>892</v>
      </c>
      <c r="O133" s="58" t="s">
        <v>85</v>
      </c>
      <c r="P133" s="58" t="s">
        <v>893</v>
      </c>
      <c r="Q133" s="58" t="s">
        <v>85</v>
      </c>
      <c r="R133" s="58"/>
      <c r="S133" s="54" t="s">
        <v>894</v>
      </c>
      <c r="T133" s="57" t="s">
        <v>895</v>
      </c>
      <c r="U133" s="57" t="s">
        <v>896</v>
      </c>
      <c r="V133" s="57"/>
      <c r="W133" s="57" t="s">
        <v>85</v>
      </c>
      <c r="X133" s="147">
        <f ca="1">IF(COUNTBLANK(D133)=1,"",IF('order-admin-units'!$I$1&lt;&gt;"y", "", IF(COUNTBLANK(K133)=1, 'order-admin-units'!$B$1+1, VLOOKUP(K133, ordercountry, 2))))</f>
        <v>1</v>
      </c>
      <c r="Y133" s="147">
        <f ca="1">IF(COUNTBLANK(D133)=1,"",IF('order-admin-units'!$I$1&lt;&gt;"y", "", IF(COUNTBLANK(K133:L133)&gt;0, 'order-admin-units'!$B$2+1, VLOOKUP(K133&amp;"@"&amp;L133, orderadmin, 2))))</f>
        <v>4</v>
      </c>
      <c r="Z133" s="147" t="str">
        <f t="shared" si="11"/>
        <v>USAArizonaPimaBuenos Aires NWR, Brown Canyon</v>
      </c>
      <c r="AA133" s="147" t="str">
        <f t="shared" si="12"/>
        <v>Kukulcania arizonicaUSAArizonaPimaBuenos Aires NWR, Brown Canyonat night in stream valley, under rocks and stone walls(N31.7729°, W111.5593°, 1530m)A. Schönhofer25/III/2012</v>
      </c>
      <c r="AB133" s="147" t="str">
        <f t="shared" si="13"/>
        <v xml:space="preserve">Kukulcania arizonicaUSAArizonaPimaBuenos Aires NWR, Brown Canyonat night in stream valley, under rocks and stone walls(N31.7729°, W111.5593°, 1530m)A. Schönhofer25/III/2012SMF </v>
      </c>
      <c r="AC133" s="147" t="str">
        <f t="shared" ref="AC133:AC196" si="16">AA133&amp;AF133</f>
        <v>Kukulcania arizonicaUSAArizonaPimaBuenos Aires NWR, Brown Canyonat night in stream valley, under rocks and stone walls(N31.7729°, W111.5593°, 1530m)A. Schönhofer25/III/2012</v>
      </c>
      <c r="AD133" s="11" t="str">
        <f t="shared" si="14"/>
        <v/>
      </c>
      <c r="AE133" s="11" t="str">
        <f t="array" ref="AE133">IF(COUNTBLANK(D133)=1,"",IF(OR($H$2="y",$H$2="m"),IF(AA133=AA132,IF(OR(AB133=$AB$4:$AB132)=FALSE,AE132&amp;C133,AE132),"("&amp;C133)&amp;IF(AA133=AA134,IF(OR(AB134=$AB$4:$AB133)=FALSE,", ",""),") "),""))</f>
        <v/>
      </c>
      <c r="AF133" s="11" t="str">
        <f t="array" ref="AF133">IF((COUNTBLANK(D133)=0)*OR($H$2="y",$H$2="m"),IFERROR(LEFT(C133, FIND(" ",C133)-1), C133),"")</f>
        <v/>
      </c>
      <c r="AG133" s="11" t="str">
        <f t="array" ref="AG133">IF(COUNTBLANK(D133)=1,"",IF(OR($H$2="y",$H$2="m"),IF(AA133=AA132,IF(OR(AC133=$AC$4:$AC132)=FALSE,AG132&amp;AF133,AG132),"("&amp;AF133)&amp;IF(AA133=AA134,IF(OR(AC134=$AC$4:$AC133)=FALSE,", ",""),") "),""))</f>
        <v/>
      </c>
      <c r="AH133" s="10" t="str">
        <f>IF((COUNTBLANK(D133)=1),"",IF(D133=D132,AH132,"")&amp;IF(B132&lt;&gt;B133,((IF(COUNTBLANK(E133)=1,$D$3&amp;"Non-type material: "&amp;$D$3,$D$3&amp;INDEX('type-categories'!$A$2:$B$100,MATCH(E133,'type-categories'!$A$2:$A$100,0),2)&amp;$D$3))),"")&amp;(IF(K133&lt;&gt;K132,$C$2&amp;UPPER(K133)&amp;$C$2&amp;$K$3&amp;" ",(IF(B133&lt;&gt;B132,$C$2&amp;UPPER(K133)&amp;$C$2&amp;$K$3&amp;" ",""))))&amp;IF((AA133&lt;&gt;AA134)*($H$2="y"),AD133&amp;AE133,IF((AA133&lt;&gt;AA134)*($H$2="m"),AD133&amp;AG133,IF(($H$2&lt;&gt;"m")*($H$2&lt;&gt;"Y"),(IF(F133=0,"",F133&amp;" "&amp;$F$4&amp;" "))&amp;(IF(G133=0,"",G133&amp;" "&amp;$G$4&amp;" "))&amp;(IF(H133=0,"",H133&amp;" "&amp;H$4&amp;" "))&amp;(IF(I133=0,"",I133&amp;" "&amp;$I$4&amp;" "))&amp;(IF(J133=0,"",J133&amp;" "&amp;$J$4&amp;" ")),"")))&amp;"; "&amp;IF((B133=B132)*(AA133=AA132), "same collecting data; ", IF((B133=B132)*(Z132=Z133),"same locality; ",(IF(COUNTBLANK(L133)=1,"",$D$2&amp;L133&amp;$L$3&amp;" "&amp;$D$2))&amp;(IF(COUNTBLANK(M133)=1,"",$E$2&amp;M133&amp;$E$2&amp;", "))&amp;(IF(COUNTBLANK(N133)=1,"",N133&amp;"; "))&amp;(IF(COUNTBLANK(O133)=1,"",O133&amp;"; ")))&amp;(IF(COUNTBLANK(P133)=1,"",P133&amp;"; "))&amp;(IF(COUNTBLANK(Q133)=1,"",Q133&amp;"; "))&amp;(IF(COUNTBLANK(R133)=1,"",R133&amp;"m, "))&amp;IF((COUNTBLANK(S133)=0)*(S133&lt;&gt;S132), S133&amp;"; ","")&amp;(IF(COUNTBLANK(U133)=1,"",U133&amp;"; "))&amp;(IF(COUNTBLANK(T133)=1,"",IF(COUNTBLANK(F$2)=1,T133&amp;"; ",T133&amp;" "&amp;F$2&amp;"; "))))&amp;(IF(COUNTBLANK(V133)=1,"",V133&amp;"; "))&amp;IF((COUNTBLANK(C133)=1),"",C133)&amp;IF((B133=B134)*(K133=K134)*(L133=L134)*(M133=M134),IF(($H$2&lt;&gt;"m")*($H$2&lt;&gt;"Y"), " • ", IF((ISNUMBER(FIND(")",AE133))), " • ", "")),IF((B133=B134)*(K133=K134),"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v>
      </c>
      <c r="AI133" s="1"/>
    </row>
    <row r="134" spans="1:35" s="4" customFormat="1" x14ac:dyDescent="0.25">
      <c r="A134" s="3">
        <f t="shared" ref="A134:A197" si="17">IF(ISBLANK(D134),"",IF(D134&lt;&gt;D133, A133+1, A133))</f>
        <v>1</v>
      </c>
      <c r="B134" s="53" t="str">
        <f t="shared" si="15"/>
        <v>Kukulcania arizonica</v>
      </c>
      <c r="C134" s="57" t="s">
        <v>291</v>
      </c>
      <c r="D134" s="57" t="s">
        <v>191</v>
      </c>
      <c r="E134" s="57"/>
      <c r="F134" s="57">
        <v>0</v>
      </c>
      <c r="G134" s="57">
        <v>1</v>
      </c>
      <c r="H134" s="57">
        <v>0</v>
      </c>
      <c r="I134" s="57"/>
      <c r="J134" s="57"/>
      <c r="K134" s="57" t="s">
        <v>353</v>
      </c>
      <c r="L134" s="57" t="s">
        <v>78</v>
      </c>
      <c r="M134" s="54" t="s">
        <v>886</v>
      </c>
      <c r="N134" s="57" t="s">
        <v>892</v>
      </c>
      <c r="O134" s="58" t="s">
        <v>85</v>
      </c>
      <c r="P134" s="58" t="s">
        <v>897</v>
      </c>
      <c r="Q134" s="58" t="s">
        <v>85</v>
      </c>
      <c r="R134" s="58"/>
      <c r="S134" s="54" t="s">
        <v>898</v>
      </c>
      <c r="T134" s="57" t="s">
        <v>895</v>
      </c>
      <c r="U134" s="57" t="s">
        <v>896</v>
      </c>
      <c r="V134" s="57"/>
      <c r="W134" s="57" t="s">
        <v>85</v>
      </c>
      <c r="X134" s="147">
        <f ca="1">IF(COUNTBLANK(D134)=1,"",IF('order-admin-units'!$I$1&lt;&gt;"y", "", IF(COUNTBLANK(K134)=1, 'order-admin-units'!$B$1+1, VLOOKUP(K134, ordercountry, 2))))</f>
        <v>1</v>
      </c>
      <c r="Y134" s="147">
        <f ca="1">IF(COUNTBLANK(D134)=1,"",IF('order-admin-units'!$I$1&lt;&gt;"y", "", IF(COUNTBLANK(K134:L134)&gt;0, 'order-admin-units'!$B$2+1, VLOOKUP(K134&amp;"@"&amp;L134, orderadmin, 2))))</f>
        <v>4</v>
      </c>
      <c r="Z134" s="147" t="str">
        <f t="shared" ref="Z134:Z197" si="18">K134&amp;L134&amp;M134&amp;N134&amp;O134</f>
        <v>USAArizonaPimaBuenos Aires NWR, Brown Canyon</v>
      </c>
      <c r="AA134" s="147" t="str">
        <f t="shared" ref="AA134:AA197" si="19">B134&amp;K134&amp;L134&amp;M134&amp;N134&amp;O134&amp;P134&amp;Q134&amp;R134&amp;S134&amp;T134&amp;U134</f>
        <v>Kukulcania arizonicaUSAArizonaPimaBuenos Aires NWR, Brown CanyonQuercus and Pinus edulis, under cobbles and boulders(N31.7717°, W111.5769°, 1530m)A. Schönhofer25/III/2012</v>
      </c>
      <c r="AB134" s="147" t="str">
        <f t="shared" ref="AB134:AB197" si="20">AA134&amp;C134</f>
        <v xml:space="preserve">Kukulcania arizonicaUSAArizonaPimaBuenos Aires NWR, Brown CanyonQuercus and Pinus edulis, under cobbles and boulders(N31.7717°, W111.5769°, 1530m)A. Schönhofer25/III/2012SMF </v>
      </c>
      <c r="AC134" s="147" t="str">
        <f t="shared" si="16"/>
        <v>Kukulcania arizonicaUSAArizonaPimaBuenos Aires NWR, Brown CanyonQuercus and Pinus edulis, under cobbles and boulders(N31.7717°, W111.5769°, 1530m)A. Schönhofer25/III/2012</v>
      </c>
      <c r="AD134" s="11" t="str">
        <f t="shared" ref="AD134:AD197" si="21">IF(OR($H$2="y",$H$2="m"),IF(SUMIF($AA$5:$AA$2000,AA134,$F$5:$F$2000)&lt;&gt;0,SUMIF($AA$5:$AA$2000,AA134,$F$5:$F$2000)&amp;" "&amp;$F$4&amp;" ","")&amp;IF(SUMIF($AA$5:$AA$2000,AA134,$G$5:$G$2000)&lt;&gt;0,SUMIF($AA$5:$AA$2000,AA134,$G$5:$G$2000)&amp;" "&amp;$G$4&amp;" ","")&amp;IF(SUMIF($AA$5:$AA$2000,AA134,$H$5:$H$2000)&lt;&gt;0,SUMIF($AA$5:$AA$2000,AA134,$H$5:$H$2000)&amp;" "&amp;$H$4&amp;" ","")&amp;IF(SUMIF($AA$5:$AA$2000,AA134,$I$5:$I$2000)&lt;&gt;0,SUMIF($AA$5:$AA$2000,AA134,$I$5:$I$2000)&amp;" "&amp;$I$4&amp;" ","")&amp;IF(SUMIF($AA$5:$AA$2000,AA134,$J$5:$J$2000)&lt;&gt;0,SUMIF($AA$5:$AA$2000,AA134,$J$5:$J$2000)&amp;" "&amp;$J$4&amp;" ",""),"")</f>
        <v/>
      </c>
      <c r="AE134" s="11" t="str">
        <f t="array" ref="AE134">IF(COUNTBLANK(D134)=1,"",IF(OR($H$2="y",$H$2="m"),IF(AA134=AA133,IF(OR(AB134=$AB$4:$AB133)=FALSE,AE133&amp;C134,AE133),"("&amp;C134)&amp;IF(AA134=AA135,IF(OR(AB135=$AB$4:$AB134)=FALSE,", ",""),") "),""))</f>
        <v/>
      </c>
      <c r="AF134" s="11" t="str">
        <f t="array" ref="AF134">IF((COUNTBLANK(D134)=0)*OR($H$2="y",$H$2="m"),IFERROR(LEFT(C134, FIND(" ",C134)-1), C134),"")</f>
        <v/>
      </c>
      <c r="AG134" s="11" t="str">
        <f t="array" ref="AG134">IF(COUNTBLANK(D134)=1,"",IF(OR($H$2="y",$H$2="m"),IF(AA134=AA133,IF(OR(AC134=$AC$4:$AC133)=FALSE,AG133&amp;AF134,AG133),"("&amp;AF134)&amp;IF(AA134=AA135,IF(OR(AC135=$AC$4:$AC134)=FALSE,", ",""),") "),""))</f>
        <v/>
      </c>
      <c r="AH134" s="10" t="str">
        <f>IF((COUNTBLANK(D134)=1),"",IF(D134=D133,AH133,"")&amp;IF(B133&lt;&gt;B134,((IF(COUNTBLANK(E134)=1,$D$3&amp;"Non-type material: "&amp;$D$3,$D$3&amp;INDEX('type-categories'!$A$2:$B$100,MATCH(E134,'type-categories'!$A$2:$A$100,0),2)&amp;$D$3))),"")&amp;(IF(K134&lt;&gt;K133,$C$2&amp;UPPER(K134)&amp;$C$2&amp;$K$3&amp;" ",(IF(B134&lt;&gt;B133,$C$2&amp;UPPER(K134)&amp;$C$2&amp;$K$3&amp;" ",""))))&amp;IF((AA134&lt;&gt;AA135)*($H$2="y"),AD134&amp;AE134,IF((AA134&lt;&gt;AA135)*($H$2="m"),AD134&amp;AG134,IF(($H$2&lt;&gt;"m")*($H$2&lt;&gt;"Y"),(IF(F134=0,"",F134&amp;" "&amp;$F$4&amp;" "))&amp;(IF(G134=0,"",G134&amp;" "&amp;$G$4&amp;" "))&amp;(IF(H134=0,"",H134&amp;" "&amp;H$4&amp;" "))&amp;(IF(I134=0,"",I134&amp;" "&amp;$I$4&amp;" "))&amp;(IF(J134=0,"",J134&amp;" "&amp;$J$4&amp;" ")),"")))&amp;"; "&amp;IF((B134=B133)*(AA134=AA133), "same collecting data; ", IF((B134=B133)*(Z133=Z134),"same locality; ",(IF(COUNTBLANK(L134)=1,"",$D$2&amp;L134&amp;$L$3&amp;" "&amp;$D$2))&amp;(IF(COUNTBLANK(M134)=1,"",$E$2&amp;M134&amp;$E$2&amp;", "))&amp;(IF(COUNTBLANK(N134)=1,"",N134&amp;"; "))&amp;(IF(COUNTBLANK(O134)=1,"",O134&amp;"; ")))&amp;(IF(COUNTBLANK(P134)=1,"",P134&amp;"; "))&amp;(IF(COUNTBLANK(Q134)=1,"",Q134&amp;"; "))&amp;(IF(COUNTBLANK(R134)=1,"",R134&amp;"m, "))&amp;IF((COUNTBLANK(S134)=0)*(S134&lt;&gt;S133), S134&amp;"; ","")&amp;(IF(COUNTBLANK(U134)=1,"",U134&amp;"; "))&amp;(IF(COUNTBLANK(T134)=1,"",IF(COUNTBLANK(F$2)=1,T134&amp;"; ",T134&amp;" "&amp;F$2&amp;"; "))))&amp;(IF(COUNTBLANK(V134)=1,"",V134&amp;"; "))&amp;IF((COUNTBLANK(C134)=1),"",C134)&amp;IF((B134=B135)*(K134=K135)*(L134=L135)*(M134=M135),IF(($H$2&lt;&gt;"m")*($H$2&lt;&gt;"Y"), " • ", IF((ISNUMBER(FIND(")",AE134))), " • ", "")),IF((B134=B135)*(K134=K135),"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v>
      </c>
      <c r="AI134" s="1"/>
    </row>
    <row r="135" spans="1:35" s="4" customFormat="1" x14ac:dyDescent="0.25">
      <c r="A135" s="3">
        <f t="shared" si="17"/>
        <v>1</v>
      </c>
      <c r="B135" s="53" t="str">
        <f t="shared" si="15"/>
        <v>Kukulcania arizonica</v>
      </c>
      <c r="C135" s="57" t="s">
        <v>292</v>
      </c>
      <c r="D135" s="57" t="s">
        <v>191</v>
      </c>
      <c r="E135" s="57"/>
      <c r="F135" s="57">
        <v>1</v>
      </c>
      <c r="G135" s="57">
        <v>0</v>
      </c>
      <c r="H135" s="57">
        <v>0</v>
      </c>
      <c r="I135" s="57"/>
      <c r="J135" s="57"/>
      <c r="K135" s="57" t="s">
        <v>353</v>
      </c>
      <c r="L135" s="57" t="s">
        <v>78</v>
      </c>
      <c r="M135" s="54" t="s">
        <v>886</v>
      </c>
      <c r="N135" s="57" t="s">
        <v>899</v>
      </c>
      <c r="O135" s="58" t="s">
        <v>85</v>
      </c>
      <c r="P135" s="58" t="s">
        <v>900</v>
      </c>
      <c r="Q135" s="58" t="s">
        <v>85</v>
      </c>
      <c r="R135" s="58"/>
      <c r="S135" s="54" t="s">
        <v>901</v>
      </c>
      <c r="T135" s="57" t="s">
        <v>902</v>
      </c>
      <c r="U135" s="57" t="s">
        <v>903</v>
      </c>
      <c r="V135" s="57"/>
      <c r="W135" s="57" t="s">
        <v>85</v>
      </c>
      <c r="X135" s="147">
        <f ca="1">IF(COUNTBLANK(D135)=1,"",IF('order-admin-units'!$I$1&lt;&gt;"y", "", IF(COUNTBLANK(K135)=1, 'order-admin-units'!$B$1+1, VLOOKUP(K135, ordercountry, 2))))</f>
        <v>1</v>
      </c>
      <c r="Y135" s="147">
        <f ca="1">IF(COUNTBLANK(D135)=1,"",IF('order-admin-units'!$I$1&lt;&gt;"y", "", IF(COUNTBLANK(K135:L135)&gt;0, 'order-admin-units'!$B$2+1, VLOOKUP(K135&amp;"@"&amp;L135, orderadmin, 2))))</f>
        <v>4</v>
      </c>
      <c r="Z135" s="147" t="str">
        <f t="shared" si="18"/>
        <v>USAArizonaPimaCoronado National Forest, Madera Canyon, Proctor Area, 53mk S Tucson (MJR-Loc-157)</v>
      </c>
      <c r="AA135" s="147" t="str">
        <f t="shared" si="19"/>
        <v>Kukulcania arizonicaUSAArizonaPimaCoronado National Forest, Madera Canyon, Proctor Area, 53mk S Tucson (MJR-Loc-157)dry forest on rocky hillside, under rocks and logs(N31.73856°, W110.88673°)M.J. Ramírez28/II/2014</v>
      </c>
      <c r="AB135" s="147" t="str">
        <f t="shared" si="20"/>
        <v>Kukulcania arizonicaUSAArizonaPimaCoronado National Forest, Madera Canyon, Proctor Area, 53mk S Tucson (MJR-Loc-157)dry forest on rocky hillside, under rocks and logs(N31.73856°, W110.88673°)M.J. Ramírez28/II/2014MACN-Ar 33844</v>
      </c>
      <c r="AC135" s="147" t="str">
        <f t="shared" si="16"/>
        <v>Kukulcania arizonicaUSAArizonaPimaCoronado National Forest, Madera Canyon, Proctor Area, 53mk S Tucson (MJR-Loc-157)dry forest on rocky hillside, under rocks and logs(N31.73856°, W110.88673°)M.J. Ramírez28/II/2014</v>
      </c>
      <c r="AD135" s="11" t="str">
        <f t="shared" si="21"/>
        <v/>
      </c>
      <c r="AE135" s="11" t="str">
        <f t="array" ref="AE135">IF(COUNTBLANK(D135)=1,"",IF(OR($H$2="y",$H$2="m"),IF(AA135=AA134,IF(OR(AB135=$AB$4:$AB134)=FALSE,AE134&amp;C135,AE134),"("&amp;C135)&amp;IF(AA135=AA136,IF(OR(AB136=$AB$4:$AB135)=FALSE,", ",""),") "),""))</f>
        <v/>
      </c>
      <c r="AF135" s="11" t="str">
        <f t="array" ref="AF135">IF((COUNTBLANK(D135)=0)*OR($H$2="y",$H$2="m"),IFERROR(LEFT(C135, FIND(" ",C135)-1), C135),"")</f>
        <v/>
      </c>
      <c r="AG135" s="11" t="str">
        <f t="array" ref="AG135">IF(COUNTBLANK(D135)=1,"",IF(OR($H$2="y",$H$2="m"),IF(AA135=AA134,IF(OR(AC135=$AC$4:$AC134)=FALSE,AG134&amp;AF135,AG134),"("&amp;AF135)&amp;IF(AA135=AA136,IF(OR(AC136=$AC$4:$AC135)=FALSE,", ",""),") "),""))</f>
        <v/>
      </c>
      <c r="AH135" s="10" t="str">
        <f>IF((COUNTBLANK(D135)=1),"",IF(D135=D134,AH134,"")&amp;IF(B134&lt;&gt;B135,((IF(COUNTBLANK(E135)=1,$D$3&amp;"Non-type material: "&amp;$D$3,$D$3&amp;INDEX('type-categories'!$A$2:$B$100,MATCH(E135,'type-categories'!$A$2:$A$100,0),2)&amp;$D$3))),"")&amp;(IF(K135&lt;&gt;K134,$C$2&amp;UPPER(K135)&amp;$C$2&amp;$K$3&amp;" ",(IF(B135&lt;&gt;B134,$C$2&amp;UPPER(K135)&amp;$C$2&amp;$K$3&amp;" ",""))))&amp;IF((AA135&lt;&gt;AA136)*($H$2="y"),AD135&amp;AE135,IF((AA135&lt;&gt;AA136)*($H$2="m"),AD135&amp;AG135,IF(($H$2&lt;&gt;"m")*($H$2&lt;&gt;"Y"),(IF(F135=0,"",F135&amp;" "&amp;$F$4&amp;" "))&amp;(IF(G135=0,"",G135&amp;" "&amp;$G$4&amp;" "))&amp;(IF(H135=0,"",H135&amp;" "&amp;H$4&amp;" "))&amp;(IF(I135=0,"",I135&amp;" "&amp;$I$4&amp;" "))&amp;(IF(J135=0,"",J135&amp;" "&amp;$J$4&amp;" ")),"")))&amp;"; "&amp;IF((B135=B134)*(AA135=AA134), "same collecting data; ", IF((B135=B134)*(Z134=Z135),"same locality; ",(IF(COUNTBLANK(L135)=1,"",$D$2&amp;L135&amp;$L$3&amp;" "&amp;$D$2))&amp;(IF(COUNTBLANK(M135)=1,"",$E$2&amp;M135&amp;$E$2&amp;", "))&amp;(IF(COUNTBLANK(N135)=1,"",N135&amp;"; "))&amp;(IF(COUNTBLANK(O135)=1,"",O135&amp;"; ")))&amp;(IF(COUNTBLANK(P135)=1,"",P135&amp;"; "))&amp;(IF(COUNTBLANK(Q135)=1,"",Q135&amp;"; "))&amp;(IF(COUNTBLANK(R135)=1,"",R135&amp;"m, "))&amp;IF((COUNTBLANK(S135)=0)*(S135&lt;&gt;S134), S135&amp;"; ","")&amp;(IF(COUNTBLANK(U135)=1,"",U135&amp;"; "))&amp;(IF(COUNTBLANK(T135)=1,"",IF(COUNTBLANK(F$2)=1,T135&amp;"; ",T135&amp;" "&amp;F$2&amp;"; "))))&amp;(IF(COUNTBLANK(V135)=1,"",V135&amp;"; "))&amp;IF((COUNTBLANK(C135)=1),"",C135)&amp;IF((B135=B136)*(K135=K136)*(L135=L136)*(M135=M136),IF(($H$2&lt;&gt;"m")*($H$2&lt;&gt;"Y"), " • ", IF((ISNUMBER(FIND(")",AE135))), " • ", "")),IF((B135=B136)*(K135=K136),"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v>
      </c>
      <c r="AI135" s="1"/>
    </row>
    <row r="136" spans="1:35" s="4" customFormat="1" x14ac:dyDescent="0.25">
      <c r="A136" s="3">
        <f t="shared" si="17"/>
        <v>1</v>
      </c>
      <c r="B136" s="53" t="str">
        <f t="shared" si="15"/>
        <v>Kukulcania arizonica</v>
      </c>
      <c r="C136" s="57" t="s">
        <v>192</v>
      </c>
      <c r="D136" s="57" t="s">
        <v>191</v>
      </c>
      <c r="E136" s="57"/>
      <c r="F136" s="57">
        <v>0</v>
      </c>
      <c r="G136" s="57">
        <v>1</v>
      </c>
      <c r="H136" s="57">
        <v>0</v>
      </c>
      <c r="I136" s="57"/>
      <c r="J136" s="57"/>
      <c r="K136" s="57" t="s">
        <v>353</v>
      </c>
      <c r="L136" s="57" t="s">
        <v>78</v>
      </c>
      <c r="M136" s="54" t="s">
        <v>886</v>
      </c>
      <c r="N136" s="57" t="s">
        <v>904</v>
      </c>
      <c r="O136" s="58" t="s">
        <v>85</v>
      </c>
      <c r="P136" s="58"/>
      <c r="Q136" s="58" t="s">
        <v>85</v>
      </c>
      <c r="R136" s="58"/>
      <c r="S136" s="54" t="s">
        <v>905</v>
      </c>
      <c r="T136" s="57" t="s">
        <v>906</v>
      </c>
      <c r="U136" s="57" t="s">
        <v>907</v>
      </c>
      <c r="V136" s="57"/>
      <c r="W136" s="57" t="s">
        <v>85</v>
      </c>
      <c r="X136" s="147">
        <f ca="1">IF(COUNTBLANK(D136)=1,"",IF('order-admin-units'!$I$1&lt;&gt;"y", "", IF(COUNTBLANK(K136)=1, 'order-admin-units'!$B$1+1, VLOOKUP(K136, ordercountry, 2))))</f>
        <v>1</v>
      </c>
      <c r="Y136" s="147">
        <f ca="1">IF(COUNTBLANK(D136)=1,"",IF('order-admin-units'!$I$1&lt;&gt;"y", "", IF(COUNTBLANK(K136:L136)&gt;0, 'order-admin-units'!$B$2+1, VLOOKUP(K136&amp;"@"&amp;L136, orderadmin, 2))))</f>
        <v>4</v>
      </c>
      <c r="Z136" s="147" t="str">
        <f t="shared" si="18"/>
        <v>USAArizonaPimaGreaterville</v>
      </c>
      <c r="AA136" s="147" t="str">
        <f t="shared" si="19"/>
        <v>Kukulcania arizonicaUSAArizonaPimaGreaterville[N31.76398°, W110.75008°]S. &amp; D. Mulaik29/XII/1940</v>
      </c>
      <c r="AB136" s="147" t="str">
        <f t="shared" si="20"/>
        <v xml:space="preserve">Kukulcania arizonicaUSAArizonaPimaGreaterville[N31.76398°, W110.75008°]S. &amp; D. Mulaik29/XII/1940AMNH </v>
      </c>
      <c r="AC136" s="147" t="str">
        <f t="shared" si="16"/>
        <v>Kukulcania arizonicaUSAArizonaPimaGreaterville[N31.76398°, W110.75008°]S. &amp; D. Mulaik29/XII/1940</v>
      </c>
      <c r="AD136" s="11" t="str">
        <f t="shared" si="21"/>
        <v/>
      </c>
      <c r="AE136" s="11" t="str">
        <f t="array" ref="AE136">IF(COUNTBLANK(D136)=1,"",IF(OR($H$2="y",$H$2="m"),IF(AA136=AA135,IF(OR(AB136=$AB$4:$AB135)=FALSE,AE135&amp;C136,AE135),"("&amp;C136)&amp;IF(AA136=AA137,IF(OR(AB137=$AB$4:$AB136)=FALSE,", ",""),") "),""))</f>
        <v/>
      </c>
      <c r="AF136" s="11" t="str">
        <f t="array" ref="AF136">IF((COUNTBLANK(D136)=0)*OR($H$2="y",$H$2="m"),IFERROR(LEFT(C136, FIND(" ",C136)-1), C136),"")</f>
        <v/>
      </c>
      <c r="AG136" s="11" t="str">
        <f t="array" ref="AG136">IF(COUNTBLANK(D136)=1,"",IF(OR($H$2="y",$H$2="m"),IF(AA136=AA135,IF(OR(AC136=$AC$4:$AC135)=FALSE,AG135&amp;AF136,AG135),"("&amp;AF136)&amp;IF(AA136=AA137,IF(OR(AC137=$AC$4:$AC136)=FALSE,", ",""),") "),""))</f>
        <v/>
      </c>
      <c r="AH136" s="10" t="str">
        <f>IF((COUNTBLANK(D136)=1),"",IF(D136=D135,AH135,"")&amp;IF(B135&lt;&gt;B136,((IF(COUNTBLANK(E136)=1,$D$3&amp;"Non-type material: "&amp;$D$3,$D$3&amp;INDEX('type-categories'!$A$2:$B$100,MATCH(E136,'type-categories'!$A$2:$A$100,0),2)&amp;$D$3))),"")&amp;(IF(K136&lt;&gt;K135,$C$2&amp;UPPER(K136)&amp;$C$2&amp;$K$3&amp;" ",(IF(B136&lt;&gt;B135,$C$2&amp;UPPER(K136)&amp;$C$2&amp;$K$3&amp;" ",""))))&amp;IF((AA136&lt;&gt;AA137)*($H$2="y"),AD136&amp;AE136,IF((AA136&lt;&gt;AA137)*($H$2="m"),AD136&amp;AG136,IF(($H$2&lt;&gt;"m")*($H$2&lt;&gt;"Y"),(IF(F136=0,"",F136&amp;" "&amp;$F$4&amp;" "))&amp;(IF(G136=0,"",G136&amp;" "&amp;$G$4&amp;" "))&amp;(IF(H136=0,"",H136&amp;" "&amp;H$4&amp;" "))&amp;(IF(I136=0,"",I136&amp;" "&amp;$I$4&amp;" "))&amp;(IF(J136=0,"",J136&amp;" "&amp;$J$4&amp;" ")),"")))&amp;"; "&amp;IF((B136=B135)*(AA136=AA135), "same collecting data; ", IF((B136=B135)*(Z135=Z136),"same locality; ",(IF(COUNTBLANK(L136)=1,"",$D$2&amp;L136&amp;$L$3&amp;" "&amp;$D$2))&amp;(IF(COUNTBLANK(M136)=1,"",$E$2&amp;M136&amp;$E$2&amp;", "))&amp;(IF(COUNTBLANK(N136)=1,"",N136&amp;"; "))&amp;(IF(COUNTBLANK(O136)=1,"",O136&amp;"; ")))&amp;(IF(COUNTBLANK(P136)=1,"",P136&amp;"; "))&amp;(IF(COUNTBLANK(Q136)=1,"",Q136&amp;"; "))&amp;(IF(COUNTBLANK(R136)=1,"",R136&amp;"m, "))&amp;IF((COUNTBLANK(S136)=0)*(S136&lt;&gt;S135), S136&amp;"; ","")&amp;(IF(COUNTBLANK(U136)=1,"",U136&amp;"; "))&amp;(IF(COUNTBLANK(T136)=1,"",IF(COUNTBLANK(F$2)=1,T136&amp;"; ",T136&amp;" "&amp;F$2&amp;"; "))))&amp;(IF(COUNTBLANK(V136)=1,"",V136&amp;"; "))&amp;IF((COUNTBLANK(C136)=1),"",C136)&amp;IF((B136=B137)*(K136=K137)*(L136=L137)*(M136=M137),IF(($H$2&lt;&gt;"m")*($H$2&lt;&gt;"Y"), " • ", IF((ISNUMBER(FIND(")",AE136))), " • ", "")),IF((B136=B137)*(K136=K137),"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v>
      </c>
      <c r="AI136" s="1"/>
    </row>
    <row r="137" spans="1:35" s="4" customFormat="1" x14ac:dyDescent="0.25">
      <c r="A137" s="3">
        <f t="shared" si="17"/>
        <v>1</v>
      </c>
      <c r="B137" s="53" t="str">
        <f t="shared" si="15"/>
        <v>Kukulcania arizonica</v>
      </c>
      <c r="C137" s="57" t="s">
        <v>192</v>
      </c>
      <c r="D137" s="57" t="s">
        <v>191</v>
      </c>
      <c r="E137" s="57"/>
      <c r="F137" s="57">
        <v>0</v>
      </c>
      <c r="G137" s="57">
        <v>1</v>
      </c>
      <c r="H137" s="57">
        <v>0</v>
      </c>
      <c r="I137" s="57"/>
      <c r="J137" s="57"/>
      <c r="K137" s="57" t="s">
        <v>353</v>
      </c>
      <c r="L137" s="57" t="s">
        <v>78</v>
      </c>
      <c r="M137" s="54" t="s">
        <v>886</v>
      </c>
      <c r="N137" s="57" t="s">
        <v>908</v>
      </c>
      <c r="O137" s="58" t="s">
        <v>85</v>
      </c>
      <c r="P137" s="58"/>
      <c r="Q137" s="58" t="s">
        <v>85</v>
      </c>
      <c r="R137" s="58"/>
      <c r="S137" s="54" t="s">
        <v>909</v>
      </c>
      <c r="T137" s="57"/>
      <c r="U137" s="57" t="s">
        <v>910</v>
      </c>
      <c r="V137" s="57"/>
      <c r="W137" s="57" t="s">
        <v>85</v>
      </c>
      <c r="X137" s="147">
        <f ca="1">IF(COUNTBLANK(D137)=1,"",IF('order-admin-units'!$I$1&lt;&gt;"y", "", IF(COUNTBLANK(K137)=1, 'order-admin-units'!$B$1+1, VLOOKUP(K137, ordercountry, 2))))</f>
        <v>1</v>
      </c>
      <c r="Y137" s="147">
        <f ca="1">IF(COUNTBLANK(D137)=1,"",IF('order-admin-units'!$I$1&lt;&gt;"y", "", IF(COUNTBLANK(K137:L137)&gt;0, 'order-admin-units'!$B$2+1, VLOOKUP(K137&amp;"@"&amp;L137, orderadmin, 2))))</f>
        <v>4</v>
      </c>
      <c r="Z137" s="147" t="str">
        <f t="shared" si="18"/>
        <v>USAArizonaPimaGreen Valley</v>
      </c>
      <c r="AA137" s="147" t="str">
        <f t="shared" si="19"/>
        <v>Kukulcania arizonicaUSAArizonaPimaGreen Valley[N31.85425°, W110.9937°]II/1990</v>
      </c>
      <c r="AB137" s="147" t="str">
        <f t="shared" si="20"/>
        <v xml:space="preserve">Kukulcania arizonicaUSAArizonaPimaGreen Valley[N31.85425°, W110.9937°]II/1990AMNH </v>
      </c>
      <c r="AC137" s="147" t="str">
        <f t="shared" si="16"/>
        <v>Kukulcania arizonicaUSAArizonaPimaGreen Valley[N31.85425°, W110.9937°]II/1990</v>
      </c>
      <c r="AD137" s="11" t="str">
        <f t="shared" si="21"/>
        <v/>
      </c>
      <c r="AE137" s="11" t="str">
        <f t="array" ref="AE137">IF(COUNTBLANK(D137)=1,"",IF(OR($H$2="y",$H$2="m"),IF(AA137=AA136,IF(OR(AB137=$AB$4:$AB136)=FALSE,AE136&amp;C137,AE136),"("&amp;C137)&amp;IF(AA137=AA138,IF(OR(AB138=$AB$4:$AB137)=FALSE,", ",""),") "),""))</f>
        <v/>
      </c>
      <c r="AF137" s="11" t="str">
        <f t="array" ref="AF137">IF((COUNTBLANK(D137)=0)*OR($H$2="y",$H$2="m"),IFERROR(LEFT(C137, FIND(" ",C137)-1), C137),"")</f>
        <v/>
      </c>
      <c r="AG137" s="11" t="str">
        <f t="array" ref="AG137">IF(COUNTBLANK(D137)=1,"",IF(OR($H$2="y",$H$2="m"),IF(AA137=AA136,IF(OR(AC137=$AC$4:$AC136)=FALSE,AG136&amp;AF137,AG136),"("&amp;AF137)&amp;IF(AA137=AA138,IF(OR(AC138=$AC$4:$AC137)=FALSE,", ",""),") "),""))</f>
        <v/>
      </c>
      <c r="AH137" s="10" t="str">
        <f>IF((COUNTBLANK(D137)=1),"",IF(D137=D136,AH136,"")&amp;IF(B136&lt;&gt;B137,((IF(COUNTBLANK(E137)=1,$D$3&amp;"Non-type material: "&amp;$D$3,$D$3&amp;INDEX('type-categories'!$A$2:$B$100,MATCH(E137,'type-categories'!$A$2:$A$100,0),2)&amp;$D$3))),"")&amp;(IF(K137&lt;&gt;K136,$C$2&amp;UPPER(K137)&amp;$C$2&amp;$K$3&amp;" ",(IF(B137&lt;&gt;B136,$C$2&amp;UPPER(K137)&amp;$C$2&amp;$K$3&amp;" ",""))))&amp;IF((AA137&lt;&gt;AA138)*($H$2="y"),AD137&amp;AE137,IF((AA137&lt;&gt;AA138)*($H$2="m"),AD137&amp;AG137,IF(($H$2&lt;&gt;"m")*($H$2&lt;&gt;"Y"),(IF(F137=0,"",F137&amp;" "&amp;$F$4&amp;" "))&amp;(IF(G137=0,"",G137&amp;" "&amp;$G$4&amp;" "))&amp;(IF(H137=0,"",H137&amp;" "&amp;H$4&amp;" "))&amp;(IF(I137=0,"",I137&amp;" "&amp;$I$4&amp;" "))&amp;(IF(J137=0,"",J137&amp;" "&amp;$J$4&amp;" ")),"")))&amp;"; "&amp;IF((B137=B136)*(AA137=AA136), "same collecting data; ", IF((B137=B136)*(Z136=Z137),"same locality; ",(IF(COUNTBLANK(L137)=1,"",$D$2&amp;L137&amp;$L$3&amp;" "&amp;$D$2))&amp;(IF(COUNTBLANK(M137)=1,"",$E$2&amp;M137&amp;$E$2&amp;", "))&amp;(IF(COUNTBLANK(N137)=1,"",N137&amp;"; "))&amp;(IF(COUNTBLANK(O137)=1,"",O137&amp;"; ")))&amp;(IF(COUNTBLANK(P137)=1,"",P137&amp;"; "))&amp;(IF(COUNTBLANK(Q137)=1,"",Q137&amp;"; "))&amp;(IF(COUNTBLANK(R137)=1,"",R137&amp;"m, "))&amp;IF((COUNTBLANK(S137)=0)*(S137&lt;&gt;S136), S137&amp;"; ","")&amp;(IF(COUNTBLANK(U137)=1,"",U137&amp;"; "))&amp;(IF(COUNTBLANK(T137)=1,"",IF(COUNTBLANK(F$2)=1,T137&amp;"; ",T137&amp;" "&amp;F$2&amp;"; "))))&amp;(IF(COUNTBLANK(V137)=1,"",V137&amp;"; "))&amp;IF((COUNTBLANK(C137)=1),"",C137)&amp;IF((B137=B138)*(K137=K138)*(L137=L138)*(M137=M138),IF(($H$2&lt;&gt;"m")*($H$2&lt;&gt;"Y"), " • ", IF((ISNUMBER(FIND(")",AE137))), " • ", "")),IF((B137=B138)*(K137=K138),"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v>
      </c>
      <c r="AI137" s="1"/>
    </row>
    <row r="138" spans="1:35" s="4" customFormat="1" x14ac:dyDescent="0.25">
      <c r="A138" s="3">
        <f t="shared" si="17"/>
        <v>1</v>
      </c>
      <c r="B138" s="53" t="str">
        <f t="shared" si="15"/>
        <v>Kukulcania arizonica</v>
      </c>
      <c r="C138" s="57" t="s">
        <v>293</v>
      </c>
      <c r="D138" s="57" t="s">
        <v>191</v>
      </c>
      <c r="E138" s="57"/>
      <c r="F138" s="57">
        <v>0</v>
      </c>
      <c r="G138" s="57">
        <v>1</v>
      </c>
      <c r="H138" s="57">
        <v>0</v>
      </c>
      <c r="I138" s="57"/>
      <c r="J138" s="57"/>
      <c r="K138" s="57" t="s">
        <v>353</v>
      </c>
      <c r="L138" s="57" t="s">
        <v>78</v>
      </c>
      <c r="M138" s="54" t="s">
        <v>886</v>
      </c>
      <c r="N138" s="57" t="s">
        <v>84</v>
      </c>
      <c r="O138" s="58" t="s">
        <v>911</v>
      </c>
      <c r="P138" s="58" t="s">
        <v>912</v>
      </c>
      <c r="Q138" s="58" t="s">
        <v>85</v>
      </c>
      <c r="R138" s="58"/>
      <c r="S138" s="54" t="s">
        <v>913</v>
      </c>
      <c r="T138" s="57" t="s">
        <v>477</v>
      </c>
      <c r="U138" s="57" t="s">
        <v>914</v>
      </c>
      <c r="V138" s="57"/>
      <c r="W138" s="57" t="s">
        <v>85</v>
      </c>
      <c r="X138" s="147">
        <f ca="1">IF(COUNTBLANK(D138)=1,"",IF('order-admin-units'!$I$1&lt;&gt;"y", "", IF(COUNTBLANK(K138)=1, 'order-admin-units'!$B$1+1, VLOOKUP(K138, ordercountry, 2))))</f>
        <v>1</v>
      </c>
      <c r="Y138" s="147">
        <f ca="1">IF(COUNTBLANK(D138)=1,"",IF('order-admin-units'!$I$1&lt;&gt;"y", "", IF(COUNTBLANK(K138:L138)&gt;0, 'order-admin-units'!$B$2+1, VLOOKUP(K138&amp;"@"&amp;L138, orderadmin, 2))))</f>
        <v>4</v>
      </c>
      <c r="Z138" s="147" t="str">
        <f t="shared" si="18"/>
        <v>USAArizonaPimaSanta Catalina MountainsMolimo Basin</v>
      </c>
      <c r="AA138" s="147" t="str">
        <f t="shared" si="19"/>
        <v>Kukulcania arizonicaUSAArizonaPimaSanta Catalina MountainsMolimo Basinunder granite[N32.443°, W110.788°]D. Ubick28/VII/1997</v>
      </c>
      <c r="AB138" s="147" t="str">
        <f t="shared" si="20"/>
        <v>Kukulcania arizonicaUSAArizonaPimaSanta Catalina MountainsMolimo Basinunder granite[N32.443°, W110.788°]D. Ubick28/VII/1997CAS 9060659</v>
      </c>
      <c r="AC138" s="147" t="str">
        <f t="shared" si="16"/>
        <v>Kukulcania arizonicaUSAArizonaPimaSanta Catalina MountainsMolimo Basinunder granite[N32.443°, W110.788°]D. Ubick28/VII/1997</v>
      </c>
      <c r="AD138" s="11" t="str">
        <f t="shared" si="21"/>
        <v/>
      </c>
      <c r="AE138" s="11" t="str">
        <f t="array" ref="AE138">IF(COUNTBLANK(D138)=1,"",IF(OR($H$2="y",$H$2="m"),IF(AA138=AA137,IF(OR(AB138=$AB$4:$AB137)=FALSE,AE137&amp;C138,AE137),"("&amp;C138)&amp;IF(AA138=AA139,IF(OR(AB139=$AB$4:$AB138)=FALSE,", ",""),") "),""))</f>
        <v/>
      </c>
      <c r="AF138" s="11" t="str">
        <f t="array" ref="AF138">IF((COUNTBLANK(D138)=0)*OR($H$2="y",$H$2="m"),IFERROR(LEFT(C138, FIND(" ",C138)-1), C138),"")</f>
        <v/>
      </c>
      <c r="AG138" s="11" t="str">
        <f t="array" ref="AG138">IF(COUNTBLANK(D138)=1,"",IF(OR($H$2="y",$H$2="m"),IF(AA138=AA137,IF(OR(AC138=$AC$4:$AC137)=FALSE,AG137&amp;AF138,AG137),"("&amp;AF138)&amp;IF(AA138=AA139,IF(OR(AC139=$AC$4:$AC138)=FALSE,", ",""),") "),""))</f>
        <v/>
      </c>
      <c r="AH138" s="10" t="str">
        <f>IF((COUNTBLANK(D138)=1),"",IF(D138=D137,AH137,"")&amp;IF(B137&lt;&gt;B138,((IF(COUNTBLANK(E138)=1,$D$3&amp;"Non-type material: "&amp;$D$3,$D$3&amp;INDEX('type-categories'!$A$2:$B$100,MATCH(E138,'type-categories'!$A$2:$A$100,0),2)&amp;$D$3))),"")&amp;(IF(K138&lt;&gt;K137,$C$2&amp;UPPER(K138)&amp;$C$2&amp;$K$3&amp;" ",(IF(B138&lt;&gt;B137,$C$2&amp;UPPER(K138)&amp;$C$2&amp;$K$3&amp;" ",""))))&amp;IF((AA138&lt;&gt;AA139)*($H$2="y"),AD138&amp;AE138,IF((AA138&lt;&gt;AA139)*($H$2="m"),AD138&amp;AG138,IF(($H$2&lt;&gt;"m")*($H$2&lt;&gt;"Y"),(IF(F138=0,"",F138&amp;" "&amp;$F$4&amp;" "))&amp;(IF(G138=0,"",G138&amp;" "&amp;$G$4&amp;" "))&amp;(IF(H138=0,"",H138&amp;" "&amp;H$4&amp;" "))&amp;(IF(I138=0,"",I138&amp;" "&amp;$I$4&amp;" "))&amp;(IF(J138=0,"",J138&amp;" "&amp;$J$4&amp;" ")),"")))&amp;"; "&amp;IF((B138=B137)*(AA138=AA137), "same collecting data; ", IF((B138=B137)*(Z137=Z138),"same locality; ",(IF(COUNTBLANK(L138)=1,"",$D$2&amp;L138&amp;$L$3&amp;" "&amp;$D$2))&amp;(IF(COUNTBLANK(M138)=1,"",$E$2&amp;M138&amp;$E$2&amp;", "))&amp;(IF(COUNTBLANK(N138)=1,"",N138&amp;"; "))&amp;(IF(COUNTBLANK(O138)=1,"",O138&amp;"; ")))&amp;(IF(COUNTBLANK(P138)=1,"",P138&amp;"; "))&amp;(IF(COUNTBLANK(Q138)=1,"",Q138&amp;"; "))&amp;(IF(COUNTBLANK(R138)=1,"",R138&amp;"m, "))&amp;IF((COUNTBLANK(S138)=0)*(S138&lt;&gt;S137), S138&amp;"; ","")&amp;(IF(COUNTBLANK(U138)=1,"",U138&amp;"; "))&amp;(IF(COUNTBLANK(T138)=1,"",IF(COUNTBLANK(F$2)=1,T138&amp;"; ",T138&amp;" "&amp;F$2&amp;"; "))))&amp;(IF(COUNTBLANK(V138)=1,"",V138&amp;"; "))&amp;IF((COUNTBLANK(C138)=1),"",C138)&amp;IF((B138=B139)*(K138=K139)*(L138=L139)*(M138=M139),IF(($H$2&lt;&gt;"m")*($H$2&lt;&gt;"Y"), " • ", IF((ISNUMBER(FIND(")",AE138))), " • ", "")),IF((B138=B139)*(K138=K139),"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v>
      </c>
      <c r="AI138" s="1"/>
    </row>
    <row r="139" spans="1:35" s="4" customFormat="1" x14ac:dyDescent="0.25">
      <c r="A139" s="3">
        <f t="shared" si="17"/>
        <v>1</v>
      </c>
      <c r="B139" s="53" t="str">
        <f t="shared" si="15"/>
        <v>Kukulcania arizonica</v>
      </c>
      <c r="C139" s="57" t="s">
        <v>294</v>
      </c>
      <c r="D139" s="57" t="s">
        <v>191</v>
      </c>
      <c r="E139" s="57"/>
      <c r="F139" s="57">
        <v>1</v>
      </c>
      <c r="G139" s="57">
        <v>2</v>
      </c>
      <c r="H139" s="57">
        <v>0</v>
      </c>
      <c r="I139" s="57"/>
      <c r="J139" s="57"/>
      <c r="K139" s="57" t="s">
        <v>353</v>
      </c>
      <c r="L139" s="57" t="s">
        <v>78</v>
      </c>
      <c r="M139" s="54" t="s">
        <v>886</v>
      </c>
      <c r="N139" s="57" t="s">
        <v>915</v>
      </c>
      <c r="O139" s="58" t="s">
        <v>85</v>
      </c>
      <c r="P139" s="58"/>
      <c r="Q139" s="58" t="s">
        <v>85</v>
      </c>
      <c r="R139" s="58"/>
      <c r="S139" s="54" t="s">
        <v>916</v>
      </c>
      <c r="T139" s="57" t="s">
        <v>76</v>
      </c>
      <c r="U139" s="57" t="s">
        <v>917</v>
      </c>
      <c r="V139" s="57"/>
      <c r="W139" s="57" t="s">
        <v>85</v>
      </c>
      <c r="X139" s="147">
        <f ca="1">IF(COUNTBLANK(D139)=1,"",IF('order-admin-units'!$I$1&lt;&gt;"y", "", IF(COUNTBLANK(K139)=1, 'order-admin-units'!$B$1+1, VLOOKUP(K139, ordercountry, 2))))</f>
        <v>1</v>
      </c>
      <c r="Y139" s="147">
        <f ca="1">IF(COUNTBLANK(D139)=1,"",IF('order-admin-units'!$I$1&lt;&gt;"y", "", IF(COUNTBLANK(K139:L139)&gt;0, 'order-admin-units'!$B$2+1, VLOOKUP(K139&amp;"@"&amp;L139, orderadmin, 2))))</f>
        <v>4</v>
      </c>
      <c r="Z139" s="147" t="str">
        <f t="shared" si="18"/>
        <v>USAArizonaPimaTucson</v>
      </c>
      <c r="AA139" s="147" t="str">
        <f t="shared" si="19"/>
        <v>Kukulcania arizonicaUSAArizonaPimaTucson[N32.22174°, W110.92648°]W. IvieVII–VIII/1935</v>
      </c>
      <c r="AB139" s="147" t="str">
        <f t="shared" si="20"/>
        <v>Kukulcania arizonicaUSAArizonaPimaTucson[N32.22174°, W110.92648°]W. IvieVII–VIII/1935AMNH IFM-1560</v>
      </c>
      <c r="AC139" s="147" t="str">
        <f t="shared" si="16"/>
        <v>Kukulcania arizonicaUSAArizonaPimaTucson[N32.22174°, W110.92648°]W. IvieVII–VIII/1935</v>
      </c>
      <c r="AD139" s="11" t="str">
        <f t="shared" si="21"/>
        <v/>
      </c>
      <c r="AE139" s="11" t="str">
        <f t="array" ref="AE139">IF(COUNTBLANK(D139)=1,"",IF(OR($H$2="y",$H$2="m"),IF(AA139=AA138,IF(OR(AB139=$AB$4:$AB138)=FALSE,AE138&amp;C139,AE138),"("&amp;C139)&amp;IF(AA139=AA140,IF(OR(AB140=$AB$4:$AB139)=FALSE,", ",""),") "),""))</f>
        <v/>
      </c>
      <c r="AF139" s="11" t="str">
        <f t="array" ref="AF139">IF((COUNTBLANK(D139)=0)*OR($H$2="y",$H$2="m"),IFERROR(LEFT(C139, FIND(" ",C139)-1), C139),"")</f>
        <v/>
      </c>
      <c r="AG139" s="11" t="str">
        <f t="array" ref="AG139">IF(COUNTBLANK(D139)=1,"",IF(OR($H$2="y",$H$2="m"),IF(AA139=AA138,IF(OR(AC139=$AC$4:$AC138)=FALSE,AG138&amp;AF139,AG138),"("&amp;AF139)&amp;IF(AA139=AA140,IF(OR(AC140=$AC$4:$AC139)=FALSE,", ",""),") "),""))</f>
        <v/>
      </c>
      <c r="AH139" s="10" t="str">
        <f>IF((COUNTBLANK(D139)=1),"",IF(D139=D138,AH138,"")&amp;IF(B138&lt;&gt;B139,((IF(COUNTBLANK(E139)=1,$D$3&amp;"Non-type material: "&amp;$D$3,$D$3&amp;INDEX('type-categories'!$A$2:$B$100,MATCH(E139,'type-categories'!$A$2:$A$100,0),2)&amp;$D$3))),"")&amp;(IF(K139&lt;&gt;K138,$C$2&amp;UPPER(K139)&amp;$C$2&amp;$K$3&amp;" ",(IF(B139&lt;&gt;B138,$C$2&amp;UPPER(K139)&amp;$C$2&amp;$K$3&amp;" ",""))))&amp;IF((AA139&lt;&gt;AA140)*($H$2="y"),AD139&amp;AE139,IF((AA139&lt;&gt;AA140)*($H$2="m"),AD139&amp;AG139,IF(($H$2&lt;&gt;"m")*($H$2&lt;&gt;"Y"),(IF(F139=0,"",F139&amp;" "&amp;$F$4&amp;" "))&amp;(IF(G139=0,"",G139&amp;" "&amp;$G$4&amp;" "))&amp;(IF(H139=0,"",H139&amp;" "&amp;H$4&amp;" "))&amp;(IF(I139=0,"",I139&amp;" "&amp;$I$4&amp;" "))&amp;(IF(J139=0,"",J139&amp;" "&amp;$J$4&amp;" ")),"")))&amp;"; "&amp;IF((B139=B138)*(AA139=AA138), "same collecting data; ", IF((B139=B138)*(Z138=Z139),"same locality; ",(IF(COUNTBLANK(L139)=1,"",$D$2&amp;L139&amp;$L$3&amp;" "&amp;$D$2))&amp;(IF(COUNTBLANK(M139)=1,"",$E$2&amp;M139&amp;$E$2&amp;", "))&amp;(IF(COUNTBLANK(N139)=1,"",N139&amp;"; "))&amp;(IF(COUNTBLANK(O139)=1,"",O139&amp;"; ")))&amp;(IF(COUNTBLANK(P139)=1,"",P139&amp;"; "))&amp;(IF(COUNTBLANK(Q139)=1,"",Q139&amp;"; "))&amp;(IF(COUNTBLANK(R139)=1,"",R139&amp;"m, "))&amp;IF((COUNTBLANK(S139)=0)*(S139&lt;&gt;S138), S139&amp;"; ","")&amp;(IF(COUNTBLANK(U139)=1,"",U139&amp;"; "))&amp;(IF(COUNTBLANK(T139)=1,"",IF(COUNTBLANK(F$2)=1,T139&amp;"; ",T139&amp;" "&amp;F$2&amp;"; "))))&amp;(IF(COUNTBLANK(V139)=1,"",V139&amp;"; "))&amp;IF((COUNTBLANK(C139)=1),"",C139)&amp;IF((B139=B140)*(K139=K140)*(L139=L140)*(M139=M140),IF(($H$2&lt;&gt;"m")*($H$2&lt;&gt;"Y"), " • ", IF((ISNUMBER(FIND(")",AE139))), " • ", "")),IF((B139=B140)*(K139=K140),"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v>
      </c>
      <c r="AI139" s="1"/>
    </row>
    <row r="140" spans="1:35" s="4" customFormat="1" x14ac:dyDescent="0.25">
      <c r="A140" s="3">
        <f t="shared" si="17"/>
        <v>1</v>
      </c>
      <c r="B140" s="53" t="str">
        <f t="shared" si="15"/>
        <v>Kukulcania arizonica</v>
      </c>
      <c r="C140" s="57" t="s">
        <v>192</v>
      </c>
      <c r="D140" s="57" t="s">
        <v>191</v>
      </c>
      <c r="E140" s="57"/>
      <c r="F140" s="57">
        <v>0</v>
      </c>
      <c r="G140" s="57">
        <v>2</v>
      </c>
      <c r="H140" s="57">
        <v>0</v>
      </c>
      <c r="I140" s="57"/>
      <c r="J140" s="57"/>
      <c r="K140" s="57" t="s">
        <v>353</v>
      </c>
      <c r="L140" s="57" t="s">
        <v>78</v>
      </c>
      <c r="M140" s="54" t="s">
        <v>886</v>
      </c>
      <c r="N140" s="57" t="s">
        <v>915</v>
      </c>
      <c r="O140" s="58" t="s">
        <v>85</v>
      </c>
      <c r="P140" s="58"/>
      <c r="Q140" s="58" t="s">
        <v>85</v>
      </c>
      <c r="R140" s="58"/>
      <c r="S140" s="54" t="s">
        <v>918</v>
      </c>
      <c r="T140" s="57" t="s">
        <v>919</v>
      </c>
      <c r="U140" s="57" t="s">
        <v>85</v>
      </c>
      <c r="V140" s="57"/>
      <c r="W140" s="57" t="s">
        <v>85</v>
      </c>
      <c r="X140" s="147">
        <f ca="1">IF(COUNTBLANK(D140)=1,"",IF('order-admin-units'!$I$1&lt;&gt;"y", "", IF(COUNTBLANK(K140)=1, 'order-admin-units'!$B$1+1, VLOOKUP(K140, ordercountry, 2))))</f>
        <v>1</v>
      </c>
      <c r="Y140" s="147">
        <f ca="1">IF(COUNTBLANK(D140)=1,"",IF('order-admin-units'!$I$1&lt;&gt;"y", "", IF(COUNTBLANK(K140:L140)&gt;0, 'order-admin-units'!$B$2+1, VLOOKUP(K140&amp;"@"&amp;L140, orderadmin, 2))))</f>
        <v>4</v>
      </c>
      <c r="Z140" s="147" t="str">
        <f t="shared" si="18"/>
        <v>USAArizonaPimaTucson</v>
      </c>
      <c r="AA140" s="147" t="str">
        <f t="shared" si="19"/>
        <v>Kukulcania arizonicaUSAArizonaPimaTucson[N32.22178°, W110.92645°]F. Russell</v>
      </c>
      <c r="AB140" s="147" t="str">
        <f t="shared" si="20"/>
        <v xml:space="preserve">Kukulcania arizonicaUSAArizonaPimaTucson[N32.22178°, W110.92645°]F. RussellAMNH </v>
      </c>
      <c r="AC140" s="147" t="str">
        <f t="shared" si="16"/>
        <v>Kukulcania arizonicaUSAArizonaPimaTucson[N32.22178°, W110.92645°]F. Russell</v>
      </c>
      <c r="AD140" s="11" t="str">
        <f t="shared" si="21"/>
        <v/>
      </c>
      <c r="AE140" s="11" t="str">
        <f t="array" ref="AE140">IF(COUNTBLANK(D140)=1,"",IF(OR($H$2="y",$H$2="m"),IF(AA140=AA139,IF(OR(AB140=$AB$4:$AB139)=FALSE,AE139&amp;C140,AE139),"("&amp;C140)&amp;IF(AA140=AA141,IF(OR(AB141=$AB$4:$AB140)=FALSE,", ",""),") "),""))</f>
        <v/>
      </c>
      <c r="AF140" s="11" t="str">
        <f t="array" ref="AF140">IF((COUNTBLANK(D140)=0)*OR($H$2="y",$H$2="m"),IFERROR(LEFT(C140, FIND(" ",C140)-1), C140),"")</f>
        <v/>
      </c>
      <c r="AG140" s="11" t="str">
        <f t="array" ref="AG140">IF(COUNTBLANK(D140)=1,"",IF(OR($H$2="y",$H$2="m"),IF(AA140=AA139,IF(OR(AC140=$AC$4:$AC139)=FALSE,AG139&amp;AF140,AG139),"("&amp;AF140)&amp;IF(AA140=AA141,IF(OR(AC141=$AC$4:$AC140)=FALSE,", ",""),") "),""))</f>
        <v/>
      </c>
      <c r="AH140" s="10" t="str">
        <f>IF((COUNTBLANK(D140)=1),"",IF(D140=D139,AH139,"")&amp;IF(B139&lt;&gt;B140,((IF(COUNTBLANK(E140)=1,$D$3&amp;"Non-type material: "&amp;$D$3,$D$3&amp;INDEX('type-categories'!$A$2:$B$100,MATCH(E140,'type-categories'!$A$2:$A$100,0),2)&amp;$D$3))),"")&amp;(IF(K140&lt;&gt;K139,$C$2&amp;UPPER(K140)&amp;$C$2&amp;$K$3&amp;" ",(IF(B140&lt;&gt;B139,$C$2&amp;UPPER(K140)&amp;$C$2&amp;$K$3&amp;" ",""))))&amp;IF((AA140&lt;&gt;AA141)*($H$2="y"),AD140&amp;AE140,IF((AA140&lt;&gt;AA141)*($H$2="m"),AD140&amp;AG140,IF(($H$2&lt;&gt;"m")*($H$2&lt;&gt;"Y"),(IF(F140=0,"",F140&amp;" "&amp;$F$4&amp;" "))&amp;(IF(G140=0,"",G140&amp;" "&amp;$G$4&amp;" "))&amp;(IF(H140=0,"",H140&amp;" "&amp;H$4&amp;" "))&amp;(IF(I140=0,"",I140&amp;" "&amp;$I$4&amp;" "))&amp;(IF(J140=0,"",J140&amp;" "&amp;$J$4&amp;" ")),"")))&amp;"; "&amp;IF((B140=B139)*(AA140=AA139), "same collecting data; ", IF((B140=B139)*(Z139=Z140),"same locality; ",(IF(COUNTBLANK(L140)=1,"",$D$2&amp;L140&amp;$L$3&amp;" "&amp;$D$2))&amp;(IF(COUNTBLANK(M140)=1,"",$E$2&amp;M140&amp;$E$2&amp;", "))&amp;(IF(COUNTBLANK(N140)=1,"",N140&amp;"; "))&amp;(IF(COUNTBLANK(O140)=1,"",O140&amp;"; ")))&amp;(IF(COUNTBLANK(P140)=1,"",P140&amp;"; "))&amp;(IF(COUNTBLANK(Q140)=1,"",Q140&amp;"; "))&amp;(IF(COUNTBLANK(R140)=1,"",R140&amp;"m, "))&amp;IF((COUNTBLANK(S140)=0)*(S140&lt;&gt;S139), S140&amp;"; ","")&amp;(IF(COUNTBLANK(U140)=1,"",U140&amp;"; "))&amp;(IF(COUNTBLANK(T140)=1,"",IF(COUNTBLANK(F$2)=1,T140&amp;"; ",T140&amp;" "&amp;F$2&amp;"; "))))&amp;(IF(COUNTBLANK(V140)=1,"",V140&amp;"; "))&amp;IF((COUNTBLANK(C140)=1),"",C140)&amp;IF((B140=B141)*(K140=K141)*(L140=L141)*(M140=M141),IF(($H$2&lt;&gt;"m")*($H$2&lt;&gt;"Y"), " • ", IF((ISNUMBER(FIND(")",AE140))), " • ", "")),IF((B140=B141)*(K140=K141),"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v>
      </c>
      <c r="AI140" s="1"/>
    </row>
    <row r="141" spans="1:35" s="4" customFormat="1" x14ac:dyDescent="0.25">
      <c r="A141" s="3">
        <f t="shared" si="17"/>
        <v>1</v>
      </c>
      <c r="B141" s="53" t="str">
        <f t="shared" si="15"/>
        <v>Kukulcania arizonica</v>
      </c>
      <c r="C141" s="57" t="s">
        <v>295</v>
      </c>
      <c r="D141" s="57" t="s">
        <v>191</v>
      </c>
      <c r="E141" s="57"/>
      <c r="F141" s="57">
        <v>1</v>
      </c>
      <c r="G141" s="57">
        <v>0</v>
      </c>
      <c r="H141" s="57">
        <v>0</v>
      </c>
      <c r="I141" s="57"/>
      <c r="J141" s="57"/>
      <c r="K141" s="57" t="s">
        <v>353</v>
      </c>
      <c r="L141" s="57" t="s">
        <v>78</v>
      </c>
      <c r="M141" s="54" t="s">
        <v>886</v>
      </c>
      <c r="N141" s="57" t="s">
        <v>915</v>
      </c>
      <c r="O141" s="58" t="s">
        <v>85</v>
      </c>
      <c r="P141" s="58"/>
      <c r="Q141" s="58" t="s">
        <v>85</v>
      </c>
      <c r="R141" s="58"/>
      <c r="S141" s="54" t="s">
        <v>918</v>
      </c>
      <c r="T141" s="57" t="s">
        <v>920</v>
      </c>
      <c r="U141" s="57" t="s">
        <v>917</v>
      </c>
      <c r="V141" s="57"/>
      <c r="W141" s="57" t="s">
        <v>85</v>
      </c>
      <c r="X141" s="147">
        <f ca="1">IF(COUNTBLANK(D141)=1,"",IF('order-admin-units'!$I$1&lt;&gt;"y", "", IF(COUNTBLANK(K141)=1, 'order-admin-units'!$B$1+1, VLOOKUP(K141, ordercountry, 2))))</f>
        <v>1</v>
      </c>
      <c r="Y141" s="147">
        <f ca="1">IF(COUNTBLANK(D141)=1,"",IF('order-admin-units'!$I$1&lt;&gt;"y", "", IF(COUNTBLANK(K141:L141)&gt;0, 'order-admin-units'!$B$2+1, VLOOKUP(K141&amp;"@"&amp;L141, orderadmin, 2))))</f>
        <v>4</v>
      </c>
      <c r="Z141" s="147" t="str">
        <f t="shared" si="18"/>
        <v>USAArizonaPimaTucson</v>
      </c>
      <c r="AA141" s="147" t="str">
        <f t="shared" si="19"/>
        <v>Kukulcania arizonicaUSAArizonaPimaTucson[N32.22178°, W110.92645°]P. StecklerVII–VIII/1935</v>
      </c>
      <c r="AB141" s="147" t="str">
        <f t="shared" si="20"/>
        <v>Kukulcania arizonicaUSAArizonaPimaTucson[N32.22178°, W110.92645°]P. StecklerVII–VIII/1935MCZ 68732</v>
      </c>
      <c r="AC141" s="147" t="str">
        <f t="shared" si="16"/>
        <v>Kukulcania arizonicaUSAArizonaPimaTucson[N32.22178°, W110.92645°]P. StecklerVII–VIII/1935</v>
      </c>
      <c r="AD141" s="11" t="str">
        <f t="shared" si="21"/>
        <v/>
      </c>
      <c r="AE141" s="11" t="str">
        <f t="array" ref="AE141">IF(COUNTBLANK(D141)=1,"",IF(OR($H$2="y",$H$2="m"),IF(AA141=AA140,IF(OR(AB141=$AB$4:$AB140)=FALSE,AE140&amp;C141,AE140),"("&amp;C141)&amp;IF(AA141=AA142,IF(OR(AB142=$AB$4:$AB141)=FALSE,", ",""),") "),""))</f>
        <v/>
      </c>
      <c r="AF141" s="11" t="str">
        <f t="array" ref="AF141">IF((COUNTBLANK(D141)=0)*OR($H$2="y",$H$2="m"),IFERROR(LEFT(C141, FIND(" ",C141)-1), C141),"")</f>
        <v/>
      </c>
      <c r="AG141" s="11" t="str">
        <f t="array" ref="AG141">IF(COUNTBLANK(D141)=1,"",IF(OR($H$2="y",$H$2="m"),IF(AA141=AA140,IF(OR(AC141=$AC$4:$AC140)=FALSE,AG140&amp;AF141,AG140),"("&amp;AF141)&amp;IF(AA141=AA142,IF(OR(AC142=$AC$4:$AC141)=FALSE,", ",""),") "),""))</f>
        <v/>
      </c>
      <c r="AH141" s="10" t="str">
        <f>IF((COUNTBLANK(D141)=1),"",IF(D141=D140,AH140,"")&amp;IF(B140&lt;&gt;B141,((IF(COUNTBLANK(E141)=1,$D$3&amp;"Non-type material: "&amp;$D$3,$D$3&amp;INDEX('type-categories'!$A$2:$B$100,MATCH(E141,'type-categories'!$A$2:$A$100,0),2)&amp;$D$3))),"")&amp;(IF(K141&lt;&gt;K140,$C$2&amp;UPPER(K141)&amp;$C$2&amp;$K$3&amp;" ",(IF(B141&lt;&gt;B140,$C$2&amp;UPPER(K141)&amp;$C$2&amp;$K$3&amp;" ",""))))&amp;IF((AA141&lt;&gt;AA142)*($H$2="y"),AD141&amp;AE141,IF((AA141&lt;&gt;AA142)*($H$2="m"),AD141&amp;AG141,IF(($H$2&lt;&gt;"m")*($H$2&lt;&gt;"Y"),(IF(F141=0,"",F141&amp;" "&amp;$F$4&amp;" "))&amp;(IF(G141=0,"",G141&amp;" "&amp;$G$4&amp;" "))&amp;(IF(H141=0,"",H141&amp;" "&amp;H$4&amp;" "))&amp;(IF(I141=0,"",I141&amp;" "&amp;$I$4&amp;" "))&amp;(IF(J141=0,"",J141&amp;" "&amp;$J$4&amp;" ")),"")))&amp;"; "&amp;IF((B141=B140)*(AA141=AA140), "same collecting data; ", IF((B141=B140)*(Z140=Z141),"same locality; ",(IF(COUNTBLANK(L141)=1,"",$D$2&amp;L141&amp;$L$3&amp;" "&amp;$D$2))&amp;(IF(COUNTBLANK(M141)=1,"",$E$2&amp;M141&amp;$E$2&amp;", "))&amp;(IF(COUNTBLANK(N141)=1,"",N141&amp;"; "))&amp;(IF(COUNTBLANK(O141)=1,"",O141&amp;"; ")))&amp;(IF(COUNTBLANK(P141)=1,"",P141&amp;"; "))&amp;(IF(COUNTBLANK(Q141)=1,"",Q141&amp;"; "))&amp;(IF(COUNTBLANK(R141)=1,"",R141&amp;"m, "))&amp;IF((COUNTBLANK(S141)=0)*(S141&lt;&gt;S140), S141&amp;"; ","")&amp;(IF(COUNTBLANK(U141)=1,"",U141&amp;"; "))&amp;(IF(COUNTBLANK(T141)=1,"",IF(COUNTBLANK(F$2)=1,T141&amp;"; ",T141&amp;" "&amp;F$2&amp;"; "))))&amp;(IF(COUNTBLANK(V141)=1,"",V141&amp;"; "))&amp;IF((COUNTBLANK(C141)=1),"",C141)&amp;IF((B141=B142)*(K141=K142)*(L141=L142)*(M141=M142),IF(($H$2&lt;&gt;"m")*($H$2&lt;&gt;"Y"), " • ", IF((ISNUMBER(FIND(")",AE141))), " • ", "")),IF((B141=B142)*(K141=K142),"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v>
      </c>
      <c r="AI141" s="1"/>
    </row>
    <row r="142" spans="1:35" s="4" customFormat="1" x14ac:dyDescent="0.25">
      <c r="A142" s="3">
        <f t="shared" si="17"/>
        <v>1</v>
      </c>
      <c r="B142" s="53" t="str">
        <f t="shared" si="15"/>
        <v>Kukulcania arizonica</v>
      </c>
      <c r="C142" s="57" t="s">
        <v>296</v>
      </c>
      <c r="D142" s="57" t="s">
        <v>191</v>
      </c>
      <c r="E142" s="57"/>
      <c r="F142" s="57">
        <v>1</v>
      </c>
      <c r="G142" s="57">
        <v>0</v>
      </c>
      <c r="H142" s="57">
        <v>0</v>
      </c>
      <c r="I142" s="57"/>
      <c r="J142" s="57"/>
      <c r="K142" s="57" t="s">
        <v>353</v>
      </c>
      <c r="L142" s="57" t="s">
        <v>78</v>
      </c>
      <c r="M142" s="54" t="s">
        <v>886</v>
      </c>
      <c r="N142" s="57" t="s">
        <v>915</v>
      </c>
      <c r="O142" s="58" t="s">
        <v>921</v>
      </c>
      <c r="P142" s="58"/>
      <c r="Q142" s="58" t="s">
        <v>85</v>
      </c>
      <c r="R142" s="58"/>
      <c r="S142" s="54" t="s">
        <v>922</v>
      </c>
      <c r="T142" s="57" t="s">
        <v>923</v>
      </c>
      <c r="U142" s="57" t="s">
        <v>924</v>
      </c>
      <c r="V142" s="57"/>
      <c r="W142" s="57" t="s">
        <v>85</v>
      </c>
      <c r="X142" s="147">
        <f ca="1">IF(COUNTBLANK(D142)=1,"",IF('order-admin-units'!$I$1&lt;&gt;"y", "", IF(COUNTBLANK(K142)=1, 'order-admin-units'!$B$1+1, VLOOKUP(K142, ordercountry, 2))))</f>
        <v>1</v>
      </c>
      <c r="Y142" s="147">
        <f ca="1">IF(COUNTBLANK(D142)=1,"",IF('order-admin-units'!$I$1&lt;&gt;"y", "", IF(COUNTBLANK(K142:L142)&gt;0, 'order-admin-units'!$B$2+1, VLOOKUP(K142&amp;"@"&amp;L142, orderadmin, 2))))</f>
        <v>4</v>
      </c>
      <c r="Z142" s="147" t="str">
        <f t="shared" si="18"/>
        <v>USAArizonaPimaTucson722 N. Avenida Calma</v>
      </c>
      <c r="AA142" s="147" t="str">
        <f t="shared" si="19"/>
        <v>Kukulcania arizonicaUSAArizonaPimaTucson722 N. Avenida Calma[N32.23156°, W111.00647°]M.J. and A. O'Briensummer/1985</v>
      </c>
      <c r="AB142" s="147" t="str">
        <f t="shared" si="20"/>
        <v>Kukulcania arizonicaUSAArizonaPimaTucson722 N. Avenida Calma[N32.23156°, W111.00647°]M.J. and A. O'Briensummer/1985MCZ 145394</v>
      </c>
      <c r="AC142" s="147" t="str">
        <f t="shared" si="16"/>
        <v>Kukulcania arizonicaUSAArizonaPimaTucson722 N. Avenida Calma[N32.23156°, W111.00647°]M.J. and A. O'Briensummer/1985</v>
      </c>
      <c r="AD142" s="11" t="str">
        <f t="shared" si="21"/>
        <v/>
      </c>
      <c r="AE142" s="11" t="str">
        <f t="array" ref="AE142">IF(COUNTBLANK(D142)=1,"",IF(OR($H$2="y",$H$2="m"),IF(AA142=AA141,IF(OR(AB142=$AB$4:$AB141)=FALSE,AE141&amp;C142,AE141),"("&amp;C142)&amp;IF(AA142=AA143,IF(OR(AB143=$AB$4:$AB142)=FALSE,", ",""),") "),""))</f>
        <v/>
      </c>
      <c r="AF142" s="11" t="str">
        <f t="array" ref="AF142">IF((COUNTBLANK(D142)=0)*OR($H$2="y",$H$2="m"),IFERROR(LEFT(C142, FIND(" ",C142)-1), C142),"")</f>
        <v/>
      </c>
      <c r="AG142" s="11" t="str">
        <f t="array" ref="AG142">IF(COUNTBLANK(D142)=1,"",IF(OR($H$2="y",$H$2="m"),IF(AA142=AA141,IF(OR(AC142=$AC$4:$AC141)=FALSE,AG141&amp;AF142,AG141),"("&amp;AF142)&amp;IF(AA142=AA143,IF(OR(AC143=$AC$4:$AC142)=FALSE,", ",""),") "),""))</f>
        <v/>
      </c>
      <c r="AH142" s="10" t="str">
        <f>IF((COUNTBLANK(D142)=1),"",IF(D142=D141,AH141,"")&amp;IF(B141&lt;&gt;B142,((IF(COUNTBLANK(E142)=1,$D$3&amp;"Non-type material: "&amp;$D$3,$D$3&amp;INDEX('type-categories'!$A$2:$B$100,MATCH(E142,'type-categories'!$A$2:$A$100,0),2)&amp;$D$3))),"")&amp;(IF(K142&lt;&gt;K141,$C$2&amp;UPPER(K142)&amp;$C$2&amp;$K$3&amp;" ",(IF(B142&lt;&gt;B141,$C$2&amp;UPPER(K142)&amp;$C$2&amp;$K$3&amp;" ",""))))&amp;IF((AA142&lt;&gt;AA143)*($H$2="y"),AD142&amp;AE142,IF((AA142&lt;&gt;AA143)*($H$2="m"),AD142&amp;AG142,IF(($H$2&lt;&gt;"m")*($H$2&lt;&gt;"Y"),(IF(F142=0,"",F142&amp;" "&amp;$F$4&amp;" "))&amp;(IF(G142=0,"",G142&amp;" "&amp;$G$4&amp;" "))&amp;(IF(H142=0,"",H142&amp;" "&amp;H$4&amp;" "))&amp;(IF(I142=0,"",I142&amp;" "&amp;$I$4&amp;" "))&amp;(IF(J142=0,"",J142&amp;" "&amp;$J$4&amp;" ")),"")))&amp;"; "&amp;IF((B142=B141)*(AA142=AA141), "same collecting data; ", IF((B142=B141)*(Z141=Z142),"same locality; ",(IF(COUNTBLANK(L142)=1,"",$D$2&amp;L142&amp;$L$3&amp;" "&amp;$D$2))&amp;(IF(COUNTBLANK(M142)=1,"",$E$2&amp;M142&amp;$E$2&amp;", "))&amp;(IF(COUNTBLANK(N142)=1,"",N142&amp;"; "))&amp;(IF(COUNTBLANK(O142)=1,"",O142&amp;"; ")))&amp;(IF(COUNTBLANK(P142)=1,"",P142&amp;"; "))&amp;(IF(COUNTBLANK(Q142)=1,"",Q142&amp;"; "))&amp;(IF(COUNTBLANK(R142)=1,"",R142&amp;"m, "))&amp;IF((COUNTBLANK(S142)=0)*(S142&lt;&gt;S141), S142&amp;"; ","")&amp;(IF(COUNTBLANK(U142)=1,"",U142&amp;"; "))&amp;(IF(COUNTBLANK(T142)=1,"",IF(COUNTBLANK(F$2)=1,T142&amp;"; ",T142&amp;" "&amp;F$2&amp;"; "))))&amp;(IF(COUNTBLANK(V142)=1,"",V142&amp;"; "))&amp;IF((COUNTBLANK(C142)=1),"",C142)&amp;IF((B142=B143)*(K142=K143)*(L142=L143)*(M142=M143),IF(($H$2&lt;&gt;"m")*($H$2&lt;&gt;"Y"), " • ", IF((ISNUMBER(FIND(")",AE142))), " • ", "")),IF((B142=B143)*(K142=K143),"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v>
      </c>
      <c r="AI142" s="1"/>
    </row>
    <row r="143" spans="1:35" s="4" customFormat="1" x14ac:dyDescent="0.25">
      <c r="A143" s="3">
        <f t="shared" si="17"/>
        <v>1</v>
      </c>
      <c r="B143" s="53" t="str">
        <f t="shared" si="15"/>
        <v>Kukulcania arizonica</v>
      </c>
      <c r="C143" s="57" t="s">
        <v>297</v>
      </c>
      <c r="D143" s="57" t="s">
        <v>191</v>
      </c>
      <c r="E143" s="57"/>
      <c r="F143" s="57">
        <v>0</v>
      </c>
      <c r="G143" s="57">
        <v>3</v>
      </c>
      <c r="H143" s="57">
        <v>0</v>
      </c>
      <c r="I143" s="57"/>
      <c r="J143" s="57"/>
      <c r="K143" s="57" t="s">
        <v>353</v>
      </c>
      <c r="L143" s="57" t="s">
        <v>78</v>
      </c>
      <c r="M143" s="54" t="s">
        <v>886</v>
      </c>
      <c r="N143" s="57" t="s">
        <v>915</v>
      </c>
      <c r="O143" s="58" t="s">
        <v>925</v>
      </c>
      <c r="P143" s="58"/>
      <c r="Q143" s="58" t="s">
        <v>85</v>
      </c>
      <c r="R143" s="58"/>
      <c r="S143" s="54" t="s">
        <v>916</v>
      </c>
      <c r="T143" s="57" t="s">
        <v>926</v>
      </c>
      <c r="U143" s="57" t="s">
        <v>927</v>
      </c>
      <c r="V143" s="57"/>
      <c r="W143" s="57" t="s">
        <v>85</v>
      </c>
      <c r="X143" s="147">
        <f ca="1">IF(COUNTBLANK(D143)=1,"",IF('order-admin-units'!$I$1&lt;&gt;"y", "", IF(COUNTBLANK(K143)=1, 'order-admin-units'!$B$1+1, VLOOKUP(K143, ordercountry, 2))))</f>
        <v>1</v>
      </c>
      <c r="Y143" s="147">
        <f ca="1">IF(COUNTBLANK(D143)=1,"",IF('order-admin-units'!$I$1&lt;&gt;"y", "", IF(COUNTBLANK(K143:L143)&gt;0, 'order-admin-units'!$B$2+1, VLOOKUP(K143&amp;"@"&amp;L143, orderadmin, 2))))</f>
        <v>4</v>
      </c>
      <c r="Z143" s="147" t="str">
        <f t="shared" si="18"/>
        <v>USAArizonaPimaTucsonnear Tucson</v>
      </c>
      <c r="AA143" s="147" t="str">
        <f t="shared" si="19"/>
        <v>Kukulcania arizonicaUSAArizonaPimaTucsonnear Tucson[N32.22174°, W110.92648°]W.W. Wheeler23/II/1931</v>
      </c>
      <c r="AB143" s="147" t="str">
        <f t="shared" si="20"/>
        <v>Kukulcania arizonicaUSAArizonaPimaTucsonnear Tucson[N32.22174°, W110.92648°]W.W. Wheeler23/II/1931MCZ 145395</v>
      </c>
      <c r="AC143" s="147" t="str">
        <f t="shared" si="16"/>
        <v>Kukulcania arizonicaUSAArizonaPimaTucsonnear Tucson[N32.22174°, W110.92648°]W.W. Wheeler23/II/1931</v>
      </c>
      <c r="AD143" s="11" t="str">
        <f t="shared" si="21"/>
        <v/>
      </c>
      <c r="AE143" s="11" t="str">
        <f t="array" ref="AE143">IF(COUNTBLANK(D143)=1,"",IF(OR($H$2="y",$H$2="m"),IF(AA143=AA142,IF(OR(AB143=$AB$4:$AB142)=FALSE,AE142&amp;C143,AE142),"("&amp;C143)&amp;IF(AA143=AA144,IF(OR(AB144=$AB$4:$AB143)=FALSE,", ",""),") "),""))</f>
        <v/>
      </c>
      <c r="AF143" s="11" t="str">
        <f t="array" ref="AF143">IF((COUNTBLANK(D143)=0)*OR($H$2="y",$H$2="m"),IFERROR(LEFT(C143, FIND(" ",C143)-1), C143),"")</f>
        <v/>
      </c>
      <c r="AG143" s="11" t="str">
        <f t="array" ref="AG143">IF(COUNTBLANK(D143)=1,"",IF(OR($H$2="y",$H$2="m"),IF(AA143=AA142,IF(OR(AC143=$AC$4:$AC142)=FALSE,AG142&amp;AF143,AG142),"("&amp;AF143)&amp;IF(AA143=AA144,IF(OR(AC144=$AC$4:$AC143)=FALSE,", ",""),") "),""))</f>
        <v/>
      </c>
      <c r="AH143" s="10" t="str">
        <f>IF((COUNTBLANK(D143)=1),"",IF(D143=D142,AH142,"")&amp;IF(B142&lt;&gt;B143,((IF(COUNTBLANK(E143)=1,$D$3&amp;"Non-type material: "&amp;$D$3,$D$3&amp;INDEX('type-categories'!$A$2:$B$100,MATCH(E143,'type-categories'!$A$2:$A$100,0),2)&amp;$D$3))),"")&amp;(IF(K143&lt;&gt;K142,$C$2&amp;UPPER(K143)&amp;$C$2&amp;$K$3&amp;" ",(IF(B143&lt;&gt;B142,$C$2&amp;UPPER(K143)&amp;$C$2&amp;$K$3&amp;" ",""))))&amp;IF((AA143&lt;&gt;AA144)*($H$2="y"),AD143&amp;AE143,IF((AA143&lt;&gt;AA144)*($H$2="m"),AD143&amp;AG143,IF(($H$2&lt;&gt;"m")*($H$2&lt;&gt;"Y"),(IF(F143=0,"",F143&amp;" "&amp;$F$4&amp;" "))&amp;(IF(G143=0,"",G143&amp;" "&amp;$G$4&amp;" "))&amp;(IF(H143=0,"",H143&amp;" "&amp;H$4&amp;" "))&amp;(IF(I143=0,"",I143&amp;" "&amp;$I$4&amp;" "))&amp;(IF(J143=0,"",J143&amp;" "&amp;$J$4&amp;" ")),"")))&amp;"; "&amp;IF((B143=B142)*(AA143=AA142), "same collecting data; ", IF((B143=B142)*(Z142=Z143),"same locality; ",(IF(COUNTBLANK(L143)=1,"",$D$2&amp;L143&amp;$L$3&amp;" "&amp;$D$2))&amp;(IF(COUNTBLANK(M143)=1,"",$E$2&amp;M143&amp;$E$2&amp;", "))&amp;(IF(COUNTBLANK(N143)=1,"",N143&amp;"; "))&amp;(IF(COUNTBLANK(O143)=1,"",O143&amp;"; ")))&amp;(IF(COUNTBLANK(P143)=1,"",P143&amp;"; "))&amp;(IF(COUNTBLANK(Q143)=1,"",Q143&amp;"; "))&amp;(IF(COUNTBLANK(R143)=1,"",R143&amp;"m, "))&amp;IF((COUNTBLANK(S143)=0)*(S143&lt;&gt;S142), S143&amp;"; ","")&amp;(IF(COUNTBLANK(U143)=1,"",U143&amp;"; "))&amp;(IF(COUNTBLANK(T143)=1,"",IF(COUNTBLANK(F$2)=1,T143&amp;"; ",T143&amp;" "&amp;F$2&amp;"; "))))&amp;(IF(COUNTBLANK(V143)=1,"",V143&amp;"; "))&amp;IF((COUNTBLANK(C143)=1),"",C143)&amp;IF((B143=B144)*(K143=K144)*(L143=L144)*(M143=M144),IF(($H$2&lt;&gt;"m")*($H$2&lt;&gt;"Y"), " • ", IF((ISNUMBER(FIND(")",AE143))), " • ", "")),IF((B143=B144)*(K143=K144),"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v>
      </c>
      <c r="AI143" s="1"/>
    </row>
    <row r="144" spans="1:35" s="4" customFormat="1" x14ac:dyDescent="0.25">
      <c r="A144" s="3">
        <f t="shared" si="17"/>
        <v>1</v>
      </c>
      <c r="B144" s="53" t="str">
        <f t="shared" si="15"/>
        <v>Kukulcania arizonica</v>
      </c>
      <c r="C144" s="57" t="s">
        <v>298</v>
      </c>
      <c r="D144" s="57" t="s">
        <v>191</v>
      </c>
      <c r="E144" s="57"/>
      <c r="F144" s="57">
        <v>0</v>
      </c>
      <c r="G144" s="57">
        <v>1</v>
      </c>
      <c r="H144" s="57">
        <v>0</v>
      </c>
      <c r="I144" s="57"/>
      <c r="J144" s="57"/>
      <c r="K144" s="57" t="s">
        <v>353</v>
      </c>
      <c r="L144" s="57" t="s">
        <v>78</v>
      </c>
      <c r="M144" s="54" t="s">
        <v>83</v>
      </c>
      <c r="N144" s="57" t="s">
        <v>928</v>
      </c>
      <c r="O144" s="58" t="s">
        <v>929</v>
      </c>
      <c r="P144" s="58"/>
      <c r="Q144" s="58" t="s">
        <v>85</v>
      </c>
      <c r="R144" s="58"/>
      <c r="S144" s="54" t="s">
        <v>930</v>
      </c>
      <c r="T144" s="57" t="s">
        <v>902</v>
      </c>
      <c r="U144" s="57" t="s">
        <v>931</v>
      </c>
      <c r="V144" s="57"/>
      <c r="W144" s="57" t="s">
        <v>85</v>
      </c>
      <c r="X144" s="147">
        <f ca="1">IF(COUNTBLANK(D144)=1,"",IF('order-admin-units'!$I$1&lt;&gt;"y", "", IF(COUNTBLANK(K144)=1, 'order-admin-units'!$B$1+1, VLOOKUP(K144, ordercountry, 2))))</f>
        <v>1</v>
      </c>
      <c r="Y144" s="147">
        <f ca="1">IF(COUNTBLANK(D144)=1,"",IF('order-admin-units'!$I$1&lt;&gt;"y", "", IF(COUNTBLANK(K144:L144)&gt;0, 'order-admin-units'!$B$2+1, VLOOKUP(K144&amp;"@"&amp;L144, orderadmin, 2))))</f>
        <v>4</v>
      </c>
      <c r="Z144" s="147" t="str">
        <f t="shared" si="18"/>
        <v>USAArizonaPinalBiosphere 2WSW Oracle</v>
      </c>
      <c r="AA144" s="147" t="str">
        <f t="shared" si="19"/>
        <v>Kukulcania arizonicaUSAArizonaPinalBiosphere 2WSW OracleN32.5802°, W110.84899°, 1186mM.J. Ramírez27/II/2016</v>
      </c>
      <c r="AB144" s="147" t="str">
        <f t="shared" si="20"/>
        <v>Kukulcania arizonicaUSAArizonaPinalBiosphere 2WSW OracleN32.5802°, W110.84899°, 1186mM.J. Ramírez27/II/2016MACN-Ar 39469</v>
      </c>
      <c r="AC144" s="147" t="str">
        <f t="shared" si="16"/>
        <v>Kukulcania arizonicaUSAArizonaPinalBiosphere 2WSW OracleN32.5802°, W110.84899°, 1186mM.J. Ramírez27/II/2016</v>
      </c>
      <c r="AD144" s="11" t="str">
        <f t="shared" si="21"/>
        <v/>
      </c>
      <c r="AE144" s="11" t="str">
        <f t="array" ref="AE144">IF(COUNTBLANK(D144)=1,"",IF(OR($H$2="y",$H$2="m"),IF(AA144=AA143,IF(OR(AB144=$AB$4:$AB143)=FALSE,AE143&amp;C144,AE143),"("&amp;C144)&amp;IF(AA144=AA145,IF(OR(AB145=$AB$4:$AB144)=FALSE,", ",""),") "),""))</f>
        <v/>
      </c>
      <c r="AF144" s="11" t="str">
        <f t="array" ref="AF144">IF((COUNTBLANK(D144)=0)*OR($H$2="y",$H$2="m"),IFERROR(LEFT(C144, FIND(" ",C144)-1), C144),"")</f>
        <v/>
      </c>
      <c r="AG144" s="11" t="str">
        <f t="array" ref="AG144">IF(COUNTBLANK(D144)=1,"",IF(OR($H$2="y",$H$2="m"),IF(AA144=AA143,IF(OR(AC144=$AC$4:$AC143)=FALSE,AG143&amp;AF144,AG143),"("&amp;AF144)&amp;IF(AA144=AA145,IF(OR(AC145=$AC$4:$AC144)=FALSE,", ",""),") "),""))</f>
        <v/>
      </c>
      <c r="AH144" s="10" t="str">
        <f>IF((COUNTBLANK(D144)=1),"",IF(D144=D143,AH143,"")&amp;IF(B143&lt;&gt;B144,((IF(COUNTBLANK(E144)=1,$D$3&amp;"Non-type material: "&amp;$D$3,$D$3&amp;INDEX('type-categories'!$A$2:$B$100,MATCH(E144,'type-categories'!$A$2:$A$100,0),2)&amp;$D$3))),"")&amp;(IF(K144&lt;&gt;K143,$C$2&amp;UPPER(K144)&amp;$C$2&amp;$K$3&amp;" ",(IF(B144&lt;&gt;B143,$C$2&amp;UPPER(K144)&amp;$C$2&amp;$K$3&amp;" ",""))))&amp;IF((AA144&lt;&gt;AA145)*($H$2="y"),AD144&amp;AE144,IF((AA144&lt;&gt;AA145)*($H$2="m"),AD144&amp;AG144,IF(($H$2&lt;&gt;"m")*($H$2&lt;&gt;"Y"),(IF(F144=0,"",F144&amp;" "&amp;$F$4&amp;" "))&amp;(IF(G144=0,"",G144&amp;" "&amp;$G$4&amp;" "))&amp;(IF(H144=0,"",H144&amp;" "&amp;H$4&amp;" "))&amp;(IF(I144=0,"",I144&amp;" "&amp;$I$4&amp;" "))&amp;(IF(J144=0,"",J144&amp;" "&amp;$J$4&amp;" ")),"")))&amp;"; "&amp;IF((B144=B143)*(AA144=AA143), "same collecting data; ", IF((B144=B143)*(Z143=Z144),"same locality; ",(IF(COUNTBLANK(L144)=1,"",$D$2&amp;L144&amp;$L$3&amp;" "&amp;$D$2))&amp;(IF(COUNTBLANK(M144)=1,"",$E$2&amp;M144&amp;$E$2&amp;", "))&amp;(IF(COUNTBLANK(N144)=1,"",N144&amp;"; "))&amp;(IF(COUNTBLANK(O144)=1,"",O144&amp;"; ")))&amp;(IF(COUNTBLANK(P144)=1,"",P144&amp;"; "))&amp;(IF(COUNTBLANK(Q144)=1,"",Q144&amp;"; "))&amp;(IF(COUNTBLANK(R144)=1,"",R144&amp;"m, "))&amp;IF((COUNTBLANK(S144)=0)*(S144&lt;&gt;S143), S144&amp;"; ","")&amp;(IF(COUNTBLANK(U144)=1,"",U144&amp;"; "))&amp;(IF(COUNTBLANK(T144)=1,"",IF(COUNTBLANK(F$2)=1,T144&amp;"; ",T144&amp;" "&amp;F$2&amp;"; "))))&amp;(IF(COUNTBLANK(V144)=1,"",V144&amp;"; "))&amp;IF((COUNTBLANK(C144)=1),"",C144)&amp;IF((B144=B145)*(K144=K145)*(L144=L145)*(M144=M145),IF(($H$2&lt;&gt;"m")*($H$2&lt;&gt;"Y"), " • ", IF((ISNUMBER(FIND(")",AE144))), " • ", "")),IF((B144=B145)*(K144=K145),"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v>
      </c>
      <c r="AI144" s="1"/>
    </row>
    <row r="145" spans="1:35" s="4" customFormat="1" x14ac:dyDescent="0.25">
      <c r="A145" s="3">
        <f t="shared" si="17"/>
        <v>1</v>
      </c>
      <c r="B145" s="53" t="str">
        <f t="shared" si="15"/>
        <v>Kukulcania arizonica</v>
      </c>
      <c r="C145" s="57" t="s">
        <v>299</v>
      </c>
      <c r="D145" s="57" t="s">
        <v>191</v>
      </c>
      <c r="E145" s="57"/>
      <c r="F145" s="57">
        <v>0</v>
      </c>
      <c r="G145" s="57">
        <v>1</v>
      </c>
      <c r="H145" s="57">
        <v>0</v>
      </c>
      <c r="I145" s="57"/>
      <c r="J145" s="57"/>
      <c r="K145" s="57" t="s">
        <v>353</v>
      </c>
      <c r="L145" s="57" t="s">
        <v>78</v>
      </c>
      <c r="M145" s="54" t="s">
        <v>83</v>
      </c>
      <c r="N145" s="57" t="s">
        <v>932</v>
      </c>
      <c r="O145" s="58" t="s">
        <v>85</v>
      </c>
      <c r="P145" s="58"/>
      <c r="Q145" s="58" t="s">
        <v>85</v>
      </c>
      <c r="R145" s="58"/>
      <c r="S145" s="54" t="s">
        <v>933</v>
      </c>
      <c r="T145" s="57" t="s">
        <v>902</v>
      </c>
      <c r="U145" s="57" t="s">
        <v>934</v>
      </c>
      <c r="V145" s="57"/>
      <c r="W145" s="57" t="s">
        <v>85</v>
      </c>
      <c r="X145" s="147">
        <f ca="1">IF(COUNTBLANK(D145)=1,"",IF('order-admin-units'!$I$1&lt;&gt;"y", "", IF(COUNTBLANK(K145)=1, 'order-admin-units'!$B$1+1, VLOOKUP(K145, ordercountry, 2))))</f>
        <v>1</v>
      </c>
      <c r="Y145" s="147">
        <f ca="1">IF(COUNTBLANK(D145)=1,"",IF('order-admin-units'!$I$1&lt;&gt;"y", "", IF(COUNTBLANK(K145:L145)&gt;0, 'order-admin-units'!$B$2+1, VLOOKUP(K145&amp;"@"&amp;L145, orderadmin, 2))))</f>
        <v>4</v>
      </c>
      <c r="Z145" s="147" t="str">
        <f t="shared" si="18"/>
        <v>USAArizonaPinalOak Flat, Tonto National Forest (MJR-Loc-250)</v>
      </c>
      <c r="AA145" s="147" t="str">
        <f t="shared" si="19"/>
        <v>Kukulcania arizonicaUSAArizonaPinalOak Flat, Tonto National Forest (MJR-Loc-250)(N33.30832°, W111.05859°, 1781m)M.J. Ramírez25/II/2016</v>
      </c>
      <c r="AB145" s="147" t="str">
        <f t="shared" si="20"/>
        <v>Kukulcania arizonicaUSAArizonaPinalOak Flat, Tonto National Forest (MJR-Loc-250)(N33.30832°, W111.05859°, 1781m)M.J. Ramírez25/II/2016MACN-Ar 36219</v>
      </c>
      <c r="AC145" s="147" t="str">
        <f t="shared" si="16"/>
        <v>Kukulcania arizonicaUSAArizonaPinalOak Flat, Tonto National Forest (MJR-Loc-250)(N33.30832°, W111.05859°, 1781m)M.J. Ramírez25/II/2016</v>
      </c>
      <c r="AD145" s="11" t="str">
        <f t="shared" si="21"/>
        <v/>
      </c>
      <c r="AE145" s="11" t="str">
        <f t="array" ref="AE145">IF(COUNTBLANK(D145)=1,"",IF(OR($H$2="y",$H$2="m"),IF(AA145=AA144,IF(OR(AB145=$AB$4:$AB144)=FALSE,AE144&amp;C145,AE144),"("&amp;C145)&amp;IF(AA145=AA146,IF(OR(AB146=$AB$4:$AB145)=FALSE,", ",""),") "),""))</f>
        <v/>
      </c>
      <c r="AF145" s="11" t="str">
        <f t="array" ref="AF145">IF((COUNTBLANK(D145)=0)*OR($H$2="y",$H$2="m"),IFERROR(LEFT(C145, FIND(" ",C145)-1), C145),"")</f>
        <v/>
      </c>
      <c r="AG145" s="11" t="str">
        <f t="array" ref="AG145">IF(COUNTBLANK(D145)=1,"",IF(OR($H$2="y",$H$2="m"),IF(AA145=AA144,IF(OR(AC145=$AC$4:$AC144)=FALSE,AG144&amp;AF145,AG144),"("&amp;AF145)&amp;IF(AA145=AA146,IF(OR(AC146=$AC$4:$AC145)=FALSE,", ",""),") "),""))</f>
        <v/>
      </c>
      <c r="AH145" s="10" t="str">
        <f>IF((COUNTBLANK(D145)=1),"",IF(D145=D144,AH144,"")&amp;IF(B144&lt;&gt;B145,((IF(COUNTBLANK(E145)=1,$D$3&amp;"Non-type material: "&amp;$D$3,$D$3&amp;INDEX('type-categories'!$A$2:$B$100,MATCH(E145,'type-categories'!$A$2:$A$100,0),2)&amp;$D$3))),"")&amp;(IF(K145&lt;&gt;K144,$C$2&amp;UPPER(K145)&amp;$C$2&amp;$K$3&amp;" ",(IF(B145&lt;&gt;B144,$C$2&amp;UPPER(K145)&amp;$C$2&amp;$K$3&amp;" ",""))))&amp;IF((AA145&lt;&gt;AA146)*($H$2="y"),AD145&amp;AE145,IF((AA145&lt;&gt;AA146)*($H$2="m"),AD145&amp;AG145,IF(($H$2&lt;&gt;"m")*($H$2&lt;&gt;"Y"),(IF(F145=0,"",F145&amp;" "&amp;$F$4&amp;" "))&amp;(IF(G145=0,"",G145&amp;" "&amp;$G$4&amp;" "))&amp;(IF(H145=0,"",H145&amp;" "&amp;H$4&amp;" "))&amp;(IF(I145=0,"",I145&amp;" "&amp;$I$4&amp;" "))&amp;(IF(J145=0,"",J145&amp;" "&amp;$J$4&amp;" ")),"")))&amp;"; "&amp;IF((B145=B144)*(AA145=AA144), "same collecting data; ", IF((B145=B144)*(Z144=Z145),"same locality; ",(IF(COUNTBLANK(L145)=1,"",$D$2&amp;L145&amp;$L$3&amp;" "&amp;$D$2))&amp;(IF(COUNTBLANK(M145)=1,"",$E$2&amp;M145&amp;$E$2&amp;", "))&amp;(IF(COUNTBLANK(N145)=1,"",N145&amp;"; "))&amp;(IF(COUNTBLANK(O145)=1,"",O145&amp;"; ")))&amp;(IF(COUNTBLANK(P145)=1,"",P145&amp;"; "))&amp;(IF(COUNTBLANK(Q145)=1,"",Q145&amp;"; "))&amp;(IF(COUNTBLANK(R145)=1,"",R145&amp;"m, "))&amp;IF((COUNTBLANK(S145)=0)*(S145&lt;&gt;S144), S145&amp;"; ","")&amp;(IF(COUNTBLANK(U145)=1,"",U145&amp;"; "))&amp;(IF(COUNTBLANK(T145)=1,"",IF(COUNTBLANK(F$2)=1,T145&amp;"; ",T145&amp;" "&amp;F$2&amp;"; "))))&amp;(IF(COUNTBLANK(V145)=1,"",V145&amp;"; "))&amp;IF((COUNTBLANK(C145)=1),"",C145)&amp;IF((B145=B146)*(K145=K146)*(L145=L146)*(M145=M146),IF(($H$2&lt;&gt;"m")*($H$2&lt;&gt;"Y"), " • ", IF((ISNUMBER(FIND(")",AE145))), " • ", "")),IF((B145=B146)*(K145=K146),"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v>
      </c>
      <c r="AI145" s="1"/>
    </row>
    <row r="146" spans="1:35" s="4" customFormat="1" x14ac:dyDescent="0.25">
      <c r="A146" s="3">
        <f t="shared" si="17"/>
        <v>1</v>
      </c>
      <c r="B146" s="53" t="str">
        <f t="shared" si="15"/>
        <v>Kukulcania arizonica</v>
      </c>
      <c r="C146" s="57" t="s">
        <v>300</v>
      </c>
      <c r="D146" s="57" t="s">
        <v>191</v>
      </c>
      <c r="E146" s="57"/>
      <c r="F146" s="57">
        <v>0</v>
      </c>
      <c r="G146" s="57">
        <v>0</v>
      </c>
      <c r="H146" s="57">
        <v>1</v>
      </c>
      <c r="I146" s="57"/>
      <c r="J146" s="57"/>
      <c r="K146" s="57" t="s">
        <v>353</v>
      </c>
      <c r="L146" s="57" t="s">
        <v>78</v>
      </c>
      <c r="M146" s="54" t="s">
        <v>83</v>
      </c>
      <c r="N146" s="57" t="s">
        <v>935</v>
      </c>
      <c r="O146" s="58" t="s">
        <v>85</v>
      </c>
      <c r="P146" s="58" t="s">
        <v>936</v>
      </c>
      <c r="Q146" s="58" t="s">
        <v>85</v>
      </c>
      <c r="R146" s="58"/>
      <c r="S146" s="54" t="s">
        <v>937</v>
      </c>
      <c r="T146" s="57" t="s">
        <v>902</v>
      </c>
      <c r="U146" s="57" t="s">
        <v>938</v>
      </c>
      <c r="V146" s="57"/>
      <c r="W146" s="57" t="s">
        <v>77</v>
      </c>
      <c r="X146" s="147">
        <f ca="1">IF(COUNTBLANK(D146)=1,"",IF('order-admin-units'!$I$1&lt;&gt;"y", "", IF(COUNTBLANK(K146)=1, 'order-admin-units'!$B$1+1, VLOOKUP(K146, ordercountry, 2))))</f>
        <v>1</v>
      </c>
      <c r="Y146" s="147">
        <f ca="1">IF(COUNTBLANK(D146)=1,"",IF('order-admin-units'!$I$1&lt;&gt;"y", "", IF(COUNTBLANK(K146:L146)&gt;0, 'order-admin-units'!$B$2+1, VLOOKUP(K146&amp;"@"&amp;L146, orderadmin, 2))))</f>
        <v>4</v>
      </c>
      <c r="Z146" s="147" t="str">
        <f t="shared" si="18"/>
        <v>USAArizonaPinalS. Biosphere Rd. near Biosphere 2, WSW Oracle (MJR-Loc-150)</v>
      </c>
      <c r="AA146" s="147" t="str">
        <f t="shared" si="19"/>
        <v>Kukulcania arizonicaUSAArizonaPinalS. Biosphere Rd. near Biosphere 2, WSW Oracle (MJR-Loc-150)desert, under rocks(N32.57426°, W110.85561°)M.J. Ramírez20–22/II/2013</v>
      </c>
      <c r="AB146" s="147" t="str">
        <f t="shared" si="20"/>
        <v>Kukulcania arizonicaUSAArizonaPinalS. Biosphere Rd. near Biosphere 2, WSW Oracle (MJR-Loc-150)desert, under rocks(N32.57426°, W110.85561°)M.J. Ramírez20–22/II/2013MACN-Ar 32717</v>
      </c>
      <c r="AC146" s="147" t="str">
        <f t="shared" si="16"/>
        <v>Kukulcania arizonicaUSAArizonaPinalS. Biosphere Rd. near Biosphere 2, WSW Oracle (MJR-Loc-150)desert, under rocks(N32.57426°, W110.85561°)M.J. Ramírez20–22/II/2013</v>
      </c>
      <c r="AD146" s="11" t="str">
        <f t="shared" si="21"/>
        <v/>
      </c>
      <c r="AE146" s="11" t="str">
        <f t="array" ref="AE146">IF(COUNTBLANK(D146)=1,"",IF(OR($H$2="y",$H$2="m"),IF(AA146=AA145,IF(OR(AB146=$AB$4:$AB145)=FALSE,AE145&amp;C146,AE145),"("&amp;C146)&amp;IF(AA146=AA147,IF(OR(AB147=$AB$4:$AB146)=FALSE,", ",""),") "),""))</f>
        <v/>
      </c>
      <c r="AF146" s="11" t="str">
        <f t="array" ref="AF146">IF((COUNTBLANK(D146)=0)*OR($H$2="y",$H$2="m"),IFERROR(LEFT(C146, FIND(" ",C146)-1), C146),"")</f>
        <v/>
      </c>
      <c r="AG146" s="11" t="str">
        <f t="array" ref="AG146">IF(COUNTBLANK(D146)=1,"",IF(OR($H$2="y",$H$2="m"),IF(AA146=AA145,IF(OR(AC146=$AC$4:$AC145)=FALSE,AG145&amp;AF146,AG145),"("&amp;AF146)&amp;IF(AA146=AA147,IF(OR(AC147=$AC$4:$AC146)=FALSE,", ",""),") "),""))</f>
        <v/>
      </c>
      <c r="AH146" s="10" t="str">
        <f>IF((COUNTBLANK(D146)=1),"",IF(D146=D145,AH145,"")&amp;IF(B145&lt;&gt;B146,((IF(COUNTBLANK(E146)=1,$D$3&amp;"Non-type material: "&amp;$D$3,$D$3&amp;INDEX('type-categories'!$A$2:$B$100,MATCH(E146,'type-categories'!$A$2:$A$100,0),2)&amp;$D$3))),"")&amp;(IF(K146&lt;&gt;K145,$C$2&amp;UPPER(K146)&amp;$C$2&amp;$K$3&amp;" ",(IF(B146&lt;&gt;B145,$C$2&amp;UPPER(K146)&amp;$C$2&amp;$K$3&amp;" ",""))))&amp;IF((AA146&lt;&gt;AA147)*($H$2="y"),AD146&amp;AE146,IF((AA146&lt;&gt;AA147)*($H$2="m"),AD146&amp;AG146,IF(($H$2&lt;&gt;"m")*($H$2&lt;&gt;"Y"),(IF(F146=0,"",F146&amp;" "&amp;$F$4&amp;" "))&amp;(IF(G146=0,"",G146&amp;" "&amp;$G$4&amp;" "))&amp;(IF(H146=0,"",H146&amp;" "&amp;H$4&amp;" "))&amp;(IF(I146=0,"",I146&amp;" "&amp;$I$4&amp;" "))&amp;(IF(J146=0,"",J146&amp;" "&amp;$J$4&amp;" ")),"")))&amp;"; "&amp;IF((B146=B145)*(AA146=AA145), "same collecting data; ", IF((B146=B145)*(Z145=Z146),"same locality; ",(IF(COUNTBLANK(L146)=1,"",$D$2&amp;L146&amp;$L$3&amp;" "&amp;$D$2))&amp;(IF(COUNTBLANK(M146)=1,"",$E$2&amp;M146&amp;$E$2&amp;", "))&amp;(IF(COUNTBLANK(N146)=1,"",N146&amp;"; "))&amp;(IF(COUNTBLANK(O146)=1,"",O146&amp;"; ")))&amp;(IF(COUNTBLANK(P146)=1,"",P146&amp;"; "))&amp;(IF(COUNTBLANK(Q146)=1,"",Q146&amp;"; "))&amp;(IF(COUNTBLANK(R146)=1,"",R146&amp;"m, "))&amp;IF((COUNTBLANK(S146)=0)*(S146&lt;&gt;S145), S146&amp;"; ","")&amp;(IF(COUNTBLANK(U146)=1,"",U146&amp;"; "))&amp;(IF(COUNTBLANK(T146)=1,"",IF(COUNTBLANK(F$2)=1,T146&amp;"; ",T146&amp;" "&amp;F$2&amp;"; "))))&amp;(IF(COUNTBLANK(V146)=1,"",V146&amp;"; "))&amp;IF((COUNTBLANK(C146)=1),"",C146)&amp;IF((B146=B147)*(K146=K147)*(L146=L147)*(M146=M147),IF(($H$2&lt;&gt;"m")*($H$2&lt;&gt;"Y"), " • ", IF((ISNUMBER(FIND(")",AE146))), " • ", "")),IF((B146=B147)*(K146=K147),"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v>
      </c>
      <c r="AI146" s="1"/>
    </row>
    <row r="147" spans="1:35" s="4" customFormat="1" x14ac:dyDescent="0.25">
      <c r="A147" s="3">
        <f t="shared" si="17"/>
        <v>1</v>
      </c>
      <c r="B147" s="53" t="str">
        <f t="shared" si="15"/>
        <v>Kukulcania arizonica</v>
      </c>
      <c r="C147" s="57" t="s">
        <v>192</v>
      </c>
      <c r="D147" s="57" t="s">
        <v>191</v>
      </c>
      <c r="E147" s="57"/>
      <c r="F147" s="57">
        <v>0</v>
      </c>
      <c r="G147" s="57">
        <v>1</v>
      </c>
      <c r="H147" s="57">
        <v>0</v>
      </c>
      <c r="I147" s="57"/>
      <c r="J147" s="57"/>
      <c r="K147" s="57" t="s">
        <v>353</v>
      </c>
      <c r="L147" s="57" t="s">
        <v>78</v>
      </c>
      <c r="M147" s="54" t="s">
        <v>939</v>
      </c>
      <c r="N147" s="57" t="s">
        <v>79</v>
      </c>
      <c r="O147" s="58" t="s">
        <v>85</v>
      </c>
      <c r="P147" s="58"/>
      <c r="Q147" s="58" t="s">
        <v>85</v>
      </c>
      <c r="R147" s="58"/>
      <c r="S147" s="54" t="s">
        <v>940</v>
      </c>
      <c r="T147" s="57"/>
      <c r="U147" s="57" t="s">
        <v>941</v>
      </c>
      <c r="V147" s="57"/>
      <c r="W147" s="57" t="s">
        <v>85</v>
      </c>
      <c r="X147" s="147">
        <f ca="1">IF(COUNTBLANK(D147)=1,"",IF('order-admin-units'!$I$1&lt;&gt;"y", "", IF(COUNTBLANK(K147)=1, 'order-admin-units'!$B$1+1, VLOOKUP(K147, ordercountry, 2))))</f>
        <v>1</v>
      </c>
      <c r="Y147" s="147">
        <f ca="1">IF(COUNTBLANK(D147)=1,"",IF('order-admin-units'!$I$1&lt;&gt;"y", "", IF(COUNTBLANK(K147:L147)&gt;0, 'order-admin-units'!$B$2+1, VLOOKUP(K147&amp;"@"&amp;L147, orderadmin, 2))))</f>
        <v>4</v>
      </c>
      <c r="Z147" s="147" t="str">
        <f t="shared" si="18"/>
        <v>USAArizonaSanta CruzMadera Canyon</v>
      </c>
      <c r="AA147" s="147" t="str">
        <f t="shared" si="19"/>
        <v>Kukulcania arizonicaUSAArizonaSanta CruzMadera Canyon[N31.72509°, W110.88009°]10/V/1945</v>
      </c>
      <c r="AB147" s="147" t="str">
        <f t="shared" si="20"/>
        <v xml:space="preserve">Kukulcania arizonicaUSAArizonaSanta CruzMadera Canyon[N31.72509°, W110.88009°]10/V/1945AMNH </v>
      </c>
      <c r="AC147" s="147" t="str">
        <f t="shared" si="16"/>
        <v>Kukulcania arizonicaUSAArizonaSanta CruzMadera Canyon[N31.72509°, W110.88009°]10/V/1945</v>
      </c>
      <c r="AD147" s="11" t="str">
        <f t="shared" si="21"/>
        <v/>
      </c>
      <c r="AE147" s="11" t="str">
        <f t="array" ref="AE147">IF(COUNTBLANK(D147)=1,"",IF(OR($H$2="y",$H$2="m"),IF(AA147=AA146,IF(OR(AB147=$AB$4:$AB146)=FALSE,AE146&amp;C147,AE146),"("&amp;C147)&amp;IF(AA147=AA148,IF(OR(AB148=$AB$4:$AB147)=FALSE,", ",""),") "),""))</f>
        <v/>
      </c>
      <c r="AF147" s="11" t="str">
        <f t="array" ref="AF147">IF((COUNTBLANK(D147)=0)*OR($H$2="y",$H$2="m"),IFERROR(LEFT(C147, FIND(" ",C147)-1), C147),"")</f>
        <v/>
      </c>
      <c r="AG147" s="11" t="str">
        <f t="array" ref="AG147">IF(COUNTBLANK(D147)=1,"",IF(OR($H$2="y",$H$2="m"),IF(AA147=AA146,IF(OR(AC147=$AC$4:$AC146)=FALSE,AG146&amp;AF147,AG146),"("&amp;AF147)&amp;IF(AA147=AA148,IF(OR(AC148=$AC$4:$AC147)=FALSE,", ",""),") "),""))</f>
        <v/>
      </c>
      <c r="AH147" s="10" t="str">
        <f>IF((COUNTBLANK(D147)=1),"",IF(D147=D146,AH146,"")&amp;IF(B146&lt;&gt;B147,((IF(COUNTBLANK(E147)=1,$D$3&amp;"Non-type material: "&amp;$D$3,$D$3&amp;INDEX('type-categories'!$A$2:$B$100,MATCH(E147,'type-categories'!$A$2:$A$100,0),2)&amp;$D$3))),"")&amp;(IF(K147&lt;&gt;K146,$C$2&amp;UPPER(K147)&amp;$C$2&amp;$K$3&amp;" ",(IF(B147&lt;&gt;B146,$C$2&amp;UPPER(K147)&amp;$C$2&amp;$K$3&amp;" ",""))))&amp;IF((AA147&lt;&gt;AA148)*($H$2="y"),AD147&amp;AE147,IF((AA147&lt;&gt;AA148)*($H$2="m"),AD147&amp;AG147,IF(($H$2&lt;&gt;"m")*($H$2&lt;&gt;"Y"),(IF(F147=0,"",F147&amp;" "&amp;$F$4&amp;" "))&amp;(IF(G147=0,"",G147&amp;" "&amp;$G$4&amp;" "))&amp;(IF(H147=0,"",H147&amp;" "&amp;H$4&amp;" "))&amp;(IF(I147=0,"",I147&amp;" "&amp;$I$4&amp;" "))&amp;(IF(J147=0,"",J147&amp;" "&amp;$J$4&amp;" ")),"")))&amp;"; "&amp;IF((B147=B146)*(AA147=AA146), "same collecting data; ", IF((B147=B146)*(Z146=Z147),"same locality; ",(IF(COUNTBLANK(L147)=1,"",$D$2&amp;L147&amp;$L$3&amp;" "&amp;$D$2))&amp;(IF(COUNTBLANK(M147)=1,"",$E$2&amp;M147&amp;$E$2&amp;", "))&amp;(IF(COUNTBLANK(N147)=1,"",N147&amp;"; "))&amp;(IF(COUNTBLANK(O147)=1,"",O147&amp;"; ")))&amp;(IF(COUNTBLANK(P147)=1,"",P147&amp;"; "))&amp;(IF(COUNTBLANK(Q147)=1,"",Q147&amp;"; "))&amp;(IF(COUNTBLANK(R147)=1,"",R147&amp;"m, "))&amp;IF((COUNTBLANK(S147)=0)*(S147&lt;&gt;S146), S147&amp;"; ","")&amp;(IF(COUNTBLANK(U147)=1,"",U147&amp;"; "))&amp;(IF(COUNTBLANK(T147)=1,"",IF(COUNTBLANK(F$2)=1,T147&amp;"; ",T147&amp;" "&amp;F$2&amp;"; "))))&amp;(IF(COUNTBLANK(V147)=1,"",V147&amp;"; "))&amp;IF((COUNTBLANK(C147)=1),"",C147)&amp;IF((B147=B148)*(K147=K148)*(L147=L148)*(M147=M148),IF(($H$2&lt;&gt;"m")*($H$2&lt;&gt;"Y"), " • ", IF((ISNUMBER(FIND(")",AE147))), " • ", "")),IF((B147=B148)*(K147=K148),"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v>
      </c>
      <c r="AI147" s="1"/>
    </row>
    <row r="148" spans="1:35" s="4" customFormat="1" x14ac:dyDescent="0.25">
      <c r="A148" s="3">
        <f t="shared" si="17"/>
        <v>1</v>
      </c>
      <c r="B148" s="53" t="str">
        <f t="shared" si="15"/>
        <v>Kukulcania arizonica</v>
      </c>
      <c r="C148" s="57" t="s">
        <v>301</v>
      </c>
      <c r="D148" s="57" t="s">
        <v>191</v>
      </c>
      <c r="E148" s="57"/>
      <c r="F148" s="57">
        <v>0</v>
      </c>
      <c r="G148" s="57">
        <v>1</v>
      </c>
      <c r="H148" s="57">
        <v>0</v>
      </c>
      <c r="I148" s="57"/>
      <c r="J148" s="57"/>
      <c r="K148" s="57" t="s">
        <v>353</v>
      </c>
      <c r="L148" s="57" t="s">
        <v>78</v>
      </c>
      <c r="M148" s="54" t="s">
        <v>939</v>
      </c>
      <c r="N148" s="57" t="s">
        <v>942</v>
      </c>
      <c r="O148" s="58" t="s">
        <v>85</v>
      </c>
      <c r="P148" s="58"/>
      <c r="Q148" s="58" t="s">
        <v>85</v>
      </c>
      <c r="R148" s="58"/>
      <c r="S148" s="54" t="s">
        <v>943</v>
      </c>
      <c r="T148" s="57" t="s">
        <v>944</v>
      </c>
      <c r="U148" s="57" t="s">
        <v>945</v>
      </c>
      <c r="V148" s="57"/>
      <c r="W148" s="57" t="s">
        <v>85</v>
      </c>
      <c r="X148" s="147">
        <f ca="1">IF(COUNTBLANK(D148)=1,"",IF('order-admin-units'!$I$1&lt;&gt;"y", "", IF(COUNTBLANK(K148)=1, 'order-admin-units'!$B$1+1, VLOOKUP(K148, ordercountry, 2))))</f>
        <v>1</v>
      </c>
      <c r="Y148" s="147">
        <f ca="1">IF(COUNTBLANK(D148)=1,"",IF('order-admin-units'!$I$1&lt;&gt;"y", "", IF(COUNTBLANK(K148:L148)&gt;0, 'order-admin-units'!$B$2+1, VLOOKUP(K148&amp;"@"&amp;L148, orderadmin, 2))))</f>
        <v>4</v>
      </c>
      <c r="Z148" s="147" t="str">
        <f t="shared" si="18"/>
        <v>USAArizonaSanta CruzNogales</v>
      </c>
      <c r="AA148" s="147" t="str">
        <f t="shared" si="19"/>
        <v>Kukulcania arizonicaUSAArizonaSanta CruzNogales[N31.34038°, W110.93425°]S.P. Van Dupel4/IV/1921</v>
      </c>
      <c r="AB148" s="147" t="str">
        <f t="shared" si="20"/>
        <v>Kukulcania arizonicaUSAArizonaSanta CruzNogales[N31.34038°, W110.93425°]S.P. Van Dupel4/IV/1921MCZ 145392</v>
      </c>
      <c r="AC148" s="147" t="str">
        <f t="shared" si="16"/>
        <v>Kukulcania arizonicaUSAArizonaSanta CruzNogales[N31.34038°, W110.93425°]S.P. Van Dupel4/IV/1921</v>
      </c>
      <c r="AD148" s="11" t="str">
        <f t="shared" si="21"/>
        <v/>
      </c>
      <c r="AE148" s="11" t="str">
        <f t="array" ref="AE148">IF(COUNTBLANK(D148)=1,"",IF(OR($H$2="y",$H$2="m"),IF(AA148=AA147,IF(OR(AB148=$AB$4:$AB147)=FALSE,AE147&amp;C148,AE147),"("&amp;C148)&amp;IF(AA148=AA149,IF(OR(AB149=$AB$4:$AB148)=FALSE,", ",""),") "),""))</f>
        <v/>
      </c>
      <c r="AF148" s="11" t="str">
        <f t="array" ref="AF148">IF((COUNTBLANK(D148)=0)*OR($H$2="y",$H$2="m"),IFERROR(LEFT(C148, FIND(" ",C148)-1), C148),"")</f>
        <v/>
      </c>
      <c r="AG148" s="11" t="str">
        <f t="array" ref="AG148">IF(COUNTBLANK(D148)=1,"",IF(OR($H$2="y",$H$2="m"),IF(AA148=AA147,IF(OR(AC148=$AC$4:$AC147)=FALSE,AG147&amp;AF148,AG147),"("&amp;AF148)&amp;IF(AA148=AA149,IF(OR(AC149=$AC$4:$AC148)=FALSE,", ",""),") "),""))</f>
        <v/>
      </c>
      <c r="AH148" s="10" t="str">
        <f>IF((COUNTBLANK(D148)=1),"",IF(D148=D147,AH147,"")&amp;IF(B147&lt;&gt;B148,((IF(COUNTBLANK(E148)=1,$D$3&amp;"Non-type material: "&amp;$D$3,$D$3&amp;INDEX('type-categories'!$A$2:$B$100,MATCH(E148,'type-categories'!$A$2:$A$100,0),2)&amp;$D$3))),"")&amp;(IF(K148&lt;&gt;K147,$C$2&amp;UPPER(K148)&amp;$C$2&amp;$K$3&amp;" ",(IF(B148&lt;&gt;B147,$C$2&amp;UPPER(K148)&amp;$C$2&amp;$K$3&amp;" ",""))))&amp;IF((AA148&lt;&gt;AA149)*($H$2="y"),AD148&amp;AE148,IF((AA148&lt;&gt;AA149)*($H$2="m"),AD148&amp;AG148,IF(($H$2&lt;&gt;"m")*($H$2&lt;&gt;"Y"),(IF(F148=0,"",F148&amp;" "&amp;$F$4&amp;" "))&amp;(IF(G148=0,"",G148&amp;" "&amp;$G$4&amp;" "))&amp;(IF(H148=0,"",H148&amp;" "&amp;H$4&amp;" "))&amp;(IF(I148=0,"",I148&amp;" "&amp;$I$4&amp;" "))&amp;(IF(J148=0,"",J148&amp;" "&amp;$J$4&amp;" ")),"")))&amp;"; "&amp;IF((B148=B147)*(AA148=AA147), "same collecting data; ", IF((B148=B147)*(Z147=Z148),"same locality; ",(IF(COUNTBLANK(L148)=1,"",$D$2&amp;L148&amp;$L$3&amp;" "&amp;$D$2))&amp;(IF(COUNTBLANK(M148)=1,"",$E$2&amp;M148&amp;$E$2&amp;", "))&amp;(IF(COUNTBLANK(N148)=1,"",N148&amp;"; "))&amp;(IF(COUNTBLANK(O148)=1,"",O148&amp;"; ")))&amp;(IF(COUNTBLANK(P148)=1,"",P148&amp;"; "))&amp;(IF(COUNTBLANK(Q148)=1,"",Q148&amp;"; "))&amp;(IF(COUNTBLANK(R148)=1,"",R148&amp;"m, "))&amp;IF((COUNTBLANK(S148)=0)*(S148&lt;&gt;S147), S148&amp;"; ","")&amp;(IF(COUNTBLANK(U148)=1,"",U148&amp;"; "))&amp;(IF(COUNTBLANK(T148)=1,"",IF(COUNTBLANK(F$2)=1,T148&amp;"; ",T148&amp;" "&amp;F$2&amp;"; "))))&amp;(IF(COUNTBLANK(V148)=1,"",V148&amp;"; "))&amp;IF((COUNTBLANK(C148)=1),"",C148)&amp;IF((B148=B149)*(K148=K149)*(L148=L149)*(M148=M149),IF(($H$2&lt;&gt;"m")*($H$2&lt;&gt;"Y"), " • ", IF((ISNUMBER(FIND(")",AE148))), " • ", "")),IF((B148=B149)*(K148=K149),"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v>
      </c>
      <c r="AI148" s="1"/>
    </row>
    <row r="149" spans="1:35" s="4" customFormat="1" x14ac:dyDescent="0.25">
      <c r="A149" s="3">
        <f t="shared" si="17"/>
        <v>1</v>
      </c>
      <c r="B149" s="53" t="str">
        <f t="shared" si="15"/>
        <v>Kukulcania arizonica</v>
      </c>
      <c r="C149" s="57" t="s">
        <v>302</v>
      </c>
      <c r="D149" s="57" t="s">
        <v>191</v>
      </c>
      <c r="E149" s="57"/>
      <c r="F149" s="57">
        <v>2</v>
      </c>
      <c r="G149" s="57">
        <v>0</v>
      </c>
      <c r="H149" s="57">
        <v>0</v>
      </c>
      <c r="I149" s="57"/>
      <c r="J149" s="57"/>
      <c r="K149" s="57" t="s">
        <v>353</v>
      </c>
      <c r="L149" s="57" t="s">
        <v>78</v>
      </c>
      <c r="M149" s="54" t="s">
        <v>946</v>
      </c>
      <c r="N149" s="57" t="s">
        <v>85</v>
      </c>
      <c r="O149" s="58" t="s">
        <v>85</v>
      </c>
      <c r="P149" s="58"/>
      <c r="Q149" s="58" t="s">
        <v>85</v>
      </c>
      <c r="R149" s="58"/>
      <c r="S149" s="54" t="s">
        <v>85</v>
      </c>
      <c r="T149" s="57"/>
      <c r="U149" s="57" t="s">
        <v>85</v>
      </c>
      <c r="V149" s="57"/>
      <c r="W149" s="57" t="s">
        <v>85</v>
      </c>
      <c r="X149" s="147">
        <f ca="1">IF(COUNTBLANK(D149)=1,"",IF('order-admin-units'!$I$1&lt;&gt;"y", "", IF(COUNTBLANK(K149)=1, 'order-admin-units'!$B$1+1, VLOOKUP(K149, ordercountry, 2))))</f>
        <v>1</v>
      </c>
      <c r="Y149" s="147">
        <f ca="1">IF(COUNTBLANK(D149)=1,"",IF('order-admin-units'!$I$1&lt;&gt;"y", "", IF(COUNTBLANK(K149:L149)&gt;0, 'order-admin-units'!$B$2+1, VLOOKUP(K149&amp;"@"&amp;L149, orderadmin, 2))))</f>
        <v>4</v>
      </c>
      <c r="Z149" s="147" t="str">
        <f t="shared" si="18"/>
        <v>USAArizonaTownsend</v>
      </c>
      <c r="AA149" s="147" t="str">
        <f t="shared" si="19"/>
        <v>Kukulcania arizonicaUSAArizonaTownsend</v>
      </c>
      <c r="AB149" s="147" t="str">
        <f t="shared" si="20"/>
        <v>Kukulcania arizonicaUSAArizonaTownsendMCZ 68733</v>
      </c>
      <c r="AC149" s="147" t="str">
        <f t="shared" si="16"/>
        <v>Kukulcania arizonicaUSAArizonaTownsend</v>
      </c>
      <c r="AD149" s="11" t="str">
        <f t="shared" si="21"/>
        <v/>
      </c>
      <c r="AE149" s="11" t="str">
        <f t="array" ref="AE149">IF(COUNTBLANK(D149)=1,"",IF(OR($H$2="y",$H$2="m"),IF(AA149=AA148,IF(OR(AB149=$AB$4:$AB148)=FALSE,AE148&amp;C149,AE148),"("&amp;C149)&amp;IF(AA149=AA150,IF(OR(AB150=$AB$4:$AB149)=FALSE,", ",""),") "),""))</f>
        <v/>
      </c>
      <c r="AF149" s="11" t="str">
        <f t="array" ref="AF149">IF((COUNTBLANK(D149)=0)*OR($H$2="y",$H$2="m"),IFERROR(LEFT(C149, FIND(" ",C149)-1), C149),"")</f>
        <v/>
      </c>
      <c r="AG149" s="11" t="str">
        <f t="array" ref="AG149">IF(COUNTBLANK(D149)=1,"",IF(OR($H$2="y",$H$2="m"),IF(AA149=AA148,IF(OR(AC149=$AC$4:$AC148)=FALSE,AG148&amp;AF149,AG148),"("&amp;AF149)&amp;IF(AA149=AA150,IF(OR(AC150=$AC$4:$AC149)=FALSE,", ",""),") "),""))</f>
        <v/>
      </c>
      <c r="AH149" s="10" t="str">
        <f>IF((COUNTBLANK(D149)=1),"",IF(D149=D148,AH148,"")&amp;IF(B148&lt;&gt;B149,((IF(COUNTBLANK(E149)=1,$D$3&amp;"Non-type material: "&amp;$D$3,$D$3&amp;INDEX('type-categories'!$A$2:$B$100,MATCH(E149,'type-categories'!$A$2:$A$100,0),2)&amp;$D$3))),"")&amp;(IF(K149&lt;&gt;K148,$C$2&amp;UPPER(K149)&amp;$C$2&amp;$K$3&amp;" ",(IF(B149&lt;&gt;B148,$C$2&amp;UPPER(K149)&amp;$C$2&amp;$K$3&amp;" ",""))))&amp;IF((AA149&lt;&gt;AA150)*($H$2="y"),AD149&amp;AE149,IF((AA149&lt;&gt;AA150)*($H$2="m"),AD149&amp;AG149,IF(($H$2&lt;&gt;"m")*($H$2&lt;&gt;"Y"),(IF(F149=0,"",F149&amp;" "&amp;$F$4&amp;" "))&amp;(IF(G149=0,"",G149&amp;" "&amp;$G$4&amp;" "))&amp;(IF(H149=0,"",H149&amp;" "&amp;H$4&amp;" "))&amp;(IF(I149=0,"",I149&amp;" "&amp;$I$4&amp;" "))&amp;(IF(J149=0,"",J149&amp;" "&amp;$J$4&amp;" ")),"")))&amp;"; "&amp;IF((B149=B148)*(AA149=AA148), "same collecting data; ", IF((B149=B148)*(Z148=Z149),"same locality; ",(IF(COUNTBLANK(L149)=1,"",$D$2&amp;L149&amp;$L$3&amp;" "&amp;$D$2))&amp;(IF(COUNTBLANK(M149)=1,"",$E$2&amp;M149&amp;$E$2&amp;", "))&amp;(IF(COUNTBLANK(N149)=1,"",N149&amp;"; "))&amp;(IF(COUNTBLANK(O149)=1,"",O149&amp;"; ")))&amp;(IF(COUNTBLANK(P149)=1,"",P149&amp;"; "))&amp;(IF(COUNTBLANK(Q149)=1,"",Q149&amp;"; "))&amp;(IF(COUNTBLANK(R149)=1,"",R149&amp;"m, "))&amp;IF((COUNTBLANK(S149)=0)*(S149&lt;&gt;S148), S149&amp;"; ","")&amp;(IF(COUNTBLANK(U149)=1,"",U149&amp;"; "))&amp;(IF(COUNTBLANK(T149)=1,"",IF(COUNTBLANK(F$2)=1,T149&amp;"; ",T149&amp;" "&amp;F$2&amp;"; "))))&amp;(IF(COUNTBLANK(V149)=1,"",V149&amp;"; "))&amp;IF((COUNTBLANK(C149)=1),"",C149)&amp;IF((B149=B150)*(K149=K150)*(L149=L150)*(M149=M150),IF(($H$2&lt;&gt;"m")*($H$2&lt;&gt;"Y"), " • ", IF((ISNUMBER(FIND(")",AE149))), " • ", "")),IF((B149=B150)*(K149=K150),"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v>
      </c>
      <c r="AI149" s="1"/>
    </row>
    <row r="150" spans="1:35" s="4" customFormat="1" x14ac:dyDescent="0.25">
      <c r="A150" s="3">
        <f t="shared" si="17"/>
        <v>1</v>
      </c>
      <c r="B150" s="53" t="str">
        <f t="shared" si="15"/>
        <v>Kukulcania arizonica</v>
      </c>
      <c r="C150" s="57" t="s">
        <v>303</v>
      </c>
      <c r="D150" s="57" t="s">
        <v>191</v>
      </c>
      <c r="E150" s="57"/>
      <c r="F150" s="57">
        <v>1</v>
      </c>
      <c r="G150" s="57">
        <v>0</v>
      </c>
      <c r="H150" s="57">
        <v>0</v>
      </c>
      <c r="I150" s="57"/>
      <c r="J150" s="57"/>
      <c r="K150" s="57" t="s">
        <v>353</v>
      </c>
      <c r="L150" s="57" t="s">
        <v>78</v>
      </c>
      <c r="M150" s="54" t="s">
        <v>720</v>
      </c>
      <c r="N150" s="57" t="s">
        <v>947</v>
      </c>
      <c r="O150" s="58" t="s">
        <v>85</v>
      </c>
      <c r="P150" s="58"/>
      <c r="Q150" s="58" t="s">
        <v>85</v>
      </c>
      <c r="R150" s="58"/>
      <c r="S150" s="54" t="s">
        <v>85</v>
      </c>
      <c r="T150" s="57" t="s">
        <v>379</v>
      </c>
      <c r="U150" s="57" t="s">
        <v>85</v>
      </c>
      <c r="V150" s="57"/>
      <c r="W150" s="57" t="s">
        <v>85</v>
      </c>
      <c r="X150" s="147">
        <f ca="1">IF(COUNTBLANK(D150)=1,"",IF('order-admin-units'!$I$1&lt;&gt;"y", "", IF(COUNTBLANK(K150)=1, 'order-admin-units'!$B$1+1, VLOOKUP(K150, ordercountry, 2))))</f>
        <v>1</v>
      </c>
      <c r="Y150" s="147">
        <f ca="1">IF(COUNTBLANK(D150)=1,"",IF('order-admin-units'!$I$1&lt;&gt;"y", "", IF(COUNTBLANK(K150:L150)&gt;0, 'order-admin-units'!$B$2+1, VLOOKUP(K150&amp;"@"&amp;L150, orderadmin, 2))))</f>
        <v>4</v>
      </c>
      <c r="Z150" s="147" t="str">
        <f t="shared" si="18"/>
        <v>USAArizonauncertain localityGarcía</v>
      </c>
      <c r="AA150" s="147" t="str">
        <f t="shared" si="19"/>
        <v>Kukulcania arizonicaUSAArizonauncertain localityGarcíaN. Banks</v>
      </c>
      <c r="AB150" s="147" t="str">
        <f t="shared" si="20"/>
        <v>Kukulcania arizonicaUSAArizonauncertain localityGarcíaN. BanksMCZ 145371</v>
      </c>
      <c r="AC150" s="147" t="str">
        <f t="shared" si="16"/>
        <v>Kukulcania arizonicaUSAArizonauncertain localityGarcíaN. Banks</v>
      </c>
      <c r="AD150" s="11" t="str">
        <f t="shared" si="21"/>
        <v/>
      </c>
      <c r="AE150" s="11" t="str">
        <f t="array" ref="AE150">IF(COUNTBLANK(D150)=1,"",IF(OR($H$2="y",$H$2="m"),IF(AA150=AA149,IF(OR(AB150=$AB$4:$AB149)=FALSE,AE149&amp;C150,AE149),"("&amp;C150)&amp;IF(AA150=AA151,IF(OR(AB151=$AB$4:$AB150)=FALSE,", ",""),") "),""))</f>
        <v/>
      </c>
      <c r="AF150" s="11" t="str">
        <f t="array" ref="AF150">IF((COUNTBLANK(D150)=0)*OR($H$2="y",$H$2="m"),IFERROR(LEFT(C150, FIND(" ",C150)-1), C150),"")</f>
        <v/>
      </c>
      <c r="AG150" s="11" t="str">
        <f t="array" ref="AG150">IF(COUNTBLANK(D150)=1,"",IF(OR($H$2="y",$H$2="m"),IF(AA150=AA149,IF(OR(AC150=$AC$4:$AC149)=FALSE,AG149&amp;AF150,AG149),"("&amp;AF150)&amp;IF(AA150=AA151,IF(OR(AC151=$AC$4:$AC150)=FALSE,", ",""),") "),""))</f>
        <v/>
      </c>
      <c r="AH150" s="10" t="str">
        <f>IF((COUNTBLANK(D150)=1),"",IF(D150=D149,AH149,"")&amp;IF(B149&lt;&gt;B150,((IF(COUNTBLANK(E150)=1,$D$3&amp;"Non-type material: "&amp;$D$3,$D$3&amp;INDEX('type-categories'!$A$2:$B$100,MATCH(E150,'type-categories'!$A$2:$A$100,0),2)&amp;$D$3))),"")&amp;(IF(K150&lt;&gt;K149,$C$2&amp;UPPER(K150)&amp;$C$2&amp;$K$3&amp;" ",(IF(B150&lt;&gt;B149,$C$2&amp;UPPER(K150)&amp;$C$2&amp;$K$3&amp;" ",""))))&amp;IF((AA150&lt;&gt;AA151)*($H$2="y"),AD150&amp;AE150,IF((AA150&lt;&gt;AA151)*($H$2="m"),AD150&amp;AG150,IF(($H$2&lt;&gt;"m")*($H$2&lt;&gt;"Y"),(IF(F150=0,"",F150&amp;" "&amp;$F$4&amp;" "))&amp;(IF(G150=0,"",G150&amp;" "&amp;$G$4&amp;" "))&amp;(IF(H150=0,"",H150&amp;" "&amp;H$4&amp;" "))&amp;(IF(I150=0,"",I150&amp;" "&amp;$I$4&amp;" "))&amp;(IF(J150=0,"",J150&amp;" "&amp;$J$4&amp;" ")),"")))&amp;"; "&amp;IF((B150=B149)*(AA150=AA149), "same collecting data; ", IF((B150=B149)*(Z149=Z150),"same locality; ",(IF(COUNTBLANK(L150)=1,"",$D$2&amp;L150&amp;$L$3&amp;" "&amp;$D$2))&amp;(IF(COUNTBLANK(M150)=1,"",$E$2&amp;M150&amp;$E$2&amp;", "))&amp;(IF(COUNTBLANK(N150)=1,"",N150&amp;"; "))&amp;(IF(COUNTBLANK(O150)=1,"",O150&amp;"; ")))&amp;(IF(COUNTBLANK(P150)=1,"",P150&amp;"; "))&amp;(IF(COUNTBLANK(Q150)=1,"",Q150&amp;"; "))&amp;(IF(COUNTBLANK(R150)=1,"",R150&amp;"m, "))&amp;IF((COUNTBLANK(S150)=0)*(S150&lt;&gt;S149), S150&amp;"; ","")&amp;(IF(COUNTBLANK(U150)=1,"",U150&amp;"; "))&amp;(IF(COUNTBLANK(T150)=1,"",IF(COUNTBLANK(F$2)=1,T150&amp;"; ",T150&amp;" "&amp;F$2&amp;"; "))))&amp;(IF(COUNTBLANK(V150)=1,"",V150&amp;"; "))&amp;IF((COUNTBLANK(C150)=1),"",C150)&amp;IF((B150=B151)*(K150=K151)*(L150=L151)*(M150=M151),IF(($H$2&lt;&gt;"m")*($H$2&lt;&gt;"Y"), " • ", IF((ISNUMBER(FIND(")",AE150))), " • ", "")),IF((B150=B151)*(K150=K151),"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v>
      </c>
      <c r="AI150" s="1"/>
    </row>
    <row r="151" spans="1:35" s="4" customFormat="1" x14ac:dyDescent="0.25">
      <c r="A151" s="3">
        <f t="shared" si="17"/>
        <v>1</v>
      </c>
      <c r="B151" s="53" t="str">
        <f t="shared" si="15"/>
        <v>Kukulcania arizonica</v>
      </c>
      <c r="C151" s="56" t="s">
        <v>192</v>
      </c>
      <c r="D151" s="55" t="s">
        <v>191</v>
      </c>
      <c r="E151" s="55"/>
      <c r="F151" s="56">
        <v>0</v>
      </c>
      <c r="G151" s="56">
        <v>1</v>
      </c>
      <c r="H151" s="56">
        <v>0</v>
      </c>
      <c r="I151" s="56"/>
      <c r="J151" s="56"/>
      <c r="K151" s="56" t="s">
        <v>353</v>
      </c>
      <c r="L151" s="56" t="s">
        <v>78</v>
      </c>
      <c r="M151" s="56" t="s">
        <v>361</v>
      </c>
      <c r="N151" s="56" t="s">
        <v>362</v>
      </c>
      <c r="O151" s="56" t="s">
        <v>85</v>
      </c>
      <c r="P151" s="56"/>
      <c r="Q151" s="56" t="s">
        <v>85</v>
      </c>
      <c r="R151" s="56"/>
      <c r="S151" s="54" t="s">
        <v>363</v>
      </c>
      <c r="T151" s="56" t="s">
        <v>76</v>
      </c>
      <c r="U151" s="56" t="s">
        <v>364</v>
      </c>
      <c r="V151" s="54"/>
      <c r="W151" s="54" t="s">
        <v>85</v>
      </c>
      <c r="X151" s="147">
        <f ca="1">IF(COUNTBLANK(D151)=1,"",IF('order-admin-units'!$I$1&lt;&gt;"y", "", IF(COUNTBLANK(K151)=1, 'order-admin-units'!$B$1+1, VLOOKUP(K151, ordercountry, 2))))</f>
        <v>1</v>
      </c>
      <c r="Y151" s="147">
        <f ca="1">IF(COUNTBLANK(D151)=1,"",IF('order-admin-units'!$I$1&lt;&gt;"y", "", IF(COUNTBLANK(K151:L151)&gt;0, 'order-admin-units'!$B$2+1, VLOOKUP(K151&amp;"@"&amp;L151, orderadmin, 2))))</f>
        <v>4</v>
      </c>
      <c r="Z151" s="147" t="str">
        <f t="shared" si="18"/>
        <v>USAArizonaYavapai20 miles SW Prescott</v>
      </c>
      <c r="AA151" s="147" t="str">
        <f t="shared" si="19"/>
        <v>Kukulcania arizonicaUSAArizonaYavapai20 miles SW Prescott[N34.35076°, W112.7482°]W. Ivie8/IV/1935</v>
      </c>
      <c r="AB151" s="147" t="str">
        <f t="shared" si="20"/>
        <v xml:space="preserve">Kukulcania arizonicaUSAArizonaYavapai20 miles SW Prescott[N34.35076°, W112.7482°]W. Ivie8/IV/1935AMNH </v>
      </c>
      <c r="AC151" s="147" t="str">
        <f t="shared" si="16"/>
        <v>Kukulcania arizonicaUSAArizonaYavapai20 miles SW Prescott[N34.35076°, W112.7482°]W. Ivie8/IV/1935</v>
      </c>
      <c r="AD151" s="11" t="str">
        <f t="shared" si="21"/>
        <v/>
      </c>
      <c r="AE151" s="11" t="str">
        <f t="array" ref="AE151">IF(COUNTBLANK(D151)=1,"",IF(OR($H$2="y",$H$2="m"),IF(AA151=AA150,IF(OR(AB151=$AB$4:$AB150)=FALSE,AE150&amp;C151,AE150),"("&amp;C151)&amp;IF(AA151=AA152,IF(OR(AB152=$AB$4:$AB151)=FALSE,", ",""),") "),""))</f>
        <v/>
      </c>
      <c r="AF151" s="11" t="str">
        <f t="array" ref="AF151">IF((COUNTBLANK(D151)=0)*OR($H$2="y",$H$2="m"),IFERROR(LEFT(C151, FIND(" ",C151)-1), C151),"")</f>
        <v/>
      </c>
      <c r="AG151" s="11" t="str">
        <f t="array" ref="AG151">IF(COUNTBLANK(D151)=1,"",IF(OR($H$2="y",$H$2="m"),IF(AA151=AA150,IF(OR(AC151=$AC$4:$AC150)=FALSE,AG150&amp;AF151,AG150),"("&amp;AF151)&amp;IF(AA151=AA152,IF(OR(AC152=$AC$4:$AC151)=FALSE,", ",""),") "),""))</f>
        <v/>
      </c>
      <c r="AH151" s="10" t="str">
        <f>IF((COUNTBLANK(D151)=1),"",IF(D151=D150,AH150,"")&amp;IF(B150&lt;&gt;B151,((IF(COUNTBLANK(E151)=1,$D$3&amp;"Non-type material: "&amp;$D$3,$D$3&amp;INDEX('type-categories'!$A$2:$B$100,MATCH(E151,'type-categories'!$A$2:$A$100,0),2)&amp;$D$3))),"")&amp;(IF(K151&lt;&gt;K150,$C$2&amp;UPPER(K151)&amp;$C$2&amp;$K$3&amp;" ",(IF(B151&lt;&gt;B150,$C$2&amp;UPPER(K151)&amp;$C$2&amp;$K$3&amp;" ",""))))&amp;IF((AA151&lt;&gt;AA152)*($H$2="y"),AD151&amp;AE151,IF((AA151&lt;&gt;AA152)*($H$2="m"),AD151&amp;AG151,IF(($H$2&lt;&gt;"m")*($H$2&lt;&gt;"Y"),(IF(F151=0,"",F151&amp;" "&amp;$F$4&amp;" "))&amp;(IF(G151=0,"",G151&amp;" "&amp;$G$4&amp;" "))&amp;(IF(H151=0,"",H151&amp;" "&amp;H$4&amp;" "))&amp;(IF(I151=0,"",I151&amp;" "&amp;$I$4&amp;" "))&amp;(IF(J151=0,"",J151&amp;" "&amp;$J$4&amp;" ")),"")))&amp;"; "&amp;IF((B151=B150)*(AA151=AA150), "same collecting data; ", IF((B151=B150)*(Z150=Z151),"same locality; ",(IF(COUNTBLANK(L151)=1,"",$D$2&amp;L151&amp;$L$3&amp;" "&amp;$D$2))&amp;(IF(COUNTBLANK(M151)=1,"",$E$2&amp;M151&amp;$E$2&amp;", "))&amp;(IF(COUNTBLANK(N151)=1,"",N151&amp;"; "))&amp;(IF(COUNTBLANK(O151)=1,"",O151&amp;"; ")))&amp;(IF(COUNTBLANK(P151)=1,"",P151&amp;"; "))&amp;(IF(COUNTBLANK(Q151)=1,"",Q151&amp;"; "))&amp;(IF(COUNTBLANK(R151)=1,"",R151&amp;"m, "))&amp;IF((COUNTBLANK(S151)=0)*(S151&lt;&gt;S150), S151&amp;"; ","")&amp;(IF(COUNTBLANK(U151)=1,"",U151&amp;"; "))&amp;(IF(COUNTBLANK(T151)=1,"",IF(COUNTBLANK(F$2)=1,T151&amp;"; ",T151&amp;" "&amp;F$2&amp;"; "))))&amp;(IF(COUNTBLANK(V151)=1,"",V151&amp;"; "))&amp;IF((COUNTBLANK(C151)=1),"",C151)&amp;IF((B151=B152)*(K151=K152)*(L151=L152)*(M151=M152),IF(($H$2&lt;&gt;"m")*($H$2&lt;&gt;"Y"), " • ", IF((ISNUMBER(FIND(")",AE151))), " • ", "")),IF((B151=B152)*(K151=K152),"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v>
      </c>
      <c r="AI151" s="1"/>
    </row>
    <row r="152" spans="1:35" s="4" customFormat="1" x14ac:dyDescent="0.25">
      <c r="A152" s="3">
        <f t="shared" si="17"/>
        <v>1</v>
      </c>
      <c r="B152" s="53" t="str">
        <f t="shared" si="15"/>
        <v>Kukulcania arizonica</v>
      </c>
      <c r="C152" s="57" t="s">
        <v>304</v>
      </c>
      <c r="D152" s="57" t="s">
        <v>191</v>
      </c>
      <c r="E152" s="57"/>
      <c r="F152" s="57">
        <v>0</v>
      </c>
      <c r="G152" s="57">
        <v>1</v>
      </c>
      <c r="H152" s="57">
        <v>0</v>
      </c>
      <c r="I152" s="57"/>
      <c r="J152" s="57"/>
      <c r="K152" s="57" t="s">
        <v>353</v>
      </c>
      <c r="L152" s="57" t="s">
        <v>78</v>
      </c>
      <c r="M152" s="54" t="s">
        <v>361</v>
      </c>
      <c r="N152" s="57" t="s">
        <v>948</v>
      </c>
      <c r="O152" s="58" t="s">
        <v>85</v>
      </c>
      <c r="P152" s="58"/>
      <c r="Q152" s="58" t="s">
        <v>85</v>
      </c>
      <c r="R152" s="58"/>
      <c r="S152" s="54" t="s">
        <v>949</v>
      </c>
      <c r="T152" s="57" t="s">
        <v>902</v>
      </c>
      <c r="U152" s="57" t="s">
        <v>950</v>
      </c>
      <c r="V152" s="57"/>
      <c r="W152" s="57" t="s">
        <v>85</v>
      </c>
      <c r="X152" s="147">
        <f ca="1">IF(COUNTBLANK(D152)=1,"",IF('order-admin-units'!$I$1&lt;&gt;"y", "", IF(COUNTBLANK(K152)=1, 'order-admin-units'!$B$1+1, VLOOKUP(K152, ordercountry, 2))))</f>
        <v>1</v>
      </c>
      <c r="Y152" s="147">
        <f ca="1">IF(COUNTBLANK(D152)=1,"",IF('order-admin-units'!$I$1&lt;&gt;"y", "", IF(COUNTBLANK(K152:L152)&gt;0, 'order-admin-units'!$B$2+1, VLOOKUP(K152&amp;"@"&amp;L152, orderadmin, 2))))</f>
        <v>4</v>
      </c>
      <c r="Z152" s="147" t="str">
        <f t="shared" si="18"/>
        <v>USAArizonaYavapaiBumble Bee (MJR-Loc-249)</v>
      </c>
      <c r="AA152" s="147" t="str">
        <f t="shared" si="19"/>
        <v>Kukulcania arizonicaUSAArizonaYavapaiBumble Bee (MJR-Loc-249)(N34.18545°, W112.16866°, 1133m)M.J. Ramírez24/II/2016</v>
      </c>
      <c r="AB152" s="147" t="str">
        <f t="shared" si="20"/>
        <v>Kukulcania arizonicaUSAArizonaYavapaiBumble Bee (MJR-Loc-249)(N34.18545°, W112.16866°, 1133m)M.J. Ramírez24/II/2016MACN-Ar 36218</v>
      </c>
      <c r="AC152" s="147" t="str">
        <f t="shared" si="16"/>
        <v>Kukulcania arizonicaUSAArizonaYavapaiBumble Bee (MJR-Loc-249)(N34.18545°, W112.16866°, 1133m)M.J. Ramírez24/II/2016</v>
      </c>
      <c r="AD152" s="11" t="str">
        <f t="shared" si="21"/>
        <v/>
      </c>
      <c r="AE152" s="11" t="str">
        <f t="array" ref="AE152">IF(COUNTBLANK(D152)=1,"",IF(OR($H$2="y",$H$2="m"),IF(AA152=AA151,IF(OR(AB152=$AB$4:$AB151)=FALSE,AE151&amp;C152,AE151),"("&amp;C152)&amp;IF(AA152=AA153,IF(OR(AB153=$AB$4:$AB152)=FALSE,", ",""),") "),""))</f>
        <v/>
      </c>
      <c r="AF152" s="11" t="str">
        <f t="array" ref="AF152">IF((COUNTBLANK(D152)=0)*OR($H$2="y",$H$2="m"),IFERROR(LEFT(C152, FIND(" ",C152)-1), C152),"")</f>
        <v/>
      </c>
      <c r="AG152" s="11" t="str">
        <f t="array" ref="AG152">IF(COUNTBLANK(D152)=1,"",IF(OR($H$2="y",$H$2="m"),IF(AA152=AA151,IF(OR(AC152=$AC$4:$AC151)=FALSE,AG151&amp;AF152,AG151),"("&amp;AF152)&amp;IF(AA152=AA153,IF(OR(AC153=$AC$4:$AC152)=FALSE,", ",""),") "),""))</f>
        <v/>
      </c>
      <c r="AH152" s="10" t="str">
        <f>IF((COUNTBLANK(D152)=1),"",IF(D152=D151,AH151,"")&amp;IF(B151&lt;&gt;B152,((IF(COUNTBLANK(E152)=1,$D$3&amp;"Non-type material: "&amp;$D$3,$D$3&amp;INDEX('type-categories'!$A$2:$B$100,MATCH(E152,'type-categories'!$A$2:$A$100,0),2)&amp;$D$3))),"")&amp;(IF(K152&lt;&gt;K151,$C$2&amp;UPPER(K152)&amp;$C$2&amp;$K$3&amp;" ",(IF(B152&lt;&gt;B151,$C$2&amp;UPPER(K152)&amp;$C$2&amp;$K$3&amp;" ",""))))&amp;IF((AA152&lt;&gt;AA153)*($H$2="y"),AD152&amp;AE152,IF((AA152&lt;&gt;AA153)*($H$2="m"),AD152&amp;AG152,IF(($H$2&lt;&gt;"m")*($H$2&lt;&gt;"Y"),(IF(F152=0,"",F152&amp;" "&amp;$F$4&amp;" "))&amp;(IF(G152=0,"",G152&amp;" "&amp;$G$4&amp;" "))&amp;(IF(H152=0,"",H152&amp;" "&amp;H$4&amp;" "))&amp;(IF(I152=0,"",I152&amp;" "&amp;$I$4&amp;" "))&amp;(IF(J152=0,"",J152&amp;" "&amp;$J$4&amp;" ")),"")))&amp;"; "&amp;IF((B152=B151)*(AA152=AA151), "same collecting data; ", IF((B152=B151)*(Z151=Z152),"same locality; ",(IF(COUNTBLANK(L152)=1,"",$D$2&amp;L152&amp;$L$3&amp;" "&amp;$D$2))&amp;(IF(COUNTBLANK(M152)=1,"",$E$2&amp;M152&amp;$E$2&amp;", "))&amp;(IF(COUNTBLANK(N152)=1,"",N152&amp;"; "))&amp;(IF(COUNTBLANK(O152)=1,"",O152&amp;"; ")))&amp;(IF(COUNTBLANK(P152)=1,"",P152&amp;"; "))&amp;(IF(COUNTBLANK(Q152)=1,"",Q152&amp;"; "))&amp;(IF(COUNTBLANK(R152)=1,"",R152&amp;"m, "))&amp;IF((COUNTBLANK(S152)=0)*(S152&lt;&gt;S151), S152&amp;"; ","")&amp;(IF(COUNTBLANK(U152)=1,"",U152&amp;"; "))&amp;(IF(COUNTBLANK(T152)=1,"",IF(COUNTBLANK(F$2)=1,T152&amp;"; ",T152&amp;" "&amp;F$2&amp;"; "))))&amp;(IF(COUNTBLANK(V152)=1,"",V152&amp;"; "))&amp;IF((COUNTBLANK(C152)=1),"",C152)&amp;IF((B152=B153)*(K152=K153)*(L152=L153)*(M152=M153),IF(($H$2&lt;&gt;"m")*($H$2&lt;&gt;"Y"), " • ", IF((ISNUMBER(FIND(")",AE152))), " • ", "")),IF((B152=B153)*(K152=K153),"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v>
      </c>
      <c r="AI152" s="1"/>
    </row>
    <row r="153" spans="1:35" s="4" customFormat="1" x14ac:dyDescent="0.25">
      <c r="A153" s="3">
        <f t="shared" si="17"/>
        <v>1</v>
      </c>
      <c r="B153" s="53" t="str">
        <f t="shared" si="15"/>
        <v>Kukulcania arizonica</v>
      </c>
      <c r="C153" s="57" t="s">
        <v>192</v>
      </c>
      <c r="D153" s="57" t="s">
        <v>191</v>
      </c>
      <c r="E153" s="57"/>
      <c r="F153" s="57">
        <v>2</v>
      </c>
      <c r="G153" s="57">
        <v>0</v>
      </c>
      <c r="H153" s="57">
        <v>0</v>
      </c>
      <c r="I153" s="57"/>
      <c r="J153" s="57"/>
      <c r="K153" s="57" t="s">
        <v>353</v>
      </c>
      <c r="L153" s="57" t="s">
        <v>78</v>
      </c>
      <c r="M153" s="54" t="s">
        <v>361</v>
      </c>
      <c r="N153" s="57" t="s">
        <v>951</v>
      </c>
      <c r="O153" s="58" t="s">
        <v>85</v>
      </c>
      <c r="P153" s="58"/>
      <c r="Q153" s="58" t="s">
        <v>85</v>
      </c>
      <c r="R153" s="58"/>
      <c r="S153" s="54" t="s">
        <v>952</v>
      </c>
      <c r="T153" s="57"/>
      <c r="U153" s="57" t="s">
        <v>953</v>
      </c>
      <c r="V153" s="57"/>
      <c r="W153" s="57" t="s">
        <v>85</v>
      </c>
      <c r="X153" s="147">
        <f ca="1">IF(COUNTBLANK(D153)=1,"",IF('order-admin-units'!$I$1&lt;&gt;"y", "", IF(COUNTBLANK(K153)=1, 'order-admin-units'!$B$1+1, VLOOKUP(K153, ordercountry, 2))))</f>
        <v>1</v>
      </c>
      <c r="Y153" s="147">
        <f ca="1">IF(COUNTBLANK(D153)=1,"",IF('order-admin-units'!$I$1&lt;&gt;"y", "", IF(COUNTBLANK(K153:L153)&gt;0, 'order-admin-units'!$B$2+1, VLOOKUP(K153&amp;"@"&amp;L153, orderadmin, 2))))</f>
        <v>4</v>
      </c>
      <c r="Z153" s="147" t="str">
        <f t="shared" si="18"/>
        <v>USAArizonaYavapaiPrescott</v>
      </c>
      <c r="AA153" s="147" t="str">
        <f t="shared" si="19"/>
        <v>Kukulcania arizonicaUSAArizonaYavapaiPrescott[N34.54002°, W112.4685°]11/VI/1987</v>
      </c>
      <c r="AB153" s="147" t="str">
        <f t="shared" si="20"/>
        <v xml:space="preserve">Kukulcania arizonicaUSAArizonaYavapaiPrescott[N34.54002°, W112.4685°]11/VI/1987AMNH </v>
      </c>
      <c r="AC153" s="147" t="str">
        <f t="shared" si="16"/>
        <v>Kukulcania arizonicaUSAArizonaYavapaiPrescott[N34.54002°, W112.4685°]11/VI/1987</v>
      </c>
      <c r="AD153" s="11" t="str">
        <f t="shared" si="21"/>
        <v/>
      </c>
      <c r="AE153" s="11" t="str">
        <f t="array" ref="AE153">IF(COUNTBLANK(D153)=1,"",IF(OR($H$2="y",$H$2="m"),IF(AA153=AA152,IF(OR(AB153=$AB$4:$AB152)=FALSE,AE152&amp;C153,AE152),"("&amp;C153)&amp;IF(AA153=AA154,IF(OR(AB154=$AB$4:$AB153)=FALSE,", ",""),") "),""))</f>
        <v/>
      </c>
      <c r="AF153" s="11" t="str">
        <f t="array" ref="AF153">IF((COUNTBLANK(D153)=0)*OR($H$2="y",$H$2="m"),IFERROR(LEFT(C153, FIND(" ",C153)-1), C153),"")</f>
        <v/>
      </c>
      <c r="AG153" s="11" t="str">
        <f t="array" ref="AG153">IF(COUNTBLANK(D153)=1,"",IF(OR($H$2="y",$H$2="m"),IF(AA153=AA152,IF(OR(AC153=$AC$4:$AC152)=FALSE,AG152&amp;AF153,AG152),"("&amp;AF153)&amp;IF(AA153=AA154,IF(OR(AC154=$AC$4:$AC153)=FALSE,", ",""),") "),""))</f>
        <v/>
      </c>
      <c r="AH153" s="10" t="str">
        <f>IF((COUNTBLANK(D153)=1),"",IF(D153=D152,AH152,"")&amp;IF(B152&lt;&gt;B153,((IF(COUNTBLANK(E153)=1,$D$3&amp;"Non-type material: "&amp;$D$3,$D$3&amp;INDEX('type-categories'!$A$2:$B$100,MATCH(E153,'type-categories'!$A$2:$A$100,0),2)&amp;$D$3))),"")&amp;(IF(K153&lt;&gt;K152,$C$2&amp;UPPER(K153)&amp;$C$2&amp;$K$3&amp;" ",(IF(B153&lt;&gt;B152,$C$2&amp;UPPER(K153)&amp;$C$2&amp;$K$3&amp;" ",""))))&amp;IF((AA153&lt;&gt;AA154)*($H$2="y"),AD153&amp;AE153,IF((AA153&lt;&gt;AA154)*($H$2="m"),AD153&amp;AG153,IF(($H$2&lt;&gt;"m")*($H$2&lt;&gt;"Y"),(IF(F153=0,"",F153&amp;" "&amp;$F$4&amp;" "))&amp;(IF(G153=0,"",G153&amp;" "&amp;$G$4&amp;" "))&amp;(IF(H153=0,"",H153&amp;" "&amp;H$4&amp;" "))&amp;(IF(I153=0,"",I153&amp;" "&amp;$I$4&amp;" "))&amp;(IF(J153=0,"",J153&amp;" "&amp;$J$4&amp;" ")),"")))&amp;"; "&amp;IF((B153=B152)*(AA153=AA152), "same collecting data; ", IF((B153=B152)*(Z152=Z153),"same locality; ",(IF(COUNTBLANK(L153)=1,"",$D$2&amp;L153&amp;$L$3&amp;" "&amp;$D$2))&amp;(IF(COUNTBLANK(M153)=1,"",$E$2&amp;M153&amp;$E$2&amp;", "))&amp;(IF(COUNTBLANK(N153)=1,"",N153&amp;"; "))&amp;(IF(COUNTBLANK(O153)=1,"",O153&amp;"; ")))&amp;(IF(COUNTBLANK(P153)=1,"",P153&amp;"; "))&amp;(IF(COUNTBLANK(Q153)=1,"",Q153&amp;"; "))&amp;(IF(COUNTBLANK(R153)=1,"",R153&amp;"m, "))&amp;IF((COUNTBLANK(S153)=0)*(S153&lt;&gt;S152), S153&amp;"; ","")&amp;(IF(COUNTBLANK(U153)=1,"",U153&amp;"; "))&amp;(IF(COUNTBLANK(T153)=1,"",IF(COUNTBLANK(F$2)=1,T153&amp;"; ",T153&amp;" "&amp;F$2&amp;"; "))))&amp;(IF(COUNTBLANK(V153)=1,"",V153&amp;"; "))&amp;IF((COUNTBLANK(C153)=1),"",C153)&amp;IF((B153=B154)*(K153=K154)*(L153=L154)*(M153=M154),IF(($H$2&lt;&gt;"m")*($H$2&lt;&gt;"Y"), " • ", IF((ISNUMBER(FIND(")",AE153))), " • ", "")),IF((B153=B154)*(K153=K154),"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v>
      </c>
      <c r="AI153" s="1"/>
    </row>
    <row r="154" spans="1:35" s="4" customFormat="1" x14ac:dyDescent="0.25">
      <c r="A154" s="3">
        <f t="shared" si="17"/>
        <v>1</v>
      </c>
      <c r="B154" s="53" t="str">
        <f t="shared" si="15"/>
        <v>Kukulcania arizonica</v>
      </c>
      <c r="C154" s="57" t="s">
        <v>192</v>
      </c>
      <c r="D154" s="57" t="s">
        <v>191</v>
      </c>
      <c r="E154" s="57"/>
      <c r="F154" s="57">
        <v>0</v>
      </c>
      <c r="G154" s="57">
        <v>2</v>
      </c>
      <c r="H154" s="57">
        <v>0</v>
      </c>
      <c r="I154" s="57"/>
      <c r="J154" s="57"/>
      <c r="K154" s="57" t="s">
        <v>353</v>
      </c>
      <c r="L154" s="57" t="s">
        <v>78</v>
      </c>
      <c r="M154" s="54" t="s">
        <v>954</v>
      </c>
      <c r="N154" s="57" t="s">
        <v>85</v>
      </c>
      <c r="O154" s="58" t="s">
        <v>85</v>
      </c>
      <c r="P154" s="58" t="s">
        <v>958</v>
      </c>
      <c r="Q154" s="58" t="s">
        <v>85</v>
      </c>
      <c r="R154" s="58"/>
      <c r="S154" s="54" t="s">
        <v>955</v>
      </c>
      <c r="T154" s="57" t="s">
        <v>786</v>
      </c>
      <c r="U154" s="57" t="s">
        <v>959</v>
      </c>
      <c r="V154" s="57"/>
      <c r="W154" s="57" t="s">
        <v>85</v>
      </c>
      <c r="X154" s="147">
        <f ca="1">IF(COUNTBLANK(D154)=1,"",IF('order-admin-units'!$I$1&lt;&gt;"y", "", IF(COUNTBLANK(K154)=1, 'order-admin-units'!$B$1+1, VLOOKUP(K154, ordercountry, 2))))</f>
        <v>1</v>
      </c>
      <c r="Y154" s="147">
        <f ca="1">IF(COUNTBLANK(D154)=1,"",IF('order-admin-units'!$I$1&lt;&gt;"y", "", IF(COUNTBLANK(K154:L154)&gt;0, 'order-admin-units'!$B$2+1, VLOOKUP(K154&amp;"@"&amp;L154, orderadmin, 2))))</f>
        <v>4</v>
      </c>
      <c r="Z154" s="147" t="str">
        <f t="shared" si="18"/>
        <v>USAArizonaYuma</v>
      </c>
      <c r="AA154" s="147" t="str">
        <f t="shared" si="19"/>
        <v>Kukulcania arizonicaUSAArizonaYumain greenhouse[N32.69265°, W114.62769°]D.M. Tuttle1/III/1977</v>
      </c>
      <c r="AB154" s="147" t="str">
        <f t="shared" si="20"/>
        <v xml:space="preserve">Kukulcania arizonicaUSAArizonaYumain greenhouse[N32.69265°, W114.62769°]D.M. Tuttle1/III/1977AMNH </v>
      </c>
      <c r="AC154" s="147" t="str">
        <f t="shared" si="16"/>
        <v>Kukulcania arizonicaUSAArizonaYumain greenhouse[N32.69265°, W114.62769°]D.M. Tuttle1/III/1977</v>
      </c>
      <c r="AD154" s="11" t="str">
        <f t="shared" si="21"/>
        <v/>
      </c>
      <c r="AE154" s="11" t="str">
        <f t="array" ref="AE154">IF(COUNTBLANK(D154)=1,"",IF(OR($H$2="y",$H$2="m"),IF(AA154=AA153,IF(OR(AB154=$AB$4:$AB153)=FALSE,AE153&amp;C154,AE153),"("&amp;C154)&amp;IF(AA154=AA155,IF(OR(AB155=$AB$4:$AB154)=FALSE,", ",""),") "),""))</f>
        <v/>
      </c>
      <c r="AF154" s="11" t="str">
        <f t="array" ref="AF154">IF((COUNTBLANK(D154)=0)*OR($H$2="y",$H$2="m"),IFERROR(LEFT(C154, FIND(" ",C154)-1), C154),"")</f>
        <v/>
      </c>
      <c r="AG154" s="11" t="str">
        <f t="array" ref="AG154">IF(COUNTBLANK(D154)=1,"",IF(OR($H$2="y",$H$2="m"),IF(AA154=AA153,IF(OR(AC154=$AC$4:$AC153)=FALSE,AG153&amp;AF154,AG153),"("&amp;AF154)&amp;IF(AA154=AA155,IF(OR(AC155=$AC$4:$AC154)=FALSE,", ",""),") "),""))</f>
        <v/>
      </c>
      <c r="AH154" s="10" t="str">
        <f>IF((COUNTBLANK(D154)=1),"",IF(D154=D153,AH153,"")&amp;IF(B153&lt;&gt;B154,((IF(COUNTBLANK(E154)=1,$D$3&amp;"Non-type material: "&amp;$D$3,$D$3&amp;INDEX('type-categories'!$A$2:$B$100,MATCH(E154,'type-categories'!$A$2:$A$100,0),2)&amp;$D$3))),"")&amp;(IF(K154&lt;&gt;K153,$C$2&amp;UPPER(K154)&amp;$C$2&amp;$K$3&amp;" ",(IF(B154&lt;&gt;B153,$C$2&amp;UPPER(K154)&amp;$C$2&amp;$K$3&amp;" ",""))))&amp;IF((AA154&lt;&gt;AA155)*($H$2="y"),AD154&amp;AE154,IF((AA154&lt;&gt;AA155)*($H$2="m"),AD154&amp;AG154,IF(($H$2&lt;&gt;"m")*($H$2&lt;&gt;"Y"),(IF(F154=0,"",F154&amp;" "&amp;$F$4&amp;" "))&amp;(IF(G154=0,"",G154&amp;" "&amp;$G$4&amp;" "))&amp;(IF(H154=0,"",H154&amp;" "&amp;H$4&amp;" "))&amp;(IF(I154=0,"",I154&amp;" "&amp;$I$4&amp;" "))&amp;(IF(J154=0,"",J154&amp;" "&amp;$J$4&amp;" ")),"")))&amp;"; "&amp;IF((B154=B153)*(AA154=AA153), "same collecting data; ", IF((B154=B153)*(Z153=Z154),"same locality; ",(IF(COUNTBLANK(L154)=1,"",$D$2&amp;L154&amp;$L$3&amp;" "&amp;$D$2))&amp;(IF(COUNTBLANK(M154)=1,"",$E$2&amp;M154&amp;$E$2&amp;", "))&amp;(IF(COUNTBLANK(N154)=1,"",N154&amp;"; "))&amp;(IF(COUNTBLANK(O154)=1,"",O154&amp;"; ")))&amp;(IF(COUNTBLANK(P154)=1,"",P154&amp;"; "))&amp;(IF(COUNTBLANK(Q154)=1,"",Q154&amp;"; "))&amp;(IF(COUNTBLANK(R154)=1,"",R154&amp;"m, "))&amp;IF((COUNTBLANK(S154)=0)*(S154&lt;&gt;S153), S154&amp;"; ","")&amp;(IF(COUNTBLANK(U154)=1,"",U154&amp;"; "))&amp;(IF(COUNTBLANK(T154)=1,"",IF(COUNTBLANK(F$2)=1,T154&amp;"; ",T154&amp;" "&amp;F$2&amp;"; "))))&amp;(IF(COUNTBLANK(V154)=1,"",V154&amp;"; "))&amp;IF((COUNTBLANK(C154)=1),"",C154)&amp;IF((B154=B155)*(K154=K155)*(L154=L155)*(M154=M155),IF(($H$2&lt;&gt;"m")*($H$2&lt;&gt;"Y"), " • ", IF((ISNUMBER(FIND(")",AE154))), " • ", "")),IF((B154=B155)*(K154=K155),"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v>
      </c>
      <c r="AI154" s="1"/>
    </row>
    <row r="155" spans="1:35" s="4" customFormat="1" x14ac:dyDescent="0.25">
      <c r="A155" s="3">
        <f t="shared" si="17"/>
        <v>1</v>
      </c>
      <c r="B155" s="53" t="str">
        <f t="shared" si="15"/>
        <v>Kukulcania arizonica</v>
      </c>
      <c r="C155" s="57" t="s">
        <v>305</v>
      </c>
      <c r="D155" s="57" t="s">
        <v>191</v>
      </c>
      <c r="E155" s="57"/>
      <c r="F155" s="57">
        <v>0</v>
      </c>
      <c r="G155" s="57">
        <v>1</v>
      </c>
      <c r="H155" s="57">
        <v>0</v>
      </c>
      <c r="I155" s="57"/>
      <c r="J155" s="57"/>
      <c r="K155" s="57" t="s">
        <v>353</v>
      </c>
      <c r="L155" s="57" t="s">
        <v>78</v>
      </c>
      <c r="M155" s="54" t="s">
        <v>954</v>
      </c>
      <c r="N155" s="57" t="s">
        <v>85</v>
      </c>
      <c r="O155" s="58" t="s">
        <v>85</v>
      </c>
      <c r="P155" s="58"/>
      <c r="Q155" s="58" t="s">
        <v>85</v>
      </c>
      <c r="R155" s="58"/>
      <c r="S155" s="54" t="s">
        <v>955</v>
      </c>
      <c r="T155" s="57" t="s">
        <v>379</v>
      </c>
      <c r="U155" s="57" t="s">
        <v>85</v>
      </c>
      <c r="V155" s="57"/>
      <c r="W155" s="57" t="s">
        <v>85</v>
      </c>
      <c r="X155" s="147">
        <f ca="1">IF(COUNTBLANK(D155)=1,"",IF('order-admin-units'!$I$1&lt;&gt;"y", "", IF(COUNTBLANK(K155)=1, 'order-admin-units'!$B$1+1, VLOOKUP(K155, ordercountry, 2))))</f>
        <v>1</v>
      </c>
      <c r="Y155" s="147">
        <f ca="1">IF(COUNTBLANK(D155)=1,"",IF('order-admin-units'!$I$1&lt;&gt;"y", "", IF(COUNTBLANK(K155:L155)&gt;0, 'order-admin-units'!$B$2+1, VLOOKUP(K155&amp;"@"&amp;L155, orderadmin, 2))))</f>
        <v>4</v>
      </c>
      <c r="Z155" s="147" t="str">
        <f t="shared" si="18"/>
        <v>USAArizonaYuma</v>
      </c>
      <c r="AA155" s="147" t="str">
        <f t="shared" si="19"/>
        <v>Kukulcania arizonicaUSAArizonaYuma[N32.69265°, W114.62769°]N. Banks</v>
      </c>
      <c r="AB155" s="147" t="str">
        <f t="shared" si="20"/>
        <v>Kukulcania arizonicaUSAArizonaYuma[N32.69265°, W114.62769°]N. BanksMCZ 145397</v>
      </c>
      <c r="AC155" s="147" t="str">
        <f t="shared" si="16"/>
        <v>Kukulcania arizonicaUSAArizonaYuma[N32.69265°, W114.62769°]N. Banks</v>
      </c>
      <c r="AD155" s="11" t="str">
        <f t="shared" si="21"/>
        <v/>
      </c>
      <c r="AE155" s="11" t="str">
        <f t="array" ref="AE155">IF(COUNTBLANK(D155)=1,"",IF(OR($H$2="y",$H$2="m"),IF(AA155=AA154,IF(OR(AB155=$AB$4:$AB154)=FALSE,AE154&amp;C155,AE154),"("&amp;C155)&amp;IF(AA155=AA156,IF(OR(AB156=$AB$4:$AB155)=FALSE,", ",""),") "),""))</f>
        <v/>
      </c>
      <c r="AF155" s="11" t="str">
        <f t="array" ref="AF155">IF((COUNTBLANK(D155)=0)*OR($H$2="y",$H$2="m"),IFERROR(LEFT(C155, FIND(" ",C155)-1), C155),"")</f>
        <v/>
      </c>
      <c r="AG155" s="11" t="str">
        <f t="array" ref="AG155">IF(COUNTBLANK(D155)=1,"",IF(OR($H$2="y",$H$2="m"),IF(AA155=AA154,IF(OR(AC155=$AC$4:$AC154)=FALSE,AG154&amp;AF155,AG154),"("&amp;AF155)&amp;IF(AA155=AA156,IF(OR(AC156=$AC$4:$AC155)=FALSE,", ",""),") "),""))</f>
        <v/>
      </c>
      <c r="AH155" s="10" t="str">
        <f>IF((COUNTBLANK(D155)=1),"",IF(D155=D154,AH154,"")&amp;IF(B154&lt;&gt;B155,((IF(COUNTBLANK(E155)=1,$D$3&amp;"Non-type material: "&amp;$D$3,$D$3&amp;INDEX('type-categories'!$A$2:$B$100,MATCH(E155,'type-categories'!$A$2:$A$100,0),2)&amp;$D$3))),"")&amp;(IF(K155&lt;&gt;K154,$C$2&amp;UPPER(K155)&amp;$C$2&amp;$K$3&amp;" ",(IF(B155&lt;&gt;B154,$C$2&amp;UPPER(K155)&amp;$C$2&amp;$K$3&amp;" ",""))))&amp;IF((AA155&lt;&gt;AA156)*($H$2="y"),AD155&amp;AE155,IF((AA155&lt;&gt;AA156)*($H$2="m"),AD155&amp;AG155,IF(($H$2&lt;&gt;"m")*($H$2&lt;&gt;"Y"),(IF(F155=0,"",F155&amp;" "&amp;$F$4&amp;" "))&amp;(IF(G155=0,"",G155&amp;" "&amp;$G$4&amp;" "))&amp;(IF(H155=0,"",H155&amp;" "&amp;H$4&amp;" "))&amp;(IF(I155=0,"",I155&amp;" "&amp;$I$4&amp;" "))&amp;(IF(J155=0,"",J155&amp;" "&amp;$J$4&amp;" ")),"")))&amp;"; "&amp;IF((B155=B154)*(AA155=AA154), "same collecting data; ", IF((B155=B154)*(Z154=Z155),"same locality; ",(IF(COUNTBLANK(L155)=1,"",$D$2&amp;L155&amp;$L$3&amp;" "&amp;$D$2))&amp;(IF(COUNTBLANK(M155)=1,"",$E$2&amp;M155&amp;$E$2&amp;", "))&amp;(IF(COUNTBLANK(N155)=1,"",N155&amp;"; "))&amp;(IF(COUNTBLANK(O155)=1,"",O155&amp;"; ")))&amp;(IF(COUNTBLANK(P155)=1,"",P155&amp;"; "))&amp;(IF(COUNTBLANK(Q155)=1,"",Q155&amp;"; "))&amp;(IF(COUNTBLANK(R155)=1,"",R155&amp;"m, "))&amp;IF((COUNTBLANK(S155)=0)*(S155&lt;&gt;S154), S155&amp;"; ","")&amp;(IF(COUNTBLANK(U155)=1,"",U155&amp;"; "))&amp;(IF(COUNTBLANK(T155)=1,"",IF(COUNTBLANK(F$2)=1,T155&amp;"; ",T155&amp;" "&amp;F$2&amp;"; "))))&amp;(IF(COUNTBLANK(V155)=1,"",V155&amp;"; "))&amp;IF((COUNTBLANK(C155)=1),"",C155)&amp;IF((B155=B156)*(K155=K156)*(L155=L156)*(M155=M156),IF(($H$2&lt;&gt;"m")*($H$2&lt;&gt;"Y"), " • ", IF((ISNUMBER(FIND(")",AE155))), " • ", "")),IF((B155=B156)*(K155=K156),"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v>
      </c>
      <c r="AI155" s="1"/>
    </row>
    <row r="156" spans="1:35" s="4" customFormat="1" x14ac:dyDescent="0.25">
      <c r="A156" s="3">
        <f t="shared" si="17"/>
        <v>1</v>
      </c>
      <c r="B156" s="53" t="str">
        <f t="shared" si="15"/>
        <v>Kukulcania arizonica</v>
      </c>
      <c r="C156" s="57" t="s">
        <v>192</v>
      </c>
      <c r="D156" s="57" t="s">
        <v>191</v>
      </c>
      <c r="E156" s="57"/>
      <c r="F156" s="57">
        <v>0</v>
      </c>
      <c r="G156" s="57">
        <v>1</v>
      </c>
      <c r="H156" s="57">
        <v>0</v>
      </c>
      <c r="I156" s="57"/>
      <c r="J156" s="57"/>
      <c r="K156" s="57" t="s">
        <v>353</v>
      </c>
      <c r="L156" s="57" t="s">
        <v>78</v>
      </c>
      <c r="M156" s="54" t="s">
        <v>954</v>
      </c>
      <c r="N156" s="57" t="s">
        <v>85</v>
      </c>
      <c r="O156" s="58" t="s">
        <v>85</v>
      </c>
      <c r="P156" s="58"/>
      <c r="Q156" s="58" t="s">
        <v>85</v>
      </c>
      <c r="R156" s="58"/>
      <c r="S156" s="54" t="s">
        <v>955</v>
      </c>
      <c r="T156" s="57"/>
      <c r="U156" s="57" t="s">
        <v>956</v>
      </c>
      <c r="V156" s="57"/>
      <c r="W156" s="57" t="s">
        <v>85</v>
      </c>
      <c r="X156" s="147">
        <f ca="1">IF(COUNTBLANK(D156)=1,"",IF('order-admin-units'!$I$1&lt;&gt;"y", "", IF(COUNTBLANK(K156)=1, 'order-admin-units'!$B$1+1, VLOOKUP(K156, ordercountry, 2))))</f>
        <v>1</v>
      </c>
      <c r="Y156" s="147">
        <f ca="1">IF(COUNTBLANK(D156)=1,"",IF('order-admin-units'!$I$1&lt;&gt;"y", "", IF(COUNTBLANK(K156:L156)&gt;0, 'order-admin-units'!$B$2+1, VLOOKUP(K156&amp;"@"&amp;L156, orderadmin, 2))))</f>
        <v>4</v>
      </c>
      <c r="Z156" s="147" t="str">
        <f t="shared" si="18"/>
        <v>USAArizonaYuma</v>
      </c>
      <c r="AA156" s="147" t="str">
        <f t="shared" si="19"/>
        <v>Kukulcania arizonicaUSAArizonaYuma[N32.69265°, W114.62769°]4/V/1918</v>
      </c>
      <c r="AB156" s="147" t="str">
        <f t="shared" si="20"/>
        <v xml:space="preserve">Kukulcania arizonicaUSAArizonaYuma[N32.69265°, W114.62769°]4/V/1918AMNH </v>
      </c>
      <c r="AC156" s="147" t="str">
        <f t="shared" si="16"/>
        <v>Kukulcania arizonicaUSAArizonaYuma[N32.69265°, W114.62769°]4/V/1918</v>
      </c>
      <c r="AD156" s="11" t="str">
        <f t="shared" si="21"/>
        <v/>
      </c>
      <c r="AE156" s="11" t="str">
        <f t="array" ref="AE156">IF(COUNTBLANK(D156)=1,"",IF(OR($H$2="y",$H$2="m"),IF(AA156=AA155,IF(OR(AB156=$AB$4:$AB155)=FALSE,AE155&amp;C156,AE155),"("&amp;C156)&amp;IF(AA156=AA157,IF(OR(AB157=$AB$4:$AB156)=FALSE,", ",""),") "),""))</f>
        <v/>
      </c>
      <c r="AF156" s="11" t="str">
        <f t="array" ref="AF156">IF((COUNTBLANK(D156)=0)*OR($H$2="y",$H$2="m"),IFERROR(LEFT(C156, FIND(" ",C156)-1), C156),"")</f>
        <v/>
      </c>
      <c r="AG156" s="11" t="str">
        <f t="array" ref="AG156">IF(COUNTBLANK(D156)=1,"",IF(OR($H$2="y",$H$2="m"),IF(AA156=AA155,IF(OR(AC156=$AC$4:$AC155)=FALSE,AG155&amp;AF156,AG155),"("&amp;AF156)&amp;IF(AA156=AA157,IF(OR(AC157=$AC$4:$AC156)=FALSE,", ",""),") "),""))</f>
        <v/>
      </c>
      <c r="AH156" s="10" t="str">
        <f>IF((COUNTBLANK(D156)=1),"",IF(D156=D155,AH155,"")&amp;IF(B155&lt;&gt;B156,((IF(COUNTBLANK(E156)=1,$D$3&amp;"Non-type material: "&amp;$D$3,$D$3&amp;INDEX('type-categories'!$A$2:$B$100,MATCH(E156,'type-categories'!$A$2:$A$100,0),2)&amp;$D$3))),"")&amp;(IF(K156&lt;&gt;K155,$C$2&amp;UPPER(K156)&amp;$C$2&amp;$K$3&amp;" ",(IF(B156&lt;&gt;B155,$C$2&amp;UPPER(K156)&amp;$C$2&amp;$K$3&amp;" ",""))))&amp;IF((AA156&lt;&gt;AA157)*($H$2="y"),AD156&amp;AE156,IF((AA156&lt;&gt;AA157)*($H$2="m"),AD156&amp;AG156,IF(($H$2&lt;&gt;"m")*($H$2&lt;&gt;"Y"),(IF(F156=0,"",F156&amp;" "&amp;$F$4&amp;" "))&amp;(IF(G156=0,"",G156&amp;" "&amp;$G$4&amp;" "))&amp;(IF(H156=0,"",H156&amp;" "&amp;H$4&amp;" "))&amp;(IF(I156=0,"",I156&amp;" "&amp;$I$4&amp;" "))&amp;(IF(J156=0,"",J156&amp;" "&amp;$J$4&amp;" ")),"")))&amp;"; "&amp;IF((B156=B155)*(AA156=AA155), "same collecting data; ", IF((B156=B155)*(Z155=Z156),"same locality; ",(IF(COUNTBLANK(L156)=1,"",$D$2&amp;L156&amp;$L$3&amp;" "&amp;$D$2))&amp;(IF(COUNTBLANK(M156)=1,"",$E$2&amp;M156&amp;$E$2&amp;", "))&amp;(IF(COUNTBLANK(N156)=1,"",N156&amp;"; "))&amp;(IF(COUNTBLANK(O156)=1,"",O156&amp;"; ")))&amp;(IF(COUNTBLANK(P156)=1,"",P156&amp;"; "))&amp;(IF(COUNTBLANK(Q156)=1,"",Q156&amp;"; "))&amp;(IF(COUNTBLANK(R156)=1,"",R156&amp;"m, "))&amp;IF((COUNTBLANK(S156)=0)*(S156&lt;&gt;S155), S156&amp;"; ","")&amp;(IF(COUNTBLANK(U156)=1,"",U156&amp;"; "))&amp;(IF(COUNTBLANK(T156)=1,"",IF(COUNTBLANK(F$2)=1,T156&amp;"; ",T156&amp;" "&amp;F$2&amp;"; "))))&amp;(IF(COUNTBLANK(V156)=1,"",V156&amp;"; "))&amp;IF((COUNTBLANK(C156)=1),"",C156)&amp;IF((B156=B157)*(K156=K157)*(L156=L157)*(M156=M157),IF(($H$2&lt;&gt;"m")*($H$2&lt;&gt;"Y"), " • ", IF((ISNUMBER(FIND(")",AE156))), " • ", "")),IF((B156=B157)*(K156=K157),"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v>
      </c>
      <c r="AI156" s="1"/>
    </row>
    <row r="157" spans="1:35" s="4" customFormat="1" x14ac:dyDescent="0.25">
      <c r="A157" s="3">
        <f t="shared" si="17"/>
        <v>1</v>
      </c>
      <c r="B157" s="53" t="str">
        <f t="shared" si="15"/>
        <v>Kukulcania arizonica</v>
      </c>
      <c r="C157" s="57" t="s">
        <v>192</v>
      </c>
      <c r="D157" s="57" t="s">
        <v>191</v>
      </c>
      <c r="E157" s="57"/>
      <c r="F157" s="57">
        <v>0</v>
      </c>
      <c r="G157" s="57">
        <v>1</v>
      </c>
      <c r="H157" s="57">
        <v>0</v>
      </c>
      <c r="I157" s="57"/>
      <c r="J157" s="57"/>
      <c r="K157" s="57" t="s">
        <v>353</v>
      </c>
      <c r="L157" s="57" t="s">
        <v>78</v>
      </c>
      <c r="M157" s="54" t="s">
        <v>954</v>
      </c>
      <c r="N157" s="57" t="s">
        <v>85</v>
      </c>
      <c r="O157" s="58" t="s">
        <v>85</v>
      </c>
      <c r="P157" s="58"/>
      <c r="Q157" s="58" t="s">
        <v>85</v>
      </c>
      <c r="R157" s="58"/>
      <c r="S157" s="54" t="s">
        <v>955</v>
      </c>
      <c r="T157" s="57"/>
      <c r="U157" s="57" t="s">
        <v>957</v>
      </c>
      <c r="V157" s="57"/>
      <c r="W157" s="57" t="s">
        <v>77</v>
      </c>
      <c r="X157" s="147">
        <f ca="1">IF(COUNTBLANK(D157)=1,"",IF('order-admin-units'!$I$1&lt;&gt;"y", "", IF(COUNTBLANK(K157)=1, 'order-admin-units'!$B$1+1, VLOOKUP(K157, ordercountry, 2))))</f>
        <v>1</v>
      </c>
      <c r="Y157" s="147">
        <f ca="1">IF(COUNTBLANK(D157)=1,"",IF('order-admin-units'!$I$1&lt;&gt;"y", "", IF(COUNTBLANK(K157:L157)&gt;0, 'order-admin-units'!$B$2+1, VLOOKUP(K157&amp;"@"&amp;L157, orderadmin, 2))))</f>
        <v>4</v>
      </c>
      <c r="Z157" s="147" t="str">
        <f t="shared" si="18"/>
        <v>USAArizonaYuma</v>
      </c>
      <c r="AA157" s="147" t="str">
        <f t="shared" si="19"/>
        <v>Kukulcania arizonicaUSAArizonaYuma[N32.69265°, W114.62769°]XI/1949</v>
      </c>
      <c r="AB157" s="147" t="str">
        <f t="shared" si="20"/>
        <v xml:space="preserve">Kukulcania arizonicaUSAArizonaYuma[N32.69265°, W114.62769°]XI/1949AMNH </v>
      </c>
      <c r="AC157" s="147" t="str">
        <f t="shared" si="16"/>
        <v>Kukulcania arizonicaUSAArizonaYuma[N32.69265°, W114.62769°]XI/1949</v>
      </c>
      <c r="AD157" s="11" t="str">
        <f t="shared" si="21"/>
        <v/>
      </c>
      <c r="AE157" s="11" t="str">
        <f t="array" ref="AE157">IF(COUNTBLANK(D157)=1,"",IF(OR($H$2="y",$H$2="m"),IF(AA157=AA156,IF(OR(AB157=$AB$4:$AB156)=FALSE,AE156&amp;C157,AE156),"("&amp;C157)&amp;IF(AA157=AA158,IF(OR(AB158=$AB$4:$AB157)=FALSE,", ",""),") "),""))</f>
        <v/>
      </c>
      <c r="AF157" s="11" t="str">
        <f t="array" ref="AF157">IF((COUNTBLANK(D157)=0)*OR($H$2="y",$H$2="m"),IFERROR(LEFT(C157, FIND(" ",C157)-1), C157),"")</f>
        <v/>
      </c>
      <c r="AG157" s="11" t="str">
        <f t="array" ref="AG157">IF(COUNTBLANK(D157)=1,"",IF(OR($H$2="y",$H$2="m"),IF(AA157=AA156,IF(OR(AC157=$AC$4:$AC156)=FALSE,AG156&amp;AF157,AG156),"("&amp;AF157)&amp;IF(AA157=AA158,IF(OR(AC158=$AC$4:$AC157)=FALSE,", ",""),") "),""))</f>
        <v/>
      </c>
      <c r="AH157" s="10" t="str">
        <f>IF((COUNTBLANK(D157)=1),"",IF(D157=D156,AH156,"")&amp;IF(B156&lt;&gt;B157,((IF(COUNTBLANK(E157)=1,$D$3&amp;"Non-type material: "&amp;$D$3,$D$3&amp;INDEX('type-categories'!$A$2:$B$100,MATCH(E157,'type-categories'!$A$2:$A$100,0),2)&amp;$D$3))),"")&amp;(IF(K157&lt;&gt;K156,$C$2&amp;UPPER(K157)&amp;$C$2&amp;$K$3&amp;" ",(IF(B157&lt;&gt;B156,$C$2&amp;UPPER(K157)&amp;$C$2&amp;$K$3&amp;" ",""))))&amp;IF((AA157&lt;&gt;AA158)*($H$2="y"),AD157&amp;AE157,IF((AA157&lt;&gt;AA158)*($H$2="m"),AD157&amp;AG157,IF(($H$2&lt;&gt;"m")*($H$2&lt;&gt;"Y"),(IF(F157=0,"",F157&amp;" "&amp;$F$4&amp;" "))&amp;(IF(G157=0,"",G157&amp;" "&amp;$G$4&amp;" "))&amp;(IF(H157=0,"",H157&amp;" "&amp;H$4&amp;" "))&amp;(IF(I157=0,"",I157&amp;" "&amp;$I$4&amp;" "))&amp;(IF(J157=0,"",J157&amp;" "&amp;$J$4&amp;" ")),"")))&amp;"; "&amp;IF((B157=B156)*(AA157=AA156), "same collecting data; ", IF((B157=B156)*(Z156=Z157),"same locality; ",(IF(COUNTBLANK(L157)=1,"",$D$2&amp;L157&amp;$L$3&amp;" "&amp;$D$2))&amp;(IF(COUNTBLANK(M157)=1,"",$E$2&amp;M157&amp;$E$2&amp;", "))&amp;(IF(COUNTBLANK(N157)=1,"",N157&amp;"; "))&amp;(IF(COUNTBLANK(O157)=1,"",O157&amp;"; ")))&amp;(IF(COUNTBLANK(P157)=1,"",P157&amp;"; "))&amp;(IF(COUNTBLANK(Q157)=1,"",Q157&amp;"; "))&amp;(IF(COUNTBLANK(R157)=1,"",R157&amp;"m, "))&amp;IF((COUNTBLANK(S157)=0)*(S157&lt;&gt;S156), S157&amp;"; ","")&amp;(IF(COUNTBLANK(U157)=1,"",U157&amp;"; "))&amp;(IF(COUNTBLANK(T157)=1,"",IF(COUNTBLANK(F$2)=1,T157&amp;"; ",T157&amp;" "&amp;F$2&amp;"; "))))&amp;(IF(COUNTBLANK(V157)=1,"",V157&amp;"; "))&amp;IF((COUNTBLANK(C157)=1),"",C157)&amp;IF((B157=B158)*(K157=K158)*(L157=L158)*(M157=M158),IF(($H$2&lt;&gt;"m")*($H$2&lt;&gt;"Y"), " • ", IF((ISNUMBER(FIND(")",AE157))), " • ", "")),IF((B157=B158)*(K157=K158),"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v>
      </c>
      <c r="AI157" s="1"/>
    </row>
    <row r="158" spans="1:35" s="4" customFormat="1" x14ac:dyDescent="0.25">
      <c r="A158" s="3">
        <f t="shared" si="17"/>
        <v>1</v>
      </c>
      <c r="B158" s="53" t="str">
        <f t="shared" si="15"/>
        <v>Kukulcania arizonica</v>
      </c>
      <c r="C158" s="57" t="s">
        <v>192</v>
      </c>
      <c r="D158" s="57" t="s">
        <v>191</v>
      </c>
      <c r="E158" s="57"/>
      <c r="F158" s="57">
        <v>0</v>
      </c>
      <c r="G158" s="57">
        <v>1</v>
      </c>
      <c r="H158" s="57">
        <v>0</v>
      </c>
      <c r="I158" s="57"/>
      <c r="J158" s="57"/>
      <c r="K158" s="57" t="s">
        <v>353</v>
      </c>
      <c r="L158" s="57" t="s">
        <v>78</v>
      </c>
      <c r="M158" s="54" t="s">
        <v>954</v>
      </c>
      <c r="N158" s="57" t="s">
        <v>960</v>
      </c>
      <c r="O158" s="58" t="s">
        <v>85</v>
      </c>
      <c r="P158" s="58" t="s">
        <v>961</v>
      </c>
      <c r="Q158" s="58" t="s">
        <v>85</v>
      </c>
      <c r="R158" s="58"/>
      <c r="S158" s="54" t="s">
        <v>955</v>
      </c>
      <c r="T158" s="57"/>
      <c r="U158" s="57" t="s">
        <v>962</v>
      </c>
      <c r="V158" s="57"/>
      <c r="W158" s="57" t="s">
        <v>85</v>
      </c>
      <c r="X158" s="147">
        <f ca="1">IF(COUNTBLANK(D158)=1,"",IF('order-admin-units'!$I$1&lt;&gt;"y", "", IF(COUNTBLANK(K158)=1, 'order-admin-units'!$B$1+1, VLOOKUP(K158, ordercountry, 2))))</f>
        <v>1</v>
      </c>
      <c r="Y158" s="147">
        <f ca="1">IF(COUNTBLANK(D158)=1,"",IF('order-admin-units'!$I$1&lt;&gt;"y", "", IF(COUNTBLANK(K158:L158)&gt;0, 'order-admin-units'!$B$2+1, VLOOKUP(K158&amp;"@"&amp;L158, orderadmin, 2))))</f>
        <v>4</v>
      </c>
      <c r="Z158" s="147" t="str">
        <f t="shared" si="18"/>
        <v>USAArizonaYumaMACG</v>
      </c>
      <c r="AA158" s="147" t="str">
        <f t="shared" si="19"/>
        <v>Kukulcania arizonicaUSAArizonaYumaMACGin warehouse[N32.69265°, W114.62769°]II/1971</v>
      </c>
      <c r="AB158" s="147" t="str">
        <f t="shared" si="20"/>
        <v xml:space="preserve">Kukulcania arizonicaUSAArizonaYumaMACGin warehouse[N32.69265°, W114.62769°]II/1971AMNH </v>
      </c>
      <c r="AC158" s="147" t="str">
        <f t="shared" si="16"/>
        <v>Kukulcania arizonicaUSAArizonaYumaMACGin warehouse[N32.69265°, W114.62769°]II/1971</v>
      </c>
      <c r="AD158" s="11" t="str">
        <f t="shared" si="21"/>
        <v/>
      </c>
      <c r="AE158" s="11" t="str">
        <f t="array" ref="AE158">IF(COUNTBLANK(D158)=1,"",IF(OR($H$2="y",$H$2="m"),IF(AA158=AA157,IF(OR(AB158=$AB$4:$AB157)=FALSE,AE157&amp;C158,AE157),"("&amp;C158)&amp;IF(AA158=AA159,IF(OR(AB159=$AB$4:$AB158)=FALSE,", ",""),") "),""))</f>
        <v/>
      </c>
      <c r="AF158" s="11" t="str">
        <f t="array" ref="AF158">IF((COUNTBLANK(D158)=0)*OR($H$2="y",$H$2="m"),IFERROR(LEFT(C158, FIND(" ",C158)-1), C158),"")</f>
        <v/>
      </c>
      <c r="AG158" s="11" t="str">
        <f t="array" ref="AG158">IF(COUNTBLANK(D158)=1,"",IF(OR($H$2="y",$H$2="m"),IF(AA158=AA157,IF(OR(AC158=$AC$4:$AC157)=FALSE,AG157&amp;AF158,AG157),"("&amp;AF158)&amp;IF(AA158=AA159,IF(OR(AC159=$AC$4:$AC158)=FALSE,", ",""),") "),""))</f>
        <v/>
      </c>
      <c r="AH158" s="10" t="str">
        <f>IF((COUNTBLANK(D158)=1),"",IF(D158=D157,AH157,"")&amp;IF(B157&lt;&gt;B158,((IF(COUNTBLANK(E158)=1,$D$3&amp;"Non-type material: "&amp;$D$3,$D$3&amp;INDEX('type-categories'!$A$2:$B$100,MATCH(E158,'type-categories'!$A$2:$A$100,0),2)&amp;$D$3))),"")&amp;(IF(K158&lt;&gt;K157,$C$2&amp;UPPER(K158)&amp;$C$2&amp;$K$3&amp;" ",(IF(B158&lt;&gt;B157,$C$2&amp;UPPER(K158)&amp;$C$2&amp;$K$3&amp;" ",""))))&amp;IF((AA158&lt;&gt;AA159)*($H$2="y"),AD158&amp;AE158,IF((AA158&lt;&gt;AA159)*($H$2="m"),AD158&amp;AG158,IF(($H$2&lt;&gt;"m")*($H$2&lt;&gt;"Y"),(IF(F158=0,"",F158&amp;" "&amp;$F$4&amp;" "))&amp;(IF(G158=0,"",G158&amp;" "&amp;$G$4&amp;" "))&amp;(IF(H158=0,"",H158&amp;" "&amp;H$4&amp;" "))&amp;(IF(I158=0,"",I158&amp;" "&amp;$I$4&amp;" "))&amp;(IF(J158=0,"",J158&amp;" "&amp;$J$4&amp;" ")),"")))&amp;"; "&amp;IF((B158=B157)*(AA158=AA157), "same collecting data; ", IF((B158=B157)*(Z157=Z158),"same locality; ",(IF(COUNTBLANK(L158)=1,"",$D$2&amp;L158&amp;$L$3&amp;" "&amp;$D$2))&amp;(IF(COUNTBLANK(M158)=1,"",$E$2&amp;M158&amp;$E$2&amp;", "))&amp;(IF(COUNTBLANK(N158)=1,"",N158&amp;"; "))&amp;(IF(COUNTBLANK(O158)=1,"",O158&amp;"; ")))&amp;(IF(COUNTBLANK(P158)=1,"",P158&amp;"; "))&amp;(IF(COUNTBLANK(Q158)=1,"",Q158&amp;"; "))&amp;(IF(COUNTBLANK(R158)=1,"",R158&amp;"m, "))&amp;IF((COUNTBLANK(S158)=0)*(S158&lt;&gt;S157), S158&amp;"; ","")&amp;(IF(COUNTBLANK(U158)=1,"",U158&amp;"; "))&amp;(IF(COUNTBLANK(T158)=1,"",IF(COUNTBLANK(F$2)=1,T158&amp;"; ",T158&amp;" "&amp;F$2&amp;"; "))))&amp;(IF(COUNTBLANK(V158)=1,"",V158&amp;"; "))&amp;IF((COUNTBLANK(C158)=1),"",C158)&amp;IF((B158=B159)*(K158=K159)*(L158=L159)*(M158=M159),IF(($H$2&lt;&gt;"m")*($H$2&lt;&gt;"Y"), " • ", IF((ISNUMBER(FIND(")",AE158))), " • ", "")),IF((B158=B159)*(K158=K159),"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v>
      </c>
      <c r="AI158" s="1"/>
    </row>
    <row r="159" spans="1:35" s="4" customFormat="1" x14ac:dyDescent="0.25">
      <c r="A159" s="3">
        <f t="shared" si="17"/>
        <v>1</v>
      </c>
      <c r="B159" s="53" t="str">
        <f t="shared" si="15"/>
        <v>Kukulcania arizonica</v>
      </c>
      <c r="C159" s="57" t="s">
        <v>192</v>
      </c>
      <c r="D159" s="57" t="s">
        <v>191</v>
      </c>
      <c r="E159" s="57"/>
      <c r="F159" s="57">
        <v>0</v>
      </c>
      <c r="G159" s="57">
        <v>4</v>
      </c>
      <c r="H159" s="57">
        <v>0</v>
      </c>
      <c r="I159" s="57"/>
      <c r="J159" s="57"/>
      <c r="K159" s="57" t="s">
        <v>353</v>
      </c>
      <c r="L159" s="57" t="s">
        <v>78</v>
      </c>
      <c r="M159" s="54" t="s">
        <v>954</v>
      </c>
      <c r="N159" s="57" t="s">
        <v>954</v>
      </c>
      <c r="O159" s="58" t="s">
        <v>85</v>
      </c>
      <c r="P159" s="58"/>
      <c r="Q159" s="58" t="s">
        <v>85</v>
      </c>
      <c r="R159" s="58"/>
      <c r="S159" s="54" t="s">
        <v>955</v>
      </c>
      <c r="T159" s="57" t="s">
        <v>786</v>
      </c>
      <c r="U159" s="57" t="s">
        <v>963</v>
      </c>
      <c r="V159" s="57"/>
      <c r="W159" s="57" t="s">
        <v>85</v>
      </c>
      <c r="X159" s="147">
        <f ca="1">IF(COUNTBLANK(D159)=1,"",IF('order-admin-units'!$I$1&lt;&gt;"y", "", IF(COUNTBLANK(K159)=1, 'order-admin-units'!$B$1+1, VLOOKUP(K159, ordercountry, 2))))</f>
        <v>1</v>
      </c>
      <c r="Y159" s="147">
        <f ca="1">IF(COUNTBLANK(D159)=1,"",IF('order-admin-units'!$I$1&lt;&gt;"y", "", IF(COUNTBLANK(K159:L159)&gt;0, 'order-admin-units'!$B$2+1, VLOOKUP(K159&amp;"@"&amp;L159, orderadmin, 2))))</f>
        <v>4</v>
      </c>
      <c r="Z159" s="147" t="str">
        <f t="shared" si="18"/>
        <v>USAArizonaYumaYuma</v>
      </c>
      <c r="AA159" s="147" t="str">
        <f t="shared" si="19"/>
        <v>Kukulcania arizonicaUSAArizonaYumaYuma[N32.69265°, W114.62769°]D.M. Tuttle3/IX/1983</v>
      </c>
      <c r="AB159" s="147" t="str">
        <f t="shared" si="20"/>
        <v xml:space="preserve">Kukulcania arizonicaUSAArizonaYumaYuma[N32.69265°, W114.62769°]D.M. Tuttle3/IX/1983AMNH </v>
      </c>
      <c r="AC159" s="147" t="str">
        <f t="shared" si="16"/>
        <v>Kukulcania arizonicaUSAArizonaYumaYuma[N32.69265°, W114.62769°]D.M. Tuttle3/IX/1983</v>
      </c>
      <c r="AD159" s="11" t="str">
        <f t="shared" si="21"/>
        <v/>
      </c>
      <c r="AE159" s="11" t="str">
        <f t="array" ref="AE159">IF(COUNTBLANK(D159)=1,"",IF(OR($H$2="y",$H$2="m"),IF(AA159=AA158,IF(OR(AB159=$AB$4:$AB158)=FALSE,AE158&amp;C159,AE158),"("&amp;C159)&amp;IF(AA159=AA160,IF(OR(AB160=$AB$4:$AB159)=FALSE,", ",""),") "),""))</f>
        <v/>
      </c>
      <c r="AF159" s="11" t="str">
        <f t="array" ref="AF159">IF((COUNTBLANK(D159)=0)*OR($H$2="y",$H$2="m"),IFERROR(LEFT(C159, FIND(" ",C159)-1), C159),"")</f>
        <v/>
      </c>
      <c r="AG159" s="11" t="str">
        <f t="array" ref="AG159">IF(COUNTBLANK(D159)=1,"",IF(OR($H$2="y",$H$2="m"),IF(AA159=AA158,IF(OR(AC159=$AC$4:$AC158)=FALSE,AG158&amp;AF159,AG158),"("&amp;AF159)&amp;IF(AA159=AA160,IF(OR(AC160=$AC$4:$AC159)=FALSE,", ",""),") "),""))</f>
        <v/>
      </c>
      <c r="AH159" s="10" t="str">
        <f>IF((COUNTBLANK(D159)=1),"",IF(D159=D158,AH158,"")&amp;IF(B158&lt;&gt;B159,((IF(COUNTBLANK(E159)=1,$D$3&amp;"Non-type material: "&amp;$D$3,$D$3&amp;INDEX('type-categories'!$A$2:$B$100,MATCH(E159,'type-categories'!$A$2:$A$100,0),2)&amp;$D$3))),"")&amp;(IF(K159&lt;&gt;K158,$C$2&amp;UPPER(K159)&amp;$C$2&amp;$K$3&amp;" ",(IF(B159&lt;&gt;B158,$C$2&amp;UPPER(K159)&amp;$C$2&amp;$K$3&amp;" ",""))))&amp;IF((AA159&lt;&gt;AA160)*($H$2="y"),AD159&amp;AE159,IF((AA159&lt;&gt;AA160)*($H$2="m"),AD159&amp;AG159,IF(($H$2&lt;&gt;"m")*($H$2&lt;&gt;"Y"),(IF(F159=0,"",F159&amp;" "&amp;$F$4&amp;" "))&amp;(IF(G159=0,"",G159&amp;" "&amp;$G$4&amp;" "))&amp;(IF(H159=0,"",H159&amp;" "&amp;H$4&amp;" "))&amp;(IF(I159=0,"",I159&amp;" "&amp;$I$4&amp;" "))&amp;(IF(J159=0,"",J159&amp;" "&amp;$J$4&amp;" ")),"")))&amp;"; "&amp;IF((B159=B158)*(AA159=AA158), "same collecting data; ", IF((B159=B158)*(Z158=Z159),"same locality; ",(IF(COUNTBLANK(L159)=1,"",$D$2&amp;L159&amp;$L$3&amp;" "&amp;$D$2))&amp;(IF(COUNTBLANK(M159)=1,"",$E$2&amp;M159&amp;$E$2&amp;", "))&amp;(IF(COUNTBLANK(N159)=1,"",N159&amp;"; "))&amp;(IF(COUNTBLANK(O159)=1,"",O159&amp;"; ")))&amp;(IF(COUNTBLANK(P159)=1,"",P159&amp;"; "))&amp;(IF(COUNTBLANK(Q159)=1,"",Q159&amp;"; "))&amp;(IF(COUNTBLANK(R159)=1,"",R159&amp;"m, "))&amp;IF((COUNTBLANK(S159)=0)*(S159&lt;&gt;S158), S159&amp;"; ","")&amp;(IF(COUNTBLANK(U159)=1,"",U159&amp;"; "))&amp;(IF(COUNTBLANK(T159)=1,"",IF(COUNTBLANK(F$2)=1,T159&amp;"; ",T159&amp;" "&amp;F$2&amp;"; "))))&amp;(IF(COUNTBLANK(V159)=1,"",V159&amp;"; "))&amp;IF((COUNTBLANK(C159)=1),"",C159)&amp;IF((B159=B160)*(K159=K160)*(L159=L160)*(M159=M160),IF(($H$2&lt;&gt;"m")*($H$2&lt;&gt;"Y"), " • ", IF((ISNUMBER(FIND(")",AE159))), " • ", "")),IF((B159=B160)*(K159=K160),"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v>
      </c>
      <c r="AI159" s="1"/>
    </row>
    <row r="160" spans="1:35" s="4" customFormat="1" x14ac:dyDescent="0.25">
      <c r="A160" s="3">
        <f t="shared" si="17"/>
        <v>1</v>
      </c>
      <c r="B160" s="53" t="str">
        <f t="shared" si="15"/>
        <v>Kukulcania arizonica</v>
      </c>
      <c r="C160" s="57" t="s">
        <v>306</v>
      </c>
      <c r="D160" s="57" t="s">
        <v>191</v>
      </c>
      <c r="E160" s="57"/>
      <c r="F160" s="57">
        <v>0</v>
      </c>
      <c r="G160" s="57">
        <v>1</v>
      </c>
      <c r="H160" s="57">
        <v>0</v>
      </c>
      <c r="I160" s="57"/>
      <c r="J160" s="57"/>
      <c r="K160" s="57" t="s">
        <v>353</v>
      </c>
      <c r="L160" s="57" t="s">
        <v>78</v>
      </c>
      <c r="M160" s="54" t="s">
        <v>954</v>
      </c>
      <c r="N160" s="57" t="s">
        <v>954</v>
      </c>
      <c r="O160" s="58" t="s">
        <v>85</v>
      </c>
      <c r="P160" s="58"/>
      <c r="Q160" s="58" t="s">
        <v>85</v>
      </c>
      <c r="R160" s="58"/>
      <c r="S160" s="54" t="s">
        <v>955</v>
      </c>
      <c r="T160" s="57" t="s">
        <v>964</v>
      </c>
      <c r="U160" s="57" t="s">
        <v>965</v>
      </c>
      <c r="V160" s="57"/>
      <c r="W160" s="57" t="s">
        <v>85</v>
      </c>
      <c r="X160" s="147">
        <f ca="1">IF(COUNTBLANK(D160)=1,"",IF('order-admin-units'!$I$1&lt;&gt;"y", "", IF(COUNTBLANK(K160)=1, 'order-admin-units'!$B$1+1, VLOOKUP(K160, ordercountry, 2))))</f>
        <v>1</v>
      </c>
      <c r="Y160" s="147">
        <f ca="1">IF(COUNTBLANK(D160)=1,"",IF('order-admin-units'!$I$1&lt;&gt;"y", "", IF(COUNTBLANK(K160:L160)&gt;0, 'order-admin-units'!$B$2+1, VLOOKUP(K160&amp;"@"&amp;L160, orderadmin, 2))))</f>
        <v>4</v>
      </c>
      <c r="Z160" s="147" t="str">
        <f t="shared" si="18"/>
        <v>USAArizonaYumaYuma</v>
      </c>
      <c r="AA160" s="147" t="str">
        <f t="shared" si="19"/>
        <v>Kukulcania arizonicaUSAArizonaYumaYuma[N32.69265°, W114.62769°]P. Covingto13/II/1956</v>
      </c>
      <c r="AB160" s="147" t="str">
        <f t="shared" si="20"/>
        <v>Kukulcania arizonicaUSAArizonaYumaYuma[N32.69265°, W114.62769°]P. Covingto13/II/1956MCZ 145396</v>
      </c>
      <c r="AC160" s="147" t="str">
        <f t="shared" si="16"/>
        <v>Kukulcania arizonicaUSAArizonaYumaYuma[N32.69265°, W114.62769°]P. Covingto13/II/1956</v>
      </c>
      <c r="AD160" s="11" t="str">
        <f t="shared" si="21"/>
        <v/>
      </c>
      <c r="AE160" s="11" t="str">
        <f t="array" ref="AE160">IF(COUNTBLANK(D160)=1,"",IF(OR($H$2="y",$H$2="m"),IF(AA160=AA159,IF(OR(AB160=$AB$4:$AB159)=FALSE,AE159&amp;C160,AE159),"("&amp;C160)&amp;IF(AA160=AA161,IF(OR(AB161=$AB$4:$AB160)=FALSE,", ",""),") "),""))</f>
        <v/>
      </c>
      <c r="AF160" s="11" t="str">
        <f t="array" ref="AF160">IF((COUNTBLANK(D160)=0)*OR($H$2="y",$H$2="m"),IFERROR(LEFT(C160, FIND(" ",C160)-1), C160),"")</f>
        <v/>
      </c>
      <c r="AG160" s="11" t="str">
        <f t="array" ref="AG160">IF(COUNTBLANK(D160)=1,"",IF(OR($H$2="y",$H$2="m"),IF(AA160=AA159,IF(OR(AC160=$AC$4:$AC159)=FALSE,AG159&amp;AF160,AG159),"("&amp;AF160)&amp;IF(AA160=AA161,IF(OR(AC161=$AC$4:$AC160)=FALSE,", ",""),") "),""))</f>
        <v/>
      </c>
      <c r="AH160" s="10" t="str">
        <f>IF((COUNTBLANK(D160)=1),"",IF(D160=D159,AH159,"")&amp;IF(B159&lt;&gt;B160,((IF(COUNTBLANK(E160)=1,$D$3&amp;"Non-type material: "&amp;$D$3,$D$3&amp;INDEX('type-categories'!$A$2:$B$100,MATCH(E160,'type-categories'!$A$2:$A$100,0),2)&amp;$D$3))),"")&amp;(IF(K160&lt;&gt;K159,$C$2&amp;UPPER(K160)&amp;$C$2&amp;$K$3&amp;" ",(IF(B160&lt;&gt;B159,$C$2&amp;UPPER(K160)&amp;$C$2&amp;$K$3&amp;" ",""))))&amp;IF((AA160&lt;&gt;AA161)*($H$2="y"),AD160&amp;AE160,IF((AA160&lt;&gt;AA161)*($H$2="m"),AD160&amp;AG160,IF(($H$2&lt;&gt;"m")*($H$2&lt;&gt;"Y"),(IF(F160=0,"",F160&amp;" "&amp;$F$4&amp;" "))&amp;(IF(G160=0,"",G160&amp;" "&amp;$G$4&amp;" "))&amp;(IF(H160=0,"",H160&amp;" "&amp;H$4&amp;" "))&amp;(IF(I160=0,"",I160&amp;" "&amp;$I$4&amp;" "))&amp;(IF(J160=0,"",J160&amp;" "&amp;$J$4&amp;" ")),"")))&amp;"; "&amp;IF((B160=B159)*(AA160=AA159), "same collecting data; ", IF((B160=B159)*(Z159=Z160),"same locality; ",(IF(COUNTBLANK(L160)=1,"",$D$2&amp;L160&amp;$L$3&amp;" "&amp;$D$2))&amp;(IF(COUNTBLANK(M160)=1,"",$E$2&amp;M160&amp;$E$2&amp;", "))&amp;(IF(COUNTBLANK(N160)=1,"",N160&amp;"; "))&amp;(IF(COUNTBLANK(O160)=1,"",O160&amp;"; ")))&amp;(IF(COUNTBLANK(P160)=1,"",P160&amp;"; "))&amp;(IF(COUNTBLANK(Q160)=1,"",Q160&amp;"; "))&amp;(IF(COUNTBLANK(R160)=1,"",R160&amp;"m, "))&amp;IF((COUNTBLANK(S160)=0)*(S160&lt;&gt;S159), S160&amp;"; ","")&amp;(IF(COUNTBLANK(U160)=1,"",U160&amp;"; "))&amp;(IF(COUNTBLANK(T160)=1,"",IF(COUNTBLANK(F$2)=1,T160&amp;"; ",T160&amp;" "&amp;F$2&amp;"; "))))&amp;(IF(COUNTBLANK(V160)=1,"",V160&amp;"; "))&amp;IF((COUNTBLANK(C160)=1),"",C160)&amp;IF((B160=B161)*(K160=K161)*(L160=L161)*(M160=M161),IF(($H$2&lt;&gt;"m")*($H$2&lt;&gt;"Y"), " • ", IF((ISNUMBER(FIND(")",AE160))), " • ", "")),IF((B160=B161)*(K160=K161),"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v>
      </c>
      <c r="AI160" s="1"/>
    </row>
    <row r="161" spans="1:35" s="4" customFormat="1" x14ac:dyDescent="0.25">
      <c r="A161" s="3">
        <f t="shared" si="17"/>
        <v>1</v>
      </c>
      <c r="B161" s="53" t="str">
        <f t="shared" si="15"/>
        <v>Kukulcania arizonica</v>
      </c>
      <c r="C161" s="57" t="s">
        <v>221</v>
      </c>
      <c r="D161" s="57" t="s">
        <v>191</v>
      </c>
      <c r="E161" s="57"/>
      <c r="F161" s="57">
        <v>0</v>
      </c>
      <c r="G161" s="57">
        <v>1</v>
      </c>
      <c r="H161" s="57">
        <v>0</v>
      </c>
      <c r="I161" s="57"/>
      <c r="J161" s="57"/>
      <c r="K161" s="57" t="s">
        <v>353</v>
      </c>
      <c r="L161" s="57" t="s">
        <v>74</v>
      </c>
      <c r="M161" s="54" t="s">
        <v>516</v>
      </c>
      <c r="N161" s="57" t="s">
        <v>966</v>
      </c>
      <c r="O161" s="58" t="s">
        <v>85</v>
      </c>
      <c r="P161" s="58"/>
      <c r="Q161" s="58" t="s">
        <v>85</v>
      </c>
      <c r="R161" s="58"/>
      <c r="S161" s="54" t="s">
        <v>967</v>
      </c>
      <c r="T161" s="57" t="s">
        <v>969</v>
      </c>
      <c r="U161" s="57" t="s">
        <v>970</v>
      </c>
      <c r="V161" s="57"/>
      <c r="W161" s="57" t="s">
        <v>85</v>
      </c>
      <c r="X161" s="147">
        <f ca="1">IF(COUNTBLANK(D161)=1,"",IF('order-admin-units'!$I$1&lt;&gt;"y", "", IF(COUNTBLANK(K161)=1, 'order-admin-units'!$B$1+1, VLOOKUP(K161, ordercountry, 2))))</f>
        <v>1</v>
      </c>
      <c r="Y161" s="147">
        <f ca="1">IF(COUNTBLANK(D161)=1,"",IF('order-admin-units'!$I$1&lt;&gt;"y", "", IF(COUNTBLANK(K161:L161)&gt;0, 'order-admin-units'!$B$2+1, VLOOKUP(K161&amp;"@"&amp;L161, orderadmin, 2))))</f>
        <v>1</v>
      </c>
      <c r="Z161" s="147" t="str">
        <f t="shared" si="18"/>
        <v>USACaliforniaImperialBrawley</v>
      </c>
      <c r="AA161" s="147" t="str">
        <f t="shared" si="19"/>
        <v>Kukulcania arizonicaUSACaliforniaImperialBrawley[N32.97866°, W115.53027°]J.Y. SandovalXII/1971</v>
      </c>
      <c r="AB161" s="147" t="str">
        <f t="shared" si="20"/>
        <v xml:space="preserve">Kukulcania arizonicaUSACaliforniaImperialBrawley[N32.97866°, W115.53027°]J.Y. SandovalXII/1971USNM </v>
      </c>
      <c r="AC161" s="147" t="str">
        <f t="shared" si="16"/>
        <v>Kukulcania arizonicaUSACaliforniaImperialBrawley[N32.97866°, W115.53027°]J.Y. SandovalXII/1971</v>
      </c>
      <c r="AD161" s="11" t="str">
        <f t="shared" si="21"/>
        <v/>
      </c>
      <c r="AE161" s="11" t="str">
        <f t="array" ref="AE161">IF(COUNTBLANK(D161)=1,"",IF(OR($H$2="y",$H$2="m"),IF(AA161=AA160,IF(OR(AB161=$AB$4:$AB160)=FALSE,AE160&amp;C161,AE160),"("&amp;C161)&amp;IF(AA161=AA162,IF(OR(AB162=$AB$4:$AB161)=FALSE,", ",""),") "),""))</f>
        <v/>
      </c>
      <c r="AF161" s="11" t="str">
        <f t="array" ref="AF161">IF((COUNTBLANK(D161)=0)*OR($H$2="y",$H$2="m"),IFERROR(LEFT(C161, FIND(" ",C161)-1), C161),"")</f>
        <v/>
      </c>
      <c r="AG161" s="11" t="str">
        <f t="array" ref="AG161">IF(COUNTBLANK(D161)=1,"",IF(OR($H$2="y",$H$2="m"),IF(AA161=AA160,IF(OR(AC161=$AC$4:$AC160)=FALSE,AG160&amp;AF161,AG160),"("&amp;AF161)&amp;IF(AA161=AA162,IF(OR(AC162=$AC$4:$AC161)=FALSE,", ",""),") "),""))</f>
        <v/>
      </c>
      <c r="AH161" s="10" t="str">
        <f>IF((COUNTBLANK(D161)=1),"",IF(D161=D160,AH160,"")&amp;IF(B160&lt;&gt;B161,((IF(COUNTBLANK(E161)=1,$D$3&amp;"Non-type material: "&amp;$D$3,$D$3&amp;INDEX('type-categories'!$A$2:$B$100,MATCH(E161,'type-categories'!$A$2:$A$100,0),2)&amp;$D$3))),"")&amp;(IF(K161&lt;&gt;K160,$C$2&amp;UPPER(K161)&amp;$C$2&amp;$K$3&amp;" ",(IF(B161&lt;&gt;B160,$C$2&amp;UPPER(K161)&amp;$C$2&amp;$K$3&amp;" ",""))))&amp;IF((AA161&lt;&gt;AA162)*($H$2="y"),AD161&amp;AE161,IF((AA161&lt;&gt;AA162)*($H$2="m"),AD161&amp;AG161,IF(($H$2&lt;&gt;"m")*($H$2&lt;&gt;"Y"),(IF(F161=0,"",F161&amp;" "&amp;$F$4&amp;" "))&amp;(IF(G161=0,"",G161&amp;" "&amp;$G$4&amp;" "))&amp;(IF(H161=0,"",H161&amp;" "&amp;H$4&amp;" "))&amp;(IF(I161=0,"",I161&amp;" "&amp;$I$4&amp;" "))&amp;(IF(J161=0,"",J161&amp;" "&amp;$J$4&amp;" ")),"")))&amp;"; "&amp;IF((B161=B160)*(AA161=AA160), "same collecting data; ", IF((B161=B160)*(Z160=Z161),"same locality; ",(IF(COUNTBLANK(L161)=1,"",$D$2&amp;L161&amp;$L$3&amp;" "&amp;$D$2))&amp;(IF(COUNTBLANK(M161)=1,"",$E$2&amp;M161&amp;$E$2&amp;", "))&amp;(IF(COUNTBLANK(N161)=1,"",N161&amp;"; "))&amp;(IF(COUNTBLANK(O161)=1,"",O161&amp;"; ")))&amp;(IF(COUNTBLANK(P161)=1,"",P161&amp;"; "))&amp;(IF(COUNTBLANK(Q161)=1,"",Q161&amp;"; "))&amp;(IF(COUNTBLANK(R161)=1,"",R161&amp;"m, "))&amp;IF((COUNTBLANK(S161)=0)*(S161&lt;&gt;S160), S161&amp;"; ","")&amp;(IF(COUNTBLANK(U161)=1,"",U161&amp;"; "))&amp;(IF(COUNTBLANK(T161)=1,"",IF(COUNTBLANK(F$2)=1,T161&amp;"; ",T161&amp;" "&amp;F$2&amp;"; "))))&amp;(IF(COUNTBLANK(V161)=1,"",V161&amp;"; "))&amp;IF((COUNTBLANK(C161)=1),"",C161)&amp;IF((B161=B162)*(K161=K162)*(L161=L162)*(M161=M162),IF(($H$2&lt;&gt;"m")*($H$2&lt;&gt;"Y"), " • ", IF((ISNUMBER(FIND(")",AE161))), " • ", "")),IF((B161=B162)*(K161=K162),"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v>
      </c>
      <c r="AI161" s="1"/>
    </row>
    <row r="162" spans="1:35" s="4" customFormat="1" x14ac:dyDescent="0.25">
      <c r="A162" s="3">
        <f t="shared" si="17"/>
        <v>1</v>
      </c>
      <c r="B162" s="53" t="str">
        <f t="shared" si="15"/>
        <v>Kukulcania arizonica</v>
      </c>
      <c r="C162" s="57" t="s">
        <v>221</v>
      </c>
      <c r="D162" s="57" t="s">
        <v>191</v>
      </c>
      <c r="E162" s="57"/>
      <c r="F162" s="57">
        <v>0</v>
      </c>
      <c r="G162" s="57">
        <v>1</v>
      </c>
      <c r="H162" s="57">
        <v>10</v>
      </c>
      <c r="I162" s="57"/>
      <c r="J162" s="57"/>
      <c r="K162" s="57" t="s">
        <v>353</v>
      </c>
      <c r="L162" s="57" t="s">
        <v>74</v>
      </c>
      <c r="M162" s="54" t="s">
        <v>516</v>
      </c>
      <c r="N162" s="57" t="s">
        <v>966</v>
      </c>
      <c r="O162" s="58" t="s">
        <v>85</v>
      </c>
      <c r="P162" s="58"/>
      <c r="Q162" s="58" t="s">
        <v>85</v>
      </c>
      <c r="R162" s="58"/>
      <c r="S162" s="54" t="s">
        <v>967</v>
      </c>
      <c r="T162" s="57"/>
      <c r="U162" s="57" t="s">
        <v>85</v>
      </c>
      <c r="V162" s="57"/>
      <c r="W162" s="57" t="s">
        <v>968</v>
      </c>
      <c r="X162" s="147">
        <f ca="1">IF(COUNTBLANK(D162)=1,"",IF('order-admin-units'!$I$1&lt;&gt;"y", "", IF(COUNTBLANK(K162)=1, 'order-admin-units'!$B$1+1, VLOOKUP(K162, ordercountry, 2))))</f>
        <v>1</v>
      </c>
      <c r="Y162" s="147">
        <f ca="1">IF(COUNTBLANK(D162)=1,"",IF('order-admin-units'!$I$1&lt;&gt;"y", "", IF(COUNTBLANK(K162:L162)&gt;0, 'order-admin-units'!$B$2+1, VLOOKUP(K162&amp;"@"&amp;L162, orderadmin, 2))))</f>
        <v>1</v>
      </c>
      <c r="Z162" s="147" t="str">
        <f t="shared" si="18"/>
        <v>USACaliforniaImperialBrawley</v>
      </c>
      <c r="AA162" s="147" t="str">
        <f t="shared" si="19"/>
        <v>Kukulcania arizonicaUSACaliforniaImperialBrawley[N32.97866°, W115.53027°]</v>
      </c>
      <c r="AB162" s="147" t="str">
        <f t="shared" si="20"/>
        <v xml:space="preserve">Kukulcania arizonicaUSACaliforniaImperialBrawley[N32.97866°, W115.53027°]USNM </v>
      </c>
      <c r="AC162" s="147" t="str">
        <f t="shared" si="16"/>
        <v>Kukulcania arizonicaUSACaliforniaImperialBrawley[N32.97866°, W115.53027°]</v>
      </c>
      <c r="AD162" s="11" t="str">
        <f t="shared" si="21"/>
        <v/>
      </c>
      <c r="AE162" s="11" t="str">
        <f t="array" ref="AE162">IF(COUNTBLANK(D162)=1,"",IF(OR($H$2="y",$H$2="m"),IF(AA162=AA161,IF(OR(AB162=$AB$4:$AB161)=FALSE,AE161&amp;C162,AE161),"("&amp;C162)&amp;IF(AA162=AA163,IF(OR(AB163=$AB$4:$AB162)=FALSE,", ",""),") "),""))</f>
        <v/>
      </c>
      <c r="AF162" s="11" t="str">
        <f t="array" ref="AF162">IF((COUNTBLANK(D162)=0)*OR($H$2="y",$H$2="m"),IFERROR(LEFT(C162, FIND(" ",C162)-1), C162),"")</f>
        <v/>
      </c>
      <c r="AG162" s="11" t="str">
        <f t="array" ref="AG162">IF(COUNTBLANK(D162)=1,"",IF(OR($H$2="y",$H$2="m"),IF(AA162=AA161,IF(OR(AC162=$AC$4:$AC161)=FALSE,AG161&amp;AF162,AG161),"("&amp;AF162)&amp;IF(AA162=AA163,IF(OR(AC163=$AC$4:$AC162)=FALSE,", ",""),") "),""))</f>
        <v/>
      </c>
      <c r="AH162" s="10" t="str">
        <f>IF((COUNTBLANK(D162)=1),"",IF(D162=D161,AH161,"")&amp;IF(B161&lt;&gt;B162,((IF(COUNTBLANK(E162)=1,$D$3&amp;"Non-type material: "&amp;$D$3,$D$3&amp;INDEX('type-categories'!$A$2:$B$100,MATCH(E162,'type-categories'!$A$2:$A$100,0),2)&amp;$D$3))),"")&amp;(IF(K162&lt;&gt;K161,$C$2&amp;UPPER(K162)&amp;$C$2&amp;$K$3&amp;" ",(IF(B162&lt;&gt;B161,$C$2&amp;UPPER(K162)&amp;$C$2&amp;$K$3&amp;" ",""))))&amp;IF((AA162&lt;&gt;AA163)*($H$2="y"),AD162&amp;AE162,IF((AA162&lt;&gt;AA163)*($H$2="m"),AD162&amp;AG162,IF(($H$2&lt;&gt;"m")*($H$2&lt;&gt;"Y"),(IF(F162=0,"",F162&amp;" "&amp;$F$4&amp;" "))&amp;(IF(G162=0,"",G162&amp;" "&amp;$G$4&amp;" "))&amp;(IF(H162=0,"",H162&amp;" "&amp;H$4&amp;" "))&amp;(IF(I162=0,"",I162&amp;" "&amp;$I$4&amp;" "))&amp;(IF(J162=0,"",J162&amp;" "&amp;$J$4&amp;" ")),"")))&amp;"; "&amp;IF((B162=B161)*(AA162=AA161), "same collecting data; ", IF((B162=B161)*(Z161=Z162),"same locality; ",(IF(COUNTBLANK(L162)=1,"",$D$2&amp;L162&amp;$L$3&amp;" "&amp;$D$2))&amp;(IF(COUNTBLANK(M162)=1,"",$E$2&amp;M162&amp;$E$2&amp;", "))&amp;(IF(COUNTBLANK(N162)=1,"",N162&amp;"; "))&amp;(IF(COUNTBLANK(O162)=1,"",O162&amp;"; ")))&amp;(IF(COUNTBLANK(P162)=1,"",P162&amp;"; "))&amp;(IF(COUNTBLANK(Q162)=1,"",Q162&amp;"; "))&amp;(IF(COUNTBLANK(R162)=1,"",R162&amp;"m, "))&amp;IF((COUNTBLANK(S162)=0)*(S162&lt;&gt;S161), S162&amp;"; ","")&amp;(IF(COUNTBLANK(U162)=1,"",U162&amp;"; "))&amp;(IF(COUNTBLANK(T162)=1,"",IF(COUNTBLANK(F$2)=1,T162&amp;"; ",T162&amp;" "&amp;F$2&amp;"; "))))&amp;(IF(COUNTBLANK(V162)=1,"",V162&amp;"; "))&amp;IF((COUNTBLANK(C162)=1),"",C162)&amp;IF((B162=B163)*(K162=K163)*(L162=L163)*(M162=M163),IF(($H$2&lt;&gt;"m")*($H$2&lt;&gt;"Y"), " • ", IF((ISNUMBER(FIND(")",AE162))), " • ", "")),IF((B162=B163)*(K162=K163),"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v>
      </c>
      <c r="AI162" s="1"/>
    </row>
    <row r="163" spans="1:35" s="4" customFormat="1" x14ac:dyDescent="0.25">
      <c r="A163" s="3">
        <f t="shared" si="17"/>
        <v>1</v>
      </c>
      <c r="B163" s="53" t="str">
        <f t="shared" si="15"/>
        <v>Kukulcania arizonica</v>
      </c>
      <c r="C163" s="57" t="s">
        <v>192</v>
      </c>
      <c r="D163" s="57" t="s">
        <v>191</v>
      </c>
      <c r="E163" s="57"/>
      <c r="F163" s="57">
        <v>1</v>
      </c>
      <c r="G163" s="57">
        <v>0</v>
      </c>
      <c r="H163" s="57">
        <v>0</v>
      </c>
      <c r="I163" s="57"/>
      <c r="J163" s="57"/>
      <c r="K163" s="57" t="s">
        <v>353</v>
      </c>
      <c r="L163" s="57" t="s">
        <v>74</v>
      </c>
      <c r="M163" s="54" t="s">
        <v>516</v>
      </c>
      <c r="N163" s="57" t="s">
        <v>971</v>
      </c>
      <c r="O163" s="58" t="s">
        <v>85</v>
      </c>
      <c r="P163" s="58"/>
      <c r="Q163" s="58" t="s">
        <v>85</v>
      </c>
      <c r="R163" s="58"/>
      <c r="S163" s="54" t="s">
        <v>972</v>
      </c>
      <c r="T163" s="57" t="s">
        <v>383</v>
      </c>
      <c r="U163" s="57" t="s">
        <v>973</v>
      </c>
      <c r="V163" s="57"/>
      <c r="W163" s="57" t="s">
        <v>85</v>
      </c>
      <c r="X163" s="147">
        <f ca="1">IF(COUNTBLANK(D163)=1,"",IF('order-admin-units'!$I$1&lt;&gt;"y", "", IF(COUNTBLANK(K163)=1, 'order-admin-units'!$B$1+1, VLOOKUP(K163, ordercountry, 2))))</f>
        <v>1</v>
      </c>
      <c r="Y163" s="147">
        <f ca="1">IF(COUNTBLANK(D163)=1,"",IF('order-admin-units'!$I$1&lt;&gt;"y", "", IF(COUNTBLANK(K163:L163)&gt;0, 'order-admin-units'!$B$2+1, VLOOKUP(K163&amp;"@"&amp;L163, orderadmin, 2))))</f>
        <v>1</v>
      </c>
      <c r="Z163" s="147" t="str">
        <f t="shared" si="18"/>
        <v>USACaliforniaImperialImperial Valley</v>
      </c>
      <c r="AA163" s="147" t="str">
        <f t="shared" si="19"/>
        <v>Kukulcania arizonicaUSACaliforniaImperialImperial Valley[N32.73755°, W114.9633°]V. RothV/1960</v>
      </c>
      <c r="AB163" s="147" t="str">
        <f t="shared" si="20"/>
        <v xml:space="preserve">Kukulcania arizonicaUSACaliforniaImperialImperial Valley[N32.73755°, W114.9633°]V. RothV/1960AMNH </v>
      </c>
      <c r="AC163" s="147" t="str">
        <f t="shared" si="16"/>
        <v>Kukulcania arizonicaUSACaliforniaImperialImperial Valley[N32.73755°, W114.9633°]V. RothV/1960</v>
      </c>
      <c r="AD163" s="11" t="str">
        <f t="shared" si="21"/>
        <v/>
      </c>
      <c r="AE163" s="11" t="str">
        <f t="array" ref="AE163">IF(COUNTBLANK(D163)=1,"",IF(OR($H$2="y",$H$2="m"),IF(AA163=AA162,IF(OR(AB163=$AB$4:$AB162)=FALSE,AE162&amp;C163,AE162),"("&amp;C163)&amp;IF(AA163=AA164,IF(OR(AB164=$AB$4:$AB163)=FALSE,", ",""),") "),""))</f>
        <v/>
      </c>
      <c r="AF163" s="11" t="str">
        <f t="array" ref="AF163">IF((COUNTBLANK(D163)=0)*OR($H$2="y",$H$2="m"),IFERROR(LEFT(C163, FIND(" ",C163)-1), C163),"")</f>
        <v/>
      </c>
      <c r="AG163" s="11" t="str">
        <f t="array" ref="AG163">IF(COUNTBLANK(D163)=1,"",IF(OR($H$2="y",$H$2="m"),IF(AA163=AA162,IF(OR(AC163=$AC$4:$AC162)=FALSE,AG162&amp;AF163,AG162),"("&amp;AF163)&amp;IF(AA163=AA164,IF(OR(AC164=$AC$4:$AC163)=FALSE,", ",""),") "),""))</f>
        <v/>
      </c>
      <c r="AH163" s="10" t="str">
        <f>IF((COUNTBLANK(D163)=1),"",IF(D163=D162,AH162,"")&amp;IF(B162&lt;&gt;B163,((IF(COUNTBLANK(E163)=1,$D$3&amp;"Non-type material: "&amp;$D$3,$D$3&amp;INDEX('type-categories'!$A$2:$B$100,MATCH(E163,'type-categories'!$A$2:$A$100,0),2)&amp;$D$3))),"")&amp;(IF(K163&lt;&gt;K162,$C$2&amp;UPPER(K163)&amp;$C$2&amp;$K$3&amp;" ",(IF(B163&lt;&gt;B162,$C$2&amp;UPPER(K163)&amp;$C$2&amp;$K$3&amp;" ",""))))&amp;IF((AA163&lt;&gt;AA164)*($H$2="y"),AD163&amp;AE163,IF((AA163&lt;&gt;AA164)*($H$2="m"),AD163&amp;AG163,IF(($H$2&lt;&gt;"m")*($H$2&lt;&gt;"Y"),(IF(F163=0,"",F163&amp;" "&amp;$F$4&amp;" "))&amp;(IF(G163=0,"",G163&amp;" "&amp;$G$4&amp;" "))&amp;(IF(H163=0,"",H163&amp;" "&amp;H$4&amp;" "))&amp;(IF(I163=0,"",I163&amp;" "&amp;$I$4&amp;" "))&amp;(IF(J163=0,"",J163&amp;" "&amp;$J$4&amp;" ")),"")))&amp;"; "&amp;IF((B163=B162)*(AA163=AA162), "same collecting data; ", IF((B163=B162)*(Z162=Z163),"same locality; ",(IF(COUNTBLANK(L163)=1,"",$D$2&amp;L163&amp;$L$3&amp;" "&amp;$D$2))&amp;(IF(COUNTBLANK(M163)=1,"",$E$2&amp;M163&amp;$E$2&amp;", "))&amp;(IF(COUNTBLANK(N163)=1,"",N163&amp;"; "))&amp;(IF(COUNTBLANK(O163)=1,"",O163&amp;"; ")))&amp;(IF(COUNTBLANK(P163)=1,"",P163&amp;"; "))&amp;(IF(COUNTBLANK(Q163)=1,"",Q163&amp;"; "))&amp;(IF(COUNTBLANK(R163)=1,"",R163&amp;"m, "))&amp;IF((COUNTBLANK(S163)=0)*(S163&lt;&gt;S162), S163&amp;"; ","")&amp;(IF(COUNTBLANK(U163)=1,"",U163&amp;"; "))&amp;(IF(COUNTBLANK(T163)=1,"",IF(COUNTBLANK(F$2)=1,T163&amp;"; ",T163&amp;" "&amp;F$2&amp;"; "))))&amp;(IF(COUNTBLANK(V163)=1,"",V163&amp;"; "))&amp;IF((COUNTBLANK(C163)=1),"",C163)&amp;IF((B163=B164)*(K163=K164)*(L163=L164)*(M163=M164),IF(($H$2&lt;&gt;"m")*($H$2&lt;&gt;"Y"), " • ", IF((ISNUMBER(FIND(")",AE163))), " • ", "")),IF((B163=B164)*(K163=K164),"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v>
      </c>
      <c r="AI163" s="1"/>
    </row>
    <row r="164" spans="1:35" s="4" customFormat="1" x14ac:dyDescent="0.25">
      <c r="A164" s="3">
        <f t="shared" si="17"/>
        <v>1</v>
      </c>
      <c r="B164" s="53" t="str">
        <f t="shared" si="15"/>
        <v>Kukulcania arizonica</v>
      </c>
      <c r="C164" s="57" t="s">
        <v>307</v>
      </c>
      <c r="D164" s="57" t="s">
        <v>191</v>
      </c>
      <c r="E164" s="57"/>
      <c r="F164" s="57">
        <v>2</v>
      </c>
      <c r="G164" s="57">
        <v>1</v>
      </c>
      <c r="H164" s="57">
        <v>0</v>
      </c>
      <c r="I164" s="57"/>
      <c r="J164" s="57"/>
      <c r="K164" s="57" t="s">
        <v>353</v>
      </c>
      <c r="L164" s="57" t="s">
        <v>74</v>
      </c>
      <c r="M164" s="54" t="s">
        <v>80</v>
      </c>
      <c r="N164" s="57" t="s">
        <v>974</v>
      </c>
      <c r="O164" s="58" t="s">
        <v>85</v>
      </c>
      <c r="P164" s="58" t="s">
        <v>980</v>
      </c>
      <c r="Q164" s="58" t="s">
        <v>85</v>
      </c>
      <c r="R164" s="58"/>
      <c r="S164" s="54" t="s">
        <v>981</v>
      </c>
      <c r="T164" s="57" t="s">
        <v>839</v>
      </c>
      <c r="U164" s="57" t="s">
        <v>982</v>
      </c>
      <c r="V164" s="57"/>
      <c r="W164" s="57" t="s">
        <v>85</v>
      </c>
      <c r="X164" s="147">
        <f ca="1">IF(COUNTBLANK(D164)=1,"",IF('order-admin-units'!$I$1&lt;&gt;"y", "", IF(COUNTBLANK(K164)=1, 'order-admin-units'!$B$1+1, VLOOKUP(K164, ordercountry, 2))))</f>
        <v>1</v>
      </c>
      <c r="Y164" s="147">
        <f ca="1">IF(COUNTBLANK(D164)=1,"",IF('order-admin-units'!$I$1&lt;&gt;"y", "", IF(COUNTBLANK(K164:L164)&gt;0, 'order-admin-units'!$B$2+1, VLOOKUP(K164&amp;"@"&amp;L164, orderadmin, 2))))</f>
        <v>1</v>
      </c>
      <c r="Z164" s="147" t="str">
        <f t="shared" si="18"/>
        <v>USACaliforniaRiversideBlythe</v>
      </c>
      <c r="AA164" s="147" t="str">
        <f t="shared" si="19"/>
        <v>Kukulcania arizonicaUSACaliforniaRiversideBlythein garage[N33.61777°, W114.58826°, 76m]E. Sanders11/VII/1935</v>
      </c>
      <c r="AB164" s="147" t="str">
        <f t="shared" si="20"/>
        <v>Kukulcania arizonicaUSACaliforniaRiversideBlythein garage[N33.61777°, W114.58826°, 76m]E. Sanders11/VII/1935MCZ 145398</v>
      </c>
      <c r="AC164" s="147" t="str">
        <f t="shared" si="16"/>
        <v>Kukulcania arizonicaUSACaliforniaRiversideBlythein garage[N33.61777°, W114.58826°, 76m]E. Sanders11/VII/1935</v>
      </c>
      <c r="AD164" s="11" t="str">
        <f t="shared" si="21"/>
        <v/>
      </c>
      <c r="AE164" s="11" t="str">
        <f t="array" ref="AE164">IF(COUNTBLANK(D164)=1,"",IF(OR($H$2="y",$H$2="m"),IF(AA164=AA163,IF(OR(AB164=$AB$4:$AB163)=FALSE,AE163&amp;C164,AE163),"("&amp;C164)&amp;IF(AA164=AA165,IF(OR(AB165=$AB$4:$AB164)=FALSE,", ",""),") "),""))</f>
        <v/>
      </c>
      <c r="AF164" s="11" t="str">
        <f t="array" ref="AF164">IF((COUNTBLANK(D164)=0)*OR($H$2="y",$H$2="m"),IFERROR(LEFT(C164, FIND(" ",C164)-1), C164),"")</f>
        <v/>
      </c>
      <c r="AG164" s="11" t="str">
        <f t="array" ref="AG164">IF(COUNTBLANK(D164)=1,"",IF(OR($H$2="y",$H$2="m"),IF(AA164=AA163,IF(OR(AC164=$AC$4:$AC163)=FALSE,AG163&amp;AF164,AG163),"("&amp;AF164)&amp;IF(AA164=AA165,IF(OR(AC165=$AC$4:$AC164)=FALSE,", ",""),") "),""))</f>
        <v/>
      </c>
      <c r="AH164" s="10" t="str">
        <f>IF((COUNTBLANK(D164)=1),"",IF(D164=D163,AH163,"")&amp;IF(B163&lt;&gt;B164,((IF(COUNTBLANK(E164)=1,$D$3&amp;"Non-type material: "&amp;$D$3,$D$3&amp;INDEX('type-categories'!$A$2:$B$100,MATCH(E164,'type-categories'!$A$2:$A$100,0),2)&amp;$D$3))),"")&amp;(IF(K164&lt;&gt;K163,$C$2&amp;UPPER(K164)&amp;$C$2&amp;$K$3&amp;" ",(IF(B164&lt;&gt;B163,$C$2&amp;UPPER(K164)&amp;$C$2&amp;$K$3&amp;" ",""))))&amp;IF((AA164&lt;&gt;AA165)*($H$2="y"),AD164&amp;AE164,IF((AA164&lt;&gt;AA165)*($H$2="m"),AD164&amp;AG164,IF(($H$2&lt;&gt;"m")*($H$2&lt;&gt;"Y"),(IF(F164=0,"",F164&amp;" "&amp;$F$4&amp;" "))&amp;(IF(G164=0,"",G164&amp;" "&amp;$G$4&amp;" "))&amp;(IF(H164=0,"",H164&amp;" "&amp;H$4&amp;" "))&amp;(IF(I164=0,"",I164&amp;" "&amp;$I$4&amp;" "))&amp;(IF(J164=0,"",J164&amp;" "&amp;$J$4&amp;" ")),"")))&amp;"; "&amp;IF((B164=B163)*(AA164=AA163), "same collecting data; ", IF((B164=B163)*(Z163=Z164),"same locality; ",(IF(COUNTBLANK(L164)=1,"",$D$2&amp;L164&amp;$L$3&amp;" "&amp;$D$2))&amp;(IF(COUNTBLANK(M164)=1,"",$E$2&amp;M164&amp;$E$2&amp;", "))&amp;(IF(COUNTBLANK(N164)=1,"",N164&amp;"; "))&amp;(IF(COUNTBLANK(O164)=1,"",O164&amp;"; ")))&amp;(IF(COUNTBLANK(P164)=1,"",P164&amp;"; "))&amp;(IF(COUNTBLANK(Q164)=1,"",Q164&amp;"; "))&amp;(IF(COUNTBLANK(R164)=1,"",R164&amp;"m, "))&amp;IF((COUNTBLANK(S164)=0)*(S164&lt;&gt;S163), S164&amp;"; ","")&amp;(IF(COUNTBLANK(U164)=1,"",U164&amp;"; "))&amp;(IF(COUNTBLANK(T164)=1,"",IF(COUNTBLANK(F$2)=1,T164&amp;"; ",T164&amp;" "&amp;F$2&amp;"; "))))&amp;(IF(COUNTBLANK(V164)=1,"",V164&amp;"; "))&amp;IF((COUNTBLANK(C164)=1),"",C164)&amp;IF((B164=B165)*(K164=K165)*(L164=L165)*(M164=M165),IF(($H$2&lt;&gt;"m")*($H$2&lt;&gt;"Y"), " • ", IF((ISNUMBER(FIND(")",AE164))), " • ", "")),IF((B164=B165)*(K164=K165),"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v>
      </c>
      <c r="AI164" s="1"/>
    </row>
    <row r="165" spans="1:35" s="4" customFormat="1" x14ac:dyDescent="0.25">
      <c r="A165" s="3">
        <f t="shared" si="17"/>
        <v>1</v>
      </c>
      <c r="B165" s="53" t="str">
        <f t="shared" si="15"/>
        <v>Kukulcania arizonica</v>
      </c>
      <c r="C165" s="57" t="s">
        <v>192</v>
      </c>
      <c r="D165" s="57" t="s">
        <v>191</v>
      </c>
      <c r="E165" s="57"/>
      <c r="F165" s="57">
        <v>1</v>
      </c>
      <c r="G165" s="57">
        <v>0</v>
      </c>
      <c r="H165" s="57">
        <v>0</v>
      </c>
      <c r="I165" s="57"/>
      <c r="J165" s="57"/>
      <c r="K165" s="57" t="s">
        <v>353</v>
      </c>
      <c r="L165" s="57" t="s">
        <v>74</v>
      </c>
      <c r="M165" s="54" t="s">
        <v>80</v>
      </c>
      <c r="N165" s="57" t="s">
        <v>974</v>
      </c>
      <c r="O165" s="58" t="s">
        <v>85</v>
      </c>
      <c r="P165" s="58"/>
      <c r="Q165" s="58" t="s">
        <v>85</v>
      </c>
      <c r="R165" s="58"/>
      <c r="S165" s="54" t="s">
        <v>975</v>
      </c>
      <c r="T165" s="57" t="s">
        <v>976</v>
      </c>
      <c r="U165" s="57" t="s">
        <v>977</v>
      </c>
      <c r="V165" s="57"/>
      <c r="W165" s="57" t="s">
        <v>85</v>
      </c>
      <c r="X165" s="147">
        <f ca="1">IF(COUNTBLANK(D165)=1,"",IF('order-admin-units'!$I$1&lt;&gt;"y", "", IF(COUNTBLANK(K165)=1, 'order-admin-units'!$B$1+1, VLOOKUP(K165, ordercountry, 2))))</f>
        <v>1</v>
      </c>
      <c r="Y165" s="147">
        <f ca="1">IF(COUNTBLANK(D165)=1,"",IF('order-admin-units'!$I$1&lt;&gt;"y", "", IF(COUNTBLANK(K165:L165)&gt;0, 'order-admin-units'!$B$2+1, VLOOKUP(K165&amp;"@"&amp;L165, orderadmin, 2))))</f>
        <v>1</v>
      </c>
      <c r="Z165" s="147" t="str">
        <f t="shared" si="18"/>
        <v>USACaliforniaRiversideBlythe</v>
      </c>
      <c r="AA165" s="147" t="str">
        <f t="shared" si="19"/>
        <v>Kukulcania arizonicaUSACaliforniaRiversideBlythe[N33.61777°, W114.58826°]Linsley, MacSwain &amp; R.F. Smith12/VII/1945</v>
      </c>
      <c r="AB165" s="147" t="str">
        <f t="shared" si="20"/>
        <v xml:space="preserve">Kukulcania arizonicaUSACaliforniaRiversideBlythe[N33.61777°, W114.58826°]Linsley, MacSwain &amp; R.F. Smith12/VII/1945AMNH </v>
      </c>
      <c r="AC165" s="147" t="str">
        <f t="shared" si="16"/>
        <v>Kukulcania arizonicaUSACaliforniaRiversideBlythe[N33.61777°, W114.58826°]Linsley, MacSwain &amp; R.F. Smith12/VII/1945</v>
      </c>
      <c r="AD165" s="11" t="str">
        <f t="shared" si="21"/>
        <v/>
      </c>
      <c r="AE165" s="11" t="str">
        <f t="array" ref="AE165">IF(COUNTBLANK(D165)=1,"",IF(OR($H$2="y",$H$2="m"),IF(AA165=AA164,IF(OR(AB165=$AB$4:$AB164)=FALSE,AE164&amp;C165,AE164),"("&amp;C165)&amp;IF(AA165=AA166,IF(OR(AB166=$AB$4:$AB165)=FALSE,", ",""),") "),""))</f>
        <v/>
      </c>
      <c r="AF165" s="11" t="str">
        <f t="array" ref="AF165">IF((COUNTBLANK(D165)=0)*OR($H$2="y",$H$2="m"),IFERROR(LEFT(C165, FIND(" ",C165)-1), C165),"")</f>
        <v/>
      </c>
      <c r="AG165" s="11" t="str">
        <f t="array" ref="AG165">IF(COUNTBLANK(D165)=1,"",IF(OR($H$2="y",$H$2="m"),IF(AA165=AA164,IF(OR(AC165=$AC$4:$AC164)=FALSE,AG164&amp;AF165,AG164),"("&amp;AF165)&amp;IF(AA165=AA166,IF(OR(AC166=$AC$4:$AC165)=FALSE,", ",""),") "),""))</f>
        <v/>
      </c>
      <c r="AH165" s="10" t="str">
        <f>IF((COUNTBLANK(D165)=1),"",IF(D165=D164,AH164,"")&amp;IF(B164&lt;&gt;B165,((IF(COUNTBLANK(E165)=1,$D$3&amp;"Non-type material: "&amp;$D$3,$D$3&amp;INDEX('type-categories'!$A$2:$B$100,MATCH(E165,'type-categories'!$A$2:$A$100,0),2)&amp;$D$3))),"")&amp;(IF(K165&lt;&gt;K164,$C$2&amp;UPPER(K165)&amp;$C$2&amp;$K$3&amp;" ",(IF(B165&lt;&gt;B164,$C$2&amp;UPPER(K165)&amp;$C$2&amp;$K$3&amp;" ",""))))&amp;IF((AA165&lt;&gt;AA166)*($H$2="y"),AD165&amp;AE165,IF((AA165&lt;&gt;AA166)*($H$2="m"),AD165&amp;AG165,IF(($H$2&lt;&gt;"m")*($H$2&lt;&gt;"Y"),(IF(F165=0,"",F165&amp;" "&amp;$F$4&amp;" "))&amp;(IF(G165=0,"",G165&amp;" "&amp;$G$4&amp;" "))&amp;(IF(H165=0,"",H165&amp;" "&amp;H$4&amp;" "))&amp;(IF(I165=0,"",I165&amp;" "&amp;$I$4&amp;" "))&amp;(IF(J165=0,"",J165&amp;" "&amp;$J$4&amp;" ")),"")))&amp;"; "&amp;IF((B165=B164)*(AA165=AA164), "same collecting data; ", IF((B165=B164)*(Z164=Z165),"same locality; ",(IF(COUNTBLANK(L165)=1,"",$D$2&amp;L165&amp;$L$3&amp;" "&amp;$D$2))&amp;(IF(COUNTBLANK(M165)=1,"",$E$2&amp;M165&amp;$E$2&amp;", "))&amp;(IF(COUNTBLANK(N165)=1,"",N165&amp;"; "))&amp;(IF(COUNTBLANK(O165)=1,"",O165&amp;"; ")))&amp;(IF(COUNTBLANK(P165)=1,"",P165&amp;"; "))&amp;(IF(COUNTBLANK(Q165)=1,"",Q165&amp;"; "))&amp;(IF(COUNTBLANK(R165)=1,"",R165&amp;"m, "))&amp;IF((COUNTBLANK(S165)=0)*(S165&lt;&gt;S164), S165&amp;"; ","")&amp;(IF(COUNTBLANK(U165)=1,"",U165&amp;"; "))&amp;(IF(COUNTBLANK(T165)=1,"",IF(COUNTBLANK(F$2)=1,T165&amp;"; ",T165&amp;" "&amp;F$2&amp;"; "))))&amp;(IF(COUNTBLANK(V165)=1,"",V165&amp;"; "))&amp;IF((COUNTBLANK(C165)=1),"",C165)&amp;IF((B165=B166)*(K165=K166)*(L165=L166)*(M165=M166),IF(($H$2&lt;&gt;"m")*($H$2&lt;&gt;"Y"), " • ", IF((ISNUMBER(FIND(")",AE165))), " • ", "")),IF((B165=B166)*(K165=K166),"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v>
      </c>
      <c r="AI165" s="1"/>
    </row>
    <row r="166" spans="1:35" s="4" customFormat="1" x14ac:dyDescent="0.25">
      <c r="A166" s="3">
        <f t="shared" si="17"/>
        <v>1</v>
      </c>
      <c r="B166" s="53" t="str">
        <f t="shared" si="15"/>
        <v>Kukulcania arizonica</v>
      </c>
      <c r="C166" s="57" t="s">
        <v>192</v>
      </c>
      <c r="D166" s="57" t="s">
        <v>191</v>
      </c>
      <c r="E166" s="57"/>
      <c r="F166" s="57">
        <v>1</v>
      </c>
      <c r="G166" s="57">
        <v>0</v>
      </c>
      <c r="H166" s="57">
        <v>0</v>
      </c>
      <c r="I166" s="57"/>
      <c r="J166" s="57"/>
      <c r="K166" s="57" t="s">
        <v>353</v>
      </c>
      <c r="L166" s="57" t="s">
        <v>74</v>
      </c>
      <c r="M166" s="54" t="s">
        <v>80</v>
      </c>
      <c r="N166" s="57" t="s">
        <v>974</v>
      </c>
      <c r="O166" s="58" t="s">
        <v>85</v>
      </c>
      <c r="P166" s="58"/>
      <c r="Q166" s="58" t="s">
        <v>85</v>
      </c>
      <c r="R166" s="58"/>
      <c r="S166" s="54" t="s">
        <v>975</v>
      </c>
      <c r="T166" s="57" t="s">
        <v>978</v>
      </c>
      <c r="U166" s="57" t="s">
        <v>979</v>
      </c>
      <c r="V166" s="57"/>
      <c r="W166" s="57" t="s">
        <v>85</v>
      </c>
      <c r="X166" s="147">
        <f ca="1">IF(COUNTBLANK(D166)=1,"",IF('order-admin-units'!$I$1&lt;&gt;"y", "", IF(COUNTBLANK(K166)=1, 'order-admin-units'!$B$1+1, VLOOKUP(K166, ordercountry, 2))))</f>
        <v>1</v>
      </c>
      <c r="Y166" s="147">
        <f ca="1">IF(COUNTBLANK(D166)=1,"",IF('order-admin-units'!$I$1&lt;&gt;"y", "", IF(COUNTBLANK(K166:L166)&gt;0, 'order-admin-units'!$B$2+1, VLOOKUP(K166&amp;"@"&amp;L166, orderadmin, 2))))</f>
        <v>1</v>
      </c>
      <c r="Z166" s="147" t="str">
        <f t="shared" si="18"/>
        <v>USACaliforniaRiversideBlythe</v>
      </c>
      <c r="AA166" s="147" t="str">
        <f t="shared" si="19"/>
        <v>Kukulcania arizonicaUSACaliforniaRiversideBlythe[N33.61777°, W114.58826°]P.D. Hurd &amp; W.F. Barr9/VIII/1946</v>
      </c>
      <c r="AB166" s="147" t="str">
        <f t="shared" si="20"/>
        <v xml:space="preserve">Kukulcania arizonicaUSACaliforniaRiversideBlythe[N33.61777°, W114.58826°]P.D. Hurd &amp; W.F. Barr9/VIII/1946AMNH </v>
      </c>
      <c r="AC166" s="147" t="str">
        <f t="shared" si="16"/>
        <v>Kukulcania arizonicaUSACaliforniaRiversideBlythe[N33.61777°, W114.58826°]P.D. Hurd &amp; W.F. Barr9/VIII/1946</v>
      </c>
      <c r="AD166" s="11" t="str">
        <f t="shared" si="21"/>
        <v/>
      </c>
      <c r="AE166" s="11" t="str">
        <f t="array" ref="AE166">IF(COUNTBLANK(D166)=1,"",IF(OR($H$2="y",$H$2="m"),IF(AA166=AA165,IF(OR(AB166=$AB$4:$AB165)=FALSE,AE165&amp;C166,AE165),"("&amp;C166)&amp;IF(AA166=AA167,IF(OR(AB167=$AB$4:$AB166)=FALSE,", ",""),") "),""))</f>
        <v/>
      </c>
      <c r="AF166" s="11" t="str">
        <f t="array" ref="AF166">IF((COUNTBLANK(D166)=0)*OR($H$2="y",$H$2="m"),IFERROR(LEFT(C166, FIND(" ",C166)-1), C166),"")</f>
        <v/>
      </c>
      <c r="AG166" s="11" t="str">
        <f t="array" ref="AG166">IF(COUNTBLANK(D166)=1,"",IF(OR($H$2="y",$H$2="m"),IF(AA166=AA165,IF(OR(AC166=$AC$4:$AC165)=FALSE,AG165&amp;AF166,AG165),"("&amp;AF166)&amp;IF(AA166=AA167,IF(OR(AC167=$AC$4:$AC166)=FALSE,", ",""),") "),""))</f>
        <v/>
      </c>
      <c r="AH166" s="10" t="str">
        <f>IF((COUNTBLANK(D166)=1),"",IF(D166=D165,AH165,"")&amp;IF(B165&lt;&gt;B166,((IF(COUNTBLANK(E166)=1,$D$3&amp;"Non-type material: "&amp;$D$3,$D$3&amp;INDEX('type-categories'!$A$2:$B$100,MATCH(E166,'type-categories'!$A$2:$A$100,0),2)&amp;$D$3))),"")&amp;(IF(K166&lt;&gt;K165,$C$2&amp;UPPER(K166)&amp;$C$2&amp;$K$3&amp;" ",(IF(B166&lt;&gt;B165,$C$2&amp;UPPER(K166)&amp;$C$2&amp;$K$3&amp;" ",""))))&amp;IF((AA166&lt;&gt;AA167)*($H$2="y"),AD166&amp;AE166,IF((AA166&lt;&gt;AA167)*($H$2="m"),AD166&amp;AG166,IF(($H$2&lt;&gt;"m")*($H$2&lt;&gt;"Y"),(IF(F166=0,"",F166&amp;" "&amp;$F$4&amp;" "))&amp;(IF(G166=0,"",G166&amp;" "&amp;$G$4&amp;" "))&amp;(IF(H166=0,"",H166&amp;" "&amp;H$4&amp;" "))&amp;(IF(I166=0,"",I166&amp;" "&amp;$I$4&amp;" "))&amp;(IF(J166=0,"",J166&amp;" "&amp;$J$4&amp;" ")),"")))&amp;"; "&amp;IF((B166=B165)*(AA166=AA165), "same collecting data; ", IF((B166=B165)*(Z165=Z166),"same locality; ",(IF(COUNTBLANK(L166)=1,"",$D$2&amp;L166&amp;$L$3&amp;" "&amp;$D$2))&amp;(IF(COUNTBLANK(M166)=1,"",$E$2&amp;M166&amp;$E$2&amp;", "))&amp;(IF(COUNTBLANK(N166)=1,"",N166&amp;"; "))&amp;(IF(COUNTBLANK(O166)=1,"",O166&amp;"; ")))&amp;(IF(COUNTBLANK(P166)=1,"",P166&amp;"; "))&amp;(IF(COUNTBLANK(Q166)=1,"",Q166&amp;"; "))&amp;(IF(COUNTBLANK(R166)=1,"",R166&amp;"m, "))&amp;IF((COUNTBLANK(S166)=0)*(S166&lt;&gt;S165), S166&amp;"; ","")&amp;(IF(COUNTBLANK(U166)=1,"",U166&amp;"; "))&amp;(IF(COUNTBLANK(T166)=1,"",IF(COUNTBLANK(F$2)=1,T166&amp;"; ",T166&amp;" "&amp;F$2&amp;"; "))))&amp;(IF(COUNTBLANK(V166)=1,"",V166&amp;"; "))&amp;IF((COUNTBLANK(C166)=1),"",C166)&amp;IF((B166=B167)*(K166=K167)*(L166=L167)*(M166=M167),IF(($H$2&lt;&gt;"m")*($H$2&lt;&gt;"Y"), " • ", IF((ISNUMBER(FIND(")",AE166))), " • ", "")),IF((B166=B167)*(K166=K167),"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v>
      </c>
      <c r="AI166" s="1"/>
    </row>
    <row r="167" spans="1:35" s="4" customFormat="1" x14ac:dyDescent="0.25">
      <c r="A167" s="3">
        <f t="shared" si="17"/>
        <v>1</v>
      </c>
      <c r="B167" s="53" t="str">
        <f t="shared" si="15"/>
        <v>Kukulcania arizonica</v>
      </c>
      <c r="C167" s="57" t="s">
        <v>308</v>
      </c>
      <c r="D167" s="57" t="s">
        <v>191</v>
      </c>
      <c r="E167" s="57"/>
      <c r="F167" s="57">
        <v>1</v>
      </c>
      <c r="G167" s="57">
        <v>0</v>
      </c>
      <c r="H167" s="57">
        <v>0</v>
      </c>
      <c r="I167" s="57"/>
      <c r="J167" s="57"/>
      <c r="K167" s="57" t="s">
        <v>353</v>
      </c>
      <c r="L167" s="57" t="s">
        <v>74</v>
      </c>
      <c r="M167" s="54" t="s">
        <v>983</v>
      </c>
      <c r="N167" s="57" t="s">
        <v>983</v>
      </c>
      <c r="O167" s="58" t="s">
        <v>984</v>
      </c>
      <c r="P167" s="58"/>
      <c r="Q167" s="58" t="s">
        <v>85</v>
      </c>
      <c r="R167" s="58"/>
      <c r="S167" s="54" t="s">
        <v>985</v>
      </c>
      <c r="T167" s="57" t="s">
        <v>986</v>
      </c>
      <c r="U167" s="57" t="s">
        <v>987</v>
      </c>
      <c r="V167" s="57"/>
      <c r="W167" s="57" t="s">
        <v>85</v>
      </c>
      <c r="X167" s="147">
        <f ca="1">IF(COUNTBLANK(D167)=1,"",IF('order-admin-units'!$I$1&lt;&gt;"y", "", IF(COUNTBLANK(K167)=1, 'order-admin-units'!$B$1+1, VLOOKUP(K167, ordercountry, 2))))</f>
        <v>1</v>
      </c>
      <c r="Y167" s="147">
        <f ca="1">IF(COUNTBLANK(D167)=1,"",IF('order-admin-units'!$I$1&lt;&gt;"y", "", IF(COUNTBLANK(K167:L167)&gt;0, 'order-admin-units'!$B$2+1, VLOOKUP(K167&amp;"@"&amp;L167, orderadmin, 2))))</f>
        <v>1</v>
      </c>
      <c r="Z167" s="147" t="str">
        <f t="shared" si="18"/>
        <v>USACaliforniaSan BernardinoSan Bernardino389 Court Street</v>
      </c>
      <c r="AA167" s="147" t="str">
        <f t="shared" si="19"/>
        <v>Kukulcania arizonicaUSACaliforniaSan BernardinoSan Bernardino389 Court Street[N34.10835°, W117.28977°]Minnoo B. Madon24/VIII/1967</v>
      </c>
      <c r="AB167" s="147" t="str">
        <f t="shared" si="20"/>
        <v>Kukulcania arizonicaUSACaliforniaSan BernardinoSan Bernardino389 Court Street[N34.10835°, W117.28977°]Minnoo B. Madon24/VIII/1967CAS 9058473</v>
      </c>
      <c r="AC167" s="147" t="str">
        <f t="shared" si="16"/>
        <v>Kukulcania arizonicaUSACaliforniaSan BernardinoSan Bernardino389 Court Street[N34.10835°, W117.28977°]Minnoo B. Madon24/VIII/1967</v>
      </c>
      <c r="AD167" s="11" t="str">
        <f t="shared" si="21"/>
        <v/>
      </c>
      <c r="AE167" s="11" t="str">
        <f t="array" ref="AE167">IF(COUNTBLANK(D167)=1,"",IF(OR($H$2="y",$H$2="m"),IF(AA167=AA166,IF(OR(AB167=$AB$4:$AB166)=FALSE,AE166&amp;C167,AE166),"("&amp;C167)&amp;IF(AA167=AA168,IF(OR(AB168=$AB$4:$AB167)=FALSE,", ",""),") "),""))</f>
        <v/>
      </c>
      <c r="AF167" s="11" t="str">
        <f t="array" ref="AF167">IF((COUNTBLANK(D167)=0)*OR($H$2="y",$H$2="m"),IFERROR(LEFT(C167, FIND(" ",C167)-1), C167),"")</f>
        <v/>
      </c>
      <c r="AG167" s="11" t="str">
        <f t="array" ref="AG167">IF(COUNTBLANK(D167)=1,"",IF(OR($H$2="y",$H$2="m"),IF(AA167=AA166,IF(OR(AC167=$AC$4:$AC166)=FALSE,AG166&amp;AF167,AG166),"("&amp;AF167)&amp;IF(AA167=AA168,IF(OR(AC168=$AC$4:$AC167)=FALSE,", ",""),") "),""))</f>
        <v/>
      </c>
      <c r="AH167" s="10" t="str">
        <f>IF((COUNTBLANK(D167)=1),"",IF(D167=D166,AH166,"")&amp;IF(B166&lt;&gt;B167,((IF(COUNTBLANK(E167)=1,$D$3&amp;"Non-type material: "&amp;$D$3,$D$3&amp;INDEX('type-categories'!$A$2:$B$100,MATCH(E167,'type-categories'!$A$2:$A$100,0),2)&amp;$D$3))),"")&amp;(IF(K167&lt;&gt;K166,$C$2&amp;UPPER(K167)&amp;$C$2&amp;$K$3&amp;" ",(IF(B167&lt;&gt;B166,$C$2&amp;UPPER(K167)&amp;$C$2&amp;$K$3&amp;" ",""))))&amp;IF((AA167&lt;&gt;AA168)*($H$2="y"),AD167&amp;AE167,IF((AA167&lt;&gt;AA168)*($H$2="m"),AD167&amp;AG167,IF(($H$2&lt;&gt;"m")*($H$2&lt;&gt;"Y"),(IF(F167=0,"",F167&amp;" "&amp;$F$4&amp;" "))&amp;(IF(G167=0,"",G167&amp;" "&amp;$G$4&amp;" "))&amp;(IF(H167=0,"",H167&amp;" "&amp;H$4&amp;" "))&amp;(IF(I167=0,"",I167&amp;" "&amp;$I$4&amp;" "))&amp;(IF(J167=0,"",J167&amp;" "&amp;$J$4&amp;" ")),"")))&amp;"; "&amp;IF((B167=B166)*(AA167=AA166), "same collecting data; ", IF((B167=B166)*(Z166=Z167),"same locality; ",(IF(COUNTBLANK(L167)=1,"",$D$2&amp;L167&amp;$L$3&amp;" "&amp;$D$2))&amp;(IF(COUNTBLANK(M167)=1,"",$E$2&amp;M167&amp;$E$2&amp;", "))&amp;(IF(COUNTBLANK(N167)=1,"",N167&amp;"; "))&amp;(IF(COUNTBLANK(O167)=1,"",O167&amp;"; ")))&amp;(IF(COUNTBLANK(P167)=1,"",P167&amp;"; "))&amp;(IF(COUNTBLANK(Q167)=1,"",Q167&amp;"; "))&amp;(IF(COUNTBLANK(R167)=1,"",R167&amp;"m, "))&amp;IF((COUNTBLANK(S167)=0)*(S167&lt;&gt;S166), S167&amp;"; ","")&amp;(IF(COUNTBLANK(U167)=1,"",U167&amp;"; "))&amp;(IF(COUNTBLANK(T167)=1,"",IF(COUNTBLANK(F$2)=1,T167&amp;"; ",T167&amp;" "&amp;F$2&amp;"; "))))&amp;(IF(COUNTBLANK(V167)=1,"",V167&amp;"; "))&amp;IF((COUNTBLANK(C167)=1),"",C167)&amp;IF((B167=B168)*(K167=K168)*(L167=L168)*(M167=M168),IF(($H$2&lt;&gt;"m")*($H$2&lt;&gt;"Y"), " • ", IF((ISNUMBER(FIND(")",AE167))), " • ", "")),IF((B167=B168)*(K167=K168),"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v>
      </c>
      <c r="AI167" s="1"/>
    </row>
    <row r="168" spans="1:35" s="4" customFormat="1" x14ac:dyDescent="0.25">
      <c r="A168" s="3">
        <f t="shared" si="17"/>
        <v>1</v>
      </c>
      <c r="B168" s="53" t="str">
        <f t="shared" si="15"/>
        <v>Kukulcania arizonica</v>
      </c>
      <c r="C168" s="57" t="s">
        <v>192</v>
      </c>
      <c r="D168" s="57" t="s">
        <v>191</v>
      </c>
      <c r="E168" s="57"/>
      <c r="F168" s="57">
        <v>0</v>
      </c>
      <c r="G168" s="57">
        <v>2</v>
      </c>
      <c r="H168" s="57">
        <v>0</v>
      </c>
      <c r="I168" s="57"/>
      <c r="J168" s="57"/>
      <c r="K168" s="57" t="s">
        <v>353</v>
      </c>
      <c r="L168" s="57" t="s">
        <v>988</v>
      </c>
      <c r="M168" s="54" t="s">
        <v>989</v>
      </c>
      <c r="N168" s="57" t="s">
        <v>990</v>
      </c>
      <c r="O168" s="58" t="s">
        <v>85</v>
      </c>
      <c r="P168" s="58" t="s">
        <v>991</v>
      </c>
      <c r="Q168" s="58" t="s">
        <v>85</v>
      </c>
      <c r="R168" s="58"/>
      <c r="S168" s="54" t="s">
        <v>992</v>
      </c>
      <c r="T168" s="57" t="s">
        <v>993</v>
      </c>
      <c r="U168" s="57" t="s">
        <v>994</v>
      </c>
      <c r="V168" s="57"/>
      <c r="W168" s="57" t="s">
        <v>142</v>
      </c>
      <c r="X168" s="147">
        <f ca="1">IF(COUNTBLANK(D168)=1,"",IF('order-admin-units'!$I$1&lt;&gt;"y", "", IF(COUNTBLANK(K168)=1, 'order-admin-units'!$B$1+1, VLOOKUP(K168, ordercountry, 2))))</f>
        <v>1</v>
      </c>
      <c r="Y168" s="147">
        <f ca="1">IF(COUNTBLANK(D168)=1,"",IF('order-admin-units'!$I$1&lt;&gt;"y", "", IF(COUNTBLANK(K168:L168)&gt;0, 'order-admin-units'!$B$2+1, VLOOKUP(K168&amp;"@"&amp;L168, orderadmin, 2))))</f>
        <v>2</v>
      </c>
      <c r="Z168" s="147" t="str">
        <f t="shared" si="18"/>
        <v>USANevadaClarkarea Indian Springs</v>
      </c>
      <c r="AA168" s="147" t="str">
        <f t="shared" si="19"/>
        <v>Kukulcania arizonicaUSANevadaClarkarea Indian Springsdesert house on desert[N36.56968°, W115.67058°]F.E. Russell27/VI/1961</v>
      </c>
      <c r="AB168" s="147" t="str">
        <f t="shared" si="20"/>
        <v xml:space="preserve">Kukulcania arizonicaUSANevadaClarkarea Indian Springsdesert house on desert[N36.56968°, W115.67058°]F.E. Russell27/VI/1961AMNH </v>
      </c>
      <c r="AC168" s="147" t="str">
        <f t="shared" si="16"/>
        <v>Kukulcania arizonicaUSANevadaClarkarea Indian Springsdesert house on desert[N36.56968°, W115.67058°]F.E. Russell27/VI/1961</v>
      </c>
      <c r="AD168" s="11" t="str">
        <f t="shared" si="21"/>
        <v/>
      </c>
      <c r="AE168" s="11" t="str">
        <f t="array" ref="AE168">IF(COUNTBLANK(D168)=1,"",IF(OR($H$2="y",$H$2="m"),IF(AA168=AA167,IF(OR(AB168=$AB$4:$AB167)=FALSE,AE167&amp;C168,AE167),"("&amp;C168)&amp;IF(AA168=AA169,IF(OR(AB169=$AB$4:$AB168)=FALSE,", ",""),") "),""))</f>
        <v/>
      </c>
      <c r="AF168" s="11" t="str">
        <f t="array" ref="AF168">IF((COUNTBLANK(D168)=0)*OR($H$2="y",$H$2="m"),IFERROR(LEFT(C168, FIND(" ",C168)-1), C168),"")</f>
        <v/>
      </c>
      <c r="AG168" s="11" t="str">
        <f t="array" ref="AG168">IF(COUNTBLANK(D168)=1,"",IF(OR($H$2="y",$H$2="m"),IF(AA168=AA167,IF(OR(AC168=$AC$4:$AC167)=FALSE,AG167&amp;AF168,AG167),"("&amp;AF168)&amp;IF(AA168=AA169,IF(OR(AC169=$AC$4:$AC168)=FALSE,", ",""),") "),""))</f>
        <v/>
      </c>
      <c r="AH168" s="10" t="str">
        <f>IF((COUNTBLANK(D168)=1),"",IF(D168=D167,AH167,"")&amp;IF(B167&lt;&gt;B168,((IF(COUNTBLANK(E168)=1,$D$3&amp;"Non-type material: "&amp;$D$3,$D$3&amp;INDEX('type-categories'!$A$2:$B$100,MATCH(E168,'type-categories'!$A$2:$A$100,0),2)&amp;$D$3))),"")&amp;(IF(K168&lt;&gt;K167,$C$2&amp;UPPER(K168)&amp;$C$2&amp;$K$3&amp;" ",(IF(B168&lt;&gt;B167,$C$2&amp;UPPER(K168)&amp;$C$2&amp;$K$3&amp;" ",""))))&amp;IF((AA168&lt;&gt;AA169)*($H$2="y"),AD168&amp;AE168,IF((AA168&lt;&gt;AA169)*($H$2="m"),AD168&amp;AG168,IF(($H$2&lt;&gt;"m")*($H$2&lt;&gt;"Y"),(IF(F168=0,"",F168&amp;" "&amp;$F$4&amp;" "))&amp;(IF(G168=0,"",G168&amp;" "&amp;$G$4&amp;" "))&amp;(IF(H168=0,"",H168&amp;" "&amp;H$4&amp;" "))&amp;(IF(I168=0,"",I168&amp;" "&amp;$I$4&amp;" "))&amp;(IF(J168=0,"",J168&amp;" "&amp;$J$4&amp;" ")),"")))&amp;"; "&amp;IF((B168=B167)*(AA168=AA167), "same collecting data; ", IF((B168=B167)*(Z167=Z168),"same locality; ",(IF(COUNTBLANK(L168)=1,"",$D$2&amp;L168&amp;$L$3&amp;" "&amp;$D$2))&amp;(IF(COUNTBLANK(M168)=1,"",$E$2&amp;M168&amp;$E$2&amp;", "))&amp;(IF(COUNTBLANK(N168)=1,"",N168&amp;"; "))&amp;(IF(COUNTBLANK(O168)=1,"",O168&amp;"; ")))&amp;(IF(COUNTBLANK(P168)=1,"",P168&amp;"; "))&amp;(IF(COUNTBLANK(Q168)=1,"",Q168&amp;"; "))&amp;(IF(COUNTBLANK(R168)=1,"",R168&amp;"m, "))&amp;IF((COUNTBLANK(S168)=0)*(S168&lt;&gt;S167), S168&amp;"; ","")&amp;(IF(COUNTBLANK(U168)=1,"",U168&amp;"; "))&amp;(IF(COUNTBLANK(T168)=1,"",IF(COUNTBLANK(F$2)=1,T168&amp;"; ",T168&amp;" "&amp;F$2&amp;"; "))))&amp;(IF(COUNTBLANK(V168)=1,"",V168&amp;"; "))&amp;IF((COUNTBLANK(C168)=1),"",C168)&amp;IF((B168=B169)*(K168=K169)*(L168=L169)*(M168=M169),IF(($H$2&lt;&gt;"m")*($H$2&lt;&gt;"Y"), " • ", IF((ISNUMBER(FIND(")",AE168))), " • ", "")),IF((B168=B169)*(K168=K169),"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v>
      </c>
      <c r="AI168" s="1"/>
    </row>
    <row r="169" spans="1:35" s="4" customFormat="1" x14ac:dyDescent="0.25">
      <c r="A169" s="3">
        <f t="shared" si="17"/>
        <v>1</v>
      </c>
      <c r="B169" s="53" t="str">
        <f t="shared" si="15"/>
        <v>Kukulcania arizonica</v>
      </c>
      <c r="C169" s="57" t="s">
        <v>221</v>
      </c>
      <c r="D169" s="57" t="s">
        <v>191</v>
      </c>
      <c r="E169" s="57"/>
      <c r="F169" s="57">
        <v>1</v>
      </c>
      <c r="G169" s="57">
        <v>0</v>
      </c>
      <c r="H169" s="57">
        <v>0</v>
      </c>
      <c r="I169" s="57"/>
      <c r="J169" s="57"/>
      <c r="K169" s="57" t="s">
        <v>353</v>
      </c>
      <c r="L169" s="57" t="s">
        <v>988</v>
      </c>
      <c r="M169" s="54" t="s">
        <v>989</v>
      </c>
      <c r="N169" s="57" t="s">
        <v>995</v>
      </c>
      <c r="O169" s="58" t="s">
        <v>85</v>
      </c>
      <c r="P169" s="58"/>
      <c r="Q169" s="58" t="s">
        <v>85</v>
      </c>
      <c r="R169" s="58"/>
      <c r="S169" s="54" t="s">
        <v>996</v>
      </c>
      <c r="T169" s="57" t="s">
        <v>997</v>
      </c>
      <c r="U169" s="57" t="s">
        <v>998</v>
      </c>
      <c r="V169" s="57"/>
      <c r="W169" s="57" t="s">
        <v>85</v>
      </c>
      <c r="X169" s="147">
        <f ca="1">IF(COUNTBLANK(D169)=1,"",IF('order-admin-units'!$I$1&lt;&gt;"y", "", IF(COUNTBLANK(K169)=1, 'order-admin-units'!$B$1+1, VLOOKUP(K169, ordercountry, 2))))</f>
        <v>1</v>
      </c>
      <c r="Y169" s="147">
        <f ca="1">IF(COUNTBLANK(D169)=1,"",IF('order-admin-units'!$I$1&lt;&gt;"y", "", IF(COUNTBLANK(K169:L169)&gt;0, 'order-admin-units'!$B$2+1, VLOOKUP(K169&amp;"@"&amp;L169, orderadmin, 2))))</f>
        <v>2</v>
      </c>
      <c r="Z169" s="147" t="str">
        <f t="shared" si="18"/>
        <v>USANevadaClarkLake Mead</v>
      </c>
      <c r="AA169" s="147" t="str">
        <f t="shared" si="19"/>
        <v>Kukulcania arizonicaUSANevadaClarkLake Mead[N36.0056°, W114.8052°]S. SchwabV/1968</v>
      </c>
      <c r="AB169" s="147" t="str">
        <f t="shared" si="20"/>
        <v xml:space="preserve">Kukulcania arizonicaUSANevadaClarkLake Mead[N36.0056°, W114.8052°]S. SchwabV/1968USNM </v>
      </c>
      <c r="AC169" s="147" t="str">
        <f t="shared" si="16"/>
        <v>Kukulcania arizonicaUSANevadaClarkLake Mead[N36.0056°, W114.8052°]S. SchwabV/1968</v>
      </c>
      <c r="AD169" s="11" t="str">
        <f t="shared" si="21"/>
        <v/>
      </c>
      <c r="AE169" s="11" t="str">
        <f t="array" ref="AE169">IF(COUNTBLANK(D169)=1,"",IF(OR($H$2="y",$H$2="m"),IF(AA169=AA168,IF(OR(AB169=$AB$4:$AB168)=FALSE,AE168&amp;C169,AE168),"("&amp;C169)&amp;IF(AA169=AA170,IF(OR(AB170=$AB$4:$AB169)=FALSE,", ",""),") "),""))</f>
        <v/>
      </c>
      <c r="AF169" s="11" t="str">
        <f t="array" ref="AF169">IF((COUNTBLANK(D169)=0)*OR($H$2="y",$H$2="m"),IFERROR(LEFT(C169, FIND(" ",C169)-1), C169),"")</f>
        <v/>
      </c>
      <c r="AG169" s="11" t="str">
        <f t="array" ref="AG169">IF(COUNTBLANK(D169)=1,"",IF(OR($H$2="y",$H$2="m"),IF(AA169=AA168,IF(OR(AC169=$AC$4:$AC168)=FALSE,AG168&amp;AF169,AG168),"("&amp;AF169)&amp;IF(AA169=AA170,IF(OR(AC170=$AC$4:$AC169)=FALSE,", ",""),") "),""))</f>
        <v/>
      </c>
      <c r="AH169" s="10" t="str">
        <f>IF((COUNTBLANK(D169)=1),"",IF(D169=D168,AH168,"")&amp;IF(B168&lt;&gt;B169,((IF(COUNTBLANK(E169)=1,$D$3&amp;"Non-type material: "&amp;$D$3,$D$3&amp;INDEX('type-categories'!$A$2:$B$100,MATCH(E169,'type-categories'!$A$2:$A$100,0),2)&amp;$D$3))),"")&amp;(IF(K169&lt;&gt;K168,$C$2&amp;UPPER(K169)&amp;$C$2&amp;$K$3&amp;" ",(IF(B169&lt;&gt;B168,$C$2&amp;UPPER(K169)&amp;$C$2&amp;$K$3&amp;" ",""))))&amp;IF((AA169&lt;&gt;AA170)*($H$2="y"),AD169&amp;AE169,IF((AA169&lt;&gt;AA170)*($H$2="m"),AD169&amp;AG169,IF(($H$2&lt;&gt;"m")*($H$2&lt;&gt;"Y"),(IF(F169=0,"",F169&amp;" "&amp;$F$4&amp;" "))&amp;(IF(G169=0,"",G169&amp;" "&amp;$G$4&amp;" "))&amp;(IF(H169=0,"",H169&amp;" "&amp;H$4&amp;" "))&amp;(IF(I169=0,"",I169&amp;" "&amp;$I$4&amp;" "))&amp;(IF(J169=0,"",J169&amp;" "&amp;$J$4&amp;" ")),"")))&amp;"; "&amp;IF((B169=B168)*(AA169=AA168), "same collecting data; ", IF((B169=B168)*(Z168=Z169),"same locality; ",(IF(COUNTBLANK(L169)=1,"",$D$2&amp;L169&amp;$L$3&amp;" "&amp;$D$2))&amp;(IF(COUNTBLANK(M169)=1,"",$E$2&amp;M169&amp;$E$2&amp;", "))&amp;(IF(COUNTBLANK(N169)=1,"",N169&amp;"; "))&amp;(IF(COUNTBLANK(O169)=1,"",O169&amp;"; ")))&amp;(IF(COUNTBLANK(P169)=1,"",P169&amp;"; "))&amp;(IF(COUNTBLANK(Q169)=1,"",Q169&amp;"; "))&amp;(IF(COUNTBLANK(R169)=1,"",R169&amp;"m, "))&amp;IF((COUNTBLANK(S169)=0)*(S169&lt;&gt;S168), S169&amp;"; ","")&amp;(IF(COUNTBLANK(U169)=1,"",U169&amp;"; "))&amp;(IF(COUNTBLANK(T169)=1,"",IF(COUNTBLANK(F$2)=1,T169&amp;"; ",T169&amp;" "&amp;F$2&amp;"; "))))&amp;(IF(COUNTBLANK(V169)=1,"",V169&amp;"; "))&amp;IF((COUNTBLANK(C169)=1),"",C169)&amp;IF((B169=B170)*(K169=K170)*(L169=L170)*(M169=M170),IF(($H$2&lt;&gt;"m")*($H$2&lt;&gt;"Y"), " • ", IF((ISNUMBER(FIND(")",AE169))), " • ", "")),IF((B169=B170)*(K169=K170),"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v>
      </c>
      <c r="AI169" s="1"/>
    </row>
    <row r="170" spans="1:35" s="4" customFormat="1" x14ac:dyDescent="0.25">
      <c r="A170" s="3">
        <f t="shared" si="17"/>
        <v>1</v>
      </c>
      <c r="B170" s="53" t="str">
        <f t="shared" si="15"/>
        <v>Kukulcania arizonica</v>
      </c>
      <c r="C170" s="57" t="s">
        <v>309</v>
      </c>
      <c r="D170" s="57" t="s">
        <v>191</v>
      </c>
      <c r="E170" s="57"/>
      <c r="F170" s="57">
        <v>0</v>
      </c>
      <c r="G170" s="57">
        <v>2</v>
      </c>
      <c r="H170" s="57">
        <v>3</v>
      </c>
      <c r="I170" s="57"/>
      <c r="J170" s="57"/>
      <c r="K170" s="57" t="s">
        <v>353</v>
      </c>
      <c r="L170" s="57" t="s">
        <v>86</v>
      </c>
      <c r="M170" s="54" t="s">
        <v>999</v>
      </c>
      <c r="N170" s="57" t="s">
        <v>1000</v>
      </c>
      <c r="O170" s="58" t="s">
        <v>85</v>
      </c>
      <c r="P170" s="58"/>
      <c r="Q170" s="58" t="s">
        <v>85</v>
      </c>
      <c r="R170" s="58"/>
      <c r="S170" s="54" t="s">
        <v>1001</v>
      </c>
      <c r="T170" s="57" t="s">
        <v>379</v>
      </c>
      <c r="U170" s="57" t="s">
        <v>85</v>
      </c>
      <c r="V170" s="57"/>
      <c r="W170" s="57" t="s">
        <v>85</v>
      </c>
      <c r="X170" s="147">
        <f ca="1">IF(COUNTBLANK(D170)=1,"",IF('order-admin-units'!$I$1&lt;&gt;"y", "", IF(COUNTBLANK(K170)=1, 'order-admin-units'!$B$1+1, VLOOKUP(K170, ordercountry, 2))))</f>
        <v>1</v>
      </c>
      <c r="Y170" s="147">
        <f ca="1">IF(COUNTBLANK(D170)=1,"",IF('order-admin-units'!$I$1&lt;&gt;"y", "", IF(COUNTBLANK(K170:L170)&gt;0, 'order-admin-units'!$B$2+1, VLOOKUP(K170&amp;"@"&amp;L170, orderadmin, 2))))</f>
        <v>5</v>
      </c>
      <c r="Z170" s="147" t="str">
        <f t="shared" si="18"/>
        <v>USANew MexicoBernalilloAlbuquerque</v>
      </c>
      <c r="AA170" s="147" t="str">
        <f t="shared" si="19"/>
        <v>Kukulcania arizonicaUSANew MexicoBernalilloAlbuquerque[N35.08533°, W106.60555°]N. Banks</v>
      </c>
      <c r="AB170" s="147" t="str">
        <f t="shared" si="20"/>
        <v>Kukulcania arizonicaUSANew MexicoBernalilloAlbuquerque[N35.08533°, W106.60555°]N. BanksMCZ 145399</v>
      </c>
      <c r="AC170" s="147" t="str">
        <f t="shared" si="16"/>
        <v>Kukulcania arizonicaUSANew MexicoBernalilloAlbuquerque[N35.08533°, W106.60555°]N. Banks</v>
      </c>
      <c r="AD170" s="11" t="str">
        <f t="shared" si="21"/>
        <v/>
      </c>
      <c r="AE170" s="11" t="str">
        <f t="array" ref="AE170">IF(COUNTBLANK(D170)=1,"",IF(OR($H$2="y",$H$2="m"),IF(AA170=AA169,IF(OR(AB170=$AB$4:$AB169)=FALSE,AE169&amp;C170,AE169),"("&amp;C170)&amp;IF(AA170=AA171,IF(OR(AB171=$AB$4:$AB170)=FALSE,", ",""),") "),""))</f>
        <v/>
      </c>
      <c r="AF170" s="11" t="str">
        <f t="array" ref="AF170">IF((COUNTBLANK(D170)=0)*OR($H$2="y",$H$2="m"),IFERROR(LEFT(C170, FIND(" ",C170)-1), C170),"")</f>
        <v/>
      </c>
      <c r="AG170" s="11" t="str">
        <f t="array" ref="AG170">IF(COUNTBLANK(D170)=1,"",IF(OR($H$2="y",$H$2="m"),IF(AA170=AA169,IF(OR(AC170=$AC$4:$AC169)=FALSE,AG169&amp;AF170,AG169),"("&amp;AF170)&amp;IF(AA170=AA171,IF(OR(AC171=$AC$4:$AC170)=FALSE,", ",""),") "),""))</f>
        <v/>
      </c>
      <c r="AH170" s="10" t="str">
        <f>IF((COUNTBLANK(D170)=1),"",IF(D170=D169,AH169,"")&amp;IF(B169&lt;&gt;B170,((IF(COUNTBLANK(E170)=1,$D$3&amp;"Non-type material: "&amp;$D$3,$D$3&amp;INDEX('type-categories'!$A$2:$B$100,MATCH(E170,'type-categories'!$A$2:$A$100,0),2)&amp;$D$3))),"")&amp;(IF(K170&lt;&gt;K169,$C$2&amp;UPPER(K170)&amp;$C$2&amp;$K$3&amp;" ",(IF(B170&lt;&gt;B169,$C$2&amp;UPPER(K170)&amp;$C$2&amp;$K$3&amp;" ",""))))&amp;IF((AA170&lt;&gt;AA171)*($H$2="y"),AD170&amp;AE170,IF((AA170&lt;&gt;AA171)*($H$2="m"),AD170&amp;AG170,IF(($H$2&lt;&gt;"m")*($H$2&lt;&gt;"Y"),(IF(F170=0,"",F170&amp;" "&amp;$F$4&amp;" "))&amp;(IF(G170=0,"",G170&amp;" "&amp;$G$4&amp;" "))&amp;(IF(H170=0,"",H170&amp;" "&amp;H$4&amp;" "))&amp;(IF(I170=0,"",I170&amp;" "&amp;$I$4&amp;" "))&amp;(IF(J170=0,"",J170&amp;" "&amp;$J$4&amp;" ")),"")))&amp;"; "&amp;IF((B170=B169)*(AA170=AA169), "same collecting data; ", IF((B170=B169)*(Z169=Z170),"same locality; ",(IF(COUNTBLANK(L170)=1,"",$D$2&amp;L170&amp;$L$3&amp;" "&amp;$D$2))&amp;(IF(COUNTBLANK(M170)=1,"",$E$2&amp;M170&amp;$E$2&amp;", "))&amp;(IF(COUNTBLANK(N170)=1,"",N170&amp;"; "))&amp;(IF(COUNTBLANK(O170)=1,"",O170&amp;"; ")))&amp;(IF(COUNTBLANK(P170)=1,"",P170&amp;"; "))&amp;(IF(COUNTBLANK(Q170)=1,"",Q170&amp;"; "))&amp;(IF(COUNTBLANK(R170)=1,"",R170&amp;"m, "))&amp;IF((COUNTBLANK(S170)=0)*(S170&lt;&gt;S169), S170&amp;"; ","")&amp;(IF(COUNTBLANK(U170)=1,"",U170&amp;"; "))&amp;(IF(COUNTBLANK(T170)=1,"",IF(COUNTBLANK(F$2)=1,T170&amp;"; ",T170&amp;" "&amp;F$2&amp;"; "))))&amp;(IF(COUNTBLANK(V170)=1,"",V170&amp;"; "))&amp;IF((COUNTBLANK(C170)=1),"",C170)&amp;IF((B170=B171)*(K170=K171)*(L170=L171)*(M170=M171),IF(($H$2&lt;&gt;"m")*($H$2&lt;&gt;"Y"), " • ", IF((ISNUMBER(FIND(")",AE170))), " • ", "")),IF((B170=B171)*(K170=K171),"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v>
      </c>
      <c r="AI170" s="1"/>
    </row>
    <row r="171" spans="1:35" s="4" customFormat="1" x14ac:dyDescent="0.25">
      <c r="A171" s="3">
        <f t="shared" si="17"/>
        <v>1</v>
      </c>
      <c r="B171" s="53" t="str">
        <f t="shared" si="15"/>
        <v>Kukulcania arizonica</v>
      </c>
      <c r="C171" s="57" t="s">
        <v>192</v>
      </c>
      <c r="D171" s="57" t="s">
        <v>191</v>
      </c>
      <c r="E171" s="57"/>
      <c r="F171" s="57">
        <v>0</v>
      </c>
      <c r="G171" s="57">
        <v>1</v>
      </c>
      <c r="H171" s="57">
        <v>0</v>
      </c>
      <c r="I171" s="57"/>
      <c r="J171" s="57"/>
      <c r="K171" s="57" t="s">
        <v>353</v>
      </c>
      <c r="L171" s="57" t="s">
        <v>86</v>
      </c>
      <c r="M171" s="54" t="s">
        <v>1002</v>
      </c>
      <c r="N171" s="57" t="s">
        <v>1003</v>
      </c>
      <c r="O171" s="58" t="s">
        <v>1004</v>
      </c>
      <c r="P171" s="58"/>
      <c r="Q171" s="58" t="s">
        <v>85</v>
      </c>
      <c r="R171" s="58"/>
      <c r="S171" s="54" t="s">
        <v>1005</v>
      </c>
      <c r="T171" s="57" t="s">
        <v>1006</v>
      </c>
      <c r="U171" s="57" t="s">
        <v>1007</v>
      </c>
      <c r="V171" s="57"/>
      <c r="W171" s="57" t="s">
        <v>85</v>
      </c>
      <c r="X171" s="147">
        <f ca="1">IF(COUNTBLANK(D171)=1,"",IF('order-admin-units'!$I$1&lt;&gt;"y", "", IF(COUNTBLANK(K171)=1, 'order-admin-units'!$B$1+1, VLOOKUP(K171, ordercountry, 2))))</f>
        <v>1</v>
      </c>
      <c r="Y171" s="147">
        <f ca="1">IF(COUNTBLANK(D171)=1,"",IF('order-admin-units'!$I$1&lt;&gt;"y", "", IF(COUNTBLANK(K171:L171)&gt;0, 'order-admin-units'!$B$2+1, VLOOKUP(K171&amp;"@"&amp;L171, orderadmin, 2))))</f>
        <v>5</v>
      </c>
      <c r="Z171" s="147" t="str">
        <f t="shared" si="18"/>
        <v>USANew MexicoCatron13 miles NE GlenwoodDeep Creek</v>
      </c>
      <c r="AA171" s="147" t="str">
        <f t="shared" si="19"/>
        <v>Kukulcania arizonicaUSANew MexicoCatron13 miles NE GlenwoodDeep Creek[N33.48698°, W108.93296°]A. Grubbs30/VII/1979</v>
      </c>
      <c r="AB171" s="147" t="str">
        <f t="shared" si="20"/>
        <v xml:space="preserve">Kukulcania arizonicaUSANew MexicoCatron13 miles NE GlenwoodDeep Creek[N33.48698°, W108.93296°]A. Grubbs30/VII/1979AMNH </v>
      </c>
      <c r="AC171" s="147" t="str">
        <f t="shared" si="16"/>
        <v>Kukulcania arizonicaUSANew MexicoCatron13 miles NE GlenwoodDeep Creek[N33.48698°, W108.93296°]A. Grubbs30/VII/1979</v>
      </c>
      <c r="AD171" s="11" t="str">
        <f t="shared" si="21"/>
        <v/>
      </c>
      <c r="AE171" s="11" t="str">
        <f t="array" ref="AE171">IF(COUNTBLANK(D171)=1,"",IF(OR($H$2="y",$H$2="m"),IF(AA171=AA170,IF(OR(AB171=$AB$4:$AB170)=FALSE,AE170&amp;C171,AE170),"("&amp;C171)&amp;IF(AA171=AA172,IF(OR(AB172=$AB$4:$AB171)=FALSE,", ",""),") "),""))</f>
        <v/>
      </c>
      <c r="AF171" s="11" t="str">
        <f t="array" ref="AF171">IF((COUNTBLANK(D171)=0)*OR($H$2="y",$H$2="m"),IFERROR(LEFT(C171, FIND(" ",C171)-1), C171),"")</f>
        <v/>
      </c>
      <c r="AG171" s="11" t="str">
        <f t="array" ref="AG171">IF(COUNTBLANK(D171)=1,"",IF(OR($H$2="y",$H$2="m"),IF(AA171=AA170,IF(OR(AC171=$AC$4:$AC170)=FALSE,AG170&amp;AF171,AG170),"("&amp;AF171)&amp;IF(AA171=AA172,IF(OR(AC172=$AC$4:$AC171)=FALSE,", ",""),") "),""))</f>
        <v/>
      </c>
      <c r="AH171" s="10" t="str">
        <f>IF((COUNTBLANK(D171)=1),"",IF(D171=D170,AH170,"")&amp;IF(B170&lt;&gt;B171,((IF(COUNTBLANK(E171)=1,$D$3&amp;"Non-type material: "&amp;$D$3,$D$3&amp;INDEX('type-categories'!$A$2:$B$100,MATCH(E171,'type-categories'!$A$2:$A$100,0),2)&amp;$D$3))),"")&amp;(IF(K171&lt;&gt;K170,$C$2&amp;UPPER(K171)&amp;$C$2&amp;$K$3&amp;" ",(IF(B171&lt;&gt;B170,$C$2&amp;UPPER(K171)&amp;$C$2&amp;$K$3&amp;" ",""))))&amp;IF((AA171&lt;&gt;AA172)*($H$2="y"),AD171&amp;AE171,IF((AA171&lt;&gt;AA172)*($H$2="m"),AD171&amp;AG171,IF(($H$2&lt;&gt;"m")*($H$2&lt;&gt;"Y"),(IF(F171=0,"",F171&amp;" "&amp;$F$4&amp;" "))&amp;(IF(G171=0,"",G171&amp;" "&amp;$G$4&amp;" "))&amp;(IF(H171=0,"",H171&amp;" "&amp;H$4&amp;" "))&amp;(IF(I171=0,"",I171&amp;" "&amp;$I$4&amp;" "))&amp;(IF(J171=0,"",J171&amp;" "&amp;$J$4&amp;" ")),"")))&amp;"; "&amp;IF((B171=B170)*(AA171=AA170), "same collecting data; ", IF((B171=B170)*(Z170=Z171),"same locality; ",(IF(COUNTBLANK(L171)=1,"",$D$2&amp;L171&amp;$L$3&amp;" "&amp;$D$2))&amp;(IF(COUNTBLANK(M171)=1,"",$E$2&amp;M171&amp;$E$2&amp;", "))&amp;(IF(COUNTBLANK(N171)=1,"",N171&amp;"; "))&amp;(IF(COUNTBLANK(O171)=1,"",O171&amp;"; ")))&amp;(IF(COUNTBLANK(P171)=1,"",P171&amp;"; "))&amp;(IF(COUNTBLANK(Q171)=1,"",Q171&amp;"; "))&amp;(IF(COUNTBLANK(R171)=1,"",R171&amp;"m, "))&amp;IF((COUNTBLANK(S171)=0)*(S171&lt;&gt;S170), S171&amp;"; ","")&amp;(IF(COUNTBLANK(U171)=1,"",U171&amp;"; "))&amp;(IF(COUNTBLANK(T171)=1,"",IF(COUNTBLANK(F$2)=1,T171&amp;"; ",T171&amp;" "&amp;F$2&amp;"; "))))&amp;(IF(COUNTBLANK(V171)=1,"",V171&amp;"; "))&amp;IF((COUNTBLANK(C171)=1),"",C171)&amp;IF((B171=B172)*(K171=K172)*(L171=L172)*(M171=M172),IF(($H$2&lt;&gt;"m")*($H$2&lt;&gt;"Y"), " • ", IF((ISNUMBER(FIND(")",AE171))), " • ", "")),IF((B171=B172)*(K171=K172),"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v>
      </c>
      <c r="AI171" s="1"/>
    </row>
    <row r="172" spans="1:35" s="4" customFormat="1" x14ac:dyDescent="0.25">
      <c r="A172" s="3">
        <f t="shared" si="17"/>
        <v>1</v>
      </c>
      <c r="B172" s="53" t="str">
        <f t="shared" si="15"/>
        <v>Kukulcania arizonica</v>
      </c>
      <c r="C172" s="57" t="s">
        <v>310</v>
      </c>
      <c r="D172" s="57" t="s">
        <v>191</v>
      </c>
      <c r="E172" s="57"/>
      <c r="F172" s="57">
        <v>0</v>
      </c>
      <c r="G172" s="57">
        <v>1</v>
      </c>
      <c r="H172" s="57">
        <v>0</v>
      </c>
      <c r="I172" s="57"/>
      <c r="J172" s="57"/>
      <c r="K172" s="57" t="s">
        <v>353</v>
      </c>
      <c r="L172" s="57" t="s">
        <v>86</v>
      </c>
      <c r="M172" s="54" t="s">
        <v>1002</v>
      </c>
      <c r="N172" s="57" t="s">
        <v>1008</v>
      </c>
      <c r="O172" s="58" t="s">
        <v>1009</v>
      </c>
      <c r="P172" s="58"/>
      <c r="Q172" s="58" t="s">
        <v>85</v>
      </c>
      <c r="R172" s="58"/>
      <c r="S172" s="54" t="s">
        <v>1010</v>
      </c>
      <c r="T172" s="57" t="s">
        <v>443</v>
      </c>
      <c r="U172" s="57" t="s">
        <v>1011</v>
      </c>
      <c r="V172" s="57"/>
      <c r="W172" s="57" t="s">
        <v>85</v>
      </c>
      <c r="X172" s="147">
        <f ca="1">IF(COUNTBLANK(D172)=1,"",IF('order-admin-units'!$I$1&lt;&gt;"y", "", IF(COUNTBLANK(K172)=1, 'order-admin-units'!$B$1+1, VLOOKUP(K172, ordercountry, 2))))</f>
        <v>1</v>
      </c>
      <c r="Y172" s="147">
        <f ca="1">IF(COUNTBLANK(D172)=1,"",IF('order-admin-units'!$I$1&lt;&gt;"y", "", IF(COUNTBLANK(K172:L172)&gt;0, 'order-admin-units'!$B$2+1, VLOOKUP(K172&amp;"@"&amp;L172, orderadmin, 2))))</f>
        <v>5</v>
      </c>
      <c r="Z172" s="147" t="str">
        <f t="shared" si="18"/>
        <v>USANew MexicoCatronSierraGila National Forest, 19 km W Hillsboro, highway 90</v>
      </c>
      <c r="AA172" s="147" t="str">
        <f t="shared" si="19"/>
        <v>Kukulcania arizonicaUSANew MexicoCatronSierraGila National Forest, 19 km W Hillsboro, highway 90[N33.50184°, W108.62222°]S.C. Willians16/VIII/1974</v>
      </c>
      <c r="AB172" s="147" t="str">
        <f t="shared" si="20"/>
        <v>Kukulcania arizonicaUSANew MexicoCatronSierraGila National Forest, 19 km W Hillsboro, highway 90[N33.50184°, W108.62222°]S.C. Willians16/VIII/1974CAS 9060619</v>
      </c>
      <c r="AC172" s="147" t="str">
        <f t="shared" si="16"/>
        <v>Kukulcania arizonicaUSANew MexicoCatronSierraGila National Forest, 19 km W Hillsboro, highway 90[N33.50184°, W108.62222°]S.C. Willians16/VIII/1974</v>
      </c>
      <c r="AD172" s="11" t="str">
        <f t="shared" si="21"/>
        <v/>
      </c>
      <c r="AE172" s="11" t="str">
        <f t="array" ref="AE172">IF(COUNTBLANK(D172)=1,"",IF(OR($H$2="y",$H$2="m"),IF(AA172=AA171,IF(OR(AB172=$AB$4:$AB171)=FALSE,AE171&amp;C172,AE171),"("&amp;C172)&amp;IF(AA172=AA173,IF(OR(AB173=$AB$4:$AB172)=FALSE,", ",""),") "),""))</f>
        <v/>
      </c>
      <c r="AF172" s="11" t="str">
        <f t="array" ref="AF172">IF((COUNTBLANK(D172)=0)*OR($H$2="y",$H$2="m"),IFERROR(LEFT(C172, FIND(" ",C172)-1), C172),"")</f>
        <v/>
      </c>
      <c r="AG172" s="11" t="str">
        <f t="array" ref="AG172">IF(COUNTBLANK(D172)=1,"",IF(OR($H$2="y",$H$2="m"),IF(AA172=AA171,IF(OR(AC172=$AC$4:$AC171)=FALSE,AG171&amp;AF172,AG171),"("&amp;AF172)&amp;IF(AA172=AA173,IF(OR(AC173=$AC$4:$AC172)=FALSE,", ",""),") "),""))</f>
        <v/>
      </c>
      <c r="AH172" s="10" t="str">
        <f>IF((COUNTBLANK(D172)=1),"",IF(D172=D171,AH171,"")&amp;IF(B171&lt;&gt;B172,((IF(COUNTBLANK(E172)=1,$D$3&amp;"Non-type material: "&amp;$D$3,$D$3&amp;INDEX('type-categories'!$A$2:$B$100,MATCH(E172,'type-categories'!$A$2:$A$100,0),2)&amp;$D$3))),"")&amp;(IF(K172&lt;&gt;K171,$C$2&amp;UPPER(K172)&amp;$C$2&amp;$K$3&amp;" ",(IF(B172&lt;&gt;B171,$C$2&amp;UPPER(K172)&amp;$C$2&amp;$K$3&amp;" ",""))))&amp;IF((AA172&lt;&gt;AA173)*($H$2="y"),AD172&amp;AE172,IF((AA172&lt;&gt;AA173)*($H$2="m"),AD172&amp;AG172,IF(($H$2&lt;&gt;"m")*($H$2&lt;&gt;"Y"),(IF(F172=0,"",F172&amp;" "&amp;$F$4&amp;" "))&amp;(IF(G172=0,"",G172&amp;" "&amp;$G$4&amp;" "))&amp;(IF(H172=0,"",H172&amp;" "&amp;H$4&amp;" "))&amp;(IF(I172=0,"",I172&amp;" "&amp;$I$4&amp;" "))&amp;(IF(J172=0,"",J172&amp;" "&amp;$J$4&amp;" ")),"")))&amp;"; "&amp;IF((B172=B171)*(AA172=AA171), "same collecting data; ", IF((B172=B171)*(Z171=Z172),"same locality; ",(IF(COUNTBLANK(L172)=1,"",$D$2&amp;L172&amp;$L$3&amp;" "&amp;$D$2))&amp;(IF(COUNTBLANK(M172)=1,"",$E$2&amp;M172&amp;$E$2&amp;", "))&amp;(IF(COUNTBLANK(N172)=1,"",N172&amp;"; "))&amp;(IF(COUNTBLANK(O172)=1,"",O172&amp;"; ")))&amp;(IF(COUNTBLANK(P172)=1,"",P172&amp;"; "))&amp;(IF(COUNTBLANK(Q172)=1,"",Q172&amp;"; "))&amp;(IF(COUNTBLANK(R172)=1,"",R172&amp;"m, "))&amp;IF((COUNTBLANK(S172)=0)*(S172&lt;&gt;S171), S172&amp;"; ","")&amp;(IF(COUNTBLANK(U172)=1,"",U172&amp;"; "))&amp;(IF(COUNTBLANK(T172)=1,"",IF(COUNTBLANK(F$2)=1,T172&amp;"; ",T172&amp;" "&amp;F$2&amp;"; "))))&amp;(IF(COUNTBLANK(V172)=1,"",V172&amp;"; "))&amp;IF((COUNTBLANK(C172)=1),"",C172)&amp;IF((B172=B173)*(K172=K173)*(L172=L173)*(M172=M173),IF(($H$2&lt;&gt;"m")*($H$2&lt;&gt;"Y"), " • ", IF((ISNUMBER(FIND(")",AE172))), " • ", "")),IF((B172=B173)*(K172=K173),"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v>
      </c>
      <c r="AI172" s="1"/>
    </row>
    <row r="173" spans="1:35" s="4" customFormat="1" x14ac:dyDescent="0.25">
      <c r="A173" s="3">
        <f t="shared" si="17"/>
        <v>1</v>
      </c>
      <c r="B173" s="53" t="str">
        <f t="shared" si="15"/>
        <v>Kukulcania arizonica</v>
      </c>
      <c r="C173" s="57" t="s">
        <v>192</v>
      </c>
      <c r="D173" s="57" t="s">
        <v>191</v>
      </c>
      <c r="E173" s="57"/>
      <c r="F173" s="57">
        <v>1</v>
      </c>
      <c r="G173" s="57">
        <v>0</v>
      </c>
      <c r="H173" s="57">
        <v>0</v>
      </c>
      <c r="I173" s="57"/>
      <c r="J173" s="57"/>
      <c r="K173" s="57" t="s">
        <v>353</v>
      </c>
      <c r="L173" s="57" t="s">
        <v>86</v>
      </c>
      <c r="M173" s="54" t="s">
        <v>1012</v>
      </c>
      <c r="N173" s="57" t="s">
        <v>1013</v>
      </c>
      <c r="O173" s="58" t="s">
        <v>85</v>
      </c>
      <c r="P173" s="58" t="s">
        <v>1014</v>
      </c>
      <c r="Q173" s="58" t="s">
        <v>85</v>
      </c>
      <c r="R173" s="58"/>
      <c r="S173" s="54" t="s">
        <v>1015</v>
      </c>
      <c r="T173" s="57" t="s">
        <v>1016</v>
      </c>
      <c r="U173" s="57" t="s">
        <v>1017</v>
      </c>
      <c r="V173" s="57"/>
      <c r="W173" s="57" t="s">
        <v>85</v>
      </c>
      <c r="X173" s="147">
        <f ca="1">IF(COUNTBLANK(D173)=1,"",IF('order-admin-units'!$I$1&lt;&gt;"y", "", IF(COUNTBLANK(K173)=1, 'order-admin-units'!$B$1+1, VLOOKUP(K173, ordercountry, 2))))</f>
        <v>1</v>
      </c>
      <c r="Y173" s="147">
        <f ca="1">IF(COUNTBLANK(D173)=1,"",IF('order-admin-units'!$I$1&lt;&gt;"y", "", IF(COUNTBLANK(K173:L173)&gt;0, 'order-admin-units'!$B$2+1, VLOOKUP(K173&amp;"@"&amp;L173, orderadmin, 2))))</f>
        <v>5</v>
      </c>
      <c r="Z173" s="147" t="str">
        <f t="shared" si="18"/>
        <v>USANew MexicoDona AnaLas Cruces</v>
      </c>
      <c r="AA173" s="147" t="str">
        <f t="shared" si="19"/>
        <v>Kukulcania arizonicaUSANew MexicoDona AnaLas CrucesChihuahua desert scrub, around house(N32.31994°, W106.76365°)L. Prendini &amp; M. Nishiguchi12/IX/2002</v>
      </c>
      <c r="AB173" s="147" t="str">
        <f t="shared" si="20"/>
        <v xml:space="preserve">Kukulcania arizonicaUSANew MexicoDona AnaLas CrucesChihuahua desert scrub, around house(N32.31994°, W106.76365°)L. Prendini &amp; M. Nishiguchi12/IX/2002AMNH </v>
      </c>
      <c r="AC173" s="147" t="str">
        <f t="shared" si="16"/>
        <v>Kukulcania arizonicaUSANew MexicoDona AnaLas CrucesChihuahua desert scrub, around house(N32.31994°, W106.76365°)L. Prendini &amp; M. Nishiguchi12/IX/2002</v>
      </c>
      <c r="AD173" s="11" t="str">
        <f t="shared" si="21"/>
        <v/>
      </c>
      <c r="AE173" s="11" t="str">
        <f t="array" ref="AE173">IF(COUNTBLANK(D173)=1,"",IF(OR($H$2="y",$H$2="m"),IF(AA173=AA172,IF(OR(AB173=$AB$4:$AB172)=FALSE,AE172&amp;C173,AE172),"("&amp;C173)&amp;IF(AA173=AA174,IF(OR(AB174=$AB$4:$AB173)=FALSE,", ",""),") "),""))</f>
        <v/>
      </c>
      <c r="AF173" s="11" t="str">
        <f t="array" ref="AF173">IF((COUNTBLANK(D173)=0)*OR($H$2="y",$H$2="m"),IFERROR(LEFT(C173, FIND(" ",C173)-1), C173),"")</f>
        <v/>
      </c>
      <c r="AG173" s="11" t="str">
        <f t="array" ref="AG173">IF(COUNTBLANK(D173)=1,"",IF(OR($H$2="y",$H$2="m"),IF(AA173=AA172,IF(OR(AC173=$AC$4:$AC172)=FALSE,AG172&amp;AF173,AG172),"("&amp;AF173)&amp;IF(AA173=AA174,IF(OR(AC174=$AC$4:$AC173)=FALSE,", ",""),") "),""))</f>
        <v/>
      </c>
      <c r="AH173" s="10" t="str">
        <f>IF((COUNTBLANK(D173)=1),"",IF(D173=D172,AH172,"")&amp;IF(B172&lt;&gt;B173,((IF(COUNTBLANK(E173)=1,$D$3&amp;"Non-type material: "&amp;$D$3,$D$3&amp;INDEX('type-categories'!$A$2:$B$100,MATCH(E173,'type-categories'!$A$2:$A$100,0),2)&amp;$D$3))),"")&amp;(IF(K173&lt;&gt;K172,$C$2&amp;UPPER(K173)&amp;$C$2&amp;$K$3&amp;" ",(IF(B173&lt;&gt;B172,$C$2&amp;UPPER(K173)&amp;$C$2&amp;$K$3&amp;" ",""))))&amp;IF((AA173&lt;&gt;AA174)*($H$2="y"),AD173&amp;AE173,IF((AA173&lt;&gt;AA174)*($H$2="m"),AD173&amp;AG173,IF(($H$2&lt;&gt;"m")*($H$2&lt;&gt;"Y"),(IF(F173=0,"",F173&amp;" "&amp;$F$4&amp;" "))&amp;(IF(G173=0,"",G173&amp;" "&amp;$G$4&amp;" "))&amp;(IF(H173=0,"",H173&amp;" "&amp;H$4&amp;" "))&amp;(IF(I173=0,"",I173&amp;" "&amp;$I$4&amp;" "))&amp;(IF(J173=0,"",J173&amp;" "&amp;$J$4&amp;" ")),"")))&amp;"; "&amp;IF((B173=B172)*(AA173=AA172), "same collecting data; ", IF((B173=B172)*(Z172=Z173),"same locality; ",(IF(COUNTBLANK(L173)=1,"",$D$2&amp;L173&amp;$L$3&amp;" "&amp;$D$2))&amp;(IF(COUNTBLANK(M173)=1,"",$E$2&amp;M173&amp;$E$2&amp;", "))&amp;(IF(COUNTBLANK(N173)=1,"",N173&amp;"; "))&amp;(IF(COUNTBLANK(O173)=1,"",O173&amp;"; ")))&amp;(IF(COUNTBLANK(P173)=1,"",P173&amp;"; "))&amp;(IF(COUNTBLANK(Q173)=1,"",Q173&amp;"; "))&amp;(IF(COUNTBLANK(R173)=1,"",R173&amp;"m, "))&amp;IF((COUNTBLANK(S173)=0)*(S173&lt;&gt;S172), S173&amp;"; ","")&amp;(IF(COUNTBLANK(U173)=1,"",U173&amp;"; "))&amp;(IF(COUNTBLANK(T173)=1,"",IF(COUNTBLANK(F$2)=1,T173&amp;"; ",T173&amp;" "&amp;F$2&amp;"; "))))&amp;(IF(COUNTBLANK(V173)=1,"",V173&amp;"; "))&amp;IF((COUNTBLANK(C173)=1),"",C173)&amp;IF((B173=B174)*(K173=K174)*(L173=L174)*(M173=M174),IF(($H$2&lt;&gt;"m")*($H$2&lt;&gt;"Y"), " • ", IF((ISNUMBER(FIND(")",AE173))), " • ", "")),IF((B173=B174)*(K173=K174),"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v>
      </c>
      <c r="AI173" s="1"/>
    </row>
    <row r="174" spans="1:35" s="4" customFormat="1" x14ac:dyDescent="0.25">
      <c r="A174" s="3">
        <f t="shared" si="17"/>
        <v>1</v>
      </c>
      <c r="B174" s="53" t="str">
        <f t="shared" si="15"/>
        <v>Kukulcania arizonica</v>
      </c>
      <c r="C174" s="57" t="s">
        <v>311</v>
      </c>
      <c r="D174" s="57" t="s">
        <v>191</v>
      </c>
      <c r="E174" s="57"/>
      <c r="F174" s="57">
        <v>0</v>
      </c>
      <c r="G174" s="57">
        <v>1</v>
      </c>
      <c r="H174" s="57">
        <v>0</v>
      </c>
      <c r="I174" s="57"/>
      <c r="J174" s="57"/>
      <c r="K174" s="57" t="s">
        <v>353</v>
      </c>
      <c r="L174" s="57" t="s">
        <v>86</v>
      </c>
      <c r="M174" s="54" t="s">
        <v>1012</v>
      </c>
      <c r="N174" s="57" t="s">
        <v>1018</v>
      </c>
      <c r="O174" s="58" t="s">
        <v>1019</v>
      </c>
      <c r="P174" s="58" t="s">
        <v>1020</v>
      </c>
      <c r="Q174" s="58" t="s">
        <v>85</v>
      </c>
      <c r="R174" s="58"/>
      <c r="S174" s="54" t="s">
        <v>1021</v>
      </c>
      <c r="T174" s="57" t="s">
        <v>477</v>
      </c>
      <c r="U174" s="57" t="s">
        <v>1022</v>
      </c>
      <c r="V174" s="57"/>
      <c r="W174" s="57" t="s">
        <v>85</v>
      </c>
      <c r="X174" s="147">
        <f ca="1">IF(COUNTBLANK(D174)=1,"",IF('order-admin-units'!$I$1&lt;&gt;"y", "", IF(COUNTBLANK(K174)=1, 'order-admin-units'!$B$1+1, VLOOKUP(K174, ordercountry, 2))))</f>
        <v>1</v>
      </c>
      <c r="Y174" s="147">
        <f ca="1">IF(COUNTBLANK(D174)=1,"",IF('order-admin-units'!$I$1&lt;&gt;"y", "", IF(COUNTBLANK(K174:L174)&gt;0, 'order-admin-units'!$B$2+1, VLOOKUP(K174&amp;"@"&amp;L174, orderadmin, 2))))</f>
        <v>5</v>
      </c>
      <c r="Z174" s="147" t="str">
        <f t="shared" si="18"/>
        <v>USANew MexicoDona AnaOrgan MountainsAguirre Springs National Recreation Area</v>
      </c>
      <c r="AA174" s="147" t="str">
        <f t="shared" si="19"/>
        <v>Kukulcania arizonicaUSANew MexicoDona AnaOrgan MountainsAguirre Springs National Recreation Areaoak-juniper, under granite[N32.32612°, W106.55599°]D. Ubick9/IX/1989</v>
      </c>
      <c r="AB174" s="147" t="str">
        <f t="shared" si="20"/>
        <v>Kukulcania arizonicaUSANew MexicoDona AnaOrgan MountainsAguirre Springs National Recreation Areaoak-juniper, under granite[N32.32612°, W106.55599°]D. Ubick9/IX/1989CAS 9060415</v>
      </c>
      <c r="AC174" s="147" t="str">
        <f t="shared" si="16"/>
        <v>Kukulcania arizonicaUSANew MexicoDona AnaOrgan MountainsAguirre Springs National Recreation Areaoak-juniper, under granite[N32.32612°, W106.55599°]D. Ubick9/IX/1989</v>
      </c>
      <c r="AD174" s="11" t="str">
        <f t="shared" si="21"/>
        <v/>
      </c>
      <c r="AE174" s="11" t="str">
        <f t="array" ref="AE174">IF(COUNTBLANK(D174)=1,"",IF(OR($H$2="y",$H$2="m"),IF(AA174=AA173,IF(OR(AB174=$AB$4:$AB173)=FALSE,AE173&amp;C174,AE173),"("&amp;C174)&amp;IF(AA174=AA175,IF(OR(AB175=$AB$4:$AB174)=FALSE,", ",""),") "),""))</f>
        <v/>
      </c>
      <c r="AF174" s="11" t="str">
        <f t="array" ref="AF174">IF((COUNTBLANK(D174)=0)*OR($H$2="y",$H$2="m"),IFERROR(LEFT(C174, FIND(" ",C174)-1), C174),"")</f>
        <v/>
      </c>
      <c r="AG174" s="11" t="str">
        <f t="array" ref="AG174">IF(COUNTBLANK(D174)=1,"",IF(OR($H$2="y",$H$2="m"),IF(AA174=AA173,IF(OR(AC174=$AC$4:$AC173)=FALSE,AG173&amp;AF174,AG173),"("&amp;AF174)&amp;IF(AA174=AA175,IF(OR(AC175=$AC$4:$AC174)=FALSE,", ",""),") "),""))</f>
        <v/>
      </c>
      <c r="AH174" s="10" t="str">
        <f>IF((COUNTBLANK(D174)=1),"",IF(D174=D173,AH173,"")&amp;IF(B173&lt;&gt;B174,((IF(COUNTBLANK(E174)=1,$D$3&amp;"Non-type material: "&amp;$D$3,$D$3&amp;INDEX('type-categories'!$A$2:$B$100,MATCH(E174,'type-categories'!$A$2:$A$100,0),2)&amp;$D$3))),"")&amp;(IF(K174&lt;&gt;K173,$C$2&amp;UPPER(K174)&amp;$C$2&amp;$K$3&amp;" ",(IF(B174&lt;&gt;B173,$C$2&amp;UPPER(K174)&amp;$C$2&amp;$K$3&amp;" ",""))))&amp;IF((AA174&lt;&gt;AA175)*($H$2="y"),AD174&amp;AE174,IF((AA174&lt;&gt;AA175)*($H$2="m"),AD174&amp;AG174,IF(($H$2&lt;&gt;"m")*($H$2&lt;&gt;"Y"),(IF(F174=0,"",F174&amp;" "&amp;$F$4&amp;" "))&amp;(IF(G174=0,"",G174&amp;" "&amp;$G$4&amp;" "))&amp;(IF(H174=0,"",H174&amp;" "&amp;H$4&amp;" "))&amp;(IF(I174=0,"",I174&amp;" "&amp;$I$4&amp;" "))&amp;(IF(J174=0,"",J174&amp;" "&amp;$J$4&amp;" ")),"")))&amp;"; "&amp;IF((B174=B173)*(AA174=AA173), "same collecting data; ", IF((B174=B173)*(Z173=Z174),"same locality; ",(IF(COUNTBLANK(L174)=1,"",$D$2&amp;L174&amp;$L$3&amp;" "&amp;$D$2))&amp;(IF(COUNTBLANK(M174)=1,"",$E$2&amp;M174&amp;$E$2&amp;", "))&amp;(IF(COUNTBLANK(N174)=1,"",N174&amp;"; "))&amp;(IF(COUNTBLANK(O174)=1,"",O174&amp;"; ")))&amp;(IF(COUNTBLANK(P174)=1,"",P174&amp;"; "))&amp;(IF(COUNTBLANK(Q174)=1,"",Q174&amp;"; "))&amp;(IF(COUNTBLANK(R174)=1,"",R174&amp;"m, "))&amp;IF((COUNTBLANK(S174)=0)*(S174&lt;&gt;S173), S174&amp;"; ","")&amp;(IF(COUNTBLANK(U174)=1,"",U174&amp;"; "))&amp;(IF(COUNTBLANK(T174)=1,"",IF(COUNTBLANK(F$2)=1,T174&amp;"; ",T174&amp;" "&amp;F$2&amp;"; "))))&amp;(IF(COUNTBLANK(V174)=1,"",V174&amp;"; "))&amp;IF((COUNTBLANK(C174)=1),"",C174)&amp;IF((B174=B175)*(K174=K175)*(L174=L175)*(M174=M175),IF(($H$2&lt;&gt;"m")*($H$2&lt;&gt;"Y"), " • ", IF((ISNUMBER(FIND(")",AE174))), " • ", "")),IF((B174=B175)*(K174=K175),"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v>
      </c>
      <c r="AI174" s="1"/>
    </row>
    <row r="175" spans="1:35" s="4" customFormat="1" x14ac:dyDescent="0.25">
      <c r="A175" s="3">
        <f t="shared" si="17"/>
        <v>1</v>
      </c>
      <c r="B175" s="53" t="str">
        <f t="shared" si="15"/>
        <v>Kukulcania arizonica</v>
      </c>
      <c r="C175" s="57" t="s">
        <v>192</v>
      </c>
      <c r="D175" s="57" t="s">
        <v>191</v>
      </c>
      <c r="E175" s="57"/>
      <c r="F175" s="57">
        <v>1</v>
      </c>
      <c r="G175" s="57">
        <v>0</v>
      </c>
      <c r="H175" s="57">
        <v>0</v>
      </c>
      <c r="I175" s="57"/>
      <c r="J175" s="57"/>
      <c r="K175" s="57" t="s">
        <v>353</v>
      </c>
      <c r="L175" s="57" t="s">
        <v>86</v>
      </c>
      <c r="M175" s="54" t="s">
        <v>1023</v>
      </c>
      <c r="N175" s="57" t="s">
        <v>1024</v>
      </c>
      <c r="O175" s="58" t="s">
        <v>1025</v>
      </c>
      <c r="P175" s="58"/>
      <c r="Q175" s="58" t="s">
        <v>85</v>
      </c>
      <c r="R175" s="58"/>
      <c r="S175" s="54" t="s">
        <v>1026</v>
      </c>
      <c r="T175" s="57" t="s">
        <v>1027</v>
      </c>
      <c r="U175" s="57" t="s">
        <v>1028</v>
      </c>
      <c r="V175" s="57"/>
      <c r="W175" s="57" t="s">
        <v>85</v>
      </c>
      <c r="X175" s="147">
        <f ca="1">IF(COUNTBLANK(D175)=1,"",IF('order-admin-units'!$I$1&lt;&gt;"y", "", IF(COUNTBLANK(K175)=1, 'order-admin-units'!$B$1+1, VLOOKUP(K175, ordercountry, 2))))</f>
        <v>1</v>
      </c>
      <c r="Y175" s="147">
        <f ca="1">IF(COUNTBLANK(D175)=1,"",IF('order-admin-units'!$I$1&lt;&gt;"y", "", IF(COUNTBLANK(K175:L175)&gt;0, 'order-admin-units'!$B$2+1, VLOOKUP(K175&amp;"@"&amp;L175, orderadmin, 2))))</f>
        <v>5</v>
      </c>
      <c r="Z175" s="147" t="str">
        <f t="shared" si="18"/>
        <v>USANew MexicoEddyCarlsbad Caverns National Parkfound house</v>
      </c>
      <c r="AA175" s="147" t="str">
        <f t="shared" si="19"/>
        <v>Kukulcania arizonicaUSANew MexicoEddyCarlsbad Caverns National Parkfound house[N32.14786°, W104.55671°]W.C. Welboun2/V/1975</v>
      </c>
      <c r="AB175" s="147" t="str">
        <f t="shared" si="20"/>
        <v xml:space="preserve">Kukulcania arizonicaUSANew MexicoEddyCarlsbad Caverns National Parkfound house[N32.14786°, W104.55671°]W.C. Welboun2/V/1975AMNH </v>
      </c>
      <c r="AC175" s="147" t="str">
        <f t="shared" si="16"/>
        <v>Kukulcania arizonicaUSANew MexicoEddyCarlsbad Caverns National Parkfound house[N32.14786°, W104.55671°]W.C. Welboun2/V/1975</v>
      </c>
      <c r="AD175" s="11" t="str">
        <f t="shared" si="21"/>
        <v/>
      </c>
      <c r="AE175" s="11" t="str">
        <f t="array" ref="AE175">IF(COUNTBLANK(D175)=1,"",IF(OR($H$2="y",$H$2="m"),IF(AA175=AA174,IF(OR(AB175=$AB$4:$AB174)=FALSE,AE174&amp;C175,AE174),"("&amp;C175)&amp;IF(AA175=AA176,IF(OR(AB176=$AB$4:$AB175)=FALSE,", ",""),") "),""))</f>
        <v/>
      </c>
      <c r="AF175" s="11" t="str">
        <f t="array" ref="AF175">IF((COUNTBLANK(D175)=0)*OR($H$2="y",$H$2="m"),IFERROR(LEFT(C175, FIND(" ",C175)-1), C175),"")</f>
        <v/>
      </c>
      <c r="AG175" s="11" t="str">
        <f t="array" ref="AG175">IF(COUNTBLANK(D175)=1,"",IF(OR($H$2="y",$H$2="m"),IF(AA175=AA174,IF(OR(AC175=$AC$4:$AC174)=FALSE,AG174&amp;AF175,AG174),"("&amp;AF175)&amp;IF(AA175=AA176,IF(OR(AC176=$AC$4:$AC175)=FALSE,", ",""),") "),""))</f>
        <v/>
      </c>
      <c r="AH175" s="10" t="str">
        <f>IF((COUNTBLANK(D175)=1),"",IF(D175=D174,AH174,"")&amp;IF(B174&lt;&gt;B175,((IF(COUNTBLANK(E175)=1,$D$3&amp;"Non-type material: "&amp;$D$3,$D$3&amp;INDEX('type-categories'!$A$2:$B$100,MATCH(E175,'type-categories'!$A$2:$A$100,0),2)&amp;$D$3))),"")&amp;(IF(K175&lt;&gt;K174,$C$2&amp;UPPER(K175)&amp;$C$2&amp;$K$3&amp;" ",(IF(B175&lt;&gt;B174,$C$2&amp;UPPER(K175)&amp;$C$2&amp;$K$3&amp;" ",""))))&amp;IF((AA175&lt;&gt;AA176)*($H$2="y"),AD175&amp;AE175,IF((AA175&lt;&gt;AA176)*($H$2="m"),AD175&amp;AG175,IF(($H$2&lt;&gt;"m")*($H$2&lt;&gt;"Y"),(IF(F175=0,"",F175&amp;" "&amp;$F$4&amp;" "))&amp;(IF(G175=0,"",G175&amp;" "&amp;$G$4&amp;" "))&amp;(IF(H175=0,"",H175&amp;" "&amp;H$4&amp;" "))&amp;(IF(I175=0,"",I175&amp;" "&amp;$I$4&amp;" "))&amp;(IF(J175=0,"",J175&amp;" "&amp;$J$4&amp;" ")),"")))&amp;"; "&amp;IF((B175=B174)*(AA175=AA174), "same collecting data; ", IF((B175=B174)*(Z174=Z175),"same locality; ",(IF(COUNTBLANK(L175)=1,"",$D$2&amp;L175&amp;$L$3&amp;" "&amp;$D$2))&amp;(IF(COUNTBLANK(M175)=1,"",$E$2&amp;M175&amp;$E$2&amp;", "))&amp;(IF(COUNTBLANK(N175)=1,"",N175&amp;"; "))&amp;(IF(COUNTBLANK(O175)=1,"",O175&amp;"; ")))&amp;(IF(COUNTBLANK(P175)=1,"",P175&amp;"; "))&amp;(IF(COUNTBLANK(Q175)=1,"",Q175&amp;"; "))&amp;(IF(COUNTBLANK(R175)=1,"",R175&amp;"m, "))&amp;IF((COUNTBLANK(S175)=0)*(S175&lt;&gt;S174), S175&amp;"; ","")&amp;(IF(COUNTBLANK(U175)=1,"",U175&amp;"; "))&amp;(IF(COUNTBLANK(T175)=1,"",IF(COUNTBLANK(F$2)=1,T175&amp;"; ",T175&amp;" "&amp;F$2&amp;"; "))))&amp;(IF(COUNTBLANK(V175)=1,"",V175&amp;"; "))&amp;IF((COUNTBLANK(C175)=1),"",C175)&amp;IF((B175=B176)*(K175=K176)*(L175=L176)*(M175=M176),IF(($H$2&lt;&gt;"m")*($H$2&lt;&gt;"Y"), " • ", IF((ISNUMBER(FIND(")",AE175))), " • ", "")),IF((B175=B176)*(K175=K176),"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v>
      </c>
      <c r="AI175" s="1"/>
    </row>
    <row r="176" spans="1:35" s="4" customFormat="1" x14ac:dyDescent="0.25">
      <c r="A176" s="3">
        <f t="shared" si="17"/>
        <v>1</v>
      </c>
      <c r="B176" s="53" t="str">
        <f t="shared" si="15"/>
        <v>Kukulcania arizonica</v>
      </c>
      <c r="C176" s="57" t="s">
        <v>192</v>
      </c>
      <c r="D176" s="57" t="s">
        <v>191</v>
      </c>
      <c r="E176" s="57"/>
      <c r="F176" s="57">
        <v>0</v>
      </c>
      <c r="G176" s="57">
        <v>1</v>
      </c>
      <c r="H176" s="57">
        <v>0</v>
      </c>
      <c r="I176" s="57"/>
      <c r="J176" s="57"/>
      <c r="K176" s="57" t="s">
        <v>353</v>
      </c>
      <c r="L176" s="57" t="s">
        <v>86</v>
      </c>
      <c r="M176" s="54" t="s">
        <v>68</v>
      </c>
      <c r="N176" s="57" t="s">
        <v>1029</v>
      </c>
      <c r="O176" s="58" t="s">
        <v>85</v>
      </c>
      <c r="P176" s="58"/>
      <c r="Q176" s="58" t="s">
        <v>85</v>
      </c>
      <c r="R176" s="58"/>
      <c r="S176" s="54" t="s">
        <v>1030</v>
      </c>
      <c r="T176" s="57" t="s">
        <v>76</v>
      </c>
      <c r="U176" s="57" t="s">
        <v>1031</v>
      </c>
      <c r="V176" s="57"/>
      <c r="W176" s="57" t="s">
        <v>85</v>
      </c>
      <c r="X176" s="147">
        <f ca="1">IF(COUNTBLANK(D176)=1,"",IF('order-admin-units'!$I$1&lt;&gt;"y", "", IF(COUNTBLANK(K176)=1, 'order-admin-units'!$B$1+1, VLOOKUP(K176, ordercountry, 2))))</f>
        <v>1</v>
      </c>
      <c r="Y176" s="147">
        <f ca="1">IF(COUNTBLANK(D176)=1,"",IF('order-admin-units'!$I$1&lt;&gt;"y", "", IF(COUNTBLANK(K176:L176)&gt;0, 'order-admin-units'!$B$2+1, VLOOKUP(K176&amp;"@"&amp;L176, orderadmin, 2))))</f>
        <v>5</v>
      </c>
      <c r="Z176" s="147" t="str">
        <f t="shared" si="18"/>
        <v>USANew MexicoHidalgo5 miles NE Lordsburg</v>
      </c>
      <c r="AA176" s="147" t="str">
        <f t="shared" si="19"/>
        <v>Kukulcania arizonicaUSANew MexicoHidalgo5 miles NE Lordsburg[N32.41576°, W108.67974°]W. Ivie8/IX/1941</v>
      </c>
      <c r="AB176" s="147" t="str">
        <f t="shared" si="20"/>
        <v xml:space="preserve">Kukulcania arizonicaUSANew MexicoHidalgo5 miles NE Lordsburg[N32.41576°, W108.67974°]W. Ivie8/IX/1941AMNH </v>
      </c>
      <c r="AC176" s="147" t="str">
        <f t="shared" si="16"/>
        <v>Kukulcania arizonicaUSANew MexicoHidalgo5 miles NE Lordsburg[N32.41576°, W108.67974°]W. Ivie8/IX/1941</v>
      </c>
      <c r="AD176" s="11" t="str">
        <f t="shared" si="21"/>
        <v/>
      </c>
      <c r="AE176" s="11" t="str">
        <f t="array" ref="AE176">IF(COUNTBLANK(D176)=1,"",IF(OR($H$2="y",$H$2="m"),IF(AA176=AA175,IF(OR(AB176=$AB$4:$AB175)=FALSE,AE175&amp;C176,AE175),"("&amp;C176)&amp;IF(AA176=AA177,IF(OR(AB177=$AB$4:$AB176)=FALSE,", ",""),") "),""))</f>
        <v/>
      </c>
      <c r="AF176" s="11" t="str">
        <f t="array" ref="AF176">IF((COUNTBLANK(D176)=0)*OR($H$2="y",$H$2="m"),IFERROR(LEFT(C176, FIND(" ",C176)-1), C176),"")</f>
        <v/>
      </c>
      <c r="AG176" s="11" t="str">
        <f t="array" ref="AG176">IF(COUNTBLANK(D176)=1,"",IF(OR($H$2="y",$H$2="m"),IF(AA176=AA175,IF(OR(AC176=$AC$4:$AC175)=FALSE,AG175&amp;AF176,AG175),"("&amp;AF176)&amp;IF(AA176=AA177,IF(OR(AC177=$AC$4:$AC176)=FALSE,", ",""),") "),""))</f>
        <v/>
      </c>
      <c r="AH176" s="10" t="str">
        <f>IF((COUNTBLANK(D176)=1),"",IF(D176=D175,AH175,"")&amp;IF(B175&lt;&gt;B176,((IF(COUNTBLANK(E176)=1,$D$3&amp;"Non-type material: "&amp;$D$3,$D$3&amp;INDEX('type-categories'!$A$2:$B$100,MATCH(E176,'type-categories'!$A$2:$A$100,0),2)&amp;$D$3))),"")&amp;(IF(K176&lt;&gt;K175,$C$2&amp;UPPER(K176)&amp;$C$2&amp;$K$3&amp;" ",(IF(B176&lt;&gt;B175,$C$2&amp;UPPER(K176)&amp;$C$2&amp;$K$3&amp;" ",""))))&amp;IF((AA176&lt;&gt;AA177)*($H$2="y"),AD176&amp;AE176,IF((AA176&lt;&gt;AA177)*($H$2="m"),AD176&amp;AG176,IF(($H$2&lt;&gt;"m")*($H$2&lt;&gt;"Y"),(IF(F176=0,"",F176&amp;" "&amp;$F$4&amp;" "))&amp;(IF(G176=0,"",G176&amp;" "&amp;$G$4&amp;" "))&amp;(IF(H176=0,"",H176&amp;" "&amp;H$4&amp;" "))&amp;(IF(I176=0,"",I176&amp;" "&amp;$I$4&amp;" "))&amp;(IF(J176=0,"",J176&amp;" "&amp;$J$4&amp;" ")),"")))&amp;"; "&amp;IF((B176=B175)*(AA176=AA175), "same collecting data; ", IF((B176=B175)*(Z175=Z176),"same locality; ",(IF(COUNTBLANK(L176)=1,"",$D$2&amp;L176&amp;$L$3&amp;" "&amp;$D$2))&amp;(IF(COUNTBLANK(M176)=1,"",$E$2&amp;M176&amp;$E$2&amp;", "))&amp;(IF(COUNTBLANK(N176)=1,"",N176&amp;"; "))&amp;(IF(COUNTBLANK(O176)=1,"",O176&amp;"; ")))&amp;(IF(COUNTBLANK(P176)=1,"",P176&amp;"; "))&amp;(IF(COUNTBLANK(Q176)=1,"",Q176&amp;"; "))&amp;(IF(COUNTBLANK(R176)=1,"",R176&amp;"m, "))&amp;IF((COUNTBLANK(S176)=0)*(S176&lt;&gt;S175), S176&amp;"; ","")&amp;(IF(COUNTBLANK(U176)=1,"",U176&amp;"; "))&amp;(IF(COUNTBLANK(T176)=1,"",IF(COUNTBLANK(F$2)=1,T176&amp;"; ",T176&amp;" "&amp;F$2&amp;"; "))))&amp;(IF(COUNTBLANK(V176)=1,"",V176&amp;"; "))&amp;IF((COUNTBLANK(C176)=1),"",C176)&amp;IF((B176=B177)*(K176=K177)*(L176=L177)*(M176=M177),IF(($H$2&lt;&gt;"m")*($H$2&lt;&gt;"Y"), " • ", IF((ISNUMBER(FIND(")",AE176))), " • ", "")),IF((B176=B177)*(K176=K177),"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v>
      </c>
      <c r="AI176" s="1"/>
    </row>
    <row r="177" spans="1:35" s="4" customFormat="1" x14ac:dyDescent="0.25">
      <c r="A177" s="3">
        <f t="shared" si="17"/>
        <v>1</v>
      </c>
      <c r="B177" s="53" t="str">
        <f t="shared" si="15"/>
        <v>Kukulcania arizonica</v>
      </c>
      <c r="C177" s="57" t="s">
        <v>192</v>
      </c>
      <c r="D177" s="57" t="s">
        <v>191</v>
      </c>
      <c r="E177" s="57"/>
      <c r="F177" s="57">
        <v>0</v>
      </c>
      <c r="G177" s="57">
        <v>1</v>
      </c>
      <c r="H177" s="57">
        <v>0</v>
      </c>
      <c r="I177" s="57"/>
      <c r="J177" s="57"/>
      <c r="K177" s="57" t="s">
        <v>353</v>
      </c>
      <c r="L177" s="57" t="s">
        <v>86</v>
      </c>
      <c r="M177" s="54" t="s">
        <v>68</v>
      </c>
      <c r="N177" s="57" t="s">
        <v>1032</v>
      </c>
      <c r="O177" s="58" t="s">
        <v>85</v>
      </c>
      <c r="P177" s="58"/>
      <c r="Q177" s="58" t="s">
        <v>85</v>
      </c>
      <c r="R177" s="58"/>
      <c r="S177" s="54" t="s">
        <v>1033</v>
      </c>
      <c r="T177" s="57" t="s">
        <v>1034</v>
      </c>
      <c r="U177" s="57" t="s">
        <v>1035</v>
      </c>
      <c r="V177" s="57"/>
      <c r="W177" s="57" t="s">
        <v>85</v>
      </c>
      <c r="X177" s="147">
        <f ca="1">IF(COUNTBLANK(D177)=1,"",IF('order-admin-units'!$I$1&lt;&gt;"y", "", IF(COUNTBLANK(K177)=1, 'order-admin-units'!$B$1+1, VLOOKUP(K177, ordercountry, 2))))</f>
        <v>1</v>
      </c>
      <c r="Y177" s="147">
        <f ca="1">IF(COUNTBLANK(D177)=1,"",IF('order-admin-units'!$I$1&lt;&gt;"y", "", IF(COUNTBLANK(K177:L177)&gt;0, 'order-admin-units'!$B$2+1, VLOOKUP(K177&amp;"@"&amp;L177, orderadmin, 2))))</f>
        <v>5</v>
      </c>
      <c r="Z177" s="147" t="str">
        <f t="shared" si="18"/>
        <v>USANew MexicoHidalgo7 miles W Animas</v>
      </c>
      <c r="AA177" s="147" t="str">
        <f t="shared" si="19"/>
        <v>Kukulcania arizonicaUSANew MexicoHidalgo7 miles W Animas[N31.93587°, W108.93072°]B. Tomberlin &amp; T. Snell26/VI/1988</v>
      </c>
      <c r="AB177" s="147" t="str">
        <f t="shared" si="20"/>
        <v xml:space="preserve">Kukulcania arizonicaUSANew MexicoHidalgo7 miles W Animas[N31.93587°, W108.93072°]B. Tomberlin &amp; T. Snell26/VI/1988AMNH </v>
      </c>
      <c r="AC177" s="147" t="str">
        <f t="shared" si="16"/>
        <v>Kukulcania arizonicaUSANew MexicoHidalgo7 miles W Animas[N31.93587°, W108.93072°]B. Tomberlin &amp; T. Snell26/VI/1988</v>
      </c>
      <c r="AD177" s="11" t="str">
        <f t="shared" si="21"/>
        <v/>
      </c>
      <c r="AE177" s="11" t="str">
        <f t="array" ref="AE177">IF(COUNTBLANK(D177)=1,"",IF(OR($H$2="y",$H$2="m"),IF(AA177=AA176,IF(OR(AB177=$AB$4:$AB176)=FALSE,AE176&amp;C177,AE176),"("&amp;C177)&amp;IF(AA177=AA178,IF(OR(AB178=$AB$4:$AB177)=FALSE,", ",""),") "),""))</f>
        <v/>
      </c>
      <c r="AF177" s="11" t="str">
        <f t="array" ref="AF177">IF((COUNTBLANK(D177)=0)*OR($H$2="y",$H$2="m"),IFERROR(LEFT(C177, FIND(" ",C177)-1), C177),"")</f>
        <v/>
      </c>
      <c r="AG177" s="11" t="str">
        <f t="array" ref="AG177">IF(COUNTBLANK(D177)=1,"",IF(OR($H$2="y",$H$2="m"),IF(AA177=AA176,IF(OR(AC177=$AC$4:$AC176)=FALSE,AG176&amp;AF177,AG176),"("&amp;AF177)&amp;IF(AA177=AA178,IF(OR(AC178=$AC$4:$AC177)=FALSE,", ",""),") "),""))</f>
        <v/>
      </c>
      <c r="AH177" s="10" t="str">
        <f>IF((COUNTBLANK(D177)=1),"",IF(D177=D176,AH176,"")&amp;IF(B176&lt;&gt;B177,((IF(COUNTBLANK(E177)=1,$D$3&amp;"Non-type material: "&amp;$D$3,$D$3&amp;INDEX('type-categories'!$A$2:$B$100,MATCH(E177,'type-categories'!$A$2:$A$100,0),2)&amp;$D$3))),"")&amp;(IF(K177&lt;&gt;K176,$C$2&amp;UPPER(K177)&amp;$C$2&amp;$K$3&amp;" ",(IF(B177&lt;&gt;B176,$C$2&amp;UPPER(K177)&amp;$C$2&amp;$K$3&amp;" ",""))))&amp;IF((AA177&lt;&gt;AA178)*($H$2="y"),AD177&amp;AE177,IF((AA177&lt;&gt;AA178)*($H$2="m"),AD177&amp;AG177,IF(($H$2&lt;&gt;"m")*($H$2&lt;&gt;"Y"),(IF(F177=0,"",F177&amp;" "&amp;$F$4&amp;" "))&amp;(IF(G177=0,"",G177&amp;" "&amp;$G$4&amp;" "))&amp;(IF(H177=0,"",H177&amp;" "&amp;H$4&amp;" "))&amp;(IF(I177=0,"",I177&amp;" "&amp;$I$4&amp;" "))&amp;(IF(J177=0,"",J177&amp;" "&amp;$J$4&amp;" ")),"")))&amp;"; "&amp;IF((B177=B176)*(AA177=AA176), "same collecting data; ", IF((B177=B176)*(Z176=Z177),"same locality; ",(IF(COUNTBLANK(L177)=1,"",$D$2&amp;L177&amp;$L$3&amp;" "&amp;$D$2))&amp;(IF(COUNTBLANK(M177)=1,"",$E$2&amp;M177&amp;$E$2&amp;", "))&amp;(IF(COUNTBLANK(N177)=1,"",N177&amp;"; "))&amp;(IF(COUNTBLANK(O177)=1,"",O177&amp;"; ")))&amp;(IF(COUNTBLANK(P177)=1,"",P177&amp;"; "))&amp;(IF(COUNTBLANK(Q177)=1,"",Q177&amp;"; "))&amp;(IF(COUNTBLANK(R177)=1,"",R177&amp;"m, "))&amp;IF((COUNTBLANK(S177)=0)*(S177&lt;&gt;S176), S177&amp;"; ","")&amp;(IF(COUNTBLANK(U177)=1,"",U177&amp;"; "))&amp;(IF(COUNTBLANK(T177)=1,"",IF(COUNTBLANK(F$2)=1,T177&amp;"; ",T177&amp;" "&amp;F$2&amp;"; "))))&amp;(IF(COUNTBLANK(V177)=1,"",V177&amp;"; "))&amp;IF((COUNTBLANK(C177)=1),"",C177)&amp;IF((B177=B178)*(K177=K178)*(L177=L178)*(M177=M178),IF(($H$2&lt;&gt;"m")*($H$2&lt;&gt;"Y"), " • ", IF((ISNUMBER(FIND(")",AE177))), " • ", "")),IF((B177=B178)*(K177=K178),"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v>
      </c>
      <c r="AI177" s="1"/>
    </row>
    <row r="178" spans="1:35" s="4" customFormat="1" x14ac:dyDescent="0.25">
      <c r="A178" s="3">
        <f t="shared" si="17"/>
        <v>1</v>
      </c>
      <c r="B178" s="53" t="str">
        <f t="shared" si="15"/>
        <v>Kukulcania arizonica</v>
      </c>
      <c r="C178" s="57" t="s">
        <v>192</v>
      </c>
      <c r="D178" s="57" t="s">
        <v>191</v>
      </c>
      <c r="E178" s="57"/>
      <c r="F178" s="57">
        <v>1</v>
      </c>
      <c r="G178" s="57">
        <v>1</v>
      </c>
      <c r="H178" s="57">
        <v>0</v>
      </c>
      <c r="I178" s="57"/>
      <c r="J178" s="57"/>
      <c r="K178" s="57" t="s">
        <v>353</v>
      </c>
      <c r="L178" s="57" t="s">
        <v>86</v>
      </c>
      <c r="M178" s="54" t="s">
        <v>68</v>
      </c>
      <c r="N178" s="57" t="s">
        <v>1036</v>
      </c>
      <c r="O178" s="58" t="s">
        <v>1037</v>
      </c>
      <c r="P178" s="58"/>
      <c r="Q178" s="58" t="s">
        <v>85</v>
      </c>
      <c r="R178" s="58"/>
      <c r="S178" s="54" t="s">
        <v>1038</v>
      </c>
      <c r="T178" s="57" t="s">
        <v>1039</v>
      </c>
      <c r="U178" s="57" t="s">
        <v>1040</v>
      </c>
      <c r="V178" s="57"/>
      <c r="W178" s="57" t="s">
        <v>142</v>
      </c>
      <c r="X178" s="147">
        <f ca="1">IF(COUNTBLANK(D178)=1,"",IF('order-admin-units'!$I$1&lt;&gt;"y", "", IF(COUNTBLANK(K178)=1, 'order-admin-units'!$B$1+1, VLOOKUP(K178, ordercountry, 2))))</f>
        <v>1</v>
      </c>
      <c r="Y178" s="147">
        <f ca="1">IF(COUNTBLANK(D178)=1,"",IF('order-admin-units'!$I$1&lt;&gt;"y", "", IF(COUNTBLANK(K178:L178)&gt;0, 'order-admin-units'!$B$2+1, VLOOKUP(K178&amp;"@"&amp;L178, orderadmin, 2))))</f>
        <v>5</v>
      </c>
      <c r="Z178" s="147" t="str">
        <f t="shared" si="18"/>
        <v>USANew MexicoHidalgo8 miles SE RodeoPeloncillo Mountains</v>
      </c>
      <c r="AA178" s="147" t="str">
        <f t="shared" si="19"/>
        <v>Kukulcania arizonicaUSANew MexicoHidalgo8 miles SE RodeoPeloncillo Mountains[N31.82969°, W109.03504°]J.O. Hood14/VII/1954</v>
      </c>
      <c r="AB178" s="147" t="str">
        <f t="shared" si="20"/>
        <v xml:space="preserve">Kukulcania arizonicaUSANew MexicoHidalgo8 miles SE RodeoPeloncillo Mountains[N31.82969°, W109.03504°]J.O. Hood14/VII/1954AMNH </v>
      </c>
      <c r="AC178" s="147" t="str">
        <f t="shared" si="16"/>
        <v>Kukulcania arizonicaUSANew MexicoHidalgo8 miles SE RodeoPeloncillo Mountains[N31.82969°, W109.03504°]J.O. Hood14/VII/1954</v>
      </c>
      <c r="AD178" s="11" t="str">
        <f t="shared" si="21"/>
        <v/>
      </c>
      <c r="AE178" s="11" t="str">
        <f t="array" ref="AE178">IF(COUNTBLANK(D178)=1,"",IF(OR($H$2="y",$H$2="m"),IF(AA178=AA177,IF(OR(AB178=$AB$4:$AB177)=FALSE,AE177&amp;C178,AE177),"("&amp;C178)&amp;IF(AA178=AA179,IF(OR(AB179=$AB$4:$AB178)=FALSE,", ",""),") "),""))</f>
        <v/>
      </c>
      <c r="AF178" s="11" t="str">
        <f t="array" ref="AF178">IF((COUNTBLANK(D178)=0)*OR($H$2="y",$H$2="m"),IFERROR(LEFT(C178, FIND(" ",C178)-1), C178),"")</f>
        <v/>
      </c>
      <c r="AG178" s="11" t="str">
        <f t="array" ref="AG178">IF(COUNTBLANK(D178)=1,"",IF(OR($H$2="y",$H$2="m"),IF(AA178=AA177,IF(OR(AC178=$AC$4:$AC177)=FALSE,AG177&amp;AF178,AG177),"("&amp;AF178)&amp;IF(AA178=AA179,IF(OR(AC179=$AC$4:$AC178)=FALSE,", ",""),") "),""))</f>
        <v/>
      </c>
      <c r="AH178" s="10" t="str">
        <f>IF((COUNTBLANK(D178)=1),"",IF(D178=D177,AH177,"")&amp;IF(B177&lt;&gt;B178,((IF(COUNTBLANK(E178)=1,$D$3&amp;"Non-type material: "&amp;$D$3,$D$3&amp;INDEX('type-categories'!$A$2:$B$100,MATCH(E178,'type-categories'!$A$2:$A$100,0),2)&amp;$D$3))),"")&amp;(IF(K178&lt;&gt;K177,$C$2&amp;UPPER(K178)&amp;$C$2&amp;$K$3&amp;" ",(IF(B178&lt;&gt;B177,$C$2&amp;UPPER(K178)&amp;$C$2&amp;$K$3&amp;" ",""))))&amp;IF((AA178&lt;&gt;AA179)*($H$2="y"),AD178&amp;AE178,IF((AA178&lt;&gt;AA179)*($H$2="m"),AD178&amp;AG178,IF(($H$2&lt;&gt;"m")*($H$2&lt;&gt;"Y"),(IF(F178=0,"",F178&amp;" "&amp;$F$4&amp;" "))&amp;(IF(G178=0,"",G178&amp;" "&amp;$G$4&amp;" "))&amp;(IF(H178=0,"",H178&amp;" "&amp;H$4&amp;" "))&amp;(IF(I178=0,"",I178&amp;" "&amp;$I$4&amp;" "))&amp;(IF(J178=0,"",J178&amp;" "&amp;$J$4&amp;" ")),"")))&amp;"; "&amp;IF((B178=B177)*(AA178=AA177), "same collecting data; ", IF((B178=B177)*(Z177=Z178),"same locality; ",(IF(COUNTBLANK(L178)=1,"",$D$2&amp;L178&amp;$L$3&amp;" "&amp;$D$2))&amp;(IF(COUNTBLANK(M178)=1,"",$E$2&amp;M178&amp;$E$2&amp;", "))&amp;(IF(COUNTBLANK(N178)=1,"",N178&amp;"; "))&amp;(IF(COUNTBLANK(O178)=1,"",O178&amp;"; ")))&amp;(IF(COUNTBLANK(P178)=1,"",P178&amp;"; "))&amp;(IF(COUNTBLANK(Q178)=1,"",Q178&amp;"; "))&amp;(IF(COUNTBLANK(R178)=1,"",R178&amp;"m, "))&amp;IF((COUNTBLANK(S178)=0)*(S178&lt;&gt;S177), S178&amp;"; ","")&amp;(IF(COUNTBLANK(U178)=1,"",U178&amp;"; "))&amp;(IF(COUNTBLANK(T178)=1,"",IF(COUNTBLANK(F$2)=1,T178&amp;"; ",T178&amp;" "&amp;F$2&amp;"; "))))&amp;(IF(COUNTBLANK(V178)=1,"",V178&amp;"; "))&amp;IF((COUNTBLANK(C178)=1),"",C178)&amp;IF((B178=B179)*(K178=K179)*(L178=L179)*(M178=M179),IF(($H$2&lt;&gt;"m")*($H$2&lt;&gt;"Y"), " • ", IF((ISNUMBER(FIND(")",AE178))), " • ", "")),IF((B178=B179)*(K178=K179),"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v>
      </c>
      <c r="AI178" s="1"/>
    </row>
    <row r="179" spans="1:35" s="4" customFormat="1" x14ac:dyDescent="0.25">
      <c r="A179" s="3">
        <f t="shared" si="17"/>
        <v>1</v>
      </c>
      <c r="B179" s="53" t="str">
        <f t="shared" si="15"/>
        <v>Kukulcania arizonica</v>
      </c>
      <c r="C179" s="57" t="s">
        <v>312</v>
      </c>
      <c r="D179" s="57" t="s">
        <v>191</v>
      </c>
      <c r="E179" s="57"/>
      <c r="F179" s="57">
        <v>1</v>
      </c>
      <c r="G179" s="57">
        <v>0</v>
      </c>
      <c r="H179" s="57">
        <v>0</v>
      </c>
      <c r="I179" s="57"/>
      <c r="J179" s="57"/>
      <c r="K179" s="57" t="s">
        <v>353</v>
      </c>
      <c r="L179" s="57" t="s">
        <v>86</v>
      </c>
      <c r="M179" s="54" t="s">
        <v>68</v>
      </c>
      <c r="N179" s="57" t="s">
        <v>1041</v>
      </c>
      <c r="O179" s="58" t="s">
        <v>85</v>
      </c>
      <c r="P179" s="58"/>
      <c r="Q179" s="58" t="s">
        <v>85</v>
      </c>
      <c r="R179" s="58"/>
      <c r="S179" s="54" t="s">
        <v>1042</v>
      </c>
      <c r="T179" s="57" t="s">
        <v>1043</v>
      </c>
      <c r="U179" s="57" t="s">
        <v>1044</v>
      </c>
      <c r="V179" s="57"/>
      <c r="W179" s="57" t="s">
        <v>85</v>
      </c>
      <c r="X179" s="147">
        <f ca="1">IF(COUNTBLANK(D179)=1,"",IF('order-admin-units'!$I$1&lt;&gt;"y", "", IF(COUNTBLANK(K179)=1, 'order-admin-units'!$B$1+1, VLOOKUP(K179, ordercountry, 2))))</f>
        <v>1</v>
      </c>
      <c r="Y179" s="147">
        <f ca="1">IF(COUNTBLANK(D179)=1,"",IF('order-admin-units'!$I$1&lt;&gt;"y", "", IF(COUNTBLANK(K179:L179)&gt;0, 'order-admin-units'!$B$2+1, VLOOKUP(K179&amp;"@"&amp;L179, orderadmin, 2))))</f>
        <v>5</v>
      </c>
      <c r="Z179" s="147" t="str">
        <f t="shared" si="18"/>
        <v>USANew MexicoHidalgoGuadalupe Canyon</v>
      </c>
      <c r="AA179" s="147" t="str">
        <f t="shared" si="19"/>
        <v>Kukulcania arizonicaUSANew MexicoHidalgoGuadalupe Canyon[N31.42644°, W109.04506°]V. Roth &amp; T. Gee15/VII/1994</v>
      </c>
      <c r="AB179" s="147" t="str">
        <f t="shared" si="20"/>
        <v>Kukulcania arizonicaUSANew MexicoHidalgoGuadalupe Canyon[N31.42644°, W109.04506°]V. Roth &amp; T. Gee15/VII/1994CAS 9057590</v>
      </c>
      <c r="AC179" s="147" t="str">
        <f t="shared" si="16"/>
        <v>Kukulcania arizonicaUSANew MexicoHidalgoGuadalupe Canyon[N31.42644°, W109.04506°]V. Roth &amp; T. Gee15/VII/1994</v>
      </c>
      <c r="AD179" s="11" t="str">
        <f t="shared" si="21"/>
        <v/>
      </c>
      <c r="AE179" s="11" t="str">
        <f t="array" ref="AE179">IF(COUNTBLANK(D179)=1,"",IF(OR($H$2="y",$H$2="m"),IF(AA179=AA178,IF(OR(AB179=$AB$4:$AB178)=FALSE,AE178&amp;C179,AE178),"("&amp;C179)&amp;IF(AA179=AA180,IF(OR(AB180=$AB$4:$AB179)=FALSE,", ",""),") "),""))</f>
        <v/>
      </c>
      <c r="AF179" s="11" t="str">
        <f t="array" ref="AF179">IF((COUNTBLANK(D179)=0)*OR($H$2="y",$H$2="m"),IFERROR(LEFT(C179, FIND(" ",C179)-1), C179),"")</f>
        <v/>
      </c>
      <c r="AG179" s="11" t="str">
        <f t="array" ref="AG179">IF(COUNTBLANK(D179)=1,"",IF(OR($H$2="y",$H$2="m"),IF(AA179=AA178,IF(OR(AC179=$AC$4:$AC178)=FALSE,AG178&amp;AF179,AG178),"("&amp;AF179)&amp;IF(AA179=AA180,IF(OR(AC180=$AC$4:$AC179)=FALSE,", ",""),") "),""))</f>
        <v/>
      </c>
      <c r="AH179" s="10" t="str">
        <f>IF((COUNTBLANK(D179)=1),"",IF(D179=D178,AH178,"")&amp;IF(B178&lt;&gt;B179,((IF(COUNTBLANK(E179)=1,$D$3&amp;"Non-type material: "&amp;$D$3,$D$3&amp;INDEX('type-categories'!$A$2:$B$100,MATCH(E179,'type-categories'!$A$2:$A$100,0),2)&amp;$D$3))),"")&amp;(IF(K179&lt;&gt;K178,$C$2&amp;UPPER(K179)&amp;$C$2&amp;$K$3&amp;" ",(IF(B179&lt;&gt;B178,$C$2&amp;UPPER(K179)&amp;$C$2&amp;$K$3&amp;" ",""))))&amp;IF((AA179&lt;&gt;AA180)*($H$2="y"),AD179&amp;AE179,IF((AA179&lt;&gt;AA180)*($H$2="m"),AD179&amp;AG179,IF(($H$2&lt;&gt;"m")*($H$2&lt;&gt;"Y"),(IF(F179=0,"",F179&amp;" "&amp;$F$4&amp;" "))&amp;(IF(G179=0,"",G179&amp;" "&amp;$G$4&amp;" "))&amp;(IF(H179=0,"",H179&amp;" "&amp;H$4&amp;" "))&amp;(IF(I179=0,"",I179&amp;" "&amp;$I$4&amp;" "))&amp;(IF(J179=0,"",J179&amp;" "&amp;$J$4&amp;" ")),"")))&amp;"; "&amp;IF((B179=B178)*(AA179=AA178), "same collecting data; ", IF((B179=B178)*(Z178=Z179),"same locality; ",(IF(COUNTBLANK(L179)=1,"",$D$2&amp;L179&amp;$L$3&amp;" "&amp;$D$2))&amp;(IF(COUNTBLANK(M179)=1,"",$E$2&amp;M179&amp;$E$2&amp;", "))&amp;(IF(COUNTBLANK(N179)=1,"",N179&amp;"; "))&amp;(IF(COUNTBLANK(O179)=1,"",O179&amp;"; ")))&amp;(IF(COUNTBLANK(P179)=1,"",P179&amp;"; "))&amp;(IF(COUNTBLANK(Q179)=1,"",Q179&amp;"; "))&amp;(IF(COUNTBLANK(R179)=1,"",R179&amp;"m, "))&amp;IF((COUNTBLANK(S179)=0)*(S179&lt;&gt;S178), S179&amp;"; ","")&amp;(IF(COUNTBLANK(U179)=1,"",U179&amp;"; "))&amp;(IF(COUNTBLANK(T179)=1,"",IF(COUNTBLANK(F$2)=1,T179&amp;"; ",T179&amp;" "&amp;F$2&amp;"; "))))&amp;(IF(COUNTBLANK(V179)=1,"",V179&amp;"; "))&amp;IF((COUNTBLANK(C179)=1),"",C179)&amp;IF((B179=B180)*(K179=K180)*(L179=L180)*(M179=M180),IF(($H$2&lt;&gt;"m")*($H$2&lt;&gt;"Y"), " • ", IF((ISNUMBER(FIND(")",AE179))), " • ", "")),IF((B179=B180)*(K179=K180),"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v>
      </c>
      <c r="AI179" s="1"/>
    </row>
    <row r="180" spans="1:35" s="4" customFormat="1" x14ac:dyDescent="0.25">
      <c r="A180" s="3">
        <f t="shared" si="17"/>
        <v>1</v>
      </c>
      <c r="B180" s="53" t="str">
        <f t="shared" si="15"/>
        <v>Kukulcania arizonica</v>
      </c>
      <c r="C180" s="57" t="s">
        <v>313</v>
      </c>
      <c r="D180" s="57" t="s">
        <v>191</v>
      </c>
      <c r="E180" s="57"/>
      <c r="F180" s="57">
        <v>0</v>
      </c>
      <c r="G180" s="57">
        <v>2</v>
      </c>
      <c r="H180" s="57">
        <v>0</v>
      </c>
      <c r="I180" s="57"/>
      <c r="J180" s="57"/>
      <c r="K180" s="57" t="s">
        <v>353</v>
      </c>
      <c r="L180" s="57" t="s">
        <v>86</v>
      </c>
      <c r="M180" s="54" t="s">
        <v>1045</v>
      </c>
      <c r="N180" s="57" t="s">
        <v>1046</v>
      </c>
      <c r="O180" s="58" t="s">
        <v>85</v>
      </c>
      <c r="P180" s="58" t="s">
        <v>1047</v>
      </c>
      <c r="Q180" s="58" t="s">
        <v>85</v>
      </c>
      <c r="R180" s="58"/>
      <c r="S180" s="54" t="s">
        <v>1048</v>
      </c>
      <c r="T180" s="57" t="s">
        <v>1049</v>
      </c>
      <c r="U180" s="57" t="s">
        <v>1050</v>
      </c>
      <c r="V180" s="57"/>
      <c r="W180" s="57" t="s">
        <v>85</v>
      </c>
      <c r="X180" s="147">
        <f ca="1">IF(COUNTBLANK(D180)=1,"",IF('order-admin-units'!$I$1&lt;&gt;"y", "", IF(COUNTBLANK(K180)=1, 'order-admin-units'!$B$1+1, VLOOKUP(K180, ordercountry, 2))))</f>
        <v>1</v>
      </c>
      <c r="Y180" s="147">
        <f ca="1">IF(COUNTBLANK(D180)=1,"",IF('order-admin-units'!$I$1&lt;&gt;"y", "", IF(COUNTBLANK(K180:L180)&gt;0, 'order-admin-units'!$B$2+1, VLOOKUP(K180&amp;"@"&amp;L180, orderadmin, 2))))</f>
        <v>5</v>
      </c>
      <c r="Z180" s="147" t="str">
        <f t="shared" si="18"/>
        <v>USANew MexicoLunaDeming</v>
      </c>
      <c r="AA180" s="147" t="str">
        <f t="shared" si="19"/>
        <v>Kukulcania arizonicaUSANew MexicoLunaDemingaround house[N32.2687°, W107.75864°]S.E. Ruebush1976</v>
      </c>
      <c r="AB180" s="147" t="str">
        <f t="shared" si="20"/>
        <v>Kukulcania arizonicaUSANew MexicoLunaDemingaround house[N32.2687°, W107.75864°]S.E. Ruebush1976MCZ 145400</v>
      </c>
      <c r="AC180" s="147" t="str">
        <f t="shared" si="16"/>
        <v>Kukulcania arizonicaUSANew MexicoLunaDemingaround house[N32.2687°, W107.75864°]S.E. Ruebush1976</v>
      </c>
      <c r="AD180" s="11" t="str">
        <f t="shared" si="21"/>
        <v/>
      </c>
      <c r="AE180" s="11" t="str">
        <f t="array" ref="AE180">IF(COUNTBLANK(D180)=1,"",IF(OR($H$2="y",$H$2="m"),IF(AA180=AA179,IF(OR(AB180=$AB$4:$AB179)=FALSE,AE179&amp;C180,AE179),"("&amp;C180)&amp;IF(AA180=AA181,IF(OR(AB181=$AB$4:$AB180)=FALSE,", ",""),") "),""))</f>
        <v/>
      </c>
      <c r="AF180" s="11" t="str">
        <f t="array" ref="AF180">IF((COUNTBLANK(D180)=0)*OR($H$2="y",$H$2="m"),IFERROR(LEFT(C180, FIND(" ",C180)-1), C180),"")</f>
        <v/>
      </c>
      <c r="AG180" s="11" t="str">
        <f t="array" ref="AG180">IF(COUNTBLANK(D180)=1,"",IF(OR($H$2="y",$H$2="m"),IF(AA180=AA179,IF(OR(AC180=$AC$4:$AC179)=FALSE,AG179&amp;AF180,AG179),"("&amp;AF180)&amp;IF(AA180=AA181,IF(OR(AC181=$AC$4:$AC180)=FALSE,", ",""),") "),""))</f>
        <v/>
      </c>
      <c r="AH180" s="10" t="str">
        <f>IF((COUNTBLANK(D180)=1),"",IF(D180=D179,AH179,"")&amp;IF(B179&lt;&gt;B180,((IF(COUNTBLANK(E180)=1,$D$3&amp;"Non-type material: "&amp;$D$3,$D$3&amp;INDEX('type-categories'!$A$2:$B$100,MATCH(E180,'type-categories'!$A$2:$A$100,0),2)&amp;$D$3))),"")&amp;(IF(K180&lt;&gt;K179,$C$2&amp;UPPER(K180)&amp;$C$2&amp;$K$3&amp;" ",(IF(B180&lt;&gt;B179,$C$2&amp;UPPER(K180)&amp;$C$2&amp;$K$3&amp;" ",""))))&amp;IF((AA180&lt;&gt;AA181)*($H$2="y"),AD180&amp;AE180,IF((AA180&lt;&gt;AA181)*($H$2="m"),AD180&amp;AG180,IF(($H$2&lt;&gt;"m")*($H$2&lt;&gt;"Y"),(IF(F180=0,"",F180&amp;" "&amp;$F$4&amp;" "))&amp;(IF(G180=0,"",G180&amp;" "&amp;$G$4&amp;" "))&amp;(IF(H180=0,"",H180&amp;" "&amp;H$4&amp;" "))&amp;(IF(I180=0,"",I180&amp;" "&amp;$I$4&amp;" "))&amp;(IF(J180=0,"",J180&amp;" "&amp;$J$4&amp;" ")),"")))&amp;"; "&amp;IF((B180=B179)*(AA180=AA179), "same collecting data; ", IF((B180=B179)*(Z179=Z180),"same locality; ",(IF(COUNTBLANK(L180)=1,"",$D$2&amp;L180&amp;$L$3&amp;" "&amp;$D$2))&amp;(IF(COUNTBLANK(M180)=1,"",$E$2&amp;M180&amp;$E$2&amp;", "))&amp;(IF(COUNTBLANK(N180)=1,"",N180&amp;"; "))&amp;(IF(COUNTBLANK(O180)=1,"",O180&amp;"; ")))&amp;(IF(COUNTBLANK(P180)=1,"",P180&amp;"; "))&amp;(IF(COUNTBLANK(Q180)=1,"",Q180&amp;"; "))&amp;(IF(COUNTBLANK(R180)=1,"",R180&amp;"m, "))&amp;IF((COUNTBLANK(S180)=0)*(S180&lt;&gt;S179), S180&amp;"; ","")&amp;(IF(COUNTBLANK(U180)=1,"",U180&amp;"; "))&amp;(IF(COUNTBLANK(T180)=1,"",IF(COUNTBLANK(F$2)=1,T180&amp;"; ",T180&amp;" "&amp;F$2&amp;"; "))))&amp;(IF(COUNTBLANK(V180)=1,"",V180&amp;"; "))&amp;IF((COUNTBLANK(C180)=1),"",C180)&amp;IF((B180=B181)*(K180=K181)*(L180=L181)*(M180=M181),IF(($H$2&lt;&gt;"m")*($H$2&lt;&gt;"Y"), " • ", IF((ISNUMBER(FIND(")",AE180))), " • ", "")),IF((B180=B181)*(K180=K181),"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v>
      </c>
      <c r="AI180" s="1"/>
    </row>
    <row r="181" spans="1:35" s="4" customFormat="1" x14ac:dyDescent="0.25">
      <c r="A181" s="3">
        <f t="shared" si="17"/>
        <v>1</v>
      </c>
      <c r="B181" s="53" t="str">
        <f t="shared" si="15"/>
        <v>Kukulcania arizonica</v>
      </c>
      <c r="C181" s="57" t="s">
        <v>192</v>
      </c>
      <c r="D181" s="57" t="s">
        <v>191</v>
      </c>
      <c r="E181" s="57"/>
      <c r="F181" s="57">
        <v>0</v>
      </c>
      <c r="G181" s="57">
        <v>1</v>
      </c>
      <c r="H181" s="57">
        <v>0</v>
      </c>
      <c r="I181" s="57"/>
      <c r="J181" s="57"/>
      <c r="K181" s="57" t="s">
        <v>353</v>
      </c>
      <c r="L181" s="57" t="s">
        <v>86</v>
      </c>
      <c r="M181" s="54" t="s">
        <v>1051</v>
      </c>
      <c r="N181" s="57" t="s">
        <v>1052</v>
      </c>
      <c r="O181" s="58" t="s">
        <v>85</v>
      </c>
      <c r="P181" s="58"/>
      <c r="Q181" s="58" t="s">
        <v>85</v>
      </c>
      <c r="R181" s="58"/>
      <c r="S181" s="54" t="s">
        <v>1053</v>
      </c>
      <c r="T181" s="57" t="s">
        <v>87</v>
      </c>
      <c r="U181" s="57" t="s">
        <v>85</v>
      </c>
      <c r="V181" s="57"/>
      <c r="W181" s="57" t="s">
        <v>85</v>
      </c>
      <c r="X181" s="147">
        <f ca="1">IF(COUNTBLANK(D181)=1,"",IF('order-admin-units'!$I$1&lt;&gt;"y", "", IF(COUNTBLANK(K181)=1, 'order-admin-units'!$B$1+1, VLOOKUP(K181, ordercountry, 2))))</f>
        <v>1</v>
      </c>
      <c r="Y181" s="147">
        <f ca="1">IF(COUNTBLANK(D181)=1,"",IF('order-admin-units'!$I$1&lt;&gt;"y", "", IF(COUNTBLANK(K181:L181)&gt;0, 'order-admin-units'!$B$2+1, VLOOKUP(K181&amp;"@"&amp;L181, orderadmin, 2))))</f>
        <v>5</v>
      </c>
      <c r="Z181" s="147" t="str">
        <f t="shared" si="18"/>
        <v>USANew MexicoSan Miguel8 miles E Rowe</v>
      </c>
      <c r="AA181" s="147" t="str">
        <f t="shared" si="19"/>
        <v>Kukulcania arizonicaUSANew MexicoSan Miguel8 miles E Rowe[N35.4164°, W105.56031°]C.C. Hoff</v>
      </c>
      <c r="AB181" s="147" t="str">
        <f t="shared" si="20"/>
        <v xml:space="preserve">Kukulcania arizonicaUSANew MexicoSan Miguel8 miles E Rowe[N35.4164°, W105.56031°]C.C. HoffAMNH </v>
      </c>
      <c r="AC181" s="147" t="str">
        <f t="shared" si="16"/>
        <v>Kukulcania arizonicaUSANew MexicoSan Miguel8 miles E Rowe[N35.4164°, W105.56031°]C.C. Hoff</v>
      </c>
      <c r="AD181" s="11" t="str">
        <f t="shared" si="21"/>
        <v/>
      </c>
      <c r="AE181" s="11" t="str">
        <f t="array" ref="AE181">IF(COUNTBLANK(D181)=1,"",IF(OR($H$2="y",$H$2="m"),IF(AA181=AA180,IF(OR(AB181=$AB$4:$AB180)=FALSE,AE180&amp;C181,AE180),"("&amp;C181)&amp;IF(AA181=AA182,IF(OR(AB182=$AB$4:$AB181)=FALSE,", ",""),") "),""))</f>
        <v/>
      </c>
      <c r="AF181" s="11" t="str">
        <f t="array" ref="AF181">IF((COUNTBLANK(D181)=0)*OR($H$2="y",$H$2="m"),IFERROR(LEFT(C181, FIND(" ",C181)-1), C181),"")</f>
        <v/>
      </c>
      <c r="AG181" s="11" t="str">
        <f t="array" ref="AG181">IF(COUNTBLANK(D181)=1,"",IF(OR($H$2="y",$H$2="m"),IF(AA181=AA180,IF(OR(AC181=$AC$4:$AC180)=FALSE,AG180&amp;AF181,AG180),"("&amp;AF181)&amp;IF(AA181=AA182,IF(OR(AC182=$AC$4:$AC181)=FALSE,", ",""),") "),""))</f>
        <v/>
      </c>
      <c r="AH181" s="10" t="str">
        <f>IF((COUNTBLANK(D181)=1),"",IF(D181=D180,AH180,"")&amp;IF(B180&lt;&gt;B181,((IF(COUNTBLANK(E181)=1,$D$3&amp;"Non-type material: "&amp;$D$3,$D$3&amp;INDEX('type-categories'!$A$2:$B$100,MATCH(E181,'type-categories'!$A$2:$A$100,0),2)&amp;$D$3))),"")&amp;(IF(K181&lt;&gt;K180,$C$2&amp;UPPER(K181)&amp;$C$2&amp;$K$3&amp;" ",(IF(B181&lt;&gt;B180,$C$2&amp;UPPER(K181)&amp;$C$2&amp;$K$3&amp;" ",""))))&amp;IF((AA181&lt;&gt;AA182)*($H$2="y"),AD181&amp;AE181,IF((AA181&lt;&gt;AA182)*($H$2="m"),AD181&amp;AG181,IF(($H$2&lt;&gt;"m")*($H$2&lt;&gt;"Y"),(IF(F181=0,"",F181&amp;" "&amp;$F$4&amp;" "))&amp;(IF(G181=0,"",G181&amp;" "&amp;$G$4&amp;" "))&amp;(IF(H181=0,"",H181&amp;" "&amp;H$4&amp;" "))&amp;(IF(I181=0,"",I181&amp;" "&amp;$I$4&amp;" "))&amp;(IF(J181=0,"",J181&amp;" "&amp;$J$4&amp;" ")),"")))&amp;"; "&amp;IF((B181=B180)*(AA181=AA180), "same collecting data; ", IF((B181=B180)*(Z180=Z181),"same locality; ",(IF(COUNTBLANK(L181)=1,"",$D$2&amp;L181&amp;$L$3&amp;" "&amp;$D$2))&amp;(IF(COUNTBLANK(M181)=1,"",$E$2&amp;M181&amp;$E$2&amp;", "))&amp;(IF(COUNTBLANK(N181)=1,"",N181&amp;"; "))&amp;(IF(COUNTBLANK(O181)=1,"",O181&amp;"; ")))&amp;(IF(COUNTBLANK(P181)=1,"",P181&amp;"; "))&amp;(IF(COUNTBLANK(Q181)=1,"",Q181&amp;"; "))&amp;(IF(COUNTBLANK(R181)=1,"",R181&amp;"m, "))&amp;IF((COUNTBLANK(S181)=0)*(S181&lt;&gt;S180), S181&amp;"; ","")&amp;(IF(COUNTBLANK(U181)=1,"",U181&amp;"; "))&amp;(IF(COUNTBLANK(T181)=1,"",IF(COUNTBLANK(F$2)=1,T181&amp;"; ",T181&amp;" "&amp;F$2&amp;"; "))))&amp;(IF(COUNTBLANK(V181)=1,"",V181&amp;"; "))&amp;IF((COUNTBLANK(C181)=1),"",C181)&amp;IF((B181=B182)*(K181=K182)*(L181=L182)*(M181=M182),IF(($H$2&lt;&gt;"m")*($H$2&lt;&gt;"Y"), " • ", IF((ISNUMBER(FIND(")",AE181))), " • ", "")),IF((B181=B182)*(K181=K182),"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v>
      </c>
      <c r="AI181" s="1"/>
    </row>
    <row r="182" spans="1:35" s="4" customFormat="1" x14ac:dyDescent="0.25">
      <c r="A182" s="3">
        <f t="shared" si="17"/>
        <v>1</v>
      </c>
      <c r="B182" s="53" t="str">
        <f t="shared" si="15"/>
        <v>Kukulcania arizonica</v>
      </c>
      <c r="C182" s="57" t="s">
        <v>314</v>
      </c>
      <c r="D182" s="57" t="s">
        <v>191</v>
      </c>
      <c r="E182" s="57"/>
      <c r="F182" s="57">
        <v>0</v>
      </c>
      <c r="G182" s="57">
        <v>1</v>
      </c>
      <c r="H182" s="57">
        <v>0</v>
      </c>
      <c r="I182" s="57"/>
      <c r="J182" s="57"/>
      <c r="K182" s="57" t="s">
        <v>353</v>
      </c>
      <c r="L182" s="57" t="s">
        <v>86</v>
      </c>
      <c r="M182" s="54" t="s">
        <v>88</v>
      </c>
      <c r="N182" s="57" t="s">
        <v>1054</v>
      </c>
      <c r="O182" s="58" t="s">
        <v>1055</v>
      </c>
      <c r="P182" s="58"/>
      <c r="Q182" s="58" t="s">
        <v>85</v>
      </c>
      <c r="R182" s="58"/>
      <c r="S182" s="54" t="s">
        <v>1056</v>
      </c>
      <c r="T182" s="57" t="s">
        <v>1057</v>
      </c>
      <c r="U182" s="57" t="s">
        <v>1058</v>
      </c>
      <c r="V182" s="57"/>
      <c r="W182" s="57" t="s">
        <v>85</v>
      </c>
      <c r="X182" s="147">
        <f ca="1">IF(COUNTBLANK(D182)=1,"",IF('order-admin-units'!$I$1&lt;&gt;"y", "", IF(COUNTBLANK(K182)=1, 'order-admin-units'!$B$1+1, VLOOKUP(K182, ordercountry, 2))))</f>
        <v>1</v>
      </c>
      <c r="Y182" s="147">
        <f ca="1">IF(COUNTBLANK(D182)=1,"",IF('order-admin-units'!$I$1&lt;&gt;"y", "", IF(COUNTBLANK(K182:L182)&gt;0, 'order-admin-units'!$B$2+1, VLOOKUP(K182&amp;"@"&amp;L182, orderadmin, 2))))</f>
        <v>5</v>
      </c>
      <c r="Z182" s="147" t="str">
        <f t="shared" si="18"/>
        <v>USANew MexicoSandovalLos AlamosBandelier National Monument</v>
      </c>
      <c r="AA182" s="147" t="str">
        <f t="shared" si="19"/>
        <v>Kukulcania arizonicaUSANew MexicoSandovalLos AlamosBandelier National Monument[N35.76506°, W106.32205°, 91m]W. PippinVI/1979</v>
      </c>
      <c r="AB182" s="147" t="str">
        <f t="shared" si="20"/>
        <v>Kukulcania arizonicaUSANew MexicoSandovalLos AlamosBandelier National Monument[N35.76506°, W106.32205°, 91m]W. PippinVI/1979CAS 9060632</v>
      </c>
      <c r="AC182" s="147" t="str">
        <f t="shared" si="16"/>
        <v>Kukulcania arizonicaUSANew MexicoSandovalLos AlamosBandelier National Monument[N35.76506°, W106.32205°, 91m]W. PippinVI/1979</v>
      </c>
      <c r="AD182" s="11" t="str">
        <f t="shared" si="21"/>
        <v/>
      </c>
      <c r="AE182" s="11" t="str">
        <f t="array" ref="AE182">IF(COUNTBLANK(D182)=1,"",IF(OR($H$2="y",$H$2="m"),IF(AA182=AA181,IF(OR(AB182=$AB$4:$AB181)=FALSE,AE181&amp;C182,AE181),"("&amp;C182)&amp;IF(AA182=AA183,IF(OR(AB183=$AB$4:$AB182)=FALSE,", ",""),") "),""))</f>
        <v/>
      </c>
      <c r="AF182" s="11" t="str">
        <f t="array" ref="AF182">IF((COUNTBLANK(D182)=0)*OR($H$2="y",$H$2="m"),IFERROR(LEFT(C182, FIND(" ",C182)-1), C182),"")</f>
        <v/>
      </c>
      <c r="AG182" s="11" t="str">
        <f t="array" ref="AG182">IF(COUNTBLANK(D182)=1,"",IF(OR($H$2="y",$H$2="m"),IF(AA182=AA181,IF(OR(AC182=$AC$4:$AC181)=FALSE,AG181&amp;AF182,AG181),"("&amp;AF182)&amp;IF(AA182=AA183,IF(OR(AC183=$AC$4:$AC182)=FALSE,", ",""),") "),""))</f>
        <v/>
      </c>
      <c r="AH182" s="10" t="str">
        <f>IF((COUNTBLANK(D182)=1),"",IF(D182=D181,AH181,"")&amp;IF(B181&lt;&gt;B182,((IF(COUNTBLANK(E182)=1,$D$3&amp;"Non-type material: "&amp;$D$3,$D$3&amp;INDEX('type-categories'!$A$2:$B$100,MATCH(E182,'type-categories'!$A$2:$A$100,0),2)&amp;$D$3))),"")&amp;(IF(K182&lt;&gt;K181,$C$2&amp;UPPER(K182)&amp;$C$2&amp;$K$3&amp;" ",(IF(B182&lt;&gt;B181,$C$2&amp;UPPER(K182)&amp;$C$2&amp;$K$3&amp;" ",""))))&amp;IF((AA182&lt;&gt;AA183)*($H$2="y"),AD182&amp;AE182,IF((AA182&lt;&gt;AA183)*($H$2="m"),AD182&amp;AG182,IF(($H$2&lt;&gt;"m")*($H$2&lt;&gt;"Y"),(IF(F182=0,"",F182&amp;" "&amp;$F$4&amp;" "))&amp;(IF(G182=0,"",G182&amp;" "&amp;$G$4&amp;" "))&amp;(IF(H182=0,"",H182&amp;" "&amp;H$4&amp;" "))&amp;(IF(I182=0,"",I182&amp;" "&amp;$I$4&amp;" "))&amp;(IF(J182=0,"",J182&amp;" "&amp;$J$4&amp;" ")),"")))&amp;"; "&amp;IF((B182=B181)*(AA182=AA181), "same collecting data; ", IF((B182=B181)*(Z181=Z182),"same locality; ",(IF(COUNTBLANK(L182)=1,"",$D$2&amp;L182&amp;$L$3&amp;" "&amp;$D$2))&amp;(IF(COUNTBLANK(M182)=1,"",$E$2&amp;M182&amp;$E$2&amp;", "))&amp;(IF(COUNTBLANK(N182)=1,"",N182&amp;"; "))&amp;(IF(COUNTBLANK(O182)=1,"",O182&amp;"; ")))&amp;(IF(COUNTBLANK(P182)=1,"",P182&amp;"; "))&amp;(IF(COUNTBLANK(Q182)=1,"",Q182&amp;"; "))&amp;(IF(COUNTBLANK(R182)=1,"",R182&amp;"m, "))&amp;IF((COUNTBLANK(S182)=0)*(S182&lt;&gt;S181), S182&amp;"; ","")&amp;(IF(COUNTBLANK(U182)=1,"",U182&amp;"; "))&amp;(IF(COUNTBLANK(T182)=1,"",IF(COUNTBLANK(F$2)=1,T182&amp;"; ",T182&amp;" "&amp;F$2&amp;"; "))))&amp;(IF(COUNTBLANK(V182)=1,"",V182&amp;"; "))&amp;IF((COUNTBLANK(C182)=1),"",C182)&amp;IF((B182=B183)*(K182=K183)*(L182=L183)*(M182=M183),IF(($H$2&lt;&gt;"m")*($H$2&lt;&gt;"Y"), " • ", IF((ISNUMBER(FIND(")",AE182))), " • ", "")),IF((B182=B183)*(K182=K183),"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v>
      </c>
      <c r="AI182" s="1"/>
    </row>
    <row r="183" spans="1:35" s="4" customFormat="1" x14ac:dyDescent="0.25">
      <c r="A183" s="3">
        <f t="shared" si="17"/>
        <v>1</v>
      </c>
      <c r="B183" s="53" t="str">
        <f t="shared" si="15"/>
        <v>Kukulcania arizonica</v>
      </c>
      <c r="C183" s="57" t="s">
        <v>192</v>
      </c>
      <c r="D183" s="57" t="s">
        <v>191</v>
      </c>
      <c r="E183" s="57"/>
      <c r="F183" s="57">
        <v>1</v>
      </c>
      <c r="G183" s="57">
        <v>0</v>
      </c>
      <c r="H183" s="57">
        <v>0</v>
      </c>
      <c r="I183" s="57"/>
      <c r="J183" s="57"/>
      <c r="K183" s="57" t="s">
        <v>353</v>
      </c>
      <c r="L183" s="57" t="s">
        <v>86</v>
      </c>
      <c r="M183" s="54" t="s">
        <v>1059</v>
      </c>
      <c r="N183" s="57" t="s">
        <v>1059</v>
      </c>
      <c r="O183" s="58" t="s">
        <v>1060</v>
      </c>
      <c r="P183" s="58" t="s">
        <v>830</v>
      </c>
      <c r="Q183" s="58" t="s">
        <v>85</v>
      </c>
      <c r="R183" s="58"/>
      <c r="S183" s="54" t="s">
        <v>1061</v>
      </c>
      <c r="T183" s="57" t="s">
        <v>1062</v>
      </c>
      <c r="U183" s="57" t="s">
        <v>1063</v>
      </c>
      <c r="V183" s="57"/>
      <c r="W183" s="57" t="s">
        <v>85</v>
      </c>
      <c r="X183" s="147">
        <f ca="1">IF(COUNTBLANK(D183)=1,"",IF('order-admin-units'!$I$1&lt;&gt;"y", "", IF(COUNTBLANK(K183)=1, 'order-admin-units'!$B$1+1, VLOOKUP(K183, ordercountry, 2))))</f>
        <v>1</v>
      </c>
      <c r="Y183" s="147">
        <f ca="1">IF(COUNTBLANK(D183)=1,"",IF('order-admin-units'!$I$1&lt;&gt;"y", "", IF(COUNTBLANK(K183:L183)&gt;0, 'order-admin-units'!$B$2+1, VLOOKUP(K183&amp;"@"&amp;L183, orderadmin, 2))))</f>
        <v>5</v>
      </c>
      <c r="Z183" s="147" t="str">
        <f t="shared" si="18"/>
        <v>USANew MexicoSanta FeSanta FeW of Santa Fé</v>
      </c>
      <c r="AA183" s="147" t="str">
        <f t="shared" si="19"/>
        <v>Kukulcania arizonicaUSANew MexicoSanta FeSanta FeW of Santa Féunder rock[N35.68698°, W105.9378°]D.C. Lowrie10/X/1977</v>
      </c>
      <c r="AB183" s="147" t="str">
        <f t="shared" si="20"/>
        <v xml:space="preserve">Kukulcania arizonicaUSANew MexicoSanta FeSanta FeW of Santa Féunder rock[N35.68698°, W105.9378°]D.C. Lowrie10/X/1977AMNH </v>
      </c>
      <c r="AC183" s="147" t="str">
        <f t="shared" si="16"/>
        <v>Kukulcania arizonicaUSANew MexicoSanta FeSanta FeW of Santa Féunder rock[N35.68698°, W105.9378°]D.C. Lowrie10/X/1977</v>
      </c>
      <c r="AD183" s="11" t="str">
        <f t="shared" si="21"/>
        <v/>
      </c>
      <c r="AE183" s="11" t="str">
        <f t="array" ref="AE183">IF(COUNTBLANK(D183)=1,"",IF(OR($H$2="y",$H$2="m"),IF(AA183=AA182,IF(OR(AB183=$AB$4:$AB182)=FALSE,AE182&amp;C183,AE182),"("&amp;C183)&amp;IF(AA183=AA184,IF(OR(AB184=$AB$4:$AB183)=FALSE,", ",""),") "),""))</f>
        <v/>
      </c>
      <c r="AF183" s="11" t="str">
        <f t="array" ref="AF183">IF((COUNTBLANK(D183)=0)*OR($H$2="y",$H$2="m"),IFERROR(LEFT(C183, FIND(" ",C183)-1), C183),"")</f>
        <v/>
      </c>
      <c r="AG183" s="11" t="str">
        <f t="array" ref="AG183">IF(COUNTBLANK(D183)=1,"",IF(OR($H$2="y",$H$2="m"),IF(AA183=AA182,IF(OR(AC183=$AC$4:$AC182)=FALSE,AG182&amp;AF183,AG182),"("&amp;AF183)&amp;IF(AA183=AA184,IF(OR(AC184=$AC$4:$AC183)=FALSE,", ",""),") "),""))</f>
        <v/>
      </c>
      <c r="AH183" s="10" t="str">
        <f>IF((COUNTBLANK(D183)=1),"",IF(D183=D182,AH182,"")&amp;IF(B182&lt;&gt;B183,((IF(COUNTBLANK(E183)=1,$D$3&amp;"Non-type material: "&amp;$D$3,$D$3&amp;INDEX('type-categories'!$A$2:$B$100,MATCH(E183,'type-categories'!$A$2:$A$100,0),2)&amp;$D$3))),"")&amp;(IF(K183&lt;&gt;K182,$C$2&amp;UPPER(K183)&amp;$C$2&amp;$K$3&amp;" ",(IF(B183&lt;&gt;B182,$C$2&amp;UPPER(K183)&amp;$C$2&amp;$K$3&amp;" ",""))))&amp;IF((AA183&lt;&gt;AA184)*($H$2="y"),AD183&amp;AE183,IF((AA183&lt;&gt;AA184)*($H$2="m"),AD183&amp;AG183,IF(($H$2&lt;&gt;"m")*($H$2&lt;&gt;"Y"),(IF(F183=0,"",F183&amp;" "&amp;$F$4&amp;" "))&amp;(IF(G183=0,"",G183&amp;" "&amp;$G$4&amp;" "))&amp;(IF(H183=0,"",H183&amp;" "&amp;H$4&amp;" "))&amp;(IF(I183=0,"",I183&amp;" "&amp;$I$4&amp;" "))&amp;(IF(J183=0,"",J183&amp;" "&amp;$J$4&amp;" ")),"")))&amp;"; "&amp;IF((B183=B182)*(AA183=AA182), "same collecting data; ", IF((B183=B182)*(Z182=Z183),"same locality; ",(IF(COUNTBLANK(L183)=1,"",$D$2&amp;L183&amp;$L$3&amp;" "&amp;$D$2))&amp;(IF(COUNTBLANK(M183)=1,"",$E$2&amp;M183&amp;$E$2&amp;", "))&amp;(IF(COUNTBLANK(N183)=1,"",N183&amp;"; "))&amp;(IF(COUNTBLANK(O183)=1,"",O183&amp;"; ")))&amp;(IF(COUNTBLANK(P183)=1,"",P183&amp;"; "))&amp;(IF(COUNTBLANK(Q183)=1,"",Q183&amp;"; "))&amp;(IF(COUNTBLANK(R183)=1,"",R183&amp;"m, "))&amp;IF((COUNTBLANK(S183)=0)*(S183&lt;&gt;S182), S183&amp;"; ","")&amp;(IF(COUNTBLANK(U183)=1,"",U183&amp;"; "))&amp;(IF(COUNTBLANK(T183)=1,"",IF(COUNTBLANK(F$2)=1,T183&amp;"; ",T183&amp;" "&amp;F$2&amp;"; "))))&amp;(IF(COUNTBLANK(V183)=1,"",V183&amp;"; "))&amp;IF((COUNTBLANK(C183)=1),"",C183)&amp;IF((B183=B184)*(K183=K184)*(L183=L184)*(M183=M184),IF(($H$2&lt;&gt;"m")*($H$2&lt;&gt;"Y"), " • ", IF((ISNUMBER(FIND(")",AE183))), " • ", "")),IF((B183=B184)*(K183=K184),"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v>
      </c>
      <c r="AI183" s="1"/>
    </row>
    <row r="184" spans="1:35" s="4" customFormat="1" x14ac:dyDescent="0.25">
      <c r="A184" s="3">
        <f t="shared" si="17"/>
        <v>1</v>
      </c>
      <c r="B184" s="53" t="str">
        <f t="shared" si="15"/>
        <v>Kukulcania arizonica</v>
      </c>
      <c r="C184" s="57" t="s">
        <v>192</v>
      </c>
      <c r="D184" s="57" t="s">
        <v>191</v>
      </c>
      <c r="E184" s="57"/>
      <c r="F184" s="57">
        <v>0</v>
      </c>
      <c r="G184" s="57">
        <v>1</v>
      </c>
      <c r="H184" s="57">
        <v>0</v>
      </c>
      <c r="I184" s="57"/>
      <c r="J184" s="57"/>
      <c r="K184" s="57" t="s">
        <v>353</v>
      </c>
      <c r="L184" s="57" t="s">
        <v>86</v>
      </c>
      <c r="M184" s="54" t="s">
        <v>1059</v>
      </c>
      <c r="N184" s="57" t="s">
        <v>1064</v>
      </c>
      <c r="O184" s="58" t="s">
        <v>85</v>
      </c>
      <c r="P184" s="58"/>
      <c r="Q184" s="58" t="s">
        <v>85</v>
      </c>
      <c r="R184" s="58"/>
      <c r="S184" s="54" t="s">
        <v>1061</v>
      </c>
      <c r="T184" s="57" t="s">
        <v>1065</v>
      </c>
      <c r="U184" s="57" t="s">
        <v>1066</v>
      </c>
      <c r="V184" s="57"/>
      <c r="W184" s="57" t="s">
        <v>968</v>
      </c>
      <c r="X184" s="147">
        <f ca="1">IF(COUNTBLANK(D184)=1,"",IF('order-admin-units'!$I$1&lt;&gt;"y", "", IF(COUNTBLANK(K184)=1, 'order-admin-units'!$B$1+1, VLOOKUP(K184, ordercountry, 2))))</f>
        <v>1</v>
      </c>
      <c r="Y184" s="147">
        <f ca="1">IF(COUNTBLANK(D184)=1,"",IF('order-admin-units'!$I$1&lt;&gt;"y", "", IF(COUNTBLANK(K184:L184)&gt;0, 'order-admin-units'!$B$2+1, VLOOKUP(K184&amp;"@"&amp;L184, orderadmin, 2))))</f>
        <v>5</v>
      </c>
      <c r="Z184" s="147" t="str">
        <f t="shared" si="18"/>
        <v>USANew MexicoSanta FeSW of Santa Fe</v>
      </c>
      <c r="AA184" s="147" t="str">
        <f t="shared" si="19"/>
        <v>Kukulcania arizonicaUSANew MexicoSanta FeSW of Santa Fe[N35.68698°, W105.9378°]D.C.Lowrie27/VIII/1977</v>
      </c>
      <c r="AB184" s="147" t="str">
        <f t="shared" si="20"/>
        <v xml:space="preserve">Kukulcania arizonicaUSANew MexicoSanta FeSW of Santa Fe[N35.68698°, W105.9378°]D.C.Lowrie27/VIII/1977AMNH </v>
      </c>
      <c r="AC184" s="147" t="str">
        <f t="shared" si="16"/>
        <v>Kukulcania arizonicaUSANew MexicoSanta FeSW of Santa Fe[N35.68698°, W105.9378°]D.C.Lowrie27/VIII/1977</v>
      </c>
      <c r="AD184" s="11" t="str">
        <f t="shared" si="21"/>
        <v/>
      </c>
      <c r="AE184" s="11" t="str">
        <f t="array" ref="AE184">IF(COUNTBLANK(D184)=1,"",IF(OR($H$2="y",$H$2="m"),IF(AA184=AA183,IF(OR(AB184=$AB$4:$AB183)=FALSE,AE183&amp;C184,AE183),"("&amp;C184)&amp;IF(AA184=AA185,IF(OR(AB185=$AB$4:$AB184)=FALSE,", ",""),") "),""))</f>
        <v/>
      </c>
      <c r="AF184" s="11" t="str">
        <f t="array" ref="AF184">IF((COUNTBLANK(D184)=0)*OR($H$2="y",$H$2="m"),IFERROR(LEFT(C184, FIND(" ",C184)-1), C184),"")</f>
        <v/>
      </c>
      <c r="AG184" s="11" t="str">
        <f t="array" ref="AG184">IF(COUNTBLANK(D184)=1,"",IF(OR($H$2="y",$H$2="m"),IF(AA184=AA183,IF(OR(AC184=$AC$4:$AC183)=FALSE,AG183&amp;AF184,AG183),"("&amp;AF184)&amp;IF(AA184=AA185,IF(OR(AC185=$AC$4:$AC184)=FALSE,", ",""),") "),""))</f>
        <v/>
      </c>
      <c r="AH184" s="10" t="str">
        <f>IF((COUNTBLANK(D184)=1),"",IF(D184=D183,AH183,"")&amp;IF(B183&lt;&gt;B184,((IF(COUNTBLANK(E184)=1,$D$3&amp;"Non-type material: "&amp;$D$3,$D$3&amp;INDEX('type-categories'!$A$2:$B$100,MATCH(E184,'type-categories'!$A$2:$A$100,0),2)&amp;$D$3))),"")&amp;(IF(K184&lt;&gt;K183,$C$2&amp;UPPER(K184)&amp;$C$2&amp;$K$3&amp;" ",(IF(B184&lt;&gt;B183,$C$2&amp;UPPER(K184)&amp;$C$2&amp;$K$3&amp;" ",""))))&amp;IF((AA184&lt;&gt;AA185)*($H$2="y"),AD184&amp;AE184,IF((AA184&lt;&gt;AA185)*($H$2="m"),AD184&amp;AG184,IF(($H$2&lt;&gt;"m")*($H$2&lt;&gt;"Y"),(IF(F184=0,"",F184&amp;" "&amp;$F$4&amp;" "))&amp;(IF(G184=0,"",G184&amp;" "&amp;$G$4&amp;" "))&amp;(IF(H184=0,"",H184&amp;" "&amp;H$4&amp;" "))&amp;(IF(I184=0,"",I184&amp;" "&amp;$I$4&amp;" "))&amp;(IF(J184=0,"",J184&amp;" "&amp;$J$4&amp;" ")),"")))&amp;"; "&amp;IF((B184=B183)*(AA184=AA183), "same collecting data; ", IF((B184=B183)*(Z183=Z184),"same locality; ",(IF(COUNTBLANK(L184)=1,"",$D$2&amp;L184&amp;$L$3&amp;" "&amp;$D$2))&amp;(IF(COUNTBLANK(M184)=1,"",$E$2&amp;M184&amp;$E$2&amp;", "))&amp;(IF(COUNTBLANK(N184)=1,"",N184&amp;"; "))&amp;(IF(COUNTBLANK(O184)=1,"",O184&amp;"; ")))&amp;(IF(COUNTBLANK(P184)=1,"",P184&amp;"; "))&amp;(IF(COUNTBLANK(Q184)=1,"",Q184&amp;"; "))&amp;(IF(COUNTBLANK(R184)=1,"",R184&amp;"m, "))&amp;IF((COUNTBLANK(S184)=0)*(S184&lt;&gt;S183), S184&amp;"; ","")&amp;(IF(COUNTBLANK(U184)=1,"",U184&amp;"; "))&amp;(IF(COUNTBLANK(T184)=1,"",IF(COUNTBLANK(F$2)=1,T184&amp;"; ",T184&amp;" "&amp;F$2&amp;"; "))))&amp;(IF(COUNTBLANK(V184)=1,"",V184&amp;"; "))&amp;IF((COUNTBLANK(C184)=1),"",C184)&amp;IF((B184=B185)*(K184=K185)*(L184=L185)*(M184=M185),IF(($H$2&lt;&gt;"m")*($H$2&lt;&gt;"Y"), " • ", IF((ISNUMBER(FIND(")",AE184))), " • ", "")),IF((B184=B185)*(K184=K185),"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v>
      </c>
      <c r="AI184" s="1"/>
    </row>
    <row r="185" spans="1:35" s="4" customFormat="1" x14ac:dyDescent="0.25">
      <c r="A185" s="3">
        <f t="shared" si="17"/>
        <v>1</v>
      </c>
      <c r="B185" s="53" t="str">
        <f t="shared" si="15"/>
        <v>Kukulcania arizonica</v>
      </c>
      <c r="C185" s="57" t="s">
        <v>192</v>
      </c>
      <c r="D185" s="57" t="s">
        <v>191</v>
      </c>
      <c r="E185" s="57"/>
      <c r="F185" s="57">
        <v>0</v>
      </c>
      <c r="G185" s="57">
        <v>1</v>
      </c>
      <c r="H185" s="57">
        <v>0</v>
      </c>
      <c r="I185" s="57"/>
      <c r="J185" s="57"/>
      <c r="K185" s="57" t="s">
        <v>353</v>
      </c>
      <c r="L185" s="57" t="s">
        <v>86</v>
      </c>
      <c r="M185" s="54" t="s">
        <v>1067</v>
      </c>
      <c r="N185" s="57" t="s">
        <v>1068</v>
      </c>
      <c r="O185" s="58" t="s">
        <v>85</v>
      </c>
      <c r="P185" s="58"/>
      <c r="Q185" s="58" t="s">
        <v>85</v>
      </c>
      <c r="R185" s="58"/>
      <c r="S185" s="54" t="s">
        <v>1069</v>
      </c>
      <c r="T185" s="57" t="s">
        <v>76</v>
      </c>
      <c r="U185" s="57" t="s">
        <v>1070</v>
      </c>
      <c r="V185" s="57"/>
      <c r="W185" s="57" t="s">
        <v>85</v>
      </c>
      <c r="X185" s="147">
        <f ca="1">IF(COUNTBLANK(D185)=1,"",IF('order-admin-units'!$I$1&lt;&gt;"y", "", IF(COUNTBLANK(K185)=1, 'order-admin-units'!$B$1+1, VLOOKUP(K185, ordercountry, 2))))</f>
        <v>1</v>
      </c>
      <c r="Y185" s="147">
        <f ca="1">IF(COUNTBLANK(D185)=1,"",IF('order-admin-units'!$I$1&lt;&gt;"y", "", IF(COUNTBLANK(K185:L185)&gt;0, 'order-admin-units'!$B$2+1, VLOOKUP(K185&amp;"@"&amp;L185, orderadmin, 2))))</f>
        <v>5</v>
      </c>
      <c r="Z185" s="147" t="str">
        <f t="shared" si="18"/>
        <v>USANew MexicoValencia5 miles SE Suwanee</v>
      </c>
      <c r="AA185" s="147" t="str">
        <f t="shared" si="19"/>
        <v>Kukulcania arizonicaUSANew MexicoValencia5 miles SE Suwanee(N34.9°, W107.08333°)W. Ivie5/IX/1941</v>
      </c>
      <c r="AB185" s="147" t="str">
        <f t="shared" si="20"/>
        <v xml:space="preserve">Kukulcania arizonicaUSANew MexicoValencia5 miles SE Suwanee(N34.9°, W107.08333°)W. Ivie5/IX/1941AMNH </v>
      </c>
      <c r="AC185" s="147" t="str">
        <f t="shared" si="16"/>
        <v>Kukulcania arizonicaUSANew MexicoValencia5 miles SE Suwanee(N34.9°, W107.08333°)W. Ivie5/IX/1941</v>
      </c>
      <c r="AD185" s="11" t="str">
        <f t="shared" si="21"/>
        <v/>
      </c>
      <c r="AE185" s="11" t="str">
        <f t="array" ref="AE185">IF(COUNTBLANK(D185)=1,"",IF(OR($H$2="y",$H$2="m"),IF(AA185=AA184,IF(OR(AB185=$AB$4:$AB184)=FALSE,AE184&amp;C185,AE184),"("&amp;C185)&amp;IF(AA185=AA186,IF(OR(AB186=$AB$4:$AB185)=FALSE,", ",""),") "),""))</f>
        <v/>
      </c>
      <c r="AF185" s="11" t="str">
        <f t="array" ref="AF185">IF((COUNTBLANK(D185)=0)*OR($H$2="y",$H$2="m"),IFERROR(LEFT(C185, FIND(" ",C185)-1), C185),"")</f>
        <v/>
      </c>
      <c r="AG185" s="11" t="str">
        <f t="array" ref="AG185">IF(COUNTBLANK(D185)=1,"",IF(OR($H$2="y",$H$2="m"),IF(AA185=AA184,IF(OR(AC185=$AC$4:$AC184)=FALSE,AG184&amp;AF185,AG184),"("&amp;AF185)&amp;IF(AA185=AA186,IF(OR(AC186=$AC$4:$AC185)=FALSE,", ",""),") "),""))</f>
        <v/>
      </c>
      <c r="AH185" s="10" t="str">
        <f>IF((COUNTBLANK(D185)=1),"",IF(D185=D184,AH184,"")&amp;IF(B184&lt;&gt;B185,((IF(COUNTBLANK(E185)=1,$D$3&amp;"Non-type material: "&amp;$D$3,$D$3&amp;INDEX('type-categories'!$A$2:$B$100,MATCH(E185,'type-categories'!$A$2:$A$100,0),2)&amp;$D$3))),"")&amp;(IF(K185&lt;&gt;K184,$C$2&amp;UPPER(K185)&amp;$C$2&amp;$K$3&amp;" ",(IF(B185&lt;&gt;B184,$C$2&amp;UPPER(K185)&amp;$C$2&amp;$K$3&amp;" ",""))))&amp;IF((AA185&lt;&gt;AA186)*($H$2="y"),AD185&amp;AE185,IF((AA185&lt;&gt;AA186)*($H$2="m"),AD185&amp;AG185,IF(($H$2&lt;&gt;"m")*($H$2&lt;&gt;"Y"),(IF(F185=0,"",F185&amp;" "&amp;$F$4&amp;" "))&amp;(IF(G185=0,"",G185&amp;" "&amp;$G$4&amp;" "))&amp;(IF(H185=0,"",H185&amp;" "&amp;H$4&amp;" "))&amp;(IF(I185=0,"",I185&amp;" "&amp;$I$4&amp;" "))&amp;(IF(J185=0,"",J185&amp;" "&amp;$J$4&amp;" ")),"")))&amp;"; "&amp;IF((B185=B184)*(AA185=AA184), "same collecting data; ", IF((B185=B184)*(Z184=Z185),"same locality; ",(IF(COUNTBLANK(L185)=1,"",$D$2&amp;L185&amp;$L$3&amp;" "&amp;$D$2))&amp;(IF(COUNTBLANK(M185)=1,"",$E$2&amp;M185&amp;$E$2&amp;", "))&amp;(IF(COUNTBLANK(N185)=1,"",N185&amp;"; "))&amp;(IF(COUNTBLANK(O185)=1,"",O185&amp;"; ")))&amp;(IF(COUNTBLANK(P185)=1,"",P185&amp;"; "))&amp;(IF(COUNTBLANK(Q185)=1,"",Q185&amp;"; "))&amp;(IF(COUNTBLANK(R185)=1,"",R185&amp;"m, "))&amp;IF((COUNTBLANK(S185)=0)*(S185&lt;&gt;S184), S185&amp;"; ","")&amp;(IF(COUNTBLANK(U185)=1,"",U185&amp;"; "))&amp;(IF(COUNTBLANK(T185)=1,"",IF(COUNTBLANK(F$2)=1,T185&amp;"; ",T185&amp;" "&amp;F$2&amp;"; "))))&amp;(IF(COUNTBLANK(V185)=1,"",V185&amp;"; "))&amp;IF((COUNTBLANK(C185)=1),"",C185)&amp;IF((B185=B186)*(K185=K186)*(L185=L186)*(M185=M186),IF(($H$2&lt;&gt;"m")*($H$2&lt;&gt;"Y"), " • ", IF((ISNUMBER(FIND(")",AE185))), " • ", "")),IF((B185=B186)*(K185=K186),"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v>
      </c>
      <c r="AI185" s="1"/>
    </row>
    <row r="186" spans="1:35" s="4" customFormat="1" x14ac:dyDescent="0.25">
      <c r="A186" s="3">
        <f t="shared" si="17"/>
        <v>1</v>
      </c>
      <c r="B186" s="53" t="str">
        <f t="shared" si="15"/>
        <v>Kukulcania arizonica</v>
      </c>
      <c r="C186" s="57" t="s">
        <v>192</v>
      </c>
      <c r="D186" s="57" t="s">
        <v>191</v>
      </c>
      <c r="E186" s="57"/>
      <c r="F186" s="57">
        <v>0</v>
      </c>
      <c r="G186" s="57">
        <v>1</v>
      </c>
      <c r="H186" s="57">
        <v>4</v>
      </c>
      <c r="I186" s="57"/>
      <c r="J186" s="57"/>
      <c r="K186" s="57" t="s">
        <v>353</v>
      </c>
      <c r="L186" s="57" t="s">
        <v>1071</v>
      </c>
      <c r="M186" s="54" t="s">
        <v>85</v>
      </c>
      <c r="N186" s="57" t="s">
        <v>85</v>
      </c>
      <c r="O186" s="58" t="s">
        <v>85</v>
      </c>
      <c r="P186" s="58"/>
      <c r="Q186" s="58" t="s">
        <v>85</v>
      </c>
      <c r="R186" s="58"/>
      <c r="S186" s="54" t="s">
        <v>85</v>
      </c>
      <c r="T186" s="57"/>
      <c r="U186" s="57" t="s">
        <v>85</v>
      </c>
      <c r="V186" s="57"/>
      <c r="W186" s="57" t="s">
        <v>85</v>
      </c>
      <c r="X186" s="147">
        <f ca="1">IF(COUNTBLANK(D186)=1,"",IF('order-admin-units'!$I$1&lt;&gt;"y", "", IF(COUNTBLANK(K186)=1, 'order-admin-units'!$B$1+1, VLOOKUP(K186, ordercountry, 2))))</f>
        <v>1</v>
      </c>
      <c r="Y186" s="147">
        <f ca="1">IF(COUNTBLANK(D186)=1,"",IF('order-admin-units'!$I$1&lt;&gt;"y", "", IF(COUNTBLANK(K186:L186)&gt;0, 'order-admin-units'!$B$2+1, VLOOKUP(K186&amp;"@"&amp;L186, orderadmin, 2))))</f>
        <v>8</v>
      </c>
      <c r="Z186" s="147" t="str">
        <f t="shared" si="18"/>
        <v>USAno further locality</v>
      </c>
      <c r="AA186" s="147" t="str">
        <f t="shared" si="19"/>
        <v>Kukulcania arizonicaUSAno further locality</v>
      </c>
      <c r="AB186" s="147" t="str">
        <f t="shared" si="20"/>
        <v xml:space="preserve">Kukulcania arizonicaUSAno further localityAMNH </v>
      </c>
      <c r="AC186" s="147" t="str">
        <f t="shared" si="16"/>
        <v>Kukulcania arizonicaUSAno further locality</v>
      </c>
      <c r="AD186" s="11" t="str">
        <f t="shared" si="21"/>
        <v/>
      </c>
      <c r="AE186" s="11" t="str">
        <f t="array" ref="AE186">IF(COUNTBLANK(D186)=1,"",IF(OR($H$2="y",$H$2="m"),IF(AA186=AA185,IF(OR(AB186=$AB$4:$AB185)=FALSE,AE185&amp;C186,AE185),"("&amp;C186)&amp;IF(AA186=AA187,IF(OR(AB187=$AB$4:$AB186)=FALSE,", ",""),") "),""))</f>
        <v/>
      </c>
      <c r="AF186" s="11" t="str">
        <f t="array" ref="AF186">IF((COUNTBLANK(D186)=0)*OR($H$2="y",$H$2="m"),IFERROR(LEFT(C186, FIND(" ",C186)-1), C186),"")</f>
        <v/>
      </c>
      <c r="AG186" s="11" t="str">
        <f t="array" ref="AG186">IF(COUNTBLANK(D186)=1,"",IF(OR($H$2="y",$H$2="m"),IF(AA186=AA185,IF(OR(AC186=$AC$4:$AC185)=FALSE,AG185&amp;AF186,AG185),"("&amp;AF186)&amp;IF(AA186=AA187,IF(OR(AC187=$AC$4:$AC186)=FALSE,", ",""),") "),""))</f>
        <v/>
      </c>
      <c r="AH186" s="10" t="str">
        <f>IF((COUNTBLANK(D186)=1),"",IF(D186=D185,AH185,"")&amp;IF(B185&lt;&gt;B186,((IF(COUNTBLANK(E186)=1,$D$3&amp;"Non-type material: "&amp;$D$3,$D$3&amp;INDEX('type-categories'!$A$2:$B$100,MATCH(E186,'type-categories'!$A$2:$A$100,0),2)&amp;$D$3))),"")&amp;(IF(K186&lt;&gt;K185,$C$2&amp;UPPER(K186)&amp;$C$2&amp;$K$3&amp;" ",(IF(B186&lt;&gt;B185,$C$2&amp;UPPER(K186)&amp;$C$2&amp;$K$3&amp;" ",""))))&amp;IF((AA186&lt;&gt;AA187)*($H$2="y"),AD186&amp;AE186,IF((AA186&lt;&gt;AA187)*($H$2="m"),AD186&amp;AG186,IF(($H$2&lt;&gt;"m")*($H$2&lt;&gt;"Y"),(IF(F186=0,"",F186&amp;" "&amp;$F$4&amp;" "))&amp;(IF(G186=0,"",G186&amp;" "&amp;$G$4&amp;" "))&amp;(IF(H186=0,"",H186&amp;" "&amp;H$4&amp;" "))&amp;(IF(I186=0,"",I186&amp;" "&amp;$I$4&amp;" "))&amp;(IF(J186=0,"",J186&amp;" "&amp;$J$4&amp;" ")),"")))&amp;"; "&amp;IF((B186=B185)*(AA186=AA185), "same collecting data; ", IF((B186=B185)*(Z185=Z186),"same locality; ",(IF(COUNTBLANK(L186)=1,"",$D$2&amp;L186&amp;$L$3&amp;" "&amp;$D$2))&amp;(IF(COUNTBLANK(M186)=1,"",$E$2&amp;M186&amp;$E$2&amp;", "))&amp;(IF(COUNTBLANK(N186)=1,"",N186&amp;"; "))&amp;(IF(COUNTBLANK(O186)=1,"",O186&amp;"; ")))&amp;(IF(COUNTBLANK(P186)=1,"",P186&amp;"; "))&amp;(IF(COUNTBLANK(Q186)=1,"",Q186&amp;"; "))&amp;(IF(COUNTBLANK(R186)=1,"",R186&amp;"m, "))&amp;IF((COUNTBLANK(S186)=0)*(S186&lt;&gt;S185), S186&amp;"; ","")&amp;(IF(COUNTBLANK(U186)=1,"",U186&amp;"; "))&amp;(IF(COUNTBLANK(T186)=1,"",IF(COUNTBLANK(F$2)=1,T186&amp;"; ",T186&amp;" "&amp;F$2&amp;"; "))))&amp;(IF(COUNTBLANK(V186)=1,"",V186&amp;"; "))&amp;IF((COUNTBLANK(C186)=1),"",C186)&amp;IF((B186=B187)*(K186=K187)*(L186=L187)*(M186=M187),IF(($H$2&lt;&gt;"m")*($H$2&lt;&gt;"Y"), " • ", IF((ISNUMBER(FIND(")",AE186))), " • ", "")),IF((B186=B187)*(K186=K187),"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v>
      </c>
      <c r="AI186" s="1"/>
    </row>
    <row r="187" spans="1:35" s="4" customFormat="1" x14ac:dyDescent="0.25">
      <c r="A187" s="3">
        <f t="shared" si="17"/>
        <v>1</v>
      </c>
      <c r="B187" s="53" t="str">
        <f t="shared" si="15"/>
        <v>Kukulcania arizonica</v>
      </c>
      <c r="C187" s="57" t="s">
        <v>192</v>
      </c>
      <c r="D187" s="57" t="s">
        <v>191</v>
      </c>
      <c r="E187" s="57"/>
      <c r="F187" s="57">
        <v>0</v>
      </c>
      <c r="G187" s="57">
        <v>1</v>
      </c>
      <c r="H187" s="57">
        <v>1</v>
      </c>
      <c r="I187" s="57"/>
      <c r="J187" s="57"/>
      <c r="K187" s="57" t="s">
        <v>353</v>
      </c>
      <c r="L187" s="57" t="s">
        <v>1072</v>
      </c>
      <c r="M187" s="54" t="s">
        <v>1073</v>
      </c>
      <c r="N187" s="57" t="s">
        <v>1074</v>
      </c>
      <c r="O187" s="58" t="s">
        <v>85</v>
      </c>
      <c r="P187" s="58"/>
      <c r="Q187" s="58" t="s">
        <v>85</v>
      </c>
      <c r="R187" s="58"/>
      <c r="S187" s="54" t="s">
        <v>1075</v>
      </c>
      <c r="T187" s="57" t="s">
        <v>1076</v>
      </c>
      <c r="U187" s="57" t="s">
        <v>1077</v>
      </c>
      <c r="V187" s="57"/>
      <c r="W187" s="57" t="s">
        <v>85</v>
      </c>
      <c r="X187" s="147">
        <f ca="1">IF(COUNTBLANK(D187)=1,"",IF('order-admin-units'!$I$1&lt;&gt;"y", "", IF(COUNTBLANK(K187)=1, 'order-admin-units'!$B$1+1, VLOOKUP(K187, ordercountry, 2))))</f>
        <v>1</v>
      </c>
      <c r="Y187" s="147">
        <f ca="1">IF(COUNTBLANK(D187)=1,"",IF('order-admin-units'!$I$1&lt;&gt;"y", "", IF(COUNTBLANK(K187:L187)&gt;0, 'order-admin-units'!$B$2+1, VLOOKUP(K187&amp;"@"&amp;L187, orderadmin, 2))))</f>
        <v>6</v>
      </c>
      <c r="Z187" s="147" t="str">
        <f t="shared" si="18"/>
        <v>USAOklahomaComancheWichita Mts.</v>
      </c>
      <c r="AA187" s="147" t="str">
        <f t="shared" si="19"/>
        <v>Kukulcania arizonicaUSAOklahomaComancheWichita Mts.[N34.75951°, W98.6434°]C.J. Goodnight3/IX/1949</v>
      </c>
      <c r="AB187" s="147" t="str">
        <f t="shared" si="20"/>
        <v xml:space="preserve">Kukulcania arizonicaUSAOklahomaComancheWichita Mts.[N34.75951°, W98.6434°]C.J. Goodnight3/IX/1949AMNH </v>
      </c>
      <c r="AC187" s="147" t="str">
        <f t="shared" si="16"/>
        <v>Kukulcania arizonicaUSAOklahomaComancheWichita Mts.[N34.75951°, W98.6434°]C.J. Goodnight3/IX/1949</v>
      </c>
      <c r="AD187" s="11" t="str">
        <f t="shared" si="21"/>
        <v/>
      </c>
      <c r="AE187" s="11" t="str">
        <f t="array" ref="AE187">IF(COUNTBLANK(D187)=1,"",IF(OR($H$2="y",$H$2="m"),IF(AA187=AA186,IF(OR(AB187=$AB$4:$AB186)=FALSE,AE186&amp;C187,AE186),"("&amp;C187)&amp;IF(AA187=AA188,IF(OR(AB188=$AB$4:$AB187)=FALSE,", ",""),") "),""))</f>
        <v/>
      </c>
      <c r="AF187" s="11" t="str">
        <f t="array" ref="AF187">IF((COUNTBLANK(D187)=0)*OR($H$2="y",$H$2="m"),IFERROR(LEFT(C187, FIND(" ",C187)-1), C187),"")</f>
        <v/>
      </c>
      <c r="AG187" s="11" t="str">
        <f t="array" ref="AG187">IF(COUNTBLANK(D187)=1,"",IF(OR($H$2="y",$H$2="m"),IF(AA187=AA186,IF(OR(AC187=$AC$4:$AC186)=FALSE,AG186&amp;AF187,AG186),"("&amp;AF187)&amp;IF(AA187=AA188,IF(OR(AC188=$AC$4:$AC187)=FALSE,", ",""),") "),""))</f>
        <v/>
      </c>
      <c r="AH187" s="10" t="str">
        <f>IF((COUNTBLANK(D187)=1),"",IF(D187=D186,AH186,"")&amp;IF(B186&lt;&gt;B187,((IF(COUNTBLANK(E187)=1,$D$3&amp;"Non-type material: "&amp;$D$3,$D$3&amp;INDEX('type-categories'!$A$2:$B$100,MATCH(E187,'type-categories'!$A$2:$A$100,0),2)&amp;$D$3))),"")&amp;(IF(K187&lt;&gt;K186,$C$2&amp;UPPER(K187)&amp;$C$2&amp;$K$3&amp;" ",(IF(B187&lt;&gt;B186,$C$2&amp;UPPER(K187)&amp;$C$2&amp;$K$3&amp;" ",""))))&amp;IF((AA187&lt;&gt;AA188)*($H$2="y"),AD187&amp;AE187,IF((AA187&lt;&gt;AA188)*($H$2="m"),AD187&amp;AG187,IF(($H$2&lt;&gt;"m")*($H$2&lt;&gt;"Y"),(IF(F187=0,"",F187&amp;" "&amp;$F$4&amp;" "))&amp;(IF(G187=0,"",G187&amp;" "&amp;$G$4&amp;" "))&amp;(IF(H187=0,"",H187&amp;" "&amp;H$4&amp;" "))&amp;(IF(I187=0,"",I187&amp;" "&amp;$I$4&amp;" "))&amp;(IF(J187=0,"",J187&amp;" "&amp;$J$4&amp;" ")),"")))&amp;"; "&amp;IF((B187=B186)*(AA187=AA186), "same collecting data; ", IF((B187=B186)*(Z186=Z187),"same locality; ",(IF(COUNTBLANK(L187)=1,"",$D$2&amp;L187&amp;$L$3&amp;" "&amp;$D$2))&amp;(IF(COUNTBLANK(M187)=1,"",$E$2&amp;M187&amp;$E$2&amp;", "))&amp;(IF(COUNTBLANK(N187)=1,"",N187&amp;"; "))&amp;(IF(COUNTBLANK(O187)=1,"",O187&amp;"; ")))&amp;(IF(COUNTBLANK(P187)=1,"",P187&amp;"; "))&amp;(IF(COUNTBLANK(Q187)=1,"",Q187&amp;"; "))&amp;(IF(COUNTBLANK(R187)=1,"",R187&amp;"m, "))&amp;IF((COUNTBLANK(S187)=0)*(S187&lt;&gt;S186), S187&amp;"; ","")&amp;(IF(COUNTBLANK(U187)=1,"",U187&amp;"; "))&amp;(IF(COUNTBLANK(T187)=1,"",IF(COUNTBLANK(F$2)=1,T187&amp;"; ",T187&amp;" "&amp;F$2&amp;"; "))))&amp;(IF(COUNTBLANK(V187)=1,"",V187&amp;"; "))&amp;IF((COUNTBLANK(C187)=1),"",C187)&amp;IF((B187=B188)*(K187=K188)*(L187=L188)*(M187=M188),IF(($H$2&lt;&gt;"m")*($H$2&lt;&gt;"Y"), " • ", IF((ISNUMBER(FIND(")",AE187))), " • ", "")),IF((B187=B188)*(K187=K188),"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v>
      </c>
      <c r="AI187" s="1"/>
    </row>
    <row r="188" spans="1:35" s="4" customFormat="1" x14ac:dyDescent="0.25">
      <c r="A188" s="3">
        <f t="shared" si="17"/>
        <v>1</v>
      </c>
      <c r="B188" s="53" t="str">
        <f t="shared" si="15"/>
        <v>Kukulcania arizonica</v>
      </c>
      <c r="C188" s="57" t="s">
        <v>192</v>
      </c>
      <c r="D188" s="57" t="s">
        <v>191</v>
      </c>
      <c r="E188" s="57"/>
      <c r="F188" s="57">
        <v>1</v>
      </c>
      <c r="G188" s="57">
        <v>0</v>
      </c>
      <c r="H188" s="57">
        <v>0</v>
      </c>
      <c r="I188" s="57"/>
      <c r="J188" s="57"/>
      <c r="K188" s="57" t="s">
        <v>353</v>
      </c>
      <c r="L188" s="57" t="s">
        <v>1072</v>
      </c>
      <c r="M188" s="54" t="s">
        <v>1078</v>
      </c>
      <c r="N188" s="57" t="s">
        <v>1079</v>
      </c>
      <c r="O188" s="58" t="s">
        <v>1080</v>
      </c>
      <c r="P188" s="58"/>
      <c r="Q188" s="58" t="s">
        <v>85</v>
      </c>
      <c r="R188" s="58"/>
      <c r="S188" s="54" t="s">
        <v>1081</v>
      </c>
      <c r="T188" s="57" t="s">
        <v>1082</v>
      </c>
      <c r="U188" s="57" t="s">
        <v>1083</v>
      </c>
      <c r="V188" s="57"/>
      <c r="W188" s="57" t="s">
        <v>85</v>
      </c>
      <c r="X188" s="147">
        <f ca="1">IF(COUNTBLANK(D188)=1,"",IF('order-admin-units'!$I$1&lt;&gt;"y", "", IF(COUNTBLANK(K188)=1, 'order-admin-units'!$B$1+1, VLOOKUP(K188, ordercountry, 2))))</f>
        <v>1</v>
      </c>
      <c r="Y188" s="147">
        <f ca="1">IF(COUNTBLANK(D188)=1,"",IF('order-admin-units'!$I$1&lt;&gt;"y", "", IF(COUNTBLANK(K188:L188)&gt;0, 'order-admin-units'!$B$2+1, VLOOKUP(K188&amp;"@"&amp;L188, orderadmin, 2))))</f>
        <v>6</v>
      </c>
      <c r="Z188" s="147" t="str">
        <f t="shared" si="18"/>
        <v>USAOklahomaGradyChickashaWashita R. Bank</v>
      </c>
      <c r="AA188" s="147" t="str">
        <f t="shared" si="19"/>
        <v>Kukulcania arizonicaUSAOklahomaGradyChickashaWashita R. Bank[N35.05257°, W97.93643°]L. Hook4/VI/1944</v>
      </c>
      <c r="AB188" s="147" t="str">
        <f t="shared" si="20"/>
        <v xml:space="preserve">Kukulcania arizonicaUSAOklahomaGradyChickashaWashita R. Bank[N35.05257°, W97.93643°]L. Hook4/VI/1944AMNH </v>
      </c>
      <c r="AC188" s="147" t="str">
        <f t="shared" si="16"/>
        <v>Kukulcania arizonicaUSAOklahomaGradyChickashaWashita R. Bank[N35.05257°, W97.93643°]L. Hook4/VI/1944</v>
      </c>
      <c r="AD188" s="11" t="str">
        <f t="shared" si="21"/>
        <v/>
      </c>
      <c r="AE188" s="11" t="str">
        <f t="array" ref="AE188">IF(COUNTBLANK(D188)=1,"",IF(OR($H$2="y",$H$2="m"),IF(AA188=AA187,IF(OR(AB188=$AB$4:$AB187)=FALSE,AE187&amp;C188,AE187),"("&amp;C188)&amp;IF(AA188=AA189,IF(OR(AB189=$AB$4:$AB188)=FALSE,", ",""),") "),""))</f>
        <v/>
      </c>
      <c r="AF188" s="11" t="str">
        <f t="array" ref="AF188">IF((COUNTBLANK(D188)=0)*OR($H$2="y",$H$2="m"),IFERROR(LEFT(C188, FIND(" ",C188)-1), C188),"")</f>
        <v/>
      </c>
      <c r="AG188" s="11" t="str">
        <f t="array" ref="AG188">IF(COUNTBLANK(D188)=1,"",IF(OR($H$2="y",$H$2="m"),IF(AA188=AA187,IF(OR(AC188=$AC$4:$AC187)=FALSE,AG187&amp;AF188,AG187),"("&amp;AF188)&amp;IF(AA188=AA189,IF(OR(AC189=$AC$4:$AC188)=FALSE,", ",""),") "),""))</f>
        <v/>
      </c>
      <c r="AH188" s="10" t="str">
        <f>IF((COUNTBLANK(D188)=1),"",IF(D188=D187,AH187,"")&amp;IF(B187&lt;&gt;B188,((IF(COUNTBLANK(E188)=1,$D$3&amp;"Non-type material: "&amp;$D$3,$D$3&amp;INDEX('type-categories'!$A$2:$B$100,MATCH(E188,'type-categories'!$A$2:$A$100,0),2)&amp;$D$3))),"")&amp;(IF(K188&lt;&gt;K187,$C$2&amp;UPPER(K188)&amp;$C$2&amp;$K$3&amp;" ",(IF(B188&lt;&gt;B187,$C$2&amp;UPPER(K188)&amp;$C$2&amp;$K$3&amp;" ",""))))&amp;IF((AA188&lt;&gt;AA189)*($H$2="y"),AD188&amp;AE188,IF((AA188&lt;&gt;AA189)*($H$2="m"),AD188&amp;AG188,IF(($H$2&lt;&gt;"m")*($H$2&lt;&gt;"Y"),(IF(F188=0,"",F188&amp;" "&amp;$F$4&amp;" "))&amp;(IF(G188=0,"",G188&amp;" "&amp;$G$4&amp;" "))&amp;(IF(H188=0,"",H188&amp;" "&amp;H$4&amp;" "))&amp;(IF(I188=0,"",I188&amp;" "&amp;$I$4&amp;" "))&amp;(IF(J188=0,"",J188&amp;" "&amp;$J$4&amp;" ")),"")))&amp;"; "&amp;IF((B188=B187)*(AA188=AA187), "same collecting data; ", IF((B188=B187)*(Z187=Z188),"same locality; ",(IF(COUNTBLANK(L188)=1,"",$D$2&amp;L188&amp;$L$3&amp;" "&amp;$D$2))&amp;(IF(COUNTBLANK(M188)=1,"",$E$2&amp;M188&amp;$E$2&amp;", "))&amp;(IF(COUNTBLANK(N188)=1,"",N188&amp;"; "))&amp;(IF(COUNTBLANK(O188)=1,"",O188&amp;"; ")))&amp;(IF(COUNTBLANK(P188)=1,"",P188&amp;"; "))&amp;(IF(COUNTBLANK(Q188)=1,"",Q188&amp;"; "))&amp;(IF(COUNTBLANK(R188)=1,"",R188&amp;"m, "))&amp;IF((COUNTBLANK(S188)=0)*(S188&lt;&gt;S187), S188&amp;"; ","")&amp;(IF(COUNTBLANK(U188)=1,"",U188&amp;"; "))&amp;(IF(COUNTBLANK(T188)=1,"",IF(COUNTBLANK(F$2)=1,T188&amp;"; ",T188&amp;" "&amp;F$2&amp;"; "))))&amp;(IF(COUNTBLANK(V188)=1,"",V188&amp;"; "))&amp;IF((COUNTBLANK(C188)=1),"",C188)&amp;IF((B188=B189)*(K188=K189)*(L188=L189)*(M188=M189),IF(($H$2&lt;&gt;"m")*($H$2&lt;&gt;"Y"), " • ", IF((ISNUMBER(FIND(")",AE188))), " • ", "")),IF((B188=B189)*(K188=K189),"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v>
      </c>
      <c r="AI188" s="1"/>
    </row>
    <row r="189" spans="1:35" s="4" customFormat="1" x14ac:dyDescent="0.25">
      <c r="A189" s="3">
        <f t="shared" si="17"/>
        <v>1</v>
      </c>
      <c r="B189" s="53" t="str">
        <f t="shared" si="15"/>
        <v>Kukulcania arizonica</v>
      </c>
      <c r="C189" s="57" t="s">
        <v>221</v>
      </c>
      <c r="D189" s="57" t="s">
        <v>191</v>
      </c>
      <c r="E189" s="57"/>
      <c r="F189" s="57">
        <v>0</v>
      </c>
      <c r="G189" s="57">
        <v>1</v>
      </c>
      <c r="H189" s="57">
        <v>3</v>
      </c>
      <c r="I189" s="57"/>
      <c r="J189" s="57"/>
      <c r="K189" s="57" t="s">
        <v>353</v>
      </c>
      <c r="L189" s="57" t="s">
        <v>89</v>
      </c>
      <c r="M189" s="54" t="s">
        <v>1084</v>
      </c>
      <c r="N189" s="57" t="s">
        <v>1085</v>
      </c>
      <c r="O189" s="58" t="s">
        <v>1086</v>
      </c>
      <c r="P189" s="58"/>
      <c r="Q189" s="58" t="s">
        <v>85</v>
      </c>
      <c r="R189" s="58"/>
      <c r="S189" s="54" t="s">
        <v>1087</v>
      </c>
      <c r="T189" s="57" t="s">
        <v>969</v>
      </c>
      <c r="U189" s="57" t="s">
        <v>1088</v>
      </c>
      <c r="V189" s="57"/>
      <c r="W189" s="57" t="s">
        <v>85</v>
      </c>
      <c r="X189" s="147">
        <f ca="1">IF(COUNTBLANK(D189)=1,"",IF('order-admin-units'!$I$1&lt;&gt;"y", "", IF(COUNTBLANK(K189)=1, 'order-admin-units'!$B$1+1, VLOOKUP(K189, ordercountry, 2))))</f>
        <v>1</v>
      </c>
      <c r="Y189" s="147">
        <f ca="1">IF(COUNTBLANK(D189)=1,"",IF('order-admin-units'!$I$1&lt;&gt;"y", "", IF(COUNTBLANK(K189:L189)&gt;0, 'order-admin-units'!$B$2+1, VLOOKUP(K189&amp;"@"&amp;L189, orderadmin, 2))))</f>
        <v>7</v>
      </c>
      <c r="Z189" s="147" t="str">
        <f t="shared" si="18"/>
        <v>USATexasArcherWichita FallsLake Kickapoo</v>
      </c>
      <c r="AA189" s="147" t="str">
        <f t="shared" si="19"/>
        <v>Kukulcania arizonicaUSATexasArcherWichita FallsLake Kickapoo[N33.6458°, W98.82249°]J.Y. Sandoval28/VI/1968</v>
      </c>
      <c r="AB189" s="147" t="str">
        <f t="shared" si="20"/>
        <v xml:space="preserve">Kukulcania arizonicaUSATexasArcherWichita FallsLake Kickapoo[N33.6458°, W98.82249°]J.Y. Sandoval28/VI/1968USNM </v>
      </c>
      <c r="AC189" s="147" t="str">
        <f t="shared" si="16"/>
        <v>Kukulcania arizonicaUSATexasArcherWichita FallsLake Kickapoo[N33.6458°, W98.82249°]J.Y. Sandoval28/VI/1968</v>
      </c>
      <c r="AD189" s="11" t="str">
        <f t="shared" si="21"/>
        <v/>
      </c>
      <c r="AE189" s="11" t="str">
        <f t="array" ref="AE189">IF(COUNTBLANK(D189)=1,"",IF(OR($H$2="y",$H$2="m"),IF(AA189=AA188,IF(OR(AB189=$AB$4:$AB188)=FALSE,AE188&amp;C189,AE188),"("&amp;C189)&amp;IF(AA189=AA190,IF(OR(AB190=$AB$4:$AB189)=FALSE,", ",""),") "),""))</f>
        <v/>
      </c>
      <c r="AF189" s="11" t="str">
        <f t="array" ref="AF189">IF((COUNTBLANK(D189)=0)*OR($H$2="y",$H$2="m"),IFERROR(LEFT(C189, FIND(" ",C189)-1), C189),"")</f>
        <v/>
      </c>
      <c r="AG189" s="11" t="str">
        <f t="array" ref="AG189">IF(COUNTBLANK(D189)=1,"",IF(OR($H$2="y",$H$2="m"),IF(AA189=AA188,IF(OR(AC189=$AC$4:$AC188)=FALSE,AG188&amp;AF189,AG188),"("&amp;AF189)&amp;IF(AA189=AA190,IF(OR(AC190=$AC$4:$AC189)=FALSE,", ",""),") "),""))</f>
        <v/>
      </c>
      <c r="AH189" s="10" t="str">
        <f>IF((COUNTBLANK(D189)=1),"",IF(D189=D188,AH188,"")&amp;IF(B188&lt;&gt;B189,((IF(COUNTBLANK(E189)=1,$D$3&amp;"Non-type material: "&amp;$D$3,$D$3&amp;INDEX('type-categories'!$A$2:$B$100,MATCH(E189,'type-categories'!$A$2:$A$100,0),2)&amp;$D$3))),"")&amp;(IF(K189&lt;&gt;K188,$C$2&amp;UPPER(K189)&amp;$C$2&amp;$K$3&amp;" ",(IF(B189&lt;&gt;B188,$C$2&amp;UPPER(K189)&amp;$C$2&amp;$K$3&amp;" ",""))))&amp;IF((AA189&lt;&gt;AA190)*($H$2="y"),AD189&amp;AE189,IF((AA189&lt;&gt;AA190)*($H$2="m"),AD189&amp;AG189,IF(($H$2&lt;&gt;"m")*($H$2&lt;&gt;"Y"),(IF(F189=0,"",F189&amp;" "&amp;$F$4&amp;" "))&amp;(IF(G189=0,"",G189&amp;" "&amp;$G$4&amp;" "))&amp;(IF(H189=0,"",H189&amp;" "&amp;H$4&amp;" "))&amp;(IF(I189=0,"",I189&amp;" "&amp;$I$4&amp;" "))&amp;(IF(J189=0,"",J189&amp;" "&amp;$J$4&amp;" ")),"")))&amp;"; "&amp;IF((B189=B188)*(AA189=AA188), "same collecting data; ", IF((B189=B188)*(Z188=Z189),"same locality; ",(IF(COUNTBLANK(L189)=1,"",$D$2&amp;L189&amp;$L$3&amp;" "&amp;$D$2))&amp;(IF(COUNTBLANK(M189)=1,"",$E$2&amp;M189&amp;$E$2&amp;", "))&amp;(IF(COUNTBLANK(N189)=1,"",N189&amp;"; "))&amp;(IF(COUNTBLANK(O189)=1,"",O189&amp;"; ")))&amp;(IF(COUNTBLANK(P189)=1,"",P189&amp;"; "))&amp;(IF(COUNTBLANK(Q189)=1,"",Q189&amp;"; "))&amp;(IF(COUNTBLANK(R189)=1,"",R189&amp;"m, "))&amp;IF((COUNTBLANK(S189)=0)*(S189&lt;&gt;S188), S189&amp;"; ","")&amp;(IF(COUNTBLANK(U189)=1,"",U189&amp;"; "))&amp;(IF(COUNTBLANK(T189)=1,"",IF(COUNTBLANK(F$2)=1,T189&amp;"; ",T189&amp;" "&amp;F$2&amp;"; "))))&amp;(IF(COUNTBLANK(V189)=1,"",V189&amp;"; "))&amp;IF((COUNTBLANK(C189)=1),"",C189)&amp;IF((B189=B190)*(K189=K190)*(L189=L190)*(M189=M190),IF(($H$2&lt;&gt;"m")*($H$2&lt;&gt;"Y"), " • ", IF((ISNUMBER(FIND(")",AE189))), " • ", "")),IF((B189=B190)*(K189=K190),"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v>
      </c>
      <c r="AI189" s="1"/>
    </row>
    <row r="190" spans="1:35" s="4" customFormat="1" x14ac:dyDescent="0.25">
      <c r="A190" s="3">
        <f t="shared" si="17"/>
        <v>1</v>
      </c>
      <c r="B190" s="53" t="str">
        <f t="shared" si="15"/>
        <v>Kukulcania arizonica</v>
      </c>
      <c r="C190" s="57" t="s">
        <v>315</v>
      </c>
      <c r="D190" s="57" t="s">
        <v>191</v>
      </c>
      <c r="E190" s="57"/>
      <c r="F190" s="57">
        <v>0</v>
      </c>
      <c r="G190" s="57">
        <v>2</v>
      </c>
      <c r="H190" s="57">
        <v>0</v>
      </c>
      <c r="I190" s="57"/>
      <c r="J190" s="57"/>
      <c r="K190" s="57" t="s">
        <v>353</v>
      </c>
      <c r="L190" s="57" t="s">
        <v>89</v>
      </c>
      <c r="M190" s="54" t="s">
        <v>1089</v>
      </c>
      <c r="N190" s="57" t="s">
        <v>1090</v>
      </c>
      <c r="O190" s="58" t="s">
        <v>85</v>
      </c>
      <c r="P190" s="58"/>
      <c r="Q190" s="58" t="s">
        <v>85</v>
      </c>
      <c r="R190" s="58"/>
      <c r="S190" s="54" t="s">
        <v>1091</v>
      </c>
      <c r="T190" s="57" t="s">
        <v>1092</v>
      </c>
      <c r="U190" s="57" t="s">
        <v>1093</v>
      </c>
      <c r="V190" s="57"/>
      <c r="W190" s="57" t="s">
        <v>85</v>
      </c>
      <c r="X190" s="147">
        <f ca="1">IF(COUNTBLANK(D190)=1,"",IF('order-admin-units'!$I$1&lt;&gt;"y", "", IF(COUNTBLANK(K190)=1, 'order-admin-units'!$B$1+1, VLOOKUP(K190, ordercountry, 2))))</f>
        <v>1</v>
      </c>
      <c r="Y190" s="147">
        <f ca="1">IF(COUNTBLANK(D190)=1,"",IF('order-admin-units'!$I$1&lt;&gt;"y", "", IF(COUNTBLANK(K190:L190)&gt;0, 'order-admin-units'!$B$2+1, VLOOKUP(K190&amp;"@"&amp;L190, orderadmin, 2))))</f>
        <v>7</v>
      </c>
      <c r="Z190" s="147" t="str">
        <f t="shared" si="18"/>
        <v>USATexasBexar0.5 mi N Heliotes</v>
      </c>
      <c r="AA190" s="147" t="str">
        <f t="shared" si="19"/>
        <v>Kukulcania arizonicaUSATexasBexar0.5 mi N Heliotes[N29.57801°, W98.68975°]D. Campbell &amp; P.R. Craig4/V/1960</v>
      </c>
      <c r="AB190" s="147" t="str">
        <f t="shared" si="20"/>
        <v>Kukulcania arizonicaUSATexasBexar0.5 mi N Heliotes[N29.57801°, W98.68975°]D. Campbell &amp; P.R. Craig4/V/1960CAS 9057577</v>
      </c>
      <c r="AC190" s="147" t="str">
        <f t="shared" si="16"/>
        <v>Kukulcania arizonicaUSATexasBexar0.5 mi N Heliotes[N29.57801°, W98.68975°]D. Campbell &amp; P.R. Craig4/V/1960</v>
      </c>
      <c r="AD190" s="11" t="str">
        <f t="shared" si="21"/>
        <v/>
      </c>
      <c r="AE190" s="11" t="str">
        <f t="array" ref="AE190">IF(COUNTBLANK(D190)=1,"",IF(OR($H$2="y",$H$2="m"),IF(AA190=AA189,IF(OR(AB190=$AB$4:$AB189)=FALSE,AE189&amp;C190,AE189),"("&amp;C190)&amp;IF(AA190=AA191,IF(OR(AB191=$AB$4:$AB190)=FALSE,", ",""),") "),""))</f>
        <v/>
      </c>
      <c r="AF190" s="11" t="str">
        <f t="array" ref="AF190">IF((COUNTBLANK(D190)=0)*OR($H$2="y",$H$2="m"),IFERROR(LEFT(C190, FIND(" ",C190)-1), C190),"")</f>
        <v/>
      </c>
      <c r="AG190" s="11" t="str">
        <f t="array" ref="AG190">IF(COUNTBLANK(D190)=1,"",IF(OR($H$2="y",$H$2="m"),IF(AA190=AA189,IF(OR(AC190=$AC$4:$AC189)=FALSE,AG189&amp;AF190,AG189),"("&amp;AF190)&amp;IF(AA190=AA191,IF(OR(AC191=$AC$4:$AC190)=FALSE,", ",""),") "),""))</f>
        <v/>
      </c>
      <c r="AH190" s="10" t="str">
        <f>IF((COUNTBLANK(D190)=1),"",IF(D190=D189,AH189,"")&amp;IF(B189&lt;&gt;B190,((IF(COUNTBLANK(E190)=1,$D$3&amp;"Non-type material: "&amp;$D$3,$D$3&amp;INDEX('type-categories'!$A$2:$B$100,MATCH(E190,'type-categories'!$A$2:$A$100,0),2)&amp;$D$3))),"")&amp;(IF(K190&lt;&gt;K189,$C$2&amp;UPPER(K190)&amp;$C$2&amp;$K$3&amp;" ",(IF(B190&lt;&gt;B189,$C$2&amp;UPPER(K190)&amp;$C$2&amp;$K$3&amp;" ",""))))&amp;IF((AA190&lt;&gt;AA191)*($H$2="y"),AD190&amp;AE190,IF((AA190&lt;&gt;AA191)*($H$2="m"),AD190&amp;AG190,IF(($H$2&lt;&gt;"m")*($H$2&lt;&gt;"Y"),(IF(F190=0,"",F190&amp;" "&amp;$F$4&amp;" "))&amp;(IF(G190=0,"",G190&amp;" "&amp;$G$4&amp;" "))&amp;(IF(H190=0,"",H190&amp;" "&amp;H$4&amp;" "))&amp;(IF(I190=0,"",I190&amp;" "&amp;$I$4&amp;" "))&amp;(IF(J190=0,"",J190&amp;" "&amp;$J$4&amp;" ")),"")))&amp;"; "&amp;IF((B190=B189)*(AA190=AA189), "same collecting data; ", IF((B190=B189)*(Z189=Z190),"same locality; ",(IF(COUNTBLANK(L190)=1,"",$D$2&amp;L190&amp;$L$3&amp;" "&amp;$D$2))&amp;(IF(COUNTBLANK(M190)=1,"",$E$2&amp;M190&amp;$E$2&amp;", "))&amp;(IF(COUNTBLANK(N190)=1,"",N190&amp;"; "))&amp;(IF(COUNTBLANK(O190)=1,"",O190&amp;"; ")))&amp;(IF(COUNTBLANK(P190)=1,"",P190&amp;"; "))&amp;(IF(COUNTBLANK(Q190)=1,"",Q190&amp;"; "))&amp;(IF(COUNTBLANK(R190)=1,"",R190&amp;"m, "))&amp;IF((COUNTBLANK(S190)=0)*(S190&lt;&gt;S189), S190&amp;"; ","")&amp;(IF(COUNTBLANK(U190)=1,"",U190&amp;"; "))&amp;(IF(COUNTBLANK(T190)=1,"",IF(COUNTBLANK(F$2)=1,T190&amp;"; ",T190&amp;" "&amp;F$2&amp;"; "))))&amp;(IF(COUNTBLANK(V190)=1,"",V190&amp;"; "))&amp;IF((COUNTBLANK(C190)=1),"",C190)&amp;IF((B190=B191)*(K190=K191)*(L190=L191)*(M190=M191),IF(($H$2&lt;&gt;"m")*($H$2&lt;&gt;"Y"), " • ", IF((ISNUMBER(FIND(")",AE190))), " • ", "")),IF((B190=B191)*(K190=K191),"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v>
      </c>
      <c r="AI190" s="1"/>
    </row>
    <row r="191" spans="1:35" s="4" customFormat="1" x14ac:dyDescent="0.25">
      <c r="A191" s="3">
        <f t="shared" si="17"/>
        <v>1</v>
      </c>
      <c r="B191" s="53" t="str">
        <f t="shared" si="15"/>
        <v>Kukulcania arizonica</v>
      </c>
      <c r="C191" s="57" t="s">
        <v>316</v>
      </c>
      <c r="D191" s="57" t="s">
        <v>191</v>
      </c>
      <c r="E191" s="57"/>
      <c r="F191" s="57">
        <v>0</v>
      </c>
      <c r="G191" s="57">
        <v>1</v>
      </c>
      <c r="H191" s="57">
        <v>0</v>
      </c>
      <c r="I191" s="57"/>
      <c r="J191" s="57"/>
      <c r="K191" s="57" t="s">
        <v>353</v>
      </c>
      <c r="L191" s="57" t="s">
        <v>89</v>
      </c>
      <c r="M191" s="54" t="s">
        <v>1089</v>
      </c>
      <c r="N191" s="57" t="s">
        <v>1094</v>
      </c>
      <c r="O191" s="58" t="s">
        <v>1095</v>
      </c>
      <c r="P191" s="58" t="s">
        <v>81</v>
      </c>
      <c r="Q191" s="58" t="s">
        <v>85</v>
      </c>
      <c r="R191" s="58"/>
      <c r="S191" s="54" t="s">
        <v>1096</v>
      </c>
      <c r="T191" s="57" t="s">
        <v>1097</v>
      </c>
      <c r="U191" s="57" t="s">
        <v>1098</v>
      </c>
      <c r="V191" s="57"/>
      <c r="W191" s="57" t="s">
        <v>85</v>
      </c>
      <c r="X191" s="147">
        <f ca="1">IF(COUNTBLANK(D191)=1,"",IF('order-admin-units'!$I$1&lt;&gt;"y", "", IF(COUNTBLANK(K191)=1, 'order-admin-units'!$B$1+1, VLOOKUP(K191, ordercountry, 2))))</f>
        <v>1</v>
      </c>
      <c r="Y191" s="147">
        <f ca="1">IF(COUNTBLANK(D191)=1,"",IF('order-admin-units'!$I$1&lt;&gt;"y", "", IF(COUNTBLANK(K191:L191)&gt;0, 'order-admin-units'!$B$2+1, VLOOKUP(K191&amp;"@"&amp;L191, orderadmin, 2))))</f>
        <v>7</v>
      </c>
      <c r="Z191" s="147" t="str">
        <f t="shared" si="18"/>
        <v>USATexasBexarBanderanear Helotes</v>
      </c>
      <c r="AA191" s="147" t="str">
        <f t="shared" si="19"/>
        <v>Kukulcania arizonicaUSATexasBexarBanderanear Helotesunder rocks[N29.54947°, W98.66298°]E. Nelson5/VIII/1973</v>
      </c>
      <c r="AB191" s="147" t="str">
        <f t="shared" si="20"/>
        <v>Kukulcania arizonicaUSATexasBexarBanderanear Helotesunder rocks[N29.54947°, W98.66298°]E. Nelson5/VIII/1973MCZ 145401</v>
      </c>
      <c r="AC191" s="147" t="str">
        <f t="shared" si="16"/>
        <v>Kukulcania arizonicaUSATexasBexarBanderanear Helotesunder rocks[N29.54947°, W98.66298°]E. Nelson5/VIII/1973</v>
      </c>
      <c r="AD191" s="11" t="str">
        <f t="shared" si="21"/>
        <v/>
      </c>
      <c r="AE191" s="11" t="str">
        <f t="array" ref="AE191">IF(COUNTBLANK(D191)=1,"",IF(OR($H$2="y",$H$2="m"),IF(AA191=AA190,IF(OR(AB191=$AB$4:$AB190)=FALSE,AE190&amp;C191,AE190),"("&amp;C191)&amp;IF(AA191=AA192,IF(OR(AB192=$AB$4:$AB191)=FALSE,", ",""),") "),""))</f>
        <v/>
      </c>
      <c r="AF191" s="11" t="str">
        <f t="array" ref="AF191">IF((COUNTBLANK(D191)=0)*OR($H$2="y",$H$2="m"),IFERROR(LEFT(C191, FIND(" ",C191)-1), C191),"")</f>
        <v/>
      </c>
      <c r="AG191" s="11" t="str">
        <f t="array" ref="AG191">IF(COUNTBLANK(D191)=1,"",IF(OR($H$2="y",$H$2="m"),IF(AA191=AA190,IF(OR(AC191=$AC$4:$AC190)=FALSE,AG190&amp;AF191,AG190),"("&amp;AF191)&amp;IF(AA191=AA192,IF(OR(AC192=$AC$4:$AC191)=FALSE,", ",""),") "),""))</f>
        <v/>
      </c>
      <c r="AH191" s="10" t="str">
        <f>IF((COUNTBLANK(D191)=1),"",IF(D191=D190,AH190,"")&amp;IF(B190&lt;&gt;B191,((IF(COUNTBLANK(E191)=1,$D$3&amp;"Non-type material: "&amp;$D$3,$D$3&amp;INDEX('type-categories'!$A$2:$B$100,MATCH(E191,'type-categories'!$A$2:$A$100,0),2)&amp;$D$3))),"")&amp;(IF(K191&lt;&gt;K190,$C$2&amp;UPPER(K191)&amp;$C$2&amp;$K$3&amp;" ",(IF(B191&lt;&gt;B190,$C$2&amp;UPPER(K191)&amp;$C$2&amp;$K$3&amp;" ",""))))&amp;IF((AA191&lt;&gt;AA192)*($H$2="y"),AD191&amp;AE191,IF((AA191&lt;&gt;AA192)*($H$2="m"),AD191&amp;AG191,IF(($H$2&lt;&gt;"m")*($H$2&lt;&gt;"Y"),(IF(F191=0,"",F191&amp;" "&amp;$F$4&amp;" "))&amp;(IF(G191=0,"",G191&amp;" "&amp;$G$4&amp;" "))&amp;(IF(H191=0,"",H191&amp;" "&amp;H$4&amp;" "))&amp;(IF(I191=0,"",I191&amp;" "&amp;$I$4&amp;" "))&amp;(IF(J191=0,"",J191&amp;" "&amp;$J$4&amp;" ")),"")))&amp;"; "&amp;IF((B191=B190)*(AA191=AA190), "same collecting data; ", IF((B191=B190)*(Z190=Z191),"same locality; ",(IF(COUNTBLANK(L191)=1,"",$D$2&amp;L191&amp;$L$3&amp;" "&amp;$D$2))&amp;(IF(COUNTBLANK(M191)=1,"",$E$2&amp;M191&amp;$E$2&amp;", "))&amp;(IF(COUNTBLANK(N191)=1,"",N191&amp;"; "))&amp;(IF(COUNTBLANK(O191)=1,"",O191&amp;"; ")))&amp;(IF(COUNTBLANK(P191)=1,"",P191&amp;"; "))&amp;(IF(COUNTBLANK(Q191)=1,"",Q191&amp;"; "))&amp;(IF(COUNTBLANK(R191)=1,"",R191&amp;"m, "))&amp;IF((COUNTBLANK(S191)=0)*(S191&lt;&gt;S190), S191&amp;"; ","")&amp;(IF(COUNTBLANK(U191)=1,"",U191&amp;"; "))&amp;(IF(COUNTBLANK(T191)=1,"",IF(COUNTBLANK(F$2)=1,T191&amp;"; ",T191&amp;" "&amp;F$2&amp;"; "))))&amp;(IF(COUNTBLANK(V191)=1,"",V191&amp;"; "))&amp;IF((COUNTBLANK(C191)=1),"",C191)&amp;IF((B191=B192)*(K191=K192)*(L191=L192)*(M191=M192),IF(($H$2&lt;&gt;"m")*($H$2&lt;&gt;"Y"), " • ", IF((ISNUMBER(FIND(")",AE191))), " • ", "")),IF((B191=B192)*(K191=K192),"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v>
      </c>
      <c r="AI191" s="1"/>
    </row>
    <row r="192" spans="1:35" s="4" customFormat="1" x14ac:dyDescent="0.25">
      <c r="A192" s="3">
        <f t="shared" si="17"/>
        <v>1</v>
      </c>
      <c r="B192" s="53" t="str">
        <f t="shared" si="15"/>
        <v>Kukulcania arizonica</v>
      </c>
      <c r="C192" s="57" t="s">
        <v>192</v>
      </c>
      <c r="D192" s="57" t="s">
        <v>191</v>
      </c>
      <c r="E192" s="57"/>
      <c r="F192" s="57">
        <v>0</v>
      </c>
      <c r="G192" s="57">
        <v>1</v>
      </c>
      <c r="H192" s="57">
        <v>0</v>
      </c>
      <c r="I192" s="57"/>
      <c r="J192" s="57"/>
      <c r="K192" s="57" t="s">
        <v>353</v>
      </c>
      <c r="L192" s="57" t="s">
        <v>89</v>
      </c>
      <c r="M192" s="54" t="s">
        <v>1089</v>
      </c>
      <c r="N192" s="57" t="s">
        <v>1099</v>
      </c>
      <c r="O192" s="58" t="s">
        <v>85</v>
      </c>
      <c r="P192" s="58"/>
      <c r="Q192" s="58" t="s">
        <v>85</v>
      </c>
      <c r="R192" s="58"/>
      <c r="S192" s="54" t="s">
        <v>1100</v>
      </c>
      <c r="T192" s="57" t="s">
        <v>1101</v>
      </c>
      <c r="U192" s="57" t="s">
        <v>1102</v>
      </c>
      <c r="V192" s="57"/>
      <c r="W192" s="57" t="s">
        <v>85</v>
      </c>
      <c r="X192" s="147">
        <f ca="1">IF(COUNTBLANK(D192)=1,"",IF('order-admin-units'!$I$1&lt;&gt;"y", "", IF(COUNTBLANK(K192)=1, 'order-admin-units'!$B$1+1, VLOOKUP(K192, ordercountry, 2))))</f>
        <v>1</v>
      </c>
      <c r="Y192" s="147">
        <f ca="1">IF(COUNTBLANK(D192)=1,"",IF('order-admin-units'!$I$1&lt;&gt;"y", "", IF(COUNTBLANK(K192:L192)&gt;0, 'order-admin-units'!$B$2+1, VLOOKUP(K192&amp;"@"&amp;L192, orderadmin, 2))))</f>
        <v>7</v>
      </c>
      <c r="Z192" s="147" t="str">
        <f t="shared" si="18"/>
        <v>USATexasBexarHelotes creek</v>
      </c>
      <c r="AA192" s="147" t="str">
        <f t="shared" si="19"/>
        <v>Kukulcania arizonicaUSATexasBexarHelotes creek[N29.63222°, W98.71755°]S.A. Murray11/X/1940</v>
      </c>
      <c r="AB192" s="147" t="str">
        <f t="shared" si="20"/>
        <v xml:space="preserve">Kukulcania arizonicaUSATexasBexarHelotes creek[N29.63222°, W98.71755°]S.A. Murray11/X/1940AMNH </v>
      </c>
      <c r="AC192" s="147" t="str">
        <f t="shared" si="16"/>
        <v>Kukulcania arizonicaUSATexasBexarHelotes creek[N29.63222°, W98.71755°]S.A. Murray11/X/1940</v>
      </c>
      <c r="AD192" s="11" t="str">
        <f t="shared" si="21"/>
        <v/>
      </c>
      <c r="AE192" s="11" t="str">
        <f t="array" ref="AE192">IF(COUNTBLANK(D192)=1,"",IF(OR($H$2="y",$H$2="m"),IF(AA192=AA191,IF(OR(AB192=$AB$4:$AB191)=FALSE,AE191&amp;C192,AE191),"("&amp;C192)&amp;IF(AA192=AA193,IF(OR(AB193=$AB$4:$AB192)=FALSE,", ",""),") "),""))</f>
        <v/>
      </c>
      <c r="AF192" s="11" t="str">
        <f t="array" ref="AF192">IF((COUNTBLANK(D192)=0)*OR($H$2="y",$H$2="m"),IFERROR(LEFT(C192, FIND(" ",C192)-1), C192),"")</f>
        <v/>
      </c>
      <c r="AG192" s="11" t="str">
        <f t="array" ref="AG192">IF(COUNTBLANK(D192)=1,"",IF(OR($H$2="y",$H$2="m"),IF(AA192=AA191,IF(OR(AC192=$AC$4:$AC191)=FALSE,AG191&amp;AF192,AG191),"("&amp;AF192)&amp;IF(AA192=AA193,IF(OR(AC193=$AC$4:$AC192)=FALSE,", ",""),") "),""))</f>
        <v/>
      </c>
      <c r="AH192" s="10" t="str">
        <f>IF((COUNTBLANK(D192)=1),"",IF(D192=D191,AH191,"")&amp;IF(B191&lt;&gt;B192,((IF(COUNTBLANK(E192)=1,$D$3&amp;"Non-type material: "&amp;$D$3,$D$3&amp;INDEX('type-categories'!$A$2:$B$100,MATCH(E192,'type-categories'!$A$2:$A$100,0),2)&amp;$D$3))),"")&amp;(IF(K192&lt;&gt;K191,$C$2&amp;UPPER(K192)&amp;$C$2&amp;$K$3&amp;" ",(IF(B192&lt;&gt;B191,$C$2&amp;UPPER(K192)&amp;$C$2&amp;$K$3&amp;" ",""))))&amp;IF((AA192&lt;&gt;AA193)*($H$2="y"),AD192&amp;AE192,IF((AA192&lt;&gt;AA193)*($H$2="m"),AD192&amp;AG192,IF(($H$2&lt;&gt;"m")*($H$2&lt;&gt;"Y"),(IF(F192=0,"",F192&amp;" "&amp;$F$4&amp;" "))&amp;(IF(G192=0,"",G192&amp;" "&amp;$G$4&amp;" "))&amp;(IF(H192=0,"",H192&amp;" "&amp;H$4&amp;" "))&amp;(IF(I192=0,"",I192&amp;" "&amp;$I$4&amp;" "))&amp;(IF(J192=0,"",J192&amp;" "&amp;$J$4&amp;" ")),"")))&amp;"; "&amp;IF((B192=B191)*(AA192=AA191), "same collecting data; ", IF((B192=B191)*(Z191=Z192),"same locality; ",(IF(COUNTBLANK(L192)=1,"",$D$2&amp;L192&amp;$L$3&amp;" "&amp;$D$2))&amp;(IF(COUNTBLANK(M192)=1,"",$E$2&amp;M192&amp;$E$2&amp;", "))&amp;(IF(COUNTBLANK(N192)=1,"",N192&amp;"; "))&amp;(IF(COUNTBLANK(O192)=1,"",O192&amp;"; ")))&amp;(IF(COUNTBLANK(P192)=1,"",P192&amp;"; "))&amp;(IF(COUNTBLANK(Q192)=1,"",Q192&amp;"; "))&amp;(IF(COUNTBLANK(R192)=1,"",R192&amp;"m, "))&amp;IF((COUNTBLANK(S192)=0)*(S192&lt;&gt;S191), S192&amp;"; ","")&amp;(IF(COUNTBLANK(U192)=1,"",U192&amp;"; "))&amp;(IF(COUNTBLANK(T192)=1,"",IF(COUNTBLANK(F$2)=1,T192&amp;"; ",T192&amp;" "&amp;F$2&amp;"; "))))&amp;(IF(COUNTBLANK(V192)=1,"",V192&amp;"; "))&amp;IF((COUNTBLANK(C192)=1),"",C192)&amp;IF((B192=B193)*(K192=K193)*(L192=L193)*(M192=M193),IF(($H$2&lt;&gt;"m")*($H$2&lt;&gt;"Y"), " • ", IF((ISNUMBER(FIND(")",AE192))), " • ", "")),IF((B192=B193)*(K192=K193),"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v>
      </c>
      <c r="AI192" s="1"/>
    </row>
    <row r="193" spans="1:35" s="4" customFormat="1" x14ac:dyDescent="0.25">
      <c r="A193" s="3">
        <f t="shared" si="17"/>
        <v>1</v>
      </c>
      <c r="B193" s="53" t="str">
        <f t="shared" si="15"/>
        <v>Kukulcania arizonica</v>
      </c>
      <c r="C193" s="57" t="s">
        <v>317</v>
      </c>
      <c r="D193" s="57" t="s">
        <v>191</v>
      </c>
      <c r="E193" s="57"/>
      <c r="F193" s="57">
        <v>0</v>
      </c>
      <c r="G193" s="57">
        <v>1</v>
      </c>
      <c r="H193" s="57">
        <v>0</v>
      </c>
      <c r="I193" s="57"/>
      <c r="J193" s="57"/>
      <c r="K193" s="57" t="s">
        <v>353</v>
      </c>
      <c r="L193" s="57" t="s">
        <v>89</v>
      </c>
      <c r="M193" s="54" t="s">
        <v>1103</v>
      </c>
      <c r="N193" s="57" t="s">
        <v>1104</v>
      </c>
      <c r="O193" s="58" t="s">
        <v>85</v>
      </c>
      <c r="P193" s="58"/>
      <c r="Q193" s="58" t="s">
        <v>85</v>
      </c>
      <c r="R193" s="58"/>
      <c r="S193" s="54" t="s">
        <v>1105</v>
      </c>
      <c r="T193" s="57" t="s">
        <v>1106</v>
      </c>
      <c r="U193" s="57" t="s">
        <v>1107</v>
      </c>
      <c r="V193" s="57"/>
      <c r="W193" s="57" t="s">
        <v>85</v>
      </c>
      <c r="X193" s="147">
        <f ca="1">IF(COUNTBLANK(D193)=1,"",IF('order-admin-units'!$I$1&lt;&gt;"y", "", IF(COUNTBLANK(K193)=1, 'order-admin-units'!$B$1+1, VLOOKUP(K193, ordercountry, 2))))</f>
        <v>1</v>
      </c>
      <c r="Y193" s="147">
        <f ca="1">IF(COUNTBLANK(D193)=1,"",IF('order-admin-units'!$I$1&lt;&gt;"y", "", IF(COUNTBLANK(K193:L193)&gt;0, 'order-admin-units'!$B$2+1, VLOOKUP(K193&amp;"@"&amp;L193, orderadmin, 2))))</f>
        <v>7</v>
      </c>
      <c r="Z193" s="147" t="str">
        <f t="shared" si="18"/>
        <v>USATexasBlanco1 mi N of Rt. 290 on Rd. 3232 to Pedernales Falls State Park</v>
      </c>
      <c r="AA193" s="147" t="str">
        <f t="shared" si="19"/>
        <v>Kukulcania arizonicaUSATexasBlanco1 mi N of Rt. 290 on Rd. 3232 to Pedernales Falls State Park[N30.30807°, W98.25773°]F. Coyle11/V/1982</v>
      </c>
      <c r="AB193" s="147" t="str">
        <f t="shared" si="20"/>
        <v>Kukulcania arizonicaUSATexasBlanco1 mi N of Rt. 290 on Rd. 3232 to Pedernales Falls State Park[N30.30807°, W98.25773°]F. Coyle11/V/1982MCZ 145402</v>
      </c>
      <c r="AC193" s="147" t="str">
        <f t="shared" si="16"/>
        <v>Kukulcania arizonicaUSATexasBlanco1 mi N of Rt. 290 on Rd. 3232 to Pedernales Falls State Park[N30.30807°, W98.25773°]F. Coyle11/V/1982</v>
      </c>
      <c r="AD193" s="11" t="str">
        <f t="shared" si="21"/>
        <v/>
      </c>
      <c r="AE193" s="11" t="str">
        <f t="array" ref="AE193">IF(COUNTBLANK(D193)=1,"",IF(OR($H$2="y",$H$2="m"),IF(AA193=AA192,IF(OR(AB193=$AB$4:$AB192)=FALSE,AE192&amp;C193,AE192),"("&amp;C193)&amp;IF(AA193=AA194,IF(OR(AB194=$AB$4:$AB193)=FALSE,", ",""),") "),""))</f>
        <v/>
      </c>
      <c r="AF193" s="11" t="str">
        <f t="array" ref="AF193">IF((COUNTBLANK(D193)=0)*OR($H$2="y",$H$2="m"),IFERROR(LEFT(C193, FIND(" ",C193)-1), C193),"")</f>
        <v/>
      </c>
      <c r="AG193" s="11" t="str">
        <f t="array" ref="AG193">IF(COUNTBLANK(D193)=1,"",IF(OR($H$2="y",$H$2="m"),IF(AA193=AA192,IF(OR(AC193=$AC$4:$AC192)=FALSE,AG192&amp;AF193,AG192),"("&amp;AF193)&amp;IF(AA193=AA194,IF(OR(AC194=$AC$4:$AC193)=FALSE,", ",""),") "),""))</f>
        <v/>
      </c>
      <c r="AH193" s="10" t="str">
        <f>IF((COUNTBLANK(D193)=1),"",IF(D193=D192,AH192,"")&amp;IF(B192&lt;&gt;B193,((IF(COUNTBLANK(E193)=1,$D$3&amp;"Non-type material: "&amp;$D$3,$D$3&amp;INDEX('type-categories'!$A$2:$B$100,MATCH(E193,'type-categories'!$A$2:$A$100,0),2)&amp;$D$3))),"")&amp;(IF(K193&lt;&gt;K192,$C$2&amp;UPPER(K193)&amp;$C$2&amp;$K$3&amp;" ",(IF(B193&lt;&gt;B192,$C$2&amp;UPPER(K193)&amp;$C$2&amp;$K$3&amp;" ",""))))&amp;IF((AA193&lt;&gt;AA194)*($H$2="y"),AD193&amp;AE193,IF((AA193&lt;&gt;AA194)*($H$2="m"),AD193&amp;AG193,IF(($H$2&lt;&gt;"m")*($H$2&lt;&gt;"Y"),(IF(F193=0,"",F193&amp;" "&amp;$F$4&amp;" "))&amp;(IF(G193=0,"",G193&amp;" "&amp;$G$4&amp;" "))&amp;(IF(H193=0,"",H193&amp;" "&amp;H$4&amp;" "))&amp;(IF(I193=0,"",I193&amp;" "&amp;$I$4&amp;" "))&amp;(IF(J193=0,"",J193&amp;" "&amp;$J$4&amp;" ")),"")))&amp;"; "&amp;IF((B193=B192)*(AA193=AA192), "same collecting data; ", IF((B193=B192)*(Z192=Z193),"same locality; ",(IF(COUNTBLANK(L193)=1,"",$D$2&amp;L193&amp;$L$3&amp;" "&amp;$D$2))&amp;(IF(COUNTBLANK(M193)=1,"",$E$2&amp;M193&amp;$E$2&amp;", "))&amp;(IF(COUNTBLANK(N193)=1,"",N193&amp;"; "))&amp;(IF(COUNTBLANK(O193)=1,"",O193&amp;"; ")))&amp;(IF(COUNTBLANK(P193)=1,"",P193&amp;"; "))&amp;(IF(COUNTBLANK(Q193)=1,"",Q193&amp;"; "))&amp;(IF(COUNTBLANK(R193)=1,"",R193&amp;"m, "))&amp;IF((COUNTBLANK(S193)=0)*(S193&lt;&gt;S192), S193&amp;"; ","")&amp;(IF(COUNTBLANK(U193)=1,"",U193&amp;"; "))&amp;(IF(COUNTBLANK(T193)=1,"",IF(COUNTBLANK(F$2)=1,T193&amp;"; ",T193&amp;" "&amp;F$2&amp;"; "))))&amp;(IF(COUNTBLANK(V193)=1,"",V193&amp;"; "))&amp;IF((COUNTBLANK(C193)=1),"",C193)&amp;IF((B193=B194)*(K193=K194)*(L193=L194)*(M193=M194),IF(($H$2&lt;&gt;"m")*($H$2&lt;&gt;"Y"), " • ", IF((ISNUMBER(FIND(")",AE193))), " • ", "")),IF((B193=B194)*(K193=K194),"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v>
      </c>
      <c r="AI193" s="1"/>
    </row>
    <row r="194" spans="1:35" s="4" customFormat="1" x14ac:dyDescent="0.25">
      <c r="A194" s="3">
        <f t="shared" si="17"/>
        <v>1</v>
      </c>
      <c r="B194" s="53" t="str">
        <f t="shared" si="15"/>
        <v>Kukulcania arizonica</v>
      </c>
      <c r="C194" s="57" t="s">
        <v>192</v>
      </c>
      <c r="D194" s="57" t="s">
        <v>191</v>
      </c>
      <c r="E194" s="57"/>
      <c r="F194" s="57">
        <v>0</v>
      </c>
      <c r="G194" s="57">
        <v>1</v>
      </c>
      <c r="H194" s="57">
        <v>0</v>
      </c>
      <c r="I194" s="57"/>
      <c r="J194" s="57"/>
      <c r="K194" s="57" t="s">
        <v>353</v>
      </c>
      <c r="L194" s="57" t="s">
        <v>89</v>
      </c>
      <c r="M194" s="54" t="s">
        <v>1108</v>
      </c>
      <c r="N194" s="57" t="s">
        <v>1109</v>
      </c>
      <c r="O194" s="58" t="s">
        <v>85</v>
      </c>
      <c r="P194" s="58"/>
      <c r="Q194" s="58" t="s">
        <v>85</v>
      </c>
      <c r="R194" s="58"/>
      <c r="S194" s="54" t="s">
        <v>1110</v>
      </c>
      <c r="T194" s="57" t="s">
        <v>1111</v>
      </c>
      <c r="U194" s="57" t="s">
        <v>1112</v>
      </c>
      <c r="V194" s="57"/>
      <c r="W194" s="57" t="s">
        <v>85</v>
      </c>
      <c r="X194" s="147">
        <f ca="1">IF(COUNTBLANK(D194)=1,"",IF('order-admin-units'!$I$1&lt;&gt;"y", "", IF(COUNTBLANK(K194)=1, 'order-admin-units'!$B$1+1, VLOOKUP(K194, ordercountry, 2))))</f>
        <v>1</v>
      </c>
      <c r="Y194" s="147">
        <f ca="1">IF(COUNTBLANK(D194)=1,"",IF('order-admin-units'!$I$1&lt;&gt;"y", "", IF(COUNTBLANK(K194:L194)&gt;0, 'order-admin-units'!$B$2+1, VLOOKUP(K194&amp;"@"&amp;L194, orderadmin, 2))))</f>
        <v>7</v>
      </c>
      <c r="Z194" s="147" t="str">
        <f t="shared" si="18"/>
        <v>USATexasBrewsterBasin of Chisos Mountains</v>
      </c>
      <c r="AA194" s="147" t="str">
        <f t="shared" si="19"/>
        <v>Kukulcania arizonicaUSATexasBrewsterBasin of Chisos Mountains[N29.27°, W103.3°]W. Neckersummer/1937</v>
      </c>
      <c r="AB194" s="147" t="str">
        <f t="shared" si="20"/>
        <v xml:space="preserve">Kukulcania arizonicaUSATexasBrewsterBasin of Chisos Mountains[N29.27°, W103.3°]W. Neckersummer/1937AMNH </v>
      </c>
      <c r="AC194" s="147" t="str">
        <f t="shared" si="16"/>
        <v>Kukulcania arizonicaUSATexasBrewsterBasin of Chisos Mountains[N29.27°, W103.3°]W. Neckersummer/1937</v>
      </c>
      <c r="AD194" s="11" t="str">
        <f t="shared" si="21"/>
        <v/>
      </c>
      <c r="AE194" s="11" t="str">
        <f t="array" ref="AE194">IF(COUNTBLANK(D194)=1,"",IF(OR($H$2="y",$H$2="m"),IF(AA194=AA193,IF(OR(AB194=$AB$4:$AB193)=FALSE,AE193&amp;C194,AE193),"("&amp;C194)&amp;IF(AA194=AA195,IF(OR(AB195=$AB$4:$AB194)=FALSE,", ",""),") "),""))</f>
        <v/>
      </c>
      <c r="AF194" s="11" t="str">
        <f t="array" ref="AF194">IF((COUNTBLANK(D194)=0)*OR($H$2="y",$H$2="m"),IFERROR(LEFT(C194, FIND(" ",C194)-1), C194),"")</f>
        <v/>
      </c>
      <c r="AG194" s="11" t="str">
        <f t="array" ref="AG194">IF(COUNTBLANK(D194)=1,"",IF(OR($H$2="y",$H$2="m"),IF(AA194=AA193,IF(OR(AC194=$AC$4:$AC193)=FALSE,AG193&amp;AF194,AG193),"("&amp;AF194)&amp;IF(AA194=AA195,IF(OR(AC195=$AC$4:$AC194)=FALSE,", ",""),") "),""))</f>
        <v/>
      </c>
      <c r="AH194" s="10" t="str">
        <f>IF((COUNTBLANK(D194)=1),"",IF(D194=D193,AH193,"")&amp;IF(B193&lt;&gt;B194,((IF(COUNTBLANK(E194)=1,$D$3&amp;"Non-type material: "&amp;$D$3,$D$3&amp;INDEX('type-categories'!$A$2:$B$100,MATCH(E194,'type-categories'!$A$2:$A$100,0),2)&amp;$D$3))),"")&amp;(IF(K194&lt;&gt;K193,$C$2&amp;UPPER(K194)&amp;$C$2&amp;$K$3&amp;" ",(IF(B194&lt;&gt;B193,$C$2&amp;UPPER(K194)&amp;$C$2&amp;$K$3&amp;" ",""))))&amp;IF((AA194&lt;&gt;AA195)*($H$2="y"),AD194&amp;AE194,IF((AA194&lt;&gt;AA195)*($H$2="m"),AD194&amp;AG194,IF(($H$2&lt;&gt;"m")*($H$2&lt;&gt;"Y"),(IF(F194=0,"",F194&amp;" "&amp;$F$4&amp;" "))&amp;(IF(G194=0,"",G194&amp;" "&amp;$G$4&amp;" "))&amp;(IF(H194=0,"",H194&amp;" "&amp;H$4&amp;" "))&amp;(IF(I194=0,"",I194&amp;" "&amp;$I$4&amp;" "))&amp;(IF(J194=0,"",J194&amp;" "&amp;$J$4&amp;" ")),"")))&amp;"; "&amp;IF((B194=B193)*(AA194=AA193), "same collecting data; ", IF((B194=B193)*(Z193=Z194),"same locality; ",(IF(COUNTBLANK(L194)=1,"",$D$2&amp;L194&amp;$L$3&amp;" "&amp;$D$2))&amp;(IF(COUNTBLANK(M194)=1,"",$E$2&amp;M194&amp;$E$2&amp;", "))&amp;(IF(COUNTBLANK(N194)=1,"",N194&amp;"; "))&amp;(IF(COUNTBLANK(O194)=1,"",O194&amp;"; ")))&amp;(IF(COUNTBLANK(P194)=1,"",P194&amp;"; "))&amp;(IF(COUNTBLANK(Q194)=1,"",Q194&amp;"; "))&amp;(IF(COUNTBLANK(R194)=1,"",R194&amp;"m, "))&amp;IF((COUNTBLANK(S194)=0)*(S194&lt;&gt;S193), S194&amp;"; ","")&amp;(IF(COUNTBLANK(U194)=1,"",U194&amp;"; "))&amp;(IF(COUNTBLANK(T194)=1,"",IF(COUNTBLANK(F$2)=1,T194&amp;"; ",T194&amp;" "&amp;F$2&amp;"; "))))&amp;(IF(COUNTBLANK(V194)=1,"",V194&amp;"; "))&amp;IF((COUNTBLANK(C194)=1),"",C194)&amp;IF((B194=B195)*(K194=K195)*(L194=L195)*(M194=M195),IF(($H$2&lt;&gt;"m")*($H$2&lt;&gt;"Y"), " • ", IF((ISNUMBER(FIND(")",AE194))), " • ", "")),IF((B194=B195)*(K194=K195),"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v>
      </c>
      <c r="AI194" s="1"/>
    </row>
    <row r="195" spans="1:35" s="4" customFormat="1" x14ac:dyDescent="0.25">
      <c r="A195" s="3">
        <f t="shared" si="17"/>
        <v>1</v>
      </c>
      <c r="B195" s="53" t="str">
        <f t="shared" si="15"/>
        <v>Kukulcania arizonica</v>
      </c>
      <c r="C195" s="57" t="s">
        <v>318</v>
      </c>
      <c r="D195" s="57" t="s">
        <v>191</v>
      </c>
      <c r="E195" s="57"/>
      <c r="F195" s="57">
        <v>0</v>
      </c>
      <c r="G195" s="57">
        <v>1</v>
      </c>
      <c r="H195" s="57">
        <v>0</v>
      </c>
      <c r="I195" s="57"/>
      <c r="J195" s="57"/>
      <c r="K195" s="57" t="s">
        <v>353</v>
      </c>
      <c r="L195" s="57" t="s">
        <v>89</v>
      </c>
      <c r="M195" s="54" t="s">
        <v>1108</v>
      </c>
      <c r="N195" s="57" t="s">
        <v>1113</v>
      </c>
      <c r="O195" s="58" t="s">
        <v>1114</v>
      </c>
      <c r="P195" s="58"/>
      <c r="Q195" s="58" t="s">
        <v>85</v>
      </c>
      <c r="R195" s="58"/>
      <c r="S195" s="54" t="s">
        <v>1115</v>
      </c>
      <c r="T195" s="57" t="s">
        <v>1116</v>
      </c>
      <c r="U195" s="57" t="s">
        <v>1117</v>
      </c>
      <c r="V195" s="57"/>
      <c r="W195" s="57" t="s">
        <v>85</v>
      </c>
      <c r="X195" s="147">
        <f ca="1">IF(COUNTBLANK(D195)=1,"",IF('order-admin-units'!$I$1&lt;&gt;"y", "", IF(COUNTBLANK(K195)=1, 'order-admin-units'!$B$1+1, VLOOKUP(K195, ordercountry, 2))))</f>
        <v>1</v>
      </c>
      <c r="Y195" s="147">
        <f ca="1">IF(COUNTBLANK(D195)=1,"",IF('order-admin-units'!$I$1&lt;&gt;"y", "", IF(COUNTBLANK(K195:L195)&gt;0, 'order-admin-units'!$B$2+1, VLOOKUP(K195&amp;"@"&amp;L195, orderadmin, 2))))</f>
        <v>7</v>
      </c>
      <c r="Z195" s="147" t="str">
        <f t="shared" si="18"/>
        <v>USATexasBrewsterBig Bend National ParkChisos Basin, campgroud area</v>
      </c>
      <c r="AA195" s="147" t="str">
        <f t="shared" si="19"/>
        <v>Kukulcania arizonicaUSATexasBrewsterBig Bend National ParkChisos Basin, campgroud area[N29.2499°, W103.25016°]E. Sabath24–25/V/1967</v>
      </c>
      <c r="AB195" s="147" t="str">
        <f t="shared" si="20"/>
        <v>Kukulcania arizonicaUSATexasBrewsterBig Bend National ParkChisos Basin, campgroud area[N29.2499°, W103.25016°]E. Sabath24–25/V/1967MCZ 145403</v>
      </c>
      <c r="AC195" s="147" t="str">
        <f t="shared" si="16"/>
        <v>Kukulcania arizonicaUSATexasBrewsterBig Bend National ParkChisos Basin, campgroud area[N29.2499°, W103.25016°]E. Sabath24–25/V/1967</v>
      </c>
      <c r="AD195" s="11" t="str">
        <f t="shared" si="21"/>
        <v/>
      </c>
      <c r="AE195" s="11" t="str">
        <f t="array" ref="AE195">IF(COUNTBLANK(D195)=1,"",IF(OR($H$2="y",$H$2="m"),IF(AA195=AA194,IF(OR(AB195=$AB$4:$AB194)=FALSE,AE194&amp;C195,AE194),"("&amp;C195)&amp;IF(AA195=AA196,IF(OR(AB196=$AB$4:$AB195)=FALSE,", ",""),") "),""))</f>
        <v/>
      </c>
      <c r="AF195" s="11" t="str">
        <f t="array" ref="AF195">IF((COUNTBLANK(D195)=0)*OR($H$2="y",$H$2="m"),IFERROR(LEFT(C195, FIND(" ",C195)-1), C195),"")</f>
        <v/>
      </c>
      <c r="AG195" s="11" t="str">
        <f t="array" ref="AG195">IF(COUNTBLANK(D195)=1,"",IF(OR($H$2="y",$H$2="m"),IF(AA195=AA194,IF(OR(AC195=$AC$4:$AC194)=FALSE,AG194&amp;AF195,AG194),"("&amp;AF195)&amp;IF(AA195=AA196,IF(OR(AC196=$AC$4:$AC195)=FALSE,", ",""),") "),""))</f>
        <v/>
      </c>
      <c r="AH195" s="10" t="str">
        <f>IF((COUNTBLANK(D195)=1),"",IF(D195=D194,AH194,"")&amp;IF(B194&lt;&gt;B195,((IF(COUNTBLANK(E195)=1,$D$3&amp;"Non-type material: "&amp;$D$3,$D$3&amp;INDEX('type-categories'!$A$2:$B$100,MATCH(E195,'type-categories'!$A$2:$A$100,0),2)&amp;$D$3))),"")&amp;(IF(K195&lt;&gt;K194,$C$2&amp;UPPER(K195)&amp;$C$2&amp;$K$3&amp;" ",(IF(B195&lt;&gt;B194,$C$2&amp;UPPER(K195)&amp;$C$2&amp;$K$3&amp;" ",""))))&amp;IF((AA195&lt;&gt;AA196)*($H$2="y"),AD195&amp;AE195,IF((AA195&lt;&gt;AA196)*($H$2="m"),AD195&amp;AG195,IF(($H$2&lt;&gt;"m")*($H$2&lt;&gt;"Y"),(IF(F195=0,"",F195&amp;" "&amp;$F$4&amp;" "))&amp;(IF(G195=0,"",G195&amp;" "&amp;$G$4&amp;" "))&amp;(IF(H195=0,"",H195&amp;" "&amp;H$4&amp;" "))&amp;(IF(I195=0,"",I195&amp;" "&amp;$I$4&amp;" "))&amp;(IF(J195=0,"",J195&amp;" "&amp;$J$4&amp;" ")),"")))&amp;"; "&amp;IF((B195=B194)*(AA195=AA194), "same collecting data; ", IF((B195=B194)*(Z194=Z195),"same locality; ",(IF(COUNTBLANK(L195)=1,"",$D$2&amp;L195&amp;$L$3&amp;" "&amp;$D$2))&amp;(IF(COUNTBLANK(M195)=1,"",$E$2&amp;M195&amp;$E$2&amp;", "))&amp;(IF(COUNTBLANK(N195)=1,"",N195&amp;"; "))&amp;(IF(COUNTBLANK(O195)=1,"",O195&amp;"; ")))&amp;(IF(COUNTBLANK(P195)=1,"",P195&amp;"; "))&amp;(IF(COUNTBLANK(Q195)=1,"",Q195&amp;"; "))&amp;(IF(COUNTBLANK(R195)=1,"",R195&amp;"m, "))&amp;IF((COUNTBLANK(S195)=0)*(S195&lt;&gt;S194), S195&amp;"; ","")&amp;(IF(COUNTBLANK(U195)=1,"",U195&amp;"; "))&amp;(IF(COUNTBLANK(T195)=1,"",IF(COUNTBLANK(F$2)=1,T195&amp;"; ",T195&amp;" "&amp;F$2&amp;"; "))))&amp;(IF(COUNTBLANK(V195)=1,"",V195&amp;"; "))&amp;IF((COUNTBLANK(C195)=1),"",C195)&amp;IF((B195=B196)*(K195=K196)*(L195=L196)*(M195=M196),IF(($H$2&lt;&gt;"m")*($H$2&lt;&gt;"Y"), " • ", IF((ISNUMBER(FIND(")",AE195))), " • ", "")),IF((B195=B196)*(K195=K196),"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v>
      </c>
      <c r="AI195" s="1"/>
    </row>
    <row r="196" spans="1:35" s="4" customFormat="1" x14ac:dyDescent="0.25">
      <c r="A196" s="3">
        <f t="shared" si="17"/>
        <v>1</v>
      </c>
      <c r="B196" s="53" t="str">
        <f t="shared" si="15"/>
        <v>Kukulcania arizonica</v>
      </c>
      <c r="C196" s="57" t="s">
        <v>319</v>
      </c>
      <c r="D196" s="57" t="s">
        <v>191</v>
      </c>
      <c r="E196" s="57"/>
      <c r="F196" s="57">
        <v>0</v>
      </c>
      <c r="G196" s="57">
        <v>1</v>
      </c>
      <c r="H196" s="57">
        <v>0</v>
      </c>
      <c r="I196" s="57"/>
      <c r="J196" s="57"/>
      <c r="K196" s="57" t="s">
        <v>353</v>
      </c>
      <c r="L196" s="57" t="s">
        <v>89</v>
      </c>
      <c r="M196" s="54" t="s">
        <v>1108</v>
      </c>
      <c r="N196" s="57" t="s">
        <v>1113</v>
      </c>
      <c r="O196" s="58" t="s">
        <v>1118</v>
      </c>
      <c r="P196" s="58"/>
      <c r="Q196" s="58" t="s">
        <v>85</v>
      </c>
      <c r="R196" s="58"/>
      <c r="S196" s="54" t="s">
        <v>1115</v>
      </c>
      <c r="T196" s="57" t="s">
        <v>1116</v>
      </c>
      <c r="U196" s="57" t="s">
        <v>1117</v>
      </c>
      <c r="V196" s="57"/>
      <c r="W196" s="57" t="s">
        <v>85</v>
      </c>
      <c r="X196" s="147">
        <f ca="1">IF(COUNTBLANK(D196)=1,"",IF('order-admin-units'!$I$1&lt;&gt;"y", "", IF(COUNTBLANK(K196)=1, 'order-admin-units'!$B$1+1, VLOOKUP(K196, ordercountry, 2))))</f>
        <v>1</v>
      </c>
      <c r="Y196" s="147">
        <f ca="1">IF(COUNTBLANK(D196)=1,"",IF('order-admin-units'!$I$1&lt;&gt;"y", "", IF(COUNTBLANK(K196:L196)&gt;0, 'order-admin-units'!$B$2+1, VLOOKUP(K196&amp;"@"&amp;L196, orderadmin, 2))))</f>
        <v>7</v>
      </c>
      <c r="Z196" s="147" t="str">
        <f t="shared" si="18"/>
        <v>USATexasBrewsterBig Bend National Parkheadquarters building, Panther Junction</v>
      </c>
      <c r="AA196" s="147" t="str">
        <f t="shared" si="19"/>
        <v>Kukulcania arizonicaUSATexasBrewsterBig Bend National Parkheadquarters building, Panther Junction[N29.2499°, W103.25016°]E. Sabath24–25/V/1967</v>
      </c>
      <c r="AB196" s="147" t="str">
        <f t="shared" si="20"/>
        <v>Kukulcania arizonicaUSATexasBrewsterBig Bend National Parkheadquarters building, Panther Junction[N29.2499°, W103.25016°]E. Sabath24–25/V/1967MCZ 145404</v>
      </c>
      <c r="AC196" s="147" t="str">
        <f t="shared" si="16"/>
        <v>Kukulcania arizonicaUSATexasBrewsterBig Bend National Parkheadquarters building, Panther Junction[N29.2499°, W103.25016°]E. Sabath24–25/V/1967</v>
      </c>
      <c r="AD196" s="11" t="str">
        <f t="shared" si="21"/>
        <v/>
      </c>
      <c r="AE196" s="11" t="str">
        <f t="array" ref="AE196">IF(COUNTBLANK(D196)=1,"",IF(OR($H$2="y",$H$2="m"),IF(AA196=AA195,IF(OR(AB196=$AB$4:$AB195)=FALSE,AE195&amp;C196,AE195),"("&amp;C196)&amp;IF(AA196=AA197,IF(OR(AB197=$AB$4:$AB196)=FALSE,", ",""),") "),""))</f>
        <v/>
      </c>
      <c r="AF196" s="11" t="str">
        <f t="array" ref="AF196">IF((COUNTBLANK(D196)=0)*OR($H$2="y",$H$2="m"),IFERROR(LEFT(C196, FIND(" ",C196)-1), C196),"")</f>
        <v/>
      </c>
      <c r="AG196" s="11" t="str">
        <f t="array" ref="AG196">IF(COUNTBLANK(D196)=1,"",IF(OR($H$2="y",$H$2="m"),IF(AA196=AA195,IF(OR(AC196=$AC$4:$AC195)=FALSE,AG195&amp;AF196,AG195),"("&amp;AF196)&amp;IF(AA196=AA197,IF(OR(AC197=$AC$4:$AC196)=FALSE,", ",""),") "),""))</f>
        <v/>
      </c>
      <c r="AH196" s="10" t="str">
        <f>IF((COUNTBLANK(D196)=1),"",IF(D196=D195,AH195,"")&amp;IF(B195&lt;&gt;B196,((IF(COUNTBLANK(E196)=1,$D$3&amp;"Non-type material: "&amp;$D$3,$D$3&amp;INDEX('type-categories'!$A$2:$B$100,MATCH(E196,'type-categories'!$A$2:$A$100,0),2)&amp;$D$3))),"")&amp;(IF(K196&lt;&gt;K195,$C$2&amp;UPPER(K196)&amp;$C$2&amp;$K$3&amp;" ",(IF(B196&lt;&gt;B195,$C$2&amp;UPPER(K196)&amp;$C$2&amp;$K$3&amp;" ",""))))&amp;IF((AA196&lt;&gt;AA197)*($H$2="y"),AD196&amp;AE196,IF((AA196&lt;&gt;AA197)*($H$2="m"),AD196&amp;AG196,IF(($H$2&lt;&gt;"m")*($H$2&lt;&gt;"Y"),(IF(F196=0,"",F196&amp;" "&amp;$F$4&amp;" "))&amp;(IF(G196=0,"",G196&amp;" "&amp;$G$4&amp;" "))&amp;(IF(H196=0,"",H196&amp;" "&amp;H$4&amp;" "))&amp;(IF(I196=0,"",I196&amp;" "&amp;$I$4&amp;" "))&amp;(IF(J196=0,"",J196&amp;" "&amp;$J$4&amp;" ")),"")))&amp;"; "&amp;IF((B196=B195)*(AA196=AA195), "same collecting data; ", IF((B196=B195)*(Z195=Z196),"same locality; ",(IF(COUNTBLANK(L196)=1,"",$D$2&amp;L196&amp;$L$3&amp;" "&amp;$D$2))&amp;(IF(COUNTBLANK(M196)=1,"",$E$2&amp;M196&amp;$E$2&amp;", "))&amp;(IF(COUNTBLANK(N196)=1,"",N196&amp;"; "))&amp;(IF(COUNTBLANK(O196)=1,"",O196&amp;"; ")))&amp;(IF(COUNTBLANK(P196)=1,"",P196&amp;"; "))&amp;(IF(COUNTBLANK(Q196)=1,"",Q196&amp;"; "))&amp;(IF(COUNTBLANK(R196)=1,"",R196&amp;"m, "))&amp;IF((COUNTBLANK(S196)=0)*(S196&lt;&gt;S195), S196&amp;"; ","")&amp;(IF(COUNTBLANK(U196)=1,"",U196&amp;"; "))&amp;(IF(COUNTBLANK(T196)=1,"",IF(COUNTBLANK(F$2)=1,T196&amp;"; ",T196&amp;" "&amp;F$2&amp;"; "))))&amp;(IF(COUNTBLANK(V196)=1,"",V196&amp;"; "))&amp;IF((COUNTBLANK(C196)=1),"",C196)&amp;IF((B196=B197)*(K196=K197)*(L196=L197)*(M196=M197),IF(($H$2&lt;&gt;"m")*($H$2&lt;&gt;"Y"), " • ", IF((ISNUMBER(FIND(")",AE196))), " • ", "")),IF((B196=B197)*(K196=K197),"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v>
      </c>
      <c r="AI196" s="1"/>
    </row>
    <row r="197" spans="1:35" s="4" customFormat="1" x14ac:dyDescent="0.25">
      <c r="A197" s="3">
        <f t="shared" si="17"/>
        <v>1</v>
      </c>
      <c r="B197" s="53" t="str">
        <f t="shared" ref="B197:B260" si="22">D197&amp;E197</f>
        <v>Kukulcania arizonica</v>
      </c>
      <c r="C197" s="57" t="s">
        <v>192</v>
      </c>
      <c r="D197" s="57" t="s">
        <v>191</v>
      </c>
      <c r="E197" s="57"/>
      <c r="F197" s="57">
        <v>0</v>
      </c>
      <c r="G197" s="57">
        <v>1</v>
      </c>
      <c r="H197" s="57">
        <v>0</v>
      </c>
      <c r="I197" s="57"/>
      <c r="J197" s="57"/>
      <c r="K197" s="57" t="s">
        <v>353</v>
      </c>
      <c r="L197" s="57" t="s">
        <v>89</v>
      </c>
      <c r="M197" s="54" t="s">
        <v>1108</v>
      </c>
      <c r="N197" s="57" t="s">
        <v>1119</v>
      </c>
      <c r="O197" s="58" t="s">
        <v>85</v>
      </c>
      <c r="P197" s="58" t="s">
        <v>1123</v>
      </c>
      <c r="Q197" s="58" t="s">
        <v>85</v>
      </c>
      <c r="R197" s="58"/>
      <c r="S197" s="54" t="s">
        <v>1124</v>
      </c>
      <c r="T197" s="57" t="s">
        <v>1121</v>
      </c>
      <c r="U197" s="57" t="s">
        <v>1125</v>
      </c>
      <c r="V197" s="57"/>
      <c r="W197" s="57" t="s">
        <v>85</v>
      </c>
      <c r="X197" s="147">
        <f ca="1">IF(COUNTBLANK(D197)=1,"",IF('order-admin-units'!$I$1&lt;&gt;"y", "", IF(COUNTBLANK(K197)=1, 'order-admin-units'!$B$1+1, VLOOKUP(K197, ordercountry, 2))))</f>
        <v>1</v>
      </c>
      <c r="Y197" s="147">
        <f ca="1">IF(COUNTBLANK(D197)=1,"",IF('order-admin-units'!$I$1&lt;&gt;"y", "", IF(COUNTBLANK(K197:L197)&gt;0, 'order-admin-units'!$B$2+1, VLOOKUP(K197&amp;"@"&amp;L197, orderadmin, 2))))</f>
        <v>7</v>
      </c>
      <c r="Z197" s="147" t="str">
        <f t="shared" si="18"/>
        <v>USATexasBrewsterChisos Mountains</v>
      </c>
      <c r="AA197" s="147" t="str">
        <f t="shared" si="19"/>
        <v>Kukulcania arizonicaUSATexasBrewsterChisos Mountainsunder stones[N29.27°, W103.3°, 1676–1859m]W.L. Necker &amp; D.C. Lowrie1937</v>
      </c>
      <c r="AB197" s="147" t="str">
        <f t="shared" si="20"/>
        <v xml:space="preserve">Kukulcania arizonicaUSATexasBrewsterChisos Mountainsunder stones[N29.27°, W103.3°, 1676–1859m]W.L. Necker &amp; D.C. Lowrie1937AMNH </v>
      </c>
      <c r="AC197" s="147" t="str">
        <f t="shared" ref="AC197:AC260" si="23">AA197&amp;AF197</f>
        <v>Kukulcania arizonicaUSATexasBrewsterChisos Mountainsunder stones[N29.27°, W103.3°, 1676–1859m]W.L. Necker &amp; D.C. Lowrie1937</v>
      </c>
      <c r="AD197" s="11" t="str">
        <f t="shared" si="21"/>
        <v/>
      </c>
      <c r="AE197" s="11" t="str">
        <f t="array" ref="AE197">IF(COUNTBLANK(D197)=1,"",IF(OR($H$2="y",$H$2="m"),IF(AA197=AA196,IF(OR(AB197=$AB$4:$AB196)=FALSE,AE196&amp;C197,AE196),"("&amp;C197)&amp;IF(AA197=AA198,IF(OR(AB198=$AB$4:$AB197)=FALSE,", ",""),") "),""))</f>
        <v/>
      </c>
      <c r="AF197" s="11" t="str">
        <f t="array" ref="AF197">IF((COUNTBLANK(D197)=0)*OR($H$2="y",$H$2="m"),IFERROR(LEFT(C197, FIND(" ",C197)-1), C197),"")</f>
        <v/>
      </c>
      <c r="AG197" s="11" t="str">
        <f t="array" ref="AG197">IF(COUNTBLANK(D197)=1,"",IF(OR($H$2="y",$H$2="m"),IF(AA197=AA196,IF(OR(AC197=$AC$4:$AC196)=FALSE,AG196&amp;AF197,AG196),"("&amp;AF197)&amp;IF(AA197=AA198,IF(OR(AC198=$AC$4:$AC197)=FALSE,", ",""),") "),""))</f>
        <v/>
      </c>
      <c r="AH197" s="10" t="str">
        <f>IF((COUNTBLANK(D197)=1),"",IF(D197=D196,AH196,"")&amp;IF(B196&lt;&gt;B197,((IF(COUNTBLANK(E197)=1,$D$3&amp;"Non-type material: "&amp;$D$3,$D$3&amp;INDEX('type-categories'!$A$2:$B$100,MATCH(E197,'type-categories'!$A$2:$A$100,0),2)&amp;$D$3))),"")&amp;(IF(K197&lt;&gt;K196,$C$2&amp;UPPER(K197)&amp;$C$2&amp;$K$3&amp;" ",(IF(B197&lt;&gt;B196,$C$2&amp;UPPER(K197)&amp;$C$2&amp;$K$3&amp;" ",""))))&amp;IF((AA197&lt;&gt;AA198)*($H$2="y"),AD197&amp;AE197,IF((AA197&lt;&gt;AA198)*($H$2="m"),AD197&amp;AG197,IF(($H$2&lt;&gt;"m")*($H$2&lt;&gt;"Y"),(IF(F197=0,"",F197&amp;" "&amp;$F$4&amp;" "))&amp;(IF(G197=0,"",G197&amp;" "&amp;$G$4&amp;" "))&amp;(IF(H197=0,"",H197&amp;" "&amp;H$4&amp;" "))&amp;(IF(I197=0,"",I197&amp;" "&amp;$I$4&amp;" "))&amp;(IF(J197=0,"",J197&amp;" "&amp;$J$4&amp;" ")),"")))&amp;"; "&amp;IF((B197=B196)*(AA197=AA196), "same collecting data; ", IF((B197=B196)*(Z196=Z197),"same locality; ",(IF(COUNTBLANK(L197)=1,"",$D$2&amp;L197&amp;$L$3&amp;" "&amp;$D$2))&amp;(IF(COUNTBLANK(M197)=1,"",$E$2&amp;M197&amp;$E$2&amp;", "))&amp;(IF(COUNTBLANK(N197)=1,"",N197&amp;"; "))&amp;(IF(COUNTBLANK(O197)=1,"",O197&amp;"; ")))&amp;(IF(COUNTBLANK(P197)=1,"",P197&amp;"; "))&amp;(IF(COUNTBLANK(Q197)=1,"",Q197&amp;"; "))&amp;(IF(COUNTBLANK(R197)=1,"",R197&amp;"m, "))&amp;IF((COUNTBLANK(S197)=0)*(S197&lt;&gt;S196), S197&amp;"; ","")&amp;(IF(COUNTBLANK(U197)=1,"",U197&amp;"; "))&amp;(IF(COUNTBLANK(T197)=1,"",IF(COUNTBLANK(F$2)=1,T197&amp;"; ",T197&amp;" "&amp;F$2&amp;"; "))))&amp;(IF(COUNTBLANK(V197)=1,"",V197&amp;"; "))&amp;IF((COUNTBLANK(C197)=1),"",C197)&amp;IF((B197=B198)*(K197=K198)*(L197=L198)*(M197=M198),IF(($H$2&lt;&gt;"m")*($H$2&lt;&gt;"Y"), " • ", IF((ISNUMBER(FIND(")",AE197))), " • ", "")),IF((B197=B198)*(K197=K198),"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v>
      </c>
      <c r="AI197" s="1"/>
    </row>
    <row r="198" spans="1:35" s="4" customFormat="1" x14ac:dyDescent="0.25">
      <c r="A198" s="3">
        <f t="shared" ref="A198:A261" si="24">IF(ISBLANK(D198),"",IF(D198&lt;&gt;D197, A197+1, A197))</f>
        <v>1</v>
      </c>
      <c r="B198" s="53" t="str">
        <f t="shared" si="22"/>
        <v>Kukulcania arizonica</v>
      </c>
      <c r="C198" s="57" t="s">
        <v>192</v>
      </c>
      <c r="D198" s="57" t="s">
        <v>191</v>
      </c>
      <c r="E198" s="57"/>
      <c r="F198" s="57">
        <v>0</v>
      </c>
      <c r="G198" s="57">
        <v>2</v>
      </c>
      <c r="H198" s="57">
        <v>0</v>
      </c>
      <c r="I198" s="57"/>
      <c r="J198" s="57"/>
      <c r="K198" s="57" t="s">
        <v>353</v>
      </c>
      <c r="L198" s="57" t="s">
        <v>89</v>
      </c>
      <c r="M198" s="54" t="s">
        <v>1108</v>
      </c>
      <c r="N198" s="57" t="s">
        <v>1119</v>
      </c>
      <c r="O198" s="58" t="s">
        <v>85</v>
      </c>
      <c r="P198" s="58"/>
      <c r="Q198" s="58" t="s">
        <v>85</v>
      </c>
      <c r="R198" s="58"/>
      <c r="S198" s="54" t="s">
        <v>1120</v>
      </c>
      <c r="T198" s="57" t="s">
        <v>1121</v>
      </c>
      <c r="U198" s="57" t="s">
        <v>1122</v>
      </c>
      <c r="V198" s="57"/>
      <c r="W198" s="57" t="s">
        <v>85</v>
      </c>
      <c r="X198" s="147">
        <f ca="1">IF(COUNTBLANK(D198)=1,"",IF('order-admin-units'!$I$1&lt;&gt;"y", "", IF(COUNTBLANK(K198)=1, 'order-admin-units'!$B$1+1, VLOOKUP(K198, ordercountry, 2))))</f>
        <v>1</v>
      </c>
      <c r="Y198" s="147">
        <f ca="1">IF(COUNTBLANK(D198)=1,"",IF('order-admin-units'!$I$1&lt;&gt;"y", "", IF(COUNTBLANK(K198:L198)&gt;0, 'order-admin-units'!$B$2+1, VLOOKUP(K198&amp;"@"&amp;L198, orderadmin, 2))))</f>
        <v>7</v>
      </c>
      <c r="Z198" s="147" t="str">
        <f t="shared" ref="Z198:Z261" si="25">K198&amp;L198&amp;M198&amp;N198&amp;O198</f>
        <v>USATexasBrewsterChisos Mountains</v>
      </c>
      <c r="AA198" s="147" t="str">
        <f t="shared" ref="AA198:AA261" si="26">B198&amp;K198&amp;L198&amp;M198&amp;N198&amp;O198&amp;P198&amp;Q198&amp;R198&amp;S198&amp;T198&amp;U198</f>
        <v>Kukulcania arizonicaUSATexasBrewsterChisos Mountains[N29.27°, W103.3°, 2286m]W.L. Necker &amp; D.C. LowrieVII/1937</v>
      </c>
      <c r="AB198" s="147" t="str">
        <f t="shared" ref="AB198:AB261" si="27">AA198&amp;C198</f>
        <v xml:space="preserve">Kukulcania arizonicaUSATexasBrewsterChisos Mountains[N29.27°, W103.3°, 2286m]W.L. Necker &amp; D.C. LowrieVII/1937AMNH </v>
      </c>
      <c r="AC198" s="147" t="str">
        <f t="shared" si="23"/>
        <v>Kukulcania arizonicaUSATexasBrewsterChisos Mountains[N29.27°, W103.3°, 2286m]W.L. Necker &amp; D.C. LowrieVII/1937</v>
      </c>
      <c r="AD198" s="11" t="str">
        <f t="shared" ref="AD198:AD261" si="28">IF(OR($H$2="y",$H$2="m"),IF(SUMIF($AA$5:$AA$2000,AA198,$F$5:$F$2000)&lt;&gt;0,SUMIF($AA$5:$AA$2000,AA198,$F$5:$F$2000)&amp;" "&amp;$F$4&amp;" ","")&amp;IF(SUMIF($AA$5:$AA$2000,AA198,$G$5:$G$2000)&lt;&gt;0,SUMIF($AA$5:$AA$2000,AA198,$G$5:$G$2000)&amp;" "&amp;$G$4&amp;" ","")&amp;IF(SUMIF($AA$5:$AA$2000,AA198,$H$5:$H$2000)&lt;&gt;0,SUMIF($AA$5:$AA$2000,AA198,$H$5:$H$2000)&amp;" "&amp;$H$4&amp;" ","")&amp;IF(SUMIF($AA$5:$AA$2000,AA198,$I$5:$I$2000)&lt;&gt;0,SUMIF($AA$5:$AA$2000,AA198,$I$5:$I$2000)&amp;" "&amp;$I$4&amp;" ","")&amp;IF(SUMIF($AA$5:$AA$2000,AA198,$J$5:$J$2000)&lt;&gt;0,SUMIF($AA$5:$AA$2000,AA198,$J$5:$J$2000)&amp;" "&amp;$J$4&amp;" ",""),"")</f>
        <v/>
      </c>
      <c r="AE198" s="11" t="str">
        <f t="array" ref="AE198">IF(COUNTBLANK(D198)=1,"",IF(OR($H$2="y",$H$2="m"),IF(AA198=AA197,IF(OR(AB198=$AB$4:$AB197)=FALSE,AE197&amp;C198,AE197),"("&amp;C198)&amp;IF(AA198=AA199,IF(OR(AB199=$AB$4:$AB198)=FALSE,", ",""),") "),""))</f>
        <v/>
      </c>
      <c r="AF198" s="11" t="str">
        <f t="array" ref="AF198">IF((COUNTBLANK(D198)=0)*OR($H$2="y",$H$2="m"),IFERROR(LEFT(C198, FIND(" ",C198)-1), C198),"")</f>
        <v/>
      </c>
      <c r="AG198" s="11" t="str">
        <f t="array" ref="AG198">IF(COUNTBLANK(D198)=1,"",IF(OR($H$2="y",$H$2="m"),IF(AA198=AA197,IF(OR(AC198=$AC$4:$AC197)=FALSE,AG197&amp;AF198,AG197),"("&amp;AF198)&amp;IF(AA198=AA199,IF(OR(AC199=$AC$4:$AC198)=FALSE,", ",""),") "),""))</f>
        <v/>
      </c>
      <c r="AH198" s="10" t="str">
        <f>IF((COUNTBLANK(D198)=1),"",IF(D198=D197,AH197,"")&amp;IF(B197&lt;&gt;B198,((IF(COUNTBLANK(E198)=1,$D$3&amp;"Non-type material: "&amp;$D$3,$D$3&amp;INDEX('type-categories'!$A$2:$B$100,MATCH(E198,'type-categories'!$A$2:$A$100,0),2)&amp;$D$3))),"")&amp;(IF(K198&lt;&gt;K197,$C$2&amp;UPPER(K198)&amp;$C$2&amp;$K$3&amp;" ",(IF(B198&lt;&gt;B197,$C$2&amp;UPPER(K198)&amp;$C$2&amp;$K$3&amp;" ",""))))&amp;IF((AA198&lt;&gt;AA199)*($H$2="y"),AD198&amp;AE198,IF((AA198&lt;&gt;AA199)*($H$2="m"),AD198&amp;AG198,IF(($H$2&lt;&gt;"m")*($H$2&lt;&gt;"Y"),(IF(F198=0,"",F198&amp;" "&amp;$F$4&amp;" "))&amp;(IF(G198=0,"",G198&amp;" "&amp;$G$4&amp;" "))&amp;(IF(H198=0,"",H198&amp;" "&amp;H$4&amp;" "))&amp;(IF(I198=0,"",I198&amp;" "&amp;$I$4&amp;" "))&amp;(IF(J198=0,"",J198&amp;" "&amp;$J$4&amp;" ")),"")))&amp;"; "&amp;IF((B198=B197)*(AA198=AA197), "same collecting data; ", IF((B198=B197)*(Z197=Z198),"same locality; ",(IF(COUNTBLANK(L198)=1,"",$D$2&amp;L198&amp;$L$3&amp;" "&amp;$D$2))&amp;(IF(COUNTBLANK(M198)=1,"",$E$2&amp;M198&amp;$E$2&amp;", "))&amp;(IF(COUNTBLANK(N198)=1,"",N198&amp;"; "))&amp;(IF(COUNTBLANK(O198)=1,"",O198&amp;"; ")))&amp;(IF(COUNTBLANK(P198)=1,"",P198&amp;"; "))&amp;(IF(COUNTBLANK(Q198)=1,"",Q198&amp;"; "))&amp;(IF(COUNTBLANK(R198)=1,"",R198&amp;"m, "))&amp;IF((COUNTBLANK(S198)=0)*(S198&lt;&gt;S197), S198&amp;"; ","")&amp;(IF(COUNTBLANK(U198)=1,"",U198&amp;"; "))&amp;(IF(COUNTBLANK(T198)=1,"",IF(COUNTBLANK(F$2)=1,T198&amp;"; ",T198&amp;" "&amp;F$2&amp;"; "))))&amp;(IF(COUNTBLANK(V198)=1,"",V198&amp;"; "))&amp;IF((COUNTBLANK(C198)=1),"",C198)&amp;IF((B198=B199)*(K198=K199)*(L198=L199)*(M198=M199),IF(($H$2&lt;&gt;"m")*($H$2&lt;&gt;"Y"), " • ", IF((ISNUMBER(FIND(")",AE198))), " • ", "")),IF((B198=B199)*(K198=K199),"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v>
      </c>
      <c r="AI198" s="1"/>
    </row>
    <row r="199" spans="1:35" s="4" customFormat="1" x14ac:dyDescent="0.25">
      <c r="A199" s="3">
        <f t="shared" si="24"/>
        <v>1</v>
      </c>
      <c r="B199" s="53" t="str">
        <f t="shared" si="22"/>
        <v>Kukulcania arizonica</v>
      </c>
      <c r="C199" s="57" t="s">
        <v>192</v>
      </c>
      <c r="D199" s="57" t="s">
        <v>191</v>
      </c>
      <c r="E199" s="57"/>
      <c r="F199" s="57">
        <v>1</v>
      </c>
      <c r="G199" s="57">
        <v>2</v>
      </c>
      <c r="H199" s="57">
        <v>3</v>
      </c>
      <c r="I199" s="57"/>
      <c r="J199" s="57"/>
      <c r="K199" s="57" t="s">
        <v>353</v>
      </c>
      <c r="L199" s="57" t="s">
        <v>89</v>
      </c>
      <c r="M199" s="54" t="s">
        <v>1108</v>
      </c>
      <c r="N199" s="57" t="s">
        <v>1119</v>
      </c>
      <c r="O199" s="58" t="s">
        <v>1126</v>
      </c>
      <c r="P199" s="58"/>
      <c r="Q199" s="58" t="s">
        <v>85</v>
      </c>
      <c r="R199" s="58"/>
      <c r="S199" s="54" t="s">
        <v>1127</v>
      </c>
      <c r="T199" s="57" t="s">
        <v>58</v>
      </c>
      <c r="U199" s="57" t="s">
        <v>1128</v>
      </c>
      <c r="V199" s="57"/>
      <c r="W199" s="57" t="s">
        <v>85</v>
      </c>
      <c r="X199" s="147">
        <f ca="1">IF(COUNTBLANK(D199)=1,"",IF('order-admin-units'!$I$1&lt;&gt;"y", "", IF(COUNTBLANK(K199)=1, 'order-admin-units'!$B$1+1, VLOOKUP(K199, ordercountry, 2))))</f>
        <v>1</v>
      </c>
      <c r="Y199" s="147">
        <f ca="1">IF(COUNTBLANK(D199)=1,"",IF('order-admin-units'!$I$1&lt;&gt;"y", "", IF(COUNTBLANK(K199:L199)&gt;0, 'order-admin-units'!$B$2+1, VLOOKUP(K199&amp;"@"&amp;L199, orderadmin, 2))))</f>
        <v>7</v>
      </c>
      <c r="Z199" s="147" t="str">
        <f t="shared" si="25"/>
        <v>USATexasBrewsterChisos MountainsBig Bend State Park</v>
      </c>
      <c r="AA199" s="147" t="str">
        <f t="shared" si="26"/>
        <v>Kukulcania arizonicaUSATexasBrewsterChisos MountainsBig Bend State Park[N29.26665°, W103.29873°]W.J. Gertsch28/IX/1950</v>
      </c>
      <c r="AB199" s="147" t="str">
        <f t="shared" si="27"/>
        <v xml:space="preserve">Kukulcania arizonicaUSATexasBrewsterChisos MountainsBig Bend State Park[N29.26665°, W103.29873°]W.J. Gertsch28/IX/1950AMNH </v>
      </c>
      <c r="AC199" s="147" t="str">
        <f t="shared" si="23"/>
        <v>Kukulcania arizonicaUSATexasBrewsterChisos MountainsBig Bend State Park[N29.26665°, W103.29873°]W.J. Gertsch28/IX/1950</v>
      </c>
      <c r="AD199" s="11" t="str">
        <f t="shared" si="28"/>
        <v/>
      </c>
      <c r="AE199" s="11" t="str">
        <f t="array" ref="AE199">IF(COUNTBLANK(D199)=1,"",IF(OR($H$2="y",$H$2="m"),IF(AA199=AA198,IF(OR(AB199=$AB$4:$AB198)=FALSE,AE198&amp;C199,AE198),"("&amp;C199)&amp;IF(AA199=AA200,IF(OR(AB200=$AB$4:$AB199)=FALSE,", ",""),") "),""))</f>
        <v/>
      </c>
      <c r="AF199" s="11" t="str">
        <f t="array" ref="AF199">IF((COUNTBLANK(D199)=0)*OR($H$2="y",$H$2="m"),IFERROR(LEFT(C199, FIND(" ",C199)-1), C199),"")</f>
        <v/>
      </c>
      <c r="AG199" s="11" t="str">
        <f t="array" ref="AG199">IF(COUNTBLANK(D199)=1,"",IF(OR($H$2="y",$H$2="m"),IF(AA199=AA198,IF(OR(AC199=$AC$4:$AC198)=FALSE,AG198&amp;AF199,AG198),"("&amp;AF199)&amp;IF(AA199=AA200,IF(OR(AC200=$AC$4:$AC199)=FALSE,", ",""),") "),""))</f>
        <v/>
      </c>
      <c r="AH199" s="10" t="str">
        <f>IF((COUNTBLANK(D199)=1),"",IF(D199=D198,AH198,"")&amp;IF(B198&lt;&gt;B199,((IF(COUNTBLANK(E199)=1,$D$3&amp;"Non-type material: "&amp;$D$3,$D$3&amp;INDEX('type-categories'!$A$2:$B$100,MATCH(E199,'type-categories'!$A$2:$A$100,0),2)&amp;$D$3))),"")&amp;(IF(K199&lt;&gt;K198,$C$2&amp;UPPER(K199)&amp;$C$2&amp;$K$3&amp;" ",(IF(B199&lt;&gt;B198,$C$2&amp;UPPER(K199)&amp;$C$2&amp;$K$3&amp;" ",""))))&amp;IF((AA199&lt;&gt;AA200)*($H$2="y"),AD199&amp;AE199,IF((AA199&lt;&gt;AA200)*($H$2="m"),AD199&amp;AG199,IF(($H$2&lt;&gt;"m")*($H$2&lt;&gt;"Y"),(IF(F199=0,"",F199&amp;" "&amp;$F$4&amp;" "))&amp;(IF(G199=0,"",G199&amp;" "&amp;$G$4&amp;" "))&amp;(IF(H199=0,"",H199&amp;" "&amp;H$4&amp;" "))&amp;(IF(I199=0,"",I199&amp;" "&amp;$I$4&amp;" "))&amp;(IF(J199=0,"",J199&amp;" "&amp;$J$4&amp;" ")),"")))&amp;"; "&amp;IF((B199=B198)*(AA199=AA198), "same collecting data; ", IF((B199=B198)*(Z198=Z199),"same locality; ",(IF(COUNTBLANK(L199)=1,"",$D$2&amp;L199&amp;$L$3&amp;" "&amp;$D$2))&amp;(IF(COUNTBLANK(M199)=1,"",$E$2&amp;M199&amp;$E$2&amp;", "))&amp;(IF(COUNTBLANK(N199)=1,"",N199&amp;"; "))&amp;(IF(COUNTBLANK(O199)=1,"",O199&amp;"; ")))&amp;(IF(COUNTBLANK(P199)=1,"",P199&amp;"; "))&amp;(IF(COUNTBLANK(Q199)=1,"",Q199&amp;"; "))&amp;(IF(COUNTBLANK(R199)=1,"",R199&amp;"m, "))&amp;IF((COUNTBLANK(S199)=0)*(S199&lt;&gt;S198), S199&amp;"; ","")&amp;(IF(COUNTBLANK(U199)=1,"",U199&amp;"; "))&amp;(IF(COUNTBLANK(T199)=1,"",IF(COUNTBLANK(F$2)=1,T199&amp;"; ",T199&amp;" "&amp;F$2&amp;"; "))))&amp;(IF(COUNTBLANK(V199)=1,"",V199&amp;"; "))&amp;IF((COUNTBLANK(C199)=1),"",C199)&amp;IF((B199=B200)*(K199=K200)*(L199=L200)*(M199=M200),IF(($H$2&lt;&gt;"m")*($H$2&lt;&gt;"Y"), " • ", IF((ISNUMBER(FIND(")",AE199))), " • ", "")),IF((B199=B200)*(K199=K200),"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v>
      </c>
      <c r="AI199" s="1"/>
    </row>
    <row r="200" spans="1:35" s="4" customFormat="1" x14ac:dyDescent="0.25">
      <c r="A200" s="3">
        <f t="shared" si="24"/>
        <v>1</v>
      </c>
      <c r="B200" s="53" t="str">
        <f t="shared" si="22"/>
        <v>Kukulcania arizonica</v>
      </c>
      <c r="C200" s="57" t="s">
        <v>192</v>
      </c>
      <c r="D200" s="57" t="s">
        <v>191</v>
      </c>
      <c r="E200" s="57"/>
      <c r="F200" s="57">
        <v>0</v>
      </c>
      <c r="G200" s="57">
        <v>1</v>
      </c>
      <c r="H200" s="57">
        <v>0</v>
      </c>
      <c r="I200" s="57"/>
      <c r="J200" s="57"/>
      <c r="K200" s="57" t="s">
        <v>353</v>
      </c>
      <c r="L200" s="57" t="s">
        <v>89</v>
      </c>
      <c r="M200" s="54" t="s">
        <v>1108</v>
      </c>
      <c r="N200" s="57" t="s">
        <v>1119</v>
      </c>
      <c r="O200" s="58" t="s">
        <v>1129</v>
      </c>
      <c r="P200" s="58"/>
      <c r="Q200" s="58" t="s">
        <v>85</v>
      </c>
      <c r="R200" s="58"/>
      <c r="S200" s="54" t="s">
        <v>1110</v>
      </c>
      <c r="T200" s="57" t="s">
        <v>716</v>
      </c>
      <c r="U200" s="57" t="s">
        <v>1130</v>
      </c>
      <c r="V200" s="57"/>
      <c r="W200" s="57" t="s">
        <v>85</v>
      </c>
      <c r="X200" s="147">
        <f ca="1">IF(COUNTBLANK(D200)=1,"",IF('order-admin-units'!$I$1&lt;&gt;"y", "", IF(COUNTBLANK(K200)=1, 'order-admin-units'!$B$1+1, VLOOKUP(K200, ordercountry, 2))))</f>
        <v>1</v>
      </c>
      <c r="Y200" s="147">
        <f ca="1">IF(COUNTBLANK(D200)=1,"",IF('order-admin-units'!$I$1&lt;&gt;"y", "", IF(COUNTBLANK(K200:L200)&gt;0, 'order-admin-units'!$B$2+1, VLOOKUP(K200&amp;"@"&amp;L200, orderadmin, 2))))</f>
        <v>7</v>
      </c>
      <c r="Z200" s="147" t="str">
        <f t="shared" si="25"/>
        <v>USATexasBrewsterChisos MountainsThe Basin</v>
      </c>
      <c r="AA200" s="147" t="str">
        <f t="shared" si="26"/>
        <v>Kukulcania arizonicaUSATexasBrewsterChisos MountainsThe Basin[N29.27°, W103.3°]C. Soileau27/I/1973</v>
      </c>
      <c r="AB200" s="147" t="str">
        <f t="shared" si="27"/>
        <v xml:space="preserve">Kukulcania arizonicaUSATexasBrewsterChisos MountainsThe Basin[N29.27°, W103.3°]C. Soileau27/I/1973AMNH </v>
      </c>
      <c r="AC200" s="147" t="str">
        <f t="shared" si="23"/>
        <v>Kukulcania arizonicaUSATexasBrewsterChisos MountainsThe Basin[N29.27°, W103.3°]C. Soileau27/I/1973</v>
      </c>
      <c r="AD200" s="11" t="str">
        <f t="shared" si="28"/>
        <v/>
      </c>
      <c r="AE200" s="11" t="str">
        <f t="array" ref="AE200">IF(COUNTBLANK(D200)=1,"",IF(OR($H$2="y",$H$2="m"),IF(AA200=AA199,IF(OR(AB200=$AB$4:$AB199)=FALSE,AE199&amp;C200,AE199),"("&amp;C200)&amp;IF(AA200=AA201,IF(OR(AB201=$AB$4:$AB200)=FALSE,", ",""),") "),""))</f>
        <v/>
      </c>
      <c r="AF200" s="11" t="str">
        <f t="array" ref="AF200">IF((COUNTBLANK(D200)=0)*OR($H$2="y",$H$2="m"),IFERROR(LEFT(C200, FIND(" ",C200)-1), C200),"")</f>
        <v/>
      </c>
      <c r="AG200" s="11" t="str">
        <f t="array" ref="AG200">IF(COUNTBLANK(D200)=1,"",IF(OR($H$2="y",$H$2="m"),IF(AA200=AA199,IF(OR(AC200=$AC$4:$AC199)=FALSE,AG199&amp;AF200,AG199),"("&amp;AF200)&amp;IF(AA200=AA201,IF(OR(AC201=$AC$4:$AC200)=FALSE,", ",""),") "),""))</f>
        <v/>
      </c>
      <c r="AH200" s="10" t="str">
        <f>IF((COUNTBLANK(D200)=1),"",IF(D200=D199,AH199,"")&amp;IF(B199&lt;&gt;B200,((IF(COUNTBLANK(E200)=1,$D$3&amp;"Non-type material: "&amp;$D$3,$D$3&amp;INDEX('type-categories'!$A$2:$B$100,MATCH(E200,'type-categories'!$A$2:$A$100,0),2)&amp;$D$3))),"")&amp;(IF(K200&lt;&gt;K199,$C$2&amp;UPPER(K200)&amp;$C$2&amp;$K$3&amp;" ",(IF(B200&lt;&gt;B199,$C$2&amp;UPPER(K200)&amp;$C$2&amp;$K$3&amp;" ",""))))&amp;IF((AA200&lt;&gt;AA201)*($H$2="y"),AD200&amp;AE200,IF((AA200&lt;&gt;AA201)*($H$2="m"),AD200&amp;AG200,IF(($H$2&lt;&gt;"m")*($H$2&lt;&gt;"Y"),(IF(F200=0,"",F200&amp;" "&amp;$F$4&amp;" "))&amp;(IF(G200=0,"",G200&amp;" "&amp;$G$4&amp;" "))&amp;(IF(H200=0,"",H200&amp;" "&amp;H$4&amp;" "))&amp;(IF(I200=0,"",I200&amp;" "&amp;$I$4&amp;" "))&amp;(IF(J200=0,"",J200&amp;" "&amp;$J$4&amp;" ")),"")))&amp;"; "&amp;IF((B200=B199)*(AA200=AA199), "same collecting data; ", IF((B200=B199)*(Z199=Z200),"same locality; ",(IF(COUNTBLANK(L200)=1,"",$D$2&amp;L200&amp;$L$3&amp;" "&amp;$D$2))&amp;(IF(COUNTBLANK(M200)=1,"",$E$2&amp;M200&amp;$E$2&amp;", "))&amp;(IF(COUNTBLANK(N200)=1,"",N200&amp;"; "))&amp;(IF(COUNTBLANK(O200)=1,"",O200&amp;"; ")))&amp;(IF(COUNTBLANK(P200)=1,"",P200&amp;"; "))&amp;(IF(COUNTBLANK(Q200)=1,"",Q200&amp;"; "))&amp;(IF(COUNTBLANK(R200)=1,"",R200&amp;"m, "))&amp;IF((COUNTBLANK(S200)=0)*(S200&lt;&gt;S199), S200&amp;"; ","")&amp;(IF(COUNTBLANK(U200)=1,"",U200&amp;"; "))&amp;(IF(COUNTBLANK(T200)=1,"",IF(COUNTBLANK(F$2)=1,T200&amp;"; ",T200&amp;" "&amp;F$2&amp;"; "))))&amp;(IF(COUNTBLANK(V200)=1,"",V200&amp;"; "))&amp;IF((COUNTBLANK(C200)=1),"",C200)&amp;IF((B200=B201)*(K200=K201)*(L200=L201)*(M200=M201),IF(($H$2&lt;&gt;"m")*($H$2&lt;&gt;"Y"), " • ", IF((ISNUMBER(FIND(")",AE200))), " • ", "")),IF((B200=B201)*(K200=K201),"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v>
      </c>
      <c r="AI200" s="1"/>
    </row>
    <row r="201" spans="1:35" s="4" customFormat="1" x14ac:dyDescent="0.25">
      <c r="A201" s="3">
        <f t="shared" si="24"/>
        <v>1</v>
      </c>
      <c r="B201" s="53" t="str">
        <f t="shared" si="22"/>
        <v>Kukulcania arizonica</v>
      </c>
      <c r="C201" s="57" t="s">
        <v>192</v>
      </c>
      <c r="D201" s="57" t="s">
        <v>191</v>
      </c>
      <c r="E201" s="57"/>
      <c r="F201" s="57">
        <v>0</v>
      </c>
      <c r="G201" s="57">
        <v>1</v>
      </c>
      <c r="H201" s="57" t="s">
        <v>1131</v>
      </c>
      <c r="I201" s="57"/>
      <c r="J201" s="57"/>
      <c r="K201" s="57" t="s">
        <v>353</v>
      </c>
      <c r="L201" s="57" t="s">
        <v>89</v>
      </c>
      <c r="M201" s="54" t="s">
        <v>1108</v>
      </c>
      <c r="N201" s="57" t="s">
        <v>1132</v>
      </c>
      <c r="O201" s="58" t="s">
        <v>85</v>
      </c>
      <c r="P201" s="58"/>
      <c r="Q201" s="58" t="s">
        <v>85</v>
      </c>
      <c r="R201" s="58"/>
      <c r="S201" s="54" t="s">
        <v>1133</v>
      </c>
      <c r="T201" s="57" t="s">
        <v>1134</v>
      </c>
      <c r="U201" s="57" t="s">
        <v>1135</v>
      </c>
      <c r="V201" s="57"/>
      <c r="W201" s="57" t="s">
        <v>85</v>
      </c>
      <c r="X201" s="147">
        <f ca="1">IF(COUNTBLANK(D201)=1,"",IF('order-admin-units'!$I$1&lt;&gt;"y", "", IF(COUNTBLANK(K201)=1, 'order-admin-units'!$B$1+1, VLOOKUP(K201, ordercountry, 2))))</f>
        <v>1</v>
      </c>
      <c r="Y201" s="147">
        <f ca="1">IF(COUNTBLANK(D201)=1,"",IF('order-admin-units'!$I$1&lt;&gt;"y", "", IF(COUNTBLANK(K201:L201)&gt;0, 'order-admin-units'!$B$2+1, VLOOKUP(K201&amp;"@"&amp;L201, orderadmin, 2))))</f>
        <v>7</v>
      </c>
      <c r="Z201" s="147" t="str">
        <f t="shared" si="25"/>
        <v>USATexasBrewsterMarathon</v>
      </c>
      <c r="AA201" s="147" t="str">
        <f t="shared" si="26"/>
        <v>Kukulcania arizonicaUSATexasBrewsterMarathon[N30.20517°, W103.24462°]M.A. Cazier12/VI/1948</v>
      </c>
      <c r="AB201" s="147" t="str">
        <f t="shared" si="27"/>
        <v xml:space="preserve">Kukulcania arizonicaUSATexasBrewsterMarathon[N30.20517°, W103.24462°]M.A. Cazier12/VI/1948AMNH </v>
      </c>
      <c r="AC201" s="147" t="str">
        <f t="shared" si="23"/>
        <v>Kukulcania arizonicaUSATexasBrewsterMarathon[N30.20517°, W103.24462°]M.A. Cazier12/VI/1948</v>
      </c>
      <c r="AD201" s="11" t="str">
        <f t="shared" si="28"/>
        <v/>
      </c>
      <c r="AE201" s="11" t="str">
        <f t="array" ref="AE201">IF(COUNTBLANK(D201)=1,"",IF(OR($H$2="y",$H$2="m"),IF(AA201=AA200,IF(OR(AB201=$AB$4:$AB200)=FALSE,AE200&amp;C201,AE200),"("&amp;C201)&amp;IF(AA201=AA202,IF(OR(AB202=$AB$4:$AB201)=FALSE,", ",""),") "),""))</f>
        <v/>
      </c>
      <c r="AF201" s="11" t="str">
        <f t="array" ref="AF201">IF((COUNTBLANK(D201)=0)*OR($H$2="y",$H$2="m"),IFERROR(LEFT(C201, FIND(" ",C201)-1), C201),"")</f>
        <v/>
      </c>
      <c r="AG201" s="11" t="str">
        <f t="array" ref="AG201">IF(COUNTBLANK(D201)=1,"",IF(OR($H$2="y",$H$2="m"),IF(AA201=AA200,IF(OR(AC201=$AC$4:$AC200)=FALSE,AG200&amp;AF201,AG200),"("&amp;AF201)&amp;IF(AA201=AA202,IF(OR(AC202=$AC$4:$AC201)=FALSE,", ",""),") "),""))</f>
        <v/>
      </c>
      <c r="AH201" s="10" t="str">
        <f>IF((COUNTBLANK(D201)=1),"",IF(D201=D200,AH200,"")&amp;IF(B200&lt;&gt;B201,((IF(COUNTBLANK(E201)=1,$D$3&amp;"Non-type material: "&amp;$D$3,$D$3&amp;INDEX('type-categories'!$A$2:$B$100,MATCH(E201,'type-categories'!$A$2:$A$100,0),2)&amp;$D$3))),"")&amp;(IF(K201&lt;&gt;K200,$C$2&amp;UPPER(K201)&amp;$C$2&amp;$K$3&amp;" ",(IF(B201&lt;&gt;B200,$C$2&amp;UPPER(K201)&amp;$C$2&amp;$K$3&amp;" ",""))))&amp;IF((AA201&lt;&gt;AA202)*($H$2="y"),AD201&amp;AE201,IF((AA201&lt;&gt;AA202)*($H$2="m"),AD201&amp;AG201,IF(($H$2&lt;&gt;"m")*($H$2&lt;&gt;"Y"),(IF(F201=0,"",F201&amp;" "&amp;$F$4&amp;" "))&amp;(IF(G201=0,"",G201&amp;" "&amp;$G$4&amp;" "))&amp;(IF(H201=0,"",H201&amp;" "&amp;H$4&amp;" "))&amp;(IF(I201=0,"",I201&amp;" "&amp;$I$4&amp;" "))&amp;(IF(J201=0,"",J201&amp;" "&amp;$J$4&amp;" ")),"")))&amp;"; "&amp;IF((B201=B200)*(AA201=AA200), "same collecting data; ", IF((B201=B200)*(Z200=Z201),"same locality; ",(IF(COUNTBLANK(L201)=1,"",$D$2&amp;L201&amp;$L$3&amp;" "&amp;$D$2))&amp;(IF(COUNTBLANK(M201)=1,"",$E$2&amp;M201&amp;$E$2&amp;", "))&amp;(IF(COUNTBLANK(N201)=1,"",N201&amp;"; "))&amp;(IF(COUNTBLANK(O201)=1,"",O201&amp;"; ")))&amp;(IF(COUNTBLANK(P201)=1,"",P201&amp;"; "))&amp;(IF(COUNTBLANK(Q201)=1,"",Q201&amp;"; "))&amp;(IF(COUNTBLANK(R201)=1,"",R201&amp;"m, "))&amp;IF((COUNTBLANK(S201)=0)*(S201&lt;&gt;S200), S201&amp;"; ","")&amp;(IF(COUNTBLANK(U201)=1,"",U201&amp;"; "))&amp;(IF(COUNTBLANK(T201)=1,"",IF(COUNTBLANK(F$2)=1,T201&amp;"; ",T201&amp;" "&amp;F$2&amp;"; "))))&amp;(IF(COUNTBLANK(V201)=1,"",V201&amp;"; "))&amp;IF((COUNTBLANK(C201)=1),"",C201)&amp;IF((B201=B202)*(K201=K202)*(L201=L202)*(M201=M202),IF(($H$2&lt;&gt;"m")*($H$2&lt;&gt;"Y"), " • ", IF((ISNUMBER(FIND(")",AE201))), " • ", "")),IF((B201=B202)*(K201=K202),"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v>
      </c>
      <c r="AI201" s="1"/>
    </row>
    <row r="202" spans="1:35" s="4" customFormat="1" x14ac:dyDescent="0.25">
      <c r="A202" s="3">
        <f t="shared" si="24"/>
        <v>1</v>
      </c>
      <c r="B202" s="53" t="str">
        <f t="shared" si="22"/>
        <v>Kukulcania arizonica</v>
      </c>
      <c r="C202" s="57" t="s">
        <v>192</v>
      </c>
      <c r="D202" s="57" t="s">
        <v>191</v>
      </c>
      <c r="E202" s="57"/>
      <c r="F202" s="57">
        <v>0</v>
      </c>
      <c r="G202" s="57">
        <v>1</v>
      </c>
      <c r="H202" s="57">
        <v>0</v>
      </c>
      <c r="I202" s="57"/>
      <c r="J202" s="57"/>
      <c r="K202" s="57" t="s">
        <v>353</v>
      </c>
      <c r="L202" s="57" t="s">
        <v>89</v>
      </c>
      <c r="M202" s="54" t="s">
        <v>1108</v>
      </c>
      <c r="N202" s="57" t="s">
        <v>1136</v>
      </c>
      <c r="O202" s="58" t="s">
        <v>1137</v>
      </c>
      <c r="P202" s="58" t="s">
        <v>1138</v>
      </c>
      <c r="Q202" s="58" t="s">
        <v>85</v>
      </c>
      <c r="R202" s="58"/>
      <c r="S202" s="54" t="s">
        <v>1139</v>
      </c>
      <c r="T202" s="57" t="s">
        <v>1140</v>
      </c>
      <c r="U202" s="57" t="s">
        <v>1141</v>
      </c>
      <c r="V202" s="57"/>
      <c r="W202" s="57" t="s">
        <v>85</v>
      </c>
      <c r="X202" s="147">
        <f ca="1">IF(COUNTBLANK(D202)=1,"",IF('order-admin-units'!$I$1&lt;&gt;"y", "", IF(COUNTBLANK(K202)=1, 'order-admin-units'!$B$1+1, VLOOKUP(K202, ordercountry, 2))))</f>
        <v>1</v>
      </c>
      <c r="Y202" s="147">
        <f ca="1">IF(COUNTBLANK(D202)=1,"",IF('order-admin-units'!$I$1&lt;&gt;"y", "", IF(COUNTBLANK(K202:L202)&gt;0, 'order-admin-units'!$B$2+1, VLOOKUP(K202&amp;"@"&amp;L202, orderadmin, 2))))</f>
        <v>7</v>
      </c>
      <c r="Z202" s="147" t="str">
        <f t="shared" si="25"/>
        <v>USATexasBrewsterPresidioMSU Dalquest Research Site, 18 rd mi NE Sauceda</v>
      </c>
      <c r="AA202" s="147" t="str">
        <f t="shared" si="26"/>
        <v>Kukulcania arizonicaUSATexasBrewsterPresidioMSU Dalquest Research Site, 18 rd mi NE Saucedaunder rocks, desert scrub(N29.55667°, W103.79417°)N. Platnick &amp; D. Ubick4/X/2005</v>
      </c>
      <c r="AB202" s="147" t="str">
        <f t="shared" si="27"/>
        <v xml:space="preserve">Kukulcania arizonicaUSATexasBrewsterPresidioMSU Dalquest Research Site, 18 rd mi NE Saucedaunder rocks, desert scrub(N29.55667°, W103.79417°)N. Platnick &amp; D. Ubick4/X/2005AMNH </v>
      </c>
      <c r="AC202" s="147" t="str">
        <f t="shared" si="23"/>
        <v>Kukulcania arizonicaUSATexasBrewsterPresidioMSU Dalquest Research Site, 18 rd mi NE Saucedaunder rocks, desert scrub(N29.55667°, W103.79417°)N. Platnick &amp; D. Ubick4/X/2005</v>
      </c>
      <c r="AD202" s="11" t="str">
        <f t="shared" si="28"/>
        <v/>
      </c>
      <c r="AE202" s="11" t="str">
        <f t="array" ref="AE202">IF(COUNTBLANK(D202)=1,"",IF(OR($H$2="y",$H$2="m"),IF(AA202=AA201,IF(OR(AB202=$AB$4:$AB201)=FALSE,AE201&amp;C202,AE201),"("&amp;C202)&amp;IF(AA202=AA203,IF(OR(AB203=$AB$4:$AB202)=FALSE,", ",""),") "),""))</f>
        <v/>
      </c>
      <c r="AF202" s="11" t="str">
        <f t="array" ref="AF202">IF((COUNTBLANK(D202)=0)*OR($H$2="y",$H$2="m"),IFERROR(LEFT(C202, FIND(" ",C202)-1), C202),"")</f>
        <v/>
      </c>
      <c r="AG202" s="11" t="str">
        <f t="array" ref="AG202">IF(COUNTBLANK(D202)=1,"",IF(OR($H$2="y",$H$2="m"),IF(AA202=AA201,IF(OR(AC202=$AC$4:$AC201)=FALSE,AG201&amp;AF202,AG201),"("&amp;AF202)&amp;IF(AA202=AA203,IF(OR(AC203=$AC$4:$AC202)=FALSE,", ",""),") "),""))</f>
        <v/>
      </c>
      <c r="AH202" s="10" t="str">
        <f>IF((COUNTBLANK(D202)=1),"",IF(D202=D201,AH201,"")&amp;IF(B201&lt;&gt;B202,((IF(COUNTBLANK(E202)=1,$D$3&amp;"Non-type material: "&amp;$D$3,$D$3&amp;INDEX('type-categories'!$A$2:$B$100,MATCH(E202,'type-categories'!$A$2:$A$100,0),2)&amp;$D$3))),"")&amp;(IF(K202&lt;&gt;K201,$C$2&amp;UPPER(K202)&amp;$C$2&amp;$K$3&amp;" ",(IF(B202&lt;&gt;B201,$C$2&amp;UPPER(K202)&amp;$C$2&amp;$K$3&amp;" ",""))))&amp;IF((AA202&lt;&gt;AA203)*($H$2="y"),AD202&amp;AE202,IF((AA202&lt;&gt;AA203)*($H$2="m"),AD202&amp;AG202,IF(($H$2&lt;&gt;"m")*($H$2&lt;&gt;"Y"),(IF(F202=0,"",F202&amp;" "&amp;$F$4&amp;" "))&amp;(IF(G202=0,"",G202&amp;" "&amp;$G$4&amp;" "))&amp;(IF(H202=0,"",H202&amp;" "&amp;H$4&amp;" "))&amp;(IF(I202=0,"",I202&amp;" "&amp;$I$4&amp;" "))&amp;(IF(J202=0,"",J202&amp;" "&amp;$J$4&amp;" ")),"")))&amp;"; "&amp;IF((B202=B201)*(AA202=AA201), "same collecting data; ", IF((B202=B201)*(Z201=Z202),"same locality; ",(IF(COUNTBLANK(L202)=1,"",$D$2&amp;L202&amp;$L$3&amp;" "&amp;$D$2))&amp;(IF(COUNTBLANK(M202)=1,"",$E$2&amp;M202&amp;$E$2&amp;", "))&amp;(IF(COUNTBLANK(N202)=1,"",N202&amp;"; "))&amp;(IF(COUNTBLANK(O202)=1,"",O202&amp;"; ")))&amp;(IF(COUNTBLANK(P202)=1,"",P202&amp;"; "))&amp;(IF(COUNTBLANK(Q202)=1,"",Q202&amp;"; "))&amp;(IF(COUNTBLANK(R202)=1,"",R202&amp;"m, "))&amp;IF((COUNTBLANK(S202)=0)*(S202&lt;&gt;S201), S202&amp;"; ","")&amp;(IF(COUNTBLANK(U202)=1,"",U202&amp;"; "))&amp;(IF(COUNTBLANK(T202)=1,"",IF(COUNTBLANK(F$2)=1,T202&amp;"; ",T202&amp;" "&amp;F$2&amp;"; "))))&amp;(IF(COUNTBLANK(V202)=1,"",V202&amp;"; "))&amp;IF((COUNTBLANK(C202)=1),"",C202)&amp;IF((B202=B203)*(K202=K203)*(L202=L203)*(M202=M203),IF(($H$2&lt;&gt;"m")*($H$2&lt;&gt;"Y"), " • ", IF((ISNUMBER(FIND(")",AE202))), " • ", "")),IF((B202=B203)*(K202=K203),"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1 ♀ ; Texas, Brewster, Presidio; MSU Dalquest Research Site, 18 rd mi NE Sauceda; under rocks, desert scrub; (N29.55667°, W103.79417°); 4/X/2005; N. Platnick &amp; D. Ubick leg.; AMNH  • </v>
      </c>
      <c r="AI202" s="1"/>
    </row>
    <row r="203" spans="1:35" s="4" customFormat="1" x14ac:dyDescent="0.25">
      <c r="A203" s="3">
        <f t="shared" si="24"/>
        <v>1</v>
      </c>
      <c r="B203" s="53" t="str">
        <f t="shared" si="22"/>
        <v>Kukulcania arizonica</v>
      </c>
      <c r="C203" s="57" t="s">
        <v>320</v>
      </c>
      <c r="D203" s="57" t="s">
        <v>191</v>
      </c>
      <c r="E203" s="57"/>
      <c r="F203" s="57">
        <v>0</v>
      </c>
      <c r="G203" s="57">
        <v>1</v>
      </c>
      <c r="H203" s="57">
        <v>0</v>
      </c>
      <c r="I203" s="57"/>
      <c r="J203" s="57"/>
      <c r="K203" s="57" t="s">
        <v>353</v>
      </c>
      <c r="L203" s="57" t="s">
        <v>89</v>
      </c>
      <c r="M203" s="54" t="s">
        <v>1108</v>
      </c>
      <c r="N203" s="57" t="s">
        <v>1142</v>
      </c>
      <c r="O203" s="58" t="s">
        <v>85</v>
      </c>
      <c r="P203" s="58" t="s">
        <v>1143</v>
      </c>
      <c r="Q203" s="58" t="s">
        <v>85</v>
      </c>
      <c r="R203" s="58"/>
      <c r="S203" s="54" t="s">
        <v>1144</v>
      </c>
      <c r="T203" s="57" t="s">
        <v>1145</v>
      </c>
      <c r="U203" s="57" t="s">
        <v>1146</v>
      </c>
      <c r="V203" s="57"/>
      <c r="W203" s="57" t="s">
        <v>142</v>
      </c>
      <c r="X203" s="147">
        <f ca="1">IF(COUNTBLANK(D203)=1,"",IF('order-admin-units'!$I$1&lt;&gt;"y", "", IF(COUNTBLANK(K203)=1, 'order-admin-units'!$B$1+1, VLOOKUP(K203, ordercountry, 2))))</f>
        <v>1</v>
      </c>
      <c r="Y203" s="147">
        <f ca="1">IF(COUNTBLANK(D203)=1,"",IF('order-admin-units'!$I$1&lt;&gt;"y", "", IF(COUNTBLANK(K203:L203)&gt;0, 'order-admin-units'!$B$2+1, VLOOKUP(K203&amp;"@"&amp;L203, orderadmin, 2))))</f>
        <v>7</v>
      </c>
      <c r="Z203" s="147" t="str">
        <f t="shared" si="25"/>
        <v>USATexasBrewsterWindow Trail</v>
      </c>
      <c r="AA203" s="147" t="str">
        <f t="shared" si="26"/>
        <v>Kukulcania arizonicaUSATexasBrewsterWindow Trailunder large rock[N29.27553°, W103.31621°]C.L. Reid17/IX/1960</v>
      </c>
      <c r="AB203" s="147" t="str">
        <f t="shared" si="27"/>
        <v>Kukulcania arizonicaUSATexasBrewsterWindow Trailunder large rock[N29.27553°, W103.31621°]C.L. Reid17/IX/1960MCZ 145405</v>
      </c>
      <c r="AC203" s="147" t="str">
        <f t="shared" si="23"/>
        <v>Kukulcania arizonicaUSATexasBrewsterWindow Trailunder large rock[N29.27553°, W103.31621°]C.L. Reid17/IX/1960</v>
      </c>
      <c r="AD203" s="11" t="str">
        <f t="shared" si="28"/>
        <v/>
      </c>
      <c r="AE203" s="11" t="str">
        <f t="array" ref="AE203">IF(COUNTBLANK(D203)=1,"",IF(OR($H$2="y",$H$2="m"),IF(AA203=AA202,IF(OR(AB203=$AB$4:$AB202)=FALSE,AE202&amp;C203,AE202),"("&amp;C203)&amp;IF(AA203=AA204,IF(OR(AB204=$AB$4:$AB203)=FALSE,", ",""),") "),""))</f>
        <v/>
      </c>
      <c r="AF203" s="11" t="str">
        <f t="array" ref="AF203">IF((COUNTBLANK(D203)=0)*OR($H$2="y",$H$2="m"),IFERROR(LEFT(C203, FIND(" ",C203)-1), C203),"")</f>
        <v/>
      </c>
      <c r="AG203" s="11" t="str">
        <f t="array" ref="AG203">IF(COUNTBLANK(D203)=1,"",IF(OR($H$2="y",$H$2="m"),IF(AA203=AA202,IF(OR(AC203=$AC$4:$AC202)=FALSE,AG202&amp;AF203,AG202),"("&amp;AF203)&amp;IF(AA203=AA204,IF(OR(AC204=$AC$4:$AC203)=FALSE,", ",""),") "),""))</f>
        <v/>
      </c>
      <c r="AH203" s="10" t="str">
        <f>IF((COUNTBLANK(D203)=1),"",IF(D203=D202,AH202,"")&amp;IF(B202&lt;&gt;B203,((IF(COUNTBLANK(E203)=1,$D$3&amp;"Non-type material: "&amp;$D$3,$D$3&amp;INDEX('type-categories'!$A$2:$B$100,MATCH(E203,'type-categories'!$A$2:$A$100,0),2)&amp;$D$3))),"")&amp;(IF(K203&lt;&gt;K202,$C$2&amp;UPPER(K203)&amp;$C$2&amp;$K$3&amp;" ",(IF(B203&lt;&gt;B202,$C$2&amp;UPPER(K203)&amp;$C$2&amp;$K$3&amp;" ",""))))&amp;IF((AA203&lt;&gt;AA204)*($H$2="y"),AD203&amp;AE203,IF((AA203&lt;&gt;AA204)*($H$2="m"),AD203&amp;AG203,IF(($H$2&lt;&gt;"m")*($H$2&lt;&gt;"Y"),(IF(F203=0,"",F203&amp;" "&amp;$F$4&amp;" "))&amp;(IF(G203=0,"",G203&amp;" "&amp;$G$4&amp;" "))&amp;(IF(H203=0,"",H203&amp;" "&amp;H$4&amp;" "))&amp;(IF(I203=0,"",I203&amp;" "&amp;$I$4&amp;" "))&amp;(IF(J203=0,"",J203&amp;" "&amp;$J$4&amp;" ")),"")))&amp;"; "&amp;IF((B203=B202)*(AA203=AA202), "same collecting data; ", IF((B203=B202)*(Z202=Z203),"same locality; ",(IF(COUNTBLANK(L203)=1,"",$D$2&amp;L203&amp;$L$3&amp;" "&amp;$D$2))&amp;(IF(COUNTBLANK(M203)=1,"",$E$2&amp;M203&amp;$E$2&amp;", "))&amp;(IF(COUNTBLANK(N203)=1,"",N203&amp;"; "))&amp;(IF(COUNTBLANK(O203)=1,"",O203&amp;"; ")))&amp;(IF(COUNTBLANK(P203)=1,"",P203&amp;"; "))&amp;(IF(COUNTBLANK(Q203)=1,"",Q203&amp;"; "))&amp;(IF(COUNTBLANK(R203)=1,"",R203&amp;"m, "))&amp;IF((COUNTBLANK(S203)=0)*(S203&lt;&gt;S202), S203&amp;"; ","")&amp;(IF(COUNTBLANK(U203)=1,"",U203&amp;"; "))&amp;(IF(COUNTBLANK(T203)=1,"",IF(COUNTBLANK(F$2)=1,T203&amp;"; ",T203&amp;" "&amp;F$2&amp;"; "))))&amp;(IF(COUNTBLANK(V203)=1,"",V203&amp;"; "))&amp;IF((COUNTBLANK(C203)=1),"",C203)&amp;IF((B203=B204)*(K203=K204)*(L203=L204)*(M203=M204),IF(($H$2&lt;&gt;"m")*($H$2&lt;&gt;"Y"), " • ", IF((ISNUMBER(FIND(")",AE203))), " • ", "")),IF((B203=B204)*(K203=K204),"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1 ♀ ; Texas, Brewster, Presidio; MSU Dalquest Research Site, 18 rd mi NE Sauceda; under rocks, desert scrub; (N29.55667°, W103.79417°); 4/X/2005; N. Platnick &amp; D. Ubick leg.; AMNH  • 1 ♀ ; Texas, Brewster, Window Trail; under large rock; [N29.27553°, W103.31621°]; 17/IX/1960; C.L. Reid leg.; MCZ 145405 • </v>
      </c>
      <c r="AI203" s="1"/>
    </row>
    <row r="204" spans="1:35" s="4" customFormat="1" x14ac:dyDescent="0.25">
      <c r="A204" s="3">
        <f t="shared" si="24"/>
        <v>1</v>
      </c>
      <c r="B204" s="53" t="str">
        <f t="shared" si="22"/>
        <v>Kukulcania arizonica</v>
      </c>
      <c r="C204" s="57" t="s">
        <v>221</v>
      </c>
      <c r="D204" s="57" t="s">
        <v>191</v>
      </c>
      <c r="E204" s="57"/>
      <c r="F204" s="57">
        <v>0</v>
      </c>
      <c r="G204" s="57">
        <v>1</v>
      </c>
      <c r="H204" s="57">
        <v>0</v>
      </c>
      <c r="I204" s="57"/>
      <c r="J204" s="57"/>
      <c r="K204" s="57" t="s">
        <v>353</v>
      </c>
      <c r="L204" s="57" t="s">
        <v>89</v>
      </c>
      <c r="M204" s="54" t="s">
        <v>1147</v>
      </c>
      <c r="N204" s="57" t="s">
        <v>1148</v>
      </c>
      <c r="O204" s="58" t="s">
        <v>1149</v>
      </c>
      <c r="P204" s="58"/>
      <c r="Q204" s="58" t="s">
        <v>85</v>
      </c>
      <c r="R204" s="58"/>
      <c r="S204" s="54" t="s">
        <v>1150</v>
      </c>
      <c r="T204" s="57" t="s">
        <v>1151</v>
      </c>
      <c r="U204" s="57" t="s">
        <v>1152</v>
      </c>
      <c r="V204" s="57"/>
      <c r="W204" s="57" t="s">
        <v>85</v>
      </c>
      <c r="X204" s="147">
        <f ca="1">IF(COUNTBLANK(D204)=1,"",IF('order-admin-units'!$I$1&lt;&gt;"y", "", IF(COUNTBLANK(K204)=1, 'order-admin-units'!$B$1+1, VLOOKUP(K204, ordercountry, 2))))</f>
        <v>1</v>
      </c>
      <c r="Y204" s="147">
        <f ca="1">IF(COUNTBLANK(D204)=1,"",IF('order-admin-units'!$I$1&lt;&gt;"y", "", IF(COUNTBLANK(K204:L204)&gt;0, 'order-admin-units'!$B$2+1, VLOOKUP(K204&amp;"@"&amp;L204, orderadmin, 2))))</f>
        <v>7</v>
      </c>
      <c r="Z204" s="147" t="str">
        <f t="shared" si="25"/>
        <v>USATexasBurnetHays4 km NW Wimberley, at Little Twin Sisters Peaks</v>
      </c>
      <c r="AA204" s="147" t="str">
        <f t="shared" si="26"/>
        <v>Kukulcania arizonicaUSATexasBurnetHays4 km NW Wimberley, at Little Twin Sisters Peaks(N30.51667°, W98.11667°)W.E. Steiner et al.9–10/III/1995</v>
      </c>
      <c r="AB204" s="147" t="str">
        <f t="shared" si="27"/>
        <v xml:space="preserve">Kukulcania arizonicaUSATexasBurnetHays4 km NW Wimberley, at Little Twin Sisters Peaks(N30.51667°, W98.11667°)W.E. Steiner et al.9–10/III/1995USNM </v>
      </c>
      <c r="AC204" s="147" t="str">
        <f t="shared" si="23"/>
        <v>Kukulcania arizonicaUSATexasBurnetHays4 km NW Wimberley, at Little Twin Sisters Peaks(N30.51667°, W98.11667°)W.E. Steiner et al.9–10/III/1995</v>
      </c>
      <c r="AD204" s="11" t="str">
        <f t="shared" si="28"/>
        <v/>
      </c>
      <c r="AE204" s="11" t="str">
        <f t="array" ref="AE204">IF(COUNTBLANK(D204)=1,"",IF(OR($H$2="y",$H$2="m"),IF(AA204=AA203,IF(OR(AB204=$AB$4:$AB203)=FALSE,AE203&amp;C204,AE203),"("&amp;C204)&amp;IF(AA204=AA205,IF(OR(AB205=$AB$4:$AB204)=FALSE,", ",""),") "),""))</f>
        <v/>
      </c>
      <c r="AF204" s="11" t="str">
        <f t="array" ref="AF204">IF((COUNTBLANK(D204)=0)*OR($H$2="y",$H$2="m"),IFERROR(LEFT(C204, FIND(" ",C204)-1), C204),"")</f>
        <v/>
      </c>
      <c r="AG204" s="11" t="str">
        <f t="array" ref="AG204">IF(COUNTBLANK(D204)=1,"",IF(OR($H$2="y",$H$2="m"),IF(AA204=AA203,IF(OR(AC204=$AC$4:$AC203)=FALSE,AG203&amp;AF204,AG203),"("&amp;AF204)&amp;IF(AA204=AA205,IF(OR(AC205=$AC$4:$AC204)=FALSE,", ",""),") "),""))</f>
        <v/>
      </c>
      <c r="AH204" s="10" t="str">
        <f>IF((COUNTBLANK(D204)=1),"",IF(D204=D203,AH203,"")&amp;IF(B203&lt;&gt;B204,((IF(COUNTBLANK(E204)=1,$D$3&amp;"Non-type material: "&amp;$D$3,$D$3&amp;INDEX('type-categories'!$A$2:$B$100,MATCH(E204,'type-categories'!$A$2:$A$100,0),2)&amp;$D$3))),"")&amp;(IF(K204&lt;&gt;K203,$C$2&amp;UPPER(K204)&amp;$C$2&amp;$K$3&amp;" ",(IF(B204&lt;&gt;B203,$C$2&amp;UPPER(K204)&amp;$C$2&amp;$K$3&amp;" ",""))))&amp;IF((AA204&lt;&gt;AA205)*($H$2="y"),AD204&amp;AE204,IF((AA204&lt;&gt;AA205)*($H$2="m"),AD204&amp;AG204,IF(($H$2&lt;&gt;"m")*($H$2&lt;&gt;"Y"),(IF(F204=0,"",F204&amp;" "&amp;$F$4&amp;" "))&amp;(IF(G204=0,"",G204&amp;" "&amp;$G$4&amp;" "))&amp;(IF(H204=0,"",H204&amp;" "&amp;H$4&amp;" "))&amp;(IF(I204=0,"",I204&amp;" "&amp;$I$4&amp;" "))&amp;(IF(J204=0,"",J204&amp;" "&amp;$J$4&amp;" ")),"")))&amp;"; "&amp;IF((B204=B203)*(AA204=AA203), "same collecting data; ", IF((B204=B203)*(Z203=Z204),"same locality; ",(IF(COUNTBLANK(L204)=1,"",$D$2&amp;L204&amp;$L$3&amp;" "&amp;$D$2))&amp;(IF(COUNTBLANK(M204)=1,"",$E$2&amp;M204&amp;$E$2&amp;", "))&amp;(IF(COUNTBLANK(N204)=1,"",N204&amp;"; "))&amp;(IF(COUNTBLANK(O204)=1,"",O204&amp;"; ")))&amp;(IF(COUNTBLANK(P204)=1,"",P204&amp;"; "))&amp;(IF(COUNTBLANK(Q204)=1,"",Q204&amp;"; "))&amp;(IF(COUNTBLANK(R204)=1,"",R204&amp;"m, "))&amp;IF((COUNTBLANK(S204)=0)*(S204&lt;&gt;S203), S204&amp;"; ","")&amp;(IF(COUNTBLANK(U204)=1,"",U204&amp;"; "))&amp;(IF(COUNTBLANK(T204)=1,"",IF(COUNTBLANK(F$2)=1,T204&amp;"; ",T204&amp;" "&amp;F$2&amp;"; "))))&amp;(IF(COUNTBLANK(V204)=1,"",V204&amp;"; "))&amp;IF((COUNTBLANK(C204)=1),"",C204)&amp;IF((B204=B205)*(K204=K205)*(L204=L205)*(M204=M205),IF(($H$2&lt;&gt;"m")*($H$2&lt;&gt;"Y"), " • ", IF((ISNUMBER(FIND(")",AE204))), " • ", "")),IF((B204=B205)*(K204=K205),"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1 ♀ ; Texas, Brewster, Presidio; MSU Dalquest Research Site, 18 rd mi NE Sauceda; under rocks, desert scrub; (N29.55667°, W103.79417°); 4/X/2005; N. Platnick &amp; D. Ubick leg.; AMNH  • 1 ♀ ; Texas, Brewster, Window Trail; under large rock; [N29.27553°, W103.31621°]; 17/IX/1960; C.L. Reid leg.; MCZ 145405 • 1 ♀ ; Texas, Burnet, Hays; 4 km NW Wimberley, at Little Twin Sisters Peaks; (N30.51667°, W98.11667°); 9–10/III/1995; W.E. Steiner et al. leg.; USNM  • </v>
      </c>
      <c r="AI204" s="1"/>
    </row>
    <row r="205" spans="1:35" s="1" customFormat="1" x14ac:dyDescent="0.25">
      <c r="A205" s="3">
        <f t="shared" si="24"/>
        <v>1</v>
      </c>
      <c r="B205" s="53" t="str">
        <f t="shared" si="22"/>
        <v>Kukulcania arizonica</v>
      </c>
      <c r="C205" s="57" t="s">
        <v>192</v>
      </c>
      <c r="D205" s="57" t="s">
        <v>191</v>
      </c>
      <c r="E205" s="57"/>
      <c r="F205" s="57">
        <v>0</v>
      </c>
      <c r="G205" s="57">
        <v>1</v>
      </c>
      <c r="H205" s="57">
        <v>0</v>
      </c>
      <c r="I205" s="57"/>
      <c r="J205" s="57"/>
      <c r="K205" s="57" t="s">
        <v>353</v>
      </c>
      <c r="L205" s="57" t="s">
        <v>89</v>
      </c>
      <c r="M205" s="54" t="s">
        <v>1153</v>
      </c>
      <c r="N205" s="57" t="s">
        <v>1154</v>
      </c>
      <c r="O205" s="58" t="s">
        <v>1155</v>
      </c>
      <c r="P205" s="58"/>
      <c r="Q205" s="58" t="s">
        <v>85</v>
      </c>
      <c r="R205" s="58"/>
      <c r="S205" s="54" t="s">
        <v>1156</v>
      </c>
      <c r="T205" s="57"/>
      <c r="U205" s="57" t="s">
        <v>1157</v>
      </c>
      <c r="V205" s="57"/>
      <c r="W205" s="57" t="s">
        <v>85</v>
      </c>
      <c r="X205" s="147">
        <f ca="1">IF(COUNTBLANK(D205)=1,"",IF('order-admin-units'!$I$1&lt;&gt;"y", "", IF(COUNTBLANK(K205)=1, 'order-admin-units'!$B$1+1, VLOOKUP(K205, ordercountry, 2))))</f>
        <v>1</v>
      </c>
      <c r="Y205" s="147">
        <f ca="1">IF(COUNTBLANK(D205)=1,"",IF('order-admin-units'!$I$1&lt;&gt;"y", "", IF(COUNTBLANK(K205:L205)&gt;0, 'order-admin-units'!$B$2+1, VLOOKUP(K205&amp;"@"&amp;L205, orderadmin, 2))))</f>
        <v>7</v>
      </c>
      <c r="Z205" s="147" t="str">
        <f t="shared" si="25"/>
        <v>USATexasCameronLeguna Atascosa Wildlife Refugeeast shore of Cayo Atascosa, near damsite</v>
      </c>
      <c r="AA205" s="147" t="str">
        <f t="shared" si="26"/>
        <v>Kukulcania arizonicaUSATexasCameronLeguna Atascosa Wildlife Refugeeast shore of Cayo Atascosa, near damsite[N26.22835°, W97.34865°]29/I/1959</v>
      </c>
      <c r="AB205" s="147" t="str">
        <f t="shared" si="27"/>
        <v xml:space="preserve">Kukulcania arizonicaUSATexasCameronLeguna Atascosa Wildlife Refugeeast shore of Cayo Atascosa, near damsite[N26.22835°, W97.34865°]29/I/1959AMNH </v>
      </c>
      <c r="AC205" s="147" t="str">
        <f t="shared" si="23"/>
        <v>Kukulcania arizonicaUSATexasCameronLeguna Atascosa Wildlife Refugeeast shore of Cayo Atascosa, near damsite[N26.22835°, W97.34865°]29/I/1959</v>
      </c>
      <c r="AD205" s="11" t="str">
        <f t="shared" si="28"/>
        <v/>
      </c>
      <c r="AE205" s="11" t="str">
        <f t="array" ref="AE205">IF(COUNTBLANK(D205)=1,"",IF(OR($H$2="y",$H$2="m"),IF(AA205=AA204,IF(OR(AB205=$AB$4:$AB204)=FALSE,AE204&amp;C205,AE204),"("&amp;C205)&amp;IF(AA205=AA206,IF(OR(AB206=$AB$4:$AB205)=FALSE,", ",""),") "),""))</f>
        <v/>
      </c>
      <c r="AF205" s="11" t="str">
        <f t="array" ref="AF205">IF((COUNTBLANK(D205)=0)*OR($H$2="y",$H$2="m"),IFERROR(LEFT(C205, FIND(" ",C205)-1), C205),"")</f>
        <v/>
      </c>
      <c r="AG205" s="11" t="str">
        <f t="array" ref="AG205">IF(COUNTBLANK(D205)=1,"",IF(OR($H$2="y",$H$2="m"),IF(AA205=AA204,IF(OR(AC205=$AC$4:$AC204)=FALSE,AG204&amp;AF205,AG204),"("&amp;AF205)&amp;IF(AA205=AA206,IF(OR(AC206=$AC$4:$AC205)=FALSE,", ",""),") "),""))</f>
        <v/>
      </c>
      <c r="AH205" s="10" t="str">
        <f>IF((COUNTBLANK(D205)=1),"",IF(D205=D204,AH204,"")&amp;IF(B204&lt;&gt;B205,((IF(COUNTBLANK(E205)=1,$D$3&amp;"Non-type material: "&amp;$D$3,$D$3&amp;INDEX('type-categories'!$A$2:$B$100,MATCH(E205,'type-categories'!$A$2:$A$100,0),2)&amp;$D$3))),"")&amp;(IF(K205&lt;&gt;K204,$C$2&amp;UPPER(K205)&amp;$C$2&amp;$K$3&amp;" ",(IF(B205&lt;&gt;B204,$C$2&amp;UPPER(K205)&amp;$C$2&amp;$K$3&amp;" ",""))))&amp;IF((AA205&lt;&gt;AA206)*($H$2="y"),AD205&amp;AE205,IF((AA205&lt;&gt;AA206)*($H$2="m"),AD205&amp;AG205,IF(($H$2&lt;&gt;"m")*($H$2&lt;&gt;"Y"),(IF(F205=0,"",F205&amp;" "&amp;$F$4&amp;" "))&amp;(IF(G205=0,"",G205&amp;" "&amp;$G$4&amp;" "))&amp;(IF(H205=0,"",H205&amp;" "&amp;H$4&amp;" "))&amp;(IF(I205=0,"",I205&amp;" "&amp;$I$4&amp;" "))&amp;(IF(J205=0,"",J205&amp;" "&amp;$J$4&amp;" ")),"")))&amp;"; "&amp;IF((B205=B204)*(AA205=AA204), "same collecting data; ", IF((B205=B204)*(Z204=Z205),"same locality; ",(IF(COUNTBLANK(L205)=1,"",$D$2&amp;L205&amp;$L$3&amp;" "&amp;$D$2))&amp;(IF(COUNTBLANK(M205)=1,"",$E$2&amp;M205&amp;$E$2&amp;", "))&amp;(IF(COUNTBLANK(N205)=1,"",N205&amp;"; "))&amp;(IF(COUNTBLANK(O205)=1,"",O205&amp;"; ")))&amp;(IF(COUNTBLANK(P205)=1,"",P205&amp;"; "))&amp;(IF(COUNTBLANK(Q205)=1,"",Q205&amp;"; "))&amp;(IF(COUNTBLANK(R205)=1,"",R205&amp;"m, "))&amp;IF((COUNTBLANK(S205)=0)*(S205&lt;&gt;S204), S205&amp;"; ","")&amp;(IF(COUNTBLANK(U205)=1,"",U205&amp;"; "))&amp;(IF(COUNTBLANK(T205)=1,"",IF(COUNTBLANK(F$2)=1,T205&amp;"; ",T205&amp;" "&amp;F$2&amp;"; "))))&amp;(IF(COUNTBLANK(V205)=1,"",V205&amp;"; "))&amp;IF((COUNTBLANK(C205)=1),"",C205)&amp;IF((B205=B206)*(K205=K206)*(L205=L206)*(M205=M206),IF(($H$2&lt;&gt;"m")*($H$2&lt;&gt;"Y"), " • ", IF((ISNUMBER(FIND(")",AE205))), " • ", "")),IF((B205=B206)*(K205=K206),"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1 ♀ ; Texas, Brewster, Presidio; MSU Dalquest Research Site, 18 rd mi NE Sauceda; under rocks, desert scrub; (N29.55667°, W103.79417°); 4/X/2005; N. Platnick &amp; D. Ubick leg.; AMNH  • 1 ♀ ; Texas, Brewster, Window Trail; under large rock; [N29.27553°, W103.31621°]; 17/IX/1960; C.L. Reid leg.; MCZ 145405 • 1 ♀ ; Texas, Burnet, Hays; 4 km NW Wimberley, at Little Twin Sisters Peaks; (N30.51667°, W98.11667°); 9–10/III/1995; W.E. Steiner et al. leg.; USNM  • 1 ♀ ; Texas, Cameron, Leguna Atascosa Wildlife Refuge; east shore of Cayo Atascosa, near damsite; [N26.22835°, W97.34865°]; 29/I/1959; AMNH  • </v>
      </c>
    </row>
    <row r="206" spans="1:35" s="1" customFormat="1" x14ac:dyDescent="0.25">
      <c r="A206" s="3">
        <f t="shared" si="24"/>
        <v>1</v>
      </c>
      <c r="B206" s="53" t="str">
        <f t="shared" si="22"/>
        <v>Kukulcania arizonica</v>
      </c>
      <c r="C206" s="57" t="s">
        <v>321</v>
      </c>
      <c r="D206" s="57" t="s">
        <v>191</v>
      </c>
      <c r="E206" s="57"/>
      <c r="F206" s="57">
        <v>1</v>
      </c>
      <c r="G206" s="57">
        <v>0</v>
      </c>
      <c r="H206" s="57">
        <v>0</v>
      </c>
      <c r="I206" s="57"/>
      <c r="J206" s="57"/>
      <c r="K206" s="57" t="s">
        <v>353</v>
      </c>
      <c r="L206" s="57" t="s">
        <v>89</v>
      </c>
      <c r="M206" s="54" t="s">
        <v>1158</v>
      </c>
      <c r="N206" s="57" t="s">
        <v>85</v>
      </c>
      <c r="O206" s="58" t="s">
        <v>85</v>
      </c>
      <c r="P206" s="58"/>
      <c r="Q206" s="58" t="s">
        <v>85</v>
      </c>
      <c r="R206" s="58"/>
      <c r="S206" s="54" t="s">
        <v>1159</v>
      </c>
      <c r="T206" s="57" t="s">
        <v>1160</v>
      </c>
      <c r="U206" s="57" t="s">
        <v>1161</v>
      </c>
      <c r="V206" s="57"/>
      <c r="W206" s="57" t="s">
        <v>85</v>
      </c>
      <c r="X206" s="147">
        <f ca="1">IF(COUNTBLANK(D206)=1,"",IF('order-admin-units'!$I$1&lt;&gt;"y", "", IF(COUNTBLANK(K206)=1, 'order-admin-units'!$B$1+1, VLOOKUP(K206, ordercountry, 2))))</f>
        <v>1</v>
      </c>
      <c r="Y206" s="147">
        <f ca="1">IF(COUNTBLANK(D206)=1,"",IF('order-admin-units'!$I$1&lt;&gt;"y", "", IF(COUNTBLANK(K206:L206)&gt;0, 'order-admin-units'!$B$2+1, VLOOKUP(K206&amp;"@"&amp;L206, orderadmin, 2))))</f>
        <v>7</v>
      </c>
      <c r="Z206" s="147" t="str">
        <f t="shared" si="25"/>
        <v>USATexasDallas</v>
      </c>
      <c r="AA206" s="147" t="str">
        <f t="shared" si="26"/>
        <v>Kukulcania arizonicaUSATexasDallas[N32.77666°, W96.79699°]E.P.C.spring/1940</v>
      </c>
      <c r="AB206" s="147" t="str">
        <f t="shared" si="27"/>
        <v>Kukulcania arizonicaUSATexasDallas[N32.77666°, W96.79699°]E.P.C.spring/1940MCZ 145406</v>
      </c>
      <c r="AC206" s="147" t="str">
        <f t="shared" si="23"/>
        <v>Kukulcania arizonicaUSATexasDallas[N32.77666°, W96.79699°]E.P.C.spring/1940</v>
      </c>
      <c r="AD206" s="11" t="str">
        <f t="shared" si="28"/>
        <v/>
      </c>
      <c r="AE206" s="11" t="str">
        <f t="array" ref="AE206">IF(COUNTBLANK(D206)=1,"",IF(OR($H$2="y",$H$2="m"),IF(AA206=AA205,IF(OR(AB206=$AB$4:$AB205)=FALSE,AE205&amp;C206,AE205),"("&amp;C206)&amp;IF(AA206=AA207,IF(OR(AB207=$AB$4:$AB206)=FALSE,", ",""),") "),""))</f>
        <v/>
      </c>
      <c r="AF206" s="11" t="str">
        <f t="array" ref="AF206">IF((COUNTBLANK(D206)=0)*OR($H$2="y",$H$2="m"),IFERROR(LEFT(C206, FIND(" ",C206)-1), C206),"")</f>
        <v/>
      </c>
      <c r="AG206" s="11" t="str">
        <f t="array" ref="AG206">IF(COUNTBLANK(D206)=1,"",IF(OR($H$2="y",$H$2="m"),IF(AA206=AA205,IF(OR(AC206=$AC$4:$AC205)=FALSE,AG205&amp;AF206,AG205),"("&amp;AF206)&amp;IF(AA206=AA207,IF(OR(AC207=$AC$4:$AC206)=FALSE,", ",""),") "),""))</f>
        <v/>
      </c>
      <c r="AH206" s="10" t="str">
        <f>IF((COUNTBLANK(D206)=1),"",IF(D206=D205,AH205,"")&amp;IF(B205&lt;&gt;B206,((IF(COUNTBLANK(E206)=1,$D$3&amp;"Non-type material: "&amp;$D$3,$D$3&amp;INDEX('type-categories'!$A$2:$B$100,MATCH(E206,'type-categories'!$A$2:$A$100,0),2)&amp;$D$3))),"")&amp;(IF(K206&lt;&gt;K205,$C$2&amp;UPPER(K206)&amp;$C$2&amp;$K$3&amp;" ",(IF(B206&lt;&gt;B205,$C$2&amp;UPPER(K206)&amp;$C$2&amp;$K$3&amp;" ",""))))&amp;IF((AA206&lt;&gt;AA207)*($H$2="y"),AD206&amp;AE206,IF((AA206&lt;&gt;AA207)*($H$2="m"),AD206&amp;AG206,IF(($H$2&lt;&gt;"m")*($H$2&lt;&gt;"Y"),(IF(F206=0,"",F206&amp;" "&amp;$F$4&amp;" "))&amp;(IF(G206=0,"",G206&amp;" "&amp;$G$4&amp;" "))&amp;(IF(H206=0,"",H206&amp;" "&amp;H$4&amp;" "))&amp;(IF(I206=0,"",I206&amp;" "&amp;$I$4&amp;" "))&amp;(IF(J206=0,"",J206&amp;" "&amp;$J$4&amp;" ")),"")))&amp;"; "&amp;IF((B206=B205)*(AA206=AA205), "same collecting data; ", IF((B206=B205)*(Z205=Z206),"same locality; ",(IF(COUNTBLANK(L206)=1,"",$D$2&amp;L206&amp;$L$3&amp;" "&amp;$D$2))&amp;(IF(COUNTBLANK(M206)=1,"",$E$2&amp;M206&amp;$E$2&amp;", "))&amp;(IF(COUNTBLANK(N206)=1,"",N206&amp;"; "))&amp;(IF(COUNTBLANK(O206)=1,"",O206&amp;"; ")))&amp;(IF(COUNTBLANK(P206)=1,"",P206&amp;"; "))&amp;(IF(COUNTBLANK(Q206)=1,"",Q206&amp;"; "))&amp;(IF(COUNTBLANK(R206)=1,"",R206&amp;"m, "))&amp;IF((COUNTBLANK(S206)=0)*(S206&lt;&gt;S205), S206&amp;"; ","")&amp;(IF(COUNTBLANK(U206)=1,"",U206&amp;"; "))&amp;(IF(COUNTBLANK(T206)=1,"",IF(COUNTBLANK(F$2)=1,T206&amp;"; ",T206&amp;" "&amp;F$2&amp;"; "))))&amp;(IF(COUNTBLANK(V206)=1,"",V206&amp;"; "))&amp;IF((COUNTBLANK(C206)=1),"",C206)&amp;IF((B206=B207)*(K206=K207)*(L206=L207)*(M206=M207),IF(($H$2&lt;&gt;"m")*($H$2&lt;&gt;"Y"), " • ", IF((ISNUMBER(FIND(")",AE206))), " • ", "")),IF((B206=B207)*(K206=K207),"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1 ♀ ; Texas, Brewster, Presidio; MSU Dalquest Research Site, 18 rd mi NE Sauceda; under rocks, desert scrub; (N29.55667°, W103.79417°); 4/X/2005; N. Platnick &amp; D. Ubick leg.; AMNH  • 1 ♀ ; Texas, Brewster, Window Trail; under large rock; [N29.27553°, W103.31621°]; 17/IX/1960; C.L. Reid leg.; MCZ 145405 • 1 ♀ ; Texas, Burnet, Hays; 4 km NW Wimberley, at Little Twin Sisters Peaks; (N30.51667°, W98.11667°); 9–10/III/1995; W.E. Steiner et al. leg.; USNM  • 1 ♀ ; Texas, Cameron, Leguna Atascosa Wildlife Refuge; east shore of Cayo Atascosa, near damsite; [N26.22835°, W97.34865°]; 29/I/1959; AMNH  • 1 ♂ ; Texas, Dallas, [N32.77666°, W96.79699°]; spring/1940; E.P.C. leg.; MCZ 145406 • </v>
      </c>
    </row>
    <row r="207" spans="1:35" s="1" customFormat="1" x14ac:dyDescent="0.25">
      <c r="A207" s="3">
        <f t="shared" si="24"/>
        <v>1</v>
      </c>
      <c r="B207" s="53" t="str">
        <f t="shared" si="22"/>
        <v>Kukulcania arizonica</v>
      </c>
      <c r="C207" s="57" t="s">
        <v>322</v>
      </c>
      <c r="D207" s="57" t="s">
        <v>191</v>
      </c>
      <c r="E207" s="57"/>
      <c r="F207" s="57">
        <v>1</v>
      </c>
      <c r="G207" s="57">
        <v>0</v>
      </c>
      <c r="H207" s="57">
        <v>0</v>
      </c>
      <c r="I207" s="57"/>
      <c r="J207" s="57"/>
      <c r="K207" s="57" t="s">
        <v>353</v>
      </c>
      <c r="L207" s="57" t="s">
        <v>89</v>
      </c>
      <c r="M207" s="54" t="s">
        <v>1162</v>
      </c>
      <c r="N207" s="57" t="s">
        <v>85</v>
      </c>
      <c r="O207" s="58" t="s">
        <v>85</v>
      </c>
      <c r="P207" s="58" t="s">
        <v>1163</v>
      </c>
      <c r="Q207" s="58" t="s">
        <v>85</v>
      </c>
      <c r="R207" s="58"/>
      <c r="S207" s="54" t="s">
        <v>1164</v>
      </c>
      <c r="T207" s="57"/>
      <c r="U207" s="57" t="s">
        <v>1165</v>
      </c>
      <c r="V207" s="57"/>
      <c r="W207" s="57" t="s">
        <v>85</v>
      </c>
      <c r="X207" s="147">
        <f ca="1">IF(COUNTBLANK(D207)=1,"",IF('order-admin-units'!$I$1&lt;&gt;"y", "", IF(COUNTBLANK(K207)=1, 'order-admin-units'!$B$1+1, VLOOKUP(K207, ordercountry, 2))))</f>
        <v>1</v>
      </c>
      <c r="Y207" s="147">
        <f ca="1">IF(COUNTBLANK(D207)=1,"",IF('order-admin-units'!$I$1&lt;&gt;"y", "", IF(COUNTBLANK(K207:L207)&gt;0, 'order-admin-units'!$B$2+1, VLOOKUP(K207&amp;"@"&amp;L207, orderadmin, 2))))</f>
        <v>7</v>
      </c>
      <c r="Z207" s="147" t="str">
        <f t="shared" si="25"/>
        <v>USATexasDenton</v>
      </c>
      <c r="AA207" s="147" t="str">
        <f t="shared" si="26"/>
        <v>Kukulcania arizonicaUSATexasDentonin dormitory[N33.21484°, W97.13307°]30/X/1945</v>
      </c>
      <c r="AB207" s="147" t="str">
        <f t="shared" si="27"/>
        <v>Kukulcania arizonicaUSATexasDentonin dormitory[N33.21484°, W97.13307°]30/X/1945MCZ 145407</v>
      </c>
      <c r="AC207" s="147" t="str">
        <f t="shared" si="23"/>
        <v>Kukulcania arizonicaUSATexasDentonin dormitory[N33.21484°, W97.13307°]30/X/1945</v>
      </c>
      <c r="AD207" s="11" t="str">
        <f t="shared" si="28"/>
        <v/>
      </c>
      <c r="AE207" s="11" t="str">
        <f t="array" ref="AE207">IF(COUNTBLANK(D207)=1,"",IF(OR($H$2="y",$H$2="m"),IF(AA207=AA206,IF(OR(AB207=$AB$4:$AB206)=FALSE,AE206&amp;C207,AE206),"("&amp;C207)&amp;IF(AA207=AA208,IF(OR(AB208=$AB$4:$AB207)=FALSE,", ",""),") "),""))</f>
        <v/>
      </c>
      <c r="AF207" s="11" t="str">
        <f t="array" ref="AF207">IF((COUNTBLANK(D207)=0)*OR($H$2="y",$H$2="m"),IFERROR(LEFT(C207, FIND(" ",C207)-1), C207),"")</f>
        <v/>
      </c>
      <c r="AG207" s="11" t="str">
        <f t="array" ref="AG207">IF(COUNTBLANK(D207)=1,"",IF(OR($H$2="y",$H$2="m"),IF(AA207=AA206,IF(OR(AC207=$AC$4:$AC206)=FALSE,AG206&amp;AF207,AG206),"("&amp;AF207)&amp;IF(AA207=AA208,IF(OR(AC208=$AC$4:$AC207)=FALSE,", ",""),") "),""))</f>
        <v/>
      </c>
      <c r="AH207" s="10" t="str">
        <f>IF((COUNTBLANK(D207)=1),"",IF(D207=D206,AH206,"")&amp;IF(B206&lt;&gt;B207,((IF(COUNTBLANK(E207)=1,$D$3&amp;"Non-type material: "&amp;$D$3,$D$3&amp;INDEX('type-categories'!$A$2:$B$100,MATCH(E207,'type-categories'!$A$2:$A$100,0),2)&amp;$D$3))),"")&amp;(IF(K207&lt;&gt;K206,$C$2&amp;UPPER(K207)&amp;$C$2&amp;$K$3&amp;" ",(IF(B207&lt;&gt;B206,$C$2&amp;UPPER(K207)&amp;$C$2&amp;$K$3&amp;" ",""))))&amp;IF((AA207&lt;&gt;AA208)*($H$2="y"),AD207&amp;AE207,IF((AA207&lt;&gt;AA208)*($H$2="m"),AD207&amp;AG207,IF(($H$2&lt;&gt;"m")*($H$2&lt;&gt;"Y"),(IF(F207=0,"",F207&amp;" "&amp;$F$4&amp;" "))&amp;(IF(G207=0,"",G207&amp;" "&amp;$G$4&amp;" "))&amp;(IF(H207=0,"",H207&amp;" "&amp;H$4&amp;" "))&amp;(IF(I207=0,"",I207&amp;" "&amp;$I$4&amp;" "))&amp;(IF(J207=0,"",J207&amp;" "&amp;$J$4&amp;" ")),"")))&amp;"; "&amp;IF((B207=B206)*(AA207=AA206), "same collecting data; ", IF((B207=B206)*(Z206=Z207),"same locality; ",(IF(COUNTBLANK(L207)=1,"",$D$2&amp;L207&amp;$L$3&amp;" "&amp;$D$2))&amp;(IF(COUNTBLANK(M207)=1,"",$E$2&amp;M207&amp;$E$2&amp;", "))&amp;(IF(COUNTBLANK(N207)=1,"",N207&amp;"; "))&amp;(IF(COUNTBLANK(O207)=1,"",O207&amp;"; ")))&amp;(IF(COUNTBLANK(P207)=1,"",P207&amp;"; "))&amp;(IF(COUNTBLANK(Q207)=1,"",Q207&amp;"; "))&amp;(IF(COUNTBLANK(R207)=1,"",R207&amp;"m, "))&amp;IF((COUNTBLANK(S207)=0)*(S207&lt;&gt;S206), S207&amp;"; ","")&amp;(IF(COUNTBLANK(U207)=1,"",U207&amp;"; "))&amp;(IF(COUNTBLANK(T207)=1,"",IF(COUNTBLANK(F$2)=1,T207&amp;"; ",T207&amp;" "&amp;F$2&amp;"; "))))&amp;(IF(COUNTBLANK(V207)=1,"",V207&amp;"; "))&amp;IF((COUNTBLANK(C207)=1),"",C207)&amp;IF((B207=B208)*(K207=K208)*(L207=L208)*(M207=M208),IF(($H$2&lt;&gt;"m")*($H$2&lt;&gt;"Y"), " • ", IF((ISNUMBER(FIND(")",AE207))), " • ", "")),IF((B207=B208)*(K207=K208),"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1 ♀ ; Texas, Brewster, Presidio; MSU Dalquest Research Site, 18 rd mi NE Sauceda; under rocks, desert scrub; (N29.55667°, W103.79417°); 4/X/2005; N. Platnick &amp; D. Ubick leg.; AMNH  • 1 ♀ ; Texas, Brewster, Window Trail; under large rock; [N29.27553°, W103.31621°]; 17/IX/1960; C.L. Reid leg.; MCZ 145405 • 1 ♀ ; Texas, Burnet, Hays; 4 km NW Wimberley, at Little Twin Sisters Peaks; (N30.51667°, W98.11667°); 9–10/III/1995; W.E. Steiner et al. leg.; USNM  • 1 ♀ ; Texas, Cameron, Leguna Atascosa Wildlife Refuge; east shore of Cayo Atascosa, near damsite; [N26.22835°, W97.34865°]; 29/I/1959; AMNH  • 1 ♂ ; Texas, Dallas, [N32.77666°, W96.79699°]; spring/1940; E.P.C. leg.; MCZ 145406 • 1 ♂ ; Texas, Denton, in dormitory; [N33.21484°, W97.13307°]; 30/X/1945; MCZ 145407 • </v>
      </c>
    </row>
    <row r="208" spans="1:35" s="1" customFormat="1" x14ac:dyDescent="0.25">
      <c r="A208" s="3">
        <f t="shared" si="24"/>
        <v>1</v>
      </c>
      <c r="B208" s="53" t="str">
        <f t="shared" si="22"/>
        <v>Kukulcania arizonica</v>
      </c>
      <c r="C208" s="57" t="s">
        <v>323</v>
      </c>
      <c r="D208" s="57" t="s">
        <v>191</v>
      </c>
      <c r="E208" s="57"/>
      <c r="F208" s="57">
        <v>0</v>
      </c>
      <c r="G208" s="57">
        <v>1</v>
      </c>
      <c r="H208" s="57">
        <v>0</v>
      </c>
      <c r="I208" s="57"/>
      <c r="J208" s="57"/>
      <c r="K208" s="57" t="s">
        <v>353</v>
      </c>
      <c r="L208" s="57" t="s">
        <v>89</v>
      </c>
      <c r="M208" s="54" t="s">
        <v>1162</v>
      </c>
      <c r="N208" s="57" t="s">
        <v>1166</v>
      </c>
      <c r="O208" s="58" t="s">
        <v>85</v>
      </c>
      <c r="P208" s="58" t="s">
        <v>1123</v>
      </c>
      <c r="Q208" s="58" t="s">
        <v>85</v>
      </c>
      <c r="R208" s="58"/>
      <c r="S208" s="54" t="s">
        <v>1167</v>
      </c>
      <c r="T208" s="57"/>
      <c r="U208" s="57" t="s">
        <v>1168</v>
      </c>
      <c r="V208" s="57"/>
      <c r="W208" s="57" t="s">
        <v>85</v>
      </c>
      <c r="X208" s="147">
        <f ca="1">IF(COUNTBLANK(D208)=1,"",IF('order-admin-units'!$I$1&lt;&gt;"y", "", IF(COUNTBLANK(K208)=1, 'order-admin-units'!$B$1+1, VLOOKUP(K208, ordercountry, 2))))</f>
        <v>1</v>
      </c>
      <c r="Y208" s="147">
        <f ca="1">IF(COUNTBLANK(D208)=1,"",IF('order-admin-units'!$I$1&lt;&gt;"y", "", IF(COUNTBLANK(K208:L208)&gt;0, 'order-admin-units'!$B$2+1, VLOOKUP(K208&amp;"@"&amp;L208, orderadmin, 2))))</f>
        <v>7</v>
      </c>
      <c r="Z208" s="147" t="str">
        <f t="shared" si="25"/>
        <v>USATexasDentonFrame St.</v>
      </c>
      <c r="AA208" s="147" t="str">
        <f t="shared" si="26"/>
        <v>Kukulcania arizonicaUSATexasDentonFrame St.under stones[N33.22401°, W97.12472°]15/VII/1944</v>
      </c>
      <c r="AB208" s="147" t="str">
        <f t="shared" si="27"/>
        <v>Kukulcania arizonicaUSATexasDentonFrame St.under stones[N33.22401°, W97.12472°]15/VII/1944MCZ 145409</v>
      </c>
      <c r="AC208" s="147" t="str">
        <f t="shared" si="23"/>
        <v>Kukulcania arizonicaUSATexasDentonFrame St.under stones[N33.22401°, W97.12472°]15/VII/1944</v>
      </c>
      <c r="AD208" s="11" t="str">
        <f t="shared" si="28"/>
        <v/>
      </c>
      <c r="AE208" s="11" t="str">
        <f t="array" ref="AE208">IF(COUNTBLANK(D208)=1,"",IF(OR($H$2="y",$H$2="m"),IF(AA208=AA207,IF(OR(AB208=$AB$4:$AB207)=FALSE,AE207&amp;C208,AE207),"("&amp;C208)&amp;IF(AA208=AA209,IF(OR(AB209=$AB$4:$AB208)=FALSE,", ",""),") "),""))</f>
        <v/>
      </c>
      <c r="AF208" s="11" t="str">
        <f t="array" ref="AF208">IF((COUNTBLANK(D208)=0)*OR($H$2="y",$H$2="m"),IFERROR(LEFT(C208, FIND(" ",C208)-1), C208),"")</f>
        <v/>
      </c>
      <c r="AG208" s="11" t="str">
        <f t="array" ref="AG208">IF(COUNTBLANK(D208)=1,"",IF(OR($H$2="y",$H$2="m"),IF(AA208=AA207,IF(OR(AC208=$AC$4:$AC207)=FALSE,AG207&amp;AF208,AG207),"("&amp;AF208)&amp;IF(AA208=AA209,IF(OR(AC209=$AC$4:$AC208)=FALSE,", ",""),") "),""))</f>
        <v/>
      </c>
      <c r="AH208" s="10" t="str">
        <f>IF((COUNTBLANK(D208)=1),"",IF(D208=D207,AH207,"")&amp;IF(B207&lt;&gt;B208,((IF(COUNTBLANK(E208)=1,$D$3&amp;"Non-type material: "&amp;$D$3,$D$3&amp;INDEX('type-categories'!$A$2:$B$100,MATCH(E208,'type-categories'!$A$2:$A$100,0),2)&amp;$D$3))),"")&amp;(IF(K208&lt;&gt;K207,$C$2&amp;UPPER(K208)&amp;$C$2&amp;$K$3&amp;" ",(IF(B208&lt;&gt;B207,$C$2&amp;UPPER(K208)&amp;$C$2&amp;$K$3&amp;" ",""))))&amp;IF((AA208&lt;&gt;AA209)*($H$2="y"),AD208&amp;AE208,IF((AA208&lt;&gt;AA209)*($H$2="m"),AD208&amp;AG208,IF(($H$2&lt;&gt;"m")*($H$2&lt;&gt;"Y"),(IF(F208=0,"",F208&amp;" "&amp;$F$4&amp;" "))&amp;(IF(G208=0,"",G208&amp;" "&amp;$G$4&amp;" "))&amp;(IF(H208=0,"",H208&amp;" "&amp;H$4&amp;" "))&amp;(IF(I208=0,"",I208&amp;" "&amp;$I$4&amp;" "))&amp;(IF(J208=0,"",J208&amp;" "&amp;$J$4&amp;" ")),"")))&amp;"; "&amp;IF((B208=B207)*(AA208=AA207), "same collecting data; ", IF((B208=B207)*(Z207=Z208),"same locality; ",(IF(COUNTBLANK(L208)=1,"",$D$2&amp;L208&amp;$L$3&amp;" "&amp;$D$2))&amp;(IF(COUNTBLANK(M208)=1,"",$E$2&amp;M208&amp;$E$2&amp;", "))&amp;(IF(COUNTBLANK(N208)=1,"",N208&amp;"; "))&amp;(IF(COUNTBLANK(O208)=1,"",O208&amp;"; ")))&amp;(IF(COUNTBLANK(P208)=1,"",P208&amp;"; "))&amp;(IF(COUNTBLANK(Q208)=1,"",Q208&amp;"; "))&amp;(IF(COUNTBLANK(R208)=1,"",R208&amp;"m, "))&amp;IF((COUNTBLANK(S208)=0)*(S208&lt;&gt;S207), S208&amp;"; ","")&amp;(IF(COUNTBLANK(U208)=1,"",U208&amp;"; "))&amp;(IF(COUNTBLANK(T208)=1,"",IF(COUNTBLANK(F$2)=1,T208&amp;"; ",T208&amp;" "&amp;F$2&amp;"; "))))&amp;(IF(COUNTBLANK(V208)=1,"",V208&amp;"; "))&amp;IF((COUNTBLANK(C208)=1),"",C208)&amp;IF((B208=B209)*(K208=K209)*(L208=L209)*(M208=M209),IF(($H$2&lt;&gt;"m")*($H$2&lt;&gt;"Y"), " • ", IF((ISNUMBER(FIND(")",AE208))), " • ", "")),IF((B208=B209)*(K208=K209),"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1 ♀ ; Texas, Brewster, Presidio; MSU Dalquest Research Site, 18 rd mi NE Sauceda; under rocks, desert scrub; (N29.55667°, W103.79417°); 4/X/2005; N. Platnick &amp; D. Ubick leg.; AMNH  • 1 ♀ ; Texas, Brewster, Window Trail; under large rock; [N29.27553°, W103.31621°]; 17/IX/1960; C.L. Reid leg.; MCZ 145405 • 1 ♀ ; Texas, Burnet, Hays; 4 km NW Wimberley, at Little Twin Sisters Peaks; (N30.51667°, W98.11667°); 9–10/III/1995; W.E. Steiner et al. leg.; USNM  • 1 ♀ ; Texas, Cameron, Leguna Atascosa Wildlife Refuge; east shore of Cayo Atascosa, near damsite; [N26.22835°, W97.34865°]; 29/I/1959; AMNH  • 1 ♂ ; Texas, Dallas, [N32.77666°, W96.79699°]; spring/1940; E.P.C. leg.; MCZ 145406 • 1 ♂ ; Texas, Denton, in dormitory; [N33.21484°, W97.13307°]; 30/X/1945; MCZ 145407 • 1 ♀ ; Texas, Denton, Frame St.; under stones; [N33.22401°, W97.12472°]; 15/VII/1944; MCZ 145409 • </v>
      </c>
    </row>
    <row r="209" spans="1:34" s="1" customFormat="1" x14ac:dyDescent="0.25">
      <c r="A209" s="3">
        <f t="shared" si="24"/>
        <v>1</v>
      </c>
      <c r="B209" s="53" t="str">
        <f t="shared" si="22"/>
        <v>Kukulcania arizonica</v>
      </c>
      <c r="C209" s="57" t="s">
        <v>324</v>
      </c>
      <c r="D209" s="57" t="s">
        <v>191</v>
      </c>
      <c r="E209" s="57"/>
      <c r="F209" s="57">
        <v>0</v>
      </c>
      <c r="G209" s="57">
        <v>1</v>
      </c>
      <c r="H209" s="57">
        <v>0</v>
      </c>
      <c r="I209" s="57"/>
      <c r="J209" s="57"/>
      <c r="K209" s="57" t="s">
        <v>353</v>
      </c>
      <c r="L209" s="57" t="s">
        <v>89</v>
      </c>
      <c r="M209" s="54" t="s">
        <v>1162</v>
      </c>
      <c r="N209" s="57" t="s">
        <v>1169</v>
      </c>
      <c r="O209" s="58" t="s">
        <v>85</v>
      </c>
      <c r="P209" s="58"/>
      <c r="Q209" s="58" t="s">
        <v>85</v>
      </c>
      <c r="R209" s="58"/>
      <c r="S209" s="54" t="s">
        <v>1164</v>
      </c>
      <c r="T209" s="57"/>
      <c r="U209" s="57" t="s">
        <v>1170</v>
      </c>
      <c r="V209" s="57"/>
      <c r="W209" s="57" t="s">
        <v>85</v>
      </c>
      <c r="X209" s="147">
        <f ca="1">IF(COUNTBLANK(D209)=1,"",IF('order-admin-units'!$I$1&lt;&gt;"y", "", IF(COUNTBLANK(K209)=1, 'order-admin-units'!$B$1+1, VLOOKUP(K209, ordercountry, 2))))</f>
        <v>1</v>
      </c>
      <c r="Y209" s="147">
        <f ca="1">IF(COUNTBLANK(D209)=1,"",IF('order-admin-units'!$I$1&lt;&gt;"y", "", IF(COUNTBLANK(K209:L209)&gt;0, 'order-admin-units'!$B$2+1, VLOOKUP(K209&amp;"@"&amp;L209, orderadmin, 2))))</f>
        <v>7</v>
      </c>
      <c r="Z209" s="147" t="str">
        <f t="shared" si="25"/>
        <v>USATexasDentonTSCW campus</v>
      </c>
      <c r="AA209" s="147" t="str">
        <f t="shared" si="26"/>
        <v>Kukulcania arizonicaUSATexasDentonTSCW campus[N33.21484°, W97.13307°]1/IV/1946</v>
      </c>
      <c r="AB209" s="147" t="str">
        <f t="shared" si="27"/>
        <v>Kukulcania arizonicaUSATexasDentonTSCW campus[N33.21484°, W97.13307°]1/IV/1946MCZ 145408</v>
      </c>
      <c r="AC209" s="147" t="str">
        <f t="shared" si="23"/>
        <v>Kukulcania arizonicaUSATexasDentonTSCW campus[N33.21484°, W97.13307°]1/IV/1946</v>
      </c>
      <c r="AD209" s="11" t="str">
        <f t="shared" si="28"/>
        <v/>
      </c>
      <c r="AE209" s="11" t="str">
        <f t="array" ref="AE209">IF(COUNTBLANK(D209)=1,"",IF(OR($H$2="y",$H$2="m"),IF(AA209=AA208,IF(OR(AB209=$AB$4:$AB208)=FALSE,AE208&amp;C209,AE208),"("&amp;C209)&amp;IF(AA209=AA210,IF(OR(AB210=$AB$4:$AB209)=FALSE,", ",""),") "),""))</f>
        <v/>
      </c>
      <c r="AF209" s="11" t="str">
        <f t="array" ref="AF209">IF((COUNTBLANK(D209)=0)*OR($H$2="y",$H$2="m"),IFERROR(LEFT(C209, FIND(" ",C209)-1), C209),"")</f>
        <v/>
      </c>
      <c r="AG209" s="11" t="str">
        <f t="array" ref="AG209">IF(COUNTBLANK(D209)=1,"",IF(OR($H$2="y",$H$2="m"),IF(AA209=AA208,IF(OR(AC209=$AC$4:$AC208)=FALSE,AG208&amp;AF209,AG208),"("&amp;AF209)&amp;IF(AA209=AA210,IF(OR(AC210=$AC$4:$AC209)=FALSE,", ",""),") "),""))</f>
        <v/>
      </c>
      <c r="AH209" s="10" t="str">
        <f>IF((COUNTBLANK(D209)=1),"",IF(D209=D208,AH208,"")&amp;IF(B208&lt;&gt;B209,((IF(COUNTBLANK(E209)=1,$D$3&amp;"Non-type material: "&amp;$D$3,$D$3&amp;INDEX('type-categories'!$A$2:$B$100,MATCH(E209,'type-categories'!$A$2:$A$100,0),2)&amp;$D$3))),"")&amp;(IF(K209&lt;&gt;K208,$C$2&amp;UPPER(K209)&amp;$C$2&amp;$K$3&amp;" ",(IF(B209&lt;&gt;B208,$C$2&amp;UPPER(K209)&amp;$C$2&amp;$K$3&amp;" ",""))))&amp;IF((AA209&lt;&gt;AA210)*($H$2="y"),AD209&amp;AE209,IF((AA209&lt;&gt;AA210)*($H$2="m"),AD209&amp;AG209,IF(($H$2&lt;&gt;"m")*($H$2&lt;&gt;"Y"),(IF(F209=0,"",F209&amp;" "&amp;$F$4&amp;" "))&amp;(IF(G209=0,"",G209&amp;" "&amp;$G$4&amp;" "))&amp;(IF(H209=0,"",H209&amp;" "&amp;H$4&amp;" "))&amp;(IF(I209=0,"",I209&amp;" "&amp;$I$4&amp;" "))&amp;(IF(J209=0,"",J209&amp;" "&amp;$J$4&amp;" ")),"")))&amp;"; "&amp;IF((B209=B208)*(AA209=AA208), "same collecting data; ", IF((B209=B208)*(Z208=Z209),"same locality; ",(IF(COUNTBLANK(L209)=1,"",$D$2&amp;L209&amp;$L$3&amp;" "&amp;$D$2))&amp;(IF(COUNTBLANK(M209)=1,"",$E$2&amp;M209&amp;$E$2&amp;", "))&amp;(IF(COUNTBLANK(N209)=1,"",N209&amp;"; "))&amp;(IF(COUNTBLANK(O209)=1,"",O209&amp;"; ")))&amp;(IF(COUNTBLANK(P209)=1,"",P209&amp;"; "))&amp;(IF(COUNTBLANK(Q209)=1,"",Q209&amp;"; "))&amp;(IF(COUNTBLANK(R209)=1,"",R209&amp;"m, "))&amp;IF((COUNTBLANK(S209)=0)*(S209&lt;&gt;S208), S209&amp;"; ","")&amp;(IF(COUNTBLANK(U209)=1,"",U209&amp;"; "))&amp;(IF(COUNTBLANK(T209)=1,"",IF(COUNTBLANK(F$2)=1,T209&amp;"; ",T209&amp;" "&amp;F$2&amp;"; "))))&amp;(IF(COUNTBLANK(V209)=1,"",V209&amp;"; "))&amp;IF((COUNTBLANK(C209)=1),"",C209)&amp;IF((B209=B210)*(K209=K210)*(L209=L210)*(M209=M210),IF(($H$2&lt;&gt;"m")*($H$2&lt;&gt;"Y"), " • ", IF((ISNUMBER(FIND(")",AE209))), " • ", "")),IF((B209=B210)*(K209=K210),"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1 ♀ ; Texas, Brewster, Presidio; MSU Dalquest Research Site, 18 rd mi NE Sauceda; under rocks, desert scrub; (N29.55667°, W103.79417°); 4/X/2005; N. Platnick &amp; D. Ubick leg.; AMNH  • 1 ♀ ; Texas, Brewster, Window Trail; under large rock; [N29.27553°, W103.31621°]; 17/IX/1960; C.L. Reid leg.; MCZ 145405 • 1 ♀ ; Texas, Burnet, Hays; 4 km NW Wimberley, at Little Twin Sisters Peaks; (N30.51667°, W98.11667°); 9–10/III/1995; W.E. Steiner et al. leg.; USNM  • 1 ♀ ; Texas, Cameron, Leguna Atascosa Wildlife Refuge; east shore of Cayo Atascosa, near damsite; [N26.22835°, W97.34865°]; 29/I/1959; AMNH  • 1 ♂ ; Texas, Dallas, [N32.77666°, W96.79699°]; spring/1940; E.P.C. leg.; MCZ 145406 • 1 ♂ ; Texas, Denton, in dormitory; [N33.21484°, W97.13307°]; 30/X/1945; MCZ 145407 • 1 ♀ ; Texas, Denton, Frame St.; under stones; [N33.22401°, W97.12472°]; 15/VII/1944; MCZ 145409 • 1 ♀ ; Texas, Denton, TSCW campus; [N33.21484°, W97.13307°]; 1/IV/1946; MCZ 145408 • </v>
      </c>
    </row>
    <row r="210" spans="1:34" s="1" customFormat="1" x14ac:dyDescent="0.25">
      <c r="A210" s="3">
        <f t="shared" si="24"/>
        <v>1</v>
      </c>
      <c r="B210" s="53" t="str">
        <f t="shared" si="22"/>
        <v>Kukulcania arizonica</v>
      </c>
      <c r="C210" s="57" t="s">
        <v>192</v>
      </c>
      <c r="D210" s="57" t="s">
        <v>191</v>
      </c>
      <c r="E210" s="57"/>
      <c r="F210" s="57">
        <v>0</v>
      </c>
      <c r="G210" s="57">
        <v>1</v>
      </c>
      <c r="H210" s="57">
        <v>0</v>
      </c>
      <c r="I210" s="57"/>
      <c r="J210" s="57"/>
      <c r="K210" s="57" t="s">
        <v>353</v>
      </c>
      <c r="L210" s="57" t="s">
        <v>89</v>
      </c>
      <c r="M210" s="54" t="s">
        <v>1171</v>
      </c>
      <c r="N210" s="57" t="s">
        <v>1172</v>
      </c>
      <c r="O210" s="58" t="s">
        <v>1173</v>
      </c>
      <c r="P210" s="58"/>
      <c r="Q210" s="58" t="s">
        <v>85</v>
      </c>
      <c r="R210" s="58"/>
      <c r="S210" s="54" t="s">
        <v>1174</v>
      </c>
      <c r="T210" s="57" t="s">
        <v>1175</v>
      </c>
      <c r="U210" s="57" t="s">
        <v>1176</v>
      </c>
      <c r="V210" s="57"/>
      <c r="W210" s="57" t="s">
        <v>85</v>
      </c>
      <c r="X210" s="147">
        <f ca="1">IF(COUNTBLANK(D210)=1,"",IF('order-admin-units'!$I$1&lt;&gt;"y", "", IF(COUNTBLANK(K210)=1, 'order-admin-units'!$B$1+1, VLOOKUP(K210, ordercountry, 2))))</f>
        <v>1</v>
      </c>
      <c r="Y210" s="147">
        <f ca="1">IF(COUNTBLANK(D210)=1,"",IF('order-admin-units'!$I$1&lt;&gt;"y", "", IF(COUNTBLANK(K210:L210)&gt;0, 'order-admin-units'!$B$2+1, VLOOKUP(K210&amp;"@"&amp;L210, orderadmin, 2))))</f>
        <v>7</v>
      </c>
      <c r="Z210" s="147" t="str">
        <f t="shared" si="25"/>
        <v>USATexasGillespieLlano27.8 miles N Fredericksburg, ict. 16 and 965</v>
      </c>
      <c r="AA210" s="147" t="str">
        <f t="shared" si="26"/>
        <v>Kukulcania arizonicaUSATexasGillespieLlano27.8 miles N Fredericksburg, ict. 16 and 965[N30.2752°, W98.87198°]J.C. Cokendolpher13/III/1982</v>
      </c>
      <c r="AB210" s="147" t="str">
        <f t="shared" si="27"/>
        <v xml:space="preserve">Kukulcania arizonicaUSATexasGillespieLlano27.8 miles N Fredericksburg, ict. 16 and 965[N30.2752°, W98.87198°]J.C. Cokendolpher13/III/1982AMNH </v>
      </c>
      <c r="AC210" s="147" t="str">
        <f t="shared" si="23"/>
        <v>Kukulcania arizonicaUSATexasGillespieLlano27.8 miles N Fredericksburg, ict. 16 and 965[N30.2752°, W98.87198°]J.C. Cokendolpher13/III/1982</v>
      </c>
      <c r="AD210" s="11" t="str">
        <f t="shared" si="28"/>
        <v/>
      </c>
      <c r="AE210" s="11" t="str">
        <f t="array" ref="AE210">IF(COUNTBLANK(D210)=1,"",IF(OR($H$2="y",$H$2="m"),IF(AA210=AA209,IF(OR(AB210=$AB$4:$AB209)=FALSE,AE209&amp;C210,AE209),"("&amp;C210)&amp;IF(AA210=AA211,IF(OR(AB211=$AB$4:$AB210)=FALSE,", ",""),") "),""))</f>
        <v/>
      </c>
      <c r="AF210" s="11" t="str">
        <f t="array" ref="AF210">IF((COUNTBLANK(D210)=0)*OR($H$2="y",$H$2="m"),IFERROR(LEFT(C210, FIND(" ",C210)-1), C210),"")</f>
        <v/>
      </c>
      <c r="AG210" s="11" t="str">
        <f t="array" ref="AG210">IF(COUNTBLANK(D210)=1,"",IF(OR($H$2="y",$H$2="m"),IF(AA210=AA209,IF(OR(AC210=$AC$4:$AC209)=FALSE,AG209&amp;AF210,AG209),"("&amp;AF210)&amp;IF(AA210=AA211,IF(OR(AC211=$AC$4:$AC210)=FALSE,", ",""),") "),""))</f>
        <v/>
      </c>
      <c r="AH210" s="10" t="str">
        <f>IF((COUNTBLANK(D210)=1),"",IF(D210=D209,AH209,"")&amp;IF(B209&lt;&gt;B210,((IF(COUNTBLANK(E210)=1,$D$3&amp;"Non-type material: "&amp;$D$3,$D$3&amp;INDEX('type-categories'!$A$2:$B$100,MATCH(E210,'type-categories'!$A$2:$A$100,0),2)&amp;$D$3))),"")&amp;(IF(K210&lt;&gt;K209,$C$2&amp;UPPER(K210)&amp;$C$2&amp;$K$3&amp;" ",(IF(B210&lt;&gt;B209,$C$2&amp;UPPER(K210)&amp;$C$2&amp;$K$3&amp;" ",""))))&amp;IF((AA210&lt;&gt;AA211)*($H$2="y"),AD210&amp;AE210,IF((AA210&lt;&gt;AA211)*($H$2="m"),AD210&amp;AG210,IF(($H$2&lt;&gt;"m")*($H$2&lt;&gt;"Y"),(IF(F210=0,"",F210&amp;" "&amp;$F$4&amp;" "))&amp;(IF(G210=0,"",G210&amp;" "&amp;$G$4&amp;" "))&amp;(IF(H210=0,"",H210&amp;" "&amp;H$4&amp;" "))&amp;(IF(I210=0,"",I210&amp;" "&amp;$I$4&amp;" "))&amp;(IF(J210=0,"",J210&amp;" "&amp;$J$4&amp;" ")),"")))&amp;"; "&amp;IF((B210=B209)*(AA210=AA209), "same collecting data; ", IF((B210=B209)*(Z209=Z210),"same locality; ",(IF(COUNTBLANK(L210)=1,"",$D$2&amp;L210&amp;$L$3&amp;" "&amp;$D$2))&amp;(IF(COUNTBLANK(M210)=1,"",$E$2&amp;M210&amp;$E$2&amp;", "))&amp;(IF(COUNTBLANK(N210)=1,"",N210&amp;"; "))&amp;(IF(COUNTBLANK(O210)=1,"",O210&amp;"; ")))&amp;(IF(COUNTBLANK(P210)=1,"",P210&amp;"; "))&amp;(IF(COUNTBLANK(Q210)=1,"",Q210&amp;"; "))&amp;(IF(COUNTBLANK(R210)=1,"",R210&amp;"m, "))&amp;IF((COUNTBLANK(S210)=0)*(S210&lt;&gt;S209), S210&amp;"; ","")&amp;(IF(COUNTBLANK(U210)=1,"",U210&amp;"; "))&amp;(IF(COUNTBLANK(T210)=1,"",IF(COUNTBLANK(F$2)=1,T210&amp;"; ",T210&amp;" "&amp;F$2&amp;"; "))))&amp;(IF(COUNTBLANK(V210)=1,"",V210&amp;"; "))&amp;IF((COUNTBLANK(C210)=1),"",C210)&amp;IF((B210=B211)*(K210=K211)*(L210=L211)*(M210=M211),IF(($H$2&lt;&gt;"m")*($H$2&lt;&gt;"Y"), " • ", IF((ISNUMBER(FIND(")",AE210))), " • ", "")),IF((B210=B211)*(K210=K211),"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1 ♀ ; Texas, Brewster, Presidio; MSU Dalquest Research Site, 18 rd mi NE Sauceda; under rocks, desert scrub; (N29.55667°, W103.79417°); 4/X/2005; N. Platnick &amp; D. Ubick leg.; AMNH  • 1 ♀ ; Texas, Brewster, Window Trail; under large rock; [N29.27553°, W103.31621°]; 17/IX/1960; C.L. Reid leg.; MCZ 145405 • 1 ♀ ; Texas, Burnet, Hays; 4 km NW Wimberley, at Little Twin Sisters Peaks; (N30.51667°, W98.11667°); 9–10/III/1995; W.E. Steiner et al. leg.; USNM  • 1 ♀ ; Texas, Cameron, Leguna Atascosa Wildlife Refuge; east shore of Cayo Atascosa, near damsite; [N26.22835°, W97.34865°]; 29/I/1959; AMNH  • 1 ♂ ; Texas, Dallas, [N32.77666°, W96.79699°]; spring/1940; E.P.C. leg.; MCZ 145406 • 1 ♂ ; Texas, Denton, in dormitory; [N33.21484°, W97.13307°]; 30/X/1945; MCZ 145407 • 1 ♀ ; Texas, Denton, Frame St.; under stones; [N33.22401°, W97.12472°]; 15/VII/1944; MCZ 145409 • 1 ♀ ; Texas, Denton, TSCW campus; [N33.21484°, W97.13307°]; 1/IV/1946; MCZ 145408 • 1 ♀ ; Texas, Gillespie, Llano; 27.8 miles N Fredericksburg, ict. 16 and 965; [N30.2752°, W98.87198°]; 13/III/1982; J.C. Cokendolpher leg.; AMNH  • </v>
      </c>
    </row>
    <row r="211" spans="1:34" s="1" customFormat="1" x14ac:dyDescent="0.25">
      <c r="A211" s="3">
        <f t="shared" si="24"/>
        <v>1</v>
      </c>
      <c r="B211" s="53" t="str">
        <f t="shared" si="22"/>
        <v>Kukulcania arizonica</v>
      </c>
      <c r="C211" s="57" t="s">
        <v>325</v>
      </c>
      <c r="D211" s="57" t="s">
        <v>191</v>
      </c>
      <c r="E211" s="57"/>
      <c r="F211" s="57">
        <v>0</v>
      </c>
      <c r="G211" s="57">
        <v>0</v>
      </c>
      <c r="H211" s="57">
        <v>1</v>
      </c>
      <c r="I211" s="57"/>
      <c r="J211" s="57"/>
      <c r="K211" s="57" t="s">
        <v>353</v>
      </c>
      <c r="L211" s="57" t="s">
        <v>89</v>
      </c>
      <c r="M211" s="54" t="s">
        <v>1148</v>
      </c>
      <c r="N211" s="57" t="s">
        <v>1177</v>
      </c>
      <c r="O211" s="58" t="s">
        <v>85</v>
      </c>
      <c r="P211" s="58"/>
      <c r="Q211" s="58" t="s">
        <v>85</v>
      </c>
      <c r="R211" s="58"/>
      <c r="S211" s="54" t="s">
        <v>1178</v>
      </c>
      <c r="T211" s="57" t="s">
        <v>1179</v>
      </c>
      <c r="U211" s="57" t="s">
        <v>1180</v>
      </c>
      <c r="V211" s="57"/>
      <c r="W211" s="57" t="s">
        <v>85</v>
      </c>
      <c r="X211" s="147">
        <f ca="1">IF(COUNTBLANK(D211)=1,"",IF('order-admin-units'!$I$1&lt;&gt;"y", "", IF(COUNTBLANK(K211)=1, 'order-admin-units'!$B$1+1, VLOOKUP(K211, ordercountry, 2))))</f>
        <v>1</v>
      </c>
      <c r="Y211" s="147">
        <f ca="1">IF(COUNTBLANK(D211)=1,"",IF('order-admin-units'!$I$1&lt;&gt;"y", "", IF(COUNTBLANK(K211:L211)&gt;0, 'order-admin-units'!$B$2+1, VLOOKUP(K211&amp;"@"&amp;L211, orderadmin, 2))))</f>
        <v>7</v>
      </c>
      <c r="Z211" s="147" t="str">
        <f t="shared" si="25"/>
        <v>USATexasHays2.2 mi W of San Marcos</v>
      </c>
      <c r="AA211" s="147" t="str">
        <f t="shared" si="26"/>
        <v>Kukulcania arizonicaUSATexasHays2.2 mi W of San Marcos[N29.88328°, W97.94139°]H. Campbell &amp; H. Campbell1/IV/1961</v>
      </c>
      <c r="AB211" s="147" t="str">
        <f t="shared" si="27"/>
        <v>Kukulcania arizonicaUSATexasHays2.2 mi W of San Marcos[N29.88328°, W97.94139°]H. Campbell &amp; H. Campbell1/IV/1961CAS 9057630</v>
      </c>
      <c r="AC211" s="147" t="str">
        <f t="shared" si="23"/>
        <v>Kukulcania arizonicaUSATexasHays2.2 mi W of San Marcos[N29.88328°, W97.94139°]H. Campbell &amp; H. Campbell1/IV/1961</v>
      </c>
      <c r="AD211" s="11" t="str">
        <f t="shared" si="28"/>
        <v/>
      </c>
      <c r="AE211" s="11" t="str">
        <f t="array" ref="AE211">IF(COUNTBLANK(D211)=1,"",IF(OR($H$2="y",$H$2="m"),IF(AA211=AA210,IF(OR(AB211=$AB$4:$AB210)=FALSE,AE210&amp;C211,AE210),"("&amp;C211)&amp;IF(AA211=AA212,IF(OR(AB212=$AB$4:$AB211)=FALSE,", ",""),") "),""))</f>
        <v/>
      </c>
      <c r="AF211" s="11" t="str">
        <f t="array" ref="AF211">IF((COUNTBLANK(D211)=0)*OR($H$2="y",$H$2="m"),IFERROR(LEFT(C211, FIND(" ",C211)-1), C211),"")</f>
        <v/>
      </c>
      <c r="AG211" s="11" t="str">
        <f t="array" ref="AG211">IF(COUNTBLANK(D211)=1,"",IF(OR($H$2="y",$H$2="m"),IF(AA211=AA210,IF(OR(AC211=$AC$4:$AC210)=FALSE,AG210&amp;AF211,AG210),"("&amp;AF211)&amp;IF(AA211=AA212,IF(OR(AC212=$AC$4:$AC211)=FALSE,", ",""),") "),""))</f>
        <v/>
      </c>
      <c r="AH211" s="10" t="str">
        <f>IF((COUNTBLANK(D211)=1),"",IF(D211=D210,AH210,"")&amp;IF(B210&lt;&gt;B211,((IF(COUNTBLANK(E211)=1,$D$3&amp;"Non-type material: "&amp;$D$3,$D$3&amp;INDEX('type-categories'!$A$2:$B$100,MATCH(E211,'type-categories'!$A$2:$A$100,0),2)&amp;$D$3))),"")&amp;(IF(K211&lt;&gt;K210,$C$2&amp;UPPER(K211)&amp;$C$2&amp;$K$3&amp;" ",(IF(B211&lt;&gt;B210,$C$2&amp;UPPER(K211)&amp;$C$2&amp;$K$3&amp;" ",""))))&amp;IF((AA211&lt;&gt;AA212)*($H$2="y"),AD211&amp;AE211,IF((AA211&lt;&gt;AA212)*($H$2="m"),AD211&amp;AG211,IF(($H$2&lt;&gt;"m")*($H$2&lt;&gt;"Y"),(IF(F211=0,"",F211&amp;" "&amp;$F$4&amp;" "))&amp;(IF(G211=0,"",G211&amp;" "&amp;$G$4&amp;" "))&amp;(IF(H211=0,"",H211&amp;" "&amp;H$4&amp;" "))&amp;(IF(I211=0,"",I211&amp;" "&amp;$I$4&amp;" "))&amp;(IF(J211=0,"",J211&amp;" "&amp;$J$4&amp;" ")),"")))&amp;"; "&amp;IF((B211=B210)*(AA211=AA210), "same collecting data; ", IF((B211=B210)*(Z210=Z211),"same locality; ",(IF(COUNTBLANK(L211)=1,"",$D$2&amp;L211&amp;$L$3&amp;" "&amp;$D$2))&amp;(IF(COUNTBLANK(M211)=1,"",$E$2&amp;M211&amp;$E$2&amp;", "))&amp;(IF(COUNTBLANK(N211)=1,"",N211&amp;"; "))&amp;(IF(COUNTBLANK(O211)=1,"",O211&amp;"; ")))&amp;(IF(COUNTBLANK(P211)=1,"",P211&amp;"; "))&amp;(IF(COUNTBLANK(Q211)=1,"",Q211&amp;"; "))&amp;(IF(COUNTBLANK(R211)=1,"",R211&amp;"m, "))&amp;IF((COUNTBLANK(S211)=0)*(S211&lt;&gt;S210), S211&amp;"; ","")&amp;(IF(COUNTBLANK(U211)=1,"",U211&amp;"; "))&amp;(IF(COUNTBLANK(T211)=1,"",IF(COUNTBLANK(F$2)=1,T211&amp;"; ",T211&amp;" "&amp;F$2&amp;"; "))))&amp;(IF(COUNTBLANK(V211)=1,"",V211&amp;"; "))&amp;IF((COUNTBLANK(C211)=1),"",C211)&amp;IF((B211=B212)*(K211=K212)*(L211=L212)*(M211=M212),IF(($H$2&lt;&gt;"m")*($H$2&lt;&gt;"Y"), " • ", IF((ISNUMBER(FIND(")",AE211))), " • ", "")),IF((B211=B212)*(K211=K212),"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1 ♀ ; Texas, Brewster, Presidio; MSU Dalquest Research Site, 18 rd mi NE Sauceda; under rocks, desert scrub; (N29.55667°, W103.79417°); 4/X/2005; N. Platnick &amp; D. Ubick leg.; AMNH  • 1 ♀ ; Texas, Brewster, Window Trail; under large rock; [N29.27553°, W103.31621°]; 17/IX/1960; C.L. Reid leg.; MCZ 145405 • 1 ♀ ; Texas, Burnet, Hays; 4 km NW Wimberley, at Little Twin Sisters Peaks; (N30.51667°, W98.11667°); 9–10/III/1995; W.E. Steiner et al. leg.; USNM  • 1 ♀ ; Texas, Cameron, Leguna Atascosa Wildlife Refuge; east shore of Cayo Atascosa, near damsite; [N26.22835°, W97.34865°]; 29/I/1959; AMNH  • 1 ♂ ; Texas, Dallas, [N32.77666°, W96.79699°]; spring/1940; E.P.C. leg.; MCZ 145406 • 1 ♂ ; Texas, Denton, in dormitory; [N33.21484°, W97.13307°]; 30/X/1945; MCZ 145407 • 1 ♀ ; Texas, Denton, Frame St.; under stones; [N33.22401°, W97.12472°]; 15/VII/1944; MCZ 145409 • 1 ♀ ; Texas, Denton, TSCW campus; [N33.21484°, W97.13307°]; 1/IV/1946; MCZ 145408 • 1 ♀ ; Texas, Gillespie, Llano; 27.8 miles N Fredericksburg, ict. 16 and 965; [N30.2752°, W98.87198°]; 13/III/1982; J.C. Cokendolpher leg.; AMNH  • 1 imm. ; Texas, Hays, 2.2 mi W of San Marcos; [N29.88328°, W97.94139°]; 1/IV/1961; H. Campbell &amp; H. Campbell leg.; CAS 9057630 • </v>
      </c>
    </row>
    <row r="212" spans="1:34" s="1" customFormat="1" x14ac:dyDescent="0.25">
      <c r="A212" s="3">
        <f t="shared" si="24"/>
        <v>1</v>
      </c>
      <c r="B212" s="53" t="str">
        <f t="shared" si="22"/>
        <v>Kukulcania arizonica</v>
      </c>
      <c r="C212" s="57" t="s">
        <v>192</v>
      </c>
      <c r="D212" s="57" t="s">
        <v>191</v>
      </c>
      <c r="E212" s="57"/>
      <c r="F212" s="57">
        <v>2</v>
      </c>
      <c r="G212" s="57">
        <v>0</v>
      </c>
      <c r="H212" s="57">
        <v>0</v>
      </c>
      <c r="I212" s="57"/>
      <c r="J212" s="57"/>
      <c r="K212" s="57" t="s">
        <v>353</v>
      </c>
      <c r="L212" s="57" t="s">
        <v>89</v>
      </c>
      <c r="M212" s="54" t="s">
        <v>1181</v>
      </c>
      <c r="N212" s="57" t="s">
        <v>566</v>
      </c>
      <c r="O212" s="58" t="s">
        <v>1182</v>
      </c>
      <c r="P212" s="58"/>
      <c r="Q212" s="58" t="s">
        <v>85</v>
      </c>
      <c r="R212" s="58"/>
      <c r="S212" s="54" t="s">
        <v>1183</v>
      </c>
      <c r="T212" s="57" t="s">
        <v>521</v>
      </c>
      <c r="U212" s="57" t="s">
        <v>1184</v>
      </c>
      <c r="V212" s="57"/>
      <c r="W212" s="57" t="s">
        <v>85</v>
      </c>
      <c r="X212" s="147">
        <f ca="1">IF(COUNTBLANK(D212)=1,"",IF('order-admin-units'!$I$1&lt;&gt;"y", "", IF(COUNTBLANK(K212)=1, 'order-admin-units'!$B$1+1, VLOOKUP(K212, ordercountry, 2))))</f>
        <v>1</v>
      </c>
      <c r="Y212" s="147">
        <f ca="1">IF(COUNTBLANK(D212)=1,"",IF('order-admin-units'!$I$1&lt;&gt;"y", "", IF(COUNTBLANK(K212:L212)&gt;0, 'order-admin-units'!$B$2+1, VLOOKUP(K212&amp;"@"&amp;L212, orderadmin, 2))))</f>
        <v>7</v>
      </c>
      <c r="Z212" s="147" t="str">
        <f t="shared" si="25"/>
        <v>USATexasJeff DavisDavisDavis Mountain junction</v>
      </c>
      <c r="AA212" s="147" t="str">
        <f t="shared" si="26"/>
        <v>Kukulcania arizonicaUSATexasJeff DavisDavisDavis Mountain junction[N30.75015°, W104.0838°]C. &amp; P. Vaurie9/VII/1948</v>
      </c>
      <c r="AB212" s="147" t="str">
        <f t="shared" si="27"/>
        <v xml:space="preserve">Kukulcania arizonicaUSATexasJeff DavisDavisDavis Mountain junction[N30.75015°, W104.0838°]C. &amp; P. Vaurie9/VII/1948AMNH </v>
      </c>
      <c r="AC212" s="147" t="str">
        <f t="shared" si="23"/>
        <v>Kukulcania arizonicaUSATexasJeff DavisDavisDavis Mountain junction[N30.75015°, W104.0838°]C. &amp; P. Vaurie9/VII/1948</v>
      </c>
      <c r="AD212" s="11" t="str">
        <f t="shared" si="28"/>
        <v/>
      </c>
      <c r="AE212" s="11" t="str">
        <f t="array" ref="AE212">IF(COUNTBLANK(D212)=1,"",IF(OR($H$2="y",$H$2="m"),IF(AA212=AA211,IF(OR(AB212=$AB$4:$AB211)=FALSE,AE211&amp;C212,AE211),"("&amp;C212)&amp;IF(AA212=AA213,IF(OR(AB213=$AB$4:$AB212)=FALSE,", ",""),") "),""))</f>
        <v/>
      </c>
      <c r="AF212" s="11" t="str">
        <f t="array" ref="AF212">IF((COUNTBLANK(D212)=0)*OR($H$2="y",$H$2="m"),IFERROR(LEFT(C212, FIND(" ",C212)-1), C212),"")</f>
        <v/>
      </c>
      <c r="AG212" s="11" t="str">
        <f t="array" ref="AG212">IF(COUNTBLANK(D212)=1,"",IF(OR($H$2="y",$H$2="m"),IF(AA212=AA211,IF(OR(AC212=$AC$4:$AC211)=FALSE,AG211&amp;AF212,AG211),"("&amp;AF212)&amp;IF(AA212=AA213,IF(OR(AC213=$AC$4:$AC212)=FALSE,", ",""),") "),""))</f>
        <v/>
      </c>
      <c r="AH212" s="10" t="str">
        <f>IF((COUNTBLANK(D212)=1),"",IF(D212=D211,AH211,"")&amp;IF(B211&lt;&gt;B212,((IF(COUNTBLANK(E212)=1,$D$3&amp;"Non-type material: "&amp;$D$3,$D$3&amp;INDEX('type-categories'!$A$2:$B$100,MATCH(E212,'type-categories'!$A$2:$A$100,0),2)&amp;$D$3))),"")&amp;(IF(K212&lt;&gt;K211,$C$2&amp;UPPER(K212)&amp;$C$2&amp;$K$3&amp;" ",(IF(B212&lt;&gt;B211,$C$2&amp;UPPER(K212)&amp;$C$2&amp;$K$3&amp;" ",""))))&amp;IF((AA212&lt;&gt;AA213)*($H$2="y"),AD212&amp;AE212,IF((AA212&lt;&gt;AA213)*($H$2="m"),AD212&amp;AG212,IF(($H$2&lt;&gt;"m")*($H$2&lt;&gt;"Y"),(IF(F212=0,"",F212&amp;" "&amp;$F$4&amp;" "))&amp;(IF(G212=0,"",G212&amp;" "&amp;$G$4&amp;" "))&amp;(IF(H212=0,"",H212&amp;" "&amp;H$4&amp;" "))&amp;(IF(I212=0,"",I212&amp;" "&amp;$I$4&amp;" "))&amp;(IF(J212=0,"",J212&amp;" "&amp;$J$4&amp;" ")),"")))&amp;"; "&amp;IF((B212=B211)*(AA212=AA211), "same collecting data; ", IF((B212=B211)*(Z211=Z212),"same locality; ",(IF(COUNTBLANK(L212)=1,"",$D$2&amp;L212&amp;$L$3&amp;" "&amp;$D$2))&amp;(IF(COUNTBLANK(M212)=1,"",$E$2&amp;M212&amp;$E$2&amp;", "))&amp;(IF(COUNTBLANK(N212)=1,"",N212&amp;"; "))&amp;(IF(COUNTBLANK(O212)=1,"",O212&amp;"; ")))&amp;(IF(COUNTBLANK(P212)=1,"",P212&amp;"; "))&amp;(IF(COUNTBLANK(Q212)=1,"",Q212&amp;"; "))&amp;(IF(COUNTBLANK(R212)=1,"",R212&amp;"m, "))&amp;IF((COUNTBLANK(S212)=0)*(S212&lt;&gt;S211), S212&amp;"; ","")&amp;(IF(COUNTBLANK(U212)=1,"",U212&amp;"; "))&amp;(IF(COUNTBLANK(T212)=1,"",IF(COUNTBLANK(F$2)=1,T212&amp;"; ",T212&amp;" "&amp;F$2&amp;"; "))))&amp;(IF(COUNTBLANK(V212)=1,"",V212&amp;"; "))&amp;IF((COUNTBLANK(C212)=1),"",C212)&amp;IF((B212=B213)*(K212=K213)*(L212=L213)*(M212=M213),IF(($H$2&lt;&gt;"m")*($H$2&lt;&gt;"Y"), " • ", IF((ISNUMBER(FIND(")",AE212))), " • ", "")),IF((B212=B213)*(K212=K213),"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1 ♀ ; Texas, Brewster, Presidio; MSU Dalquest Research Site, 18 rd mi NE Sauceda; under rocks, desert scrub; (N29.55667°, W103.79417°); 4/X/2005; N. Platnick &amp; D. Ubick leg.; AMNH  • 1 ♀ ; Texas, Brewster, Window Trail; under large rock; [N29.27553°, W103.31621°]; 17/IX/1960; C.L. Reid leg.; MCZ 145405 • 1 ♀ ; Texas, Burnet, Hays; 4 km NW Wimberley, at Little Twin Sisters Peaks; (N30.51667°, W98.11667°); 9–10/III/1995; W.E. Steiner et al. leg.; USNM  • 1 ♀ ; Texas, Cameron, Leguna Atascosa Wildlife Refuge; east shore of Cayo Atascosa, near damsite; [N26.22835°, W97.34865°]; 29/I/1959; AMNH  • 1 ♂ ; Texas, Dallas, [N32.77666°, W96.79699°]; spring/1940; E.P.C. leg.; MCZ 145406 • 1 ♂ ; Texas, Denton, in dormitory; [N33.21484°, W97.13307°]; 30/X/1945; MCZ 145407 • 1 ♀ ; Texas, Denton, Frame St.; under stones; [N33.22401°, W97.12472°]; 15/VII/1944; MCZ 145409 • 1 ♀ ; Texas, Denton, TSCW campus; [N33.21484°, W97.13307°]; 1/IV/1946; MCZ 145408 • 1 ♀ ; Texas, Gillespie, Llano; 27.8 miles N Fredericksburg, ict. 16 and 965; [N30.2752°, W98.87198°]; 13/III/1982; J.C. Cokendolpher leg.; AMNH  • 1 imm. ; Texas, Hays, 2.2 mi W of San Marcos; [N29.88328°, W97.94139°]; 1/IV/1961; H. Campbell &amp; H. Campbell leg.; CAS 9057630 • 2 ♂ ; Texas, Jeff Davis, Davis; Davis Mountain junction; [N30.75015°, W104.0838°]; 9/VII/1948; C. &amp; P. Vaurie leg.; AMNH  • </v>
      </c>
    </row>
    <row r="213" spans="1:34" s="1" customFormat="1" x14ac:dyDescent="0.25">
      <c r="A213" s="3">
        <f t="shared" si="24"/>
        <v>1</v>
      </c>
      <c r="B213" s="53" t="str">
        <f t="shared" si="22"/>
        <v>Kukulcania arizonica</v>
      </c>
      <c r="C213" s="57" t="s">
        <v>263</v>
      </c>
      <c r="D213" s="57" t="s">
        <v>191</v>
      </c>
      <c r="E213" s="57"/>
      <c r="F213" s="57">
        <v>0</v>
      </c>
      <c r="G213" s="57">
        <v>1</v>
      </c>
      <c r="H213" s="57">
        <v>0</v>
      </c>
      <c r="I213" s="57"/>
      <c r="J213" s="57"/>
      <c r="K213" s="57" t="s">
        <v>353</v>
      </c>
      <c r="L213" s="57" t="s">
        <v>89</v>
      </c>
      <c r="M213" s="54" t="s">
        <v>1181</v>
      </c>
      <c r="N213" s="57" t="s">
        <v>566</v>
      </c>
      <c r="O213" s="58" t="s">
        <v>1185</v>
      </c>
      <c r="P213" s="58" t="s">
        <v>1186</v>
      </c>
      <c r="Q213" s="58" t="s">
        <v>85</v>
      </c>
      <c r="R213" s="58"/>
      <c r="S213" s="54" t="s">
        <v>1187</v>
      </c>
      <c r="T213" s="57" t="s">
        <v>477</v>
      </c>
      <c r="U213" s="57" t="s">
        <v>801</v>
      </c>
      <c r="V213" s="57"/>
      <c r="W213" s="57" t="s">
        <v>85</v>
      </c>
      <c r="X213" s="147">
        <f ca="1">IF(COUNTBLANK(D213)=1,"",IF('order-admin-units'!$I$1&lt;&gt;"y", "", IF(COUNTBLANK(K213)=1, 'order-admin-units'!$B$1+1, VLOOKUP(K213, ordercountry, 2))))</f>
        <v>1</v>
      </c>
      <c r="Y213" s="147">
        <f ca="1">IF(COUNTBLANK(D213)=1,"",IF('order-admin-units'!$I$1&lt;&gt;"y", "", IF(COUNTBLANK(K213:L213)&gt;0, 'order-admin-units'!$B$2+1, VLOOKUP(K213&amp;"@"&amp;L213, orderadmin, 2))))</f>
        <v>7</v>
      </c>
      <c r="Z213" s="147" t="str">
        <f t="shared" si="25"/>
        <v>USATexasJeff DavisDavisFort Davis</v>
      </c>
      <c r="AA213" s="147" t="str">
        <f t="shared" si="26"/>
        <v>Kukulcania arizonicaUSATexasJeff DavisDavisFort Daviswalnut grove[N30.58821°, W103.89463°]D. Ubick11/VIII/1981</v>
      </c>
      <c r="AB213" s="147" t="str">
        <f t="shared" si="27"/>
        <v>Kukulcania arizonicaUSATexasJeff DavisDavisFort Daviswalnut grove[N30.58821°, W103.89463°]D. Ubick11/VIII/1981DU 81.08.11</v>
      </c>
      <c r="AC213" s="147" t="str">
        <f t="shared" si="23"/>
        <v>Kukulcania arizonicaUSATexasJeff DavisDavisFort Daviswalnut grove[N30.58821°, W103.89463°]D. Ubick11/VIII/1981</v>
      </c>
      <c r="AD213" s="11" t="str">
        <f t="shared" si="28"/>
        <v/>
      </c>
      <c r="AE213" s="11" t="str">
        <f t="array" ref="AE213">IF(COUNTBLANK(D213)=1,"",IF(OR($H$2="y",$H$2="m"),IF(AA213=AA212,IF(OR(AB213=$AB$4:$AB212)=FALSE,AE212&amp;C213,AE212),"("&amp;C213)&amp;IF(AA213=AA214,IF(OR(AB214=$AB$4:$AB213)=FALSE,", ",""),") "),""))</f>
        <v/>
      </c>
      <c r="AF213" s="11" t="str">
        <f t="array" ref="AF213">IF((COUNTBLANK(D213)=0)*OR($H$2="y",$H$2="m"),IFERROR(LEFT(C213, FIND(" ",C213)-1), C213),"")</f>
        <v/>
      </c>
      <c r="AG213" s="11" t="str">
        <f t="array" ref="AG213">IF(COUNTBLANK(D213)=1,"",IF(OR($H$2="y",$H$2="m"),IF(AA213=AA212,IF(OR(AC213=$AC$4:$AC212)=FALSE,AG212&amp;AF213,AG212),"("&amp;AF213)&amp;IF(AA213=AA214,IF(OR(AC214=$AC$4:$AC213)=FALSE,", ",""),") "),""))</f>
        <v/>
      </c>
      <c r="AH213" s="10" t="str">
        <f>IF((COUNTBLANK(D213)=1),"",IF(D213=D212,AH212,"")&amp;IF(B212&lt;&gt;B213,((IF(COUNTBLANK(E213)=1,$D$3&amp;"Non-type material: "&amp;$D$3,$D$3&amp;INDEX('type-categories'!$A$2:$B$100,MATCH(E213,'type-categories'!$A$2:$A$100,0),2)&amp;$D$3))),"")&amp;(IF(K213&lt;&gt;K212,$C$2&amp;UPPER(K213)&amp;$C$2&amp;$K$3&amp;" ",(IF(B213&lt;&gt;B212,$C$2&amp;UPPER(K213)&amp;$C$2&amp;$K$3&amp;" ",""))))&amp;IF((AA213&lt;&gt;AA214)*($H$2="y"),AD213&amp;AE213,IF((AA213&lt;&gt;AA214)*($H$2="m"),AD213&amp;AG213,IF(($H$2&lt;&gt;"m")*($H$2&lt;&gt;"Y"),(IF(F213=0,"",F213&amp;" "&amp;$F$4&amp;" "))&amp;(IF(G213=0,"",G213&amp;" "&amp;$G$4&amp;" "))&amp;(IF(H213=0,"",H213&amp;" "&amp;H$4&amp;" "))&amp;(IF(I213=0,"",I213&amp;" "&amp;$I$4&amp;" "))&amp;(IF(J213=0,"",J213&amp;" "&amp;$J$4&amp;" ")),"")))&amp;"; "&amp;IF((B213=B212)*(AA213=AA212), "same collecting data; ", IF((B213=B212)*(Z212=Z213),"same locality; ",(IF(COUNTBLANK(L213)=1,"",$D$2&amp;L213&amp;$L$3&amp;" "&amp;$D$2))&amp;(IF(COUNTBLANK(M213)=1,"",$E$2&amp;M213&amp;$E$2&amp;", "))&amp;(IF(COUNTBLANK(N213)=1,"",N213&amp;"; "))&amp;(IF(COUNTBLANK(O213)=1,"",O213&amp;"; ")))&amp;(IF(COUNTBLANK(P213)=1,"",P213&amp;"; "))&amp;(IF(COUNTBLANK(Q213)=1,"",Q213&amp;"; "))&amp;(IF(COUNTBLANK(R213)=1,"",R213&amp;"m, "))&amp;IF((COUNTBLANK(S213)=0)*(S213&lt;&gt;S212), S213&amp;"; ","")&amp;(IF(COUNTBLANK(U213)=1,"",U213&amp;"; "))&amp;(IF(COUNTBLANK(T213)=1,"",IF(COUNTBLANK(F$2)=1,T213&amp;"; ",T213&amp;" "&amp;F$2&amp;"; "))))&amp;(IF(COUNTBLANK(V213)=1,"",V213&amp;"; "))&amp;IF((COUNTBLANK(C213)=1),"",C213)&amp;IF((B213=B214)*(K213=K214)*(L213=L214)*(M213=M214),IF(($H$2&lt;&gt;"m")*($H$2&lt;&gt;"Y"), " • ", IF((ISNUMBER(FIND(")",AE213))), " • ", "")),IF((B213=B214)*(K213=K214),"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1 ♀ ; Texas, Brewster, Presidio; MSU Dalquest Research Site, 18 rd mi NE Sauceda; under rocks, desert scrub; (N29.55667°, W103.79417°); 4/X/2005; N. Platnick &amp; D. Ubick leg.; AMNH  • 1 ♀ ; Texas, Brewster, Window Trail; under large rock; [N29.27553°, W103.31621°]; 17/IX/1960; C.L. Reid leg.; MCZ 145405 • 1 ♀ ; Texas, Burnet, Hays; 4 km NW Wimberley, at Little Twin Sisters Peaks; (N30.51667°, W98.11667°); 9–10/III/1995; W.E. Steiner et al. leg.; USNM  • 1 ♀ ; Texas, Cameron, Leguna Atascosa Wildlife Refuge; east shore of Cayo Atascosa, near damsite; [N26.22835°, W97.34865°]; 29/I/1959; AMNH  • 1 ♂ ; Texas, Dallas, [N32.77666°, W96.79699°]; spring/1940; E.P.C. leg.; MCZ 145406 • 1 ♂ ; Texas, Denton, in dormitory; [N33.21484°, W97.13307°]; 30/X/1945; MCZ 145407 • 1 ♀ ; Texas, Denton, Frame St.; under stones; [N33.22401°, W97.12472°]; 15/VII/1944; MCZ 145409 • 1 ♀ ; Texas, Denton, TSCW campus; [N33.21484°, W97.13307°]; 1/IV/1946; MCZ 145408 • 1 ♀ ; Texas, Gillespie, Llano; 27.8 miles N Fredericksburg, ict. 16 and 965; [N30.2752°, W98.87198°]; 13/III/1982; J.C. Cokendolpher leg.; AMNH  • 1 imm. ; Texas, Hays, 2.2 mi W of San Marcos; [N29.88328°, W97.94139°]; 1/IV/1961; H. Campbell &amp; H. Campbell leg.; CAS 9057630 • 2 ♂ ; Texas, Jeff Davis, Davis; Davis Mountain junction; [N30.75015°, W104.0838°]; 9/VII/1948; C. &amp; P. Vaurie leg.; AMNH  • 1 ♀ ; Texas, Jeff Davis, Davis; Fort Davis; walnut grove; [N30.58821°, W103.89463°]; 11/VIII/1981; D. Ubick leg.; DU 81.08.11 • </v>
      </c>
    </row>
    <row r="214" spans="1:34" s="1" customFormat="1" x14ac:dyDescent="0.25">
      <c r="A214" s="3">
        <f t="shared" si="24"/>
        <v>1</v>
      </c>
      <c r="B214" s="53" t="str">
        <f t="shared" si="22"/>
        <v>Kukulcania arizonica</v>
      </c>
      <c r="C214" s="57" t="s">
        <v>326</v>
      </c>
      <c r="D214" s="57" t="s">
        <v>191</v>
      </c>
      <c r="E214" s="57"/>
      <c r="F214" s="57">
        <v>0</v>
      </c>
      <c r="G214" s="57">
        <v>1</v>
      </c>
      <c r="H214" s="57">
        <v>0</v>
      </c>
      <c r="I214" s="57"/>
      <c r="J214" s="57"/>
      <c r="K214" s="57" t="s">
        <v>353</v>
      </c>
      <c r="L214" s="57" t="s">
        <v>89</v>
      </c>
      <c r="M214" s="54" t="s">
        <v>1188</v>
      </c>
      <c r="N214" s="57" t="s">
        <v>1189</v>
      </c>
      <c r="O214" s="58" t="s">
        <v>1190</v>
      </c>
      <c r="P214" s="58"/>
      <c r="Q214" s="58" t="s">
        <v>85</v>
      </c>
      <c r="R214" s="58"/>
      <c r="S214" s="54" t="s">
        <v>1191</v>
      </c>
      <c r="T214" s="57" t="s">
        <v>1192</v>
      </c>
      <c r="U214" s="57" t="s">
        <v>1193</v>
      </c>
      <c r="V214" s="57"/>
      <c r="W214" s="57" t="s">
        <v>85</v>
      </c>
      <c r="X214" s="147">
        <f ca="1">IF(COUNTBLANK(D214)=1,"",IF('order-admin-units'!$I$1&lt;&gt;"y", "", IF(COUNTBLANK(K214)=1, 'order-admin-units'!$B$1+1, VLOOKUP(K214, ordercountry, 2))))</f>
        <v>1</v>
      </c>
      <c r="Y214" s="147">
        <f ca="1">IF(COUNTBLANK(D214)=1,"",IF('order-admin-units'!$I$1&lt;&gt;"y", "", IF(COUNTBLANK(K214:L214)&gt;0, 'order-admin-units'!$B$2+1, VLOOKUP(K214&amp;"@"&amp;L214, orderadmin, 2))))</f>
        <v>7</v>
      </c>
      <c r="Z214" s="147" t="str">
        <f t="shared" si="25"/>
        <v>USATexasKerrHuntMO Ranch, 10 mi. W of Hunt</v>
      </c>
      <c r="AA214" s="147" t="str">
        <f t="shared" si="26"/>
        <v>Kukulcania arizonicaUSATexasKerrHuntMO Ranch, 10 mi. W of Hunt[N30.07104°, W99.33798°]R.O. Albert20/IV/1962</v>
      </c>
      <c r="AB214" s="147" t="str">
        <f t="shared" si="27"/>
        <v>Kukulcania arizonicaUSATexasKerrHuntMO Ranch, 10 mi. W of Hunt[N30.07104°, W99.33798°]R.O. Albert20/IV/1962MCZ 145410</v>
      </c>
      <c r="AC214" s="147" t="str">
        <f t="shared" si="23"/>
        <v>Kukulcania arizonicaUSATexasKerrHuntMO Ranch, 10 mi. W of Hunt[N30.07104°, W99.33798°]R.O. Albert20/IV/1962</v>
      </c>
      <c r="AD214" s="11" t="str">
        <f t="shared" si="28"/>
        <v/>
      </c>
      <c r="AE214" s="11" t="str">
        <f t="array" ref="AE214">IF(COUNTBLANK(D214)=1,"",IF(OR($H$2="y",$H$2="m"),IF(AA214=AA213,IF(OR(AB214=$AB$4:$AB213)=FALSE,AE213&amp;C214,AE213),"("&amp;C214)&amp;IF(AA214=AA215,IF(OR(AB215=$AB$4:$AB214)=FALSE,", ",""),") "),""))</f>
        <v/>
      </c>
      <c r="AF214" s="11" t="str">
        <f t="array" ref="AF214">IF((COUNTBLANK(D214)=0)*OR($H$2="y",$H$2="m"),IFERROR(LEFT(C214, FIND(" ",C214)-1), C214),"")</f>
        <v/>
      </c>
      <c r="AG214" s="11" t="str">
        <f t="array" ref="AG214">IF(COUNTBLANK(D214)=1,"",IF(OR($H$2="y",$H$2="m"),IF(AA214=AA213,IF(OR(AC214=$AC$4:$AC213)=FALSE,AG213&amp;AF214,AG213),"("&amp;AF214)&amp;IF(AA214=AA215,IF(OR(AC215=$AC$4:$AC214)=FALSE,", ",""),") "),""))</f>
        <v/>
      </c>
      <c r="AH214" s="10" t="str">
        <f>IF((COUNTBLANK(D214)=1),"",IF(D214=D213,AH213,"")&amp;IF(B213&lt;&gt;B214,((IF(COUNTBLANK(E214)=1,$D$3&amp;"Non-type material: "&amp;$D$3,$D$3&amp;INDEX('type-categories'!$A$2:$B$100,MATCH(E214,'type-categories'!$A$2:$A$100,0),2)&amp;$D$3))),"")&amp;(IF(K214&lt;&gt;K213,$C$2&amp;UPPER(K214)&amp;$C$2&amp;$K$3&amp;" ",(IF(B214&lt;&gt;B213,$C$2&amp;UPPER(K214)&amp;$C$2&amp;$K$3&amp;" ",""))))&amp;IF((AA214&lt;&gt;AA215)*($H$2="y"),AD214&amp;AE214,IF((AA214&lt;&gt;AA215)*($H$2="m"),AD214&amp;AG214,IF(($H$2&lt;&gt;"m")*($H$2&lt;&gt;"Y"),(IF(F214=0,"",F214&amp;" "&amp;$F$4&amp;" "))&amp;(IF(G214=0,"",G214&amp;" "&amp;$G$4&amp;" "))&amp;(IF(H214=0,"",H214&amp;" "&amp;H$4&amp;" "))&amp;(IF(I214=0,"",I214&amp;" "&amp;$I$4&amp;" "))&amp;(IF(J214=0,"",J214&amp;" "&amp;$J$4&amp;" ")),"")))&amp;"; "&amp;IF((B214=B213)*(AA214=AA213), "same collecting data; ", IF((B214=B213)*(Z213=Z214),"same locality; ",(IF(COUNTBLANK(L214)=1,"",$D$2&amp;L214&amp;$L$3&amp;" "&amp;$D$2))&amp;(IF(COUNTBLANK(M214)=1,"",$E$2&amp;M214&amp;$E$2&amp;", "))&amp;(IF(COUNTBLANK(N214)=1,"",N214&amp;"; "))&amp;(IF(COUNTBLANK(O214)=1,"",O214&amp;"; ")))&amp;(IF(COUNTBLANK(P214)=1,"",P214&amp;"; "))&amp;(IF(COUNTBLANK(Q214)=1,"",Q214&amp;"; "))&amp;(IF(COUNTBLANK(R214)=1,"",R214&amp;"m, "))&amp;IF((COUNTBLANK(S214)=0)*(S214&lt;&gt;S213), S214&amp;"; ","")&amp;(IF(COUNTBLANK(U214)=1,"",U214&amp;"; "))&amp;(IF(COUNTBLANK(T214)=1,"",IF(COUNTBLANK(F$2)=1,T214&amp;"; ",T214&amp;" "&amp;F$2&amp;"; "))))&amp;(IF(COUNTBLANK(V214)=1,"",V214&amp;"; "))&amp;IF((COUNTBLANK(C214)=1),"",C214)&amp;IF((B214=B215)*(K214=K215)*(L214=L215)*(M214=M215),IF(($H$2&lt;&gt;"m")*($H$2&lt;&gt;"Y"), " • ", IF((ISNUMBER(FIND(")",AE214))), " • ", "")),IF((B214=B215)*(K214=K215),"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1 ♀ ; Texas, Brewster, Presidio; MSU Dalquest Research Site, 18 rd mi NE Sauceda; under rocks, desert scrub; (N29.55667°, W103.79417°); 4/X/2005; N. Platnick &amp; D. Ubick leg.; AMNH  • 1 ♀ ; Texas, Brewster, Window Trail; under large rock; [N29.27553°, W103.31621°]; 17/IX/1960; C.L. Reid leg.; MCZ 145405 • 1 ♀ ; Texas, Burnet, Hays; 4 km NW Wimberley, at Little Twin Sisters Peaks; (N30.51667°, W98.11667°); 9–10/III/1995; W.E. Steiner et al. leg.; USNM  • 1 ♀ ; Texas, Cameron, Leguna Atascosa Wildlife Refuge; east shore of Cayo Atascosa, near damsite; [N26.22835°, W97.34865°]; 29/I/1959; AMNH  • 1 ♂ ; Texas, Dallas, [N32.77666°, W96.79699°]; spring/1940; E.P.C. leg.; MCZ 145406 • 1 ♂ ; Texas, Denton, in dormitory; [N33.21484°, W97.13307°]; 30/X/1945; MCZ 145407 • 1 ♀ ; Texas, Denton, Frame St.; under stones; [N33.22401°, W97.12472°]; 15/VII/1944; MCZ 145409 • 1 ♀ ; Texas, Denton, TSCW campus; [N33.21484°, W97.13307°]; 1/IV/1946; MCZ 145408 • 1 ♀ ; Texas, Gillespie, Llano; 27.8 miles N Fredericksburg, ict. 16 and 965; [N30.2752°, W98.87198°]; 13/III/1982; J.C. Cokendolpher leg.; AMNH  • 1 imm. ; Texas, Hays, 2.2 mi W of San Marcos; [N29.88328°, W97.94139°]; 1/IV/1961; H. Campbell &amp; H. Campbell leg.; CAS 9057630 • 2 ♂ ; Texas, Jeff Davis, Davis; Davis Mountain junction; [N30.75015°, W104.0838°]; 9/VII/1948; C. &amp; P. Vaurie leg.; AMNH  • 1 ♀ ; Texas, Jeff Davis, Davis; Fort Davis; walnut grove; [N30.58821°, W103.89463°]; 11/VIII/1981; D. Ubick leg.; DU 81.08.11 • 1 ♀ ; Texas, Kerr, Hunt; MO Ranch, 10 mi. W of Hunt; [N30.07104°, W99.33798°]; 20/IV/1962; R.O. Albert leg.; MCZ 145410 • </v>
      </c>
    </row>
    <row r="215" spans="1:34" s="1" customFormat="1" x14ac:dyDescent="0.25">
      <c r="A215" s="3">
        <f t="shared" si="24"/>
        <v>1</v>
      </c>
      <c r="B215" s="53" t="str">
        <f t="shared" si="22"/>
        <v>Kukulcania arizonica</v>
      </c>
      <c r="C215" s="57" t="s">
        <v>192</v>
      </c>
      <c r="D215" s="57" t="s">
        <v>191</v>
      </c>
      <c r="E215" s="57"/>
      <c r="F215" s="57">
        <v>0</v>
      </c>
      <c r="G215" s="57">
        <v>1</v>
      </c>
      <c r="H215" s="57">
        <v>0</v>
      </c>
      <c r="I215" s="57"/>
      <c r="J215" s="57"/>
      <c r="K215" s="57" t="s">
        <v>353</v>
      </c>
      <c r="L215" s="57" t="s">
        <v>89</v>
      </c>
      <c r="M215" s="54" t="s">
        <v>1188</v>
      </c>
      <c r="N215" s="57" t="s">
        <v>1194</v>
      </c>
      <c r="O215" s="58" t="s">
        <v>85</v>
      </c>
      <c r="P215" s="58"/>
      <c r="Q215" s="58" t="s">
        <v>85</v>
      </c>
      <c r="R215" s="58"/>
      <c r="S215" s="54" t="s">
        <v>1195</v>
      </c>
      <c r="T215" s="57" t="s">
        <v>906</v>
      </c>
      <c r="U215" s="57" t="s">
        <v>1196</v>
      </c>
      <c r="V215" s="57"/>
      <c r="W215" s="57" t="s">
        <v>85</v>
      </c>
      <c r="X215" s="147">
        <f ca="1">IF(COUNTBLANK(D215)=1,"",IF('order-admin-units'!$I$1&lt;&gt;"y", "", IF(COUNTBLANK(K215)=1, 'order-admin-units'!$B$1+1, VLOOKUP(K215, ordercountry, 2))))</f>
        <v>1</v>
      </c>
      <c r="Y215" s="147">
        <f ca="1">IF(COUNTBLANK(D215)=1,"",IF('order-admin-units'!$I$1&lt;&gt;"y", "", IF(COUNTBLANK(K215:L215)&gt;0, 'order-admin-units'!$B$2+1, VLOOKUP(K215&amp;"@"&amp;L215, orderadmin, 2))))</f>
        <v>7</v>
      </c>
      <c r="Z215" s="147" t="str">
        <f t="shared" si="25"/>
        <v>USATexasKerrKerrville</v>
      </c>
      <c r="AA215" s="147" t="str">
        <f t="shared" si="26"/>
        <v>Kukulcania arizonicaUSATexasKerrKerrville[N30.04743°, W99.14032°]S. &amp; D. MulaikVII/1940</v>
      </c>
      <c r="AB215" s="147" t="str">
        <f t="shared" si="27"/>
        <v xml:space="preserve">Kukulcania arizonicaUSATexasKerrKerrville[N30.04743°, W99.14032°]S. &amp; D. MulaikVII/1940AMNH </v>
      </c>
      <c r="AC215" s="147" t="str">
        <f t="shared" si="23"/>
        <v>Kukulcania arizonicaUSATexasKerrKerrville[N30.04743°, W99.14032°]S. &amp; D. MulaikVII/1940</v>
      </c>
      <c r="AD215" s="11" t="str">
        <f t="shared" si="28"/>
        <v/>
      </c>
      <c r="AE215" s="11" t="str">
        <f t="array" ref="AE215">IF(COUNTBLANK(D215)=1,"",IF(OR($H$2="y",$H$2="m"),IF(AA215=AA214,IF(OR(AB215=$AB$4:$AB214)=FALSE,AE214&amp;C215,AE214),"("&amp;C215)&amp;IF(AA215=AA216,IF(OR(AB216=$AB$4:$AB215)=FALSE,", ",""),") "),""))</f>
        <v/>
      </c>
      <c r="AF215" s="11" t="str">
        <f t="array" ref="AF215">IF((COUNTBLANK(D215)=0)*OR($H$2="y",$H$2="m"),IFERROR(LEFT(C215, FIND(" ",C215)-1), C215),"")</f>
        <v/>
      </c>
      <c r="AG215" s="11" t="str">
        <f t="array" ref="AG215">IF(COUNTBLANK(D215)=1,"",IF(OR($H$2="y",$H$2="m"),IF(AA215=AA214,IF(OR(AC215=$AC$4:$AC214)=FALSE,AG214&amp;AF215,AG214),"("&amp;AF215)&amp;IF(AA215=AA216,IF(OR(AC216=$AC$4:$AC215)=FALSE,", ",""),") "),""))</f>
        <v/>
      </c>
      <c r="AH215" s="10" t="str">
        <f>IF((COUNTBLANK(D215)=1),"",IF(D215=D214,AH214,"")&amp;IF(B214&lt;&gt;B215,((IF(COUNTBLANK(E215)=1,$D$3&amp;"Non-type material: "&amp;$D$3,$D$3&amp;INDEX('type-categories'!$A$2:$B$100,MATCH(E215,'type-categories'!$A$2:$A$100,0),2)&amp;$D$3))),"")&amp;(IF(K215&lt;&gt;K214,$C$2&amp;UPPER(K215)&amp;$C$2&amp;$K$3&amp;" ",(IF(B215&lt;&gt;B214,$C$2&amp;UPPER(K215)&amp;$C$2&amp;$K$3&amp;" ",""))))&amp;IF((AA215&lt;&gt;AA216)*($H$2="y"),AD215&amp;AE215,IF((AA215&lt;&gt;AA216)*($H$2="m"),AD215&amp;AG215,IF(($H$2&lt;&gt;"m")*($H$2&lt;&gt;"Y"),(IF(F215=0,"",F215&amp;" "&amp;$F$4&amp;" "))&amp;(IF(G215=0,"",G215&amp;" "&amp;$G$4&amp;" "))&amp;(IF(H215=0,"",H215&amp;" "&amp;H$4&amp;" "))&amp;(IF(I215=0,"",I215&amp;" "&amp;$I$4&amp;" "))&amp;(IF(J215=0,"",J215&amp;" "&amp;$J$4&amp;" ")),"")))&amp;"; "&amp;IF((B215=B214)*(AA215=AA214), "same collecting data; ", IF((B215=B214)*(Z214=Z215),"same locality; ",(IF(COUNTBLANK(L215)=1,"",$D$2&amp;L215&amp;$L$3&amp;" "&amp;$D$2))&amp;(IF(COUNTBLANK(M215)=1,"",$E$2&amp;M215&amp;$E$2&amp;", "))&amp;(IF(COUNTBLANK(N215)=1,"",N215&amp;"; "))&amp;(IF(COUNTBLANK(O215)=1,"",O215&amp;"; ")))&amp;(IF(COUNTBLANK(P215)=1,"",P215&amp;"; "))&amp;(IF(COUNTBLANK(Q215)=1,"",Q215&amp;"; "))&amp;(IF(COUNTBLANK(R215)=1,"",R215&amp;"m, "))&amp;IF((COUNTBLANK(S215)=0)*(S215&lt;&gt;S214), S215&amp;"; ","")&amp;(IF(COUNTBLANK(U215)=1,"",U215&amp;"; "))&amp;(IF(COUNTBLANK(T215)=1,"",IF(COUNTBLANK(F$2)=1,T215&amp;"; ",T215&amp;" "&amp;F$2&amp;"; "))))&amp;(IF(COUNTBLANK(V215)=1,"",V215&amp;"; "))&amp;IF((COUNTBLANK(C215)=1),"",C215)&amp;IF((B215=B216)*(K215=K216)*(L215=L216)*(M215=M216),IF(($H$2&lt;&gt;"m")*($H$2&lt;&gt;"Y"), " • ", IF((ISNUMBER(FIND(")",AE215))), " • ", "")),IF((B215=B216)*(K215=K216),"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1 ♀ ; Texas, Brewster, Presidio; MSU Dalquest Research Site, 18 rd mi NE Sauceda; under rocks, desert scrub; (N29.55667°, W103.79417°); 4/X/2005; N. Platnick &amp; D. Ubick leg.; AMNH  • 1 ♀ ; Texas, Brewster, Window Trail; under large rock; [N29.27553°, W103.31621°]; 17/IX/1960; C.L. Reid leg.; MCZ 145405 • 1 ♀ ; Texas, Burnet, Hays; 4 km NW Wimberley, at Little Twin Sisters Peaks; (N30.51667°, W98.11667°); 9–10/III/1995; W.E. Steiner et al. leg.; USNM  • 1 ♀ ; Texas, Cameron, Leguna Atascosa Wildlife Refuge; east shore of Cayo Atascosa, near damsite; [N26.22835°, W97.34865°]; 29/I/1959; AMNH  • 1 ♂ ; Texas, Dallas, [N32.77666°, W96.79699°]; spring/1940; E.P.C. leg.; MCZ 145406 • 1 ♂ ; Texas, Denton, in dormitory; [N33.21484°, W97.13307°]; 30/X/1945; MCZ 145407 • 1 ♀ ; Texas, Denton, Frame St.; under stones; [N33.22401°, W97.12472°]; 15/VII/1944; MCZ 145409 • 1 ♀ ; Texas, Denton, TSCW campus; [N33.21484°, W97.13307°]; 1/IV/1946; MCZ 145408 • 1 ♀ ; Texas, Gillespie, Llano; 27.8 miles N Fredericksburg, ict. 16 and 965; [N30.2752°, W98.87198°]; 13/III/1982; J.C. Cokendolpher leg.; AMNH  • 1 imm. ; Texas, Hays, 2.2 mi W of San Marcos; [N29.88328°, W97.94139°]; 1/IV/1961; H. Campbell &amp; H. Campbell leg.; CAS 9057630 • 2 ♂ ; Texas, Jeff Davis, Davis; Davis Mountain junction; [N30.75015°, W104.0838°]; 9/VII/1948; C. &amp; P. Vaurie leg.; AMNH  • 1 ♀ ; Texas, Jeff Davis, Davis; Fort Davis; walnut grove; [N30.58821°, W103.89463°]; 11/VIII/1981; D. Ubick leg.; DU 81.08.11 • 1 ♀ ; Texas, Kerr, Hunt; MO Ranch, 10 mi. W of Hunt; [N30.07104°, W99.33798°]; 20/IV/1962; R.O. Albert leg.; MCZ 145410 • 1 ♀ ; Texas, Kerr, Kerrville; [N30.04743°, W99.14032°]; VII/1940; S. &amp; D. Mulaik leg.; AMNH  • </v>
      </c>
    </row>
    <row r="216" spans="1:34" s="1" customFormat="1" x14ac:dyDescent="0.25">
      <c r="A216" s="3">
        <f t="shared" si="24"/>
        <v>1</v>
      </c>
      <c r="B216" s="53" t="str">
        <f t="shared" si="22"/>
        <v>Kukulcania arizonica</v>
      </c>
      <c r="C216" s="57" t="s">
        <v>192</v>
      </c>
      <c r="D216" s="57" t="s">
        <v>191</v>
      </c>
      <c r="E216" s="57"/>
      <c r="F216" s="57">
        <v>0</v>
      </c>
      <c r="G216" s="57">
        <v>2</v>
      </c>
      <c r="H216" s="57">
        <v>0</v>
      </c>
      <c r="I216" s="57"/>
      <c r="J216" s="57"/>
      <c r="K216" s="57" t="s">
        <v>353</v>
      </c>
      <c r="L216" s="57" t="s">
        <v>89</v>
      </c>
      <c r="M216" s="54" t="s">
        <v>1188</v>
      </c>
      <c r="N216" s="57" t="s">
        <v>1197</v>
      </c>
      <c r="O216" s="58" t="s">
        <v>85</v>
      </c>
      <c r="P216" s="58"/>
      <c r="Q216" s="58" t="s">
        <v>85</v>
      </c>
      <c r="R216" s="58"/>
      <c r="S216" s="54" t="s">
        <v>85</v>
      </c>
      <c r="T216" s="57" t="s">
        <v>1198</v>
      </c>
      <c r="U216" s="57" t="s">
        <v>1199</v>
      </c>
      <c r="V216" s="57"/>
      <c r="W216" s="57" t="s">
        <v>85</v>
      </c>
      <c r="X216" s="147">
        <f ca="1">IF(COUNTBLANK(D216)=1,"",IF('order-admin-units'!$I$1&lt;&gt;"y", "", IF(COUNTBLANK(K216)=1, 'order-admin-units'!$B$1+1, VLOOKUP(K216, ordercountry, 2))))</f>
        <v>1</v>
      </c>
      <c r="Y216" s="147">
        <f ca="1">IF(COUNTBLANK(D216)=1,"",IF('order-admin-units'!$I$1&lt;&gt;"y", "", IF(COUNTBLANK(K216:L216)&gt;0, 'order-admin-units'!$B$2+1, VLOOKUP(K216&amp;"@"&amp;L216, orderadmin, 2))))</f>
        <v>7</v>
      </c>
      <c r="Z216" s="147" t="str">
        <f t="shared" si="25"/>
        <v>USATexasKerrRaven Ranch</v>
      </c>
      <c r="AA216" s="147" t="str">
        <f t="shared" si="26"/>
        <v>Kukulcania arizonicaUSATexasKerrRaven RanchA. MulaikVI/1941</v>
      </c>
      <c r="AB216" s="147" t="str">
        <f t="shared" si="27"/>
        <v xml:space="preserve">Kukulcania arizonicaUSATexasKerrRaven RanchA. MulaikVI/1941AMNH </v>
      </c>
      <c r="AC216" s="147" t="str">
        <f t="shared" si="23"/>
        <v>Kukulcania arizonicaUSATexasKerrRaven RanchA. MulaikVI/1941</v>
      </c>
      <c r="AD216" s="11" t="str">
        <f t="shared" si="28"/>
        <v/>
      </c>
      <c r="AE216" s="11" t="str">
        <f t="array" ref="AE216">IF(COUNTBLANK(D216)=1,"",IF(OR($H$2="y",$H$2="m"),IF(AA216=AA215,IF(OR(AB216=$AB$4:$AB215)=FALSE,AE215&amp;C216,AE215),"("&amp;C216)&amp;IF(AA216=AA217,IF(OR(AB217=$AB$4:$AB216)=FALSE,", ",""),") "),""))</f>
        <v/>
      </c>
      <c r="AF216" s="11" t="str">
        <f t="array" ref="AF216">IF((COUNTBLANK(D216)=0)*OR($H$2="y",$H$2="m"),IFERROR(LEFT(C216, FIND(" ",C216)-1), C216),"")</f>
        <v/>
      </c>
      <c r="AG216" s="11" t="str">
        <f t="array" ref="AG216">IF(COUNTBLANK(D216)=1,"",IF(OR($H$2="y",$H$2="m"),IF(AA216=AA215,IF(OR(AC216=$AC$4:$AC215)=FALSE,AG215&amp;AF216,AG215),"("&amp;AF216)&amp;IF(AA216=AA217,IF(OR(AC217=$AC$4:$AC216)=FALSE,", ",""),") "),""))</f>
        <v/>
      </c>
      <c r="AH216" s="10" t="str">
        <f>IF((COUNTBLANK(D216)=1),"",IF(D216=D215,AH215,"")&amp;IF(B215&lt;&gt;B216,((IF(COUNTBLANK(E216)=1,$D$3&amp;"Non-type material: "&amp;$D$3,$D$3&amp;INDEX('type-categories'!$A$2:$B$100,MATCH(E216,'type-categories'!$A$2:$A$100,0),2)&amp;$D$3))),"")&amp;(IF(K216&lt;&gt;K215,$C$2&amp;UPPER(K216)&amp;$C$2&amp;$K$3&amp;" ",(IF(B216&lt;&gt;B215,$C$2&amp;UPPER(K216)&amp;$C$2&amp;$K$3&amp;" ",""))))&amp;IF((AA216&lt;&gt;AA217)*($H$2="y"),AD216&amp;AE216,IF((AA216&lt;&gt;AA217)*($H$2="m"),AD216&amp;AG216,IF(($H$2&lt;&gt;"m")*($H$2&lt;&gt;"Y"),(IF(F216=0,"",F216&amp;" "&amp;$F$4&amp;" "))&amp;(IF(G216=0,"",G216&amp;" "&amp;$G$4&amp;" "))&amp;(IF(H216=0,"",H216&amp;" "&amp;H$4&amp;" "))&amp;(IF(I216=0,"",I216&amp;" "&amp;$I$4&amp;" "))&amp;(IF(J216=0,"",J216&amp;" "&amp;$J$4&amp;" ")),"")))&amp;"; "&amp;IF((B216=B215)*(AA216=AA215), "same collecting data; ", IF((B216=B215)*(Z215=Z216),"same locality; ",(IF(COUNTBLANK(L216)=1,"",$D$2&amp;L216&amp;$L$3&amp;" "&amp;$D$2))&amp;(IF(COUNTBLANK(M216)=1,"",$E$2&amp;M216&amp;$E$2&amp;", "))&amp;(IF(COUNTBLANK(N216)=1,"",N216&amp;"; "))&amp;(IF(COUNTBLANK(O216)=1,"",O216&amp;"; ")))&amp;(IF(COUNTBLANK(P216)=1,"",P216&amp;"; "))&amp;(IF(COUNTBLANK(Q216)=1,"",Q216&amp;"; "))&amp;(IF(COUNTBLANK(R216)=1,"",R216&amp;"m, "))&amp;IF((COUNTBLANK(S216)=0)*(S216&lt;&gt;S215), S216&amp;"; ","")&amp;(IF(COUNTBLANK(U216)=1,"",U216&amp;"; "))&amp;(IF(COUNTBLANK(T216)=1,"",IF(COUNTBLANK(F$2)=1,T216&amp;"; ",T216&amp;" "&amp;F$2&amp;"; "))))&amp;(IF(COUNTBLANK(V216)=1,"",V216&amp;"; "))&amp;IF((COUNTBLANK(C216)=1),"",C216)&amp;IF((B216=B217)*(K216=K217)*(L216=L217)*(M216=M217),IF(($H$2&lt;&gt;"m")*($H$2&lt;&gt;"Y"), " • ", IF((ISNUMBER(FIND(")",AE216))), " • ", "")),IF((B216=B217)*(K216=K217),"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1 ♀ ; Texas, Brewster, Presidio; MSU Dalquest Research Site, 18 rd mi NE Sauceda; under rocks, desert scrub; (N29.55667°, W103.79417°); 4/X/2005; N. Platnick &amp; D. Ubick leg.; AMNH  • 1 ♀ ; Texas, Brewster, Window Trail; under large rock; [N29.27553°, W103.31621°]; 17/IX/1960; C.L. Reid leg.; MCZ 145405 • 1 ♀ ; Texas, Burnet, Hays; 4 km NW Wimberley, at Little Twin Sisters Peaks; (N30.51667°, W98.11667°); 9–10/III/1995; W.E. Steiner et al. leg.; USNM  • 1 ♀ ; Texas, Cameron, Leguna Atascosa Wildlife Refuge; east shore of Cayo Atascosa, near damsite; [N26.22835°, W97.34865°]; 29/I/1959; AMNH  • 1 ♂ ; Texas, Dallas, [N32.77666°, W96.79699°]; spring/1940; E.P.C. leg.; MCZ 145406 • 1 ♂ ; Texas, Denton, in dormitory; [N33.21484°, W97.13307°]; 30/X/1945; MCZ 145407 • 1 ♀ ; Texas, Denton, Frame St.; under stones; [N33.22401°, W97.12472°]; 15/VII/1944; MCZ 145409 • 1 ♀ ; Texas, Denton, TSCW campus; [N33.21484°, W97.13307°]; 1/IV/1946; MCZ 145408 • 1 ♀ ; Texas, Gillespie, Llano; 27.8 miles N Fredericksburg, ict. 16 and 965; [N30.2752°, W98.87198°]; 13/III/1982; J.C. Cokendolpher leg.; AMNH  • 1 imm. ; Texas, Hays, 2.2 mi W of San Marcos; [N29.88328°, W97.94139°]; 1/IV/1961; H. Campbell &amp; H. Campbell leg.; CAS 9057630 • 2 ♂ ; Texas, Jeff Davis, Davis; Davis Mountain junction; [N30.75015°, W104.0838°]; 9/VII/1948; C. &amp; P. Vaurie leg.; AMNH  • 1 ♀ ; Texas, Jeff Davis, Davis; Fort Davis; walnut grove; [N30.58821°, W103.89463°]; 11/VIII/1981; D. Ubick leg.; DU 81.08.11 • 1 ♀ ; Texas, Kerr, Hunt; MO Ranch, 10 mi. W of Hunt; [N30.07104°, W99.33798°]; 20/IV/1962; R.O. Albert leg.; MCZ 145410 • 1 ♀ ; Texas, Kerr, Kerrville; [N30.04743°, W99.14032°]; VII/1940; S. &amp; D. Mulaik leg.; AMNH  • 2 ♀ ; Texas, Kerr, Raven Ranch; VI/1941; A. Mulaik leg.; AMNH  • </v>
      </c>
    </row>
    <row r="217" spans="1:34" s="1" customFormat="1" x14ac:dyDescent="0.25">
      <c r="A217" s="3">
        <f t="shared" si="24"/>
        <v>1</v>
      </c>
      <c r="B217" s="53" t="str">
        <f t="shared" si="22"/>
        <v>Kukulcania arizonica</v>
      </c>
      <c r="C217" s="57" t="s">
        <v>192</v>
      </c>
      <c r="D217" s="57" t="s">
        <v>191</v>
      </c>
      <c r="E217" s="57"/>
      <c r="F217" s="57">
        <v>0</v>
      </c>
      <c r="G217" s="57">
        <v>2</v>
      </c>
      <c r="H217" s="57">
        <v>1</v>
      </c>
      <c r="I217" s="57"/>
      <c r="J217" s="57"/>
      <c r="K217" s="57" t="s">
        <v>353</v>
      </c>
      <c r="L217" s="57" t="s">
        <v>89</v>
      </c>
      <c r="M217" s="54" t="s">
        <v>1188</v>
      </c>
      <c r="N217" s="57" t="s">
        <v>1197</v>
      </c>
      <c r="O217" s="58" t="s">
        <v>85</v>
      </c>
      <c r="P217" s="58"/>
      <c r="Q217" s="58" t="s">
        <v>85</v>
      </c>
      <c r="R217" s="58"/>
      <c r="S217" s="54" t="s">
        <v>85</v>
      </c>
      <c r="T217" s="57" t="s">
        <v>906</v>
      </c>
      <c r="U217" s="57" t="s">
        <v>1200</v>
      </c>
      <c r="V217" s="57"/>
      <c r="W217" s="57" t="s">
        <v>85</v>
      </c>
      <c r="X217" s="147">
        <f ca="1">IF(COUNTBLANK(D217)=1,"",IF('order-admin-units'!$I$1&lt;&gt;"y", "", IF(COUNTBLANK(K217)=1, 'order-admin-units'!$B$1+1, VLOOKUP(K217, ordercountry, 2))))</f>
        <v>1</v>
      </c>
      <c r="Y217" s="147">
        <f ca="1">IF(COUNTBLANK(D217)=1,"",IF('order-admin-units'!$I$1&lt;&gt;"y", "", IF(COUNTBLANK(K217:L217)&gt;0, 'order-admin-units'!$B$2+1, VLOOKUP(K217&amp;"@"&amp;L217, orderadmin, 2))))</f>
        <v>7</v>
      </c>
      <c r="Z217" s="147" t="str">
        <f t="shared" si="25"/>
        <v>USATexasKerrRaven Ranch</v>
      </c>
      <c r="AA217" s="147" t="str">
        <f t="shared" si="26"/>
        <v>Kukulcania arizonicaUSATexasKerrRaven RanchS. &amp; D. MulaikIV/1941</v>
      </c>
      <c r="AB217" s="147" t="str">
        <f t="shared" si="27"/>
        <v xml:space="preserve">Kukulcania arizonicaUSATexasKerrRaven RanchS. &amp; D. MulaikIV/1941AMNH </v>
      </c>
      <c r="AC217" s="147" t="str">
        <f t="shared" si="23"/>
        <v>Kukulcania arizonicaUSATexasKerrRaven RanchS. &amp; D. MulaikIV/1941</v>
      </c>
      <c r="AD217" s="11" t="str">
        <f t="shared" si="28"/>
        <v/>
      </c>
      <c r="AE217" s="11" t="str">
        <f t="array" ref="AE217">IF(COUNTBLANK(D217)=1,"",IF(OR($H$2="y",$H$2="m"),IF(AA217=AA216,IF(OR(AB217=$AB$4:$AB216)=FALSE,AE216&amp;C217,AE216),"("&amp;C217)&amp;IF(AA217=AA218,IF(OR(AB218=$AB$4:$AB217)=FALSE,", ",""),") "),""))</f>
        <v/>
      </c>
      <c r="AF217" s="11" t="str">
        <f t="array" ref="AF217">IF((COUNTBLANK(D217)=0)*OR($H$2="y",$H$2="m"),IFERROR(LEFT(C217, FIND(" ",C217)-1), C217),"")</f>
        <v/>
      </c>
      <c r="AG217" s="11" t="str">
        <f t="array" ref="AG217">IF(COUNTBLANK(D217)=1,"",IF(OR($H$2="y",$H$2="m"),IF(AA217=AA216,IF(OR(AC217=$AC$4:$AC216)=FALSE,AG216&amp;AF217,AG216),"("&amp;AF217)&amp;IF(AA217=AA218,IF(OR(AC218=$AC$4:$AC217)=FALSE,", ",""),") "),""))</f>
        <v/>
      </c>
      <c r="AH217" s="10" t="str">
        <f>IF((COUNTBLANK(D217)=1),"",IF(D217=D216,AH216,"")&amp;IF(B216&lt;&gt;B217,((IF(COUNTBLANK(E217)=1,$D$3&amp;"Non-type material: "&amp;$D$3,$D$3&amp;INDEX('type-categories'!$A$2:$B$100,MATCH(E217,'type-categories'!$A$2:$A$100,0),2)&amp;$D$3))),"")&amp;(IF(K217&lt;&gt;K216,$C$2&amp;UPPER(K217)&amp;$C$2&amp;$K$3&amp;" ",(IF(B217&lt;&gt;B216,$C$2&amp;UPPER(K217)&amp;$C$2&amp;$K$3&amp;" ",""))))&amp;IF((AA217&lt;&gt;AA218)*($H$2="y"),AD217&amp;AE217,IF((AA217&lt;&gt;AA218)*($H$2="m"),AD217&amp;AG217,IF(($H$2&lt;&gt;"m")*($H$2&lt;&gt;"Y"),(IF(F217=0,"",F217&amp;" "&amp;$F$4&amp;" "))&amp;(IF(G217=0,"",G217&amp;" "&amp;$G$4&amp;" "))&amp;(IF(H217=0,"",H217&amp;" "&amp;H$4&amp;" "))&amp;(IF(I217=0,"",I217&amp;" "&amp;$I$4&amp;" "))&amp;(IF(J217=0,"",J217&amp;" "&amp;$J$4&amp;" ")),"")))&amp;"; "&amp;IF((B217=B216)*(AA217=AA216), "same collecting data; ", IF((B217=B216)*(Z216=Z217),"same locality; ",(IF(COUNTBLANK(L217)=1,"",$D$2&amp;L217&amp;$L$3&amp;" "&amp;$D$2))&amp;(IF(COUNTBLANK(M217)=1,"",$E$2&amp;M217&amp;$E$2&amp;", "))&amp;(IF(COUNTBLANK(N217)=1,"",N217&amp;"; "))&amp;(IF(COUNTBLANK(O217)=1,"",O217&amp;"; ")))&amp;(IF(COUNTBLANK(P217)=1,"",P217&amp;"; "))&amp;(IF(COUNTBLANK(Q217)=1,"",Q217&amp;"; "))&amp;(IF(COUNTBLANK(R217)=1,"",R217&amp;"m, "))&amp;IF((COUNTBLANK(S217)=0)*(S217&lt;&gt;S216), S217&amp;"; ","")&amp;(IF(COUNTBLANK(U217)=1,"",U217&amp;"; "))&amp;(IF(COUNTBLANK(T217)=1,"",IF(COUNTBLANK(F$2)=1,T217&amp;"; ",T217&amp;" "&amp;F$2&amp;"; "))))&amp;(IF(COUNTBLANK(V217)=1,"",V217&amp;"; "))&amp;IF((COUNTBLANK(C217)=1),"",C217)&amp;IF((B217=B218)*(K217=K218)*(L217=L218)*(M217=M218),IF(($H$2&lt;&gt;"m")*($H$2&lt;&gt;"Y"), " • ", IF((ISNUMBER(FIND(")",AE217))), " • ", "")),IF((B217=B218)*(K217=K218),"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1 ♀ ; Texas, Brewster, Presidio; MSU Dalquest Research Site, 18 rd mi NE Sauceda; under rocks, desert scrub; (N29.55667°, W103.79417°); 4/X/2005; N. Platnick &amp; D. Ubick leg.; AMNH  • 1 ♀ ; Texas, Brewster, Window Trail; under large rock; [N29.27553°, W103.31621°]; 17/IX/1960; C.L. Reid leg.; MCZ 145405 • 1 ♀ ; Texas, Burnet, Hays; 4 km NW Wimberley, at Little Twin Sisters Peaks; (N30.51667°, W98.11667°); 9–10/III/1995; W.E. Steiner et al. leg.; USNM  • 1 ♀ ; Texas, Cameron, Leguna Atascosa Wildlife Refuge; east shore of Cayo Atascosa, near damsite; [N26.22835°, W97.34865°]; 29/I/1959; AMNH  • 1 ♂ ; Texas, Dallas, [N32.77666°, W96.79699°]; spring/1940; E.P.C. leg.; MCZ 145406 • 1 ♂ ; Texas, Denton, in dormitory; [N33.21484°, W97.13307°]; 30/X/1945; MCZ 145407 • 1 ♀ ; Texas, Denton, Frame St.; under stones; [N33.22401°, W97.12472°]; 15/VII/1944; MCZ 145409 • 1 ♀ ; Texas, Denton, TSCW campus; [N33.21484°, W97.13307°]; 1/IV/1946; MCZ 145408 • 1 ♀ ; Texas, Gillespie, Llano; 27.8 miles N Fredericksburg, ict. 16 and 965; [N30.2752°, W98.87198°]; 13/III/1982; J.C. Cokendolpher leg.; AMNH  • 1 imm. ; Texas, Hays, 2.2 mi W of San Marcos; [N29.88328°, W97.94139°]; 1/IV/1961; H. Campbell &amp; H. Campbell leg.; CAS 9057630 • 2 ♂ ; Texas, Jeff Davis, Davis; Davis Mountain junction; [N30.75015°, W104.0838°]; 9/VII/1948; C. &amp; P. Vaurie leg.; AMNH  • 1 ♀ ; Texas, Jeff Davis, Davis; Fort Davis; walnut grove; [N30.58821°, W103.89463°]; 11/VIII/1981; D. Ubick leg.; DU 81.08.11 • 1 ♀ ; Texas, Kerr, Hunt; MO Ranch, 10 mi. W of Hunt; [N30.07104°, W99.33798°]; 20/IV/1962; R.O. Albert leg.; MCZ 145410 • 1 ♀ ; Texas, Kerr, Kerrville; [N30.04743°, W99.14032°]; VII/1940; S. &amp; D. Mulaik leg.; AMNH  • 2 ♀ ; Texas, Kerr, Raven Ranch; VI/1941; A. Mulaik leg.; AMNH  • 2 ♀ 1 imm. ; same locality; IV/1941; S. &amp; D. Mulaik leg.; AMNH  • </v>
      </c>
    </row>
    <row r="218" spans="1:34" s="1" customFormat="1" x14ac:dyDescent="0.25">
      <c r="A218" s="3">
        <f t="shared" si="24"/>
        <v>1</v>
      </c>
      <c r="B218" s="53" t="str">
        <f t="shared" si="22"/>
        <v>Kukulcania arizonica</v>
      </c>
      <c r="C218" s="57" t="s">
        <v>192</v>
      </c>
      <c r="D218" s="57" t="s">
        <v>191</v>
      </c>
      <c r="E218" s="57"/>
      <c r="F218" s="57">
        <v>0</v>
      </c>
      <c r="G218" s="57">
        <v>1</v>
      </c>
      <c r="H218" s="57">
        <v>0</v>
      </c>
      <c r="I218" s="57"/>
      <c r="J218" s="57"/>
      <c r="K218" s="57" t="s">
        <v>353</v>
      </c>
      <c r="L218" s="57" t="s">
        <v>89</v>
      </c>
      <c r="M218" s="54" t="s">
        <v>1188</v>
      </c>
      <c r="N218" s="57" t="s">
        <v>1197</v>
      </c>
      <c r="O218" s="58" t="s">
        <v>85</v>
      </c>
      <c r="P218" s="58"/>
      <c r="Q218" s="58" t="s">
        <v>85</v>
      </c>
      <c r="R218" s="58"/>
      <c r="S218" s="54" t="s">
        <v>85</v>
      </c>
      <c r="T218" s="57" t="s">
        <v>906</v>
      </c>
      <c r="U218" s="57" t="s">
        <v>1199</v>
      </c>
      <c r="V218" s="57"/>
      <c r="W218" s="57" t="s">
        <v>85</v>
      </c>
      <c r="X218" s="147">
        <f ca="1">IF(COUNTBLANK(D218)=1,"",IF('order-admin-units'!$I$1&lt;&gt;"y", "", IF(COUNTBLANK(K218)=1, 'order-admin-units'!$B$1+1, VLOOKUP(K218, ordercountry, 2))))</f>
        <v>1</v>
      </c>
      <c r="Y218" s="147">
        <f ca="1">IF(COUNTBLANK(D218)=1,"",IF('order-admin-units'!$I$1&lt;&gt;"y", "", IF(COUNTBLANK(K218:L218)&gt;0, 'order-admin-units'!$B$2+1, VLOOKUP(K218&amp;"@"&amp;L218, orderadmin, 2))))</f>
        <v>7</v>
      </c>
      <c r="Z218" s="147" t="str">
        <f t="shared" si="25"/>
        <v>USATexasKerrRaven Ranch</v>
      </c>
      <c r="AA218" s="147" t="str">
        <f t="shared" si="26"/>
        <v>Kukulcania arizonicaUSATexasKerrRaven RanchS. &amp; D. MulaikVI/1941</v>
      </c>
      <c r="AB218" s="147" t="str">
        <f t="shared" si="27"/>
        <v xml:space="preserve">Kukulcania arizonicaUSATexasKerrRaven RanchS. &amp; D. MulaikVI/1941AMNH </v>
      </c>
      <c r="AC218" s="147" t="str">
        <f t="shared" si="23"/>
        <v>Kukulcania arizonicaUSATexasKerrRaven RanchS. &amp; D. MulaikVI/1941</v>
      </c>
      <c r="AD218" s="11" t="str">
        <f t="shared" si="28"/>
        <v/>
      </c>
      <c r="AE218" s="11" t="str">
        <f t="array" ref="AE218">IF(COUNTBLANK(D218)=1,"",IF(OR($H$2="y",$H$2="m"),IF(AA218=AA217,IF(OR(AB218=$AB$4:$AB217)=FALSE,AE217&amp;C218,AE217),"("&amp;C218)&amp;IF(AA218=AA219,IF(OR(AB219=$AB$4:$AB218)=FALSE,", ",""),") "),""))</f>
        <v/>
      </c>
      <c r="AF218" s="11" t="str">
        <f t="array" ref="AF218">IF((COUNTBLANK(D218)=0)*OR($H$2="y",$H$2="m"),IFERROR(LEFT(C218, FIND(" ",C218)-1), C218),"")</f>
        <v/>
      </c>
      <c r="AG218" s="11" t="str">
        <f t="array" ref="AG218">IF(COUNTBLANK(D218)=1,"",IF(OR($H$2="y",$H$2="m"),IF(AA218=AA217,IF(OR(AC218=$AC$4:$AC217)=FALSE,AG217&amp;AF218,AG217),"("&amp;AF218)&amp;IF(AA218=AA219,IF(OR(AC219=$AC$4:$AC218)=FALSE,", ",""),") "),""))</f>
        <v/>
      </c>
      <c r="AH218" s="10" t="str">
        <f>IF((COUNTBLANK(D218)=1),"",IF(D218=D217,AH217,"")&amp;IF(B217&lt;&gt;B218,((IF(COUNTBLANK(E218)=1,$D$3&amp;"Non-type material: "&amp;$D$3,$D$3&amp;INDEX('type-categories'!$A$2:$B$100,MATCH(E218,'type-categories'!$A$2:$A$100,0),2)&amp;$D$3))),"")&amp;(IF(K218&lt;&gt;K217,$C$2&amp;UPPER(K218)&amp;$C$2&amp;$K$3&amp;" ",(IF(B218&lt;&gt;B217,$C$2&amp;UPPER(K218)&amp;$C$2&amp;$K$3&amp;" ",""))))&amp;IF((AA218&lt;&gt;AA219)*($H$2="y"),AD218&amp;AE218,IF((AA218&lt;&gt;AA219)*($H$2="m"),AD218&amp;AG218,IF(($H$2&lt;&gt;"m")*($H$2&lt;&gt;"Y"),(IF(F218=0,"",F218&amp;" "&amp;$F$4&amp;" "))&amp;(IF(G218=0,"",G218&amp;" "&amp;$G$4&amp;" "))&amp;(IF(H218=0,"",H218&amp;" "&amp;H$4&amp;" "))&amp;(IF(I218=0,"",I218&amp;" "&amp;$I$4&amp;" "))&amp;(IF(J218=0,"",J218&amp;" "&amp;$J$4&amp;" ")),"")))&amp;"; "&amp;IF((B218=B217)*(AA218=AA217), "same collecting data; ", IF((B218=B217)*(Z217=Z218),"same locality; ",(IF(COUNTBLANK(L218)=1,"",$D$2&amp;L218&amp;$L$3&amp;" "&amp;$D$2))&amp;(IF(COUNTBLANK(M218)=1,"",$E$2&amp;M218&amp;$E$2&amp;", "))&amp;(IF(COUNTBLANK(N218)=1,"",N218&amp;"; "))&amp;(IF(COUNTBLANK(O218)=1,"",O218&amp;"; ")))&amp;(IF(COUNTBLANK(P218)=1,"",P218&amp;"; "))&amp;(IF(COUNTBLANK(Q218)=1,"",Q218&amp;"; "))&amp;(IF(COUNTBLANK(R218)=1,"",R218&amp;"m, "))&amp;IF((COUNTBLANK(S218)=0)*(S218&lt;&gt;S217), S218&amp;"; ","")&amp;(IF(COUNTBLANK(U218)=1,"",U218&amp;"; "))&amp;(IF(COUNTBLANK(T218)=1,"",IF(COUNTBLANK(F$2)=1,T218&amp;"; ",T218&amp;" "&amp;F$2&amp;"; "))))&amp;(IF(COUNTBLANK(V218)=1,"",V218&amp;"; "))&amp;IF((COUNTBLANK(C218)=1),"",C218)&amp;IF((B218=B219)*(K218=K219)*(L218=L219)*(M218=M219),IF(($H$2&lt;&gt;"m")*($H$2&lt;&gt;"Y"), " • ", IF((ISNUMBER(FIND(")",AE218))), " • ", "")),IF((B218=B219)*(K218=K219),"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1 ♀ ; Texas, Brewster, Presidio; MSU Dalquest Research Site, 18 rd mi NE Sauceda; under rocks, desert scrub; (N29.55667°, W103.79417°); 4/X/2005; N. Platnick &amp; D. Ubick leg.; AMNH  • 1 ♀ ; Texas, Brewster, Window Trail; under large rock; [N29.27553°, W103.31621°]; 17/IX/1960; C.L. Reid leg.; MCZ 145405 • 1 ♀ ; Texas, Burnet, Hays; 4 km NW Wimberley, at Little Twin Sisters Peaks; (N30.51667°, W98.11667°); 9–10/III/1995; W.E. Steiner et al. leg.; USNM  • 1 ♀ ; Texas, Cameron, Leguna Atascosa Wildlife Refuge; east shore of Cayo Atascosa, near damsite; [N26.22835°, W97.34865°]; 29/I/1959; AMNH  • 1 ♂ ; Texas, Dallas, [N32.77666°, W96.79699°]; spring/1940; E.P.C. leg.; MCZ 145406 • 1 ♂ ; Texas, Denton, in dormitory; [N33.21484°, W97.13307°]; 30/X/1945; MCZ 145407 • 1 ♀ ; Texas, Denton, Frame St.; under stones; [N33.22401°, W97.12472°]; 15/VII/1944; MCZ 145409 • 1 ♀ ; Texas, Denton, TSCW campus; [N33.21484°, W97.13307°]; 1/IV/1946; MCZ 145408 • 1 ♀ ; Texas, Gillespie, Llano; 27.8 miles N Fredericksburg, ict. 16 and 965; [N30.2752°, W98.87198°]; 13/III/1982; J.C. Cokendolpher leg.; AMNH  • 1 imm. ; Texas, Hays, 2.2 mi W of San Marcos; [N29.88328°, W97.94139°]; 1/IV/1961; H. Campbell &amp; H. Campbell leg.; CAS 9057630 • 2 ♂ ; Texas, Jeff Davis, Davis; Davis Mountain junction; [N30.75015°, W104.0838°]; 9/VII/1948; C. &amp; P. Vaurie leg.; AMNH  • 1 ♀ ; Texas, Jeff Davis, Davis; Fort Davis; walnut grove; [N30.58821°, W103.89463°]; 11/VIII/1981; D. Ubick leg.; DU 81.08.11 • 1 ♀ ; Texas, Kerr, Hunt; MO Ranch, 10 mi. W of Hunt; [N30.07104°, W99.33798°]; 20/IV/1962; R.O. Albert leg.; MCZ 145410 • 1 ♀ ; Texas, Kerr, Kerrville; [N30.04743°, W99.14032°]; VII/1940; S. &amp; D. Mulaik leg.; AMNH  • 2 ♀ ; Texas, Kerr, Raven Ranch; VI/1941; A. Mulaik leg.; AMNH  • 2 ♀ 1 imm. ; same locality; IV/1941; S. &amp; D. Mulaik leg.; AMNH  • 1 ♀ ; same locality; VI/1941; S. &amp; D. Mulaik leg.; AMNH  • </v>
      </c>
    </row>
    <row r="219" spans="1:34" s="1" customFormat="1" x14ac:dyDescent="0.25">
      <c r="A219" s="3">
        <f t="shared" si="24"/>
        <v>1</v>
      </c>
      <c r="B219" s="53" t="str">
        <f t="shared" si="22"/>
        <v>Kukulcania arizonica</v>
      </c>
      <c r="C219" s="57" t="s">
        <v>192</v>
      </c>
      <c r="D219" s="57" t="s">
        <v>191</v>
      </c>
      <c r="E219" s="57"/>
      <c r="F219" s="57">
        <v>1</v>
      </c>
      <c r="G219" s="57">
        <v>0</v>
      </c>
      <c r="H219" s="57">
        <v>2</v>
      </c>
      <c r="I219" s="57"/>
      <c r="J219" s="57"/>
      <c r="K219" s="57" t="s">
        <v>353</v>
      </c>
      <c r="L219" s="57" t="s">
        <v>89</v>
      </c>
      <c r="M219" s="54" t="s">
        <v>1188</v>
      </c>
      <c r="N219" s="57" t="s">
        <v>1197</v>
      </c>
      <c r="O219" s="58" t="s">
        <v>85</v>
      </c>
      <c r="P219" s="58"/>
      <c r="Q219" s="58" t="s">
        <v>85</v>
      </c>
      <c r="R219" s="58"/>
      <c r="S219" s="54" t="s">
        <v>1201</v>
      </c>
      <c r="T219" s="57" t="s">
        <v>1202</v>
      </c>
      <c r="U219" s="57" t="s">
        <v>1203</v>
      </c>
      <c r="V219" s="57"/>
      <c r="W219" s="57" t="s">
        <v>85</v>
      </c>
      <c r="X219" s="147">
        <f ca="1">IF(COUNTBLANK(D219)=1,"",IF('order-admin-units'!$I$1&lt;&gt;"y", "", IF(COUNTBLANK(K219)=1, 'order-admin-units'!$B$1+1, VLOOKUP(K219, ordercountry, 2))))</f>
        <v>1</v>
      </c>
      <c r="Y219" s="147">
        <f ca="1">IF(COUNTBLANK(D219)=1,"",IF('order-admin-units'!$I$1&lt;&gt;"y", "", IF(COUNTBLANK(K219:L219)&gt;0, 'order-admin-units'!$B$2+1, VLOOKUP(K219&amp;"@"&amp;L219, orderadmin, 2))))</f>
        <v>7</v>
      </c>
      <c r="Z219" s="147" t="str">
        <f t="shared" si="25"/>
        <v>USATexasKerrRaven Ranch</v>
      </c>
      <c r="AA219" s="147" t="str">
        <f t="shared" si="26"/>
        <v>Kukulcania arizonicaUSATexasKerrRaven Ranch[N30.09453°, W99.45616°]D. MulaikVIII/1939</v>
      </c>
      <c r="AB219" s="147" t="str">
        <f t="shared" si="27"/>
        <v xml:space="preserve">Kukulcania arizonicaUSATexasKerrRaven Ranch[N30.09453°, W99.45616°]D. MulaikVIII/1939AMNH </v>
      </c>
      <c r="AC219" s="147" t="str">
        <f t="shared" si="23"/>
        <v>Kukulcania arizonicaUSATexasKerrRaven Ranch[N30.09453°, W99.45616°]D. MulaikVIII/1939</v>
      </c>
      <c r="AD219" s="11" t="str">
        <f t="shared" si="28"/>
        <v/>
      </c>
      <c r="AE219" s="11" t="str">
        <f t="array" ref="AE219">IF(COUNTBLANK(D219)=1,"",IF(OR($H$2="y",$H$2="m"),IF(AA219=AA218,IF(OR(AB219=$AB$4:$AB218)=FALSE,AE218&amp;C219,AE218),"("&amp;C219)&amp;IF(AA219=AA220,IF(OR(AB220=$AB$4:$AB219)=FALSE,", ",""),") "),""))</f>
        <v/>
      </c>
      <c r="AF219" s="11" t="str">
        <f t="array" ref="AF219">IF((COUNTBLANK(D219)=0)*OR($H$2="y",$H$2="m"),IFERROR(LEFT(C219, FIND(" ",C219)-1), C219),"")</f>
        <v/>
      </c>
      <c r="AG219" s="11" t="str">
        <f t="array" ref="AG219">IF(COUNTBLANK(D219)=1,"",IF(OR($H$2="y",$H$2="m"),IF(AA219=AA218,IF(OR(AC219=$AC$4:$AC218)=FALSE,AG218&amp;AF219,AG218),"("&amp;AF219)&amp;IF(AA219=AA220,IF(OR(AC220=$AC$4:$AC219)=FALSE,", ",""),") "),""))</f>
        <v/>
      </c>
      <c r="AH219" s="10" t="str">
        <f>IF((COUNTBLANK(D219)=1),"",IF(D219=D218,AH218,"")&amp;IF(B218&lt;&gt;B219,((IF(COUNTBLANK(E219)=1,$D$3&amp;"Non-type material: "&amp;$D$3,$D$3&amp;INDEX('type-categories'!$A$2:$B$100,MATCH(E219,'type-categories'!$A$2:$A$100,0),2)&amp;$D$3))),"")&amp;(IF(K219&lt;&gt;K218,$C$2&amp;UPPER(K219)&amp;$C$2&amp;$K$3&amp;" ",(IF(B219&lt;&gt;B218,$C$2&amp;UPPER(K219)&amp;$C$2&amp;$K$3&amp;" ",""))))&amp;IF((AA219&lt;&gt;AA220)*($H$2="y"),AD219&amp;AE219,IF((AA219&lt;&gt;AA220)*($H$2="m"),AD219&amp;AG219,IF(($H$2&lt;&gt;"m")*($H$2&lt;&gt;"Y"),(IF(F219=0,"",F219&amp;" "&amp;$F$4&amp;" "))&amp;(IF(G219=0,"",G219&amp;" "&amp;$G$4&amp;" "))&amp;(IF(H219=0,"",H219&amp;" "&amp;H$4&amp;" "))&amp;(IF(I219=0,"",I219&amp;" "&amp;$I$4&amp;" "))&amp;(IF(J219=0,"",J219&amp;" "&amp;$J$4&amp;" ")),"")))&amp;"; "&amp;IF((B219=B218)*(AA219=AA218), "same collecting data; ", IF((B219=B218)*(Z218=Z219),"same locality; ",(IF(COUNTBLANK(L219)=1,"",$D$2&amp;L219&amp;$L$3&amp;" "&amp;$D$2))&amp;(IF(COUNTBLANK(M219)=1,"",$E$2&amp;M219&amp;$E$2&amp;", "))&amp;(IF(COUNTBLANK(N219)=1,"",N219&amp;"; "))&amp;(IF(COUNTBLANK(O219)=1,"",O219&amp;"; ")))&amp;(IF(COUNTBLANK(P219)=1,"",P219&amp;"; "))&amp;(IF(COUNTBLANK(Q219)=1,"",Q219&amp;"; "))&amp;(IF(COUNTBLANK(R219)=1,"",R219&amp;"m, "))&amp;IF((COUNTBLANK(S219)=0)*(S219&lt;&gt;S218), S219&amp;"; ","")&amp;(IF(COUNTBLANK(U219)=1,"",U219&amp;"; "))&amp;(IF(COUNTBLANK(T219)=1,"",IF(COUNTBLANK(F$2)=1,T219&amp;"; ",T219&amp;" "&amp;F$2&amp;"; "))))&amp;(IF(COUNTBLANK(V219)=1,"",V219&amp;"; "))&amp;IF((COUNTBLANK(C219)=1),"",C219)&amp;IF((B219=B220)*(K219=K220)*(L219=L220)*(M219=M220),IF(($H$2&lt;&gt;"m")*($H$2&lt;&gt;"Y"), " • ", IF((ISNUMBER(FIND(")",AE219))), " • ", "")),IF((B219=B220)*(K219=K220),"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1 ♀ ; Texas, Brewster, Presidio; MSU Dalquest Research Site, 18 rd mi NE Sauceda; under rocks, desert scrub; (N29.55667°, W103.79417°); 4/X/2005; N. Platnick &amp; D. Ubick leg.; AMNH  • 1 ♀ ; Texas, Brewster, Window Trail; under large rock; [N29.27553°, W103.31621°]; 17/IX/1960; C.L. Reid leg.; MCZ 145405 • 1 ♀ ; Texas, Burnet, Hays; 4 km NW Wimberley, at Little Twin Sisters Peaks; (N30.51667°, W98.11667°); 9–10/III/1995; W.E. Steiner et al. leg.; USNM  • 1 ♀ ; Texas, Cameron, Leguna Atascosa Wildlife Refuge; east shore of Cayo Atascosa, near damsite; [N26.22835°, W97.34865°]; 29/I/1959; AMNH  • 1 ♂ ; Texas, Dallas, [N32.77666°, W96.79699°]; spring/1940; E.P.C. leg.; MCZ 145406 • 1 ♂ ; Texas, Denton, in dormitory; [N33.21484°, W97.13307°]; 30/X/1945; MCZ 145407 • 1 ♀ ; Texas, Denton, Frame St.; under stones; [N33.22401°, W97.12472°]; 15/VII/1944; MCZ 145409 • 1 ♀ ; Texas, Denton, TSCW campus; [N33.21484°, W97.13307°]; 1/IV/1946; MCZ 145408 • 1 ♀ ; Texas, Gillespie, Llano; 27.8 miles N Fredericksburg, ict. 16 and 965; [N30.2752°, W98.87198°]; 13/III/1982; J.C. Cokendolpher leg.; AMNH  • 1 imm. ; Texas, Hays, 2.2 mi W of San Marcos; [N29.88328°, W97.94139°]; 1/IV/1961; H. Campbell &amp; H. Campbell leg.; CAS 9057630 • 2 ♂ ; Texas, Jeff Davis, Davis; Davis Mountain junction; [N30.75015°, W104.0838°]; 9/VII/1948; C. &amp; P. Vaurie leg.; AMNH  • 1 ♀ ; Texas, Jeff Davis, Davis; Fort Davis; walnut grove; [N30.58821°, W103.89463°]; 11/VIII/1981; D. Ubick leg.; DU 81.08.11 • 1 ♀ ; Texas, Kerr, Hunt; MO Ranch, 10 mi. W of Hunt; [N30.07104°, W99.33798°]; 20/IV/1962; R.O. Albert leg.; MCZ 145410 • 1 ♀ ; Texas, Kerr, Kerrville; [N30.04743°, W99.14032°]; VII/1940; S. &amp; D. Mulaik leg.; AMNH  • 2 ♀ ; Texas, Kerr, Raven Ranch; VI/1941; A. Mulaik leg.; AMNH  • 2 ♀ 1 imm. ; same locality; IV/1941; S. &amp; D. Mulaik leg.; AMNH  • 1 ♀ ; same locality; VI/1941; S. &amp; D. Mulaik leg.; AMNH  • 1 ♂ 2 imm. ; same locality; [N30.09453°, W99.45616°]; VIII/1939; D. Mulaik leg.; AMNH  • </v>
      </c>
    </row>
    <row r="220" spans="1:34" s="1" customFormat="1" x14ac:dyDescent="0.25">
      <c r="A220" s="3">
        <f t="shared" si="24"/>
        <v>1</v>
      </c>
      <c r="B220" s="53" t="str">
        <f t="shared" si="22"/>
        <v>Kukulcania arizonica</v>
      </c>
      <c r="C220" s="57" t="s">
        <v>192</v>
      </c>
      <c r="D220" s="57" t="s">
        <v>191</v>
      </c>
      <c r="E220" s="57"/>
      <c r="F220" s="57">
        <v>0</v>
      </c>
      <c r="G220" s="57">
        <v>1</v>
      </c>
      <c r="H220" s="57">
        <v>1</v>
      </c>
      <c r="I220" s="57"/>
      <c r="J220" s="57"/>
      <c r="K220" s="57" t="s">
        <v>353</v>
      </c>
      <c r="L220" s="57" t="s">
        <v>89</v>
      </c>
      <c r="M220" s="54" t="s">
        <v>1204</v>
      </c>
      <c r="N220" s="57" t="s">
        <v>1205</v>
      </c>
      <c r="O220" s="58" t="s">
        <v>1206</v>
      </c>
      <c r="P220" s="58" t="s">
        <v>81</v>
      </c>
      <c r="Q220" s="58" t="s">
        <v>85</v>
      </c>
      <c r="R220" s="58"/>
      <c r="S220" s="54" t="s">
        <v>1207</v>
      </c>
      <c r="T220" s="57"/>
      <c r="U220" s="57" t="s">
        <v>1208</v>
      </c>
      <c r="V220" s="57"/>
      <c r="W220" s="57" t="s">
        <v>85</v>
      </c>
      <c r="X220" s="147">
        <f ca="1">IF(COUNTBLANK(D220)=1,"",IF('order-admin-units'!$I$1&lt;&gt;"y", "", IF(COUNTBLANK(K220)=1, 'order-admin-units'!$B$1+1, VLOOKUP(K220, ordercountry, 2))))</f>
        <v>1</v>
      </c>
      <c r="Y220" s="147">
        <f ca="1">IF(COUNTBLANK(D220)=1,"",IF('order-admin-units'!$I$1&lt;&gt;"y", "", IF(COUNTBLANK(K220:L220)&gt;0, 'order-admin-units'!$B$2+1, VLOOKUP(K220&amp;"@"&amp;L220, orderadmin, 2))))</f>
        <v>7</v>
      </c>
      <c r="Z220" s="147" t="str">
        <f t="shared" si="25"/>
        <v>USATexasLampasas2 miles S Lampasason Route 281</v>
      </c>
      <c r="AA220" s="147" t="str">
        <f t="shared" si="26"/>
        <v>Kukulcania arizonicaUSATexasLampasas2 miles S Lampasason Route 281under rocks[N31.06378°, W98.1817°]24/XII/1941</v>
      </c>
      <c r="AB220" s="147" t="str">
        <f t="shared" si="27"/>
        <v xml:space="preserve">Kukulcania arizonicaUSATexasLampasas2 miles S Lampasason Route 281under rocks[N31.06378°, W98.1817°]24/XII/1941AMNH </v>
      </c>
      <c r="AC220" s="147" t="str">
        <f t="shared" si="23"/>
        <v>Kukulcania arizonicaUSATexasLampasas2 miles S Lampasason Route 281under rocks[N31.06378°, W98.1817°]24/XII/1941</v>
      </c>
      <c r="AD220" s="11" t="str">
        <f t="shared" si="28"/>
        <v/>
      </c>
      <c r="AE220" s="11" t="str">
        <f t="array" ref="AE220">IF(COUNTBLANK(D220)=1,"",IF(OR($H$2="y",$H$2="m"),IF(AA220=AA219,IF(OR(AB220=$AB$4:$AB219)=FALSE,AE219&amp;C220,AE219),"("&amp;C220)&amp;IF(AA220=AA221,IF(OR(AB221=$AB$4:$AB220)=FALSE,", ",""),") "),""))</f>
        <v/>
      </c>
      <c r="AF220" s="11" t="str">
        <f t="array" ref="AF220">IF((COUNTBLANK(D220)=0)*OR($H$2="y",$H$2="m"),IFERROR(LEFT(C220, FIND(" ",C220)-1), C220),"")</f>
        <v/>
      </c>
      <c r="AG220" s="11" t="str">
        <f t="array" ref="AG220">IF(COUNTBLANK(D220)=1,"",IF(OR($H$2="y",$H$2="m"),IF(AA220=AA219,IF(OR(AC220=$AC$4:$AC219)=FALSE,AG219&amp;AF220,AG219),"("&amp;AF220)&amp;IF(AA220=AA221,IF(OR(AC221=$AC$4:$AC220)=FALSE,", ",""),") "),""))</f>
        <v/>
      </c>
      <c r="AH220" s="10" t="str">
        <f>IF((COUNTBLANK(D220)=1),"",IF(D220=D219,AH219,"")&amp;IF(B219&lt;&gt;B220,((IF(COUNTBLANK(E220)=1,$D$3&amp;"Non-type material: "&amp;$D$3,$D$3&amp;INDEX('type-categories'!$A$2:$B$100,MATCH(E220,'type-categories'!$A$2:$A$100,0),2)&amp;$D$3))),"")&amp;(IF(K220&lt;&gt;K219,$C$2&amp;UPPER(K220)&amp;$C$2&amp;$K$3&amp;" ",(IF(B220&lt;&gt;B219,$C$2&amp;UPPER(K220)&amp;$C$2&amp;$K$3&amp;" ",""))))&amp;IF((AA220&lt;&gt;AA221)*($H$2="y"),AD220&amp;AE220,IF((AA220&lt;&gt;AA221)*($H$2="m"),AD220&amp;AG220,IF(($H$2&lt;&gt;"m")*($H$2&lt;&gt;"Y"),(IF(F220=0,"",F220&amp;" "&amp;$F$4&amp;" "))&amp;(IF(G220=0,"",G220&amp;" "&amp;$G$4&amp;" "))&amp;(IF(H220=0,"",H220&amp;" "&amp;H$4&amp;" "))&amp;(IF(I220=0,"",I220&amp;" "&amp;$I$4&amp;" "))&amp;(IF(J220=0,"",J220&amp;" "&amp;$J$4&amp;" ")),"")))&amp;"; "&amp;IF((B220=B219)*(AA220=AA219), "same collecting data; ", IF((B220=B219)*(Z219=Z220),"same locality; ",(IF(COUNTBLANK(L220)=1,"",$D$2&amp;L220&amp;$L$3&amp;" "&amp;$D$2))&amp;(IF(COUNTBLANK(M220)=1,"",$E$2&amp;M220&amp;$E$2&amp;", "))&amp;(IF(COUNTBLANK(N220)=1,"",N220&amp;"; "))&amp;(IF(COUNTBLANK(O220)=1,"",O220&amp;"; ")))&amp;(IF(COUNTBLANK(P220)=1,"",P220&amp;"; "))&amp;(IF(COUNTBLANK(Q220)=1,"",Q220&amp;"; "))&amp;(IF(COUNTBLANK(R220)=1,"",R220&amp;"m, "))&amp;IF((COUNTBLANK(S220)=0)*(S220&lt;&gt;S219), S220&amp;"; ","")&amp;(IF(COUNTBLANK(U220)=1,"",U220&amp;"; "))&amp;(IF(COUNTBLANK(T220)=1,"",IF(COUNTBLANK(F$2)=1,T220&amp;"; ",T220&amp;" "&amp;F$2&amp;"; "))))&amp;(IF(COUNTBLANK(V220)=1,"",V220&amp;"; "))&amp;IF((COUNTBLANK(C220)=1),"",C220)&amp;IF((B220=B221)*(K220=K221)*(L220=L221)*(M220=M221),IF(($H$2&lt;&gt;"m")*($H$2&lt;&gt;"Y"), " • ", IF((ISNUMBER(FIND(")",AE220))), " • ", "")),IF((B220=B221)*(K220=K221),"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1 ♀ ; Texas, Brewster, Presidio; MSU Dalquest Research Site, 18 rd mi NE Sauceda; under rocks, desert scrub; (N29.55667°, W103.79417°); 4/X/2005; N. Platnick &amp; D. Ubick leg.; AMNH  • 1 ♀ ; Texas, Brewster, Window Trail; under large rock; [N29.27553°, W103.31621°]; 17/IX/1960; C.L. Reid leg.; MCZ 145405 • 1 ♀ ; Texas, Burnet, Hays; 4 km NW Wimberley, at Little Twin Sisters Peaks; (N30.51667°, W98.11667°); 9–10/III/1995; W.E. Steiner et al. leg.; USNM  • 1 ♀ ; Texas, Cameron, Leguna Atascosa Wildlife Refuge; east shore of Cayo Atascosa, near damsite; [N26.22835°, W97.34865°]; 29/I/1959; AMNH  • 1 ♂ ; Texas, Dallas, [N32.77666°, W96.79699°]; spring/1940; E.P.C. leg.; MCZ 145406 • 1 ♂ ; Texas, Denton, in dormitory; [N33.21484°, W97.13307°]; 30/X/1945; MCZ 145407 • 1 ♀ ; Texas, Denton, Frame St.; under stones; [N33.22401°, W97.12472°]; 15/VII/1944; MCZ 145409 • 1 ♀ ; Texas, Denton, TSCW campus; [N33.21484°, W97.13307°]; 1/IV/1946; MCZ 145408 • 1 ♀ ; Texas, Gillespie, Llano; 27.8 miles N Fredericksburg, ict. 16 and 965; [N30.2752°, W98.87198°]; 13/III/1982; J.C. Cokendolpher leg.; AMNH  • 1 imm. ; Texas, Hays, 2.2 mi W of San Marcos; [N29.88328°, W97.94139°]; 1/IV/1961; H. Campbell &amp; H. Campbell leg.; CAS 9057630 • 2 ♂ ; Texas, Jeff Davis, Davis; Davis Mountain junction; [N30.75015°, W104.0838°]; 9/VII/1948; C. &amp; P. Vaurie leg.; AMNH  • 1 ♀ ; Texas, Jeff Davis, Davis; Fort Davis; walnut grove; [N30.58821°, W103.89463°]; 11/VIII/1981; D. Ubick leg.; DU 81.08.11 • 1 ♀ ; Texas, Kerr, Hunt; MO Ranch, 10 mi. W of Hunt; [N30.07104°, W99.33798°]; 20/IV/1962; R.O. Albert leg.; MCZ 145410 • 1 ♀ ; Texas, Kerr, Kerrville; [N30.04743°, W99.14032°]; VII/1940; S. &amp; D. Mulaik leg.; AMNH  • 2 ♀ ; Texas, Kerr, Raven Ranch; VI/1941; A. Mulaik leg.; AMNH  • 2 ♀ 1 imm. ; same locality; IV/1941; S. &amp; D. Mulaik leg.; AMNH  • 1 ♀ ; same locality; VI/1941; S. &amp; D. Mulaik leg.; AMNH  • 1 ♂ 2 imm. ; same locality; [N30.09453°, W99.45616°]; VIII/1939; D. Mulaik leg.; AMNH  • 1 ♀ 1 imm. ; Texas, Lampasas, 2 miles S Lampasas; on Route 281; under rocks; [N31.06378°, W98.1817°]; 24/XII/1941; AMNH  • </v>
      </c>
    </row>
    <row r="221" spans="1:34" s="1" customFormat="1" x14ac:dyDescent="0.25">
      <c r="A221" s="3">
        <f t="shared" si="24"/>
        <v>1</v>
      </c>
      <c r="B221" s="53" t="str">
        <f t="shared" si="22"/>
        <v>Kukulcania arizonica</v>
      </c>
      <c r="C221" s="57" t="s">
        <v>192</v>
      </c>
      <c r="D221" s="57" t="s">
        <v>191</v>
      </c>
      <c r="E221" s="57"/>
      <c r="F221" s="57">
        <v>0</v>
      </c>
      <c r="G221" s="57">
        <v>1</v>
      </c>
      <c r="H221" s="57">
        <v>0</v>
      </c>
      <c r="I221" s="57"/>
      <c r="J221" s="57"/>
      <c r="K221" s="57" t="s">
        <v>353</v>
      </c>
      <c r="L221" s="57" t="s">
        <v>89</v>
      </c>
      <c r="M221" s="54" t="s">
        <v>1204</v>
      </c>
      <c r="N221" s="57" t="s">
        <v>1205</v>
      </c>
      <c r="O221" s="58" t="s">
        <v>1206</v>
      </c>
      <c r="P221" s="58"/>
      <c r="Q221" s="58" t="s">
        <v>85</v>
      </c>
      <c r="R221" s="58"/>
      <c r="S221" s="54" t="s">
        <v>1207</v>
      </c>
      <c r="T221" s="57" t="s">
        <v>1062</v>
      </c>
      <c r="U221" s="57" t="s">
        <v>1208</v>
      </c>
      <c r="V221" s="57"/>
      <c r="W221" s="57" t="s">
        <v>85</v>
      </c>
      <c r="X221" s="147">
        <f ca="1">IF(COUNTBLANK(D221)=1,"",IF('order-admin-units'!$I$1&lt;&gt;"y", "", IF(COUNTBLANK(K221)=1, 'order-admin-units'!$B$1+1, VLOOKUP(K221, ordercountry, 2))))</f>
        <v>1</v>
      </c>
      <c r="Y221" s="147">
        <f ca="1">IF(COUNTBLANK(D221)=1,"",IF('order-admin-units'!$I$1&lt;&gt;"y", "", IF(COUNTBLANK(K221:L221)&gt;0, 'order-admin-units'!$B$2+1, VLOOKUP(K221&amp;"@"&amp;L221, orderadmin, 2))))</f>
        <v>7</v>
      </c>
      <c r="Z221" s="147" t="str">
        <f t="shared" si="25"/>
        <v>USATexasLampasas2 miles S Lampasason Route 281</v>
      </c>
      <c r="AA221" s="147" t="str">
        <f t="shared" si="26"/>
        <v>Kukulcania arizonicaUSATexasLampasas2 miles S Lampasason Route 281[N31.06378°, W98.1817°]D.C. Lowrie24/XII/1941</v>
      </c>
      <c r="AB221" s="147" t="str">
        <f t="shared" si="27"/>
        <v xml:space="preserve">Kukulcania arizonicaUSATexasLampasas2 miles S Lampasason Route 281[N31.06378°, W98.1817°]D.C. Lowrie24/XII/1941AMNH </v>
      </c>
      <c r="AC221" s="147" t="str">
        <f t="shared" si="23"/>
        <v>Kukulcania arizonicaUSATexasLampasas2 miles S Lampasason Route 281[N31.06378°, W98.1817°]D.C. Lowrie24/XII/1941</v>
      </c>
      <c r="AD221" s="11" t="str">
        <f t="shared" si="28"/>
        <v/>
      </c>
      <c r="AE221" s="11" t="str">
        <f t="array" ref="AE221">IF(COUNTBLANK(D221)=1,"",IF(OR($H$2="y",$H$2="m"),IF(AA221=AA220,IF(OR(AB221=$AB$4:$AB220)=FALSE,AE220&amp;C221,AE220),"("&amp;C221)&amp;IF(AA221=AA222,IF(OR(AB222=$AB$4:$AB221)=FALSE,", ",""),") "),""))</f>
        <v/>
      </c>
      <c r="AF221" s="11" t="str">
        <f t="array" ref="AF221">IF((COUNTBLANK(D221)=0)*OR($H$2="y",$H$2="m"),IFERROR(LEFT(C221, FIND(" ",C221)-1), C221),"")</f>
        <v/>
      </c>
      <c r="AG221" s="11" t="str">
        <f t="array" ref="AG221">IF(COUNTBLANK(D221)=1,"",IF(OR($H$2="y",$H$2="m"),IF(AA221=AA220,IF(OR(AC221=$AC$4:$AC220)=FALSE,AG220&amp;AF221,AG220),"("&amp;AF221)&amp;IF(AA221=AA222,IF(OR(AC222=$AC$4:$AC221)=FALSE,", ",""),") "),""))</f>
        <v/>
      </c>
      <c r="AH221" s="10" t="str">
        <f>IF((COUNTBLANK(D221)=1),"",IF(D221=D220,AH220,"")&amp;IF(B220&lt;&gt;B221,((IF(COUNTBLANK(E221)=1,$D$3&amp;"Non-type material: "&amp;$D$3,$D$3&amp;INDEX('type-categories'!$A$2:$B$100,MATCH(E221,'type-categories'!$A$2:$A$100,0),2)&amp;$D$3))),"")&amp;(IF(K221&lt;&gt;K220,$C$2&amp;UPPER(K221)&amp;$C$2&amp;$K$3&amp;" ",(IF(B221&lt;&gt;B220,$C$2&amp;UPPER(K221)&amp;$C$2&amp;$K$3&amp;" ",""))))&amp;IF((AA221&lt;&gt;AA222)*($H$2="y"),AD221&amp;AE221,IF((AA221&lt;&gt;AA222)*($H$2="m"),AD221&amp;AG221,IF(($H$2&lt;&gt;"m")*($H$2&lt;&gt;"Y"),(IF(F221=0,"",F221&amp;" "&amp;$F$4&amp;" "))&amp;(IF(G221=0,"",G221&amp;" "&amp;$G$4&amp;" "))&amp;(IF(H221=0,"",H221&amp;" "&amp;H$4&amp;" "))&amp;(IF(I221=0,"",I221&amp;" "&amp;$I$4&amp;" "))&amp;(IF(J221=0,"",J221&amp;" "&amp;$J$4&amp;" ")),"")))&amp;"; "&amp;IF((B221=B220)*(AA221=AA220), "same collecting data; ", IF((B221=B220)*(Z220=Z221),"same locality; ",(IF(COUNTBLANK(L221)=1,"",$D$2&amp;L221&amp;$L$3&amp;" "&amp;$D$2))&amp;(IF(COUNTBLANK(M221)=1,"",$E$2&amp;M221&amp;$E$2&amp;", "))&amp;(IF(COUNTBLANK(N221)=1,"",N221&amp;"; "))&amp;(IF(COUNTBLANK(O221)=1,"",O221&amp;"; ")))&amp;(IF(COUNTBLANK(P221)=1,"",P221&amp;"; "))&amp;(IF(COUNTBLANK(Q221)=1,"",Q221&amp;"; "))&amp;(IF(COUNTBLANK(R221)=1,"",R221&amp;"m, "))&amp;IF((COUNTBLANK(S221)=0)*(S221&lt;&gt;S220), S221&amp;"; ","")&amp;(IF(COUNTBLANK(U221)=1,"",U221&amp;"; "))&amp;(IF(COUNTBLANK(T221)=1,"",IF(COUNTBLANK(F$2)=1,T221&amp;"; ",T221&amp;" "&amp;F$2&amp;"; "))))&amp;(IF(COUNTBLANK(V221)=1,"",V221&amp;"; "))&amp;IF((COUNTBLANK(C221)=1),"",C221)&amp;IF((B221=B222)*(K221=K222)*(L221=L222)*(M221=M222),IF(($H$2&lt;&gt;"m")*($H$2&lt;&gt;"Y"), " • ", IF((ISNUMBER(FIND(")",AE221))), " • ", "")),IF((B221=B222)*(K221=K222),"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1 ♀ ; Texas, Brewster, Presidio; MSU Dalquest Research Site, 18 rd mi NE Sauceda; under rocks, desert scrub; (N29.55667°, W103.79417°); 4/X/2005; N. Platnick &amp; D. Ubick leg.; AMNH  • 1 ♀ ; Texas, Brewster, Window Trail; under large rock; [N29.27553°, W103.31621°]; 17/IX/1960; C.L. Reid leg.; MCZ 145405 • 1 ♀ ; Texas, Burnet, Hays; 4 km NW Wimberley, at Little Twin Sisters Peaks; (N30.51667°, W98.11667°); 9–10/III/1995; W.E. Steiner et al. leg.; USNM  • 1 ♀ ; Texas, Cameron, Leguna Atascosa Wildlife Refuge; east shore of Cayo Atascosa, near damsite; [N26.22835°, W97.34865°]; 29/I/1959; AMNH  • 1 ♂ ; Texas, Dallas, [N32.77666°, W96.79699°]; spring/1940; E.P.C. leg.; MCZ 145406 • 1 ♂ ; Texas, Denton, in dormitory; [N33.21484°, W97.13307°]; 30/X/1945; MCZ 145407 • 1 ♀ ; Texas, Denton, Frame St.; under stones; [N33.22401°, W97.12472°]; 15/VII/1944; MCZ 145409 • 1 ♀ ; Texas, Denton, TSCW campus; [N33.21484°, W97.13307°]; 1/IV/1946; MCZ 145408 • 1 ♀ ; Texas, Gillespie, Llano; 27.8 miles N Fredericksburg, ict. 16 and 965; [N30.2752°, W98.87198°]; 13/III/1982; J.C. Cokendolpher leg.; AMNH  • 1 imm. ; Texas, Hays, 2.2 mi W of San Marcos; [N29.88328°, W97.94139°]; 1/IV/1961; H. Campbell &amp; H. Campbell leg.; CAS 9057630 • 2 ♂ ; Texas, Jeff Davis, Davis; Davis Mountain junction; [N30.75015°, W104.0838°]; 9/VII/1948; C. &amp; P. Vaurie leg.; AMNH  • 1 ♀ ; Texas, Jeff Davis, Davis; Fort Davis; walnut grove; [N30.58821°, W103.89463°]; 11/VIII/1981; D. Ubick leg.; DU 81.08.11 • 1 ♀ ; Texas, Kerr, Hunt; MO Ranch, 10 mi. W of Hunt; [N30.07104°, W99.33798°]; 20/IV/1962; R.O. Albert leg.; MCZ 145410 • 1 ♀ ; Texas, Kerr, Kerrville; [N30.04743°, W99.14032°]; VII/1940; S. &amp; D. Mulaik leg.; AMNH  • 2 ♀ ; Texas, Kerr, Raven Ranch; VI/1941; A. Mulaik leg.; AMNH  • 2 ♀ 1 imm. ; same locality; IV/1941; S. &amp; D. Mulaik leg.; AMNH  • 1 ♀ ; same locality; VI/1941; S. &amp; D. Mulaik leg.; AMNH  • 1 ♂ 2 imm. ; same locality; [N30.09453°, W99.45616°]; VIII/1939; D. Mulaik leg.; AMNH  • 1 ♀ 1 imm. ; Texas, Lampasas, 2 miles S Lampasas; on Route 281; under rocks; [N31.06378°, W98.1817°]; 24/XII/1941; AMNH  • 1 ♀ ; same locality; 24/XII/1941; D.C. Lowrie leg.; AMNH  • </v>
      </c>
    </row>
    <row r="222" spans="1:34" s="1" customFormat="1" x14ac:dyDescent="0.25">
      <c r="A222" s="3">
        <f t="shared" si="24"/>
        <v>1</v>
      </c>
      <c r="B222" s="53" t="str">
        <f t="shared" si="22"/>
        <v>Kukulcania arizonica</v>
      </c>
      <c r="C222" s="57" t="s">
        <v>221</v>
      </c>
      <c r="D222" s="57" t="s">
        <v>191</v>
      </c>
      <c r="E222" s="57"/>
      <c r="F222" s="57">
        <v>0</v>
      </c>
      <c r="G222" s="57">
        <v>1</v>
      </c>
      <c r="H222" s="57">
        <v>1</v>
      </c>
      <c r="I222" s="57"/>
      <c r="J222" s="57"/>
      <c r="K222" s="57" t="s">
        <v>353</v>
      </c>
      <c r="L222" s="57" t="s">
        <v>89</v>
      </c>
      <c r="M222" s="54" t="s">
        <v>1172</v>
      </c>
      <c r="N222" s="57" t="s">
        <v>1209</v>
      </c>
      <c r="O222" s="58" t="s">
        <v>85</v>
      </c>
      <c r="P222" s="58"/>
      <c r="Q222" s="58" t="s">
        <v>85</v>
      </c>
      <c r="R222" s="58"/>
      <c r="S222" s="54" t="s">
        <v>1210</v>
      </c>
      <c r="T222" s="57" t="s">
        <v>1211</v>
      </c>
      <c r="U222" s="57" t="s">
        <v>1212</v>
      </c>
      <c r="V222" s="57"/>
      <c r="W222" s="57" t="s">
        <v>85</v>
      </c>
      <c r="X222" s="147">
        <f ca="1">IF(COUNTBLANK(D222)=1,"",IF('order-admin-units'!$I$1&lt;&gt;"y", "", IF(COUNTBLANK(K222)=1, 'order-admin-units'!$B$1+1, VLOOKUP(K222, ordercountry, 2))))</f>
        <v>1</v>
      </c>
      <c r="Y222" s="147">
        <f ca="1">IF(COUNTBLANK(D222)=1,"",IF('order-admin-units'!$I$1&lt;&gt;"y", "", IF(COUNTBLANK(K222:L222)&gt;0, 'order-admin-units'!$B$2+1, VLOOKUP(K222&amp;"@"&amp;L222, orderadmin, 2))))</f>
        <v>7</v>
      </c>
      <c r="Z222" s="147" t="str">
        <f t="shared" si="25"/>
        <v>USATexasLlano23 miles SE Llano</v>
      </c>
      <c r="AA222" s="147" t="str">
        <f t="shared" si="26"/>
        <v>Kukulcania arizonicaUSATexasLlano23 miles SE Llano[N30.53875°, W98.94858°]B. Vogel14/III/1970</v>
      </c>
      <c r="AB222" s="147" t="str">
        <f t="shared" si="27"/>
        <v xml:space="preserve">Kukulcania arizonicaUSATexasLlano23 miles SE Llano[N30.53875°, W98.94858°]B. Vogel14/III/1970USNM </v>
      </c>
      <c r="AC222" s="147" t="str">
        <f t="shared" si="23"/>
        <v>Kukulcania arizonicaUSATexasLlano23 miles SE Llano[N30.53875°, W98.94858°]B. Vogel14/III/1970</v>
      </c>
      <c r="AD222" s="11" t="str">
        <f t="shared" si="28"/>
        <v/>
      </c>
      <c r="AE222" s="11" t="str">
        <f t="array" ref="AE222">IF(COUNTBLANK(D222)=1,"",IF(OR($H$2="y",$H$2="m"),IF(AA222=AA221,IF(OR(AB222=$AB$4:$AB221)=FALSE,AE221&amp;C222,AE221),"("&amp;C222)&amp;IF(AA222=AA223,IF(OR(AB223=$AB$4:$AB222)=FALSE,", ",""),") "),""))</f>
        <v/>
      </c>
      <c r="AF222" s="11" t="str">
        <f t="array" ref="AF222">IF((COUNTBLANK(D222)=0)*OR($H$2="y",$H$2="m"),IFERROR(LEFT(C222, FIND(" ",C222)-1), C222),"")</f>
        <v/>
      </c>
      <c r="AG222" s="11" t="str">
        <f t="array" ref="AG222">IF(COUNTBLANK(D222)=1,"",IF(OR($H$2="y",$H$2="m"),IF(AA222=AA221,IF(OR(AC222=$AC$4:$AC221)=FALSE,AG221&amp;AF222,AG221),"("&amp;AF222)&amp;IF(AA222=AA223,IF(OR(AC223=$AC$4:$AC222)=FALSE,", ",""),") "),""))</f>
        <v/>
      </c>
      <c r="AH222" s="10" t="str">
        <f>IF((COUNTBLANK(D222)=1),"",IF(D222=D221,AH221,"")&amp;IF(B221&lt;&gt;B222,((IF(COUNTBLANK(E222)=1,$D$3&amp;"Non-type material: "&amp;$D$3,$D$3&amp;INDEX('type-categories'!$A$2:$B$100,MATCH(E222,'type-categories'!$A$2:$A$100,0),2)&amp;$D$3))),"")&amp;(IF(K222&lt;&gt;K221,$C$2&amp;UPPER(K222)&amp;$C$2&amp;$K$3&amp;" ",(IF(B222&lt;&gt;B221,$C$2&amp;UPPER(K222)&amp;$C$2&amp;$K$3&amp;" ",""))))&amp;IF((AA222&lt;&gt;AA223)*($H$2="y"),AD222&amp;AE222,IF((AA222&lt;&gt;AA223)*($H$2="m"),AD222&amp;AG222,IF(($H$2&lt;&gt;"m")*($H$2&lt;&gt;"Y"),(IF(F222=0,"",F222&amp;" "&amp;$F$4&amp;" "))&amp;(IF(G222=0,"",G222&amp;" "&amp;$G$4&amp;" "))&amp;(IF(H222=0,"",H222&amp;" "&amp;H$4&amp;" "))&amp;(IF(I222=0,"",I222&amp;" "&amp;$I$4&amp;" "))&amp;(IF(J222=0,"",J222&amp;" "&amp;$J$4&amp;" ")),"")))&amp;"; "&amp;IF((B222=B221)*(AA222=AA221), "same collecting data; ", IF((B222=B221)*(Z221=Z222),"same locality; ",(IF(COUNTBLANK(L222)=1,"",$D$2&amp;L222&amp;$L$3&amp;" "&amp;$D$2))&amp;(IF(COUNTBLANK(M222)=1,"",$E$2&amp;M222&amp;$E$2&amp;", "))&amp;(IF(COUNTBLANK(N222)=1,"",N222&amp;"; "))&amp;(IF(COUNTBLANK(O222)=1,"",O222&amp;"; ")))&amp;(IF(COUNTBLANK(P222)=1,"",P222&amp;"; "))&amp;(IF(COUNTBLANK(Q222)=1,"",Q222&amp;"; "))&amp;(IF(COUNTBLANK(R222)=1,"",R222&amp;"m, "))&amp;IF((COUNTBLANK(S222)=0)*(S222&lt;&gt;S221), S222&amp;"; ","")&amp;(IF(COUNTBLANK(U222)=1,"",U222&amp;"; "))&amp;(IF(COUNTBLANK(T222)=1,"",IF(COUNTBLANK(F$2)=1,T222&amp;"; ",T222&amp;" "&amp;F$2&amp;"; "))))&amp;(IF(COUNTBLANK(V222)=1,"",V222&amp;"; "))&amp;IF((COUNTBLANK(C222)=1),"",C222)&amp;IF((B222=B223)*(K222=K223)*(L222=L223)*(M222=M223),IF(($H$2&lt;&gt;"m")*($H$2&lt;&gt;"Y"), " • ", IF((ISNUMBER(FIND(")",AE222))), " • ", "")),IF((B222=B223)*(K222=K223),"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1 ♀ ; Texas, Brewster, Presidio; MSU Dalquest Research Site, 18 rd mi NE Sauceda; under rocks, desert scrub; (N29.55667°, W103.79417°); 4/X/2005; N. Platnick &amp; D. Ubick leg.; AMNH  • 1 ♀ ; Texas, Brewster, Window Trail; under large rock; [N29.27553°, W103.31621°]; 17/IX/1960; C.L. Reid leg.; MCZ 145405 • 1 ♀ ; Texas, Burnet, Hays; 4 km NW Wimberley, at Little Twin Sisters Peaks; (N30.51667°, W98.11667°); 9–10/III/1995; W.E. Steiner et al. leg.; USNM  • 1 ♀ ; Texas, Cameron, Leguna Atascosa Wildlife Refuge; east shore of Cayo Atascosa, near damsite; [N26.22835°, W97.34865°]; 29/I/1959; AMNH  • 1 ♂ ; Texas, Dallas, [N32.77666°, W96.79699°]; spring/1940; E.P.C. leg.; MCZ 145406 • 1 ♂ ; Texas, Denton, in dormitory; [N33.21484°, W97.13307°]; 30/X/1945; MCZ 145407 • 1 ♀ ; Texas, Denton, Frame St.; under stones; [N33.22401°, W97.12472°]; 15/VII/1944; MCZ 145409 • 1 ♀ ; Texas, Denton, TSCW campus; [N33.21484°, W97.13307°]; 1/IV/1946; MCZ 145408 • 1 ♀ ; Texas, Gillespie, Llano; 27.8 miles N Fredericksburg, ict. 16 and 965; [N30.2752°, W98.87198°]; 13/III/1982; J.C. Cokendolpher leg.; AMNH  • 1 imm. ; Texas, Hays, 2.2 mi W of San Marcos; [N29.88328°, W97.94139°]; 1/IV/1961; H. Campbell &amp; H. Campbell leg.; CAS 9057630 • 2 ♂ ; Texas, Jeff Davis, Davis; Davis Mountain junction; [N30.75015°, W104.0838°]; 9/VII/1948; C. &amp; P. Vaurie leg.; AMNH  • 1 ♀ ; Texas, Jeff Davis, Davis; Fort Davis; walnut grove; [N30.58821°, W103.89463°]; 11/VIII/1981; D. Ubick leg.; DU 81.08.11 • 1 ♀ ; Texas, Kerr, Hunt; MO Ranch, 10 mi. W of Hunt; [N30.07104°, W99.33798°]; 20/IV/1962; R.O. Albert leg.; MCZ 145410 • 1 ♀ ; Texas, Kerr, Kerrville; [N30.04743°, W99.14032°]; VII/1940; S. &amp; D. Mulaik leg.; AMNH  • 2 ♀ ; Texas, Kerr, Raven Ranch; VI/1941; A. Mulaik leg.; AMNH  • 2 ♀ 1 imm. ; same locality; IV/1941; S. &amp; D. Mulaik leg.; AMNH  • 1 ♀ ; same locality; VI/1941; S. &amp; D. Mulaik leg.; AMNH  • 1 ♂ 2 imm. ; same locality; [N30.09453°, W99.45616°]; VIII/1939; D. Mulaik leg.; AMNH  • 1 ♀ 1 imm. ; Texas, Lampasas, 2 miles S Lampasas; on Route 281; under rocks; [N31.06378°, W98.1817°]; 24/XII/1941; AMNH  • 1 ♀ ; same locality; 24/XII/1941; D.C. Lowrie leg.; AMNH  • 1 ♀ 1 imm. ; Texas, Llano, 23 miles SE Llano; [N30.53875°, W98.94858°]; 14/III/1970; B. Vogel leg.; USNM  • </v>
      </c>
    </row>
    <row r="223" spans="1:34" s="1" customFormat="1" x14ac:dyDescent="0.25">
      <c r="A223" s="3">
        <f t="shared" si="24"/>
        <v>1</v>
      </c>
      <c r="B223" s="53" t="str">
        <f t="shared" si="22"/>
        <v>Kukulcania arizonica</v>
      </c>
      <c r="C223" s="57" t="s">
        <v>192</v>
      </c>
      <c r="D223" s="57" t="s">
        <v>191</v>
      </c>
      <c r="E223" s="57"/>
      <c r="F223" s="57">
        <v>2</v>
      </c>
      <c r="G223" s="57">
        <v>0</v>
      </c>
      <c r="H223" s="57">
        <v>6</v>
      </c>
      <c r="I223" s="57"/>
      <c r="J223" s="57"/>
      <c r="K223" s="57" t="s">
        <v>353</v>
      </c>
      <c r="L223" s="57" t="s">
        <v>89</v>
      </c>
      <c r="M223" s="54" t="s">
        <v>1213</v>
      </c>
      <c r="N223" s="57" t="s">
        <v>1213</v>
      </c>
      <c r="O223" s="58" t="s">
        <v>85</v>
      </c>
      <c r="P223" s="58"/>
      <c r="Q223" s="58" t="s">
        <v>85</v>
      </c>
      <c r="R223" s="58"/>
      <c r="S223" s="54" t="s">
        <v>1214</v>
      </c>
      <c r="T223" s="57" t="s">
        <v>1215</v>
      </c>
      <c r="U223" s="57" t="s">
        <v>1216</v>
      </c>
      <c r="V223" s="57"/>
      <c r="W223" s="57" t="s">
        <v>85</v>
      </c>
      <c r="X223" s="147">
        <f ca="1">IF(COUNTBLANK(D223)=1,"",IF('order-admin-units'!$I$1&lt;&gt;"y", "", IF(COUNTBLANK(K223)=1, 'order-admin-units'!$B$1+1, VLOOKUP(K223, ordercountry, 2))))</f>
        <v>1</v>
      </c>
      <c r="Y223" s="147">
        <f ca="1">IF(COUNTBLANK(D223)=1,"",IF('order-admin-units'!$I$1&lt;&gt;"y", "", IF(COUNTBLANK(K223:L223)&gt;0, 'order-admin-units'!$B$2+1, VLOOKUP(K223&amp;"@"&amp;L223, orderadmin, 2))))</f>
        <v>7</v>
      </c>
      <c r="Z223" s="147" t="str">
        <f t="shared" si="25"/>
        <v>USATexasMasonMason</v>
      </c>
      <c r="AA223" s="147" t="str">
        <f t="shared" si="26"/>
        <v>Kukulcania arizonicaUSATexasMasonMason[N30.74879°, W99.23061°]J. Rosen &amp; R. Schrammel15/IV/1961</v>
      </c>
      <c r="AB223" s="147" t="str">
        <f t="shared" si="27"/>
        <v xml:space="preserve">Kukulcania arizonicaUSATexasMasonMason[N30.74879°, W99.23061°]J. Rosen &amp; R. Schrammel15/IV/1961AMNH </v>
      </c>
      <c r="AC223" s="147" t="str">
        <f t="shared" si="23"/>
        <v>Kukulcania arizonicaUSATexasMasonMason[N30.74879°, W99.23061°]J. Rosen &amp; R. Schrammel15/IV/1961</v>
      </c>
      <c r="AD223" s="11" t="str">
        <f t="shared" si="28"/>
        <v/>
      </c>
      <c r="AE223" s="11" t="str">
        <f t="array" ref="AE223">IF(COUNTBLANK(D223)=1,"",IF(OR($H$2="y",$H$2="m"),IF(AA223=AA222,IF(OR(AB223=$AB$4:$AB222)=FALSE,AE222&amp;C223,AE222),"("&amp;C223)&amp;IF(AA223=AA224,IF(OR(AB224=$AB$4:$AB223)=FALSE,", ",""),") "),""))</f>
        <v/>
      </c>
      <c r="AF223" s="11" t="str">
        <f t="array" ref="AF223">IF((COUNTBLANK(D223)=0)*OR($H$2="y",$H$2="m"),IFERROR(LEFT(C223, FIND(" ",C223)-1), C223),"")</f>
        <v/>
      </c>
      <c r="AG223" s="11" t="str">
        <f t="array" ref="AG223">IF(COUNTBLANK(D223)=1,"",IF(OR($H$2="y",$H$2="m"),IF(AA223=AA222,IF(OR(AC223=$AC$4:$AC222)=FALSE,AG222&amp;AF223,AG222),"("&amp;AF223)&amp;IF(AA223=AA224,IF(OR(AC224=$AC$4:$AC223)=FALSE,", ",""),") "),""))</f>
        <v/>
      </c>
      <c r="AH223" s="10" t="str">
        <f>IF((COUNTBLANK(D223)=1),"",IF(D223=D222,AH222,"")&amp;IF(B222&lt;&gt;B223,((IF(COUNTBLANK(E223)=1,$D$3&amp;"Non-type material: "&amp;$D$3,$D$3&amp;INDEX('type-categories'!$A$2:$B$100,MATCH(E223,'type-categories'!$A$2:$A$100,0),2)&amp;$D$3))),"")&amp;(IF(K223&lt;&gt;K222,$C$2&amp;UPPER(K223)&amp;$C$2&amp;$K$3&amp;" ",(IF(B223&lt;&gt;B222,$C$2&amp;UPPER(K223)&amp;$C$2&amp;$K$3&amp;" ",""))))&amp;IF((AA223&lt;&gt;AA224)*($H$2="y"),AD223&amp;AE223,IF((AA223&lt;&gt;AA224)*($H$2="m"),AD223&amp;AG223,IF(($H$2&lt;&gt;"m")*($H$2&lt;&gt;"Y"),(IF(F223=0,"",F223&amp;" "&amp;$F$4&amp;" "))&amp;(IF(G223=0,"",G223&amp;" "&amp;$G$4&amp;" "))&amp;(IF(H223=0,"",H223&amp;" "&amp;H$4&amp;" "))&amp;(IF(I223=0,"",I223&amp;" "&amp;$I$4&amp;" "))&amp;(IF(J223=0,"",J223&amp;" "&amp;$J$4&amp;" ")),"")))&amp;"; "&amp;IF((B223=B222)*(AA223=AA222), "same collecting data; ", IF((B223=B222)*(Z222=Z223),"same locality; ",(IF(COUNTBLANK(L223)=1,"",$D$2&amp;L223&amp;$L$3&amp;" "&amp;$D$2))&amp;(IF(COUNTBLANK(M223)=1,"",$E$2&amp;M223&amp;$E$2&amp;", "))&amp;(IF(COUNTBLANK(N223)=1,"",N223&amp;"; "))&amp;(IF(COUNTBLANK(O223)=1,"",O223&amp;"; ")))&amp;(IF(COUNTBLANK(P223)=1,"",P223&amp;"; "))&amp;(IF(COUNTBLANK(Q223)=1,"",Q223&amp;"; "))&amp;(IF(COUNTBLANK(R223)=1,"",R223&amp;"m, "))&amp;IF((COUNTBLANK(S223)=0)*(S223&lt;&gt;S222), S223&amp;"; ","")&amp;(IF(COUNTBLANK(U223)=1,"",U223&amp;"; "))&amp;(IF(COUNTBLANK(T223)=1,"",IF(COUNTBLANK(F$2)=1,T223&amp;"; ",T223&amp;" "&amp;F$2&amp;"; "))))&amp;(IF(COUNTBLANK(V223)=1,"",V223&amp;"; "))&amp;IF((COUNTBLANK(C223)=1),"",C223)&amp;IF((B223=B224)*(K223=K224)*(L223=L224)*(M223=M224),IF(($H$2&lt;&gt;"m")*($H$2&lt;&gt;"Y"), " • ", IF((ISNUMBER(FIND(")",AE223))), " • ", "")),IF((B223=B224)*(K223=K224),"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1 ♀ ; Texas, Brewster, Presidio; MSU Dalquest Research Site, 18 rd mi NE Sauceda; under rocks, desert scrub; (N29.55667°, W103.79417°); 4/X/2005; N. Platnick &amp; D. Ubick leg.; AMNH  • 1 ♀ ; Texas, Brewster, Window Trail; under large rock; [N29.27553°, W103.31621°]; 17/IX/1960; C.L. Reid leg.; MCZ 145405 • 1 ♀ ; Texas, Burnet, Hays; 4 km NW Wimberley, at Little Twin Sisters Peaks; (N30.51667°, W98.11667°); 9–10/III/1995; W.E. Steiner et al. leg.; USNM  • 1 ♀ ; Texas, Cameron, Leguna Atascosa Wildlife Refuge; east shore of Cayo Atascosa, near damsite; [N26.22835°, W97.34865°]; 29/I/1959; AMNH  • 1 ♂ ; Texas, Dallas, [N32.77666°, W96.79699°]; spring/1940; E.P.C. leg.; MCZ 145406 • 1 ♂ ; Texas, Denton, in dormitory; [N33.21484°, W97.13307°]; 30/X/1945; MCZ 145407 • 1 ♀ ; Texas, Denton, Frame St.; under stones; [N33.22401°, W97.12472°]; 15/VII/1944; MCZ 145409 • 1 ♀ ; Texas, Denton, TSCW campus; [N33.21484°, W97.13307°]; 1/IV/1946; MCZ 145408 • 1 ♀ ; Texas, Gillespie, Llano; 27.8 miles N Fredericksburg, ict. 16 and 965; [N30.2752°, W98.87198°]; 13/III/1982; J.C. Cokendolpher leg.; AMNH  • 1 imm. ; Texas, Hays, 2.2 mi W of San Marcos; [N29.88328°, W97.94139°]; 1/IV/1961; H. Campbell &amp; H. Campbell leg.; CAS 9057630 • 2 ♂ ; Texas, Jeff Davis, Davis; Davis Mountain junction; [N30.75015°, W104.0838°]; 9/VII/1948; C. &amp; P. Vaurie leg.; AMNH  • 1 ♀ ; Texas, Jeff Davis, Davis; Fort Davis; walnut grove; [N30.58821°, W103.89463°]; 11/VIII/1981; D. Ubick leg.; DU 81.08.11 • 1 ♀ ; Texas, Kerr, Hunt; MO Ranch, 10 mi. W of Hunt; [N30.07104°, W99.33798°]; 20/IV/1962; R.O. Albert leg.; MCZ 145410 • 1 ♀ ; Texas, Kerr, Kerrville; [N30.04743°, W99.14032°]; VII/1940; S. &amp; D. Mulaik leg.; AMNH  • 2 ♀ ; Texas, Kerr, Raven Ranch; VI/1941; A. Mulaik leg.; AMNH  • 2 ♀ 1 imm. ; same locality; IV/1941; S. &amp; D. Mulaik leg.; AMNH  • 1 ♀ ; same locality; VI/1941; S. &amp; D. Mulaik leg.; AMNH  • 1 ♂ 2 imm. ; same locality; [N30.09453°, W99.45616°]; VIII/1939; D. Mulaik leg.; AMNH  • 1 ♀ 1 imm. ; Texas, Lampasas, 2 miles S Lampasas; on Route 281; under rocks; [N31.06378°, W98.1817°]; 24/XII/1941; AMNH  • 1 ♀ ; same locality; 24/XII/1941; D.C. Lowrie leg.; AMNH  • 1 ♀ 1 imm. ; Texas, Llano, 23 miles SE Llano; [N30.53875°, W98.94858°]; 14/III/1970; B. Vogel leg.; USNM  • 2 ♂ 6 imm. ; Texas, Mason, Mason; [N30.74879°, W99.23061°]; 15/IV/1961; J. Rosen &amp; R. Schrammel leg.; AMNH  • </v>
      </c>
    </row>
    <row r="224" spans="1:34" s="1" customFormat="1" x14ac:dyDescent="0.25">
      <c r="A224" s="3">
        <f t="shared" si="24"/>
        <v>1</v>
      </c>
      <c r="B224" s="53" t="str">
        <f t="shared" si="22"/>
        <v>Kukulcania arizonica</v>
      </c>
      <c r="C224" s="57" t="s">
        <v>327</v>
      </c>
      <c r="D224" s="57" t="s">
        <v>191</v>
      </c>
      <c r="E224" s="57"/>
      <c r="F224" s="57">
        <v>0</v>
      </c>
      <c r="G224" s="57">
        <v>1</v>
      </c>
      <c r="H224" s="57">
        <v>0</v>
      </c>
      <c r="I224" s="57"/>
      <c r="J224" s="57"/>
      <c r="K224" s="57" t="s">
        <v>353</v>
      </c>
      <c r="L224" s="57" t="s">
        <v>89</v>
      </c>
      <c r="M224" s="54" t="s">
        <v>1217</v>
      </c>
      <c r="N224" s="57" t="s">
        <v>1218</v>
      </c>
      <c r="O224" s="58" t="s">
        <v>1219</v>
      </c>
      <c r="P224" s="58"/>
      <c r="Q224" s="58" t="s">
        <v>85</v>
      </c>
      <c r="R224" s="58"/>
      <c r="S224" s="54" t="s">
        <v>1220</v>
      </c>
      <c r="T224" s="57" t="s">
        <v>1221</v>
      </c>
      <c r="U224" s="57" t="s">
        <v>1222</v>
      </c>
      <c r="V224" s="57"/>
      <c r="W224" s="57" t="s">
        <v>85</v>
      </c>
      <c r="X224" s="147">
        <f ca="1">IF(COUNTBLANK(D224)=1,"",IF('order-admin-units'!$I$1&lt;&gt;"y", "", IF(COUNTBLANK(K224)=1, 'order-admin-units'!$B$1+1, VLOOKUP(K224, ordercountry, 2))))</f>
        <v>1</v>
      </c>
      <c r="Y224" s="147">
        <f ca="1">IF(COUNTBLANK(D224)=1,"",IF('order-admin-units'!$I$1&lt;&gt;"y", "", IF(COUNTBLANK(K224:L224)&gt;0, 'order-admin-units'!$B$2+1, VLOOKUP(K224&amp;"@"&amp;L224, orderadmin, 2))))</f>
        <v>7</v>
      </c>
      <c r="Z224" s="147" t="str">
        <f t="shared" si="25"/>
        <v>USATexasMontagueMontaque3 miles SW Forestburg</v>
      </c>
      <c r="AA224" s="147" t="str">
        <f t="shared" si="26"/>
        <v>Kukulcania arizonicaUSATexasMontagueMontaque3 miles SW Forestburg[N33.53316°, W97.55669°]B. Patterson12/V/1951</v>
      </c>
      <c r="AB224" s="147" t="str">
        <f t="shared" si="27"/>
        <v>Kukulcania arizonicaUSATexasMontagueMontaque3 miles SW Forestburg[N33.53316°, W97.55669°]B. Patterson12/V/1951FMNH 2857676</v>
      </c>
      <c r="AC224" s="147" t="str">
        <f t="shared" si="23"/>
        <v>Kukulcania arizonicaUSATexasMontagueMontaque3 miles SW Forestburg[N33.53316°, W97.55669°]B. Patterson12/V/1951</v>
      </c>
      <c r="AD224" s="11" t="str">
        <f t="shared" si="28"/>
        <v/>
      </c>
      <c r="AE224" s="11" t="str">
        <f t="array" ref="AE224">IF(COUNTBLANK(D224)=1,"",IF(OR($H$2="y",$H$2="m"),IF(AA224=AA223,IF(OR(AB224=$AB$4:$AB223)=FALSE,AE223&amp;C224,AE223),"("&amp;C224)&amp;IF(AA224=AA225,IF(OR(AB225=$AB$4:$AB224)=FALSE,", ",""),") "),""))</f>
        <v/>
      </c>
      <c r="AF224" s="11" t="str">
        <f t="array" ref="AF224">IF((COUNTBLANK(D224)=0)*OR($H$2="y",$H$2="m"),IFERROR(LEFT(C224, FIND(" ",C224)-1), C224),"")</f>
        <v/>
      </c>
      <c r="AG224" s="11" t="str">
        <f t="array" ref="AG224">IF(COUNTBLANK(D224)=1,"",IF(OR($H$2="y",$H$2="m"),IF(AA224=AA223,IF(OR(AC224=$AC$4:$AC223)=FALSE,AG223&amp;AF224,AG223),"("&amp;AF224)&amp;IF(AA224=AA225,IF(OR(AC225=$AC$4:$AC224)=FALSE,", ",""),") "),""))</f>
        <v/>
      </c>
      <c r="AH224" s="10" t="str">
        <f>IF((COUNTBLANK(D224)=1),"",IF(D224=D223,AH223,"")&amp;IF(B223&lt;&gt;B224,((IF(COUNTBLANK(E224)=1,$D$3&amp;"Non-type material: "&amp;$D$3,$D$3&amp;INDEX('type-categories'!$A$2:$B$100,MATCH(E224,'type-categories'!$A$2:$A$100,0),2)&amp;$D$3))),"")&amp;(IF(K224&lt;&gt;K223,$C$2&amp;UPPER(K224)&amp;$C$2&amp;$K$3&amp;" ",(IF(B224&lt;&gt;B223,$C$2&amp;UPPER(K224)&amp;$C$2&amp;$K$3&amp;" ",""))))&amp;IF((AA224&lt;&gt;AA225)*($H$2="y"),AD224&amp;AE224,IF((AA224&lt;&gt;AA225)*($H$2="m"),AD224&amp;AG224,IF(($H$2&lt;&gt;"m")*($H$2&lt;&gt;"Y"),(IF(F224=0,"",F224&amp;" "&amp;$F$4&amp;" "))&amp;(IF(G224=0,"",G224&amp;" "&amp;$G$4&amp;" "))&amp;(IF(H224=0,"",H224&amp;" "&amp;H$4&amp;" "))&amp;(IF(I224=0,"",I224&amp;" "&amp;$I$4&amp;" "))&amp;(IF(J224=0,"",J224&amp;" "&amp;$J$4&amp;" ")),"")))&amp;"; "&amp;IF((B224=B223)*(AA224=AA223), "same collecting data; ", IF((B224=B223)*(Z223=Z224),"same locality; ",(IF(COUNTBLANK(L224)=1,"",$D$2&amp;L224&amp;$L$3&amp;" "&amp;$D$2))&amp;(IF(COUNTBLANK(M224)=1,"",$E$2&amp;M224&amp;$E$2&amp;", "))&amp;(IF(COUNTBLANK(N224)=1,"",N224&amp;"; "))&amp;(IF(COUNTBLANK(O224)=1,"",O224&amp;"; ")))&amp;(IF(COUNTBLANK(P224)=1,"",P224&amp;"; "))&amp;(IF(COUNTBLANK(Q224)=1,"",Q224&amp;"; "))&amp;(IF(COUNTBLANK(R224)=1,"",R224&amp;"m, "))&amp;IF((COUNTBLANK(S224)=0)*(S224&lt;&gt;S223), S224&amp;"; ","")&amp;(IF(COUNTBLANK(U224)=1,"",U224&amp;"; "))&amp;(IF(COUNTBLANK(T224)=1,"",IF(COUNTBLANK(F$2)=1,T224&amp;"; ",T224&amp;" "&amp;F$2&amp;"; "))))&amp;(IF(COUNTBLANK(V224)=1,"",V224&amp;"; "))&amp;IF((COUNTBLANK(C224)=1),"",C224)&amp;IF((B224=B225)*(K224=K225)*(L224=L225)*(M224=M225),IF(($H$2&lt;&gt;"m")*($H$2&lt;&gt;"Y"), " • ", IF((ISNUMBER(FIND(")",AE224))), " • ", "")),IF((B224=B225)*(K224=K225),"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1 ♀ ; Texas, Brewster, Presidio; MSU Dalquest Research Site, 18 rd mi NE Sauceda; under rocks, desert scrub; (N29.55667°, W103.79417°); 4/X/2005; N. Platnick &amp; D. Ubick leg.; AMNH  • 1 ♀ ; Texas, Brewster, Window Trail; under large rock; [N29.27553°, W103.31621°]; 17/IX/1960; C.L. Reid leg.; MCZ 145405 • 1 ♀ ; Texas, Burnet, Hays; 4 km NW Wimberley, at Little Twin Sisters Peaks; (N30.51667°, W98.11667°); 9–10/III/1995; W.E. Steiner et al. leg.; USNM  • 1 ♀ ; Texas, Cameron, Leguna Atascosa Wildlife Refuge; east shore of Cayo Atascosa, near damsite; [N26.22835°, W97.34865°]; 29/I/1959; AMNH  • 1 ♂ ; Texas, Dallas, [N32.77666°, W96.79699°]; spring/1940; E.P.C. leg.; MCZ 145406 • 1 ♂ ; Texas, Denton, in dormitory; [N33.21484°, W97.13307°]; 30/X/1945; MCZ 145407 • 1 ♀ ; Texas, Denton, Frame St.; under stones; [N33.22401°, W97.12472°]; 15/VII/1944; MCZ 145409 • 1 ♀ ; Texas, Denton, TSCW campus; [N33.21484°, W97.13307°]; 1/IV/1946; MCZ 145408 • 1 ♀ ; Texas, Gillespie, Llano; 27.8 miles N Fredericksburg, ict. 16 and 965; [N30.2752°, W98.87198°]; 13/III/1982; J.C. Cokendolpher leg.; AMNH  • 1 imm. ; Texas, Hays, 2.2 mi W of San Marcos; [N29.88328°, W97.94139°]; 1/IV/1961; H. Campbell &amp; H. Campbell leg.; CAS 9057630 • 2 ♂ ; Texas, Jeff Davis, Davis; Davis Mountain junction; [N30.75015°, W104.0838°]; 9/VII/1948; C. &amp; P. Vaurie leg.; AMNH  • 1 ♀ ; Texas, Jeff Davis, Davis; Fort Davis; walnut grove; [N30.58821°, W103.89463°]; 11/VIII/1981; D. Ubick leg.; DU 81.08.11 • 1 ♀ ; Texas, Kerr, Hunt; MO Ranch, 10 mi. W of Hunt; [N30.07104°, W99.33798°]; 20/IV/1962; R.O. Albert leg.; MCZ 145410 • 1 ♀ ; Texas, Kerr, Kerrville; [N30.04743°, W99.14032°]; VII/1940; S. &amp; D. Mulaik leg.; AMNH  • 2 ♀ ; Texas, Kerr, Raven Ranch; VI/1941; A. Mulaik leg.; AMNH  • 2 ♀ 1 imm. ; same locality; IV/1941; S. &amp; D. Mulaik leg.; AMNH  • 1 ♀ ; same locality; VI/1941; S. &amp; D. Mulaik leg.; AMNH  • 1 ♂ 2 imm. ; same locality; [N30.09453°, W99.45616°]; VIII/1939; D. Mulaik leg.; AMNH  • 1 ♀ 1 imm. ; Texas, Lampasas, 2 miles S Lampasas; on Route 281; under rocks; [N31.06378°, W98.1817°]; 24/XII/1941; AMNH  • 1 ♀ ; same locality; 24/XII/1941; D.C. Lowrie leg.; AMNH  • 1 ♀ 1 imm. ; Texas, Llano, 23 miles SE Llano; [N30.53875°, W98.94858°]; 14/III/1970; B. Vogel leg.; USNM  • 2 ♂ 6 imm. ; Texas, Mason, Mason; [N30.74879°, W99.23061°]; 15/IV/1961; J. Rosen &amp; R. Schrammel leg.; AMNH  • 1 ♀ ; Texas, Montague, Montaque; 3 miles SW Forestburg; [N33.53316°, W97.55669°]; 12/V/1951; B. Patterson leg.; FMNH 2857676 • </v>
      </c>
    </row>
    <row r="225" spans="1:34" s="1" customFormat="1" x14ac:dyDescent="0.25">
      <c r="A225" s="3">
        <f t="shared" si="24"/>
        <v>1</v>
      </c>
      <c r="B225" s="53" t="str">
        <f t="shared" si="22"/>
        <v>Kukulcania arizonica</v>
      </c>
      <c r="C225" s="57" t="s">
        <v>328</v>
      </c>
      <c r="D225" s="57" t="s">
        <v>191</v>
      </c>
      <c r="E225" s="57"/>
      <c r="F225" s="57">
        <v>0</v>
      </c>
      <c r="G225" s="57">
        <v>1</v>
      </c>
      <c r="H225" s="57">
        <v>0</v>
      </c>
      <c r="I225" s="57"/>
      <c r="J225" s="57"/>
      <c r="K225" s="57" t="s">
        <v>353</v>
      </c>
      <c r="L225" s="57" t="s">
        <v>89</v>
      </c>
      <c r="M225" s="54" t="s">
        <v>1217</v>
      </c>
      <c r="N225" s="57" t="s">
        <v>1218</v>
      </c>
      <c r="O225" s="58" t="s">
        <v>1219</v>
      </c>
      <c r="P225" s="58"/>
      <c r="Q225" s="58" t="s">
        <v>85</v>
      </c>
      <c r="R225" s="58"/>
      <c r="S225" s="54" t="s">
        <v>1220</v>
      </c>
      <c r="T225" s="57" t="s">
        <v>1221</v>
      </c>
      <c r="U225" s="57" t="s">
        <v>1223</v>
      </c>
      <c r="V225" s="57"/>
      <c r="W225" s="57" t="s">
        <v>85</v>
      </c>
      <c r="X225" s="147">
        <f ca="1">IF(COUNTBLANK(D225)=1,"",IF('order-admin-units'!$I$1&lt;&gt;"y", "", IF(COUNTBLANK(K225)=1, 'order-admin-units'!$B$1+1, VLOOKUP(K225, ordercountry, 2))))</f>
        <v>1</v>
      </c>
      <c r="Y225" s="147">
        <f ca="1">IF(COUNTBLANK(D225)=1,"",IF('order-admin-units'!$I$1&lt;&gt;"y", "", IF(COUNTBLANK(K225:L225)&gt;0, 'order-admin-units'!$B$2+1, VLOOKUP(K225&amp;"@"&amp;L225, orderadmin, 2))))</f>
        <v>7</v>
      </c>
      <c r="Z225" s="147" t="str">
        <f t="shared" si="25"/>
        <v>USATexasMontagueMontaque3 miles SW Forestburg</v>
      </c>
      <c r="AA225" s="147" t="str">
        <f t="shared" si="26"/>
        <v>Kukulcania arizonicaUSATexasMontagueMontaque3 miles SW Forestburg[N33.53316°, W97.55669°]B. Patterson18–24/IV/1954</v>
      </c>
      <c r="AB225" s="147" t="str">
        <f t="shared" si="27"/>
        <v>Kukulcania arizonicaUSATexasMontagueMontaque3 miles SW Forestburg[N33.53316°, W97.55669°]B. Patterson18–24/IV/1954FMNH 2857672</v>
      </c>
      <c r="AC225" s="147" t="str">
        <f t="shared" si="23"/>
        <v>Kukulcania arizonicaUSATexasMontagueMontaque3 miles SW Forestburg[N33.53316°, W97.55669°]B. Patterson18–24/IV/1954</v>
      </c>
      <c r="AD225" s="11" t="str">
        <f t="shared" si="28"/>
        <v/>
      </c>
      <c r="AE225" s="11" t="str">
        <f t="array" ref="AE225">IF(COUNTBLANK(D225)=1,"",IF(OR($H$2="y",$H$2="m"),IF(AA225=AA224,IF(OR(AB225=$AB$4:$AB224)=FALSE,AE224&amp;C225,AE224),"("&amp;C225)&amp;IF(AA225=AA226,IF(OR(AB226=$AB$4:$AB225)=FALSE,", ",""),") "),""))</f>
        <v/>
      </c>
      <c r="AF225" s="11" t="str">
        <f t="array" ref="AF225">IF((COUNTBLANK(D225)=0)*OR($H$2="y",$H$2="m"),IFERROR(LEFT(C225, FIND(" ",C225)-1), C225),"")</f>
        <v/>
      </c>
      <c r="AG225" s="11" t="str">
        <f t="array" ref="AG225">IF(COUNTBLANK(D225)=1,"",IF(OR($H$2="y",$H$2="m"),IF(AA225=AA224,IF(OR(AC225=$AC$4:$AC224)=FALSE,AG224&amp;AF225,AG224),"("&amp;AF225)&amp;IF(AA225=AA226,IF(OR(AC226=$AC$4:$AC225)=FALSE,", ",""),") "),""))</f>
        <v/>
      </c>
      <c r="AH225" s="10" t="str">
        <f>IF((COUNTBLANK(D225)=1),"",IF(D225=D224,AH224,"")&amp;IF(B224&lt;&gt;B225,((IF(COUNTBLANK(E225)=1,$D$3&amp;"Non-type material: "&amp;$D$3,$D$3&amp;INDEX('type-categories'!$A$2:$B$100,MATCH(E225,'type-categories'!$A$2:$A$100,0),2)&amp;$D$3))),"")&amp;(IF(K225&lt;&gt;K224,$C$2&amp;UPPER(K225)&amp;$C$2&amp;$K$3&amp;" ",(IF(B225&lt;&gt;B224,$C$2&amp;UPPER(K225)&amp;$C$2&amp;$K$3&amp;" ",""))))&amp;IF((AA225&lt;&gt;AA226)*($H$2="y"),AD225&amp;AE225,IF((AA225&lt;&gt;AA226)*($H$2="m"),AD225&amp;AG225,IF(($H$2&lt;&gt;"m")*($H$2&lt;&gt;"Y"),(IF(F225=0,"",F225&amp;" "&amp;$F$4&amp;" "))&amp;(IF(G225=0,"",G225&amp;" "&amp;$G$4&amp;" "))&amp;(IF(H225=0,"",H225&amp;" "&amp;H$4&amp;" "))&amp;(IF(I225=0,"",I225&amp;" "&amp;$I$4&amp;" "))&amp;(IF(J225=0,"",J225&amp;" "&amp;$J$4&amp;" ")),"")))&amp;"; "&amp;IF((B225=B224)*(AA225=AA224), "same collecting data; ", IF((B225=B224)*(Z224=Z225),"same locality; ",(IF(COUNTBLANK(L225)=1,"",$D$2&amp;L225&amp;$L$3&amp;" "&amp;$D$2))&amp;(IF(COUNTBLANK(M225)=1,"",$E$2&amp;M225&amp;$E$2&amp;", "))&amp;(IF(COUNTBLANK(N225)=1,"",N225&amp;"; "))&amp;(IF(COUNTBLANK(O225)=1,"",O225&amp;"; ")))&amp;(IF(COUNTBLANK(P225)=1,"",P225&amp;"; "))&amp;(IF(COUNTBLANK(Q225)=1,"",Q225&amp;"; "))&amp;(IF(COUNTBLANK(R225)=1,"",R225&amp;"m, "))&amp;IF((COUNTBLANK(S225)=0)*(S225&lt;&gt;S224), S225&amp;"; ","")&amp;(IF(COUNTBLANK(U225)=1,"",U225&amp;"; "))&amp;(IF(COUNTBLANK(T225)=1,"",IF(COUNTBLANK(F$2)=1,T225&amp;"; ",T225&amp;" "&amp;F$2&amp;"; "))))&amp;(IF(COUNTBLANK(V225)=1,"",V225&amp;"; "))&amp;IF((COUNTBLANK(C225)=1),"",C225)&amp;IF((B225=B226)*(K225=K226)*(L225=L226)*(M225=M226),IF(($H$2&lt;&gt;"m")*($H$2&lt;&gt;"Y"), " • ", IF((ISNUMBER(FIND(")",AE225))), " • ", "")),IF((B225=B226)*(K225=K226),"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1 ♀ ; Texas, Brewster, Presidio; MSU Dalquest Research Site, 18 rd mi NE Sauceda; under rocks, desert scrub; (N29.55667°, W103.79417°); 4/X/2005; N. Platnick &amp; D. Ubick leg.; AMNH  • 1 ♀ ; Texas, Brewster, Window Trail; under large rock; [N29.27553°, W103.31621°]; 17/IX/1960; C.L. Reid leg.; MCZ 145405 • 1 ♀ ; Texas, Burnet, Hays; 4 km NW Wimberley, at Little Twin Sisters Peaks; (N30.51667°, W98.11667°); 9–10/III/1995; W.E. Steiner et al. leg.; USNM  • 1 ♀ ; Texas, Cameron, Leguna Atascosa Wildlife Refuge; east shore of Cayo Atascosa, near damsite; [N26.22835°, W97.34865°]; 29/I/1959; AMNH  • 1 ♂ ; Texas, Dallas, [N32.77666°, W96.79699°]; spring/1940; E.P.C. leg.; MCZ 145406 • 1 ♂ ; Texas, Denton, in dormitory; [N33.21484°, W97.13307°]; 30/X/1945; MCZ 145407 • 1 ♀ ; Texas, Denton, Frame St.; under stones; [N33.22401°, W97.12472°]; 15/VII/1944; MCZ 145409 • 1 ♀ ; Texas, Denton, TSCW campus; [N33.21484°, W97.13307°]; 1/IV/1946; MCZ 145408 • 1 ♀ ; Texas, Gillespie, Llano; 27.8 miles N Fredericksburg, ict. 16 and 965; [N30.2752°, W98.87198°]; 13/III/1982; J.C. Cokendolpher leg.; AMNH  • 1 imm. ; Texas, Hays, 2.2 mi W of San Marcos; [N29.88328°, W97.94139°]; 1/IV/1961; H. Campbell &amp; H. Campbell leg.; CAS 9057630 • 2 ♂ ; Texas, Jeff Davis, Davis; Davis Mountain junction; [N30.75015°, W104.0838°]; 9/VII/1948; C. &amp; P. Vaurie leg.; AMNH  • 1 ♀ ; Texas, Jeff Davis, Davis; Fort Davis; walnut grove; [N30.58821°, W103.89463°]; 11/VIII/1981; D. Ubick leg.; DU 81.08.11 • 1 ♀ ; Texas, Kerr, Hunt; MO Ranch, 10 mi. W of Hunt; [N30.07104°, W99.33798°]; 20/IV/1962; R.O. Albert leg.; MCZ 145410 • 1 ♀ ; Texas, Kerr, Kerrville; [N30.04743°, W99.14032°]; VII/1940; S. &amp; D. Mulaik leg.; AMNH  • 2 ♀ ; Texas, Kerr, Raven Ranch; VI/1941; A. Mulaik leg.; AMNH  • 2 ♀ 1 imm. ; same locality; IV/1941; S. &amp; D. Mulaik leg.; AMNH  • 1 ♀ ; same locality; VI/1941; S. &amp; D. Mulaik leg.; AMNH  • 1 ♂ 2 imm. ; same locality; [N30.09453°, W99.45616°]; VIII/1939; D. Mulaik leg.; AMNH  • 1 ♀ 1 imm. ; Texas, Lampasas, 2 miles S Lampasas; on Route 281; under rocks; [N31.06378°, W98.1817°]; 24/XII/1941; AMNH  • 1 ♀ ; same locality; 24/XII/1941; D.C. Lowrie leg.; AMNH  • 1 ♀ 1 imm. ; Texas, Llano, 23 miles SE Llano; [N30.53875°, W98.94858°]; 14/III/1970; B. Vogel leg.; USNM  • 2 ♂ 6 imm. ; Texas, Mason, Mason; [N30.74879°, W99.23061°]; 15/IV/1961; J. Rosen &amp; R. Schrammel leg.; AMNH  • 1 ♀ ; Texas, Montague, Montaque; 3 miles SW Forestburg; [N33.53316°, W97.55669°]; 12/V/1951; B. Patterson leg.; FMNH 2857676 • 1 ♀ ; same locality; 18–24/IV/1954; B. Patterson leg.; FMNH 2857672 • </v>
      </c>
    </row>
    <row r="226" spans="1:34" s="1" customFormat="1" x14ac:dyDescent="0.25">
      <c r="A226" s="3">
        <f t="shared" si="24"/>
        <v>1</v>
      </c>
      <c r="B226" s="53" t="str">
        <f t="shared" si="22"/>
        <v>Kukulcania arizonica</v>
      </c>
      <c r="C226" s="57" t="s">
        <v>329</v>
      </c>
      <c r="D226" s="57" t="s">
        <v>191</v>
      </c>
      <c r="E226" s="57"/>
      <c r="F226" s="57">
        <v>0</v>
      </c>
      <c r="G226" s="57">
        <v>1</v>
      </c>
      <c r="H226" s="57">
        <v>0</v>
      </c>
      <c r="I226" s="57"/>
      <c r="J226" s="57"/>
      <c r="K226" s="57" t="s">
        <v>353</v>
      </c>
      <c r="L226" s="57" t="s">
        <v>89</v>
      </c>
      <c r="M226" s="54" t="s">
        <v>1136</v>
      </c>
      <c r="N226" s="57" t="s">
        <v>1224</v>
      </c>
      <c r="O226" s="58" t="s">
        <v>85</v>
      </c>
      <c r="P226" s="58"/>
      <c r="Q226" s="58" t="s">
        <v>85</v>
      </c>
      <c r="R226" s="58"/>
      <c r="S226" s="54" t="s">
        <v>1225</v>
      </c>
      <c r="T226" s="57" t="s">
        <v>1226</v>
      </c>
      <c r="U226" s="57" t="s">
        <v>1227</v>
      </c>
      <c r="V226" s="57"/>
      <c r="W226" s="57" t="s">
        <v>85</v>
      </c>
      <c r="X226" s="147">
        <f ca="1">IF(COUNTBLANK(D226)=1,"",IF('order-admin-units'!$I$1&lt;&gt;"y", "", IF(COUNTBLANK(K226)=1, 'order-admin-units'!$B$1+1, VLOOKUP(K226, ordercountry, 2))))</f>
        <v>1</v>
      </c>
      <c r="Y226" s="147">
        <f ca="1">IF(COUNTBLANK(D226)=1,"",IF('order-admin-units'!$I$1&lt;&gt;"y", "", IF(COUNTBLANK(K226:L226)&gt;0, 'order-admin-units'!$B$2+1, VLOOKUP(K226&amp;"@"&amp;L226, orderadmin, 2))))</f>
        <v>7</v>
      </c>
      <c r="Z226" s="147" t="str">
        <f t="shared" si="25"/>
        <v>USATexasPresidioBig Bend Ranch State Park, Natural Arca</v>
      </c>
      <c r="AA226" s="147" t="str">
        <f t="shared" si="26"/>
        <v>Kukulcania arizonicaUSATexasPresidioBig Bend Ranch State Park, Natural Arca[N29.47°, W103.95667°]T.G. Anton7/VII/1994</v>
      </c>
      <c r="AB226" s="147" t="str">
        <f t="shared" si="27"/>
        <v>Kukulcania arizonicaUSATexasPresidioBig Bend Ranch State Park, Natural Arca[N29.47°, W103.95667°]T.G. Anton7/VII/1994FMNH 104076</v>
      </c>
      <c r="AC226" s="147" t="str">
        <f t="shared" si="23"/>
        <v>Kukulcania arizonicaUSATexasPresidioBig Bend Ranch State Park, Natural Arca[N29.47°, W103.95667°]T.G. Anton7/VII/1994</v>
      </c>
      <c r="AD226" s="11" t="str">
        <f t="shared" si="28"/>
        <v/>
      </c>
      <c r="AE226" s="11" t="str">
        <f t="array" ref="AE226">IF(COUNTBLANK(D226)=1,"",IF(OR($H$2="y",$H$2="m"),IF(AA226=AA225,IF(OR(AB226=$AB$4:$AB225)=FALSE,AE225&amp;C226,AE225),"("&amp;C226)&amp;IF(AA226=AA227,IF(OR(AB227=$AB$4:$AB226)=FALSE,", ",""),") "),""))</f>
        <v/>
      </c>
      <c r="AF226" s="11" t="str">
        <f t="array" ref="AF226">IF((COUNTBLANK(D226)=0)*OR($H$2="y",$H$2="m"),IFERROR(LEFT(C226, FIND(" ",C226)-1), C226),"")</f>
        <v/>
      </c>
      <c r="AG226" s="11" t="str">
        <f t="array" ref="AG226">IF(COUNTBLANK(D226)=1,"",IF(OR($H$2="y",$H$2="m"),IF(AA226=AA225,IF(OR(AC226=$AC$4:$AC225)=FALSE,AG225&amp;AF226,AG225),"("&amp;AF226)&amp;IF(AA226=AA227,IF(OR(AC227=$AC$4:$AC226)=FALSE,", ",""),") "),""))</f>
        <v/>
      </c>
      <c r="AH226" s="10" t="str">
        <f>IF((COUNTBLANK(D226)=1),"",IF(D226=D225,AH225,"")&amp;IF(B225&lt;&gt;B226,((IF(COUNTBLANK(E226)=1,$D$3&amp;"Non-type material: "&amp;$D$3,$D$3&amp;INDEX('type-categories'!$A$2:$B$100,MATCH(E226,'type-categories'!$A$2:$A$100,0),2)&amp;$D$3))),"")&amp;(IF(K226&lt;&gt;K225,$C$2&amp;UPPER(K226)&amp;$C$2&amp;$K$3&amp;" ",(IF(B226&lt;&gt;B225,$C$2&amp;UPPER(K226)&amp;$C$2&amp;$K$3&amp;" ",""))))&amp;IF((AA226&lt;&gt;AA227)*($H$2="y"),AD226&amp;AE226,IF((AA226&lt;&gt;AA227)*($H$2="m"),AD226&amp;AG226,IF(($H$2&lt;&gt;"m")*($H$2&lt;&gt;"Y"),(IF(F226=0,"",F226&amp;" "&amp;$F$4&amp;" "))&amp;(IF(G226=0,"",G226&amp;" "&amp;$G$4&amp;" "))&amp;(IF(H226=0,"",H226&amp;" "&amp;H$4&amp;" "))&amp;(IF(I226=0,"",I226&amp;" "&amp;$I$4&amp;" "))&amp;(IF(J226=0,"",J226&amp;" "&amp;$J$4&amp;" ")),"")))&amp;"; "&amp;IF((B226=B225)*(AA226=AA225), "same collecting data; ", IF((B226=B225)*(Z225=Z226),"same locality; ",(IF(COUNTBLANK(L226)=1,"",$D$2&amp;L226&amp;$L$3&amp;" "&amp;$D$2))&amp;(IF(COUNTBLANK(M226)=1,"",$E$2&amp;M226&amp;$E$2&amp;", "))&amp;(IF(COUNTBLANK(N226)=1,"",N226&amp;"; "))&amp;(IF(COUNTBLANK(O226)=1,"",O226&amp;"; ")))&amp;(IF(COUNTBLANK(P226)=1,"",P226&amp;"; "))&amp;(IF(COUNTBLANK(Q226)=1,"",Q226&amp;"; "))&amp;(IF(COUNTBLANK(R226)=1,"",R226&amp;"m, "))&amp;IF((COUNTBLANK(S226)=0)*(S226&lt;&gt;S225), S226&amp;"; ","")&amp;(IF(COUNTBLANK(U226)=1,"",U226&amp;"; "))&amp;(IF(COUNTBLANK(T226)=1,"",IF(COUNTBLANK(F$2)=1,T226&amp;"; ",T226&amp;" "&amp;F$2&amp;"; "))))&amp;(IF(COUNTBLANK(V226)=1,"",V226&amp;"; "))&amp;IF((COUNTBLANK(C226)=1),"",C226)&amp;IF((B226=B227)*(K226=K227)*(L226=L227)*(M226=M227),IF(($H$2&lt;&gt;"m")*($H$2&lt;&gt;"Y"), " • ", IF((ISNUMBER(FIND(")",AE226))), " • ", "")),IF((B226=B227)*(K226=K227),"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1 ♀ ; Texas, Brewster, Presidio; MSU Dalquest Research Site, 18 rd mi NE Sauceda; under rocks, desert scrub; (N29.55667°, W103.79417°); 4/X/2005; N. Platnick &amp; D. Ubick leg.; AMNH  • 1 ♀ ; Texas, Brewster, Window Trail; under large rock; [N29.27553°, W103.31621°]; 17/IX/1960; C.L. Reid leg.; MCZ 145405 • 1 ♀ ; Texas, Burnet, Hays; 4 km NW Wimberley, at Little Twin Sisters Peaks; (N30.51667°, W98.11667°); 9–10/III/1995; W.E. Steiner et al. leg.; USNM  • 1 ♀ ; Texas, Cameron, Leguna Atascosa Wildlife Refuge; east shore of Cayo Atascosa, near damsite; [N26.22835°, W97.34865°]; 29/I/1959; AMNH  • 1 ♂ ; Texas, Dallas, [N32.77666°, W96.79699°]; spring/1940; E.P.C. leg.; MCZ 145406 • 1 ♂ ; Texas, Denton, in dormitory; [N33.21484°, W97.13307°]; 30/X/1945; MCZ 145407 • 1 ♀ ; Texas, Denton, Frame St.; under stones; [N33.22401°, W97.12472°]; 15/VII/1944; MCZ 145409 • 1 ♀ ; Texas, Denton, TSCW campus; [N33.21484°, W97.13307°]; 1/IV/1946; MCZ 145408 • 1 ♀ ; Texas, Gillespie, Llano; 27.8 miles N Fredericksburg, ict. 16 and 965; [N30.2752°, W98.87198°]; 13/III/1982; J.C. Cokendolpher leg.; AMNH  • 1 imm. ; Texas, Hays, 2.2 mi W of San Marcos; [N29.88328°, W97.94139°]; 1/IV/1961; H. Campbell &amp; H. Campbell leg.; CAS 9057630 • 2 ♂ ; Texas, Jeff Davis, Davis; Davis Mountain junction; [N30.75015°, W104.0838°]; 9/VII/1948; C. &amp; P. Vaurie leg.; AMNH  • 1 ♀ ; Texas, Jeff Davis, Davis; Fort Davis; walnut grove; [N30.58821°, W103.89463°]; 11/VIII/1981; D. Ubick leg.; DU 81.08.11 • 1 ♀ ; Texas, Kerr, Hunt; MO Ranch, 10 mi. W of Hunt; [N30.07104°, W99.33798°]; 20/IV/1962; R.O. Albert leg.; MCZ 145410 • 1 ♀ ; Texas, Kerr, Kerrville; [N30.04743°, W99.14032°]; VII/1940; S. &amp; D. Mulaik leg.; AMNH  • 2 ♀ ; Texas, Kerr, Raven Ranch; VI/1941; A. Mulaik leg.; AMNH  • 2 ♀ 1 imm. ; same locality; IV/1941; S. &amp; D. Mulaik leg.; AMNH  • 1 ♀ ; same locality; VI/1941; S. &amp; D. Mulaik leg.; AMNH  • 1 ♂ 2 imm. ; same locality; [N30.09453°, W99.45616°]; VIII/1939; D. Mulaik leg.; AMNH  • 1 ♀ 1 imm. ; Texas, Lampasas, 2 miles S Lampasas; on Route 281; under rocks; [N31.06378°, W98.1817°]; 24/XII/1941; AMNH  • 1 ♀ ; same locality; 24/XII/1941; D.C. Lowrie leg.; AMNH  • 1 ♀ 1 imm. ; Texas, Llano, 23 miles SE Llano; [N30.53875°, W98.94858°]; 14/III/1970; B. Vogel leg.; USNM  • 2 ♂ 6 imm. ; Texas, Mason, Mason; [N30.74879°, W99.23061°]; 15/IV/1961; J. Rosen &amp; R. Schrammel leg.; AMNH  • 1 ♀ ; Texas, Montague, Montaque; 3 miles SW Forestburg; [N33.53316°, W97.55669°]; 12/V/1951; B. Patterson leg.; FMNH 2857676 • 1 ♀ ; same locality; 18–24/IV/1954; B. Patterson leg.; FMNH 2857672 • 1 ♀ ; Texas, Presidio, Big Bend Ranch State Park, Natural Arca; [N29.47°, W103.95667°]; 7/VII/1994; T.G. Anton leg.; FMNH 104076 • </v>
      </c>
    </row>
    <row r="227" spans="1:34" s="1" customFormat="1" x14ac:dyDescent="0.25">
      <c r="A227" s="3">
        <f t="shared" si="24"/>
        <v>1</v>
      </c>
      <c r="B227" s="53" t="str">
        <f t="shared" si="22"/>
        <v>Kukulcania arizonica</v>
      </c>
      <c r="C227" s="57" t="s">
        <v>192</v>
      </c>
      <c r="D227" s="57" t="s">
        <v>191</v>
      </c>
      <c r="E227" s="57"/>
      <c r="F227" s="57">
        <v>0</v>
      </c>
      <c r="G227" s="57">
        <v>0</v>
      </c>
      <c r="H227" s="57">
        <v>1</v>
      </c>
      <c r="I227" s="57"/>
      <c r="J227" s="57"/>
      <c r="K227" s="57" t="s">
        <v>353</v>
      </c>
      <c r="L227" s="57" t="s">
        <v>89</v>
      </c>
      <c r="M227" s="54" t="s">
        <v>1136</v>
      </c>
      <c r="N227" s="57" t="s">
        <v>1228</v>
      </c>
      <c r="O227" s="58" t="s">
        <v>85</v>
      </c>
      <c r="P227" s="58" t="s">
        <v>1229</v>
      </c>
      <c r="Q227" s="58" t="s">
        <v>85</v>
      </c>
      <c r="R227" s="58"/>
      <c r="S227" s="54" t="s">
        <v>1230</v>
      </c>
      <c r="T227" s="57" t="s">
        <v>477</v>
      </c>
      <c r="U227" s="57" t="s">
        <v>1231</v>
      </c>
      <c r="V227" s="57"/>
      <c r="W227" s="57" t="s">
        <v>85</v>
      </c>
      <c r="X227" s="147">
        <f ca="1">IF(COUNTBLANK(D227)=1,"",IF('order-admin-units'!$I$1&lt;&gt;"y", "", IF(COUNTBLANK(K227)=1, 'order-admin-units'!$B$1+1, VLOOKUP(K227, ordercountry, 2))))</f>
        <v>1</v>
      </c>
      <c r="Y227" s="147">
        <f ca="1">IF(COUNTBLANK(D227)=1,"",IF('order-admin-units'!$I$1&lt;&gt;"y", "", IF(COUNTBLANK(K227:L227)&gt;0, 'order-admin-units'!$B$2+1, VLOOKUP(K227&amp;"@"&amp;L227, orderadmin, 2))))</f>
        <v>7</v>
      </c>
      <c r="Z227" s="147" t="str">
        <f t="shared" si="25"/>
        <v>USATexasPresidioBig Bend Ranch State Park, Sauceda</v>
      </c>
      <c r="AA227" s="147" t="str">
        <f t="shared" si="26"/>
        <v>Kukulcania arizonicaUSATexasPresidioBig Bend Ranch State Park, Saucedadesert scrub, under volcanic rocks(N29.47°, W103.95667°)D. Ubick3–8/X/2005</v>
      </c>
      <c r="AB227" s="147" t="str">
        <f t="shared" si="27"/>
        <v xml:space="preserve">Kukulcania arizonicaUSATexasPresidioBig Bend Ranch State Park, Saucedadesert scrub, under volcanic rocks(N29.47°, W103.95667°)D. Ubick3–8/X/2005AMNH </v>
      </c>
      <c r="AC227" s="147" t="str">
        <f t="shared" si="23"/>
        <v>Kukulcania arizonicaUSATexasPresidioBig Bend Ranch State Park, Saucedadesert scrub, under volcanic rocks(N29.47°, W103.95667°)D. Ubick3–8/X/2005</v>
      </c>
      <c r="AD227" s="11" t="str">
        <f t="shared" si="28"/>
        <v/>
      </c>
      <c r="AE227" s="11" t="str">
        <f t="array" ref="AE227">IF(COUNTBLANK(D227)=1,"",IF(OR($H$2="y",$H$2="m"),IF(AA227=AA226,IF(OR(AB227=$AB$4:$AB226)=FALSE,AE226&amp;C227,AE226),"("&amp;C227)&amp;IF(AA227=AA228,IF(OR(AB228=$AB$4:$AB227)=FALSE,", ",""),") "),""))</f>
        <v/>
      </c>
      <c r="AF227" s="11" t="str">
        <f t="array" ref="AF227">IF((COUNTBLANK(D227)=0)*OR($H$2="y",$H$2="m"),IFERROR(LEFT(C227, FIND(" ",C227)-1), C227),"")</f>
        <v/>
      </c>
      <c r="AG227" s="11" t="str">
        <f t="array" ref="AG227">IF(COUNTBLANK(D227)=1,"",IF(OR($H$2="y",$H$2="m"),IF(AA227=AA226,IF(OR(AC227=$AC$4:$AC226)=FALSE,AG226&amp;AF227,AG226),"("&amp;AF227)&amp;IF(AA227=AA228,IF(OR(AC228=$AC$4:$AC227)=FALSE,", ",""),") "),""))</f>
        <v/>
      </c>
      <c r="AH227" s="10" t="str">
        <f>IF((COUNTBLANK(D227)=1),"",IF(D227=D226,AH226,"")&amp;IF(B226&lt;&gt;B227,((IF(COUNTBLANK(E227)=1,$D$3&amp;"Non-type material: "&amp;$D$3,$D$3&amp;INDEX('type-categories'!$A$2:$B$100,MATCH(E227,'type-categories'!$A$2:$A$100,0),2)&amp;$D$3))),"")&amp;(IF(K227&lt;&gt;K226,$C$2&amp;UPPER(K227)&amp;$C$2&amp;$K$3&amp;" ",(IF(B227&lt;&gt;B226,$C$2&amp;UPPER(K227)&amp;$C$2&amp;$K$3&amp;" ",""))))&amp;IF((AA227&lt;&gt;AA228)*($H$2="y"),AD227&amp;AE227,IF((AA227&lt;&gt;AA228)*($H$2="m"),AD227&amp;AG227,IF(($H$2&lt;&gt;"m")*($H$2&lt;&gt;"Y"),(IF(F227=0,"",F227&amp;" "&amp;$F$4&amp;" "))&amp;(IF(G227=0,"",G227&amp;" "&amp;$G$4&amp;" "))&amp;(IF(H227=0,"",H227&amp;" "&amp;H$4&amp;" "))&amp;(IF(I227=0,"",I227&amp;" "&amp;$I$4&amp;" "))&amp;(IF(J227=0,"",J227&amp;" "&amp;$J$4&amp;" ")),"")))&amp;"; "&amp;IF((B227=B226)*(AA227=AA226), "same collecting data; ", IF((B227=B226)*(Z226=Z227),"same locality; ",(IF(COUNTBLANK(L227)=1,"",$D$2&amp;L227&amp;$L$3&amp;" "&amp;$D$2))&amp;(IF(COUNTBLANK(M227)=1,"",$E$2&amp;M227&amp;$E$2&amp;", "))&amp;(IF(COUNTBLANK(N227)=1,"",N227&amp;"; "))&amp;(IF(COUNTBLANK(O227)=1,"",O227&amp;"; ")))&amp;(IF(COUNTBLANK(P227)=1,"",P227&amp;"; "))&amp;(IF(COUNTBLANK(Q227)=1,"",Q227&amp;"; "))&amp;(IF(COUNTBLANK(R227)=1,"",R227&amp;"m, "))&amp;IF((COUNTBLANK(S227)=0)*(S227&lt;&gt;S226), S227&amp;"; ","")&amp;(IF(COUNTBLANK(U227)=1,"",U227&amp;"; "))&amp;(IF(COUNTBLANK(T227)=1,"",IF(COUNTBLANK(F$2)=1,T227&amp;"; ",T227&amp;" "&amp;F$2&amp;"; "))))&amp;(IF(COUNTBLANK(V227)=1,"",V227&amp;"; "))&amp;IF((COUNTBLANK(C227)=1),"",C227)&amp;IF((B227=B228)*(K227=K228)*(L227=L228)*(M227=M228),IF(($H$2&lt;&gt;"m")*($H$2&lt;&gt;"Y"), " • ", IF((ISNUMBER(FIND(")",AE227))), " • ", "")),IF((B227=B228)*(K227=K228),"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1 ♀ ; Texas, Brewster, Presidio; MSU Dalquest Research Site, 18 rd mi NE Sauceda; under rocks, desert scrub; (N29.55667°, W103.79417°); 4/X/2005; N. Platnick &amp; D. Ubick leg.; AMNH  • 1 ♀ ; Texas, Brewster, Window Trail; under large rock; [N29.27553°, W103.31621°]; 17/IX/1960; C.L. Reid leg.; MCZ 145405 • 1 ♀ ; Texas, Burnet, Hays; 4 km NW Wimberley, at Little Twin Sisters Peaks; (N30.51667°, W98.11667°); 9–10/III/1995; W.E. Steiner et al. leg.; USNM  • 1 ♀ ; Texas, Cameron, Leguna Atascosa Wildlife Refuge; east shore of Cayo Atascosa, near damsite; [N26.22835°, W97.34865°]; 29/I/1959; AMNH  • 1 ♂ ; Texas, Dallas, [N32.77666°, W96.79699°]; spring/1940; E.P.C. leg.; MCZ 145406 • 1 ♂ ; Texas, Denton, in dormitory; [N33.21484°, W97.13307°]; 30/X/1945; MCZ 145407 • 1 ♀ ; Texas, Denton, Frame St.; under stones; [N33.22401°, W97.12472°]; 15/VII/1944; MCZ 145409 • 1 ♀ ; Texas, Denton, TSCW campus; [N33.21484°, W97.13307°]; 1/IV/1946; MCZ 145408 • 1 ♀ ; Texas, Gillespie, Llano; 27.8 miles N Fredericksburg, ict. 16 and 965; [N30.2752°, W98.87198°]; 13/III/1982; J.C. Cokendolpher leg.; AMNH  • 1 imm. ; Texas, Hays, 2.2 mi W of San Marcos; [N29.88328°, W97.94139°]; 1/IV/1961; H. Campbell &amp; H. Campbell leg.; CAS 9057630 • 2 ♂ ; Texas, Jeff Davis, Davis; Davis Mountain junction; [N30.75015°, W104.0838°]; 9/VII/1948; C. &amp; P. Vaurie leg.; AMNH  • 1 ♀ ; Texas, Jeff Davis, Davis; Fort Davis; walnut grove; [N30.58821°, W103.89463°]; 11/VIII/1981; D. Ubick leg.; DU 81.08.11 • 1 ♀ ; Texas, Kerr, Hunt; MO Ranch, 10 mi. W of Hunt; [N30.07104°, W99.33798°]; 20/IV/1962; R.O. Albert leg.; MCZ 145410 • 1 ♀ ; Texas, Kerr, Kerrville; [N30.04743°, W99.14032°]; VII/1940; S. &amp; D. Mulaik leg.; AMNH  • 2 ♀ ; Texas, Kerr, Raven Ranch; VI/1941; A. Mulaik leg.; AMNH  • 2 ♀ 1 imm. ; same locality; IV/1941; S. &amp; D. Mulaik leg.; AMNH  • 1 ♀ ; same locality; VI/1941; S. &amp; D. Mulaik leg.; AMNH  • 1 ♂ 2 imm. ; same locality; [N30.09453°, W99.45616°]; VIII/1939; D. Mulaik leg.; AMNH  • 1 ♀ 1 imm. ; Texas, Lampasas, 2 miles S Lampasas; on Route 281; under rocks; [N31.06378°, W98.1817°]; 24/XII/1941; AMNH  • 1 ♀ ; same locality; 24/XII/1941; D.C. Lowrie leg.; AMNH  • 1 ♀ 1 imm. ; Texas, Llano, 23 miles SE Llano; [N30.53875°, W98.94858°]; 14/III/1970; B. Vogel leg.; USNM  • 2 ♂ 6 imm. ; Texas, Mason, Mason; [N30.74879°, W99.23061°]; 15/IV/1961; J. Rosen &amp; R. Schrammel leg.; AMNH  • 1 ♀ ; Texas, Montague, Montaque; 3 miles SW Forestburg; [N33.53316°, W97.55669°]; 12/V/1951; B. Patterson leg.; FMNH 2857676 • 1 ♀ ; same locality; 18–24/IV/1954; B. Patterson leg.; FMNH 2857672 • 1 ♀ ; Texas, Presidio, Big Bend Ranch State Park, Natural Arca; [N29.47°, W103.95667°]; 7/VII/1994; T.G. Anton leg.; FMNH 104076 • 1 imm. ; Texas, Presidio, Big Bend Ranch State Park, Sauceda; desert scrub, under volcanic rocks; (N29.47°, W103.95667°); 3–8/X/2005; D. Ubick leg.; AMNH  • </v>
      </c>
    </row>
    <row r="228" spans="1:34" s="1" customFormat="1" x14ac:dyDescent="0.25">
      <c r="A228" s="3">
        <f t="shared" si="24"/>
        <v>1</v>
      </c>
      <c r="B228" s="53" t="str">
        <f t="shared" si="22"/>
        <v>Kukulcania arizonica</v>
      </c>
      <c r="C228" s="57" t="s">
        <v>330</v>
      </c>
      <c r="D228" s="57" t="s">
        <v>191</v>
      </c>
      <c r="E228" s="57"/>
      <c r="F228" s="57">
        <v>0</v>
      </c>
      <c r="G228" s="57">
        <v>1</v>
      </c>
      <c r="H228" s="57">
        <v>0</v>
      </c>
      <c r="I228" s="57"/>
      <c r="J228" s="57"/>
      <c r="K228" s="57" t="s">
        <v>353</v>
      </c>
      <c r="L228" s="57" t="s">
        <v>89</v>
      </c>
      <c r="M228" s="54" t="s">
        <v>1136</v>
      </c>
      <c r="N228" s="57" t="s">
        <v>1232</v>
      </c>
      <c r="O228" s="58" t="s">
        <v>85</v>
      </c>
      <c r="P228" s="58"/>
      <c r="Q228" s="58" t="s">
        <v>85</v>
      </c>
      <c r="R228" s="58"/>
      <c r="S228" s="54" t="s">
        <v>1233</v>
      </c>
      <c r="T228" s="57" t="s">
        <v>1234</v>
      </c>
      <c r="U228" s="57" t="s">
        <v>1235</v>
      </c>
      <c r="V228" s="57"/>
      <c r="W228" s="57" t="s">
        <v>85</v>
      </c>
      <c r="X228" s="147">
        <f ca="1">IF(COUNTBLANK(D228)=1,"",IF('order-admin-units'!$I$1&lt;&gt;"y", "", IF(COUNTBLANK(K228)=1, 'order-admin-units'!$B$1+1, VLOOKUP(K228, ordercountry, 2))))</f>
        <v>1</v>
      </c>
      <c r="Y228" s="147">
        <f ca="1">IF(COUNTBLANK(D228)=1,"",IF('order-admin-units'!$I$1&lt;&gt;"y", "", IF(COUNTBLANK(K228:L228)&gt;0, 'order-admin-units'!$B$2+1, VLOOKUP(K228&amp;"@"&amp;L228, orderadmin, 2))))</f>
        <v>7</v>
      </c>
      <c r="Z228" s="147" t="str">
        <f t="shared" si="25"/>
        <v>USATexasPresidioPorvenir</v>
      </c>
      <c r="AA228" s="147" t="str">
        <f t="shared" si="26"/>
        <v>Kukulcania arizonicaUSATexasPresidioPorvenir[N30.41848°, W104.84438°]J.H. Quinn1/XI/1946</v>
      </c>
      <c r="AB228" s="147" t="str">
        <f t="shared" si="27"/>
        <v>Kukulcania arizonicaUSATexasPresidioPorvenir[N30.41848°, W104.84438°]J.H. Quinn1/XI/1946FMNH 2857675</v>
      </c>
      <c r="AC228" s="147" t="str">
        <f t="shared" si="23"/>
        <v>Kukulcania arizonicaUSATexasPresidioPorvenir[N30.41848°, W104.84438°]J.H. Quinn1/XI/1946</v>
      </c>
      <c r="AD228" s="11" t="str">
        <f t="shared" si="28"/>
        <v/>
      </c>
      <c r="AE228" s="11" t="str">
        <f t="array" ref="AE228">IF(COUNTBLANK(D228)=1,"",IF(OR($H$2="y",$H$2="m"),IF(AA228=AA227,IF(OR(AB228=$AB$4:$AB227)=FALSE,AE227&amp;C228,AE227),"("&amp;C228)&amp;IF(AA228=AA229,IF(OR(AB229=$AB$4:$AB228)=FALSE,", ",""),") "),""))</f>
        <v/>
      </c>
      <c r="AF228" s="11" t="str">
        <f t="array" ref="AF228">IF((COUNTBLANK(D228)=0)*OR($H$2="y",$H$2="m"),IFERROR(LEFT(C228, FIND(" ",C228)-1), C228),"")</f>
        <v/>
      </c>
      <c r="AG228" s="11" t="str">
        <f t="array" ref="AG228">IF(COUNTBLANK(D228)=1,"",IF(OR($H$2="y",$H$2="m"),IF(AA228=AA227,IF(OR(AC228=$AC$4:$AC227)=FALSE,AG227&amp;AF228,AG227),"("&amp;AF228)&amp;IF(AA228=AA229,IF(OR(AC229=$AC$4:$AC228)=FALSE,", ",""),") "),""))</f>
        <v/>
      </c>
      <c r="AH228" s="10" t="str">
        <f>IF((COUNTBLANK(D228)=1),"",IF(D228=D227,AH227,"")&amp;IF(B227&lt;&gt;B228,((IF(COUNTBLANK(E228)=1,$D$3&amp;"Non-type material: "&amp;$D$3,$D$3&amp;INDEX('type-categories'!$A$2:$B$100,MATCH(E228,'type-categories'!$A$2:$A$100,0),2)&amp;$D$3))),"")&amp;(IF(K228&lt;&gt;K227,$C$2&amp;UPPER(K228)&amp;$C$2&amp;$K$3&amp;" ",(IF(B228&lt;&gt;B227,$C$2&amp;UPPER(K228)&amp;$C$2&amp;$K$3&amp;" ",""))))&amp;IF((AA228&lt;&gt;AA229)*($H$2="y"),AD228&amp;AE228,IF((AA228&lt;&gt;AA229)*($H$2="m"),AD228&amp;AG228,IF(($H$2&lt;&gt;"m")*($H$2&lt;&gt;"Y"),(IF(F228=0,"",F228&amp;" "&amp;$F$4&amp;" "))&amp;(IF(G228=0,"",G228&amp;" "&amp;$G$4&amp;" "))&amp;(IF(H228=0,"",H228&amp;" "&amp;H$4&amp;" "))&amp;(IF(I228=0,"",I228&amp;" "&amp;$I$4&amp;" "))&amp;(IF(J228=0,"",J228&amp;" "&amp;$J$4&amp;" ")),"")))&amp;"; "&amp;IF((B228=B227)*(AA228=AA227), "same collecting data; ", IF((B228=B227)*(Z227=Z228),"same locality; ",(IF(COUNTBLANK(L228)=1,"",$D$2&amp;L228&amp;$L$3&amp;" "&amp;$D$2))&amp;(IF(COUNTBLANK(M228)=1,"",$E$2&amp;M228&amp;$E$2&amp;", "))&amp;(IF(COUNTBLANK(N228)=1,"",N228&amp;"; "))&amp;(IF(COUNTBLANK(O228)=1,"",O228&amp;"; ")))&amp;(IF(COUNTBLANK(P228)=1,"",P228&amp;"; "))&amp;(IF(COUNTBLANK(Q228)=1,"",Q228&amp;"; "))&amp;(IF(COUNTBLANK(R228)=1,"",R228&amp;"m, "))&amp;IF((COUNTBLANK(S228)=0)*(S228&lt;&gt;S227), S228&amp;"; ","")&amp;(IF(COUNTBLANK(U228)=1,"",U228&amp;"; "))&amp;(IF(COUNTBLANK(T228)=1,"",IF(COUNTBLANK(F$2)=1,T228&amp;"; ",T228&amp;" "&amp;F$2&amp;"; "))))&amp;(IF(COUNTBLANK(V228)=1,"",V228&amp;"; "))&amp;IF((COUNTBLANK(C228)=1),"",C228)&amp;IF((B228=B229)*(K228=K229)*(L228=L229)*(M228=M229),IF(($H$2&lt;&gt;"m")*($H$2&lt;&gt;"Y"), " • ", IF((ISNUMBER(FIND(")",AE228))), " • ", "")),IF((B228=B229)*(K228=K229),"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1 ♀ ; Texas, Brewster, Presidio; MSU Dalquest Research Site, 18 rd mi NE Sauceda; under rocks, desert scrub; (N29.55667°, W103.79417°); 4/X/2005; N. Platnick &amp; D. Ubick leg.; AMNH  • 1 ♀ ; Texas, Brewster, Window Trail; under large rock; [N29.27553°, W103.31621°]; 17/IX/1960; C.L. Reid leg.; MCZ 145405 • 1 ♀ ; Texas, Burnet, Hays; 4 km NW Wimberley, at Little Twin Sisters Peaks; (N30.51667°, W98.11667°); 9–10/III/1995; W.E. Steiner et al. leg.; USNM  • 1 ♀ ; Texas, Cameron, Leguna Atascosa Wildlife Refuge; east shore of Cayo Atascosa, near damsite; [N26.22835°, W97.34865°]; 29/I/1959; AMNH  • 1 ♂ ; Texas, Dallas, [N32.77666°, W96.79699°]; spring/1940; E.P.C. leg.; MCZ 145406 • 1 ♂ ; Texas, Denton, in dormitory; [N33.21484°, W97.13307°]; 30/X/1945; MCZ 145407 • 1 ♀ ; Texas, Denton, Frame St.; under stones; [N33.22401°, W97.12472°]; 15/VII/1944; MCZ 145409 • 1 ♀ ; Texas, Denton, TSCW campus; [N33.21484°, W97.13307°]; 1/IV/1946; MCZ 145408 • 1 ♀ ; Texas, Gillespie, Llano; 27.8 miles N Fredericksburg, ict. 16 and 965; [N30.2752°, W98.87198°]; 13/III/1982; J.C. Cokendolpher leg.; AMNH  • 1 imm. ; Texas, Hays, 2.2 mi W of San Marcos; [N29.88328°, W97.94139°]; 1/IV/1961; H. Campbell &amp; H. Campbell leg.; CAS 9057630 • 2 ♂ ; Texas, Jeff Davis, Davis; Davis Mountain junction; [N30.75015°, W104.0838°]; 9/VII/1948; C. &amp; P. Vaurie leg.; AMNH  • 1 ♀ ; Texas, Jeff Davis, Davis; Fort Davis; walnut grove; [N30.58821°, W103.89463°]; 11/VIII/1981; D. Ubick leg.; DU 81.08.11 • 1 ♀ ; Texas, Kerr, Hunt; MO Ranch, 10 mi. W of Hunt; [N30.07104°, W99.33798°]; 20/IV/1962; R.O. Albert leg.; MCZ 145410 • 1 ♀ ; Texas, Kerr, Kerrville; [N30.04743°, W99.14032°]; VII/1940; S. &amp; D. Mulaik leg.; AMNH  • 2 ♀ ; Texas, Kerr, Raven Ranch; VI/1941; A. Mulaik leg.; AMNH  • 2 ♀ 1 imm. ; same locality; IV/1941; S. &amp; D. Mulaik leg.; AMNH  • 1 ♀ ; same locality; VI/1941; S. &amp; D. Mulaik leg.; AMNH  • 1 ♂ 2 imm. ; same locality; [N30.09453°, W99.45616°]; VIII/1939; D. Mulaik leg.; AMNH  • 1 ♀ 1 imm. ; Texas, Lampasas, 2 miles S Lampasas; on Route 281; under rocks; [N31.06378°, W98.1817°]; 24/XII/1941; AMNH  • 1 ♀ ; same locality; 24/XII/1941; D.C. Lowrie leg.; AMNH  • 1 ♀ 1 imm. ; Texas, Llano, 23 miles SE Llano; [N30.53875°, W98.94858°]; 14/III/1970; B. Vogel leg.; USNM  • 2 ♂ 6 imm. ; Texas, Mason, Mason; [N30.74879°, W99.23061°]; 15/IV/1961; J. Rosen &amp; R. Schrammel leg.; AMNH  • 1 ♀ ; Texas, Montague, Montaque; 3 miles SW Forestburg; [N33.53316°, W97.55669°]; 12/V/1951; B. Patterson leg.; FMNH 2857676 • 1 ♀ ; same locality; 18–24/IV/1954; B. Patterson leg.; FMNH 2857672 • 1 ♀ ; Texas, Presidio, Big Bend Ranch State Park, Natural Arca; [N29.47°, W103.95667°]; 7/VII/1994; T.G. Anton leg.; FMNH 104076 • 1 imm. ; Texas, Presidio, Big Bend Ranch State Park, Sauceda; desert scrub, under volcanic rocks; (N29.47°, W103.95667°); 3–8/X/2005; D. Ubick leg.; AMNH  • 1 ♀ ; Texas, Presidio, Porvenir; [N30.41848°, W104.84438°]; 1/XI/1946; J.H. Quinn leg.; FMNH 2857675 • </v>
      </c>
    </row>
    <row r="229" spans="1:34" s="1" customFormat="1" x14ac:dyDescent="0.25">
      <c r="A229" s="3">
        <f t="shared" si="24"/>
        <v>1</v>
      </c>
      <c r="B229" s="53" t="str">
        <f t="shared" si="22"/>
        <v>Kukulcania arizonica</v>
      </c>
      <c r="C229" s="57" t="s">
        <v>331</v>
      </c>
      <c r="D229" s="57" t="s">
        <v>191</v>
      </c>
      <c r="E229" s="57"/>
      <c r="F229" s="57">
        <v>0</v>
      </c>
      <c r="G229" s="57">
        <v>1</v>
      </c>
      <c r="H229" s="57">
        <v>0</v>
      </c>
      <c r="I229" s="57"/>
      <c r="J229" s="57"/>
      <c r="K229" s="57" t="s">
        <v>353</v>
      </c>
      <c r="L229" s="57" t="s">
        <v>89</v>
      </c>
      <c r="M229" s="54" t="s">
        <v>1136</v>
      </c>
      <c r="N229" s="57" t="s">
        <v>1232</v>
      </c>
      <c r="O229" s="58" t="s">
        <v>85</v>
      </c>
      <c r="P229" s="58"/>
      <c r="Q229" s="58" t="s">
        <v>85</v>
      </c>
      <c r="R229" s="58"/>
      <c r="S229" s="54" t="s">
        <v>1233</v>
      </c>
      <c r="T229" s="57" t="s">
        <v>1234</v>
      </c>
      <c r="U229" s="57" t="s">
        <v>1236</v>
      </c>
      <c r="V229" s="57"/>
      <c r="W229" s="57" t="s">
        <v>85</v>
      </c>
      <c r="X229" s="147">
        <f ca="1">IF(COUNTBLANK(D229)=1,"",IF('order-admin-units'!$I$1&lt;&gt;"y", "", IF(COUNTBLANK(K229)=1, 'order-admin-units'!$B$1+1, VLOOKUP(K229, ordercountry, 2))))</f>
        <v>1</v>
      </c>
      <c r="Y229" s="147">
        <f ca="1">IF(COUNTBLANK(D229)=1,"",IF('order-admin-units'!$I$1&lt;&gt;"y", "", IF(COUNTBLANK(K229:L229)&gt;0, 'order-admin-units'!$B$2+1, VLOOKUP(K229&amp;"@"&amp;L229, orderadmin, 2))))</f>
        <v>7</v>
      </c>
      <c r="Z229" s="147" t="str">
        <f t="shared" si="25"/>
        <v>USATexasPresidioPorvenir</v>
      </c>
      <c r="AA229" s="147" t="str">
        <f t="shared" si="26"/>
        <v>Kukulcania arizonicaUSATexasPresidioPorvenir[N30.41848°, W104.84438°]J.H. Quinn23/X/1946</v>
      </c>
      <c r="AB229" s="147" t="str">
        <f t="shared" si="27"/>
        <v>Kukulcania arizonicaUSATexasPresidioPorvenir[N30.41848°, W104.84438°]J.H. Quinn23/X/1946FMNH 2857682</v>
      </c>
      <c r="AC229" s="147" t="str">
        <f t="shared" si="23"/>
        <v>Kukulcania arizonicaUSATexasPresidioPorvenir[N30.41848°, W104.84438°]J.H. Quinn23/X/1946</v>
      </c>
      <c r="AD229" s="11" t="str">
        <f t="shared" si="28"/>
        <v/>
      </c>
      <c r="AE229" s="11" t="str">
        <f t="array" ref="AE229">IF(COUNTBLANK(D229)=1,"",IF(OR($H$2="y",$H$2="m"),IF(AA229=AA228,IF(OR(AB229=$AB$4:$AB228)=FALSE,AE228&amp;C229,AE228),"("&amp;C229)&amp;IF(AA229=AA230,IF(OR(AB230=$AB$4:$AB229)=FALSE,", ",""),") "),""))</f>
        <v/>
      </c>
      <c r="AF229" s="11" t="str">
        <f t="array" ref="AF229">IF((COUNTBLANK(D229)=0)*OR($H$2="y",$H$2="m"),IFERROR(LEFT(C229, FIND(" ",C229)-1), C229),"")</f>
        <v/>
      </c>
      <c r="AG229" s="11" t="str">
        <f t="array" ref="AG229">IF(COUNTBLANK(D229)=1,"",IF(OR($H$2="y",$H$2="m"),IF(AA229=AA228,IF(OR(AC229=$AC$4:$AC228)=FALSE,AG228&amp;AF229,AG228),"("&amp;AF229)&amp;IF(AA229=AA230,IF(OR(AC230=$AC$4:$AC229)=FALSE,", ",""),") "),""))</f>
        <v/>
      </c>
      <c r="AH229" s="10" t="str">
        <f>IF((COUNTBLANK(D229)=1),"",IF(D229=D228,AH228,"")&amp;IF(B228&lt;&gt;B229,((IF(COUNTBLANK(E229)=1,$D$3&amp;"Non-type material: "&amp;$D$3,$D$3&amp;INDEX('type-categories'!$A$2:$B$100,MATCH(E229,'type-categories'!$A$2:$A$100,0),2)&amp;$D$3))),"")&amp;(IF(K229&lt;&gt;K228,$C$2&amp;UPPER(K229)&amp;$C$2&amp;$K$3&amp;" ",(IF(B229&lt;&gt;B228,$C$2&amp;UPPER(K229)&amp;$C$2&amp;$K$3&amp;" ",""))))&amp;IF((AA229&lt;&gt;AA230)*($H$2="y"),AD229&amp;AE229,IF((AA229&lt;&gt;AA230)*($H$2="m"),AD229&amp;AG229,IF(($H$2&lt;&gt;"m")*($H$2&lt;&gt;"Y"),(IF(F229=0,"",F229&amp;" "&amp;$F$4&amp;" "))&amp;(IF(G229=0,"",G229&amp;" "&amp;$G$4&amp;" "))&amp;(IF(H229=0,"",H229&amp;" "&amp;H$4&amp;" "))&amp;(IF(I229=0,"",I229&amp;" "&amp;$I$4&amp;" "))&amp;(IF(J229=0,"",J229&amp;" "&amp;$J$4&amp;" ")),"")))&amp;"; "&amp;IF((B229=B228)*(AA229=AA228), "same collecting data; ", IF((B229=B228)*(Z228=Z229),"same locality; ",(IF(COUNTBLANK(L229)=1,"",$D$2&amp;L229&amp;$L$3&amp;" "&amp;$D$2))&amp;(IF(COUNTBLANK(M229)=1,"",$E$2&amp;M229&amp;$E$2&amp;", "))&amp;(IF(COUNTBLANK(N229)=1,"",N229&amp;"; "))&amp;(IF(COUNTBLANK(O229)=1,"",O229&amp;"; ")))&amp;(IF(COUNTBLANK(P229)=1,"",P229&amp;"; "))&amp;(IF(COUNTBLANK(Q229)=1,"",Q229&amp;"; "))&amp;(IF(COUNTBLANK(R229)=1,"",R229&amp;"m, "))&amp;IF((COUNTBLANK(S229)=0)*(S229&lt;&gt;S228), S229&amp;"; ","")&amp;(IF(COUNTBLANK(U229)=1,"",U229&amp;"; "))&amp;(IF(COUNTBLANK(T229)=1,"",IF(COUNTBLANK(F$2)=1,T229&amp;"; ",T229&amp;" "&amp;F$2&amp;"; "))))&amp;(IF(COUNTBLANK(V229)=1,"",V229&amp;"; "))&amp;IF((COUNTBLANK(C229)=1),"",C229)&amp;IF((B229=B230)*(K229=K230)*(L229=L230)*(M229=M230),IF(($H$2&lt;&gt;"m")*($H$2&lt;&gt;"Y"), " • ", IF((ISNUMBER(FIND(")",AE229))), " • ", "")),IF((B229=B230)*(K229=K230),"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1 ♀ ; Texas, Brewster, Presidio; MSU Dalquest Research Site, 18 rd mi NE Sauceda; under rocks, desert scrub; (N29.55667°, W103.79417°); 4/X/2005; N. Platnick &amp; D. Ubick leg.; AMNH  • 1 ♀ ; Texas, Brewster, Window Trail; under large rock; [N29.27553°, W103.31621°]; 17/IX/1960; C.L. Reid leg.; MCZ 145405 • 1 ♀ ; Texas, Burnet, Hays; 4 km NW Wimberley, at Little Twin Sisters Peaks; (N30.51667°, W98.11667°); 9–10/III/1995; W.E. Steiner et al. leg.; USNM  • 1 ♀ ; Texas, Cameron, Leguna Atascosa Wildlife Refuge; east shore of Cayo Atascosa, near damsite; [N26.22835°, W97.34865°]; 29/I/1959; AMNH  • 1 ♂ ; Texas, Dallas, [N32.77666°, W96.79699°]; spring/1940; E.P.C. leg.; MCZ 145406 • 1 ♂ ; Texas, Denton, in dormitory; [N33.21484°, W97.13307°]; 30/X/1945; MCZ 145407 • 1 ♀ ; Texas, Denton, Frame St.; under stones; [N33.22401°, W97.12472°]; 15/VII/1944; MCZ 145409 • 1 ♀ ; Texas, Denton, TSCW campus; [N33.21484°, W97.13307°]; 1/IV/1946; MCZ 145408 • 1 ♀ ; Texas, Gillespie, Llano; 27.8 miles N Fredericksburg, ict. 16 and 965; [N30.2752°, W98.87198°]; 13/III/1982; J.C. Cokendolpher leg.; AMNH  • 1 imm. ; Texas, Hays, 2.2 mi W of San Marcos; [N29.88328°, W97.94139°]; 1/IV/1961; H. Campbell &amp; H. Campbell leg.; CAS 9057630 • 2 ♂ ; Texas, Jeff Davis, Davis; Davis Mountain junction; [N30.75015°, W104.0838°]; 9/VII/1948; C. &amp; P. Vaurie leg.; AMNH  • 1 ♀ ; Texas, Jeff Davis, Davis; Fort Davis; walnut grove; [N30.58821°, W103.89463°]; 11/VIII/1981; D. Ubick leg.; DU 81.08.11 • 1 ♀ ; Texas, Kerr, Hunt; MO Ranch, 10 mi. W of Hunt; [N30.07104°, W99.33798°]; 20/IV/1962; R.O. Albert leg.; MCZ 145410 • 1 ♀ ; Texas, Kerr, Kerrville; [N30.04743°, W99.14032°]; VII/1940; S. &amp; D. Mulaik leg.; AMNH  • 2 ♀ ; Texas, Kerr, Raven Ranch; VI/1941; A. Mulaik leg.; AMNH  • 2 ♀ 1 imm. ; same locality; IV/1941; S. &amp; D. Mulaik leg.; AMNH  • 1 ♀ ; same locality; VI/1941; S. &amp; D. Mulaik leg.; AMNH  • 1 ♂ 2 imm. ; same locality; [N30.09453°, W99.45616°]; VIII/1939; D. Mulaik leg.; AMNH  • 1 ♀ 1 imm. ; Texas, Lampasas, 2 miles S Lampasas; on Route 281; under rocks; [N31.06378°, W98.1817°]; 24/XII/1941; AMNH  • 1 ♀ ; same locality; 24/XII/1941; D.C. Lowrie leg.; AMNH  • 1 ♀ 1 imm. ; Texas, Llano, 23 miles SE Llano; [N30.53875°, W98.94858°]; 14/III/1970; B. Vogel leg.; USNM  • 2 ♂ 6 imm. ; Texas, Mason, Mason; [N30.74879°, W99.23061°]; 15/IV/1961; J. Rosen &amp; R. Schrammel leg.; AMNH  • 1 ♀ ; Texas, Montague, Montaque; 3 miles SW Forestburg; [N33.53316°, W97.55669°]; 12/V/1951; B. Patterson leg.; FMNH 2857676 • 1 ♀ ; same locality; 18–24/IV/1954; B. Patterson leg.; FMNH 2857672 • 1 ♀ ; Texas, Presidio, Big Bend Ranch State Park, Natural Arca; [N29.47°, W103.95667°]; 7/VII/1994; T.G. Anton leg.; FMNH 104076 • 1 imm. ; Texas, Presidio, Big Bend Ranch State Park, Sauceda; desert scrub, under volcanic rocks; (N29.47°, W103.95667°); 3–8/X/2005; D. Ubick leg.; AMNH  • 1 ♀ ; Texas, Presidio, Porvenir; [N30.41848°, W104.84438°]; 1/XI/1946; J.H. Quinn leg.; FMNH 2857675 • 1 ♀ ; same locality; 23/X/1946; J.H. Quinn leg.; FMNH 2857682 • </v>
      </c>
    </row>
    <row r="230" spans="1:34" s="1" customFormat="1" x14ac:dyDescent="0.25">
      <c r="A230" s="3">
        <f t="shared" si="24"/>
        <v>1</v>
      </c>
      <c r="B230" s="53" t="str">
        <f t="shared" si="22"/>
        <v>Kukulcania arizonica</v>
      </c>
      <c r="C230" s="57" t="s">
        <v>332</v>
      </c>
      <c r="D230" s="57" t="s">
        <v>191</v>
      </c>
      <c r="E230" s="57"/>
      <c r="F230" s="57">
        <v>0</v>
      </c>
      <c r="G230" s="57">
        <v>0</v>
      </c>
      <c r="H230" s="57">
        <v>1</v>
      </c>
      <c r="I230" s="57"/>
      <c r="J230" s="57"/>
      <c r="K230" s="57" t="s">
        <v>353</v>
      </c>
      <c r="L230" s="57" t="s">
        <v>89</v>
      </c>
      <c r="M230" s="54" t="s">
        <v>1136</v>
      </c>
      <c r="N230" s="57" t="s">
        <v>1232</v>
      </c>
      <c r="O230" s="58" t="s">
        <v>85</v>
      </c>
      <c r="P230" s="58"/>
      <c r="Q230" s="58" t="s">
        <v>85</v>
      </c>
      <c r="R230" s="58"/>
      <c r="S230" s="54" t="s">
        <v>1233</v>
      </c>
      <c r="T230" s="57" t="s">
        <v>1234</v>
      </c>
      <c r="U230" s="57" t="s">
        <v>1237</v>
      </c>
      <c r="V230" s="57"/>
      <c r="W230" s="57" t="s">
        <v>85</v>
      </c>
      <c r="X230" s="147">
        <f ca="1">IF(COUNTBLANK(D230)=1,"",IF('order-admin-units'!$I$1&lt;&gt;"y", "", IF(COUNTBLANK(K230)=1, 'order-admin-units'!$B$1+1, VLOOKUP(K230, ordercountry, 2))))</f>
        <v>1</v>
      </c>
      <c r="Y230" s="147">
        <f ca="1">IF(COUNTBLANK(D230)=1,"",IF('order-admin-units'!$I$1&lt;&gt;"y", "", IF(COUNTBLANK(K230:L230)&gt;0, 'order-admin-units'!$B$2+1, VLOOKUP(K230&amp;"@"&amp;L230, orderadmin, 2))))</f>
        <v>7</v>
      </c>
      <c r="Z230" s="147" t="str">
        <f t="shared" si="25"/>
        <v>USATexasPresidioPorvenir</v>
      </c>
      <c r="AA230" s="147" t="str">
        <f t="shared" si="26"/>
        <v>Kukulcania arizonicaUSATexasPresidioPorvenir[N30.41848°, W104.84438°]J.H. Quinn6/XI/1946</v>
      </c>
      <c r="AB230" s="147" t="str">
        <f t="shared" si="27"/>
        <v>Kukulcania arizonicaUSATexasPresidioPorvenir[N30.41848°, W104.84438°]J.H. Quinn6/XI/1946FMNH 2857678</v>
      </c>
      <c r="AC230" s="147" t="str">
        <f t="shared" si="23"/>
        <v>Kukulcania arizonicaUSATexasPresidioPorvenir[N30.41848°, W104.84438°]J.H. Quinn6/XI/1946</v>
      </c>
      <c r="AD230" s="11" t="str">
        <f t="shared" si="28"/>
        <v/>
      </c>
      <c r="AE230" s="11" t="str">
        <f t="array" ref="AE230">IF(COUNTBLANK(D230)=1,"",IF(OR($H$2="y",$H$2="m"),IF(AA230=AA229,IF(OR(AB230=$AB$4:$AB229)=FALSE,AE229&amp;C230,AE229),"("&amp;C230)&amp;IF(AA230=AA231,IF(OR(AB231=$AB$4:$AB230)=FALSE,", ",""),") "),""))</f>
        <v/>
      </c>
      <c r="AF230" s="11" t="str">
        <f t="array" ref="AF230">IF((COUNTBLANK(D230)=0)*OR($H$2="y",$H$2="m"),IFERROR(LEFT(C230, FIND(" ",C230)-1), C230),"")</f>
        <v/>
      </c>
      <c r="AG230" s="11" t="str">
        <f t="array" ref="AG230">IF(COUNTBLANK(D230)=1,"",IF(OR($H$2="y",$H$2="m"),IF(AA230=AA229,IF(OR(AC230=$AC$4:$AC229)=FALSE,AG229&amp;AF230,AG229),"("&amp;AF230)&amp;IF(AA230=AA231,IF(OR(AC231=$AC$4:$AC230)=FALSE,", ",""),") "),""))</f>
        <v/>
      </c>
      <c r="AH230" s="10" t="str">
        <f>IF((COUNTBLANK(D230)=1),"",IF(D230=D229,AH229,"")&amp;IF(B229&lt;&gt;B230,((IF(COUNTBLANK(E230)=1,$D$3&amp;"Non-type material: "&amp;$D$3,$D$3&amp;INDEX('type-categories'!$A$2:$B$100,MATCH(E230,'type-categories'!$A$2:$A$100,0),2)&amp;$D$3))),"")&amp;(IF(K230&lt;&gt;K229,$C$2&amp;UPPER(K230)&amp;$C$2&amp;$K$3&amp;" ",(IF(B230&lt;&gt;B229,$C$2&amp;UPPER(K230)&amp;$C$2&amp;$K$3&amp;" ",""))))&amp;IF((AA230&lt;&gt;AA231)*($H$2="y"),AD230&amp;AE230,IF((AA230&lt;&gt;AA231)*($H$2="m"),AD230&amp;AG230,IF(($H$2&lt;&gt;"m")*($H$2&lt;&gt;"Y"),(IF(F230=0,"",F230&amp;" "&amp;$F$4&amp;" "))&amp;(IF(G230=0,"",G230&amp;" "&amp;$G$4&amp;" "))&amp;(IF(H230=0,"",H230&amp;" "&amp;H$4&amp;" "))&amp;(IF(I230=0,"",I230&amp;" "&amp;$I$4&amp;" "))&amp;(IF(J230=0,"",J230&amp;" "&amp;$J$4&amp;" ")),"")))&amp;"; "&amp;IF((B230=B229)*(AA230=AA229), "same collecting data; ", IF((B230=B229)*(Z229=Z230),"same locality; ",(IF(COUNTBLANK(L230)=1,"",$D$2&amp;L230&amp;$L$3&amp;" "&amp;$D$2))&amp;(IF(COUNTBLANK(M230)=1,"",$E$2&amp;M230&amp;$E$2&amp;", "))&amp;(IF(COUNTBLANK(N230)=1,"",N230&amp;"; "))&amp;(IF(COUNTBLANK(O230)=1,"",O230&amp;"; ")))&amp;(IF(COUNTBLANK(P230)=1,"",P230&amp;"; "))&amp;(IF(COUNTBLANK(Q230)=1,"",Q230&amp;"; "))&amp;(IF(COUNTBLANK(R230)=1,"",R230&amp;"m, "))&amp;IF((COUNTBLANK(S230)=0)*(S230&lt;&gt;S229), S230&amp;"; ","")&amp;(IF(COUNTBLANK(U230)=1,"",U230&amp;"; "))&amp;(IF(COUNTBLANK(T230)=1,"",IF(COUNTBLANK(F$2)=1,T230&amp;"; ",T230&amp;" "&amp;F$2&amp;"; "))))&amp;(IF(COUNTBLANK(V230)=1,"",V230&amp;"; "))&amp;IF((COUNTBLANK(C230)=1),"",C230)&amp;IF((B230=B231)*(K230=K231)*(L230=L231)*(M230=M231),IF(($H$2&lt;&gt;"m")*($H$2&lt;&gt;"Y"), " • ", IF((ISNUMBER(FIND(")",AE230))), " • ", "")),IF((B230=B231)*(K230=K231),"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1 ♀ ; Texas, Brewster, Presidio; MSU Dalquest Research Site, 18 rd mi NE Sauceda; under rocks, desert scrub; (N29.55667°, W103.79417°); 4/X/2005; N. Platnick &amp; D. Ubick leg.; AMNH  • 1 ♀ ; Texas, Brewster, Window Trail; under large rock; [N29.27553°, W103.31621°]; 17/IX/1960; C.L. Reid leg.; MCZ 145405 • 1 ♀ ; Texas, Burnet, Hays; 4 km NW Wimberley, at Little Twin Sisters Peaks; (N30.51667°, W98.11667°); 9–10/III/1995; W.E. Steiner et al. leg.; USNM  • 1 ♀ ; Texas, Cameron, Leguna Atascosa Wildlife Refuge; east shore of Cayo Atascosa, near damsite; [N26.22835°, W97.34865°]; 29/I/1959; AMNH  • 1 ♂ ; Texas, Dallas, [N32.77666°, W96.79699°]; spring/1940; E.P.C. leg.; MCZ 145406 • 1 ♂ ; Texas, Denton, in dormitory; [N33.21484°, W97.13307°]; 30/X/1945; MCZ 145407 • 1 ♀ ; Texas, Denton, Frame St.; under stones; [N33.22401°, W97.12472°]; 15/VII/1944; MCZ 145409 • 1 ♀ ; Texas, Denton, TSCW campus; [N33.21484°, W97.13307°]; 1/IV/1946; MCZ 145408 • 1 ♀ ; Texas, Gillespie, Llano; 27.8 miles N Fredericksburg, ict. 16 and 965; [N30.2752°, W98.87198°]; 13/III/1982; J.C. Cokendolpher leg.; AMNH  • 1 imm. ; Texas, Hays, 2.2 mi W of San Marcos; [N29.88328°, W97.94139°]; 1/IV/1961; H. Campbell &amp; H. Campbell leg.; CAS 9057630 • 2 ♂ ; Texas, Jeff Davis, Davis; Davis Mountain junction; [N30.75015°, W104.0838°]; 9/VII/1948; C. &amp; P. Vaurie leg.; AMNH  • 1 ♀ ; Texas, Jeff Davis, Davis; Fort Davis; walnut grove; [N30.58821°, W103.89463°]; 11/VIII/1981; D. Ubick leg.; DU 81.08.11 • 1 ♀ ; Texas, Kerr, Hunt; MO Ranch, 10 mi. W of Hunt; [N30.07104°, W99.33798°]; 20/IV/1962; R.O. Albert leg.; MCZ 145410 • 1 ♀ ; Texas, Kerr, Kerrville; [N30.04743°, W99.14032°]; VII/1940; S. &amp; D. Mulaik leg.; AMNH  • 2 ♀ ; Texas, Kerr, Raven Ranch; VI/1941; A. Mulaik leg.; AMNH  • 2 ♀ 1 imm. ; same locality; IV/1941; S. &amp; D. Mulaik leg.; AMNH  • 1 ♀ ; same locality; VI/1941; S. &amp; D. Mulaik leg.; AMNH  • 1 ♂ 2 imm. ; same locality; [N30.09453°, W99.45616°]; VIII/1939; D. Mulaik leg.; AMNH  • 1 ♀ 1 imm. ; Texas, Lampasas, 2 miles S Lampasas; on Route 281; under rocks; [N31.06378°, W98.1817°]; 24/XII/1941; AMNH  • 1 ♀ ; same locality; 24/XII/1941; D.C. Lowrie leg.; AMNH  • 1 ♀ 1 imm. ; Texas, Llano, 23 miles SE Llano; [N30.53875°, W98.94858°]; 14/III/1970; B. Vogel leg.; USNM  • 2 ♂ 6 imm. ; Texas, Mason, Mason; [N30.74879°, W99.23061°]; 15/IV/1961; J. Rosen &amp; R. Schrammel leg.; AMNH  • 1 ♀ ; Texas, Montague, Montaque; 3 miles SW Forestburg; [N33.53316°, W97.55669°]; 12/V/1951; B. Patterson leg.; FMNH 2857676 • 1 ♀ ; same locality; 18–24/IV/1954; B. Patterson leg.; FMNH 2857672 • 1 ♀ ; Texas, Presidio, Big Bend Ranch State Park, Natural Arca; [N29.47°, W103.95667°]; 7/VII/1994; T.G. Anton leg.; FMNH 104076 • 1 imm. ; Texas, Presidio, Big Bend Ranch State Park, Sauceda; desert scrub, under volcanic rocks; (N29.47°, W103.95667°); 3–8/X/2005; D. Ubick leg.; AMNH  • 1 ♀ ; Texas, Presidio, Porvenir; [N30.41848°, W104.84438°]; 1/XI/1946; J.H. Quinn leg.; FMNH 2857675 • 1 ♀ ; same locality; 23/X/1946; J.H. Quinn leg.; FMNH 2857682 • 1 imm. ; same locality; 6/XI/1946; J.H. Quinn leg.; FMNH 2857678 • </v>
      </c>
    </row>
    <row r="231" spans="1:34" s="1" customFormat="1" x14ac:dyDescent="0.25">
      <c r="A231" s="3">
        <f t="shared" si="24"/>
        <v>1</v>
      </c>
      <c r="B231" s="53" t="str">
        <f t="shared" si="22"/>
        <v>Kukulcania arizonica</v>
      </c>
      <c r="C231" s="57" t="s">
        <v>333</v>
      </c>
      <c r="D231" s="57" t="s">
        <v>191</v>
      </c>
      <c r="E231" s="57"/>
      <c r="F231" s="57">
        <v>0</v>
      </c>
      <c r="G231" s="57">
        <v>1</v>
      </c>
      <c r="H231" s="57">
        <v>0</v>
      </c>
      <c r="I231" s="57"/>
      <c r="J231" s="57"/>
      <c r="K231" s="57" t="s">
        <v>353</v>
      </c>
      <c r="L231" s="57" t="s">
        <v>89</v>
      </c>
      <c r="M231" s="54" t="s">
        <v>1136</v>
      </c>
      <c r="N231" s="57" t="s">
        <v>1232</v>
      </c>
      <c r="O231" s="58" t="s">
        <v>85</v>
      </c>
      <c r="P231" s="58"/>
      <c r="Q231" s="58" t="s">
        <v>85</v>
      </c>
      <c r="R231" s="58"/>
      <c r="S231" s="54" t="s">
        <v>1233</v>
      </c>
      <c r="T231" s="57" t="s">
        <v>1238</v>
      </c>
      <c r="U231" s="57" t="s">
        <v>1236</v>
      </c>
      <c r="V231" s="57"/>
      <c r="W231" s="57" t="s">
        <v>85</v>
      </c>
      <c r="X231" s="147">
        <f ca="1">IF(COUNTBLANK(D231)=1,"",IF('order-admin-units'!$I$1&lt;&gt;"y", "", IF(COUNTBLANK(K231)=1, 'order-admin-units'!$B$1+1, VLOOKUP(K231, ordercountry, 2))))</f>
        <v>1</v>
      </c>
      <c r="Y231" s="147">
        <f ca="1">IF(COUNTBLANK(D231)=1,"",IF('order-admin-units'!$I$1&lt;&gt;"y", "", IF(COUNTBLANK(K231:L231)&gt;0, 'order-admin-units'!$B$2+1, VLOOKUP(K231&amp;"@"&amp;L231, orderadmin, 2))))</f>
        <v>7</v>
      </c>
      <c r="Z231" s="147" t="str">
        <f t="shared" si="25"/>
        <v>USATexasPresidioPorvenir</v>
      </c>
      <c r="AA231" s="147" t="str">
        <f t="shared" si="26"/>
        <v>Kukulcania arizonicaUSATexasPresidioPorvenir[N30.41848°, W104.84438°]J.M. Schmidt23/X/1946</v>
      </c>
      <c r="AB231" s="147" t="str">
        <f t="shared" si="27"/>
        <v>Kukulcania arizonicaUSATexasPresidioPorvenir[N30.41848°, W104.84438°]J.M. Schmidt23/X/1946FMNH 2857681</v>
      </c>
      <c r="AC231" s="147" t="str">
        <f t="shared" si="23"/>
        <v>Kukulcania arizonicaUSATexasPresidioPorvenir[N30.41848°, W104.84438°]J.M. Schmidt23/X/1946</v>
      </c>
      <c r="AD231" s="11" t="str">
        <f t="shared" si="28"/>
        <v/>
      </c>
      <c r="AE231" s="11" t="str">
        <f t="array" ref="AE231">IF(COUNTBLANK(D231)=1,"",IF(OR($H$2="y",$H$2="m"),IF(AA231=AA230,IF(OR(AB231=$AB$4:$AB230)=FALSE,AE230&amp;C231,AE230),"("&amp;C231)&amp;IF(AA231=AA232,IF(OR(AB232=$AB$4:$AB231)=FALSE,", ",""),") "),""))</f>
        <v/>
      </c>
      <c r="AF231" s="11" t="str">
        <f t="array" ref="AF231">IF((COUNTBLANK(D231)=0)*OR($H$2="y",$H$2="m"),IFERROR(LEFT(C231, FIND(" ",C231)-1), C231),"")</f>
        <v/>
      </c>
      <c r="AG231" s="11" t="str">
        <f t="array" ref="AG231">IF(COUNTBLANK(D231)=1,"",IF(OR($H$2="y",$H$2="m"),IF(AA231=AA230,IF(OR(AC231=$AC$4:$AC230)=FALSE,AG230&amp;AF231,AG230),"("&amp;AF231)&amp;IF(AA231=AA232,IF(OR(AC232=$AC$4:$AC231)=FALSE,", ",""),") "),""))</f>
        <v/>
      </c>
      <c r="AH231" s="10" t="str">
        <f>IF((COUNTBLANK(D231)=1),"",IF(D231=D230,AH230,"")&amp;IF(B230&lt;&gt;B231,((IF(COUNTBLANK(E231)=1,$D$3&amp;"Non-type material: "&amp;$D$3,$D$3&amp;INDEX('type-categories'!$A$2:$B$100,MATCH(E231,'type-categories'!$A$2:$A$100,0),2)&amp;$D$3))),"")&amp;(IF(K231&lt;&gt;K230,$C$2&amp;UPPER(K231)&amp;$C$2&amp;$K$3&amp;" ",(IF(B231&lt;&gt;B230,$C$2&amp;UPPER(K231)&amp;$C$2&amp;$K$3&amp;" ",""))))&amp;IF((AA231&lt;&gt;AA232)*($H$2="y"),AD231&amp;AE231,IF((AA231&lt;&gt;AA232)*($H$2="m"),AD231&amp;AG231,IF(($H$2&lt;&gt;"m")*($H$2&lt;&gt;"Y"),(IF(F231=0,"",F231&amp;" "&amp;$F$4&amp;" "))&amp;(IF(G231=0,"",G231&amp;" "&amp;$G$4&amp;" "))&amp;(IF(H231=0,"",H231&amp;" "&amp;H$4&amp;" "))&amp;(IF(I231=0,"",I231&amp;" "&amp;$I$4&amp;" "))&amp;(IF(J231=0,"",J231&amp;" "&amp;$J$4&amp;" ")),"")))&amp;"; "&amp;IF((B231=B230)*(AA231=AA230), "same collecting data; ", IF((B231=B230)*(Z230=Z231),"same locality; ",(IF(COUNTBLANK(L231)=1,"",$D$2&amp;L231&amp;$L$3&amp;" "&amp;$D$2))&amp;(IF(COUNTBLANK(M231)=1,"",$E$2&amp;M231&amp;$E$2&amp;", "))&amp;(IF(COUNTBLANK(N231)=1,"",N231&amp;"; "))&amp;(IF(COUNTBLANK(O231)=1,"",O231&amp;"; ")))&amp;(IF(COUNTBLANK(P231)=1,"",P231&amp;"; "))&amp;(IF(COUNTBLANK(Q231)=1,"",Q231&amp;"; "))&amp;(IF(COUNTBLANK(R231)=1,"",R231&amp;"m, "))&amp;IF((COUNTBLANK(S231)=0)*(S231&lt;&gt;S230), S231&amp;"; ","")&amp;(IF(COUNTBLANK(U231)=1,"",U231&amp;"; "))&amp;(IF(COUNTBLANK(T231)=1,"",IF(COUNTBLANK(F$2)=1,T231&amp;"; ",T231&amp;" "&amp;F$2&amp;"; "))))&amp;(IF(COUNTBLANK(V231)=1,"",V231&amp;"; "))&amp;IF((COUNTBLANK(C231)=1),"",C231)&amp;IF((B231=B232)*(K231=K232)*(L231=L232)*(M231=M232),IF(($H$2&lt;&gt;"m")*($H$2&lt;&gt;"Y"), " • ", IF((ISNUMBER(FIND(")",AE231))), " • ", "")),IF((B231=B232)*(K231=K232),"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1 ♀ ; Texas, Brewster, Presidio; MSU Dalquest Research Site, 18 rd mi NE Sauceda; under rocks, desert scrub; (N29.55667°, W103.79417°); 4/X/2005; N. Platnick &amp; D. Ubick leg.; AMNH  • 1 ♀ ; Texas, Brewster, Window Trail; under large rock; [N29.27553°, W103.31621°]; 17/IX/1960; C.L. Reid leg.; MCZ 145405 • 1 ♀ ; Texas, Burnet, Hays; 4 km NW Wimberley, at Little Twin Sisters Peaks; (N30.51667°, W98.11667°); 9–10/III/1995; W.E. Steiner et al. leg.; USNM  • 1 ♀ ; Texas, Cameron, Leguna Atascosa Wildlife Refuge; east shore of Cayo Atascosa, near damsite; [N26.22835°, W97.34865°]; 29/I/1959; AMNH  • 1 ♂ ; Texas, Dallas, [N32.77666°, W96.79699°]; spring/1940; E.P.C. leg.; MCZ 145406 • 1 ♂ ; Texas, Denton, in dormitory; [N33.21484°, W97.13307°]; 30/X/1945; MCZ 145407 • 1 ♀ ; Texas, Denton, Frame St.; under stones; [N33.22401°, W97.12472°]; 15/VII/1944; MCZ 145409 • 1 ♀ ; Texas, Denton, TSCW campus; [N33.21484°, W97.13307°]; 1/IV/1946; MCZ 145408 • 1 ♀ ; Texas, Gillespie, Llano; 27.8 miles N Fredericksburg, ict. 16 and 965; [N30.2752°, W98.87198°]; 13/III/1982; J.C. Cokendolpher leg.; AMNH  • 1 imm. ; Texas, Hays, 2.2 mi W of San Marcos; [N29.88328°, W97.94139°]; 1/IV/1961; H. Campbell &amp; H. Campbell leg.; CAS 9057630 • 2 ♂ ; Texas, Jeff Davis, Davis; Davis Mountain junction; [N30.75015°, W104.0838°]; 9/VII/1948; C. &amp; P. Vaurie leg.; AMNH  • 1 ♀ ; Texas, Jeff Davis, Davis; Fort Davis; walnut grove; [N30.58821°, W103.89463°]; 11/VIII/1981; D. Ubick leg.; DU 81.08.11 • 1 ♀ ; Texas, Kerr, Hunt; MO Ranch, 10 mi. W of Hunt; [N30.07104°, W99.33798°]; 20/IV/1962; R.O. Albert leg.; MCZ 145410 • 1 ♀ ; Texas, Kerr, Kerrville; [N30.04743°, W99.14032°]; VII/1940; S. &amp; D. Mulaik leg.; AMNH  • 2 ♀ ; Texas, Kerr, Raven Ranch; VI/1941; A. Mulaik leg.; AMNH  • 2 ♀ 1 imm. ; same locality; IV/1941; S. &amp; D. Mulaik leg.; AMNH  • 1 ♀ ; same locality; VI/1941; S. &amp; D. Mulaik leg.; AMNH  • 1 ♂ 2 imm. ; same locality; [N30.09453°, W99.45616°]; VIII/1939; D. Mulaik leg.; AMNH  • 1 ♀ 1 imm. ; Texas, Lampasas, 2 miles S Lampasas; on Route 281; under rocks; [N31.06378°, W98.1817°]; 24/XII/1941; AMNH  • 1 ♀ ; same locality; 24/XII/1941; D.C. Lowrie leg.; AMNH  • 1 ♀ 1 imm. ; Texas, Llano, 23 miles SE Llano; [N30.53875°, W98.94858°]; 14/III/1970; B. Vogel leg.; USNM  • 2 ♂ 6 imm. ; Texas, Mason, Mason; [N30.74879°, W99.23061°]; 15/IV/1961; J. Rosen &amp; R. Schrammel leg.; AMNH  • 1 ♀ ; Texas, Montague, Montaque; 3 miles SW Forestburg; [N33.53316°, W97.55669°]; 12/V/1951; B. Patterson leg.; FMNH 2857676 • 1 ♀ ; same locality; 18–24/IV/1954; B. Patterson leg.; FMNH 2857672 • 1 ♀ ; Texas, Presidio, Big Bend Ranch State Park, Natural Arca; [N29.47°, W103.95667°]; 7/VII/1994; T.G. Anton leg.; FMNH 104076 • 1 imm. ; Texas, Presidio, Big Bend Ranch State Park, Sauceda; desert scrub, under volcanic rocks; (N29.47°, W103.95667°); 3–8/X/2005; D. Ubick leg.; AMNH  • 1 ♀ ; Texas, Presidio, Porvenir; [N30.41848°, W104.84438°]; 1/XI/1946; J.H. Quinn leg.; FMNH 2857675 • 1 ♀ ; same locality; 23/X/1946; J.H. Quinn leg.; FMNH 2857682 • 1 imm. ; same locality; 6/XI/1946; J.H. Quinn leg.; FMNH 2857678 • 1 ♀ ; same locality; 23/X/1946; J.M. Schmidt leg.; FMNH 2857681 • </v>
      </c>
    </row>
    <row r="232" spans="1:34" s="1" customFormat="1" x14ac:dyDescent="0.25">
      <c r="A232" s="3">
        <f t="shared" si="24"/>
        <v>1</v>
      </c>
      <c r="B232" s="53" t="str">
        <f t="shared" si="22"/>
        <v>Kukulcania arizonica</v>
      </c>
      <c r="C232" s="57" t="s">
        <v>192</v>
      </c>
      <c r="D232" s="57" t="s">
        <v>191</v>
      </c>
      <c r="E232" s="57"/>
      <c r="F232" s="57">
        <v>1</v>
      </c>
      <c r="G232" s="57">
        <v>0</v>
      </c>
      <c r="H232" s="57">
        <v>1</v>
      </c>
      <c r="I232" s="57"/>
      <c r="J232" s="57"/>
      <c r="K232" s="57" t="s">
        <v>353</v>
      </c>
      <c r="L232" s="57" t="s">
        <v>89</v>
      </c>
      <c r="M232" s="54" t="s">
        <v>1239</v>
      </c>
      <c r="N232" s="57" t="s">
        <v>1240</v>
      </c>
      <c r="O232" s="58" t="s">
        <v>85</v>
      </c>
      <c r="P232" s="58"/>
      <c r="Q232" s="58" t="s">
        <v>85</v>
      </c>
      <c r="R232" s="58"/>
      <c r="S232" s="54" t="s">
        <v>1241</v>
      </c>
      <c r="T232" s="57" t="s">
        <v>1242</v>
      </c>
      <c r="U232" s="57" t="s">
        <v>1243</v>
      </c>
      <c r="V232" s="57"/>
      <c r="W232" s="57" t="s">
        <v>85</v>
      </c>
      <c r="X232" s="147">
        <f ca="1">IF(COUNTBLANK(D232)=1,"",IF('order-admin-units'!$I$1&lt;&gt;"y", "", IF(COUNTBLANK(K232)=1, 'order-admin-units'!$B$1+1, VLOOKUP(K232, ordercountry, 2))))</f>
        <v>1</v>
      </c>
      <c r="Y232" s="147">
        <f ca="1">IF(COUNTBLANK(D232)=1,"",IF('order-admin-units'!$I$1&lt;&gt;"y", "", IF(COUNTBLANK(K232:L232)&gt;0, 'order-admin-units'!$B$2+1, VLOOKUP(K232&amp;"@"&amp;L232, orderadmin, 2))))</f>
        <v>7</v>
      </c>
      <c r="Z232" s="147" t="str">
        <f t="shared" si="25"/>
        <v>USATexasTaylorAbilene</v>
      </c>
      <c r="AA232" s="147" t="str">
        <f t="shared" si="26"/>
        <v>Kukulcania arizonicaUSATexasTaylorAbilene[N32.44874°, W99.73314°]M.M. Willssummer/1943</v>
      </c>
      <c r="AB232" s="147" t="str">
        <f t="shared" si="27"/>
        <v xml:space="preserve">Kukulcania arizonicaUSATexasTaylorAbilene[N32.44874°, W99.73314°]M.M. Willssummer/1943AMNH </v>
      </c>
      <c r="AC232" s="147" t="str">
        <f t="shared" si="23"/>
        <v>Kukulcania arizonicaUSATexasTaylorAbilene[N32.44874°, W99.73314°]M.M. Willssummer/1943</v>
      </c>
      <c r="AD232" s="11" t="str">
        <f t="shared" si="28"/>
        <v/>
      </c>
      <c r="AE232" s="11" t="str">
        <f t="array" ref="AE232">IF(COUNTBLANK(D232)=1,"",IF(OR($H$2="y",$H$2="m"),IF(AA232=AA231,IF(OR(AB232=$AB$4:$AB231)=FALSE,AE231&amp;C232,AE231),"("&amp;C232)&amp;IF(AA232=AA233,IF(OR(AB233=$AB$4:$AB232)=FALSE,", ",""),") "),""))</f>
        <v/>
      </c>
      <c r="AF232" s="11" t="str">
        <f t="array" ref="AF232">IF((COUNTBLANK(D232)=0)*OR($H$2="y",$H$2="m"),IFERROR(LEFT(C232, FIND(" ",C232)-1), C232),"")</f>
        <v/>
      </c>
      <c r="AG232" s="11" t="str">
        <f t="array" ref="AG232">IF(COUNTBLANK(D232)=1,"",IF(OR($H$2="y",$H$2="m"),IF(AA232=AA231,IF(OR(AC232=$AC$4:$AC231)=FALSE,AG231&amp;AF232,AG231),"("&amp;AF232)&amp;IF(AA232=AA233,IF(OR(AC233=$AC$4:$AC232)=FALSE,", ",""),") "),""))</f>
        <v/>
      </c>
      <c r="AH232" s="10" t="str">
        <f>IF((COUNTBLANK(D232)=1),"",IF(D232=D231,AH231,"")&amp;IF(B231&lt;&gt;B232,((IF(COUNTBLANK(E232)=1,$D$3&amp;"Non-type material: "&amp;$D$3,$D$3&amp;INDEX('type-categories'!$A$2:$B$100,MATCH(E232,'type-categories'!$A$2:$A$100,0),2)&amp;$D$3))),"")&amp;(IF(K232&lt;&gt;K231,$C$2&amp;UPPER(K232)&amp;$C$2&amp;$K$3&amp;" ",(IF(B232&lt;&gt;B231,$C$2&amp;UPPER(K232)&amp;$C$2&amp;$K$3&amp;" ",""))))&amp;IF((AA232&lt;&gt;AA233)*($H$2="y"),AD232&amp;AE232,IF((AA232&lt;&gt;AA233)*($H$2="m"),AD232&amp;AG232,IF(($H$2&lt;&gt;"m")*($H$2&lt;&gt;"Y"),(IF(F232=0,"",F232&amp;" "&amp;$F$4&amp;" "))&amp;(IF(G232=0,"",G232&amp;" "&amp;$G$4&amp;" "))&amp;(IF(H232=0,"",H232&amp;" "&amp;H$4&amp;" "))&amp;(IF(I232=0,"",I232&amp;" "&amp;$I$4&amp;" "))&amp;(IF(J232=0,"",J232&amp;" "&amp;$J$4&amp;" ")),"")))&amp;"; "&amp;IF((B232=B231)*(AA232=AA231), "same collecting data; ", IF((B232=B231)*(Z231=Z232),"same locality; ",(IF(COUNTBLANK(L232)=1,"",$D$2&amp;L232&amp;$L$3&amp;" "&amp;$D$2))&amp;(IF(COUNTBLANK(M232)=1,"",$E$2&amp;M232&amp;$E$2&amp;", "))&amp;(IF(COUNTBLANK(N232)=1,"",N232&amp;"; "))&amp;(IF(COUNTBLANK(O232)=1,"",O232&amp;"; ")))&amp;(IF(COUNTBLANK(P232)=1,"",P232&amp;"; "))&amp;(IF(COUNTBLANK(Q232)=1,"",Q232&amp;"; "))&amp;(IF(COUNTBLANK(R232)=1,"",R232&amp;"m, "))&amp;IF((COUNTBLANK(S232)=0)*(S232&lt;&gt;S231), S232&amp;"; ","")&amp;(IF(COUNTBLANK(U232)=1,"",U232&amp;"; "))&amp;(IF(COUNTBLANK(T232)=1,"",IF(COUNTBLANK(F$2)=1,T232&amp;"; ",T232&amp;" "&amp;F$2&amp;"; "))))&amp;(IF(COUNTBLANK(V232)=1,"",V232&amp;"; "))&amp;IF((COUNTBLANK(C232)=1),"",C232)&amp;IF((B232=B233)*(K232=K233)*(L232=L233)*(M232=M233),IF(($H$2&lt;&gt;"m")*($H$2&lt;&gt;"Y"), " • ", IF((ISNUMBER(FIND(")",AE232))), " • ", "")),IF((B232=B233)*(K232=K233),"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1 ♀ ; Texas, Brewster, Presidio; MSU Dalquest Research Site, 18 rd mi NE Sauceda; under rocks, desert scrub; (N29.55667°, W103.79417°); 4/X/2005; N. Platnick &amp; D. Ubick leg.; AMNH  • 1 ♀ ; Texas, Brewster, Window Trail; under large rock; [N29.27553°, W103.31621°]; 17/IX/1960; C.L. Reid leg.; MCZ 145405 • 1 ♀ ; Texas, Burnet, Hays; 4 km NW Wimberley, at Little Twin Sisters Peaks; (N30.51667°, W98.11667°); 9–10/III/1995; W.E. Steiner et al. leg.; USNM  • 1 ♀ ; Texas, Cameron, Leguna Atascosa Wildlife Refuge; east shore of Cayo Atascosa, near damsite; [N26.22835°, W97.34865°]; 29/I/1959; AMNH  • 1 ♂ ; Texas, Dallas, [N32.77666°, W96.79699°]; spring/1940; E.P.C. leg.; MCZ 145406 • 1 ♂ ; Texas, Denton, in dormitory; [N33.21484°, W97.13307°]; 30/X/1945; MCZ 145407 • 1 ♀ ; Texas, Denton, Frame St.; under stones; [N33.22401°, W97.12472°]; 15/VII/1944; MCZ 145409 • 1 ♀ ; Texas, Denton, TSCW campus; [N33.21484°, W97.13307°]; 1/IV/1946; MCZ 145408 • 1 ♀ ; Texas, Gillespie, Llano; 27.8 miles N Fredericksburg, ict. 16 and 965; [N30.2752°, W98.87198°]; 13/III/1982; J.C. Cokendolpher leg.; AMNH  • 1 imm. ; Texas, Hays, 2.2 mi W of San Marcos; [N29.88328°, W97.94139°]; 1/IV/1961; H. Campbell &amp; H. Campbell leg.; CAS 9057630 • 2 ♂ ; Texas, Jeff Davis, Davis; Davis Mountain junction; [N30.75015°, W104.0838°]; 9/VII/1948; C. &amp; P. Vaurie leg.; AMNH  • 1 ♀ ; Texas, Jeff Davis, Davis; Fort Davis; walnut grove; [N30.58821°, W103.89463°]; 11/VIII/1981; D. Ubick leg.; DU 81.08.11 • 1 ♀ ; Texas, Kerr, Hunt; MO Ranch, 10 mi. W of Hunt; [N30.07104°, W99.33798°]; 20/IV/1962; R.O. Albert leg.; MCZ 145410 • 1 ♀ ; Texas, Kerr, Kerrville; [N30.04743°, W99.14032°]; VII/1940; S. &amp; D. Mulaik leg.; AMNH  • 2 ♀ ; Texas, Kerr, Raven Ranch; VI/1941; A. Mulaik leg.; AMNH  • 2 ♀ 1 imm. ; same locality; IV/1941; S. &amp; D. Mulaik leg.; AMNH  • 1 ♀ ; same locality; VI/1941; S. &amp; D. Mulaik leg.; AMNH  • 1 ♂ 2 imm. ; same locality; [N30.09453°, W99.45616°]; VIII/1939; D. Mulaik leg.; AMNH  • 1 ♀ 1 imm. ; Texas, Lampasas, 2 miles S Lampasas; on Route 281; under rocks; [N31.06378°, W98.1817°]; 24/XII/1941; AMNH  • 1 ♀ ; same locality; 24/XII/1941; D.C. Lowrie leg.; AMNH  • 1 ♀ 1 imm. ; Texas, Llano, 23 miles SE Llano; [N30.53875°, W98.94858°]; 14/III/1970; B. Vogel leg.; USNM  • 2 ♂ 6 imm. ; Texas, Mason, Mason; [N30.74879°, W99.23061°]; 15/IV/1961; J. Rosen &amp; R. Schrammel leg.; AMNH  • 1 ♀ ; Texas, Montague, Montaque; 3 miles SW Forestburg; [N33.53316°, W97.55669°]; 12/V/1951; B. Patterson leg.; FMNH 2857676 • 1 ♀ ; same locality; 18–24/IV/1954; B. Patterson leg.; FMNH 2857672 • 1 ♀ ; Texas, Presidio, Big Bend Ranch State Park, Natural Arca; [N29.47°, W103.95667°]; 7/VII/1994; T.G. Anton leg.; FMNH 104076 • 1 imm. ; Texas, Presidio, Big Bend Ranch State Park, Sauceda; desert scrub, under volcanic rocks; (N29.47°, W103.95667°); 3–8/X/2005; D. Ubick leg.; AMNH  • 1 ♀ ; Texas, Presidio, Porvenir; [N30.41848°, W104.84438°]; 1/XI/1946; J.H. Quinn leg.; FMNH 2857675 • 1 ♀ ; same locality; 23/X/1946; J.H. Quinn leg.; FMNH 2857682 • 1 imm. ; same locality; 6/XI/1946; J.H. Quinn leg.; FMNH 2857678 • 1 ♀ ; same locality; 23/X/1946; J.M. Schmidt leg.; FMNH 2857681 • 1 ♂ 1 imm. ; Texas, Taylor, Abilene; [N32.44874°, W99.73314°]; summer/1943; M.M. Wills leg.; AMNH  • </v>
      </c>
    </row>
    <row r="233" spans="1:34" s="1" customFormat="1" x14ac:dyDescent="0.25">
      <c r="A233" s="3">
        <f t="shared" si="24"/>
        <v>1</v>
      </c>
      <c r="B233" s="53" t="str">
        <f t="shared" si="22"/>
        <v>Kukulcania arizonica</v>
      </c>
      <c r="C233" s="57" t="s">
        <v>192</v>
      </c>
      <c r="D233" s="57" t="s">
        <v>191</v>
      </c>
      <c r="E233" s="57"/>
      <c r="F233" s="57">
        <v>0</v>
      </c>
      <c r="G233" s="57">
        <v>1</v>
      </c>
      <c r="H233" s="57">
        <v>0</v>
      </c>
      <c r="I233" s="57"/>
      <c r="J233" s="57"/>
      <c r="K233" s="57" t="s">
        <v>353</v>
      </c>
      <c r="L233" s="57" t="s">
        <v>89</v>
      </c>
      <c r="M233" s="54" t="s">
        <v>365</v>
      </c>
      <c r="N233" s="57" t="s">
        <v>1244</v>
      </c>
      <c r="O233" s="58" t="s">
        <v>85</v>
      </c>
      <c r="P233" s="58"/>
      <c r="Q233" s="58" t="s">
        <v>85</v>
      </c>
      <c r="R233" s="58"/>
      <c r="S233" s="54" t="s">
        <v>1245</v>
      </c>
      <c r="T233" s="57"/>
      <c r="U233" s="57" t="s">
        <v>1246</v>
      </c>
      <c r="V233" s="57"/>
      <c r="W233" s="57" t="s">
        <v>85</v>
      </c>
      <c r="X233" s="147">
        <f ca="1">IF(COUNTBLANK(D233)=1,"",IF('order-admin-units'!$I$1&lt;&gt;"y", "", IF(COUNTBLANK(K233)=1, 'order-admin-units'!$B$1+1, VLOOKUP(K233, ordercountry, 2))))</f>
        <v>1</v>
      </c>
      <c r="Y233" s="147">
        <f ca="1">IF(COUNTBLANK(D233)=1,"",IF('order-admin-units'!$I$1&lt;&gt;"y", "", IF(COUNTBLANK(K233:L233)&gt;0, 'order-admin-units'!$B$2+1, VLOOKUP(K233&amp;"@"&amp;L233, orderadmin, 2))))</f>
        <v>7</v>
      </c>
      <c r="Z233" s="147" t="str">
        <f t="shared" si="25"/>
        <v>USATexasTerrell0.5 mile E Dryden</v>
      </c>
      <c r="AA233" s="147" t="str">
        <f t="shared" si="26"/>
        <v>Kukulcania arizonicaUSATexasTerrell0.5 mile E Dryden[N30.04469°, W102.11438°]14/I/1948</v>
      </c>
      <c r="AB233" s="147" t="str">
        <f t="shared" si="27"/>
        <v xml:space="preserve">Kukulcania arizonicaUSATexasTerrell0.5 mile E Dryden[N30.04469°, W102.11438°]14/I/1948AMNH </v>
      </c>
      <c r="AC233" s="147" t="str">
        <f t="shared" si="23"/>
        <v>Kukulcania arizonicaUSATexasTerrell0.5 mile E Dryden[N30.04469°, W102.11438°]14/I/1948</v>
      </c>
      <c r="AD233" s="11" t="str">
        <f t="shared" si="28"/>
        <v/>
      </c>
      <c r="AE233" s="11" t="str">
        <f t="array" ref="AE233">IF(COUNTBLANK(D233)=1,"",IF(OR($H$2="y",$H$2="m"),IF(AA233=AA232,IF(OR(AB233=$AB$4:$AB232)=FALSE,AE232&amp;C233,AE232),"("&amp;C233)&amp;IF(AA233=AA234,IF(OR(AB234=$AB$4:$AB233)=FALSE,", ",""),") "),""))</f>
        <v/>
      </c>
      <c r="AF233" s="11" t="str">
        <f t="array" ref="AF233">IF((COUNTBLANK(D233)=0)*OR($H$2="y",$H$2="m"),IFERROR(LEFT(C233, FIND(" ",C233)-1), C233),"")</f>
        <v/>
      </c>
      <c r="AG233" s="11" t="str">
        <f t="array" ref="AG233">IF(COUNTBLANK(D233)=1,"",IF(OR($H$2="y",$H$2="m"),IF(AA233=AA232,IF(OR(AC233=$AC$4:$AC232)=FALSE,AG232&amp;AF233,AG232),"("&amp;AF233)&amp;IF(AA233=AA234,IF(OR(AC234=$AC$4:$AC233)=FALSE,", ",""),") "),""))</f>
        <v/>
      </c>
      <c r="AH233" s="10" t="str">
        <f>IF((COUNTBLANK(D233)=1),"",IF(D233=D232,AH232,"")&amp;IF(B232&lt;&gt;B233,((IF(COUNTBLANK(E233)=1,$D$3&amp;"Non-type material: "&amp;$D$3,$D$3&amp;INDEX('type-categories'!$A$2:$B$100,MATCH(E233,'type-categories'!$A$2:$A$100,0),2)&amp;$D$3))),"")&amp;(IF(K233&lt;&gt;K232,$C$2&amp;UPPER(K233)&amp;$C$2&amp;$K$3&amp;" ",(IF(B233&lt;&gt;B232,$C$2&amp;UPPER(K233)&amp;$C$2&amp;$K$3&amp;" ",""))))&amp;IF((AA233&lt;&gt;AA234)*($H$2="y"),AD233&amp;AE233,IF((AA233&lt;&gt;AA234)*($H$2="m"),AD233&amp;AG233,IF(($H$2&lt;&gt;"m")*($H$2&lt;&gt;"Y"),(IF(F233=0,"",F233&amp;" "&amp;$F$4&amp;" "))&amp;(IF(G233=0,"",G233&amp;" "&amp;$G$4&amp;" "))&amp;(IF(H233=0,"",H233&amp;" "&amp;H$4&amp;" "))&amp;(IF(I233=0,"",I233&amp;" "&amp;$I$4&amp;" "))&amp;(IF(J233=0,"",J233&amp;" "&amp;$J$4&amp;" ")),"")))&amp;"; "&amp;IF((B233=B232)*(AA233=AA232), "same collecting data; ", IF((B233=B232)*(Z232=Z233),"same locality; ",(IF(COUNTBLANK(L233)=1,"",$D$2&amp;L233&amp;$L$3&amp;" "&amp;$D$2))&amp;(IF(COUNTBLANK(M233)=1,"",$E$2&amp;M233&amp;$E$2&amp;", "))&amp;(IF(COUNTBLANK(N233)=1,"",N233&amp;"; "))&amp;(IF(COUNTBLANK(O233)=1,"",O233&amp;"; ")))&amp;(IF(COUNTBLANK(P233)=1,"",P233&amp;"; "))&amp;(IF(COUNTBLANK(Q233)=1,"",Q233&amp;"; "))&amp;(IF(COUNTBLANK(R233)=1,"",R233&amp;"m, "))&amp;IF((COUNTBLANK(S233)=0)*(S233&lt;&gt;S232), S233&amp;"; ","")&amp;(IF(COUNTBLANK(U233)=1,"",U233&amp;"; "))&amp;(IF(COUNTBLANK(T233)=1,"",IF(COUNTBLANK(F$2)=1,T233&amp;"; ",T233&amp;" "&amp;F$2&amp;"; "))))&amp;(IF(COUNTBLANK(V233)=1,"",V233&amp;"; "))&amp;IF((COUNTBLANK(C233)=1),"",C233)&amp;IF((B233=B234)*(K233=K234)*(L233=L234)*(M233=M234),IF(($H$2&lt;&gt;"m")*($H$2&lt;&gt;"Y"), " • ", IF((ISNUMBER(FIND(")",AE233))), " • ", "")),IF((B233=B234)*(K233=K234),"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1 ♀ ; Texas, Brewster, Presidio; MSU Dalquest Research Site, 18 rd mi NE Sauceda; under rocks, desert scrub; (N29.55667°, W103.79417°); 4/X/2005; N. Platnick &amp; D. Ubick leg.; AMNH  • 1 ♀ ; Texas, Brewster, Window Trail; under large rock; [N29.27553°, W103.31621°]; 17/IX/1960; C.L. Reid leg.; MCZ 145405 • 1 ♀ ; Texas, Burnet, Hays; 4 km NW Wimberley, at Little Twin Sisters Peaks; (N30.51667°, W98.11667°); 9–10/III/1995; W.E. Steiner et al. leg.; USNM  • 1 ♀ ; Texas, Cameron, Leguna Atascosa Wildlife Refuge; east shore of Cayo Atascosa, near damsite; [N26.22835°, W97.34865°]; 29/I/1959; AMNH  • 1 ♂ ; Texas, Dallas, [N32.77666°, W96.79699°]; spring/1940; E.P.C. leg.; MCZ 145406 • 1 ♂ ; Texas, Denton, in dormitory; [N33.21484°, W97.13307°]; 30/X/1945; MCZ 145407 • 1 ♀ ; Texas, Denton, Frame St.; under stones; [N33.22401°, W97.12472°]; 15/VII/1944; MCZ 145409 • 1 ♀ ; Texas, Denton, TSCW campus; [N33.21484°, W97.13307°]; 1/IV/1946; MCZ 145408 • 1 ♀ ; Texas, Gillespie, Llano; 27.8 miles N Fredericksburg, ict. 16 and 965; [N30.2752°, W98.87198°]; 13/III/1982; J.C. Cokendolpher leg.; AMNH  • 1 imm. ; Texas, Hays, 2.2 mi W of San Marcos; [N29.88328°, W97.94139°]; 1/IV/1961; H. Campbell &amp; H. Campbell leg.; CAS 9057630 • 2 ♂ ; Texas, Jeff Davis, Davis; Davis Mountain junction; [N30.75015°, W104.0838°]; 9/VII/1948; C. &amp; P. Vaurie leg.; AMNH  • 1 ♀ ; Texas, Jeff Davis, Davis; Fort Davis; walnut grove; [N30.58821°, W103.89463°]; 11/VIII/1981; D. Ubick leg.; DU 81.08.11 • 1 ♀ ; Texas, Kerr, Hunt; MO Ranch, 10 mi. W of Hunt; [N30.07104°, W99.33798°]; 20/IV/1962; R.O. Albert leg.; MCZ 145410 • 1 ♀ ; Texas, Kerr, Kerrville; [N30.04743°, W99.14032°]; VII/1940; S. &amp; D. Mulaik leg.; AMNH  • 2 ♀ ; Texas, Kerr, Raven Ranch; VI/1941; A. Mulaik leg.; AMNH  • 2 ♀ 1 imm. ; same locality; IV/1941; S. &amp; D. Mulaik leg.; AMNH  • 1 ♀ ; same locality; VI/1941; S. &amp; D. Mulaik leg.; AMNH  • 1 ♂ 2 imm. ; same locality; [N30.09453°, W99.45616°]; VIII/1939; D. Mulaik leg.; AMNH  • 1 ♀ 1 imm. ; Texas, Lampasas, 2 miles S Lampasas; on Route 281; under rocks; [N31.06378°, W98.1817°]; 24/XII/1941; AMNH  • 1 ♀ ; same locality; 24/XII/1941; D.C. Lowrie leg.; AMNH  • 1 ♀ 1 imm. ; Texas, Llano, 23 miles SE Llano; [N30.53875°, W98.94858°]; 14/III/1970; B. Vogel leg.; USNM  • 2 ♂ 6 imm. ; Texas, Mason, Mason; [N30.74879°, W99.23061°]; 15/IV/1961; J. Rosen &amp; R. Schrammel leg.; AMNH  • 1 ♀ ; Texas, Montague, Montaque; 3 miles SW Forestburg; [N33.53316°, W97.55669°]; 12/V/1951; B. Patterson leg.; FMNH 2857676 • 1 ♀ ; same locality; 18–24/IV/1954; B. Patterson leg.; FMNH 2857672 • 1 ♀ ; Texas, Presidio, Big Bend Ranch State Park, Natural Arca; [N29.47°, W103.95667°]; 7/VII/1994; T.G. Anton leg.; FMNH 104076 • 1 imm. ; Texas, Presidio, Big Bend Ranch State Park, Sauceda; desert scrub, under volcanic rocks; (N29.47°, W103.95667°); 3–8/X/2005; D. Ubick leg.; AMNH  • 1 ♀ ; Texas, Presidio, Porvenir; [N30.41848°, W104.84438°]; 1/XI/1946; J.H. Quinn leg.; FMNH 2857675 • 1 ♀ ; same locality; 23/X/1946; J.H. Quinn leg.; FMNH 2857682 • 1 imm. ; same locality; 6/XI/1946; J.H. Quinn leg.; FMNH 2857678 • 1 ♀ ; same locality; 23/X/1946; J.M. Schmidt leg.; FMNH 2857681 • 1 ♂ 1 imm. ; Texas, Taylor, Abilene; [N32.44874°, W99.73314°]; summer/1943; M.M. Wills leg.; AMNH  • 1 ♀ ; Texas, Terrell, 0.5 mile E Dryden; [N30.04469°, W102.11438°]; 14/I/1948; AMNH  • </v>
      </c>
    </row>
    <row r="234" spans="1:34" s="1" customFormat="1" x14ac:dyDescent="0.25">
      <c r="A234" s="3">
        <f t="shared" si="24"/>
        <v>1</v>
      </c>
      <c r="B234" s="53" t="str">
        <f t="shared" si="22"/>
        <v>Kukulcania arizonica</v>
      </c>
      <c r="C234" s="54" t="s">
        <v>192</v>
      </c>
      <c r="D234" s="55" t="s">
        <v>191</v>
      </c>
      <c r="E234" s="55"/>
      <c r="F234" s="54">
        <v>1</v>
      </c>
      <c r="G234" s="54">
        <v>0</v>
      </c>
      <c r="H234" s="54">
        <v>0</v>
      </c>
      <c r="I234" s="54"/>
      <c r="J234" s="54"/>
      <c r="K234" s="54" t="s">
        <v>353</v>
      </c>
      <c r="L234" s="54" t="s">
        <v>89</v>
      </c>
      <c r="M234" s="54" t="s">
        <v>365</v>
      </c>
      <c r="N234" s="54" t="s">
        <v>366</v>
      </c>
      <c r="O234" s="54" t="s">
        <v>85</v>
      </c>
      <c r="P234" s="54"/>
      <c r="Q234" s="54" t="s">
        <v>85</v>
      </c>
      <c r="R234" s="54"/>
      <c r="S234" s="54" t="s">
        <v>367</v>
      </c>
      <c r="T234" s="54" t="s">
        <v>368</v>
      </c>
      <c r="U234" s="54" t="s">
        <v>369</v>
      </c>
      <c r="V234" s="56"/>
      <c r="W234" s="56" t="s">
        <v>85</v>
      </c>
      <c r="X234" s="147">
        <f ca="1">IF(COUNTBLANK(D234)=1,"",IF('order-admin-units'!$I$1&lt;&gt;"y", "", IF(COUNTBLANK(K234)=1, 'order-admin-units'!$B$1+1, VLOOKUP(K234, ordercountry, 2))))</f>
        <v>1</v>
      </c>
      <c r="Y234" s="147">
        <f ca="1">IF(COUNTBLANK(D234)=1,"",IF('order-admin-units'!$I$1&lt;&gt;"y", "", IF(COUNTBLANK(K234:L234)&gt;0, 'order-admin-units'!$B$2+1, VLOOKUP(K234&amp;"@"&amp;L234, orderadmin, 2))))</f>
        <v>7</v>
      </c>
      <c r="Z234" s="147" t="str">
        <f t="shared" si="25"/>
        <v>USATexasTerrellSanderson</v>
      </c>
      <c r="AA234" s="147" t="str">
        <f t="shared" si="26"/>
        <v>Kukulcania arizonicaUSATexasTerrellSanderson[N30.14241°, W102.39403°]S. Mulaik4/VII/1934</v>
      </c>
      <c r="AB234" s="147" t="str">
        <f t="shared" si="27"/>
        <v xml:space="preserve">Kukulcania arizonicaUSATexasTerrellSanderson[N30.14241°, W102.39403°]S. Mulaik4/VII/1934AMNH </v>
      </c>
      <c r="AC234" s="147" t="str">
        <f t="shared" si="23"/>
        <v>Kukulcania arizonicaUSATexasTerrellSanderson[N30.14241°, W102.39403°]S. Mulaik4/VII/1934</v>
      </c>
      <c r="AD234" s="11" t="str">
        <f t="shared" si="28"/>
        <v/>
      </c>
      <c r="AE234" s="11" t="str">
        <f t="array" ref="AE234">IF(COUNTBLANK(D234)=1,"",IF(OR($H$2="y",$H$2="m"),IF(AA234=AA233,IF(OR(AB234=$AB$4:$AB233)=FALSE,AE233&amp;C234,AE233),"("&amp;C234)&amp;IF(AA234=AA235,IF(OR(AB235=$AB$4:$AB234)=FALSE,", ",""),") "),""))</f>
        <v/>
      </c>
      <c r="AF234" s="11" t="str">
        <f t="array" ref="AF234">IF((COUNTBLANK(D234)=0)*OR($H$2="y",$H$2="m"),IFERROR(LEFT(C234, FIND(" ",C234)-1), C234),"")</f>
        <v/>
      </c>
      <c r="AG234" s="11" t="str">
        <f t="array" ref="AG234">IF(COUNTBLANK(D234)=1,"",IF(OR($H$2="y",$H$2="m"),IF(AA234=AA233,IF(OR(AC234=$AC$4:$AC233)=FALSE,AG233&amp;AF234,AG233),"("&amp;AF234)&amp;IF(AA234=AA235,IF(OR(AC235=$AC$4:$AC234)=FALSE,", ",""),") "),""))</f>
        <v/>
      </c>
      <c r="AH234" s="10" t="str">
        <f>IF((COUNTBLANK(D234)=1),"",IF(D234=D233,AH233,"")&amp;IF(B233&lt;&gt;B234,((IF(COUNTBLANK(E234)=1,$D$3&amp;"Non-type material: "&amp;$D$3,$D$3&amp;INDEX('type-categories'!$A$2:$B$100,MATCH(E234,'type-categories'!$A$2:$A$100,0),2)&amp;$D$3))),"")&amp;(IF(K234&lt;&gt;K233,$C$2&amp;UPPER(K234)&amp;$C$2&amp;$K$3&amp;" ",(IF(B234&lt;&gt;B233,$C$2&amp;UPPER(K234)&amp;$C$2&amp;$K$3&amp;" ",""))))&amp;IF((AA234&lt;&gt;AA235)*($H$2="y"),AD234&amp;AE234,IF((AA234&lt;&gt;AA235)*($H$2="m"),AD234&amp;AG234,IF(($H$2&lt;&gt;"m")*($H$2&lt;&gt;"Y"),(IF(F234=0,"",F234&amp;" "&amp;$F$4&amp;" "))&amp;(IF(G234=0,"",G234&amp;" "&amp;$G$4&amp;" "))&amp;(IF(H234=0,"",H234&amp;" "&amp;H$4&amp;" "))&amp;(IF(I234=0,"",I234&amp;" "&amp;$I$4&amp;" "))&amp;(IF(J234=0,"",J234&amp;" "&amp;$J$4&amp;" ")),"")))&amp;"; "&amp;IF((B234=B233)*(AA234=AA233), "same collecting data; ", IF((B234=B233)*(Z233=Z234),"same locality; ",(IF(COUNTBLANK(L234)=1,"",$D$2&amp;L234&amp;$L$3&amp;" "&amp;$D$2))&amp;(IF(COUNTBLANK(M234)=1,"",$E$2&amp;M234&amp;$E$2&amp;", "))&amp;(IF(COUNTBLANK(N234)=1,"",N234&amp;"; "))&amp;(IF(COUNTBLANK(O234)=1,"",O234&amp;"; ")))&amp;(IF(COUNTBLANK(P234)=1,"",P234&amp;"; "))&amp;(IF(COUNTBLANK(Q234)=1,"",Q234&amp;"; "))&amp;(IF(COUNTBLANK(R234)=1,"",R234&amp;"m, "))&amp;IF((COUNTBLANK(S234)=0)*(S234&lt;&gt;S233), S234&amp;"; ","")&amp;(IF(COUNTBLANK(U234)=1,"",U234&amp;"; "))&amp;(IF(COUNTBLANK(T234)=1,"",IF(COUNTBLANK(F$2)=1,T234&amp;"; ",T234&amp;" "&amp;F$2&amp;"; "))))&amp;(IF(COUNTBLANK(V234)=1,"",V234&amp;"; "))&amp;IF((COUNTBLANK(C234)=1),"",C234)&amp;IF((B234=B235)*(K234=K235)*(L234=L235)*(M234=M235),IF(($H$2&lt;&gt;"m")*($H$2&lt;&gt;"Y"), " • ", IF((ISNUMBER(FIND(")",AE234))), " • ", "")),IF((B234=B235)*(K234=K235),"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1 ♀ ; Texas, Brewster, Presidio; MSU Dalquest Research Site, 18 rd mi NE Sauceda; under rocks, desert scrub; (N29.55667°, W103.79417°); 4/X/2005; N. Platnick &amp; D. Ubick leg.; AMNH  • 1 ♀ ; Texas, Brewster, Window Trail; under large rock; [N29.27553°, W103.31621°]; 17/IX/1960; C.L. Reid leg.; MCZ 145405 • 1 ♀ ; Texas, Burnet, Hays; 4 km NW Wimberley, at Little Twin Sisters Peaks; (N30.51667°, W98.11667°); 9–10/III/1995; W.E. Steiner et al. leg.; USNM  • 1 ♀ ; Texas, Cameron, Leguna Atascosa Wildlife Refuge; east shore of Cayo Atascosa, near damsite; [N26.22835°, W97.34865°]; 29/I/1959; AMNH  • 1 ♂ ; Texas, Dallas, [N32.77666°, W96.79699°]; spring/1940; E.P.C. leg.; MCZ 145406 • 1 ♂ ; Texas, Denton, in dormitory; [N33.21484°, W97.13307°]; 30/X/1945; MCZ 145407 • 1 ♀ ; Texas, Denton, Frame St.; under stones; [N33.22401°, W97.12472°]; 15/VII/1944; MCZ 145409 • 1 ♀ ; Texas, Denton, TSCW campus; [N33.21484°, W97.13307°]; 1/IV/1946; MCZ 145408 • 1 ♀ ; Texas, Gillespie, Llano; 27.8 miles N Fredericksburg, ict. 16 and 965; [N30.2752°, W98.87198°]; 13/III/1982; J.C. Cokendolpher leg.; AMNH  • 1 imm. ; Texas, Hays, 2.2 mi W of San Marcos; [N29.88328°, W97.94139°]; 1/IV/1961; H. Campbell &amp; H. Campbell leg.; CAS 9057630 • 2 ♂ ; Texas, Jeff Davis, Davis; Davis Mountain junction; [N30.75015°, W104.0838°]; 9/VII/1948; C. &amp; P. Vaurie leg.; AMNH  • 1 ♀ ; Texas, Jeff Davis, Davis; Fort Davis; walnut grove; [N30.58821°, W103.89463°]; 11/VIII/1981; D. Ubick leg.; DU 81.08.11 • 1 ♀ ; Texas, Kerr, Hunt; MO Ranch, 10 mi. W of Hunt; [N30.07104°, W99.33798°]; 20/IV/1962; R.O. Albert leg.; MCZ 145410 • 1 ♀ ; Texas, Kerr, Kerrville; [N30.04743°, W99.14032°]; VII/1940; S. &amp; D. Mulaik leg.; AMNH  • 2 ♀ ; Texas, Kerr, Raven Ranch; VI/1941; A. Mulaik leg.; AMNH  • 2 ♀ 1 imm. ; same locality; IV/1941; S. &amp; D. Mulaik leg.; AMNH  • 1 ♀ ; same locality; VI/1941; S. &amp; D. Mulaik leg.; AMNH  • 1 ♂ 2 imm. ; same locality; [N30.09453°, W99.45616°]; VIII/1939; D. Mulaik leg.; AMNH  • 1 ♀ 1 imm. ; Texas, Lampasas, 2 miles S Lampasas; on Route 281; under rocks; [N31.06378°, W98.1817°]; 24/XII/1941; AMNH  • 1 ♀ ; same locality; 24/XII/1941; D.C. Lowrie leg.; AMNH  • 1 ♀ 1 imm. ; Texas, Llano, 23 miles SE Llano; [N30.53875°, W98.94858°]; 14/III/1970; B. Vogel leg.; USNM  • 2 ♂ 6 imm. ; Texas, Mason, Mason; [N30.74879°, W99.23061°]; 15/IV/1961; J. Rosen &amp; R. Schrammel leg.; AMNH  • 1 ♀ ; Texas, Montague, Montaque; 3 miles SW Forestburg; [N33.53316°, W97.55669°]; 12/V/1951; B. Patterson leg.; FMNH 2857676 • 1 ♀ ; same locality; 18–24/IV/1954; B. Patterson leg.; FMNH 2857672 • 1 ♀ ; Texas, Presidio, Big Bend Ranch State Park, Natural Arca; [N29.47°, W103.95667°]; 7/VII/1994; T.G. Anton leg.; FMNH 104076 • 1 imm. ; Texas, Presidio, Big Bend Ranch State Park, Sauceda; desert scrub, under volcanic rocks; (N29.47°, W103.95667°); 3–8/X/2005; D. Ubick leg.; AMNH  • 1 ♀ ; Texas, Presidio, Porvenir; [N30.41848°, W104.84438°]; 1/XI/1946; J.H. Quinn leg.; FMNH 2857675 • 1 ♀ ; same locality; 23/X/1946; J.H. Quinn leg.; FMNH 2857682 • 1 imm. ; same locality; 6/XI/1946; J.H. Quinn leg.; FMNH 2857678 • 1 ♀ ; same locality; 23/X/1946; J.M. Schmidt leg.; FMNH 2857681 • 1 ♂ 1 imm. ; Texas, Taylor, Abilene; [N32.44874°, W99.73314°]; summer/1943; M.M. Wills leg.; AMNH  • 1 ♀ ; Texas, Terrell, 0.5 mile E Dryden; [N30.04469°, W102.11438°]; 14/I/1948; AMNH  • 1 ♂ ; Texas, Terrell, Sanderson; [N30.14241°, W102.39403°]; 4/VII/1934; S. Mulaik leg.; AMNH  • </v>
      </c>
    </row>
    <row r="235" spans="1:34" s="1" customFormat="1" x14ac:dyDescent="0.25">
      <c r="A235" s="3">
        <f t="shared" si="24"/>
        <v>1</v>
      </c>
      <c r="B235" s="53" t="str">
        <f t="shared" si="22"/>
        <v>Kukulcania arizonica</v>
      </c>
      <c r="C235" s="57" t="s">
        <v>221</v>
      </c>
      <c r="D235" s="57" t="s">
        <v>191</v>
      </c>
      <c r="E235" s="57"/>
      <c r="F235" s="57">
        <v>1</v>
      </c>
      <c r="G235" s="57">
        <v>0</v>
      </c>
      <c r="H235" s="57">
        <v>0</v>
      </c>
      <c r="I235" s="57"/>
      <c r="J235" s="57"/>
      <c r="K235" s="57" t="s">
        <v>353</v>
      </c>
      <c r="L235" s="57" t="s">
        <v>89</v>
      </c>
      <c r="M235" s="54" t="s">
        <v>1247</v>
      </c>
      <c r="N235" s="57" t="s">
        <v>1248</v>
      </c>
      <c r="O235" s="58" t="s">
        <v>85</v>
      </c>
      <c r="P235" s="58"/>
      <c r="Q235" s="58" t="s">
        <v>85</v>
      </c>
      <c r="R235" s="58"/>
      <c r="S235" s="54" t="s">
        <v>1249</v>
      </c>
      <c r="T235" s="57" t="s">
        <v>1211</v>
      </c>
      <c r="U235" s="57" t="s">
        <v>1250</v>
      </c>
      <c r="V235" s="57"/>
      <c r="W235" s="57" t="s">
        <v>85</v>
      </c>
      <c r="X235" s="147">
        <f ca="1">IF(COUNTBLANK(D235)=1,"",IF('order-admin-units'!$I$1&lt;&gt;"y", "", IF(COUNTBLANK(K235)=1, 'order-admin-units'!$B$1+1, VLOOKUP(K235, ordercountry, 2))))</f>
        <v>1</v>
      </c>
      <c r="Y235" s="147">
        <f ca="1">IF(COUNTBLANK(D235)=1,"",IF('order-admin-units'!$I$1&lt;&gt;"y", "", IF(COUNTBLANK(K235:L235)&gt;0, 'order-admin-units'!$B$2+1, VLOOKUP(K235&amp;"@"&amp;L235, orderadmin, 2))))</f>
        <v>7</v>
      </c>
      <c r="Z235" s="147" t="str">
        <f t="shared" si="25"/>
        <v>USATexasTravis12 miles W Jonestown, Turkey Bend of the Colorado River</v>
      </c>
      <c r="AA235" s="147" t="str">
        <f t="shared" si="26"/>
        <v>Kukulcania arizonicaUSATexasTravis12 miles W Jonestown, Turkey Bend of the Colorado River[N30.48709°, W98.07139°]B. Vogel25/X/1969</v>
      </c>
      <c r="AB235" s="147" t="str">
        <f t="shared" si="27"/>
        <v xml:space="preserve">Kukulcania arizonicaUSATexasTravis12 miles W Jonestown, Turkey Bend of the Colorado River[N30.48709°, W98.07139°]B. Vogel25/X/1969USNM </v>
      </c>
      <c r="AC235" s="147" t="str">
        <f t="shared" si="23"/>
        <v>Kukulcania arizonicaUSATexasTravis12 miles W Jonestown, Turkey Bend of the Colorado River[N30.48709°, W98.07139°]B. Vogel25/X/1969</v>
      </c>
      <c r="AD235" s="11" t="str">
        <f t="shared" si="28"/>
        <v/>
      </c>
      <c r="AE235" s="11" t="str">
        <f t="array" ref="AE235">IF(COUNTBLANK(D235)=1,"",IF(OR($H$2="y",$H$2="m"),IF(AA235=AA234,IF(OR(AB235=$AB$4:$AB234)=FALSE,AE234&amp;C235,AE234),"("&amp;C235)&amp;IF(AA235=AA236,IF(OR(AB236=$AB$4:$AB235)=FALSE,", ",""),") "),""))</f>
        <v/>
      </c>
      <c r="AF235" s="11" t="str">
        <f t="array" ref="AF235">IF((COUNTBLANK(D235)=0)*OR($H$2="y",$H$2="m"),IFERROR(LEFT(C235, FIND(" ",C235)-1), C235),"")</f>
        <v/>
      </c>
      <c r="AG235" s="11" t="str">
        <f t="array" ref="AG235">IF(COUNTBLANK(D235)=1,"",IF(OR($H$2="y",$H$2="m"),IF(AA235=AA234,IF(OR(AC235=$AC$4:$AC234)=FALSE,AG234&amp;AF235,AG234),"("&amp;AF235)&amp;IF(AA235=AA236,IF(OR(AC236=$AC$4:$AC235)=FALSE,", ",""),") "),""))</f>
        <v/>
      </c>
      <c r="AH235" s="10" t="str">
        <f>IF((COUNTBLANK(D235)=1),"",IF(D235=D234,AH234,"")&amp;IF(B234&lt;&gt;B235,((IF(COUNTBLANK(E235)=1,$D$3&amp;"Non-type material: "&amp;$D$3,$D$3&amp;INDEX('type-categories'!$A$2:$B$100,MATCH(E235,'type-categories'!$A$2:$A$100,0),2)&amp;$D$3))),"")&amp;(IF(K235&lt;&gt;K234,$C$2&amp;UPPER(K235)&amp;$C$2&amp;$K$3&amp;" ",(IF(B235&lt;&gt;B234,$C$2&amp;UPPER(K235)&amp;$C$2&amp;$K$3&amp;" ",""))))&amp;IF((AA235&lt;&gt;AA236)*($H$2="y"),AD235&amp;AE235,IF((AA235&lt;&gt;AA236)*($H$2="m"),AD235&amp;AG235,IF(($H$2&lt;&gt;"m")*($H$2&lt;&gt;"Y"),(IF(F235=0,"",F235&amp;" "&amp;$F$4&amp;" "))&amp;(IF(G235=0,"",G235&amp;" "&amp;$G$4&amp;" "))&amp;(IF(H235=0,"",H235&amp;" "&amp;H$4&amp;" "))&amp;(IF(I235=0,"",I235&amp;" "&amp;$I$4&amp;" "))&amp;(IF(J235=0,"",J235&amp;" "&amp;$J$4&amp;" ")),"")))&amp;"; "&amp;IF((B235=B234)*(AA235=AA234), "same collecting data; ", IF((B235=B234)*(Z234=Z235),"same locality; ",(IF(COUNTBLANK(L235)=1,"",$D$2&amp;L235&amp;$L$3&amp;" "&amp;$D$2))&amp;(IF(COUNTBLANK(M235)=1,"",$E$2&amp;M235&amp;$E$2&amp;", "))&amp;(IF(COUNTBLANK(N235)=1,"",N235&amp;"; "))&amp;(IF(COUNTBLANK(O235)=1,"",O235&amp;"; ")))&amp;(IF(COUNTBLANK(P235)=1,"",P235&amp;"; "))&amp;(IF(COUNTBLANK(Q235)=1,"",Q235&amp;"; "))&amp;(IF(COUNTBLANK(R235)=1,"",R235&amp;"m, "))&amp;IF((COUNTBLANK(S235)=0)*(S235&lt;&gt;S234), S235&amp;"; ","")&amp;(IF(COUNTBLANK(U235)=1,"",U235&amp;"; "))&amp;(IF(COUNTBLANK(T235)=1,"",IF(COUNTBLANK(F$2)=1,T235&amp;"; ",T235&amp;" "&amp;F$2&amp;"; "))))&amp;(IF(COUNTBLANK(V235)=1,"",V235&amp;"; "))&amp;IF((COUNTBLANK(C235)=1),"",C235)&amp;IF((B235=B236)*(K235=K236)*(L235=L236)*(M235=M236),IF(($H$2&lt;&gt;"m")*($H$2&lt;&gt;"Y"), " • ", IF((ISNUMBER(FIND(")",AE235))), " • ", "")),IF((B235=B236)*(K235=K236),"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1 ♀ ; Texas, Brewster, Presidio; MSU Dalquest Research Site, 18 rd mi NE Sauceda; under rocks, desert scrub; (N29.55667°, W103.79417°); 4/X/2005; N. Platnick &amp; D. Ubick leg.; AMNH  • 1 ♀ ; Texas, Brewster, Window Trail; under large rock; [N29.27553°, W103.31621°]; 17/IX/1960; C.L. Reid leg.; MCZ 145405 • 1 ♀ ; Texas, Burnet, Hays; 4 km NW Wimberley, at Little Twin Sisters Peaks; (N30.51667°, W98.11667°); 9–10/III/1995; W.E. Steiner et al. leg.; USNM  • 1 ♀ ; Texas, Cameron, Leguna Atascosa Wildlife Refuge; east shore of Cayo Atascosa, near damsite; [N26.22835°, W97.34865°]; 29/I/1959; AMNH  • 1 ♂ ; Texas, Dallas, [N32.77666°, W96.79699°]; spring/1940; E.P.C. leg.; MCZ 145406 • 1 ♂ ; Texas, Denton, in dormitory; [N33.21484°, W97.13307°]; 30/X/1945; MCZ 145407 • 1 ♀ ; Texas, Denton, Frame St.; under stones; [N33.22401°, W97.12472°]; 15/VII/1944; MCZ 145409 • 1 ♀ ; Texas, Denton, TSCW campus; [N33.21484°, W97.13307°]; 1/IV/1946; MCZ 145408 • 1 ♀ ; Texas, Gillespie, Llano; 27.8 miles N Fredericksburg, ict. 16 and 965; [N30.2752°, W98.87198°]; 13/III/1982; J.C. Cokendolpher leg.; AMNH  • 1 imm. ; Texas, Hays, 2.2 mi W of San Marcos; [N29.88328°, W97.94139°]; 1/IV/1961; H. Campbell &amp; H. Campbell leg.; CAS 9057630 • 2 ♂ ; Texas, Jeff Davis, Davis; Davis Mountain junction; [N30.75015°, W104.0838°]; 9/VII/1948; C. &amp; P. Vaurie leg.; AMNH  • 1 ♀ ; Texas, Jeff Davis, Davis; Fort Davis; walnut grove; [N30.58821°, W103.89463°]; 11/VIII/1981; D. Ubick leg.; DU 81.08.11 • 1 ♀ ; Texas, Kerr, Hunt; MO Ranch, 10 mi. W of Hunt; [N30.07104°, W99.33798°]; 20/IV/1962; R.O. Albert leg.; MCZ 145410 • 1 ♀ ; Texas, Kerr, Kerrville; [N30.04743°, W99.14032°]; VII/1940; S. &amp; D. Mulaik leg.; AMNH  • 2 ♀ ; Texas, Kerr, Raven Ranch; VI/1941; A. Mulaik leg.; AMNH  • 2 ♀ 1 imm. ; same locality; IV/1941; S. &amp; D. Mulaik leg.; AMNH  • 1 ♀ ; same locality; VI/1941; S. &amp; D. Mulaik leg.; AMNH  • 1 ♂ 2 imm. ; same locality; [N30.09453°, W99.45616°]; VIII/1939; D. Mulaik leg.; AMNH  • 1 ♀ 1 imm. ; Texas, Lampasas, 2 miles S Lampasas; on Route 281; under rocks; [N31.06378°, W98.1817°]; 24/XII/1941; AMNH  • 1 ♀ ; same locality; 24/XII/1941; D.C. Lowrie leg.; AMNH  • 1 ♀ 1 imm. ; Texas, Llano, 23 miles SE Llano; [N30.53875°, W98.94858°]; 14/III/1970; B. Vogel leg.; USNM  • 2 ♂ 6 imm. ; Texas, Mason, Mason; [N30.74879°, W99.23061°]; 15/IV/1961; J. Rosen &amp; R. Schrammel leg.; AMNH  • 1 ♀ ; Texas, Montague, Montaque; 3 miles SW Forestburg; [N33.53316°, W97.55669°]; 12/V/1951; B. Patterson leg.; FMNH 2857676 • 1 ♀ ; same locality; 18–24/IV/1954; B. Patterson leg.; FMNH 2857672 • 1 ♀ ; Texas, Presidio, Big Bend Ranch State Park, Natural Arca; [N29.47°, W103.95667°]; 7/VII/1994; T.G. Anton leg.; FMNH 104076 • 1 imm. ; Texas, Presidio, Big Bend Ranch State Park, Sauceda; desert scrub, under volcanic rocks; (N29.47°, W103.95667°); 3–8/X/2005; D. Ubick leg.; AMNH  • 1 ♀ ; Texas, Presidio, Porvenir; [N30.41848°, W104.84438°]; 1/XI/1946; J.H. Quinn leg.; FMNH 2857675 • 1 ♀ ; same locality; 23/X/1946; J.H. Quinn leg.; FMNH 2857682 • 1 imm. ; same locality; 6/XI/1946; J.H. Quinn leg.; FMNH 2857678 • 1 ♀ ; same locality; 23/X/1946; J.M. Schmidt leg.; FMNH 2857681 • 1 ♂ 1 imm. ; Texas, Taylor, Abilene; [N32.44874°, W99.73314°]; summer/1943; M.M. Wills leg.; AMNH  • 1 ♀ ; Texas, Terrell, 0.5 mile E Dryden; [N30.04469°, W102.11438°]; 14/I/1948; AMNH  • 1 ♂ ; Texas, Terrell, Sanderson; [N30.14241°, W102.39403°]; 4/VII/1934; S. Mulaik leg.; AMNH  • 1 ♂ ; Texas, Travis, 12 miles W Jonestown, Turkey Bend of the Colorado River; [N30.48709°, W98.07139°]; 25/X/1969; B. Vogel leg.; USNM  • </v>
      </c>
    </row>
    <row r="236" spans="1:34" s="1" customFormat="1" x14ac:dyDescent="0.25">
      <c r="A236" s="3">
        <f t="shared" si="24"/>
        <v>1</v>
      </c>
      <c r="B236" s="53" t="str">
        <f t="shared" si="22"/>
        <v>Kukulcania arizonica</v>
      </c>
      <c r="C236" s="57" t="s">
        <v>192</v>
      </c>
      <c r="D236" s="57" t="s">
        <v>191</v>
      </c>
      <c r="E236" s="57"/>
      <c r="F236" s="57">
        <v>2</v>
      </c>
      <c r="G236" s="57">
        <v>0</v>
      </c>
      <c r="H236" s="57">
        <v>0</v>
      </c>
      <c r="I236" s="57"/>
      <c r="J236" s="57"/>
      <c r="K236" s="57" t="s">
        <v>353</v>
      </c>
      <c r="L236" s="57" t="s">
        <v>89</v>
      </c>
      <c r="M236" s="54" t="s">
        <v>1247</v>
      </c>
      <c r="N236" s="57" t="s">
        <v>1251</v>
      </c>
      <c r="O236" s="58" t="s">
        <v>85</v>
      </c>
      <c r="P236" s="58"/>
      <c r="Q236" s="58" t="s">
        <v>85</v>
      </c>
      <c r="R236" s="58"/>
      <c r="S236" s="54" t="s">
        <v>1252</v>
      </c>
      <c r="T236" s="57"/>
      <c r="U236" s="57" t="s">
        <v>1253</v>
      </c>
      <c r="V236" s="57"/>
      <c r="W236" s="57" t="s">
        <v>85</v>
      </c>
      <c r="X236" s="147">
        <f ca="1">IF(COUNTBLANK(D236)=1,"",IF('order-admin-units'!$I$1&lt;&gt;"y", "", IF(COUNTBLANK(K236)=1, 'order-admin-units'!$B$1+1, VLOOKUP(K236, ordercountry, 2))))</f>
        <v>1</v>
      </c>
      <c r="Y236" s="147">
        <f ca="1">IF(COUNTBLANK(D236)=1,"",IF('order-admin-units'!$I$1&lt;&gt;"y", "", IF(COUNTBLANK(K236:L236)&gt;0, 'order-admin-units'!$B$2+1, VLOOKUP(K236&amp;"@"&amp;L236, orderadmin, 2))))</f>
        <v>7</v>
      </c>
      <c r="Z236" s="147" t="str">
        <f t="shared" si="25"/>
        <v>USATexasTravisAustin</v>
      </c>
      <c r="AA236" s="147" t="str">
        <f t="shared" si="26"/>
        <v>Kukulcania arizonicaUSATexasTravisAustin[N30.26715°, W97.74306°]1903</v>
      </c>
      <c r="AB236" s="147" t="str">
        <f t="shared" si="27"/>
        <v xml:space="preserve">Kukulcania arizonicaUSATexasTravisAustin[N30.26715°, W97.74306°]1903AMNH </v>
      </c>
      <c r="AC236" s="147" t="str">
        <f t="shared" si="23"/>
        <v>Kukulcania arizonicaUSATexasTravisAustin[N30.26715°, W97.74306°]1903</v>
      </c>
      <c r="AD236" s="11" t="str">
        <f t="shared" si="28"/>
        <v/>
      </c>
      <c r="AE236" s="11" t="str">
        <f t="array" ref="AE236">IF(COUNTBLANK(D236)=1,"",IF(OR($H$2="y",$H$2="m"),IF(AA236=AA235,IF(OR(AB236=$AB$4:$AB235)=FALSE,AE235&amp;C236,AE235),"("&amp;C236)&amp;IF(AA236=AA237,IF(OR(AB237=$AB$4:$AB236)=FALSE,", ",""),") "),""))</f>
        <v/>
      </c>
      <c r="AF236" s="11" t="str">
        <f t="array" ref="AF236">IF((COUNTBLANK(D236)=0)*OR($H$2="y",$H$2="m"),IFERROR(LEFT(C236, FIND(" ",C236)-1), C236),"")</f>
        <v/>
      </c>
      <c r="AG236" s="11" t="str">
        <f t="array" ref="AG236">IF(COUNTBLANK(D236)=1,"",IF(OR($H$2="y",$H$2="m"),IF(AA236=AA235,IF(OR(AC236=$AC$4:$AC235)=FALSE,AG235&amp;AF236,AG235),"("&amp;AF236)&amp;IF(AA236=AA237,IF(OR(AC237=$AC$4:$AC236)=FALSE,", ",""),") "),""))</f>
        <v/>
      </c>
      <c r="AH236" s="10" t="str">
        <f>IF((COUNTBLANK(D236)=1),"",IF(D236=D235,AH235,"")&amp;IF(B235&lt;&gt;B236,((IF(COUNTBLANK(E236)=1,$D$3&amp;"Non-type material: "&amp;$D$3,$D$3&amp;INDEX('type-categories'!$A$2:$B$100,MATCH(E236,'type-categories'!$A$2:$A$100,0),2)&amp;$D$3))),"")&amp;(IF(K236&lt;&gt;K235,$C$2&amp;UPPER(K236)&amp;$C$2&amp;$K$3&amp;" ",(IF(B236&lt;&gt;B235,$C$2&amp;UPPER(K236)&amp;$C$2&amp;$K$3&amp;" ",""))))&amp;IF((AA236&lt;&gt;AA237)*($H$2="y"),AD236&amp;AE236,IF((AA236&lt;&gt;AA237)*($H$2="m"),AD236&amp;AG236,IF(($H$2&lt;&gt;"m")*($H$2&lt;&gt;"Y"),(IF(F236=0,"",F236&amp;" "&amp;$F$4&amp;" "))&amp;(IF(G236=0,"",G236&amp;" "&amp;$G$4&amp;" "))&amp;(IF(H236=0,"",H236&amp;" "&amp;H$4&amp;" "))&amp;(IF(I236=0,"",I236&amp;" "&amp;$I$4&amp;" "))&amp;(IF(J236=0,"",J236&amp;" "&amp;$J$4&amp;" ")),"")))&amp;"; "&amp;IF((B236=B235)*(AA236=AA235), "same collecting data; ", IF((B236=B235)*(Z235=Z236),"same locality; ",(IF(COUNTBLANK(L236)=1,"",$D$2&amp;L236&amp;$L$3&amp;" "&amp;$D$2))&amp;(IF(COUNTBLANK(M236)=1,"",$E$2&amp;M236&amp;$E$2&amp;", "))&amp;(IF(COUNTBLANK(N236)=1,"",N236&amp;"; "))&amp;(IF(COUNTBLANK(O236)=1,"",O236&amp;"; ")))&amp;(IF(COUNTBLANK(P236)=1,"",P236&amp;"; "))&amp;(IF(COUNTBLANK(Q236)=1,"",Q236&amp;"; "))&amp;(IF(COUNTBLANK(R236)=1,"",R236&amp;"m, "))&amp;IF((COUNTBLANK(S236)=0)*(S236&lt;&gt;S235), S236&amp;"; ","")&amp;(IF(COUNTBLANK(U236)=1,"",U236&amp;"; "))&amp;(IF(COUNTBLANK(T236)=1,"",IF(COUNTBLANK(F$2)=1,T236&amp;"; ",T236&amp;" "&amp;F$2&amp;"; "))))&amp;(IF(COUNTBLANK(V236)=1,"",V236&amp;"; "))&amp;IF((COUNTBLANK(C236)=1),"",C236)&amp;IF((B236=B237)*(K236=K237)*(L236=L237)*(M236=M237),IF(($H$2&lt;&gt;"m")*($H$2&lt;&gt;"Y"), " • ", IF((ISNUMBER(FIND(")",AE236))), " • ", "")),IF((B236=B237)*(K236=K237),"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1 ♀ ; Texas, Brewster, Presidio; MSU Dalquest Research Site, 18 rd mi NE Sauceda; under rocks, desert scrub; (N29.55667°, W103.79417°); 4/X/2005; N. Platnick &amp; D. Ubick leg.; AMNH  • 1 ♀ ; Texas, Brewster, Window Trail; under large rock; [N29.27553°, W103.31621°]; 17/IX/1960; C.L. Reid leg.; MCZ 145405 • 1 ♀ ; Texas, Burnet, Hays; 4 km NW Wimberley, at Little Twin Sisters Peaks; (N30.51667°, W98.11667°); 9–10/III/1995; W.E. Steiner et al. leg.; USNM  • 1 ♀ ; Texas, Cameron, Leguna Atascosa Wildlife Refuge; east shore of Cayo Atascosa, near damsite; [N26.22835°, W97.34865°]; 29/I/1959; AMNH  • 1 ♂ ; Texas, Dallas, [N32.77666°, W96.79699°]; spring/1940; E.P.C. leg.; MCZ 145406 • 1 ♂ ; Texas, Denton, in dormitory; [N33.21484°, W97.13307°]; 30/X/1945; MCZ 145407 • 1 ♀ ; Texas, Denton, Frame St.; under stones; [N33.22401°, W97.12472°]; 15/VII/1944; MCZ 145409 • 1 ♀ ; Texas, Denton, TSCW campus; [N33.21484°, W97.13307°]; 1/IV/1946; MCZ 145408 • 1 ♀ ; Texas, Gillespie, Llano; 27.8 miles N Fredericksburg, ict. 16 and 965; [N30.2752°, W98.87198°]; 13/III/1982; J.C. Cokendolpher leg.; AMNH  • 1 imm. ; Texas, Hays, 2.2 mi W of San Marcos; [N29.88328°, W97.94139°]; 1/IV/1961; H. Campbell &amp; H. Campbell leg.; CAS 9057630 • 2 ♂ ; Texas, Jeff Davis, Davis; Davis Mountain junction; [N30.75015°, W104.0838°]; 9/VII/1948; C. &amp; P. Vaurie leg.; AMNH  • 1 ♀ ; Texas, Jeff Davis, Davis; Fort Davis; walnut grove; [N30.58821°, W103.89463°]; 11/VIII/1981; D. Ubick leg.; DU 81.08.11 • 1 ♀ ; Texas, Kerr, Hunt; MO Ranch, 10 mi. W of Hunt; [N30.07104°, W99.33798°]; 20/IV/1962; R.O. Albert leg.; MCZ 145410 • 1 ♀ ; Texas, Kerr, Kerrville; [N30.04743°, W99.14032°]; VII/1940; S. &amp; D. Mulaik leg.; AMNH  • 2 ♀ ; Texas, Kerr, Raven Ranch; VI/1941; A. Mulaik leg.; AMNH  • 2 ♀ 1 imm. ; same locality; IV/1941; S. &amp; D. Mulaik leg.; AMNH  • 1 ♀ ; same locality; VI/1941; S. &amp; D. Mulaik leg.; AMNH  • 1 ♂ 2 imm. ; same locality; [N30.09453°, W99.45616°]; VIII/1939; D. Mulaik leg.; AMNH  • 1 ♀ 1 imm. ; Texas, Lampasas, 2 miles S Lampasas; on Route 281; under rocks; [N31.06378°, W98.1817°]; 24/XII/1941; AMNH  • 1 ♀ ; same locality; 24/XII/1941; D.C. Lowrie leg.; AMNH  • 1 ♀ 1 imm. ; Texas, Llano, 23 miles SE Llano; [N30.53875°, W98.94858°]; 14/III/1970; B. Vogel leg.; USNM  • 2 ♂ 6 imm. ; Texas, Mason, Mason; [N30.74879°, W99.23061°]; 15/IV/1961; J. Rosen &amp; R. Schrammel leg.; AMNH  • 1 ♀ ; Texas, Montague, Montaque; 3 miles SW Forestburg; [N33.53316°, W97.55669°]; 12/V/1951; B. Patterson leg.; FMNH 2857676 • 1 ♀ ; same locality; 18–24/IV/1954; B. Patterson leg.; FMNH 2857672 • 1 ♀ ; Texas, Presidio, Big Bend Ranch State Park, Natural Arca; [N29.47°, W103.95667°]; 7/VII/1994; T.G. Anton leg.; FMNH 104076 • 1 imm. ; Texas, Presidio, Big Bend Ranch State Park, Sauceda; desert scrub, under volcanic rocks; (N29.47°, W103.95667°); 3–8/X/2005; D. Ubick leg.; AMNH  • 1 ♀ ; Texas, Presidio, Porvenir; [N30.41848°, W104.84438°]; 1/XI/1946; J.H. Quinn leg.; FMNH 2857675 • 1 ♀ ; same locality; 23/X/1946; J.H. Quinn leg.; FMNH 2857682 • 1 imm. ; same locality; 6/XI/1946; J.H. Quinn leg.; FMNH 2857678 • 1 ♀ ; same locality; 23/X/1946; J.M. Schmidt leg.; FMNH 2857681 • 1 ♂ 1 imm. ; Texas, Taylor, Abilene; [N32.44874°, W99.73314°]; summer/1943; M.M. Wills leg.; AMNH  • 1 ♀ ; Texas, Terrell, 0.5 mile E Dryden; [N30.04469°, W102.11438°]; 14/I/1948; AMNH  • 1 ♂ ; Texas, Terrell, Sanderson; [N30.14241°, W102.39403°]; 4/VII/1934; S. Mulaik leg.; AMNH  • 1 ♂ ; Texas, Travis, 12 miles W Jonestown, Turkey Bend of the Colorado River; [N30.48709°, W98.07139°]; 25/X/1969; B. Vogel leg.; USNM  • 2 ♂ ; Texas, Travis, Austin; [N30.26715°, W97.74306°]; 1903; AMNH  • </v>
      </c>
    </row>
    <row r="237" spans="1:34" s="1" customFormat="1" x14ac:dyDescent="0.25">
      <c r="A237" s="3">
        <f t="shared" si="24"/>
        <v>1</v>
      </c>
      <c r="B237" s="53" t="str">
        <f t="shared" si="22"/>
        <v>Kukulcania arizonica</v>
      </c>
      <c r="C237" s="57" t="s">
        <v>221</v>
      </c>
      <c r="D237" s="57" t="s">
        <v>191</v>
      </c>
      <c r="E237" s="57"/>
      <c r="F237" s="57">
        <v>1</v>
      </c>
      <c r="G237" s="57">
        <v>0</v>
      </c>
      <c r="H237" s="57">
        <v>0</v>
      </c>
      <c r="I237" s="57"/>
      <c r="J237" s="57"/>
      <c r="K237" s="57" t="s">
        <v>353</v>
      </c>
      <c r="L237" s="57" t="s">
        <v>89</v>
      </c>
      <c r="M237" s="54" t="s">
        <v>1247</v>
      </c>
      <c r="N237" s="57" t="s">
        <v>1254</v>
      </c>
      <c r="O237" s="58" t="s">
        <v>85</v>
      </c>
      <c r="P237" s="58"/>
      <c r="Q237" s="58" t="s">
        <v>85</v>
      </c>
      <c r="R237" s="58"/>
      <c r="S237" s="54" t="s">
        <v>1255</v>
      </c>
      <c r="T237" s="57" t="s">
        <v>1211</v>
      </c>
      <c r="U237" s="57" t="s">
        <v>1256</v>
      </c>
      <c r="V237" s="57"/>
      <c r="W237" s="57" t="s">
        <v>85</v>
      </c>
      <c r="X237" s="147">
        <f ca="1">IF(COUNTBLANK(D237)=1,"",IF('order-admin-units'!$I$1&lt;&gt;"y", "", IF(COUNTBLANK(K237)=1, 'order-admin-units'!$B$1+1, VLOOKUP(K237, ordercountry, 2))))</f>
        <v>1</v>
      </c>
      <c r="Y237" s="147">
        <f ca="1">IF(COUNTBLANK(D237)=1,"",IF('order-admin-units'!$I$1&lt;&gt;"y", "", IF(COUNTBLANK(K237:L237)&gt;0, 'order-admin-units'!$B$2+1, VLOOKUP(K237&amp;"@"&amp;L237, orderadmin, 2))))</f>
        <v>7</v>
      </c>
      <c r="Z237" s="147" t="str">
        <f t="shared" si="25"/>
        <v>USATexasTravisBull Creek, 7.5 miles NW Austin</v>
      </c>
      <c r="AA237" s="147" t="str">
        <f t="shared" si="26"/>
        <v>Kukulcania arizonicaUSATexasTravisBull Creek, 7.5 miles NW Austin[N30.36327°, W97.7868°]B. Vogel13/IV/1969</v>
      </c>
      <c r="AB237" s="147" t="str">
        <f t="shared" si="27"/>
        <v xml:space="preserve">Kukulcania arizonicaUSATexasTravisBull Creek, 7.5 miles NW Austin[N30.36327°, W97.7868°]B. Vogel13/IV/1969USNM </v>
      </c>
      <c r="AC237" s="147" t="str">
        <f t="shared" si="23"/>
        <v>Kukulcania arizonicaUSATexasTravisBull Creek, 7.5 miles NW Austin[N30.36327°, W97.7868°]B. Vogel13/IV/1969</v>
      </c>
      <c r="AD237" s="11" t="str">
        <f t="shared" si="28"/>
        <v/>
      </c>
      <c r="AE237" s="11" t="str">
        <f t="array" ref="AE237">IF(COUNTBLANK(D237)=1,"",IF(OR($H$2="y",$H$2="m"),IF(AA237=AA236,IF(OR(AB237=$AB$4:$AB236)=FALSE,AE236&amp;C237,AE236),"("&amp;C237)&amp;IF(AA237=AA238,IF(OR(AB238=$AB$4:$AB237)=FALSE,", ",""),") "),""))</f>
        <v/>
      </c>
      <c r="AF237" s="11" t="str">
        <f t="array" ref="AF237">IF((COUNTBLANK(D237)=0)*OR($H$2="y",$H$2="m"),IFERROR(LEFT(C237, FIND(" ",C237)-1), C237),"")</f>
        <v/>
      </c>
      <c r="AG237" s="11" t="str">
        <f t="array" ref="AG237">IF(COUNTBLANK(D237)=1,"",IF(OR($H$2="y",$H$2="m"),IF(AA237=AA236,IF(OR(AC237=$AC$4:$AC236)=FALSE,AG236&amp;AF237,AG236),"("&amp;AF237)&amp;IF(AA237=AA238,IF(OR(AC238=$AC$4:$AC237)=FALSE,", ",""),") "),""))</f>
        <v/>
      </c>
      <c r="AH237" s="10" t="str">
        <f>IF((COUNTBLANK(D237)=1),"",IF(D237=D236,AH236,"")&amp;IF(B236&lt;&gt;B237,((IF(COUNTBLANK(E237)=1,$D$3&amp;"Non-type material: "&amp;$D$3,$D$3&amp;INDEX('type-categories'!$A$2:$B$100,MATCH(E237,'type-categories'!$A$2:$A$100,0),2)&amp;$D$3))),"")&amp;(IF(K237&lt;&gt;K236,$C$2&amp;UPPER(K237)&amp;$C$2&amp;$K$3&amp;" ",(IF(B237&lt;&gt;B236,$C$2&amp;UPPER(K237)&amp;$C$2&amp;$K$3&amp;" ",""))))&amp;IF((AA237&lt;&gt;AA238)*($H$2="y"),AD237&amp;AE237,IF((AA237&lt;&gt;AA238)*($H$2="m"),AD237&amp;AG237,IF(($H$2&lt;&gt;"m")*($H$2&lt;&gt;"Y"),(IF(F237=0,"",F237&amp;" "&amp;$F$4&amp;" "))&amp;(IF(G237=0,"",G237&amp;" "&amp;$G$4&amp;" "))&amp;(IF(H237=0,"",H237&amp;" "&amp;H$4&amp;" "))&amp;(IF(I237=0,"",I237&amp;" "&amp;$I$4&amp;" "))&amp;(IF(J237=0,"",J237&amp;" "&amp;$J$4&amp;" ")),"")))&amp;"; "&amp;IF((B237=B236)*(AA237=AA236), "same collecting data; ", IF((B237=B236)*(Z236=Z237),"same locality; ",(IF(COUNTBLANK(L237)=1,"",$D$2&amp;L237&amp;$L$3&amp;" "&amp;$D$2))&amp;(IF(COUNTBLANK(M237)=1,"",$E$2&amp;M237&amp;$E$2&amp;", "))&amp;(IF(COUNTBLANK(N237)=1,"",N237&amp;"; "))&amp;(IF(COUNTBLANK(O237)=1,"",O237&amp;"; ")))&amp;(IF(COUNTBLANK(P237)=1,"",P237&amp;"; "))&amp;(IF(COUNTBLANK(Q237)=1,"",Q237&amp;"; "))&amp;(IF(COUNTBLANK(R237)=1,"",R237&amp;"m, "))&amp;IF((COUNTBLANK(S237)=0)*(S237&lt;&gt;S236), S237&amp;"; ","")&amp;(IF(COUNTBLANK(U237)=1,"",U237&amp;"; "))&amp;(IF(COUNTBLANK(T237)=1,"",IF(COUNTBLANK(F$2)=1,T237&amp;"; ",T237&amp;" "&amp;F$2&amp;"; "))))&amp;(IF(COUNTBLANK(V237)=1,"",V237&amp;"; "))&amp;IF((COUNTBLANK(C237)=1),"",C237)&amp;IF((B237=B238)*(K237=K238)*(L237=L238)*(M237=M238),IF(($H$2&lt;&gt;"m")*($H$2&lt;&gt;"Y"), " • ", IF((ISNUMBER(FIND(")",AE237))), " • ", "")),IF((B237=B238)*(K237=K238),"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1 ♀ ; Texas, Brewster, Presidio; MSU Dalquest Research Site, 18 rd mi NE Sauceda; under rocks, desert scrub; (N29.55667°, W103.79417°); 4/X/2005; N. Platnick &amp; D. Ubick leg.; AMNH  • 1 ♀ ; Texas, Brewster, Window Trail; under large rock; [N29.27553°, W103.31621°]; 17/IX/1960; C.L. Reid leg.; MCZ 145405 • 1 ♀ ; Texas, Burnet, Hays; 4 km NW Wimberley, at Little Twin Sisters Peaks; (N30.51667°, W98.11667°); 9–10/III/1995; W.E. Steiner et al. leg.; USNM  • 1 ♀ ; Texas, Cameron, Leguna Atascosa Wildlife Refuge; east shore of Cayo Atascosa, near damsite; [N26.22835°, W97.34865°]; 29/I/1959; AMNH  • 1 ♂ ; Texas, Dallas, [N32.77666°, W96.79699°]; spring/1940; E.P.C. leg.; MCZ 145406 • 1 ♂ ; Texas, Denton, in dormitory; [N33.21484°, W97.13307°]; 30/X/1945; MCZ 145407 • 1 ♀ ; Texas, Denton, Frame St.; under stones; [N33.22401°, W97.12472°]; 15/VII/1944; MCZ 145409 • 1 ♀ ; Texas, Denton, TSCW campus; [N33.21484°, W97.13307°]; 1/IV/1946; MCZ 145408 • 1 ♀ ; Texas, Gillespie, Llano; 27.8 miles N Fredericksburg, ict. 16 and 965; [N30.2752°, W98.87198°]; 13/III/1982; J.C. Cokendolpher leg.; AMNH  • 1 imm. ; Texas, Hays, 2.2 mi W of San Marcos; [N29.88328°, W97.94139°]; 1/IV/1961; H. Campbell &amp; H. Campbell leg.; CAS 9057630 • 2 ♂ ; Texas, Jeff Davis, Davis; Davis Mountain junction; [N30.75015°, W104.0838°]; 9/VII/1948; C. &amp; P. Vaurie leg.; AMNH  • 1 ♀ ; Texas, Jeff Davis, Davis; Fort Davis; walnut grove; [N30.58821°, W103.89463°]; 11/VIII/1981; D. Ubick leg.; DU 81.08.11 • 1 ♀ ; Texas, Kerr, Hunt; MO Ranch, 10 mi. W of Hunt; [N30.07104°, W99.33798°]; 20/IV/1962; R.O. Albert leg.; MCZ 145410 • 1 ♀ ; Texas, Kerr, Kerrville; [N30.04743°, W99.14032°]; VII/1940; S. &amp; D. Mulaik leg.; AMNH  • 2 ♀ ; Texas, Kerr, Raven Ranch; VI/1941; A. Mulaik leg.; AMNH  • 2 ♀ 1 imm. ; same locality; IV/1941; S. &amp; D. Mulaik leg.; AMNH  • 1 ♀ ; same locality; VI/1941; S. &amp; D. Mulaik leg.; AMNH  • 1 ♂ 2 imm. ; same locality; [N30.09453°, W99.45616°]; VIII/1939; D. Mulaik leg.; AMNH  • 1 ♀ 1 imm. ; Texas, Lampasas, 2 miles S Lampasas; on Route 281; under rocks; [N31.06378°, W98.1817°]; 24/XII/1941; AMNH  • 1 ♀ ; same locality; 24/XII/1941; D.C. Lowrie leg.; AMNH  • 1 ♀ 1 imm. ; Texas, Llano, 23 miles SE Llano; [N30.53875°, W98.94858°]; 14/III/1970; B. Vogel leg.; USNM  • 2 ♂ 6 imm. ; Texas, Mason, Mason; [N30.74879°, W99.23061°]; 15/IV/1961; J. Rosen &amp; R. Schrammel leg.; AMNH  • 1 ♀ ; Texas, Montague, Montaque; 3 miles SW Forestburg; [N33.53316°, W97.55669°]; 12/V/1951; B. Patterson leg.; FMNH 2857676 • 1 ♀ ; same locality; 18–24/IV/1954; B. Patterson leg.; FMNH 2857672 • 1 ♀ ; Texas, Presidio, Big Bend Ranch State Park, Natural Arca; [N29.47°, W103.95667°]; 7/VII/1994; T.G. Anton leg.; FMNH 104076 • 1 imm. ; Texas, Presidio, Big Bend Ranch State Park, Sauceda; desert scrub, under volcanic rocks; (N29.47°, W103.95667°); 3–8/X/2005; D. Ubick leg.; AMNH  • 1 ♀ ; Texas, Presidio, Porvenir; [N30.41848°, W104.84438°]; 1/XI/1946; J.H. Quinn leg.; FMNH 2857675 • 1 ♀ ; same locality; 23/X/1946; J.H. Quinn leg.; FMNH 2857682 • 1 imm. ; same locality; 6/XI/1946; J.H. Quinn leg.; FMNH 2857678 • 1 ♀ ; same locality; 23/X/1946; J.M. Schmidt leg.; FMNH 2857681 • 1 ♂ 1 imm. ; Texas, Taylor, Abilene; [N32.44874°, W99.73314°]; summer/1943; M.M. Wills leg.; AMNH  • 1 ♀ ; Texas, Terrell, 0.5 mile E Dryden; [N30.04469°, W102.11438°]; 14/I/1948; AMNH  • 1 ♂ ; Texas, Terrell, Sanderson; [N30.14241°, W102.39403°]; 4/VII/1934; S. Mulaik leg.; AMNH  • 1 ♂ ; Texas, Travis, 12 miles W Jonestown, Turkey Bend of the Colorado River; [N30.48709°, W98.07139°]; 25/X/1969; B. Vogel leg.; USNM  • 2 ♂ ; Texas, Travis, Austin; [N30.26715°, W97.74306°]; 1903; AMNH  • 1 ♂ ; Texas, Travis, Bull Creek, 7.5 miles NW Austin; [N30.36327°, W97.7868°]; 13/IV/1969; B. Vogel leg.; USNM  • </v>
      </c>
    </row>
    <row r="238" spans="1:34" s="1" customFormat="1" x14ac:dyDescent="0.25">
      <c r="A238" s="3">
        <f t="shared" si="24"/>
        <v>1</v>
      </c>
      <c r="B238" s="53" t="str">
        <f t="shared" si="22"/>
        <v>Kukulcania arizonica</v>
      </c>
      <c r="C238" s="57" t="s">
        <v>192</v>
      </c>
      <c r="D238" s="57" t="s">
        <v>191</v>
      </c>
      <c r="E238" s="57"/>
      <c r="F238" s="57">
        <v>0</v>
      </c>
      <c r="G238" s="57">
        <v>1</v>
      </c>
      <c r="H238" s="57">
        <v>0</v>
      </c>
      <c r="I238" s="57"/>
      <c r="J238" s="57"/>
      <c r="K238" s="57" t="s">
        <v>353</v>
      </c>
      <c r="L238" s="57" t="s">
        <v>89</v>
      </c>
      <c r="M238" s="54" t="s">
        <v>1257</v>
      </c>
      <c r="N238" s="57" t="s">
        <v>1258</v>
      </c>
      <c r="O238" s="58" t="s">
        <v>85</v>
      </c>
      <c r="P238" s="58" t="s">
        <v>1259</v>
      </c>
      <c r="Q238" s="58" t="s">
        <v>85</v>
      </c>
      <c r="R238" s="58"/>
      <c r="S238" s="54" t="s">
        <v>1260</v>
      </c>
      <c r="T238" s="57" t="s">
        <v>1062</v>
      </c>
      <c r="U238" s="57" t="s">
        <v>1261</v>
      </c>
      <c r="V238" s="57"/>
      <c r="W238" s="57" t="s">
        <v>85</v>
      </c>
      <c r="X238" s="147">
        <f ca="1">IF(COUNTBLANK(D238)=1,"",IF('order-admin-units'!$I$1&lt;&gt;"y", "", IF(COUNTBLANK(K238)=1, 'order-admin-units'!$B$1+1, VLOOKUP(K238, ordercountry, 2))))</f>
        <v>1</v>
      </c>
      <c r="Y238" s="147">
        <f ca="1">IF(COUNTBLANK(D238)=1,"",IF('order-admin-units'!$I$1&lt;&gt;"y", "", IF(COUNTBLANK(K238:L238)&gt;0, 'order-admin-units'!$B$2+1, VLOOKUP(K238&amp;"@"&amp;L238, orderadmin, 2))))</f>
        <v>7</v>
      </c>
      <c r="Z238" s="147" t="str">
        <f t="shared" si="25"/>
        <v>USATexasUvaldeLaguna</v>
      </c>
      <c r="AA238" s="147" t="str">
        <f t="shared" si="26"/>
        <v>Kukulcania arizonicaUSATexasUvaldeLagunachalk cliffs[N29.41912°, W100.00562°]D.C. Lowrie25/XII/1941</v>
      </c>
      <c r="AB238" s="147" t="str">
        <f t="shared" si="27"/>
        <v xml:space="preserve">Kukulcania arizonicaUSATexasUvaldeLagunachalk cliffs[N29.41912°, W100.00562°]D.C. Lowrie25/XII/1941AMNH </v>
      </c>
      <c r="AC238" s="147" t="str">
        <f t="shared" si="23"/>
        <v>Kukulcania arizonicaUSATexasUvaldeLagunachalk cliffs[N29.41912°, W100.00562°]D.C. Lowrie25/XII/1941</v>
      </c>
      <c r="AD238" s="11" t="str">
        <f t="shared" si="28"/>
        <v/>
      </c>
      <c r="AE238" s="11" t="str">
        <f t="array" ref="AE238">IF(COUNTBLANK(D238)=1,"",IF(OR($H$2="y",$H$2="m"),IF(AA238=AA237,IF(OR(AB238=$AB$4:$AB237)=FALSE,AE237&amp;C238,AE237),"("&amp;C238)&amp;IF(AA238=AA239,IF(OR(AB239=$AB$4:$AB238)=FALSE,", ",""),") "),""))</f>
        <v/>
      </c>
      <c r="AF238" s="11" t="str">
        <f t="array" ref="AF238">IF((COUNTBLANK(D238)=0)*OR($H$2="y",$H$2="m"),IFERROR(LEFT(C238, FIND(" ",C238)-1), C238),"")</f>
        <v/>
      </c>
      <c r="AG238" s="11" t="str">
        <f t="array" ref="AG238">IF(COUNTBLANK(D238)=1,"",IF(OR($H$2="y",$H$2="m"),IF(AA238=AA237,IF(OR(AC238=$AC$4:$AC237)=FALSE,AG237&amp;AF238,AG237),"("&amp;AF238)&amp;IF(AA238=AA239,IF(OR(AC239=$AC$4:$AC238)=FALSE,", ",""),") "),""))</f>
        <v/>
      </c>
      <c r="AH238" s="10" t="str">
        <f>IF((COUNTBLANK(D238)=1),"",IF(D238=D237,AH237,"")&amp;IF(B237&lt;&gt;B238,((IF(COUNTBLANK(E238)=1,$D$3&amp;"Non-type material: "&amp;$D$3,$D$3&amp;INDEX('type-categories'!$A$2:$B$100,MATCH(E238,'type-categories'!$A$2:$A$100,0),2)&amp;$D$3))),"")&amp;(IF(K238&lt;&gt;K237,$C$2&amp;UPPER(K238)&amp;$C$2&amp;$K$3&amp;" ",(IF(B238&lt;&gt;B237,$C$2&amp;UPPER(K238)&amp;$C$2&amp;$K$3&amp;" ",""))))&amp;IF((AA238&lt;&gt;AA239)*($H$2="y"),AD238&amp;AE238,IF((AA238&lt;&gt;AA239)*($H$2="m"),AD238&amp;AG238,IF(($H$2&lt;&gt;"m")*($H$2&lt;&gt;"Y"),(IF(F238=0,"",F238&amp;" "&amp;$F$4&amp;" "))&amp;(IF(G238=0,"",G238&amp;" "&amp;$G$4&amp;" "))&amp;(IF(H238=0,"",H238&amp;" "&amp;H$4&amp;" "))&amp;(IF(I238=0,"",I238&amp;" "&amp;$I$4&amp;" "))&amp;(IF(J238=0,"",J238&amp;" "&amp;$J$4&amp;" ")),"")))&amp;"; "&amp;IF((B238=B237)*(AA238=AA237), "same collecting data; ", IF((B238=B237)*(Z237=Z238),"same locality; ",(IF(COUNTBLANK(L238)=1,"",$D$2&amp;L238&amp;$L$3&amp;" "&amp;$D$2))&amp;(IF(COUNTBLANK(M238)=1,"",$E$2&amp;M238&amp;$E$2&amp;", "))&amp;(IF(COUNTBLANK(N238)=1,"",N238&amp;"; "))&amp;(IF(COUNTBLANK(O238)=1,"",O238&amp;"; ")))&amp;(IF(COUNTBLANK(P238)=1,"",P238&amp;"; "))&amp;(IF(COUNTBLANK(Q238)=1,"",Q238&amp;"; "))&amp;(IF(COUNTBLANK(R238)=1,"",R238&amp;"m, "))&amp;IF((COUNTBLANK(S238)=0)*(S238&lt;&gt;S237), S238&amp;"; ","")&amp;(IF(COUNTBLANK(U238)=1,"",U238&amp;"; "))&amp;(IF(COUNTBLANK(T238)=1,"",IF(COUNTBLANK(F$2)=1,T238&amp;"; ",T238&amp;" "&amp;F$2&amp;"; "))))&amp;(IF(COUNTBLANK(V238)=1,"",V238&amp;"; "))&amp;IF((COUNTBLANK(C238)=1),"",C238)&amp;IF((B238=B239)*(K238=K239)*(L238=L239)*(M238=M239),IF(($H$2&lt;&gt;"m")*($H$2&lt;&gt;"Y"), " • ", IF((ISNUMBER(FIND(")",AE238))), " • ", "")),IF((B238=B239)*(K238=K239),"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1 ♀ ; Texas, Brewster, Presidio; MSU Dalquest Research Site, 18 rd mi NE Sauceda; under rocks, desert scrub; (N29.55667°, W103.79417°); 4/X/2005; N. Platnick &amp; D. Ubick leg.; AMNH  • 1 ♀ ; Texas, Brewster, Window Trail; under large rock; [N29.27553°, W103.31621°]; 17/IX/1960; C.L. Reid leg.; MCZ 145405 • 1 ♀ ; Texas, Burnet, Hays; 4 km NW Wimberley, at Little Twin Sisters Peaks; (N30.51667°, W98.11667°); 9–10/III/1995; W.E. Steiner et al. leg.; USNM  • 1 ♀ ; Texas, Cameron, Leguna Atascosa Wildlife Refuge; east shore of Cayo Atascosa, near damsite; [N26.22835°, W97.34865°]; 29/I/1959; AMNH  • 1 ♂ ; Texas, Dallas, [N32.77666°, W96.79699°]; spring/1940; E.P.C. leg.; MCZ 145406 • 1 ♂ ; Texas, Denton, in dormitory; [N33.21484°, W97.13307°]; 30/X/1945; MCZ 145407 • 1 ♀ ; Texas, Denton, Frame St.; under stones; [N33.22401°, W97.12472°]; 15/VII/1944; MCZ 145409 • 1 ♀ ; Texas, Denton, TSCW campus; [N33.21484°, W97.13307°]; 1/IV/1946; MCZ 145408 • 1 ♀ ; Texas, Gillespie, Llano; 27.8 miles N Fredericksburg, ict. 16 and 965; [N30.2752°, W98.87198°]; 13/III/1982; J.C. Cokendolpher leg.; AMNH  • 1 imm. ; Texas, Hays, 2.2 mi W of San Marcos; [N29.88328°, W97.94139°]; 1/IV/1961; H. Campbell &amp; H. Campbell leg.; CAS 9057630 • 2 ♂ ; Texas, Jeff Davis, Davis; Davis Mountain junction; [N30.75015°, W104.0838°]; 9/VII/1948; C. &amp; P. Vaurie leg.; AMNH  • 1 ♀ ; Texas, Jeff Davis, Davis; Fort Davis; walnut grove; [N30.58821°, W103.89463°]; 11/VIII/1981; D. Ubick leg.; DU 81.08.11 • 1 ♀ ; Texas, Kerr, Hunt; MO Ranch, 10 mi. W of Hunt; [N30.07104°, W99.33798°]; 20/IV/1962; R.O. Albert leg.; MCZ 145410 • 1 ♀ ; Texas, Kerr, Kerrville; [N30.04743°, W99.14032°]; VII/1940; S. &amp; D. Mulaik leg.; AMNH  • 2 ♀ ; Texas, Kerr, Raven Ranch; VI/1941; A. Mulaik leg.; AMNH  • 2 ♀ 1 imm. ; same locality; IV/1941; S. &amp; D. Mulaik leg.; AMNH  • 1 ♀ ; same locality; VI/1941; S. &amp; D. Mulaik leg.; AMNH  • 1 ♂ 2 imm. ; same locality; [N30.09453°, W99.45616°]; VIII/1939; D. Mulaik leg.; AMNH  • 1 ♀ 1 imm. ; Texas, Lampasas, 2 miles S Lampasas; on Route 281; under rocks; [N31.06378°, W98.1817°]; 24/XII/1941; AMNH  • 1 ♀ ; same locality; 24/XII/1941; D.C. Lowrie leg.; AMNH  • 1 ♀ 1 imm. ; Texas, Llano, 23 miles SE Llano; [N30.53875°, W98.94858°]; 14/III/1970; B. Vogel leg.; USNM  • 2 ♂ 6 imm. ; Texas, Mason, Mason; [N30.74879°, W99.23061°]; 15/IV/1961; J. Rosen &amp; R. Schrammel leg.; AMNH  • 1 ♀ ; Texas, Montague, Montaque; 3 miles SW Forestburg; [N33.53316°, W97.55669°]; 12/V/1951; B. Patterson leg.; FMNH 2857676 • 1 ♀ ; same locality; 18–24/IV/1954; B. Patterson leg.; FMNH 2857672 • 1 ♀ ; Texas, Presidio, Big Bend Ranch State Park, Natural Arca; [N29.47°, W103.95667°]; 7/VII/1994; T.G. Anton leg.; FMNH 104076 • 1 imm. ; Texas, Presidio, Big Bend Ranch State Park, Sauceda; desert scrub, under volcanic rocks; (N29.47°, W103.95667°); 3–8/X/2005; D. Ubick leg.; AMNH  • 1 ♀ ; Texas, Presidio, Porvenir; [N30.41848°, W104.84438°]; 1/XI/1946; J.H. Quinn leg.; FMNH 2857675 • 1 ♀ ; same locality; 23/X/1946; J.H. Quinn leg.; FMNH 2857682 • 1 imm. ; same locality; 6/XI/1946; J.H. Quinn leg.; FMNH 2857678 • 1 ♀ ; same locality; 23/X/1946; J.M. Schmidt leg.; FMNH 2857681 • 1 ♂ 1 imm. ; Texas, Taylor, Abilene; [N32.44874°, W99.73314°]; summer/1943; M.M. Wills leg.; AMNH  • 1 ♀ ; Texas, Terrell, 0.5 mile E Dryden; [N30.04469°, W102.11438°]; 14/I/1948; AMNH  • 1 ♂ ; Texas, Terrell, Sanderson; [N30.14241°, W102.39403°]; 4/VII/1934; S. Mulaik leg.; AMNH  • 1 ♂ ; Texas, Travis, 12 miles W Jonestown, Turkey Bend of the Colorado River; [N30.48709°, W98.07139°]; 25/X/1969; B. Vogel leg.; USNM  • 2 ♂ ; Texas, Travis, Austin; [N30.26715°, W97.74306°]; 1903; AMNH  • 1 ♂ ; Texas, Travis, Bull Creek, 7.5 miles NW Austin; [N30.36327°, W97.7868°]; 13/IV/1969; B. Vogel leg.; USNM  • 1 ♀ ; Texas, Uvalde, Laguna; chalk cliffs; [N29.41912°, W100.00562°]; 25/XII/1941; D.C. Lowrie leg.; AMNH  • </v>
      </c>
    </row>
    <row r="239" spans="1:34" s="1" customFormat="1" x14ac:dyDescent="0.25">
      <c r="A239" s="3">
        <f t="shared" si="24"/>
        <v>1</v>
      </c>
      <c r="B239" s="53" t="str">
        <f t="shared" si="22"/>
        <v>Kukulcania arizonica</v>
      </c>
      <c r="C239" s="57" t="s">
        <v>192</v>
      </c>
      <c r="D239" s="57" t="s">
        <v>191</v>
      </c>
      <c r="E239" s="57"/>
      <c r="F239" s="57">
        <v>0</v>
      </c>
      <c r="G239" s="57">
        <v>1</v>
      </c>
      <c r="H239" s="57">
        <v>2</v>
      </c>
      <c r="I239" s="57"/>
      <c r="J239" s="57"/>
      <c r="K239" s="57" t="s">
        <v>353</v>
      </c>
      <c r="L239" s="57" t="s">
        <v>89</v>
      </c>
      <c r="M239" s="54" t="s">
        <v>90</v>
      </c>
      <c r="N239" s="57" t="s">
        <v>1262</v>
      </c>
      <c r="O239" s="58" t="s">
        <v>85</v>
      </c>
      <c r="P239" s="58"/>
      <c r="Q239" s="58" t="s">
        <v>85</v>
      </c>
      <c r="R239" s="58"/>
      <c r="S239" s="54" t="s">
        <v>1263</v>
      </c>
      <c r="T239" s="57" t="s">
        <v>906</v>
      </c>
      <c r="U239" s="57" t="s">
        <v>1264</v>
      </c>
      <c r="V239" s="57"/>
      <c r="W239" s="57" t="s">
        <v>85</v>
      </c>
      <c r="X239" s="147">
        <f ca="1">IF(COUNTBLANK(D239)=1,"",IF('order-admin-units'!$I$1&lt;&gt;"y", "", IF(COUNTBLANK(K239)=1, 'order-admin-units'!$B$1+1, VLOOKUP(K239, ordercountry, 2))))</f>
        <v>1</v>
      </c>
      <c r="Y239" s="147">
        <f ca="1">IF(COUNTBLANK(D239)=1,"",IF('order-admin-units'!$I$1&lt;&gt;"y", "", IF(COUNTBLANK(K239:L239)&gt;0, 'order-admin-units'!$B$2+1, VLOOKUP(K239&amp;"@"&amp;L239, orderadmin, 2))))</f>
        <v>7</v>
      </c>
      <c r="Z239" s="147" t="str">
        <f t="shared" si="25"/>
        <v>USATexasVal VerdeLangtry</v>
      </c>
      <c r="AA239" s="147" t="str">
        <f t="shared" si="26"/>
        <v>Kukulcania arizonicaUSATexasVal VerdeLangtry[N29.80856°, W101.55968°]S. &amp; D. Mulaik3/VI/1941</v>
      </c>
      <c r="AB239" s="147" t="str">
        <f t="shared" si="27"/>
        <v xml:space="preserve">Kukulcania arizonicaUSATexasVal VerdeLangtry[N29.80856°, W101.55968°]S. &amp; D. Mulaik3/VI/1941AMNH </v>
      </c>
      <c r="AC239" s="147" t="str">
        <f t="shared" si="23"/>
        <v>Kukulcania arizonicaUSATexasVal VerdeLangtry[N29.80856°, W101.55968°]S. &amp; D. Mulaik3/VI/1941</v>
      </c>
      <c r="AD239" s="11" t="str">
        <f t="shared" si="28"/>
        <v/>
      </c>
      <c r="AE239" s="11" t="str">
        <f t="array" ref="AE239">IF(COUNTBLANK(D239)=1,"",IF(OR($H$2="y",$H$2="m"),IF(AA239=AA238,IF(OR(AB239=$AB$4:$AB238)=FALSE,AE238&amp;C239,AE238),"("&amp;C239)&amp;IF(AA239=AA240,IF(OR(AB240=$AB$4:$AB239)=FALSE,", ",""),") "),""))</f>
        <v/>
      </c>
      <c r="AF239" s="11" t="str">
        <f t="array" ref="AF239">IF((COUNTBLANK(D239)=0)*OR($H$2="y",$H$2="m"),IFERROR(LEFT(C239, FIND(" ",C239)-1), C239),"")</f>
        <v/>
      </c>
      <c r="AG239" s="11" t="str">
        <f t="array" ref="AG239">IF(COUNTBLANK(D239)=1,"",IF(OR($H$2="y",$H$2="m"),IF(AA239=AA238,IF(OR(AC239=$AC$4:$AC238)=FALSE,AG238&amp;AF239,AG238),"("&amp;AF239)&amp;IF(AA239=AA240,IF(OR(AC240=$AC$4:$AC239)=FALSE,", ",""),") "),""))</f>
        <v/>
      </c>
      <c r="AH239" s="10" t="str">
        <f>IF((COUNTBLANK(D239)=1),"",IF(D239=D238,AH238,"")&amp;IF(B238&lt;&gt;B239,((IF(COUNTBLANK(E239)=1,$D$3&amp;"Non-type material: "&amp;$D$3,$D$3&amp;INDEX('type-categories'!$A$2:$B$100,MATCH(E239,'type-categories'!$A$2:$A$100,0),2)&amp;$D$3))),"")&amp;(IF(K239&lt;&gt;K238,$C$2&amp;UPPER(K239)&amp;$C$2&amp;$K$3&amp;" ",(IF(B239&lt;&gt;B238,$C$2&amp;UPPER(K239)&amp;$C$2&amp;$K$3&amp;" ",""))))&amp;IF((AA239&lt;&gt;AA240)*($H$2="y"),AD239&amp;AE239,IF((AA239&lt;&gt;AA240)*($H$2="m"),AD239&amp;AG239,IF(($H$2&lt;&gt;"m")*($H$2&lt;&gt;"Y"),(IF(F239=0,"",F239&amp;" "&amp;$F$4&amp;" "))&amp;(IF(G239=0,"",G239&amp;" "&amp;$G$4&amp;" "))&amp;(IF(H239=0,"",H239&amp;" "&amp;H$4&amp;" "))&amp;(IF(I239=0,"",I239&amp;" "&amp;$I$4&amp;" "))&amp;(IF(J239=0,"",J239&amp;" "&amp;$J$4&amp;" ")),"")))&amp;"; "&amp;IF((B239=B238)*(AA239=AA238), "same collecting data; ", IF((B239=B238)*(Z238=Z239),"same locality; ",(IF(COUNTBLANK(L239)=1,"",$D$2&amp;L239&amp;$L$3&amp;" "&amp;$D$2))&amp;(IF(COUNTBLANK(M239)=1,"",$E$2&amp;M239&amp;$E$2&amp;", "))&amp;(IF(COUNTBLANK(N239)=1,"",N239&amp;"; "))&amp;(IF(COUNTBLANK(O239)=1,"",O239&amp;"; ")))&amp;(IF(COUNTBLANK(P239)=1,"",P239&amp;"; "))&amp;(IF(COUNTBLANK(Q239)=1,"",Q239&amp;"; "))&amp;(IF(COUNTBLANK(R239)=1,"",R239&amp;"m, "))&amp;IF((COUNTBLANK(S239)=0)*(S239&lt;&gt;S238), S239&amp;"; ","")&amp;(IF(COUNTBLANK(U239)=1,"",U239&amp;"; "))&amp;(IF(COUNTBLANK(T239)=1,"",IF(COUNTBLANK(F$2)=1,T239&amp;"; ",T239&amp;" "&amp;F$2&amp;"; "))))&amp;(IF(COUNTBLANK(V239)=1,"",V239&amp;"; "))&amp;IF((COUNTBLANK(C239)=1),"",C239)&amp;IF((B239=B240)*(K239=K240)*(L239=L240)*(M239=M240),IF(($H$2&lt;&gt;"m")*($H$2&lt;&gt;"Y"), " • ", IF((ISNUMBER(FIND(")",AE239))), " • ", "")),IF((B239=B240)*(K239=K240),"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1 ♀ ; Texas, Brewster, Presidio; MSU Dalquest Research Site, 18 rd mi NE Sauceda; under rocks, desert scrub; (N29.55667°, W103.79417°); 4/X/2005; N. Platnick &amp; D. Ubick leg.; AMNH  • 1 ♀ ; Texas, Brewster, Window Trail; under large rock; [N29.27553°, W103.31621°]; 17/IX/1960; C.L. Reid leg.; MCZ 145405 • 1 ♀ ; Texas, Burnet, Hays; 4 km NW Wimberley, at Little Twin Sisters Peaks; (N30.51667°, W98.11667°); 9–10/III/1995; W.E. Steiner et al. leg.; USNM  • 1 ♀ ; Texas, Cameron, Leguna Atascosa Wildlife Refuge; east shore of Cayo Atascosa, near damsite; [N26.22835°, W97.34865°]; 29/I/1959; AMNH  • 1 ♂ ; Texas, Dallas, [N32.77666°, W96.79699°]; spring/1940; E.P.C. leg.; MCZ 145406 • 1 ♂ ; Texas, Denton, in dormitory; [N33.21484°, W97.13307°]; 30/X/1945; MCZ 145407 • 1 ♀ ; Texas, Denton, Frame St.; under stones; [N33.22401°, W97.12472°]; 15/VII/1944; MCZ 145409 • 1 ♀ ; Texas, Denton, TSCW campus; [N33.21484°, W97.13307°]; 1/IV/1946; MCZ 145408 • 1 ♀ ; Texas, Gillespie, Llano; 27.8 miles N Fredericksburg, ict. 16 and 965; [N30.2752°, W98.87198°]; 13/III/1982; J.C. Cokendolpher leg.; AMNH  • 1 imm. ; Texas, Hays, 2.2 mi W of San Marcos; [N29.88328°, W97.94139°]; 1/IV/1961; H. Campbell &amp; H. Campbell leg.; CAS 9057630 • 2 ♂ ; Texas, Jeff Davis, Davis; Davis Mountain junction; [N30.75015°, W104.0838°]; 9/VII/1948; C. &amp; P. Vaurie leg.; AMNH  • 1 ♀ ; Texas, Jeff Davis, Davis; Fort Davis; walnut grove; [N30.58821°, W103.89463°]; 11/VIII/1981; D. Ubick leg.; DU 81.08.11 • 1 ♀ ; Texas, Kerr, Hunt; MO Ranch, 10 mi. W of Hunt; [N30.07104°, W99.33798°]; 20/IV/1962; R.O. Albert leg.; MCZ 145410 • 1 ♀ ; Texas, Kerr, Kerrville; [N30.04743°, W99.14032°]; VII/1940; S. &amp; D. Mulaik leg.; AMNH  • 2 ♀ ; Texas, Kerr, Raven Ranch; VI/1941; A. Mulaik leg.; AMNH  • 2 ♀ 1 imm. ; same locality; IV/1941; S. &amp; D. Mulaik leg.; AMNH  • 1 ♀ ; same locality; VI/1941; S. &amp; D. Mulaik leg.; AMNH  • 1 ♂ 2 imm. ; same locality; [N30.09453°, W99.45616°]; VIII/1939; D. Mulaik leg.; AMNH  • 1 ♀ 1 imm. ; Texas, Lampasas, 2 miles S Lampasas; on Route 281; under rocks; [N31.06378°, W98.1817°]; 24/XII/1941; AMNH  • 1 ♀ ; same locality; 24/XII/1941; D.C. Lowrie leg.; AMNH  • 1 ♀ 1 imm. ; Texas, Llano, 23 miles SE Llano; [N30.53875°, W98.94858°]; 14/III/1970; B. Vogel leg.; USNM  • 2 ♂ 6 imm. ; Texas, Mason, Mason; [N30.74879°, W99.23061°]; 15/IV/1961; J. Rosen &amp; R. Schrammel leg.; AMNH  • 1 ♀ ; Texas, Montague, Montaque; 3 miles SW Forestburg; [N33.53316°, W97.55669°]; 12/V/1951; B. Patterson leg.; FMNH 2857676 • 1 ♀ ; same locality; 18–24/IV/1954; B. Patterson leg.; FMNH 2857672 • 1 ♀ ; Texas, Presidio, Big Bend Ranch State Park, Natural Arca; [N29.47°, W103.95667°]; 7/VII/1994; T.G. Anton leg.; FMNH 104076 • 1 imm. ; Texas, Presidio, Big Bend Ranch State Park, Sauceda; desert scrub, under volcanic rocks; (N29.47°, W103.95667°); 3–8/X/2005; D. Ubick leg.; AMNH  • 1 ♀ ; Texas, Presidio, Porvenir; [N30.41848°, W104.84438°]; 1/XI/1946; J.H. Quinn leg.; FMNH 2857675 • 1 ♀ ; same locality; 23/X/1946; J.H. Quinn leg.; FMNH 2857682 • 1 imm. ; same locality; 6/XI/1946; J.H. Quinn leg.; FMNH 2857678 • 1 ♀ ; same locality; 23/X/1946; J.M. Schmidt leg.; FMNH 2857681 • 1 ♂ 1 imm. ; Texas, Taylor, Abilene; [N32.44874°, W99.73314°]; summer/1943; M.M. Wills leg.; AMNH  • 1 ♀ ; Texas, Terrell, 0.5 mile E Dryden; [N30.04469°, W102.11438°]; 14/I/1948; AMNH  • 1 ♂ ; Texas, Terrell, Sanderson; [N30.14241°, W102.39403°]; 4/VII/1934; S. Mulaik leg.; AMNH  • 1 ♂ ; Texas, Travis, 12 miles W Jonestown, Turkey Bend of the Colorado River; [N30.48709°, W98.07139°]; 25/X/1969; B. Vogel leg.; USNM  • 2 ♂ ; Texas, Travis, Austin; [N30.26715°, W97.74306°]; 1903; AMNH  • 1 ♂ ; Texas, Travis, Bull Creek, 7.5 miles NW Austin; [N30.36327°, W97.7868°]; 13/IV/1969; B. Vogel leg.; USNM  • 1 ♀ ; Texas, Uvalde, Laguna; chalk cliffs; [N29.41912°, W100.00562°]; 25/XII/1941; D.C. Lowrie leg.; AMNH  • 1 ♀ 2 imm. ; Texas, Val Verde, Langtry; [N29.80856°, W101.55968°]; 3/VI/1941; S. &amp; D. Mulaik leg.; AMNH  • </v>
      </c>
    </row>
    <row r="240" spans="1:34" s="1" customFormat="1" x14ac:dyDescent="0.25">
      <c r="A240" s="3">
        <f t="shared" si="24"/>
        <v>1</v>
      </c>
      <c r="B240" s="53" t="str">
        <f t="shared" si="22"/>
        <v>Kukulcania arizonica</v>
      </c>
      <c r="C240" s="57" t="s">
        <v>192</v>
      </c>
      <c r="D240" s="57" t="s">
        <v>191</v>
      </c>
      <c r="E240" s="57"/>
      <c r="F240" s="57">
        <v>0</v>
      </c>
      <c r="G240" s="57">
        <v>1</v>
      </c>
      <c r="H240" s="57">
        <v>2</v>
      </c>
      <c r="I240" s="57"/>
      <c r="J240" s="57"/>
      <c r="K240" s="57" t="s">
        <v>353</v>
      </c>
      <c r="L240" s="57" t="s">
        <v>517</v>
      </c>
      <c r="M240" s="54" t="s">
        <v>518</v>
      </c>
      <c r="N240" s="57" t="s">
        <v>85</v>
      </c>
      <c r="O240" s="58" t="s">
        <v>85</v>
      </c>
      <c r="P240" s="58"/>
      <c r="Q240" s="58" t="s">
        <v>85</v>
      </c>
      <c r="R240" s="58"/>
      <c r="S240" s="54" t="s">
        <v>1265</v>
      </c>
      <c r="T240" s="57"/>
      <c r="U240" s="57" t="s">
        <v>85</v>
      </c>
      <c r="V240" s="57"/>
      <c r="W240" s="57" t="s">
        <v>85</v>
      </c>
      <c r="X240" s="147">
        <f ca="1">IF(COUNTBLANK(D240)=1,"",IF('order-admin-units'!$I$1&lt;&gt;"y", "", IF(COUNTBLANK(K240)=1, 'order-admin-units'!$B$1+1, VLOOKUP(K240, ordercountry, 2))))</f>
        <v>1</v>
      </c>
      <c r="Y240" s="147">
        <f ca="1">IF(COUNTBLANK(D240)=1,"",IF('order-admin-units'!$I$1&lt;&gt;"y", "", IF(COUNTBLANK(K240:L240)&gt;0, 'order-admin-units'!$B$2+1, VLOOKUP(K240&amp;"@"&amp;L240, orderadmin, 2))))</f>
        <v>3</v>
      </c>
      <c r="Z240" s="147" t="str">
        <f t="shared" si="25"/>
        <v>USAUtahWashington</v>
      </c>
      <c r="AA240" s="147" t="str">
        <f t="shared" si="26"/>
        <v>Kukulcania arizonicaUSAUtahWashington[N37.13054°, W113.50829°]</v>
      </c>
      <c r="AB240" s="147" t="str">
        <f t="shared" si="27"/>
        <v xml:space="preserve">Kukulcania arizonicaUSAUtahWashington[N37.13054°, W113.50829°]AMNH </v>
      </c>
      <c r="AC240" s="147" t="str">
        <f t="shared" si="23"/>
        <v>Kukulcania arizonicaUSAUtahWashington[N37.13054°, W113.50829°]</v>
      </c>
      <c r="AD240" s="11" t="str">
        <f t="shared" si="28"/>
        <v/>
      </c>
      <c r="AE240" s="11" t="str">
        <f t="array" ref="AE240">IF(COUNTBLANK(D240)=1,"",IF(OR($H$2="y",$H$2="m"),IF(AA240=AA239,IF(OR(AB240=$AB$4:$AB239)=FALSE,AE239&amp;C240,AE239),"("&amp;C240)&amp;IF(AA240=AA241,IF(OR(AB241=$AB$4:$AB240)=FALSE,", ",""),") "),""))</f>
        <v/>
      </c>
      <c r="AF240" s="11" t="str">
        <f t="array" ref="AF240">IF((COUNTBLANK(D240)=0)*OR($H$2="y",$H$2="m"),IFERROR(LEFT(C240, FIND(" ",C240)-1), C240),"")</f>
        <v/>
      </c>
      <c r="AG240" s="11" t="str">
        <f t="array" ref="AG240">IF(COUNTBLANK(D240)=1,"",IF(OR($H$2="y",$H$2="m"),IF(AA240=AA239,IF(OR(AC240=$AC$4:$AC239)=FALSE,AG239&amp;AF240,AG239),"("&amp;AF240)&amp;IF(AA240=AA241,IF(OR(AC241=$AC$4:$AC240)=FALSE,", ",""),") "),""))</f>
        <v/>
      </c>
      <c r="AH240" s="10" t="str">
        <f>IF((COUNTBLANK(D240)=1),"",IF(D240=D239,AH239,"")&amp;IF(B239&lt;&gt;B240,((IF(COUNTBLANK(E240)=1,$D$3&amp;"Non-type material: "&amp;$D$3,$D$3&amp;INDEX('type-categories'!$A$2:$B$100,MATCH(E240,'type-categories'!$A$2:$A$100,0),2)&amp;$D$3))),"")&amp;(IF(K240&lt;&gt;K239,$C$2&amp;UPPER(K240)&amp;$C$2&amp;$K$3&amp;" ",(IF(B240&lt;&gt;B239,$C$2&amp;UPPER(K240)&amp;$C$2&amp;$K$3&amp;" ",""))))&amp;IF((AA240&lt;&gt;AA241)*($H$2="y"),AD240&amp;AE240,IF((AA240&lt;&gt;AA241)*($H$2="m"),AD240&amp;AG240,IF(($H$2&lt;&gt;"m")*($H$2&lt;&gt;"Y"),(IF(F240=0,"",F240&amp;" "&amp;$F$4&amp;" "))&amp;(IF(G240=0,"",G240&amp;" "&amp;$G$4&amp;" "))&amp;(IF(H240=0,"",H240&amp;" "&amp;H$4&amp;" "))&amp;(IF(I240=0,"",I240&amp;" "&amp;$I$4&amp;" "))&amp;(IF(J240=0,"",J240&amp;" "&amp;$J$4&amp;" ")),"")))&amp;"; "&amp;IF((B240=B239)*(AA240=AA239), "same collecting data; ", IF((B240=B239)*(Z239=Z240),"same locality; ",(IF(COUNTBLANK(L240)=1,"",$D$2&amp;L240&amp;$L$3&amp;" "&amp;$D$2))&amp;(IF(COUNTBLANK(M240)=1,"",$E$2&amp;M240&amp;$E$2&amp;", "))&amp;(IF(COUNTBLANK(N240)=1,"",N240&amp;"; "))&amp;(IF(COUNTBLANK(O240)=1,"",O240&amp;"; ")))&amp;(IF(COUNTBLANK(P240)=1,"",P240&amp;"; "))&amp;(IF(COUNTBLANK(Q240)=1,"",Q240&amp;"; "))&amp;(IF(COUNTBLANK(R240)=1,"",R240&amp;"m, "))&amp;IF((COUNTBLANK(S240)=0)*(S240&lt;&gt;S239), S240&amp;"; ","")&amp;(IF(COUNTBLANK(U240)=1,"",U240&amp;"; "))&amp;(IF(COUNTBLANK(T240)=1,"",IF(COUNTBLANK(F$2)=1,T240&amp;"; ",T240&amp;" "&amp;F$2&amp;"; "))))&amp;(IF(COUNTBLANK(V240)=1,"",V240&amp;"; "))&amp;IF((COUNTBLANK(C240)=1),"",C240)&amp;IF((B240=B241)*(K240=K241)*(L240=L241)*(M240=M241),IF(($H$2&lt;&gt;"m")*($H$2&lt;&gt;"Y"), " • ", IF((ISNUMBER(FIND(")",AE240))), " • ", "")),IF((B240=B241)*(K240=K241)," • ",". ")))</f>
        <v xml:space="preserve">Paratypes: &lt;bold&gt;USA&lt;bold&gt; • 1 ♂ 1 ♀ ; Arizona, Gila, 8 km N of Roosevelt Dam; [N33.82314°, W111.29501°]; 11/IV/1935; W. Ivie leg.; AMNH  • 1 ♂ 3 ♀ 1 imm. ; same collecting data; AMNH IFM-1198, IFM-1655 • 1 ♂ 1 ♀ 1 imm. ; Arizona, Gila, 8 miles N Roosevelt Dam; (N33.75°, W111.25°); 11/IV/1939; W. Ivie leg.; AMNH  • 1 ♂ 1 ♀ ; same collecting data; AMNH IFM-1531. Non-type material: &lt;bold&gt;MEXICO&lt;bold&gt; • 1 ♀ ; Chihuahua, 12 miles NW Gran Morelos, [N28.33287°, W106.68477°]; 16/VIII/1950; R. Smith leg.; AMNH  • 1 ♀ ; Chihuahua, 23 miles S Chihuahua, [N28.35459°, W106.26728°]; 9/VII/1954; E.J. Schlinger leg.; UCB  • 1 ♂ 5 imm. ; Chihuahua, Las Canoas Babicora, [N26.62389°, W106.40391°]; 3/VII/1947; W.J. Gertsch leg.; AMNH  • 1 ♀ ; Chihuahua, near Primavera, Cañon Prieta; 30/VI/1947; W.J. Gertsch leg.; AMNH  • 1 ♀ ; same collecting data; AMNH  • 3 ♀ ; Chihuahua, Samalayuca, [N31.34139°, W106.47833°]; 25/VI/1947; W.J. Gertsch leg.; AMNH  • 1 ♀ ; Chihuahua, Sierra de En Medio, Nogales Ranch; [N30.98644°, W108.59738°, 1524–1737m]; 25–30/IX/1951; W.S. Creighton leg.; AMNH  • 1 ♀ ; Chihuahua, Sierra del Nido, Arroyo del Álamo; (N29.33333°, W106.83333°); 14/X/1969; V. Roth leg.; AMNH  • 1 ♂ 6 ♀ 3 imm. ; Chihuahua, summit W of Primavera, 2/VII/1947; W.J. Gertsch leg.; AMNH  • 3 ♀ 10 imm. ; same collecting data; AMNH  • 2 ♀ 3 imm. ; Coahuila, 1 mile S Cedritos, [N27.45639°, W101.77°]; 23/VI/1957; R. Zweifel leg.; AMNH  • 1 ♀ 3 imm. ; Coahuila, 20 miles E Saltillo, [N25.45685°, W100.65425°]; 18/VII/1956; W.J. Gertsch &amp; V. Roth leg.; AMNH  • 2 ♀ 2 imm. ; Coahuila, 20 miles E Saltillo on Rt. 40, [N25.68679°, W100.60631°]; 3/VII/1982; F.A. Coyle leg.; MCZ 39918 • 1 ♀ 1 imm. ; Coahuila, 5 miles W Saltillo, [N25.45212°, W101.08545°]; 5/VII/1936; Davis leg.; AMNH  • 1 ♀ ; Coahuila, 56 km E Monclova, Cueva de Las Animas; [N26.88366°, W100.92261°]; 21/II/1966; W. Bell &amp; J. Reddell leg.; AMNH  • 1 ♀ ; Coahuila, Muzquiz, Rancho Los Ojos; [N27.87549°, W101.5177°]; 25/XI/2009; G. Hoese leg.; CNAN-Ar 8180 • 2 ♀ ; Coahuila, Sierra de La Concordia, 9 km S La Casita; diurnal hand collecting; (N25.14382°, W101.4573°, 2380m); 23/VII/2006; O. Francke et al. leg.; CNAN-Ar 8187 • 2 ♀ 1 imm. ; Durango, 15 miles W Durango, [N23.93455°, W104.8739°]; 12/VIII/1947; W.J. Gertsch leg.; AMNH  • 1 ♀ ; Durango, 2 miles W Durango, on highway 40; [N23.99556°, W104.73322°, 1928m]; 10/VI/1969; S.C. Willians leg.; CAS 9060629 • 1 ♀ ; Durango, km 9 Carretera 36, between San Andres Atotonilco and La Laguna de Chaparra, (N25.08843°, W105.5255°, 2095m); 11/VIII/2005; O. Francke et al. leg.; CNAN-Ar 8186 • 1 ♀ ; Durango, Palos Colorados, [N24.03992°, W104.90891°, 2400m]; 5/VIII/1947; W.J. Gertsch leg.; AMNH  • 1 ♀ ; Durango, San Isidro, 60 miles NW Durango; [N24.63946°, W105.20289°]; 19/VIII/1947; W.J. Gertsch leg.; AMNH  • 4 ♀ 2 imm. ; Nuevo León, 29 miles W Linares, [N24.74912°, W99.99261°]; IX/1956; S.B. &amp; S.A. Mulaik leg.; AMNH  • 1 ♀ ; Nuevo León, 6 miles S Micondra de Presa, creosote contry; (N24°, W99.96667°); 17/II/1984; V. &amp; B. Roth leg.; CAS 9060612 • 4 ♀ 1 imm. ; Nuevo León, Monterrey, [N25.68661°, W100.31611°]; 30/XII/1940; R.H. Crandall leg.; AMNH  • 2 ♀ 1 imm. ; San Luis Potosí, Charcas, [N23.12789°, W101.11362°]; VII/1934; A.M. Chickering leg.; MCZ 39057 • 2 ♀ 2 imm. ; San Luis Potosí, Charcas, hillside, 10/VII/1934; A.M. Chickering leg.; MCZ 39056 • 3 ♀ 1 imm. ; same locality; 19/VII/1934; A.M. Chickering leg.; MCZ 39055 • 3 ♀ 1 imm. ; same locality; 7/VII/1934; A.M. Chickering leg.; MCZ 39063 • 1 ♂ 1 ♀ 1 imm. ; same locality; 8/VII/1934; A.M. Chickering leg.; MCZ 39054 • 1 ♀ ; San Luis Potosí, Highway 70, km 199, 22/II/1973; W. Graham leg.; AMNH  • 1 ♀ 2 imm. ; San Luis Potosí, Rt. 70, 70 miles W of Valles, under stones by roadside; [N22.15313°, W100.93359°]; 19/II/1970; J.A.L. Cooke leg.; AMNH  • 3 ♀ ; Sonora, 10 miles S Cananea, Sierra Manzanal; [N30.73333°, W110.25°]; 17/IX/1970; V. Roth leg.; AMNH  • 1 ♀ ; Sonora, 10 miles S Nacorazi, Hwy. 10; entrance to old copper mine; [N30.22803°, W109.72427°]; 16/VIII/1959; B.A. Brance leg.; AMNH  • 2 ♀ 9 imm. ; Sonora, 10 miles W Alamos, [N27.08241°, W109.08339°]; 19/VII/1954; W.J. Gertsch leg.; AMNH  • 1 ♀ ; Sonora, 11 miles S Cumpas, [N29.85812°, W109.66722°]; 3/X/1966; V. Roth &amp; N. Bucknall leg.; AMNH  • 1 ♀ ; Sonora, 30 miles W Cananea, [N30.89231°, W110.68508°]; 8/VII/1975; D. Ubick leg.; CAS 9060491 • 1 ♀ ; Sonora, 41 miles N of Guaymas on Rt. 15; on Microondas Rd., [N28.4952°, W111.04549°]; 19/V/1982; F.A. Coyle leg.; MCZ 39050 • 1 ♀ ; Sonora, 5 miles W Álamos, [N27.06427°, W109.01817°]; 12/VII/1975; D. Ubick leg.; CAS 9060440 • 1 ♀ ; Sonora, 7 miles NE Tesopaco, thorn forest; (N28.5°, W109.4°); 16/IX/1982; V. Roth leg.; AMNH  • 1 ♀ ; Sonora, 8 miles W Tepoca, (N29.3°, W109.17°, 914m); 6/VIII/1986; V. Roth leg.; CAS 9060614 • 1 ♀ ; Sonora, Agua Caliente, (N29.5°, W110.17°); 13/II/1988; V. &amp; B. Roth leg.; CAS 9058497 • 1 ♀ ; Sonora, Álamos, [N27.06427°, W109.01817°]; 7/VIII/1956; V. Roth &amp; W. Gertsch leg.; AMNH  • 1 ♂ 3 ♀ ; Sonora, Desemboque, [N30.56833°, W113.00667°]; 15–31/VII/1935; B. Malkin leg.; AMNH  • 1 ♀ ; Sonora, Guaymas, in room in town; [N27.91787°, W110.90894°]; 6/XI/1944; M. Cardenas leg.; AMNH  • 1 ♀ ; Sonora, Hermosillo, [N29.07297°, W110.95592°]; 18/VIII/1953; B. Malkin leg.; AMNH  • 1 ♀ ; same locality; 20/IX/1952; B. Malkin &amp; V.E. Thatcher leg.; AMNH  • 1 ♀ 3 imm. ; Sonora, Isla Medio, 29/IV/1944; B. Osorio leg.; AMNH  • 1 ♂ ; Sonora, Minas Nuevas, [N27.06196°, W109.00735°]; 8/VIII/1952; P. &amp; C. Vaurie leg.; AMNH  • 1 ♂ ; Sonora, near Sierra Manzanal, oak, rocky; [N30.73333°, W110.25°]; 13/VII/1970; AMNH  • 1 ♂ ; Sonora, S. Puerto Libert., Tidepool Beach; (N29.45°, W112.4°); 26/III/1981; B. Roth leg.; AMNH  • 1 ♂ ; Sonora, San Luis Río Colorado, [N32.45189°, W114.77171°]; 4/XII/1955; V. Roth leg.; AMNH  • 1 ♀ ; Sonora, San Miguel de Horcasitas, (N29.3°, W110.45°); 4/X/1966; V. Roth leg.; AMNH  • 1 ♀ 1 imm. ; Sonora, Sierra Álamos, [N27.01482°, W108.74702°]; (collector illegible) leg.; AMNH  • 1 ♀ ; Sonora, Sierra de Los Ajos, (N31.05°, W109.93333°); 20/VII/1971; V. Roth leg.; AMNH  • 1 ♀ 1 imm. ; Tamaulipas, 18/III/1972; J.A.L. Cooke leg.; AMNH IFM-1633 • 1 ♂ 1 ♀ ; Tamaulipas, 10 miles S Reynosa, [N25.87425°, W98.26907°]; 6/XI/1951; W.S. Creighton leg.; AMNH  • 1 ♀ ; Tamaulipas, Highway 101, km 152.5, [N24.10985°, W98.74616°]; 23/II/1973; C. Soileau leg.; AMNH  • 1 ♀ ; Tamaulipas, Mumulique Pass., 25/XII/1947; AMNH  • 3 ♀ 1 imm. ; uncertain locality, San Diego, plain (? label illegible), 20/VII/1934; A.M. Chickering leg.; MCZ 39058 • 1 ♀ ; Zacatecas, 27 miles NNW Fresnillo, (N23.35°, W102.58°); 7/IX/1964; J. &amp; W. Ivie leg.; AMNH  • 1 ♀ ; Zacatecas, 45 miles NE Zacatecas, [N23.34835°, W102.27046°]; 8/VIII/1974; L. Erickson &amp; M.E. Soleglad leg.; AMNH  • 1 ♀ ; Zacatecas, on route 45, 120 miles SE Durango, [N23.40496°, W103.033°]; 8/IX/1961; A. Aschwanden leg.; AMNH . &lt;bold&gt;NO DATA&lt;bold&gt; • 2 ♀ 4 imm. ; AMNH . &lt;bold&gt;USA&lt;bold&gt; • 1 ♀ ; Arizona, Cochise, 1 Mile east of Portal; (N31.92°, W109.15°); 20/II/1982; W.J. Gertsch leg.; AM KS.32580 • 1 ♂ ; Arizona, Cochise, 5 miles W Portal; [N31.9107°, W109.22673°, 1600m]; 26/VII/1976; S. Johnson leg.; AMNH  • 2 ♂ ; same locality; 29/VII/1976; S. Johnson leg.; AMNH IFM-1392 • 1 ♂ ; Arizona, Cochise, 5 miles W Portal; S.W.R.S.; [N31.9137°, W109.14145°, 1646m]; 7/VII/1972; D. Ubick leg.; DU 72.07.07 • 1 ♀ 1 imm. ; Arizona, Cochise, 5 miles W Portal; SWRS; 13–22/VIII/1972; N. Platnick leg.; MCZ 145369 • 1 ♀ ; Arizona, Cochise, 9 miles W Portal; East Turkey Creek; [N31.9137°, W109.14145°]; 11/V/1972; W.J. Gertsch leg.; AMNH  • 1 ♀ ; Arizona, Cochise, Bowie; [N32.32593°, W109.48706°]; V/1972; V. Roth leg.; DU 72.05 • 1 ♂ 1 ♀ ; Arizona, Cochise, Chiricahua Mountains; [N31.92981°, W109.38229°, 1981m]; 9/VII/1971; A.Jung leg.; DU 71.07.09 • 1 ♂ ; same locality; [N31.92981°, W109.38229°]; 23/V/1981; F.C. Baptista leg.; AMNH  • 1 ♀ ; same locality; VII–VIII/1972; J.A.L. Cooke leg.; AMNH  • 1 ♀ ; same locality; 6/VIII/1958; R.O. Schuster &amp; L.M. Smith leg.; AMNH  • 1 ♂ ; Arizona, Cochise, Chiricahua Mountains; Cave Creek Canyon; can traps; [N31.92981°, W109.38229°, 1554–1615m]; 14/X/1981; V. Roth leg.; AMNH  • 1 ♀ ; Arizona, Cochise, Chiricahua Mountains; Cave Creek Canyon, Sunny Flat Camp Ground; [N31.92981°, W109.38229°]; 18/VIII/1974; Caziers &amp; Favreaus leg.; AMNH  • 1 ♂ ; Arizona, Cochise, Chiricahua Mountains; S.W.R.S.; 19–22/VII/1975; D. Ubick leg.; DU 75.07.19 • 1 ♀ 5 imm. ; Arizona, Cochise, Chiricahua Mountains; Turkey Cr. Near Forest, rt. 42; 20/VIII/1976; S. Johnson leg.; AMNH  • 1 ♀ ; same collecting data; AMNH  • 1 ♂ 2 ♀ 1 imm. ; Arizona, Cochise, Lower Carr Canyon, Huachuca Mts.; (N31.48787°, W110.40828°); 21/VII/1955; W.J. Gertsch leg.; MACN-Ar 20557 • 1 ♀ ; Arizona, Cochise, near Portal; [N31.9137°, W109.14145°]; 2/VII/1956; F.N. Young leg.; AMNH  • 1 ♀ ; Arizona, Cochise, Paradise; [N31.93481°, W109.21895°, 1646m]; XII/1998; F.W. Zweifel leg.; AMNH  • 1 ♂ ; Arizona, Cochise, Portal; at house; [N31.9137°, W109.14145°]; XI/1995; V. Roth leg.; CAS 9057629 • 1 ♂ ; same locality; in house; 19/VI/1980; W.J. Gertsch leg.; AMNH  • 2 ♂ ; same locality; on porch; (N31.92°, W109.15°); 17/XII/1976; W.J. Gertsch leg.; AM KS.32579 • 1 ♂ ; same locality; on wall at light; [N31.9137°, W109.14145°]; 11/VIII/1981; D. Ubick leg.; DU 81.08.11 • 1 ♀ ; same locality; ranch house; VIII/1974; B. Hölldobler leg.; MCZ 145370 • 1 ♀ ; same locality; 1969; D.M. Tuttle leg.; AMNH  • 2 ♂ ; same locality; 4/VII/1971; M. van Buskirk leg.; CAS 9060466 • 1 ♀ ; same locality; II/1982; W. Spofford leg.; AMNH IFM-1561 • 1 ♂ ; same locality; X/1978; W.J. Gertsch leg.; AMNH  • 1 ♀ ; Arizona, Coconino, 4 miles E Sedona; Schnebly Hill Road; retreats under logs and rocks; [N34.86974°, W111.76099°]; 17/XI/1980; C.P. Kristensen leg.; CAS 9060605 • 2 ♂ 7 ♀ 5 imm. ; Arizona, Graham, Safford; Mt. Graham; [N32.83396°, W109.70758°]; 14/VII/1956; W.J. Gertsch &amp; V. Roth leg.; AMNH  • 1 ♀ ; Arizona, Graham, Solomonville; [N32.81412°, W109.62948°]; 7/IX/1939; D. &amp; S. Mulaik leg.; AMNH  • 1 ♀ ; Arizona, Maricopa, 5 mi. E of Cave Creek; [N33.83337°, W111.9507°]; 3/VII/1965; W. Eberhard leg.; MCZ 145386 • 2 ♀ 2 imm. ; Arizona, Maricopa, 6 mi. NE of Cave Creek; VIII/1966; W. Eberhard leg.; MCZ 145387 • 1 ♀ ; Arizona, Maricopa, Cactus; under rock; [N33.59865°, W112.03043°]; 23/II/1956; G. Langer leg.; MCZ 145375 • 1 ♀ ; Arizona, Maricopa, Gila Bend; (N32.95°, W112.7°); 12/IX/1941; W. Ivie leg.; AMNH  • 1 ♀ ; Arizona, Maricopa, Mesa; in box; [N33.41518°, W111.83147°]; 28/II/1956; R. Wheeler leg.; MCZ 145372 • 2 ♀ ; same locality; two spiders taken from the same web; 10/VIII/1935; E. Sanders leg.; MCZ 145388 • 2 ♀ 4 imm. ; same locality; 11/IX/1935; E. Sanders leg.; MCZ 145389 • 2 ♂ ; same locality; 12/X/1935; E. Sanders leg.; CAS 9057573 • 5 ♀ 8 imm. ; same collecting data; MCZ 145390 • 2 ♀ 16 imm. ; same locality; 15/IX/1935; E. Sanders leg.; MCZ 145391 • 1 ♀ ; same locality; 13/X/1960; H.L. Stahnke leg.; MCZ 145374 • 2 ♂ ; same locality; [N33.42227°, W111.82264°]; 30/X/1935; E. Sanders leg.; MCZ 68731 • 1 ♀ ; Arizona, Maricopa, Phoenix; [N33.44838°, W112.07404°]; 26/X/1960; H.L. Stahnke leg.; MCZ 145381 • 1 ♀ ; same locality; 27/X/1969; H.L. Stahnke leg.; MCZ 145376 • 1 ♀ ; same locality; 6/XI/1960; H.L. Stahnke leg.; MCZ 145377 • 1 ♀ ; same locality; N. Banks leg.; MCZ 145393 • 1 ♀ ; same locality; 14/II/1955; P. Martin leg.; MCZ 145373 • 2 ♀ ; same locality; IX/1964; W. Eberhard leg.; MCZ 145385 • 1 ♂ 1 ♀ 1 imm. ; same locality; VII/1964; W. Eberhard leg.; MCZ 145383 • 1 ♀ ; same collecting data; MCZ 145384 • 1 ♀ ; Arizona, Maricopa, Phoenix, grounds of Phoenix Zoo; [N33.4499°, W111.9466°]; VI/1987; C. Rickabaugh leg.; USNM  • 1 ♀ ; Arizona, Maricopa, Scottsdale; [N33.49417°, W111.92605°]; 20/III/1960; G. Teller leg.; MCZ 145379 • 1 ♀ ; Arizona, Maricopa, Tempe; under brick; [N33.42551°, W111.94001°]; 27/II/1956; C. Fuller leg.; MCZ 145382 • 1 ♂ ; same locality; 22/II/1956; E. Amberg leg.; MCZ 145378 • 1 ♀ ; same locality; 2/XI/1960; H.L. Stahnke leg.; MCZ 145380 • 1 ♂ ; same locality; 30/X/1960; H.L. Stahnke leg.; MCZ 145417 • 1 ♂ ; Arizona, Maricopa, Tempe, Arizona State University; bookstore, breakroom; [N33.4234°, W111.928°]; 8/VI/1988; R. Meyer &amp; D. Dahlmeier leg.; USNM  • 1 ♂ 1 ♀ ; same locality; bookstore, near restroom; 13/IV/1988; K. Wissman leg.; USNM  • 1 ♀ ; Arizona, Pima, base of Tortolita Mountains, southern side; found dead in swimming pool; [N32.49035°, W111.06177°, 1000m]; 25/VII/1984; R.S. Beal leg.; CAS 9057853 • 1 ♂ ; Arizona, Pima, Buenos Aires NWR, Brown Canyon; at night in stream valley, under rocks and stone walls; (N31.7729°, W111.5593°, 1530m); 25/III/2012; A. Schönhofer leg.; SMF  • 1 ♀ ; same locality; Quercus and Pinus edulis, under cobbles and boulders; (N31.7717°, W111.5769°, 1530m); 25/III/2012; A. Schönhofer leg.; SMF  • 1 ♂ ; Arizona, Pima, Coronado National Forest, Madera Canyon, Proctor Area, 53mk S Tucson (MJR-Loc-157); dry forest on rocky hillside, under rocks and logs; (N31.73856°, W110.88673°); 28/II/2014; M.J. Ramírez leg.; MACN-Ar 33844 • 1 ♀ ; Arizona, Pima, Greaterville; [N31.76398°, W110.75008°]; 29/XII/1940; S. &amp; D. Mulaik leg.; AMNH  • 1 ♀ ; Arizona, Pima, Green Valley; [N31.85425°, W110.9937°]; II/1990; AMNH  • 1 ♀ ; Arizona, Pima, Santa Catalina Mountains; Molimo Basin; under granite; [N32.443°, W110.788°]; 28/VII/1997; D. Ubick leg.; CAS 9060659 • 1 ♂ 2 ♀ ; Arizona, Pima, Tucson; [N32.22174°, W110.92648°]; VII–VIII/1935; W. Ivie leg.; AMNH IFM-1560 • 2 ♀ ; same locality; [N32.22178°, W110.92645°]; F. Russell leg.; AMNH  • 1 ♂ ; same locality; VII–VIII/1935; P. Steckler leg.; MCZ 68732 • 1 ♂ ; Arizona, Pima, Tucson; 722 N. Avenida Calma; [N32.23156°, W111.00647°]; summer/1985; M.J. and A. O'Brien leg.; MCZ 145394 • 3 ♀ ; Arizona, Pima, Tucson; near Tucson; [N32.22174°, W110.92648°]; 23/II/1931; W.W. Wheeler leg.; MCZ 145395 • 1 ♀ ; Arizona, Pinal, Biosphere 2; WSW Oracle; N32.5802°, W110.84899°, 1186m; 27/II/2016; M.J. Ramírez leg.; MACN-Ar 39469 • 1 ♀ ; Arizona, Pinal, Oak Flat, Tonto National Forest (MJR-Loc-250); (N33.30832°, W111.05859°, 1781m); 25/II/2016; M.J. Ramírez leg.; MACN-Ar 36219 • 1 imm. ; Arizona, Pinal, S. Biosphere Rd. near Biosphere 2, WSW Oracle (MJR-Loc-150); desert, under rocks; (N32.57426°, W110.85561°); 20–22/II/2013; M.J. Ramírez leg.; MACN-Ar 32717 • 1 ♀ ; Arizona, Santa Cruz, Madera Canyon; [N31.72509°, W110.88009°]; 10/V/1945; AMNH  • 1 ♀ ; Arizona, Santa Cruz, Nogales; [N31.34038°, W110.93425°]; 4/IV/1921; S.P. Van Dupel leg.; MCZ 145392 • 2 ♂ ; Arizona, Townsend, MCZ 68733 • 1 ♂ ; Arizona, uncertain locality, García; N. Banks leg.; MCZ 145371 • 1 ♀ ; Arizona, Yavapai, 20 miles SW Prescott; [N34.35076°, W112.7482°]; 8/IV/1935; W. Ivie leg.; AMNH  • 1 ♀ ; Arizona, Yavapai, Bumble Bee (MJR-Loc-249); (N34.18545°, W112.16866°, 1133m); 24/II/2016; M.J. Ramírez leg.; MACN-Ar 36218 • 2 ♂ ; Arizona, Yavapai, Prescott; [N34.54002°, W112.4685°]; 11/VI/1987; AMNH  • 2 ♀ ; Arizona, Yuma, in greenhouse; [N32.69265°, W114.62769°]; 1/III/1977; D.M. Tuttle leg.; AMNH  • 1 ♀ ; same locality; N. Banks leg.; MCZ 145397 • 1 ♀ ; same locality; 4/V/1918; AMNH  • 1 ♀ ; same locality; XI/1949; AMNH  • 1 ♀ ; Arizona, Yuma, MACG; in warehouse; II/1971; AMNH  • 4 ♀ ; Arizona, Yuma, Yuma; 3/IX/1983; D.M. Tuttle leg.; AMNH  • 1 ♀ ; same locality; 13/II/1956; P. Covingto leg.; MCZ 145396 • 1 ♀ ; California, Imperial, Brawley; [N32.97866°, W115.53027°]; XII/1971; J.Y. Sandoval leg.; USNM  • 1 ♀ 10 imm. ; same locality; USNM  • 1 ♂ ; California, Imperial, Imperial Valley; [N32.73755°, W114.9633°]; V/1960; V. Roth leg.; AMNH  • 2 ♂ 1 ♀ ; California, Riverside, Blythe; in garage; [N33.61777°, W114.58826°, 76m]; 11/VII/1935; E. Sanders leg.; MCZ 145398 • 1 ♂ ; same locality; [N33.61777°, W114.58826°]; 12/VII/1945; Linsley, MacSwain &amp; R.F. Smith leg.; AMNH  • 1 ♂ ; same locality; 9/VIII/1946; P.D. Hurd &amp; W.F. Barr leg.; AMNH  • 1 ♂ ; California, San Bernardino, San Bernardino; 389 Court Street; [N34.10835°, W117.28977°]; 24/VIII/1967; Minnoo B. Madon leg.; CAS 9058473 • 2 ♀ ; Nevada, Clark, area Indian Springs; desert house on desert; [N36.56968°, W115.67058°]; 27/VI/1961; F.E. Russell leg.; AMNH  • 1 ♂ ; Nevada, Clark, Lake Mead; [N36.0056°, W114.8052°]; V/1968; S. Schwab leg.; USNM  • 2 ♀ 3 imm. ; New Mexico, Bernalillo, Albuquerque; [N35.08533°, W106.60555°]; N. Banks leg.; MCZ 145399 • 1 ♀ ; New Mexico, Catron, 13 miles NE Glenwood; Deep Creek; [N33.48698°, W108.93296°]; 30/VII/1979; A. Grubbs leg.; AMNH  • 1 ♀ ; New Mexico, Catron, Sierra; Gila National Forest, 19 km W Hillsboro, highway 90; [N33.50184°, W108.62222°]; 16/VIII/1974; S.C. Willians leg.; CAS 9060619 • 1 ♂ ; New Mexico, Dona Ana, Las Cruces; Chihuahua desert scrub, around house; (N32.31994°, W106.76365°); 12/IX/2002; L. Prendini &amp; M. Nishiguchi leg.; AMNH  • 1 ♀ ; New Mexico, Dona Ana, Organ Mountains; Aguirre Springs National Recreation Area; oak-juniper, under granite; [N32.32612°, W106.55599°]; 9/IX/1989; D. Ubick leg.; CAS 9060415 • 1 ♂ ; New Mexico, Eddy, Carlsbad Caverns National Park; found house; [N32.14786°, W104.55671°]; 2/V/1975; W.C. Welboun leg.; AMNH  • 1 ♀ ; New Mexico, Hidalgo, 5 miles NE Lordsburg; [N32.41576°, W108.67974°]; 8/IX/1941; W. Ivie leg.; AMNH  • 1 ♀ ; New Mexico, Hidalgo, 7 miles W Animas; [N31.93587°, W108.93072°]; 26/VI/1988; B. Tomberlin &amp; T. Snell leg.; AMNH  • 1 ♂ 1 ♀ ; New Mexico, Hidalgo, 8 miles SE Rodeo; Peloncillo Mountains; [N31.82969°, W109.03504°]; 14/VII/1954; J.O. Hood leg.; AMNH  • 1 ♂ ; New Mexico, Hidalgo, Guadalupe Canyon; [N31.42644°, W109.04506°]; 15/VII/1994; V. Roth &amp; T. Gee leg.; CAS 9057590 • 2 ♀ ; New Mexico, Luna, Deming; around house; [N32.2687°, W107.75864°]; 1976; S.E. Ruebush leg.; MCZ 145400 • 1 ♀ ; New Mexico, San Miguel, 8 miles E Rowe; [N35.4164°, W105.56031°]; C.C. Hoff leg.; AMNH  • 1 ♀ ; New Mexico, Sandoval, Los Alamos; Bandelier National Monument; [N35.76506°, W106.32205°, 91m]; VI/1979; W. Pippin leg.; CAS 9060632 • 1 ♂ ; New Mexico, Santa Fe, Santa Fe; W of Santa Fé; under rock; [N35.68698°, W105.9378°]; 10/X/1977; D.C. Lowrie leg.; AMNH  • 1 ♀ ; New Mexico, Santa Fe, SW of Santa Fe; 27/VIII/1977; D.C.Lowrie leg.; AMNH  • 1 ♀ ; New Mexico, Valencia, 5 miles SE Suwanee; (N34.9°, W107.08333°); 5/IX/1941; W. Ivie leg.; AMNH  • 1 ♀ 4 imm. ; no further locality, AMNH  • 1 ♀ 1 imm. ; Oklahoma, Comanche, Wichita Mts.; [N34.75951°, W98.6434°]; 3/IX/1949; C.J. Goodnight leg.; AMNH  • 1 ♂ ; Oklahoma, Grady, Chickasha; Washita R. Bank; [N35.05257°, W97.93643°]; 4/VI/1944; L. Hook leg.; AMNH  • 1 ♀ 3 imm. ; Texas, Archer, Wichita Falls; Lake Kickapoo; [N33.6458°, W98.82249°]; 28/VI/1968; J.Y. Sandoval leg.; USNM  • 2 ♀ ; Texas, Bexar, 0.5 mi N Heliotes; [N29.57801°, W98.68975°]; 4/V/1960; D. Campbell &amp; P.R. Craig leg.; CAS 9057577 • 1 ♀ ; Texas, Bexar, Bandera; near Helotes; under rocks; [N29.54947°, W98.66298°]; 5/VIII/1973; E. Nelson leg.; MCZ 145401 • 1 ♀ ; Texas, Bexar, Helotes creek; [N29.63222°, W98.71755°]; 11/X/1940; S.A. Murray leg.; AMNH  • 1 ♀ ; Texas, Blanco, 1 mi N of Rt. 290 on Rd. 3232 to Pedernales Falls State Park; [N30.30807°, W98.25773°]; 11/V/1982; F. Coyle leg.; MCZ 145402 • 1 ♀ ; Texas, Brewster, Basin of Chisos Mountains; [N29.27°, W103.3°]; summer/1937; W. Necker leg.; AMNH  • 1 ♀ ; Texas, Brewster, Big Bend National Park; Chisos Basin, campgroud area; [N29.2499°, W103.25016°]; 24–25/V/1967; E. Sabath leg.; MCZ 145403 • 1 ♀ ; Texas, Brewster, Big Bend National Park; headquarters building, Panther Junction; 24–25/V/1967; E. Sabath leg.; MCZ 145404 • 1 ♀ ; Texas, Brewster, Chisos Mountains; under stones; [N29.27°, W103.3°, 1676–1859m]; 1937; W.L. Necker &amp; D.C. Lowrie leg.; AMNH  • 2 ♀ ; same locality; [N29.27°, W103.3°, 2286m]; VII/1937; W.L. Necker &amp; D.C. Lowrie leg.; AMNH  • 1 ♂ 2 ♀ 3 imm. ; Texas, Brewster, Chisos Mountains; Big Bend State Park; [N29.26665°, W103.29873°]; 28/IX/1950; W.J. Gertsch leg.; AMNH  • 1 ♀ ; Texas, Brewster, Chisos Mountains; The Basin; [N29.27°, W103.3°]; 27/I/1973; C. Soileau leg.; AMNH  • 1 ♀ o imm. ; Texas, Brewster, Marathon; [N30.20517°, W103.24462°]; 12/VI/1948; M.A. Cazier leg.; AMNH  • 1 ♀ ; Texas, Brewster, Presidio; MSU Dalquest Research Site, 18 rd mi NE Sauceda; under rocks, desert scrub; (N29.55667°, W103.79417°); 4/X/2005; N. Platnick &amp; D. Ubick leg.; AMNH  • 1 ♀ ; Texas, Brewster, Window Trail; under large rock; [N29.27553°, W103.31621°]; 17/IX/1960; C.L. Reid leg.; MCZ 145405 • 1 ♀ ; Texas, Burnet, Hays; 4 km NW Wimberley, at Little Twin Sisters Peaks; (N30.51667°, W98.11667°); 9–10/III/1995; W.E. Steiner et al. leg.; USNM  • 1 ♀ ; Texas, Cameron, Leguna Atascosa Wildlife Refuge; east shore of Cayo Atascosa, near damsite; [N26.22835°, W97.34865°]; 29/I/1959; AMNH  • 1 ♂ ; Texas, Dallas, [N32.77666°, W96.79699°]; spring/1940; E.P.C. leg.; MCZ 145406 • 1 ♂ ; Texas, Denton, in dormitory; [N33.21484°, W97.13307°]; 30/X/1945; MCZ 145407 • 1 ♀ ; Texas, Denton, Frame St.; under stones; [N33.22401°, W97.12472°]; 15/VII/1944; MCZ 145409 • 1 ♀ ; Texas, Denton, TSCW campus; [N33.21484°, W97.13307°]; 1/IV/1946; MCZ 145408 • 1 ♀ ; Texas, Gillespie, Llano; 27.8 miles N Fredericksburg, ict. 16 and 965; [N30.2752°, W98.87198°]; 13/III/1982; J.C. Cokendolpher leg.; AMNH  • 1 imm. ; Texas, Hays, 2.2 mi W of San Marcos; [N29.88328°, W97.94139°]; 1/IV/1961; H. Campbell &amp; H. Campbell leg.; CAS 9057630 • 2 ♂ ; Texas, Jeff Davis, Davis; Davis Mountain junction; [N30.75015°, W104.0838°]; 9/VII/1948; C. &amp; P. Vaurie leg.; AMNH  • 1 ♀ ; Texas, Jeff Davis, Davis; Fort Davis; walnut grove; [N30.58821°, W103.89463°]; 11/VIII/1981; D. Ubick leg.; DU 81.08.11 • 1 ♀ ; Texas, Kerr, Hunt; MO Ranch, 10 mi. W of Hunt; [N30.07104°, W99.33798°]; 20/IV/1962; R.O. Albert leg.; MCZ 145410 • 1 ♀ ; Texas, Kerr, Kerrville; [N30.04743°, W99.14032°]; VII/1940; S. &amp; D. Mulaik leg.; AMNH  • 2 ♀ ; Texas, Kerr, Raven Ranch; VI/1941; A. Mulaik leg.; AMNH  • 2 ♀ 1 imm. ; same locality; IV/1941; S. &amp; D. Mulaik leg.; AMNH  • 1 ♀ ; same locality; VI/1941; S. &amp; D. Mulaik leg.; AMNH  • 1 ♂ 2 imm. ; same locality; [N30.09453°, W99.45616°]; VIII/1939; D. Mulaik leg.; AMNH  • 1 ♀ 1 imm. ; Texas, Lampasas, 2 miles S Lampasas; on Route 281; under rocks; [N31.06378°, W98.1817°]; 24/XII/1941; AMNH  • 1 ♀ ; same locality; 24/XII/1941; D.C. Lowrie leg.; AMNH  • 1 ♀ 1 imm. ; Texas, Llano, 23 miles SE Llano; [N30.53875°, W98.94858°]; 14/III/1970; B. Vogel leg.; USNM  • 2 ♂ 6 imm. ; Texas, Mason, Mason; [N30.74879°, W99.23061°]; 15/IV/1961; J. Rosen &amp; R. Schrammel leg.; AMNH  • 1 ♀ ; Texas, Montague, Montaque; 3 miles SW Forestburg; [N33.53316°, W97.55669°]; 12/V/1951; B. Patterson leg.; FMNH 2857676 • 1 ♀ ; same locality; 18–24/IV/1954; B. Patterson leg.; FMNH 2857672 • 1 ♀ ; Texas, Presidio, Big Bend Ranch State Park, Natural Arca; [N29.47°, W103.95667°]; 7/VII/1994; T.G. Anton leg.; FMNH 104076 • 1 imm. ; Texas, Presidio, Big Bend Ranch State Park, Sauceda; desert scrub, under volcanic rocks; (N29.47°, W103.95667°); 3–8/X/2005; D. Ubick leg.; AMNH  • 1 ♀ ; Texas, Presidio, Porvenir; [N30.41848°, W104.84438°]; 1/XI/1946; J.H. Quinn leg.; FMNH 2857675 • 1 ♀ ; same locality; 23/X/1946; J.H. Quinn leg.; FMNH 2857682 • 1 imm. ; same locality; 6/XI/1946; J.H. Quinn leg.; FMNH 2857678 • 1 ♀ ; same locality; 23/X/1946; J.M. Schmidt leg.; FMNH 2857681 • 1 ♂ 1 imm. ; Texas, Taylor, Abilene; [N32.44874°, W99.73314°]; summer/1943; M.M. Wills leg.; AMNH  • 1 ♀ ; Texas, Terrell, 0.5 mile E Dryden; [N30.04469°, W102.11438°]; 14/I/1948; AMNH  • 1 ♂ ; Texas, Terrell, Sanderson; [N30.14241°, W102.39403°]; 4/VII/1934; S. Mulaik leg.; AMNH  • 1 ♂ ; Texas, Travis, 12 miles W Jonestown, Turkey Bend of the Colorado River; [N30.48709°, W98.07139°]; 25/X/1969; B. Vogel leg.; USNM  • 2 ♂ ; Texas, Travis, Austin; [N30.26715°, W97.74306°]; 1903; AMNH  • 1 ♂ ; Texas, Travis, Bull Creek, 7.5 miles NW Austin; [N30.36327°, W97.7868°]; 13/IV/1969; B. Vogel leg.; USNM  • 1 ♀ ; Texas, Uvalde, Laguna; chalk cliffs; [N29.41912°, W100.00562°]; 25/XII/1941; D.C. Lowrie leg.; AMNH  • 1 ♀ 2 imm. ; Texas, Val Verde, Langtry; [N29.80856°, W101.55968°]; 3/VI/1941; S. &amp; D. Mulaik leg.; AMNH  • 1 ♀ 2 imm. ; Utah, Washington, [N37.13054°, W113.50829°]; AMNH . </v>
      </c>
    </row>
    <row r="241" spans="1:34" s="1" customFormat="1" x14ac:dyDescent="0.25">
      <c r="A241" s="3">
        <f t="shared" si="24"/>
        <v>2</v>
      </c>
      <c r="B241" s="53" t="str">
        <f t="shared" si="22"/>
        <v>Kukulcania bajacaliht</v>
      </c>
      <c r="C241" s="54" t="s">
        <v>205</v>
      </c>
      <c r="D241" s="60" t="s">
        <v>195</v>
      </c>
      <c r="E241" s="60" t="s">
        <v>131</v>
      </c>
      <c r="F241" s="54">
        <v>0</v>
      </c>
      <c r="G241" s="54">
        <v>1</v>
      </c>
      <c r="H241" s="54">
        <v>0</v>
      </c>
      <c r="I241" s="54"/>
      <c r="J241" s="54"/>
      <c r="K241" s="54" t="s">
        <v>48</v>
      </c>
      <c r="L241" s="54" t="s">
        <v>382</v>
      </c>
      <c r="M241" s="54" t="s">
        <v>416</v>
      </c>
      <c r="N241" s="54" t="s">
        <v>417</v>
      </c>
      <c r="O241" s="54" t="s">
        <v>85</v>
      </c>
      <c r="P241" s="54" t="s">
        <v>418</v>
      </c>
      <c r="Q241" s="54" t="s">
        <v>419</v>
      </c>
      <c r="R241" s="54"/>
      <c r="S241" s="54" t="s">
        <v>420</v>
      </c>
      <c r="T241" s="54" t="s">
        <v>421</v>
      </c>
      <c r="U241" s="54" t="s">
        <v>422</v>
      </c>
      <c r="V241" s="57"/>
      <c r="W241" s="57" t="s">
        <v>85</v>
      </c>
      <c r="X241" s="147">
        <f ca="1">IF(COUNTBLANK(D241)=1,"",IF('order-admin-units'!$I$1&lt;&gt;"y", "", IF(COUNTBLANK(K241)=1, 'order-admin-units'!$B$1+1, VLOOKUP(K241, ordercountry, 2))))</f>
        <v>2</v>
      </c>
      <c r="Y241" s="147">
        <f ca="1">IF(COUNTBLANK(D241)=1,"",IF('order-admin-units'!$I$1&lt;&gt;"y", "", IF(COUNTBLANK(K241:L241)&gt;0, 'order-admin-units'!$B$2+1, VLOOKUP(K241&amp;"@"&amp;L241, orderadmin, 2))))</f>
        <v>7</v>
      </c>
      <c r="Z241" s="147" t="str">
        <f t="shared" si="25"/>
        <v>MexicoBaja California SurSierra de la LagunaAgua de La Palma</v>
      </c>
      <c r="AA241" s="147" t="str">
        <f t="shared" si="26"/>
        <v>Kukulcania bajacalihtMexicoBaja California SurSierra de la LagunaAgua de La Palmalow junglehand collecting[N23.56667°, W110°, 150m]A. Cota11/XII/1986</v>
      </c>
      <c r="AB241" s="147" t="str">
        <f t="shared" si="27"/>
        <v>Kukulcania bajacalihtMexicoBaja California SurSierra de la LagunaAgua de La Palmalow junglehand collecting[N23.56667°, W110°, 150m]A. Cota11/XII/1986CAECIB 342</v>
      </c>
      <c r="AC241" s="147" t="str">
        <f t="shared" si="23"/>
        <v>Kukulcania bajacalihtMexicoBaja California SurSierra de la LagunaAgua de La Palmalow junglehand collecting[N23.56667°, W110°, 150m]A. Cota11/XII/1986</v>
      </c>
      <c r="AD241" s="11" t="str">
        <f t="shared" si="28"/>
        <v/>
      </c>
      <c r="AE241" s="11" t="str">
        <f t="array" ref="AE241">IF(COUNTBLANK(D241)=1,"",IF(OR($H$2="y",$H$2="m"),IF(AA241=AA240,IF(OR(AB241=$AB$4:$AB240)=FALSE,AE240&amp;C241,AE240),"("&amp;C241)&amp;IF(AA241=AA242,IF(OR(AB242=$AB$4:$AB241)=FALSE,", ",""),") "),""))</f>
        <v/>
      </c>
      <c r="AF241" s="11" t="str">
        <f t="array" ref="AF241">IF((COUNTBLANK(D241)=0)*OR($H$2="y",$H$2="m"),IFERROR(LEFT(C241, FIND(" ",C241)-1), C241),"")</f>
        <v/>
      </c>
      <c r="AG241" s="11" t="str">
        <f t="array" ref="AG241">IF(COUNTBLANK(D241)=1,"",IF(OR($H$2="y",$H$2="m"),IF(AA241=AA240,IF(OR(AC241=$AC$4:$AC240)=FALSE,AG240&amp;AF241,AG240),"("&amp;AF241)&amp;IF(AA241=AA242,IF(OR(AC242=$AC$4:$AC241)=FALSE,", ",""),") "),""))</f>
        <v/>
      </c>
      <c r="AH241" s="10" t="str">
        <f>IF((COUNTBLANK(D241)=1),"",IF(D241=D240,AH240,"")&amp;IF(B240&lt;&gt;B241,((IF(COUNTBLANK(E241)=1,$D$3&amp;"Non-type material: "&amp;$D$3,$D$3&amp;INDEX('type-categories'!$A$2:$B$100,MATCH(E241,'type-categories'!$A$2:$A$100,0),2)&amp;$D$3))),"")&amp;(IF(K241&lt;&gt;K240,$C$2&amp;UPPER(K241)&amp;$C$2&amp;$K$3&amp;" ",(IF(B241&lt;&gt;B240,$C$2&amp;UPPER(K241)&amp;$C$2&amp;$K$3&amp;" ",""))))&amp;IF((AA241&lt;&gt;AA242)*($H$2="y"),AD241&amp;AE241,IF((AA241&lt;&gt;AA242)*($H$2="m"),AD241&amp;AG241,IF(($H$2&lt;&gt;"m")*($H$2&lt;&gt;"Y"),(IF(F241=0,"",F241&amp;" "&amp;$F$4&amp;" "))&amp;(IF(G241=0,"",G241&amp;" "&amp;$G$4&amp;" "))&amp;(IF(H241=0,"",H241&amp;" "&amp;H$4&amp;" "))&amp;(IF(I241=0,"",I241&amp;" "&amp;$I$4&amp;" "))&amp;(IF(J241=0,"",J241&amp;" "&amp;$J$4&amp;" ")),"")))&amp;"; "&amp;IF((B241=B240)*(AA241=AA240), "same collecting data; ", IF((B241=B240)*(Z240=Z241),"same locality; ",(IF(COUNTBLANK(L241)=1,"",$D$2&amp;L241&amp;$L$3&amp;" "&amp;$D$2))&amp;(IF(COUNTBLANK(M241)=1,"",$E$2&amp;M241&amp;$E$2&amp;", "))&amp;(IF(COUNTBLANK(N241)=1,"",N241&amp;"; "))&amp;(IF(COUNTBLANK(O241)=1,"",O241&amp;"; ")))&amp;(IF(COUNTBLANK(P241)=1,"",P241&amp;"; "))&amp;(IF(COUNTBLANK(Q241)=1,"",Q241&amp;"; "))&amp;(IF(COUNTBLANK(R241)=1,"",R241&amp;"m, "))&amp;IF((COUNTBLANK(S241)=0)*(S241&lt;&gt;S240), S241&amp;"; ","")&amp;(IF(COUNTBLANK(U241)=1,"",U241&amp;"; "))&amp;(IF(COUNTBLANK(T241)=1,"",IF(COUNTBLANK(F$2)=1,T241&amp;"; ",T241&amp;" "&amp;F$2&amp;"; "))))&amp;(IF(COUNTBLANK(V241)=1,"",V241&amp;"; "))&amp;IF((COUNTBLANK(C241)=1),"",C241)&amp;IF((B241=B242)*(K241=K242)*(L241=L242)*(M241=M242),IF(($H$2&lt;&gt;"m")*($H$2&lt;&gt;"Y"), " • ", IF((ISNUMBER(FIND(")",AE241))), " • ", "")),IF((B241=B242)*(K241=K242)," • ",". ")))</f>
        <v xml:space="preserve">Holotype: &lt;bold&gt;MEXICO&lt;bold&gt; • 1 ♀ ; Baja California Sur, Sierra de la Laguna, Agua de La Palma; low jungle; hand collecting; [N23.56667°, W110°, 150m]; 11/XII/1986; A. Cota leg.; CAECIB 342. </v>
      </c>
    </row>
    <row r="242" spans="1:34" s="1" customFormat="1" x14ac:dyDescent="0.25">
      <c r="A242" s="3">
        <f t="shared" si="24"/>
        <v>2</v>
      </c>
      <c r="B242" s="53" t="str">
        <f t="shared" si="22"/>
        <v>Kukulcania bajacalipt</v>
      </c>
      <c r="C242" s="57" t="s">
        <v>192</v>
      </c>
      <c r="D242" s="57" t="s">
        <v>195</v>
      </c>
      <c r="E242" s="57" t="s">
        <v>132</v>
      </c>
      <c r="F242" s="57">
        <v>1</v>
      </c>
      <c r="G242" s="57">
        <v>0</v>
      </c>
      <c r="H242" s="57">
        <v>0</v>
      </c>
      <c r="I242" s="57"/>
      <c r="J242" s="57"/>
      <c r="K242" s="57" t="s">
        <v>48</v>
      </c>
      <c r="L242" s="57" t="s">
        <v>382</v>
      </c>
      <c r="M242" s="54" t="s">
        <v>402</v>
      </c>
      <c r="N242" s="57" t="s">
        <v>85</v>
      </c>
      <c r="O242" s="58" t="s">
        <v>85</v>
      </c>
      <c r="P242" s="58"/>
      <c r="Q242" s="58" t="s">
        <v>85</v>
      </c>
      <c r="R242" s="58"/>
      <c r="S242" s="54" t="s">
        <v>403</v>
      </c>
      <c r="T242" s="57" t="s">
        <v>404</v>
      </c>
      <c r="U242" s="57" t="s">
        <v>1302</v>
      </c>
      <c r="V242" s="57"/>
      <c r="W242" s="57" t="s">
        <v>85</v>
      </c>
      <c r="X242" s="147">
        <f ca="1">IF(COUNTBLANK(D242)=1,"",IF('order-admin-units'!$I$1&lt;&gt;"y", "", IF(COUNTBLANK(K242)=1, 'order-admin-units'!$B$1+1, VLOOKUP(K242, ordercountry, 2))))</f>
        <v>2</v>
      </c>
      <c r="Y242" s="147">
        <f ca="1">IF(COUNTBLANK(D242)=1,"",IF('order-admin-units'!$I$1&lt;&gt;"y", "", IF(COUNTBLANK(K242:L242)&gt;0, 'order-admin-units'!$B$2+1, VLOOKUP(K242&amp;"@"&amp;L242, orderadmin, 2))))</f>
        <v>7</v>
      </c>
      <c r="Z242" s="147" t="str">
        <f t="shared" si="25"/>
        <v>MexicoBaja California SurComitán</v>
      </c>
      <c r="AA242" s="147" t="str">
        <f t="shared" si="26"/>
        <v>Kukulcania bajacaliptMexicoBaja California SurComitán[N24.13151°, W110.42446°]M. Jiménez2/X/1986</v>
      </c>
      <c r="AB242" s="147" t="str">
        <f t="shared" si="27"/>
        <v xml:space="preserve">Kukulcania bajacaliptMexicoBaja California SurComitán[N24.13151°, W110.42446°]M. Jiménez2/X/1986AMNH </v>
      </c>
      <c r="AC242" s="147" t="str">
        <f t="shared" si="23"/>
        <v>Kukulcania bajacaliptMexicoBaja California SurComitán[N24.13151°, W110.42446°]M. Jiménez2/X/1986</v>
      </c>
      <c r="AD242" s="11" t="str">
        <f t="shared" si="28"/>
        <v/>
      </c>
      <c r="AE242" s="11" t="str">
        <f t="array" ref="AE242">IF(COUNTBLANK(D242)=1,"",IF(OR($H$2="y",$H$2="m"),IF(AA242=AA241,IF(OR(AB242=$AB$4:$AB241)=FALSE,AE241&amp;C242,AE241),"("&amp;C242)&amp;IF(AA242=AA243,IF(OR(AB243=$AB$4:$AB242)=FALSE,", ",""),") "),""))</f>
        <v/>
      </c>
      <c r="AF242" s="11" t="str">
        <f t="array" ref="AF242">IF((COUNTBLANK(D242)=0)*OR($H$2="y",$H$2="m"),IFERROR(LEFT(C242, FIND(" ",C242)-1), C242),"")</f>
        <v/>
      </c>
      <c r="AG242" s="11" t="str">
        <f t="array" ref="AG242">IF(COUNTBLANK(D242)=1,"",IF(OR($H$2="y",$H$2="m"),IF(AA242=AA241,IF(OR(AC242=$AC$4:$AC241)=FALSE,AG241&amp;AF242,AG241),"("&amp;AF242)&amp;IF(AA242=AA243,IF(OR(AC243=$AC$4:$AC242)=FALSE,", ",""),") "),""))</f>
        <v/>
      </c>
      <c r="AH242" s="10" t="str">
        <f>IF((COUNTBLANK(D242)=1),"",IF(D242=D241,AH241,"")&amp;IF(B241&lt;&gt;B242,((IF(COUNTBLANK(E242)=1,$D$3&amp;"Non-type material: "&amp;$D$3,$D$3&amp;INDEX('type-categories'!$A$2:$B$100,MATCH(E242,'type-categories'!$A$2:$A$100,0),2)&amp;$D$3))),"")&amp;(IF(K242&lt;&gt;K241,$C$2&amp;UPPER(K242)&amp;$C$2&amp;$K$3&amp;" ",(IF(B242&lt;&gt;B241,$C$2&amp;UPPER(K242)&amp;$C$2&amp;$K$3&amp;" ",""))))&amp;IF((AA242&lt;&gt;AA243)*($H$2="y"),AD242&amp;AE242,IF((AA242&lt;&gt;AA243)*($H$2="m"),AD242&amp;AG242,IF(($H$2&lt;&gt;"m")*($H$2&lt;&gt;"Y"),(IF(F242=0,"",F242&amp;" "&amp;$F$4&amp;" "))&amp;(IF(G242=0,"",G242&amp;" "&amp;$G$4&amp;" "))&amp;(IF(H242=0,"",H242&amp;" "&amp;H$4&amp;" "))&amp;(IF(I242=0,"",I242&amp;" "&amp;$I$4&amp;" "))&amp;(IF(J242=0,"",J242&amp;" "&amp;$J$4&amp;" ")),"")))&amp;"; "&amp;IF((B242=B241)*(AA242=AA241), "same collecting data; ", IF((B242=B241)*(Z241=Z242),"same locality; ",(IF(COUNTBLANK(L242)=1,"",$D$2&amp;L242&amp;$L$3&amp;" "&amp;$D$2))&amp;(IF(COUNTBLANK(M242)=1,"",$E$2&amp;M242&amp;$E$2&amp;", "))&amp;(IF(COUNTBLANK(N242)=1,"",N242&amp;"; "))&amp;(IF(COUNTBLANK(O242)=1,"",O242&amp;"; ")))&amp;(IF(COUNTBLANK(P242)=1,"",P242&amp;"; "))&amp;(IF(COUNTBLANK(Q242)=1,"",Q242&amp;"; "))&amp;(IF(COUNTBLANK(R242)=1,"",R242&amp;"m, "))&amp;IF((COUNTBLANK(S242)=0)*(S242&lt;&gt;S241), S242&amp;"; ","")&amp;(IF(COUNTBLANK(U242)=1,"",U242&amp;"; "))&amp;(IF(COUNTBLANK(T242)=1,"",IF(COUNTBLANK(F$2)=1,T242&amp;"; ",T242&amp;" "&amp;F$2&amp;"; "))))&amp;(IF(COUNTBLANK(V242)=1,"",V242&amp;"; "))&amp;IF((COUNTBLANK(C242)=1),"",C242)&amp;IF((B242=B243)*(K242=K243)*(L242=L243)*(M242=M243),IF(($H$2&lt;&gt;"m")*($H$2&lt;&gt;"Y"), " • ", IF((ISNUMBER(FIND(")",AE242))), " • ", "")),IF((B242=B243)*(K242=K243)," • ",". ")))</f>
        <v xml:space="preserve">Holotype: &lt;bold&gt;MEXICO&lt;bold&gt; • 1 ♀ ; Baja California Sur, Sierra de la Laguna, Agua de La Palma; low jungle; hand collecting; [N23.56667°, W110°, 150m]; 11/XII/1986; A. Cota leg.; CAECIB 342. Paratypes: &lt;bold&gt;MEXICO&lt;bold&gt; • 1 ♂ ; Baja California Sur, Comitán, [N24.13151°, W110.42446°]; 2/X/1986; M. Jiménez leg.; AMNH . </v>
      </c>
    </row>
    <row r="243" spans="1:34" s="1" customFormat="1" x14ac:dyDescent="0.25">
      <c r="A243" s="3">
        <f t="shared" si="24"/>
        <v>2</v>
      </c>
      <c r="B243" s="53" t="str">
        <f t="shared" si="22"/>
        <v>Kukulcania bajacali</v>
      </c>
      <c r="C243" s="54" t="s">
        <v>194</v>
      </c>
      <c r="D243" s="55" t="s">
        <v>195</v>
      </c>
      <c r="E243" s="55"/>
      <c r="F243" s="54">
        <v>0</v>
      </c>
      <c r="G243" s="54">
        <v>1</v>
      </c>
      <c r="H243" s="54">
        <v>0</v>
      </c>
      <c r="I243" s="54"/>
      <c r="J243" s="54"/>
      <c r="K243" s="54" t="s">
        <v>48</v>
      </c>
      <c r="L243" s="54" t="s">
        <v>370</v>
      </c>
      <c r="M243" s="54" t="s">
        <v>371</v>
      </c>
      <c r="N243" s="54" t="s">
        <v>372</v>
      </c>
      <c r="O243" s="54"/>
      <c r="P243" s="54"/>
      <c r="Q243" s="54" t="s">
        <v>85</v>
      </c>
      <c r="R243" s="54"/>
      <c r="S243" s="54" t="s">
        <v>373</v>
      </c>
      <c r="T243" s="54" t="s">
        <v>374</v>
      </c>
      <c r="U243" s="54" t="s">
        <v>375</v>
      </c>
      <c r="V243" s="54"/>
      <c r="W243" s="54" t="s">
        <v>85</v>
      </c>
      <c r="X243" s="147">
        <f ca="1">IF(COUNTBLANK(D243)=1,"",IF('order-admin-units'!$I$1&lt;&gt;"y", "", IF(COUNTBLANK(K243)=1, 'order-admin-units'!$B$1+1, VLOOKUP(K243, ordercountry, 2))))</f>
        <v>2</v>
      </c>
      <c r="Y243" s="147">
        <f ca="1">IF(COUNTBLANK(D243)=1,"",IF('order-admin-units'!$I$1&lt;&gt;"y", "", IF(COUNTBLANK(K243:L243)&gt;0, 'order-admin-units'!$B$2+1, VLOOKUP(K243&amp;"@"&amp;L243, orderadmin, 2))))</f>
        <v>1</v>
      </c>
      <c r="Z243" s="147" t="str">
        <f t="shared" si="25"/>
        <v>MexicoBaja CaliforniaCabo PulmoCerro Cuevoso</v>
      </c>
      <c r="AA243" s="147" t="str">
        <f t="shared" si="26"/>
        <v>Kukulcania bajacaliMexicoBaja CaliforniaCabo PulmoCerro Cuevoso[N23.43636°, W109.42963°]I. La Rivers26/III/1947</v>
      </c>
      <c r="AB243" s="147" t="str">
        <f t="shared" si="27"/>
        <v xml:space="preserve">Kukulcania bajacaliMexicoBaja CaliforniaCabo PulmoCerro Cuevoso[N23.43636°, W109.42963°]I. La Rivers26/III/1947UCB </v>
      </c>
      <c r="AC243" s="147" t="str">
        <f t="shared" si="23"/>
        <v>Kukulcania bajacaliMexicoBaja CaliforniaCabo PulmoCerro Cuevoso[N23.43636°, W109.42963°]I. La Rivers26/III/1947</v>
      </c>
      <c r="AD243" s="11" t="str">
        <f t="shared" si="28"/>
        <v/>
      </c>
      <c r="AE243" s="11" t="str">
        <f t="array" ref="AE243">IF(COUNTBLANK(D243)=1,"",IF(OR($H$2="y",$H$2="m"),IF(AA243=AA242,IF(OR(AB243=$AB$4:$AB242)=FALSE,AE242&amp;C243,AE242),"("&amp;C243)&amp;IF(AA243=AA244,IF(OR(AB244=$AB$4:$AB243)=FALSE,", ",""),") "),""))</f>
        <v/>
      </c>
      <c r="AF243" s="11" t="str">
        <f t="array" ref="AF243">IF((COUNTBLANK(D243)=0)*OR($H$2="y",$H$2="m"),IFERROR(LEFT(C243, FIND(" ",C243)-1), C243),"")</f>
        <v/>
      </c>
      <c r="AG243" s="11" t="str">
        <f t="array" ref="AG243">IF(COUNTBLANK(D243)=1,"",IF(OR($H$2="y",$H$2="m"),IF(AA243=AA242,IF(OR(AC243=$AC$4:$AC242)=FALSE,AG242&amp;AF243,AG242),"("&amp;AF243)&amp;IF(AA243=AA244,IF(OR(AC244=$AC$4:$AC243)=FALSE,", ",""),") "),""))</f>
        <v/>
      </c>
      <c r="AH243" s="10" t="str">
        <f>IF((COUNTBLANK(D243)=1),"",IF(D243=D242,AH242,"")&amp;IF(B242&lt;&gt;B243,((IF(COUNTBLANK(E243)=1,$D$3&amp;"Non-type material: "&amp;$D$3,$D$3&amp;INDEX('type-categories'!$A$2:$B$100,MATCH(E243,'type-categories'!$A$2:$A$100,0),2)&amp;$D$3))),"")&amp;(IF(K243&lt;&gt;K242,$C$2&amp;UPPER(K243)&amp;$C$2&amp;$K$3&amp;" ",(IF(B243&lt;&gt;B242,$C$2&amp;UPPER(K243)&amp;$C$2&amp;$K$3&amp;" ",""))))&amp;IF((AA243&lt;&gt;AA244)*($H$2="y"),AD243&amp;AE243,IF((AA243&lt;&gt;AA244)*($H$2="m"),AD243&amp;AG243,IF(($H$2&lt;&gt;"m")*($H$2&lt;&gt;"Y"),(IF(F243=0,"",F243&amp;" "&amp;$F$4&amp;" "))&amp;(IF(G243=0,"",G243&amp;" "&amp;$G$4&amp;" "))&amp;(IF(H243=0,"",H243&amp;" "&amp;H$4&amp;" "))&amp;(IF(I243=0,"",I243&amp;" "&amp;$I$4&amp;" "))&amp;(IF(J243=0,"",J243&amp;" "&amp;$J$4&amp;" ")),"")))&amp;"; "&amp;IF((B243=B242)*(AA243=AA242), "same collecting data; ", IF((B243=B242)*(Z242=Z243),"same locality; ",(IF(COUNTBLANK(L243)=1,"",$D$2&amp;L243&amp;$L$3&amp;" "&amp;$D$2))&amp;(IF(COUNTBLANK(M243)=1,"",$E$2&amp;M243&amp;$E$2&amp;", "))&amp;(IF(COUNTBLANK(N243)=1,"",N243&amp;"; "))&amp;(IF(COUNTBLANK(O243)=1,"",O243&amp;"; ")))&amp;(IF(COUNTBLANK(P243)=1,"",P243&amp;"; "))&amp;(IF(COUNTBLANK(Q243)=1,"",Q243&amp;"; "))&amp;(IF(COUNTBLANK(R243)=1,"",R243&amp;"m, "))&amp;IF((COUNTBLANK(S243)=0)*(S243&lt;&gt;S242), S243&amp;"; ","")&amp;(IF(COUNTBLANK(U243)=1,"",U243&amp;"; "))&amp;(IF(COUNTBLANK(T243)=1,"",IF(COUNTBLANK(F$2)=1,T243&amp;"; ",T243&amp;" "&amp;F$2&amp;"; "))))&amp;(IF(COUNTBLANK(V243)=1,"",V243&amp;"; "))&amp;IF((COUNTBLANK(C243)=1),"",C243)&amp;IF((B243=B244)*(K243=K244)*(L243=L244)*(M243=M244),IF(($H$2&lt;&gt;"m")*($H$2&lt;&gt;"Y"), " • ", IF((ISNUMBER(FIND(")",AE243))), " • ", "")),IF((B243=B244)*(K243=K244)," • ",". ")))</f>
        <v xml:space="preserve">Holotype: &lt;bold&gt;MEXICO&lt;bold&gt; • 1 ♀ ; Baja California Sur, Sierra de la Laguna, Agua de La Palma; low jungle; hand collecting; [N23.56667°, W110°, 150m]; 11/XII/1986; A. Cota leg.; CAECIB 342. Paratypes: &lt;bold&gt;MEXICO&lt;bold&gt; • 1 ♂ ; Baja California Sur, Comitán, [N24.13151°, W110.42446°]; 2/X/1986; M. Jiménez leg.; AMNH . Non-type material: &lt;bold&gt;MEXICO&lt;bold&gt; • 1 ♀ ; Baja California, Cabo Pulmo, Cerro Cuevoso; [N23.43636°, W109.42963°]; 26/III/1947; I. La Rivers leg.; UCB  • </v>
      </c>
    </row>
    <row r="244" spans="1:34" s="1" customFormat="1" x14ac:dyDescent="0.25">
      <c r="A244" s="3">
        <f t="shared" si="24"/>
        <v>2</v>
      </c>
      <c r="B244" s="53" t="str">
        <f t="shared" si="22"/>
        <v>Kukulcania bajacali</v>
      </c>
      <c r="C244" s="54" t="s">
        <v>196</v>
      </c>
      <c r="D244" s="55" t="s">
        <v>195</v>
      </c>
      <c r="E244" s="55"/>
      <c r="F244" s="54">
        <v>0</v>
      </c>
      <c r="G244" s="54">
        <v>6</v>
      </c>
      <c r="H244" s="54">
        <v>3</v>
      </c>
      <c r="I244" s="54"/>
      <c r="J244" s="54"/>
      <c r="K244" s="54" t="s">
        <v>48</v>
      </c>
      <c r="L244" s="54" t="s">
        <v>370</v>
      </c>
      <c r="M244" s="54" t="s">
        <v>376</v>
      </c>
      <c r="N244" s="54" t="s">
        <v>85</v>
      </c>
      <c r="O244" s="54" t="s">
        <v>85</v>
      </c>
      <c r="P244" s="54"/>
      <c r="Q244" s="54" t="s">
        <v>85</v>
      </c>
      <c r="R244" s="54"/>
      <c r="S244" s="54" t="s">
        <v>377</v>
      </c>
      <c r="T244" s="54" t="s">
        <v>378</v>
      </c>
      <c r="U244" s="54" t="s">
        <v>85</v>
      </c>
      <c r="V244" s="54"/>
      <c r="W244" s="54" t="s">
        <v>85</v>
      </c>
      <c r="X244" s="147">
        <f ca="1">IF(COUNTBLANK(D244)=1,"",IF('order-admin-units'!$I$1&lt;&gt;"y", "", IF(COUNTBLANK(K244)=1, 'order-admin-units'!$B$1+1, VLOOKUP(K244, ordercountry, 2))))</f>
        <v>2</v>
      </c>
      <c r="Y244" s="147">
        <f ca="1">IF(COUNTBLANK(D244)=1,"",IF('order-admin-units'!$I$1&lt;&gt;"y", "", IF(COUNTBLANK(K244:L244)&gt;0, 'order-admin-units'!$B$2+1, VLOOKUP(K244&amp;"@"&amp;L244, orderadmin, 2))))</f>
        <v>1</v>
      </c>
      <c r="Z244" s="147" t="str">
        <f t="shared" si="25"/>
        <v>MexicoBaja CaliforniaSan José del Cabo</v>
      </c>
      <c r="AA244" s="147" t="str">
        <f t="shared" si="26"/>
        <v>Kukulcania bajacaliMexicoBaja CaliforniaSan José del Cabo[N23.06366°, W109.70244°]Eisen &amp; Vaslet</v>
      </c>
      <c r="AB244" s="147" t="str">
        <f t="shared" si="27"/>
        <v>Kukulcania bajacaliMexicoBaja CaliforniaSan José del Cabo[N23.06366°, W109.70244°]Eisen &amp; VasletMCZ 145412</v>
      </c>
      <c r="AC244" s="147" t="str">
        <f t="shared" si="23"/>
        <v>Kukulcania bajacaliMexicoBaja CaliforniaSan José del Cabo[N23.06366°, W109.70244°]Eisen &amp; Vaslet</v>
      </c>
      <c r="AD244" s="11" t="str">
        <f t="shared" si="28"/>
        <v/>
      </c>
      <c r="AE244" s="11" t="str">
        <f t="array" ref="AE244">IF(COUNTBLANK(D244)=1,"",IF(OR($H$2="y",$H$2="m"),IF(AA244=AA243,IF(OR(AB244=$AB$4:$AB243)=FALSE,AE243&amp;C244,AE243),"("&amp;C244)&amp;IF(AA244=AA245,IF(OR(AB245=$AB$4:$AB244)=FALSE,", ",""),") "),""))</f>
        <v/>
      </c>
      <c r="AF244" s="11" t="str">
        <f t="array" ref="AF244">IF((COUNTBLANK(D244)=0)*OR($H$2="y",$H$2="m"),IFERROR(LEFT(C244, FIND(" ",C244)-1), C244),"")</f>
        <v/>
      </c>
      <c r="AG244" s="11" t="str">
        <f t="array" ref="AG244">IF(COUNTBLANK(D244)=1,"",IF(OR($H$2="y",$H$2="m"),IF(AA244=AA243,IF(OR(AC244=$AC$4:$AC243)=FALSE,AG243&amp;AF244,AG243),"("&amp;AF244)&amp;IF(AA244=AA245,IF(OR(AC245=$AC$4:$AC244)=FALSE,", ",""),") "),""))</f>
        <v/>
      </c>
      <c r="AH244" s="10" t="str">
        <f>IF((COUNTBLANK(D244)=1),"",IF(D244=D243,AH243,"")&amp;IF(B243&lt;&gt;B244,((IF(COUNTBLANK(E244)=1,$D$3&amp;"Non-type material: "&amp;$D$3,$D$3&amp;INDEX('type-categories'!$A$2:$B$100,MATCH(E244,'type-categories'!$A$2:$A$100,0),2)&amp;$D$3))),"")&amp;(IF(K244&lt;&gt;K243,$C$2&amp;UPPER(K244)&amp;$C$2&amp;$K$3&amp;" ",(IF(B244&lt;&gt;B243,$C$2&amp;UPPER(K244)&amp;$C$2&amp;$K$3&amp;" ",""))))&amp;IF((AA244&lt;&gt;AA245)*($H$2="y"),AD244&amp;AE244,IF((AA244&lt;&gt;AA245)*($H$2="m"),AD244&amp;AG244,IF(($H$2&lt;&gt;"m")*($H$2&lt;&gt;"Y"),(IF(F244=0,"",F244&amp;" "&amp;$F$4&amp;" "))&amp;(IF(G244=0,"",G244&amp;" "&amp;$G$4&amp;" "))&amp;(IF(H244=0,"",H244&amp;" "&amp;H$4&amp;" "))&amp;(IF(I244=0,"",I244&amp;" "&amp;$I$4&amp;" "))&amp;(IF(J244=0,"",J244&amp;" "&amp;$J$4&amp;" ")),"")))&amp;"; "&amp;IF((B244=B243)*(AA244=AA243), "same collecting data; ", IF((B244=B243)*(Z243=Z244),"same locality; ",(IF(COUNTBLANK(L244)=1,"",$D$2&amp;L244&amp;$L$3&amp;" "&amp;$D$2))&amp;(IF(COUNTBLANK(M244)=1,"",$E$2&amp;M244&amp;$E$2&amp;", "))&amp;(IF(COUNTBLANK(N244)=1,"",N244&amp;"; "))&amp;(IF(COUNTBLANK(O244)=1,"",O244&amp;"; ")))&amp;(IF(COUNTBLANK(P244)=1,"",P244&amp;"; "))&amp;(IF(COUNTBLANK(Q244)=1,"",Q244&amp;"; "))&amp;(IF(COUNTBLANK(R244)=1,"",R244&amp;"m, "))&amp;IF((COUNTBLANK(S244)=0)*(S244&lt;&gt;S243), S244&amp;"; ","")&amp;(IF(COUNTBLANK(U244)=1,"",U244&amp;"; "))&amp;(IF(COUNTBLANK(T244)=1,"",IF(COUNTBLANK(F$2)=1,T244&amp;"; ",T244&amp;" "&amp;F$2&amp;"; "))))&amp;(IF(COUNTBLANK(V244)=1,"",V244&amp;"; "))&amp;IF((COUNTBLANK(C244)=1),"",C244)&amp;IF((B244=B245)*(K244=K245)*(L244=L245)*(M244=M245),IF(($H$2&lt;&gt;"m")*($H$2&lt;&gt;"Y"), " • ", IF((ISNUMBER(FIND(")",AE244))), " • ", "")),IF((B244=B245)*(K244=K245)," • ",". ")))</f>
        <v xml:space="preserve">Holotype: &lt;bold&gt;MEXICO&lt;bold&gt; • 1 ♀ ; Baja California Sur, Sierra de la Laguna, Agua de La Palma; low jungle; hand collecting; [N23.56667°, W110°, 150m]; 11/XII/1986; A. Cota leg.; CAECIB 342. Paratypes: &lt;bold&gt;MEXICO&lt;bold&gt; • 1 ♂ ; Baja California Sur, Comitán, [N24.13151°, W110.42446°]; 2/X/1986; M. Jiménez leg.; AMNH . Non-type material: &lt;bold&gt;MEXICO&lt;bold&gt; • 1 ♀ ; Baja California, Cabo Pulmo, Cerro Cuevoso; [N23.43636°, W109.42963°]; 26/III/1947; I. La Rivers leg.; UCB  • 6 ♀ 3 imm. ; Baja California, San José del Cabo, [N23.06366°, W109.70244°]; Eisen &amp; Vaslet leg.; MCZ 145412 • </v>
      </c>
    </row>
    <row r="245" spans="1:34" s="1" customFormat="1" x14ac:dyDescent="0.25">
      <c r="A245" s="3">
        <f t="shared" si="24"/>
        <v>2</v>
      </c>
      <c r="B245" s="53" t="str">
        <f t="shared" si="22"/>
        <v>Kukulcania bajacali</v>
      </c>
      <c r="C245" s="54" t="s">
        <v>197</v>
      </c>
      <c r="D245" s="55" t="s">
        <v>195</v>
      </c>
      <c r="E245" s="55"/>
      <c r="F245" s="54">
        <v>0</v>
      </c>
      <c r="G245" s="54">
        <v>1</v>
      </c>
      <c r="H245" s="54">
        <v>0</v>
      </c>
      <c r="I245" s="54"/>
      <c r="J245" s="54"/>
      <c r="K245" s="54" t="s">
        <v>48</v>
      </c>
      <c r="L245" s="54" t="s">
        <v>370</v>
      </c>
      <c r="M245" s="54" t="s">
        <v>376</v>
      </c>
      <c r="N245" s="54" t="s">
        <v>85</v>
      </c>
      <c r="O245" s="54" t="s">
        <v>85</v>
      </c>
      <c r="P245" s="54"/>
      <c r="Q245" s="54" t="s">
        <v>85</v>
      </c>
      <c r="R245" s="54"/>
      <c r="S245" s="54" t="s">
        <v>377</v>
      </c>
      <c r="T245" s="54" t="s">
        <v>379</v>
      </c>
      <c r="U245" s="54" t="s">
        <v>380</v>
      </c>
      <c r="V245" s="54"/>
      <c r="W245" s="54" t="s">
        <v>85</v>
      </c>
      <c r="X245" s="147">
        <f ca="1">IF(COUNTBLANK(D245)=1,"",IF('order-admin-units'!$I$1&lt;&gt;"y", "", IF(COUNTBLANK(K245)=1, 'order-admin-units'!$B$1+1, VLOOKUP(K245, ordercountry, 2))))</f>
        <v>2</v>
      </c>
      <c r="Y245" s="147">
        <f ca="1">IF(COUNTBLANK(D245)=1,"",IF('order-admin-units'!$I$1&lt;&gt;"y", "", IF(COUNTBLANK(K245:L245)&gt;0, 'order-admin-units'!$B$2+1, VLOOKUP(K245&amp;"@"&amp;L245, orderadmin, 2))))</f>
        <v>1</v>
      </c>
      <c r="Z245" s="147" t="str">
        <f t="shared" si="25"/>
        <v>MexicoBaja CaliforniaSan José del Cabo</v>
      </c>
      <c r="AA245" s="147" t="str">
        <f t="shared" si="26"/>
        <v>Kukulcania bajacaliMexicoBaja CaliforniaSan José del Cabo[N23.06366°, W109.70244°]N. Banks1896</v>
      </c>
      <c r="AB245" s="147" t="str">
        <f t="shared" si="27"/>
        <v>Kukulcania bajacaliMexicoBaja CaliforniaSan José del Cabo[N23.06366°, W109.70244°]N. Banks1896MCZ 145411</v>
      </c>
      <c r="AC245" s="147" t="str">
        <f t="shared" si="23"/>
        <v>Kukulcania bajacaliMexicoBaja CaliforniaSan José del Cabo[N23.06366°, W109.70244°]N. Banks1896</v>
      </c>
      <c r="AD245" s="11" t="str">
        <f t="shared" si="28"/>
        <v/>
      </c>
      <c r="AE245" s="11" t="str">
        <f t="array" ref="AE245">IF(COUNTBLANK(D245)=1,"",IF(OR($H$2="y",$H$2="m"),IF(AA245=AA244,IF(OR(AB245=$AB$4:$AB244)=FALSE,AE244&amp;C245,AE244),"("&amp;C245)&amp;IF(AA245=AA246,IF(OR(AB246=$AB$4:$AB245)=FALSE,", ",""),") "),""))</f>
        <v/>
      </c>
      <c r="AF245" s="11" t="str">
        <f t="array" ref="AF245">IF((COUNTBLANK(D245)=0)*OR($H$2="y",$H$2="m"),IFERROR(LEFT(C245, FIND(" ",C245)-1), C245),"")</f>
        <v/>
      </c>
      <c r="AG245" s="11" t="str">
        <f t="array" ref="AG245">IF(COUNTBLANK(D245)=1,"",IF(OR($H$2="y",$H$2="m"),IF(AA245=AA244,IF(OR(AC245=$AC$4:$AC244)=FALSE,AG244&amp;AF245,AG244),"("&amp;AF245)&amp;IF(AA245=AA246,IF(OR(AC246=$AC$4:$AC245)=FALSE,", ",""),") "),""))</f>
        <v/>
      </c>
      <c r="AH245" s="10" t="str">
        <f>IF((COUNTBLANK(D245)=1),"",IF(D245=D244,AH244,"")&amp;IF(B244&lt;&gt;B245,((IF(COUNTBLANK(E245)=1,$D$3&amp;"Non-type material: "&amp;$D$3,$D$3&amp;INDEX('type-categories'!$A$2:$B$100,MATCH(E245,'type-categories'!$A$2:$A$100,0),2)&amp;$D$3))),"")&amp;(IF(K245&lt;&gt;K244,$C$2&amp;UPPER(K245)&amp;$C$2&amp;$K$3&amp;" ",(IF(B245&lt;&gt;B244,$C$2&amp;UPPER(K245)&amp;$C$2&amp;$K$3&amp;" ",""))))&amp;IF((AA245&lt;&gt;AA246)*($H$2="y"),AD245&amp;AE245,IF((AA245&lt;&gt;AA246)*($H$2="m"),AD245&amp;AG245,IF(($H$2&lt;&gt;"m")*($H$2&lt;&gt;"Y"),(IF(F245=0,"",F245&amp;" "&amp;$F$4&amp;" "))&amp;(IF(G245=0,"",G245&amp;" "&amp;$G$4&amp;" "))&amp;(IF(H245=0,"",H245&amp;" "&amp;H$4&amp;" "))&amp;(IF(I245=0,"",I245&amp;" "&amp;$I$4&amp;" "))&amp;(IF(J245=0,"",J245&amp;" "&amp;$J$4&amp;" ")),"")))&amp;"; "&amp;IF((B245=B244)*(AA245=AA244), "same collecting data; ", IF((B245=B244)*(Z244=Z245),"same locality; ",(IF(COUNTBLANK(L245)=1,"",$D$2&amp;L245&amp;$L$3&amp;" "&amp;$D$2))&amp;(IF(COUNTBLANK(M245)=1,"",$E$2&amp;M245&amp;$E$2&amp;", "))&amp;(IF(COUNTBLANK(N245)=1,"",N245&amp;"; "))&amp;(IF(COUNTBLANK(O245)=1,"",O245&amp;"; ")))&amp;(IF(COUNTBLANK(P245)=1,"",P245&amp;"; "))&amp;(IF(COUNTBLANK(Q245)=1,"",Q245&amp;"; "))&amp;(IF(COUNTBLANK(R245)=1,"",R245&amp;"m, "))&amp;IF((COUNTBLANK(S245)=0)*(S245&lt;&gt;S244), S245&amp;"; ","")&amp;(IF(COUNTBLANK(U245)=1,"",U245&amp;"; "))&amp;(IF(COUNTBLANK(T245)=1,"",IF(COUNTBLANK(F$2)=1,T245&amp;"; ",T245&amp;" "&amp;F$2&amp;"; "))))&amp;(IF(COUNTBLANK(V245)=1,"",V245&amp;"; "))&amp;IF((COUNTBLANK(C245)=1),"",C245)&amp;IF((B245=B246)*(K245=K246)*(L245=L246)*(M245=M246),IF(($H$2&lt;&gt;"m")*($H$2&lt;&gt;"Y"), " • ", IF((ISNUMBER(FIND(")",AE245))), " • ", "")),IF((B245=B246)*(K245=K246)," • ",". ")))</f>
        <v xml:space="preserve">Holotype: &lt;bold&gt;MEXICO&lt;bold&gt; • 1 ♀ ; Baja California Sur, Sierra de la Laguna, Agua de La Palma; low jungle; hand collecting; [N23.56667°, W110°, 150m]; 11/XII/1986; A. Cota leg.; CAECIB 342. Paratypes: &lt;bold&gt;MEXICO&lt;bold&gt; • 1 ♂ ; Baja California Sur, Comitán, [N24.13151°, W110.42446°]; 2/X/1986; M. Jiménez leg.; AMNH . Non-type material: &lt;bold&gt;MEXICO&lt;bold&gt; • 1 ♀ ; Baja California, Cabo Pulmo, Cerro Cuevoso; [N23.43636°, W109.42963°]; 26/III/1947; I. La Rivers leg.; UCB  • 6 ♀ 3 imm. ; Baja California, San José del Cabo, [N23.06366°, W109.70244°]; Eisen &amp; Vaslet leg.; MCZ 145412 • 1 ♀ ; same locality; 1896; N. Banks leg.; MCZ 145411 • </v>
      </c>
    </row>
    <row r="246" spans="1:34" s="1" customFormat="1" x14ac:dyDescent="0.25">
      <c r="A246" s="3">
        <f t="shared" si="24"/>
        <v>2</v>
      </c>
      <c r="B246" s="53" t="str">
        <f t="shared" si="22"/>
        <v>Kukulcania bajacali</v>
      </c>
      <c r="C246" s="54" t="s">
        <v>192</v>
      </c>
      <c r="D246" s="55" t="s">
        <v>195</v>
      </c>
      <c r="E246" s="55"/>
      <c r="F246" s="54">
        <v>0</v>
      </c>
      <c r="G246" s="54">
        <v>2</v>
      </c>
      <c r="H246" s="54" t="s">
        <v>381</v>
      </c>
      <c r="I246" s="54"/>
      <c r="J246" s="54"/>
      <c r="K246" s="54" t="s">
        <v>48</v>
      </c>
      <c r="L246" s="54" t="s">
        <v>382</v>
      </c>
      <c r="M246" s="54" t="s">
        <v>85</v>
      </c>
      <c r="N246" s="54"/>
      <c r="O246" s="54" t="s">
        <v>85</v>
      </c>
      <c r="P246" s="54"/>
      <c r="Q246" s="54" t="s">
        <v>85</v>
      </c>
      <c r="R246" s="54"/>
      <c r="S246" s="54" t="s">
        <v>85</v>
      </c>
      <c r="T246" s="54" t="s">
        <v>383</v>
      </c>
      <c r="U246" s="54" t="s">
        <v>384</v>
      </c>
      <c r="V246" s="54"/>
      <c r="W246" s="54" t="s">
        <v>85</v>
      </c>
      <c r="X246" s="147">
        <f ca="1">IF(COUNTBLANK(D246)=1,"",IF('order-admin-units'!$I$1&lt;&gt;"y", "", IF(COUNTBLANK(K246)=1, 'order-admin-units'!$B$1+1, VLOOKUP(K246, ordercountry, 2))))</f>
        <v>2</v>
      </c>
      <c r="Y246" s="147">
        <f ca="1">IF(COUNTBLANK(D246)=1,"",IF('order-admin-units'!$I$1&lt;&gt;"y", "", IF(COUNTBLANK(K246:L246)&gt;0, 'order-admin-units'!$B$2+1, VLOOKUP(K246&amp;"@"&amp;L246, orderadmin, 2))))</f>
        <v>7</v>
      </c>
      <c r="Z246" s="147" t="str">
        <f t="shared" si="25"/>
        <v>MexicoBaja California Sur</v>
      </c>
      <c r="AA246" s="147" t="str">
        <f t="shared" si="26"/>
        <v>Kukulcania bajacaliMexicoBaja California SurV. Roth5–8/II/1966</v>
      </c>
      <c r="AB246" s="147" t="str">
        <f t="shared" si="27"/>
        <v xml:space="preserve">Kukulcania bajacaliMexicoBaja California SurV. Roth5–8/II/1966AMNH </v>
      </c>
      <c r="AC246" s="147" t="str">
        <f t="shared" si="23"/>
        <v>Kukulcania bajacaliMexicoBaja California SurV. Roth5–8/II/1966</v>
      </c>
      <c r="AD246" s="11" t="str">
        <f t="shared" si="28"/>
        <v/>
      </c>
      <c r="AE246" s="11" t="str">
        <f t="array" ref="AE246">IF(COUNTBLANK(D246)=1,"",IF(OR($H$2="y",$H$2="m"),IF(AA246=AA245,IF(OR(AB246=$AB$4:$AB245)=FALSE,AE245&amp;C246,AE245),"("&amp;C246)&amp;IF(AA246=AA247,IF(OR(AB247=$AB$4:$AB246)=FALSE,", ",""),") "),""))</f>
        <v/>
      </c>
      <c r="AF246" s="11" t="str">
        <f t="array" ref="AF246">IF((COUNTBLANK(D246)=0)*OR($H$2="y",$H$2="m"),IFERROR(LEFT(C246, FIND(" ",C246)-1), C246),"")</f>
        <v/>
      </c>
      <c r="AG246" s="11" t="str">
        <f t="array" ref="AG246">IF(COUNTBLANK(D246)=1,"",IF(OR($H$2="y",$H$2="m"),IF(AA246=AA245,IF(OR(AC246=$AC$4:$AC245)=FALSE,AG245&amp;AF246,AG245),"("&amp;AF246)&amp;IF(AA246=AA247,IF(OR(AC247=$AC$4:$AC246)=FALSE,", ",""),") "),""))</f>
        <v/>
      </c>
      <c r="AH246" s="10" t="str">
        <f>IF((COUNTBLANK(D246)=1),"",IF(D246=D245,AH245,"")&amp;IF(B245&lt;&gt;B246,((IF(COUNTBLANK(E246)=1,$D$3&amp;"Non-type material: "&amp;$D$3,$D$3&amp;INDEX('type-categories'!$A$2:$B$100,MATCH(E246,'type-categories'!$A$2:$A$100,0),2)&amp;$D$3))),"")&amp;(IF(K246&lt;&gt;K245,$C$2&amp;UPPER(K246)&amp;$C$2&amp;$K$3&amp;" ",(IF(B246&lt;&gt;B245,$C$2&amp;UPPER(K246)&amp;$C$2&amp;$K$3&amp;" ",""))))&amp;IF((AA246&lt;&gt;AA247)*($H$2="y"),AD246&amp;AE246,IF((AA246&lt;&gt;AA247)*($H$2="m"),AD246&amp;AG246,IF(($H$2&lt;&gt;"m")*($H$2&lt;&gt;"Y"),(IF(F246=0,"",F246&amp;" "&amp;$F$4&amp;" "))&amp;(IF(G246=0,"",G246&amp;" "&amp;$G$4&amp;" "))&amp;(IF(H246=0,"",H246&amp;" "&amp;H$4&amp;" "))&amp;(IF(I246=0,"",I246&amp;" "&amp;$I$4&amp;" "))&amp;(IF(J246=0,"",J246&amp;" "&amp;$J$4&amp;" ")),"")))&amp;"; "&amp;IF((B246=B245)*(AA246=AA245), "same collecting data; ", IF((B246=B245)*(Z245=Z246),"same locality; ",(IF(COUNTBLANK(L246)=1,"",$D$2&amp;L246&amp;$L$3&amp;" "&amp;$D$2))&amp;(IF(COUNTBLANK(M246)=1,"",$E$2&amp;M246&amp;$E$2&amp;", "))&amp;(IF(COUNTBLANK(N246)=1,"",N246&amp;"; "))&amp;(IF(COUNTBLANK(O246)=1,"",O246&amp;"; ")))&amp;(IF(COUNTBLANK(P246)=1,"",P246&amp;"; "))&amp;(IF(COUNTBLANK(Q246)=1,"",Q246&amp;"; "))&amp;(IF(COUNTBLANK(R246)=1,"",R246&amp;"m, "))&amp;IF((COUNTBLANK(S246)=0)*(S246&lt;&gt;S245), S246&amp;"; ","")&amp;(IF(COUNTBLANK(U246)=1,"",U246&amp;"; "))&amp;(IF(COUNTBLANK(T246)=1,"",IF(COUNTBLANK(F$2)=1,T246&amp;"; ",T246&amp;" "&amp;F$2&amp;"; "))))&amp;(IF(COUNTBLANK(V246)=1,"",V246&amp;"; "))&amp;IF((COUNTBLANK(C246)=1),"",C246)&amp;IF((B246=B247)*(K246=K247)*(L246=L247)*(M246=M247),IF(($H$2&lt;&gt;"m")*($H$2&lt;&gt;"Y"), " • ", IF((ISNUMBER(FIND(")",AE246))), " • ", "")),IF((B246=B247)*(K246=K247)," • ",". ")))</f>
        <v xml:space="preserve">Holotype: &lt;bold&gt;MEXICO&lt;bold&gt; • 1 ♀ ; Baja California Sur, Sierra de la Laguna, Agua de La Palma; low jungle; hand collecting; [N23.56667°, W110°, 150m]; 11/XII/1986; A. Cota leg.; CAECIB 342. Paratypes: &lt;bold&gt;MEXICO&lt;bold&gt; • 1 ♂ ; Baja California Sur, Comitán, [N24.13151°, W110.42446°]; 2/X/1986; M. Jiménez leg.; AMNH . Non-type material: &lt;bold&gt;MEXICO&lt;bold&gt; • 1 ♀ ; Baja California, Cabo Pulmo, Cerro Cuevoso; [N23.43636°, W109.42963°]; 26/III/1947; I. La Rivers leg.; UCB  • 6 ♀ 3 imm. ; Baja California, San José del Cabo, [N23.06366°, W109.70244°]; Eisen &amp; Vaslet leg.; MCZ 145412 • 1 ♀ ; same locality; 1896; N. Banks leg.; MCZ 145411 • 2 ♀ several imm. ; Baja California Sur, 5–8/II/1966; V. Roth leg.; AMNH  • </v>
      </c>
    </row>
    <row r="247" spans="1:34" s="1" customFormat="1" x14ac:dyDescent="0.25">
      <c r="A247" s="3">
        <f t="shared" si="24"/>
        <v>2</v>
      </c>
      <c r="B247" s="53" t="str">
        <f t="shared" si="22"/>
        <v>Kukulcania bajacali</v>
      </c>
      <c r="C247" s="57" t="s">
        <v>192</v>
      </c>
      <c r="D247" s="57" t="s">
        <v>195</v>
      </c>
      <c r="E247" s="57"/>
      <c r="F247" s="57">
        <v>0</v>
      </c>
      <c r="G247" s="57">
        <v>1</v>
      </c>
      <c r="H247" s="57">
        <v>0</v>
      </c>
      <c r="I247" s="57"/>
      <c r="J247" s="57"/>
      <c r="K247" s="57" t="s">
        <v>48</v>
      </c>
      <c r="L247" s="57" t="s">
        <v>382</v>
      </c>
      <c r="M247" s="54" t="s">
        <v>1266</v>
      </c>
      <c r="N247" s="57" t="s">
        <v>85</v>
      </c>
      <c r="O247" s="58" t="s">
        <v>85</v>
      </c>
      <c r="P247" s="58"/>
      <c r="Q247" s="58" t="s">
        <v>85</v>
      </c>
      <c r="R247" s="58"/>
      <c r="S247" s="54" t="s">
        <v>1267</v>
      </c>
      <c r="T247" s="57" t="s">
        <v>1268</v>
      </c>
      <c r="U247" s="57" t="s">
        <v>1269</v>
      </c>
      <c r="V247" s="57"/>
      <c r="W247" s="57" t="s">
        <v>85</v>
      </c>
      <c r="X247" s="147">
        <f ca="1">IF(COUNTBLANK(D247)=1,"",IF('order-admin-units'!$I$1&lt;&gt;"y", "", IF(COUNTBLANK(K247)=1, 'order-admin-units'!$B$1+1, VLOOKUP(K247, ordercountry, 2))))</f>
        <v>2</v>
      </c>
      <c r="Y247" s="147">
        <f ca="1">IF(COUNTBLANK(D247)=1,"",IF('order-admin-units'!$I$1&lt;&gt;"y", "", IF(COUNTBLANK(K247:L247)&gt;0, 'order-admin-units'!$B$2+1, VLOOKUP(K247&amp;"@"&amp;L247, orderadmin, 2))))</f>
        <v>7</v>
      </c>
      <c r="Z247" s="147" t="str">
        <f t="shared" si="25"/>
        <v>MexicoBaja California Sur1.5 mile NE Punta Palmilla</v>
      </c>
      <c r="AA247" s="147" t="str">
        <f t="shared" si="26"/>
        <v>Kukulcania bajacaliMexicoBaja California Sur1.5 mile NE Punta Palmilla[N23.01058°, W109.71676°]S.C. Willians et al.16/VII/1968</v>
      </c>
      <c r="AB247" s="147" t="str">
        <f t="shared" si="27"/>
        <v xml:space="preserve">Kukulcania bajacaliMexicoBaja California Sur1.5 mile NE Punta Palmilla[N23.01058°, W109.71676°]S.C. Willians et al.16/VII/1968AMNH </v>
      </c>
      <c r="AC247" s="147" t="str">
        <f t="shared" si="23"/>
        <v>Kukulcania bajacaliMexicoBaja California Sur1.5 mile NE Punta Palmilla[N23.01058°, W109.71676°]S.C. Willians et al.16/VII/1968</v>
      </c>
      <c r="AD247" s="11" t="str">
        <f t="shared" si="28"/>
        <v/>
      </c>
      <c r="AE247" s="11" t="str">
        <f t="array" ref="AE247">IF(COUNTBLANK(D247)=1,"",IF(OR($H$2="y",$H$2="m"),IF(AA247=AA246,IF(OR(AB247=$AB$4:$AB246)=FALSE,AE246&amp;C247,AE246),"("&amp;C247)&amp;IF(AA247=AA248,IF(OR(AB248=$AB$4:$AB247)=FALSE,", ",""),") "),""))</f>
        <v/>
      </c>
      <c r="AF247" s="11" t="str">
        <f t="array" ref="AF247">IF((COUNTBLANK(D247)=0)*OR($H$2="y",$H$2="m"),IFERROR(LEFT(C247, FIND(" ",C247)-1), C247),"")</f>
        <v/>
      </c>
      <c r="AG247" s="11" t="str">
        <f t="array" ref="AG247">IF(COUNTBLANK(D247)=1,"",IF(OR($H$2="y",$H$2="m"),IF(AA247=AA246,IF(OR(AC247=$AC$4:$AC246)=FALSE,AG246&amp;AF247,AG246),"("&amp;AF247)&amp;IF(AA247=AA248,IF(OR(AC248=$AC$4:$AC247)=FALSE,", ",""),") "),""))</f>
        <v/>
      </c>
      <c r="AH247" s="10" t="str">
        <f>IF((COUNTBLANK(D247)=1),"",IF(D247=D246,AH246,"")&amp;IF(B246&lt;&gt;B247,((IF(COUNTBLANK(E247)=1,$D$3&amp;"Non-type material: "&amp;$D$3,$D$3&amp;INDEX('type-categories'!$A$2:$B$100,MATCH(E247,'type-categories'!$A$2:$A$100,0),2)&amp;$D$3))),"")&amp;(IF(K247&lt;&gt;K246,$C$2&amp;UPPER(K247)&amp;$C$2&amp;$K$3&amp;" ",(IF(B247&lt;&gt;B246,$C$2&amp;UPPER(K247)&amp;$C$2&amp;$K$3&amp;" ",""))))&amp;IF((AA247&lt;&gt;AA248)*($H$2="y"),AD247&amp;AE247,IF((AA247&lt;&gt;AA248)*($H$2="m"),AD247&amp;AG247,IF(($H$2&lt;&gt;"m")*($H$2&lt;&gt;"Y"),(IF(F247=0,"",F247&amp;" "&amp;$F$4&amp;" "))&amp;(IF(G247=0,"",G247&amp;" "&amp;$G$4&amp;" "))&amp;(IF(H247=0,"",H247&amp;" "&amp;H$4&amp;" "))&amp;(IF(I247=0,"",I247&amp;" "&amp;$I$4&amp;" "))&amp;(IF(J247=0,"",J247&amp;" "&amp;$J$4&amp;" ")),"")))&amp;"; "&amp;IF((B247=B246)*(AA247=AA246), "same collecting data; ", IF((B247=B246)*(Z246=Z247),"same locality; ",(IF(COUNTBLANK(L247)=1,"",$D$2&amp;L247&amp;$L$3&amp;" "&amp;$D$2))&amp;(IF(COUNTBLANK(M247)=1,"",$E$2&amp;M247&amp;$E$2&amp;", "))&amp;(IF(COUNTBLANK(N247)=1,"",N247&amp;"; "))&amp;(IF(COUNTBLANK(O247)=1,"",O247&amp;"; ")))&amp;(IF(COUNTBLANK(P247)=1,"",P247&amp;"; "))&amp;(IF(COUNTBLANK(Q247)=1,"",Q247&amp;"; "))&amp;(IF(COUNTBLANK(R247)=1,"",R247&amp;"m, "))&amp;IF((COUNTBLANK(S247)=0)*(S247&lt;&gt;S246), S247&amp;"; ","")&amp;(IF(COUNTBLANK(U247)=1,"",U247&amp;"; "))&amp;(IF(COUNTBLANK(T247)=1,"",IF(COUNTBLANK(F$2)=1,T247&amp;"; ",T247&amp;" "&amp;F$2&amp;"; "))))&amp;(IF(COUNTBLANK(V247)=1,"",V247&amp;"; "))&amp;IF((COUNTBLANK(C247)=1),"",C247)&amp;IF((B247=B248)*(K247=K248)*(L247=L248)*(M247=M248),IF(($H$2&lt;&gt;"m")*($H$2&lt;&gt;"Y"), " • ", IF((ISNUMBER(FIND(")",AE247))), " • ", "")),IF((B247=B248)*(K247=K248)," • ",". ")))</f>
        <v xml:space="preserve">Holotype: &lt;bold&gt;MEXICO&lt;bold&gt; • 1 ♀ ; Baja California Sur, Sierra de la Laguna, Agua de La Palma; low jungle; hand collecting; [N23.56667°, W110°, 150m]; 11/XII/1986; A. Cota leg.; CAECIB 342. Paratypes: &lt;bold&gt;MEXICO&lt;bold&gt; • 1 ♂ ; Baja California Sur, Comitán, [N24.13151°, W110.42446°]; 2/X/1986; M. Jiménez leg.; AMNH . Non-type material: &lt;bold&gt;MEXICO&lt;bold&gt; • 1 ♀ ; Baja California, Cabo Pulmo, Cerro Cuevoso; [N23.43636°, W109.42963°]; 26/III/1947; I. La Rivers leg.; UCB  • 6 ♀ 3 imm. ; Baja California, San José del Cabo, [N23.06366°, W109.70244°]; Eisen &amp; Vaslet leg.; MCZ 145412 • 1 ♀ ; same locality; 1896; N. Banks leg.; MCZ 145411 • 2 ♀ several imm. ; Baja California Sur, 5–8/II/1966; V. Roth leg.; AMNH  • 1 ♀ ; Baja California Sur, 1.5 mile NE Punta Palmilla, [N23.01058°, W109.71676°]; 16/VII/1968; S.C. Willians et al. leg.; AMNH  • </v>
      </c>
    </row>
    <row r="248" spans="1:34" s="1" customFormat="1" x14ac:dyDescent="0.25">
      <c r="A248" s="3">
        <f t="shared" si="24"/>
        <v>2</v>
      </c>
      <c r="B248" s="53" t="str">
        <f t="shared" si="22"/>
        <v>Kukulcania bajacali</v>
      </c>
      <c r="C248" s="54" t="s">
        <v>192</v>
      </c>
      <c r="D248" s="55" t="s">
        <v>195</v>
      </c>
      <c r="E248" s="55"/>
      <c r="F248" s="54">
        <v>0</v>
      </c>
      <c r="G248" s="54">
        <v>2</v>
      </c>
      <c r="H248" s="54">
        <v>1</v>
      </c>
      <c r="I248" s="54"/>
      <c r="J248" s="54"/>
      <c r="K248" s="54" t="s">
        <v>48</v>
      </c>
      <c r="L248" s="54" t="s">
        <v>382</v>
      </c>
      <c r="M248" s="54" t="s">
        <v>385</v>
      </c>
      <c r="N248" s="54" t="s">
        <v>85</v>
      </c>
      <c r="O248" s="54" t="s">
        <v>85</v>
      </c>
      <c r="P248" s="54" t="s">
        <v>386</v>
      </c>
      <c r="Q248" s="54" t="s">
        <v>85</v>
      </c>
      <c r="R248" s="54"/>
      <c r="S248" s="54" t="s">
        <v>387</v>
      </c>
      <c r="T248" s="54" t="s">
        <v>383</v>
      </c>
      <c r="U248" s="54" t="s">
        <v>388</v>
      </c>
      <c r="V248" s="54"/>
      <c r="W248" s="54" t="s">
        <v>85</v>
      </c>
      <c r="X248" s="147">
        <f ca="1">IF(COUNTBLANK(D248)=1,"",IF('order-admin-units'!$I$1&lt;&gt;"y", "", IF(COUNTBLANK(K248)=1, 'order-admin-units'!$B$1+1, VLOOKUP(K248, ordercountry, 2))))</f>
        <v>2</v>
      </c>
      <c r="Y248" s="147">
        <f ca="1">IF(COUNTBLANK(D248)=1,"",IF('order-admin-units'!$I$1&lt;&gt;"y", "", IF(COUNTBLANK(K248:L248)&gt;0, 'order-admin-units'!$B$2+1, VLOOKUP(K248&amp;"@"&amp;L248, orderadmin, 2))))</f>
        <v>7</v>
      </c>
      <c r="Z248" s="147" t="str">
        <f t="shared" si="25"/>
        <v>MexicoBaja California Sur12 miles NE Cabo San Lucas</v>
      </c>
      <c r="AA248" s="147" t="str">
        <f t="shared" si="26"/>
        <v>Kukulcania bajacaliMexicoBaja California Sur12 miles NE Cabo San Lucasin palm oasis[N22.98916°, W109.75131°]V. Roth7/II/1966</v>
      </c>
      <c r="AB248" s="147" t="str">
        <f t="shared" si="27"/>
        <v xml:space="preserve">Kukulcania bajacaliMexicoBaja California Sur12 miles NE Cabo San Lucasin palm oasis[N22.98916°, W109.75131°]V. Roth7/II/1966AMNH </v>
      </c>
      <c r="AC248" s="147" t="str">
        <f t="shared" si="23"/>
        <v>Kukulcania bajacaliMexicoBaja California Sur12 miles NE Cabo San Lucasin palm oasis[N22.98916°, W109.75131°]V. Roth7/II/1966</v>
      </c>
      <c r="AD248" s="11" t="str">
        <f t="shared" si="28"/>
        <v/>
      </c>
      <c r="AE248" s="11" t="str">
        <f t="array" ref="AE248">IF(COUNTBLANK(D248)=1,"",IF(OR($H$2="y",$H$2="m"),IF(AA248=AA247,IF(OR(AB248=$AB$4:$AB247)=FALSE,AE247&amp;C248,AE247),"("&amp;C248)&amp;IF(AA248=AA249,IF(OR(AB249=$AB$4:$AB248)=FALSE,", ",""),") "),""))</f>
        <v/>
      </c>
      <c r="AF248" s="11" t="str">
        <f t="array" ref="AF248">IF((COUNTBLANK(D248)=0)*OR($H$2="y",$H$2="m"),IFERROR(LEFT(C248, FIND(" ",C248)-1), C248),"")</f>
        <v/>
      </c>
      <c r="AG248" s="11" t="str">
        <f t="array" ref="AG248">IF(COUNTBLANK(D248)=1,"",IF(OR($H$2="y",$H$2="m"),IF(AA248=AA247,IF(OR(AC248=$AC$4:$AC247)=FALSE,AG247&amp;AF248,AG247),"("&amp;AF248)&amp;IF(AA248=AA249,IF(OR(AC249=$AC$4:$AC248)=FALSE,", ",""),") "),""))</f>
        <v/>
      </c>
      <c r="AH248" s="10" t="str">
        <f>IF((COUNTBLANK(D248)=1),"",IF(D248=D247,AH247,"")&amp;IF(B247&lt;&gt;B248,((IF(COUNTBLANK(E248)=1,$D$3&amp;"Non-type material: "&amp;$D$3,$D$3&amp;INDEX('type-categories'!$A$2:$B$100,MATCH(E248,'type-categories'!$A$2:$A$100,0),2)&amp;$D$3))),"")&amp;(IF(K248&lt;&gt;K247,$C$2&amp;UPPER(K248)&amp;$C$2&amp;$K$3&amp;" ",(IF(B248&lt;&gt;B247,$C$2&amp;UPPER(K248)&amp;$C$2&amp;$K$3&amp;" ",""))))&amp;IF((AA248&lt;&gt;AA249)*($H$2="y"),AD248&amp;AE248,IF((AA248&lt;&gt;AA249)*($H$2="m"),AD248&amp;AG248,IF(($H$2&lt;&gt;"m")*($H$2&lt;&gt;"Y"),(IF(F248=0,"",F248&amp;" "&amp;$F$4&amp;" "))&amp;(IF(G248=0,"",G248&amp;" "&amp;$G$4&amp;" "))&amp;(IF(H248=0,"",H248&amp;" "&amp;H$4&amp;" "))&amp;(IF(I248=0,"",I248&amp;" "&amp;$I$4&amp;" "))&amp;(IF(J248=0,"",J248&amp;" "&amp;$J$4&amp;" ")),"")))&amp;"; "&amp;IF((B248=B247)*(AA248=AA247), "same collecting data; ", IF((B248=B247)*(Z247=Z248),"same locality; ",(IF(COUNTBLANK(L248)=1,"",$D$2&amp;L248&amp;$L$3&amp;" "&amp;$D$2))&amp;(IF(COUNTBLANK(M248)=1,"",$E$2&amp;M248&amp;$E$2&amp;", "))&amp;(IF(COUNTBLANK(N248)=1,"",N248&amp;"; "))&amp;(IF(COUNTBLANK(O248)=1,"",O248&amp;"; ")))&amp;(IF(COUNTBLANK(P248)=1,"",P248&amp;"; "))&amp;(IF(COUNTBLANK(Q248)=1,"",Q248&amp;"; "))&amp;(IF(COUNTBLANK(R248)=1,"",R248&amp;"m, "))&amp;IF((COUNTBLANK(S248)=0)*(S248&lt;&gt;S247), S248&amp;"; ","")&amp;(IF(COUNTBLANK(U248)=1,"",U248&amp;"; "))&amp;(IF(COUNTBLANK(T248)=1,"",IF(COUNTBLANK(F$2)=1,T248&amp;"; ",T248&amp;" "&amp;F$2&amp;"; "))))&amp;(IF(COUNTBLANK(V248)=1,"",V248&amp;"; "))&amp;IF((COUNTBLANK(C248)=1),"",C248)&amp;IF((B248=B249)*(K248=K249)*(L248=L249)*(M248=M249),IF(($H$2&lt;&gt;"m")*($H$2&lt;&gt;"Y"), " • ", IF((ISNUMBER(FIND(")",AE248))), " • ", "")),IF((B248=B249)*(K248=K249)," • ",". ")))</f>
        <v xml:space="preserve">Holotype: &lt;bold&gt;MEXICO&lt;bold&gt; • 1 ♀ ; Baja California Sur, Sierra de la Laguna, Agua de La Palma; low jungle; hand collecting; [N23.56667°, W110°, 150m]; 11/XII/1986; A. Cota leg.; CAECIB 342. Paratypes: &lt;bold&gt;MEXICO&lt;bold&gt; • 1 ♂ ; Baja California Sur, Comitán, [N24.13151°, W110.42446°]; 2/X/1986; M. Jiménez leg.; AMNH . Non-type material: &lt;bold&gt;MEXICO&lt;bold&gt; • 1 ♀ ; Baja California, Cabo Pulmo, Cerro Cuevoso; [N23.43636°, W109.42963°]; 26/III/1947; I. La Rivers leg.; UCB  • 6 ♀ 3 imm. ; Baja California, San José del Cabo, [N23.06366°, W109.70244°]; Eisen &amp; Vaslet leg.; MCZ 145412 • 1 ♀ ; same locality; 1896; N. Banks leg.; MCZ 145411 • 2 ♀ several imm. ; Baja California Sur, 5–8/II/1966; V. Roth leg.; AMNH  • 1 ♀ ; Baja California Sur, 1.5 mile NE Punta Palmilla, [N23.01058°, W109.71676°]; 16/VII/1968; S.C. Willians et al. leg.; AMNH  • 2 ♀ 1 imm. ; Baja California Sur, 12 miles NE Cabo San Lucas, in palm oasis; [N22.98916°, W109.75131°]; 7/II/1966; V. Roth leg.; AMNH  • </v>
      </c>
    </row>
    <row r="249" spans="1:34" s="1" customFormat="1" x14ac:dyDescent="0.25">
      <c r="A249" s="3">
        <f t="shared" si="24"/>
        <v>2</v>
      </c>
      <c r="B249" s="53" t="str">
        <f t="shared" si="22"/>
        <v>Kukulcania bajacali</v>
      </c>
      <c r="C249" s="57" t="s">
        <v>334</v>
      </c>
      <c r="D249" s="57" t="s">
        <v>195</v>
      </c>
      <c r="E249" s="57"/>
      <c r="F249" s="57">
        <v>0</v>
      </c>
      <c r="G249" s="57">
        <v>1</v>
      </c>
      <c r="H249" s="57">
        <v>0</v>
      </c>
      <c r="I249" s="57"/>
      <c r="J249" s="57"/>
      <c r="K249" s="57" t="s">
        <v>48</v>
      </c>
      <c r="L249" s="57" t="s">
        <v>382</v>
      </c>
      <c r="M249" s="54" t="s">
        <v>1270</v>
      </c>
      <c r="N249" s="57" t="s">
        <v>85</v>
      </c>
      <c r="O249" s="58" t="s">
        <v>85</v>
      </c>
      <c r="P249" s="58"/>
      <c r="Q249" s="58" t="s">
        <v>85</v>
      </c>
      <c r="R249" s="58"/>
      <c r="S249" s="54" t="s">
        <v>1271</v>
      </c>
      <c r="T249" s="57" t="s">
        <v>383</v>
      </c>
      <c r="U249" s="57" t="s">
        <v>1272</v>
      </c>
      <c r="V249" s="57"/>
      <c r="W249" s="57" t="s">
        <v>85</v>
      </c>
      <c r="X249" s="147">
        <f ca="1">IF(COUNTBLANK(D249)=1,"",IF('order-admin-units'!$I$1&lt;&gt;"y", "", IF(COUNTBLANK(K249)=1, 'order-admin-units'!$B$1+1, VLOOKUP(K249, ordercountry, 2))))</f>
        <v>2</v>
      </c>
      <c r="Y249" s="147">
        <f ca="1">IF(COUNTBLANK(D249)=1,"",IF('order-admin-units'!$I$1&lt;&gt;"y", "", IF(COUNTBLANK(K249:L249)&gt;0, 'order-admin-units'!$B$2+1, VLOOKUP(K249&amp;"@"&amp;L249, orderadmin, 2))))</f>
        <v>7</v>
      </c>
      <c r="Z249" s="147" t="str">
        <f t="shared" si="25"/>
        <v>MexicoBaja California Sur24 miles N Miraflores</v>
      </c>
      <c r="AA249" s="147" t="str">
        <f t="shared" si="26"/>
        <v>Kukulcania bajacaliMexicoBaja California Sur24 miles N Miraflores[N23.69759°, W109.74241°]V. Roth10/II/1966</v>
      </c>
      <c r="AB249" s="147" t="str">
        <f t="shared" si="27"/>
        <v>Kukulcania bajacaliMexicoBaja California Sur24 miles N Miraflores[N23.69759°, W109.74241°]V. Roth10/II/1966CAS 9060683</v>
      </c>
      <c r="AC249" s="147" t="str">
        <f t="shared" si="23"/>
        <v>Kukulcania bajacaliMexicoBaja California Sur24 miles N Miraflores[N23.69759°, W109.74241°]V. Roth10/II/1966</v>
      </c>
      <c r="AD249" s="11" t="str">
        <f t="shared" si="28"/>
        <v/>
      </c>
      <c r="AE249" s="11" t="str">
        <f t="array" ref="AE249">IF(COUNTBLANK(D249)=1,"",IF(OR($H$2="y",$H$2="m"),IF(AA249=AA248,IF(OR(AB249=$AB$4:$AB248)=FALSE,AE248&amp;C249,AE248),"("&amp;C249)&amp;IF(AA249=AA250,IF(OR(AB250=$AB$4:$AB249)=FALSE,", ",""),") "),""))</f>
        <v/>
      </c>
      <c r="AF249" s="11" t="str">
        <f t="array" ref="AF249">IF((COUNTBLANK(D249)=0)*OR($H$2="y",$H$2="m"),IFERROR(LEFT(C249, FIND(" ",C249)-1), C249),"")</f>
        <v/>
      </c>
      <c r="AG249" s="11" t="str">
        <f t="array" ref="AG249">IF(COUNTBLANK(D249)=1,"",IF(OR($H$2="y",$H$2="m"),IF(AA249=AA248,IF(OR(AC249=$AC$4:$AC248)=FALSE,AG248&amp;AF249,AG248),"("&amp;AF249)&amp;IF(AA249=AA250,IF(OR(AC250=$AC$4:$AC249)=FALSE,", ",""),") "),""))</f>
        <v/>
      </c>
      <c r="AH249" s="10" t="str">
        <f>IF((COUNTBLANK(D249)=1),"",IF(D249=D248,AH248,"")&amp;IF(B248&lt;&gt;B249,((IF(COUNTBLANK(E249)=1,$D$3&amp;"Non-type material: "&amp;$D$3,$D$3&amp;INDEX('type-categories'!$A$2:$B$100,MATCH(E249,'type-categories'!$A$2:$A$100,0),2)&amp;$D$3))),"")&amp;(IF(K249&lt;&gt;K248,$C$2&amp;UPPER(K249)&amp;$C$2&amp;$K$3&amp;" ",(IF(B249&lt;&gt;B248,$C$2&amp;UPPER(K249)&amp;$C$2&amp;$K$3&amp;" ",""))))&amp;IF((AA249&lt;&gt;AA250)*($H$2="y"),AD249&amp;AE249,IF((AA249&lt;&gt;AA250)*($H$2="m"),AD249&amp;AG249,IF(($H$2&lt;&gt;"m")*($H$2&lt;&gt;"Y"),(IF(F249=0,"",F249&amp;" "&amp;$F$4&amp;" "))&amp;(IF(G249=0,"",G249&amp;" "&amp;$G$4&amp;" "))&amp;(IF(H249=0,"",H249&amp;" "&amp;H$4&amp;" "))&amp;(IF(I249=0,"",I249&amp;" "&amp;$I$4&amp;" "))&amp;(IF(J249=0,"",J249&amp;" "&amp;$J$4&amp;" ")),"")))&amp;"; "&amp;IF((B249=B248)*(AA249=AA248), "same collecting data; ", IF((B249=B248)*(Z248=Z249),"same locality; ",(IF(COUNTBLANK(L249)=1,"",$D$2&amp;L249&amp;$L$3&amp;" "&amp;$D$2))&amp;(IF(COUNTBLANK(M249)=1,"",$E$2&amp;M249&amp;$E$2&amp;", "))&amp;(IF(COUNTBLANK(N249)=1,"",N249&amp;"; "))&amp;(IF(COUNTBLANK(O249)=1,"",O249&amp;"; ")))&amp;(IF(COUNTBLANK(P249)=1,"",P249&amp;"; "))&amp;(IF(COUNTBLANK(Q249)=1,"",Q249&amp;"; "))&amp;(IF(COUNTBLANK(R249)=1,"",R249&amp;"m, "))&amp;IF((COUNTBLANK(S249)=0)*(S249&lt;&gt;S248), S249&amp;"; ","")&amp;(IF(COUNTBLANK(U249)=1,"",U249&amp;"; "))&amp;(IF(COUNTBLANK(T249)=1,"",IF(COUNTBLANK(F$2)=1,T249&amp;"; ",T249&amp;" "&amp;F$2&amp;"; "))))&amp;(IF(COUNTBLANK(V249)=1,"",V249&amp;"; "))&amp;IF((COUNTBLANK(C249)=1),"",C249)&amp;IF((B249=B250)*(K249=K250)*(L249=L250)*(M249=M250),IF(($H$2&lt;&gt;"m")*($H$2&lt;&gt;"Y"), " • ", IF((ISNUMBER(FIND(")",AE249))), " • ", "")),IF((B249=B250)*(K249=K250)," • ",". ")))</f>
        <v xml:space="preserve">Holotype: &lt;bold&gt;MEXICO&lt;bold&gt; • 1 ♀ ; Baja California Sur, Sierra de la Laguna, Agua de La Palma; low jungle; hand collecting; [N23.56667°, W110°, 150m]; 11/XII/1986; A. Cota leg.; CAECIB 342. Paratypes: &lt;bold&gt;MEXICO&lt;bold&gt; • 1 ♂ ; Baja California Sur, Comitán, [N24.13151°, W110.42446°]; 2/X/1986; M. Jiménez leg.; AMNH . Non-type material: &lt;bold&gt;MEXICO&lt;bold&gt; • 1 ♀ ; Baja California, Cabo Pulmo, Cerro Cuevoso; [N23.43636°, W109.42963°]; 26/III/1947; I. La Rivers leg.; UCB  • 6 ♀ 3 imm. ; Baja California, San José del Cabo, [N23.06366°, W109.70244°]; Eisen &amp; Vaslet leg.; MCZ 145412 • 1 ♀ ; same locality; 1896; N. Banks leg.; MCZ 145411 • 2 ♀ several imm. ; Baja California Sur, 5–8/II/1966; V. Roth leg.; AMNH  • 1 ♀ ; Baja California Sur, 1.5 mile NE Punta Palmilla, [N23.01058°, W109.71676°]; 16/VII/1968; S.C. Willians et al. leg.; AMNH  • 2 ♀ 1 imm. ; Baja California Sur, 12 miles NE Cabo San Lucas, in palm oasis; [N22.98916°, W109.75131°]; 7/II/1966; V. Roth leg.; AMNH  • 1 ♀ ; Baja California Sur, 24 miles N Miraflores, [N23.69759°, W109.74241°]; 10/II/1966; V. Roth leg.; CAS 9060683 • </v>
      </c>
    </row>
    <row r="250" spans="1:34" s="1" customFormat="1" x14ac:dyDescent="0.25">
      <c r="A250" s="3">
        <f t="shared" si="24"/>
        <v>2</v>
      </c>
      <c r="B250" s="53" t="str">
        <f t="shared" si="22"/>
        <v>Kukulcania bajacali</v>
      </c>
      <c r="C250" s="57" t="s">
        <v>194</v>
      </c>
      <c r="D250" s="57" t="s">
        <v>195</v>
      </c>
      <c r="E250" s="57"/>
      <c r="F250" s="57">
        <v>0</v>
      </c>
      <c r="G250" s="57">
        <v>1</v>
      </c>
      <c r="H250" s="57">
        <v>0</v>
      </c>
      <c r="I250" s="57"/>
      <c r="J250" s="57"/>
      <c r="K250" s="57" t="s">
        <v>48</v>
      </c>
      <c r="L250" s="57" t="s">
        <v>382</v>
      </c>
      <c r="M250" s="54" t="s">
        <v>1273</v>
      </c>
      <c r="N250" s="57" t="s">
        <v>85</v>
      </c>
      <c r="O250" s="58" t="s">
        <v>85</v>
      </c>
      <c r="P250" s="58"/>
      <c r="Q250" s="58" t="s">
        <v>85</v>
      </c>
      <c r="R250" s="58"/>
      <c r="S250" s="54" t="s">
        <v>1274</v>
      </c>
      <c r="T250" s="57" t="s">
        <v>1275</v>
      </c>
      <c r="U250" s="57" t="s">
        <v>1276</v>
      </c>
      <c r="V250" s="57"/>
      <c r="W250" s="57" t="s">
        <v>85</v>
      </c>
      <c r="X250" s="147">
        <f ca="1">IF(COUNTBLANK(D250)=1,"",IF('order-admin-units'!$I$1&lt;&gt;"y", "", IF(COUNTBLANK(K250)=1, 'order-admin-units'!$B$1+1, VLOOKUP(K250, ordercountry, 2))))</f>
        <v>2</v>
      </c>
      <c r="Y250" s="147">
        <f ca="1">IF(COUNTBLANK(D250)=1,"",IF('order-admin-units'!$I$1&lt;&gt;"y", "", IF(COUNTBLANK(K250:L250)&gt;0, 'order-admin-units'!$B$2+1, VLOOKUP(K250&amp;"@"&amp;L250, orderadmin, 2))))</f>
        <v>7</v>
      </c>
      <c r="Z250" s="147" t="str">
        <f t="shared" si="25"/>
        <v>MexicoBaja California Sur25 km E Cabo San Lucas</v>
      </c>
      <c r="AA250" s="147" t="str">
        <f t="shared" si="26"/>
        <v>Kukulcania bajacaliMexicoBaja California Sur25 km E Cabo San Lucas[N23.01487°, W109.72488°]C. Griswold &amp; L. Vincent16/XII/1977</v>
      </c>
      <c r="AB250" s="147" t="str">
        <f t="shared" si="27"/>
        <v xml:space="preserve">Kukulcania bajacaliMexicoBaja California Sur25 km E Cabo San Lucas[N23.01487°, W109.72488°]C. Griswold &amp; L. Vincent16/XII/1977UCB </v>
      </c>
      <c r="AC250" s="147" t="str">
        <f t="shared" si="23"/>
        <v>Kukulcania bajacaliMexicoBaja California Sur25 km E Cabo San Lucas[N23.01487°, W109.72488°]C. Griswold &amp; L. Vincent16/XII/1977</v>
      </c>
      <c r="AD250" s="11" t="str">
        <f t="shared" si="28"/>
        <v/>
      </c>
      <c r="AE250" s="11" t="str">
        <f t="array" ref="AE250">IF(COUNTBLANK(D250)=1,"",IF(OR($H$2="y",$H$2="m"),IF(AA250=AA249,IF(OR(AB250=$AB$4:$AB249)=FALSE,AE249&amp;C250,AE249),"("&amp;C250)&amp;IF(AA250=AA251,IF(OR(AB251=$AB$4:$AB250)=FALSE,", ",""),") "),""))</f>
        <v/>
      </c>
      <c r="AF250" s="11" t="str">
        <f t="array" ref="AF250">IF((COUNTBLANK(D250)=0)*OR($H$2="y",$H$2="m"),IFERROR(LEFT(C250, FIND(" ",C250)-1), C250),"")</f>
        <v/>
      </c>
      <c r="AG250" s="11" t="str">
        <f t="array" ref="AG250">IF(COUNTBLANK(D250)=1,"",IF(OR($H$2="y",$H$2="m"),IF(AA250=AA249,IF(OR(AC250=$AC$4:$AC249)=FALSE,AG249&amp;AF250,AG249),"("&amp;AF250)&amp;IF(AA250=AA251,IF(OR(AC251=$AC$4:$AC250)=FALSE,", ",""),") "),""))</f>
        <v/>
      </c>
      <c r="AH250" s="10" t="str">
        <f>IF((COUNTBLANK(D250)=1),"",IF(D250=D249,AH249,"")&amp;IF(B249&lt;&gt;B250,((IF(COUNTBLANK(E250)=1,$D$3&amp;"Non-type material: "&amp;$D$3,$D$3&amp;INDEX('type-categories'!$A$2:$B$100,MATCH(E250,'type-categories'!$A$2:$A$100,0),2)&amp;$D$3))),"")&amp;(IF(K250&lt;&gt;K249,$C$2&amp;UPPER(K250)&amp;$C$2&amp;$K$3&amp;" ",(IF(B250&lt;&gt;B249,$C$2&amp;UPPER(K250)&amp;$C$2&amp;$K$3&amp;" ",""))))&amp;IF((AA250&lt;&gt;AA251)*($H$2="y"),AD250&amp;AE250,IF((AA250&lt;&gt;AA251)*($H$2="m"),AD250&amp;AG250,IF(($H$2&lt;&gt;"m")*($H$2&lt;&gt;"Y"),(IF(F250=0,"",F250&amp;" "&amp;$F$4&amp;" "))&amp;(IF(G250=0,"",G250&amp;" "&amp;$G$4&amp;" "))&amp;(IF(H250=0,"",H250&amp;" "&amp;H$4&amp;" "))&amp;(IF(I250=0,"",I250&amp;" "&amp;$I$4&amp;" "))&amp;(IF(J250=0,"",J250&amp;" "&amp;$J$4&amp;" ")),"")))&amp;"; "&amp;IF((B250=B249)*(AA250=AA249), "same collecting data; ", IF((B250=B249)*(Z249=Z250),"same locality; ",(IF(COUNTBLANK(L250)=1,"",$D$2&amp;L250&amp;$L$3&amp;" "&amp;$D$2))&amp;(IF(COUNTBLANK(M250)=1,"",$E$2&amp;M250&amp;$E$2&amp;", "))&amp;(IF(COUNTBLANK(N250)=1,"",N250&amp;"; "))&amp;(IF(COUNTBLANK(O250)=1,"",O250&amp;"; ")))&amp;(IF(COUNTBLANK(P250)=1,"",P250&amp;"; "))&amp;(IF(COUNTBLANK(Q250)=1,"",Q250&amp;"; "))&amp;(IF(COUNTBLANK(R250)=1,"",R250&amp;"m, "))&amp;IF((COUNTBLANK(S250)=0)*(S250&lt;&gt;S249), S250&amp;"; ","")&amp;(IF(COUNTBLANK(U250)=1,"",U250&amp;"; "))&amp;(IF(COUNTBLANK(T250)=1,"",IF(COUNTBLANK(F$2)=1,T250&amp;"; ",T250&amp;" "&amp;F$2&amp;"; "))))&amp;(IF(COUNTBLANK(V250)=1,"",V250&amp;"; "))&amp;IF((COUNTBLANK(C250)=1),"",C250)&amp;IF((B250=B251)*(K250=K251)*(L250=L251)*(M250=M251),IF(($H$2&lt;&gt;"m")*($H$2&lt;&gt;"Y"), " • ", IF((ISNUMBER(FIND(")",AE250))), " • ", "")),IF((B250=B251)*(K250=K251)," • ",". ")))</f>
        <v xml:space="preserve">Holotype: &lt;bold&gt;MEXICO&lt;bold&gt; • 1 ♀ ; Baja California Sur, Sierra de la Laguna, Agua de La Palma; low jungle; hand collecting; [N23.56667°, W110°, 150m]; 11/XII/1986; A. Cota leg.; CAECIB 342. Paratypes: &lt;bold&gt;MEXICO&lt;bold&gt; • 1 ♂ ; Baja California Sur, Comitán, [N24.13151°, W110.42446°]; 2/X/1986; M. Jiménez leg.; AMNH . Non-type material: &lt;bold&gt;MEXICO&lt;bold&gt; • 1 ♀ ; Baja California, Cabo Pulmo, Cerro Cuevoso; [N23.43636°, W109.42963°]; 26/III/1947; I. La Rivers leg.; UCB  • 6 ♀ 3 imm. ; Baja California, San José del Cabo, [N23.06366°, W109.70244°]; Eisen &amp; Vaslet leg.; MCZ 145412 • 1 ♀ ; same locality; 1896; N. Banks leg.; MCZ 145411 • 2 ♀ several imm. ; Baja California Sur, 5–8/II/1966; V. Roth leg.; AMNH  • 1 ♀ ; Baja California Sur, 1.5 mile NE Punta Palmilla, [N23.01058°, W109.71676°]; 16/VII/1968; S.C. Willians et al. leg.; AMNH  • 2 ♀ 1 imm. ; Baja California Sur, 12 miles NE Cabo San Lucas, in palm oasis; [N22.98916°, W109.75131°]; 7/II/1966; V. Roth leg.; AMNH  • 1 ♀ ; Baja California Sur, 24 miles N Miraflores, [N23.69759°, W109.74241°]; 10/II/1966; V. Roth leg.; CAS 9060683 • 1 ♀ ; Baja California Sur, 25 km E Cabo San Lucas, [N23.01487°, W109.72488°]; 16/XII/1977; C. Griswold &amp; L. Vincent leg.; UCB  • </v>
      </c>
    </row>
    <row r="251" spans="1:34" s="1" customFormat="1" x14ac:dyDescent="0.25">
      <c r="A251" s="3">
        <f t="shared" si="24"/>
        <v>2</v>
      </c>
      <c r="B251" s="53" t="str">
        <f t="shared" si="22"/>
        <v>Kukulcania bajacali</v>
      </c>
      <c r="C251" s="57" t="s">
        <v>198</v>
      </c>
      <c r="D251" s="57" t="s">
        <v>195</v>
      </c>
      <c r="E251" s="57"/>
      <c r="F251" s="57">
        <v>0</v>
      </c>
      <c r="G251" s="57">
        <v>1</v>
      </c>
      <c r="H251" s="57">
        <v>0</v>
      </c>
      <c r="I251" s="57"/>
      <c r="J251" s="57"/>
      <c r="K251" s="57" t="s">
        <v>48</v>
      </c>
      <c r="L251" s="57" t="s">
        <v>382</v>
      </c>
      <c r="M251" s="57" t="s">
        <v>389</v>
      </c>
      <c r="N251" s="57" t="s">
        <v>390</v>
      </c>
      <c r="O251" s="58" t="s">
        <v>85</v>
      </c>
      <c r="P251" s="58"/>
      <c r="Q251" s="58" t="s">
        <v>85</v>
      </c>
      <c r="R251" s="58"/>
      <c r="S251" s="54" t="s">
        <v>391</v>
      </c>
      <c r="T251" s="57" t="s">
        <v>392</v>
      </c>
      <c r="U251" s="57" t="s">
        <v>393</v>
      </c>
      <c r="V251" s="54"/>
      <c r="W251" s="54" t="s">
        <v>85</v>
      </c>
      <c r="X251" s="147">
        <f ca="1">IF(COUNTBLANK(D251)=1,"",IF('order-admin-units'!$I$1&lt;&gt;"y", "", IF(COUNTBLANK(K251)=1, 'order-admin-units'!$B$1+1, VLOOKUP(K251, ordercountry, 2))))</f>
        <v>2</v>
      </c>
      <c r="Y251" s="147">
        <f ca="1">IF(COUNTBLANK(D251)=1,"",IF('order-admin-units'!$I$1&lt;&gt;"y", "", IF(COUNTBLANK(K251:L251)&gt;0, 'order-admin-units'!$B$2+1, VLOOKUP(K251&amp;"@"&amp;L251, orderadmin, 2))))</f>
        <v>7</v>
      </c>
      <c r="Z251" s="147" t="str">
        <f t="shared" si="25"/>
        <v>MexicoBaja California Sur44 km W La Pazat 0.2 km S km 44 on Highway 1</v>
      </c>
      <c r="AA251" s="147" t="str">
        <f t="shared" si="26"/>
        <v>Kukulcania bajacaliMexicoBaja California Sur44 km W La Pazat 0.2 km S km 44 on Highway 1[N24.08966°, W110.69957°]D. Weissman, R. Love, V. Lee &amp; C. Mullinex31/XII/1978</v>
      </c>
      <c r="AB251" s="147" t="str">
        <f t="shared" si="27"/>
        <v>Kukulcania bajacaliMexicoBaja California Sur44 km W La Pazat 0.2 km S km 44 on Highway 1[N24.08966°, W110.69957°]D. Weissman, R. Love, V. Lee &amp; C. Mullinex31/XII/1978CAS 9060634</v>
      </c>
      <c r="AC251" s="147" t="str">
        <f t="shared" si="23"/>
        <v>Kukulcania bajacaliMexicoBaja California Sur44 km W La Pazat 0.2 km S km 44 on Highway 1[N24.08966°, W110.69957°]D. Weissman, R. Love, V. Lee &amp; C. Mullinex31/XII/1978</v>
      </c>
      <c r="AD251" s="11" t="str">
        <f t="shared" si="28"/>
        <v/>
      </c>
      <c r="AE251" s="11" t="str">
        <f t="array" ref="AE251">IF(COUNTBLANK(D251)=1,"",IF(OR($H$2="y",$H$2="m"),IF(AA251=AA250,IF(OR(AB251=$AB$4:$AB250)=FALSE,AE250&amp;C251,AE250),"("&amp;C251)&amp;IF(AA251=AA252,IF(OR(AB252=$AB$4:$AB251)=FALSE,", ",""),") "),""))</f>
        <v/>
      </c>
      <c r="AF251" s="11" t="str">
        <f t="array" ref="AF251">IF((COUNTBLANK(D251)=0)*OR($H$2="y",$H$2="m"),IFERROR(LEFT(C251, FIND(" ",C251)-1), C251),"")</f>
        <v/>
      </c>
      <c r="AG251" s="11" t="str">
        <f t="array" ref="AG251">IF(COUNTBLANK(D251)=1,"",IF(OR($H$2="y",$H$2="m"),IF(AA251=AA250,IF(OR(AC251=$AC$4:$AC250)=FALSE,AG250&amp;AF251,AG250),"("&amp;AF251)&amp;IF(AA251=AA252,IF(OR(AC252=$AC$4:$AC251)=FALSE,", ",""),") "),""))</f>
        <v/>
      </c>
      <c r="AH251" s="10" t="str">
        <f>IF((COUNTBLANK(D251)=1),"",IF(D251=D250,AH250,"")&amp;IF(B250&lt;&gt;B251,((IF(COUNTBLANK(E251)=1,$D$3&amp;"Non-type material: "&amp;$D$3,$D$3&amp;INDEX('type-categories'!$A$2:$B$100,MATCH(E251,'type-categories'!$A$2:$A$100,0),2)&amp;$D$3))),"")&amp;(IF(K251&lt;&gt;K250,$C$2&amp;UPPER(K251)&amp;$C$2&amp;$K$3&amp;" ",(IF(B251&lt;&gt;B250,$C$2&amp;UPPER(K251)&amp;$C$2&amp;$K$3&amp;" ",""))))&amp;IF((AA251&lt;&gt;AA252)*($H$2="y"),AD251&amp;AE251,IF((AA251&lt;&gt;AA252)*($H$2="m"),AD251&amp;AG251,IF(($H$2&lt;&gt;"m")*($H$2&lt;&gt;"Y"),(IF(F251=0,"",F251&amp;" "&amp;$F$4&amp;" "))&amp;(IF(G251=0,"",G251&amp;" "&amp;$G$4&amp;" "))&amp;(IF(H251=0,"",H251&amp;" "&amp;H$4&amp;" "))&amp;(IF(I251=0,"",I251&amp;" "&amp;$I$4&amp;" "))&amp;(IF(J251=0,"",J251&amp;" "&amp;$J$4&amp;" ")),"")))&amp;"; "&amp;IF((B251=B250)*(AA251=AA250), "same collecting data; ", IF((B251=B250)*(Z250=Z251),"same locality; ",(IF(COUNTBLANK(L251)=1,"",$D$2&amp;L251&amp;$L$3&amp;" "&amp;$D$2))&amp;(IF(COUNTBLANK(M251)=1,"",$E$2&amp;M251&amp;$E$2&amp;", "))&amp;(IF(COUNTBLANK(N251)=1,"",N251&amp;"; "))&amp;(IF(COUNTBLANK(O251)=1,"",O251&amp;"; ")))&amp;(IF(COUNTBLANK(P251)=1,"",P251&amp;"; "))&amp;(IF(COUNTBLANK(Q251)=1,"",Q251&amp;"; "))&amp;(IF(COUNTBLANK(R251)=1,"",R251&amp;"m, "))&amp;IF((COUNTBLANK(S251)=0)*(S251&lt;&gt;S250), S251&amp;"; ","")&amp;(IF(COUNTBLANK(U251)=1,"",U251&amp;"; "))&amp;(IF(COUNTBLANK(T251)=1,"",IF(COUNTBLANK(F$2)=1,T251&amp;"; ",T251&amp;" "&amp;F$2&amp;"; "))))&amp;(IF(COUNTBLANK(V251)=1,"",V251&amp;"; "))&amp;IF((COUNTBLANK(C251)=1),"",C251)&amp;IF((B251=B252)*(K251=K252)*(L251=L252)*(M251=M252),IF(($H$2&lt;&gt;"m")*($H$2&lt;&gt;"Y"), " • ", IF((ISNUMBER(FIND(")",AE251))), " • ", "")),IF((B251=B252)*(K251=K252)," • ",". ")))</f>
        <v xml:space="preserve">Holotype: &lt;bold&gt;MEXICO&lt;bold&gt; • 1 ♀ ; Baja California Sur, Sierra de la Laguna, Agua de La Palma; low jungle; hand collecting; [N23.56667°, W110°, 150m]; 11/XII/1986; A. Cota leg.; CAECIB 342. Paratypes: &lt;bold&gt;MEXICO&lt;bold&gt; • 1 ♂ ; Baja California Sur, Comitán, [N24.13151°, W110.42446°]; 2/X/1986; M. Jiménez leg.; AMNH . Non-type material: &lt;bold&gt;MEXICO&lt;bold&gt; • 1 ♀ ; Baja California, Cabo Pulmo, Cerro Cuevoso; [N23.43636°, W109.42963°]; 26/III/1947; I. La Rivers leg.; UCB  • 6 ♀ 3 imm. ; Baja California, San José del Cabo, [N23.06366°, W109.70244°]; Eisen &amp; Vaslet leg.; MCZ 145412 • 1 ♀ ; same locality; 1896; N. Banks leg.; MCZ 145411 • 2 ♀ several imm. ; Baja California Sur, 5–8/II/1966; V. Roth leg.; AMNH  • 1 ♀ ; Baja California Sur, 1.5 mile NE Punta Palmilla, [N23.01058°, W109.71676°]; 16/VII/1968; S.C. Willians et al. leg.; AMNH  • 2 ♀ 1 imm. ; Baja California Sur, 12 miles NE Cabo San Lucas, in palm oasis; [N22.98916°, W109.75131°]; 7/II/1966; V. Roth leg.; AMNH  • 1 ♀ ; Baja California Sur, 24 miles N Miraflores, [N23.69759°, W109.74241°]; 10/II/1966; V. Roth leg.; CAS 9060683 • 1 ♀ ; Baja California Sur, 25 km E Cabo San Lucas, [N23.01487°, W109.72488°]; 16/XII/1977; C. Griswold &amp; L. Vincent leg.; UCB  • 1 ♀ ; Baja California Sur, 44 km W La Paz, at 0.2 km S km 44 on Highway 1; [N24.08966°, W110.69957°]; 31/XII/1978; D. Weissman, R. Love, V. Lee &amp; C. Mullinex leg.; CAS 9060634 • </v>
      </c>
    </row>
    <row r="252" spans="1:34" s="1" customFormat="1" x14ac:dyDescent="0.25">
      <c r="A252" s="3">
        <f t="shared" si="24"/>
        <v>2</v>
      </c>
      <c r="B252" s="53" t="str">
        <f t="shared" si="22"/>
        <v>Kukulcania bajacali</v>
      </c>
      <c r="C252" s="57" t="s">
        <v>335</v>
      </c>
      <c r="D252" s="57" t="s">
        <v>195</v>
      </c>
      <c r="E252" s="57"/>
      <c r="F252" s="57">
        <v>0</v>
      </c>
      <c r="G252" s="57">
        <v>2</v>
      </c>
      <c r="H252" s="57">
        <v>0</v>
      </c>
      <c r="I252" s="57"/>
      <c r="J252" s="57"/>
      <c r="K252" s="57" t="s">
        <v>48</v>
      </c>
      <c r="L252" s="57" t="s">
        <v>382</v>
      </c>
      <c r="M252" s="54" t="s">
        <v>1277</v>
      </c>
      <c r="N252" s="57" t="s">
        <v>85</v>
      </c>
      <c r="O252" s="58" t="s">
        <v>85</v>
      </c>
      <c r="P252" s="58"/>
      <c r="Q252" s="58" t="s">
        <v>85</v>
      </c>
      <c r="R252" s="58"/>
      <c r="S252" s="54" t="s">
        <v>1278</v>
      </c>
      <c r="T252" s="57" t="s">
        <v>383</v>
      </c>
      <c r="U252" s="57" t="s">
        <v>1279</v>
      </c>
      <c r="V252" s="57"/>
      <c r="W252" s="57" t="s">
        <v>85</v>
      </c>
      <c r="X252" s="147">
        <f ca="1">IF(COUNTBLANK(D252)=1,"",IF('order-admin-units'!$I$1&lt;&gt;"y", "", IF(COUNTBLANK(K252)=1, 'order-admin-units'!$B$1+1, VLOOKUP(K252, ordercountry, 2))))</f>
        <v>2</v>
      </c>
      <c r="Y252" s="147">
        <f ca="1">IF(COUNTBLANK(D252)=1,"",IF('order-admin-units'!$I$1&lt;&gt;"y", "", IF(COUNTBLANK(K252:L252)&gt;0, 'order-admin-units'!$B$2+1, VLOOKUP(K252&amp;"@"&amp;L252, orderadmin, 2))))</f>
        <v>7</v>
      </c>
      <c r="Z252" s="147" t="str">
        <f t="shared" si="25"/>
        <v>MexicoBaja California Sur5 miles W Mission San Luis Gonzaga</v>
      </c>
      <c r="AA252" s="147" t="str">
        <f t="shared" si="26"/>
        <v>Kukulcania bajacaliMexicoBaja California Sur5 miles W Mission San Luis Gonzaga[N24.90802°, W111.29087°]V. Roth14/II/1966</v>
      </c>
      <c r="AB252" s="147" t="str">
        <f t="shared" si="27"/>
        <v>Kukulcania bajacaliMexicoBaja California Sur5 miles W Mission San Luis Gonzaga[N24.90802°, W111.29087°]V. Roth14/II/1966CAS 9060676</v>
      </c>
      <c r="AC252" s="147" t="str">
        <f t="shared" si="23"/>
        <v>Kukulcania bajacaliMexicoBaja California Sur5 miles W Mission San Luis Gonzaga[N24.90802°, W111.29087°]V. Roth14/II/1966</v>
      </c>
      <c r="AD252" s="11" t="str">
        <f t="shared" si="28"/>
        <v/>
      </c>
      <c r="AE252" s="11" t="str">
        <f t="array" ref="AE252">IF(COUNTBLANK(D252)=1,"",IF(OR($H$2="y",$H$2="m"),IF(AA252=AA251,IF(OR(AB252=$AB$4:$AB251)=FALSE,AE251&amp;C252,AE251),"("&amp;C252)&amp;IF(AA252=AA253,IF(OR(AB253=$AB$4:$AB252)=FALSE,", ",""),") "),""))</f>
        <v/>
      </c>
      <c r="AF252" s="11" t="str">
        <f t="array" ref="AF252">IF((COUNTBLANK(D252)=0)*OR($H$2="y",$H$2="m"),IFERROR(LEFT(C252, FIND(" ",C252)-1), C252),"")</f>
        <v/>
      </c>
      <c r="AG252" s="11" t="str">
        <f t="array" ref="AG252">IF(COUNTBLANK(D252)=1,"",IF(OR($H$2="y",$H$2="m"),IF(AA252=AA251,IF(OR(AC252=$AC$4:$AC251)=FALSE,AG251&amp;AF252,AG251),"("&amp;AF252)&amp;IF(AA252=AA253,IF(OR(AC253=$AC$4:$AC252)=FALSE,", ",""),") "),""))</f>
        <v/>
      </c>
      <c r="AH252" s="10" t="str">
        <f>IF((COUNTBLANK(D252)=1),"",IF(D252=D251,AH251,"")&amp;IF(B251&lt;&gt;B252,((IF(COUNTBLANK(E252)=1,$D$3&amp;"Non-type material: "&amp;$D$3,$D$3&amp;INDEX('type-categories'!$A$2:$B$100,MATCH(E252,'type-categories'!$A$2:$A$100,0),2)&amp;$D$3))),"")&amp;(IF(K252&lt;&gt;K251,$C$2&amp;UPPER(K252)&amp;$C$2&amp;$K$3&amp;" ",(IF(B252&lt;&gt;B251,$C$2&amp;UPPER(K252)&amp;$C$2&amp;$K$3&amp;" ",""))))&amp;IF((AA252&lt;&gt;AA253)*($H$2="y"),AD252&amp;AE252,IF((AA252&lt;&gt;AA253)*($H$2="m"),AD252&amp;AG252,IF(($H$2&lt;&gt;"m")*($H$2&lt;&gt;"Y"),(IF(F252=0,"",F252&amp;" "&amp;$F$4&amp;" "))&amp;(IF(G252=0,"",G252&amp;" "&amp;$G$4&amp;" "))&amp;(IF(H252=0,"",H252&amp;" "&amp;H$4&amp;" "))&amp;(IF(I252=0,"",I252&amp;" "&amp;$I$4&amp;" "))&amp;(IF(J252=0,"",J252&amp;" "&amp;$J$4&amp;" ")),"")))&amp;"; "&amp;IF((B252=B251)*(AA252=AA251), "same collecting data; ", IF((B252=B251)*(Z251=Z252),"same locality; ",(IF(COUNTBLANK(L252)=1,"",$D$2&amp;L252&amp;$L$3&amp;" "&amp;$D$2))&amp;(IF(COUNTBLANK(M252)=1,"",$E$2&amp;M252&amp;$E$2&amp;", "))&amp;(IF(COUNTBLANK(N252)=1,"",N252&amp;"; "))&amp;(IF(COUNTBLANK(O252)=1,"",O252&amp;"; ")))&amp;(IF(COUNTBLANK(P252)=1,"",P252&amp;"; "))&amp;(IF(COUNTBLANK(Q252)=1,"",Q252&amp;"; "))&amp;(IF(COUNTBLANK(R252)=1,"",R252&amp;"m, "))&amp;IF((COUNTBLANK(S252)=0)*(S252&lt;&gt;S251), S252&amp;"; ","")&amp;(IF(COUNTBLANK(U252)=1,"",U252&amp;"; "))&amp;(IF(COUNTBLANK(T252)=1,"",IF(COUNTBLANK(F$2)=1,T252&amp;"; ",T252&amp;" "&amp;F$2&amp;"; "))))&amp;(IF(COUNTBLANK(V252)=1,"",V252&amp;"; "))&amp;IF((COUNTBLANK(C252)=1),"",C252)&amp;IF((B252=B253)*(K252=K253)*(L252=L253)*(M252=M253),IF(($H$2&lt;&gt;"m")*($H$2&lt;&gt;"Y"), " • ", IF((ISNUMBER(FIND(")",AE252))), " • ", "")),IF((B252=B253)*(K252=K253)," • ",". ")))</f>
        <v xml:space="preserve">Holotype: &lt;bold&gt;MEXICO&lt;bold&gt; • 1 ♀ ; Baja California Sur, Sierra de la Laguna, Agua de La Palma; low jungle; hand collecting; [N23.56667°, W110°, 150m]; 11/XII/1986; A. Cota leg.; CAECIB 342. Paratypes: &lt;bold&gt;MEXICO&lt;bold&gt; • 1 ♂ ; Baja California Sur, Comitán, [N24.13151°, W110.42446°]; 2/X/1986; M. Jiménez leg.; AMNH . Non-type material: &lt;bold&gt;MEXICO&lt;bold&gt; • 1 ♀ ; Baja California, Cabo Pulmo, Cerro Cuevoso; [N23.43636°, W109.42963°]; 26/III/1947; I. La Rivers leg.; UCB  • 6 ♀ 3 imm. ; Baja California, San José del Cabo, [N23.06366°, W109.70244°]; Eisen &amp; Vaslet leg.; MCZ 145412 • 1 ♀ ; same locality; 1896; N. Banks leg.; MCZ 145411 • 2 ♀ several imm. ; Baja California Sur, 5–8/II/1966; V. Roth leg.; AMNH  • 1 ♀ ; Baja California Sur, 1.5 mile NE Punta Palmilla, [N23.01058°, W109.71676°]; 16/VII/1968; S.C. Willians et al. leg.; AMNH  • 2 ♀ 1 imm. ; Baja California Sur, 12 miles NE Cabo San Lucas, in palm oasis; [N22.98916°, W109.75131°]; 7/II/1966; V. Roth leg.; AMNH  • 1 ♀ ; Baja California Sur, 24 miles N Miraflores, [N23.69759°, W109.74241°]; 10/II/1966; V. Roth leg.; CAS 9060683 • 1 ♀ ; Baja California Sur, 25 km E Cabo San Lucas, [N23.01487°, W109.72488°]; 16/XII/1977; C. Griswold &amp; L. Vincent leg.; UCB  • 1 ♀ ; Baja California Sur, 44 km W La Paz, at 0.2 km S km 44 on Highway 1; [N24.08966°, W110.69957°]; 31/XII/1978; D. Weissman, R. Love, V. Lee &amp; C. Mullinex leg.; CAS 9060634 • 2 ♀ ; Baja California Sur, 5 miles W Mission San Luis Gonzaga, [N24.90802°, W111.29087°]; 14/II/1966; V. Roth leg.; CAS 9060676 • </v>
      </c>
    </row>
    <row r="253" spans="1:34" s="1" customFormat="1" x14ac:dyDescent="0.25">
      <c r="A253" s="3">
        <f t="shared" si="24"/>
        <v>2</v>
      </c>
      <c r="B253" s="53" t="str">
        <f t="shared" si="22"/>
        <v>Kukulcania bajacali</v>
      </c>
      <c r="C253" s="57" t="s">
        <v>192</v>
      </c>
      <c r="D253" s="57" t="s">
        <v>195</v>
      </c>
      <c r="E253" s="57"/>
      <c r="F253" s="57">
        <v>0</v>
      </c>
      <c r="G253" s="57">
        <v>1</v>
      </c>
      <c r="H253" s="57">
        <v>2</v>
      </c>
      <c r="I253" s="57"/>
      <c r="J253" s="57"/>
      <c r="K253" s="57" t="s">
        <v>48</v>
      </c>
      <c r="L253" s="57" t="s">
        <v>382</v>
      </c>
      <c r="M253" s="54" t="s">
        <v>1280</v>
      </c>
      <c r="N253" s="57" t="s">
        <v>85</v>
      </c>
      <c r="O253" s="58" t="s">
        <v>85</v>
      </c>
      <c r="P253" s="58"/>
      <c r="Q253" s="58" t="s">
        <v>487</v>
      </c>
      <c r="R253" s="58"/>
      <c r="S253" s="54" t="s">
        <v>1281</v>
      </c>
      <c r="T253" s="57" t="s">
        <v>1282</v>
      </c>
      <c r="U253" s="57" t="s">
        <v>1283</v>
      </c>
      <c r="V253" s="57"/>
      <c r="W253" s="57" t="s">
        <v>1284</v>
      </c>
      <c r="X253" s="147">
        <f ca="1">IF(COUNTBLANK(D253)=1,"",IF('order-admin-units'!$I$1&lt;&gt;"y", "", IF(COUNTBLANK(K253)=1, 'order-admin-units'!$B$1+1, VLOOKUP(K253, ordercountry, 2))))</f>
        <v>2</v>
      </c>
      <c r="Y253" s="147">
        <f ca="1">IF(COUNTBLANK(D253)=1,"",IF('order-admin-units'!$I$1&lt;&gt;"y", "", IF(COUNTBLANK(K253:L253)&gt;0, 'order-admin-units'!$B$2+1, VLOOKUP(K253&amp;"@"&amp;L253, orderadmin, 2))))</f>
        <v>7</v>
      </c>
      <c r="Z253" s="147" t="str">
        <f t="shared" si="25"/>
        <v>MexicoBaja California Sur6 miles E Cabo San Lucas</v>
      </c>
      <c r="AA253" s="147" t="str">
        <f t="shared" si="26"/>
        <v>Kukulcania bajacaliMexicoBaja California Sur6 miles E Cabo San Lucasnight collecting[N22.89053°, W109.91674°, 107m]J.V. Olmstead14/I/1974</v>
      </c>
      <c r="AB253" s="147" t="str">
        <f t="shared" si="27"/>
        <v xml:space="preserve">Kukulcania bajacaliMexicoBaja California Sur6 miles E Cabo San Lucasnight collecting[N22.89053°, W109.91674°, 107m]J.V. Olmstead14/I/1974AMNH </v>
      </c>
      <c r="AC253" s="147" t="str">
        <f t="shared" si="23"/>
        <v>Kukulcania bajacaliMexicoBaja California Sur6 miles E Cabo San Lucasnight collecting[N22.89053°, W109.91674°, 107m]J.V. Olmstead14/I/1974</v>
      </c>
      <c r="AD253" s="11" t="str">
        <f t="shared" si="28"/>
        <v/>
      </c>
      <c r="AE253" s="11" t="str">
        <f t="array" ref="AE253">IF(COUNTBLANK(D253)=1,"",IF(OR($H$2="y",$H$2="m"),IF(AA253=AA252,IF(OR(AB253=$AB$4:$AB252)=FALSE,AE252&amp;C253,AE252),"("&amp;C253)&amp;IF(AA253=AA254,IF(OR(AB254=$AB$4:$AB253)=FALSE,", ",""),") "),""))</f>
        <v/>
      </c>
      <c r="AF253" s="11" t="str">
        <f t="array" ref="AF253">IF((COUNTBLANK(D253)=0)*OR($H$2="y",$H$2="m"),IFERROR(LEFT(C253, FIND(" ",C253)-1), C253),"")</f>
        <v/>
      </c>
      <c r="AG253" s="11" t="str">
        <f t="array" ref="AG253">IF(COUNTBLANK(D253)=1,"",IF(OR($H$2="y",$H$2="m"),IF(AA253=AA252,IF(OR(AC253=$AC$4:$AC252)=FALSE,AG252&amp;AF253,AG252),"("&amp;AF253)&amp;IF(AA253=AA254,IF(OR(AC254=$AC$4:$AC253)=FALSE,", ",""),") "),""))</f>
        <v/>
      </c>
      <c r="AH253" s="10" t="str">
        <f>IF((COUNTBLANK(D253)=1),"",IF(D253=D252,AH252,"")&amp;IF(B252&lt;&gt;B253,((IF(COUNTBLANK(E253)=1,$D$3&amp;"Non-type material: "&amp;$D$3,$D$3&amp;INDEX('type-categories'!$A$2:$B$100,MATCH(E253,'type-categories'!$A$2:$A$100,0),2)&amp;$D$3))),"")&amp;(IF(K253&lt;&gt;K252,$C$2&amp;UPPER(K253)&amp;$C$2&amp;$K$3&amp;" ",(IF(B253&lt;&gt;B252,$C$2&amp;UPPER(K253)&amp;$C$2&amp;$K$3&amp;" ",""))))&amp;IF((AA253&lt;&gt;AA254)*($H$2="y"),AD253&amp;AE253,IF((AA253&lt;&gt;AA254)*($H$2="m"),AD253&amp;AG253,IF(($H$2&lt;&gt;"m")*($H$2&lt;&gt;"Y"),(IF(F253=0,"",F253&amp;" "&amp;$F$4&amp;" "))&amp;(IF(G253=0,"",G253&amp;" "&amp;$G$4&amp;" "))&amp;(IF(H253=0,"",H253&amp;" "&amp;H$4&amp;" "))&amp;(IF(I253=0,"",I253&amp;" "&amp;$I$4&amp;" "))&amp;(IF(J253=0,"",J253&amp;" "&amp;$J$4&amp;" ")),"")))&amp;"; "&amp;IF((B253=B252)*(AA253=AA252), "same collecting data; ", IF((B253=B252)*(Z252=Z253),"same locality; ",(IF(COUNTBLANK(L253)=1,"",$D$2&amp;L253&amp;$L$3&amp;" "&amp;$D$2))&amp;(IF(COUNTBLANK(M253)=1,"",$E$2&amp;M253&amp;$E$2&amp;", "))&amp;(IF(COUNTBLANK(N253)=1,"",N253&amp;"; "))&amp;(IF(COUNTBLANK(O253)=1,"",O253&amp;"; ")))&amp;(IF(COUNTBLANK(P253)=1,"",P253&amp;"; "))&amp;(IF(COUNTBLANK(Q253)=1,"",Q253&amp;"; "))&amp;(IF(COUNTBLANK(R253)=1,"",R253&amp;"m, "))&amp;IF((COUNTBLANK(S253)=0)*(S253&lt;&gt;S252), S253&amp;"; ","")&amp;(IF(COUNTBLANK(U253)=1,"",U253&amp;"; "))&amp;(IF(COUNTBLANK(T253)=1,"",IF(COUNTBLANK(F$2)=1,T253&amp;"; ",T253&amp;" "&amp;F$2&amp;"; "))))&amp;(IF(COUNTBLANK(V253)=1,"",V253&amp;"; "))&amp;IF((COUNTBLANK(C253)=1),"",C253)&amp;IF((B253=B254)*(K253=K254)*(L253=L254)*(M253=M254),IF(($H$2&lt;&gt;"m")*($H$2&lt;&gt;"Y"), " • ", IF((ISNUMBER(FIND(")",AE253))), " • ", "")),IF((B253=B254)*(K253=K254)," • ",". ")))</f>
        <v xml:space="preserve">Holotype: &lt;bold&gt;MEXICO&lt;bold&gt; • 1 ♀ ; Baja California Sur, Sierra de la Laguna, Agua de La Palma; low jungle; hand collecting; [N23.56667°, W110°, 150m]; 11/XII/1986; A. Cota leg.; CAECIB 342. Paratypes: &lt;bold&gt;MEXICO&lt;bold&gt; • 1 ♂ ; Baja California Sur, Comitán, [N24.13151°, W110.42446°]; 2/X/1986; M. Jiménez leg.; AMNH . Non-type material: &lt;bold&gt;MEXICO&lt;bold&gt; • 1 ♀ ; Baja California, Cabo Pulmo, Cerro Cuevoso; [N23.43636°, W109.42963°]; 26/III/1947; I. La Rivers leg.; UCB  • 6 ♀ 3 imm. ; Baja California, San José del Cabo, [N23.06366°, W109.70244°]; Eisen &amp; Vaslet leg.; MCZ 145412 • 1 ♀ ; same locality; 1896; N. Banks leg.; MCZ 145411 • 2 ♀ several imm. ; Baja California Sur, 5–8/II/1966; V. Roth leg.; AMNH  • 1 ♀ ; Baja California Sur, 1.5 mile NE Punta Palmilla, [N23.01058°, W109.71676°]; 16/VII/1968; S.C. Willians et al. leg.; AMNH  • 2 ♀ 1 imm. ; Baja California Sur, 12 miles NE Cabo San Lucas, in palm oasis; [N22.98916°, W109.75131°]; 7/II/1966; V. Roth leg.; AMNH  • 1 ♀ ; Baja California Sur, 24 miles N Miraflores, [N23.69759°, W109.74241°]; 10/II/1966; V. Roth leg.; CAS 9060683 • 1 ♀ ; Baja California Sur, 25 km E Cabo San Lucas, [N23.01487°, W109.72488°]; 16/XII/1977; C. Griswold &amp; L. Vincent leg.; UCB  • 1 ♀ ; Baja California Sur, 44 km W La Paz, at 0.2 km S km 44 on Highway 1; [N24.08966°, W110.69957°]; 31/XII/1978; D. Weissman, R. Love, V. Lee &amp; C. Mullinex leg.; CAS 9060634 • 2 ♀ ; Baja California Sur, 5 miles W Mission San Luis Gonzaga, [N24.90802°, W111.29087°]; 14/II/1966; V. Roth leg.; CAS 9060676 • 1 ♀ 2 imm. ; Baja California Sur, 6 miles E Cabo San Lucas, night collecting; [N22.89053°, W109.91674°, 107m]; 14/I/1974; J.V. Olmstead leg.; AMNH  • </v>
      </c>
    </row>
    <row r="254" spans="1:34" s="1" customFormat="1" x14ac:dyDescent="0.25">
      <c r="A254" s="3">
        <f t="shared" si="24"/>
        <v>2</v>
      </c>
      <c r="B254" s="53" t="str">
        <f t="shared" si="22"/>
        <v>Kukulcania bajacali</v>
      </c>
      <c r="C254" s="57" t="s">
        <v>194</v>
      </c>
      <c r="D254" s="57" t="s">
        <v>195</v>
      </c>
      <c r="E254" s="57"/>
      <c r="F254" s="57">
        <v>0</v>
      </c>
      <c r="G254" s="57">
        <v>2</v>
      </c>
      <c r="H254" s="57">
        <v>0</v>
      </c>
      <c r="I254" s="57"/>
      <c r="J254" s="57"/>
      <c r="K254" s="57" t="s">
        <v>48</v>
      </c>
      <c r="L254" s="57" t="s">
        <v>382</v>
      </c>
      <c r="M254" s="54" t="s">
        <v>1285</v>
      </c>
      <c r="N254" s="57" t="s">
        <v>1286</v>
      </c>
      <c r="O254" s="58" t="s">
        <v>85</v>
      </c>
      <c r="P254" s="58"/>
      <c r="Q254" s="58" t="s">
        <v>85</v>
      </c>
      <c r="R254" s="58"/>
      <c r="S254" s="54" t="s">
        <v>1287</v>
      </c>
      <c r="T254" s="57" t="s">
        <v>1275</v>
      </c>
      <c r="U254" s="57" t="s">
        <v>1288</v>
      </c>
      <c r="V254" s="57"/>
      <c r="W254" s="57" t="s">
        <v>85</v>
      </c>
      <c r="X254" s="147">
        <f ca="1">IF(COUNTBLANK(D254)=1,"",IF('order-admin-units'!$I$1&lt;&gt;"y", "", IF(COUNTBLANK(K254)=1, 'order-admin-units'!$B$1+1, VLOOKUP(K254, ordercountry, 2))))</f>
        <v>2</v>
      </c>
      <c r="Y254" s="147">
        <f ca="1">IF(COUNTBLANK(D254)=1,"",IF('order-admin-units'!$I$1&lt;&gt;"y", "", IF(COUNTBLANK(K254:L254)&gt;0, 'order-admin-units'!$B$2+1, VLOOKUP(K254&amp;"@"&amp;L254, orderadmin, 2))))</f>
        <v>7</v>
      </c>
      <c r="Z254" s="147" t="str">
        <f t="shared" si="25"/>
        <v>MexicoBaja California Sur8 km S Mirafloresroad to Las Casitas</v>
      </c>
      <c r="AA254" s="147" t="str">
        <f t="shared" si="26"/>
        <v>Kukulcania bajacaliMexicoBaja California Sur8 km S Mirafloresroad to Las Casitas[N23.30636°, W109.76754°]C. Griswold &amp; L. Vincent15/XII/1977</v>
      </c>
      <c r="AB254" s="147" t="str">
        <f t="shared" si="27"/>
        <v xml:space="preserve">Kukulcania bajacaliMexicoBaja California Sur8 km S Mirafloresroad to Las Casitas[N23.30636°, W109.76754°]C. Griswold &amp; L. Vincent15/XII/1977UCB </v>
      </c>
      <c r="AC254" s="147" t="str">
        <f t="shared" si="23"/>
        <v>Kukulcania bajacaliMexicoBaja California Sur8 km S Mirafloresroad to Las Casitas[N23.30636°, W109.76754°]C. Griswold &amp; L. Vincent15/XII/1977</v>
      </c>
      <c r="AD254" s="11" t="str">
        <f t="shared" si="28"/>
        <v/>
      </c>
      <c r="AE254" s="11" t="str">
        <f t="array" ref="AE254">IF(COUNTBLANK(D254)=1,"",IF(OR($H$2="y",$H$2="m"),IF(AA254=AA253,IF(OR(AB254=$AB$4:$AB253)=FALSE,AE253&amp;C254,AE253),"("&amp;C254)&amp;IF(AA254=AA255,IF(OR(AB255=$AB$4:$AB254)=FALSE,", ",""),") "),""))</f>
        <v/>
      </c>
      <c r="AF254" s="11" t="str">
        <f t="array" ref="AF254">IF((COUNTBLANK(D254)=0)*OR($H$2="y",$H$2="m"),IFERROR(LEFT(C254, FIND(" ",C254)-1), C254),"")</f>
        <v/>
      </c>
      <c r="AG254" s="11" t="str">
        <f t="array" ref="AG254">IF(COUNTBLANK(D254)=1,"",IF(OR($H$2="y",$H$2="m"),IF(AA254=AA253,IF(OR(AC254=$AC$4:$AC253)=FALSE,AG253&amp;AF254,AG253),"("&amp;AF254)&amp;IF(AA254=AA255,IF(OR(AC255=$AC$4:$AC254)=FALSE,", ",""),") "),""))</f>
        <v/>
      </c>
      <c r="AH254" s="10" t="str">
        <f>IF((COUNTBLANK(D254)=1),"",IF(D254=D253,AH253,"")&amp;IF(B253&lt;&gt;B254,((IF(COUNTBLANK(E254)=1,$D$3&amp;"Non-type material: "&amp;$D$3,$D$3&amp;INDEX('type-categories'!$A$2:$B$100,MATCH(E254,'type-categories'!$A$2:$A$100,0),2)&amp;$D$3))),"")&amp;(IF(K254&lt;&gt;K253,$C$2&amp;UPPER(K254)&amp;$C$2&amp;$K$3&amp;" ",(IF(B254&lt;&gt;B253,$C$2&amp;UPPER(K254)&amp;$C$2&amp;$K$3&amp;" ",""))))&amp;IF((AA254&lt;&gt;AA255)*($H$2="y"),AD254&amp;AE254,IF((AA254&lt;&gt;AA255)*($H$2="m"),AD254&amp;AG254,IF(($H$2&lt;&gt;"m")*($H$2&lt;&gt;"Y"),(IF(F254=0,"",F254&amp;" "&amp;$F$4&amp;" "))&amp;(IF(G254=0,"",G254&amp;" "&amp;$G$4&amp;" "))&amp;(IF(H254=0,"",H254&amp;" "&amp;H$4&amp;" "))&amp;(IF(I254=0,"",I254&amp;" "&amp;$I$4&amp;" "))&amp;(IF(J254=0,"",J254&amp;" "&amp;$J$4&amp;" ")),"")))&amp;"; "&amp;IF((B254=B253)*(AA254=AA253), "same collecting data; ", IF((B254=B253)*(Z253=Z254),"same locality; ",(IF(COUNTBLANK(L254)=1,"",$D$2&amp;L254&amp;$L$3&amp;" "&amp;$D$2))&amp;(IF(COUNTBLANK(M254)=1,"",$E$2&amp;M254&amp;$E$2&amp;", "))&amp;(IF(COUNTBLANK(N254)=1,"",N254&amp;"; "))&amp;(IF(COUNTBLANK(O254)=1,"",O254&amp;"; ")))&amp;(IF(COUNTBLANK(P254)=1,"",P254&amp;"; "))&amp;(IF(COUNTBLANK(Q254)=1,"",Q254&amp;"; "))&amp;(IF(COUNTBLANK(R254)=1,"",R254&amp;"m, "))&amp;IF((COUNTBLANK(S254)=0)*(S254&lt;&gt;S253), S254&amp;"; ","")&amp;(IF(COUNTBLANK(U254)=1,"",U254&amp;"; "))&amp;(IF(COUNTBLANK(T254)=1,"",IF(COUNTBLANK(F$2)=1,T254&amp;"; ",T254&amp;" "&amp;F$2&amp;"; "))))&amp;(IF(COUNTBLANK(V254)=1,"",V254&amp;"; "))&amp;IF((COUNTBLANK(C254)=1),"",C254)&amp;IF((B254=B255)*(K254=K255)*(L254=L255)*(M254=M255),IF(($H$2&lt;&gt;"m")*($H$2&lt;&gt;"Y"), " • ", IF((ISNUMBER(FIND(")",AE254))), " • ", "")),IF((B254=B255)*(K254=K255)," • ",". ")))</f>
        <v xml:space="preserve">Holotype: &lt;bold&gt;MEXICO&lt;bold&gt; • 1 ♀ ; Baja California Sur, Sierra de la Laguna, Agua de La Palma; low jungle; hand collecting; [N23.56667°, W110°, 150m]; 11/XII/1986; A. Cota leg.; CAECIB 342. Paratypes: &lt;bold&gt;MEXICO&lt;bold&gt; • 1 ♂ ; Baja California Sur, Comitán, [N24.13151°, W110.42446°]; 2/X/1986; M. Jiménez leg.; AMNH . Non-type material: &lt;bold&gt;MEXICO&lt;bold&gt; • 1 ♀ ; Baja California, Cabo Pulmo, Cerro Cuevoso; [N23.43636°, W109.42963°]; 26/III/1947; I. La Rivers leg.; UCB  • 6 ♀ 3 imm. ; Baja California, San José del Cabo, [N23.06366°, W109.70244°]; Eisen &amp; Vaslet leg.; MCZ 145412 • 1 ♀ ; same locality; 1896; N. Banks leg.; MCZ 145411 • 2 ♀ several imm. ; Baja California Sur, 5–8/II/1966; V. Roth leg.; AMNH  • 1 ♀ ; Baja California Sur, 1.5 mile NE Punta Palmilla, [N23.01058°, W109.71676°]; 16/VII/1968; S.C. Willians et al. leg.; AMNH  • 2 ♀ 1 imm. ; Baja California Sur, 12 miles NE Cabo San Lucas, in palm oasis; [N22.98916°, W109.75131°]; 7/II/1966; V. Roth leg.; AMNH  • 1 ♀ ; Baja California Sur, 24 miles N Miraflores, [N23.69759°, W109.74241°]; 10/II/1966; V. Roth leg.; CAS 9060683 • 1 ♀ ; Baja California Sur, 25 km E Cabo San Lucas, [N23.01487°, W109.72488°]; 16/XII/1977; C. Griswold &amp; L. Vincent leg.; UCB  • 1 ♀ ; Baja California Sur, 44 km W La Paz, at 0.2 km S km 44 on Highway 1; [N24.08966°, W110.69957°]; 31/XII/1978; D. Weissman, R. Love, V. Lee &amp; C. Mullinex leg.; CAS 9060634 • 2 ♀ ; Baja California Sur, 5 miles W Mission San Luis Gonzaga, [N24.90802°, W111.29087°]; 14/II/1966; V. Roth leg.; CAS 9060676 • 1 ♀ 2 imm. ; Baja California Sur, 6 miles E Cabo San Lucas, night collecting; [N22.89053°, W109.91674°, 107m]; 14/I/1974; J.V. Olmstead leg.; AMNH  • 2 ♀ ; Baja California Sur, 8 km S Miraflores, road to Las Casitas; [N23.30636°, W109.76754°]; 15/XII/1977; C. Griswold &amp; L. Vincent leg.; UCB  • </v>
      </c>
    </row>
    <row r="255" spans="1:34" s="1" customFormat="1" x14ac:dyDescent="0.25">
      <c r="A255" s="3">
        <f t="shared" si="24"/>
        <v>2</v>
      </c>
      <c r="B255" s="53" t="str">
        <f t="shared" si="22"/>
        <v>Kukulcania bajacali</v>
      </c>
      <c r="C255" s="57" t="s">
        <v>192</v>
      </c>
      <c r="D255" s="57" t="s">
        <v>195</v>
      </c>
      <c r="E255" s="57"/>
      <c r="F255" s="57">
        <v>0</v>
      </c>
      <c r="G255" s="57">
        <v>1</v>
      </c>
      <c r="H255" s="57">
        <v>0</v>
      </c>
      <c r="I255" s="57"/>
      <c r="J255" s="57"/>
      <c r="K255" s="57" t="s">
        <v>48</v>
      </c>
      <c r="L255" s="57" t="s">
        <v>382</v>
      </c>
      <c r="M255" s="54" t="s">
        <v>1289</v>
      </c>
      <c r="N255" s="57" t="s">
        <v>85</v>
      </c>
      <c r="O255" s="58" t="s">
        <v>85</v>
      </c>
      <c r="P255" s="58"/>
      <c r="Q255" s="58" t="s">
        <v>85</v>
      </c>
      <c r="R255" s="58"/>
      <c r="S255" s="54" t="s">
        <v>1290</v>
      </c>
      <c r="T255" s="57" t="s">
        <v>383</v>
      </c>
      <c r="U255" s="57" t="s">
        <v>1291</v>
      </c>
      <c r="V255" s="57"/>
      <c r="W255" s="57" t="s">
        <v>85</v>
      </c>
      <c r="X255" s="147">
        <f ca="1">IF(COUNTBLANK(D255)=1,"",IF('order-admin-units'!$I$1&lt;&gt;"y", "", IF(COUNTBLANK(K255)=1, 'order-admin-units'!$B$1+1, VLOOKUP(K255, ordercountry, 2))))</f>
        <v>2</v>
      </c>
      <c r="Y255" s="147">
        <f ca="1">IF(COUNTBLANK(D255)=1,"",IF('order-admin-units'!$I$1&lt;&gt;"y", "", IF(COUNTBLANK(K255:L255)&gt;0, 'order-admin-units'!$B$2+1, VLOOKUP(K255&amp;"@"&amp;L255, orderadmin, 2))))</f>
        <v>7</v>
      </c>
      <c r="Z255" s="147" t="str">
        <f t="shared" si="25"/>
        <v>MexicoBaja California Sur8 miles S El Crucero</v>
      </c>
      <c r="AA255" s="147" t="str">
        <f t="shared" si="26"/>
        <v>Kukulcania bajacaliMexicoBaja California Sur8 miles S El Crucero[N25.03953°, W111.65788°]V. Roth12/II/1966</v>
      </c>
      <c r="AB255" s="147" t="str">
        <f t="shared" si="27"/>
        <v xml:space="preserve">Kukulcania bajacaliMexicoBaja California Sur8 miles S El Crucero[N25.03953°, W111.65788°]V. Roth12/II/1966AMNH </v>
      </c>
      <c r="AC255" s="147" t="str">
        <f t="shared" si="23"/>
        <v>Kukulcania bajacaliMexicoBaja California Sur8 miles S El Crucero[N25.03953°, W111.65788°]V. Roth12/II/1966</v>
      </c>
      <c r="AD255" s="11" t="str">
        <f t="shared" si="28"/>
        <v/>
      </c>
      <c r="AE255" s="11" t="str">
        <f t="array" ref="AE255">IF(COUNTBLANK(D255)=1,"",IF(OR($H$2="y",$H$2="m"),IF(AA255=AA254,IF(OR(AB255=$AB$4:$AB254)=FALSE,AE254&amp;C255,AE254),"("&amp;C255)&amp;IF(AA255=AA256,IF(OR(AB256=$AB$4:$AB255)=FALSE,", ",""),") "),""))</f>
        <v/>
      </c>
      <c r="AF255" s="11" t="str">
        <f t="array" ref="AF255">IF((COUNTBLANK(D255)=0)*OR($H$2="y",$H$2="m"),IFERROR(LEFT(C255, FIND(" ",C255)-1), C255),"")</f>
        <v/>
      </c>
      <c r="AG255" s="11" t="str">
        <f t="array" ref="AG255">IF(COUNTBLANK(D255)=1,"",IF(OR($H$2="y",$H$2="m"),IF(AA255=AA254,IF(OR(AC255=$AC$4:$AC254)=FALSE,AG254&amp;AF255,AG254),"("&amp;AF255)&amp;IF(AA255=AA256,IF(OR(AC256=$AC$4:$AC255)=FALSE,", ",""),") "),""))</f>
        <v/>
      </c>
      <c r="AH255" s="10" t="str">
        <f>IF((COUNTBLANK(D255)=1),"",IF(D255=D254,AH254,"")&amp;IF(B254&lt;&gt;B255,((IF(COUNTBLANK(E255)=1,$D$3&amp;"Non-type material: "&amp;$D$3,$D$3&amp;INDEX('type-categories'!$A$2:$B$100,MATCH(E255,'type-categories'!$A$2:$A$100,0),2)&amp;$D$3))),"")&amp;(IF(K255&lt;&gt;K254,$C$2&amp;UPPER(K255)&amp;$C$2&amp;$K$3&amp;" ",(IF(B255&lt;&gt;B254,$C$2&amp;UPPER(K255)&amp;$C$2&amp;$K$3&amp;" ",""))))&amp;IF((AA255&lt;&gt;AA256)*($H$2="y"),AD255&amp;AE255,IF((AA255&lt;&gt;AA256)*($H$2="m"),AD255&amp;AG255,IF(($H$2&lt;&gt;"m")*($H$2&lt;&gt;"Y"),(IF(F255=0,"",F255&amp;" "&amp;$F$4&amp;" "))&amp;(IF(G255=0,"",G255&amp;" "&amp;$G$4&amp;" "))&amp;(IF(H255=0,"",H255&amp;" "&amp;H$4&amp;" "))&amp;(IF(I255=0,"",I255&amp;" "&amp;$I$4&amp;" "))&amp;(IF(J255=0,"",J255&amp;" "&amp;$J$4&amp;" ")),"")))&amp;"; "&amp;IF((B255=B254)*(AA255=AA254), "same collecting data; ", IF((B255=B254)*(Z254=Z255),"same locality; ",(IF(COUNTBLANK(L255)=1,"",$D$2&amp;L255&amp;$L$3&amp;" "&amp;$D$2))&amp;(IF(COUNTBLANK(M255)=1,"",$E$2&amp;M255&amp;$E$2&amp;", "))&amp;(IF(COUNTBLANK(N255)=1,"",N255&amp;"; "))&amp;(IF(COUNTBLANK(O255)=1,"",O255&amp;"; ")))&amp;(IF(COUNTBLANK(P255)=1,"",P255&amp;"; "))&amp;(IF(COUNTBLANK(Q255)=1,"",Q255&amp;"; "))&amp;(IF(COUNTBLANK(R255)=1,"",R255&amp;"m, "))&amp;IF((COUNTBLANK(S255)=0)*(S255&lt;&gt;S254), S255&amp;"; ","")&amp;(IF(COUNTBLANK(U255)=1,"",U255&amp;"; "))&amp;(IF(COUNTBLANK(T255)=1,"",IF(COUNTBLANK(F$2)=1,T255&amp;"; ",T255&amp;" "&amp;F$2&amp;"; "))))&amp;(IF(COUNTBLANK(V255)=1,"",V255&amp;"; "))&amp;IF((COUNTBLANK(C255)=1),"",C255)&amp;IF((B255=B256)*(K255=K256)*(L255=L256)*(M255=M256),IF(($H$2&lt;&gt;"m")*($H$2&lt;&gt;"Y"), " • ", IF((ISNUMBER(FIND(")",AE255))), " • ", "")),IF((B255=B256)*(K255=K256)," • ",". ")))</f>
        <v xml:space="preserve">Holotype: &lt;bold&gt;MEXICO&lt;bold&gt; • 1 ♀ ; Baja California Sur, Sierra de la Laguna, Agua de La Palma; low jungle; hand collecting; [N23.56667°, W110°, 150m]; 11/XII/1986; A. Cota leg.; CAECIB 342. Paratypes: &lt;bold&gt;MEXICO&lt;bold&gt; • 1 ♂ ; Baja California Sur, Comitán, [N24.13151°, W110.42446°]; 2/X/1986; M. Jiménez leg.; AMNH . Non-type material: &lt;bold&gt;MEXICO&lt;bold&gt; • 1 ♀ ; Baja California, Cabo Pulmo, Cerro Cuevoso; [N23.43636°, W109.42963°]; 26/III/1947; I. La Rivers leg.; UCB  • 6 ♀ 3 imm. ; Baja California, San José del Cabo, [N23.06366°, W109.70244°]; Eisen &amp; Vaslet leg.; MCZ 145412 • 1 ♀ ; same locality; 1896; N. Banks leg.; MCZ 145411 • 2 ♀ several imm. ; Baja California Sur, 5–8/II/1966; V. Roth leg.; AMNH  • 1 ♀ ; Baja California Sur, 1.5 mile NE Punta Palmilla, [N23.01058°, W109.71676°]; 16/VII/1968; S.C. Willians et al. leg.; AMNH  • 2 ♀ 1 imm. ; Baja California Sur, 12 miles NE Cabo San Lucas, in palm oasis; [N22.98916°, W109.75131°]; 7/II/1966; V. Roth leg.; AMNH  • 1 ♀ ; Baja California Sur, 24 miles N Miraflores, [N23.69759°, W109.74241°]; 10/II/1966; V. Roth leg.; CAS 9060683 • 1 ♀ ; Baja California Sur, 25 km E Cabo San Lucas, [N23.01487°, W109.72488°]; 16/XII/1977; C. Griswold &amp; L. Vincent leg.; UCB  • 1 ♀ ; Baja California Sur, 44 km W La Paz, at 0.2 km S km 44 on Highway 1; [N24.08966°, W110.69957°]; 31/XII/1978; D. Weissman, R. Love, V. Lee &amp; C. Mullinex leg.; CAS 9060634 • 2 ♀ ; Baja California Sur, 5 miles W Mission San Luis Gonzaga, [N24.90802°, W111.29087°]; 14/II/1966; V. Roth leg.; CAS 9060676 • 1 ♀ 2 imm. ; Baja California Sur, 6 miles E Cabo San Lucas, night collecting; [N22.89053°, W109.91674°, 107m]; 14/I/1974; J.V. Olmstead leg.; AMNH  • 2 ♀ ; Baja California Sur, 8 km S Miraflores, road to Las Casitas; [N23.30636°, W109.76754°]; 15/XII/1977; C. Griswold &amp; L. Vincent leg.; UCB  • 1 ♀ ; Baja California Sur, 8 miles S El Crucero, [N25.03953°, W111.65788°]; 12/II/1966; V. Roth leg.; AMNH  • </v>
      </c>
    </row>
    <row r="256" spans="1:34" s="1" customFormat="1" x14ac:dyDescent="0.25">
      <c r="A256" s="3">
        <f t="shared" si="24"/>
        <v>2</v>
      </c>
      <c r="B256" s="53" t="str">
        <f t="shared" si="22"/>
        <v>Kukulcania bajacali</v>
      </c>
      <c r="C256" s="56" t="s">
        <v>199</v>
      </c>
      <c r="D256" s="59" t="s">
        <v>195</v>
      </c>
      <c r="E256" s="59"/>
      <c r="F256" s="56">
        <v>0</v>
      </c>
      <c r="G256" s="56">
        <v>1</v>
      </c>
      <c r="H256" s="56">
        <v>0</v>
      </c>
      <c r="I256" s="56"/>
      <c r="J256" s="56"/>
      <c r="K256" s="56" t="s">
        <v>48</v>
      </c>
      <c r="L256" s="56" t="s">
        <v>382</v>
      </c>
      <c r="M256" s="54" t="s">
        <v>394</v>
      </c>
      <c r="N256" s="56" t="s">
        <v>85</v>
      </c>
      <c r="O256" s="56" t="s">
        <v>85</v>
      </c>
      <c r="P256" s="56"/>
      <c r="Q256" s="56" t="s">
        <v>85</v>
      </c>
      <c r="R256" s="56"/>
      <c r="S256" s="54" t="s">
        <v>395</v>
      </c>
      <c r="T256" s="56" t="s">
        <v>396</v>
      </c>
      <c r="U256" s="56" t="s">
        <v>397</v>
      </c>
      <c r="V256" s="57"/>
      <c r="W256" s="57" t="s">
        <v>85</v>
      </c>
      <c r="X256" s="147">
        <f ca="1">IF(COUNTBLANK(D256)=1,"",IF('order-admin-units'!$I$1&lt;&gt;"y", "", IF(COUNTBLANK(K256)=1, 'order-admin-units'!$B$1+1, VLOOKUP(K256, ordercountry, 2))))</f>
        <v>2</v>
      </c>
      <c r="Y256" s="147">
        <f ca="1">IF(COUNTBLANK(D256)=1,"",IF('order-admin-units'!$I$1&lt;&gt;"y", "", IF(COUNTBLANK(K256:L256)&gt;0, 'order-admin-units'!$B$2+1, VLOOKUP(K256&amp;"@"&amp;L256, orderadmin, 2))))</f>
        <v>7</v>
      </c>
      <c r="Z256" s="147" t="str">
        <f t="shared" si="25"/>
        <v>MexicoBaja California Sur8 miles SE La Paz</v>
      </c>
      <c r="AA256" s="147" t="str">
        <f t="shared" si="26"/>
        <v>Kukulcania bajacaliMexicoBaja California Sur8 miles SE La Paz[N24.06244°, W110.18285°, 305m]E.L. Sleeper &amp; F.J. Moore13/X/1968</v>
      </c>
      <c r="AB256" s="147" t="str">
        <f t="shared" si="27"/>
        <v>Kukulcania bajacaliMexicoBaja California Sur8 miles SE La Paz[N24.06244°, W110.18285°, 305m]E.L. Sleeper &amp; F.J. Moore13/X/1968CAS 9060627</v>
      </c>
      <c r="AC256" s="147" t="str">
        <f t="shared" si="23"/>
        <v>Kukulcania bajacaliMexicoBaja California Sur8 miles SE La Paz[N24.06244°, W110.18285°, 305m]E.L. Sleeper &amp; F.J. Moore13/X/1968</v>
      </c>
      <c r="AD256" s="11" t="str">
        <f t="shared" si="28"/>
        <v/>
      </c>
      <c r="AE256" s="11" t="str">
        <f t="array" ref="AE256">IF(COUNTBLANK(D256)=1,"",IF(OR($H$2="y",$H$2="m"),IF(AA256=AA255,IF(OR(AB256=$AB$4:$AB255)=FALSE,AE255&amp;C256,AE255),"("&amp;C256)&amp;IF(AA256=AA257,IF(OR(AB257=$AB$4:$AB256)=FALSE,", ",""),") "),""))</f>
        <v/>
      </c>
      <c r="AF256" s="11" t="str">
        <f t="array" ref="AF256">IF((COUNTBLANK(D256)=0)*OR($H$2="y",$H$2="m"),IFERROR(LEFT(C256, FIND(" ",C256)-1), C256),"")</f>
        <v/>
      </c>
      <c r="AG256" s="11" t="str">
        <f t="array" ref="AG256">IF(COUNTBLANK(D256)=1,"",IF(OR($H$2="y",$H$2="m"),IF(AA256=AA255,IF(OR(AC256=$AC$4:$AC255)=FALSE,AG255&amp;AF256,AG255),"("&amp;AF256)&amp;IF(AA256=AA257,IF(OR(AC257=$AC$4:$AC256)=FALSE,", ",""),") "),""))</f>
        <v/>
      </c>
      <c r="AH256" s="10" t="str">
        <f>IF((COUNTBLANK(D256)=1),"",IF(D256=D255,AH255,"")&amp;IF(B255&lt;&gt;B256,((IF(COUNTBLANK(E256)=1,$D$3&amp;"Non-type material: "&amp;$D$3,$D$3&amp;INDEX('type-categories'!$A$2:$B$100,MATCH(E256,'type-categories'!$A$2:$A$100,0),2)&amp;$D$3))),"")&amp;(IF(K256&lt;&gt;K255,$C$2&amp;UPPER(K256)&amp;$C$2&amp;$K$3&amp;" ",(IF(B256&lt;&gt;B255,$C$2&amp;UPPER(K256)&amp;$C$2&amp;$K$3&amp;" ",""))))&amp;IF((AA256&lt;&gt;AA257)*($H$2="y"),AD256&amp;AE256,IF((AA256&lt;&gt;AA257)*($H$2="m"),AD256&amp;AG256,IF(($H$2&lt;&gt;"m")*($H$2&lt;&gt;"Y"),(IF(F256=0,"",F256&amp;" "&amp;$F$4&amp;" "))&amp;(IF(G256=0,"",G256&amp;" "&amp;$G$4&amp;" "))&amp;(IF(H256=0,"",H256&amp;" "&amp;H$4&amp;" "))&amp;(IF(I256=0,"",I256&amp;" "&amp;$I$4&amp;" "))&amp;(IF(J256=0,"",J256&amp;" "&amp;$J$4&amp;" ")),"")))&amp;"; "&amp;IF((B256=B255)*(AA256=AA255), "same collecting data; ", IF((B256=B255)*(Z255=Z256),"same locality; ",(IF(COUNTBLANK(L256)=1,"",$D$2&amp;L256&amp;$L$3&amp;" "&amp;$D$2))&amp;(IF(COUNTBLANK(M256)=1,"",$E$2&amp;M256&amp;$E$2&amp;", "))&amp;(IF(COUNTBLANK(N256)=1,"",N256&amp;"; "))&amp;(IF(COUNTBLANK(O256)=1,"",O256&amp;"; ")))&amp;(IF(COUNTBLANK(P256)=1,"",P256&amp;"; "))&amp;(IF(COUNTBLANK(Q256)=1,"",Q256&amp;"; "))&amp;(IF(COUNTBLANK(R256)=1,"",R256&amp;"m, "))&amp;IF((COUNTBLANK(S256)=0)*(S256&lt;&gt;S255), S256&amp;"; ","")&amp;(IF(COUNTBLANK(U256)=1,"",U256&amp;"; "))&amp;(IF(COUNTBLANK(T256)=1,"",IF(COUNTBLANK(F$2)=1,T256&amp;"; ",T256&amp;" "&amp;F$2&amp;"; "))))&amp;(IF(COUNTBLANK(V256)=1,"",V256&amp;"; "))&amp;IF((COUNTBLANK(C256)=1),"",C256)&amp;IF((B256=B257)*(K256=K257)*(L256=L257)*(M256=M257),IF(($H$2&lt;&gt;"m")*($H$2&lt;&gt;"Y"), " • ", IF((ISNUMBER(FIND(")",AE256))), " • ", "")),IF((B256=B257)*(K256=K257)," • ",". ")))</f>
        <v xml:space="preserve">Holotype: &lt;bold&gt;MEXICO&lt;bold&gt; • 1 ♀ ; Baja California Sur, Sierra de la Laguna, Agua de La Palma; low jungle; hand collecting; [N23.56667°, W110°, 150m]; 11/XII/1986; A. Cota leg.; CAECIB 342. Paratypes: &lt;bold&gt;MEXICO&lt;bold&gt; • 1 ♂ ; Baja California Sur, Comitán, [N24.13151°, W110.42446°]; 2/X/1986; M. Jiménez leg.; AMNH . Non-type material: &lt;bold&gt;MEXICO&lt;bold&gt; • 1 ♀ ; Baja California, Cabo Pulmo, Cerro Cuevoso; [N23.43636°, W109.42963°]; 26/III/1947; I. La Rivers leg.; UCB  • 6 ♀ 3 imm. ; Baja California, San José del Cabo, [N23.06366°, W109.70244°]; Eisen &amp; Vaslet leg.; MCZ 145412 • 1 ♀ ; same locality; 1896; N. Banks leg.; MCZ 145411 • 2 ♀ several imm. ; Baja California Sur, 5–8/II/1966; V. Roth leg.; AMNH  • 1 ♀ ; Baja California Sur, 1.5 mile NE Punta Palmilla, [N23.01058°, W109.71676°]; 16/VII/1968; S.C. Willians et al. leg.; AMNH  • 2 ♀ 1 imm. ; Baja California Sur, 12 miles NE Cabo San Lucas, in palm oasis; [N22.98916°, W109.75131°]; 7/II/1966; V. Roth leg.; AMNH  • 1 ♀ ; Baja California Sur, 24 miles N Miraflores, [N23.69759°, W109.74241°]; 10/II/1966; V. Roth leg.; CAS 9060683 • 1 ♀ ; Baja California Sur, 25 km E Cabo San Lucas, [N23.01487°, W109.72488°]; 16/XII/1977; C. Griswold &amp; L. Vincent leg.; UCB  • 1 ♀ ; Baja California Sur, 44 km W La Paz, at 0.2 km S km 44 on Highway 1; [N24.08966°, W110.69957°]; 31/XII/1978; D. Weissman, R. Love, V. Lee &amp; C. Mullinex leg.; CAS 9060634 • 2 ♀ ; Baja California Sur, 5 miles W Mission San Luis Gonzaga, [N24.90802°, W111.29087°]; 14/II/1966; V. Roth leg.; CAS 9060676 • 1 ♀ 2 imm. ; Baja California Sur, 6 miles E Cabo San Lucas, night collecting; [N22.89053°, W109.91674°, 107m]; 14/I/1974; J.V. Olmstead leg.; AMNH  • 2 ♀ ; Baja California Sur, 8 km S Miraflores, road to Las Casitas; [N23.30636°, W109.76754°]; 15/XII/1977; C. Griswold &amp; L. Vincent leg.; UCB  • 1 ♀ ; Baja California Sur, 8 miles S El Crucero, [N25.03953°, W111.65788°]; 12/II/1966; V. Roth leg.; AMNH  • 1 ♀ ; Baja California Sur, 8 miles SE La Paz, [N24.06244°, W110.18285°, 305m]; 13/X/1968; E.L. Sleeper &amp; F.J. Moore leg.; CAS 9060627 • </v>
      </c>
    </row>
    <row r="257" spans="1:34" s="1" customFormat="1" x14ac:dyDescent="0.25">
      <c r="A257" s="3">
        <f t="shared" si="24"/>
        <v>2</v>
      </c>
      <c r="B257" s="53" t="str">
        <f t="shared" si="22"/>
        <v>Kukulcania bajacali</v>
      </c>
      <c r="C257" s="57" t="s">
        <v>336</v>
      </c>
      <c r="D257" s="57" t="s">
        <v>195</v>
      </c>
      <c r="E257" s="57"/>
      <c r="F257" s="57">
        <v>0</v>
      </c>
      <c r="G257" s="57">
        <v>1</v>
      </c>
      <c r="H257" s="57">
        <v>0</v>
      </c>
      <c r="I257" s="57"/>
      <c r="J257" s="57"/>
      <c r="K257" s="57" t="s">
        <v>48</v>
      </c>
      <c r="L257" s="57" t="s">
        <v>382</v>
      </c>
      <c r="M257" s="54" t="s">
        <v>394</v>
      </c>
      <c r="N257" s="57" t="s">
        <v>85</v>
      </c>
      <c r="O257" s="58" t="s">
        <v>85</v>
      </c>
      <c r="P257" s="58"/>
      <c r="Q257" s="58" t="s">
        <v>85</v>
      </c>
      <c r="R257" s="58"/>
      <c r="S257" s="54" t="s">
        <v>395</v>
      </c>
      <c r="T257" s="57" t="s">
        <v>396</v>
      </c>
      <c r="U257" s="57" t="s">
        <v>397</v>
      </c>
      <c r="V257" s="57"/>
      <c r="W257" s="57" t="s">
        <v>85</v>
      </c>
      <c r="X257" s="147">
        <f ca="1">IF(COUNTBLANK(D257)=1,"",IF('order-admin-units'!$I$1&lt;&gt;"y", "", IF(COUNTBLANK(K257)=1, 'order-admin-units'!$B$1+1, VLOOKUP(K257, ordercountry, 2))))</f>
        <v>2</v>
      </c>
      <c r="Y257" s="147">
        <f ca="1">IF(COUNTBLANK(D257)=1,"",IF('order-admin-units'!$I$1&lt;&gt;"y", "", IF(COUNTBLANK(K257:L257)&gt;0, 'order-admin-units'!$B$2+1, VLOOKUP(K257&amp;"@"&amp;L257, orderadmin, 2))))</f>
        <v>7</v>
      </c>
      <c r="Z257" s="147" t="str">
        <f t="shared" si="25"/>
        <v>MexicoBaja California Sur8 miles SE La Paz</v>
      </c>
      <c r="AA257" s="147" t="str">
        <f t="shared" si="26"/>
        <v>Kukulcania bajacaliMexicoBaja California Sur8 miles SE La Paz[N24.06244°, W110.18285°, 305m]E.L. Sleeper &amp; F.J. Moore13/X/1968</v>
      </c>
      <c r="AB257" s="147" t="str">
        <f t="shared" si="27"/>
        <v>Kukulcania bajacaliMexicoBaja California Sur8 miles SE La Paz[N24.06244°, W110.18285°, 305m]E.L. Sleeper &amp; F.J. Moore13/X/1968CAS 9060677</v>
      </c>
      <c r="AC257" s="147" t="str">
        <f t="shared" si="23"/>
        <v>Kukulcania bajacaliMexicoBaja California Sur8 miles SE La Paz[N24.06244°, W110.18285°, 305m]E.L. Sleeper &amp; F.J. Moore13/X/1968</v>
      </c>
      <c r="AD257" s="11" t="str">
        <f t="shared" si="28"/>
        <v/>
      </c>
      <c r="AE257" s="11" t="str">
        <f t="array" ref="AE257">IF(COUNTBLANK(D257)=1,"",IF(OR($H$2="y",$H$2="m"),IF(AA257=AA256,IF(OR(AB257=$AB$4:$AB256)=FALSE,AE256&amp;C257,AE256),"("&amp;C257)&amp;IF(AA257=AA258,IF(OR(AB258=$AB$4:$AB257)=FALSE,", ",""),") "),""))</f>
        <v/>
      </c>
      <c r="AF257" s="11" t="str">
        <f t="array" ref="AF257">IF((COUNTBLANK(D257)=0)*OR($H$2="y",$H$2="m"),IFERROR(LEFT(C257, FIND(" ",C257)-1), C257),"")</f>
        <v/>
      </c>
      <c r="AG257" s="11" t="str">
        <f t="array" ref="AG257">IF(COUNTBLANK(D257)=1,"",IF(OR($H$2="y",$H$2="m"),IF(AA257=AA256,IF(OR(AC257=$AC$4:$AC256)=FALSE,AG256&amp;AF257,AG256),"("&amp;AF257)&amp;IF(AA257=AA258,IF(OR(AC258=$AC$4:$AC257)=FALSE,", ",""),") "),""))</f>
        <v/>
      </c>
      <c r="AH257" s="10" t="str">
        <f>IF((COUNTBLANK(D257)=1),"",IF(D257=D256,AH256,"")&amp;IF(B256&lt;&gt;B257,((IF(COUNTBLANK(E257)=1,$D$3&amp;"Non-type material: "&amp;$D$3,$D$3&amp;INDEX('type-categories'!$A$2:$B$100,MATCH(E257,'type-categories'!$A$2:$A$100,0),2)&amp;$D$3))),"")&amp;(IF(K257&lt;&gt;K256,$C$2&amp;UPPER(K257)&amp;$C$2&amp;$K$3&amp;" ",(IF(B257&lt;&gt;B256,$C$2&amp;UPPER(K257)&amp;$C$2&amp;$K$3&amp;" ",""))))&amp;IF((AA257&lt;&gt;AA258)*($H$2="y"),AD257&amp;AE257,IF((AA257&lt;&gt;AA258)*($H$2="m"),AD257&amp;AG257,IF(($H$2&lt;&gt;"m")*($H$2&lt;&gt;"Y"),(IF(F257=0,"",F257&amp;" "&amp;$F$4&amp;" "))&amp;(IF(G257=0,"",G257&amp;" "&amp;$G$4&amp;" "))&amp;(IF(H257=0,"",H257&amp;" "&amp;H$4&amp;" "))&amp;(IF(I257=0,"",I257&amp;" "&amp;$I$4&amp;" "))&amp;(IF(J257=0,"",J257&amp;" "&amp;$J$4&amp;" ")),"")))&amp;"; "&amp;IF((B257=B256)*(AA257=AA256), "same collecting data; ", IF((B257=B256)*(Z256=Z257),"same locality; ",(IF(COUNTBLANK(L257)=1,"",$D$2&amp;L257&amp;$L$3&amp;" "&amp;$D$2))&amp;(IF(COUNTBLANK(M257)=1,"",$E$2&amp;M257&amp;$E$2&amp;", "))&amp;(IF(COUNTBLANK(N257)=1,"",N257&amp;"; "))&amp;(IF(COUNTBLANK(O257)=1,"",O257&amp;"; ")))&amp;(IF(COUNTBLANK(P257)=1,"",P257&amp;"; "))&amp;(IF(COUNTBLANK(Q257)=1,"",Q257&amp;"; "))&amp;(IF(COUNTBLANK(R257)=1,"",R257&amp;"m, "))&amp;IF((COUNTBLANK(S257)=0)*(S257&lt;&gt;S256), S257&amp;"; ","")&amp;(IF(COUNTBLANK(U257)=1,"",U257&amp;"; "))&amp;(IF(COUNTBLANK(T257)=1,"",IF(COUNTBLANK(F$2)=1,T257&amp;"; ",T257&amp;" "&amp;F$2&amp;"; "))))&amp;(IF(COUNTBLANK(V257)=1,"",V257&amp;"; "))&amp;IF((COUNTBLANK(C257)=1),"",C257)&amp;IF((B257=B258)*(K257=K258)*(L257=L258)*(M257=M258),IF(($H$2&lt;&gt;"m")*($H$2&lt;&gt;"Y"), " • ", IF((ISNUMBER(FIND(")",AE257))), " • ", "")),IF((B257=B258)*(K257=K258)," • ",". ")))</f>
        <v xml:space="preserve">Holotype: &lt;bold&gt;MEXICO&lt;bold&gt; • 1 ♀ ; Baja California Sur, Sierra de la Laguna, Agua de La Palma; low jungle; hand collecting; [N23.56667°, W110°, 150m]; 11/XII/1986; A. Cota leg.; CAECIB 342. Paratypes: &lt;bold&gt;MEXICO&lt;bold&gt; • 1 ♂ ; Baja California Sur, Comitán, [N24.13151°, W110.42446°]; 2/X/1986; M. Jiménez leg.; AMNH . Non-type material: &lt;bold&gt;MEXICO&lt;bold&gt; • 1 ♀ ; Baja California, Cabo Pulmo, Cerro Cuevoso; [N23.43636°, W109.42963°]; 26/III/1947; I. La Rivers leg.; UCB  • 6 ♀ 3 imm. ; Baja California, San José del Cabo, [N23.06366°, W109.70244°]; Eisen &amp; Vaslet leg.; MCZ 145412 • 1 ♀ ; same locality; 1896; N. Banks leg.; MCZ 145411 • 2 ♀ several imm. ; Baja California Sur, 5–8/II/1966; V. Roth leg.; AMNH  • 1 ♀ ; Baja California Sur, 1.5 mile NE Punta Palmilla, [N23.01058°, W109.71676°]; 16/VII/1968; S.C. Willians et al. leg.; AMNH  • 2 ♀ 1 imm. ; Baja California Sur, 12 miles NE Cabo San Lucas, in palm oasis; [N22.98916°, W109.75131°]; 7/II/1966; V. Roth leg.; AMNH  • 1 ♀ ; Baja California Sur, 24 miles N Miraflores, [N23.69759°, W109.74241°]; 10/II/1966; V. Roth leg.; CAS 9060683 • 1 ♀ ; Baja California Sur, 25 km E Cabo San Lucas, [N23.01487°, W109.72488°]; 16/XII/1977; C. Griswold &amp; L. Vincent leg.; UCB  • 1 ♀ ; Baja California Sur, 44 km W La Paz, at 0.2 km S km 44 on Highway 1; [N24.08966°, W110.69957°]; 31/XII/1978; D. Weissman, R. Love, V. Lee &amp; C. Mullinex leg.; CAS 9060634 • 2 ♀ ; Baja California Sur, 5 miles W Mission San Luis Gonzaga, [N24.90802°, W111.29087°]; 14/II/1966; V. Roth leg.; CAS 9060676 • 1 ♀ 2 imm. ; Baja California Sur, 6 miles E Cabo San Lucas, night collecting; [N22.89053°, W109.91674°, 107m]; 14/I/1974; J.V. Olmstead leg.; AMNH  • 2 ♀ ; Baja California Sur, 8 km S Miraflores, road to Las Casitas; [N23.30636°, W109.76754°]; 15/XII/1977; C. Griswold &amp; L. Vincent leg.; UCB  • 1 ♀ ; Baja California Sur, 8 miles S El Crucero, [N25.03953°, W111.65788°]; 12/II/1966; V. Roth leg.; AMNH  • 1 ♀ ; Baja California Sur, 8 miles SE La Paz, [N24.06244°, W110.18285°, 305m]; 13/X/1968; E.L. Sleeper &amp; F.J. Moore leg.; CAS 9060627 • 1 ♀ ; same collecting data; CAS 9060677 • </v>
      </c>
    </row>
    <row r="258" spans="1:34" s="1" customFormat="1" x14ac:dyDescent="0.25">
      <c r="A258" s="3">
        <f t="shared" si="24"/>
        <v>2</v>
      </c>
      <c r="B258" s="53" t="str">
        <f t="shared" si="22"/>
        <v>Kukulcania bajacali</v>
      </c>
      <c r="C258" s="57" t="s">
        <v>192</v>
      </c>
      <c r="D258" s="57" t="s">
        <v>195</v>
      </c>
      <c r="E258" s="57"/>
      <c r="F258" s="57">
        <v>0</v>
      </c>
      <c r="G258" s="57">
        <v>1</v>
      </c>
      <c r="H258" s="57">
        <v>0</v>
      </c>
      <c r="I258" s="57"/>
      <c r="J258" s="57"/>
      <c r="K258" s="57" t="s">
        <v>48</v>
      </c>
      <c r="L258" s="57" t="s">
        <v>382</v>
      </c>
      <c r="M258" s="54" t="s">
        <v>1292</v>
      </c>
      <c r="N258" s="57" t="s">
        <v>1293</v>
      </c>
      <c r="O258" s="58" t="s">
        <v>85</v>
      </c>
      <c r="P258" s="58"/>
      <c r="Q258" s="58" t="s">
        <v>85</v>
      </c>
      <c r="R258" s="58"/>
      <c r="S258" s="54" t="s">
        <v>408</v>
      </c>
      <c r="T258" s="57" t="s">
        <v>1294</v>
      </c>
      <c r="U258" s="57" t="s">
        <v>1295</v>
      </c>
      <c r="V258" s="57"/>
      <c r="W258" s="57" t="s">
        <v>85</v>
      </c>
      <c r="X258" s="147">
        <f ca="1">IF(COUNTBLANK(D258)=1,"",IF('order-admin-units'!$I$1&lt;&gt;"y", "", IF(COUNTBLANK(K258)=1, 'order-admin-units'!$B$1+1, VLOOKUP(K258, ordercountry, 2))))</f>
        <v>2</v>
      </c>
      <c r="Y258" s="147">
        <f ca="1">IF(COUNTBLANK(D258)=1,"",IF('order-admin-units'!$I$1&lt;&gt;"y", "", IF(COUNTBLANK(K258:L258)&gt;0, 'order-admin-units'!$B$2+1, VLOOKUP(K258&amp;"@"&amp;L258, orderadmin, 2))))</f>
        <v>7</v>
      </c>
      <c r="Z258" s="147" t="str">
        <f t="shared" si="25"/>
        <v>MexicoBaja California SurBahía de La PazIsla Gaviota</v>
      </c>
      <c r="AA258" s="147" t="str">
        <f t="shared" si="26"/>
        <v>Kukulcania bajacaliMexicoBaja California SurBahía de La PazIsla Gaviota[N24.14264°, W110.31275°]B. Osorio y Tafall17/V/1944</v>
      </c>
      <c r="AB258" s="147" t="str">
        <f t="shared" si="27"/>
        <v xml:space="preserve">Kukulcania bajacaliMexicoBaja California SurBahía de La PazIsla Gaviota[N24.14264°, W110.31275°]B. Osorio y Tafall17/V/1944AMNH </v>
      </c>
      <c r="AC258" s="147" t="str">
        <f t="shared" si="23"/>
        <v>Kukulcania bajacaliMexicoBaja California SurBahía de La PazIsla Gaviota[N24.14264°, W110.31275°]B. Osorio y Tafall17/V/1944</v>
      </c>
      <c r="AD258" s="11" t="str">
        <f t="shared" si="28"/>
        <v/>
      </c>
      <c r="AE258" s="11" t="str">
        <f t="array" ref="AE258">IF(COUNTBLANK(D258)=1,"",IF(OR($H$2="y",$H$2="m"),IF(AA258=AA257,IF(OR(AB258=$AB$4:$AB257)=FALSE,AE257&amp;C258,AE257),"("&amp;C258)&amp;IF(AA258=AA259,IF(OR(AB259=$AB$4:$AB258)=FALSE,", ",""),") "),""))</f>
        <v/>
      </c>
      <c r="AF258" s="11" t="str">
        <f t="array" ref="AF258">IF((COUNTBLANK(D258)=0)*OR($H$2="y",$H$2="m"),IFERROR(LEFT(C258, FIND(" ",C258)-1), C258),"")</f>
        <v/>
      </c>
      <c r="AG258" s="11" t="str">
        <f t="array" ref="AG258">IF(COUNTBLANK(D258)=1,"",IF(OR($H$2="y",$H$2="m"),IF(AA258=AA257,IF(OR(AC258=$AC$4:$AC257)=FALSE,AG257&amp;AF258,AG257),"("&amp;AF258)&amp;IF(AA258=AA259,IF(OR(AC259=$AC$4:$AC258)=FALSE,", ",""),") "),""))</f>
        <v/>
      </c>
      <c r="AH258" s="10" t="str">
        <f>IF((COUNTBLANK(D258)=1),"",IF(D258=D257,AH257,"")&amp;IF(B257&lt;&gt;B258,((IF(COUNTBLANK(E258)=1,$D$3&amp;"Non-type material: "&amp;$D$3,$D$3&amp;INDEX('type-categories'!$A$2:$B$100,MATCH(E258,'type-categories'!$A$2:$A$100,0),2)&amp;$D$3))),"")&amp;(IF(K258&lt;&gt;K257,$C$2&amp;UPPER(K258)&amp;$C$2&amp;$K$3&amp;" ",(IF(B258&lt;&gt;B257,$C$2&amp;UPPER(K258)&amp;$C$2&amp;$K$3&amp;" ",""))))&amp;IF((AA258&lt;&gt;AA259)*($H$2="y"),AD258&amp;AE258,IF((AA258&lt;&gt;AA259)*($H$2="m"),AD258&amp;AG258,IF(($H$2&lt;&gt;"m")*($H$2&lt;&gt;"Y"),(IF(F258=0,"",F258&amp;" "&amp;$F$4&amp;" "))&amp;(IF(G258=0,"",G258&amp;" "&amp;$G$4&amp;" "))&amp;(IF(H258=0,"",H258&amp;" "&amp;H$4&amp;" "))&amp;(IF(I258=0,"",I258&amp;" "&amp;$I$4&amp;" "))&amp;(IF(J258=0,"",J258&amp;" "&amp;$J$4&amp;" ")),"")))&amp;"; "&amp;IF((B258=B257)*(AA258=AA257), "same collecting data; ", IF((B258=B257)*(Z257=Z258),"same locality; ",(IF(COUNTBLANK(L258)=1,"",$D$2&amp;L258&amp;$L$3&amp;" "&amp;$D$2))&amp;(IF(COUNTBLANK(M258)=1,"",$E$2&amp;M258&amp;$E$2&amp;", "))&amp;(IF(COUNTBLANK(N258)=1,"",N258&amp;"; "))&amp;(IF(COUNTBLANK(O258)=1,"",O258&amp;"; ")))&amp;(IF(COUNTBLANK(P258)=1,"",P258&amp;"; "))&amp;(IF(COUNTBLANK(Q258)=1,"",Q258&amp;"; "))&amp;(IF(COUNTBLANK(R258)=1,"",R258&amp;"m, "))&amp;IF((COUNTBLANK(S258)=0)*(S258&lt;&gt;S257), S258&amp;"; ","")&amp;(IF(COUNTBLANK(U258)=1,"",U258&amp;"; "))&amp;(IF(COUNTBLANK(T258)=1,"",IF(COUNTBLANK(F$2)=1,T258&amp;"; ",T258&amp;" "&amp;F$2&amp;"; "))))&amp;(IF(COUNTBLANK(V258)=1,"",V258&amp;"; "))&amp;IF((COUNTBLANK(C258)=1),"",C258)&amp;IF((B258=B259)*(K258=K259)*(L258=L259)*(M258=M259),IF(($H$2&lt;&gt;"m")*($H$2&lt;&gt;"Y"), " • ", IF((ISNUMBER(FIND(")",AE258))), " • ", "")),IF((B258=B259)*(K258=K259)," • ",". ")))</f>
        <v xml:space="preserve">Holotype: &lt;bold&gt;MEXICO&lt;bold&gt; • 1 ♀ ; Baja California Sur, Sierra de la Laguna, Agua de La Palma; low jungle; hand collecting; [N23.56667°, W110°, 150m]; 11/XII/1986; A. Cota leg.; CAECIB 342. Paratypes: &lt;bold&gt;MEXICO&lt;bold&gt; • 1 ♂ ; Baja California Sur, Comitán, [N24.13151°, W110.42446°]; 2/X/1986; M. Jiménez leg.; AMNH . Non-type material: &lt;bold&gt;MEXICO&lt;bold&gt; • 1 ♀ ; Baja California, Cabo Pulmo, Cerro Cuevoso; [N23.43636°, W109.42963°]; 26/III/1947; I. La Rivers leg.; UCB  • 6 ♀ 3 imm. ; Baja California, San José del Cabo, [N23.06366°, W109.70244°]; Eisen &amp; Vaslet leg.; MCZ 145412 • 1 ♀ ; same locality; 1896; N. Banks leg.; MCZ 145411 • 2 ♀ several imm. ; Baja California Sur, 5–8/II/1966; V. Roth leg.; AMNH  • 1 ♀ ; Baja California Sur, 1.5 mile NE Punta Palmilla, [N23.01058°, W109.71676°]; 16/VII/1968; S.C. Willians et al. leg.; AMNH  • 2 ♀ 1 imm. ; Baja California Sur, 12 miles NE Cabo San Lucas, in palm oasis; [N22.98916°, W109.75131°]; 7/II/1966; V. Roth leg.; AMNH  • 1 ♀ ; Baja California Sur, 24 miles N Miraflores, [N23.69759°, W109.74241°]; 10/II/1966; V. Roth leg.; CAS 9060683 • 1 ♀ ; Baja California Sur, 25 km E Cabo San Lucas, [N23.01487°, W109.72488°]; 16/XII/1977; C. Griswold &amp; L. Vincent leg.; UCB  • 1 ♀ ; Baja California Sur, 44 km W La Paz, at 0.2 km S km 44 on Highway 1; [N24.08966°, W110.69957°]; 31/XII/1978; D. Weissman, R. Love, V. Lee &amp; C. Mullinex leg.; CAS 9060634 • 2 ♀ ; Baja California Sur, 5 miles W Mission San Luis Gonzaga, [N24.90802°, W111.29087°]; 14/II/1966; V. Roth leg.; CAS 9060676 • 1 ♀ 2 imm. ; Baja California Sur, 6 miles E Cabo San Lucas, night collecting; [N22.89053°, W109.91674°, 107m]; 14/I/1974; J.V. Olmstead leg.; AMNH  • 2 ♀ ; Baja California Sur, 8 km S Miraflores, road to Las Casitas; [N23.30636°, W109.76754°]; 15/XII/1977; C. Griswold &amp; L. Vincent leg.; UCB  • 1 ♀ ; Baja California Sur, 8 miles S El Crucero, [N25.03953°, W111.65788°]; 12/II/1966; V. Roth leg.; AMNH  • 1 ♀ ; Baja California Sur, 8 miles SE La Paz, [N24.06244°, W110.18285°, 305m]; 13/X/1968; E.L. Sleeper &amp; F.J. Moore leg.; CAS 9060627 • 1 ♀ ; same collecting data; CAS 9060677 • 1 ♀ ; Baja California Sur, Bahía de La Paz, Isla Gaviota; [N24.14264°, W110.31275°]; 17/V/1944; B. Osorio y Tafall leg.; AMNH  • </v>
      </c>
    </row>
    <row r="259" spans="1:34" s="1" customFormat="1" x14ac:dyDescent="0.25">
      <c r="A259" s="3">
        <f t="shared" si="24"/>
        <v>2</v>
      </c>
      <c r="B259" s="53" t="str">
        <f t="shared" si="22"/>
        <v>Kukulcania bajacali</v>
      </c>
      <c r="C259" s="57" t="s">
        <v>337</v>
      </c>
      <c r="D259" s="57" t="s">
        <v>195</v>
      </c>
      <c r="E259" s="57"/>
      <c r="F259" s="57">
        <v>0</v>
      </c>
      <c r="G259" s="57">
        <v>1</v>
      </c>
      <c r="H259" s="57">
        <v>0</v>
      </c>
      <c r="I259" s="57"/>
      <c r="J259" s="57"/>
      <c r="K259" s="57" t="s">
        <v>48</v>
      </c>
      <c r="L259" s="57" t="s">
        <v>382</v>
      </c>
      <c r="M259" s="54" t="s">
        <v>1296</v>
      </c>
      <c r="N259" s="57" t="s">
        <v>85</v>
      </c>
      <c r="O259" s="58" t="s">
        <v>85</v>
      </c>
      <c r="P259" s="58"/>
      <c r="Q259" s="58" t="s">
        <v>85</v>
      </c>
      <c r="R259" s="58"/>
      <c r="S259" s="54" t="s">
        <v>1297</v>
      </c>
      <c r="T259" s="57" t="s">
        <v>1298</v>
      </c>
      <c r="U259" s="57" t="s">
        <v>1299</v>
      </c>
      <c r="V259" s="57"/>
      <c r="W259" s="57" t="s">
        <v>85</v>
      </c>
      <c r="X259" s="147">
        <f ca="1">IF(COUNTBLANK(D259)=1,"",IF('order-admin-units'!$I$1&lt;&gt;"y", "", IF(COUNTBLANK(K259)=1, 'order-admin-units'!$B$1+1, VLOOKUP(K259, ordercountry, 2))))</f>
        <v>2</v>
      </c>
      <c r="Y259" s="147">
        <f ca="1">IF(COUNTBLANK(D259)=1,"",IF('order-admin-units'!$I$1&lt;&gt;"y", "", IF(COUNTBLANK(K259:L259)&gt;0, 'order-admin-units'!$B$2+1, VLOOKUP(K259&amp;"@"&amp;L259, orderadmin, 2))))</f>
        <v>7</v>
      </c>
      <c r="Z259" s="147" t="str">
        <f t="shared" si="25"/>
        <v>MexicoBaja California SurBoca de la Sierra</v>
      </c>
      <c r="AA259" s="147" t="str">
        <f t="shared" si="26"/>
        <v>Kukulcania bajacaliMexicoBaja California SurBoca de la Sierra[N23.38607°, W109.81647°]HWC12/VIII/1964</v>
      </c>
      <c r="AB259" s="147" t="str">
        <f t="shared" si="27"/>
        <v>Kukulcania bajacaliMexicoBaja California SurBoca de la Sierra[N23.38607°, W109.81647°]HWC12/VIII/1964CAS 9057581</v>
      </c>
      <c r="AC259" s="147" t="str">
        <f t="shared" si="23"/>
        <v>Kukulcania bajacaliMexicoBaja California SurBoca de la Sierra[N23.38607°, W109.81647°]HWC12/VIII/1964</v>
      </c>
      <c r="AD259" s="11" t="str">
        <f t="shared" si="28"/>
        <v/>
      </c>
      <c r="AE259" s="11" t="str">
        <f t="array" ref="AE259">IF(COUNTBLANK(D259)=1,"",IF(OR($H$2="y",$H$2="m"),IF(AA259=AA258,IF(OR(AB259=$AB$4:$AB258)=FALSE,AE258&amp;C259,AE258),"("&amp;C259)&amp;IF(AA259=AA260,IF(OR(AB260=$AB$4:$AB259)=FALSE,", ",""),") "),""))</f>
        <v/>
      </c>
      <c r="AF259" s="11" t="str">
        <f t="array" ref="AF259">IF((COUNTBLANK(D259)=0)*OR($H$2="y",$H$2="m"),IFERROR(LEFT(C259, FIND(" ",C259)-1), C259),"")</f>
        <v/>
      </c>
      <c r="AG259" s="11" t="str">
        <f t="array" ref="AG259">IF(COUNTBLANK(D259)=1,"",IF(OR($H$2="y",$H$2="m"),IF(AA259=AA258,IF(OR(AC259=$AC$4:$AC258)=FALSE,AG258&amp;AF259,AG258),"("&amp;AF259)&amp;IF(AA259=AA260,IF(OR(AC260=$AC$4:$AC259)=FALSE,", ",""),") "),""))</f>
        <v/>
      </c>
      <c r="AH259" s="10" t="str">
        <f>IF((COUNTBLANK(D259)=1),"",IF(D259=D258,AH258,"")&amp;IF(B258&lt;&gt;B259,((IF(COUNTBLANK(E259)=1,$D$3&amp;"Non-type material: "&amp;$D$3,$D$3&amp;INDEX('type-categories'!$A$2:$B$100,MATCH(E259,'type-categories'!$A$2:$A$100,0),2)&amp;$D$3))),"")&amp;(IF(K259&lt;&gt;K258,$C$2&amp;UPPER(K259)&amp;$C$2&amp;$K$3&amp;" ",(IF(B259&lt;&gt;B258,$C$2&amp;UPPER(K259)&amp;$C$2&amp;$K$3&amp;" ",""))))&amp;IF((AA259&lt;&gt;AA260)*($H$2="y"),AD259&amp;AE259,IF((AA259&lt;&gt;AA260)*($H$2="m"),AD259&amp;AG259,IF(($H$2&lt;&gt;"m")*($H$2&lt;&gt;"Y"),(IF(F259=0,"",F259&amp;" "&amp;$F$4&amp;" "))&amp;(IF(G259=0,"",G259&amp;" "&amp;$G$4&amp;" "))&amp;(IF(H259=0,"",H259&amp;" "&amp;H$4&amp;" "))&amp;(IF(I259=0,"",I259&amp;" "&amp;$I$4&amp;" "))&amp;(IF(J259=0,"",J259&amp;" "&amp;$J$4&amp;" ")),"")))&amp;"; "&amp;IF((B259=B258)*(AA259=AA258), "same collecting data; ", IF((B259=B258)*(Z258=Z259),"same locality; ",(IF(COUNTBLANK(L259)=1,"",$D$2&amp;L259&amp;$L$3&amp;" "&amp;$D$2))&amp;(IF(COUNTBLANK(M259)=1,"",$E$2&amp;M259&amp;$E$2&amp;", "))&amp;(IF(COUNTBLANK(N259)=1,"",N259&amp;"; "))&amp;(IF(COUNTBLANK(O259)=1,"",O259&amp;"; ")))&amp;(IF(COUNTBLANK(P259)=1,"",P259&amp;"; "))&amp;(IF(COUNTBLANK(Q259)=1,"",Q259&amp;"; "))&amp;(IF(COUNTBLANK(R259)=1,"",R259&amp;"m, "))&amp;IF((COUNTBLANK(S259)=0)*(S259&lt;&gt;S258), S259&amp;"; ","")&amp;(IF(COUNTBLANK(U259)=1,"",U259&amp;"; "))&amp;(IF(COUNTBLANK(T259)=1,"",IF(COUNTBLANK(F$2)=1,T259&amp;"; ",T259&amp;" "&amp;F$2&amp;"; "))))&amp;(IF(COUNTBLANK(V259)=1,"",V259&amp;"; "))&amp;IF((COUNTBLANK(C259)=1),"",C259)&amp;IF((B259=B260)*(K259=K260)*(L259=L260)*(M259=M260),IF(($H$2&lt;&gt;"m")*($H$2&lt;&gt;"Y"), " • ", IF((ISNUMBER(FIND(")",AE259))), " • ", "")),IF((B259=B260)*(K259=K260)," • ",". ")))</f>
        <v xml:space="preserve">Holotype: &lt;bold&gt;MEXICO&lt;bold&gt; • 1 ♀ ; Baja California Sur, Sierra de la Laguna, Agua de La Palma; low jungle; hand collecting; [N23.56667°, W110°, 150m]; 11/XII/1986; A. Cota leg.; CAECIB 342. Paratypes: &lt;bold&gt;MEXICO&lt;bold&gt; • 1 ♂ ; Baja California Sur, Comitán, [N24.13151°, W110.42446°]; 2/X/1986; M. Jiménez leg.; AMNH . Non-type material: &lt;bold&gt;MEXICO&lt;bold&gt; • 1 ♀ ; Baja California, Cabo Pulmo, Cerro Cuevoso; [N23.43636°, W109.42963°]; 26/III/1947; I. La Rivers leg.; UCB  • 6 ♀ 3 imm. ; Baja California, San José del Cabo, [N23.06366°, W109.70244°]; Eisen &amp; Vaslet leg.; MCZ 145412 • 1 ♀ ; same locality; 1896; N. Banks leg.; MCZ 145411 • 2 ♀ several imm. ; Baja California Sur, 5–8/II/1966; V. Roth leg.; AMNH  • 1 ♀ ; Baja California Sur, 1.5 mile NE Punta Palmilla, [N23.01058°, W109.71676°]; 16/VII/1968; S.C. Willians et al. leg.; AMNH  • 2 ♀ 1 imm. ; Baja California Sur, 12 miles NE Cabo San Lucas, in palm oasis; [N22.98916°, W109.75131°]; 7/II/1966; V. Roth leg.; AMNH  • 1 ♀ ; Baja California Sur, 24 miles N Miraflores, [N23.69759°, W109.74241°]; 10/II/1966; V. Roth leg.; CAS 9060683 • 1 ♀ ; Baja California Sur, 25 km E Cabo San Lucas, [N23.01487°, W109.72488°]; 16/XII/1977; C. Griswold &amp; L. Vincent leg.; UCB  • 1 ♀ ; Baja California Sur, 44 km W La Paz, at 0.2 km S km 44 on Highway 1; [N24.08966°, W110.69957°]; 31/XII/1978; D. Weissman, R. Love, V. Lee &amp; C. Mullinex leg.; CAS 9060634 • 2 ♀ ; Baja California Sur, 5 miles W Mission San Luis Gonzaga, [N24.90802°, W111.29087°]; 14/II/1966; V. Roth leg.; CAS 9060676 • 1 ♀ 2 imm. ; Baja California Sur, 6 miles E Cabo San Lucas, night collecting; [N22.89053°, W109.91674°, 107m]; 14/I/1974; J.V. Olmstead leg.; AMNH  • 2 ♀ ; Baja California Sur, 8 km S Miraflores, road to Las Casitas; [N23.30636°, W109.76754°]; 15/XII/1977; C. Griswold &amp; L. Vincent leg.; UCB  • 1 ♀ ; Baja California Sur, 8 miles S El Crucero, [N25.03953°, W111.65788°]; 12/II/1966; V. Roth leg.; AMNH  • 1 ♀ ; Baja California Sur, 8 miles SE La Paz, [N24.06244°, W110.18285°, 305m]; 13/X/1968; E.L. Sleeper &amp; F.J. Moore leg.; CAS 9060627 • 1 ♀ ; same collecting data; CAS 9060677 • 1 ♀ ; Baja California Sur, Bahía de La Paz, Isla Gaviota; [N24.14264°, W110.31275°]; 17/V/1944; B. Osorio y Tafall leg.; AMNH  • 1 ♀ ; Baja California Sur, Boca de la Sierra, [N23.38607°, W109.81647°]; 12/VIII/1964; HWC leg.; CAS 9057581 • </v>
      </c>
    </row>
    <row r="260" spans="1:34" s="1" customFormat="1" x14ac:dyDescent="0.25">
      <c r="A260" s="3">
        <f t="shared" si="24"/>
        <v>2</v>
      </c>
      <c r="B260" s="53" t="str">
        <f t="shared" si="22"/>
        <v>Kukulcania bajacali</v>
      </c>
      <c r="C260" s="57" t="s">
        <v>194</v>
      </c>
      <c r="D260" s="57" t="s">
        <v>195</v>
      </c>
      <c r="E260" s="57"/>
      <c r="F260" s="57">
        <v>0</v>
      </c>
      <c r="G260" s="57">
        <v>2</v>
      </c>
      <c r="H260" s="57">
        <v>0</v>
      </c>
      <c r="I260" s="57"/>
      <c r="J260" s="57"/>
      <c r="K260" s="57" t="s">
        <v>48</v>
      </c>
      <c r="L260" s="57" t="s">
        <v>382</v>
      </c>
      <c r="M260" s="54" t="s">
        <v>398</v>
      </c>
      <c r="N260" s="57" t="s">
        <v>85</v>
      </c>
      <c r="O260" s="58" t="s">
        <v>85</v>
      </c>
      <c r="P260" s="58" t="s">
        <v>1300</v>
      </c>
      <c r="Q260" s="58" t="s">
        <v>85</v>
      </c>
      <c r="R260" s="58"/>
      <c r="S260" s="54" t="s">
        <v>399</v>
      </c>
      <c r="T260" s="57" t="s">
        <v>1301</v>
      </c>
      <c r="U260" s="57" t="s">
        <v>393</v>
      </c>
      <c r="V260" s="57"/>
      <c r="W260" s="57" t="s">
        <v>85</v>
      </c>
      <c r="X260" s="147">
        <f ca="1">IF(COUNTBLANK(D260)=1,"",IF('order-admin-units'!$I$1&lt;&gt;"y", "", IF(COUNTBLANK(K260)=1, 'order-admin-units'!$B$1+1, VLOOKUP(K260, ordercountry, 2))))</f>
        <v>2</v>
      </c>
      <c r="Y260" s="147">
        <f ca="1">IF(COUNTBLANK(D260)=1,"",IF('order-admin-units'!$I$1&lt;&gt;"y", "", IF(COUNTBLANK(K260:L260)&gt;0, 'order-admin-units'!$B$2+1, VLOOKUP(K260&amp;"@"&amp;L260, orderadmin, 2))))</f>
        <v>7</v>
      </c>
      <c r="Z260" s="147" t="str">
        <f t="shared" si="25"/>
        <v>MexicoBaja California SurCabo San Lucas</v>
      </c>
      <c r="AA260" s="147" t="str">
        <f t="shared" si="26"/>
        <v>Kukulcania bajacaliMexicoBaja California SurCabo San Lucasunder litter on sand dunes[N22.89053°, W109.91674°]P. Rude31/XII/1978</v>
      </c>
      <c r="AB260" s="147" t="str">
        <f t="shared" si="27"/>
        <v xml:space="preserve">Kukulcania bajacaliMexicoBaja California SurCabo San Lucasunder litter on sand dunes[N22.89053°, W109.91674°]P. Rude31/XII/1978UCB </v>
      </c>
      <c r="AC260" s="147" t="str">
        <f t="shared" si="23"/>
        <v>Kukulcania bajacaliMexicoBaja California SurCabo San Lucasunder litter on sand dunes[N22.89053°, W109.91674°]P. Rude31/XII/1978</v>
      </c>
      <c r="AD260" s="11" t="str">
        <f t="shared" si="28"/>
        <v/>
      </c>
      <c r="AE260" s="11" t="str">
        <f t="array" ref="AE260">IF(COUNTBLANK(D260)=1,"",IF(OR($H$2="y",$H$2="m"),IF(AA260=AA259,IF(OR(AB260=$AB$4:$AB259)=FALSE,AE259&amp;C260,AE259),"("&amp;C260)&amp;IF(AA260=AA261,IF(OR(AB261=$AB$4:$AB260)=FALSE,", ",""),") "),""))</f>
        <v/>
      </c>
      <c r="AF260" s="11" t="str">
        <f t="array" ref="AF260">IF((COUNTBLANK(D260)=0)*OR($H$2="y",$H$2="m"),IFERROR(LEFT(C260, FIND(" ",C260)-1), C260),"")</f>
        <v/>
      </c>
      <c r="AG260" s="11" t="str">
        <f t="array" ref="AG260">IF(COUNTBLANK(D260)=1,"",IF(OR($H$2="y",$H$2="m"),IF(AA260=AA259,IF(OR(AC260=$AC$4:$AC259)=FALSE,AG259&amp;AF260,AG259),"("&amp;AF260)&amp;IF(AA260=AA261,IF(OR(AC261=$AC$4:$AC260)=FALSE,", ",""),") "),""))</f>
        <v/>
      </c>
      <c r="AH260" s="10" t="str">
        <f>IF((COUNTBLANK(D260)=1),"",IF(D260=D259,AH259,"")&amp;IF(B259&lt;&gt;B260,((IF(COUNTBLANK(E260)=1,$D$3&amp;"Non-type material: "&amp;$D$3,$D$3&amp;INDEX('type-categories'!$A$2:$B$100,MATCH(E260,'type-categories'!$A$2:$A$100,0),2)&amp;$D$3))),"")&amp;(IF(K260&lt;&gt;K259,$C$2&amp;UPPER(K260)&amp;$C$2&amp;$K$3&amp;" ",(IF(B260&lt;&gt;B259,$C$2&amp;UPPER(K260)&amp;$C$2&amp;$K$3&amp;" ",""))))&amp;IF((AA260&lt;&gt;AA261)*($H$2="y"),AD260&amp;AE260,IF((AA260&lt;&gt;AA261)*($H$2="m"),AD260&amp;AG260,IF(($H$2&lt;&gt;"m")*($H$2&lt;&gt;"Y"),(IF(F260=0,"",F260&amp;" "&amp;$F$4&amp;" "))&amp;(IF(G260=0,"",G260&amp;" "&amp;$G$4&amp;" "))&amp;(IF(H260=0,"",H260&amp;" "&amp;H$4&amp;" "))&amp;(IF(I260=0,"",I260&amp;" "&amp;$I$4&amp;" "))&amp;(IF(J260=0,"",J260&amp;" "&amp;$J$4&amp;" ")),"")))&amp;"; "&amp;IF((B260=B259)*(AA260=AA259), "same collecting data; ", IF((B260=B259)*(Z259=Z260),"same locality; ",(IF(COUNTBLANK(L260)=1,"",$D$2&amp;L260&amp;$L$3&amp;" "&amp;$D$2))&amp;(IF(COUNTBLANK(M260)=1,"",$E$2&amp;M260&amp;$E$2&amp;", "))&amp;(IF(COUNTBLANK(N260)=1,"",N260&amp;"; "))&amp;(IF(COUNTBLANK(O260)=1,"",O260&amp;"; ")))&amp;(IF(COUNTBLANK(P260)=1,"",P260&amp;"; "))&amp;(IF(COUNTBLANK(Q260)=1,"",Q260&amp;"; "))&amp;(IF(COUNTBLANK(R260)=1,"",R260&amp;"m, "))&amp;IF((COUNTBLANK(S260)=0)*(S260&lt;&gt;S259), S260&amp;"; ","")&amp;(IF(COUNTBLANK(U260)=1,"",U260&amp;"; "))&amp;(IF(COUNTBLANK(T260)=1,"",IF(COUNTBLANK(F$2)=1,T260&amp;"; ",T260&amp;" "&amp;F$2&amp;"; "))))&amp;(IF(COUNTBLANK(V260)=1,"",V260&amp;"; "))&amp;IF((COUNTBLANK(C260)=1),"",C260)&amp;IF((B260=B261)*(K260=K261)*(L260=L261)*(M260=M261),IF(($H$2&lt;&gt;"m")*($H$2&lt;&gt;"Y"), " • ", IF((ISNUMBER(FIND(")",AE260))), " • ", "")),IF((B260=B261)*(K260=K261)," • ",". ")))</f>
        <v xml:space="preserve">Holotype: &lt;bold&gt;MEXICO&lt;bold&gt; • 1 ♀ ; Baja California Sur, Sierra de la Laguna, Agua de La Palma; low jungle; hand collecting; [N23.56667°, W110°, 150m]; 11/XII/1986; A. Cota leg.; CAECIB 342. Paratypes: &lt;bold&gt;MEXICO&lt;bold&gt; • 1 ♂ ; Baja California Sur, Comitán, [N24.13151°, W110.42446°]; 2/X/1986; M. Jiménez leg.; AMNH . Non-type material: &lt;bold&gt;MEXICO&lt;bold&gt; • 1 ♀ ; Baja California, Cabo Pulmo, Cerro Cuevoso; [N23.43636°, W109.42963°]; 26/III/1947; I. La Rivers leg.; UCB  • 6 ♀ 3 imm. ; Baja California, San José del Cabo, [N23.06366°, W109.70244°]; Eisen &amp; Vaslet leg.; MCZ 145412 • 1 ♀ ; same locality; 1896; N. Banks leg.; MCZ 145411 • 2 ♀ several imm. ; Baja California Sur, 5–8/II/1966; V. Roth leg.; AMNH  • 1 ♀ ; Baja California Sur, 1.5 mile NE Punta Palmilla, [N23.01058°, W109.71676°]; 16/VII/1968; S.C. Willians et al. leg.; AMNH  • 2 ♀ 1 imm. ; Baja California Sur, 12 miles NE Cabo San Lucas, in palm oasis; [N22.98916°, W109.75131°]; 7/II/1966; V. Roth leg.; AMNH  • 1 ♀ ; Baja California Sur, 24 miles N Miraflores, [N23.69759°, W109.74241°]; 10/II/1966; V. Roth leg.; CAS 9060683 • 1 ♀ ; Baja California Sur, 25 km E Cabo San Lucas, [N23.01487°, W109.72488°]; 16/XII/1977; C. Griswold &amp; L. Vincent leg.; UCB  • 1 ♀ ; Baja California Sur, 44 km W La Paz, at 0.2 km S km 44 on Highway 1; [N24.08966°, W110.69957°]; 31/XII/1978; D. Weissman, R. Love, V. Lee &amp; C. Mullinex leg.; CAS 9060634 • 2 ♀ ; Baja California Sur, 5 miles W Mission San Luis Gonzaga, [N24.90802°, W111.29087°]; 14/II/1966; V. Roth leg.; CAS 9060676 • 1 ♀ 2 imm. ; Baja California Sur, 6 miles E Cabo San Lucas, night collecting; [N22.89053°, W109.91674°, 107m]; 14/I/1974; J.V. Olmstead leg.; AMNH  • 2 ♀ ; Baja California Sur, 8 km S Miraflores, road to Las Casitas; [N23.30636°, W109.76754°]; 15/XII/1977; C. Griswold &amp; L. Vincent leg.; UCB  • 1 ♀ ; Baja California Sur, 8 miles S El Crucero, [N25.03953°, W111.65788°]; 12/II/1966; V. Roth leg.; AMNH  • 1 ♀ ; Baja California Sur, 8 miles SE La Paz, [N24.06244°, W110.18285°, 305m]; 13/X/1968; E.L. Sleeper &amp; F.J. Moore leg.; CAS 9060627 • 1 ♀ ; same collecting data; CAS 9060677 • 1 ♀ ; Baja California Sur, Bahía de La Paz, Isla Gaviota; [N24.14264°, W110.31275°]; 17/V/1944; B. Osorio y Tafall leg.; AMNH  • 1 ♀ ; Baja California Sur, Boca de la Sierra, [N23.38607°, W109.81647°]; 12/VIII/1964; HWC leg.; CAS 9057581 • 2 ♀ ; Baja California Sur, Cabo San Lucas, under litter on sand dunes; [N22.89053°, W109.91674°]; 31/XII/1978; P. Rude leg.; UCB  • </v>
      </c>
    </row>
    <row r="261" spans="1:34" s="1" customFormat="1" x14ac:dyDescent="0.25">
      <c r="A261" s="3">
        <f t="shared" si="24"/>
        <v>2</v>
      </c>
      <c r="B261" s="53" t="str">
        <f t="shared" ref="B261:B324" si="29">D261&amp;E261</f>
        <v>Kukulcania bajacali</v>
      </c>
      <c r="C261" s="54" t="s">
        <v>200</v>
      </c>
      <c r="D261" s="56" t="s">
        <v>195</v>
      </c>
      <c r="E261" s="56"/>
      <c r="F261" s="54">
        <v>0</v>
      </c>
      <c r="G261" s="54">
        <v>1</v>
      </c>
      <c r="H261" s="54">
        <v>0</v>
      </c>
      <c r="I261" s="54"/>
      <c r="J261" s="54"/>
      <c r="K261" s="54" t="s">
        <v>48</v>
      </c>
      <c r="L261" s="54" t="s">
        <v>382</v>
      </c>
      <c r="M261" s="54" t="s">
        <v>398</v>
      </c>
      <c r="N261" s="54" t="s">
        <v>85</v>
      </c>
      <c r="O261" s="54" t="s">
        <v>85</v>
      </c>
      <c r="P261" s="54"/>
      <c r="Q261" s="54" t="s">
        <v>85</v>
      </c>
      <c r="R261" s="54"/>
      <c r="S261" s="54" t="s">
        <v>399</v>
      </c>
      <c r="T261" s="54" t="s">
        <v>400</v>
      </c>
      <c r="U261" s="54" t="s">
        <v>401</v>
      </c>
      <c r="V261" s="56"/>
      <c r="W261" s="56" t="s">
        <v>85</v>
      </c>
      <c r="X261" s="147">
        <f ca="1">IF(COUNTBLANK(D261)=1,"",IF('order-admin-units'!$I$1&lt;&gt;"y", "", IF(COUNTBLANK(K261)=1, 'order-admin-units'!$B$1+1, VLOOKUP(K261, ordercountry, 2))))</f>
        <v>2</v>
      </c>
      <c r="Y261" s="147">
        <f ca="1">IF(COUNTBLANK(D261)=1,"",IF('order-admin-units'!$I$1&lt;&gt;"y", "", IF(COUNTBLANK(K261:L261)&gt;0, 'order-admin-units'!$B$2+1, VLOOKUP(K261&amp;"@"&amp;L261, orderadmin, 2))))</f>
        <v>7</v>
      </c>
      <c r="Z261" s="147" t="str">
        <f t="shared" si="25"/>
        <v>MexicoBaja California SurCabo San Lucas</v>
      </c>
      <c r="AA261" s="147" t="str">
        <f t="shared" si="26"/>
        <v>Kukulcania bajacaliMexicoBaja California SurCabo San Lucas[N22.89053°, W109.91674°]T. Craig5/III/1928</v>
      </c>
      <c r="AB261" s="147" t="str">
        <f t="shared" si="27"/>
        <v>Kukulcania bajacaliMexicoBaja California SurCabo San Lucas[N22.89053°, W109.91674°]T. Craig5/III/1928CAS 9060631</v>
      </c>
      <c r="AC261" s="147" t="str">
        <f t="shared" ref="AC261:AC324" si="30">AA261&amp;AF261</f>
        <v>Kukulcania bajacaliMexicoBaja California SurCabo San Lucas[N22.89053°, W109.91674°]T. Craig5/III/1928</v>
      </c>
      <c r="AD261" s="11" t="str">
        <f t="shared" si="28"/>
        <v/>
      </c>
      <c r="AE261" s="11" t="str">
        <f t="array" ref="AE261">IF(COUNTBLANK(D261)=1,"",IF(OR($H$2="y",$H$2="m"),IF(AA261=AA260,IF(OR(AB261=$AB$4:$AB260)=FALSE,AE260&amp;C261,AE260),"("&amp;C261)&amp;IF(AA261=AA262,IF(OR(AB262=$AB$4:$AB261)=FALSE,", ",""),") "),""))</f>
        <v/>
      </c>
      <c r="AF261" s="11" t="str">
        <f t="array" ref="AF261">IF((COUNTBLANK(D261)=0)*OR($H$2="y",$H$2="m"),IFERROR(LEFT(C261, FIND(" ",C261)-1), C261),"")</f>
        <v/>
      </c>
      <c r="AG261" s="11" t="str">
        <f t="array" ref="AG261">IF(COUNTBLANK(D261)=1,"",IF(OR($H$2="y",$H$2="m"),IF(AA261=AA260,IF(OR(AC261=$AC$4:$AC260)=FALSE,AG260&amp;AF261,AG260),"("&amp;AF261)&amp;IF(AA261=AA262,IF(OR(AC262=$AC$4:$AC261)=FALSE,", ",""),") "),""))</f>
        <v/>
      </c>
      <c r="AH261" s="10" t="str">
        <f>IF((COUNTBLANK(D261)=1),"",IF(D261=D260,AH260,"")&amp;IF(B260&lt;&gt;B261,((IF(COUNTBLANK(E261)=1,$D$3&amp;"Non-type material: "&amp;$D$3,$D$3&amp;INDEX('type-categories'!$A$2:$B$100,MATCH(E261,'type-categories'!$A$2:$A$100,0),2)&amp;$D$3))),"")&amp;(IF(K261&lt;&gt;K260,$C$2&amp;UPPER(K261)&amp;$C$2&amp;$K$3&amp;" ",(IF(B261&lt;&gt;B260,$C$2&amp;UPPER(K261)&amp;$C$2&amp;$K$3&amp;" ",""))))&amp;IF((AA261&lt;&gt;AA262)*($H$2="y"),AD261&amp;AE261,IF((AA261&lt;&gt;AA262)*($H$2="m"),AD261&amp;AG261,IF(($H$2&lt;&gt;"m")*($H$2&lt;&gt;"Y"),(IF(F261=0,"",F261&amp;" "&amp;$F$4&amp;" "))&amp;(IF(G261=0,"",G261&amp;" "&amp;$G$4&amp;" "))&amp;(IF(H261=0,"",H261&amp;" "&amp;H$4&amp;" "))&amp;(IF(I261=0,"",I261&amp;" "&amp;$I$4&amp;" "))&amp;(IF(J261=0,"",J261&amp;" "&amp;$J$4&amp;" ")),"")))&amp;"; "&amp;IF((B261=B260)*(AA261=AA260), "same collecting data; ", IF((B261=B260)*(Z260=Z261),"same locality; ",(IF(COUNTBLANK(L261)=1,"",$D$2&amp;L261&amp;$L$3&amp;" "&amp;$D$2))&amp;(IF(COUNTBLANK(M261)=1,"",$E$2&amp;M261&amp;$E$2&amp;", "))&amp;(IF(COUNTBLANK(N261)=1,"",N261&amp;"; "))&amp;(IF(COUNTBLANK(O261)=1,"",O261&amp;"; ")))&amp;(IF(COUNTBLANK(P261)=1,"",P261&amp;"; "))&amp;(IF(COUNTBLANK(Q261)=1,"",Q261&amp;"; "))&amp;(IF(COUNTBLANK(R261)=1,"",R261&amp;"m, "))&amp;IF((COUNTBLANK(S261)=0)*(S261&lt;&gt;S260), S261&amp;"; ","")&amp;(IF(COUNTBLANK(U261)=1,"",U261&amp;"; "))&amp;(IF(COUNTBLANK(T261)=1,"",IF(COUNTBLANK(F$2)=1,T261&amp;"; ",T261&amp;" "&amp;F$2&amp;"; "))))&amp;(IF(COUNTBLANK(V261)=1,"",V261&amp;"; "))&amp;IF((COUNTBLANK(C261)=1),"",C261)&amp;IF((B261=B262)*(K261=K262)*(L261=L262)*(M261=M262),IF(($H$2&lt;&gt;"m")*($H$2&lt;&gt;"Y"), " • ", IF((ISNUMBER(FIND(")",AE261))), " • ", "")),IF((B261=B262)*(K261=K262)," • ",". ")))</f>
        <v xml:space="preserve">Holotype: &lt;bold&gt;MEXICO&lt;bold&gt; • 1 ♀ ; Baja California Sur, Sierra de la Laguna, Agua de La Palma; low jungle; hand collecting; [N23.56667°, W110°, 150m]; 11/XII/1986; A. Cota leg.; CAECIB 342. Paratypes: &lt;bold&gt;MEXICO&lt;bold&gt; • 1 ♂ ; Baja California Sur, Comitán, [N24.13151°, W110.42446°]; 2/X/1986; M. Jiménez leg.; AMNH . Non-type material: &lt;bold&gt;MEXICO&lt;bold&gt; • 1 ♀ ; Baja California, Cabo Pulmo, Cerro Cuevoso; [N23.43636°, W109.42963°]; 26/III/1947; I. La Rivers leg.; UCB  • 6 ♀ 3 imm. ; Baja California, San José del Cabo, [N23.06366°, W109.70244°]; Eisen &amp; Vaslet leg.; MCZ 145412 • 1 ♀ ; same locality; 1896; N. Banks leg.; MCZ 145411 • 2 ♀ several imm. ; Baja California Sur, 5–8/II/1966; V. Roth leg.; AMNH  • 1 ♀ ; Baja California Sur, 1.5 mile NE Punta Palmilla, [N23.01058°, W109.71676°]; 16/VII/1968; S.C. Willians et al. leg.; AMNH  • 2 ♀ 1 imm. ; Baja California Sur, 12 miles NE Cabo San Lucas, in palm oasis; [N22.98916°, W109.75131°]; 7/II/1966; V. Roth leg.; AMNH  • 1 ♀ ; Baja California Sur, 24 miles N Miraflores, [N23.69759°, W109.74241°]; 10/II/1966; V. Roth leg.; CAS 9060683 • 1 ♀ ; Baja California Sur, 25 km E Cabo San Lucas, [N23.01487°, W109.72488°]; 16/XII/1977; C. Griswold &amp; L. Vincent leg.; UCB  • 1 ♀ ; Baja California Sur, 44 km W La Paz, at 0.2 km S km 44 on Highway 1; [N24.08966°, W110.69957°]; 31/XII/1978; D. Weissman, R. Love, V. Lee &amp; C. Mullinex leg.; CAS 9060634 • 2 ♀ ; Baja California Sur, 5 miles W Mission San Luis Gonzaga, [N24.90802°, W111.29087°]; 14/II/1966; V. Roth leg.; CAS 9060676 • 1 ♀ 2 imm. ; Baja California Sur, 6 miles E Cabo San Lucas, night collecting; [N22.89053°, W109.91674°, 107m]; 14/I/1974; J.V. Olmstead leg.; AMNH  • 2 ♀ ; Baja California Sur, 8 km S Miraflores, road to Las Casitas; [N23.30636°, W109.76754°]; 15/XII/1977; C. Griswold &amp; L. Vincent leg.; UCB  • 1 ♀ ; Baja California Sur, 8 miles S El Crucero, [N25.03953°, W111.65788°]; 12/II/1966; V. Roth leg.; AMNH  • 1 ♀ ; Baja California Sur, 8 miles SE La Paz, [N24.06244°, W110.18285°, 305m]; 13/X/1968; E.L. Sleeper &amp; F.J. Moore leg.; CAS 9060627 • 1 ♀ ; same collecting data; CAS 9060677 • 1 ♀ ; Baja California Sur, Bahía de La Paz, Isla Gaviota; [N24.14264°, W110.31275°]; 17/V/1944; B. Osorio y Tafall leg.; AMNH  • 1 ♀ ; Baja California Sur, Boca de la Sierra, [N23.38607°, W109.81647°]; 12/VIII/1964; HWC leg.; CAS 9057581 • 2 ♀ ; Baja California Sur, Cabo San Lucas, under litter on sand dunes; [N22.89053°, W109.91674°]; 31/XII/1978; P. Rude leg.; UCB  • 1 ♀ ; same locality; 5/III/1928; T. Craig leg.; CAS 9060631 • </v>
      </c>
    </row>
    <row r="262" spans="1:34" s="1" customFormat="1" x14ac:dyDescent="0.25">
      <c r="A262" s="3">
        <f t="shared" ref="A262:A325" si="31">IF(ISBLANK(D262),"",IF(D262&lt;&gt;D261, A261+1, A261))</f>
        <v>2</v>
      </c>
      <c r="B262" s="53" t="str">
        <f t="shared" si="29"/>
        <v>Kukulcania bajacali</v>
      </c>
      <c r="C262" s="57" t="s">
        <v>192</v>
      </c>
      <c r="D262" s="57" t="s">
        <v>195</v>
      </c>
      <c r="E262" s="57"/>
      <c r="F262" s="57">
        <v>0</v>
      </c>
      <c r="G262" s="57">
        <v>1</v>
      </c>
      <c r="H262" s="57">
        <v>0</v>
      </c>
      <c r="I262" s="57"/>
      <c r="J262" s="57"/>
      <c r="K262" s="57" t="s">
        <v>48</v>
      </c>
      <c r="L262" s="57" t="s">
        <v>382</v>
      </c>
      <c r="M262" s="54" t="s">
        <v>402</v>
      </c>
      <c r="N262" s="57" t="s">
        <v>85</v>
      </c>
      <c r="O262" s="58" t="s">
        <v>85</v>
      </c>
      <c r="P262" s="58"/>
      <c r="Q262" s="58" t="s">
        <v>85</v>
      </c>
      <c r="R262" s="58"/>
      <c r="S262" s="54" t="s">
        <v>403</v>
      </c>
      <c r="T262" s="57" t="s">
        <v>404</v>
      </c>
      <c r="U262" s="57" t="s">
        <v>405</v>
      </c>
      <c r="V262" s="57"/>
      <c r="W262" s="57" t="s">
        <v>85</v>
      </c>
      <c r="X262" s="147">
        <f ca="1">IF(COUNTBLANK(D262)=1,"",IF('order-admin-units'!$I$1&lt;&gt;"y", "", IF(COUNTBLANK(K262)=1, 'order-admin-units'!$B$1+1, VLOOKUP(K262, ordercountry, 2))))</f>
        <v>2</v>
      </c>
      <c r="Y262" s="147">
        <f ca="1">IF(COUNTBLANK(D262)=1,"",IF('order-admin-units'!$I$1&lt;&gt;"y", "", IF(COUNTBLANK(K262:L262)&gt;0, 'order-admin-units'!$B$2+1, VLOOKUP(K262&amp;"@"&amp;L262, orderadmin, 2))))</f>
        <v>7</v>
      </c>
      <c r="Z262" s="147" t="str">
        <f t="shared" ref="Z262:Z325" si="32">K262&amp;L262&amp;M262&amp;N262&amp;O262</f>
        <v>MexicoBaja California SurComitán</v>
      </c>
      <c r="AA262" s="147" t="str">
        <f t="shared" ref="AA262:AA325" si="33">B262&amp;K262&amp;L262&amp;M262&amp;N262&amp;O262&amp;P262&amp;Q262&amp;R262&amp;S262&amp;T262&amp;U262</f>
        <v>Kukulcania bajacaliMexicoBaja California SurComitán[N24.13151°, W110.42446°]M. Jiménez30/IX/1986</v>
      </c>
      <c r="AB262" s="147" t="str">
        <f t="shared" ref="AB262:AB325" si="34">AA262&amp;C262</f>
        <v xml:space="preserve">Kukulcania bajacaliMexicoBaja California SurComitán[N24.13151°, W110.42446°]M. Jiménez30/IX/1986AMNH </v>
      </c>
      <c r="AC262" s="147" t="str">
        <f t="shared" si="30"/>
        <v>Kukulcania bajacaliMexicoBaja California SurComitán[N24.13151°, W110.42446°]M. Jiménez30/IX/1986</v>
      </c>
      <c r="AD262" s="11" t="str">
        <f t="shared" ref="AD262:AD325" si="35">IF(OR($H$2="y",$H$2="m"),IF(SUMIF($AA$5:$AA$2000,AA262,$F$5:$F$2000)&lt;&gt;0,SUMIF($AA$5:$AA$2000,AA262,$F$5:$F$2000)&amp;" "&amp;$F$4&amp;" ","")&amp;IF(SUMIF($AA$5:$AA$2000,AA262,$G$5:$G$2000)&lt;&gt;0,SUMIF($AA$5:$AA$2000,AA262,$G$5:$G$2000)&amp;" "&amp;$G$4&amp;" ","")&amp;IF(SUMIF($AA$5:$AA$2000,AA262,$H$5:$H$2000)&lt;&gt;0,SUMIF($AA$5:$AA$2000,AA262,$H$5:$H$2000)&amp;" "&amp;$H$4&amp;" ","")&amp;IF(SUMIF($AA$5:$AA$2000,AA262,$I$5:$I$2000)&lt;&gt;0,SUMIF($AA$5:$AA$2000,AA262,$I$5:$I$2000)&amp;" "&amp;$I$4&amp;" ","")&amp;IF(SUMIF($AA$5:$AA$2000,AA262,$J$5:$J$2000)&lt;&gt;0,SUMIF($AA$5:$AA$2000,AA262,$J$5:$J$2000)&amp;" "&amp;$J$4&amp;" ",""),"")</f>
        <v/>
      </c>
      <c r="AE262" s="11" t="str">
        <f t="array" ref="AE262">IF(COUNTBLANK(D262)=1,"",IF(OR($H$2="y",$H$2="m"),IF(AA262=AA261,IF(OR(AB262=$AB$4:$AB261)=FALSE,AE261&amp;C262,AE261),"("&amp;C262)&amp;IF(AA262=AA263,IF(OR(AB263=$AB$4:$AB262)=FALSE,", ",""),") "),""))</f>
        <v/>
      </c>
      <c r="AF262" s="11" t="str">
        <f t="array" ref="AF262">IF((COUNTBLANK(D262)=0)*OR($H$2="y",$H$2="m"),IFERROR(LEFT(C262, FIND(" ",C262)-1), C262),"")</f>
        <v/>
      </c>
      <c r="AG262" s="11" t="str">
        <f t="array" ref="AG262">IF(COUNTBLANK(D262)=1,"",IF(OR($H$2="y",$H$2="m"),IF(AA262=AA261,IF(OR(AC262=$AC$4:$AC261)=FALSE,AG261&amp;AF262,AG261),"("&amp;AF262)&amp;IF(AA262=AA263,IF(OR(AC263=$AC$4:$AC262)=FALSE,", ",""),") "),""))</f>
        <v/>
      </c>
      <c r="AH262" s="10" t="str">
        <f>IF((COUNTBLANK(D262)=1),"",IF(D262=D261,AH261,"")&amp;IF(B261&lt;&gt;B262,((IF(COUNTBLANK(E262)=1,$D$3&amp;"Non-type material: "&amp;$D$3,$D$3&amp;INDEX('type-categories'!$A$2:$B$100,MATCH(E262,'type-categories'!$A$2:$A$100,0),2)&amp;$D$3))),"")&amp;(IF(K262&lt;&gt;K261,$C$2&amp;UPPER(K262)&amp;$C$2&amp;$K$3&amp;" ",(IF(B262&lt;&gt;B261,$C$2&amp;UPPER(K262)&amp;$C$2&amp;$K$3&amp;" ",""))))&amp;IF((AA262&lt;&gt;AA263)*($H$2="y"),AD262&amp;AE262,IF((AA262&lt;&gt;AA263)*($H$2="m"),AD262&amp;AG262,IF(($H$2&lt;&gt;"m")*($H$2&lt;&gt;"Y"),(IF(F262=0,"",F262&amp;" "&amp;$F$4&amp;" "))&amp;(IF(G262=0,"",G262&amp;" "&amp;$G$4&amp;" "))&amp;(IF(H262=0,"",H262&amp;" "&amp;H$4&amp;" "))&amp;(IF(I262=0,"",I262&amp;" "&amp;$I$4&amp;" "))&amp;(IF(J262=0,"",J262&amp;" "&amp;$J$4&amp;" ")),"")))&amp;"; "&amp;IF((B262=B261)*(AA262=AA261), "same collecting data; ", IF((B262=B261)*(Z261=Z262),"same locality; ",(IF(COUNTBLANK(L262)=1,"",$D$2&amp;L262&amp;$L$3&amp;" "&amp;$D$2))&amp;(IF(COUNTBLANK(M262)=1,"",$E$2&amp;M262&amp;$E$2&amp;", "))&amp;(IF(COUNTBLANK(N262)=1,"",N262&amp;"; "))&amp;(IF(COUNTBLANK(O262)=1,"",O262&amp;"; ")))&amp;(IF(COUNTBLANK(P262)=1,"",P262&amp;"; "))&amp;(IF(COUNTBLANK(Q262)=1,"",Q262&amp;"; "))&amp;(IF(COUNTBLANK(R262)=1,"",R262&amp;"m, "))&amp;IF((COUNTBLANK(S262)=0)*(S262&lt;&gt;S261), S262&amp;"; ","")&amp;(IF(COUNTBLANK(U262)=1,"",U262&amp;"; "))&amp;(IF(COUNTBLANK(T262)=1,"",IF(COUNTBLANK(F$2)=1,T262&amp;"; ",T262&amp;" "&amp;F$2&amp;"; "))))&amp;(IF(COUNTBLANK(V262)=1,"",V262&amp;"; "))&amp;IF((COUNTBLANK(C262)=1),"",C262)&amp;IF((B262=B263)*(K262=K263)*(L262=L263)*(M262=M263),IF(($H$2&lt;&gt;"m")*($H$2&lt;&gt;"Y"), " • ", IF((ISNUMBER(FIND(")",AE262))), " • ", "")),IF((B262=B263)*(K262=K263)," • ",". ")))</f>
        <v xml:space="preserve">Holotype: &lt;bold&gt;MEXICO&lt;bold&gt; • 1 ♀ ; Baja California Sur, Sierra de la Laguna, Agua de La Palma; low jungle; hand collecting; [N23.56667°, W110°, 150m]; 11/XII/1986; A. Cota leg.; CAECIB 342. Paratypes: &lt;bold&gt;MEXICO&lt;bold&gt; • 1 ♂ ; Baja California Sur, Comitán, [N24.13151°, W110.42446°]; 2/X/1986; M. Jiménez leg.; AMNH . Non-type material: &lt;bold&gt;MEXICO&lt;bold&gt; • 1 ♀ ; Baja California, Cabo Pulmo, Cerro Cuevoso; [N23.43636°, W109.42963°]; 26/III/1947; I. La Rivers leg.; UCB  • 6 ♀ 3 imm. ; Baja California, San José del Cabo, [N23.06366°, W109.70244°]; Eisen &amp; Vaslet leg.; MCZ 145412 • 1 ♀ ; same locality; 1896; N. Banks leg.; MCZ 145411 • 2 ♀ several imm. ; Baja California Sur, 5–8/II/1966; V. Roth leg.; AMNH  • 1 ♀ ; Baja California Sur, 1.5 mile NE Punta Palmilla, [N23.01058°, W109.71676°]; 16/VII/1968; S.C. Willians et al. leg.; AMNH  • 2 ♀ 1 imm. ; Baja California Sur, 12 miles NE Cabo San Lucas, in palm oasis; [N22.98916°, W109.75131°]; 7/II/1966; V. Roth leg.; AMNH  • 1 ♀ ; Baja California Sur, 24 miles N Miraflores, [N23.69759°, W109.74241°]; 10/II/1966; V. Roth leg.; CAS 9060683 • 1 ♀ ; Baja California Sur, 25 km E Cabo San Lucas, [N23.01487°, W109.72488°]; 16/XII/1977; C. Griswold &amp; L. Vincent leg.; UCB  • 1 ♀ ; Baja California Sur, 44 km W La Paz, at 0.2 km S km 44 on Highway 1; [N24.08966°, W110.69957°]; 31/XII/1978; D. Weissman, R. Love, V. Lee &amp; C. Mullinex leg.; CAS 9060634 • 2 ♀ ; Baja California Sur, 5 miles W Mission San Luis Gonzaga, [N24.90802°, W111.29087°]; 14/II/1966; V. Roth leg.; CAS 9060676 • 1 ♀ 2 imm. ; Baja California Sur, 6 miles E Cabo San Lucas, night collecting; [N22.89053°, W109.91674°, 107m]; 14/I/1974; J.V. Olmstead leg.; AMNH  • 2 ♀ ; Baja California Sur, 8 km S Miraflores, road to Las Casitas; [N23.30636°, W109.76754°]; 15/XII/1977; C. Griswold &amp; L. Vincent leg.; UCB  • 1 ♀ ; Baja California Sur, 8 miles S El Crucero, [N25.03953°, W111.65788°]; 12/II/1966; V. Roth leg.; AMNH  • 1 ♀ ; Baja California Sur, 8 miles SE La Paz, [N24.06244°, W110.18285°, 305m]; 13/X/1968; E.L. Sleeper &amp; F.J. Moore leg.; CAS 9060627 • 1 ♀ ; same collecting data; CAS 9060677 • 1 ♀ ; Baja California Sur, Bahía de La Paz, Isla Gaviota; [N24.14264°, W110.31275°]; 17/V/1944; B. Osorio y Tafall leg.; AMNH  • 1 ♀ ; Baja California Sur, Boca de la Sierra, [N23.38607°, W109.81647°]; 12/VIII/1964; HWC leg.; CAS 9057581 • 2 ♀ ; Baja California Sur, Cabo San Lucas, under litter on sand dunes; [N22.89053°, W109.91674°]; 31/XII/1978; P. Rude leg.; UCB  • 1 ♀ ; same locality; 5/III/1928; T. Craig leg.; CAS 9060631 • 1 ♀ ; Baja California Sur, Comitán, [N24.13151°, W110.42446°]; 30/IX/1986; M. Jiménez leg.; AMNH  • </v>
      </c>
    </row>
    <row r="263" spans="1:34" s="1" customFormat="1" x14ac:dyDescent="0.25">
      <c r="A263" s="3">
        <f t="shared" si="31"/>
        <v>2</v>
      </c>
      <c r="B263" s="53" t="str">
        <f t="shared" si="29"/>
        <v>Kukulcania bajacali</v>
      </c>
      <c r="C263" s="57" t="s">
        <v>201</v>
      </c>
      <c r="D263" s="57" t="s">
        <v>195</v>
      </c>
      <c r="E263" s="57"/>
      <c r="F263" s="57">
        <v>0</v>
      </c>
      <c r="G263" s="57">
        <v>1</v>
      </c>
      <c r="H263" s="57">
        <v>0</v>
      </c>
      <c r="I263" s="57"/>
      <c r="J263" s="57"/>
      <c r="K263" s="57" t="s">
        <v>48</v>
      </c>
      <c r="L263" s="57" t="s">
        <v>382</v>
      </c>
      <c r="M263" s="54" t="s">
        <v>406</v>
      </c>
      <c r="N263" s="57" t="s">
        <v>85</v>
      </c>
      <c r="O263" s="58" t="s">
        <v>85</v>
      </c>
      <c r="P263" s="58"/>
      <c r="Q263" s="58" t="s">
        <v>85</v>
      </c>
      <c r="R263" s="58"/>
      <c r="S263" s="54" t="s">
        <v>85</v>
      </c>
      <c r="T263" s="57"/>
      <c r="U263" s="57" t="s">
        <v>85</v>
      </c>
      <c r="V263" s="57"/>
      <c r="W263" s="57" t="s">
        <v>85</v>
      </c>
      <c r="X263" s="147">
        <f ca="1">IF(COUNTBLANK(D263)=1,"",IF('order-admin-units'!$I$1&lt;&gt;"y", "", IF(COUNTBLANK(K263)=1, 'order-admin-units'!$B$1+1, VLOOKUP(K263, ordercountry, 2))))</f>
        <v>2</v>
      </c>
      <c r="Y263" s="147">
        <f ca="1">IF(COUNTBLANK(D263)=1,"",IF('order-admin-units'!$I$1&lt;&gt;"y", "", IF(COUNTBLANK(K263:L263)&gt;0, 'order-admin-units'!$B$2+1, VLOOKUP(K263&amp;"@"&amp;L263, orderadmin, 2))))</f>
        <v>7</v>
      </c>
      <c r="Z263" s="147" t="str">
        <f t="shared" si="32"/>
        <v>MexicoBaja California SurEl Cien</v>
      </c>
      <c r="AA263" s="147" t="str">
        <f t="shared" si="33"/>
        <v>Kukulcania bajacaliMexicoBaja California SurEl Cien</v>
      </c>
      <c r="AB263" s="147" t="str">
        <f t="shared" si="34"/>
        <v>Kukulcania bajacaliMexicoBaja California SurEl CienCAS 9060645</v>
      </c>
      <c r="AC263" s="147" t="str">
        <f t="shared" si="30"/>
        <v>Kukulcania bajacaliMexicoBaja California SurEl Cien</v>
      </c>
      <c r="AD263" s="11" t="str">
        <f t="shared" si="35"/>
        <v/>
      </c>
      <c r="AE263" s="11" t="str">
        <f t="array" ref="AE263">IF(COUNTBLANK(D263)=1,"",IF(OR($H$2="y",$H$2="m"),IF(AA263=AA262,IF(OR(AB263=$AB$4:$AB262)=FALSE,AE262&amp;C263,AE262),"("&amp;C263)&amp;IF(AA263=AA264,IF(OR(AB264=$AB$4:$AB263)=FALSE,", ",""),") "),""))</f>
        <v/>
      </c>
      <c r="AF263" s="11" t="str">
        <f t="array" ref="AF263">IF((COUNTBLANK(D263)=0)*OR($H$2="y",$H$2="m"),IFERROR(LEFT(C263, FIND(" ",C263)-1), C263),"")</f>
        <v/>
      </c>
      <c r="AG263" s="11" t="str">
        <f t="array" ref="AG263">IF(COUNTBLANK(D263)=1,"",IF(OR($H$2="y",$H$2="m"),IF(AA263=AA262,IF(OR(AC263=$AC$4:$AC262)=FALSE,AG262&amp;AF263,AG262),"("&amp;AF263)&amp;IF(AA263=AA264,IF(OR(AC264=$AC$4:$AC263)=FALSE,", ",""),") "),""))</f>
        <v/>
      </c>
      <c r="AH263" s="10" t="str">
        <f>IF((COUNTBLANK(D263)=1),"",IF(D263=D262,AH262,"")&amp;IF(B262&lt;&gt;B263,((IF(COUNTBLANK(E263)=1,$D$3&amp;"Non-type material: "&amp;$D$3,$D$3&amp;INDEX('type-categories'!$A$2:$B$100,MATCH(E263,'type-categories'!$A$2:$A$100,0),2)&amp;$D$3))),"")&amp;(IF(K263&lt;&gt;K262,$C$2&amp;UPPER(K263)&amp;$C$2&amp;$K$3&amp;" ",(IF(B263&lt;&gt;B262,$C$2&amp;UPPER(K263)&amp;$C$2&amp;$K$3&amp;" ",""))))&amp;IF((AA263&lt;&gt;AA264)*($H$2="y"),AD263&amp;AE263,IF((AA263&lt;&gt;AA264)*($H$2="m"),AD263&amp;AG263,IF(($H$2&lt;&gt;"m")*($H$2&lt;&gt;"Y"),(IF(F263=0,"",F263&amp;" "&amp;$F$4&amp;" "))&amp;(IF(G263=0,"",G263&amp;" "&amp;$G$4&amp;" "))&amp;(IF(H263=0,"",H263&amp;" "&amp;H$4&amp;" "))&amp;(IF(I263=0,"",I263&amp;" "&amp;$I$4&amp;" "))&amp;(IF(J263=0,"",J263&amp;" "&amp;$J$4&amp;" ")),"")))&amp;"; "&amp;IF((B263=B262)*(AA263=AA262), "same collecting data; ", IF((B263=B262)*(Z262=Z263),"same locality; ",(IF(COUNTBLANK(L263)=1,"",$D$2&amp;L263&amp;$L$3&amp;" "&amp;$D$2))&amp;(IF(COUNTBLANK(M263)=1,"",$E$2&amp;M263&amp;$E$2&amp;", "))&amp;(IF(COUNTBLANK(N263)=1,"",N263&amp;"; "))&amp;(IF(COUNTBLANK(O263)=1,"",O263&amp;"; ")))&amp;(IF(COUNTBLANK(P263)=1,"",P263&amp;"; "))&amp;(IF(COUNTBLANK(Q263)=1,"",Q263&amp;"; "))&amp;(IF(COUNTBLANK(R263)=1,"",R263&amp;"m, "))&amp;IF((COUNTBLANK(S263)=0)*(S263&lt;&gt;S262), S263&amp;"; ","")&amp;(IF(COUNTBLANK(U263)=1,"",U263&amp;"; "))&amp;(IF(COUNTBLANK(T263)=1,"",IF(COUNTBLANK(F$2)=1,T263&amp;"; ",T263&amp;" "&amp;F$2&amp;"; "))))&amp;(IF(COUNTBLANK(V263)=1,"",V263&amp;"; "))&amp;IF((COUNTBLANK(C263)=1),"",C263)&amp;IF((B263=B264)*(K263=K264)*(L263=L264)*(M263=M264),IF(($H$2&lt;&gt;"m")*($H$2&lt;&gt;"Y"), " • ", IF((ISNUMBER(FIND(")",AE263))), " • ", "")),IF((B263=B264)*(K263=K264)," • ",". ")))</f>
        <v xml:space="preserve">Holotype: &lt;bold&gt;MEXICO&lt;bold&gt; • 1 ♀ ; Baja California Sur, Sierra de la Laguna, Agua de La Palma; low jungle; hand collecting; [N23.56667°, W110°, 150m]; 11/XII/1986; A. Cota leg.; CAECIB 342. Paratypes: &lt;bold&gt;MEXICO&lt;bold&gt; • 1 ♂ ; Baja California Sur, Comitán, [N24.13151°, W110.42446°]; 2/X/1986; M. Jiménez leg.; AMNH . Non-type material: &lt;bold&gt;MEXICO&lt;bold&gt; • 1 ♀ ; Baja California, Cabo Pulmo, Cerro Cuevoso; [N23.43636°, W109.42963°]; 26/III/1947; I. La Rivers leg.; UCB  • 6 ♀ 3 imm. ; Baja California, San José del Cabo, [N23.06366°, W109.70244°]; Eisen &amp; Vaslet leg.; MCZ 145412 • 1 ♀ ; same locality; 1896; N. Banks leg.; MCZ 145411 • 2 ♀ several imm. ; Baja California Sur, 5–8/II/1966; V. Roth leg.; AMNH  • 1 ♀ ; Baja California Sur, 1.5 mile NE Punta Palmilla, [N23.01058°, W109.71676°]; 16/VII/1968; S.C. Willians et al. leg.; AMNH  • 2 ♀ 1 imm. ; Baja California Sur, 12 miles NE Cabo San Lucas, in palm oasis; [N22.98916°, W109.75131°]; 7/II/1966; V. Roth leg.; AMNH  • 1 ♀ ; Baja California Sur, 24 miles N Miraflores, [N23.69759°, W109.74241°]; 10/II/1966; V. Roth leg.; CAS 9060683 • 1 ♀ ; Baja California Sur, 25 km E Cabo San Lucas, [N23.01487°, W109.72488°]; 16/XII/1977; C. Griswold &amp; L. Vincent leg.; UCB  • 1 ♀ ; Baja California Sur, 44 km W La Paz, at 0.2 km S km 44 on Highway 1; [N24.08966°, W110.69957°]; 31/XII/1978; D. Weissman, R. Love, V. Lee &amp; C. Mullinex leg.; CAS 9060634 • 2 ♀ ; Baja California Sur, 5 miles W Mission San Luis Gonzaga, [N24.90802°, W111.29087°]; 14/II/1966; V. Roth leg.; CAS 9060676 • 1 ♀ 2 imm. ; Baja California Sur, 6 miles E Cabo San Lucas, night collecting; [N22.89053°, W109.91674°, 107m]; 14/I/1974; J.V. Olmstead leg.; AMNH  • 2 ♀ ; Baja California Sur, 8 km S Miraflores, road to Las Casitas; [N23.30636°, W109.76754°]; 15/XII/1977; C. Griswold &amp; L. Vincent leg.; UCB  • 1 ♀ ; Baja California Sur, 8 miles S El Crucero, [N25.03953°, W111.65788°]; 12/II/1966; V. Roth leg.; AMNH  • 1 ♀ ; Baja California Sur, 8 miles SE La Paz, [N24.06244°, W110.18285°, 305m]; 13/X/1968; E.L. Sleeper &amp; F.J. Moore leg.; CAS 9060627 • 1 ♀ ; same collecting data; CAS 9060677 • 1 ♀ ; Baja California Sur, Bahía de La Paz, Isla Gaviota; [N24.14264°, W110.31275°]; 17/V/1944; B. Osorio y Tafall leg.; AMNH  • 1 ♀ ; Baja California Sur, Boca de la Sierra, [N23.38607°, W109.81647°]; 12/VIII/1964; HWC leg.; CAS 9057581 • 2 ♀ ; Baja California Sur, Cabo San Lucas, under litter on sand dunes; [N22.89053°, W109.91674°]; 31/XII/1978; P. Rude leg.; UCB  • 1 ♀ ; same locality; 5/III/1928; T. Craig leg.; CAS 9060631 • 1 ♀ ; Baja California Sur, Comitán, [N24.13151°, W110.42446°]; 30/IX/1986; M. Jiménez leg.; AMNH  • 1 ♀ ; Baja California Sur, El Cien, CAS 9060645 • </v>
      </c>
    </row>
    <row r="264" spans="1:34" s="1" customFormat="1" x14ac:dyDescent="0.25">
      <c r="A264" s="3">
        <f t="shared" si="31"/>
        <v>2</v>
      </c>
      <c r="B264" s="53" t="str">
        <f t="shared" si="29"/>
        <v>Kukulcania bajacali</v>
      </c>
      <c r="C264" s="56" t="s">
        <v>202</v>
      </c>
      <c r="D264" s="57" t="s">
        <v>195</v>
      </c>
      <c r="E264" s="57"/>
      <c r="F264" s="57">
        <v>0</v>
      </c>
      <c r="G264" s="57">
        <v>1</v>
      </c>
      <c r="H264" s="57">
        <v>0</v>
      </c>
      <c r="I264" s="57"/>
      <c r="J264" s="57"/>
      <c r="K264" s="57" t="s">
        <v>48</v>
      </c>
      <c r="L264" s="57" t="s">
        <v>382</v>
      </c>
      <c r="M264" s="54" t="s">
        <v>406</v>
      </c>
      <c r="N264" s="57" t="s">
        <v>85</v>
      </c>
      <c r="O264" s="57" t="s">
        <v>85</v>
      </c>
      <c r="P264" s="57"/>
      <c r="Q264" s="57" t="s">
        <v>85</v>
      </c>
      <c r="R264" s="57"/>
      <c r="S264" s="54" t="s">
        <v>85</v>
      </c>
      <c r="T264" s="57"/>
      <c r="U264" s="57" t="s">
        <v>85</v>
      </c>
      <c r="V264" s="57"/>
      <c r="W264" s="57" t="s">
        <v>85</v>
      </c>
      <c r="X264" s="147">
        <f ca="1">IF(COUNTBLANK(D264)=1,"",IF('order-admin-units'!$I$1&lt;&gt;"y", "", IF(COUNTBLANK(K264)=1, 'order-admin-units'!$B$1+1, VLOOKUP(K264, ordercountry, 2))))</f>
        <v>2</v>
      </c>
      <c r="Y264" s="147">
        <f ca="1">IF(COUNTBLANK(D264)=1,"",IF('order-admin-units'!$I$1&lt;&gt;"y", "", IF(COUNTBLANK(K264:L264)&gt;0, 'order-admin-units'!$B$2+1, VLOOKUP(K264&amp;"@"&amp;L264, orderadmin, 2))))</f>
        <v>7</v>
      </c>
      <c r="Z264" s="147" t="str">
        <f t="shared" si="32"/>
        <v>MexicoBaja California SurEl Cien</v>
      </c>
      <c r="AA264" s="147" t="str">
        <f t="shared" si="33"/>
        <v>Kukulcania bajacaliMexicoBaja California SurEl Cien</v>
      </c>
      <c r="AB264" s="147" t="str">
        <f t="shared" si="34"/>
        <v>Kukulcania bajacaliMexicoBaja California SurEl CienCAS 9060648</v>
      </c>
      <c r="AC264" s="147" t="str">
        <f t="shared" si="30"/>
        <v>Kukulcania bajacaliMexicoBaja California SurEl Cien</v>
      </c>
      <c r="AD264" s="11" t="str">
        <f t="shared" si="35"/>
        <v/>
      </c>
      <c r="AE264" s="11" t="str">
        <f t="array" ref="AE264">IF(COUNTBLANK(D264)=1,"",IF(OR($H$2="y",$H$2="m"),IF(AA264=AA263,IF(OR(AB264=$AB$4:$AB263)=FALSE,AE263&amp;C264,AE263),"("&amp;C264)&amp;IF(AA264=AA265,IF(OR(AB265=$AB$4:$AB264)=FALSE,", ",""),") "),""))</f>
        <v/>
      </c>
      <c r="AF264" s="11" t="str">
        <f t="array" ref="AF264">IF((COUNTBLANK(D264)=0)*OR($H$2="y",$H$2="m"),IFERROR(LEFT(C264, FIND(" ",C264)-1), C264),"")</f>
        <v/>
      </c>
      <c r="AG264" s="11" t="str">
        <f t="array" ref="AG264">IF(COUNTBLANK(D264)=1,"",IF(OR($H$2="y",$H$2="m"),IF(AA264=AA263,IF(OR(AC264=$AC$4:$AC263)=FALSE,AG263&amp;AF264,AG263),"("&amp;AF264)&amp;IF(AA264=AA265,IF(OR(AC265=$AC$4:$AC264)=FALSE,", ",""),") "),""))</f>
        <v/>
      </c>
      <c r="AH264" s="10" t="str">
        <f>IF((COUNTBLANK(D264)=1),"",IF(D264=D263,AH263,"")&amp;IF(B263&lt;&gt;B264,((IF(COUNTBLANK(E264)=1,$D$3&amp;"Non-type material: "&amp;$D$3,$D$3&amp;INDEX('type-categories'!$A$2:$B$100,MATCH(E264,'type-categories'!$A$2:$A$100,0),2)&amp;$D$3))),"")&amp;(IF(K264&lt;&gt;K263,$C$2&amp;UPPER(K264)&amp;$C$2&amp;$K$3&amp;" ",(IF(B264&lt;&gt;B263,$C$2&amp;UPPER(K264)&amp;$C$2&amp;$K$3&amp;" ",""))))&amp;IF((AA264&lt;&gt;AA265)*($H$2="y"),AD264&amp;AE264,IF((AA264&lt;&gt;AA265)*($H$2="m"),AD264&amp;AG264,IF(($H$2&lt;&gt;"m")*($H$2&lt;&gt;"Y"),(IF(F264=0,"",F264&amp;" "&amp;$F$4&amp;" "))&amp;(IF(G264=0,"",G264&amp;" "&amp;$G$4&amp;" "))&amp;(IF(H264=0,"",H264&amp;" "&amp;H$4&amp;" "))&amp;(IF(I264=0,"",I264&amp;" "&amp;$I$4&amp;" "))&amp;(IF(J264=0,"",J264&amp;" "&amp;$J$4&amp;" ")),"")))&amp;"; "&amp;IF((B264=B263)*(AA264=AA263), "same collecting data; ", IF((B264=B263)*(Z263=Z264),"same locality; ",(IF(COUNTBLANK(L264)=1,"",$D$2&amp;L264&amp;$L$3&amp;" "&amp;$D$2))&amp;(IF(COUNTBLANK(M264)=1,"",$E$2&amp;M264&amp;$E$2&amp;", "))&amp;(IF(COUNTBLANK(N264)=1,"",N264&amp;"; "))&amp;(IF(COUNTBLANK(O264)=1,"",O264&amp;"; ")))&amp;(IF(COUNTBLANK(P264)=1,"",P264&amp;"; "))&amp;(IF(COUNTBLANK(Q264)=1,"",Q264&amp;"; "))&amp;(IF(COUNTBLANK(R264)=1,"",R264&amp;"m, "))&amp;IF((COUNTBLANK(S264)=0)*(S264&lt;&gt;S263), S264&amp;"; ","")&amp;(IF(COUNTBLANK(U264)=1,"",U264&amp;"; "))&amp;(IF(COUNTBLANK(T264)=1,"",IF(COUNTBLANK(F$2)=1,T264&amp;"; ",T264&amp;" "&amp;F$2&amp;"; "))))&amp;(IF(COUNTBLANK(V264)=1,"",V264&amp;"; "))&amp;IF((COUNTBLANK(C264)=1),"",C264)&amp;IF((B264=B265)*(K264=K265)*(L264=L265)*(M264=M265),IF(($H$2&lt;&gt;"m")*($H$2&lt;&gt;"Y"), " • ", IF((ISNUMBER(FIND(")",AE264))), " • ", "")),IF((B264=B265)*(K264=K265)," • ",". ")))</f>
        <v xml:space="preserve">Holotype: &lt;bold&gt;MEXICO&lt;bold&gt; • 1 ♀ ; Baja California Sur, Sierra de la Laguna, Agua de La Palma; low jungle; hand collecting; [N23.56667°, W110°, 150m]; 11/XII/1986; A. Cota leg.; CAECIB 342. Paratypes: &lt;bold&gt;MEXICO&lt;bold&gt; • 1 ♂ ; Baja California Sur, Comitán, [N24.13151°, W110.42446°]; 2/X/1986; M. Jiménez leg.; AMNH . Non-type material: &lt;bold&gt;MEXICO&lt;bold&gt; • 1 ♀ ; Baja California, Cabo Pulmo, Cerro Cuevoso; [N23.43636°, W109.42963°]; 26/III/1947; I. La Rivers leg.; UCB  • 6 ♀ 3 imm. ; Baja California, San José del Cabo, [N23.06366°, W109.70244°]; Eisen &amp; Vaslet leg.; MCZ 145412 • 1 ♀ ; same locality; 1896; N. Banks leg.; MCZ 145411 • 2 ♀ several imm. ; Baja California Sur, 5–8/II/1966; V. Roth leg.; AMNH  • 1 ♀ ; Baja California Sur, 1.5 mile NE Punta Palmilla, [N23.01058°, W109.71676°]; 16/VII/1968; S.C. Willians et al. leg.; AMNH  • 2 ♀ 1 imm. ; Baja California Sur, 12 miles NE Cabo San Lucas, in palm oasis; [N22.98916°, W109.75131°]; 7/II/1966; V. Roth leg.; AMNH  • 1 ♀ ; Baja California Sur, 24 miles N Miraflores, [N23.69759°, W109.74241°]; 10/II/1966; V. Roth leg.; CAS 9060683 • 1 ♀ ; Baja California Sur, 25 km E Cabo San Lucas, [N23.01487°, W109.72488°]; 16/XII/1977; C. Griswold &amp; L. Vincent leg.; UCB  • 1 ♀ ; Baja California Sur, 44 km W La Paz, at 0.2 km S km 44 on Highway 1; [N24.08966°, W110.69957°]; 31/XII/1978; D. Weissman, R. Love, V. Lee &amp; C. Mullinex leg.; CAS 9060634 • 2 ♀ ; Baja California Sur, 5 miles W Mission San Luis Gonzaga, [N24.90802°, W111.29087°]; 14/II/1966; V. Roth leg.; CAS 9060676 • 1 ♀ 2 imm. ; Baja California Sur, 6 miles E Cabo San Lucas, night collecting; [N22.89053°, W109.91674°, 107m]; 14/I/1974; J.V. Olmstead leg.; AMNH  • 2 ♀ ; Baja California Sur, 8 km S Miraflores, road to Las Casitas; [N23.30636°, W109.76754°]; 15/XII/1977; C. Griswold &amp; L. Vincent leg.; UCB  • 1 ♀ ; Baja California Sur, 8 miles S El Crucero, [N25.03953°, W111.65788°]; 12/II/1966; V. Roth leg.; AMNH  • 1 ♀ ; Baja California Sur, 8 miles SE La Paz, [N24.06244°, W110.18285°, 305m]; 13/X/1968; E.L. Sleeper &amp; F.J. Moore leg.; CAS 9060627 • 1 ♀ ; same collecting data; CAS 9060677 • 1 ♀ ; Baja California Sur, Bahía de La Paz, Isla Gaviota; [N24.14264°, W110.31275°]; 17/V/1944; B. Osorio y Tafall leg.; AMNH  • 1 ♀ ; Baja California Sur, Boca de la Sierra, [N23.38607°, W109.81647°]; 12/VIII/1964; HWC leg.; CAS 9057581 • 2 ♀ ; Baja California Sur, Cabo San Lucas, under litter on sand dunes; [N22.89053°, W109.91674°]; 31/XII/1978; P. Rude leg.; UCB  • 1 ♀ ; same locality; 5/III/1928; T. Craig leg.; CAS 9060631 • 1 ♀ ; Baja California Sur, Comitán, [N24.13151°, W110.42446°]; 30/IX/1986; M. Jiménez leg.; AMNH  • 1 ♀ ; Baja California Sur, El Cien, CAS 9060645 • 1 ♀ ; same collecting data; CAS 9060648 • </v>
      </c>
    </row>
    <row r="265" spans="1:34" s="1" customFormat="1" x14ac:dyDescent="0.25">
      <c r="A265" s="3">
        <f t="shared" si="31"/>
        <v>2</v>
      </c>
      <c r="B265" s="53" t="str">
        <f t="shared" si="29"/>
        <v>Kukulcania bajacali</v>
      </c>
      <c r="C265" s="57" t="s">
        <v>192</v>
      </c>
      <c r="D265" s="57" t="s">
        <v>195</v>
      </c>
      <c r="E265" s="57"/>
      <c r="F265" s="57">
        <v>0</v>
      </c>
      <c r="G265" s="57">
        <v>1</v>
      </c>
      <c r="H265" s="57">
        <v>0</v>
      </c>
      <c r="I265" s="57"/>
      <c r="J265" s="57"/>
      <c r="K265" s="57" t="s">
        <v>48</v>
      </c>
      <c r="L265" s="57" t="s">
        <v>382</v>
      </c>
      <c r="M265" s="54" t="s">
        <v>407</v>
      </c>
      <c r="N265" s="57" t="s">
        <v>85</v>
      </c>
      <c r="O265" s="58" t="s">
        <v>85</v>
      </c>
      <c r="P265" s="58"/>
      <c r="Q265" s="58" t="s">
        <v>85</v>
      </c>
      <c r="R265" s="58"/>
      <c r="S265" s="54" t="s">
        <v>1303</v>
      </c>
      <c r="T265" s="57" t="s">
        <v>396</v>
      </c>
      <c r="U265" s="57" t="s">
        <v>1304</v>
      </c>
      <c r="V265" s="57"/>
      <c r="W265" s="57" t="s">
        <v>85</v>
      </c>
      <c r="X265" s="147">
        <f ca="1">IF(COUNTBLANK(D265)=1,"",IF('order-admin-units'!$I$1&lt;&gt;"y", "", IF(COUNTBLANK(K265)=1, 'order-admin-units'!$B$1+1, VLOOKUP(K265, ordercountry, 2))))</f>
        <v>2</v>
      </c>
      <c r="Y265" s="147">
        <f ca="1">IF(COUNTBLANK(D265)=1,"",IF('order-admin-units'!$I$1&lt;&gt;"y", "", IF(COUNTBLANK(K265:L265)&gt;0, 'order-admin-units'!$B$2+1, VLOOKUP(K265&amp;"@"&amp;L265, orderadmin, 2))))</f>
        <v>7</v>
      </c>
      <c r="Z265" s="147" t="str">
        <f t="shared" si="32"/>
        <v>MexicoBaja California SurLa Paz</v>
      </c>
      <c r="AA265" s="147" t="str">
        <f t="shared" si="33"/>
        <v>Kukulcania bajacaliMexicoBaja California SurLa Paz[N24.14264°, W110.31275°, 50m]E.L. Sleeper &amp; F.J. Moore12/X/1968</v>
      </c>
      <c r="AB265" s="147" t="str">
        <f t="shared" si="34"/>
        <v xml:space="preserve">Kukulcania bajacaliMexicoBaja California SurLa Paz[N24.14264°, W110.31275°, 50m]E.L. Sleeper &amp; F.J. Moore12/X/1968AMNH </v>
      </c>
      <c r="AC265" s="147" t="str">
        <f t="shared" si="30"/>
        <v>Kukulcania bajacaliMexicoBaja California SurLa Paz[N24.14264°, W110.31275°, 50m]E.L. Sleeper &amp; F.J. Moore12/X/1968</v>
      </c>
      <c r="AD265" s="11" t="str">
        <f t="shared" si="35"/>
        <v/>
      </c>
      <c r="AE265" s="11" t="str">
        <f t="array" ref="AE265">IF(COUNTBLANK(D265)=1,"",IF(OR($H$2="y",$H$2="m"),IF(AA265=AA264,IF(OR(AB265=$AB$4:$AB264)=FALSE,AE264&amp;C265,AE264),"("&amp;C265)&amp;IF(AA265=AA266,IF(OR(AB266=$AB$4:$AB265)=FALSE,", ",""),") "),""))</f>
        <v/>
      </c>
      <c r="AF265" s="11" t="str">
        <f t="array" ref="AF265">IF((COUNTBLANK(D265)=0)*OR($H$2="y",$H$2="m"),IFERROR(LEFT(C265, FIND(" ",C265)-1), C265),"")</f>
        <v/>
      </c>
      <c r="AG265" s="11" t="str">
        <f t="array" ref="AG265">IF(COUNTBLANK(D265)=1,"",IF(OR($H$2="y",$H$2="m"),IF(AA265=AA264,IF(OR(AC265=$AC$4:$AC264)=FALSE,AG264&amp;AF265,AG264),"("&amp;AF265)&amp;IF(AA265=AA266,IF(OR(AC266=$AC$4:$AC265)=FALSE,", ",""),") "),""))</f>
        <v/>
      </c>
      <c r="AH265" s="10" t="str">
        <f>IF((COUNTBLANK(D265)=1),"",IF(D265=D264,AH264,"")&amp;IF(B264&lt;&gt;B265,((IF(COUNTBLANK(E265)=1,$D$3&amp;"Non-type material: "&amp;$D$3,$D$3&amp;INDEX('type-categories'!$A$2:$B$100,MATCH(E265,'type-categories'!$A$2:$A$100,0),2)&amp;$D$3))),"")&amp;(IF(K265&lt;&gt;K264,$C$2&amp;UPPER(K265)&amp;$C$2&amp;$K$3&amp;" ",(IF(B265&lt;&gt;B264,$C$2&amp;UPPER(K265)&amp;$C$2&amp;$K$3&amp;" ",""))))&amp;IF((AA265&lt;&gt;AA266)*($H$2="y"),AD265&amp;AE265,IF((AA265&lt;&gt;AA266)*($H$2="m"),AD265&amp;AG265,IF(($H$2&lt;&gt;"m")*($H$2&lt;&gt;"Y"),(IF(F265=0,"",F265&amp;" "&amp;$F$4&amp;" "))&amp;(IF(G265=0,"",G265&amp;" "&amp;$G$4&amp;" "))&amp;(IF(H265=0,"",H265&amp;" "&amp;H$4&amp;" "))&amp;(IF(I265=0,"",I265&amp;" "&amp;$I$4&amp;" "))&amp;(IF(J265=0,"",J265&amp;" "&amp;$J$4&amp;" ")),"")))&amp;"; "&amp;IF((B265=B264)*(AA265=AA264), "same collecting data; ", IF((B265=B264)*(Z264=Z265),"same locality; ",(IF(COUNTBLANK(L265)=1,"",$D$2&amp;L265&amp;$L$3&amp;" "&amp;$D$2))&amp;(IF(COUNTBLANK(M265)=1,"",$E$2&amp;M265&amp;$E$2&amp;", "))&amp;(IF(COUNTBLANK(N265)=1,"",N265&amp;"; "))&amp;(IF(COUNTBLANK(O265)=1,"",O265&amp;"; ")))&amp;(IF(COUNTBLANK(P265)=1,"",P265&amp;"; "))&amp;(IF(COUNTBLANK(Q265)=1,"",Q265&amp;"; "))&amp;(IF(COUNTBLANK(R265)=1,"",R265&amp;"m, "))&amp;IF((COUNTBLANK(S265)=0)*(S265&lt;&gt;S264), S265&amp;"; ","")&amp;(IF(COUNTBLANK(U265)=1,"",U265&amp;"; "))&amp;(IF(COUNTBLANK(T265)=1,"",IF(COUNTBLANK(F$2)=1,T265&amp;"; ",T265&amp;" "&amp;F$2&amp;"; "))))&amp;(IF(COUNTBLANK(V265)=1,"",V265&amp;"; "))&amp;IF((COUNTBLANK(C265)=1),"",C265)&amp;IF((B265=B266)*(K265=K266)*(L265=L266)*(M265=M266),IF(($H$2&lt;&gt;"m")*($H$2&lt;&gt;"Y"), " • ", IF((ISNUMBER(FIND(")",AE265))), " • ", "")),IF((B265=B266)*(K265=K266)," • ",". ")))</f>
        <v xml:space="preserve">Holotype: &lt;bold&gt;MEXICO&lt;bold&gt; • 1 ♀ ; Baja California Sur, Sierra de la Laguna, Agua de La Palma; low jungle; hand collecting; [N23.56667°, W110°, 150m]; 11/XII/1986; A. Cota leg.; CAECIB 342. Paratypes: &lt;bold&gt;MEXICO&lt;bold&gt; • 1 ♂ ; Baja California Sur, Comitán, [N24.13151°, W110.42446°]; 2/X/1986; M. Jiménez leg.; AMNH . Non-type material: &lt;bold&gt;MEXICO&lt;bold&gt; • 1 ♀ ; Baja California, Cabo Pulmo, Cerro Cuevoso; [N23.43636°, W109.42963°]; 26/III/1947; I. La Rivers leg.; UCB  • 6 ♀ 3 imm. ; Baja California, San José del Cabo, [N23.06366°, W109.70244°]; Eisen &amp; Vaslet leg.; MCZ 145412 • 1 ♀ ; same locality; 1896; N. Banks leg.; MCZ 145411 • 2 ♀ several imm. ; Baja California Sur, 5–8/II/1966; V. Roth leg.; AMNH  • 1 ♀ ; Baja California Sur, 1.5 mile NE Punta Palmilla, [N23.01058°, W109.71676°]; 16/VII/1968; S.C. Willians et al. leg.; AMNH  • 2 ♀ 1 imm. ; Baja California Sur, 12 miles NE Cabo San Lucas, in palm oasis; [N22.98916°, W109.75131°]; 7/II/1966; V. Roth leg.; AMNH  • 1 ♀ ; Baja California Sur, 24 miles N Miraflores, [N23.69759°, W109.74241°]; 10/II/1966; V. Roth leg.; CAS 9060683 • 1 ♀ ; Baja California Sur, 25 km E Cabo San Lucas, [N23.01487°, W109.72488°]; 16/XII/1977; C. Griswold &amp; L. Vincent leg.; UCB  • 1 ♀ ; Baja California Sur, 44 km W La Paz, at 0.2 km S km 44 on Highway 1; [N24.08966°, W110.69957°]; 31/XII/1978; D. Weissman, R. Love, V. Lee &amp; C. Mullinex leg.; CAS 9060634 • 2 ♀ ; Baja California Sur, 5 miles W Mission San Luis Gonzaga, [N24.90802°, W111.29087°]; 14/II/1966; V. Roth leg.; CAS 9060676 • 1 ♀ 2 imm. ; Baja California Sur, 6 miles E Cabo San Lucas, night collecting; [N22.89053°, W109.91674°, 107m]; 14/I/1974; J.V. Olmstead leg.; AMNH  • 2 ♀ ; Baja California Sur, 8 km S Miraflores, road to Las Casitas; [N23.30636°, W109.76754°]; 15/XII/1977; C. Griswold &amp; L. Vincent leg.; UCB  • 1 ♀ ; Baja California Sur, 8 miles S El Crucero, [N25.03953°, W111.65788°]; 12/II/1966; V. Roth leg.; AMNH  • 1 ♀ ; Baja California Sur, 8 miles SE La Paz, [N24.06244°, W110.18285°, 305m]; 13/X/1968; E.L. Sleeper &amp; F.J. Moore leg.; CAS 9060627 • 1 ♀ ; same collecting data; CAS 9060677 • 1 ♀ ; Baja California Sur, Bahía de La Paz, Isla Gaviota; [N24.14264°, W110.31275°]; 17/V/1944; B. Osorio y Tafall leg.; AMNH  • 1 ♀ ; Baja California Sur, Boca de la Sierra, [N23.38607°, W109.81647°]; 12/VIII/1964; HWC leg.; CAS 9057581 • 2 ♀ ; Baja California Sur, Cabo San Lucas, under litter on sand dunes; [N22.89053°, W109.91674°]; 31/XII/1978; P. Rude leg.; UCB  • 1 ♀ ; same locality; 5/III/1928; T. Craig leg.; CAS 9060631 • 1 ♀ ; Baja California Sur, Comitán, [N24.13151°, W110.42446°]; 30/IX/1986; M. Jiménez leg.; AMNH  • 1 ♀ ; Baja California Sur, El Cien, CAS 9060645 • 1 ♀ ; same collecting data; CAS 9060648 • 1 ♀ ; Baja California Sur, La Paz, [N24.14264°, W110.31275°, 50m]; 12/X/1968; E.L. Sleeper &amp; F.J. Moore leg.; AMNH  • </v>
      </c>
    </row>
    <row r="266" spans="1:34" s="1" customFormat="1" x14ac:dyDescent="0.25">
      <c r="A266" s="3">
        <f t="shared" si="31"/>
        <v>2</v>
      </c>
      <c r="B266" s="53" t="str">
        <f t="shared" si="29"/>
        <v>Kukulcania bajacali</v>
      </c>
      <c r="C266" s="57" t="s">
        <v>192</v>
      </c>
      <c r="D266" s="57" t="s">
        <v>195</v>
      </c>
      <c r="E266" s="57"/>
      <c r="F266" s="57">
        <v>2</v>
      </c>
      <c r="G266" s="57">
        <v>3</v>
      </c>
      <c r="H266" s="57">
        <v>2</v>
      </c>
      <c r="I266" s="57"/>
      <c r="J266" s="57"/>
      <c r="K266" s="57" t="s">
        <v>48</v>
      </c>
      <c r="L266" s="57" t="s">
        <v>382</v>
      </c>
      <c r="M266" s="54" t="s">
        <v>407</v>
      </c>
      <c r="N266" s="57" t="s">
        <v>85</v>
      </c>
      <c r="O266" s="58" t="s">
        <v>85</v>
      </c>
      <c r="P266" s="58"/>
      <c r="Q266" s="58" t="s">
        <v>85</v>
      </c>
      <c r="R266" s="58"/>
      <c r="S266" s="54" t="s">
        <v>408</v>
      </c>
      <c r="T266" s="57" t="s">
        <v>383</v>
      </c>
      <c r="U266" s="57" t="s">
        <v>409</v>
      </c>
      <c r="V266" s="54"/>
      <c r="W266" s="54" t="s">
        <v>85</v>
      </c>
      <c r="X266" s="147">
        <f ca="1">IF(COUNTBLANK(D266)=1,"",IF('order-admin-units'!$I$1&lt;&gt;"y", "", IF(COUNTBLANK(K266)=1, 'order-admin-units'!$B$1+1, VLOOKUP(K266, ordercountry, 2))))</f>
        <v>2</v>
      </c>
      <c r="Y266" s="147">
        <f ca="1">IF(COUNTBLANK(D266)=1,"",IF('order-admin-units'!$I$1&lt;&gt;"y", "", IF(COUNTBLANK(K266:L266)&gt;0, 'order-admin-units'!$B$2+1, VLOOKUP(K266&amp;"@"&amp;L266, orderadmin, 2))))</f>
        <v>7</v>
      </c>
      <c r="Z266" s="147" t="str">
        <f t="shared" si="32"/>
        <v>MexicoBaja California SurLa Paz</v>
      </c>
      <c r="AA266" s="147" t="str">
        <f t="shared" si="33"/>
        <v>Kukulcania bajacaliMexicoBaja California SurLa Paz[N24.14264°, W110.31275°]V. Roth1–3/II/1965</v>
      </c>
      <c r="AB266" s="147" t="str">
        <f t="shared" si="34"/>
        <v xml:space="preserve">Kukulcania bajacaliMexicoBaja California SurLa Paz[N24.14264°, W110.31275°]V. Roth1–3/II/1965AMNH </v>
      </c>
      <c r="AC266" s="147" t="str">
        <f t="shared" si="30"/>
        <v>Kukulcania bajacaliMexicoBaja California SurLa Paz[N24.14264°, W110.31275°]V. Roth1–3/II/1965</v>
      </c>
      <c r="AD266" s="11" t="str">
        <f t="shared" si="35"/>
        <v/>
      </c>
      <c r="AE266" s="11" t="str">
        <f t="array" ref="AE266">IF(COUNTBLANK(D266)=1,"",IF(OR($H$2="y",$H$2="m"),IF(AA266=AA265,IF(OR(AB266=$AB$4:$AB265)=FALSE,AE265&amp;C266,AE265),"("&amp;C266)&amp;IF(AA266=AA267,IF(OR(AB267=$AB$4:$AB266)=FALSE,", ",""),") "),""))</f>
        <v/>
      </c>
      <c r="AF266" s="11" t="str">
        <f t="array" ref="AF266">IF((COUNTBLANK(D266)=0)*OR($H$2="y",$H$2="m"),IFERROR(LEFT(C266, FIND(" ",C266)-1), C266),"")</f>
        <v/>
      </c>
      <c r="AG266" s="11" t="str">
        <f t="array" ref="AG266">IF(COUNTBLANK(D266)=1,"",IF(OR($H$2="y",$H$2="m"),IF(AA266=AA265,IF(OR(AC266=$AC$4:$AC265)=FALSE,AG265&amp;AF266,AG265),"("&amp;AF266)&amp;IF(AA266=AA267,IF(OR(AC267=$AC$4:$AC266)=FALSE,", ",""),") "),""))</f>
        <v/>
      </c>
      <c r="AH266" s="10" t="str">
        <f>IF((COUNTBLANK(D266)=1),"",IF(D266=D265,AH265,"")&amp;IF(B265&lt;&gt;B266,((IF(COUNTBLANK(E266)=1,$D$3&amp;"Non-type material: "&amp;$D$3,$D$3&amp;INDEX('type-categories'!$A$2:$B$100,MATCH(E266,'type-categories'!$A$2:$A$100,0),2)&amp;$D$3))),"")&amp;(IF(K266&lt;&gt;K265,$C$2&amp;UPPER(K266)&amp;$C$2&amp;$K$3&amp;" ",(IF(B266&lt;&gt;B265,$C$2&amp;UPPER(K266)&amp;$C$2&amp;$K$3&amp;" ",""))))&amp;IF((AA266&lt;&gt;AA267)*($H$2="y"),AD266&amp;AE266,IF((AA266&lt;&gt;AA267)*($H$2="m"),AD266&amp;AG266,IF(($H$2&lt;&gt;"m")*($H$2&lt;&gt;"Y"),(IF(F266=0,"",F266&amp;" "&amp;$F$4&amp;" "))&amp;(IF(G266=0,"",G266&amp;" "&amp;$G$4&amp;" "))&amp;(IF(H266=0,"",H266&amp;" "&amp;H$4&amp;" "))&amp;(IF(I266=0,"",I266&amp;" "&amp;$I$4&amp;" "))&amp;(IF(J266=0,"",J266&amp;" "&amp;$J$4&amp;" ")),"")))&amp;"; "&amp;IF((B266=B265)*(AA266=AA265), "same collecting data; ", IF((B266=B265)*(Z265=Z266),"same locality; ",(IF(COUNTBLANK(L266)=1,"",$D$2&amp;L266&amp;$L$3&amp;" "&amp;$D$2))&amp;(IF(COUNTBLANK(M266)=1,"",$E$2&amp;M266&amp;$E$2&amp;", "))&amp;(IF(COUNTBLANK(N266)=1,"",N266&amp;"; "))&amp;(IF(COUNTBLANK(O266)=1,"",O266&amp;"; ")))&amp;(IF(COUNTBLANK(P266)=1,"",P266&amp;"; "))&amp;(IF(COUNTBLANK(Q266)=1,"",Q266&amp;"; "))&amp;(IF(COUNTBLANK(R266)=1,"",R266&amp;"m, "))&amp;IF((COUNTBLANK(S266)=0)*(S266&lt;&gt;S265), S266&amp;"; ","")&amp;(IF(COUNTBLANK(U266)=1,"",U266&amp;"; "))&amp;(IF(COUNTBLANK(T266)=1,"",IF(COUNTBLANK(F$2)=1,T266&amp;"; ",T266&amp;" "&amp;F$2&amp;"; "))))&amp;(IF(COUNTBLANK(V266)=1,"",V266&amp;"; "))&amp;IF((COUNTBLANK(C266)=1),"",C266)&amp;IF((B266=B267)*(K266=K267)*(L266=L267)*(M266=M267),IF(($H$2&lt;&gt;"m")*($H$2&lt;&gt;"Y"), " • ", IF((ISNUMBER(FIND(")",AE266))), " • ", "")),IF((B266=B267)*(K266=K267)," • ",". ")))</f>
        <v xml:space="preserve">Holotype: &lt;bold&gt;MEXICO&lt;bold&gt; • 1 ♀ ; Baja California Sur, Sierra de la Laguna, Agua de La Palma; low jungle; hand collecting; [N23.56667°, W110°, 150m]; 11/XII/1986; A. Cota leg.; CAECIB 342. Paratypes: &lt;bold&gt;MEXICO&lt;bold&gt; • 1 ♂ ; Baja California Sur, Comitán, [N24.13151°, W110.42446°]; 2/X/1986; M. Jiménez leg.; AMNH . Non-type material: &lt;bold&gt;MEXICO&lt;bold&gt; • 1 ♀ ; Baja California, Cabo Pulmo, Cerro Cuevoso; [N23.43636°, W109.42963°]; 26/III/1947; I. La Rivers leg.; UCB  • 6 ♀ 3 imm. ; Baja California, San José del Cabo, [N23.06366°, W109.70244°]; Eisen &amp; Vaslet leg.; MCZ 145412 • 1 ♀ ; same locality; 1896; N. Banks leg.; MCZ 145411 • 2 ♀ several imm. ; Baja California Sur, 5–8/II/1966; V. Roth leg.; AMNH  • 1 ♀ ; Baja California Sur, 1.5 mile NE Punta Palmilla, [N23.01058°, W109.71676°]; 16/VII/1968; S.C. Willians et al. leg.; AMNH  • 2 ♀ 1 imm. ; Baja California Sur, 12 miles NE Cabo San Lucas, in palm oasis; [N22.98916°, W109.75131°]; 7/II/1966; V. Roth leg.; AMNH  • 1 ♀ ; Baja California Sur, 24 miles N Miraflores, [N23.69759°, W109.74241°]; 10/II/1966; V. Roth leg.; CAS 9060683 • 1 ♀ ; Baja California Sur, 25 km E Cabo San Lucas, [N23.01487°, W109.72488°]; 16/XII/1977; C. Griswold &amp; L. Vincent leg.; UCB  • 1 ♀ ; Baja California Sur, 44 km W La Paz, at 0.2 km S km 44 on Highway 1; [N24.08966°, W110.69957°]; 31/XII/1978; D. Weissman, R. Love, V. Lee &amp; C. Mullinex leg.; CAS 9060634 • 2 ♀ ; Baja California Sur, 5 miles W Mission San Luis Gonzaga, [N24.90802°, W111.29087°]; 14/II/1966; V. Roth leg.; CAS 9060676 • 1 ♀ 2 imm. ; Baja California Sur, 6 miles E Cabo San Lucas, night collecting; [N22.89053°, W109.91674°, 107m]; 14/I/1974; J.V. Olmstead leg.; AMNH  • 2 ♀ ; Baja California Sur, 8 km S Miraflores, road to Las Casitas; [N23.30636°, W109.76754°]; 15/XII/1977; C. Griswold &amp; L. Vincent leg.; UCB  • 1 ♀ ; Baja California Sur, 8 miles S El Crucero, [N25.03953°, W111.65788°]; 12/II/1966; V. Roth leg.; AMNH  • 1 ♀ ; Baja California Sur, 8 miles SE La Paz, [N24.06244°, W110.18285°, 305m]; 13/X/1968; E.L. Sleeper &amp; F.J. Moore leg.; CAS 9060627 • 1 ♀ ; same collecting data; CAS 9060677 • 1 ♀ ; Baja California Sur, Bahía de La Paz, Isla Gaviota; [N24.14264°, W110.31275°]; 17/V/1944; B. Osorio y Tafall leg.; AMNH  • 1 ♀ ; Baja California Sur, Boca de la Sierra, [N23.38607°, W109.81647°]; 12/VIII/1964; HWC leg.; CAS 9057581 • 2 ♀ ; Baja California Sur, Cabo San Lucas, under litter on sand dunes; [N22.89053°, W109.91674°]; 31/XII/1978; P. Rude leg.; UCB  • 1 ♀ ; same locality; 5/III/1928; T. Craig leg.; CAS 9060631 • 1 ♀ ; Baja California Sur, Comitán, [N24.13151°, W110.42446°]; 30/IX/1986; M. Jiménez leg.; AMNH  • 1 ♀ ; Baja California Sur, El Cien, CAS 9060645 • 1 ♀ ; same collecting data; CAS 9060648 • 1 ♀ ; Baja California Sur, La Paz, [N24.14264°, W110.31275°, 50m]; 12/X/1968; E.L. Sleeper &amp; F.J. Moore leg.; AMNH  • 2 ♂ 3 ♀ 2 imm. ; same locality; [N24.14264°, W110.31275°]; 1–3/II/1965; V. Roth leg.; AMNH  • </v>
      </c>
    </row>
    <row r="267" spans="1:34" s="1" customFormat="1" x14ac:dyDescent="0.25">
      <c r="A267" s="3">
        <f t="shared" si="31"/>
        <v>2</v>
      </c>
      <c r="B267" s="53" t="str">
        <f t="shared" si="29"/>
        <v>Kukulcania bajacali</v>
      </c>
      <c r="C267" s="54" t="s">
        <v>192</v>
      </c>
      <c r="D267" s="60" t="s">
        <v>195</v>
      </c>
      <c r="E267" s="60"/>
      <c r="F267" s="54">
        <v>2</v>
      </c>
      <c r="G267" s="54">
        <v>1</v>
      </c>
      <c r="H267" s="54">
        <v>0</v>
      </c>
      <c r="I267" s="54"/>
      <c r="J267" s="54"/>
      <c r="K267" s="54" t="s">
        <v>48</v>
      </c>
      <c r="L267" s="54" t="s">
        <v>382</v>
      </c>
      <c r="M267" s="54" t="s">
        <v>407</v>
      </c>
      <c r="N267" s="54" t="s">
        <v>85</v>
      </c>
      <c r="O267" s="54" t="s">
        <v>85</v>
      </c>
      <c r="P267" s="54"/>
      <c r="Q267" s="54" t="s">
        <v>85</v>
      </c>
      <c r="R267" s="54"/>
      <c r="S267" s="54" t="s">
        <v>408</v>
      </c>
      <c r="T267" s="54" t="s">
        <v>383</v>
      </c>
      <c r="U267" s="54" t="s">
        <v>409</v>
      </c>
      <c r="V267" s="54"/>
      <c r="W267" s="54" t="s">
        <v>410</v>
      </c>
      <c r="X267" s="147">
        <f ca="1">IF(COUNTBLANK(D267)=1,"",IF('order-admin-units'!$I$1&lt;&gt;"y", "", IF(COUNTBLANK(K267)=1, 'order-admin-units'!$B$1+1, VLOOKUP(K267, ordercountry, 2))))</f>
        <v>2</v>
      </c>
      <c r="Y267" s="147">
        <f ca="1">IF(COUNTBLANK(D267)=1,"",IF('order-admin-units'!$I$1&lt;&gt;"y", "", IF(COUNTBLANK(K267:L267)&gt;0, 'order-admin-units'!$B$2+1, VLOOKUP(K267&amp;"@"&amp;L267, orderadmin, 2))))</f>
        <v>7</v>
      </c>
      <c r="Z267" s="147" t="str">
        <f t="shared" si="32"/>
        <v>MexicoBaja California SurLa Paz</v>
      </c>
      <c r="AA267" s="147" t="str">
        <f t="shared" si="33"/>
        <v>Kukulcania bajacaliMexicoBaja California SurLa Paz[N24.14264°, W110.31275°]V. Roth1–3/II/1965</v>
      </c>
      <c r="AB267" s="147" t="str">
        <f t="shared" si="34"/>
        <v xml:space="preserve">Kukulcania bajacaliMexicoBaja California SurLa Paz[N24.14264°, W110.31275°]V. Roth1–3/II/1965AMNH </v>
      </c>
      <c r="AC267" s="147" t="str">
        <f t="shared" si="30"/>
        <v>Kukulcania bajacaliMexicoBaja California SurLa Paz[N24.14264°, W110.31275°]V. Roth1–3/II/1965</v>
      </c>
      <c r="AD267" s="11" t="str">
        <f t="shared" si="35"/>
        <v/>
      </c>
      <c r="AE267" s="11" t="str">
        <f t="array" ref="AE267">IF(COUNTBLANK(D267)=1,"",IF(OR($H$2="y",$H$2="m"),IF(AA267=AA266,IF(OR(AB267=$AB$4:$AB266)=FALSE,AE266&amp;C267,AE266),"("&amp;C267)&amp;IF(AA267=AA268,IF(OR(AB268=$AB$4:$AB267)=FALSE,", ",""),") "),""))</f>
        <v/>
      </c>
      <c r="AF267" s="11" t="str">
        <f t="array" ref="AF267">IF((COUNTBLANK(D267)=0)*OR($H$2="y",$H$2="m"),IFERROR(LEFT(C267, FIND(" ",C267)-1), C267),"")</f>
        <v/>
      </c>
      <c r="AG267" s="11" t="str">
        <f t="array" ref="AG267">IF(COUNTBLANK(D267)=1,"",IF(OR($H$2="y",$H$2="m"),IF(AA267=AA266,IF(OR(AC267=$AC$4:$AC266)=FALSE,AG266&amp;AF267,AG266),"("&amp;AF267)&amp;IF(AA267=AA268,IF(OR(AC268=$AC$4:$AC267)=FALSE,", ",""),") "),""))</f>
        <v/>
      </c>
      <c r="AH267" s="10" t="str">
        <f>IF((COUNTBLANK(D267)=1),"",IF(D267=D266,AH266,"")&amp;IF(B266&lt;&gt;B267,((IF(COUNTBLANK(E267)=1,$D$3&amp;"Non-type material: "&amp;$D$3,$D$3&amp;INDEX('type-categories'!$A$2:$B$100,MATCH(E267,'type-categories'!$A$2:$A$100,0),2)&amp;$D$3))),"")&amp;(IF(K267&lt;&gt;K266,$C$2&amp;UPPER(K267)&amp;$C$2&amp;$K$3&amp;" ",(IF(B267&lt;&gt;B266,$C$2&amp;UPPER(K267)&amp;$C$2&amp;$K$3&amp;" ",""))))&amp;IF((AA267&lt;&gt;AA268)*($H$2="y"),AD267&amp;AE267,IF((AA267&lt;&gt;AA268)*($H$2="m"),AD267&amp;AG267,IF(($H$2&lt;&gt;"m")*($H$2&lt;&gt;"Y"),(IF(F267=0,"",F267&amp;" "&amp;$F$4&amp;" "))&amp;(IF(G267=0,"",G267&amp;" "&amp;$G$4&amp;" "))&amp;(IF(H267=0,"",H267&amp;" "&amp;H$4&amp;" "))&amp;(IF(I267=0,"",I267&amp;" "&amp;$I$4&amp;" "))&amp;(IF(J267=0,"",J267&amp;" "&amp;$J$4&amp;" ")),"")))&amp;"; "&amp;IF((B267=B266)*(AA267=AA266), "same collecting data; ", IF((B267=B266)*(Z266=Z267),"same locality; ",(IF(COUNTBLANK(L267)=1,"",$D$2&amp;L267&amp;$L$3&amp;" "&amp;$D$2))&amp;(IF(COUNTBLANK(M267)=1,"",$E$2&amp;M267&amp;$E$2&amp;", "))&amp;(IF(COUNTBLANK(N267)=1,"",N267&amp;"; "))&amp;(IF(COUNTBLANK(O267)=1,"",O267&amp;"; ")))&amp;(IF(COUNTBLANK(P267)=1,"",P267&amp;"; "))&amp;(IF(COUNTBLANK(Q267)=1,"",Q267&amp;"; "))&amp;(IF(COUNTBLANK(R267)=1,"",R267&amp;"m, "))&amp;IF((COUNTBLANK(S267)=0)*(S267&lt;&gt;S266), S267&amp;"; ","")&amp;(IF(COUNTBLANK(U267)=1,"",U267&amp;"; "))&amp;(IF(COUNTBLANK(T267)=1,"",IF(COUNTBLANK(F$2)=1,T267&amp;"; ",T267&amp;" "&amp;F$2&amp;"; "))))&amp;(IF(COUNTBLANK(V267)=1,"",V267&amp;"; "))&amp;IF((COUNTBLANK(C267)=1),"",C267)&amp;IF((B267=B268)*(K267=K268)*(L267=L268)*(M267=M268),IF(($H$2&lt;&gt;"m")*($H$2&lt;&gt;"Y"), " • ", IF((ISNUMBER(FIND(")",AE267))), " • ", "")),IF((B267=B268)*(K267=K268)," • ",". ")))</f>
        <v xml:space="preserve">Holotype: &lt;bold&gt;MEXICO&lt;bold&gt; • 1 ♀ ; Baja California Sur, Sierra de la Laguna, Agua de La Palma; low jungle; hand collecting; [N23.56667°, W110°, 150m]; 11/XII/1986; A. Cota leg.; CAECIB 342. Paratypes: &lt;bold&gt;MEXICO&lt;bold&gt; • 1 ♂ ; Baja California Sur, Comitán, [N24.13151°, W110.42446°]; 2/X/1986; M. Jiménez leg.; AMNH . Non-type material: &lt;bold&gt;MEXICO&lt;bold&gt; • 1 ♀ ; Baja California, Cabo Pulmo, Cerro Cuevoso; [N23.43636°, W109.42963°]; 26/III/1947; I. La Rivers leg.; UCB  • 6 ♀ 3 imm. ; Baja California, San José del Cabo, [N23.06366°, W109.70244°]; Eisen &amp; Vaslet leg.; MCZ 145412 • 1 ♀ ; same locality; 1896; N. Banks leg.; MCZ 145411 • 2 ♀ several imm. ; Baja California Sur, 5–8/II/1966; V. Roth leg.; AMNH  • 1 ♀ ; Baja California Sur, 1.5 mile NE Punta Palmilla, [N23.01058°, W109.71676°]; 16/VII/1968; S.C. Willians et al. leg.; AMNH  • 2 ♀ 1 imm. ; Baja California Sur, 12 miles NE Cabo San Lucas, in palm oasis; [N22.98916°, W109.75131°]; 7/II/1966; V. Roth leg.; AMNH  • 1 ♀ ; Baja California Sur, 24 miles N Miraflores, [N23.69759°, W109.74241°]; 10/II/1966; V. Roth leg.; CAS 9060683 • 1 ♀ ; Baja California Sur, 25 km E Cabo San Lucas, [N23.01487°, W109.72488°]; 16/XII/1977; C. Griswold &amp; L. Vincent leg.; UCB  • 1 ♀ ; Baja California Sur, 44 km W La Paz, at 0.2 km S km 44 on Highway 1; [N24.08966°, W110.69957°]; 31/XII/1978; D. Weissman, R. Love, V. Lee &amp; C. Mullinex leg.; CAS 9060634 • 2 ♀ ; Baja California Sur, 5 miles W Mission San Luis Gonzaga, [N24.90802°, W111.29087°]; 14/II/1966; V. Roth leg.; CAS 9060676 • 1 ♀ 2 imm. ; Baja California Sur, 6 miles E Cabo San Lucas, night collecting; [N22.89053°, W109.91674°, 107m]; 14/I/1974; J.V. Olmstead leg.; AMNH  • 2 ♀ ; Baja California Sur, 8 km S Miraflores, road to Las Casitas; [N23.30636°, W109.76754°]; 15/XII/1977; C. Griswold &amp; L. Vincent leg.; UCB  • 1 ♀ ; Baja California Sur, 8 miles S El Crucero, [N25.03953°, W111.65788°]; 12/II/1966; V. Roth leg.; AMNH  • 1 ♀ ; Baja California Sur, 8 miles SE La Paz, [N24.06244°, W110.18285°, 305m]; 13/X/1968; E.L. Sleeper &amp; F.J. Moore leg.; CAS 9060627 • 1 ♀ ; same collecting data; CAS 9060677 • 1 ♀ ; Baja California Sur, Bahía de La Paz, Isla Gaviota; [N24.14264°, W110.31275°]; 17/V/1944; B. Osorio y Tafall leg.; AMNH  • 1 ♀ ; Baja California Sur, Boca de la Sierra, [N23.38607°, W109.81647°]; 12/VIII/1964; HWC leg.; CAS 9057581 • 2 ♀ ; Baja California Sur, Cabo San Lucas, under litter on sand dunes; [N22.89053°, W109.91674°]; 31/XII/1978; P. Rude leg.; UCB  • 1 ♀ ; same locality; 5/III/1928; T. Craig leg.; CAS 9060631 • 1 ♀ ; Baja California Sur, Comitán, [N24.13151°, W110.42446°]; 30/IX/1986; M. Jiménez leg.; AMNH  • 1 ♀ ; Baja California Sur, El Cien, CAS 9060645 • 1 ♀ ; same collecting data; CAS 9060648 • 1 ♀ ; Baja California Sur, La Paz, [N24.14264°, W110.31275°, 50m]; 12/X/1968; E.L. Sleeper &amp; F.J. Moore leg.; AMNH  • 2 ♂ 3 ♀ 2 imm. ; same locality; [N24.14264°, W110.31275°]; 1–3/II/1965; V. Roth leg.; AMNH  • 2 ♂ 1 ♀ ; same collecting data; AMNH  • </v>
      </c>
    </row>
    <row r="268" spans="1:34" s="1" customFormat="1" x14ac:dyDescent="0.25">
      <c r="A268" s="3">
        <f t="shared" si="31"/>
        <v>2</v>
      </c>
      <c r="B268" s="53" t="str">
        <f t="shared" si="29"/>
        <v>Kukulcania bajacali</v>
      </c>
      <c r="C268" s="57" t="s">
        <v>203</v>
      </c>
      <c r="D268" s="57" t="s">
        <v>195</v>
      </c>
      <c r="E268" s="57"/>
      <c r="F268" s="57">
        <v>1</v>
      </c>
      <c r="G268" s="57">
        <v>1</v>
      </c>
      <c r="H268" s="57">
        <v>0</v>
      </c>
      <c r="I268" s="57"/>
      <c r="J268" s="57"/>
      <c r="K268" s="57" t="s">
        <v>48</v>
      </c>
      <c r="L268" s="57" t="s">
        <v>382</v>
      </c>
      <c r="M268" s="54" t="s">
        <v>407</v>
      </c>
      <c r="N268" s="57" t="s">
        <v>85</v>
      </c>
      <c r="O268" s="58" t="s">
        <v>85</v>
      </c>
      <c r="P268" s="58"/>
      <c r="Q268" s="58" t="s">
        <v>85</v>
      </c>
      <c r="R268" s="58"/>
      <c r="S268" s="54" t="s">
        <v>408</v>
      </c>
      <c r="T268" s="57" t="s">
        <v>383</v>
      </c>
      <c r="U268" s="57" t="s">
        <v>409</v>
      </c>
      <c r="V268" s="57"/>
      <c r="W268" s="57" t="s">
        <v>142</v>
      </c>
      <c r="X268" s="147">
        <f ca="1">IF(COUNTBLANK(D268)=1,"",IF('order-admin-units'!$I$1&lt;&gt;"y", "", IF(COUNTBLANK(K268)=1, 'order-admin-units'!$B$1+1, VLOOKUP(K268, ordercountry, 2))))</f>
        <v>2</v>
      </c>
      <c r="Y268" s="147">
        <f ca="1">IF(COUNTBLANK(D268)=1,"",IF('order-admin-units'!$I$1&lt;&gt;"y", "", IF(COUNTBLANK(K268:L268)&gt;0, 'order-admin-units'!$B$2+1, VLOOKUP(K268&amp;"@"&amp;L268, orderadmin, 2))))</f>
        <v>7</v>
      </c>
      <c r="Z268" s="147" t="str">
        <f t="shared" si="32"/>
        <v>MexicoBaja California SurLa Paz</v>
      </c>
      <c r="AA268" s="147" t="str">
        <f t="shared" si="33"/>
        <v>Kukulcania bajacaliMexicoBaja California SurLa Paz[N24.14264°, W110.31275°]V. Roth1–3/II/1965</v>
      </c>
      <c r="AB268" s="147" t="str">
        <f t="shared" si="34"/>
        <v>Kukulcania bajacaliMexicoBaja California SurLa Paz[N24.14264°, W110.31275°]V. Roth1–3/II/1965AMNH IFM-1622</v>
      </c>
      <c r="AC268" s="147" t="str">
        <f t="shared" si="30"/>
        <v>Kukulcania bajacaliMexicoBaja California SurLa Paz[N24.14264°, W110.31275°]V. Roth1–3/II/1965</v>
      </c>
      <c r="AD268" s="11" t="str">
        <f t="shared" si="35"/>
        <v/>
      </c>
      <c r="AE268" s="11" t="str">
        <f t="array" ref="AE268">IF(COUNTBLANK(D268)=1,"",IF(OR($H$2="y",$H$2="m"),IF(AA268=AA267,IF(OR(AB268=$AB$4:$AB267)=FALSE,AE267&amp;C268,AE267),"("&amp;C268)&amp;IF(AA268=AA269,IF(OR(AB269=$AB$4:$AB268)=FALSE,", ",""),") "),""))</f>
        <v/>
      </c>
      <c r="AF268" s="11" t="str">
        <f t="array" ref="AF268">IF((COUNTBLANK(D268)=0)*OR($H$2="y",$H$2="m"),IFERROR(LEFT(C268, FIND(" ",C268)-1), C268),"")</f>
        <v/>
      </c>
      <c r="AG268" s="11" t="str">
        <f t="array" ref="AG268">IF(COUNTBLANK(D268)=1,"",IF(OR($H$2="y",$H$2="m"),IF(AA268=AA267,IF(OR(AC268=$AC$4:$AC267)=FALSE,AG267&amp;AF268,AG267),"("&amp;AF268)&amp;IF(AA268=AA269,IF(OR(AC269=$AC$4:$AC268)=FALSE,", ",""),") "),""))</f>
        <v/>
      </c>
      <c r="AH268" s="10" t="str">
        <f>IF((COUNTBLANK(D268)=1),"",IF(D268=D267,AH267,"")&amp;IF(B267&lt;&gt;B268,((IF(COUNTBLANK(E268)=1,$D$3&amp;"Non-type material: "&amp;$D$3,$D$3&amp;INDEX('type-categories'!$A$2:$B$100,MATCH(E268,'type-categories'!$A$2:$A$100,0),2)&amp;$D$3))),"")&amp;(IF(K268&lt;&gt;K267,$C$2&amp;UPPER(K268)&amp;$C$2&amp;$K$3&amp;" ",(IF(B268&lt;&gt;B267,$C$2&amp;UPPER(K268)&amp;$C$2&amp;$K$3&amp;" ",""))))&amp;IF((AA268&lt;&gt;AA269)*($H$2="y"),AD268&amp;AE268,IF((AA268&lt;&gt;AA269)*($H$2="m"),AD268&amp;AG268,IF(($H$2&lt;&gt;"m")*($H$2&lt;&gt;"Y"),(IF(F268=0,"",F268&amp;" "&amp;$F$4&amp;" "))&amp;(IF(G268=0,"",G268&amp;" "&amp;$G$4&amp;" "))&amp;(IF(H268=0,"",H268&amp;" "&amp;H$4&amp;" "))&amp;(IF(I268=0,"",I268&amp;" "&amp;$I$4&amp;" "))&amp;(IF(J268=0,"",J268&amp;" "&amp;$J$4&amp;" ")),"")))&amp;"; "&amp;IF((B268=B267)*(AA268=AA267), "same collecting data; ", IF((B268=B267)*(Z267=Z268),"same locality; ",(IF(COUNTBLANK(L268)=1,"",$D$2&amp;L268&amp;$L$3&amp;" "&amp;$D$2))&amp;(IF(COUNTBLANK(M268)=1,"",$E$2&amp;M268&amp;$E$2&amp;", "))&amp;(IF(COUNTBLANK(N268)=1,"",N268&amp;"; "))&amp;(IF(COUNTBLANK(O268)=1,"",O268&amp;"; ")))&amp;(IF(COUNTBLANK(P268)=1,"",P268&amp;"; "))&amp;(IF(COUNTBLANK(Q268)=1,"",Q268&amp;"; "))&amp;(IF(COUNTBLANK(R268)=1,"",R268&amp;"m, "))&amp;IF((COUNTBLANK(S268)=0)*(S268&lt;&gt;S267), S268&amp;"; ","")&amp;(IF(COUNTBLANK(U268)=1,"",U268&amp;"; "))&amp;(IF(COUNTBLANK(T268)=1,"",IF(COUNTBLANK(F$2)=1,T268&amp;"; ",T268&amp;" "&amp;F$2&amp;"; "))))&amp;(IF(COUNTBLANK(V268)=1,"",V268&amp;"; "))&amp;IF((COUNTBLANK(C268)=1),"",C268)&amp;IF((B268=B269)*(K268=K269)*(L268=L269)*(M268=M269),IF(($H$2&lt;&gt;"m")*($H$2&lt;&gt;"Y"), " • ", IF((ISNUMBER(FIND(")",AE268))), " • ", "")),IF((B268=B269)*(K268=K269)," • ",". ")))</f>
        <v xml:space="preserve">Holotype: &lt;bold&gt;MEXICO&lt;bold&gt; • 1 ♀ ; Baja California Sur, Sierra de la Laguna, Agua de La Palma; low jungle; hand collecting; [N23.56667°, W110°, 150m]; 11/XII/1986; A. Cota leg.; CAECIB 342. Paratypes: &lt;bold&gt;MEXICO&lt;bold&gt; • 1 ♂ ; Baja California Sur, Comitán, [N24.13151°, W110.42446°]; 2/X/1986; M. Jiménez leg.; AMNH . Non-type material: &lt;bold&gt;MEXICO&lt;bold&gt; • 1 ♀ ; Baja California, Cabo Pulmo, Cerro Cuevoso; [N23.43636°, W109.42963°]; 26/III/1947; I. La Rivers leg.; UCB  • 6 ♀ 3 imm. ; Baja California, San José del Cabo, [N23.06366°, W109.70244°]; Eisen &amp; Vaslet leg.; MCZ 145412 • 1 ♀ ; same locality; 1896; N. Banks leg.; MCZ 145411 • 2 ♀ several imm. ; Baja California Sur, 5–8/II/1966; V. Roth leg.; AMNH  • 1 ♀ ; Baja California Sur, 1.5 mile NE Punta Palmilla, [N23.01058°, W109.71676°]; 16/VII/1968; S.C. Willians et al. leg.; AMNH  • 2 ♀ 1 imm. ; Baja California Sur, 12 miles NE Cabo San Lucas, in palm oasis; [N22.98916°, W109.75131°]; 7/II/1966; V. Roth leg.; AMNH  • 1 ♀ ; Baja California Sur, 24 miles N Miraflores, [N23.69759°, W109.74241°]; 10/II/1966; V. Roth leg.; CAS 9060683 • 1 ♀ ; Baja California Sur, 25 km E Cabo San Lucas, [N23.01487°, W109.72488°]; 16/XII/1977; C. Griswold &amp; L. Vincent leg.; UCB  • 1 ♀ ; Baja California Sur, 44 km W La Paz, at 0.2 km S km 44 on Highway 1; [N24.08966°, W110.69957°]; 31/XII/1978; D. Weissman, R. Love, V. Lee &amp; C. Mullinex leg.; CAS 9060634 • 2 ♀ ; Baja California Sur, 5 miles W Mission San Luis Gonzaga, [N24.90802°, W111.29087°]; 14/II/1966; V. Roth leg.; CAS 9060676 • 1 ♀ 2 imm. ; Baja California Sur, 6 miles E Cabo San Lucas, night collecting; [N22.89053°, W109.91674°, 107m]; 14/I/1974; J.V. Olmstead leg.; AMNH  • 2 ♀ ; Baja California Sur, 8 km S Miraflores, road to Las Casitas; [N23.30636°, W109.76754°]; 15/XII/1977; C. Griswold &amp; L. Vincent leg.; UCB  • 1 ♀ ; Baja California Sur, 8 miles S El Crucero, [N25.03953°, W111.65788°]; 12/II/1966; V. Roth leg.; AMNH  • 1 ♀ ; Baja California Sur, 8 miles SE La Paz, [N24.06244°, W110.18285°, 305m]; 13/X/1968; E.L. Sleeper &amp; F.J. Moore leg.; CAS 9060627 • 1 ♀ ; same collecting data; CAS 9060677 • 1 ♀ ; Baja California Sur, Bahía de La Paz, Isla Gaviota; [N24.14264°, W110.31275°]; 17/V/1944; B. Osorio y Tafall leg.; AMNH  • 1 ♀ ; Baja California Sur, Boca de la Sierra, [N23.38607°, W109.81647°]; 12/VIII/1964; HWC leg.; CAS 9057581 • 2 ♀ ; Baja California Sur, Cabo San Lucas, under litter on sand dunes; [N22.89053°, W109.91674°]; 31/XII/1978; P. Rude leg.; UCB  • 1 ♀ ; same locality; 5/III/1928; T. Craig leg.; CAS 9060631 • 1 ♀ ; Baja California Sur, Comitán, [N24.13151°, W110.42446°]; 30/IX/1986; M. Jiménez leg.; AMNH  • 1 ♀ ; Baja California Sur, El Cien, CAS 9060645 • 1 ♀ ; same collecting data; CAS 9060648 • 1 ♀ ; Baja California Sur, La Paz, [N24.14264°, W110.31275°, 50m]; 12/X/1968; E.L. Sleeper &amp; F.J. Moore leg.; AMNH  • 2 ♂ 3 ♀ 2 imm. ; same locality; [N24.14264°, W110.31275°]; 1–3/II/1965; V. Roth leg.; AMNH  • 2 ♂ 1 ♀ ; same collecting data; AMNH  • 1 ♂ 1 ♀ ; same collecting data; AMNH IFM-1622 • </v>
      </c>
    </row>
    <row r="269" spans="1:34" s="1" customFormat="1" x14ac:dyDescent="0.25">
      <c r="A269" s="3">
        <f t="shared" si="31"/>
        <v>2</v>
      </c>
      <c r="B269" s="53" t="str">
        <f t="shared" si="29"/>
        <v>Kukulcania bajacali</v>
      </c>
      <c r="C269" s="57" t="s">
        <v>192</v>
      </c>
      <c r="D269" s="57" t="s">
        <v>195</v>
      </c>
      <c r="E269" s="57"/>
      <c r="F269" s="57">
        <v>0</v>
      </c>
      <c r="G269" s="57">
        <v>1</v>
      </c>
      <c r="H269" s="57">
        <v>0</v>
      </c>
      <c r="I269" s="57"/>
      <c r="J269" s="57"/>
      <c r="K269" s="57" t="s">
        <v>48</v>
      </c>
      <c r="L269" s="57" t="s">
        <v>382</v>
      </c>
      <c r="M269" s="54" t="s">
        <v>407</v>
      </c>
      <c r="N269" s="57" t="s">
        <v>85</v>
      </c>
      <c r="O269" s="58" t="s">
        <v>85</v>
      </c>
      <c r="P269" s="58"/>
      <c r="Q269" s="58" t="s">
        <v>85</v>
      </c>
      <c r="R269" s="58"/>
      <c r="S269" s="54" t="s">
        <v>408</v>
      </c>
      <c r="T269" s="57" t="s">
        <v>383</v>
      </c>
      <c r="U269" s="57" t="s">
        <v>1305</v>
      </c>
      <c r="V269" s="57"/>
      <c r="W269" s="57" t="s">
        <v>85</v>
      </c>
      <c r="X269" s="147">
        <f ca="1">IF(COUNTBLANK(D269)=1,"",IF('order-admin-units'!$I$1&lt;&gt;"y", "", IF(COUNTBLANK(K269)=1, 'order-admin-units'!$B$1+1, VLOOKUP(K269, ordercountry, 2))))</f>
        <v>2</v>
      </c>
      <c r="Y269" s="147">
        <f ca="1">IF(COUNTBLANK(D269)=1,"",IF('order-admin-units'!$I$1&lt;&gt;"y", "", IF(COUNTBLANK(K269:L269)&gt;0, 'order-admin-units'!$B$2+1, VLOOKUP(K269&amp;"@"&amp;L269, orderadmin, 2))))</f>
        <v>7</v>
      </c>
      <c r="Z269" s="147" t="str">
        <f t="shared" si="32"/>
        <v>MexicoBaja California SurLa Paz</v>
      </c>
      <c r="AA269" s="147" t="str">
        <f t="shared" si="33"/>
        <v>Kukulcania bajacaliMexicoBaja California SurLa Paz[N24.14264°, W110.31275°]V. Roth2–3/II/1966</v>
      </c>
      <c r="AB269" s="147" t="str">
        <f t="shared" si="34"/>
        <v xml:space="preserve">Kukulcania bajacaliMexicoBaja California SurLa Paz[N24.14264°, W110.31275°]V. Roth2–3/II/1966AMNH </v>
      </c>
      <c r="AC269" s="147" t="str">
        <f t="shared" si="30"/>
        <v>Kukulcania bajacaliMexicoBaja California SurLa Paz[N24.14264°, W110.31275°]V. Roth2–3/II/1966</v>
      </c>
      <c r="AD269" s="11" t="str">
        <f t="shared" si="35"/>
        <v/>
      </c>
      <c r="AE269" s="11" t="str">
        <f t="array" ref="AE269">IF(COUNTBLANK(D269)=1,"",IF(OR($H$2="y",$H$2="m"),IF(AA269=AA268,IF(OR(AB269=$AB$4:$AB268)=FALSE,AE268&amp;C269,AE268),"("&amp;C269)&amp;IF(AA269=AA270,IF(OR(AB270=$AB$4:$AB269)=FALSE,", ",""),") "),""))</f>
        <v/>
      </c>
      <c r="AF269" s="11" t="str">
        <f t="array" ref="AF269">IF((COUNTBLANK(D269)=0)*OR($H$2="y",$H$2="m"),IFERROR(LEFT(C269, FIND(" ",C269)-1), C269),"")</f>
        <v/>
      </c>
      <c r="AG269" s="11" t="str">
        <f t="array" ref="AG269">IF(COUNTBLANK(D269)=1,"",IF(OR($H$2="y",$H$2="m"),IF(AA269=AA268,IF(OR(AC269=$AC$4:$AC268)=FALSE,AG268&amp;AF269,AG268),"("&amp;AF269)&amp;IF(AA269=AA270,IF(OR(AC270=$AC$4:$AC269)=FALSE,", ",""),") "),""))</f>
        <v/>
      </c>
      <c r="AH269" s="10" t="str">
        <f>IF((COUNTBLANK(D269)=1),"",IF(D269=D268,AH268,"")&amp;IF(B268&lt;&gt;B269,((IF(COUNTBLANK(E269)=1,$D$3&amp;"Non-type material: "&amp;$D$3,$D$3&amp;INDEX('type-categories'!$A$2:$B$100,MATCH(E269,'type-categories'!$A$2:$A$100,0),2)&amp;$D$3))),"")&amp;(IF(K269&lt;&gt;K268,$C$2&amp;UPPER(K269)&amp;$C$2&amp;$K$3&amp;" ",(IF(B269&lt;&gt;B268,$C$2&amp;UPPER(K269)&amp;$C$2&amp;$K$3&amp;" ",""))))&amp;IF((AA269&lt;&gt;AA270)*($H$2="y"),AD269&amp;AE269,IF((AA269&lt;&gt;AA270)*($H$2="m"),AD269&amp;AG269,IF(($H$2&lt;&gt;"m")*($H$2&lt;&gt;"Y"),(IF(F269=0,"",F269&amp;" "&amp;$F$4&amp;" "))&amp;(IF(G269=0,"",G269&amp;" "&amp;$G$4&amp;" "))&amp;(IF(H269=0,"",H269&amp;" "&amp;H$4&amp;" "))&amp;(IF(I269=0,"",I269&amp;" "&amp;$I$4&amp;" "))&amp;(IF(J269=0,"",J269&amp;" "&amp;$J$4&amp;" ")),"")))&amp;"; "&amp;IF((B269=B268)*(AA269=AA268), "same collecting data; ", IF((B269=B268)*(Z268=Z269),"same locality; ",(IF(COUNTBLANK(L269)=1,"",$D$2&amp;L269&amp;$L$3&amp;" "&amp;$D$2))&amp;(IF(COUNTBLANK(M269)=1,"",$E$2&amp;M269&amp;$E$2&amp;", "))&amp;(IF(COUNTBLANK(N269)=1,"",N269&amp;"; "))&amp;(IF(COUNTBLANK(O269)=1,"",O269&amp;"; ")))&amp;(IF(COUNTBLANK(P269)=1,"",P269&amp;"; "))&amp;(IF(COUNTBLANK(Q269)=1,"",Q269&amp;"; "))&amp;(IF(COUNTBLANK(R269)=1,"",R269&amp;"m, "))&amp;IF((COUNTBLANK(S269)=0)*(S269&lt;&gt;S268), S269&amp;"; ","")&amp;(IF(COUNTBLANK(U269)=1,"",U269&amp;"; "))&amp;(IF(COUNTBLANK(T269)=1,"",IF(COUNTBLANK(F$2)=1,T269&amp;"; ",T269&amp;" "&amp;F$2&amp;"; "))))&amp;(IF(COUNTBLANK(V269)=1,"",V269&amp;"; "))&amp;IF((COUNTBLANK(C269)=1),"",C269)&amp;IF((B269=B270)*(K269=K270)*(L269=L270)*(M269=M270),IF(($H$2&lt;&gt;"m")*($H$2&lt;&gt;"Y"), " • ", IF((ISNUMBER(FIND(")",AE269))), " • ", "")),IF((B269=B270)*(K269=K270)," • ",". ")))</f>
        <v xml:space="preserve">Holotype: &lt;bold&gt;MEXICO&lt;bold&gt; • 1 ♀ ; Baja California Sur, Sierra de la Laguna, Agua de La Palma; low jungle; hand collecting; [N23.56667°, W110°, 150m]; 11/XII/1986; A. Cota leg.; CAECIB 342. Paratypes: &lt;bold&gt;MEXICO&lt;bold&gt; • 1 ♂ ; Baja California Sur, Comitán, [N24.13151°, W110.42446°]; 2/X/1986; M. Jiménez leg.; AMNH . Non-type material: &lt;bold&gt;MEXICO&lt;bold&gt; • 1 ♀ ; Baja California, Cabo Pulmo, Cerro Cuevoso; [N23.43636°, W109.42963°]; 26/III/1947; I. La Rivers leg.; UCB  • 6 ♀ 3 imm. ; Baja California, San José del Cabo, [N23.06366°, W109.70244°]; Eisen &amp; Vaslet leg.; MCZ 145412 • 1 ♀ ; same locality; 1896; N. Banks leg.; MCZ 145411 • 2 ♀ several imm. ; Baja California Sur, 5–8/II/1966; V. Roth leg.; AMNH  • 1 ♀ ; Baja California Sur, 1.5 mile NE Punta Palmilla, [N23.01058°, W109.71676°]; 16/VII/1968; S.C. Willians et al. leg.; AMNH  • 2 ♀ 1 imm. ; Baja California Sur, 12 miles NE Cabo San Lucas, in palm oasis; [N22.98916°, W109.75131°]; 7/II/1966; V. Roth leg.; AMNH  • 1 ♀ ; Baja California Sur, 24 miles N Miraflores, [N23.69759°, W109.74241°]; 10/II/1966; V. Roth leg.; CAS 9060683 • 1 ♀ ; Baja California Sur, 25 km E Cabo San Lucas, [N23.01487°, W109.72488°]; 16/XII/1977; C. Griswold &amp; L. Vincent leg.; UCB  • 1 ♀ ; Baja California Sur, 44 km W La Paz, at 0.2 km S km 44 on Highway 1; [N24.08966°, W110.69957°]; 31/XII/1978; D. Weissman, R. Love, V. Lee &amp; C. Mullinex leg.; CAS 9060634 • 2 ♀ ; Baja California Sur, 5 miles W Mission San Luis Gonzaga, [N24.90802°, W111.29087°]; 14/II/1966; V. Roth leg.; CAS 9060676 • 1 ♀ 2 imm. ; Baja California Sur, 6 miles E Cabo San Lucas, night collecting; [N22.89053°, W109.91674°, 107m]; 14/I/1974; J.V. Olmstead leg.; AMNH  • 2 ♀ ; Baja California Sur, 8 km S Miraflores, road to Las Casitas; [N23.30636°, W109.76754°]; 15/XII/1977; C. Griswold &amp; L. Vincent leg.; UCB  • 1 ♀ ; Baja California Sur, 8 miles S El Crucero, [N25.03953°, W111.65788°]; 12/II/1966; V. Roth leg.; AMNH  • 1 ♀ ; Baja California Sur, 8 miles SE La Paz, [N24.06244°, W110.18285°, 305m]; 13/X/1968; E.L. Sleeper &amp; F.J. Moore leg.; CAS 9060627 • 1 ♀ ; same collecting data; CAS 9060677 • 1 ♀ ; Baja California Sur, Bahía de La Paz, Isla Gaviota; [N24.14264°, W110.31275°]; 17/V/1944; B. Osorio y Tafall leg.; AMNH  • 1 ♀ ; Baja California Sur, Boca de la Sierra, [N23.38607°, W109.81647°]; 12/VIII/1964; HWC leg.; CAS 9057581 • 2 ♀ ; Baja California Sur, Cabo San Lucas, under litter on sand dunes; [N22.89053°, W109.91674°]; 31/XII/1978; P. Rude leg.; UCB  • 1 ♀ ; same locality; 5/III/1928; T. Craig leg.; CAS 9060631 • 1 ♀ ; Baja California Sur, Comitán, [N24.13151°, W110.42446°]; 30/IX/1986; M. Jiménez leg.; AMNH  • 1 ♀ ; Baja California Sur, El Cien, CAS 9060645 • 1 ♀ ; same collecting data; CAS 9060648 • 1 ♀ ; Baja California Sur, La Paz, [N24.14264°, W110.31275°, 50m]; 12/X/1968; E.L. Sleeper &amp; F.J. Moore leg.; AMNH  • 2 ♂ 3 ♀ 2 imm. ; same locality; [N24.14264°, W110.31275°]; 1–3/II/1965; V. Roth leg.; AMNH  • 2 ♂ 1 ♀ ; same collecting data; AMNH  • 1 ♂ 1 ♀ ; same collecting data; AMNH IFM-1622 • 1 ♀ ; same locality; 2–3/II/1966; V. Roth leg.; AMNH  • </v>
      </c>
    </row>
    <row r="270" spans="1:34" s="1" customFormat="1" x14ac:dyDescent="0.25">
      <c r="A270" s="3">
        <f t="shared" si="31"/>
        <v>2</v>
      </c>
      <c r="B270" s="53" t="str">
        <f t="shared" si="29"/>
        <v>Kukulcania bajacali</v>
      </c>
      <c r="C270" s="54" t="s">
        <v>192</v>
      </c>
      <c r="D270" s="60" t="s">
        <v>195</v>
      </c>
      <c r="E270" s="60"/>
      <c r="F270" s="54">
        <v>2</v>
      </c>
      <c r="G270" s="54">
        <v>5</v>
      </c>
      <c r="H270" s="54">
        <v>1</v>
      </c>
      <c r="I270" s="54"/>
      <c r="J270" s="54"/>
      <c r="K270" s="54" t="s">
        <v>48</v>
      </c>
      <c r="L270" s="54" t="s">
        <v>382</v>
      </c>
      <c r="M270" s="54" t="s">
        <v>407</v>
      </c>
      <c r="N270" s="54" t="s">
        <v>85</v>
      </c>
      <c r="O270" s="54" t="s">
        <v>85</v>
      </c>
      <c r="P270" s="54"/>
      <c r="Q270" s="54" t="s">
        <v>85</v>
      </c>
      <c r="R270" s="54"/>
      <c r="S270" s="54" t="s">
        <v>408</v>
      </c>
      <c r="T270" s="54" t="s">
        <v>383</v>
      </c>
      <c r="U270" s="54" t="s">
        <v>411</v>
      </c>
      <c r="V270" s="54"/>
      <c r="W270" s="54" t="s">
        <v>85</v>
      </c>
      <c r="X270" s="147">
        <f ca="1">IF(COUNTBLANK(D270)=1,"",IF('order-admin-units'!$I$1&lt;&gt;"y", "", IF(COUNTBLANK(K270)=1, 'order-admin-units'!$B$1+1, VLOOKUP(K270, ordercountry, 2))))</f>
        <v>2</v>
      </c>
      <c r="Y270" s="147">
        <f ca="1">IF(COUNTBLANK(D270)=1,"",IF('order-admin-units'!$I$1&lt;&gt;"y", "", IF(COUNTBLANK(K270:L270)&gt;0, 'order-admin-units'!$B$2+1, VLOOKUP(K270&amp;"@"&amp;L270, orderadmin, 2))))</f>
        <v>7</v>
      </c>
      <c r="Z270" s="147" t="str">
        <f t="shared" si="32"/>
        <v>MexicoBaja California SurLa Paz</v>
      </c>
      <c r="AA270" s="147" t="str">
        <f t="shared" si="33"/>
        <v>Kukulcania bajacaliMexicoBaja California SurLa Paz[N24.14264°, W110.31275°]V. RothII/1965</v>
      </c>
      <c r="AB270" s="147" t="str">
        <f t="shared" si="34"/>
        <v xml:space="preserve">Kukulcania bajacaliMexicoBaja California SurLa Paz[N24.14264°, W110.31275°]V. RothII/1965AMNH </v>
      </c>
      <c r="AC270" s="147" t="str">
        <f t="shared" si="30"/>
        <v>Kukulcania bajacaliMexicoBaja California SurLa Paz[N24.14264°, W110.31275°]V. RothII/1965</v>
      </c>
      <c r="AD270" s="11" t="str">
        <f t="shared" si="35"/>
        <v/>
      </c>
      <c r="AE270" s="11" t="str">
        <f t="array" ref="AE270">IF(COUNTBLANK(D270)=1,"",IF(OR($H$2="y",$H$2="m"),IF(AA270=AA269,IF(OR(AB270=$AB$4:$AB269)=FALSE,AE269&amp;C270,AE269),"("&amp;C270)&amp;IF(AA270=AA271,IF(OR(AB271=$AB$4:$AB270)=FALSE,", ",""),") "),""))</f>
        <v/>
      </c>
      <c r="AF270" s="11" t="str">
        <f t="array" ref="AF270">IF((COUNTBLANK(D270)=0)*OR($H$2="y",$H$2="m"),IFERROR(LEFT(C270, FIND(" ",C270)-1), C270),"")</f>
        <v/>
      </c>
      <c r="AG270" s="11" t="str">
        <f t="array" ref="AG270">IF(COUNTBLANK(D270)=1,"",IF(OR($H$2="y",$H$2="m"),IF(AA270=AA269,IF(OR(AC270=$AC$4:$AC269)=FALSE,AG269&amp;AF270,AG269),"("&amp;AF270)&amp;IF(AA270=AA271,IF(OR(AC271=$AC$4:$AC270)=FALSE,", ",""),") "),""))</f>
        <v/>
      </c>
      <c r="AH270" s="10" t="str">
        <f>IF((COUNTBLANK(D270)=1),"",IF(D270=D269,AH269,"")&amp;IF(B269&lt;&gt;B270,((IF(COUNTBLANK(E270)=1,$D$3&amp;"Non-type material: "&amp;$D$3,$D$3&amp;INDEX('type-categories'!$A$2:$B$100,MATCH(E270,'type-categories'!$A$2:$A$100,0),2)&amp;$D$3))),"")&amp;(IF(K270&lt;&gt;K269,$C$2&amp;UPPER(K270)&amp;$C$2&amp;$K$3&amp;" ",(IF(B270&lt;&gt;B269,$C$2&amp;UPPER(K270)&amp;$C$2&amp;$K$3&amp;" ",""))))&amp;IF((AA270&lt;&gt;AA271)*($H$2="y"),AD270&amp;AE270,IF((AA270&lt;&gt;AA271)*($H$2="m"),AD270&amp;AG270,IF(($H$2&lt;&gt;"m")*($H$2&lt;&gt;"Y"),(IF(F270=0,"",F270&amp;" "&amp;$F$4&amp;" "))&amp;(IF(G270=0,"",G270&amp;" "&amp;$G$4&amp;" "))&amp;(IF(H270=0,"",H270&amp;" "&amp;H$4&amp;" "))&amp;(IF(I270=0,"",I270&amp;" "&amp;$I$4&amp;" "))&amp;(IF(J270=0,"",J270&amp;" "&amp;$J$4&amp;" ")),"")))&amp;"; "&amp;IF((B270=B269)*(AA270=AA269), "same collecting data; ", IF((B270=B269)*(Z269=Z270),"same locality; ",(IF(COUNTBLANK(L270)=1,"",$D$2&amp;L270&amp;$L$3&amp;" "&amp;$D$2))&amp;(IF(COUNTBLANK(M270)=1,"",$E$2&amp;M270&amp;$E$2&amp;", "))&amp;(IF(COUNTBLANK(N270)=1,"",N270&amp;"; "))&amp;(IF(COUNTBLANK(O270)=1,"",O270&amp;"; ")))&amp;(IF(COUNTBLANK(P270)=1,"",P270&amp;"; "))&amp;(IF(COUNTBLANK(Q270)=1,"",Q270&amp;"; "))&amp;(IF(COUNTBLANK(R270)=1,"",R270&amp;"m, "))&amp;IF((COUNTBLANK(S270)=0)*(S270&lt;&gt;S269), S270&amp;"; ","")&amp;(IF(COUNTBLANK(U270)=1,"",U270&amp;"; "))&amp;(IF(COUNTBLANK(T270)=1,"",IF(COUNTBLANK(F$2)=1,T270&amp;"; ",T270&amp;" "&amp;F$2&amp;"; "))))&amp;(IF(COUNTBLANK(V270)=1,"",V270&amp;"; "))&amp;IF((COUNTBLANK(C270)=1),"",C270)&amp;IF((B270=B271)*(K270=K271)*(L270=L271)*(M270=M271),IF(($H$2&lt;&gt;"m")*($H$2&lt;&gt;"Y"), " • ", IF((ISNUMBER(FIND(")",AE270))), " • ", "")),IF((B270=B271)*(K270=K271)," • ",". ")))</f>
        <v xml:space="preserve">Holotype: &lt;bold&gt;MEXICO&lt;bold&gt; • 1 ♀ ; Baja California Sur, Sierra de la Laguna, Agua de La Palma; low jungle; hand collecting; [N23.56667°, W110°, 150m]; 11/XII/1986; A. Cota leg.; CAECIB 342. Paratypes: &lt;bold&gt;MEXICO&lt;bold&gt; • 1 ♂ ; Baja California Sur, Comitán, [N24.13151°, W110.42446°]; 2/X/1986; M. Jiménez leg.; AMNH . Non-type material: &lt;bold&gt;MEXICO&lt;bold&gt; • 1 ♀ ; Baja California, Cabo Pulmo, Cerro Cuevoso; [N23.43636°, W109.42963°]; 26/III/1947; I. La Rivers leg.; UCB  • 6 ♀ 3 imm. ; Baja California, San José del Cabo, [N23.06366°, W109.70244°]; Eisen &amp; Vaslet leg.; MCZ 145412 • 1 ♀ ; same locality; 1896; N. Banks leg.; MCZ 145411 • 2 ♀ several imm. ; Baja California Sur, 5–8/II/1966; V. Roth leg.; AMNH  • 1 ♀ ; Baja California Sur, 1.5 mile NE Punta Palmilla, [N23.01058°, W109.71676°]; 16/VII/1968; S.C. Willians et al. leg.; AMNH  • 2 ♀ 1 imm. ; Baja California Sur, 12 miles NE Cabo San Lucas, in palm oasis; [N22.98916°, W109.75131°]; 7/II/1966; V. Roth leg.; AMNH  • 1 ♀ ; Baja California Sur, 24 miles N Miraflores, [N23.69759°, W109.74241°]; 10/II/1966; V. Roth leg.; CAS 9060683 • 1 ♀ ; Baja California Sur, 25 km E Cabo San Lucas, [N23.01487°, W109.72488°]; 16/XII/1977; C. Griswold &amp; L. Vincent leg.; UCB  • 1 ♀ ; Baja California Sur, 44 km W La Paz, at 0.2 km S km 44 on Highway 1; [N24.08966°, W110.69957°]; 31/XII/1978; D. Weissman, R. Love, V. Lee &amp; C. Mullinex leg.; CAS 9060634 • 2 ♀ ; Baja California Sur, 5 miles W Mission San Luis Gonzaga, [N24.90802°, W111.29087°]; 14/II/1966; V. Roth leg.; CAS 9060676 • 1 ♀ 2 imm. ; Baja California Sur, 6 miles E Cabo San Lucas, night collecting; [N22.89053°, W109.91674°, 107m]; 14/I/1974; J.V. Olmstead leg.; AMNH  • 2 ♀ ; Baja California Sur, 8 km S Miraflores, road to Las Casitas; [N23.30636°, W109.76754°]; 15/XII/1977; C. Griswold &amp; L. Vincent leg.; UCB  • 1 ♀ ; Baja California Sur, 8 miles S El Crucero, [N25.03953°, W111.65788°]; 12/II/1966; V. Roth leg.; AMNH  • 1 ♀ ; Baja California Sur, 8 miles SE La Paz, [N24.06244°, W110.18285°, 305m]; 13/X/1968; E.L. Sleeper &amp; F.J. Moore leg.; CAS 9060627 • 1 ♀ ; same collecting data; CAS 9060677 • 1 ♀ ; Baja California Sur, Bahía de La Paz, Isla Gaviota; [N24.14264°, W110.31275°]; 17/V/1944; B. Osorio y Tafall leg.; AMNH  • 1 ♀ ; Baja California Sur, Boca de la Sierra, [N23.38607°, W109.81647°]; 12/VIII/1964; HWC leg.; CAS 9057581 • 2 ♀ ; Baja California Sur, Cabo San Lucas, under litter on sand dunes; [N22.89053°, W109.91674°]; 31/XII/1978; P. Rude leg.; UCB  • 1 ♀ ; same locality; 5/III/1928; T. Craig leg.; CAS 9060631 • 1 ♀ ; Baja California Sur, Comitán, [N24.13151°, W110.42446°]; 30/IX/1986; M. Jiménez leg.; AMNH  • 1 ♀ ; Baja California Sur, El Cien, CAS 9060645 • 1 ♀ ; same collecting data; CAS 9060648 • 1 ♀ ; Baja California Sur, La Paz, [N24.14264°, W110.31275°, 50m]; 12/X/1968; E.L. Sleeper &amp; F.J. Moore leg.; AMNH  • 2 ♂ 3 ♀ 2 imm. ; same locality; [N24.14264°, W110.31275°]; 1–3/II/1965; V. Roth leg.; AMNH  • 2 ♂ 1 ♀ ; same collecting data; AMNH  • 1 ♂ 1 ♀ ; same collecting data; AMNH IFM-1622 • 1 ♀ ; same locality; 2–3/II/1966; V. Roth leg.; AMNH  • 2 ♂ 5 ♀ 1 imm. ; same locality; II/1965; V. Roth leg.; AMNH  • </v>
      </c>
    </row>
    <row r="271" spans="1:34" s="1" customFormat="1" x14ac:dyDescent="0.25">
      <c r="A271" s="3">
        <f t="shared" si="31"/>
        <v>2</v>
      </c>
      <c r="B271" s="53" t="str">
        <f t="shared" si="29"/>
        <v>Kukulcania bajacali</v>
      </c>
      <c r="C271" s="57" t="s">
        <v>192</v>
      </c>
      <c r="D271" s="57" t="s">
        <v>195</v>
      </c>
      <c r="E271" s="57"/>
      <c r="F271" s="57">
        <v>0</v>
      </c>
      <c r="G271" s="57">
        <v>1</v>
      </c>
      <c r="H271" s="57">
        <v>0</v>
      </c>
      <c r="I271" s="57"/>
      <c r="J271" s="57"/>
      <c r="K271" s="57" t="s">
        <v>48</v>
      </c>
      <c r="L271" s="57" t="s">
        <v>382</v>
      </c>
      <c r="M271" s="54" t="s">
        <v>1306</v>
      </c>
      <c r="N271" s="57" t="s">
        <v>85</v>
      </c>
      <c r="O271" s="58" t="s">
        <v>85</v>
      </c>
      <c r="P271" s="58"/>
      <c r="Q271" s="58" t="s">
        <v>85</v>
      </c>
      <c r="R271" s="58"/>
      <c r="S271" s="54" t="s">
        <v>1307</v>
      </c>
      <c r="T271" s="57" t="s">
        <v>383</v>
      </c>
      <c r="U271" s="57" t="s">
        <v>1272</v>
      </c>
      <c r="V271" s="57"/>
      <c r="W271" s="57" t="s">
        <v>85</v>
      </c>
      <c r="X271" s="147">
        <f ca="1">IF(COUNTBLANK(D271)=1,"",IF('order-admin-units'!$I$1&lt;&gt;"y", "", IF(COUNTBLANK(K271)=1, 'order-admin-units'!$B$1+1, VLOOKUP(K271, ordercountry, 2))))</f>
        <v>2</v>
      </c>
      <c r="Y271" s="147">
        <f ca="1">IF(COUNTBLANK(D271)=1,"",IF('order-admin-units'!$I$1&lt;&gt;"y", "", IF(COUNTBLANK(K271:L271)&gt;0, 'order-admin-units'!$B$2+1, VLOOKUP(K271&amp;"@"&amp;L271, orderadmin, 2))))</f>
        <v>7</v>
      </c>
      <c r="Z271" s="147" t="str">
        <f t="shared" si="32"/>
        <v>MexicoBaja California SurLa Ribera</v>
      </c>
      <c r="AA271" s="147" t="str">
        <f t="shared" si="33"/>
        <v>Kukulcania bajacaliMexicoBaja California SurLa Ribera(N23.3°, W109.3°)V. Roth10/II/1966</v>
      </c>
      <c r="AB271" s="147" t="str">
        <f t="shared" si="34"/>
        <v xml:space="preserve">Kukulcania bajacaliMexicoBaja California SurLa Ribera(N23.3°, W109.3°)V. Roth10/II/1966AMNH </v>
      </c>
      <c r="AC271" s="147" t="str">
        <f t="shared" si="30"/>
        <v>Kukulcania bajacaliMexicoBaja California SurLa Ribera(N23.3°, W109.3°)V. Roth10/II/1966</v>
      </c>
      <c r="AD271" s="11" t="str">
        <f t="shared" si="35"/>
        <v/>
      </c>
      <c r="AE271" s="11" t="str">
        <f t="array" ref="AE271">IF(COUNTBLANK(D271)=1,"",IF(OR($H$2="y",$H$2="m"),IF(AA271=AA270,IF(OR(AB271=$AB$4:$AB270)=FALSE,AE270&amp;C271,AE270),"("&amp;C271)&amp;IF(AA271=AA272,IF(OR(AB272=$AB$4:$AB271)=FALSE,", ",""),") "),""))</f>
        <v/>
      </c>
      <c r="AF271" s="11" t="str">
        <f t="array" ref="AF271">IF((COUNTBLANK(D271)=0)*OR($H$2="y",$H$2="m"),IFERROR(LEFT(C271, FIND(" ",C271)-1), C271),"")</f>
        <v/>
      </c>
      <c r="AG271" s="11" t="str">
        <f t="array" ref="AG271">IF(COUNTBLANK(D271)=1,"",IF(OR($H$2="y",$H$2="m"),IF(AA271=AA270,IF(OR(AC271=$AC$4:$AC270)=FALSE,AG270&amp;AF271,AG270),"("&amp;AF271)&amp;IF(AA271=AA272,IF(OR(AC272=$AC$4:$AC271)=FALSE,", ",""),") "),""))</f>
        <v/>
      </c>
      <c r="AH271" s="10" t="str">
        <f>IF((COUNTBLANK(D271)=1),"",IF(D271=D270,AH270,"")&amp;IF(B270&lt;&gt;B271,((IF(COUNTBLANK(E271)=1,$D$3&amp;"Non-type material: "&amp;$D$3,$D$3&amp;INDEX('type-categories'!$A$2:$B$100,MATCH(E271,'type-categories'!$A$2:$A$100,0),2)&amp;$D$3))),"")&amp;(IF(K271&lt;&gt;K270,$C$2&amp;UPPER(K271)&amp;$C$2&amp;$K$3&amp;" ",(IF(B271&lt;&gt;B270,$C$2&amp;UPPER(K271)&amp;$C$2&amp;$K$3&amp;" ",""))))&amp;IF((AA271&lt;&gt;AA272)*($H$2="y"),AD271&amp;AE271,IF((AA271&lt;&gt;AA272)*($H$2="m"),AD271&amp;AG271,IF(($H$2&lt;&gt;"m")*($H$2&lt;&gt;"Y"),(IF(F271=0,"",F271&amp;" "&amp;$F$4&amp;" "))&amp;(IF(G271=0,"",G271&amp;" "&amp;$G$4&amp;" "))&amp;(IF(H271=0,"",H271&amp;" "&amp;H$4&amp;" "))&amp;(IF(I271=0,"",I271&amp;" "&amp;$I$4&amp;" "))&amp;(IF(J271=0,"",J271&amp;" "&amp;$J$4&amp;" ")),"")))&amp;"; "&amp;IF((B271=B270)*(AA271=AA270), "same collecting data; ", IF((B271=B270)*(Z270=Z271),"same locality; ",(IF(COUNTBLANK(L271)=1,"",$D$2&amp;L271&amp;$L$3&amp;" "&amp;$D$2))&amp;(IF(COUNTBLANK(M271)=1,"",$E$2&amp;M271&amp;$E$2&amp;", "))&amp;(IF(COUNTBLANK(N271)=1,"",N271&amp;"; "))&amp;(IF(COUNTBLANK(O271)=1,"",O271&amp;"; ")))&amp;(IF(COUNTBLANK(P271)=1,"",P271&amp;"; "))&amp;(IF(COUNTBLANK(Q271)=1,"",Q271&amp;"; "))&amp;(IF(COUNTBLANK(R271)=1,"",R271&amp;"m, "))&amp;IF((COUNTBLANK(S271)=0)*(S271&lt;&gt;S270), S271&amp;"; ","")&amp;(IF(COUNTBLANK(U271)=1,"",U271&amp;"; "))&amp;(IF(COUNTBLANK(T271)=1,"",IF(COUNTBLANK(F$2)=1,T271&amp;"; ",T271&amp;" "&amp;F$2&amp;"; "))))&amp;(IF(COUNTBLANK(V271)=1,"",V271&amp;"; "))&amp;IF((COUNTBLANK(C271)=1),"",C271)&amp;IF((B271=B272)*(K271=K272)*(L271=L272)*(M271=M272),IF(($H$2&lt;&gt;"m")*($H$2&lt;&gt;"Y"), " • ", IF((ISNUMBER(FIND(")",AE271))), " • ", "")),IF((B271=B272)*(K271=K272)," • ",". ")))</f>
        <v xml:space="preserve">Holotype: &lt;bold&gt;MEXICO&lt;bold&gt; • 1 ♀ ; Baja California Sur, Sierra de la Laguna, Agua de La Palma; low jungle; hand collecting; [N23.56667°, W110°, 150m]; 11/XII/1986; A. Cota leg.; CAECIB 342. Paratypes: &lt;bold&gt;MEXICO&lt;bold&gt; • 1 ♂ ; Baja California Sur, Comitán, [N24.13151°, W110.42446°]; 2/X/1986; M. Jiménez leg.; AMNH . Non-type material: &lt;bold&gt;MEXICO&lt;bold&gt; • 1 ♀ ; Baja California, Cabo Pulmo, Cerro Cuevoso; [N23.43636°, W109.42963°]; 26/III/1947; I. La Rivers leg.; UCB  • 6 ♀ 3 imm. ; Baja California, San José del Cabo, [N23.06366°, W109.70244°]; Eisen &amp; Vaslet leg.; MCZ 145412 • 1 ♀ ; same locality; 1896; N. Banks leg.; MCZ 145411 • 2 ♀ several imm. ; Baja California Sur, 5–8/II/1966; V. Roth leg.; AMNH  • 1 ♀ ; Baja California Sur, 1.5 mile NE Punta Palmilla, [N23.01058°, W109.71676°]; 16/VII/1968; S.C. Willians et al. leg.; AMNH  • 2 ♀ 1 imm. ; Baja California Sur, 12 miles NE Cabo San Lucas, in palm oasis; [N22.98916°, W109.75131°]; 7/II/1966; V. Roth leg.; AMNH  • 1 ♀ ; Baja California Sur, 24 miles N Miraflores, [N23.69759°, W109.74241°]; 10/II/1966; V. Roth leg.; CAS 9060683 • 1 ♀ ; Baja California Sur, 25 km E Cabo San Lucas, [N23.01487°, W109.72488°]; 16/XII/1977; C. Griswold &amp; L. Vincent leg.; UCB  • 1 ♀ ; Baja California Sur, 44 km W La Paz, at 0.2 km S km 44 on Highway 1; [N24.08966°, W110.69957°]; 31/XII/1978; D. Weissman, R. Love, V. Lee &amp; C. Mullinex leg.; CAS 9060634 • 2 ♀ ; Baja California Sur, 5 miles W Mission San Luis Gonzaga, [N24.90802°, W111.29087°]; 14/II/1966; V. Roth leg.; CAS 9060676 • 1 ♀ 2 imm. ; Baja California Sur, 6 miles E Cabo San Lucas, night collecting; [N22.89053°, W109.91674°, 107m]; 14/I/1974; J.V. Olmstead leg.; AMNH  • 2 ♀ ; Baja California Sur, 8 km S Miraflores, road to Las Casitas; [N23.30636°, W109.76754°]; 15/XII/1977; C. Griswold &amp; L. Vincent leg.; UCB  • 1 ♀ ; Baja California Sur, 8 miles S El Crucero, [N25.03953°, W111.65788°]; 12/II/1966; V. Roth leg.; AMNH  • 1 ♀ ; Baja California Sur, 8 miles SE La Paz, [N24.06244°, W110.18285°, 305m]; 13/X/1968; E.L. Sleeper &amp; F.J. Moore leg.; CAS 9060627 • 1 ♀ ; same collecting data; CAS 9060677 • 1 ♀ ; Baja California Sur, Bahía de La Paz, Isla Gaviota; [N24.14264°, W110.31275°]; 17/V/1944; B. Osorio y Tafall leg.; AMNH  • 1 ♀ ; Baja California Sur, Boca de la Sierra, [N23.38607°, W109.81647°]; 12/VIII/1964; HWC leg.; CAS 9057581 • 2 ♀ ; Baja California Sur, Cabo San Lucas, under litter on sand dunes; [N22.89053°, W109.91674°]; 31/XII/1978; P. Rude leg.; UCB  • 1 ♀ ; same locality; 5/III/1928; T. Craig leg.; CAS 9060631 • 1 ♀ ; Baja California Sur, Comitán, [N24.13151°, W110.42446°]; 30/IX/1986; M. Jiménez leg.; AMNH  • 1 ♀ ; Baja California Sur, El Cien, CAS 9060645 • 1 ♀ ; same collecting data; CAS 9060648 • 1 ♀ ; Baja California Sur, La Paz, [N24.14264°, W110.31275°, 50m]; 12/X/1968; E.L. Sleeper &amp; F.J. Moore leg.; AMNH  • 2 ♂ 3 ♀ 2 imm. ; same locality; [N24.14264°, W110.31275°]; 1–3/II/1965; V. Roth leg.; AMNH  • 2 ♂ 1 ♀ ; same collecting data; AMNH  • 1 ♂ 1 ♀ ; same collecting data; AMNH IFM-1622 • 1 ♀ ; same locality; 2–3/II/1966; V. Roth leg.; AMNH  • 2 ♂ 5 ♀ 1 imm. ; same locality; II/1965; V. Roth leg.; AMNH  • 1 ♀ ; Baja California Sur, La Ribera, (N23.3°, W109.3°); 10/II/1966; V. Roth leg.; AMNH  • </v>
      </c>
    </row>
    <row r="272" spans="1:34" s="1" customFormat="1" x14ac:dyDescent="0.25">
      <c r="A272" s="3">
        <f t="shared" si="31"/>
        <v>2</v>
      </c>
      <c r="B272" s="53" t="str">
        <f t="shared" si="29"/>
        <v>Kukulcania bajacali</v>
      </c>
      <c r="C272" s="57" t="s">
        <v>338</v>
      </c>
      <c r="D272" s="57" t="s">
        <v>195</v>
      </c>
      <c r="E272" s="57"/>
      <c r="F272" s="57">
        <v>0</v>
      </c>
      <c r="G272" s="57">
        <v>1</v>
      </c>
      <c r="H272" s="57">
        <v>0</v>
      </c>
      <c r="I272" s="57"/>
      <c r="J272" s="57"/>
      <c r="K272" s="57" t="s">
        <v>48</v>
      </c>
      <c r="L272" s="57" t="s">
        <v>382</v>
      </c>
      <c r="M272" s="54" t="s">
        <v>1308</v>
      </c>
      <c r="N272" s="57" t="s">
        <v>1309</v>
      </c>
      <c r="O272" s="58" t="s">
        <v>85</v>
      </c>
      <c r="P272" s="58"/>
      <c r="Q272" s="58" t="s">
        <v>85</v>
      </c>
      <c r="R272" s="58"/>
      <c r="S272" s="54" t="s">
        <v>408</v>
      </c>
      <c r="T272" s="57" t="s">
        <v>1310</v>
      </c>
      <c r="U272" s="57" t="s">
        <v>1311</v>
      </c>
      <c r="V272" s="57"/>
      <c r="W272" s="57" t="s">
        <v>85</v>
      </c>
      <c r="X272" s="147">
        <f ca="1">IF(COUNTBLANK(D272)=1,"",IF('order-admin-units'!$I$1&lt;&gt;"y", "", IF(COUNTBLANK(K272)=1, 'order-admin-units'!$B$1+1, VLOOKUP(K272, ordercountry, 2))))</f>
        <v>2</v>
      </c>
      <c r="Y272" s="147">
        <f ca="1">IF(COUNTBLANK(D272)=1,"",IF('order-admin-units'!$I$1&lt;&gt;"y", "", IF(COUNTBLANK(K272:L272)&gt;0, 'order-admin-units'!$B$2+1, VLOOKUP(K272&amp;"@"&amp;L272, orderadmin, 2))))</f>
        <v>7</v>
      </c>
      <c r="Z272" s="147" t="str">
        <f t="shared" si="32"/>
        <v>MexicoBaja California SurRancho CentenarioW of La Paz on road to Los Aripes</v>
      </c>
      <c r="AA272" s="147" t="str">
        <f t="shared" si="33"/>
        <v>Kukulcania bajacaliMexicoBaja California SurRancho CentenarioW of La Paz on road to Los Aripes[N24.14264°, W110.31275°]P.R. Craig &amp; D.L. Craig10/IX/1963</v>
      </c>
      <c r="AB272" s="147" t="str">
        <f t="shared" si="34"/>
        <v>Kukulcania bajacaliMexicoBaja California SurRancho CentenarioW of La Paz on road to Los Aripes[N24.14264°, W110.31275°]P.R. Craig &amp; D.L. Craig10/IX/1963CAS 9057634</v>
      </c>
      <c r="AC272" s="147" t="str">
        <f t="shared" si="30"/>
        <v>Kukulcania bajacaliMexicoBaja California SurRancho CentenarioW of La Paz on road to Los Aripes[N24.14264°, W110.31275°]P.R. Craig &amp; D.L. Craig10/IX/1963</v>
      </c>
      <c r="AD272" s="11" t="str">
        <f t="shared" si="35"/>
        <v/>
      </c>
      <c r="AE272" s="11" t="str">
        <f t="array" ref="AE272">IF(COUNTBLANK(D272)=1,"",IF(OR($H$2="y",$H$2="m"),IF(AA272=AA271,IF(OR(AB272=$AB$4:$AB271)=FALSE,AE271&amp;C272,AE271),"("&amp;C272)&amp;IF(AA272=AA273,IF(OR(AB273=$AB$4:$AB272)=FALSE,", ",""),") "),""))</f>
        <v/>
      </c>
      <c r="AF272" s="11" t="str">
        <f t="array" ref="AF272">IF((COUNTBLANK(D272)=0)*OR($H$2="y",$H$2="m"),IFERROR(LEFT(C272, FIND(" ",C272)-1), C272),"")</f>
        <v/>
      </c>
      <c r="AG272" s="11" t="str">
        <f t="array" ref="AG272">IF(COUNTBLANK(D272)=1,"",IF(OR($H$2="y",$H$2="m"),IF(AA272=AA271,IF(OR(AC272=$AC$4:$AC271)=FALSE,AG271&amp;AF272,AG271),"("&amp;AF272)&amp;IF(AA272=AA273,IF(OR(AC273=$AC$4:$AC272)=FALSE,", ",""),") "),""))</f>
        <v/>
      </c>
      <c r="AH272" s="10" t="str">
        <f>IF((COUNTBLANK(D272)=1),"",IF(D272=D271,AH271,"")&amp;IF(B271&lt;&gt;B272,((IF(COUNTBLANK(E272)=1,$D$3&amp;"Non-type material: "&amp;$D$3,$D$3&amp;INDEX('type-categories'!$A$2:$B$100,MATCH(E272,'type-categories'!$A$2:$A$100,0),2)&amp;$D$3))),"")&amp;(IF(K272&lt;&gt;K271,$C$2&amp;UPPER(K272)&amp;$C$2&amp;$K$3&amp;" ",(IF(B272&lt;&gt;B271,$C$2&amp;UPPER(K272)&amp;$C$2&amp;$K$3&amp;" ",""))))&amp;IF((AA272&lt;&gt;AA273)*($H$2="y"),AD272&amp;AE272,IF((AA272&lt;&gt;AA273)*($H$2="m"),AD272&amp;AG272,IF(($H$2&lt;&gt;"m")*($H$2&lt;&gt;"Y"),(IF(F272=0,"",F272&amp;" "&amp;$F$4&amp;" "))&amp;(IF(G272=0,"",G272&amp;" "&amp;$G$4&amp;" "))&amp;(IF(H272=0,"",H272&amp;" "&amp;H$4&amp;" "))&amp;(IF(I272=0,"",I272&amp;" "&amp;$I$4&amp;" "))&amp;(IF(J272=0,"",J272&amp;" "&amp;$J$4&amp;" ")),"")))&amp;"; "&amp;IF((B272=B271)*(AA272=AA271), "same collecting data; ", IF((B272=B271)*(Z271=Z272),"same locality; ",(IF(COUNTBLANK(L272)=1,"",$D$2&amp;L272&amp;$L$3&amp;" "&amp;$D$2))&amp;(IF(COUNTBLANK(M272)=1,"",$E$2&amp;M272&amp;$E$2&amp;", "))&amp;(IF(COUNTBLANK(N272)=1,"",N272&amp;"; "))&amp;(IF(COUNTBLANK(O272)=1,"",O272&amp;"; ")))&amp;(IF(COUNTBLANK(P272)=1,"",P272&amp;"; "))&amp;(IF(COUNTBLANK(Q272)=1,"",Q272&amp;"; "))&amp;(IF(COUNTBLANK(R272)=1,"",R272&amp;"m, "))&amp;IF((COUNTBLANK(S272)=0)*(S272&lt;&gt;S271), S272&amp;"; ","")&amp;(IF(COUNTBLANK(U272)=1,"",U272&amp;"; "))&amp;(IF(COUNTBLANK(T272)=1,"",IF(COUNTBLANK(F$2)=1,T272&amp;"; ",T272&amp;" "&amp;F$2&amp;"; "))))&amp;(IF(COUNTBLANK(V272)=1,"",V272&amp;"; "))&amp;IF((COUNTBLANK(C272)=1),"",C272)&amp;IF((B272=B273)*(K272=K273)*(L272=L273)*(M272=M273),IF(($H$2&lt;&gt;"m")*($H$2&lt;&gt;"Y"), " • ", IF((ISNUMBER(FIND(")",AE272))), " • ", "")),IF((B272=B273)*(K272=K273)," • ",". ")))</f>
        <v xml:space="preserve">Holotype: &lt;bold&gt;MEXICO&lt;bold&gt; • 1 ♀ ; Baja California Sur, Sierra de la Laguna, Agua de La Palma; low jungle; hand collecting; [N23.56667°, W110°, 150m]; 11/XII/1986; A. Cota leg.; CAECIB 342. Paratypes: &lt;bold&gt;MEXICO&lt;bold&gt; • 1 ♂ ; Baja California Sur, Comitán, [N24.13151°, W110.42446°]; 2/X/1986; M. Jiménez leg.; AMNH . Non-type material: &lt;bold&gt;MEXICO&lt;bold&gt; • 1 ♀ ; Baja California, Cabo Pulmo, Cerro Cuevoso; [N23.43636°, W109.42963°]; 26/III/1947; I. La Rivers leg.; UCB  • 6 ♀ 3 imm. ; Baja California, San José del Cabo, [N23.06366°, W109.70244°]; Eisen &amp; Vaslet leg.; MCZ 145412 • 1 ♀ ; same locality; 1896; N. Banks leg.; MCZ 145411 • 2 ♀ several imm. ; Baja California Sur, 5–8/II/1966; V. Roth leg.; AMNH  • 1 ♀ ; Baja California Sur, 1.5 mile NE Punta Palmilla, [N23.01058°, W109.71676°]; 16/VII/1968; S.C. Willians et al. leg.; AMNH  • 2 ♀ 1 imm. ; Baja California Sur, 12 miles NE Cabo San Lucas, in palm oasis; [N22.98916°, W109.75131°]; 7/II/1966; V. Roth leg.; AMNH  • 1 ♀ ; Baja California Sur, 24 miles N Miraflores, [N23.69759°, W109.74241°]; 10/II/1966; V. Roth leg.; CAS 9060683 • 1 ♀ ; Baja California Sur, 25 km E Cabo San Lucas, [N23.01487°, W109.72488°]; 16/XII/1977; C. Griswold &amp; L. Vincent leg.; UCB  • 1 ♀ ; Baja California Sur, 44 km W La Paz, at 0.2 km S km 44 on Highway 1; [N24.08966°, W110.69957°]; 31/XII/1978; D. Weissman, R. Love, V. Lee &amp; C. Mullinex leg.; CAS 9060634 • 2 ♀ ; Baja California Sur, 5 miles W Mission San Luis Gonzaga, [N24.90802°, W111.29087°]; 14/II/1966; V. Roth leg.; CAS 9060676 • 1 ♀ 2 imm. ; Baja California Sur, 6 miles E Cabo San Lucas, night collecting; [N22.89053°, W109.91674°, 107m]; 14/I/1974; J.V. Olmstead leg.; AMNH  • 2 ♀ ; Baja California Sur, 8 km S Miraflores, road to Las Casitas; [N23.30636°, W109.76754°]; 15/XII/1977; C. Griswold &amp; L. Vincent leg.; UCB  • 1 ♀ ; Baja California Sur, 8 miles S El Crucero, [N25.03953°, W111.65788°]; 12/II/1966; V. Roth leg.; AMNH  • 1 ♀ ; Baja California Sur, 8 miles SE La Paz, [N24.06244°, W110.18285°, 305m]; 13/X/1968; E.L. Sleeper &amp; F.J. Moore leg.; CAS 9060627 • 1 ♀ ; same collecting data; CAS 9060677 • 1 ♀ ; Baja California Sur, Bahía de La Paz, Isla Gaviota; [N24.14264°, W110.31275°]; 17/V/1944; B. Osorio y Tafall leg.; AMNH  • 1 ♀ ; Baja California Sur, Boca de la Sierra, [N23.38607°, W109.81647°]; 12/VIII/1964; HWC leg.; CAS 9057581 • 2 ♀ ; Baja California Sur, Cabo San Lucas, under litter on sand dunes; [N22.89053°, W109.91674°]; 31/XII/1978; P. Rude leg.; UCB  • 1 ♀ ; same locality; 5/III/1928; T. Craig leg.; CAS 9060631 • 1 ♀ ; Baja California Sur, Comitán, [N24.13151°, W110.42446°]; 30/IX/1986; M. Jiménez leg.; AMNH  • 1 ♀ ; Baja California Sur, El Cien, CAS 9060645 • 1 ♀ ; same collecting data; CAS 9060648 • 1 ♀ ; Baja California Sur, La Paz, [N24.14264°, W110.31275°, 50m]; 12/X/1968; E.L. Sleeper &amp; F.J. Moore leg.; AMNH  • 2 ♂ 3 ♀ 2 imm. ; same locality; [N24.14264°, W110.31275°]; 1–3/II/1965; V. Roth leg.; AMNH  • 2 ♂ 1 ♀ ; same collecting data; AMNH  • 1 ♂ 1 ♀ ; same collecting data; AMNH IFM-1622 • 1 ♀ ; same locality; 2–3/II/1966; V. Roth leg.; AMNH  • 2 ♂ 5 ♀ 1 imm. ; same locality; II/1965; V. Roth leg.; AMNH  • 1 ♀ ; Baja California Sur, La Ribera, (N23.3°, W109.3°); 10/II/1966; V. Roth leg.; AMNH  • 1 ♀ ; Baja California Sur, Rancho Centenario, W of La Paz on road to Los Aripes; [N24.14264°, W110.31275°]; 10/IX/1963; P.R. Craig &amp; D.L. Craig leg.; CAS 9057634 • </v>
      </c>
    </row>
    <row r="273" spans="1:34" s="1" customFormat="1" x14ac:dyDescent="0.25">
      <c r="A273" s="3">
        <f t="shared" si="31"/>
        <v>2</v>
      </c>
      <c r="B273" s="53" t="str">
        <f t="shared" si="29"/>
        <v>Kukulcania bajacali</v>
      </c>
      <c r="C273" s="57" t="s">
        <v>204</v>
      </c>
      <c r="D273" s="60" t="s">
        <v>195</v>
      </c>
      <c r="E273" s="60"/>
      <c r="F273" s="57">
        <v>0</v>
      </c>
      <c r="G273" s="57">
        <v>1</v>
      </c>
      <c r="H273" s="57">
        <v>0</v>
      </c>
      <c r="I273" s="57"/>
      <c r="J273" s="57"/>
      <c r="K273" s="57" t="s">
        <v>48</v>
      </c>
      <c r="L273" s="57" t="s">
        <v>382</v>
      </c>
      <c r="M273" s="57" t="s">
        <v>412</v>
      </c>
      <c r="N273" s="57" t="s">
        <v>85</v>
      </c>
      <c r="O273" s="57" t="s">
        <v>85</v>
      </c>
      <c r="P273" s="57"/>
      <c r="Q273" s="57" t="s">
        <v>85</v>
      </c>
      <c r="R273" s="57"/>
      <c r="S273" s="54" t="s">
        <v>413</v>
      </c>
      <c r="T273" s="57" t="s">
        <v>414</v>
      </c>
      <c r="U273" s="57" t="s">
        <v>415</v>
      </c>
      <c r="V273" s="57"/>
      <c r="W273" s="57" t="s">
        <v>85</v>
      </c>
      <c r="X273" s="147">
        <f ca="1">IF(COUNTBLANK(D273)=1,"",IF('order-admin-units'!$I$1&lt;&gt;"y", "", IF(COUNTBLANK(K273)=1, 'order-admin-units'!$B$1+1, VLOOKUP(K273, ordercountry, 2))))</f>
        <v>2</v>
      </c>
      <c r="Y273" s="147">
        <f ca="1">IF(COUNTBLANK(D273)=1,"",IF('order-admin-units'!$I$1&lt;&gt;"y", "", IF(COUNTBLANK(K273:L273)&gt;0, 'order-admin-units'!$B$2+1, VLOOKUP(K273&amp;"@"&amp;L273, orderadmin, 2))))</f>
        <v>7</v>
      </c>
      <c r="Z273" s="147" t="str">
        <f t="shared" si="32"/>
        <v>MexicoBaja California SurS of El Cayuco "Fish Camp"</v>
      </c>
      <c r="AA273" s="147" t="str">
        <f t="shared" si="33"/>
        <v>Kukulcania bajacaliMexicoBaja California SurS of El Cayuco "Fish Camp"(N24.57787°, W111.67742°)R. Mercurio &amp; M. Nashiguchi24/V/2004</v>
      </c>
      <c r="AB273" s="147" t="str">
        <f t="shared" si="34"/>
        <v>Kukulcania bajacaliMexicoBaja California SurS of El Cayuco "Fish Camp"(N24.57787°, W111.67742°)R. Mercurio &amp; M. Nashiguchi24/V/2004AMNH IFM-0053</v>
      </c>
      <c r="AC273" s="147" t="str">
        <f t="shared" si="30"/>
        <v>Kukulcania bajacaliMexicoBaja California SurS of El Cayuco "Fish Camp"(N24.57787°, W111.67742°)R. Mercurio &amp; M. Nashiguchi24/V/2004</v>
      </c>
      <c r="AD273" s="11" t="str">
        <f t="shared" si="35"/>
        <v/>
      </c>
      <c r="AE273" s="11" t="str">
        <f t="array" ref="AE273">IF(COUNTBLANK(D273)=1,"",IF(OR($H$2="y",$H$2="m"),IF(AA273=AA272,IF(OR(AB273=$AB$4:$AB272)=FALSE,AE272&amp;C273,AE272),"("&amp;C273)&amp;IF(AA273=AA274,IF(OR(AB274=$AB$4:$AB273)=FALSE,", ",""),") "),""))</f>
        <v/>
      </c>
      <c r="AF273" s="11" t="str">
        <f t="array" ref="AF273">IF((COUNTBLANK(D273)=0)*OR($H$2="y",$H$2="m"),IFERROR(LEFT(C273, FIND(" ",C273)-1), C273),"")</f>
        <v/>
      </c>
      <c r="AG273" s="11" t="str">
        <f t="array" ref="AG273">IF(COUNTBLANK(D273)=1,"",IF(OR($H$2="y",$H$2="m"),IF(AA273=AA272,IF(OR(AC273=$AC$4:$AC272)=FALSE,AG272&amp;AF273,AG272),"("&amp;AF273)&amp;IF(AA273=AA274,IF(OR(AC274=$AC$4:$AC273)=FALSE,", ",""),") "),""))</f>
        <v/>
      </c>
      <c r="AH273" s="10" t="str">
        <f>IF((COUNTBLANK(D273)=1),"",IF(D273=D272,AH272,"")&amp;IF(B272&lt;&gt;B273,((IF(COUNTBLANK(E273)=1,$D$3&amp;"Non-type material: "&amp;$D$3,$D$3&amp;INDEX('type-categories'!$A$2:$B$100,MATCH(E273,'type-categories'!$A$2:$A$100,0),2)&amp;$D$3))),"")&amp;(IF(K273&lt;&gt;K272,$C$2&amp;UPPER(K273)&amp;$C$2&amp;$K$3&amp;" ",(IF(B273&lt;&gt;B272,$C$2&amp;UPPER(K273)&amp;$C$2&amp;$K$3&amp;" ",""))))&amp;IF((AA273&lt;&gt;AA274)*($H$2="y"),AD273&amp;AE273,IF((AA273&lt;&gt;AA274)*($H$2="m"),AD273&amp;AG273,IF(($H$2&lt;&gt;"m")*($H$2&lt;&gt;"Y"),(IF(F273=0,"",F273&amp;" "&amp;$F$4&amp;" "))&amp;(IF(G273=0,"",G273&amp;" "&amp;$G$4&amp;" "))&amp;(IF(H273=0,"",H273&amp;" "&amp;H$4&amp;" "))&amp;(IF(I273=0,"",I273&amp;" "&amp;$I$4&amp;" "))&amp;(IF(J273=0,"",J273&amp;" "&amp;$J$4&amp;" ")),"")))&amp;"; "&amp;IF((B273=B272)*(AA273=AA272), "same collecting data; ", IF((B273=B272)*(Z272=Z273),"same locality; ",(IF(COUNTBLANK(L273)=1,"",$D$2&amp;L273&amp;$L$3&amp;" "&amp;$D$2))&amp;(IF(COUNTBLANK(M273)=1,"",$E$2&amp;M273&amp;$E$2&amp;", "))&amp;(IF(COUNTBLANK(N273)=1,"",N273&amp;"; "))&amp;(IF(COUNTBLANK(O273)=1,"",O273&amp;"; ")))&amp;(IF(COUNTBLANK(P273)=1,"",P273&amp;"; "))&amp;(IF(COUNTBLANK(Q273)=1,"",Q273&amp;"; "))&amp;(IF(COUNTBLANK(R273)=1,"",R273&amp;"m, "))&amp;IF((COUNTBLANK(S273)=0)*(S273&lt;&gt;S272), S273&amp;"; ","")&amp;(IF(COUNTBLANK(U273)=1,"",U273&amp;"; "))&amp;(IF(COUNTBLANK(T273)=1,"",IF(COUNTBLANK(F$2)=1,T273&amp;"; ",T273&amp;" "&amp;F$2&amp;"; "))))&amp;(IF(COUNTBLANK(V273)=1,"",V273&amp;"; "))&amp;IF((COUNTBLANK(C273)=1),"",C273)&amp;IF((B273=B274)*(K273=K274)*(L273=L274)*(M273=M274),IF(($H$2&lt;&gt;"m")*($H$2&lt;&gt;"Y"), " • ", IF((ISNUMBER(FIND(")",AE273))), " • ", "")),IF((B273=B274)*(K273=K274)," • ",". ")))</f>
        <v xml:space="preserve">Holotype: &lt;bold&gt;MEXICO&lt;bold&gt; • 1 ♀ ; Baja California Sur, Sierra de la Laguna, Agua de La Palma; low jungle; hand collecting; [N23.56667°, W110°, 150m]; 11/XII/1986; A. Cota leg.; CAECIB 342. Paratypes: &lt;bold&gt;MEXICO&lt;bold&gt; • 1 ♂ ; Baja California Sur, Comitán, [N24.13151°, W110.42446°]; 2/X/1986; M. Jiménez leg.; AMNH . Non-type material: &lt;bold&gt;MEXICO&lt;bold&gt; • 1 ♀ ; Baja California, Cabo Pulmo, Cerro Cuevoso; [N23.43636°, W109.42963°]; 26/III/1947; I. La Rivers leg.; UCB  • 6 ♀ 3 imm. ; Baja California, San José del Cabo, [N23.06366°, W109.70244°]; Eisen &amp; Vaslet leg.; MCZ 145412 • 1 ♀ ; same locality; 1896; N. Banks leg.; MCZ 145411 • 2 ♀ several imm. ; Baja California Sur, 5–8/II/1966; V. Roth leg.; AMNH  • 1 ♀ ; Baja California Sur, 1.5 mile NE Punta Palmilla, [N23.01058°, W109.71676°]; 16/VII/1968; S.C. Willians et al. leg.; AMNH  • 2 ♀ 1 imm. ; Baja California Sur, 12 miles NE Cabo San Lucas, in palm oasis; [N22.98916°, W109.75131°]; 7/II/1966; V. Roth leg.; AMNH  • 1 ♀ ; Baja California Sur, 24 miles N Miraflores, [N23.69759°, W109.74241°]; 10/II/1966; V. Roth leg.; CAS 9060683 • 1 ♀ ; Baja California Sur, 25 km E Cabo San Lucas, [N23.01487°, W109.72488°]; 16/XII/1977; C. Griswold &amp; L. Vincent leg.; UCB  • 1 ♀ ; Baja California Sur, 44 km W La Paz, at 0.2 km S km 44 on Highway 1; [N24.08966°, W110.69957°]; 31/XII/1978; D. Weissman, R. Love, V. Lee &amp; C. Mullinex leg.; CAS 9060634 • 2 ♀ ; Baja California Sur, 5 miles W Mission San Luis Gonzaga, [N24.90802°, W111.29087°]; 14/II/1966; V. Roth leg.; CAS 9060676 • 1 ♀ 2 imm. ; Baja California Sur, 6 miles E Cabo San Lucas, night collecting; [N22.89053°, W109.91674°, 107m]; 14/I/1974; J.V. Olmstead leg.; AMNH  • 2 ♀ ; Baja California Sur, 8 km S Miraflores, road to Las Casitas; [N23.30636°, W109.76754°]; 15/XII/1977; C. Griswold &amp; L. Vincent leg.; UCB  • 1 ♀ ; Baja California Sur, 8 miles S El Crucero, [N25.03953°, W111.65788°]; 12/II/1966; V. Roth leg.; AMNH  • 1 ♀ ; Baja California Sur, 8 miles SE La Paz, [N24.06244°, W110.18285°, 305m]; 13/X/1968; E.L. Sleeper &amp; F.J. Moore leg.; CAS 9060627 • 1 ♀ ; same collecting data; CAS 9060677 • 1 ♀ ; Baja California Sur, Bahía de La Paz, Isla Gaviota; [N24.14264°, W110.31275°]; 17/V/1944; B. Osorio y Tafall leg.; AMNH  • 1 ♀ ; Baja California Sur, Boca de la Sierra, [N23.38607°, W109.81647°]; 12/VIII/1964; HWC leg.; CAS 9057581 • 2 ♀ ; Baja California Sur, Cabo San Lucas, under litter on sand dunes; [N22.89053°, W109.91674°]; 31/XII/1978; P. Rude leg.; UCB  • 1 ♀ ; same locality; 5/III/1928; T. Craig leg.; CAS 9060631 • 1 ♀ ; Baja California Sur, Comitán, [N24.13151°, W110.42446°]; 30/IX/1986; M. Jiménez leg.; AMNH  • 1 ♀ ; Baja California Sur, El Cien, CAS 9060645 • 1 ♀ ; same collecting data; CAS 9060648 • 1 ♀ ; Baja California Sur, La Paz, [N24.14264°, W110.31275°, 50m]; 12/X/1968; E.L. Sleeper &amp; F.J. Moore leg.; AMNH  • 2 ♂ 3 ♀ 2 imm. ; same locality; [N24.14264°, W110.31275°]; 1–3/II/1965; V. Roth leg.; AMNH  • 2 ♂ 1 ♀ ; same collecting data; AMNH  • 1 ♂ 1 ♀ ; same collecting data; AMNH IFM-1622 • 1 ♀ ; same locality; 2–3/II/1966; V. Roth leg.; AMNH  • 2 ♂ 5 ♀ 1 imm. ; same locality; II/1965; V. Roth leg.; AMNH  • 1 ♀ ; Baja California Sur, La Ribera, (N23.3°, W109.3°); 10/II/1966; V. Roth leg.; AMNH  • 1 ♀ ; Baja California Sur, Rancho Centenario, W of La Paz on road to Los Aripes; [N24.14264°, W110.31275°]; 10/IX/1963; P.R. Craig &amp; D.L. Craig leg.; CAS 9057634 • 1 ♀ ; Baja California Sur, S of El Cayuco "Fish Camp", (N24.57787°, W111.67742°); 24/V/2004; R. Mercurio &amp; M. Nashiguchi leg.; AMNH IFM-0053 • </v>
      </c>
    </row>
    <row r="274" spans="1:34" s="1" customFormat="1" x14ac:dyDescent="0.25">
      <c r="A274" s="3">
        <f t="shared" si="31"/>
        <v>2</v>
      </c>
      <c r="B274" s="53" t="str">
        <f t="shared" si="29"/>
        <v>Kukulcania bajacali</v>
      </c>
      <c r="C274" s="57" t="s">
        <v>339</v>
      </c>
      <c r="D274" s="57" t="s">
        <v>195</v>
      </c>
      <c r="E274" s="57"/>
      <c r="F274" s="57">
        <v>0</v>
      </c>
      <c r="G274" s="57">
        <v>1</v>
      </c>
      <c r="H274" s="57">
        <v>0</v>
      </c>
      <c r="I274" s="57"/>
      <c r="J274" s="57"/>
      <c r="K274" s="57" t="s">
        <v>48</v>
      </c>
      <c r="L274" s="57" t="s">
        <v>382</v>
      </c>
      <c r="M274" s="54" t="s">
        <v>1312</v>
      </c>
      <c r="N274" s="57" t="s">
        <v>85</v>
      </c>
      <c r="O274" s="58" t="s">
        <v>85</v>
      </c>
      <c r="P274" s="58" t="s">
        <v>796</v>
      </c>
      <c r="Q274" s="58" t="s">
        <v>85</v>
      </c>
      <c r="R274" s="58"/>
      <c r="S274" s="54" t="s">
        <v>408</v>
      </c>
      <c r="T274" s="57" t="s">
        <v>1313</v>
      </c>
      <c r="U274" s="57" t="s">
        <v>1314</v>
      </c>
      <c r="V274" s="57"/>
      <c r="W274" s="57" t="s">
        <v>85</v>
      </c>
      <c r="X274" s="147">
        <f ca="1">IF(COUNTBLANK(D274)=1,"",IF('order-admin-units'!$I$1&lt;&gt;"y", "", IF(COUNTBLANK(K274)=1, 'order-admin-units'!$B$1+1, VLOOKUP(K274, ordercountry, 2))))</f>
        <v>2</v>
      </c>
      <c r="Y274" s="147">
        <f ca="1">IF(COUNTBLANK(D274)=1,"",IF('order-admin-units'!$I$1&lt;&gt;"y", "", IF(COUNTBLANK(K274:L274)&gt;0, 'order-admin-units'!$B$2+1, VLOOKUP(K274&amp;"@"&amp;L274, orderadmin, 2))))</f>
        <v>7</v>
      </c>
      <c r="Z274" s="147" t="str">
        <f t="shared" si="32"/>
        <v>MexicoBaja California SurSantiago</v>
      </c>
      <c r="AA274" s="147" t="str">
        <f t="shared" si="33"/>
        <v>Kukulcania bajacaliMexicoBaja California SurSantiagoin house[N24.14264°, W110.31275°]H.W. Campbell15–18/VIII/1964</v>
      </c>
      <c r="AB274" s="147" t="str">
        <f t="shared" si="34"/>
        <v>Kukulcania bajacaliMexicoBaja California SurSantiagoin house[N24.14264°, W110.31275°]H.W. Campbell15–18/VIII/1964CAS 9057585</v>
      </c>
      <c r="AC274" s="147" t="str">
        <f t="shared" si="30"/>
        <v>Kukulcania bajacaliMexicoBaja California SurSantiagoin house[N24.14264°, W110.31275°]H.W. Campbell15–18/VIII/1964</v>
      </c>
      <c r="AD274" s="11" t="str">
        <f t="shared" si="35"/>
        <v/>
      </c>
      <c r="AE274" s="11" t="str">
        <f t="array" ref="AE274">IF(COUNTBLANK(D274)=1,"",IF(OR($H$2="y",$H$2="m"),IF(AA274=AA273,IF(OR(AB274=$AB$4:$AB273)=FALSE,AE273&amp;C274,AE273),"("&amp;C274)&amp;IF(AA274=AA275,IF(OR(AB275=$AB$4:$AB274)=FALSE,", ",""),") "),""))</f>
        <v/>
      </c>
      <c r="AF274" s="11" t="str">
        <f t="array" ref="AF274">IF((COUNTBLANK(D274)=0)*OR($H$2="y",$H$2="m"),IFERROR(LEFT(C274, FIND(" ",C274)-1), C274),"")</f>
        <v/>
      </c>
      <c r="AG274" s="11" t="str">
        <f t="array" ref="AG274">IF(COUNTBLANK(D274)=1,"",IF(OR($H$2="y",$H$2="m"),IF(AA274=AA273,IF(OR(AC274=$AC$4:$AC273)=FALSE,AG273&amp;AF274,AG273),"("&amp;AF274)&amp;IF(AA274=AA275,IF(OR(AC275=$AC$4:$AC274)=FALSE,", ",""),") "),""))</f>
        <v/>
      </c>
      <c r="AH274" s="10" t="str">
        <f>IF((COUNTBLANK(D274)=1),"",IF(D274=D273,AH273,"")&amp;IF(B273&lt;&gt;B274,((IF(COUNTBLANK(E274)=1,$D$3&amp;"Non-type material: "&amp;$D$3,$D$3&amp;INDEX('type-categories'!$A$2:$B$100,MATCH(E274,'type-categories'!$A$2:$A$100,0),2)&amp;$D$3))),"")&amp;(IF(K274&lt;&gt;K273,$C$2&amp;UPPER(K274)&amp;$C$2&amp;$K$3&amp;" ",(IF(B274&lt;&gt;B273,$C$2&amp;UPPER(K274)&amp;$C$2&amp;$K$3&amp;" ",""))))&amp;IF((AA274&lt;&gt;AA275)*($H$2="y"),AD274&amp;AE274,IF((AA274&lt;&gt;AA275)*($H$2="m"),AD274&amp;AG274,IF(($H$2&lt;&gt;"m")*($H$2&lt;&gt;"Y"),(IF(F274=0,"",F274&amp;" "&amp;$F$4&amp;" "))&amp;(IF(G274=0,"",G274&amp;" "&amp;$G$4&amp;" "))&amp;(IF(H274=0,"",H274&amp;" "&amp;H$4&amp;" "))&amp;(IF(I274=0,"",I274&amp;" "&amp;$I$4&amp;" "))&amp;(IF(J274=0,"",J274&amp;" "&amp;$J$4&amp;" ")),"")))&amp;"; "&amp;IF((B274=B273)*(AA274=AA273), "same collecting data; ", IF((B274=B273)*(Z273=Z274),"same locality; ",(IF(COUNTBLANK(L274)=1,"",$D$2&amp;L274&amp;$L$3&amp;" "&amp;$D$2))&amp;(IF(COUNTBLANK(M274)=1,"",$E$2&amp;M274&amp;$E$2&amp;", "))&amp;(IF(COUNTBLANK(N274)=1,"",N274&amp;"; "))&amp;(IF(COUNTBLANK(O274)=1,"",O274&amp;"; ")))&amp;(IF(COUNTBLANK(P274)=1,"",P274&amp;"; "))&amp;(IF(COUNTBLANK(Q274)=1,"",Q274&amp;"; "))&amp;(IF(COUNTBLANK(R274)=1,"",R274&amp;"m, "))&amp;IF((COUNTBLANK(S274)=0)*(S274&lt;&gt;S273), S274&amp;"; ","")&amp;(IF(COUNTBLANK(U274)=1,"",U274&amp;"; "))&amp;(IF(COUNTBLANK(T274)=1,"",IF(COUNTBLANK(F$2)=1,T274&amp;"; ",T274&amp;" "&amp;F$2&amp;"; "))))&amp;(IF(COUNTBLANK(V274)=1,"",V274&amp;"; "))&amp;IF((COUNTBLANK(C274)=1),"",C274)&amp;IF((B274=B275)*(K274=K275)*(L274=L275)*(M274=M275),IF(($H$2&lt;&gt;"m")*($H$2&lt;&gt;"Y"), " • ", IF((ISNUMBER(FIND(")",AE274))), " • ", "")),IF((B274=B275)*(K274=K275)," • ",". ")))</f>
        <v xml:space="preserve">Holotype: &lt;bold&gt;MEXICO&lt;bold&gt; • 1 ♀ ; Baja California Sur, Sierra de la Laguna, Agua de La Palma; low jungle; hand collecting; [N23.56667°, W110°, 150m]; 11/XII/1986; A. Cota leg.; CAECIB 342. Paratypes: &lt;bold&gt;MEXICO&lt;bold&gt; • 1 ♂ ; Baja California Sur, Comitán, [N24.13151°, W110.42446°]; 2/X/1986; M. Jiménez leg.; AMNH . Non-type material: &lt;bold&gt;MEXICO&lt;bold&gt; • 1 ♀ ; Baja California, Cabo Pulmo, Cerro Cuevoso; [N23.43636°, W109.42963°]; 26/III/1947; I. La Rivers leg.; UCB  • 6 ♀ 3 imm. ; Baja California, San José del Cabo, [N23.06366°, W109.70244°]; Eisen &amp; Vaslet leg.; MCZ 145412 • 1 ♀ ; same locality; 1896; N. Banks leg.; MCZ 145411 • 2 ♀ several imm. ; Baja California Sur, 5–8/II/1966; V. Roth leg.; AMNH  • 1 ♀ ; Baja California Sur, 1.5 mile NE Punta Palmilla, [N23.01058°, W109.71676°]; 16/VII/1968; S.C. Willians et al. leg.; AMNH  • 2 ♀ 1 imm. ; Baja California Sur, 12 miles NE Cabo San Lucas, in palm oasis; [N22.98916°, W109.75131°]; 7/II/1966; V. Roth leg.; AMNH  • 1 ♀ ; Baja California Sur, 24 miles N Miraflores, [N23.69759°, W109.74241°]; 10/II/1966; V. Roth leg.; CAS 9060683 • 1 ♀ ; Baja California Sur, 25 km E Cabo San Lucas, [N23.01487°, W109.72488°]; 16/XII/1977; C. Griswold &amp; L. Vincent leg.; UCB  • 1 ♀ ; Baja California Sur, 44 km W La Paz, at 0.2 km S km 44 on Highway 1; [N24.08966°, W110.69957°]; 31/XII/1978; D. Weissman, R. Love, V. Lee &amp; C. Mullinex leg.; CAS 9060634 • 2 ♀ ; Baja California Sur, 5 miles W Mission San Luis Gonzaga, [N24.90802°, W111.29087°]; 14/II/1966; V. Roth leg.; CAS 9060676 • 1 ♀ 2 imm. ; Baja California Sur, 6 miles E Cabo San Lucas, night collecting; [N22.89053°, W109.91674°, 107m]; 14/I/1974; J.V. Olmstead leg.; AMNH  • 2 ♀ ; Baja California Sur, 8 km S Miraflores, road to Las Casitas; [N23.30636°, W109.76754°]; 15/XII/1977; C. Griswold &amp; L. Vincent leg.; UCB  • 1 ♀ ; Baja California Sur, 8 miles S El Crucero, [N25.03953°, W111.65788°]; 12/II/1966; V. Roth leg.; AMNH  • 1 ♀ ; Baja California Sur, 8 miles SE La Paz, [N24.06244°, W110.18285°, 305m]; 13/X/1968; E.L. Sleeper &amp; F.J. Moore leg.; CAS 9060627 • 1 ♀ ; same collecting data; CAS 9060677 • 1 ♀ ; Baja California Sur, Bahía de La Paz, Isla Gaviota; [N24.14264°, W110.31275°]; 17/V/1944; B. Osorio y Tafall leg.; AMNH  • 1 ♀ ; Baja California Sur, Boca de la Sierra, [N23.38607°, W109.81647°]; 12/VIII/1964; HWC leg.; CAS 9057581 • 2 ♀ ; Baja California Sur, Cabo San Lucas, under litter on sand dunes; [N22.89053°, W109.91674°]; 31/XII/1978; P. Rude leg.; UCB  • 1 ♀ ; same locality; 5/III/1928; T. Craig leg.; CAS 9060631 • 1 ♀ ; Baja California Sur, Comitán, [N24.13151°, W110.42446°]; 30/IX/1986; M. Jiménez leg.; AMNH  • 1 ♀ ; Baja California Sur, El Cien, CAS 9060645 • 1 ♀ ; same collecting data; CAS 9060648 • 1 ♀ ; Baja California Sur, La Paz, [N24.14264°, W110.31275°, 50m]; 12/X/1968; E.L. Sleeper &amp; F.J. Moore leg.; AMNH  • 2 ♂ 3 ♀ 2 imm. ; same locality; [N24.14264°, W110.31275°]; 1–3/II/1965; V. Roth leg.; AMNH  • 2 ♂ 1 ♀ ; same collecting data; AMNH  • 1 ♂ 1 ♀ ; same collecting data; AMNH IFM-1622 • 1 ♀ ; same locality; 2–3/II/1966; V. Roth leg.; AMNH  • 2 ♂ 5 ♀ 1 imm. ; same locality; II/1965; V. Roth leg.; AMNH  • 1 ♀ ; Baja California Sur, La Ribera, (N23.3°, W109.3°); 10/II/1966; V. Roth leg.; AMNH  • 1 ♀ ; Baja California Sur, Rancho Centenario, W of La Paz on road to Los Aripes; [N24.14264°, W110.31275°]; 10/IX/1963; P.R. Craig &amp; D.L. Craig leg.; CAS 9057634 • 1 ♀ ; Baja California Sur, S of El Cayuco "Fish Camp", (N24.57787°, W111.67742°); 24/V/2004; R. Mercurio &amp; M. Nashiguchi leg.; AMNH IFM-0053 • 1 ♀ ; Baja California Sur, Santiago, in house; [N24.14264°, W110.31275°]; 15–18/VIII/1964; H.W. Campbell leg.; CAS 9057585 • </v>
      </c>
    </row>
    <row r="275" spans="1:34" s="1" customFormat="1" x14ac:dyDescent="0.25">
      <c r="A275" s="3">
        <f t="shared" si="31"/>
        <v>2</v>
      </c>
      <c r="B275" s="53" t="str">
        <f t="shared" si="29"/>
        <v>Kukulcania bajacali</v>
      </c>
      <c r="C275" s="60" t="s">
        <v>206</v>
      </c>
      <c r="D275" s="60" t="s">
        <v>195</v>
      </c>
      <c r="E275" s="60"/>
      <c r="F275" s="60">
        <v>0</v>
      </c>
      <c r="G275" s="60">
        <v>1</v>
      </c>
      <c r="H275" s="60">
        <v>0</v>
      </c>
      <c r="I275" s="60"/>
      <c r="J275" s="60"/>
      <c r="K275" s="60" t="s">
        <v>48</v>
      </c>
      <c r="L275" s="60" t="s">
        <v>382</v>
      </c>
      <c r="M275" s="60" t="s">
        <v>416</v>
      </c>
      <c r="N275" s="60" t="s">
        <v>423</v>
      </c>
      <c r="O275" s="61" t="s">
        <v>85</v>
      </c>
      <c r="P275" s="60" t="s">
        <v>81</v>
      </c>
      <c r="Q275" s="60" t="s">
        <v>419</v>
      </c>
      <c r="R275" s="60"/>
      <c r="S275" s="62" t="s">
        <v>424</v>
      </c>
      <c r="T275" s="60" t="s">
        <v>421</v>
      </c>
      <c r="U275" s="63" t="s">
        <v>425</v>
      </c>
      <c r="V275" s="60"/>
      <c r="W275" s="60" t="s">
        <v>85</v>
      </c>
      <c r="X275" s="147">
        <f ca="1">IF(COUNTBLANK(D275)=1,"",IF('order-admin-units'!$I$1&lt;&gt;"y", "", IF(COUNTBLANK(K275)=1, 'order-admin-units'!$B$1+1, VLOOKUP(K275, ordercountry, 2))))</f>
        <v>2</v>
      </c>
      <c r="Y275" s="147">
        <f ca="1">IF(COUNTBLANK(D275)=1,"",IF('order-admin-units'!$I$1&lt;&gt;"y", "", IF(COUNTBLANK(K275:L275)&gt;0, 'order-admin-units'!$B$2+1, VLOOKUP(K275&amp;"@"&amp;L275, orderadmin, 2))))</f>
        <v>7</v>
      </c>
      <c r="Z275" s="147" t="str">
        <f t="shared" si="32"/>
        <v>MexicoBaja California SurSierra de la LagunaLos Naranjos</v>
      </c>
      <c r="AA275" s="147" t="str">
        <f t="shared" si="33"/>
        <v>Kukulcania bajacaliMexicoBaja California SurSierra de la LagunaLos Naranjosunder rockshand collecting[N23.56667°, W110°, 600m]A. Cota30/IX/1988</v>
      </c>
      <c r="AB275" s="147" t="str">
        <f t="shared" si="34"/>
        <v>Kukulcania bajacaliMexicoBaja California SurSierra de la LagunaLos Naranjosunder rockshand collecting[N23.56667°, W110°, 600m]A. Cota30/IX/1988CAECIB 336</v>
      </c>
      <c r="AC275" s="147" t="str">
        <f t="shared" si="30"/>
        <v>Kukulcania bajacaliMexicoBaja California SurSierra de la LagunaLos Naranjosunder rockshand collecting[N23.56667°, W110°, 600m]A. Cota30/IX/1988</v>
      </c>
      <c r="AD275" s="11" t="str">
        <f t="shared" si="35"/>
        <v/>
      </c>
      <c r="AE275" s="11" t="str">
        <f t="array" ref="AE275">IF(COUNTBLANK(D275)=1,"",IF(OR($H$2="y",$H$2="m"),IF(AA275=AA274,IF(OR(AB275=$AB$4:$AB274)=FALSE,AE274&amp;C275,AE274),"("&amp;C275)&amp;IF(AA275=AA276,IF(OR(AB276=$AB$4:$AB275)=FALSE,", ",""),") "),""))</f>
        <v/>
      </c>
      <c r="AF275" s="11" t="str">
        <f t="array" ref="AF275">IF((COUNTBLANK(D275)=0)*OR($H$2="y",$H$2="m"),IFERROR(LEFT(C275, FIND(" ",C275)-1), C275),"")</f>
        <v/>
      </c>
      <c r="AG275" s="11" t="str">
        <f t="array" ref="AG275">IF(COUNTBLANK(D275)=1,"",IF(OR($H$2="y",$H$2="m"),IF(AA275=AA274,IF(OR(AC275=$AC$4:$AC274)=FALSE,AG274&amp;AF275,AG274),"("&amp;AF275)&amp;IF(AA275=AA276,IF(OR(AC276=$AC$4:$AC275)=FALSE,", ",""),") "),""))</f>
        <v/>
      </c>
      <c r="AH275" s="10" t="str">
        <f>IF((COUNTBLANK(D275)=1),"",IF(D275=D274,AH274,"")&amp;IF(B274&lt;&gt;B275,((IF(COUNTBLANK(E275)=1,$D$3&amp;"Non-type material: "&amp;$D$3,$D$3&amp;INDEX('type-categories'!$A$2:$B$100,MATCH(E275,'type-categories'!$A$2:$A$100,0),2)&amp;$D$3))),"")&amp;(IF(K275&lt;&gt;K274,$C$2&amp;UPPER(K275)&amp;$C$2&amp;$K$3&amp;" ",(IF(B275&lt;&gt;B274,$C$2&amp;UPPER(K275)&amp;$C$2&amp;$K$3&amp;" ",""))))&amp;IF((AA275&lt;&gt;AA276)*($H$2="y"),AD275&amp;AE275,IF((AA275&lt;&gt;AA276)*($H$2="m"),AD275&amp;AG275,IF(($H$2&lt;&gt;"m")*($H$2&lt;&gt;"Y"),(IF(F275=0,"",F275&amp;" "&amp;$F$4&amp;" "))&amp;(IF(G275=0,"",G275&amp;" "&amp;$G$4&amp;" "))&amp;(IF(H275=0,"",H275&amp;" "&amp;H$4&amp;" "))&amp;(IF(I275=0,"",I275&amp;" "&amp;$I$4&amp;" "))&amp;(IF(J275=0,"",J275&amp;" "&amp;$J$4&amp;" ")),"")))&amp;"; "&amp;IF((B275=B274)*(AA275=AA274), "same collecting data; ", IF((B275=B274)*(Z274=Z275),"same locality; ",(IF(COUNTBLANK(L275)=1,"",$D$2&amp;L275&amp;$L$3&amp;" "&amp;$D$2))&amp;(IF(COUNTBLANK(M275)=1,"",$E$2&amp;M275&amp;$E$2&amp;", "))&amp;(IF(COUNTBLANK(N275)=1,"",N275&amp;"; "))&amp;(IF(COUNTBLANK(O275)=1,"",O275&amp;"; ")))&amp;(IF(COUNTBLANK(P275)=1,"",P275&amp;"; "))&amp;(IF(COUNTBLANK(Q275)=1,"",Q275&amp;"; "))&amp;(IF(COUNTBLANK(R275)=1,"",R275&amp;"m, "))&amp;IF((COUNTBLANK(S275)=0)*(S275&lt;&gt;S274), S275&amp;"; ","")&amp;(IF(COUNTBLANK(U275)=1,"",U275&amp;"; "))&amp;(IF(COUNTBLANK(T275)=1,"",IF(COUNTBLANK(F$2)=1,T275&amp;"; ",T275&amp;" "&amp;F$2&amp;"; "))))&amp;(IF(COUNTBLANK(V275)=1,"",V275&amp;"; "))&amp;IF((COUNTBLANK(C275)=1),"",C275)&amp;IF((B275=B276)*(K275=K276)*(L275=L276)*(M275=M276),IF(($H$2&lt;&gt;"m")*($H$2&lt;&gt;"Y"), " • ", IF((ISNUMBER(FIND(")",AE275))), " • ", "")),IF((B275=B276)*(K275=K276)," • ",". ")))</f>
        <v xml:space="preserve">Holotype: &lt;bold&gt;MEXICO&lt;bold&gt; • 1 ♀ ; Baja California Sur, Sierra de la Laguna, Agua de La Palma; low jungle; hand collecting; [N23.56667°, W110°, 150m]; 11/XII/1986; A. Cota leg.; CAECIB 342. Paratypes: &lt;bold&gt;MEXICO&lt;bold&gt; • 1 ♂ ; Baja California Sur, Comitán, [N24.13151°, W110.42446°]; 2/X/1986; M. Jiménez leg.; AMNH . Non-type material: &lt;bold&gt;MEXICO&lt;bold&gt; • 1 ♀ ; Baja California, Cabo Pulmo, Cerro Cuevoso; [N23.43636°, W109.42963°]; 26/III/1947; I. La Rivers leg.; UCB  • 6 ♀ 3 imm. ; Baja California, San José del Cabo, [N23.06366°, W109.70244°]; Eisen &amp; Vaslet leg.; MCZ 145412 • 1 ♀ ; same locality; 1896; N. Banks leg.; MCZ 145411 • 2 ♀ several imm. ; Baja California Sur, 5–8/II/1966; V. Roth leg.; AMNH  • 1 ♀ ; Baja California Sur, 1.5 mile NE Punta Palmilla, [N23.01058°, W109.71676°]; 16/VII/1968; S.C. Willians et al. leg.; AMNH  • 2 ♀ 1 imm. ; Baja California Sur, 12 miles NE Cabo San Lucas, in palm oasis; [N22.98916°, W109.75131°]; 7/II/1966; V. Roth leg.; AMNH  • 1 ♀ ; Baja California Sur, 24 miles N Miraflores, [N23.69759°, W109.74241°]; 10/II/1966; V. Roth leg.; CAS 9060683 • 1 ♀ ; Baja California Sur, 25 km E Cabo San Lucas, [N23.01487°, W109.72488°]; 16/XII/1977; C. Griswold &amp; L. Vincent leg.; UCB  • 1 ♀ ; Baja California Sur, 44 km W La Paz, at 0.2 km S km 44 on Highway 1; [N24.08966°, W110.69957°]; 31/XII/1978; D. Weissman, R. Love, V. Lee &amp; C. Mullinex leg.; CAS 9060634 • 2 ♀ ; Baja California Sur, 5 miles W Mission San Luis Gonzaga, [N24.90802°, W111.29087°]; 14/II/1966; V. Roth leg.; CAS 9060676 • 1 ♀ 2 imm. ; Baja California Sur, 6 miles E Cabo San Lucas, night collecting; [N22.89053°, W109.91674°, 107m]; 14/I/1974; J.V. Olmstead leg.; AMNH  • 2 ♀ ; Baja California Sur, 8 km S Miraflores, road to Las Casitas; [N23.30636°, W109.76754°]; 15/XII/1977; C. Griswold &amp; L. Vincent leg.; UCB  • 1 ♀ ; Baja California Sur, 8 miles S El Crucero, [N25.03953°, W111.65788°]; 12/II/1966; V. Roth leg.; AMNH  • 1 ♀ ; Baja California Sur, 8 miles SE La Paz, [N24.06244°, W110.18285°, 305m]; 13/X/1968; E.L. Sleeper &amp; F.J. Moore leg.; CAS 9060627 • 1 ♀ ; same collecting data; CAS 9060677 • 1 ♀ ; Baja California Sur, Bahía de La Paz, Isla Gaviota; [N24.14264°, W110.31275°]; 17/V/1944; B. Osorio y Tafall leg.; AMNH  • 1 ♀ ; Baja California Sur, Boca de la Sierra, [N23.38607°, W109.81647°]; 12/VIII/1964; HWC leg.; CAS 9057581 • 2 ♀ ; Baja California Sur, Cabo San Lucas, under litter on sand dunes; [N22.89053°, W109.91674°]; 31/XII/1978; P. Rude leg.; UCB  • 1 ♀ ; same locality; 5/III/1928; T. Craig leg.; CAS 9060631 • 1 ♀ ; Baja California Sur, Comitán, [N24.13151°, W110.42446°]; 30/IX/1986; M. Jiménez leg.; AMNH  • 1 ♀ ; Baja California Sur, El Cien, CAS 9060645 • 1 ♀ ; same collecting data; CAS 9060648 • 1 ♀ ; Baja California Sur, La Paz, [N24.14264°, W110.31275°, 50m]; 12/X/1968; E.L. Sleeper &amp; F.J. Moore leg.; AMNH  • 2 ♂ 3 ♀ 2 imm. ; same locality; [N24.14264°, W110.31275°]; 1–3/II/1965; V. Roth leg.; AMNH  • 2 ♂ 1 ♀ ; same collecting data; AMNH  • 1 ♂ 1 ♀ ; same collecting data; AMNH IFM-1622 • 1 ♀ ; same locality; 2–3/II/1966; V. Roth leg.; AMNH  • 2 ♂ 5 ♀ 1 imm. ; same locality; II/1965; V. Roth leg.; AMNH  • 1 ♀ ; Baja California Sur, La Ribera, (N23.3°, W109.3°); 10/II/1966; V. Roth leg.; AMNH  • 1 ♀ ; Baja California Sur, Rancho Centenario, W of La Paz on road to Los Aripes; [N24.14264°, W110.31275°]; 10/IX/1963; P.R. Craig &amp; D.L. Craig leg.; CAS 9057634 • 1 ♀ ; Baja California Sur, S of El Cayuco "Fish Camp", (N24.57787°, W111.67742°); 24/V/2004; R. Mercurio &amp; M. Nashiguchi leg.; AMNH IFM-0053 • 1 ♀ ; Baja California Sur, Santiago, in house; [N24.14264°, W110.31275°]; 15–18/VIII/1964; H.W. Campbell leg.; CAS 9057585 • 1 ♀ ; Baja California Sur, Sierra de la Laguna, Los Naranjos; under rocks; hand collecting; [N23.56667°, W110°, 600m]; 30/IX/1988; A. Cota leg.; CAECIB 336 • </v>
      </c>
    </row>
    <row r="276" spans="1:34" s="1" customFormat="1" x14ac:dyDescent="0.25">
      <c r="A276" s="3">
        <f t="shared" si="31"/>
        <v>2</v>
      </c>
      <c r="B276" s="53" t="str">
        <f t="shared" si="29"/>
        <v>Kukulcania bajacali</v>
      </c>
      <c r="C276" s="60" t="s">
        <v>207</v>
      </c>
      <c r="D276" s="60" t="s">
        <v>195</v>
      </c>
      <c r="E276" s="60"/>
      <c r="F276" s="60">
        <v>0</v>
      </c>
      <c r="G276" s="60">
        <v>1</v>
      </c>
      <c r="H276" s="60">
        <v>0</v>
      </c>
      <c r="I276" s="60"/>
      <c r="J276" s="60"/>
      <c r="K276" s="60" t="s">
        <v>48</v>
      </c>
      <c r="L276" s="60" t="s">
        <v>382</v>
      </c>
      <c r="M276" s="60" t="s">
        <v>426</v>
      </c>
      <c r="N276" s="60" t="s">
        <v>427</v>
      </c>
      <c r="O276" s="61" t="s">
        <v>85</v>
      </c>
      <c r="P276" s="60"/>
      <c r="Q276" s="60" t="s">
        <v>85</v>
      </c>
      <c r="R276" s="60"/>
      <c r="S276" s="62" t="s">
        <v>428</v>
      </c>
      <c r="T276" s="60" t="s">
        <v>429</v>
      </c>
      <c r="U276" s="63" t="s">
        <v>430</v>
      </c>
      <c r="V276" s="60"/>
      <c r="W276" s="60" t="s">
        <v>85</v>
      </c>
      <c r="X276" s="147">
        <f ca="1">IF(COUNTBLANK(D276)=1,"",IF('order-admin-units'!$I$1&lt;&gt;"y", "", IF(COUNTBLANK(K276)=1, 'order-admin-units'!$B$1+1, VLOOKUP(K276, ordercountry, 2))))</f>
        <v>2</v>
      </c>
      <c r="Y276" s="147">
        <f ca="1">IF(COUNTBLANK(D276)=1,"",IF('order-admin-units'!$I$1&lt;&gt;"y", "", IF(COUNTBLANK(K276:L276)&gt;0, 'order-admin-units'!$B$2+1, VLOOKUP(K276&amp;"@"&amp;L276, orderadmin, 2))))</f>
        <v>7</v>
      </c>
      <c r="Z276" s="147" t="str">
        <f t="shared" si="32"/>
        <v>MexicoBaja California SurSierra de las Cacachilasnear Rancho Al Chivato</v>
      </c>
      <c r="AA276" s="147" t="str">
        <f t="shared" si="33"/>
        <v>Kukulcania bajacaliMexicoBaja California SurSierra de las Cacachilasnear Rancho Al Chivato[N24.10449°, W110.12541°, 487m]M.L. Jiménez &amp; J. Maya5/XI/2013</v>
      </c>
      <c r="AB276" s="147" t="str">
        <f t="shared" si="34"/>
        <v>Kukulcania bajacaliMexicoBaja California SurSierra de las Cacachilasnear Rancho Al Chivato[N24.10449°, W110.12541°, 487m]M.L. Jiménez &amp; J. Maya5/XI/2013CAECIB IFM-1540</v>
      </c>
      <c r="AC276" s="147" t="str">
        <f t="shared" si="30"/>
        <v>Kukulcania bajacaliMexicoBaja California SurSierra de las Cacachilasnear Rancho Al Chivato[N24.10449°, W110.12541°, 487m]M.L. Jiménez &amp; J. Maya5/XI/2013</v>
      </c>
      <c r="AD276" s="11" t="str">
        <f t="shared" si="35"/>
        <v/>
      </c>
      <c r="AE276" s="11" t="str">
        <f t="array" ref="AE276">IF(COUNTBLANK(D276)=1,"",IF(OR($H$2="y",$H$2="m"),IF(AA276=AA275,IF(OR(AB276=$AB$4:$AB275)=FALSE,AE275&amp;C276,AE275),"("&amp;C276)&amp;IF(AA276=AA277,IF(OR(AB277=$AB$4:$AB276)=FALSE,", ",""),") "),""))</f>
        <v/>
      </c>
      <c r="AF276" s="11" t="str">
        <f t="array" ref="AF276">IF((COUNTBLANK(D276)=0)*OR($H$2="y",$H$2="m"),IFERROR(LEFT(C276, FIND(" ",C276)-1), C276),"")</f>
        <v/>
      </c>
      <c r="AG276" s="11" t="str">
        <f t="array" ref="AG276">IF(COUNTBLANK(D276)=1,"",IF(OR($H$2="y",$H$2="m"),IF(AA276=AA275,IF(OR(AC276=$AC$4:$AC275)=FALSE,AG275&amp;AF276,AG275),"("&amp;AF276)&amp;IF(AA276=AA277,IF(OR(AC277=$AC$4:$AC276)=FALSE,", ",""),") "),""))</f>
        <v/>
      </c>
      <c r="AH276" s="10" t="str">
        <f>IF((COUNTBLANK(D276)=1),"",IF(D276=D275,AH275,"")&amp;IF(B275&lt;&gt;B276,((IF(COUNTBLANK(E276)=1,$D$3&amp;"Non-type material: "&amp;$D$3,$D$3&amp;INDEX('type-categories'!$A$2:$B$100,MATCH(E276,'type-categories'!$A$2:$A$100,0),2)&amp;$D$3))),"")&amp;(IF(K276&lt;&gt;K275,$C$2&amp;UPPER(K276)&amp;$C$2&amp;$K$3&amp;" ",(IF(B276&lt;&gt;B275,$C$2&amp;UPPER(K276)&amp;$C$2&amp;$K$3&amp;" ",""))))&amp;IF((AA276&lt;&gt;AA277)*($H$2="y"),AD276&amp;AE276,IF((AA276&lt;&gt;AA277)*($H$2="m"),AD276&amp;AG276,IF(($H$2&lt;&gt;"m")*($H$2&lt;&gt;"Y"),(IF(F276=0,"",F276&amp;" "&amp;$F$4&amp;" "))&amp;(IF(G276=0,"",G276&amp;" "&amp;$G$4&amp;" "))&amp;(IF(H276=0,"",H276&amp;" "&amp;H$4&amp;" "))&amp;(IF(I276=0,"",I276&amp;" "&amp;$I$4&amp;" "))&amp;(IF(J276=0,"",J276&amp;" "&amp;$J$4&amp;" ")),"")))&amp;"; "&amp;IF((B276=B275)*(AA276=AA275), "same collecting data; ", IF((B276=B275)*(Z275=Z276),"same locality; ",(IF(COUNTBLANK(L276)=1,"",$D$2&amp;L276&amp;$L$3&amp;" "&amp;$D$2))&amp;(IF(COUNTBLANK(M276)=1,"",$E$2&amp;M276&amp;$E$2&amp;", "))&amp;(IF(COUNTBLANK(N276)=1,"",N276&amp;"; "))&amp;(IF(COUNTBLANK(O276)=1,"",O276&amp;"; ")))&amp;(IF(COUNTBLANK(P276)=1,"",P276&amp;"; "))&amp;(IF(COUNTBLANK(Q276)=1,"",Q276&amp;"; "))&amp;(IF(COUNTBLANK(R276)=1,"",R276&amp;"m, "))&amp;IF((COUNTBLANK(S276)=0)*(S276&lt;&gt;S275), S276&amp;"; ","")&amp;(IF(COUNTBLANK(U276)=1,"",U276&amp;"; "))&amp;(IF(COUNTBLANK(T276)=1,"",IF(COUNTBLANK(F$2)=1,T276&amp;"; ",T276&amp;" "&amp;F$2&amp;"; "))))&amp;(IF(COUNTBLANK(V276)=1,"",V276&amp;"; "))&amp;IF((COUNTBLANK(C276)=1),"",C276)&amp;IF((B276=B277)*(K276=K277)*(L276=L277)*(M276=M277),IF(($H$2&lt;&gt;"m")*($H$2&lt;&gt;"Y"), " • ", IF((ISNUMBER(FIND(")",AE276))), " • ", "")),IF((B276=B277)*(K276=K277)," • ",". ")))</f>
        <v xml:space="preserve">Holotype: &lt;bold&gt;MEXICO&lt;bold&gt; • 1 ♀ ; Baja California Sur, Sierra de la Laguna, Agua de La Palma; low jungle; hand collecting; [N23.56667°, W110°, 150m]; 11/XII/1986; A. Cota leg.; CAECIB 342. Paratypes: &lt;bold&gt;MEXICO&lt;bold&gt; • 1 ♂ ; Baja California Sur, Comitán, [N24.13151°, W110.42446°]; 2/X/1986; M. Jiménez leg.; AMNH . Non-type material: &lt;bold&gt;MEXICO&lt;bold&gt; • 1 ♀ ; Baja California, Cabo Pulmo, Cerro Cuevoso; [N23.43636°, W109.42963°]; 26/III/1947; I. La Rivers leg.; UCB  • 6 ♀ 3 imm. ; Baja California, San José del Cabo, [N23.06366°, W109.70244°]; Eisen &amp; Vaslet leg.; MCZ 145412 • 1 ♀ ; same locality; 1896; N. Banks leg.; MCZ 145411 • 2 ♀ several imm. ; Baja California Sur, 5–8/II/1966; V. Roth leg.; AMNH  • 1 ♀ ; Baja California Sur, 1.5 mile NE Punta Palmilla, [N23.01058°, W109.71676°]; 16/VII/1968; S.C. Willians et al. leg.; AMNH  • 2 ♀ 1 imm. ; Baja California Sur, 12 miles NE Cabo San Lucas, in palm oasis; [N22.98916°, W109.75131°]; 7/II/1966; V. Roth leg.; AMNH  • 1 ♀ ; Baja California Sur, 24 miles N Miraflores, [N23.69759°, W109.74241°]; 10/II/1966; V. Roth leg.; CAS 9060683 • 1 ♀ ; Baja California Sur, 25 km E Cabo San Lucas, [N23.01487°, W109.72488°]; 16/XII/1977; C. Griswold &amp; L. Vincent leg.; UCB  • 1 ♀ ; Baja California Sur, 44 km W La Paz, at 0.2 km S km 44 on Highway 1; [N24.08966°, W110.69957°]; 31/XII/1978; D. Weissman, R. Love, V. Lee &amp; C. Mullinex leg.; CAS 9060634 • 2 ♀ ; Baja California Sur, 5 miles W Mission San Luis Gonzaga, [N24.90802°, W111.29087°]; 14/II/1966; V. Roth leg.; CAS 9060676 • 1 ♀ 2 imm. ; Baja California Sur, 6 miles E Cabo San Lucas, night collecting; [N22.89053°, W109.91674°, 107m]; 14/I/1974; J.V. Olmstead leg.; AMNH  • 2 ♀ ; Baja California Sur, 8 km S Miraflores, road to Las Casitas; [N23.30636°, W109.76754°]; 15/XII/1977; C. Griswold &amp; L. Vincent leg.; UCB  • 1 ♀ ; Baja California Sur, 8 miles S El Crucero, [N25.03953°, W111.65788°]; 12/II/1966; V. Roth leg.; AMNH  • 1 ♀ ; Baja California Sur, 8 miles SE La Paz, [N24.06244°, W110.18285°, 305m]; 13/X/1968; E.L. Sleeper &amp; F.J. Moore leg.; CAS 9060627 • 1 ♀ ; same collecting data; CAS 9060677 • 1 ♀ ; Baja California Sur, Bahía de La Paz, Isla Gaviota; [N24.14264°, W110.31275°]; 17/V/1944; B. Osorio y Tafall leg.; AMNH  • 1 ♀ ; Baja California Sur, Boca de la Sierra, [N23.38607°, W109.81647°]; 12/VIII/1964; HWC leg.; CAS 9057581 • 2 ♀ ; Baja California Sur, Cabo San Lucas, under litter on sand dunes; [N22.89053°, W109.91674°]; 31/XII/1978; P. Rude leg.; UCB  • 1 ♀ ; same locality; 5/III/1928; T. Craig leg.; CAS 9060631 • 1 ♀ ; Baja California Sur, Comitán, [N24.13151°, W110.42446°]; 30/IX/1986; M. Jiménez leg.; AMNH  • 1 ♀ ; Baja California Sur, El Cien, CAS 9060645 • 1 ♀ ; same collecting data; CAS 9060648 • 1 ♀ ; Baja California Sur, La Paz, [N24.14264°, W110.31275°, 50m]; 12/X/1968; E.L. Sleeper &amp; F.J. Moore leg.; AMNH  • 2 ♂ 3 ♀ 2 imm. ; same locality; [N24.14264°, W110.31275°]; 1–3/II/1965; V. Roth leg.; AMNH  • 2 ♂ 1 ♀ ; same collecting data; AMNH  • 1 ♂ 1 ♀ ; same collecting data; AMNH IFM-1622 • 1 ♀ ; same locality; 2–3/II/1966; V. Roth leg.; AMNH  • 2 ♂ 5 ♀ 1 imm. ; same locality; II/1965; V. Roth leg.; AMNH  • 1 ♀ ; Baja California Sur, La Ribera, (N23.3°, W109.3°); 10/II/1966; V. Roth leg.; AMNH  • 1 ♀ ; Baja California Sur, Rancho Centenario, W of La Paz on road to Los Aripes; [N24.14264°, W110.31275°]; 10/IX/1963; P.R. Craig &amp; D.L. Craig leg.; CAS 9057634 • 1 ♀ ; Baja California Sur, S of El Cayuco "Fish Camp", (N24.57787°, W111.67742°); 24/V/2004; R. Mercurio &amp; M. Nashiguchi leg.; AMNH IFM-0053 • 1 ♀ ; Baja California Sur, Santiago, in house; [N24.14264°, W110.31275°]; 15–18/VIII/1964; H.W. Campbell leg.; CAS 9057585 • 1 ♀ ; Baja California Sur, Sierra de la Laguna, Los Naranjos; under rocks; hand collecting; [N23.56667°, W110°, 600m]; 30/IX/1988; A. Cota leg.; CAECIB 336 • 1 ♀ ; Baja California Sur, Sierra de las Cacachilas, near Rancho Al Chivato; [N24.10449°, W110.12541°, 487m]; 5/XI/2013; M.L. Jiménez &amp; J. Maya leg.; CAECIB IFM-1540 • </v>
      </c>
    </row>
    <row r="277" spans="1:34" s="1" customFormat="1" x14ac:dyDescent="0.25">
      <c r="A277" s="3">
        <f t="shared" si="31"/>
        <v>2</v>
      </c>
      <c r="B277" s="53" t="str">
        <f t="shared" si="29"/>
        <v>Kukulcania bajacali</v>
      </c>
      <c r="C277" s="57" t="s">
        <v>340</v>
      </c>
      <c r="D277" s="57" t="s">
        <v>195</v>
      </c>
      <c r="E277" s="57"/>
      <c r="F277" s="57">
        <v>0</v>
      </c>
      <c r="G277" s="57">
        <v>3</v>
      </c>
      <c r="H277" s="57">
        <v>0</v>
      </c>
      <c r="I277" s="57"/>
      <c r="J277" s="57"/>
      <c r="K277" s="57" t="s">
        <v>48</v>
      </c>
      <c r="L277" s="57" t="s">
        <v>382</v>
      </c>
      <c r="M277" s="54" t="s">
        <v>1315</v>
      </c>
      <c r="N277" s="57" t="s">
        <v>85</v>
      </c>
      <c r="O277" s="58" t="s">
        <v>85</v>
      </c>
      <c r="P277" s="58"/>
      <c r="Q277" s="58" t="s">
        <v>85</v>
      </c>
      <c r="R277" s="58"/>
      <c r="S277" s="54" t="s">
        <v>1316</v>
      </c>
      <c r="T277" s="57" t="s">
        <v>1313</v>
      </c>
      <c r="U277" s="57" t="s">
        <v>1317</v>
      </c>
      <c r="V277" s="57"/>
      <c r="W277" s="57" t="s">
        <v>821</v>
      </c>
      <c r="X277" s="147">
        <f ca="1">IF(COUNTBLANK(D277)=1,"",IF('order-admin-units'!$I$1&lt;&gt;"y", "", IF(COUNTBLANK(K277)=1, 'order-admin-units'!$B$1+1, VLOOKUP(K277, ordercountry, 2))))</f>
        <v>2</v>
      </c>
      <c r="Y277" s="147">
        <f ca="1">IF(COUNTBLANK(D277)=1,"",IF('order-admin-units'!$I$1&lt;&gt;"y", "", IF(COUNTBLANK(K277:L277)&gt;0, 'order-admin-units'!$B$2+1, VLOOKUP(K277&amp;"@"&amp;L277, orderadmin, 2))))</f>
        <v>7</v>
      </c>
      <c r="Z277" s="147" t="str">
        <f t="shared" si="32"/>
        <v>MexicoBaja California Surwest side of Santiago</v>
      </c>
      <c r="AA277" s="147" t="str">
        <f t="shared" si="33"/>
        <v>Kukulcania bajacaliMexicoBaja California Surwest side of Santiago[N23.48194°, W109.71833°]H.W. Campbell14/VIII/1964</v>
      </c>
      <c r="AB277" s="147" t="str">
        <f t="shared" si="34"/>
        <v>Kukulcania bajacaliMexicoBaja California Surwest side of Santiago[N23.48194°, W109.71833°]H.W. Campbell14/VIII/1964CAS 9057600</v>
      </c>
      <c r="AC277" s="147" t="str">
        <f t="shared" si="30"/>
        <v>Kukulcania bajacaliMexicoBaja California Surwest side of Santiago[N23.48194°, W109.71833°]H.W. Campbell14/VIII/1964</v>
      </c>
      <c r="AD277" s="11" t="str">
        <f t="shared" si="35"/>
        <v/>
      </c>
      <c r="AE277" s="11" t="str">
        <f t="array" ref="AE277">IF(COUNTBLANK(D277)=1,"",IF(OR($H$2="y",$H$2="m"),IF(AA277=AA276,IF(OR(AB277=$AB$4:$AB276)=FALSE,AE276&amp;C277,AE276),"("&amp;C277)&amp;IF(AA277=AA278,IF(OR(AB278=$AB$4:$AB277)=FALSE,", ",""),") "),""))</f>
        <v/>
      </c>
      <c r="AF277" s="11" t="str">
        <f t="array" ref="AF277">IF((COUNTBLANK(D277)=0)*OR($H$2="y",$H$2="m"),IFERROR(LEFT(C277, FIND(" ",C277)-1), C277),"")</f>
        <v/>
      </c>
      <c r="AG277" s="11" t="str">
        <f t="array" ref="AG277">IF(COUNTBLANK(D277)=1,"",IF(OR($H$2="y",$H$2="m"),IF(AA277=AA276,IF(OR(AC277=$AC$4:$AC276)=FALSE,AG276&amp;AF277,AG276),"("&amp;AF277)&amp;IF(AA277=AA278,IF(OR(AC278=$AC$4:$AC277)=FALSE,", ",""),") "),""))</f>
        <v/>
      </c>
      <c r="AH277" s="10" t="str">
        <f>IF((COUNTBLANK(D277)=1),"",IF(D277=D276,AH276,"")&amp;IF(B276&lt;&gt;B277,((IF(COUNTBLANK(E277)=1,$D$3&amp;"Non-type material: "&amp;$D$3,$D$3&amp;INDEX('type-categories'!$A$2:$B$100,MATCH(E277,'type-categories'!$A$2:$A$100,0),2)&amp;$D$3))),"")&amp;(IF(K277&lt;&gt;K276,$C$2&amp;UPPER(K277)&amp;$C$2&amp;$K$3&amp;" ",(IF(B277&lt;&gt;B276,$C$2&amp;UPPER(K277)&amp;$C$2&amp;$K$3&amp;" ",""))))&amp;IF((AA277&lt;&gt;AA278)*($H$2="y"),AD277&amp;AE277,IF((AA277&lt;&gt;AA278)*($H$2="m"),AD277&amp;AG277,IF(($H$2&lt;&gt;"m")*($H$2&lt;&gt;"Y"),(IF(F277=0,"",F277&amp;" "&amp;$F$4&amp;" "))&amp;(IF(G277=0,"",G277&amp;" "&amp;$G$4&amp;" "))&amp;(IF(H277=0,"",H277&amp;" "&amp;H$4&amp;" "))&amp;(IF(I277=0,"",I277&amp;" "&amp;$I$4&amp;" "))&amp;(IF(J277=0,"",J277&amp;" "&amp;$J$4&amp;" ")),"")))&amp;"; "&amp;IF((B277=B276)*(AA277=AA276), "same collecting data; ", IF((B277=B276)*(Z276=Z277),"same locality; ",(IF(COUNTBLANK(L277)=1,"",$D$2&amp;L277&amp;$L$3&amp;" "&amp;$D$2))&amp;(IF(COUNTBLANK(M277)=1,"",$E$2&amp;M277&amp;$E$2&amp;", "))&amp;(IF(COUNTBLANK(N277)=1,"",N277&amp;"; "))&amp;(IF(COUNTBLANK(O277)=1,"",O277&amp;"; ")))&amp;(IF(COUNTBLANK(P277)=1,"",P277&amp;"; "))&amp;(IF(COUNTBLANK(Q277)=1,"",Q277&amp;"; "))&amp;(IF(COUNTBLANK(R277)=1,"",R277&amp;"m, "))&amp;IF((COUNTBLANK(S277)=0)*(S277&lt;&gt;S276), S277&amp;"; ","")&amp;(IF(COUNTBLANK(U277)=1,"",U277&amp;"; "))&amp;(IF(COUNTBLANK(T277)=1,"",IF(COUNTBLANK(F$2)=1,T277&amp;"; ",T277&amp;" "&amp;F$2&amp;"; "))))&amp;(IF(COUNTBLANK(V277)=1,"",V277&amp;"; "))&amp;IF((COUNTBLANK(C277)=1),"",C277)&amp;IF((B277=B278)*(K277=K278)*(L277=L278)*(M277=M278),IF(($H$2&lt;&gt;"m")*($H$2&lt;&gt;"Y"), " • ", IF((ISNUMBER(FIND(")",AE277))), " • ", "")),IF((B277=B278)*(K277=K278)," • ",". ")))</f>
        <v xml:space="preserve">Holotype: &lt;bold&gt;MEXICO&lt;bold&gt; • 1 ♀ ; Baja California Sur, Sierra de la Laguna, Agua de La Palma; low jungle; hand collecting; [N23.56667°, W110°, 150m]; 11/XII/1986; A. Cota leg.; CAECIB 342. Paratypes: &lt;bold&gt;MEXICO&lt;bold&gt; • 1 ♂ ; Baja California Sur, Comitán, [N24.13151°, W110.42446°]; 2/X/1986; M. Jiménez leg.; AMNH . Non-type material: &lt;bold&gt;MEXICO&lt;bold&gt; • 1 ♀ ; Baja California, Cabo Pulmo, Cerro Cuevoso; [N23.43636°, W109.42963°]; 26/III/1947; I. La Rivers leg.; UCB  • 6 ♀ 3 imm. ; Baja California, San José del Cabo, [N23.06366°, W109.70244°]; Eisen &amp; Vaslet leg.; MCZ 145412 • 1 ♀ ; same locality; 1896; N. Banks leg.; MCZ 145411 • 2 ♀ several imm. ; Baja California Sur, 5–8/II/1966; V. Roth leg.; AMNH  • 1 ♀ ; Baja California Sur, 1.5 mile NE Punta Palmilla, [N23.01058°, W109.71676°]; 16/VII/1968; S.C. Willians et al. leg.; AMNH  • 2 ♀ 1 imm. ; Baja California Sur, 12 miles NE Cabo San Lucas, in palm oasis; [N22.98916°, W109.75131°]; 7/II/1966; V. Roth leg.; AMNH  • 1 ♀ ; Baja California Sur, 24 miles N Miraflores, [N23.69759°, W109.74241°]; 10/II/1966; V. Roth leg.; CAS 9060683 • 1 ♀ ; Baja California Sur, 25 km E Cabo San Lucas, [N23.01487°, W109.72488°]; 16/XII/1977; C. Griswold &amp; L. Vincent leg.; UCB  • 1 ♀ ; Baja California Sur, 44 km W La Paz, at 0.2 km S km 44 on Highway 1; [N24.08966°, W110.69957°]; 31/XII/1978; D. Weissman, R. Love, V. Lee &amp; C. Mullinex leg.; CAS 9060634 • 2 ♀ ; Baja California Sur, 5 miles W Mission San Luis Gonzaga, [N24.90802°, W111.29087°]; 14/II/1966; V. Roth leg.; CAS 9060676 • 1 ♀ 2 imm. ; Baja California Sur, 6 miles E Cabo San Lucas, night collecting; [N22.89053°, W109.91674°, 107m]; 14/I/1974; J.V. Olmstead leg.; AMNH  • 2 ♀ ; Baja California Sur, 8 km S Miraflores, road to Las Casitas; [N23.30636°, W109.76754°]; 15/XII/1977; C. Griswold &amp; L. Vincent leg.; UCB  • 1 ♀ ; Baja California Sur, 8 miles S El Crucero, [N25.03953°, W111.65788°]; 12/II/1966; V. Roth leg.; AMNH  • 1 ♀ ; Baja California Sur, 8 miles SE La Paz, [N24.06244°, W110.18285°, 305m]; 13/X/1968; E.L. Sleeper &amp; F.J. Moore leg.; CAS 9060627 • 1 ♀ ; same collecting data; CAS 9060677 • 1 ♀ ; Baja California Sur, Bahía de La Paz, Isla Gaviota; [N24.14264°, W110.31275°]; 17/V/1944; B. Osorio y Tafall leg.; AMNH  • 1 ♀ ; Baja California Sur, Boca de la Sierra, [N23.38607°, W109.81647°]; 12/VIII/1964; HWC leg.; CAS 9057581 • 2 ♀ ; Baja California Sur, Cabo San Lucas, under litter on sand dunes; [N22.89053°, W109.91674°]; 31/XII/1978; P. Rude leg.; UCB  • 1 ♀ ; same locality; 5/III/1928; T. Craig leg.; CAS 9060631 • 1 ♀ ; Baja California Sur, Comitán, [N24.13151°, W110.42446°]; 30/IX/1986; M. Jiménez leg.; AMNH  • 1 ♀ ; Baja California Sur, El Cien, CAS 9060645 • 1 ♀ ; same collecting data; CAS 9060648 • 1 ♀ ; Baja California Sur, La Paz, [N24.14264°, W110.31275°, 50m]; 12/X/1968; E.L. Sleeper &amp; F.J. Moore leg.; AMNH  • 2 ♂ 3 ♀ 2 imm. ; same locality; [N24.14264°, W110.31275°]; 1–3/II/1965; V. Roth leg.; AMNH  • 2 ♂ 1 ♀ ; same collecting data; AMNH  • 1 ♂ 1 ♀ ; same collecting data; AMNH IFM-1622 • 1 ♀ ; same locality; 2–3/II/1966; V. Roth leg.; AMNH  • 2 ♂ 5 ♀ 1 imm. ; same locality; II/1965; V. Roth leg.; AMNH  • 1 ♀ ; Baja California Sur, La Ribera, (N23.3°, W109.3°); 10/II/1966; V. Roth leg.; AMNH  • 1 ♀ ; Baja California Sur, Rancho Centenario, W of La Paz on road to Los Aripes; [N24.14264°, W110.31275°]; 10/IX/1963; P.R. Craig &amp; D.L. Craig leg.; CAS 9057634 • 1 ♀ ; Baja California Sur, S of El Cayuco "Fish Camp", (N24.57787°, W111.67742°); 24/V/2004; R. Mercurio &amp; M. Nashiguchi leg.; AMNH IFM-0053 • 1 ♀ ; Baja California Sur, Santiago, in house; [N24.14264°, W110.31275°]; 15–18/VIII/1964; H.W. Campbell leg.; CAS 9057585 • 1 ♀ ; Baja California Sur, Sierra de la Laguna, Los Naranjos; under rocks; hand collecting; [N23.56667°, W110°, 600m]; 30/IX/1988; A. Cota leg.; CAECIB 336 • 1 ♀ ; Baja California Sur, Sierra de las Cacachilas, near Rancho Al Chivato; [N24.10449°, W110.12541°, 487m]; 5/XI/2013; M.L. Jiménez &amp; J. Maya leg.; CAECIB IFM-1540 • 3 ♀ ; Baja California Sur, west side of Santiago, [N23.48194°, W109.71833°]; 14/VIII/1964; H.W. Campbell leg.; CAS 9057600. </v>
      </c>
    </row>
    <row r="278" spans="1:34" s="1" customFormat="1" x14ac:dyDescent="0.25">
      <c r="A278" s="3">
        <f t="shared" si="31"/>
        <v>2</v>
      </c>
      <c r="B278" s="53" t="str">
        <f t="shared" si="29"/>
        <v>Kukulcania bajacali</v>
      </c>
      <c r="C278" s="57" t="s">
        <v>221</v>
      </c>
      <c r="D278" s="57" t="s">
        <v>195</v>
      </c>
      <c r="E278" s="57"/>
      <c r="F278" s="57">
        <v>0</v>
      </c>
      <c r="G278" s="57">
        <v>1</v>
      </c>
      <c r="H278" s="57">
        <v>0</v>
      </c>
      <c r="I278" s="57"/>
      <c r="J278" s="57"/>
      <c r="K278" s="57" t="s">
        <v>353</v>
      </c>
      <c r="L278" s="57" t="s">
        <v>78</v>
      </c>
      <c r="M278" s="54" t="s">
        <v>1318</v>
      </c>
      <c r="N278" s="57" t="s">
        <v>85</v>
      </c>
      <c r="O278" s="58" t="s">
        <v>85</v>
      </c>
      <c r="P278" s="58"/>
      <c r="Q278" s="58" t="s">
        <v>85</v>
      </c>
      <c r="R278" s="58"/>
      <c r="S278" s="54" t="s">
        <v>85</v>
      </c>
      <c r="T278" s="57" t="s">
        <v>464</v>
      </c>
      <c r="U278" s="57" t="s">
        <v>85</v>
      </c>
      <c r="V278" s="57"/>
      <c r="W278" s="57" t="s">
        <v>465</v>
      </c>
      <c r="X278" s="147">
        <f ca="1">IF(COUNTBLANK(D278)=1,"",IF('order-admin-units'!$I$1&lt;&gt;"y", "", IF(COUNTBLANK(K278)=1, 'order-admin-units'!$B$1+1, VLOOKUP(K278, ordercountry, 2))))</f>
        <v>1</v>
      </c>
      <c r="Y278" s="147">
        <f ca="1">IF(COUNTBLANK(D278)=1,"",IF('order-admin-units'!$I$1&lt;&gt;"y", "", IF(COUNTBLANK(K278:L278)&gt;0, 'order-admin-units'!$B$2+1, VLOOKUP(K278&amp;"@"&amp;L278, orderadmin, 2))))</f>
        <v>4</v>
      </c>
      <c r="Z278" s="147" t="str">
        <f t="shared" si="32"/>
        <v>USAArizonaWilliams</v>
      </c>
      <c r="AA278" s="147" t="str">
        <f t="shared" si="33"/>
        <v>Kukulcania bajacaliUSAArizonaWilliamsMarx Collection</v>
      </c>
      <c r="AB278" s="147" t="str">
        <f t="shared" si="34"/>
        <v xml:space="preserve">Kukulcania bajacaliUSAArizonaWilliamsMarx CollectionUSNM </v>
      </c>
      <c r="AC278" s="147" t="str">
        <f t="shared" si="30"/>
        <v>Kukulcania bajacaliUSAArizonaWilliamsMarx Collection</v>
      </c>
      <c r="AD278" s="11" t="str">
        <f t="shared" si="35"/>
        <v/>
      </c>
      <c r="AE278" s="11" t="str">
        <f t="array" ref="AE278">IF(COUNTBLANK(D278)=1,"",IF(OR($H$2="y",$H$2="m"),IF(AA278=AA277,IF(OR(AB278=$AB$4:$AB277)=FALSE,AE277&amp;C278,AE277),"("&amp;C278)&amp;IF(AA278=AA279,IF(OR(AB279=$AB$4:$AB278)=FALSE,", ",""),") "),""))</f>
        <v/>
      </c>
      <c r="AF278" s="11" t="str">
        <f t="array" ref="AF278">IF((COUNTBLANK(D278)=0)*OR($H$2="y",$H$2="m"),IFERROR(LEFT(C278, FIND(" ",C278)-1), C278),"")</f>
        <v/>
      </c>
      <c r="AG278" s="11" t="str">
        <f t="array" ref="AG278">IF(COUNTBLANK(D278)=1,"",IF(OR($H$2="y",$H$2="m"),IF(AA278=AA277,IF(OR(AC278=$AC$4:$AC277)=FALSE,AG277&amp;AF278,AG277),"("&amp;AF278)&amp;IF(AA278=AA279,IF(OR(AC279=$AC$4:$AC278)=FALSE,", ",""),") "),""))</f>
        <v/>
      </c>
      <c r="AH278" s="10" t="str">
        <f>IF((COUNTBLANK(D278)=1),"",IF(D278=D277,AH277,"")&amp;IF(B277&lt;&gt;B278,((IF(COUNTBLANK(E278)=1,$D$3&amp;"Non-type material: "&amp;$D$3,$D$3&amp;INDEX('type-categories'!$A$2:$B$100,MATCH(E278,'type-categories'!$A$2:$A$100,0),2)&amp;$D$3))),"")&amp;(IF(K278&lt;&gt;K277,$C$2&amp;UPPER(K278)&amp;$C$2&amp;$K$3&amp;" ",(IF(B278&lt;&gt;B277,$C$2&amp;UPPER(K278)&amp;$C$2&amp;$K$3&amp;" ",""))))&amp;IF((AA278&lt;&gt;AA279)*($H$2="y"),AD278&amp;AE278,IF((AA278&lt;&gt;AA279)*($H$2="m"),AD278&amp;AG278,IF(($H$2&lt;&gt;"m")*($H$2&lt;&gt;"Y"),(IF(F278=0,"",F278&amp;" "&amp;$F$4&amp;" "))&amp;(IF(G278=0,"",G278&amp;" "&amp;$G$4&amp;" "))&amp;(IF(H278=0,"",H278&amp;" "&amp;H$4&amp;" "))&amp;(IF(I278=0,"",I278&amp;" "&amp;$I$4&amp;" "))&amp;(IF(J278=0,"",J278&amp;" "&amp;$J$4&amp;" ")),"")))&amp;"; "&amp;IF((B278=B277)*(AA278=AA277), "same collecting data; ", IF((B278=B277)*(Z277=Z278),"same locality; ",(IF(COUNTBLANK(L278)=1,"",$D$2&amp;L278&amp;$L$3&amp;" "&amp;$D$2))&amp;(IF(COUNTBLANK(M278)=1,"",$E$2&amp;M278&amp;$E$2&amp;", "))&amp;(IF(COUNTBLANK(N278)=1,"",N278&amp;"; "))&amp;(IF(COUNTBLANK(O278)=1,"",O278&amp;"; ")))&amp;(IF(COUNTBLANK(P278)=1,"",P278&amp;"; "))&amp;(IF(COUNTBLANK(Q278)=1,"",Q278&amp;"; "))&amp;(IF(COUNTBLANK(R278)=1,"",R278&amp;"m, "))&amp;IF((COUNTBLANK(S278)=0)*(S278&lt;&gt;S277), S278&amp;"; ","")&amp;(IF(COUNTBLANK(U278)=1,"",U278&amp;"; "))&amp;(IF(COUNTBLANK(T278)=1,"",IF(COUNTBLANK(F$2)=1,T278&amp;"; ",T278&amp;" "&amp;F$2&amp;"; "))))&amp;(IF(COUNTBLANK(V278)=1,"",V278&amp;"; "))&amp;IF((COUNTBLANK(C278)=1),"",C278)&amp;IF((B278=B279)*(K278=K279)*(L278=L279)*(M278=M279),IF(($H$2&lt;&gt;"m")*($H$2&lt;&gt;"Y"), " • ", IF((ISNUMBER(FIND(")",AE278))), " • ", "")),IF((B278=B279)*(K278=K279)," • ",". ")))</f>
        <v xml:space="preserve">Holotype: &lt;bold&gt;MEXICO&lt;bold&gt; • 1 ♀ ; Baja California Sur, Sierra de la Laguna, Agua de La Palma; low jungle; hand collecting; [N23.56667°, W110°, 150m]; 11/XII/1986; A. Cota leg.; CAECIB 342. Paratypes: &lt;bold&gt;MEXICO&lt;bold&gt; • 1 ♂ ; Baja California Sur, Comitán, [N24.13151°, W110.42446°]; 2/X/1986; M. Jiménez leg.; AMNH . Non-type material: &lt;bold&gt;MEXICO&lt;bold&gt; • 1 ♀ ; Baja California, Cabo Pulmo, Cerro Cuevoso; [N23.43636°, W109.42963°]; 26/III/1947; I. La Rivers leg.; UCB  • 6 ♀ 3 imm. ; Baja California, San José del Cabo, [N23.06366°, W109.70244°]; Eisen &amp; Vaslet leg.; MCZ 145412 • 1 ♀ ; same locality; 1896; N. Banks leg.; MCZ 145411 • 2 ♀ several imm. ; Baja California Sur, 5–8/II/1966; V. Roth leg.; AMNH  • 1 ♀ ; Baja California Sur, 1.5 mile NE Punta Palmilla, [N23.01058°, W109.71676°]; 16/VII/1968; S.C. Willians et al. leg.; AMNH  • 2 ♀ 1 imm. ; Baja California Sur, 12 miles NE Cabo San Lucas, in palm oasis; [N22.98916°, W109.75131°]; 7/II/1966; V. Roth leg.; AMNH  • 1 ♀ ; Baja California Sur, 24 miles N Miraflores, [N23.69759°, W109.74241°]; 10/II/1966; V. Roth leg.; CAS 9060683 • 1 ♀ ; Baja California Sur, 25 km E Cabo San Lucas, [N23.01487°, W109.72488°]; 16/XII/1977; C. Griswold &amp; L. Vincent leg.; UCB  • 1 ♀ ; Baja California Sur, 44 km W La Paz, at 0.2 km S km 44 on Highway 1; [N24.08966°, W110.69957°]; 31/XII/1978; D. Weissman, R. Love, V. Lee &amp; C. Mullinex leg.; CAS 9060634 • 2 ♀ ; Baja California Sur, 5 miles W Mission San Luis Gonzaga, [N24.90802°, W111.29087°]; 14/II/1966; V. Roth leg.; CAS 9060676 • 1 ♀ 2 imm. ; Baja California Sur, 6 miles E Cabo San Lucas, night collecting; [N22.89053°, W109.91674°, 107m]; 14/I/1974; J.V. Olmstead leg.; AMNH  • 2 ♀ ; Baja California Sur, 8 km S Miraflores, road to Las Casitas; [N23.30636°, W109.76754°]; 15/XII/1977; C. Griswold &amp; L. Vincent leg.; UCB  • 1 ♀ ; Baja California Sur, 8 miles S El Crucero, [N25.03953°, W111.65788°]; 12/II/1966; V. Roth leg.; AMNH  • 1 ♀ ; Baja California Sur, 8 miles SE La Paz, [N24.06244°, W110.18285°, 305m]; 13/X/1968; E.L. Sleeper &amp; F.J. Moore leg.; CAS 9060627 • 1 ♀ ; same collecting data; CAS 9060677 • 1 ♀ ; Baja California Sur, Bahía de La Paz, Isla Gaviota; [N24.14264°, W110.31275°]; 17/V/1944; B. Osorio y Tafall leg.; AMNH  • 1 ♀ ; Baja California Sur, Boca de la Sierra, [N23.38607°, W109.81647°]; 12/VIII/1964; HWC leg.; CAS 9057581 • 2 ♀ ; Baja California Sur, Cabo San Lucas, under litter on sand dunes; [N22.89053°, W109.91674°]; 31/XII/1978; P. Rude leg.; UCB  • 1 ♀ ; same locality; 5/III/1928; T. Craig leg.; CAS 9060631 • 1 ♀ ; Baja California Sur, Comitán, [N24.13151°, W110.42446°]; 30/IX/1986; M. Jiménez leg.; AMNH  • 1 ♀ ; Baja California Sur, El Cien, CAS 9060645 • 1 ♀ ; same collecting data; CAS 9060648 • 1 ♀ ; Baja California Sur, La Paz, [N24.14264°, W110.31275°, 50m]; 12/X/1968; E.L. Sleeper &amp; F.J. Moore leg.; AMNH  • 2 ♂ 3 ♀ 2 imm. ; same locality; [N24.14264°, W110.31275°]; 1–3/II/1965; V. Roth leg.; AMNH  • 2 ♂ 1 ♀ ; same collecting data; AMNH  • 1 ♂ 1 ♀ ; same collecting data; AMNH IFM-1622 • 1 ♀ ; same locality; 2–3/II/1966; V. Roth leg.; AMNH  • 2 ♂ 5 ♀ 1 imm. ; same locality; II/1965; V. Roth leg.; AMNH  • 1 ♀ ; Baja California Sur, La Ribera, (N23.3°, W109.3°); 10/II/1966; V. Roth leg.; AMNH  • 1 ♀ ; Baja California Sur, Rancho Centenario, W of La Paz on road to Los Aripes; [N24.14264°, W110.31275°]; 10/IX/1963; P.R. Craig &amp; D.L. Craig leg.; CAS 9057634 • 1 ♀ ; Baja California Sur, S of El Cayuco "Fish Camp", (N24.57787°, W111.67742°); 24/V/2004; R. Mercurio &amp; M. Nashiguchi leg.; AMNH IFM-0053 • 1 ♀ ; Baja California Sur, Santiago, in house; [N24.14264°, W110.31275°]; 15–18/VIII/1964; H.W. Campbell leg.; CAS 9057585 • 1 ♀ ; Baja California Sur, Sierra de la Laguna, Los Naranjos; under rocks; hand collecting; [N23.56667°, W110°, 600m]; 30/IX/1988; A. Cota leg.; CAECIB 336 • 1 ♀ ; Baja California Sur, Sierra de las Cacachilas, near Rancho Al Chivato; [N24.10449°, W110.12541°, 487m]; 5/XI/2013; M.L. Jiménez &amp; J. Maya leg.; CAECIB IFM-1540 • 3 ♀ ; Baja California Sur, west side of Santiago, [N23.48194°, W109.71833°]; 14/VIII/1964; H.W. Campbell leg.; CAS 9057600. &lt;bold&gt;USA&lt;bold&gt; • 1 ♀ ; Arizona, Williams, Marx Collection leg.; USNM . </v>
      </c>
    </row>
    <row r="279" spans="1:34" s="1" customFormat="1" x14ac:dyDescent="0.25">
      <c r="A279" s="3">
        <f t="shared" si="31"/>
        <v>3</v>
      </c>
      <c r="B279" s="53" t="str">
        <f t="shared" si="29"/>
        <v>Kukulcania benitaht</v>
      </c>
      <c r="C279" s="54" t="s">
        <v>212</v>
      </c>
      <c r="D279" s="60" t="s">
        <v>209</v>
      </c>
      <c r="E279" s="60" t="s">
        <v>131</v>
      </c>
      <c r="F279" s="54">
        <v>0</v>
      </c>
      <c r="G279" s="54">
        <v>1</v>
      </c>
      <c r="H279" s="54">
        <v>0</v>
      </c>
      <c r="I279" s="54"/>
      <c r="J279" s="54"/>
      <c r="K279" s="54" t="s">
        <v>48</v>
      </c>
      <c r="L279" s="54" t="s">
        <v>370</v>
      </c>
      <c r="M279" s="54" t="s">
        <v>436</v>
      </c>
      <c r="N279" s="54" t="s">
        <v>441</v>
      </c>
      <c r="O279" s="54" t="s">
        <v>85</v>
      </c>
      <c r="P279" s="54"/>
      <c r="Q279" s="54" t="s">
        <v>85</v>
      </c>
      <c r="R279" s="54"/>
      <c r="S279" s="54" t="s">
        <v>442</v>
      </c>
      <c r="T279" s="54" t="s">
        <v>443</v>
      </c>
      <c r="U279" s="54" t="s">
        <v>444</v>
      </c>
      <c r="V279" s="54"/>
      <c r="W279" s="54" t="s">
        <v>85</v>
      </c>
      <c r="X279" s="147">
        <f ca="1">IF(COUNTBLANK(D279)=1,"",IF('order-admin-units'!$I$1&lt;&gt;"y", "", IF(COUNTBLANK(K279)=1, 'order-admin-units'!$B$1+1, VLOOKUP(K279, ordercountry, 2))))</f>
        <v>2</v>
      </c>
      <c r="Y279" s="147">
        <f ca="1">IF(COUNTBLANK(D279)=1,"",IF('order-admin-units'!$I$1&lt;&gt;"y", "", IF(COUNTBLANK(K279:L279)&gt;0, 'order-admin-units'!$B$2+1, VLOOKUP(K279&amp;"@"&amp;L279, orderadmin, 2))))</f>
        <v>1</v>
      </c>
      <c r="Z279" s="147" t="str">
        <f t="shared" si="32"/>
        <v>MexicoBaja CaliforniaIslas San BenitoMiddle Island</v>
      </c>
      <c r="AA279" s="147" t="str">
        <f t="shared" si="33"/>
        <v>Kukulcania benitahtMexicoBaja CaliforniaIslas San BenitoMiddle Island[N28.31048°, W115.56785°]S.C. Willians9/IV/1981</v>
      </c>
      <c r="AB279" s="147" t="str">
        <f t="shared" si="34"/>
        <v>Kukulcania benitahtMexicoBaja CaliforniaIslas San BenitoMiddle Island[N28.31048°, W115.56785°]S.C. Willians9/IV/1981CAS 9060671</v>
      </c>
      <c r="AC279" s="147" t="str">
        <f t="shared" si="30"/>
        <v>Kukulcania benitahtMexicoBaja CaliforniaIslas San BenitoMiddle Island[N28.31048°, W115.56785°]S.C. Willians9/IV/1981</v>
      </c>
      <c r="AD279" s="11" t="str">
        <f t="shared" si="35"/>
        <v/>
      </c>
      <c r="AE279" s="11" t="str">
        <f t="array" ref="AE279">IF(COUNTBLANK(D279)=1,"",IF(OR($H$2="y",$H$2="m"),IF(AA279=AA278,IF(OR(AB279=$AB$4:$AB278)=FALSE,AE278&amp;C279,AE278),"("&amp;C279)&amp;IF(AA279=AA280,IF(OR(AB280=$AB$4:$AB279)=FALSE,", ",""),") "),""))</f>
        <v/>
      </c>
      <c r="AF279" s="11" t="str">
        <f t="array" ref="AF279">IF((COUNTBLANK(D279)=0)*OR($H$2="y",$H$2="m"),IFERROR(LEFT(C279, FIND(" ",C279)-1), C279),"")</f>
        <v/>
      </c>
      <c r="AG279" s="11" t="str">
        <f t="array" ref="AG279">IF(COUNTBLANK(D279)=1,"",IF(OR($H$2="y",$H$2="m"),IF(AA279=AA278,IF(OR(AC279=$AC$4:$AC278)=FALSE,AG278&amp;AF279,AG278),"("&amp;AF279)&amp;IF(AA279=AA280,IF(OR(AC280=$AC$4:$AC279)=FALSE,", ",""),") "),""))</f>
        <v/>
      </c>
      <c r="AH279" s="10" t="str">
        <f>IF((COUNTBLANK(D279)=1),"",IF(D279=D278,AH278,"")&amp;IF(B278&lt;&gt;B279,((IF(COUNTBLANK(E279)=1,$D$3&amp;"Non-type material: "&amp;$D$3,$D$3&amp;INDEX('type-categories'!$A$2:$B$100,MATCH(E279,'type-categories'!$A$2:$A$100,0),2)&amp;$D$3))),"")&amp;(IF(K279&lt;&gt;K278,$C$2&amp;UPPER(K279)&amp;$C$2&amp;$K$3&amp;" ",(IF(B279&lt;&gt;B278,$C$2&amp;UPPER(K279)&amp;$C$2&amp;$K$3&amp;" ",""))))&amp;IF((AA279&lt;&gt;AA280)*($H$2="y"),AD279&amp;AE279,IF((AA279&lt;&gt;AA280)*($H$2="m"),AD279&amp;AG279,IF(($H$2&lt;&gt;"m")*($H$2&lt;&gt;"Y"),(IF(F279=0,"",F279&amp;" "&amp;$F$4&amp;" "))&amp;(IF(G279=0,"",G279&amp;" "&amp;$G$4&amp;" "))&amp;(IF(H279=0,"",H279&amp;" "&amp;H$4&amp;" "))&amp;(IF(I279=0,"",I279&amp;" "&amp;$I$4&amp;" "))&amp;(IF(J279=0,"",J279&amp;" "&amp;$J$4&amp;" ")),"")))&amp;"; "&amp;IF((B279=B278)*(AA279=AA278), "same collecting data; ", IF((B279=B278)*(Z278=Z279),"same locality; ",(IF(COUNTBLANK(L279)=1,"",$D$2&amp;L279&amp;$L$3&amp;" "&amp;$D$2))&amp;(IF(COUNTBLANK(M279)=1,"",$E$2&amp;M279&amp;$E$2&amp;", "))&amp;(IF(COUNTBLANK(N279)=1,"",N279&amp;"; "))&amp;(IF(COUNTBLANK(O279)=1,"",O279&amp;"; ")))&amp;(IF(COUNTBLANK(P279)=1,"",P279&amp;"; "))&amp;(IF(COUNTBLANK(Q279)=1,"",Q279&amp;"; "))&amp;(IF(COUNTBLANK(R279)=1,"",R279&amp;"m, "))&amp;IF((COUNTBLANK(S279)=0)*(S279&lt;&gt;S278), S279&amp;"; ","")&amp;(IF(COUNTBLANK(U279)=1,"",U279&amp;"; "))&amp;(IF(COUNTBLANK(T279)=1,"",IF(COUNTBLANK(F$2)=1,T279&amp;"; ",T279&amp;" "&amp;F$2&amp;"; "))))&amp;(IF(COUNTBLANK(V279)=1,"",V279&amp;"; "))&amp;IF((COUNTBLANK(C279)=1),"",C279)&amp;IF((B279=B280)*(K279=K280)*(L279=L280)*(M279=M280),IF(($H$2&lt;&gt;"m")*($H$2&lt;&gt;"Y"), " • ", IF((ISNUMBER(FIND(")",AE279))), " • ", "")),IF((B279=B280)*(K279=K280)," • ",". ")))</f>
        <v xml:space="preserve">Holotype: &lt;bold&gt;MEXICO&lt;bold&gt; • 1 ♀ ; Baja California, Islas San Benito, Middle Island; [N28.31048°, W115.56785°]; 9/IV/1981; S.C. Willians leg.; CAS 9060671. </v>
      </c>
    </row>
    <row r="280" spans="1:34" s="1" customFormat="1" x14ac:dyDescent="0.25">
      <c r="A280" s="3">
        <f t="shared" si="31"/>
        <v>3</v>
      </c>
      <c r="B280" s="53" t="str">
        <f t="shared" si="29"/>
        <v>Kukulcania benitapt</v>
      </c>
      <c r="C280" s="54" t="s">
        <v>208</v>
      </c>
      <c r="D280" s="60" t="s">
        <v>209</v>
      </c>
      <c r="E280" s="60" t="s">
        <v>132</v>
      </c>
      <c r="F280" s="54">
        <v>0</v>
      </c>
      <c r="G280" s="54">
        <v>1</v>
      </c>
      <c r="H280" s="54">
        <v>0</v>
      </c>
      <c r="I280" s="54"/>
      <c r="J280" s="54"/>
      <c r="K280" s="54" t="s">
        <v>48</v>
      </c>
      <c r="L280" s="54" t="s">
        <v>370</v>
      </c>
      <c r="M280" s="54" t="s">
        <v>431</v>
      </c>
      <c r="N280" s="54" t="s">
        <v>85</v>
      </c>
      <c r="O280" s="54" t="s">
        <v>85</v>
      </c>
      <c r="P280" s="54"/>
      <c r="Q280" s="54" t="s">
        <v>85</v>
      </c>
      <c r="R280" s="54"/>
      <c r="S280" s="54" t="s">
        <v>432</v>
      </c>
      <c r="T280" s="54" t="s">
        <v>433</v>
      </c>
      <c r="U280" s="54" t="s">
        <v>434</v>
      </c>
      <c r="V280" s="54"/>
      <c r="W280" s="54" t="s">
        <v>435</v>
      </c>
      <c r="X280" s="147">
        <f ca="1">IF(COUNTBLANK(D280)=1,"",IF('order-admin-units'!$I$1&lt;&gt;"y", "", IF(COUNTBLANK(K280)=1, 'order-admin-units'!$B$1+1, VLOOKUP(K280, ordercountry, 2))))</f>
        <v>2</v>
      </c>
      <c r="Y280" s="147">
        <f ca="1">IF(COUNTBLANK(D280)=1,"",IF('order-admin-units'!$I$1&lt;&gt;"y", "", IF(COUNTBLANK(K280:L280)&gt;0, 'order-admin-units'!$B$2+1, VLOOKUP(K280&amp;"@"&amp;L280, orderadmin, 2))))</f>
        <v>1</v>
      </c>
      <c r="Z280" s="147" t="str">
        <f t="shared" si="32"/>
        <v>MexicoBaja CaliforniaIsla San Benitos</v>
      </c>
      <c r="AA280" s="147" t="str">
        <f t="shared" si="33"/>
        <v>Kukulcania benitaptMexicoBaja CaliforniaIsla San Benitos[N28.30245°, W115.54299°]T. Cozana27/XII/1971</v>
      </c>
      <c r="AB280" s="147" t="str">
        <f t="shared" si="34"/>
        <v>Kukulcania benitaptMexicoBaja CaliforniaIsla San Benitos[N28.30245°, W115.54299°]T. Cozana27/XII/1971USNM IFM-1277</v>
      </c>
      <c r="AC280" s="147" t="str">
        <f t="shared" si="30"/>
        <v>Kukulcania benitaptMexicoBaja CaliforniaIsla San Benitos[N28.30245°, W115.54299°]T. Cozana27/XII/1971</v>
      </c>
      <c r="AD280" s="11" t="str">
        <f t="shared" si="35"/>
        <v/>
      </c>
      <c r="AE280" s="11" t="str">
        <f t="array" ref="AE280">IF(COUNTBLANK(D280)=1,"",IF(OR($H$2="y",$H$2="m"),IF(AA280=AA279,IF(OR(AB280=$AB$4:$AB279)=FALSE,AE279&amp;C280,AE279),"("&amp;C280)&amp;IF(AA280=AA281,IF(OR(AB281=$AB$4:$AB280)=FALSE,", ",""),") "),""))</f>
        <v/>
      </c>
      <c r="AF280" s="11" t="str">
        <f t="array" ref="AF280">IF((COUNTBLANK(D280)=0)*OR($H$2="y",$H$2="m"),IFERROR(LEFT(C280, FIND(" ",C280)-1), C280),"")</f>
        <v/>
      </c>
      <c r="AG280" s="11" t="str">
        <f t="array" ref="AG280">IF(COUNTBLANK(D280)=1,"",IF(OR($H$2="y",$H$2="m"),IF(AA280=AA279,IF(OR(AC280=$AC$4:$AC279)=FALSE,AG279&amp;AF280,AG279),"("&amp;AF280)&amp;IF(AA280=AA281,IF(OR(AC281=$AC$4:$AC280)=FALSE,", ",""),") "),""))</f>
        <v/>
      </c>
      <c r="AH280" s="10" t="str">
        <f>IF((COUNTBLANK(D280)=1),"",IF(D280=D279,AH279,"")&amp;IF(B279&lt;&gt;B280,((IF(COUNTBLANK(E280)=1,$D$3&amp;"Non-type material: "&amp;$D$3,$D$3&amp;INDEX('type-categories'!$A$2:$B$100,MATCH(E280,'type-categories'!$A$2:$A$100,0),2)&amp;$D$3))),"")&amp;(IF(K280&lt;&gt;K279,$C$2&amp;UPPER(K280)&amp;$C$2&amp;$K$3&amp;" ",(IF(B280&lt;&gt;B279,$C$2&amp;UPPER(K280)&amp;$C$2&amp;$K$3&amp;" ",""))))&amp;IF((AA280&lt;&gt;AA281)*($H$2="y"),AD280&amp;AE280,IF((AA280&lt;&gt;AA281)*($H$2="m"),AD280&amp;AG280,IF(($H$2&lt;&gt;"m")*($H$2&lt;&gt;"Y"),(IF(F280=0,"",F280&amp;" "&amp;$F$4&amp;" "))&amp;(IF(G280=0,"",G280&amp;" "&amp;$G$4&amp;" "))&amp;(IF(H280=0,"",H280&amp;" "&amp;H$4&amp;" "))&amp;(IF(I280=0,"",I280&amp;" "&amp;$I$4&amp;" "))&amp;(IF(J280=0,"",J280&amp;" "&amp;$J$4&amp;" ")),"")))&amp;"; "&amp;IF((B280=B279)*(AA280=AA279), "same collecting data; ", IF((B280=B279)*(Z279=Z280),"same locality; ",(IF(COUNTBLANK(L280)=1,"",$D$2&amp;L280&amp;$L$3&amp;" "&amp;$D$2))&amp;(IF(COUNTBLANK(M280)=1,"",$E$2&amp;M280&amp;$E$2&amp;", "))&amp;(IF(COUNTBLANK(N280)=1,"",N280&amp;"; "))&amp;(IF(COUNTBLANK(O280)=1,"",O280&amp;"; ")))&amp;(IF(COUNTBLANK(P280)=1,"",P280&amp;"; "))&amp;(IF(COUNTBLANK(Q280)=1,"",Q280&amp;"; "))&amp;(IF(COUNTBLANK(R280)=1,"",R280&amp;"m, "))&amp;IF((COUNTBLANK(S280)=0)*(S280&lt;&gt;S279), S280&amp;"; ","")&amp;(IF(COUNTBLANK(U280)=1,"",U280&amp;"; "))&amp;(IF(COUNTBLANK(T280)=1,"",IF(COUNTBLANK(F$2)=1,T280&amp;"; ",T280&amp;" "&amp;F$2&amp;"; "))))&amp;(IF(COUNTBLANK(V280)=1,"",V280&amp;"; "))&amp;IF((COUNTBLANK(C280)=1),"",C280)&amp;IF((B280=B281)*(K280=K281)*(L280=L281)*(M280=M281),IF(($H$2&lt;&gt;"m")*($H$2&lt;&gt;"Y"), " • ", IF((ISNUMBER(FIND(")",AE280))), " • ", "")),IF((B280=B281)*(K280=K281)," • ",". ")))</f>
        <v xml:space="preserve">Holotype: &lt;bold&gt;MEXICO&lt;bold&gt; • 1 ♀ ; Baja California, Islas San Benito, Middle Island; [N28.31048°, W115.56785°]; 9/IV/1981; S.C. Willians leg.; CAS 9060671. Paratypes: &lt;bold&gt;MEXICO&lt;bold&gt; • 1 ♀ ; Baja California, Isla San Benitos, [N28.30245°, W115.54299°]; 27/XII/1971; T. Cozana leg.; USNM IFM-1277 • </v>
      </c>
    </row>
    <row r="281" spans="1:34" s="1" customFormat="1" x14ac:dyDescent="0.25">
      <c r="A281" s="3">
        <f t="shared" si="31"/>
        <v>3</v>
      </c>
      <c r="B281" s="53" t="str">
        <f t="shared" si="29"/>
        <v>Kukulcania benitapt</v>
      </c>
      <c r="C281" s="57" t="s">
        <v>210</v>
      </c>
      <c r="D281" s="60" t="s">
        <v>209</v>
      </c>
      <c r="E281" s="60" t="s">
        <v>132</v>
      </c>
      <c r="F281" s="57">
        <v>0</v>
      </c>
      <c r="G281" s="57">
        <v>1</v>
      </c>
      <c r="H281" s="57">
        <v>1</v>
      </c>
      <c r="I281" s="57"/>
      <c r="J281" s="57"/>
      <c r="K281" s="57" t="s">
        <v>48</v>
      </c>
      <c r="L281" s="57" t="s">
        <v>370</v>
      </c>
      <c r="M281" s="57" t="s">
        <v>436</v>
      </c>
      <c r="N281" s="57" t="s">
        <v>437</v>
      </c>
      <c r="O281" s="57" t="s">
        <v>85</v>
      </c>
      <c r="P281" s="57"/>
      <c r="Q281" s="57" t="s">
        <v>85</v>
      </c>
      <c r="R281" s="57"/>
      <c r="S281" s="54" t="s">
        <v>438</v>
      </c>
      <c r="T281" s="57" t="s">
        <v>439</v>
      </c>
      <c r="U281" s="57" t="s">
        <v>440</v>
      </c>
      <c r="V281" s="57"/>
      <c r="W281" s="57" t="s">
        <v>85</v>
      </c>
      <c r="X281" s="147">
        <f ca="1">IF(COUNTBLANK(D281)=1,"",IF('order-admin-units'!$I$1&lt;&gt;"y", "", IF(COUNTBLANK(K281)=1, 'order-admin-units'!$B$1+1, VLOOKUP(K281, ordercountry, 2))))</f>
        <v>2</v>
      </c>
      <c r="Y281" s="147">
        <f ca="1">IF(COUNTBLANK(D281)=1,"",IF('order-admin-units'!$I$1&lt;&gt;"y", "", IF(COUNTBLANK(K281:L281)&gt;0, 'order-admin-units'!$B$2+1, VLOOKUP(K281&amp;"@"&amp;L281, orderadmin, 2))))</f>
        <v>1</v>
      </c>
      <c r="Z281" s="147" t="str">
        <f t="shared" si="32"/>
        <v>MexicoBaja CaliforniaIslas San BenitoBenitos del Oeste</v>
      </c>
      <c r="AA281" s="147" t="str">
        <f t="shared" si="33"/>
        <v>Kukulcania benitaptMexicoBaja CaliforniaIslas San BenitoBenitos del Oeste[N28.3021°, W115.58734°]D.C. Lightfoot &amp; V.F. Lee4/VII/1983</v>
      </c>
      <c r="AB281" s="147" t="str">
        <f t="shared" si="34"/>
        <v>Kukulcania benitaptMexicoBaja CaliforniaIslas San BenitoBenitos del Oeste[N28.3021°, W115.58734°]D.C. Lightfoot &amp; V.F. Lee4/VII/1983CAS 9060684</v>
      </c>
      <c r="AC281" s="147" t="str">
        <f t="shared" si="30"/>
        <v>Kukulcania benitaptMexicoBaja CaliforniaIslas San BenitoBenitos del Oeste[N28.3021°, W115.58734°]D.C. Lightfoot &amp; V.F. Lee4/VII/1983</v>
      </c>
      <c r="AD281" s="11" t="str">
        <f t="shared" si="35"/>
        <v/>
      </c>
      <c r="AE281" s="11" t="str">
        <f t="array" ref="AE281">IF(COUNTBLANK(D281)=1,"",IF(OR($H$2="y",$H$2="m"),IF(AA281=AA280,IF(OR(AB281=$AB$4:$AB280)=FALSE,AE280&amp;C281,AE280),"("&amp;C281)&amp;IF(AA281=AA282,IF(OR(AB282=$AB$4:$AB281)=FALSE,", ",""),") "),""))</f>
        <v/>
      </c>
      <c r="AF281" s="11" t="str">
        <f t="array" ref="AF281">IF((COUNTBLANK(D281)=0)*OR($H$2="y",$H$2="m"),IFERROR(LEFT(C281, FIND(" ",C281)-1), C281),"")</f>
        <v/>
      </c>
      <c r="AG281" s="11" t="str">
        <f t="array" ref="AG281">IF(COUNTBLANK(D281)=1,"",IF(OR($H$2="y",$H$2="m"),IF(AA281=AA280,IF(OR(AC281=$AC$4:$AC280)=FALSE,AG280&amp;AF281,AG280),"("&amp;AF281)&amp;IF(AA281=AA282,IF(OR(AC282=$AC$4:$AC281)=FALSE,", ",""),") "),""))</f>
        <v/>
      </c>
      <c r="AH281" s="10" t="str">
        <f>IF((COUNTBLANK(D281)=1),"",IF(D281=D280,AH280,"")&amp;IF(B280&lt;&gt;B281,((IF(COUNTBLANK(E281)=1,$D$3&amp;"Non-type material: "&amp;$D$3,$D$3&amp;INDEX('type-categories'!$A$2:$B$100,MATCH(E281,'type-categories'!$A$2:$A$100,0),2)&amp;$D$3))),"")&amp;(IF(K281&lt;&gt;K280,$C$2&amp;UPPER(K281)&amp;$C$2&amp;$K$3&amp;" ",(IF(B281&lt;&gt;B280,$C$2&amp;UPPER(K281)&amp;$C$2&amp;$K$3&amp;" ",""))))&amp;IF((AA281&lt;&gt;AA282)*($H$2="y"),AD281&amp;AE281,IF((AA281&lt;&gt;AA282)*($H$2="m"),AD281&amp;AG281,IF(($H$2&lt;&gt;"m")*($H$2&lt;&gt;"Y"),(IF(F281=0,"",F281&amp;" "&amp;$F$4&amp;" "))&amp;(IF(G281=0,"",G281&amp;" "&amp;$G$4&amp;" "))&amp;(IF(H281=0,"",H281&amp;" "&amp;H$4&amp;" "))&amp;(IF(I281=0,"",I281&amp;" "&amp;$I$4&amp;" "))&amp;(IF(J281=0,"",J281&amp;" "&amp;$J$4&amp;" ")),"")))&amp;"; "&amp;IF((B281=B280)*(AA281=AA280), "same collecting data; ", IF((B281=B280)*(Z280=Z281),"same locality; ",(IF(COUNTBLANK(L281)=1,"",$D$2&amp;L281&amp;$L$3&amp;" "&amp;$D$2))&amp;(IF(COUNTBLANK(M281)=1,"",$E$2&amp;M281&amp;$E$2&amp;", "))&amp;(IF(COUNTBLANK(N281)=1,"",N281&amp;"; "))&amp;(IF(COUNTBLANK(O281)=1,"",O281&amp;"; ")))&amp;(IF(COUNTBLANK(P281)=1,"",P281&amp;"; "))&amp;(IF(COUNTBLANK(Q281)=1,"",Q281&amp;"; "))&amp;(IF(COUNTBLANK(R281)=1,"",R281&amp;"m, "))&amp;IF((COUNTBLANK(S281)=0)*(S281&lt;&gt;S280), S281&amp;"; ","")&amp;(IF(COUNTBLANK(U281)=1,"",U281&amp;"; "))&amp;(IF(COUNTBLANK(T281)=1,"",IF(COUNTBLANK(F$2)=1,T281&amp;"; ",T281&amp;" "&amp;F$2&amp;"; "))))&amp;(IF(COUNTBLANK(V281)=1,"",V281&amp;"; "))&amp;IF((COUNTBLANK(C281)=1),"",C281)&amp;IF((B281=B282)*(K281=K282)*(L281=L282)*(M281=M282),IF(($H$2&lt;&gt;"m")*($H$2&lt;&gt;"Y"), " • ", IF((ISNUMBER(FIND(")",AE281))), " • ", "")),IF((B281=B282)*(K281=K282)," • ",". ")))</f>
        <v xml:space="preserve">Holotype: &lt;bold&gt;MEXICO&lt;bold&gt; • 1 ♀ ; Baja California, Islas San Benito, Middle Island; [N28.31048°, W115.56785°]; 9/IV/1981; S.C. Willians leg.; CAS 9060671. Paratypes: &lt;bold&gt;MEXICO&lt;bold&gt; • 1 ♀ ; Baja California, Isla San Benitos, [N28.30245°, W115.54299°]; 27/XII/1971; T. Cozana leg.; USNM IFM-1277 • 1 ♀ 1 imm. ; Baja California, Islas San Benito, Benitos del Oeste; [N28.3021°, W115.58734°]; 4/VII/1983; D.C. Lightfoot &amp; V.F. Lee leg.; CAS 9060684 • </v>
      </c>
    </row>
    <row r="282" spans="1:34" s="1" customFormat="1" x14ac:dyDescent="0.25">
      <c r="A282" s="3">
        <f t="shared" si="31"/>
        <v>3</v>
      </c>
      <c r="B282" s="53" t="str">
        <f t="shared" si="29"/>
        <v>Kukulcania benitapt</v>
      </c>
      <c r="C282" s="57" t="s">
        <v>211</v>
      </c>
      <c r="D282" s="60" t="s">
        <v>209</v>
      </c>
      <c r="E282" s="60" t="s">
        <v>132</v>
      </c>
      <c r="F282" s="57">
        <v>0</v>
      </c>
      <c r="G282" s="57">
        <v>1</v>
      </c>
      <c r="H282" s="57">
        <v>0</v>
      </c>
      <c r="I282" s="57"/>
      <c r="J282" s="57"/>
      <c r="K282" s="57" t="s">
        <v>48</v>
      </c>
      <c r="L282" s="57" t="s">
        <v>370</v>
      </c>
      <c r="M282" s="57" t="s">
        <v>436</v>
      </c>
      <c r="N282" s="57" t="s">
        <v>441</v>
      </c>
      <c r="O282" s="57" t="s">
        <v>85</v>
      </c>
      <c r="P282" s="57"/>
      <c r="Q282" s="57" t="s">
        <v>85</v>
      </c>
      <c r="R282" s="57"/>
      <c r="S282" s="54" t="s">
        <v>442</v>
      </c>
      <c r="T282" s="57" t="s">
        <v>443</v>
      </c>
      <c r="U282" s="57" t="s">
        <v>444</v>
      </c>
      <c r="V282" s="57"/>
      <c r="W282" s="57" t="s">
        <v>85</v>
      </c>
      <c r="X282" s="147">
        <f ca="1">IF(COUNTBLANK(D282)=1,"",IF('order-admin-units'!$I$1&lt;&gt;"y", "", IF(COUNTBLANK(K282)=1, 'order-admin-units'!$B$1+1, VLOOKUP(K282, ordercountry, 2))))</f>
        <v>2</v>
      </c>
      <c r="Y282" s="147">
        <f ca="1">IF(COUNTBLANK(D282)=1,"",IF('order-admin-units'!$I$1&lt;&gt;"y", "", IF(COUNTBLANK(K282:L282)&gt;0, 'order-admin-units'!$B$2+1, VLOOKUP(K282&amp;"@"&amp;L282, orderadmin, 2))))</f>
        <v>1</v>
      </c>
      <c r="Z282" s="147" t="str">
        <f t="shared" si="32"/>
        <v>MexicoBaja CaliforniaIslas San BenitoMiddle Island</v>
      </c>
      <c r="AA282" s="147" t="str">
        <f t="shared" si="33"/>
        <v>Kukulcania benitaptMexicoBaja CaliforniaIslas San BenitoMiddle Island[N28.31048°, W115.56785°]S.C. Willians9/IV/1981</v>
      </c>
      <c r="AB282" s="147" t="str">
        <f t="shared" si="34"/>
        <v>Kukulcania benitaptMexicoBaja CaliforniaIslas San BenitoMiddle Island[N28.31048°, W115.56785°]S.C. Willians9/IV/1981CAS 9060669</v>
      </c>
      <c r="AC282" s="147" t="str">
        <f t="shared" si="30"/>
        <v>Kukulcania benitaptMexicoBaja CaliforniaIslas San BenitoMiddle Island[N28.31048°, W115.56785°]S.C. Willians9/IV/1981</v>
      </c>
      <c r="AD282" s="11" t="str">
        <f t="shared" si="35"/>
        <v/>
      </c>
      <c r="AE282" s="11" t="str">
        <f t="array" ref="AE282">IF(COUNTBLANK(D282)=1,"",IF(OR($H$2="y",$H$2="m"),IF(AA282=AA281,IF(OR(AB282=$AB$4:$AB281)=FALSE,AE281&amp;C282,AE281),"("&amp;C282)&amp;IF(AA282=AA283,IF(OR(AB283=$AB$4:$AB282)=FALSE,", ",""),") "),""))</f>
        <v/>
      </c>
      <c r="AF282" s="11" t="str">
        <f t="array" ref="AF282">IF((COUNTBLANK(D282)=0)*OR($H$2="y",$H$2="m"),IFERROR(LEFT(C282, FIND(" ",C282)-1), C282),"")</f>
        <v/>
      </c>
      <c r="AG282" s="11" t="str">
        <f t="array" ref="AG282">IF(COUNTBLANK(D282)=1,"",IF(OR($H$2="y",$H$2="m"),IF(AA282=AA281,IF(OR(AC282=$AC$4:$AC281)=FALSE,AG281&amp;AF282,AG281),"("&amp;AF282)&amp;IF(AA282=AA283,IF(OR(AC283=$AC$4:$AC282)=FALSE,", ",""),") "),""))</f>
        <v/>
      </c>
      <c r="AH282" s="10" t="str">
        <f>IF((COUNTBLANK(D282)=1),"",IF(D282=D281,AH281,"")&amp;IF(B281&lt;&gt;B282,((IF(COUNTBLANK(E282)=1,$D$3&amp;"Non-type material: "&amp;$D$3,$D$3&amp;INDEX('type-categories'!$A$2:$B$100,MATCH(E282,'type-categories'!$A$2:$A$100,0),2)&amp;$D$3))),"")&amp;(IF(K282&lt;&gt;K281,$C$2&amp;UPPER(K282)&amp;$C$2&amp;$K$3&amp;" ",(IF(B282&lt;&gt;B281,$C$2&amp;UPPER(K282)&amp;$C$2&amp;$K$3&amp;" ",""))))&amp;IF((AA282&lt;&gt;AA283)*($H$2="y"),AD282&amp;AE282,IF((AA282&lt;&gt;AA283)*($H$2="m"),AD282&amp;AG282,IF(($H$2&lt;&gt;"m")*($H$2&lt;&gt;"Y"),(IF(F282=0,"",F282&amp;" "&amp;$F$4&amp;" "))&amp;(IF(G282=0,"",G282&amp;" "&amp;$G$4&amp;" "))&amp;(IF(H282=0,"",H282&amp;" "&amp;H$4&amp;" "))&amp;(IF(I282=0,"",I282&amp;" "&amp;$I$4&amp;" "))&amp;(IF(J282=0,"",J282&amp;" "&amp;$J$4&amp;" ")),"")))&amp;"; "&amp;IF((B282=B281)*(AA282=AA281), "same collecting data; ", IF((B282=B281)*(Z281=Z282),"same locality; ",(IF(COUNTBLANK(L282)=1,"",$D$2&amp;L282&amp;$L$3&amp;" "&amp;$D$2))&amp;(IF(COUNTBLANK(M282)=1,"",$E$2&amp;M282&amp;$E$2&amp;", "))&amp;(IF(COUNTBLANK(N282)=1,"",N282&amp;"; "))&amp;(IF(COUNTBLANK(O282)=1,"",O282&amp;"; ")))&amp;(IF(COUNTBLANK(P282)=1,"",P282&amp;"; "))&amp;(IF(COUNTBLANK(Q282)=1,"",Q282&amp;"; "))&amp;(IF(COUNTBLANK(R282)=1,"",R282&amp;"m, "))&amp;IF((COUNTBLANK(S282)=0)*(S282&lt;&gt;S281), S282&amp;"; ","")&amp;(IF(COUNTBLANK(U282)=1,"",U282&amp;"; "))&amp;(IF(COUNTBLANK(T282)=1,"",IF(COUNTBLANK(F$2)=1,T282&amp;"; ",T282&amp;" "&amp;F$2&amp;"; "))))&amp;(IF(COUNTBLANK(V282)=1,"",V282&amp;"; "))&amp;IF((COUNTBLANK(C282)=1),"",C282)&amp;IF((B282=B283)*(K282=K283)*(L282=L283)*(M282=M283),IF(($H$2&lt;&gt;"m")*($H$2&lt;&gt;"Y"), " • ", IF((ISNUMBER(FIND(")",AE282))), " • ", "")),IF((B282=B283)*(K282=K283)," • ",". ")))</f>
        <v xml:space="preserve">Holotype: &lt;bold&gt;MEXICO&lt;bold&gt; • 1 ♀ ; Baja California, Islas San Benito, Middle Island; [N28.31048°, W115.56785°]; 9/IV/1981; S.C. Willians leg.; CAS 9060671. Paratypes: &lt;bold&gt;MEXICO&lt;bold&gt; • 1 ♀ ; Baja California, Isla San Benitos, [N28.30245°, W115.54299°]; 27/XII/1971; T. Cozana leg.; USNM IFM-1277 • 1 ♀ 1 imm. ; Baja California, Islas San Benito, Benitos del Oeste; [N28.3021°, W115.58734°]; 4/VII/1983; D.C. Lightfoot &amp; V.F. Lee leg.; CAS 9060684 • 1 ♀ ; Baja California, Islas San Benito, Middle Island; [N28.31048°, W115.56785°]; 9/IV/1981; S.C. Willians leg.; CAS 9060669 • </v>
      </c>
    </row>
    <row r="283" spans="1:34" s="1" customFormat="1" x14ac:dyDescent="0.25">
      <c r="A283" s="3">
        <f t="shared" si="31"/>
        <v>3</v>
      </c>
      <c r="B283" s="53" t="str">
        <f t="shared" si="29"/>
        <v>Kukulcania benitapt</v>
      </c>
      <c r="C283" s="57" t="s">
        <v>213</v>
      </c>
      <c r="D283" s="60" t="s">
        <v>209</v>
      </c>
      <c r="E283" s="60" t="s">
        <v>132</v>
      </c>
      <c r="F283" s="57">
        <v>1</v>
      </c>
      <c r="G283" s="57">
        <v>0</v>
      </c>
      <c r="H283" s="57">
        <v>0</v>
      </c>
      <c r="I283" s="57"/>
      <c r="J283" s="57"/>
      <c r="K283" s="57" t="s">
        <v>48</v>
      </c>
      <c r="L283" s="57" t="s">
        <v>370</v>
      </c>
      <c r="M283" s="57" t="s">
        <v>436</v>
      </c>
      <c r="N283" s="57" t="s">
        <v>441</v>
      </c>
      <c r="O283" s="57" t="s">
        <v>85</v>
      </c>
      <c r="P283" s="57"/>
      <c r="Q283" s="60" t="s">
        <v>85</v>
      </c>
      <c r="R283" s="57"/>
      <c r="S283" s="54" t="s">
        <v>442</v>
      </c>
      <c r="T283" s="57" t="s">
        <v>443</v>
      </c>
      <c r="U283" s="57" t="s">
        <v>444</v>
      </c>
      <c r="V283" s="57"/>
      <c r="W283" s="57" t="s">
        <v>85</v>
      </c>
      <c r="X283" s="147">
        <f ca="1">IF(COUNTBLANK(D283)=1,"",IF('order-admin-units'!$I$1&lt;&gt;"y", "", IF(COUNTBLANK(K283)=1, 'order-admin-units'!$B$1+1, VLOOKUP(K283, ordercountry, 2))))</f>
        <v>2</v>
      </c>
      <c r="Y283" s="147">
        <f ca="1">IF(COUNTBLANK(D283)=1,"",IF('order-admin-units'!$I$1&lt;&gt;"y", "", IF(COUNTBLANK(K283:L283)&gt;0, 'order-admin-units'!$B$2+1, VLOOKUP(K283&amp;"@"&amp;L283, orderadmin, 2))))</f>
        <v>1</v>
      </c>
      <c r="Z283" s="147" t="str">
        <f t="shared" si="32"/>
        <v>MexicoBaja CaliforniaIslas San BenitoMiddle Island</v>
      </c>
      <c r="AA283" s="147" t="str">
        <f t="shared" si="33"/>
        <v>Kukulcania benitaptMexicoBaja CaliforniaIslas San BenitoMiddle Island[N28.31048°, W115.56785°]S.C. Willians9/IV/1981</v>
      </c>
      <c r="AB283" s="147" t="str">
        <f t="shared" si="34"/>
        <v>Kukulcania benitaptMexicoBaja CaliforniaIslas San BenitoMiddle Island[N28.31048°, W115.56785°]S.C. Willians9/IV/1981CAS 9060689</v>
      </c>
      <c r="AC283" s="147" t="str">
        <f t="shared" si="30"/>
        <v>Kukulcania benitaptMexicoBaja CaliforniaIslas San BenitoMiddle Island[N28.31048°, W115.56785°]S.C. Willians9/IV/1981</v>
      </c>
      <c r="AD283" s="11" t="str">
        <f t="shared" si="35"/>
        <v/>
      </c>
      <c r="AE283" s="11" t="str">
        <f t="array" ref="AE283">IF(COUNTBLANK(D283)=1,"",IF(OR($H$2="y",$H$2="m"),IF(AA283=AA282,IF(OR(AB283=$AB$4:$AB282)=FALSE,AE282&amp;C283,AE282),"("&amp;C283)&amp;IF(AA283=AA284,IF(OR(AB284=$AB$4:$AB283)=FALSE,", ",""),") "),""))</f>
        <v/>
      </c>
      <c r="AF283" s="11" t="str">
        <f t="array" ref="AF283">IF((COUNTBLANK(D283)=0)*OR($H$2="y",$H$2="m"),IFERROR(LEFT(C283, FIND(" ",C283)-1), C283),"")</f>
        <v/>
      </c>
      <c r="AG283" s="11" t="str">
        <f t="array" ref="AG283">IF(COUNTBLANK(D283)=1,"",IF(OR($H$2="y",$H$2="m"),IF(AA283=AA282,IF(OR(AC283=$AC$4:$AC282)=FALSE,AG282&amp;AF283,AG282),"("&amp;AF283)&amp;IF(AA283=AA284,IF(OR(AC284=$AC$4:$AC283)=FALSE,", ",""),") "),""))</f>
        <v/>
      </c>
      <c r="AH283" s="10" t="str">
        <f>IF((COUNTBLANK(D283)=1),"",IF(D283=D282,AH282,"")&amp;IF(B282&lt;&gt;B283,((IF(COUNTBLANK(E283)=1,$D$3&amp;"Non-type material: "&amp;$D$3,$D$3&amp;INDEX('type-categories'!$A$2:$B$100,MATCH(E283,'type-categories'!$A$2:$A$100,0),2)&amp;$D$3))),"")&amp;(IF(K283&lt;&gt;K282,$C$2&amp;UPPER(K283)&amp;$C$2&amp;$K$3&amp;" ",(IF(B283&lt;&gt;B282,$C$2&amp;UPPER(K283)&amp;$C$2&amp;$K$3&amp;" ",""))))&amp;IF((AA283&lt;&gt;AA284)*($H$2="y"),AD283&amp;AE283,IF((AA283&lt;&gt;AA284)*($H$2="m"),AD283&amp;AG283,IF(($H$2&lt;&gt;"m")*($H$2&lt;&gt;"Y"),(IF(F283=0,"",F283&amp;" "&amp;$F$4&amp;" "))&amp;(IF(G283=0,"",G283&amp;" "&amp;$G$4&amp;" "))&amp;(IF(H283=0,"",H283&amp;" "&amp;H$4&amp;" "))&amp;(IF(I283=0,"",I283&amp;" "&amp;$I$4&amp;" "))&amp;(IF(J283=0,"",J283&amp;" "&amp;$J$4&amp;" ")),"")))&amp;"; "&amp;IF((B283=B282)*(AA283=AA282), "same collecting data; ", IF((B283=B282)*(Z282=Z283),"same locality; ",(IF(COUNTBLANK(L283)=1,"",$D$2&amp;L283&amp;$L$3&amp;" "&amp;$D$2))&amp;(IF(COUNTBLANK(M283)=1,"",$E$2&amp;M283&amp;$E$2&amp;", "))&amp;(IF(COUNTBLANK(N283)=1,"",N283&amp;"; "))&amp;(IF(COUNTBLANK(O283)=1,"",O283&amp;"; ")))&amp;(IF(COUNTBLANK(P283)=1,"",P283&amp;"; "))&amp;(IF(COUNTBLANK(Q283)=1,"",Q283&amp;"; "))&amp;(IF(COUNTBLANK(R283)=1,"",R283&amp;"m, "))&amp;IF((COUNTBLANK(S283)=0)*(S283&lt;&gt;S282), S283&amp;"; ","")&amp;(IF(COUNTBLANK(U283)=1,"",U283&amp;"; "))&amp;(IF(COUNTBLANK(T283)=1,"",IF(COUNTBLANK(F$2)=1,T283&amp;"; ",T283&amp;" "&amp;F$2&amp;"; "))))&amp;(IF(COUNTBLANK(V283)=1,"",V283&amp;"; "))&amp;IF((COUNTBLANK(C283)=1),"",C283)&amp;IF((B283=B284)*(K283=K284)*(L283=L284)*(M283=M284),IF(($H$2&lt;&gt;"m")*($H$2&lt;&gt;"Y"), " • ", IF((ISNUMBER(FIND(")",AE283))), " • ", "")),IF((B283=B284)*(K283=K284)," • ",". ")))</f>
        <v xml:space="preserve">Holotype: &lt;bold&gt;MEXICO&lt;bold&gt; • 1 ♀ ; Baja California, Islas San Benito, Middle Island; [N28.31048°, W115.56785°]; 9/IV/1981; S.C. Willians leg.; CAS 9060671. Paratypes: &lt;bold&gt;MEXICO&lt;bold&gt; • 1 ♀ ; Baja California, Isla San Benitos, [N28.30245°, W115.54299°]; 27/XII/1971; T. Cozana leg.; USNM IFM-1277 • 1 ♀ 1 imm. ; Baja California, Islas San Benito, Benitos del Oeste; [N28.3021°, W115.58734°]; 4/VII/1983; D.C. Lightfoot &amp; V.F. Lee leg.; CAS 9060684 • 1 ♀ ; Baja California, Islas San Benito, Middle Island; [N28.31048°, W115.56785°]; 9/IV/1981; S.C. Willians leg.; CAS 9060669 • 1 ♂ ; same collecting data; CAS 9060689. </v>
      </c>
    </row>
    <row r="284" spans="1:34" s="1" customFormat="1" x14ac:dyDescent="0.25">
      <c r="A284" s="3">
        <f t="shared" si="31"/>
        <v>4</v>
      </c>
      <c r="B284" s="53" t="str">
        <f t="shared" si="29"/>
        <v>Kukulcania brignoliiht</v>
      </c>
      <c r="C284" s="54" t="s">
        <v>214</v>
      </c>
      <c r="D284" s="60" t="s">
        <v>215</v>
      </c>
      <c r="E284" s="60" t="s">
        <v>131</v>
      </c>
      <c r="F284" s="54">
        <v>1</v>
      </c>
      <c r="G284" s="54">
        <v>0</v>
      </c>
      <c r="H284" s="54">
        <v>0</v>
      </c>
      <c r="I284" s="54"/>
      <c r="J284" s="54"/>
      <c r="K284" s="54" t="s">
        <v>48</v>
      </c>
      <c r="L284" s="54" t="s">
        <v>71</v>
      </c>
      <c r="M284" s="54" t="s">
        <v>445</v>
      </c>
      <c r="N284" s="54" t="s">
        <v>85</v>
      </c>
      <c r="O284" s="54" t="s">
        <v>85</v>
      </c>
      <c r="P284" s="54"/>
      <c r="Q284" s="54" t="s">
        <v>85</v>
      </c>
      <c r="R284" s="54"/>
      <c r="S284" s="54" t="s">
        <v>446</v>
      </c>
      <c r="T284" s="54" t="s">
        <v>447</v>
      </c>
      <c r="U284" s="54" t="s">
        <v>448</v>
      </c>
      <c r="V284" s="54"/>
      <c r="W284" s="54" t="s">
        <v>85</v>
      </c>
      <c r="X284" s="147">
        <f ca="1">IF(COUNTBLANK(D284)=1,"",IF('order-admin-units'!$I$1&lt;&gt;"y", "", IF(COUNTBLANK(K284)=1, 'order-admin-units'!$B$1+1, VLOOKUP(K284, ordercountry, 2))))</f>
        <v>2</v>
      </c>
      <c r="Y284" s="147">
        <f ca="1">IF(COUNTBLANK(D284)=1,"",IF('order-admin-units'!$I$1&lt;&gt;"y", "", IF(COUNTBLANK(K284:L284)&gt;0, 'order-admin-units'!$B$2+1, VLOOKUP(K284&amp;"@"&amp;L284, orderadmin, 2))))</f>
        <v>17</v>
      </c>
      <c r="Z284" s="147" t="str">
        <f t="shared" si="32"/>
        <v>MexicoOaxacaMonte Albán</v>
      </c>
      <c r="AA284" s="147" t="str">
        <f t="shared" si="33"/>
        <v>Kukulcania brignoliihtMexicoOaxacaMonte Albán[N17.0438°, W96.76811°]P. Brignoli7/VIII/1973</v>
      </c>
      <c r="AB284" s="147" t="str">
        <f t="shared" si="34"/>
        <v xml:space="preserve">Kukulcania brignoliihtMexicoOaxacaMonte Albán[N17.0438°, W96.76811°]P. Brignoli7/VIII/1973MCVR </v>
      </c>
      <c r="AC284" s="147" t="str">
        <f t="shared" si="30"/>
        <v>Kukulcania brignoliihtMexicoOaxacaMonte Albán[N17.0438°, W96.76811°]P. Brignoli7/VIII/1973</v>
      </c>
      <c r="AD284" s="11" t="str">
        <f t="shared" si="35"/>
        <v/>
      </c>
      <c r="AE284" s="11" t="str">
        <f t="array" ref="AE284">IF(COUNTBLANK(D284)=1,"",IF(OR($H$2="y",$H$2="m"),IF(AA284=AA283,IF(OR(AB284=$AB$4:$AB283)=FALSE,AE283&amp;C284,AE283),"("&amp;C284)&amp;IF(AA284=AA285,IF(OR(AB285=$AB$4:$AB284)=FALSE,", ",""),") "),""))</f>
        <v/>
      </c>
      <c r="AF284" s="11" t="str">
        <f t="array" ref="AF284">IF((COUNTBLANK(D284)=0)*OR($H$2="y",$H$2="m"),IFERROR(LEFT(C284, FIND(" ",C284)-1), C284),"")</f>
        <v/>
      </c>
      <c r="AG284" s="11" t="str">
        <f t="array" ref="AG284">IF(COUNTBLANK(D284)=1,"",IF(OR($H$2="y",$H$2="m"),IF(AA284=AA283,IF(OR(AC284=$AC$4:$AC283)=FALSE,AG283&amp;AF284,AG283),"("&amp;AF284)&amp;IF(AA284=AA285,IF(OR(AC285=$AC$4:$AC284)=FALSE,", ",""),") "),""))</f>
        <v/>
      </c>
      <c r="AH284" s="10" t="str">
        <f>IF((COUNTBLANK(D284)=1),"",IF(D284=D283,AH283,"")&amp;IF(B283&lt;&gt;B284,((IF(COUNTBLANK(E284)=1,$D$3&amp;"Non-type material: "&amp;$D$3,$D$3&amp;INDEX('type-categories'!$A$2:$B$100,MATCH(E284,'type-categories'!$A$2:$A$100,0),2)&amp;$D$3))),"")&amp;(IF(K284&lt;&gt;K283,$C$2&amp;UPPER(K284)&amp;$C$2&amp;$K$3&amp;" ",(IF(B284&lt;&gt;B283,$C$2&amp;UPPER(K284)&amp;$C$2&amp;$K$3&amp;" ",""))))&amp;IF((AA284&lt;&gt;AA285)*($H$2="y"),AD284&amp;AE284,IF((AA284&lt;&gt;AA285)*($H$2="m"),AD284&amp;AG284,IF(($H$2&lt;&gt;"m")*($H$2&lt;&gt;"Y"),(IF(F284=0,"",F284&amp;" "&amp;$F$4&amp;" "))&amp;(IF(G284=0,"",G284&amp;" "&amp;$G$4&amp;" "))&amp;(IF(H284=0,"",H284&amp;" "&amp;H$4&amp;" "))&amp;(IF(I284=0,"",I284&amp;" "&amp;$I$4&amp;" "))&amp;(IF(J284=0,"",J284&amp;" "&amp;$J$4&amp;" ")),"")))&amp;"; "&amp;IF((B284=B283)*(AA284=AA283), "same collecting data; ", IF((B284=B283)*(Z283=Z284),"same locality; ",(IF(COUNTBLANK(L284)=1,"",$D$2&amp;L284&amp;$L$3&amp;" "&amp;$D$2))&amp;(IF(COUNTBLANK(M284)=1,"",$E$2&amp;M284&amp;$E$2&amp;", "))&amp;(IF(COUNTBLANK(N284)=1,"",N284&amp;"; "))&amp;(IF(COUNTBLANK(O284)=1,"",O284&amp;"; ")))&amp;(IF(COUNTBLANK(P284)=1,"",P284&amp;"; "))&amp;(IF(COUNTBLANK(Q284)=1,"",Q284&amp;"; "))&amp;(IF(COUNTBLANK(R284)=1,"",R284&amp;"m, "))&amp;IF((COUNTBLANK(S284)=0)*(S284&lt;&gt;S283), S284&amp;"; ","")&amp;(IF(COUNTBLANK(U284)=1,"",U284&amp;"; "))&amp;(IF(COUNTBLANK(T284)=1,"",IF(COUNTBLANK(F$2)=1,T284&amp;"; ",T284&amp;" "&amp;F$2&amp;"; "))))&amp;(IF(COUNTBLANK(V284)=1,"",V284&amp;"; "))&amp;IF((COUNTBLANK(C284)=1),"",C284)&amp;IF((B284=B285)*(K284=K285)*(L284=L285)*(M284=M285),IF(($H$2&lt;&gt;"m")*($H$2&lt;&gt;"Y"), " • ", IF((ISNUMBER(FIND(")",AE284))), " • ", "")),IF((B284=B285)*(K284=K285)," • ",". ")))</f>
        <v xml:space="preserve">Holotype: &lt;bold&gt;MEXICO&lt;bold&gt; • 1 ♂ ; Oaxaca, Monte Albán, [N17.0438°, W96.76811°]; 7/VIII/1973; P. Brignoli leg.; MCVR . </v>
      </c>
    </row>
    <row r="285" spans="1:34" s="1" customFormat="1" x14ac:dyDescent="0.25">
      <c r="A285" s="3">
        <f t="shared" si="31"/>
        <v>4</v>
      </c>
      <c r="B285" s="53" t="str">
        <f t="shared" si="29"/>
        <v>Kukulcania brignolii</v>
      </c>
      <c r="C285" s="57" t="s">
        <v>194</v>
      </c>
      <c r="D285" s="57" t="s">
        <v>215</v>
      </c>
      <c r="E285" s="57"/>
      <c r="F285" s="57">
        <v>0</v>
      </c>
      <c r="G285" s="57">
        <v>3</v>
      </c>
      <c r="H285" s="57">
        <v>3</v>
      </c>
      <c r="I285" s="57"/>
      <c r="J285" s="57"/>
      <c r="K285" s="57" t="s">
        <v>48</v>
      </c>
      <c r="L285" s="57" t="s">
        <v>67</v>
      </c>
      <c r="M285" s="54" t="s">
        <v>1319</v>
      </c>
      <c r="N285" s="57" t="s">
        <v>85</v>
      </c>
      <c r="O285" s="58" t="s">
        <v>85</v>
      </c>
      <c r="P285" s="58"/>
      <c r="Q285" s="58" t="s">
        <v>85</v>
      </c>
      <c r="R285" s="58"/>
      <c r="S285" s="54" t="s">
        <v>1320</v>
      </c>
      <c r="T285" s="57" t="s">
        <v>1321</v>
      </c>
      <c r="U285" s="57" t="s">
        <v>1322</v>
      </c>
      <c r="V285" s="57"/>
      <c r="W285" s="57" t="s">
        <v>85</v>
      </c>
      <c r="X285" s="147">
        <f ca="1">IF(COUNTBLANK(D285)=1,"",IF('order-admin-units'!$I$1&lt;&gt;"y", "", IF(COUNTBLANK(K285)=1, 'order-admin-units'!$B$1+1, VLOOKUP(K285, ordercountry, 2))))</f>
        <v>2</v>
      </c>
      <c r="Y285" s="147">
        <f ca="1">IF(COUNTBLANK(D285)=1,"",IF('order-admin-units'!$I$1&lt;&gt;"y", "", IF(COUNTBLANK(K285:L285)&gt;0, 'order-admin-units'!$B$2+1, VLOOKUP(K285&amp;"@"&amp;L285, orderadmin, 2))))</f>
        <v>13</v>
      </c>
      <c r="Z285" s="147" t="str">
        <f t="shared" si="32"/>
        <v>MexicoEstado de MéxicoPyramids of San Juán Teotihuacán</v>
      </c>
      <c r="AA285" s="147" t="str">
        <f t="shared" si="33"/>
        <v>Kukulcania brignoliiMexicoEstado de MéxicoPyramids of San Juán Teotihuacán[N19.69227°, W98.8435°]Bentzien15/IX/1977</v>
      </c>
      <c r="AB285" s="147" t="str">
        <f t="shared" si="34"/>
        <v xml:space="preserve">Kukulcania brignoliiMexicoEstado de MéxicoPyramids of San Juán Teotihuacán[N19.69227°, W98.8435°]Bentzien15/IX/1977UCB </v>
      </c>
      <c r="AC285" s="147" t="str">
        <f t="shared" si="30"/>
        <v>Kukulcania brignoliiMexicoEstado de MéxicoPyramids of San Juán Teotihuacán[N19.69227°, W98.8435°]Bentzien15/IX/1977</v>
      </c>
      <c r="AD285" s="11" t="str">
        <f t="shared" si="35"/>
        <v/>
      </c>
      <c r="AE285" s="11" t="str">
        <f t="array" ref="AE285">IF(COUNTBLANK(D285)=1,"",IF(OR($H$2="y",$H$2="m"),IF(AA285=AA284,IF(OR(AB285=$AB$4:$AB284)=FALSE,AE284&amp;C285,AE284),"("&amp;C285)&amp;IF(AA285=AA286,IF(OR(AB286=$AB$4:$AB285)=FALSE,", ",""),") "),""))</f>
        <v/>
      </c>
      <c r="AF285" s="11" t="str">
        <f t="array" ref="AF285">IF((COUNTBLANK(D285)=0)*OR($H$2="y",$H$2="m"),IFERROR(LEFT(C285, FIND(" ",C285)-1), C285),"")</f>
        <v/>
      </c>
      <c r="AG285" s="11" t="str">
        <f t="array" ref="AG285">IF(COUNTBLANK(D285)=1,"",IF(OR($H$2="y",$H$2="m"),IF(AA285=AA284,IF(OR(AC285=$AC$4:$AC284)=FALSE,AG284&amp;AF285,AG284),"("&amp;AF285)&amp;IF(AA285=AA286,IF(OR(AC286=$AC$4:$AC285)=FALSE,", ",""),") "),""))</f>
        <v/>
      </c>
      <c r="AH285" s="10" t="str">
        <f>IF((COUNTBLANK(D285)=1),"",IF(D285=D284,AH284,"")&amp;IF(B284&lt;&gt;B285,((IF(COUNTBLANK(E285)=1,$D$3&amp;"Non-type material: "&amp;$D$3,$D$3&amp;INDEX('type-categories'!$A$2:$B$100,MATCH(E285,'type-categories'!$A$2:$A$100,0),2)&amp;$D$3))),"")&amp;(IF(K285&lt;&gt;K284,$C$2&amp;UPPER(K285)&amp;$C$2&amp;$K$3&amp;" ",(IF(B285&lt;&gt;B284,$C$2&amp;UPPER(K285)&amp;$C$2&amp;$K$3&amp;" ",""))))&amp;IF((AA285&lt;&gt;AA286)*($H$2="y"),AD285&amp;AE285,IF((AA285&lt;&gt;AA286)*($H$2="m"),AD285&amp;AG285,IF(($H$2&lt;&gt;"m")*($H$2&lt;&gt;"Y"),(IF(F285=0,"",F285&amp;" "&amp;$F$4&amp;" "))&amp;(IF(G285=0,"",G285&amp;" "&amp;$G$4&amp;" "))&amp;(IF(H285=0,"",H285&amp;" "&amp;H$4&amp;" "))&amp;(IF(I285=0,"",I285&amp;" "&amp;$I$4&amp;" "))&amp;(IF(J285=0,"",J285&amp;" "&amp;$J$4&amp;" ")),"")))&amp;"; "&amp;IF((B285=B284)*(AA285=AA284), "same collecting data; ", IF((B285=B284)*(Z284=Z285),"same locality; ",(IF(COUNTBLANK(L285)=1,"",$D$2&amp;L285&amp;$L$3&amp;" "&amp;$D$2))&amp;(IF(COUNTBLANK(M285)=1,"",$E$2&amp;M285&amp;$E$2&amp;", "))&amp;(IF(COUNTBLANK(N285)=1,"",N285&amp;"; "))&amp;(IF(COUNTBLANK(O285)=1,"",O285&amp;"; ")))&amp;(IF(COUNTBLANK(P285)=1,"",P285&amp;"; "))&amp;(IF(COUNTBLANK(Q285)=1,"",Q285&amp;"; "))&amp;(IF(COUNTBLANK(R285)=1,"",R285&amp;"m, "))&amp;IF((COUNTBLANK(S285)=0)*(S285&lt;&gt;S284), S285&amp;"; ","")&amp;(IF(COUNTBLANK(U285)=1,"",U285&amp;"; "))&amp;(IF(COUNTBLANK(T285)=1,"",IF(COUNTBLANK(F$2)=1,T285&amp;"; ",T285&amp;" "&amp;F$2&amp;"; "))))&amp;(IF(COUNTBLANK(V285)=1,"",V285&amp;"; "))&amp;IF((COUNTBLANK(C285)=1),"",C285)&amp;IF((B285=B286)*(K285=K286)*(L285=L286)*(M285=M286),IF(($H$2&lt;&gt;"m")*($H$2&lt;&gt;"Y"), " • ", IF((ISNUMBER(FIND(")",AE285))), " • ", "")),IF((B285=B286)*(K285=K286)," • ",". ")))</f>
        <v xml:space="preserve">Holotype: &lt;bold&gt;MEXICO&lt;bold&gt; • 1 ♂ ; Oaxaca, Monte Albán, [N17.0438°, W96.76811°]; 7/VIII/1973; P. Brignoli leg.; MCVR . Non-type material: &lt;bold&gt;MEXICO&lt;bold&gt; • 3 ♀ 3 imm. ; Estado de México, Pyramids of San Juán Teotihuacán, [N19.69227°, W98.8435°]; 15/IX/1977; Bentzien leg.; UCB  • </v>
      </c>
    </row>
    <row r="286" spans="1:34" s="1" customFormat="1" x14ac:dyDescent="0.25">
      <c r="A286" s="3">
        <f t="shared" si="31"/>
        <v>4</v>
      </c>
      <c r="B286" s="53" t="str">
        <f t="shared" si="29"/>
        <v>Kukulcania brignolii</v>
      </c>
      <c r="C286" s="57" t="s">
        <v>221</v>
      </c>
      <c r="D286" s="57" t="s">
        <v>215</v>
      </c>
      <c r="E286" s="57"/>
      <c r="F286" s="57">
        <v>0</v>
      </c>
      <c r="G286" s="57">
        <v>2</v>
      </c>
      <c r="H286" s="57">
        <v>0</v>
      </c>
      <c r="I286" s="57"/>
      <c r="J286" s="57"/>
      <c r="K286" s="57" t="s">
        <v>48</v>
      </c>
      <c r="L286" s="57" t="s">
        <v>71</v>
      </c>
      <c r="M286" s="54" t="s">
        <v>85</v>
      </c>
      <c r="N286" s="57" t="s">
        <v>85</v>
      </c>
      <c r="O286" s="58" t="s">
        <v>85</v>
      </c>
      <c r="P286" s="58"/>
      <c r="Q286" s="58" t="s">
        <v>85</v>
      </c>
      <c r="R286" s="58"/>
      <c r="S286" s="54" t="s">
        <v>446</v>
      </c>
      <c r="T286" s="57" t="s">
        <v>1323</v>
      </c>
      <c r="U286" s="57" t="s">
        <v>1324</v>
      </c>
      <c r="V286" s="57"/>
      <c r="W286" s="57" t="s">
        <v>85</v>
      </c>
      <c r="X286" s="147">
        <f ca="1">IF(COUNTBLANK(D286)=1,"",IF('order-admin-units'!$I$1&lt;&gt;"y", "", IF(COUNTBLANK(K286)=1, 'order-admin-units'!$B$1+1, VLOOKUP(K286, ordercountry, 2))))</f>
        <v>2</v>
      </c>
      <c r="Y286" s="147">
        <f ca="1">IF(COUNTBLANK(D286)=1,"",IF('order-admin-units'!$I$1&lt;&gt;"y", "", IF(COUNTBLANK(K286:L286)&gt;0, 'order-admin-units'!$B$2+1, VLOOKUP(K286&amp;"@"&amp;L286, orderadmin, 2))))</f>
        <v>17</v>
      </c>
      <c r="Z286" s="147" t="str">
        <f t="shared" si="32"/>
        <v>MexicoOaxaca</v>
      </c>
      <c r="AA286" s="147" t="str">
        <f t="shared" si="33"/>
        <v>Kukulcania brignoliiMexicoOaxaca[N17.0438°, W96.76811°]R. GreenfieldV–VI/1938</v>
      </c>
      <c r="AB286" s="147" t="str">
        <f t="shared" si="34"/>
        <v xml:space="preserve">Kukulcania brignoliiMexicoOaxaca[N17.0438°, W96.76811°]R. GreenfieldV–VI/1938USNM </v>
      </c>
      <c r="AC286" s="147" t="str">
        <f t="shared" si="30"/>
        <v>Kukulcania brignoliiMexicoOaxaca[N17.0438°, W96.76811°]R. GreenfieldV–VI/1938</v>
      </c>
      <c r="AD286" s="11" t="str">
        <f t="shared" si="35"/>
        <v/>
      </c>
      <c r="AE286" s="11" t="str">
        <f t="array" ref="AE286">IF(COUNTBLANK(D286)=1,"",IF(OR($H$2="y",$H$2="m"),IF(AA286=AA285,IF(OR(AB286=$AB$4:$AB285)=FALSE,AE285&amp;C286,AE285),"("&amp;C286)&amp;IF(AA286=AA287,IF(OR(AB287=$AB$4:$AB286)=FALSE,", ",""),") "),""))</f>
        <v/>
      </c>
      <c r="AF286" s="11" t="str">
        <f t="array" ref="AF286">IF((COUNTBLANK(D286)=0)*OR($H$2="y",$H$2="m"),IFERROR(LEFT(C286, FIND(" ",C286)-1), C286),"")</f>
        <v/>
      </c>
      <c r="AG286" s="11" t="str">
        <f t="array" ref="AG286">IF(COUNTBLANK(D286)=1,"",IF(OR($H$2="y",$H$2="m"),IF(AA286=AA285,IF(OR(AC286=$AC$4:$AC285)=FALSE,AG285&amp;AF286,AG285),"("&amp;AF286)&amp;IF(AA286=AA287,IF(OR(AC287=$AC$4:$AC286)=FALSE,", ",""),") "),""))</f>
        <v/>
      </c>
      <c r="AH286" s="10" t="str">
        <f>IF((COUNTBLANK(D286)=1),"",IF(D286=D285,AH285,"")&amp;IF(B285&lt;&gt;B286,((IF(COUNTBLANK(E286)=1,$D$3&amp;"Non-type material: "&amp;$D$3,$D$3&amp;INDEX('type-categories'!$A$2:$B$100,MATCH(E286,'type-categories'!$A$2:$A$100,0),2)&amp;$D$3))),"")&amp;(IF(K286&lt;&gt;K285,$C$2&amp;UPPER(K286)&amp;$C$2&amp;$K$3&amp;" ",(IF(B286&lt;&gt;B285,$C$2&amp;UPPER(K286)&amp;$C$2&amp;$K$3&amp;" ",""))))&amp;IF((AA286&lt;&gt;AA287)*($H$2="y"),AD286&amp;AE286,IF((AA286&lt;&gt;AA287)*($H$2="m"),AD286&amp;AG286,IF(($H$2&lt;&gt;"m")*($H$2&lt;&gt;"Y"),(IF(F286=0,"",F286&amp;" "&amp;$F$4&amp;" "))&amp;(IF(G286=0,"",G286&amp;" "&amp;$G$4&amp;" "))&amp;(IF(H286=0,"",H286&amp;" "&amp;H$4&amp;" "))&amp;(IF(I286=0,"",I286&amp;" "&amp;$I$4&amp;" "))&amp;(IF(J286=0,"",J286&amp;" "&amp;$J$4&amp;" ")),"")))&amp;"; "&amp;IF((B286=B285)*(AA286=AA285), "same collecting data; ", IF((B286=B285)*(Z285=Z286),"same locality; ",(IF(COUNTBLANK(L286)=1,"",$D$2&amp;L286&amp;$L$3&amp;" "&amp;$D$2))&amp;(IF(COUNTBLANK(M286)=1,"",$E$2&amp;M286&amp;$E$2&amp;", "))&amp;(IF(COUNTBLANK(N286)=1,"",N286&amp;"; "))&amp;(IF(COUNTBLANK(O286)=1,"",O286&amp;"; ")))&amp;(IF(COUNTBLANK(P286)=1,"",P286&amp;"; "))&amp;(IF(COUNTBLANK(Q286)=1,"",Q286&amp;"; "))&amp;(IF(COUNTBLANK(R286)=1,"",R286&amp;"m, "))&amp;IF((COUNTBLANK(S286)=0)*(S286&lt;&gt;S285), S286&amp;"; ","")&amp;(IF(COUNTBLANK(U286)=1,"",U286&amp;"; "))&amp;(IF(COUNTBLANK(T286)=1,"",IF(COUNTBLANK(F$2)=1,T286&amp;"; ",T286&amp;" "&amp;F$2&amp;"; "))))&amp;(IF(COUNTBLANK(V286)=1,"",V286&amp;"; "))&amp;IF((COUNTBLANK(C286)=1),"",C286)&amp;IF((B286=B287)*(K286=K287)*(L286=L287)*(M286=M287),IF(($H$2&lt;&gt;"m")*($H$2&lt;&gt;"Y"), " • ", IF((ISNUMBER(FIND(")",AE286))), " • ", "")),IF((B286=B287)*(K286=K287)," • ",". ")))</f>
        <v xml:space="preserve">Holotype: &lt;bold&gt;MEXICO&lt;bold&gt; • 1 ♂ ; Oaxaca, Monte Albán, [N17.0438°, W96.76811°]; 7/VIII/1973; P. Brignoli leg.; MCVR . Non-type material: &lt;bold&gt;MEXICO&lt;bold&gt; • 3 ♀ 3 imm. ; Estado de México, Pyramids of San Juán Teotihuacán, [N19.69227°, W98.8435°]; 15/IX/1977; Bentzien leg.; UCB  • 2 ♀ ; Oaxaca, [N17.0438°, W96.76811°]; V–VI/1938; R. Greenfield leg.; USNM  • </v>
      </c>
    </row>
    <row r="287" spans="1:34" s="1" customFormat="1" x14ac:dyDescent="0.25">
      <c r="A287" s="3">
        <f t="shared" si="31"/>
        <v>4</v>
      </c>
      <c r="B287" s="53" t="str">
        <f t="shared" si="29"/>
        <v>Kukulcania brignolii</v>
      </c>
      <c r="C287" s="57" t="s">
        <v>192</v>
      </c>
      <c r="D287" s="57" t="s">
        <v>215</v>
      </c>
      <c r="E287" s="57"/>
      <c r="F287" s="57">
        <v>0</v>
      </c>
      <c r="G287" s="57">
        <v>1</v>
      </c>
      <c r="H287" s="57">
        <v>0</v>
      </c>
      <c r="I287" s="57"/>
      <c r="J287" s="57"/>
      <c r="K287" s="57" t="s">
        <v>48</v>
      </c>
      <c r="L287" s="57" t="s">
        <v>71</v>
      </c>
      <c r="M287" s="54" t="s">
        <v>85</v>
      </c>
      <c r="N287" s="57" t="s">
        <v>85</v>
      </c>
      <c r="O287" s="58" t="s">
        <v>85</v>
      </c>
      <c r="P287" s="58"/>
      <c r="Q287" s="58" t="s">
        <v>85</v>
      </c>
      <c r="R287" s="58"/>
      <c r="S287" s="54" t="s">
        <v>1325</v>
      </c>
      <c r="T287" s="57" t="s">
        <v>521</v>
      </c>
      <c r="U287" s="57" t="s">
        <v>1326</v>
      </c>
      <c r="V287" s="57"/>
      <c r="W287" s="57" t="s">
        <v>85</v>
      </c>
      <c r="X287" s="147">
        <f ca="1">IF(COUNTBLANK(D287)=1,"",IF('order-admin-units'!$I$1&lt;&gt;"y", "", IF(COUNTBLANK(K287)=1, 'order-admin-units'!$B$1+1, VLOOKUP(K287, ordercountry, 2))))</f>
        <v>2</v>
      </c>
      <c r="Y287" s="147">
        <f ca="1">IF(COUNTBLANK(D287)=1,"",IF('order-admin-units'!$I$1&lt;&gt;"y", "", IF(COUNTBLANK(K287:L287)&gt;0, 'order-admin-units'!$B$2+1, VLOOKUP(K287&amp;"@"&amp;L287, orderadmin, 2))))</f>
        <v>17</v>
      </c>
      <c r="Z287" s="147" t="str">
        <f t="shared" si="32"/>
        <v>MexicoOaxaca</v>
      </c>
      <c r="AA287" s="147" t="str">
        <f t="shared" si="33"/>
        <v>Kukulcania brignoliiMexicoOaxaca[N17.05942°, W96.72162°, 1534m]C. &amp; P. Vaurie17/VII/1955</v>
      </c>
      <c r="AB287" s="147" t="str">
        <f t="shared" si="34"/>
        <v xml:space="preserve">Kukulcania brignoliiMexicoOaxaca[N17.05942°, W96.72162°, 1534m]C. &amp; P. Vaurie17/VII/1955AMNH </v>
      </c>
      <c r="AC287" s="147" t="str">
        <f t="shared" si="30"/>
        <v>Kukulcania brignoliiMexicoOaxaca[N17.05942°, W96.72162°, 1534m]C. &amp; P. Vaurie17/VII/1955</v>
      </c>
      <c r="AD287" s="11" t="str">
        <f t="shared" si="35"/>
        <v/>
      </c>
      <c r="AE287" s="11" t="str">
        <f t="array" ref="AE287">IF(COUNTBLANK(D287)=1,"",IF(OR($H$2="y",$H$2="m"),IF(AA287=AA286,IF(OR(AB287=$AB$4:$AB286)=FALSE,AE286&amp;C287,AE286),"("&amp;C287)&amp;IF(AA287=AA288,IF(OR(AB288=$AB$4:$AB287)=FALSE,", ",""),") "),""))</f>
        <v/>
      </c>
      <c r="AF287" s="11" t="str">
        <f t="array" ref="AF287">IF((COUNTBLANK(D287)=0)*OR($H$2="y",$H$2="m"),IFERROR(LEFT(C287, FIND(" ",C287)-1), C287),"")</f>
        <v/>
      </c>
      <c r="AG287" s="11" t="str">
        <f t="array" ref="AG287">IF(COUNTBLANK(D287)=1,"",IF(OR($H$2="y",$H$2="m"),IF(AA287=AA286,IF(OR(AC287=$AC$4:$AC286)=FALSE,AG286&amp;AF287,AG286),"("&amp;AF287)&amp;IF(AA287=AA288,IF(OR(AC288=$AC$4:$AC287)=FALSE,", ",""),") "),""))</f>
        <v/>
      </c>
      <c r="AH287" s="10" t="str">
        <f>IF((COUNTBLANK(D287)=1),"",IF(D287=D286,AH286,"")&amp;IF(B286&lt;&gt;B287,((IF(COUNTBLANK(E287)=1,$D$3&amp;"Non-type material: "&amp;$D$3,$D$3&amp;INDEX('type-categories'!$A$2:$B$100,MATCH(E287,'type-categories'!$A$2:$A$100,0),2)&amp;$D$3))),"")&amp;(IF(K287&lt;&gt;K286,$C$2&amp;UPPER(K287)&amp;$C$2&amp;$K$3&amp;" ",(IF(B287&lt;&gt;B286,$C$2&amp;UPPER(K287)&amp;$C$2&amp;$K$3&amp;" ",""))))&amp;IF((AA287&lt;&gt;AA288)*($H$2="y"),AD287&amp;AE287,IF((AA287&lt;&gt;AA288)*($H$2="m"),AD287&amp;AG287,IF(($H$2&lt;&gt;"m")*($H$2&lt;&gt;"Y"),(IF(F287=0,"",F287&amp;" "&amp;$F$4&amp;" "))&amp;(IF(G287=0,"",G287&amp;" "&amp;$G$4&amp;" "))&amp;(IF(H287=0,"",H287&amp;" "&amp;H$4&amp;" "))&amp;(IF(I287=0,"",I287&amp;" "&amp;$I$4&amp;" "))&amp;(IF(J287=0,"",J287&amp;" "&amp;$J$4&amp;" ")),"")))&amp;"; "&amp;IF((B287=B286)*(AA287=AA286), "same collecting data; ", IF((B287=B286)*(Z286=Z287),"same locality; ",(IF(COUNTBLANK(L287)=1,"",$D$2&amp;L287&amp;$L$3&amp;" "&amp;$D$2))&amp;(IF(COUNTBLANK(M287)=1,"",$E$2&amp;M287&amp;$E$2&amp;", "))&amp;(IF(COUNTBLANK(N287)=1,"",N287&amp;"; "))&amp;(IF(COUNTBLANK(O287)=1,"",O287&amp;"; ")))&amp;(IF(COUNTBLANK(P287)=1,"",P287&amp;"; "))&amp;(IF(COUNTBLANK(Q287)=1,"",Q287&amp;"; "))&amp;(IF(COUNTBLANK(R287)=1,"",R287&amp;"m, "))&amp;IF((COUNTBLANK(S287)=0)*(S287&lt;&gt;S286), S287&amp;"; ","")&amp;(IF(COUNTBLANK(U287)=1,"",U287&amp;"; "))&amp;(IF(COUNTBLANK(T287)=1,"",IF(COUNTBLANK(F$2)=1,T287&amp;"; ",T287&amp;" "&amp;F$2&amp;"; "))))&amp;(IF(COUNTBLANK(V287)=1,"",V287&amp;"; "))&amp;IF((COUNTBLANK(C287)=1),"",C287)&amp;IF((B287=B288)*(K287=K288)*(L287=L288)*(M287=M288),IF(($H$2&lt;&gt;"m")*($H$2&lt;&gt;"Y"), " • ", IF((ISNUMBER(FIND(")",AE287))), " • ", "")),IF((B287=B288)*(K287=K288)," • ",". ")))</f>
        <v xml:space="preserve">Holotype: &lt;bold&gt;MEXICO&lt;bold&gt; • 1 ♂ ; Oaxaca, Monte Albán, [N17.0438°, W96.76811°]; 7/VIII/1973; P. Brignoli leg.; MCVR . Non-type material: &lt;bold&gt;MEXICO&lt;bold&gt; • 3 ♀ 3 imm. ; Estado de México, Pyramids of San Juán Teotihuacán, [N19.69227°, W98.8435°]; 15/IX/1977; Bentzien leg.; UCB  • 2 ♀ ; Oaxaca, [N17.0438°, W96.76811°]; V–VI/1938; R. Greenfield leg.; USNM  • 1 ♀ ; same locality; [N17.05942°, W96.72162°, 1534m]; 17/VII/1955; C. &amp; P. Vaurie leg.; AMNH  • </v>
      </c>
    </row>
    <row r="288" spans="1:34" s="1" customFormat="1" x14ac:dyDescent="0.25">
      <c r="A288" s="3">
        <f t="shared" si="31"/>
        <v>4</v>
      </c>
      <c r="B288" s="53" t="str">
        <f t="shared" si="29"/>
        <v>Kukulcania brignolii</v>
      </c>
      <c r="C288" s="57" t="s">
        <v>192</v>
      </c>
      <c r="D288" s="57" t="s">
        <v>215</v>
      </c>
      <c r="E288" s="57"/>
      <c r="F288" s="57">
        <v>0</v>
      </c>
      <c r="G288" s="57">
        <v>2</v>
      </c>
      <c r="H288" s="57">
        <v>0</v>
      </c>
      <c r="I288" s="57"/>
      <c r="J288" s="57"/>
      <c r="K288" s="57" t="s">
        <v>48</v>
      </c>
      <c r="L288" s="57" t="s">
        <v>71</v>
      </c>
      <c r="M288" s="54" t="s">
        <v>85</v>
      </c>
      <c r="N288" s="57" t="s">
        <v>85</v>
      </c>
      <c r="O288" s="58" t="s">
        <v>85</v>
      </c>
      <c r="P288" s="58"/>
      <c r="Q288" s="58" t="s">
        <v>85</v>
      </c>
      <c r="R288" s="58"/>
      <c r="S288" s="54" t="s">
        <v>1327</v>
      </c>
      <c r="T288" s="57" t="s">
        <v>75</v>
      </c>
      <c r="U288" s="57" t="s">
        <v>1328</v>
      </c>
      <c r="V288" s="57"/>
      <c r="W288" s="57" t="s">
        <v>85</v>
      </c>
      <c r="X288" s="147">
        <f ca="1">IF(COUNTBLANK(D288)=1,"",IF('order-admin-units'!$I$1&lt;&gt;"y", "", IF(COUNTBLANK(K288)=1, 'order-admin-units'!$B$1+1, VLOOKUP(K288, ordercountry, 2))))</f>
        <v>2</v>
      </c>
      <c r="Y288" s="147">
        <f ca="1">IF(COUNTBLANK(D288)=1,"",IF('order-admin-units'!$I$1&lt;&gt;"y", "", IF(COUNTBLANK(K288:L288)&gt;0, 'order-admin-units'!$B$2+1, VLOOKUP(K288&amp;"@"&amp;L288, orderadmin, 2))))</f>
        <v>17</v>
      </c>
      <c r="Z288" s="147" t="str">
        <f t="shared" si="32"/>
        <v>MexicoOaxaca</v>
      </c>
      <c r="AA288" s="147" t="str">
        <f t="shared" si="33"/>
        <v>Kukulcania brignoliiMexicoOaxaca[N17.05942°, W96.72162°]R.V. Chamberlin6/II/1939</v>
      </c>
      <c r="AB288" s="147" t="str">
        <f t="shared" si="34"/>
        <v xml:space="preserve">Kukulcania brignoliiMexicoOaxaca[N17.05942°, W96.72162°]R.V. Chamberlin6/II/1939AMNH </v>
      </c>
      <c r="AC288" s="147" t="str">
        <f t="shared" si="30"/>
        <v>Kukulcania brignoliiMexicoOaxaca[N17.05942°, W96.72162°]R.V. Chamberlin6/II/1939</v>
      </c>
      <c r="AD288" s="11" t="str">
        <f t="shared" si="35"/>
        <v/>
      </c>
      <c r="AE288" s="11" t="str">
        <f t="array" ref="AE288">IF(COUNTBLANK(D288)=1,"",IF(OR($H$2="y",$H$2="m"),IF(AA288=AA287,IF(OR(AB288=$AB$4:$AB287)=FALSE,AE287&amp;C288,AE287),"("&amp;C288)&amp;IF(AA288=AA289,IF(OR(AB289=$AB$4:$AB288)=FALSE,", ",""),") "),""))</f>
        <v/>
      </c>
      <c r="AF288" s="11" t="str">
        <f t="array" ref="AF288">IF((COUNTBLANK(D288)=0)*OR($H$2="y",$H$2="m"),IFERROR(LEFT(C288, FIND(" ",C288)-1), C288),"")</f>
        <v/>
      </c>
      <c r="AG288" s="11" t="str">
        <f t="array" ref="AG288">IF(COUNTBLANK(D288)=1,"",IF(OR($H$2="y",$H$2="m"),IF(AA288=AA287,IF(OR(AC288=$AC$4:$AC287)=FALSE,AG287&amp;AF288,AG287),"("&amp;AF288)&amp;IF(AA288=AA289,IF(OR(AC289=$AC$4:$AC288)=FALSE,", ",""),") "),""))</f>
        <v/>
      </c>
      <c r="AH288" s="10" t="str">
        <f>IF((COUNTBLANK(D288)=1),"",IF(D288=D287,AH287,"")&amp;IF(B287&lt;&gt;B288,((IF(COUNTBLANK(E288)=1,$D$3&amp;"Non-type material: "&amp;$D$3,$D$3&amp;INDEX('type-categories'!$A$2:$B$100,MATCH(E288,'type-categories'!$A$2:$A$100,0),2)&amp;$D$3))),"")&amp;(IF(K288&lt;&gt;K287,$C$2&amp;UPPER(K288)&amp;$C$2&amp;$K$3&amp;" ",(IF(B288&lt;&gt;B287,$C$2&amp;UPPER(K288)&amp;$C$2&amp;$K$3&amp;" ",""))))&amp;IF((AA288&lt;&gt;AA289)*($H$2="y"),AD288&amp;AE288,IF((AA288&lt;&gt;AA289)*($H$2="m"),AD288&amp;AG288,IF(($H$2&lt;&gt;"m")*($H$2&lt;&gt;"Y"),(IF(F288=0,"",F288&amp;" "&amp;$F$4&amp;" "))&amp;(IF(G288=0,"",G288&amp;" "&amp;$G$4&amp;" "))&amp;(IF(H288=0,"",H288&amp;" "&amp;H$4&amp;" "))&amp;(IF(I288=0,"",I288&amp;" "&amp;$I$4&amp;" "))&amp;(IF(J288=0,"",J288&amp;" "&amp;$J$4&amp;" ")),"")))&amp;"; "&amp;IF((B288=B287)*(AA288=AA287), "same collecting data; ", IF((B288=B287)*(Z287=Z288),"same locality; ",(IF(COUNTBLANK(L288)=1,"",$D$2&amp;L288&amp;$L$3&amp;" "&amp;$D$2))&amp;(IF(COUNTBLANK(M288)=1,"",$E$2&amp;M288&amp;$E$2&amp;", "))&amp;(IF(COUNTBLANK(N288)=1,"",N288&amp;"; "))&amp;(IF(COUNTBLANK(O288)=1,"",O288&amp;"; ")))&amp;(IF(COUNTBLANK(P288)=1,"",P288&amp;"; "))&amp;(IF(COUNTBLANK(Q288)=1,"",Q288&amp;"; "))&amp;(IF(COUNTBLANK(R288)=1,"",R288&amp;"m, "))&amp;IF((COUNTBLANK(S288)=0)*(S288&lt;&gt;S287), S288&amp;"; ","")&amp;(IF(COUNTBLANK(U288)=1,"",U288&amp;"; "))&amp;(IF(COUNTBLANK(T288)=1,"",IF(COUNTBLANK(F$2)=1,T288&amp;"; ",T288&amp;" "&amp;F$2&amp;"; "))))&amp;(IF(COUNTBLANK(V288)=1,"",V288&amp;"; "))&amp;IF((COUNTBLANK(C288)=1),"",C288)&amp;IF((B288=B289)*(K288=K289)*(L288=L289)*(M288=M289),IF(($H$2&lt;&gt;"m")*($H$2&lt;&gt;"Y"), " • ", IF((ISNUMBER(FIND(")",AE288))), " • ", "")),IF((B288=B289)*(K288=K289)," • ",". ")))</f>
        <v xml:space="preserve">Holotype: &lt;bold&gt;MEXICO&lt;bold&gt; • 1 ♂ ; Oaxaca, Monte Albán, [N17.0438°, W96.76811°]; 7/VIII/1973; P. Brignoli leg.; MCVR . Non-type material: &lt;bold&gt;MEXICO&lt;bold&gt; • 3 ♀ 3 imm. ; Estado de México, Pyramids of San Juán Teotihuacán, [N19.69227°, W98.8435°]; 15/IX/1977; Bentzien leg.; UCB  • 2 ♀ ; Oaxaca, [N17.0438°, W96.76811°]; V–VI/1938; R. Greenfield leg.; USNM  • 1 ♀ ; same locality; [N17.05942°, W96.72162°, 1534m]; 17/VII/1955; C. &amp; P. Vaurie leg.; AMNH  • 2 ♀ ; same locality; [N17.05942°, W96.72162°]; 6/II/1939; R.V. Chamberlin leg.; AMNH  • </v>
      </c>
    </row>
    <row r="289" spans="1:34" s="1" customFormat="1" x14ac:dyDescent="0.25">
      <c r="A289" s="3">
        <f t="shared" si="31"/>
        <v>4</v>
      </c>
      <c r="B289" s="53" t="str">
        <f t="shared" si="29"/>
        <v>Kukulcania brignolii</v>
      </c>
      <c r="C289" s="57" t="s">
        <v>192</v>
      </c>
      <c r="D289" s="57" t="s">
        <v>215</v>
      </c>
      <c r="E289" s="57"/>
      <c r="F289" s="57">
        <v>0</v>
      </c>
      <c r="G289" s="57">
        <v>1</v>
      </c>
      <c r="H289" s="57">
        <v>1</v>
      </c>
      <c r="I289" s="57"/>
      <c r="J289" s="57"/>
      <c r="K289" s="57" t="s">
        <v>48</v>
      </c>
      <c r="L289" s="57" t="s">
        <v>71</v>
      </c>
      <c r="M289" s="54" t="s">
        <v>85</v>
      </c>
      <c r="N289" s="57" t="s">
        <v>85</v>
      </c>
      <c r="O289" s="58" t="s">
        <v>85</v>
      </c>
      <c r="P289" s="58"/>
      <c r="Q289" s="58" t="s">
        <v>85</v>
      </c>
      <c r="R289" s="58"/>
      <c r="S289" s="54" t="s">
        <v>1327</v>
      </c>
      <c r="T289" s="57"/>
      <c r="U289" s="57" t="s">
        <v>1328</v>
      </c>
      <c r="V289" s="57"/>
      <c r="W289" s="57" t="s">
        <v>85</v>
      </c>
      <c r="X289" s="147">
        <f ca="1">IF(COUNTBLANK(D289)=1,"",IF('order-admin-units'!$I$1&lt;&gt;"y", "", IF(COUNTBLANK(K289)=1, 'order-admin-units'!$B$1+1, VLOOKUP(K289, ordercountry, 2))))</f>
        <v>2</v>
      </c>
      <c r="Y289" s="147">
        <f ca="1">IF(COUNTBLANK(D289)=1,"",IF('order-admin-units'!$I$1&lt;&gt;"y", "", IF(COUNTBLANK(K289:L289)&gt;0, 'order-admin-units'!$B$2+1, VLOOKUP(K289&amp;"@"&amp;L289, orderadmin, 2))))</f>
        <v>17</v>
      </c>
      <c r="Z289" s="147" t="str">
        <f t="shared" si="32"/>
        <v>MexicoOaxaca</v>
      </c>
      <c r="AA289" s="147" t="str">
        <f t="shared" si="33"/>
        <v>Kukulcania brignoliiMexicoOaxaca[N17.05942°, W96.72162°]6/II/1939</v>
      </c>
      <c r="AB289" s="147" t="str">
        <f t="shared" si="34"/>
        <v xml:space="preserve">Kukulcania brignoliiMexicoOaxaca[N17.05942°, W96.72162°]6/II/1939AMNH </v>
      </c>
      <c r="AC289" s="147" t="str">
        <f t="shared" si="30"/>
        <v>Kukulcania brignoliiMexicoOaxaca[N17.05942°, W96.72162°]6/II/1939</v>
      </c>
      <c r="AD289" s="11" t="str">
        <f t="shared" si="35"/>
        <v/>
      </c>
      <c r="AE289" s="11" t="str">
        <f t="array" ref="AE289">IF(COUNTBLANK(D289)=1,"",IF(OR($H$2="y",$H$2="m"),IF(AA289=AA288,IF(OR(AB289=$AB$4:$AB288)=FALSE,AE288&amp;C289,AE288),"("&amp;C289)&amp;IF(AA289=AA290,IF(OR(AB290=$AB$4:$AB289)=FALSE,", ",""),") "),""))</f>
        <v/>
      </c>
      <c r="AF289" s="11" t="str">
        <f t="array" ref="AF289">IF((COUNTBLANK(D289)=0)*OR($H$2="y",$H$2="m"),IFERROR(LEFT(C289, FIND(" ",C289)-1), C289),"")</f>
        <v/>
      </c>
      <c r="AG289" s="11" t="str">
        <f t="array" ref="AG289">IF(COUNTBLANK(D289)=1,"",IF(OR($H$2="y",$H$2="m"),IF(AA289=AA288,IF(OR(AC289=$AC$4:$AC288)=FALSE,AG288&amp;AF289,AG288),"("&amp;AF289)&amp;IF(AA289=AA290,IF(OR(AC290=$AC$4:$AC289)=FALSE,", ",""),") "),""))</f>
        <v/>
      </c>
      <c r="AH289" s="10" t="str">
        <f>IF((COUNTBLANK(D289)=1),"",IF(D289=D288,AH288,"")&amp;IF(B288&lt;&gt;B289,((IF(COUNTBLANK(E289)=1,$D$3&amp;"Non-type material: "&amp;$D$3,$D$3&amp;INDEX('type-categories'!$A$2:$B$100,MATCH(E289,'type-categories'!$A$2:$A$100,0),2)&amp;$D$3))),"")&amp;(IF(K289&lt;&gt;K288,$C$2&amp;UPPER(K289)&amp;$C$2&amp;$K$3&amp;" ",(IF(B289&lt;&gt;B288,$C$2&amp;UPPER(K289)&amp;$C$2&amp;$K$3&amp;" ",""))))&amp;IF((AA289&lt;&gt;AA290)*($H$2="y"),AD289&amp;AE289,IF((AA289&lt;&gt;AA290)*($H$2="m"),AD289&amp;AG289,IF(($H$2&lt;&gt;"m")*($H$2&lt;&gt;"Y"),(IF(F289=0,"",F289&amp;" "&amp;$F$4&amp;" "))&amp;(IF(G289=0,"",G289&amp;" "&amp;$G$4&amp;" "))&amp;(IF(H289=0,"",H289&amp;" "&amp;H$4&amp;" "))&amp;(IF(I289=0,"",I289&amp;" "&amp;$I$4&amp;" "))&amp;(IF(J289=0,"",J289&amp;" "&amp;$J$4&amp;" ")),"")))&amp;"; "&amp;IF((B289=B288)*(AA289=AA288), "same collecting data; ", IF((B289=B288)*(Z288=Z289),"same locality; ",(IF(COUNTBLANK(L289)=1,"",$D$2&amp;L289&amp;$L$3&amp;" "&amp;$D$2))&amp;(IF(COUNTBLANK(M289)=1,"",$E$2&amp;M289&amp;$E$2&amp;", "))&amp;(IF(COUNTBLANK(N289)=1,"",N289&amp;"; "))&amp;(IF(COUNTBLANK(O289)=1,"",O289&amp;"; ")))&amp;(IF(COUNTBLANK(P289)=1,"",P289&amp;"; "))&amp;(IF(COUNTBLANK(Q289)=1,"",Q289&amp;"; "))&amp;(IF(COUNTBLANK(R289)=1,"",R289&amp;"m, "))&amp;IF((COUNTBLANK(S289)=0)*(S289&lt;&gt;S288), S289&amp;"; ","")&amp;(IF(COUNTBLANK(U289)=1,"",U289&amp;"; "))&amp;(IF(COUNTBLANK(T289)=1,"",IF(COUNTBLANK(F$2)=1,T289&amp;"; ",T289&amp;" "&amp;F$2&amp;"; "))))&amp;(IF(COUNTBLANK(V289)=1,"",V289&amp;"; "))&amp;IF((COUNTBLANK(C289)=1),"",C289)&amp;IF((B289=B290)*(K289=K290)*(L289=L290)*(M289=M290),IF(($H$2&lt;&gt;"m")*($H$2&lt;&gt;"Y"), " • ", IF((ISNUMBER(FIND(")",AE289))), " • ", "")),IF((B289=B290)*(K289=K290)," • ",". ")))</f>
        <v xml:space="preserve">Holotype: &lt;bold&gt;MEXICO&lt;bold&gt; • 1 ♂ ; Oaxaca, Monte Albán, [N17.0438°, W96.76811°]; 7/VIII/1973; P. Brignoli leg.; MCVR . Non-type material: &lt;bold&gt;MEXICO&lt;bold&gt; • 3 ♀ 3 imm. ; Estado de México, Pyramids of San Juán Teotihuacán, [N19.69227°, W98.8435°]; 15/IX/1977; Bentzien leg.; UCB  • 2 ♀ ; Oaxaca, [N17.0438°, W96.76811°]; V–VI/1938; R. Greenfield leg.; USNM  • 1 ♀ ; same locality; [N17.05942°, W96.72162°, 1534m]; 17/VII/1955; C. &amp; P. Vaurie leg.; AMNH  • 2 ♀ ; same locality; [N17.05942°, W96.72162°]; 6/II/1939; R.V. Chamberlin leg.; AMNH  • 1 ♀ 1 imm. ; same locality; 6/II/1939; AMNH  • </v>
      </c>
    </row>
    <row r="290" spans="1:34" s="1" customFormat="1" x14ac:dyDescent="0.25">
      <c r="A290" s="3">
        <f t="shared" si="31"/>
        <v>4</v>
      </c>
      <c r="B290" s="53" t="str">
        <f t="shared" si="29"/>
        <v>Kukulcania brignolii</v>
      </c>
      <c r="C290" s="57" t="s">
        <v>192</v>
      </c>
      <c r="D290" s="57" t="s">
        <v>215</v>
      </c>
      <c r="E290" s="57"/>
      <c r="F290" s="57">
        <v>0</v>
      </c>
      <c r="G290" s="57">
        <v>3</v>
      </c>
      <c r="H290" s="57">
        <v>4</v>
      </c>
      <c r="I290" s="57"/>
      <c r="J290" s="57"/>
      <c r="K290" s="57" t="s">
        <v>48</v>
      </c>
      <c r="L290" s="57" t="s">
        <v>71</v>
      </c>
      <c r="M290" s="54" t="s">
        <v>1329</v>
      </c>
      <c r="N290" s="57" t="s">
        <v>85</v>
      </c>
      <c r="O290" s="58" t="s">
        <v>85</v>
      </c>
      <c r="P290" s="58"/>
      <c r="Q290" s="58" t="s">
        <v>85</v>
      </c>
      <c r="R290" s="58"/>
      <c r="S290" s="54" t="s">
        <v>1330</v>
      </c>
      <c r="T290" s="57" t="s">
        <v>1331</v>
      </c>
      <c r="U290" s="57" t="s">
        <v>1332</v>
      </c>
      <c r="V290" s="57"/>
      <c r="W290" s="57" t="s">
        <v>85</v>
      </c>
      <c r="X290" s="147">
        <f ca="1">IF(COUNTBLANK(D290)=1,"",IF('order-admin-units'!$I$1&lt;&gt;"y", "", IF(COUNTBLANK(K290)=1, 'order-admin-units'!$B$1+1, VLOOKUP(K290, ordercountry, 2))))</f>
        <v>2</v>
      </c>
      <c r="Y290" s="147">
        <f ca="1">IF(COUNTBLANK(D290)=1,"",IF('order-admin-units'!$I$1&lt;&gt;"y", "", IF(COUNTBLANK(K290:L290)&gt;0, 'order-admin-units'!$B$2+1, VLOOKUP(K290&amp;"@"&amp;L290, orderadmin, 2))))</f>
        <v>17</v>
      </c>
      <c r="Z290" s="147" t="str">
        <f t="shared" si="32"/>
        <v>MexicoOaxaca10 miles E Oaxaca</v>
      </c>
      <c r="AA290" s="147" t="str">
        <f t="shared" si="33"/>
        <v>Kukulcania brignoliiMexicoOaxaca10 miles E Oaxaca[N17.00505°, W96.54714°]J. Reddell &amp; J. Fish15/VIII/1967</v>
      </c>
      <c r="AB290" s="147" t="str">
        <f t="shared" si="34"/>
        <v xml:space="preserve">Kukulcania brignoliiMexicoOaxaca10 miles E Oaxaca[N17.00505°, W96.54714°]J. Reddell &amp; J. Fish15/VIII/1967AMNH </v>
      </c>
      <c r="AC290" s="147" t="str">
        <f t="shared" si="30"/>
        <v>Kukulcania brignoliiMexicoOaxaca10 miles E Oaxaca[N17.00505°, W96.54714°]J. Reddell &amp; J. Fish15/VIII/1967</v>
      </c>
      <c r="AD290" s="11" t="str">
        <f t="shared" si="35"/>
        <v/>
      </c>
      <c r="AE290" s="11" t="str">
        <f t="array" ref="AE290">IF(COUNTBLANK(D290)=1,"",IF(OR($H$2="y",$H$2="m"),IF(AA290=AA289,IF(OR(AB290=$AB$4:$AB289)=FALSE,AE289&amp;C290,AE289),"("&amp;C290)&amp;IF(AA290=AA291,IF(OR(AB291=$AB$4:$AB290)=FALSE,", ",""),") "),""))</f>
        <v/>
      </c>
      <c r="AF290" s="11" t="str">
        <f t="array" ref="AF290">IF((COUNTBLANK(D290)=0)*OR($H$2="y",$H$2="m"),IFERROR(LEFT(C290, FIND(" ",C290)-1), C290),"")</f>
        <v/>
      </c>
      <c r="AG290" s="11" t="str">
        <f t="array" ref="AG290">IF(COUNTBLANK(D290)=1,"",IF(OR($H$2="y",$H$2="m"),IF(AA290=AA289,IF(OR(AC290=$AC$4:$AC289)=FALSE,AG289&amp;AF290,AG289),"("&amp;AF290)&amp;IF(AA290=AA291,IF(OR(AC291=$AC$4:$AC290)=FALSE,", ",""),") "),""))</f>
        <v/>
      </c>
      <c r="AH290" s="10" t="str">
        <f>IF((COUNTBLANK(D290)=1),"",IF(D290=D289,AH289,"")&amp;IF(B289&lt;&gt;B290,((IF(COUNTBLANK(E290)=1,$D$3&amp;"Non-type material: "&amp;$D$3,$D$3&amp;INDEX('type-categories'!$A$2:$B$100,MATCH(E290,'type-categories'!$A$2:$A$100,0),2)&amp;$D$3))),"")&amp;(IF(K290&lt;&gt;K289,$C$2&amp;UPPER(K290)&amp;$C$2&amp;$K$3&amp;" ",(IF(B290&lt;&gt;B289,$C$2&amp;UPPER(K290)&amp;$C$2&amp;$K$3&amp;" ",""))))&amp;IF((AA290&lt;&gt;AA291)*($H$2="y"),AD290&amp;AE290,IF((AA290&lt;&gt;AA291)*($H$2="m"),AD290&amp;AG290,IF(($H$2&lt;&gt;"m")*($H$2&lt;&gt;"Y"),(IF(F290=0,"",F290&amp;" "&amp;$F$4&amp;" "))&amp;(IF(G290=0,"",G290&amp;" "&amp;$G$4&amp;" "))&amp;(IF(H290=0,"",H290&amp;" "&amp;H$4&amp;" "))&amp;(IF(I290=0,"",I290&amp;" "&amp;$I$4&amp;" "))&amp;(IF(J290=0,"",J290&amp;" "&amp;$J$4&amp;" ")),"")))&amp;"; "&amp;IF((B290=B289)*(AA290=AA289), "same collecting data; ", IF((B290=B289)*(Z289=Z290),"same locality; ",(IF(COUNTBLANK(L290)=1,"",$D$2&amp;L290&amp;$L$3&amp;" "&amp;$D$2))&amp;(IF(COUNTBLANK(M290)=1,"",$E$2&amp;M290&amp;$E$2&amp;", "))&amp;(IF(COUNTBLANK(N290)=1,"",N290&amp;"; "))&amp;(IF(COUNTBLANK(O290)=1,"",O290&amp;"; ")))&amp;(IF(COUNTBLANK(P290)=1,"",P290&amp;"; "))&amp;(IF(COUNTBLANK(Q290)=1,"",Q290&amp;"; "))&amp;(IF(COUNTBLANK(R290)=1,"",R290&amp;"m, "))&amp;IF((COUNTBLANK(S290)=0)*(S290&lt;&gt;S289), S290&amp;"; ","")&amp;(IF(COUNTBLANK(U290)=1,"",U290&amp;"; "))&amp;(IF(COUNTBLANK(T290)=1,"",IF(COUNTBLANK(F$2)=1,T290&amp;"; ",T290&amp;" "&amp;F$2&amp;"; "))))&amp;(IF(COUNTBLANK(V290)=1,"",V290&amp;"; "))&amp;IF((COUNTBLANK(C290)=1),"",C290)&amp;IF((B290=B291)*(K290=K291)*(L290=L291)*(M290=M291),IF(($H$2&lt;&gt;"m")*($H$2&lt;&gt;"Y"), " • ", IF((ISNUMBER(FIND(")",AE290))), " • ", "")),IF((B290=B291)*(K290=K291)," • ",". ")))</f>
        <v xml:space="preserve">Holotype: &lt;bold&gt;MEXICO&lt;bold&gt; • 1 ♂ ; Oaxaca, Monte Albán, [N17.0438°, W96.76811°]; 7/VIII/1973; P. Brignoli leg.; MCVR . Non-type material: &lt;bold&gt;MEXICO&lt;bold&gt; • 3 ♀ 3 imm. ; Estado de México, Pyramids of San Juán Teotihuacán, [N19.69227°, W98.8435°]; 15/IX/1977; Bentzien leg.; UCB  • 2 ♀ ; Oaxaca, [N17.0438°, W96.76811°]; V–VI/1938; R. Greenfield leg.; USNM  • 1 ♀ ; same locality; [N17.05942°, W96.72162°, 1534m]; 17/VII/1955; C. &amp; P. Vaurie leg.; AMNH  • 2 ♀ ; same locality; [N17.05942°, W96.72162°]; 6/II/1939; R.V. Chamberlin leg.; AMNH  • 1 ♀ 1 imm. ; same locality; 6/II/1939; AMNH  • 3 ♀ 4 imm. ; Oaxaca, 10 miles E Oaxaca, [N17.00505°, W96.54714°]; 15/VIII/1967; J. Reddell &amp; J. Fish leg.; AMNH  • </v>
      </c>
    </row>
    <row r="291" spans="1:34" s="1" customFormat="1" x14ac:dyDescent="0.25">
      <c r="A291" s="3">
        <f t="shared" si="31"/>
        <v>4</v>
      </c>
      <c r="B291" s="53" t="str">
        <f t="shared" si="29"/>
        <v>Kukulcania brignolii</v>
      </c>
      <c r="C291" s="57" t="s">
        <v>192</v>
      </c>
      <c r="D291" s="57" t="s">
        <v>215</v>
      </c>
      <c r="E291" s="57"/>
      <c r="F291" s="57">
        <v>0</v>
      </c>
      <c r="G291" s="57">
        <v>1</v>
      </c>
      <c r="H291" s="57">
        <v>2</v>
      </c>
      <c r="I291" s="57"/>
      <c r="J291" s="57"/>
      <c r="K291" s="57" t="s">
        <v>48</v>
      </c>
      <c r="L291" s="57" t="s">
        <v>71</v>
      </c>
      <c r="M291" s="54" t="s">
        <v>1333</v>
      </c>
      <c r="N291" s="57" t="s">
        <v>85</v>
      </c>
      <c r="O291" s="58" t="s">
        <v>85</v>
      </c>
      <c r="P291" s="58"/>
      <c r="Q291" s="58" t="s">
        <v>85</v>
      </c>
      <c r="R291" s="58"/>
      <c r="S291" s="54" t="s">
        <v>1334</v>
      </c>
      <c r="T291" s="57" t="s">
        <v>1335</v>
      </c>
      <c r="U291" s="57" t="s">
        <v>1336</v>
      </c>
      <c r="V291" s="57"/>
      <c r="W291" s="57" t="s">
        <v>85</v>
      </c>
      <c r="X291" s="147">
        <f ca="1">IF(COUNTBLANK(D291)=1,"",IF('order-admin-units'!$I$1&lt;&gt;"y", "", IF(COUNTBLANK(K291)=1, 'order-admin-units'!$B$1+1, VLOOKUP(K291, ordercountry, 2))))</f>
        <v>2</v>
      </c>
      <c r="Y291" s="147">
        <f ca="1">IF(COUNTBLANK(D291)=1,"",IF('order-admin-units'!$I$1&lt;&gt;"y", "", IF(COUNTBLANK(K291:L291)&gt;0, 'order-admin-units'!$B$2+1, VLOOKUP(K291&amp;"@"&amp;L291, orderadmin, 2))))</f>
        <v>17</v>
      </c>
      <c r="Z291" s="147" t="str">
        <f t="shared" si="32"/>
        <v>MexicoOaxaca10 miles S Tomellín</v>
      </c>
      <c r="AA291" s="147" t="str">
        <f t="shared" si="33"/>
        <v>Kukulcania brignoliiMexicoOaxaca10 miles S Tomellín[N17.62498°, W96.91975°]J. Reddell, J. Fish &amp; T. Evans14/VIII/1967</v>
      </c>
      <c r="AB291" s="147" t="str">
        <f t="shared" si="34"/>
        <v xml:space="preserve">Kukulcania brignoliiMexicoOaxaca10 miles S Tomellín[N17.62498°, W96.91975°]J. Reddell, J. Fish &amp; T. Evans14/VIII/1967AMNH </v>
      </c>
      <c r="AC291" s="147" t="str">
        <f t="shared" si="30"/>
        <v>Kukulcania brignoliiMexicoOaxaca10 miles S Tomellín[N17.62498°, W96.91975°]J. Reddell, J. Fish &amp; T. Evans14/VIII/1967</v>
      </c>
      <c r="AD291" s="11" t="str">
        <f t="shared" si="35"/>
        <v/>
      </c>
      <c r="AE291" s="11" t="str">
        <f t="array" ref="AE291">IF(COUNTBLANK(D291)=1,"",IF(OR($H$2="y",$H$2="m"),IF(AA291=AA290,IF(OR(AB291=$AB$4:$AB290)=FALSE,AE290&amp;C291,AE290),"("&amp;C291)&amp;IF(AA291=AA292,IF(OR(AB292=$AB$4:$AB291)=FALSE,", ",""),") "),""))</f>
        <v/>
      </c>
      <c r="AF291" s="11" t="str">
        <f t="array" ref="AF291">IF((COUNTBLANK(D291)=0)*OR($H$2="y",$H$2="m"),IFERROR(LEFT(C291, FIND(" ",C291)-1), C291),"")</f>
        <v/>
      </c>
      <c r="AG291" s="11" t="str">
        <f t="array" ref="AG291">IF(COUNTBLANK(D291)=1,"",IF(OR($H$2="y",$H$2="m"),IF(AA291=AA290,IF(OR(AC291=$AC$4:$AC290)=FALSE,AG290&amp;AF291,AG290),"("&amp;AF291)&amp;IF(AA291=AA292,IF(OR(AC292=$AC$4:$AC291)=FALSE,", ",""),") "),""))</f>
        <v/>
      </c>
      <c r="AH291" s="10" t="str">
        <f>IF((COUNTBLANK(D291)=1),"",IF(D291=D290,AH290,"")&amp;IF(B290&lt;&gt;B291,((IF(COUNTBLANK(E291)=1,$D$3&amp;"Non-type material: "&amp;$D$3,$D$3&amp;INDEX('type-categories'!$A$2:$B$100,MATCH(E291,'type-categories'!$A$2:$A$100,0),2)&amp;$D$3))),"")&amp;(IF(K291&lt;&gt;K290,$C$2&amp;UPPER(K291)&amp;$C$2&amp;$K$3&amp;" ",(IF(B291&lt;&gt;B290,$C$2&amp;UPPER(K291)&amp;$C$2&amp;$K$3&amp;" ",""))))&amp;IF((AA291&lt;&gt;AA292)*($H$2="y"),AD291&amp;AE291,IF((AA291&lt;&gt;AA292)*($H$2="m"),AD291&amp;AG291,IF(($H$2&lt;&gt;"m")*($H$2&lt;&gt;"Y"),(IF(F291=0,"",F291&amp;" "&amp;$F$4&amp;" "))&amp;(IF(G291=0,"",G291&amp;" "&amp;$G$4&amp;" "))&amp;(IF(H291=0,"",H291&amp;" "&amp;H$4&amp;" "))&amp;(IF(I291=0,"",I291&amp;" "&amp;$I$4&amp;" "))&amp;(IF(J291=0,"",J291&amp;" "&amp;$J$4&amp;" ")),"")))&amp;"; "&amp;IF((B291=B290)*(AA291=AA290), "same collecting data; ", IF((B291=B290)*(Z290=Z291),"same locality; ",(IF(COUNTBLANK(L291)=1,"",$D$2&amp;L291&amp;$L$3&amp;" "&amp;$D$2))&amp;(IF(COUNTBLANK(M291)=1,"",$E$2&amp;M291&amp;$E$2&amp;", "))&amp;(IF(COUNTBLANK(N291)=1,"",N291&amp;"; "))&amp;(IF(COUNTBLANK(O291)=1,"",O291&amp;"; ")))&amp;(IF(COUNTBLANK(P291)=1,"",P291&amp;"; "))&amp;(IF(COUNTBLANK(Q291)=1,"",Q291&amp;"; "))&amp;(IF(COUNTBLANK(R291)=1,"",R291&amp;"m, "))&amp;IF((COUNTBLANK(S291)=0)*(S291&lt;&gt;S290), S291&amp;"; ","")&amp;(IF(COUNTBLANK(U291)=1,"",U291&amp;"; "))&amp;(IF(COUNTBLANK(T291)=1,"",IF(COUNTBLANK(F$2)=1,T291&amp;"; ",T291&amp;" "&amp;F$2&amp;"; "))))&amp;(IF(COUNTBLANK(V291)=1,"",V291&amp;"; "))&amp;IF((COUNTBLANK(C291)=1),"",C291)&amp;IF((B291=B292)*(K291=K292)*(L291=L292)*(M291=M292),IF(($H$2&lt;&gt;"m")*($H$2&lt;&gt;"Y"), " • ", IF((ISNUMBER(FIND(")",AE291))), " • ", "")),IF((B291=B292)*(K291=K292)," • ",". ")))</f>
        <v xml:space="preserve">Holotype: &lt;bold&gt;MEXICO&lt;bold&gt; • 1 ♂ ; Oaxaca, Monte Albán, [N17.0438°, W96.76811°]; 7/VIII/1973; P. Brignoli leg.; MCVR . Non-type material: &lt;bold&gt;MEXICO&lt;bold&gt; • 3 ♀ 3 imm. ; Estado de México, Pyramids of San Juán Teotihuacán, [N19.69227°, W98.8435°]; 15/IX/1977; Bentzien leg.; UCB  • 2 ♀ ; Oaxaca, [N17.0438°, W96.76811°]; V–VI/1938; R. Greenfield leg.; USNM  • 1 ♀ ; same locality; [N17.05942°, W96.72162°, 1534m]; 17/VII/1955; C. &amp; P. Vaurie leg.; AMNH  • 2 ♀ ; same locality; [N17.05942°, W96.72162°]; 6/II/1939; R.V. Chamberlin leg.; AMNH  • 1 ♀ 1 imm. ; same locality; 6/II/1939; AMNH  • 3 ♀ 4 imm. ; Oaxaca, 10 miles E Oaxaca, [N17.00505°, W96.54714°]; 15/VIII/1967; J. Reddell &amp; J. Fish leg.; AMNH  • 1 ♀ 2 imm. ; Oaxaca, 10 miles S Tomellín, [N17.62498°, W96.91975°]; 14/VIII/1967; J. Reddell, J. Fish &amp; T. Evans leg.; AMNH  • </v>
      </c>
    </row>
    <row r="292" spans="1:34" s="1" customFormat="1" x14ac:dyDescent="0.25">
      <c r="A292" s="3">
        <f t="shared" si="31"/>
        <v>4</v>
      </c>
      <c r="B292" s="53" t="str">
        <f t="shared" si="29"/>
        <v>Kukulcania brignolii</v>
      </c>
      <c r="C292" s="57" t="s">
        <v>192</v>
      </c>
      <c r="D292" s="57" t="s">
        <v>215</v>
      </c>
      <c r="E292" s="57"/>
      <c r="F292" s="57">
        <v>0</v>
      </c>
      <c r="G292" s="57">
        <v>1</v>
      </c>
      <c r="H292" s="57">
        <v>1</v>
      </c>
      <c r="I292" s="57"/>
      <c r="J292" s="57"/>
      <c r="K292" s="57" t="s">
        <v>48</v>
      </c>
      <c r="L292" s="57" t="s">
        <v>71</v>
      </c>
      <c r="M292" s="54" t="s">
        <v>1337</v>
      </c>
      <c r="N292" s="57" t="s">
        <v>85</v>
      </c>
      <c r="O292" s="58" t="s">
        <v>85</v>
      </c>
      <c r="P292" s="58"/>
      <c r="Q292" s="58" t="s">
        <v>85</v>
      </c>
      <c r="R292" s="58"/>
      <c r="S292" s="54" t="s">
        <v>1338</v>
      </c>
      <c r="T292" s="57" t="s">
        <v>1339</v>
      </c>
      <c r="U292" s="57" t="s">
        <v>1340</v>
      </c>
      <c r="V292" s="57"/>
      <c r="W292" s="57" t="s">
        <v>85</v>
      </c>
      <c r="X292" s="147">
        <f ca="1">IF(COUNTBLANK(D292)=1,"",IF('order-admin-units'!$I$1&lt;&gt;"y", "", IF(COUNTBLANK(K292)=1, 'order-admin-units'!$B$1+1, VLOOKUP(K292, ordercountry, 2))))</f>
        <v>2</v>
      </c>
      <c r="Y292" s="147">
        <f ca="1">IF(COUNTBLANK(D292)=1,"",IF('order-admin-units'!$I$1&lt;&gt;"y", "", IF(COUNTBLANK(K292:L292)&gt;0, 'order-admin-units'!$B$2+1, VLOOKUP(K292&amp;"@"&amp;L292, orderadmin, 2))))</f>
        <v>17</v>
      </c>
      <c r="Z292" s="147" t="str">
        <f t="shared" si="32"/>
        <v>MexicoOaxaca28 km S Nochixtlán</v>
      </c>
      <c r="AA292" s="147" t="str">
        <f t="shared" si="33"/>
        <v>Kukulcania brignoliiMexicoOaxaca28 km S Nochixtlán[N17.2261°, W96.87526°]S.A. Stockwell11/VIII/1988</v>
      </c>
      <c r="AB292" s="147" t="str">
        <f t="shared" si="34"/>
        <v xml:space="preserve">Kukulcania brignoliiMexicoOaxaca28 km S Nochixtlán[N17.2261°, W96.87526°]S.A. Stockwell11/VIII/1988AMNH </v>
      </c>
      <c r="AC292" s="147" t="str">
        <f t="shared" si="30"/>
        <v>Kukulcania brignoliiMexicoOaxaca28 km S Nochixtlán[N17.2261°, W96.87526°]S.A. Stockwell11/VIII/1988</v>
      </c>
      <c r="AD292" s="11" t="str">
        <f t="shared" si="35"/>
        <v/>
      </c>
      <c r="AE292" s="11" t="str">
        <f t="array" ref="AE292">IF(COUNTBLANK(D292)=1,"",IF(OR($H$2="y",$H$2="m"),IF(AA292=AA291,IF(OR(AB292=$AB$4:$AB291)=FALSE,AE291&amp;C292,AE291),"("&amp;C292)&amp;IF(AA292=AA293,IF(OR(AB293=$AB$4:$AB292)=FALSE,", ",""),") "),""))</f>
        <v/>
      </c>
      <c r="AF292" s="11" t="str">
        <f t="array" ref="AF292">IF((COUNTBLANK(D292)=0)*OR($H$2="y",$H$2="m"),IFERROR(LEFT(C292, FIND(" ",C292)-1), C292),"")</f>
        <v/>
      </c>
      <c r="AG292" s="11" t="str">
        <f t="array" ref="AG292">IF(COUNTBLANK(D292)=1,"",IF(OR($H$2="y",$H$2="m"),IF(AA292=AA291,IF(OR(AC292=$AC$4:$AC291)=FALSE,AG291&amp;AF292,AG291),"("&amp;AF292)&amp;IF(AA292=AA293,IF(OR(AC293=$AC$4:$AC292)=FALSE,", ",""),") "),""))</f>
        <v/>
      </c>
      <c r="AH292" s="10" t="str">
        <f>IF((COUNTBLANK(D292)=1),"",IF(D292=D291,AH291,"")&amp;IF(B291&lt;&gt;B292,((IF(COUNTBLANK(E292)=1,$D$3&amp;"Non-type material: "&amp;$D$3,$D$3&amp;INDEX('type-categories'!$A$2:$B$100,MATCH(E292,'type-categories'!$A$2:$A$100,0),2)&amp;$D$3))),"")&amp;(IF(K292&lt;&gt;K291,$C$2&amp;UPPER(K292)&amp;$C$2&amp;$K$3&amp;" ",(IF(B292&lt;&gt;B291,$C$2&amp;UPPER(K292)&amp;$C$2&amp;$K$3&amp;" ",""))))&amp;IF((AA292&lt;&gt;AA293)*($H$2="y"),AD292&amp;AE292,IF((AA292&lt;&gt;AA293)*($H$2="m"),AD292&amp;AG292,IF(($H$2&lt;&gt;"m")*($H$2&lt;&gt;"Y"),(IF(F292=0,"",F292&amp;" "&amp;$F$4&amp;" "))&amp;(IF(G292=0,"",G292&amp;" "&amp;$G$4&amp;" "))&amp;(IF(H292=0,"",H292&amp;" "&amp;H$4&amp;" "))&amp;(IF(I292=0,"",I292&amp;" "&amp;$I$4&amp;" "))&amp;(IF(J292=0,"",J292&amp;" "&amp;$J$4&amp;" ")),"")))&amp;"; "&amp;IF((B292=B291)*(AA292=AA291), "same collecting data; ", IF((B292=B291)*(Z291=Z292),"same locality; ",(IF(COUNTBLANK(L292)=1,"",$D$2&amp;L292&amp;$L$3&amp;" "&amp;$D$2))&amp;(IF(COUNTBLANK(M292)=1,"",$E$2&amp;M292&amp;$E$2&amp;", "))&amp;(IF(COUNTBLANK(N292)=1,"",N292&amp;"; "))&amp;(IF(COUNTBLANK(O292)=1,"",O292&amp;"; ")))&amp;(IF(COUNTBLANK(P292)=1,"",P292&amp;"; "))&amp;(IF(COUNTBLANK(Q292)=1,"",Q292&amp;"; "))&amp;(IF(COUNTBLANK(R292)=1,"",R292&amp;"m, "))&amp;IF((COUNTBLANK(S292)=0)*(S292&lt;&gt;S291), S292&amp;"; ","")&amp;(IF(COUNTBLANK(U292)=1,"",U292&amp;"; "))&amp;(IF(COUNTBLANK(T292)=1,"",IF(COUNTBLANK(F$2)=1,T292&amp;"; ",T292&amp;" "&amp;F$2&amp;"; "))))&amp;(IF(COUNTBLANK(V292)=1,"",V292&amp;"; "))&amp;IF((COUNTBLANK(C292)=1),"",C292)&amp;IF((B292=B293)*(K292=K293)*(L292=L293)*(M292=M293),IF(($H$2&lt;&gt;"m")*($H$2&lt;&gt;"Y"), " • ", IF((ISNUMBER(FIND(")",AE292))), " • ", "")),IF((B292=B293)*(K292=K293)," • ",". ")))</f>
        <v xml:space="preserve">Holotype: &lt;bold&gt;MEXICO&lt;bold&gt; • 1 ♂ ; Oaxaca, Monte Albán, [N17.0438°, W96.76811°]; 7/VIII/1973; P. Brignoli leg.; MCVR . Non-type material: &lt;bold&gt;MEXICO&lt;bold&gt; • 3 ♀ 3 imm. ; Estado de México, Pyramids of San Juán Teotihuacán, [N19.69227°, W98.8435°]; 15/IX/1977; Bentzien leg.; UCB  • 2 ♀ ; Oaxaca, [N17.0438°, W96.76811°]; V–VI/1938; R. Greenfield leg.; USNM  • 1 ♀ ; same locality; [N17.05942°, W96.72162°, 1534m]; 17/VII/1955; C. &amp; P. Vaurie leg.; AMNH  • 2 ♀ ; same locality; [N17.05942°, W96.72162°]; 6/II/1939; R.V. Chamberlin leg.; AMNH  • 1 ♀ 1 imm. ; same locality; 6/II/1939; AMNH  • 3 ♀ 4 imm. ; Oaxaca, 10 miles E Oaxaca, [N17.00505°, W96.54714°]; 15/VIII/1967; J. Reddell &amp; J. Fish leg.; AMNH  • 1 ♀ 2 imm. ; Oaxaca, 10 miles S Tomellín, [N17.62498°, W96.91975°]; 14/VIII/1967; J. Reddell, J. Fish &amp; T. Evans leg.; AMNH  • 1 ♀ 1 imm. ; Oaxaca, 28 km S Nochixtlán, [N17.2261°, W96.87526°]; 11/VIII/1988; S.A. Stockwell leg.; AMNH  • </v>
      </c>
    </row>
    <row r="293" spans="1:34" s="1" customFormat="1" x14ac:dyDescent="0.25">
      <c r="A293" s="3">
        <f t="shared" si="31"/>
        <v>4</v>
      </c>
      <c r="B293" s="53" t="str">
        <f t="shared" si="29"/>
        <v>Kukulcania brignolii</v>
      </c>
      <c r="C293" s="57" t="s">
        <v>192</v>
      </c>
      <c r="D293" s="57" t="s">
        <v>215</v>
      </c>
      <c r="E293" s="57"/>
      <c r="F293" s="57">
        <v>0</v>
      </c>
      <c r="G293" s="57">
        <v>5</v>
      </c>
      <c r="H293" s="57">
        <v>0</v>
      </c>
      <c r="I293" s="57"/>
      <c r="J293" s="57"/>
      <c r="K293" s="57" t="s">
        <v>48</v>
      </c>
      <c r="L293" s="57" t="s">
        <v>71</v>
      </c>
      <c r="M293" s="54" t="s">
        <v>1341</v>
      </c>
      <c r="N293" s="57" t="s">
        <v>85</v>
      </c>
      <c r="O293" s="58" t="s">
        <v>85</v>
      </c>
      <c r="P293" s="58" t="s">
        <v>1123</v>
      </c>
      <c r="Q293" s="58" t="s">
        <v>85</v>
      </c>
      <c r="R293" s="58"/>
      <c r="S293" s="54" t="s">
        <v>1342</v>
      </c>
      <c r="T293" s="57" t="s">
        <v>1343</v>
      </c>
      <c r="U293" s="57" t="s">
        <v>1344</v>
      </c>
      <c r="V293" s="57"/>
      <c r="W293" s="57" t="s">
        <v>85</v>
      </c>
      <c r="X293" s="147">
        <f ca="1">IF(COUNTBLANK(D293)=1,"",IF('order-admin-units'!$I$1&lt;&gt;"y", "", IF(COUNTBLANK(K293)=1, 'order-admin-units'!$B$1+1, VLOOKUP(K293, ordercountry, 2))))</f>
        <v>2</v>
      </c>
      <c r="Y293" s="147">
        <f ca="1">IF(COUNTBLANK(D293)=1,"",IF('order-admin-units'!$I$1&lt;&gt;"y", "", IF(COUNTBLANK(K293:L293)&gt;0, 'order-admin-units'!$B$2+1, VLOOKUP(K293&amp;"@"&amp;L293, orderadmin, 2))))</f>
        <v>17</v>
      </c>
      <c r="Z293" s="147" t="str">
        <f t="shared" si="32"/>
        <v>MexicoOaxaca3.7 km N El Moral</v>
      </c>
      <c r="AA293" s="147" t="str">
        <f t="shared" si="33"/>
        <v>Kukulcania brignoliiMexicoOaxaca3.7 km N El Moralunder stones(N17.50223°, W96.93485°, 2050m)L. Prendini, O. Francke, E. Gonzaléz &amp; J. Ponce23/VII/2002</v>
      </c>
      <c r="AB293" s="147" t="str">
        <f t="shared" si="34"/>
        <v xml:space="preserve">Kukulcania brignoliiMexicoOaxaca3.7 km N El Moralunder stones(N17.50223°, W96.93485°, 2050m)L. Prendini, O. Francke, E. Gonzaléz &amp; J. Ponce23/VII/2002AMNH </v>
      </c>
      <c r="AC293" s="147" t="str">
        <f t="shared" si="30"/>
        <v>Kukulcania brignoliiMexicoOaxaca3.7 km N El Moralunder stones(N17.50223°, W96.93485°, 2050m)L. Prendini, O. Francke, E. Gonzaléz &amp; J. Ponce23/VII/2002</v>
      </c>
      <c r="AD293" s="11" t="str">
        <f t="shared" si="35"/>
        <v/>
      </c>
      <c r="AE293" s="11" t="str">
        <f t="array" ref="AE293">IF(COUNTBLANK(D293)=1,"",IF(OR($H$2="y",$H$2="m"),IF(AA293=AA292,IF(OR(AB293=$AB$4:$AB292)=FALSE,AE292&amp;C293,AE292),"("&amp;C293)&amp;IF(AA293=AA294,IF(OR(AB294=$AB$4:$AB293)=FALSE,", ",""),") "),""))</f>
        <v/>
      </c>
      <c r="AF293" s="11" t="str">
        <f t="array" ref="AF293">IF((COUNTBLANK(D293)=0)*OR($H$2="y",$H$2="m"),IFERROR(LEFT(C293, FIND(" ",C293)-1), C293),"")</f>
        <v/>
      </c>
      <c r="AG293" s="11" t="str">
        <f t="array" ref="AG293">IF(COUNTBLANK(D293)=1,"",IF(OR($H$2="y",$H$2="m"),IF(AA293=AA292,IF(OR(AC293=$AC$4:$AC292)=FALSE,AG292&amp;AF293,AG292),"("&amp;AF293)&amp;IF(AA293=AA294,IF(OR(AC294=$AC$4:$AC293)=FALSE,", ",""),") "),""))</f>
        <v/>
      </c>
      <c r="AH293" s="10" t="str">
        <f>IF((COUNTBLANK(D293)=1),"",IF(D293=D292,AH292,"")&amp;IF(B292&lt;&gt;B293,((IF(COUNTBLANK(E293)=1,$D$3&amp;"Non-type material: "&amp;$D$3,$D$3&amp;INDEX('type-categories'!$A$2:$B$100,MATCH(E293,'type-categories'!$A$2:$A$100,0),2)&amp;$D$3))),"")&amp;(IF(K293&lt;&gt;K292,$C$2&amp;UPPER(K293)&amp;$C$2&amp;$K$3&amp;" ",(IF(B293&lt;&gt;B292,$C$2&amp;UPPER(K293)&amp;$C$2&amp;$K$3&amp;" ",""))))&amp;IF((AA293&lt;&gt;AA294)*($H$2="y"),AD293&amp;AE293,IF((AA293&lt;&gt;AA294)*($H$2="m"),AD293&amp;AG293,IF(($H$2&lt;&gt;"m")*($H$2&lt;&gt;"Y"),(IF(F293=0,"",F293&amp;" "&amp;$F$4&amp;" "))&amp;(IF(G293=0,"",G293&amp;" "&amp;$G$4&amp;" "))&amp;(IF(H293=0,"",H293&amp;" "&amp;H$4&amp;" "))&amp;(IF(I293=0,"",I293&amp;" "&amp;$I$4&amp;" "))&amp;(IF(J293=0,"",J293&amp;" "&amp;$J$4&amp;" ")),"")))&amp;"; "&amp;IF((B293=B292)*(AA293=AA292), "same collecting data; ", IF((B293=B292)*(Z292=Z293),"same locality; ",(IF(COUNTBLANK(L293)=1,"",$D$2&amp;L293&amp;$L$3&amp;" "&amp;$D$2))&amp;(IF(COUNTBLANK(M293)=1,"",$E$2&amp;M293&amp;$E$2&amp;", "))&amp;(IF(COUNTBLANK(N293)=1,"",N293&amp;"; "))&amp;(IF(COUNTBLANK(O293)=1,"",O293&amp;"; ")))&amp;(IF(COUNTBLANK(P293)=1,"",P293&amp;"; "))&amp;(IF(COUNTBLANK(Q293)=1,"",Q293&amp;"; "))&amp;(IF(COUNTBLANK(R293)=1,"",R293&amp;"m, "))&amp;IF((COUNTBLANK(S293)=0)*(S293&lt;&gt;S292), S293&amp;"; ","")&amp;(IF(COUNTBLANK(U293)=1,"",U293&amp;"; "))&amp;(IF(COUNTBLANK(T293)=1,"",IF(COUNTBLANK(F$2)=1,T293&amp;"; ",T293&amp;" "&amp;F$2&amp;"; "))))&amp;(IF(COUNTBLANK(V293)=1,"",V293&amp;"; "))&amp;IF((COUNTBLANK(C293)=1),"",C293)&amp;IF((B293=B294)*(K293=K294)*(L293=L294)*(M293=M294),IF(($H$2&lt;&gt;"m")*($H$2&lt;&gt;"Y"), " • ", IF((ISNUMBER(FIND(")",AE293))), " • ", "")),IF((B293=B294)*(K293=K294)," • ",". ")))</f>
        <v xml:space="preserve">Holotype: &lt;bold&gt;MEXICO&lt;bold&gt; • 1 ♂ ; Oaxaca, Monte Albán, [N17.0438°, W96.76811°]; 7/VIII/1973; P. Brignoli leg.; MCVR . Non-type material: &lt;bold&gt;MEXICO&lt;bold&gt; • 3 ♀ 3 imm. ; Estado de México, Pyramids of San Juán Teotihuacán, [N19.69227°, W98.8435°]; 15/IX/1977; Bentzien leg.; UCB  • 2 ♀ ; Oaxaca, [N17.0438°, W96.76811°]; V–VI/1938; R. Greenfield leg.; USNM  • 1 ♀ ; same locality; [N17.05942°, W96.72162°, 1534m]; 17/VII/1955; C. &amp; P. Vaurie leg.; AMNH  • 2 ♀ ; same locality; [N17.05942°, W96.72162°]; 6/II/1939; R.V. Chamberlin leg.; AMNH  • 1 ♀ 1 imm. ; same locality; 6/II/1939; AMNH  • 3 ♀ 4 imm. ; Oaxaca, 10 miles E Oaxaca, [N17.00505°, W96.54714°]; 15/VIII/1967; J. Reddell &amp; J. Fish leg.; AMNH  • 1 ♀ 2 imm. ; Oaxaca, 10 miles S Tomellín, [N17.62498°, W96.91975°]; 14/VIII/1967; J. Reddell, J. Fish &amp; T. Evans leg.; AMNH  • 1 ♀ 1 imm. ; Oaxaca, 28 km S Nochixtlán, [N17.2261°, W96.87526°]; 11/VIII/1988; S.A. Stockwell leg.; AMNH  • 5 ♀ ; Oaxaca, 3.7 km N El Moral, under stones; (N17.50223°, W96.93485°, 2050m); 23/VII/2002; L. Prendini, O. Francke, E. Gonzaléz &amp; J. Ponce leg.; AMNH  • </v>
      </c>
    </row>
    <row r="294" spans="1:34" s="1" customFormat="1" x14ac:dyDescent="0.25">
      <c r="A294" s="3">
        <f t="shared" si="31"/>
        <v>4</v>
      </c>
      <c r="B294" s="53" t="str">
        <f t="shared" si="29"/>
        <v>Kukulcania brignolii</v>
      </c>
      <c r="C294" s="57" t="s">
        <v>192</v>
      </c>
      <c r="D294" s="57" t="s">
        <v>215</v>
      </c>
      <c r="E294" s="57"/>
      <c r="F294" s="57">
        <v>0</v>
      </c>
      <c r="G294" s="57">
        <v>1</v>
      </c>
      <c r="H294" s="57">
        <v>1</v>
      </c>
      <c r="I294" s="57"/>
      <c r="J294" s="57"/>
      <c r="K294" s="57" t="s">
        <v>48</v>
      </c>
      <c r="L294" s="57" t="s">
        <v>71</v>
      </c>
      <c r="M294" s="54" t="s">
        <v>1345</v>
      </c>
      <c r="N294" s="57" t="s">
        <v>1346</v>
      </c>
      <c r="O294" s="58" t="s">
        <v>85</v>
      </c>
      <c r="P294" s="58"/>
      <c r="Q294" s="58" t="s">
        <v>85</v>
      </c>
      <c r="R294" s="58"/>
      <c r="S294" s="54" t="s">
        <v>1347</v>
      </c>
      <c r="T294" s="57" t="s">
        <v>1348</v>
      </c>
      <c r="U294" s="57" t="s">
        <v>1349</v>
      </c>
      <c r="V294" s="57"/>
      <c r="W294" s="57" t="s">
        <v>85</v>
      </c>
      <c r="X294" s="147">
        <f ca="1">IF(COUNTBLANK(D294)=1,"",IF('order-admin-units'!$I$1&lt;&gt;"y", "", IF(COUNTBLANK(K294)=1, 'order-admin-units'!$B$1+1, VLOOKUP(K294, ordercountry, 2))))</f>
        <v>2</v>
      </c>
      <c r="Y294" s="147">
        <f ca="1">IF(COUNTBLANK(D294)=1,"",IF('order-admin-units'!$I$1&lt;&gt;"y", "", IF(COUNTBLANK(K294:L294)&gt;0, 'order-admin-units'!$B$2+1, VLOOKUP(K294&amp;"@"&amp;L294, orderadmin, 2))))</f>
        <v>17</v>
      </c>
      <c r="Z294" s="147" t="str">
        <f t="shared" si="32"/>
        <v>MexicoOaxaca5 mi NE Mitlanear "El Crucero" ruins</v>
      </c>
      <c r="AA294" s="147" t="str">
        <f t="shared" si="33"/>
        <v>Kukulcania brignoliiMexicoOaxaca5 mi NE Mitlanear "El Crucero" ruins[N16.9379°, W96.28138°, 2073–2195m]M.R. Bogert, G. Sluder &amp; N. Bucknall27/VIII/1963</v>
      </c>
      <c r="AB294" s="147" t="str">
        <f t="shared" si="34"/>
        <v xml:space="preserve">Kukulcania brignoliiMexicoOaxaca5 mi NE Mitlanear "El Crucero" ruins[N16.9379°, W96.28138°, 2073–2195m]M.R. Bogert, G. Sluder &amp; N. Bucknall27/VIII/1963AMNH </v>
      </c>
      <c r="AC294" s="147" t="str">
        <f t="shared" si="30"/>
        <v>Kukulcania brignoliiMexicoOaxaca5 mi NE Mitlanear "El Crucero" ruins[N16.9379°, W96.28138°, 2073–2195m]M.R. Bogert, G. Sluder &amp; N. Bucknall27/VIII/1963</v>
      </c>
      <c r="AD294" s="11" t="str">
        <f t="shared" si="35"/>
        <v/>
      </c>
      <c r="AE294" s="11" t="str">
        <f t="array" ref="AE294">IF(COUNTBLANK(D294)=1,"",IF(OR($H$2="y",$H$2="m"),IF(AA294=AA293,IF(OR(AB294=$AB$4:$AB293)=FALSE,AE293&amp;C294,AE293),"("&amp;C294)&amp;IF(AA294=AA295,IF(OR(AB295=$AB$4:$AB294)=FALSE,", ",""),") "),""))</f>
        <v/>
      </c>
      <c r="AF294" s="11" t="str">
        <f t="array" ref="AF294">IF((COUNTBLANK(D294)=0)*OR($H$2="y",$H$2="m"),IFERROR(LEFT(C294, FIND(" ",C294)-1), C294),"")</f>
        <v/>
      </c>
      <c r="AG294" s="11" t="str">
        <f t="array" ref="AG294">IF(COUNTBLANK(D294)=1,"",IF(OR($H$2="y",$H$2="m"),IF(AA294=AA293,IF(OR(AC294=$AC$4:$AC293)=FALSE,AG293&amp;AF294,AG293),"("&amp;AF294)&amp;IF(AA294=AA295,IF(OR(AC295=$AC$4:$AC294)=FALSE,", ",""),") "),""))</f>
        <v/>
      </c>
      <c r="AH294" s="10" t="str">
        <f>IF((COUNTBLANK(D294)=1),"",IF(D294=D293,AH293,"")&amp;IF(B293&lt;&gt;B294,((IF(COUNTBLANK(E294)=1,$D$3&amp;"Non-type material: "&amp;$D$3,$D$3&amp;INDEX('type-categories'!$A$2:$B$100,MATCH(E294,'type-categories'!$A$2:$A$100,0),2)&amp;$D$3))),"")&amp;(IF(K294&lt;&gt;K293,$C$2&amp;UPPER(K294)&amp;$C$2&amp;$K$3&amp;" ",(IF(B294&lt;&gt;B293,$C$2&amp;UPPER(K294)&amp;$C$2&amp;$K$3&amp;" ",""))))&amp;IF((AA294&lt;&gt;AA295)*($H$2="y"),AD294&amp;AE294,IF((AA294&lt;&gt;AA295)*($H$2="m"),AD294&amp;AG294,IF(($H$2&lt;&gt;"m")*($H$2&lt;&gt;"Y"),(IF(F294=0,"",F294&amp;" "&amp;$F$4&amp;" "))&amp;(IF(G294=0,"",G294&amp;" "&amp;$G$4&amp;" "))&amp;(IF(H294=0,"",H294&amp;" "&amp;H$4&amp;" "))&amp;(IF(I294=0,"",I294&amp;" "&amp;$I$4&amp;" "))&amp;(IF(J294=0,"",J294&amp;" "&amp;$J$4&amp;" ")),"")))&amp;"; "&amp;IF((B294=B293)*(AA294=AA293), "same collecting data; ", IF((B294=B293)*(Z293=Z294),"same locality; ",(IF(COUNTBLANK(L294)=1,"",$D$2&amp;L294&amp;$L$3&amp;" "&amp;$D$2))&amp;(IF(COUNTBLANK(M294)=1,"",$E$2&amp;M294&amp;$E$2&amp;", "))&amp;(IF(COUNTBLANK(N294)=1,"",N294&amp;"; "))&amp;(IF(COUNTBLANK(O294)=1,"",O294&amp;"; ")))&amp;(IF(COUNTBLANK(P294)=1,"",P294&amp;"; "))&amp;(IF(COUNTBLANK(Q294)=1,"",Q294&amp;"; "))&amp;(IF(COUNTBLANK(R294)=1,"",R294&amp;"m, "))&amp;IF((COUNTBLANK(S294)=0)*(S294&lt;&gt;S293), S294&amp;"; ","")&amp;(IF(COUNTBLANK(U294)=1,"",U294&amp;"; "))&amp;(IF(COUNTBLANK(T294)=1,"",IF(COUNTBLANK(F$2)=1,T294&amp;"; ",T294&amp;" "&amp;F$2&amp;"; "))))&amp;(IF(COUNTBLANK(V294)=1,"",V294&amp;"; "))&amp;IF((COUNTBLANK(C294)=1),"",C294)&amp;IF((B294=B295)*(K294=K295)*(L294=L295)*(M294=M295),IF(($H$2&lt;&gt;"m")*($H$2&lt;&gt;"Y"), " • ", IF((ISNUMBER(FIND(")",AE294))), " • ", "")),IF((B294=B295)*(K294=K295)," • ",". ")))</f>
        <v xml:space="preserve">Holotype: &lt;bold&gt;MEXICO&lt;bold&gt; • 1 ♂ ; Oaxaca, Monte Albán, [N17.0438°, W96.76811°]; 7/VIII/1973; P. Brignoli leg.; MCVR . Non-type material: &lt;bold&gt;MEXICO&lt;bold&gt; • 3 ♀ 3 imm. ; Estado de México, Pyramids of San Juán Teotihuacán, [N19.69227°, W98.8435°]; 15/IX/1977; Bentzien leg.; UCB  • 2 ♀ ; Oaxaca, [N17.0438°, W96.76811°]; V–VI/1938; R. Greenfield leg.; USNM  • 1 ♀ ; same locality; [N17.05942°, W96.72162°, 1534m]; 17/VII/1955; C. &amp; P. Vaurie leg.; AMNH  • 2 ♀ ; same locality; [N17.05942°, W96.72162°]; 6/II/1939; R.V. Chamberlin leg.; AMNH  • 1 ♀ 1 imm. ; same locality; 6/II/1939; AMNH  • 3 ♀ 4 imm. ; Oaxaca, 10 miles E Oaxaca, [N17.00505°, W96.54714°]; 15/VIII/1967; J. Reddell &amp; J. Fish leg.; AMNH  • 1 ♀ 2 imm. ; Oaxaca, 10 miles S Tomellín, [N17.62498°, W96.91975°]; 14/VIII/1967; J. Reddell, J. Fish &amp; T. Evans leg.; AMNH  • 1 ♀ 1 imm. ; Oaxaca, 28 km S Nochixtlán, [N17.2261°, W96.87526°]; 11/VIII/1988; S.A. Stockwell leg.; AMNH  • 5 ♀ ; Oaxaca, 3.7 km N El Moral, under stones; (N17.50223°, W96.93485°, 2050m); 23/VII/2002; L. Prendini, O. Francke, E. Gonzaléz &amp; J. Ponce leg.; AMNH  • 1 ♀ 1 imm. ; Oaxaca, 5 mi NE Mitla, near "El Crucero" ruins; [N16.9379°, W96.28138°, 2073–2195m]; 27/VIII/1963; M.R. Bogert, G. Sluder &amp; N. Bucknall leg.; AMNH  • </v>
      </c>
    </row>
    <row r="295" spans="1:34" s="1" customFormat="1" x14ac:dyDescent="0.25">
      <c r="A295" s="3">
        <f t="shared" si="31"/>
        <v>4</v>
      </c>
      <c r="B295" s="53" t="str">
        <f t="shared" si="29"/>
        <v>Kukulcania brignolii</v>
      </c>
      <c r="C295" s="57" t="s">
        <v>192</v>
      </c>
      <c r="D295" s="57" t="s">
        <v>215</v>
      </c>
      <c r="E295" s="57"/>
      <c r="F295" s="57">
        <v>0</v>
      </c>
      <c r="G295" s="57">
        <v>2</v>
      </c>
      <c r="H295" s="57">
        <v>0</v>
      </c>
      <c r="I295" s="57"/>
      <c r="J295" s="57"/>
      <c r="K295" s="57" t="s">
        <v>48</v>
      </c>
      <c r="L295" s="57" t="s">
        <v>71</v>
      </c>
      <c r="M295" s="54" t="s">
        <v>1350</v>
      </c>
      <c r="N295" s="57" t="s">
        <v>1351</v>
      </c>
      <c r="O295" s="58" t="s">
        <v>85</v>
      </c>
      <c r="P295" s="58"/>
      <c r="Q295" s="58" t="s">
        <v>85</v>
      </c>
      <c r="R295" s="58"/>
      <c r="S295" s="54" t="s">
        <v>1352</v>
      </c>
      <c r="T295" s="57" t="s">
        <v>1353</v>
      </c>
      <c r="U295" s="57" t="s">
        <v>1354</v>
      </c>
      <c r="V295" s="57"/>
      <c r="W295" s="57" t="s">
        <v>85</v>
      </c>
      <c r="X295" s="147">
        <f ca="1">IF(COUNTBLANK(D295)=1,"",IF('order-admin-units'!$I$1&lt;&gt;"y", "", IF(COUNTBLANK(K295)=1, 'order-admin-units'!$B$1+1, VLOOKUP(K295, ordercountry, 2))))</f>
        <v>2</v>
      </c>
      <c r="Y295" s="147">
        <f ca="1">IF(COUNTBLANK(D295)=1,"",IF('order-admin-units'!$I$1&lt;&gt;"y", "", IF(COUNTBLANK(K295:L295)&gt;0, 'order-admin-units'!$B$2+1, VLOOKUP(K295&amp;"@"&amp;L295, orderadmin, 2))))</f>
        <v>17</v>
      </c>
      <c r="Z295" s="147" t="str">
        <f t="shared" si="32"/>
        <v>MexicoOaxaca5.8 miles N Teotitlánoff Mex-131</v>
      </c>
      <c r="AA295" s="147" t="str">
        <f t="shared" si="33"/>
        <v>Kukulcania brignoliiMexicoOaxaca5.8 miles N Teotitlánoff Mex-131[N17.03016°, W96.52073°]L.R. Erickson &amp; M.E. Soleglad31/VII/1973</v>
      </c>
      <c r="AB295" s="147" t="str">
        <f t="shared" si="34"/>
        <v xml:space="preserve">Kukulcania brignoliiMexicoOaxaca5.8 miles N Teotitlánoff Mex-131[N17.03016°, W96.52073°]L.R. Erickson &amp; M.E. Soleglad31/VII/1973AMNH </v>
      </c>
      <c r="AC295" s="147" t="str">
        <f t="shared" si="30"/>
        <v>Kukulcania brignoliiMexicoOaxaca5.8 miles N Teotitlánoff Mex-131[N17.03016°, W96.52073°]L.R. Erickson &amp; M.E. Soleglad31/VII/1973</v>
      </c>
      <c r="AD295" s="11" t="str">
        <f t="shared" si="35"/>
        <v/>
      </c>
      <c r="AE295" s="11" t="str">
        <f t="array" ref="AE295">IF(COUNTBLANK(D295)=1,"",IF(OR($H$2="y",$H$2="m"),IF(AA295=AA294,IF(OR(AB295=$AB$4:$AB294)=FALSE,AE294&amp;C295,AE294),"("&amp;C295)&amp;IF(AA295=AA296,IF(OR(AB296=$AB$4:$AB295)=FALSE,", ",""),") "),""))</f>
        <v/>
      </c>
      <c r="AF295" s="11" t="str">
        <f t="array" ref="AF295">IF((COUNTBLANK(D295)=0)*OR($H$2="y",$H$2="m"),IFERROR(LEFT(C295, FIND(" ",C295)-1), C295),"")</f>
        <v/>
      </c>
      <c r="AG295" s="11" t="str">
        <f t="array" ref="AG295">IF(COUNTBLANK(D295)=1,"",IF(OR($H$2="y",$H$2="m"),IF(AA295=AA294,IF(OR(AC295=$AC$4:$AC294)=FALSE,AG294&amp;AF295,AG294),"("&amp;AF295)&amp;IF(AA295=AA296,IF(OR(AC296=$AC$4:$AC295)=FALSE,", ",""),") "),""))</f>
        <v/>
      </c>
      <c r="AH295" s="10" t="str">
        <f>IF((COUNTBLANK(D295)=1),"",IF(D295=D294,AH294,"")&amp;IF(B294&lt;&gt;B295,((IF(COUNTBLANK(E295)=1,$D$3&amp;"Non-type material: "&amp;$D$3,$D$3&amp;INDEX('type-categories'!$A$2:$B$100,MATCH(E295,'type-categories'!$A$2:$A$100,0),2)&amp;$D$3))),"")&amp;(IF(K295&lt;&gt;K294,$C$2&amp;UPPER(K295)&amp;$C$2&amp;$K$3&amp;" ",(IF(B295&lt;&gt;B294,$C$2&amp;UPPER(K295)&amp;$C$2&amp;$K$3&amp;" ",""))))&amp;IF((AA295&lt;&gt;AA296)*($H$2="y"),AD295&amp;AE295,IF((AA295&lt;&gt;AA296)*($H$2="m"),AD295&amp;AG295,IF(($H$2&lt;&gt;"m")*($H$2&lt;&gt;"Y"),(IF(F295=0,"",F295&amp;" "&amp;$F$4&amp;" "))&amp;(IF(G295=0,"",G295&amp;" "&amp;$G$4&amp;" "))&amp;(IF(H295=0,"",H295&amp;" "&amp;H$4&amp;" "))&amp;(IF(I295=0,"",I295&amp;" "&amp;$I$4&amp;" "))&amp;(IF(J295=0,"",J295&amp;" "&amp;$J$4&amp;" ")),"")))&amp;"; "&amp;IF((B295=B294)*(AA295=AA294), "same collecting data; ", IF((B295=B294)*(Z294=Z295),"same locality; ",(IF(COUNTBLANK(L295)=1,"",$D$2&amp;L295&amp;$L$3&amp;" "&amp;$D$2))&amp;(IF(COUNTBLANK(M295)=1,"",$E$2&amp;M295&amp;$E$2&amp;", "))&amp;(IF(COUNTBLANK(N295)=1,"",N295&amp;"; "))&amp;(IF(COUNTBLANK(O295)=1,"",O295&amp;"; ")))&amp;(IF(COUNTBLANK(P295)=1,"",P295&amp;"; "))&amp;(IF(COUNTBLANK(Q295)=1,"",Q295&amp;"; "))&amp;(IF(COUNTBLANK(R295)=1,"",R295&amp;"m, "))&amp;IF((COUNTBLANK(S295)=0)*(S295&lt;&gt;S294), S295&amp;"; ","")&amp;(IF(COUNTBLANK(U295)=1,"",U295&amp;"; "))&amp;(IF(COUNTBLANK(T295)=1,"",IF(COUNTBLANK(F$2)=1,T295&amp;"; ",T295&amp;" "&amp;F$2&amp;"; "))))&amp;(IF(COUNTBLANK(V295)=1,"",V295&amp;"; "))&amp;IF((COUNTBLANK(C295)=1),"",C295)&amp;IF((B295=B296)*(K295=K296)*(L295=L296)*(M295=M296),IF(($H$2&lt;&gt;"m")*($H$2&lt;&gt;"Y"), " • ", IF((ISNUMBER(FIND(")",AE295))), " • ", "")),IF((B295=B296)*(K295=K296)," • ",". ")))</f>
        <v xml:space="preserve">Holotype: &lt;bold&gt;MEXICO&lt;bold&gt; • 1 ♂ ; Oaxaca, Monte Albán, [N17.0438°, W96.76811°]; 7/VIII/1973; P. Brignoli leg.; MCVR . Non-type material: &lt;bold&gt;MEXICO&lt;bold&gt; • 3 ♀ 3 imm. ; Estado de México, Pyramids of San Juán Teotihuacán, [N19.69227°, W98.8435°]; 15/IX/1977; Bentzien leg.; UCB  • 2 ♀ ; Oaxaca, [N17.0438°, W96.76811°]; V–VI/1938; R. Greenfield leg.; USNM  • 1 ♀ ; same locality; [N17.05942°, W96.72162°, 1534m]; 17/VII/1955; C. &amp; P. Vaurie leg.; AMNH  • 2 ♀ ; same locality; [N17.05942°, W96.72162°]; 6/II/1939; R.V. Chamberlin leg.; AMNH  • 1 ♀ 1 imm. ; same locality; 6/II/1939; AMNH  • 3 ♀ 4 imm. ; Oaxaca, 10 miles E Oaxaca, [N17.00505°, W96.54714°]; 15/VIII/1967; J. Reddell &amp; J. Fish leg.; AMNH  • 1 ♀ 2 imm. ; Oaxaca, 10 miles S Tomellín, [N17.62498°, W96.91975°]; 14/VIII/1967; J. Reddell, J. Fish &amp; T. Evans leg.; AMNH  • 1 ♀ 1 imm. ; Oaxaca, 28 km S Nochixtlán, [N17.2261°, W96.87526°]; 11/VIII/1988; S.A. Stockwell leg.; AMNH  • 5 ♀ ; Oaxaca, 3.7 km N El Moral, under stones; (N17.50223°, W96.93485°, 2050m); 23/VII/2002; L. Prendini, O. Francke, E. Gonzaléz &amp; J. Ponce leg.; AMNH  • 1 ♀ 1 imm. ; Oaxaca, 5 mi NE Mitla, near "El Crucero" ruins; [N16.9379°, W96.28138°, 2073–2195m]; 27/VIII/1963; M.R. Bogert, G. Sluder &amp; N. Bucknall leg.; AMNH  • 2 ♀ ; Oaxaca, 5.8 miles N Teotitlán, off Mex-131; [N17.03016°, W96.52073°]; 31/VII/1973; L.R. Erickson &amp; M.E. Soleglad leg.; AMNH  • </v>
      </c>
    </row>
    <row r="296" spans="1:34" s="1" customFormat="1" x14ac:dyDescent="0.25">
      <c r="A296" s="3">
        <f t="shared" si="31"/>
        <v>4</v>
      </c>
      <c r="B296" s="53" t="str">
        <f t="shared" si="29"/>
        <v>Kukulcania brignolii</v>
      </c>
      <c r="C296" s="57" t="s">
        <v>341</v>
      </c>
      <c r="D296" s="57" t="s">
        <v>215</v>
      </c>
      <c r="E296" s="57"/>
      <c r="F296" s="57">
        <v>0</v>
      </c>
      <c r="G296" s="57">
        <v>1</v>
      </c>
      <c r="H296" s="57">
        <v>0</v>
      </c>
      <c r="I296" s="57"/>
      <c r="J296" s="57"/>
      <c r="K296" s="57" t="s">
        <v>48</v>
      </c>
      <c r="L296" s="57" t="s">
        <v>71</v>
      </c>
      <c r="M296" s="54" t="s">
        <v>1355</v>
      </c>
      <c r="N296" s="57" t="s">
        <v>85</v>
      </c>
      <c r="O296" s="58" t="s">
        <v>85</v>
      </c>
      <c r="P296" s="58"/>
      <c r="Q296" s="58" t="s">
        <v>85</v>
      </c>
      <c r="R296" s="58"/>
      <c r="S296" s="54" t="s">
        <v>1356</v>
      </c>
      <c r="T296" s="57" t="s">
        <v>459</v>
      </c>
      <c r="U296" s="57" t="s">
        <v>1357</v>
      </c>
      <c r="V296" s="57"/>
      <c r="W296" s="57" t="s">
        <v>85</v>
      </c>
      <c r="X296" s="147">
        <f ca="1">IF(COUNTBLANK(D296)=1,"",IF('order-admin-units'!$I$1&lt;&gt;"y", "", IF(COUNTBLANK(K296)=1, 'order-admin-units'!$B$1+1, VLOOKUP(K296, ordercountry, 2))))</f>
        <v>2</v>
      </c>
      <c r="Y296" s="147">
        <f ca="1">IF(COUNTBLANK(D296)=1,"",IF('order-admin-units'!$I$1&lt;&gt;"y", "", IF(COUNTBLANK(K296:L296)&gt;0, 'order-admin-units'!$B$2+1, VLOOKUP(K296&amp;"@"&amp;L296, orderadmin, 2))))</f>
        <v>17</v>
      </c>
      <c r="Z296" s="147" t="str">
        <f t="shared" si="32"/>
        <v>MexicoOaxaca7.4 miles N of Telixtlahuaca</v>
      </c>
      <c r="AA296" s="147" t="str">
        <f t="shared" si="33"/>
        <v>Kukulcania brignoliiMexicoOaxaca7.4 miles N of Telixtlahuaca[N17.34993°, W96.89013°, 1800m]V.F. Lee16/XI/1987</v>
      </c>
      <c r="AB296" s="147" t="str">
        <f t="shared" si="34"/>
        <v>Kukulcania brignoliiMexicoOaxaca7.4 miles N of Telixtlahuaca[N17.34993°, W96.89013°, 1800m]V.F. Lee16/XI/1987CAS 9057632</v>
      </c>
      <c r="AC296" s="147" t="str">
        <f t="shared" si="30"/>
        <v>Kukulcania brignoliiMexicoOaxaca7.4 miles N of Telixtlahuaca[N17.34993°, W96.89013°, 1800m]V.F. Lee16/XI/1987</v>
      </c>
      <c r="AD296" s="11" t="str">
        <f t="shared" si="35"/>
        <v/>
      </c>
      <c r="AE296" s="11" t="str">
        <f t="array" ref="AE296">IF(COUNTBLANK(D296)=1,"",IF(OR($H$2="y",$H$2="m"),IF(AA296=AA295,IF(OR(AB296=$AB$4:$AB295)=FALSE,AE295&amp;C296,AE295),"("&amp;C296)&amp;IF(AA296=AA297,IF(OR(AB297=$AB$4:$AB296)=FALSE,", ",""),") "),""))</f>
        <v/>
      </c>
      <c r="AF296" s="11" t="str">
        <f t="array" ref="AF296">IF((COUNTBLANK(D296)=0)*OR($H$2="y",$H$2="m"),IFERROR(LEFT(C296, FIND(" ",C296)-1), C296),"")</f>
        <v/>
      </c>
      <c r="AG296" s="11" t="str">
        <f t="array" ref="AG296">IF(COUNTBLANK(D296)=1,"",IF(OR($H$2="y",$H$2="m"),IF(AA296=AA295,IF(OR(AC296=$AC$4:$AC295)=FALSE,AG295&amp;AF296,AG295),"("&amp;AF296)&amp;IF(AA296=AA297,IF(OR(AC297=$AC$4:$AC296)=FALSE,", ",""),") "),""))</f>
        <v/>
      </c>
      <c r="AH296" s="10" t="str">
        <f>IF((COUNTBLANK(D296)=1),"",IF(D296=D295,AH295,"")&amp;IF(B295&lt;&gt;B296,((IF(COUNTBLANK(E296)=1,$D$3&amp;"Non-type material: "&amp;$D$3,$D$3&amp;INDEX('type-categories'!$A$2:$B$100,MATCH(E296,'type-categories'!$A$2:$A$100,0),2)&amp;$D$3))),"")&amp;(IF(K296&lt;&gt;K295,$C$2&amp;UPPER(K296)&amp;$C$2&amp;$K$3&amp;" ",(IF(B296&lt;&gt;B295,$C$2&amp;UPPER(K296)&amp;$C$2&amp;$K$3&amp;" ",""))))&amp;IF((AA296&lt;&gt;AA297)*($H$2="y"),AD296&amp;AE296,IF((AA296&lt;&gt;AA297)*($H$2="m"),AD296&amp;AG296,IF(($H$2&lt;&gt;"m")*($H$2&lt;&gt;"Y"),(IF(F296=0,"",F296&amp;" "&amp;$F$4&amp;" "))&amp;(IF(G296=0,"",G296&amp;" "&amp;$G$4&amp;" "))&amp;(IF(H296=0,"",H296&amp;" "&amp;H$4&amp;" "))&amp;(IF(I296=0,"",I296&amp;" "&amp;$I$4&amp;" "))&amp;(IF(J296=0,"",J296&amp;" "&amp;$J$4&amp;" ")),"")))&amp;"; "&amp;IF((B296=B295)*(AA296=AA295), "same collecting data; ", IF((B296=B295)*(Z295=Z296),"same locality; ",(IF(COUNTBLANK(L296)=1,"",$D$2&amp;L296&amp;$L$3&amp;" "&amp;$D$2))&amp;(IF(COUNTBLANK(M296)=1,"",$E$2&amp;M296&amp;$E$2&amp;", "))&amp;(IF(COUNTBLANK(N296)=1,"",N296&amp;"; "))&amp;(IF(COUNTBLANK(O296)=1,"",O296&amp;"; ")))&amp;(IF(COUNTBLANK(P296)=1,"",P296&amp;"; "))&amp;(IF(COUNTBLANK(Q296)=1,"",Q296&amp;"; "))&amp;(IF(COUNTBLANK(R296)=1,"",R296&amp;"m, "))&amp;IF((COUNTBLANK(S296)=0)*(S296&lt;&gt;S295), S296&amp;"; ","")&amp;(IF(COUNTBLANK(U296)=1,"",U296&amp;"; "))&amp;(IF(COUNTBLANK(T296)=1,"",IF(COUNTBLANK(F$2)=1,T296&amp;"; ",T296&amp;" "&amp;F$2&amp;"; "))))&amp;(IF(COUNTBLANK(V296)=1,"",V296&amp;"; "))&amp;IF((COUNTBLANK(C296)=1),"",C296)&amp;IF((B296=B297)*(K296=K297)*(L296=L297)*(M296=M297),IF(($H$2&lt;&gt;"m")*($H$2&lt;&gt;"Y"), " • ", IF((ISNUMBER(FIND(")",AE296))), " • ", "")),IF((B296=B297)*(K296=K297)," • ",". ")))</f>
        <v xml:space="preserve">Holotype: &lt;bold&gt;MEXICO&lt;bold&gt; • 1 ♂ ; Oaxaca, Monte Albán, [N17.0438°, W96.76811°]; 7/VIII/1973; P. Brignoli leg.; MCVR . Non-type material: &lt;bold&gt;MEXICO&lt;bold&gt; • 3 ♀ 3 imm. ; Estado de México, Pyramids of San Juán Teotihuacán, [N19.69227°, W98.8435°]; 15/IX/1977; Bentzien leg.; UCB  • 2 ♀ ; Oaxaca, [N17.0438°, W96.76811°]; V–VI/1938; R. Greenfield leg.; USNM  • 1 ♀ ; same locality; [N17.05942°, W96.72162°, 1534m]; 17/VII/1955; C. &amp; P. Vaurie leg.; AMNH  • 2 ♀ ; same locality; [N17.05942°, W96.72162°]; 6/II/1939; R.V. Chamberlin leg.; AMNH  • 1 ♀ 1 imm. ; same locality; 6/II/1939; AMNH  • 3 ♀ 4 imm. ; Oaxaca, 10 miles E Oaxaca, [N17.00505°, W96.54714°]; 15/VIII/1967; J. Reddell &amp; J. Fish leg.; AMNH  • 1 ♀ 2 imm. ; Oaxaca, 10 miles S Tomellín, [N17.62498°, W96.91975°]; 14/VIII/1967; J. Reddell, J. Fish &amp; T. Evans leg.; AMNH  • 1 ♀ 1 imm. ; Oaxaca, 28 km S Nochixtlán, [N17.2261°, W96.87526°]; 11/VIII/1988; S.A. Stockwell leg.; AMNH  • 5 ♀ ; Oaxaca, 3.7 km N El Moral, under stones; (N17.50223°, W96.93485°, 2050m); 23/VII/2002; L. Prendini, O. Francke, E. Gonzaléz &amp; J. Ponce leg.; AMNH  • 1 ♀ 1 imm. ; Oaxaca, 5 mi NE Mitla, near "El Crucero" ruins; [N16.9379°, W96.28138°, 2073–2195m]; 27/VIII/1963; M.R. Bogert, G. Sluder &amp; N. Bucknall leg.; AMNH  • 2 ♀ ; Oaxaca, 5.8 miles N Teotitlán, off Mex-131; [N17.03016°, W96.52073°]; 31/VII/1973; L.R. Erickson &amp; M.E. Soleglad leg.; AMNH  • 1 ♀ ; Oaxaca, 7.4 miles N of Telixtlahuaca, [N17.34993°, W96.89013°, 1800m]; 16/XI/1987; V.F. Lee leg.; CAS 9057632 • </v>
      </c>
    </row>
    <row r="297" spans="1:34" s="1" customFormat="1" x14ac:dyDescent="0.25">
      <c r="A297" s="3">
        <f t="shared" si="31"/>
        <v>4</v>
      </c>
      <c r="B297" s="53" t="str">
        <f t="shared" si="29"/>
        <v>Kukulcania brignolii</v>
      </c>
      <c r="C297" s="57" t="s">
        <v>192</v>
      </c>
      <c r="D297" s="57" t="s">
        <v>215</v>
      </c>
      <c r="E297" s="57"/>
      <c r="F297" s="57">
        <v>0</v>
      </c>
      <c r="G297" s="57">
        <v>1</v>
      </c>
      <c r="H297" s="57">
        <v>0</v>
      </c>
      <c r="I297" s="57"/>
      <c r="J297" s="57"/>
      <c r="K297" s="57" t="s">
        <v>48</v>
      </c>
      <c r="L297" s="57" t="s">
        <v>71</v>
      </c>
      <c r="M297" s="54" t="s">
        <v>1358</v>
      </c>
      <c r="N297" s="57" t="s">
        <v>85</v>
      </c>
      <c r="O297" s="58" t="s">
        <v>85</v>
      </c>
      <c r="P297" s="58"/>
      <c r="Q297" s="58" t="s">
        <v>85</v>
      </c>
      <c r="R297" s="58"/>
      <c r="S297" s="54" t="s">
        <v>1359</v>
      </c>
      <c r="T297" s="57" t="s">
        <v>1339</v>
      </c>
      <c r="U297" s="57" t="s">
        <v>1360</v>
      </c>
      <c r="V297" s="57"/>
      <c r="W297" s="57" t="s">
        <v>85</v>
      </c>
      <c r="X297" s="147">
        <f ca="1">IF(COUNTBLANK(D297)=1,"",IF('order-admin-units'!$I$1&lt;&gt;"y", "", IF(COUNTBLANK(K297)=1, 'order-admin-units'!$B$1+1, VLOOKUP(K297, ordercountry, 2))))</f>
        <v>2</v>
      </c>
      <c r="Y297" s="147">
        <f ca="1">IF(COUNTBLANK(D297)=1,"",IF('order-admin-units'!$I$1&lt;&gt;"y", "", IF(COUNTBLANK(K297:L297)&gt;0, 'order-admin-units'!$B$2+1, VLOOKUP(K297&amp;"@"&amp;L297, orderadmin, 2))))</f>
        <v>17</v>
      </c>
      <c r="Z297" s="147" t="str">
        <f t="shared" si="32"/>
        <v>MexicoOaxaca8 km NE El Punto</v>
      </c>
      <c r="AA297" s="147" t="str">
        <f t="shared" si="33"/>
        <v>Kukulcania brignoliiMexicoOaxaca8 km NE El Punto[N17.30739°, W96.55186°, 2134m]S.A. Stockwell16/VIII/1988</v>
      </c>
      <c r="AB297" s="147" t="str">
        <f t="shared" si="34"/>
        <v xml:space="preserve">Kukulcania brignoliiMexicoOaxaca8 km NE El Punto[N17.30739°, W96.55186°, 2134m]S.A. Stockwell16/VIII/1988AMNH </v>
      </c>
      <c r="AC297" s="147" t="str">
        <f t="shared" si="30"/>
        <v>Kukulcania brignoliiMexicoOaxaca8 km NE El Punto[N17.30739°, W96.55186°, 2134m]S.A. Stockwell16/VIII/1988</v>
      </c>
      <c r="AD297" s="11" t="str">
        <f t="shared" si="35"/>
        <v/>
      </c>
      <c r="AE297" s="11" t="str">
        <f t="array" ref="AE297">IF(COUNTBLANK(D297)=1,"",IF(OR($H$2="y",$H$2="m"),IF(AA297=AA296,IF(OR(AB297=$AB$4:$AB296)=FALSE,AE296&amp;C297,AE296),"("&amp;C297)&amp;IF(AA297=AA298,IF(OR(AB298=$AB$4:$AB297)=FALSE,", ",""),") "),""))</f>
        <v/>
      </c>
      <c r="AF297" s="11" t="str">
        <f t="array" ref="AF297">IF((COUNTBLANK(D297)=0)*OR($H$2="y",$H$2="m"),IFERROR(LEFT(C297, FIND(" ",C297)-1), C297),"")</f>
        <v/>
      </c>
      <c r="AG297" s="11" t="str">
        <f t="array" ref="AG297">IF(COUNTBLANK(D297)=1,"",IF(OR($H$2="y",$H$2="m"),IF(AA297=AA296,IF(OR(AC297=$AC$4:$AC296)=FALSE,AG296&amp;AF297,AG296),"("&amp;AF297)&amp;IF(AA297=AA298,IF(OR(AC298=$AC$4:$AC297)=FALSE,", ",""),") "),""))</f>
        <v/>
      </c>
      <c r="AH297" s="10" t="str">
        <f>IF((COUNTBLANK(D297)=1),"",IF(D297=D296,AH296,"")&amp;IF(B296&lt;&gt;B297,((IF(COUNTBLANK(E297)=1,$D$3&amp;"Non-type material: "&amp;$D$3,$D$3&amp;INDEX('type-categories'!$A$2:$B$100,MATCH(E297,'type-categories'!$A$2:$A$100,0),2)&amp;$D$3))),"")&amp;(IF(K297&lt;&gt;K296,$C$2&amp;UPPER(K297)&amp;$C$2&amp;$K$3&amp;" ",(IF(B297&lt;&gt;B296,$C$2&amp;UPPER(K297)&amp;$C$2&amp;$K$3&amp;" ",""))))&amp;IF((AA297&lt;&gt;AA298)*($H$2="y"),AD297&amp;AE297,IF((AA297&lt;&gt;AA298)*($H$2="m"),AD297&amp;AG297,IF(($H$2&lt;&gt;"m")*($H$2&lt;&gt;"Y"),(IF(F297=0,"",F297&amp;" "&amp;$F$4&amp;" "))&amp;(IF(G297=0,"",G297&amp;" "&amp;$G$4&amp;" "))&amp;(IF(H297=0,"",H297&amp;" "&amp;H$4&amp;" "))&amp;(IF(I297=0,"",I297&amp;" "&amp;$I$4&amp;" "))&amp;(IF(J297=0,"",J297&amp;" "&amp;$J$4&amp;" ")),"")))&amp;"; "&amp;IF((B297=B296)*(AA297=AA296), "same collecting data; ", IF((B297=B296)*(Z296=Z297),"same locality; ",(IF(COUNTBLANK(L297)=1,"",$D$2&amp;L297&amp;$L$3&amp;" "&amp;$D$2))&amp;(IF(COUNTBLANK(M297)=1,"",$E$2&amp;M297&amp;$E$2&amp;", "))&amp;(IF(COUNTBLANK(N297)=1,"",N297&amp;"; "))&amp;(IF(COUNTBLANK(O297)=1,"",O297&amp;"; ")))&amp;(IF(COUNTBLANK(P297)=1,"",P297&amp;"; "))&amp;(IF(COUNTBLANK(Q297)=1,"",Q297&amp;"; "))&amp;(IF(COUNTBLANK(R297)=1,"",R297&amp;"m, "))&amp;IF((COUNTBLANK(S297)=0)*(S297&lt;&gt;S296), S297&amp;"; ","")&amp;(IF(COUNTBLANK(U297)=1,"",U297&amp;"; "))&amp;(IF(COUNTBLANK(T297)=1,"",IF(COUNTBLANK(F$2)=1,T297&amp;"; ",T297&amp;" "&amp;F$2&amp;"; "))))&amp;(IF(COUNTBLANK(V297)=1,"",V297&amp;"; "))&amp;IF((COUNTBLANK(C297)=1),"",C297)&amp;IF((B297=B298)*(K297=K298)*(L297=L298)*(M297=M298),IF(($H$2&lt;&gt;"m")*($H$2&lt;&gt;"Y"), " • ", IF((ISNUMBER(FIND(")",AE297))), " • ", "")),IF((B297=B298)*(K297=K298)," • ",". ")))</f>
        <v xml:space="preserve">Holotype: &lt;bold&gt;MEXICO&lt;bold&gt; • 1 ♂ ; Oaxaca, Monte Albán, [N17.0438°, W96.76811°]; 7/VIII/1973; P. Brignoli leg.; MCVR . Non-type material: &lt;bold&gt;MEXICO&lt;bold&gt; • 3 ♀ 3 imm. ; Estado de México, Pyramids of San Juán Teotihuacán, [N19.69227°, W98.8435°]; 15/IX/1977; Bentzien leg.; UCB  • 2 ♀ ; Oaxaca, [N17.0438°, W96.76811°]; V–VI/1938; R. Greenfield leg.; USNM  • 1 ♀ ; same locality; [N17.05942°, W96.72162°, 1534m]; 17/VII/1955; C. &amp; P. Vaurie leg.; AMNH  • 2 ♀ ; same locality; [N17.05942°, W96.72162°]; 6/II/1939; R.V. Chamberlin leg.; AMNH  • 1 ♀ 1 imm. ; same locality; 6/II/1939; AMNH  • 3 ♀ 4 imm. ; Oaxaca, 10 miles E Oaxaca, [N17.00505°, W96.54714°]; 15/VIII/1967; J. Reddell &amp; J. Fish leg.; AMNH  • 1 ♀ 2 imm. ; Oaxaca, 10 miles S Tomellín, [N17.62498°, W96.91975°]; 14/VIII/1967; J. Reddell, J. Fish &amp; T. Evans leg.; AMNH  • 1 ♀ 1 imm. ; Oaxaca, 28 km S Nochixtlán, [N17.2261°, W96.87526°]; 11/VIII/1988; S.A. Stockwell leg.; AMNH  • 5 ♀ ; Oaxaca, 3.7 km N El Moral, under stones; (N17.50223°, W96.93485°, 2050m); 23/VII/2002; L. Prendini, O. Francke, E. Gonzaléz &amp; J. Ponce leg.; AMNH  • 1 ♀ 1 imm. ; Oaxaca, 5 mi NE Mitla, near "El Crucero" ruins; [N16.9379°, W96.28138°, 2073–2195m]; 27/VIII/1963; M.R. Bogert, G. Sluder &amp; N. Bucknall leg.; AMNH  • 2 ♀ ; Oaxaca, 5.8 miles N Teotitlán, off Mex-131; [N17.03016°, W96.52073°]; 31/VII/1973; L.R. Erickson &amp; M.E. Soleglad leg.; AMNH  • 1 ♀ ; Oaxaca, 7.4 miles N of Telixtlahuaca, [N17.34993°, W96.89013°, 1800m]; 16/XI/1987; V.F. Lee leg.; CAS 9057632 • 1 ♀ ; Oaxaca, 8 km NE El Punto, [N17.30739°, W96.55186°, 2134m]; 16/VIII/1988; S.A. Stockwell leg.; AMNH  • </v>
      </c>
    </row>
    <row r="298" spans="1:34" s="1" customFormat="1" x14ac:dyDescent="0.25">
      <c r="A298" s="3">
        <f t="shared" si="31"/>
        <v>4</v>
      </c>
      <c r="B298" s="53" t="str">
        <f t="shared" si="29"/>
        <v>Kukulcania brignolii</v>
      </c>
      <c r="C298" s="57" t="s">
        <v>342</v>
      </c>
      <c r="D298" s="57" t="s">
        <v>215</v>
      </c>
      <c r="E298" s="57"/>
      <c r="F298" s="57">
        <v>0</v>
      </c>
      <c r="G298" s="57">
        <v>1</v>
      </c>
      <c r="H298" s="57">
        <v>0</v>
      </c>
      <c r="I298" s="57"/>
      <c r="J298" s="57"/>
      <c r="K298" s="57" t="s">
        <v>48</v>
      </c>
      <c r="L298" s="57" t="s">
        <v>71</v>
      </c>
      <c r="M298" s="54" t="s">
        <v>1361</v>
      </c>
      <c r="N298" s="57" t="s">
        <v>85</v>
      </c>
      <c r="O298" s="58" t="s">
        <v>85</v>
      </c>
      <c r="P298" s="58"/>
      <c r="Q298" s="58" t="s">
        <v>85</v>
      </c>
      <c r="R298" s="58"/>
      <c r="S298" s="54" t="s">
        <v>1362</v>
      </c>
      <c r="T298" s="57" t="s">
        <v>520</v>
      </c>
      <c r="U298" s="57" t="s">
        <v>1363</v>
      </c>
      <c r="V298" s="57"/>
      <c r="W298" s="57" t="s">
        <v>85</v>
      </c>
      <c r="X298" s="147">
        <f ca="1">IF(COUNTBLANK(D298)=1,"",IF('order-admin-units'!$I$1&lt;&gt;"y", "", IF(COUNTBLANK(K298)=1, 'order-admin-units'!$B$1+1, VLOOKUP(K298, ordercountry, 2))))</f>
        <v>2</v>
      </c>
      <c r="Y298" s="147">
        <f ca="1">IF(COUNTBLANK(D298)=1,"",IF('order-admin-units'!$I$1&lt;&gt;"y", "", IF(COUNTBLANK(K298:L298)&gt;0, 'order-admin-units'!$B$2+1, VLOOKUP(K298&amp;"@"&amp;L298, orderadmin, 2))))</f>
        <v>17</v>
      </c>
      <c r="Z298" s="147" t="str">
        <f t="shared" si="32"/>
        <v>MexicoOaxaca9 km N de San Lorenzo Mixtepec</v>
      </c>
      <c r="AA298" s="147" t="str">
        <f t="shared" si="33"/>
        <v>Kukulcania brignoliiMexicoOaxaca9 km N de San Lorenzo Mixtepec(N16.17521°, W96.1983°, 1925m)O. Francke et al.23/VI/2006</v>
      </c>
      <c r="AB298" s="147" t="str">
        <f t="shared" si="34"/>
        <v>Kukulcania brignoliiMexicoOaxaca9 km N de San Lorenzo Mixtepec(N16.17521°, W96.1983°, 1925m)O. Francke et al.23/VI/2006CNAN-Ar 8181</v>
      </c>
      <c r="AC298" s="147" t="str">
        <f t="shared" si="30"/>
        <v>Kukulcania brignoliiMexicoOaxaca9 km N de San Lorenzo Mixtepec(N16.17521°, W96.1983°, 1925m)O. Francke et al.23/VI/2006</v>
      </c>
      <c r="AD298" s="11" t="str">
        <f t="shared" si="35"/>
        <v/>
      </c>
      <c r="AE298" s="11" t="str">
        <f t="array" ref="AE298">IF(COUNTBLANK(D298)=1,"",IF(OR($H$2="y",$H$2="m"),IF(AA298=AA297,IF(OR(AB298=$AB$4:$AB297)=FALSE,AE297&amp;C298,AE297),"("&amp;C298)&amp;IF(AA298=AA299,IF(OR(AB299=$AB$4:$AB298)=FALSE,", ",""),") "),""))</f>
        <v/>
      </c>
      <c r="AF298" s="11" t="str">
        <f t="array" ref="AF298">IF((COUNTBLANK(D298)=0)*OR($H$2="y",$H$2="m"),IFERROR(LEFT(C298, FIND(" ",C298)-1), C298),"")</f>
        <v/>
      </c>
      <c r="AG298" s="11" t="str">
        <f t="array" ref="AG298">IF(COUNTBLANK(D298)=1,"",IF(OR($H$2="y",$H$2="m"),IF(AA298=AA297,IF(OR(AC298=$AC$4:$AC297)=FALSE,AG297&amp;AF298,AG297),"("&amp;AF298)&amp;IF(AA298=AA299,IF(OR(AC299=$AC$4:$AC298)=FALSE,", ",""),") "),""))</f>
        <v/>
      </c>
      <c r="AH298" s="10" t="str">
        <f>IF((COUNTBLANK(D298)=1),"",IF(D298=D297,AH297,"")&amp;IF(B297&lt;&gt;B298,((IF(COUNTBLANK(E298)=1,$D$3&amp;"Non-type material: "&amp;$D$3,$D$3&amp;INDEX('type-categories'!$A$2:$B$100,MATCH(E298,'type-categories'!$A$2:$A$100,0),2)&amp;$D$3))),"")&amp;(IF(K298&lt;&gt;K297,$C$2&amp;UPPER(K298)&amp;$C$2&amp;$K$3&amp;" ",(IF(B298&lt;&gt;B297,$C$2&amp;UPPER(K298)&amp;$C$2&amp;$K$3&amp;" ",""))))&amp;IF((AA298&lt;&gt;AA299)*($H$2="y"),AD298&amp;AE298,IF((AA298&lt;&gt;AA299)*($H$2="m"),AD298&amp;AG298,IF(($H$2&lt;&gt;"m")*($H$2&lt;&gt;"Y"),(IF(F298=0,"",F298&amp;" "&amp;$F$4&amp;" "))&amp;(IF(G298=0,"",G298&amp;" "&amp;$G$4&amp;" "))&amp;(IF(H298=0,"",H298&amp;" "&amp;H$4&amp;" "))&amp;(IF(I298=0,"",I298&amp;" "&amp;$I$4&amp;" "))&amp;(IF(J298=0,"",J298&amp;" "&amp;$J$4&amp;" ")),"")))&amp;"; "&amp;IF((B298=B297)*(AA298=AA297), "same collecting data; ", IF((B298=B297)*(Z297=Z298),"same locality; ",(IF(COUNTBLANK(L298)=1,"",$D$2&amp;L298&amp;$L$3&amp;" "&amp;$D$2))&amp;(IF(COUNTBLANK(M298)=1,"",$E$2&amp;M298&amp;$E$2&amp;", "))&amp;(IF(COUNTBLANK(N298)=1,"",N298&amp;"; "))&amp;(IF(COUNTBLANK(O298)=1,"",O298&amp;"; ")))&amp;(IF(COUNTBLANK(P298)=1,"",P298&amp;"; "))&amp;(IF(COUNTBLANK(Q298)=1,"",Q298&amp;"; "))&amp;(IF(COUNTBLANK(R298)=1,"",R298&amp;"m, "))&amp;IF((COUNTBLANK(S298)=0)*(S298&lt;&gt;S297), S298&amp;"; ","")&amp;(IF(COUNTBLANK(U298)=1,"",U298&amp;"; "))&amp;(IF(COUNTBLANK(T298)=1,"",IF(COUNTBLANK(F$2)=1,T298&amp;"; ",T298&amp;" "&amp;F$2&amp;"; "))))&amp;(IF(COUNTBLANK(V298)=1,"",V298&amp;"; "))&amp;IF((COUNTBLANK(C298)=1),"",C298)&amp;IF((B298=B299)*(K298=K299)*(L298=L299)*(M298=M299),IF(($H$2&lt;&gt;"m")*($H$2&lt;&gt;"Y"), " • ", IF((ISNUMBER(FIND(")",AE298))), " • ", "")),IF((B298=B299)*(K298=K299)," • ",". ")))</f>
        <v xml:space="preserve">Holotype: &lt;bold&gt;MEXICO&lt;bold&gt; • 1 ♂ ; Oaxaca, Monte Albán, [N17.0438°, W96.76811°]; 7/VIII/1973; P. Brignoli leg.; MCVR . Non-type material: &lt;bold&gt;MEXICO&lt;bold&gt; • 3 ♀ 3 imm. ; Estado de México, Pyramids of San Juán Teotihuacán, [N19.69227°, W98.8435°]; 15/IX/1977; Bentzien leg.; UCB  • 2 ♀ ; Oaxaca, [N17.0438°, W96.76811°]; V–VI/1938; R. Greenfield leg.; USNM  • 1 ♀ ; same locality; [N17.05942°, W96.72162°, 1534m]; 17/VII/1955; C. &amp; P. Vaurie leg.; AMNH  • 2 ♀ ; same locality; [N17.05942°, W96.72162°]; 6/II/1939; R.V. Chamberlin leg.; AMNH  • 1 ♀ 1 imm. ; same locality; 6/II/1939; AMNH  • 3 ♀ 4 imm. ; Oaxaca, 10 miles E Oaxaca, [N17.00505°, W96.54714°]; 15/VIII/1967; J. Reddell &amp; J. Fish leg.; AMNH  • 1 ♀ 2 imm. ; Oaxaca, 10 miles S Tomellín, [N17.62498°, W96.91975°]; 14/VIII/1967; J. Reddell, J. Fish &amp; T. Evans leg.; AMNH  • 1 ♀ 1 imm. ; Oaxaca, 28 km S Nochixtlán, [N17.2261°, W96.87526°]; 11/VIII/1988; S.A. Stockwell leg.; AMNH  • 5 ♀ ; Oaxaca, 3.7 km N El Moral, under stones; (N17.50223°, W96.93485°, 2050m); 23/VII/2002; L. Prendini, O. Francke, E. Gonzaléz &amp; J. Ponce leg.; AMNH  • 1 ♀ 1 imm. ; Oaxaca, 5 mi NE Mitla, near "El Crucero" ruins; [N16.9379°, W96.28138°, 2073–2195m]; 27/VIII/1963; M.R. Bogert, G. Sluder &amp; N. Bucknall leg.; AMNH  • 2 ♀ ; Oaxaca, 5.8 miles N Teotitlán, off Mex-131; [N17.03016°, W96.52073°]; 31/VII/1973; L.R. Erickson &amp; M.E. Soleglad leg.; AMNH  • 1 ♀ ; Oaxaca, 7.4 miles N of Telixtlahuaca, [N17.34993°, W96.89013°, 1800m]; 16/XI/1987; V.F. Lee leg.; CAS 9057632 • 1 ♀ ; Oaxaca, 8 km NE El Punto, [N17.30739°, W96.55186°, 2134m]; 16/VIII/1988; S.A. Stockwell leg.; AMNH  • 1 ♀ ; Oaxaca, 9 km N de San Lorenzo Mixtepec, (N16.17521°, W96.1983°, 1925m); 23/VI/2006; O. Francke et al. leg.; CNAN-Ar 8181 • </v>
      </c>
    </row>
    <row r="299" spans="1:34" s="1" customFormat="1" x14ac:dyDescent="0.25">
      <c r="A299" s="3">
        <f t="shared" si="31"/>
        <v>4</v>
      </c>
      <c r="B299" s="53" t="str">
        <f t="shared" si="29"/>
        <v>Kukulcania brignolii</v>
      </c>
      <c r="C299" s="57" t="s">
        <v>192</v>
      </c>
      <c r="D299" s="57" t="s">
        <v>215</v>
      </c>
      <c r="E299" s="57"/>
      <c r="F299" s="57">
        <v>0</v>
      </c>
      <c r="G299" s="57">
        <v>1</v>
      </c>
      <c r="H299" s="57">
        <v>0</v>
      </c>
      <c r="I299" s="57"/>
      <c r="J299" s="57"/>
      <c r="K299" s="57" t="s">
        <v>48</v>
      </c>
      <c r="L299" s="57" t="s">
        <v>71</v>
      </c>
      <c r="M299" s="54" t="s">
        <v>1364</v>
      </c>
      <c r="N299" s="57" t="s">
        <v>1365</v>
      </c>
      <c r="O299" s="58" t="s">
        <v>85</v>
      </c>
      <c r="P299" s="58" t="s">
        <v>1366</v>
      </c>
      <c r="Q299" s="58" t="s">
        <v>85</v>
      </c>
      <c r="R299" s="58"/>
      <c r="S299" s="54" t="s">
        <v>1367</v>
      </c>
      <c r="T299" s="57" t="s">
        <v>1368</v>
      </c>
      <c r="U299" s="57" t="s">
        <v>1369</v>
      </c>
      <c r="V299" s="57"/>
      <c r="W299" s="57" t="s">
        <v>85</v>
      </c>
      <c r="X299" s="147">
        <f ca="1">IF(COUNTBLANK(D299)=1,"",IF('order-admin-units'!$I$1&lt;&gt;"y", "", IF(COUNTBLANK(K299)=1, 'order-admin-units'!$B$1+1, VLOOKUP(K299, ordercountry, 2))))</f>
        <v>2</v>
      </c>
      <c r="Y299" s="147">
        <f ca="1">IF(COUNTBLANK(D299)=1,"",IF('order-admin-units'!$I$1&lt;&gt;"y", "", IF(COUNTBLANK(K299:L299)&gt;0, 'order-admin-units'!$B$2+1, VLOOKUP(K299&amp;"@"&amp;L299, orderadmin, 2))))</f>
        <v>17</v>
      </c>
      <c r="Z299" s="147" t="str">
        <f t="shared" si="32"/>
        <v>MexicoOaxacaDisto. De Ejutla1.5 km W San Andres Zabache</v>
      </c>
      <c r="AA299" s="147" t="str">
        <f t="shared" si="33"/>
        <v>Kukulcania brignoliiMexicoOaxacaDisto. De Ejutla1.5 km W San Andres Zabacheon rocky slope[N16.59905°, W96.85799°, 1539m]C.M. Bogert15/VIII/1970</v>
      </c>
      <c r="AB299" s="147" t="str">
        <f t="shared" si="34"/>
        <v xml:space="preserve">Kukulcania brignoliiMexicoOaxacaDisto. De Ejutla1.5 km W San Andres Zabacheon rocky slope[N16.59905°, W96.85799°, 1539m]C.M. Bogert15/VIII/1970AMNH </v>
      </c>
      <c r="AC299" s="147" t="str">
        <f t="shared" si="30"/>
        <v>Kukulcania brignoliiMexicoOaxacaDisto. De Ejutla1.5 km W San Andres Zabacheon rocky slope[N16.59905°, W96.85799°, 1539m]C.M. Bogert15/VIII/1970</v>
      </c>
      <c r="AD299" s="11" t="str">
        <f t="shared" si="35"/>
        <v/>
      </c>
      <c r="AE299" s="11" t="str">
        <f t="array" ref="AE299">IF(COUNTBLANK(D299)=1,"",IF(OR($H$2="y",$H$2="m"),IF(AA299=AA298,IF(OR(AB299=$AB$4:$AB298)=FALSE,AE298&amp;C299,AE298),"("&amp;C299)&amp;IF(AA299=AA300,IF(OR(AB300=$AB$4:$AB299)=FALSE,", ",""),") "),""))</f>
        <v/>
      </c>
      <c r="AF299" s="11" t="str">
        <f t="array" ref="AF299">IF((COUNTBLANK(D299)=0)*OR($H$2="y",$H$2="m"),IFERROR(LEFT(C299, FIND(" ",C299)-1), C299),"")</f>
        <v/>
      </c>
      <c r="AG299" s="11" t="str">
        <f t="array" ref="AG299">IF(COUNTBLANK(D299)=1,"",IF(OR($H$2="y",$H$2="m"),IF(AA299=AA298,IF(OR(AC299=$AC$4:$AC298)=FALSE,AG298&amp;AF299,AG298),"("&amp;AF299)&amp;IF(AA299=AA300,IF(OR(AC300=$AC$4:$AC299)=FALSE,", ",""),") "),""))</f>
        <v/>
      </c>
      <c r="AH299" s="10" t="str">
        <f>IF((COUNTBLANK(D299)=1),"",IF(D299=D298,AH298,"")&amp;IF(B298&lt;&gt;B299,((IF(COUNTBLANK(E299)=1,$D$3&amp;"Non-type material: "&amp;$D$3,$D$3&amp;INDEX('type-categories'!$A$2:$B$100,MATCH(E299,'type-categories'!$A$2:$A$100,0),2)&amp;$D$3))),"")&amp;(IF(K299&lt;&gt;K298,$C$2&amp;UPPER(K299)&amp;$C$2&amp;$K$3&amp;" ",(IF(B299&lt;&gt;B298,$C$2&amp;UPPER(K299)&amp;$C$2&amp;$K$3&amp;" ",""))))&amp;IF((AA299&lt;&gt;AA300)*($H$2="y"),AD299&amp;AE299,IF((AA299&lt;&gt;AA300)*($H$2="m"),AD299&amp;AG299,IF(($H$2&lt;&gt;"m")*($H$2&lt;&gt;"Y"),(IF(F299=0,"",F299&amp;" "&amp;$F$4&amp;" "))&amp;(IF(G299=0,"",G299&amp;" "&amp;$G$4&amp;" "))&amp;(IF(H299=0,"",H299&amp;" "&amp;H$4&amp;" "))&amp;(IF(I299=0,"",I299&amp;" "&amp;$I$4&amp;" "))&amp;(IF(J299=0,"",J299&amp;" "&amp;$J$4&amp;" ")),"")))&amp;"; "&amp;IF((B299=B298)*(AA299=AA298), "same collecting data; ", IF((B299=B298)*(Z298=Z299),"same locality; ",(IF(COUNTBLANK(L299)=1,"",$D$2&amp;L299&amp;$L$3&amp;" "&amp;$D$2))&amp;(IF(COUNTBLANK(M299)=1,"",$E$2&amp;M299&amp;$E$2&amp;", "))&amp;(IF(COUNTBLANK(N299)=1,"",N299&amp;"; "))&amp;(IF(COUNTBLANK(O299)=1,"",O299&amp;"; ")))&amp;(IF(COUNTBLANK(P299)=1,"",P299&amp;"; "))&amp;(IF(COUNTBLANK(Q299)=1,"",Q299&amp;"; "))&amp;(IF(COUNTBLANK(R299)=1,"",R299&amp;"m, "))&amp;IF((COUNTBLANK(S299)=0)*(S299&lt;&gt;S298), S299&amp;"; ","")&amp;(IF(COUNTBLANK(U299)=1,"",U299&amp;"; "))&amp;(IF(COUNTBLANK(T299)=1,"",IF(COUNTBLANK(F$2)=1,T299&amp;"; ",T299&amp;" "&amp;F$2&amp;"; "))))&amp;(IF(COUNTBLANK(V299)=1,"",V299&amp;"; "))&amp;IF((COUNTBLANK(C299)=1),"",C299)&amp;IF((B299=B300)*(K299=K300)*(L299=L300)*(M299=M300),IF(($H$2&lt;&gt;"m")*($H$2&lt;&gt;"Y"), " • ", IF((ISNUMBER(FIND(")",AE299))), " • ", "")),IF((B299=B300)*(K299=K300)," • ",". ")))</f>
        <v xml:space="preserve">Holotype: &lt;bold&gt;MEXICO&lt;bold&gt; • 1 ♂ ; Oaxaca, Monte Albán, [N17.0438°, W96.76811°]; 7/VIII/1973; P. Brignoli leg.; MCVR . Non-type material: &lt;bold&gt;MEXICO&lt;bold&gt; • 3 ♀ 3 imm. ; Estado de México, Pyramids of San Juán Teotihuacán, [N19.69227°, W98.8435°]; 15/IX/1977; Bentzien leg.; UCB  • 2 ♀ ; Oaxaca, [N17.0438°, W96.76811°]; V–VI/1938; R. Greenfield leg.; USNM  • 1 ♀ ; same locality; [N17.05942°, W96.72162°, 1534m]; 17/VII/1955; C. &amp; P. Vaurie leg.; AMNH  • 2 ♀ ; same locality; [N17.05942°, W96.72162°]; 6/II/1939; R.V. Chamberlin leg.; AMNH  • 1 ♀ 1 imm. ; same locality; 6/II/1939; AMNH  • 3 ♀ 4 imm. ; Oaxaca, 10 miles E Oaxaca, [N17.00505°, W96.54714°]; 15/VIII/1967; J. Reddell &amp; J. Fish leg.; AMNH  • 1 ♀ 2 imm. ; Oaxaca, 10 miles S Tomellín, [N17.62498°, W96.91975°]; 14/VIII/1967; J. Reddell, J. Fish &amp; T. Evans leg.; AMNH  • 1 ♀ 1 imm. ; Oaxaca, 28 km S Nochixtlán, [N17.2261°, W96.87526°]; 11/VIII/1988; S.A. Stockwell leg.; AMNH  • 5 ♀ ; Oaxaca, 3.7 km N El Moral, under stones; (N17.50223°, W96.93485°, 2050m); 23/VII/2002; L. Prendini, O. Francke, E. Gonzaléz &amp; J. Ponce leg.; AMNH  • 1 ♀ 1 imm. ; Oaxaca, 5 mi NE Mitla, near "El Crucero" ruins; [N16.9379°, W96.28138°, 2073–2195m]; 27/VIII/1963; M.R. Bogert, G. Sluder &amp; N. Bucknall leg.; AMNH  • 2 ♀ ; Oaxaca, 5.8 miles N Teotitlán, off Mex-131; [N17.03016°, W96.52073°]; 31/VII/1973; L.R. Erickson &amp; M.E. Soleglad leg.; AMNH  • 1 ♀ ; Oaxaca, 7.4 miles N of Telixtlahuaca, [N17.34993°, W96.89013°, 1800m]; 16/XI/1987; V.F. Lee leg.; CAS 9057632 • 1 ♀ ; Oaxaca, 8 km NE El Punto, [N17.30739°, W96.55186°, 2134m]; 16/VIII/1988; S.A. Stockwell leg.; AMNH  • 1 ♀ ; Oaxaca, 9 km N de San Lorenzo Mixtepec, (N16.17521°, W96.1983°, 1925m); 23/VI/2006; O. Francke et al. leg.; CNAN-Ar 8181 • 1 ♀ ; Oaxaca, Disto. De Ejutla, 1.5 km W San Andres Zabache; on rocky slope; [N16.59905°, W96.85799°, 1539m]; 15/VIII/1970; C.M. Bogert leg.; AMNH  • </v>
      </c>
    </row>
    <row r="300" spans="1:34" s="1" customFormat="1" x14ac:dyDescent="0.25">
      <c r="A300" s="3">
        <f t="shared" si="31"/>
        <v>4</v>
      </c>
      <c r="B300" s="53" t="str">
        <f t="shared" si="29"/>
        <v>Kukulcania brignolii</v>
      </c>
      <c r="C300" s="57" t="s">
        <v>192</v>
      </c>
      <c r="D300" s="57" t="s">
        <v>215</v>
      </c>
      <c r="E300" s="57"/>
      <c r="F300" s="57">
        <v>0</v>
      </c>
      <c r="G300" s="57">
        <v>2</v>
      </c>
      <c r="H300" s="57">
        <v>3</v>
      </c>
      <c r="I300" s="57"/>
      <c r="J300" s="57"/>
      <c r="K300" s="57" t="s">
        <v>48</v>
      </c>
      <c r="L300" s="57" t="s">
        <v>71</v>
      </c>
      <c r="M300" s="54" t="s">
        <v>1370</v>
      </c>
      <c r="N300" s="57" t="s">
        <v>85</v>
      </c>
      <c r="O300" s="58" t="s">
        <v>85</v>
      </c>
      <c r="P300" s="58"/>
      <c r="Q300" s="58" t="s">
        <v>85</v>
      </c>
      <c r="R300" s="58"/>
      <c r="S300" s="54" t="s">
        <v>1371</v>
      </c>
      <c r="T300" s="57" t="s">
        <v>70</v>
      </c>
      <c r="U300" s="57" t="s">
        <v>1372</v>
      </c>
      <c r="V300" s="57"/>
      <c r="W300" s="57" t="s">
        <v>85</v>
      </c>
      <c r="X300" s="147">
        <f ca="1">IF(COUNTBLANK(D300)=1,"",IF('order-admin-units'!$I$1&lt;&gt;"y", "", IF(COUNTBLANK(K300)=1, 'order-admin-units'!$B$1+1, VLOOKUP(K300, ordercountry, 2))))</f>
        <v>2</v>
      </c>
      <c r="Y300" s="147">
        <f ca="1">IF(COUNTBLANK(D300)=1,"",IF('order-admin-units'!$I$1&lt;&gt;"y", "", IF(COUNTBLANK(K300:L300)&gt;0, 'order-admin-units'!$B$2+1, VLOOKUP(K300&amp;"@"&amp;L300, orderadmin, 2))))</f>
        <v>17</v>
      </c>
      <c r="Z300" s="147" t="str">
        <f t="shared" si="32"/>
        <v>MexicoOaxacaEl Catrin</v>
      </c>
      <c r="AA300" s="147" t="str">
        <f t="shared" si="33"/>
        <v>Kukulcania brignoliiMexicoOaxacaEl Catrin(N17.21°, W96.57°)J. &amp; W. Ivie3/IX/1964</v>
      </c>
      <c r="AB300" s="147" t="str">
        <f t="shared" si="34"/>
        <v xml:space="preserve">Kukulcania brignoliiMexicoOaxacaEl Catrin(N17.21°, W96.57°)J. &amp; W. Ivie3/IX/1964AMNH </v>
      </c>
      <c r="AC300" s="147" t="str">
        <f t="shared" si="30"/>
        <v>Kukulcania brignoliiMexicoOaxacaEl Catrin(N17.21°, W96.57°)J. &amp; W. Ivie3/IX/1964</v>
      </c>
      <c r="AD300" s="11" t="str">
        <f t="shared" si="35"/>
        <v/>
      </c>
      <c r="AE300" s="11" t="str">
        <f t="array" ref="AE300">IF(COUNTBLANK(D300)=1,"",IF(OR($H$2="y",$H$2="m"),IF(AA300=AA299,IF(OR(AB300=$AB$4:$AB299)=FALSE,AE299&amp;C300,AE299),"("&amp;C300)&amp;IF(AA300=AA301,IF(OR(AB301=$AB$4:$AB300)=FALSE,", ",""),") "),""))</f>
        <v/>
      </c>
      <c r="AF300" s="11" t="str">
        <f t="array" ref="AF300">IF((COUNTBLANK(D300)=0)*OR($H$2="y",$H$2="m"),IFERROR(LEFT(C300, FIND(" ",C300)-1), C300),"")</f>
        <v/>
      </c>
      <c r="AG300" s="11" t="str">
        <f t="array" ref="AG300">IF(COUNTBLANK(D300)=1,"",IF(OR($H$2="y",$H$2="m"),IF(AA300=AA299,IF(OR(AC300=$AC$4:$AC299)=FALSE,AG299&amp;AF300,AG299),"("&amp;AF300)&amp;IF(AA300=AA301,IF(OR(AC301=$AC$4:$AC300)=FALSE,", ",""),") "),""))</f>
        <v/>
      </c>
      <c r="AH300" s="10" t="str">
        <f>IF((COUNTBLANK(D300)=1),"",IF(D300=D299,AH299,"")&amp;IF(B299&lt;&gt;B300,((IF(COUNTBLANK(E300)=1,$D$3&amp;"Non-type material: "&amp;$D$3,$D$3&amp;INDEX('type-categories'!$A$2:$B$100,MATCH(E300,'type-categories'!$A$2:$A$100,0),2)&amp;$D$3))),"")&amp;(IF(K300&lt;&gt;K299,$C$2&amp;UPPER(K300)&amp;$C$2&amp;$K$3&amp;" ",(IF(B300&lt;&gt;B299,$C$2&amp;UPPER(K300)&amp;$C$2&amp;$K$3&amp;" ",""))))&amp;IF((AA300&lt;&gt;AA301)*($H$2="y"),AD300&amp;AE300,IF((AA300&lt;&gt;AA301)*($H$2="m"),AD300&amp;AG300,IF(($H$2&lt;&gt;"m")*($H$2&lt;&gt;"Y"),(IF(F300=0,"",F300&amp;" "&amp;$F$4&amp;" "))&amp;(IF(G300=0,"",G300&amp;" "&amp;$G$4&amp;" "))&amp;(IF(H300=0,"",H300&amp;" "&amp;H$4&amp;" "))&amp;(IF(I300=0,"",I300&amp;" "&amp;$I$4&amp;" "))&amp;(IF(J300=0,"",J300&amp;" "&amp;$J$4&amp;" ")),"")))&amp;"; "&amp;IF((B300=B299)*(AA300=AA299), "same collecting data; ", IF((B300=B299)*(Z299=Z300),"same locality; ",(IF(COUNTBLANK(L300)=1,"",$D$2&amp;L300&amp;$L$3&amp;" "&amp;$D$2))&amp;(IF(COUNTBLANK(M300)=1,"",$E$2&amp;M300&amp;$E$2&amp;", "))&amp;(IF(COUNTBLANK(N300)=1,"",N300&amp;"; "))&amp;(IF(COUNTBLANK(O300)=1,"",O300&amp;"; ")))&amp;(IF(COUNTBLANK(P300)=1,"",P300&amp;"; "))&amp;(IF(COUNTBLANK(Q300)=1,"",Q300&amp;"; "))&amp;(IF(COUNTBLANK(R300)=1,"",R300&amp;"m, "))&amp;IF((COUNTBLANK(S300)=0)*(S300&lt;&gt;S299), S300&amp;"; ","")&amp;(IF(COUNTBLANK(U300)=1,"",U300&amp;"; "))&amp;(IF(COUNTBLANK(T300)=1,"",IF(COUNTBLANK(F$2)=1,T300&amp;"; ",T300&amp;" "&amp;F$2&amp;"; "))))&amp;(IF(COUNTBLANK(V300)=1,"",V300&amp;"; "))&amp;IF((COUNTBLANK(C300)=1),"",C300)&amp;IF((B300=B301)*(K300=K301)*(L300=L301)*(M300=M301),IF(($H$2&lt;&gt;"m")*($H$2&lt;&gt;"Y"), " • ", IF((ISNUMBER(FIND(")",AE300))), " • ", "")),IF((B300=B301)*(K300=K301)," • ",". ")))</f>
        <v xml:space="preserve">Holotype: &lt;bold&gt;MEXICO&lt;bold&gt; • 1 ♂ ; Oaxaca, Monte Albán, [N17.0438°, W96.76811°]; 7/VIII/1973; P. Brignoli leg.; MCVR . Non-type material: &lt;bold&gt;MEXICO&lt;bold&gt; • 3 ♀ 3 imm. ; Estado de México, Pyramids of San Juán Teotihuacán, [N19.69227°, W98.8435°]; 15/IX/1977; Bentzien leg.; UCB  • 2 ♀ ; Oaxaca, [N17.0438°, W96.76811°]; V–VI/1938; R. Greenfield leg.; USNM  • 1 ♀ ; same locality; [N17.05942°, W96.72162°, 1534m]; 17/VII/1955; C. &amp; P. Vaurie leg.; AMNH  • 2 ♀ ; same locality; [N17.05942°, W96.72162°]; 6/II/1939; R.V. Chamberlin leg.; AMNH  • 1 ♀ 1 imm. ; same locality; 6/II/1939; AMNH  • 3 ♀ 4 imm. ; Oaxaca, 10 miles E Oaxaca, [N17.00505°, W96.54714°]; 15/VIII/1967; J. Reddell &amp; J. Fish leg.; AMNH  • 1 ♀ 2 imm. ; Oaxaca, 10 miles S Tomellín, [N17.62498°, W96.91975°]; 14/VIII/1967; J. Reddell, J. Fish &amp; T. Evans leg.; AMNH  • 1 ♀ 1 imm. ; Oaxaca, 28 km S Nochixtlán, [N17.2261°, W96.87526°]; 11/VIII/1988; S.A. Stockwell leg.; AMNH  • 5 ♀ ; Oaxaca, 3.7 km N El Moral, under stones; (N17.50223°, W96.93485°, 2050m); 23/VII/2002; L. Prendini, O. Francke, E. Gonzaléz &amp; J. Ponce leg.; AMNH  • 1 ♀ 1 imm. ; Oaxaca, 5 mi NE Mitla, near "El Crucero" ruins; [N16.9379°, W96.28138°, 2073–2195m]; 27/VIII/1963; M.R. Bogert, G. Sluder &amp; N. Bucknall leg.; AMNH  • 2 ♀ ; Oaxaca, 5.8 miles N Teotitlán, off Mex-131; [N17.03016°, W96.52073°]; 31/VII/1973; L.R. Erickson &amp; M.E. Soleglad leg.; AMNH  • 1 ♀ ; Oaxaca, 7.4 miles N of Telixtlahuaca, [N17.34993°, W96.89013°, 1800m]; 16/XI/1987; V.F. Lee leg.; CAS 9057632 • 1 ♀ ; Oaxaca, 8 km NE El Punto, [N17.30739°, W96.55186°, 2134m]; 16/VIII/1988; S.A. Stockwell leg.; AMNH  • 1 ♀ ; Oaxaca, 9 km N de San Lorenzo Mixtepec, (N16.17521°, W96.1983°, 1925m); 23/VI/2006; O. Francke et al. leg.; CNAN-Ar 8181 • 1 ♀ ; Oaxaca, Disto. De Ejutla, 1.5 km W San Andres Zabache; on rocky slope; [N16.59905°, W96.85799°, 1539m]; 15/VIII/1970; C.M. Bogert leg.; AMNH  • 2 ♀ 3 imm. ; Oaxaca, El Catrin, (N17.21°, W96.57°); 3/IX/1964; J. &amp; W. Ivie leg.; AMNH  • </v>
      </c>
    </row>
    <row r="301" spans="1:34" s="1" customFormat="1" x14ac:dyDescent="0.25">
      <c r="A301" s="3">
        <f t="shared" si="31"/>
        <v>4</v>
      </c>
      <c r="B301" s="53" t="str">
        <f t="shared" si="29"/>
        <v>Kukulcania brignolii</v>
      </c>
      <c r="C301" s="57" t="s">
        <v>192</v>
      </c>
      <c r="D301" s="57" t="s">
        <v>215</v>
      </c>
      <c r="E301" s="57"/>
      <c r="F301" s="57">
        <v>0</v>
      </c>
      <c r="G301" s="57">
        <v>1</v>
      </c>
      <c r="H301" s="57">
        <v>0</v>
      </c>
      <c r="I301" s="57"/>
      <c r="J301" s="57"/>
      <c r="K301" s="57" t="s">
        <v>48</v>
      </c>
      <c r="L301" s="57" t="s">
        <v>71</v>
      </c>
      <c r="M301" s="54" t="s">
        <v>1373</v>
      </c>
      <c r="N301" s="57" t="s">
        <v>1374</v>
      </c>
      <c r="O301" s="58" t="s">
        <v>85</v>
      </c>
      <c r="P301" s="58" t="s">
        <v>1375</v>
      </c>
      <c r="Q301" s="58" t="s">
        <v>85</v>
      </c>
      <c r="R301" s="58"/>
      <c r="S301" s="54" t="s">
        <v>1376</v>
      </c>
      <c r="T301" s="57" t="s">
        <v>1368</v>
      </c>
      <c r="U301" s="57" t="s">
        <v>1377</v>
      </c>
      <c r="V301" s="57"/>
      <c r="W301" s="57" t="s">
        <v>85</v>
      </c>
      <c r="X301" s="147">
        <f ca="1">IF(COUNTBLANK(D301)=1,"",IF('order-admin-units'!$I$1&lt;&gt;"y", "", IF(COUNTBLANK(K301)=1, 'order-admin-units'!$B$1+1, VLOOKUP(K301, ordercountry, 2))))</f>
        <v>2</v>
      </c>
      <c r="Y301" s="147">
        <f ca="1">IF(COUNTBLANK(D301)=1,"",IF('order-admin-units'!$I$1&lt;&gt;"y", "", IF(COUNTBLANK(K301:L301)&gt;0, 'order-admin-units'!$B$2+1, VLOOKUP(K301&amp;"@"&amp;L301, orderadmin, 2))))</f>
        <v>17</v>
      </c>
      <c r="Z301" s="147" t="str">
        <f t="shared" si="32"/>
        <v>MexicoOaxacaEtla2 miles N of El Moral</v>
      </c>
      <c r="AA301" s="147" t="str">
        <f t="shared" si="33"/>
        <v>Kukulcania brignoliiMexicoOaxacaEtla2 miles N of El Moralin pine-oak forest[N17.47762°, W96.93724°]C.M. Bogert10/IX/1966</v>
      </c>
      <c r="AB301" s="147" t="str">
        <f t="shared" si="34"/>
        <v xml:space="preserve">Kukulcania brignoliiMexicoOaxacaEtla2 miles N of El Moralin pine-oak forest[N17.47762°, W96.93724°]C.M. Bogert10/IX/1966AMNH </v>
      </c>
      <c r="AC301" s="147" t="str">
        <f t="shared" si="30"/>
        <v>Kukulcania brignoliiMexicoOaxacaEtla2 miles N of El Moralin pine-oak forest[N17.47762°, W96.93724°]C.M. Bogert10/IX/1966</v>
      </c>
      <c r="AD301" s="11" t="str">
        <f t="shared" si="35"/>
        <v/>
      </c>
      <c r="AE301" s="11" t="str">
        <f t="array" ref="AE301">IF(COUNTBLANK(D301)=1,"",IF(OR($H$2="y",$H$2="m"),IF(AA301=AA300,IF(OR(AB301=$AB$4:$AB300)=FALSE,AE300&amp;C301,AE300),"("&amp;C301)&amp;IF(AA301=AA302,IF(OR(AB302=$AB$4:$AB301)=FALSE,", ",""),") "),""))</f>
        <v/>
      </c>
      <c r="AF301" s="11" t="str">
        <f t="array" ref="AF301">IF((COUNTBLANK(D301)=0)*OR($H$2="y",$H$2="m"),IFERROR(LEFT(C301, FIND(" ",C301)-1), C301),"")</f>
        <v/>
      </c>
      <c r="AG301" s="11" t="str">
        <f t="array" ref="AG301">IF(COUNTBLANK(D301)=1,"",IF(OR($H$2="y",$H$2="m"),IF(AA301=AA300,IF(OR(AC301=$AC$4:$AC300)=FALSE,AG300&amp;AF301,AG300),"("&amp;AF301)&amp;IF(AA301=AA302,IF(OR(AC302=$AC$4:$AC301)=FALSE,", ",""),") "),""))</f>
        <v/>
      </c>
      <c r="AH301" s="10" t="str">
        <f>IF((COUNTBLANK(D301)=1),"",IF(D301=D300,AH300,"")&amp;IF(B300&lt;&gt;B301,((IF(COUNTBLANK(E301)=1,$D$3&amp;"Non-type material: "&amp;$D$3,$D$3&amp;INDEX('type-categories'!$A$2:$B$100,MATCH(E301,'type-categories'!$A$2:$A$100,0),2)&amp;$D$3))),"")&amp;(IF(K301&lt;&gt;K300,$C$2&amp;UPPER(K301)&amp;$C$2&amp;$K$3&amp;" ",(IF(B301&lt;&gt;B300,$C$2&amp;UPPER(K301)&amp;$C$2&amp;$K$3&amp;" ",""))))&amp;IF((AA301&lt;&gt;AA302)*($H$2="y"),AD301&amp;AE301,IF((AA301&lt;&gt;AA302)*($H$2="m"),AD301&amp;AG301,IF(($H$2&lt;&gt;"m")*($H$2&lt;&gt;"Y"),(IF(F301=0,"",F301&amp;" "&amp;$F$4&amp;" "))&amp;(IF(G301=0,"",G301&amp;" "&amp;$G$4&amp;" "))&amp;(IF(H301=0,"",H301&amp;" "&amp;H$4&amp;" "))&amp;(IF(I301=0,"",I301&amp;" "&amp;$I$4&amp;" "))&amp;(IF(J301=0,"",J301&amp;" "&amp;$J$4&amp;" ")),"")))&amp;"; "&amp;IF((B301=B300)*(AA301=AA300), "same collecting data; ", IF((B301=B300)*(Z300=Z301),"same locality; ",(IF(COUNTBLANK(L301)=1,"",$D$2&amp;L301&amp;$L$3&amp;" "&amp;$D$2))&amp;(IF(COUNTBLANK(M301)=1,"",$E$2&amp;M301&amp;$E$2&amp;", "))&amp;(IF(COUNTBLANK(N301)=1,"",N301&amp;"; "))&amp;(IF(COUNTBLANK(O301)=1,"",O301&amp;"; ")))&amp;(IF(COUNTBLANK(P301)=1,"",P301&amp;"; "))&amp;(IF(COUNTBLANK(Q301)=1,"",Q301&amp;"; "))&amp;(IF(COUNTBLANK(R301)=1,"",R301&amp;"m, "))&amp;IF((COUNTBLANK(S301)=0)*(S301&lt;&gt;S300), S301&amp;"; ","")&amp;(IF(COUNTBLANK(U301)=1,"",U301&amp;"; "))&amp;(IF(COUNTBLANK(T301)=1,"",IF(COUNTBLANK(F$2)=1,T301&amp;"; ",T301&amp;" "&amp;F$2&amp;"; "))))&amp;(IF(COUNTBLANK(V301)=1,"",V301&amp;"; "))&amp;IF((COUNTBLANK(C301)=1),"",C301)&amp;IF((B301=B302)*(K301=K302)*(L301=L302)*(M301=M302),IF(($H$2&lt;&gt;"m")*($H$2&lt;&gt;"Y"), " • ", IF((ISNUMBER(FIND(")",AE301))), " • ", "")),IF((B301=B302)*(K301=K302)," • ",". ")))</f>
        <v xml:space="preserve">Holotype: &lt;bold&gt;MEXICO&lt;bold&gt; • 1 ♂ ; Oaxaca, Monte Albán, [N17.0438°, W96.76811°]; 7/VIII/1973; P. Brignoli leg.; MCVR . Non-type material: &lt;bold&gt;MEXICO&lt;bold&gt; • 3 ♀ 3 imm. ; Estado de México, Pyramids of San Juán Teotihuacán, [N19.69227°, W98.8435°]; 15/IX/1977; Bentzien leg.; UCB  • 2 ♀ ; Oaxaca, [N17.0438°, W96.76811°]; V–VI/1938; R. Greenfield leg.; USNM  • 1 ♀ ; same locality; [N17.05942°, W96.72162°, 1534m]; 17/VII/1955; C. &amp; P. Vaurie leg.; AMNH  • 2 ♀ ; same locality; [N17.05942°, W96.72162°]; 6/II/1939; R.V. Chamberlin leg.; AMNH  • 1 ♀ 1 imm. ; same locality; 6/II/1939; AMNH  • 3 ♀ 4 imm. ; Oaxaca, 10 miles E Oaxaca, [N17.00505°, W96.54714°]; 15/VIII/1967; J. Reddell &amp; J. Fish leg.; AMNH  • 1 ♀ 2 imm. ; Oaxaca, 10 miles S Tomellín, [N17.62498°, W96.91975°]; 14/VIII/1967; J. Reddell, J. Fish &amp; T. Evans leg.; AMNH  • 1 ♀ 1 imm. ; Oaxaca, 28 km S Nochixtlán, [N17.2261°, W96.87526°]; 11/VIII/1988; S.A. Stockwell leg.; AMNH  • 5 ♀ ; Oaxaca, 3.7 km N El Moral, under stones; (N17.50223°, W96.93485°, 2050m); 23/VII/2002; L. Prendini, O. Francke, E. Gonzaléz &amp; J. Ponce leg.; AMNH  • 1 ♀ 1 imm. ; Oaxaca, 5 mi NE Mitla, near "El Crucero" ruins; [N16.9379°, W96.28138°, 2073–2195m]; 27/VIII/1963; M.R. Bogert, G. Sluder &amp; N. Bucknall leg.; AMNH  • 2 ♀ ; Oaxaca, 5.8 miles N Teotitlán, off Mex-131; [N17.03016°, W96.52073°]; 31/VII/1973; L.R. Erickson &amp; M.E. Soleglad leg.; AMNH  • 1 ♀ ; Oaxaca, 7.4 miles N of Telixtlahuaca, [N17.34993°, W96.89013°, 1800m]; 16/XI/1987; V.F. Lee leg.; CAS 9057632 • 1 ♀ ; Oaxaca, 8 km NE El Punto, [N17.30739°, W96.55186°, 2134m]; 16/VIII/1988; S.A. Stockwell leg.; AMNH  • 1 ♀ ; Oaxaca, 9 km N de San Lorenzo Mixtepec, (N16.17521°, W96.1983°, 1925m); 23/VI/2006; O. Francke et al. leg.; CNAN-Ar 8181 • 1 ♀ ; Oaxaca, Disto. De Ejutla, 1.5 km W San Andres Zabache; on rocky slope; [N16.59905°, W96.85799°, 1539m]; 15/VIII/1970; C.M. Bogert leg.; AMNH  • 2 ♀ 3 imm. ; Oaxaca, El Catrin, (N17.21°, W96.57°); 3/IX/1964; J. &amp; W. Ivie leg.; AMNH  • 1 ♀ ; Oaxaca, Etla, 2 miles N of El Moral; in pine-oak forest; [N17.47762°, W96.93724°]; 10/IX/1966; C.M. Bogert leg.; AMNH  • </v>
      </c>
    </row>
    <row r="302" spans="1:34" s="1" customFormat="1" x14ac:dyDescent="0.25">
      <c r="A302" s="3">
        <f t="shared" si="31"/>
        <v>4</v>
      </c>
      <c r="B302" s="53" t="str">
        <f t="shared" si="29"/>
        <v>Kukulcania brignolii</v>
      </c>
      <c r="C302" s="57" t="s">
        <v>192</v>
      </c>
      <c r="D302" s="57" t="s">
        <v>215</v>
      </c>
      <c r="E302" s="57"/>
      <c r="F302" s="57">
        <v>0</v>
      </c>
      <c r="G302" s="57">
        <v>1</v>
      </c>
      <c r="H302" s="57">
        <v>0</v>
      </c>
      <c r="I302" s="57"/>
      <c r="J302" s="57"/>
      <c r="K302" s="57" t="s">
        <v>48</v>
      </c>
      <c r="L302" s="57" t="s">
        <v>71</v>
      </c>
      <c r="M302" s="54" t="s">
        <v>1378</v>
      </c>
      <c r="N302" s="57" t="s">
        <v>85</v>
      </c>
      <c r="O302" s="58" t="s">
        <v>85</v>
      </c>
      <c r="P302" s="58"/>
      <c r="Q302" s="58" t="s">
        <v>85</v>
      </c>
      <c r="R302" s="58"/>
      <c r="S302" s="54" t="s">
        <v>1379</v>
      </c>
      <c r="T302" s="57" t="s">
        <v>1380</v>
      </c>
      <c r="U302" s="57" t="s">
        <v>1381</v>
      </c>
      <c r="V302" s="57"/>
      <c r="W302" s="57" t="s">
        <v>85</v>
      </c>
      <c r="X302" s="147">
        <f ca="1">IF(COUNTBLANK(D302)=1,"",IF('order-admin-units'!$I$1&lt;&gt;"y", "", IF(COUNTBLANK(K302)=1, 'order-admin-units'!$B$1+1, VLOOKUP(K302, ordercountry, 2))))</f>
        <v>2</v>
      </c>
      <c r="Y302" s="147">
        <f ca="1">IF(COUNTBLANK(D302)=1,"",IF('order-admin-units'!$I$1&lt;&gt;"y", "", IF(COUNTBLANK(K302:L302)&gt;0, 'order-admin-units'!$B$2+1, VLOOKUP(K302&amp;"@"&amp;L302, orderadmin, 2))))</f>
        <v>17</v>
      </c>
      <c r="Z302" s="147" t="str">
        <f t="shared" si="32"/>
        <v>MexicoOaxacaGuelatao</v>
      </c>
      <c r="AA302" s="147" t="str">
        <f t="shared" si="33"/>
        <v>Kukulcania brignoliiMexicoOaxacaGuelatao[N17.31763°, W96.49114°]M.R. BogertVIII/1962</v>
      </c>
      <c r="AB302" s="147" t="str">
        <f t="shared" si="34"/>
        <v xml:space="preserve">Kukulcania brignoliiMexicoOaxacaGuelatao[N17.31763°, W96.49114°]M.R. BogertVIII/1962AMNH </v>
      </c>
      <c r="AC302" s="147" t="str">
        <f t="shared" si="30"/>
        <v>Kukulcania brignoliiMexicoOaxacaGuelatao[N17.31763°, W96.49114°]M.R. BogertVIII/1962</v>
      </c>
      <c r="AD302" s="11" t="str">
        <f t="shared" si="35"/>
        <v/>
      </c>
      <c r="AE302" s="11" t="str">
        <f t="array" ref="AE302">IF(COUNTBLANK(D302)=1,"",IF(OR($H$2="y",$H$2="m"),IF(AA302=AA301,IF(OR(AB302=$AB$4:$AB301)=FALSE,AE301&amp;C302,AE301),"("&amp;C302)&amp;IF(AA302=AA303,IF(OR(AB303=$AB$4:$AB302)=FALSE,", ",""),") "),""))</f>
        <v/>
      </c>
      <c r="AF302" s="11" t="str">
        <f t="array" ref="AF302">IF((COUNTBLANK(D302)=0)*OR($H$2="y",$H$2="m"),IFERROR(LEFT(C302, FIND(" ",C302)-1), C302),"")</f>
        <v/>
      </c>
      <c r="AG302" s="11" t="str">
        <f t="array" ref="AG302">IF(COUNTBLANK(D302)=1,"",IF(OR($H$2="y",$H$2="m"),IF(AA302=AA301,IF(OR(AC302=$AC$4:$AC301)=FALSE,AG301&amp;AF302,AG301),"("&amp;AF302)&amp;IF(AA302=AA303,IF(OR(AC303=$AC$4:$AC302)=FALSE,", ",""),") "),""))</f>
        <v/>
      </c>
      <c r="AH302" s="10" t="str">
        <f>IF((COUNTBLANK(D302)=1),"",IF(D302=D301,AH301,"")&amp;IF(B301&lt;&gt;B302,((IF(COUNTBLANK(E302)=1,$D$3&amp;"Non-type material: "&amp;$D$3,$D$3&amp;INDEX('type-categories'!$A$2:$B$100,MATCH(E302,'type-categories'!$A$2:$A$100,0),2)&amp;$D$3))),"")&amp;(IF(K302&lt;&gt;K301,$C$2&amp;UPPER(K302)&amp;$C$2&amp;$K$3&amp;" ",(IF(B302&lt;&gt;B301,$C$2&amp;UPPER(K302)&amp;$C$2&amp;$K$3&amp;" ",""))))&amp;IF((AA302&lt;&gt;AA303)*($H$2="y"),AD302&amp;AE302,IF((AA302&lt;&gt;AA303)*($H$2="m"),AD302&amp;AG302,IF(($H$2&lt;&gt;"m")*($H$2&lt;&gt;"Y"),(IF(F302=0,"",F302&amp;" "&amp;$F$4&amp;" "))&amp;(IF(G302=0,"",G302&amp;" "&amp;$G$4&amp;" "))&amp;(IF(H302=0,"",H302&amp;" "&amp;H$4&amp;" "))&amp;(IF(I302=0,"",I302&amp;" "&amp;$I$4&amp;" "))&amp;(IF(J302=0,"",J302&amp;" "&amp;$J$4&amp;" ")),"")))&amp;"; "&amp;IF((B302=B301)*(AA302=AA301), "same collecting data; ", IF((B302=B301)*(Z301=Z302),"same locality; ",(IF(COUNTBLANK(L302)=1,"",$D$2&amp;L302&amp;$L$3&amp;" "&amp;$D$2))&amp;(IF(COUNTBLANK(M302)=1,"",$E$2&amp;M302&amp;$E$2&amp;", "))&amp;(IF(COUNTBLANK(N302)=1,"",N302&amp;"; "))&amp;(IF(COUNTBLANK(O302)=1,"",O302&amp;"; ")))&amp;(IF(COUNTBLANK(P302)=1,"",P302&amp;"; "))&amp;(IF(COUNTBLANK(Q302)=1,"",Q302&amp;"; "))&amp;(IF(COUNTBLANK(R302)=1,"",R302&amp;"m, "))&amp;IF((COUNTBLANK(S302)=0)*(S302&lt;&gt;S301), S302&amp;"; ","")&amp;(IF(COUNTBLANK(U302)=1,"",U302&amp;"; "))&amp;(IF(COUNTBLANK(T302)=1,"",IF(COUNTBLANK(F$2)=1,T302&amp;"; ",T302&amp;" "&amp;F$2&amp;"; "))))&amp;(IF(COUNTBLANK(V302)=1,"",V302&amp;"; "))&amp;IF((COUNTBLANK(C302)=1),"",C302)&amp;IF((B302=B303)*(K302=K303)*(L302=L303)*(M302=M303),IF(($H$2&lt;&gt;"m")*($H$2&lt;&gt;"Y"), " • ", IF((ISNUMBER(FIND(")",AE302))), " • ", "")),IF((B302=B303)*(K302=K303)," • ",". ")))</f>
        <v xml:space="preserve">Holotype: &lt;bold&gt;MEXICO&lt;bold&gt; • 1 ♂ ; Oaxaca, Monte Albán, [N17.0438°, W96.76811°]; 7/VIII/1973; P. Brignoli leg.; MCVR . Non-type material: &lt;bold&gt;MEXICO&lt;bold&gt; • 3 ♀ 3 imm. ; Estado de México, Pyramids of San Juán Teotihuacán, [N19.69227°, W98.8435°]; 15/IX/1977; Bentzien leg.; UCB  • 2 ♀ ; Oaxaca, [N17.0438°, W96.76811°]; V–VI/1938; R. Greenfield leg.; USNM  • 1 ♀ ; same locality; [N17.05942°, W96.72162°, 1534m]; 17/VII/1955; C. &amp; P. Vaurie leg.; AMNH  • 2 ♀ ; same locality; [N17.05942°, W96.72162°]; 6/II/1939; R.V. Chamberlin leg.; AMNH  • 1 ♀ 1 imm. ; same locality; 6/II/1939; AMNH  • 3 ♀ 4 imm. ; Oaxaca, 10 miles E Oaxaca, [N17.00505°, W96.54714°]; 15/VIII/1967; J. Reddell &amp; J. Fish leg.; AMNH  • 1 ♀ 2 imm. ; Oaxaca, 10 miles S Tomellín, [N17.62498°, W96.91975°]; 14/VIII/1967; J. Reddell, J. Fish &amp; T. Evans leg.; AMNH  • 1 ♀ 1 imm. ; Oaxaca, 28 km S Nochixtlán, [N17.2261°, W96.87526°]; 11/VIII/1988; S.A. Stockwell leg.; AMNH  • 5 ♀ ; Oaxaca, 3.7 km N El Moral, under stones; (N17.50223°, W96.93485°, 2050m); 23/VII/2002; L. Prendini, O. Francke, E. Gonzaléz &amp; J. Ponce leg.; AMNH  • 1 ♀ 1 imm. ; Oaxaca, 5 mi NE Mitla, near "El Crucero" ruins; [N16.9379°, W96.28138°, 2073–2195m]; 27/VIII/1963; M.R. Bogert, G. Sluder &amp; N. Bucknall leg.; AMNH  • 2 ♀ ; Oaxaca, 5.8 miles N Teotitlán, off Mex-131; [N17.03016°, W96.52073°]; 31/VII/1973; L.R. Erickson &amp; M.E. Soleglad leg.; AMNH  • 1 ♀ ; Oaxaca, 7.4 miles N of Telixtlahuaca, [N17.34993°, W96.89013°, 1800m]; 16/XI/1987; V.F. Lee leg.; CAS 9057632 • 1 ♀ ; Oaxaca, 8 km NE El Punto, [N17.30739°, W96.55186°, 2134m]; 16/VIII/1988; S.A. Stockwell leg.; AMNH  • 1 ♀ ; Oaxaca, 9 km N de San Lorenzo Mixtepec, (N16.17521°, W96.1983°, 1925m); 23/VI/2006; O. Francke et al. leg.; CNAN-Ar 8181 • 1 ♀ ; Oaxaca, Disto. De Ejutla, 1.5 km W San Andres Zabache; on rocky slope; [N16.59905°, W96.85799°, 1539m]; 15/VIII/1970; C.M. Bogert leg.; AMNH  • 2 ♀ 3 imm. ; Oaxaca, El Catrin, (N17.21°, W96.57°); 3/IX/1964; J. &amp; W. Ivie leg.; AMNH  • 1 ♀ ; Oaxaca, Etla, 2 miles N of El Moral; in pine-oak forest; [N17.47762°, W96.93724°]; 10/IX/1966; C.M. Bogert leg.; AMNH  • 1 ♀ ; Oaxaca, Guelatao, [N17.31763°, W96.49114°]; VIII/1962; M.R. Bogert leg.; AMNH  • </v>
      </c>
    </row>
    <row r="303" spans="1:34" s="1" customFormat="1" x14ac:dyDescent="0.25">
      <c r="A303" s="3">
        <f t="shared" si="31"/>
        <v>4</v>
      </c>
      <c r="B303" s="53" t="str">
        <f t="shared" si="29"/>
        <v>Kukulcania brignolii</v>
      </c>
      <c r="C303" s="57" t="s">
        <v>343</v>
      </c>
      <c r="D303" s="57" t="s">
        <v>215</v>
      </c>
      <c r="E303" s="57"/>
      <c r="F303" s="57">
        <v>0</v>
      </c>
      <c r="G303" s="57">
        <v>1</v>
      </c>
      <c r="H303" s="57">
        <v>0</v>
      </c>
      <c r="I303" s="57"/>
      <c r="J303" s="57"/>
      <c r="K303" s="57" t="s">
        <v>48</v>
      </c>
      <c r="L303" s="57" t="s">
        <v>71</v>
      </c>
      <c r="M303" s="54" t="s">
        <v>1382</v>
      </c>
      <c r="N303" s="57" t="s">
        <v>85</v>
      </c>
      <c r="O303" s="58" t="s">
        <v>85</v>
      </c>
      <c r="P303" s="58"/>
      <c r="Q303" s="58" t="s">
        <v>85</v>
      </c>
      <c r="R303" s="58"/>
      <c r="S303" s="54" t="s">
        <v>1383</v>
      </c>
      <c r="T303" s="57" t="s">
        <v>1384</v>
      </c>
      <c r="U303" s="57" t="s">
        <v>1385</v>
      </c>
      <c r="V303" s="57"/>
      <c r="W303" s="57" t="s">
        <v>85</v>
      </c>
      <c r="X303" s="147">
        <f ca="1">IF(COUNTBLANK(D303)=1,"",IF('order-admin-units'!$I$1&lt;&gt;"y", "", IF(COUNTBLANK(K303)=1, 'order-admin-units'!$B$1+1, VLOOKUP(K303, ordercountry, 2))))</f>
        <v>2</v>
      </c>
      <c r="Y303" s="147">
        <f ca="1">IF(COUNTBLANK(D303)=1,"",IF('order-admin-units'!$I$1&lt;&gt;"y", "", IF(COUNTBLANK(K303:L303)&gt;0, 'order-admin-units'!$B$2+1, VLOOKUP(K303&amp;"@"&amp;L303, orderadmin, 2))))</f>
        <v>17</v>
      </c>
      <c r="Z303" s="147" t="str">
        <f t="shared" si="32"/>
        <v>MexicoOaxacaKm 171 carretera Ixtlán-Oaxaca</v>
      </c>
      <c r="AA303" s="147" t="str">
        <f t="shared" si="33"/>
        <v>Kukulcania brignoliiMexicoOaxacaKm 171 carretera Ixtlán-Oaxaca(N17.29725°, W96.54295°, 2006m)H. Montaña16/III/2008</v>
      </c>
      <c r="AB303" s="147" t="str">
        <f t="shared" si="34"/>
        <v>Kukulcania brignoliiMexicoOaxacaKm 171 carretera Ixtlán-Oaxaca(N17.29725°, W96.54295°, 2006m)H. Montaña16/III/2008CNAN-Ar 6635</v>
      </c>
      <c r="AC303" s="147" t="str">
        <f t="shared" si="30"/>
        <v>Kukulcania brignoliiMexicoOaxacaKm 171 carretera Ixtlán-Oaxaca(N17.29725°, W96.54295°, 2006m)H. Montaña16/III/2008</v>
      </c>
      <c r="AD303" s="11" t="str">
        <f t="shared" si="35"/>
        <v/>
      </c>
      <c r="AE303" s="11" t="str">
        <f t="array" ref="AE303">IF(COUNTBLANK(D303)=1,"",IF(OR($H$2="y",$H$2="m"),IF(AA303=AA302,IF(OR(AB303=$AB$4:$AB302)=FALSE,AE302&amp;C303,AE302),"("&amp;C303)&amp;IF(AA303=AA304,IF(OR(AB304=$AB$4:$AB303)=FALSE,", ",""),") "),""))</f>
        <v/>
      </c>
      <c r="AF303" s="11" t="str">
        <f t="array" ref="AF303">IF((COUNTBLANK(D303)=0)*OR($H$2="y",$H$2="m"),IFERROR(LEFT(C303, FIND(" ",C303)-1), C303),"")</f>
        <v/>
      </c>
      <c r="AG303" s="11" t="str">
        <f t="array" ref="AG303">IF(COUNTBLANK(D303)=1,"",IF(OR($H$2="y",$H$2="m"),IF(AA303=AA302,IF(OR(AC303=$AC$4:$AC302)=FALSE,AG302&amp;AF303,AG302),"("&amp;AF303)&amp;IF(AA303=AA304,IF(OR(AC304=$AC$4:$AC303)=FALSE,", ",""),") "),""))</f>
        <v/>
      </c>
      <c r="AH303" s="10" t="str">
        <f>IF((COUNTBLANK(D303)=1),"",IF(D303=D302,AH302,"")&amp;IF(B302&lt;&gt;B303,((IF(COUNTBLANK(E303)=1,$D$3&amp;"Non-type material: "&amp;$D$3,$D$3&amp;INDEX('type-categories'!$A$2:$B$100,MATCH(E303,'type-categories'!$A$2:$A$100,0),2)&amp;$D$3))),"")&amp;(IF(K303&lt;&gt;K302,$C$2&amp;UPPER(K303)&amp;$C$2&amp;$K$3&amp;" ",(IF(B303&lt;&gt;B302,$C$2&amp;UPPER(K303)&amp;$C$2&amp;$K$3&amp;" ",""))))&amp;IF((AA303&lt;&gt;AA304)*($H$2="y"),AD303&amp;AE303,IF((AA303&lt;&gt;AA304)*($H$2="m"),AD303&amp;AG303,IF(($H$2&lt;&gt;"m")*($H$2&lt;&gt;"Y"),(IF(F303=0,"",F303&amp;" "&amp;$F$4&amp;" "))&amp;(IF(G303=0,"",G303&amp;" "&amp;$G$4&amp;" "))&amp;(IF(H303=0,"",H303&amp;" "&amp;H$4&amp;" "))&amp;(IF(I303=0,"",I303&amp;" "&amp;$I$4&amp;" "))&amp;(IF(J303=0,"",J303&amp;" "&amp;$J$4&amp;" ")),"")))&amp;"; "&amp;IF((B303=B302)*(AA303=AA302), "same collecting data; ", IF((B303=B302)*(Z302=Z303),"same locality; ",(IF(COUNTBLANK(L303)=1,"",$D$2&amp;L303&amp;$L$3&amp;" "&amp;$D$2))&amp;(IF(COUNTBLANK(M303)=1,"",$E$2&amp;M303&amp;$E$2&amp;", "))&amp;(IF(COUNTBLANK(N303)=1,"",N303&amp;"; "))&amp;(IF(COUNTBLANK(O303)=1,"",O303&amp;"; ")))&amp;(IF(COUNTBLANK(P303)=1,"",P303&amp;"; "))&amp;(IF(COUNTBLANK(Q303)=1,"",Q303&amp;"; "))&amp;(IF(COUNTBLANK(R303)=1,"",R303&amp;"m, "))&amp;IF((COUNTBLANK(S303)=0)*(S303&lt;&gt;S302), S303&amp;"; ","")&amp;(IF(COUNTBLANK(U303)=1,"",U303&amp;"; "))&amp;(IF(COUNTBLANK(T303)=1,"",IF(COUNTBLANK(F$2)=1,T303&amp;"; ",T303&amp;" "&amp;F$2&amp;"; "))))&amp;(IF(COUNTBLANK(V303)=1,"",V303&amp;"; "))&amp;IF((COUNTBLANK(C303)=1),"",C303)&amp;IF((B303=B304)*(K303=K304)*(L303=L304)*(M303=M304),IF(($H$2&lt;&gt;"m")*($H$2&lt;&gt;"Y"), " • ", IF((ISNUMBER(FIND(")",AE303))), " • ", "")),IF((B303=B304)*(K303=K304)," • ",". ")))</f>
        <v xml:space="preserve">Holotype: &lt;bold&gt;MEXICO&lt;bold&gt; • 1 ♂ ; Oaxaca, Monte Albán, [N17.0438°, W96.76811°]; 7/VIII/1973; P. Brignoli leg.; MCVR . Non-type material: &lt;bold&gt;MEXICO&lt;bold&gt; • 3 ♀ 3 imm. ; Estado de México, Pyramids of San Juán Teotihuacán, [N19.69227°, W98.8435°]; 15/IX/1977; Bentzien leg.; UCB  • 2 ♀ ; Oaxaca, [N17.0438°, W96.76811°]; V–VI/1938; R. Greenfield leg.; USNM  • 1 ♀ ; same locality; [N17.05942°, W96.72162°, 1534m]; 17/VII/1955; C. &amp; P. Vaurie leg.; AMNH  • 2 ♀ ; same locality; [N17.05942°, W96.72162°]; 6/II/1939; R.V. Chamberlin leg.; AMNH  • 1 ♀ 1 imm. ; same locality; 6/II/1939; AMNH  • 3 ♀ 4 imm. ; Oaxaca, 10 miles E Oaxaca, [N17.00505°, W96.54714°]; 15/VIII/1967; J. Reddell &amp; J. Fish leg.; AMNH  • 1 ♀ 2 imm. ; Oaxaca, 10 miles S Tomellín, [N17.62498°, W96.91975°]; 14/VIII/1967; J. Reddell, J. Fish &amp; T. Evans leg.; AMNH  • 1 ♀ 1 imm. ; Oaxaca, 28 km S Nochixtlán, [N17.2261°, W96.87526°]; 11/VIII/1988; S.A. Stockwell leg.; AMNH  • 5 ♀ ; Oaxaca, 3.7 km N El Moral, under stones; (N17.50223°, W96.93485°, 2050m); 23/VII/2002; L. Prendini, O. Francke, E. Gonzaléz &amp; J. Ponce leg.; AMNH  • 1 ♀ 1 imm. ; Oaxaca, 5 mi NE Mitla, near "El Crucero" ruins; [N16.9379°, W96.28138°, 2073–2195m]; 27/VIII/1963; M.R. Bogert, G. Sluder &amp; N. Bucknall leg.; AMNH  • 2 ♀ ; Oaxaca, 5.8 miles N Teotitlán, off Mex-131; [N17.03016°, W96.52073°]; 31/VII/1973; L.R. Erickson &amp; M.E. Soleglad leg.; AMNH  • 1 ♀ ; Oaxaca, 7.4 miles N of Telixtlahuaca, [N17.34993°, W96.89013°, 1800m]; 16/XI/1987; V.F. Lee leg.; CAS 9057632 • 1 ♀ ; Oaxaca, 8 km NE El Punto, [N17.30739°, W96.55186°, 2134m]; 16/VIII/1988; S.A. Stockwell leg.; AMNH  • 1 ♀ ; Oaxaca, 9 km N de San Lorenzo Mixtepec, (N16.17521°, W96.1983°, 1925m); 23/VI/2006; O. Francke et al. leg.; CNAN-Ar 8181 • 1 ♀ ; Oaxaca, Disto. De Ejutla, 1.5 km W San Andres Zabache; on rocky slope; [N16.59905°, W96.85799°, 1539m]; 15/VIII/1970; C.M. Bogert leg.; AMNH  • 2 ♀ 3 imm. ; Oaxaca, El Catrin, (N17.21°, W96.57°); 3/IX/1964; J. &amp; W. Ivie leg.; AMNH  • 1 ♀ ; Oaxaca, Etla, 2 miles N of El Moral; in pine-oak forest; [N17.47762°, W96.93724°]; 10/IX/1966; C.M. Bogert leg.; AMNH  • 1 ♀ ; Oaxaca, Guelatao, [N17.31763°, W96.49114°]; VIII/1962; M.R. Bogert leg.; AMNH  • 1 ♀ ; Oaxaca, Km 171 carretera Ixtlán-Oaxaca, (N17.29725°, W96.54295°, 2006m); 16/III/2008; H. Montaña leg.; CNAN-Ar 6635 • </v>
      </c>
    </row>
    <row r="304" spans="1:34" s="1" customFormat="1" x14ac:dyDescent="0.25">
      <c r="A304" s="3">
        <f t="shared" si="31"/>
        <v>4</v>
      </c>
      <c r="B304" s="53" t="str">
        <f t="shared" si="29"/>
        <v>Kukulcania brignolii</v>
      </c>
      <c r="C304" s="57" t="s">
        <v>344</v>
      </c>
      <c r="D304" s="57" t="s">
        <v>215</v>
      </c>
      <c r="E304" s="57"/>
      <c r="F304" s="57">
        <v>0</v>
      </c>
      <c r="G304" s="57">
        <v>1</v>
      </c>
      <c r="H304" s="57">
        <v>0</v>
      </c>
      <c r="I304" s="57"/>
      <c r="J304" s="57"/>
      <c r="K304" s="57" t="s">
        <v>48</v>
      </c>
      <c r="L304" s="57" t="s">
        <v>71</v>
      </c>
      <c r="M304" s="54" t="s">
        <v>445</v>
      </c>
      <c r="N304" s="57" t="s">
        <v>85</v>
      </c>
      <c r="O304" s="58" t="s">
        <v>85</v>
      </c>
      <c r="P304" s="58"/>
      <c r="Q304" s="58" t="s">
        <v>85</v>
      </c>
      <c r="R304" s="58"/>
      <c r="S304" s="54" t="s">
        <v>446</v>
      </c>
      <c r="T304" s="57" t="s">
        <v>455</v>
      </c>
      <c r="U304" s="57" t="s">
        <v>1386</v>
      </c>
      <c r="V304" s="57"/>
      <c r="W304" s="57" t="s">
        <v>85</v>
      </c>
      <c r="X304" s="147">
        <f ca="1">IF(COUNTBLANK(D304)=1,"",IF('order-admin-units'!$I$1&lt;&gt;"y", "", IF(COUNTBLANK(K304)=1, 'order-admin-units'!$B$1+1, VLOOKUP(K304, ordercountry, 2))))</f>
        <v>2</v>
      </c>
      <c r="Y304" s="147">
        <f ca="1">IF(COUNTBLANK(D304)=1,"",IF('order-admin-units'!$I$1&lt;&gt;"y", "", IF(COUNTBLANK(K304:L304)&gt;0, 'order-admin-units'!$B$2+1, VLOOKUP(K304&amp;"@"&amp;L304, orderadmin, 2))))</f>
        <v>17</v>
      </c>
      <c r="Z304" s="147" t="str">
        <f t="shared" si="32"/>
        <v>MexicoOaxacaMonte Albán</v>
      </c>
      <c r="AA304" s="147" t="str">
        <f t="shared" si="33"/>
        <v>Kukulcania brignoliiMexicoOaxacaMonte Albán[N17.0438°, W96.76811°]E.S. Ross11/XII/1948</v>
      </c>
      <c r="AB304" s="147" t="str">
        <f t="shared" si="34"/>
        <v>Kukulcania brignoliiMexicoOaxacaMonte Albán[N17.0438°, W96.76811°]E.S. Ross11/XII/1948AMNH IFM-1637</v>
      </c>
      <c r="AC304" s="147" t="str">
        <f t="shared" si="30"/>
        <v>Kukulcania brignoliiMexicoOaxacaMonte Albán[N17.0438°, W96.76811°]E.S. Ross11/XII/1948</v>
      </c>
      <c r="AD304" s="11" t="str">
        <f t="shared" si="35"/>
        <v/>
      </c>
      <c r="AE304" s="11" t="str">
        <f t="array" ref="AE304">IF(COUNTBLANK(D304)=1,"",IF(OR($H$2="y",$H$2="m"),IF(AA304=AA303,IF(OR(AB304=$AB$4:$AB303)=FALSE,AE303&amp;C304,AE303),"("&amp;C304)&amp;IF(AA304=AA305,IF(OR(AB305=$AB$4:$AB304)=FALSE,", ",""),") "),""))</f>
        <v/>
      </c>
      <c r="AF304" s="11" t="str">
        <f t="array" ref="AF304">IF((COUNTBLANK(D304)=0)*OR($H$2="y",$H$2="m"),IFERROR(LEFT(C304, FIND(" ",C304)-1), C304),"")</f>
        <v/>
      </c>
      <c r="AG304" s="11" t="str">
        <f t="array" ref="AG304">IF(COUNTBLANK(D304)=1,"",IF(OR($H$2="y",$H$2="m"),IF(AA304=AA303,IF(OR(AC304=$AC$4:$AC303)=FALSE,AG303&amp;AF304,AG303),"("&amp;AF304)&amp;IF(AA304=AA305,IF(OR(AC305=$AC$4:$AC304)=FALSE,", ",""),") "),""))</f>
        <v/>
      </c>
      <c r="AH304" s="10" t="str">
        <f>IF((COUNTBLANK(D304)=1),"",IF(D304=D303,AH303,"")&amp;IF(B303&lt;&gt;B304,((IF(COUNTBLANK(E304)=1,$D$3&amp;"Non-type material: "&amp;$D$3,$D$3&amp;INDEX('type-categories'!$A$2:$B$100,MATCH(E304,'type-categories'!$A$2:$A$100,0),2)&amp;$D$3))),"")&amp;(IF(K304&lt;&gt;K303,$C$2&amp;UPPER(K304)&amp;$C$2&amp;$K$3&amp;" ",(IF(B304&lt;&gt;B303,$C$2&amp;UPPER(K304)&amp;$C$2&amp;$K$3&amp;" ",""))))&amp;IF((AA304&lt;&gt;AA305)*($H$2="y"),AD304&amp;AE304,IF((AA304&lt;&gt;AA305)*($H$2="m"),AD304&amp;AG304,IF(($H$2&lt;&gt;"m")*($H$2&lt;&gt;"Y"),(IF(F304=0,"",F304&amp;" "&amp;$F$4&amp;" "))&amp;(IF(G304=0,"",G304&amp;" "&amp;$G$4&amp;" "))&amp;(IF(H304=0,"",H304&amp;" "&amp;H$4&amp;" "))&amp;(IF(I304=0,"",I304&amp;" "&amp;$I$4&amp;" "))&amp;(IF(J304=0,"",J304&amp;" "&amp;$J$4&amp;" ")),"")))&amp;"; "&amp;IF((B304=B303)*(AA304=AA303), "same collecting data; ", IF((B304=B303)*(Z303=Z304),"same locality; ",(IF(COUNTBLANK(L304)=1,"",$D$2&amp;L304&amp;$L$3&amp;" "&amp;$D$2))&amp;(IF(COUNTBLANK(M304)=1,"",$E$2&amp;M304&amp;$E$2&amp;", "))&amp;(IF(COUNTBLANK(N304)=1,"",N304&amp;"; "))&amp;(IF(COUNTBLANK(O304)=1,"",O304&amp;"; ")))&amp;(IF(COUNTBLANK(P304)=1,"",P304&amp;"; "))&amp;(IF(COUNTBLANK(Q304)=1,"",Q304&amp;"; "))&amp;(IF(COUNTBLANK(R304)=1,"",R304&amp;"m, "))&amp;IF((COUNTBLANK(S304)=0)*(S304&lt;&gt;S303), S304&amp;"; ","")&amp;(IF(COUNTBLANK(U304)=1,"",U304&amp;"; "))&amp;(IF(COUNTBLANK(T304)=1,"",IF(COUNTBLANK(F$2)=1,T304&amp;"; ",T304&amp;" "&amp;F$2&amp;"; "))))&amp;(IF(COUNTBLANK(V304)=1,"",V304&amp;"; "))&amp;IF((COUNTBLANK(C304)=1),"",C304)&amp;IF((B304=B305)*(K304=K305)*(L304=L305)*(M304=M305),IF(($H$2&lt;&gt;"m")*($H$2&lt;&gt;"Y"), " • ", IF((ISNUMBER(FIND(")",AE304))), " • ", "")),IF((B304=B305)*(K304=K305)," • ",". ")))</f>
        <v xml:space="preserve">Holotype: &lt;bold&gt;MEXICO&lt;bold&gt; • 1 ♂ ; Oaxaca, Monte Albán, [N17.0438°, W96.76811°]; 7/VIII/1973; P. Brignoli leg.; MCVR . Non-type material: &lt;bold&gt;MEXICO&lt;bold&gt; • 3 ♀ 3 imm. ; Estado de México, Pyramids of San Juán Teotihuacán, [N19.69227°, W98.8435°]; 15/IX/1977; Bentzien leg.; UCB  • 2 ♀ ; Oaxaca, [N17.0438°, W96.76811°]; V–VI/1938; R. Greenfield leg.; USNM  • 1 ♀ ; same locality; [N17.05942°, W96.72162°, 1534m]; 17/VII/1955; C. &amp; P. Vaurie leg.; AMNH  • 2 ♀ ; same locality; [N17.05942°, W96.72162°]; 6/II/1939; R.V. Chamberlin leg.; AMNH  • 1 ♀ 1 imm. ; same locality; 6/II/1939; AMNH  • 3 ♀ 4 imm. ; Oaxaca, 10 miles E Oaxaca, [N17.00505°, W96.54714°]; 15/VIII/1967; J. Reddell &amp; J. Fish leg.; AMNH  • 1 ♀ 2 imm. ; Oaxaca, 10 miles S Tomellín, [N17.62498°, W96.91975°]; 14/VIII/1967; J. Reddell, J. Fish &amp; T. Evans leg.; AMNH  • 1 ♀ 1 imm. ; Oaxaca, 28 km S Nochixtlán, [N17.2261°, W96.87526°]; 11/VIII/1988; S.A. Stockwell leg.; AMNH  • 5 ♀ ; Oaxaca, 3.7 km N El Moral, under stones; (N17.50223°, W96.93485°, 2050m); 23/VII/2002; L. Prendini, O. Francke, E. Gonzaléz &amp; J. Ponce leg.; AMNH  • 1 ♀ 1 imm. ; Oaxaca, 5 mi NE Mitla, near "El Crucero" ruins; [N16.9379°, W96.28138°, 2073–2195m]; 27/VIII/1963; M.R. Bogert, G. Sluder &amp; N. Bucknall leg.; AMNH  • 2 ♀ ; Oaxaca, 5.8 miles N Teotitlán, off Mex-131; [N17.03016°, W96.52073°]; 31/VII/1973; L.R. Erickson &amp; M.E. Soleglad leg.; AMNH  • 1 ♀ ; Oaxaca, 7.4 miles N of Telixtlahuaca, [N17.34993°, W96.89013°, 1800m]; 16/XI/1987; V.F. Lee leg.; CAS 9057632 • 1 ♀ ; Oaxaca, 8 km NE El Punto, [N17.30739°, W96.55186°, 2134m]; 16/VIII/1988; S.A. Stockwell leg.; AMNH  • 1 ♀ ; Oaxaca, 9 km N de San Lorenzo Mixtepec, (N16.17521°, W96.1983°, 1925m); 23/VI/2006; O. Francke et al. leg.; CNAN-Ar 8181 • 1 ♀ ; Oaxaca, Disto. De Ejutla, 1.5 km W San Andres Zabache; on rocky slope; [N16.59905°, W96.85799°, 1539m]; 15/VIII/1970; C.M. Bogert leg.; AMNH  • 2 ♀ 3 imm. ; Oaxaca, El Catrin, (N17.21°, W96.57°); 3/IX/1964; J. &amp; W. Ivie leg.; AMNH  • 1 ♀ ; Oaxaca, Etla, 2 miles N of El Moral; in pine-oak forest; [N17.47762°, W96.93724°]; 10/IX/1966; C.M. Bogert leg.; AMNH  • 1 ♀ ; Oaxaca, Guelatao, [N17.31763°, W96.49114°]; VIII/1962; M.R. Bogert leg.; AMNH  • 1 ♀ ; Oaxaca, Km 171 carretera Ixtlán-Oaxaca, (N17.29725°, W96.54295°, 2006m); 16/III/2008; H. Montaña leg.; CNAN-Ar 6635 • 1 ♀ ; Oaxaca, Monte Albán, [N17.0438°, W96.76811°]; 11/XII/1948; E.S. Ross leg.; AMNH IFM-1637 • </v>
      </c>
    </row>
    <row r="305" spans="1:34" s="1" customFormat="1" x14ac:dyDescent="0.25">
      <c r="A305" s="3">
        <f t="shared" si="31"/>
        <v>4</v>
      </c>
      <c r="B305" s="53" t="str">
        <f t="shared" si="29"/>
        <v>Kukulcania brignolii</v>
      </c>
      <c r="C305" s="57" t="s">
        <v>192</v>
      </c>
      <c r="D305" s="57" t="s">
        <v>215</v>
      </c>
      <c r="E305" s="57"/>
      <c r="F305" s="57">
        <v>0</v>
      </c>
      <c r="G305" s="57">
        <v>2</v>
      </c>
      <c r="H305" s="57">
        <v>1</v>
      </c>
      <c r="I305" s="57"/>
      <c r="J305" s="57"/>
      <c r="K305" s="57" t="s">
        <v>48</v>
      </c>
      <c r="L305" s="57" t="s">
        <v>71</v>
      </c>
      <c r="M305" s="54" t="s">
        <v>445</v>
      </c>
      <c r="N305" s="57" t="s">
        <v>85</v>
      </c>
      <c r="O305" s="58" t="s">
        <v>85</v>
      </c>
      <c r="P305" s="58"/>
      <c r="Q305" s="58" t="s">
        <v>85</v>
      </c>
      <c r="R305" s="58"/>
      <c r="S305" s="54" t="s">
        <v>446</v>
      </c>
      <c r="T305" s="57"/>
      <c r="U305" s="57" t="s">
        <v>1386</v>
      </c>
      <c r="V305" s="57"/>
      <c r="W305" s="57" t="s">
        <v>85</v>
      </c>
      <c r="X305" s="147">
        <f ca="1">IF(COUNTBLANK(D305)=1,"",IF('order-admin-units'!$I$1&lt;&gt;"y", "", IF(COUNTBLANK(K305)=1, 'order-admin-units'!$B$1+1, VLOOKUP(K305, ordercountry, 2))))</f>
        <v>2</v>
      </c>
      <c r="Y305" s="147">
        <f ca="1">IF(COUNTBLANK(D305)=1,"",IF('order-admin-units'!$I$1&lt;&gt;"y", "", IF(COUNTBLANK(K305:L305)&gt;0, 'order-admin-units'!$B$2+1, VLOOKUP(K305&amp;"@"&amp;L305, orderadmin, 2))))</f>
        <v>17</v>
      </c>
      <c r="Z305" s="147" t="str">
        <f t="shared" si="32"/>
        <v>MexicoOaxacaMonte Albán</v>
      </c>
      <c r="AA305" s="147" t="str">
        <f t="shared" si="33"/>
        <v>Kukulcania brignoliiMexicoOaxacaMonte Albán[N17.0438°, W96.76811°]11/XII/1948</v>
      </c>
      <c r="AB305" s="147" t="str">
        <f t="shared" si="34"/>
        <v xml:space="preserve">Kukulcania brignoliiMexicoOaxacaMonte Albán[N17.0438°, W96.76811°]11/XII/1948AMNH </v>
      </c>
      <c r="AC305" s="147" t="str">
        <f t="shared" si="30"/>
        <v>Kukulcania brignoliiMexicoOaxacaMonte Albán[N17.0438°, W96.76811°]11/XII/1948</v>
      </c>
      <c r="AD305" s="11" t="str">
        <f t="shared" si="35"/>
        <v/>
      </c>
      <c r="AE305" s="11" t="str">
        <f t="array" ref="AE305">IF(COUNTBLANK(D305)=1,"",IF(OR($H$2="y",$H$2="m"),IF(AA305=AA304,IF(OR(AB305=$AB$4:$AB304)=FALSE,AE304&amp;C305,AE304),"("&amp;C305)&amp;IF(AA305=AA306,IF(OR(AB306=$AB$4:$AB305)=FALSE,", ",""),") "),""))</f>
        <v/>
      </c>
      <c r="AF305" s="11" t="str">
        <f t="array" ref="AF305">IF((COUNTBLANK(D305)=0)*OR($H$2="y",$H$2="m"),IFERROR(LEFT(C305, FIND(" ",C305)-1), C305),"")</f>
        <v/>
      </c>
      <c r="AG305" s="11" t="str">
        <f t="array" ref="AG305">IF(COUNTBLANK(D305)=1,"",IF(OR($H$2="y",$H$2="m"),IF(AA305=AA304,IF(OR(AC305=$AC$4:$AC304)=FALSE,AG304&amp;AF305,AG304),"("&amp;AF305)&amp;IF(AA305=AA306,IF(OR(AC306=$AC$4:$AC305)=FALSE,", ",""),") "),""))</f>
        <v/>
      </c>
      <c r="AH305" s="10" t="str">
        <f>IF((COUNTBLANK(D305)=1),"",IF(D305=D304,AH304,"")&amp;IF(B304&lt;&gt;B305,((IF(COUNTBLANK(E305)=1,$D$3&amp;"Non-type material: "&amp;$D$3,$D$3&amp;INDEX('type-categories'!$A$2:$B$100,MATCH(E305,'type-categories'!$A$2:$A$100,0),2)&amp;$D$3))),"")&amp;(IF(K305&lt;&gt;K304,$C$2&amp;UPPER(K305)&amp;$C$2&amp;$K$3&amp;" ",(IF(B305&lt;&gt;B304,$C$2&amp;UPPER(K305)&amp;$C$2&amp;$K$3&amp;" ",""))))&amp;IF((AA305&lt;&gt;AA306)*($H$2="y"),AD305&amp;AE305,IF((AA305&lt;&gt;AA306)*($H$2="m"),AD305&amp;AG305,IF(($H$2&lt;&gt;"m")*($H$2&lt;&gt;"Y"),(IF(F305=0,"",F305&amp;" "&amp;$F$4&amp;" "))&amp;(IF(G305=0,"",G305&amp;" "&amp;$G$4&amp;" "))&amp;(IF(H305=0,"",H305&amp;" "&amp;H$4&amp;" "))&amp;(IF(I305=0,"",I305&amp;" "&amp;$I$4&amp;" "))&amp;(IF(J305=0,"",J305&amp;" "&amp;$J$4&amp;" ")),"")))&amp;"; "&amp;IF((B305=B304)*(AA305=AA304), "same collecting data; ", IF((B305=B304)*(Z304=Z305),"same locality; ",(IF(COUNTBLANK(L305)=1,"",$D$2&amp;L305&amp;$L$3&amp;" "&amp;$D$2))&amp;(IF(COUNTBLANK(M305)=1,"",$E$2&amp;M305&amp;$E$2&amp;", "))&amp;(IF(COUNTBLANK(N305)=1,"",N305&amp;"; "))&amp;(IF(COUNTBLANK(O305)=1,"",O305&amp;"; ")))&amp;(IF(COUNTBLANK(P305)=1,"",P305&amp;"; "))&amp;(IF(COUNTBLANK(Q305)=1,"",Q305&amp;"; "))&amp;(IF(COUNTBLANK(R305)=1,"",R305&amp;"m, "))&amp;IF((COUNTBLANK(S305)=0)*(S305&lt;&gt;S304), S305&amp;"; ","")&amp;(IF(COUNTBLANK(U305)=1,"",U305&amp;"; "))&amp;(IF(COUNTBLANK(T305)=1,"",IF(COUNTBLANK(F$2)=1,T305&amp;"; ",T305&amp;" "&amp;F$2&amp;"; "))))&amp;(IF(COUNTBLANK(V305)=1,"",V305&amp;"; "))&amp;IF((COUNTBLANK(C305)=1),"",C305)&amp;IF((B305=B306)*(K305=K306)*(L305=L306)*(M305=M306),IF(($H$2&lt;&gt;"m")*($H$2&lt;&gt;"Y"), " • ", IF((ISNUMBER(FIND(")",AE305))), " • ", "")),IF((B305=B306)*(K305=K306)," • ",". ")))</f>
        <v xml:space="preserve">Holotype: &lt;bold&gt;MEXICO&lt;bold&gt; • 1 ♂ ; Oaxaca, Monte Albán, [N17.0438°, W96.76811°]; 7/VIII/1973; P. Brignoli leg.; MCVR . Non-type material: &lt;bold&gt;MEXICO&lt;bold&gt; • 3 ♀ 3 imm. ; Estado de México, Pyramids of San Juán Teotihuacán, [N19.69227°, W98.8435°]; 15/IX/1977; Bentzien leg.; UCB  • 2 ♀ ; Oaxaca, [N17.0438°, W96.76811°]; V–VI/1938; R. Greenfield leg.; USNM  • 1 ♀ ; same locality; [N17.05942°, W96.72162°, 1534m]; 17/VII/1955; C. &amp; P. Vaurie leg.; AMNH  • 2 ♀ ; same locality; [N17.05942°, W96.72162°]; 6/II/1939; R.V. Chamberlin leg.; AMNH  • 1 ♀ 1 imm. ; same locality; 6/II/1939; AMNH  • 3 ♀ 4 imm. ; Oaxaca, 10 miles E Oaxaca, [N17.00505°, W96.54714°]; 15/VIII/1967; J. Reddell &amp; J. Fish leg.; AMNH  • 1 ♀ 2 imm. ; Oaxaca, 10 miles S Tomellín, [N17.62498°, W96.91975°]; 14/VIII/1967; J. Reddell, J. Fish &amp; T. Evans leg.; AMNH  • 1 ♀ 1 imm. ; Oaxaca, 28 km S Nochixtlán, [N17.2261°, W96.87526°]; 11/VIII/1988; S.A. Stockwell leg.; AMNH  • 5 ♀ ; Oaxaca, 3.7 km N El Moral, under stones; (N17.50223°, W96.93485°, 2050m); 23/VII/2002; L. Prendini, O. Francke, E. Gonzaléz &amp; J. Ponce leg.; AMNH  • 1 ♀ 1 imm. ; Oaxaca, 5 mi NE Mitla, near "El Crucero" ruins; [N16.9379°, W96.28138°, 2073–2195m]; 27/VIII/1963; M.R. Bogert, G. Sluder &amp; N. Bucknall leg.; AMNH  • 2 ♀ ; Oaxaca, 5.8 miles N Teotitlán, off Mex-131; [N17.03016°, W96.52073°]; 31/VII/1973; L.R. Erickson &amp; M.E. Soleglad leg.; AMNH  • 1 ♀ ; Oaxaca, 7.4 miles N of Telixtlahuaca, [N17.34993°, W96.89013°, 1800m]; 16/XI/1987; V.F. Lee leg.; CAS 9057632 • 1 ♀ ; Oaxaca, 8 km NE El Punto, [N17.30739°, W96.55186°, 2134m]; 16/VIII/1988; S.A. Stockwell leg.; AMNH  • 1 ♀ ; Oaxaca, 9 km N de San Lorenzo Mixtepec, (N16.17521°, W96.1983°, 1925m); 23/VI/2006; O. Francke et al. leg.; CNAN-Ar 8181 • 1 ♀ ; Oaxaca, Disto. De Ejutla, 1.5 km W San Andres Zabache; on rocky slope; [N16.59905°, W96.85799°, 1539m]; 15/VIII/1970; C.M. Bogert leg.; AMNH  • 2 ♀ 3 imm. ; Oaxaca, El Catrin, (N17.21°, W96.57°); 3/IX/1964; J. &amp; W. Ivie leg.; AMNH  • 1 ♀ ; Oaxaca, Etla, 2 miles N of El Moral; in pine-oak forest; [N17.47762°, W96.93724°]; 10/IX/1966; C.M. Bogert leg.; AMNH  • 1 ♀ ; Oaxaca, Guelatao, [N17.31763°, W96.49114°]; VIII/1962; M.R. Bogert leg.; AMNH  • 1 ♀ ; Oaxaca, Km 171 carretera Ixtlán-Oaxaca, (N17.29725°, W96.54295°, 2006m); 16/III/2008; H. Montaña leg.; CNAN-Ar 6635 • 1 ♀ ; Oaxaca, Monte Albán, [N17.0438°, W96.76811°]; 11/XII/1948; E.S. Ross leg.; AMNH IFM-1637 • 2 ♀ 1 imm. ; same locality; 11/XII/1948; AMNH  • </v>
      </c>
    </row>
    <row r="306" spans="1:34" s="1" customFormat="1" x14ac:dyDescent="0.25">
      <c r="A306" s="3">
        <f t="shared" si="31"/>
        <v>4</v>
      </c>
      <c r="B306" s="53" t="str">
        <f t="shared" si="29"/>
        <v>Kukulcania brignolii</v>
      </c>
      <c r="C306" s="57" t="s">
        <v>192</v>
      </c>
      <c r="D306" s="57" t="s">
        <v>215</v>
      </c>
      <c r="E306" s="57"/>
      <c r="F306" s="57">
        <v>0</v>
      </c>
      <c r="G306" s="57">
        <v>1</v>
      </c>
      <c r="H306" s="57">
        <v>0</v>
      </c>
      <c r="I306" s="57"/>
      <c r="J306" s="57"/>
      <c r="K306" s="57" t="s">
        <v>48</v>
      </c>
      <c r="L306" s="57" t="s">
        <v>71</v>
      </c>
      <c r="M306" s="54" t="s">
        <v>1387</v>
      </c>
      <c r="N306" s="57" t="s">
        <v>85</v>
      </c>
      <c r="O306" s="58" t="s">
        <v>85</v>
      </c>
      <c r="P306" s="58"/>
      <c r="Q306" s="58" t="s">
        <v>85</v>
      </c>
      <c r="R306" s="58"/>
      <c r="S306" s="54" t="s">
        <v>1388</v>
      </c>
      <c r="T306" s="57" t="s">
        <v>1380</v>
      </c>
      <c r="U306" s="57" t="s">
        <v>1389</v>
      </c>
      <c r="V306" s="57"/>
      <c r="W306" s="57" t="s">
        <v>85</v>
      </c>
      <c r="X306" s="147">
        <f ca="1">IF(COUNTBLANK(D306)=1,"",IF('order-admin-units'!$I$1&lt;&gt;"y", "", IF(COUNTBLANK(K306)=1, 'order-admin-units'!$B$1+1, VLOOKUP(K306, ordercountry, 2))))</f>
        <v>2</v>
      </c>
      <c r="Y306" s="147">
        <f ca="1">IF(COUNTBLANK(D306)=1,"",IF('order-admin-units'!$I$1&lt;&gt;"y", "", IF(COUNTBLANK(K306:L306)&gt;0, 'order-admin-units'!$B$2+1, VLOOKUP(K306&amp;"@"&amp;L306, orderadmin, 2))))</f>
        <v>17</v>
      </c>
      <c r="Z306" s="147" t="str">
        <f t="shared" si="32"/>
        <v>MexicoOaxacaNE slope of Cerro San Felipe</v>
      </c>
      <c r="AA306" s="147" t="str">
        <f t="shared" si="33"/>
        <v>Kukulcania brignoliiMexicoOaxacaNE slope of Cerro San Felipe[N17.09253°, W96.74474°, 2499–2743m]M.R. Bogert6/VIII/1961</v>
      </c>
      <c r="AB306" s="147" t="str">
        <f t="shared" si="34"/>
        <v xml:space="preserve">Kukulcania brignoliiMexicoOaxacaNE slope of Cerro San Felipe[N17.09253°, W96.74474°, 2499–2743m]M.R. Bogert6/VIII/1961AMNH </v>
      </c>
      <c r="AC306" s="147" t="str">
        <f t="shared" si="30"/>
        <v>Kukulcania brignoliiMexicoOaxacaNE slope of Cerro San Felipe[N17.09253°, W96.74474°, 2499–2743m]M.R. Bogert6/VIII/1961</v>
      </c>
      <c r="AD306" s="11" t="str">
        <f t="shared" si="35"/>
        <v/>
      </c>
      <c r="AE306" s="11" t="str">
        <f t="array" ref="AE306">IF(COUNTBLANK(D306)=1,"",IF(OR($H$2="y",$H$2="m"),IF(AA306=AA305,IF(OR(AB306=$AB$4:$AB305)=FALSE,AE305&amp;C306,AE305),"("&amp;C306)&amp;IF(AA306=AA307,IF(OR(AB307=$AB$4:$AB306)=FALSE,", ",""),") "),""))</f>
        <v/>
      </c>
      <c r="AF306" s="11" t="str">
        <f t="array" ref="AF306">IF((COUNTBLANK(D306)=0)*OR($H$2="y",$H$2="m"),IFERROR(LEFT(C306, FIND(" ",C306)-1), C306),"")</f>
        <v/>
      </c>
      <c r="AG306" s="11" t="str">
        <f t="array" ref="AG306">IF(COUNTBLANK(D306)=1,"",IF(OR($H$2="y",$H$2="m"),IF(AA306=AA305,IF(OR(AC306=$AC$4:$AC305)=FALSE,AG305&amp;AF306,AG305),"("&amp;AF306)&amp;IF(AA306=AA307,IF(OR(AC307=$AC$4:$AC306)=FALSE,", ",""),") "),""))</f>
        <v/>
      </c>
      <c r="AH306" s="10" t="str">
        <f>IF((COUNTBLANK(D306)=1),"",IF(D306=D305,AH305,"")&amp;IF(B305&lt;&gt;B306,((IF(COUNTBLANK(E306)=1,$D$3&amp;"Non-type material: "&amp;$D$3,$D$3&amp;INDEX('type-categories'!$A$2:$B$100,MATCH(E306,'type-categories'!$A$2:$A$100,0),2)&amp;$D$3))),"")&amp;(IF(K306&lt;&gt;K305,$C$2&amp;UPPER(K306)&amp;$C$2&amp;$K$3&amp;" ",(IF(B306&lt;&gt;B305,$C$2&amp;UPPER(K306)&amp;$C$2&amp;$K$3&amp;" ",""))))&amp;IF((AA306&lt;&gt;AA307)*($H$2="y"),AD306&amp;AE306,IF((AA306&lt;&gt;AA307)*($H$2="m"),AD306&amp;AG306,IF(($H$2&lt;&gt;"m")*($H$2&lt;&gt;"Y"),(IF(F306=0,"",F306&amp;" "&amp;$F$4&amp;" "))&amp;(IF(G306=0,"",G306&amp;" "&amp;$G$4&amp;" "))&amp;(IF(H306=0,"",H306&amp;" "&amp;H$4&amp;" "))&amp;(IF(I306=0,"",I306&amp;" "&amp;$I$4&amp;" "))&amp;(IF(J306=0,"",J306&amp;" "&amp;$J$4&amp;" ")),"")))&amp;"; "&amp;IF((B306=B305)*(AA306=AA305), "same collecting data; ", IF((B306=B305)*(Z305=Z306),"same locality; ",(IF(COUNTBLANK(L306)=1,"",$D$2&amp;L306&amp;$L$3&amp;" "&amp;$D$2))&amp;(IF(COUNTBLANK(M306)=1,"",$E$2&amp;M306&amp;$E$2&amp;", "))&amp;(IF(COUNTBLANK(N306)=1,"",N306&amp;"; "))&amp;(IF(COUNTBLANK(O306)=1,"",O306&amp;"; ")))&amp;(IF(COUNTBLANK(P306)=1,"",P306&amp;"; "))&amp;(IF(COUNTBLANK(Q306)=1,"",Q306&amp;"; "))&amp;(IF(COUNTBLANK(R306)=1,"",R306&amp;"m, "))&amp;IF((COUNTBLANK(S306)=0)*(S306&lt;&gt;S305), S306&amp;"; ","")&amp;(IF(COUNTBLANK(U306)=1,"",U306&amp;"; "))&amp;(IF(COUNTBLANK(T306)=1,"",IF(COUNTBLANK(F$2)=1,T306&amp;"; ",T306&amp;" "&amp;F$2&amp;"; "))))&amp;(IF(COUNTBLANK(V306)=1,"",V306&amp;"; "))&amp;IF((COUNTBLANK(C306)=1),"",C306)&amp;IF((B306=B307)*(K306=K307)*(L306=L307)*(M306=M307),IF(($H$2&lt;&gt;"m")*($H$2&lt;&gt;"Y"), " • ", IF((ISNUMBER(FIND(")",AE306))), " • ", "")),IF((B306=B307)*(K306=K307)," • ",". ")))</f>
        <v xml:space="preserve">Holotype: &lt;bold&gt;MEXICO&lt;bold&gt; • 1 ♂ ; Oaxaca, Monte Albán, [N17.0438°, W96.76811°]; 7/VIII/1973; P. Brignoli leg.; MCVR . Non-type material: &lt;bold&gt;MEXICO&lt;bold&gt; • 3 ♀ 3 imm. ; Estado de México, Pyramids of San Juán Teotihuacán, [N19.69227°, W98.8435°]; 15/IX/1977; Bentzien leg.; UCB  • 2 ♀ ; Oaxaca, [N17.0438°, W96.76811°]; V–VI/1938; R. Greenfield leg.; USNM  • 1 ♀ ; same locality; [N17.05942°, W96.72162°, 1534m]; 17/VII/1955; C. &amp; P. Vaurie leg.; AMNH  • 2 ♀ ; same locality; [N17.05942°, W96.72162°]; 6/II/1939; R.V. Chamberlin leg.; AMNH  • 1 ♀ 1 imm. ; same locality; 6/II/1939; AMNH  • 3 ♀ 4 imm. ; Oaxaca, 10 miles E Oaxaca, [N17.00505°, W96.54714°]; 15/VIII/1967; J. Reddell &amp; J. Fish leg.; AMNH  • 1 ♀ 2 imm. ; Oaxaca, 10 miles S Tomellín, [N17.62498°, W96.91975°]; 14/VIII/1967; J. Reddell, J. Fish &amp; T. Evans leg.; AMNH  • 1 ♀ 1 imm. ; Oaxaca, 28 km S Nochixtlán, [N17.2261°, W96.87526°]; 11/VIII/1988; S.A. Stockwell leg.; AMNH  • 5 ♀ ; Oaxaca, 3.7 km N El Moral, under stones; (N17.50223°, W96.93485°, 2050m); 23/VII/2002; L. Prendini, O. Francke, E. Gonzaléz &amp; J. Ponce leg.; AMNH  • 1 ♀ 1 imm. ; Oaxaca, 5 mi NE Mitla, near "El Crucero" ruins; [N16.9379°, W96.28138°, 2073–2195m]; 27/VIII/1963; M.R. Bogert, G. Sluder &amp; N. Bucknall leg.; AMNH  • 2 ♀ ; Oaxaca, 5.8 miles N Teotitlán, off Mex-131; [N17.03016°, W96.52073°]; 31/VII/1973; L.R. Erickson &amp; M.E. Soleglad leg.; AMNH  • 1 ♀ ; Oaxaca, 7.4 miles N of Telixtlahuaca, [N17.34993°, W96.89013°, 1800m]; 16/XI/1987; V.F. Lee leg.; CAS 9057632 • 1 ♀ ; Oaxaca, 8 km NE El Punto, [N17.30739°, W96.55186°, 2134m]; 16/VIII/1988; S.A. Stockwell leg.; AMNH  • 1 ♀ ; Oaxaca, 9 km N de San Lorenzo Mixtepec, (N16.17521°, W96.1983°, 1925m); 23/VI/2006; O. Francke et al. leg.; CNAN-Ar 8181 • 1 ♀ ; Oaxaca, Disto. De Ejutla, 1.5 km W San Andres Zabache; on rocky slope; [N16.59905°, W96.85799°, 1539m]; 15/VIII/1970; C.M. Bogert leg.; AMNH  • 2 ♀ 3 imm. ; Oaxaca, El Catrin, (N17.21°, W96.57°); 3/IX/1964; J. &amp; W. Ivie leg.; AMNH  • 1 ♀ ; Oaxaca, Etla, 2 miles N of El Moral; in pine-oak forest; [N17.47762°, W96.93724°]; 10/IX/1966; C.M. Bogert leg.; AMNH  • 1 ♀ ; Oaxaca, Guelatao, [N17.31763°, W96.49114°]; VIII/1962; M.R. Bogert leg.; AMNH  • 1 ♀ ; Oaxaca, Km 171 carretera Ixtlán-Oaxaca, (N17.29725°, W96.54295°, 2006m); 16/III/2008; H. Montaña leg.; CNAN-Ar 6635 • 1 ♀ ; Oaxaca, Monte Albán, [N17.0438°, W96.76811°]; 11/XII/1948; E.S. Ross leg.; AMNH IFM-1637 • 2 ♀ 1 imm. ; same locality; 11/XII/1948; AMNH  • 1 ♀ ; Oaxaca, NE slope of Cerro San Felipe, [N17.09253°, W96.74474°, 2499–2743m]; 6/VIII/1961; M.R. Bogert leg.; AMNH  • </v>
      </c>
    </row>
    <row r="307" spans="1:34" s="1" customFormat="1" x14ac:dyDescent="0.25">
      <c r="A307" s="3">
        <f t="shared" si="31"/>
        <v>4</v>
      </c>
      <c r="B307" s="53" t="str">
        <f t="shared" si="29"/>
        <v>Kukulcania brignolii</v>
      </c>
      <c r="C307" s="57" t="s">
        <v>192</v>
      </c>
      <c r="D307" s="57" t="s">
        <v>215</v>
      </c>
      <c r="E307" s="57"/>
      <c r="F307" s="57">
        <v>0</v>
      </c>
      <c r="G307" s="57">
        <v>2</v>
      </c>
      <c r="H307" s="57">
        <v>0</v>
      </c>
      <c r="I307" s="57"/>
      <c r="J307" s="57"/>
      <c r="K307" s="57" t="s">
        <v>48</v>
      </c>
      <c r="L307" s="57" t="s">
        <v>71</v>
      </c>
      <c r="M307" s="54" t="s">
        <v>1390</v>
      </c>
      <c r="N307" s="57" t="s">
        <v>85</v>
      </c>
      <c r="O307" s="58" t="s">
        <v>85</v>
      </c>
      <c r="P307" s="58"/>
      <c r="Q307" s="58" t="s">
        <v>85</v>
      </c>
      <c r="R307" s="58"/>
      <c r="S307" s="54" t="s">
        <v>1391</v>
      </c>
      <c r="T307" s="57" t="s">
        <v>70</v>
      </c>
      <c r="U307" s="57" t="s">
        <v>1392</v>
      </c>
      <c r="V307" s="57"/>
      <c r="W307" s="57" t="s">
        <v>85</v>
      </c>
      <c r="X307" s="147">
        <f ca="1">IF(COUNTBLANK(D307)=1,"",IF('order-admin-units'!$I$1&lt;&gt;"y", "", IF(COUNTBLANK(K307)=1, 'order-admin-units'!$B$1+1, VLOOKUP(K307, ordercountry, 2))))</f>
        <v>2</v>
      </c>
      <c r="Y307" s="147">
        <f ca="1">IF(COUNTBLANK(D307)=1,"",IF('order-admin-units'!$I$1&lt;&gt;"y", "", IF(COUNTBLANK(K307:L307)&gt;0, 'order-admin-units'!$B$2+1, VLOOKUP(K307&amp;"@"&amp;L307, orderadmin, 2))))</f>
        <v>17</v>
      </c>
      <c r="Z307" s="147" t="str">
        <f t="shared" si="32"/>
        <v>MexicoOaxacaNochixtlán</v>
      </c>
      <c r="AA307" s="147" t="str">
        <f t="shared" si="33"/>
        <v>Kukulcania brignoliiMexicoOaxacaNochixtlán(N17.27°, W97.14°)J. &amp; W. Ivie4/IX/1963</v>
      </c>
      <c r="AB307" s="147" t="str">
        <f t="shared" si="34"/>
        <v xml:space="preserve">Kukulcania brignoliiMexicoOaxacaNochixtlán(N17.27°, W97.14°)J. &amp; W. Ivie4/IX/1963AMNH </v>
      </c>
      <c r="AC307" s="147" t="str">
        <f t="shared" si="30"/>
        <v>Kukulcania brignoliiMexicoOaxacaNochixtlán(N17.27°, W97.14°)J. &amp; W. Ivie4/IX/1963</v>
      </c>
      <c r="AD307" s="11" t="str">
        <f t="shared" si="35"/>
        <v/>
      </c>
      <c r="AE307" s="11" t="str">
        <f t="array" ref="AE307">IF(COUNTBLANK(D307)=1,"",IF(OR($H$2="y",$H$2="m"),IF(AA307=AA306,IF(OR(AB307=$AB$4:$AB306)=FALSE,AE306&amp;C307,AE306),"("&amp;C307)&amp;IF(AA307=AA308,IF(OR(AB308=$AB$4:$AB307)=FALSE,", ",""),") "),""))</f>
        <v/>
      </c>
      <c r="AF307" s="11" t="str">
        <f t="array" ref="AF307">IF((COUNTBLANK(D307)=0)*OR($H$2="y",$H$2="m"),IFERROR(LEFT(C307, FIND(" ",C307)-1), C307),"")</f>
        <v/>
      </c>
      <c r="AG307" s="11" t="str">
        <f t="array" ref="AG307">IF(COUNTBLANK(D307)=1,"",IF(OR($H$2="y",$H$2="m"),IF(AA307=AA306,IF(OR(AC307=$AC$4:$AC306)=FALSE,AG306&amp;AF307,AG306),"("&amp;AF307)&amp;IF(AA307=AA308,IF(OR(AC308=$AC$4:$AC307)=FALSE,", ",""),") "),""))</f>
        <v/>
      </c>
      <c r="AH307" s="10" t="str">
        <f>IF((COUNTBLANK(D307)=1),"",IF(D307=D306,AH306,"")&amp;IF(B306&lt;&gt;B307,((IF(COUNTBLANK(E307)=1,$D$3&amp;"Non-type material: "&amp;$D$3,$D$3&amp;INDEX('type-categories'!$A$2:$B$100,MATCH(E307,'type-categories'!$A$2:$A$100,0),2)&amp;$D$3))),"")&amp;(IF(K307&lt;&gt;K306,$C$2&amp;UPPER(K307)&amp;$C$2&amp;$K$3&amp;" ",(IF(B307&lt;&gt;B306,$C$2&amp;UPPER(K307)&amp;$C$2&amp;$K$3&amp;" ",""))))&amp;IF((AA307&lt;&gt;AA308)*($H$2="y"),AD307&amp;AE307,IF((AA307&lt;&gt;AA308)*($H$2="m"),AD307&amp;AG307,IF(($H$2&lt;&gt;"m")*($H$2&lt;&gt;"Y"),(IF(F307=0,"",F307&amp;" "&amp;$F$4&amp;" "))&amp;(IF(G307=0,"",G307&amp;" "&amp;$G$4&amp;" "))&amp;(IF(H307=0,"",H307&amp;" "&amp;H$4&amp;" "))&amp;(IF(I307=0,"",I307&amp;" "&amp;$I$4&amp;" "))&amp;(IF(J307=0,"",J307&amp;" "&amp;$J$4&amp;" ")),"")))&amp;"; "&amp;IF((B307=B306)*(AA307=AA306), "same collecting data; ", IF((B307=B306)*(Z306=Z307),"same locality; ",(IF(COUNTBLANK(L307)=1,"",$D$2&amp;L307&amp;$L$3&amp;" "&amp;$D$2))&amp;(IF(COUNTBLANK(M307)=1,"",$E$2&amp;M307&amp;$E$2&amp;", "))&amp;(IF(COUNTBLANK(N307)=1,"",N307&amp;"; "))&amp;(IF(COUNTBLANK(O307)=1,"",O307&amp;"; ")))&amp;(IF(COUNTBLANK(P307)=1,"",P307&amp;"; "))&amp;(IF(COUNTBLANK(Q307)=1,"",Q307&amp;"; "))&amp;(IF(COUNTBLANK(R307)=1,"",R307&amp;"m, "))&amp;IF((COUNTBLANK(S307)=0)*(S307&lt;&gt;S306), S307&amp;"; ","")&amp;(IF(COUNTBLANK(U307)=1,"",U307&amp;"; "))&amp;(IF(COUNTBLANK(T307)=1,"",IF(COUNTBLANK(F$2)=1,T307&amp;"; ",T307&amp;" "&amp;F$2&amp;"; "))))&amp;(IF(COUNTBLANK(V307)=1,"",V307&amp;"; "))&amp;IF((COUNTBLANK(C307)=1),"",C307)&amp;IF((B307=B308)*(K307=K308)*(L307=L308)*(M307=M308),IF(($H$2&lt;&gt;"m")*($H$2&lt;&gt;"Y"), " • ", IF((ISNUMBER(FIND(")",AE307))), " • ", "")),IF((B307=B308)*(K307=K308)," • ",". ")))</f>
        <v xml:space="preserve">Holotype: &lt;bold&gt;MEXICO&lt;bold&gt; • 1 ♂ ; Oaxaca, Monte Albán, [N17.0438°, W96.76811°]; 7/VIII/1973; P. Brignoli leg.; MCVR . Non-type material: &lt;bold&gt;MEXICO&lt;bold&gt; • 3 ♀ 3 imm. ; Estado de México, Pyramids of San Juán Teotihuacán, [N19.69227°, W98.8435°]; 15/IX/1977; Bentzien leg.; UCB  • 2 ♀ ; Oaxaca, [N17.0438°, W96.76811°]; V–VI/1938; R. Greenfield leg.; USNM  • 1 ♀ ; same locality; [N17.05942°, W96.72162°, 1534m]; 17/VII/1955; C. &amp; P. Vaurie leg.; AMNH  • 2 ♀ ; same locality; [N17.05942°, W96.72162°]; 6/II/1939; R.V. Chamberlin leg.; AMNH  • 1 ♀ 1 imm. ; same locality; 6/II/1939; AMNH  • 3 ♀ 4 imm. ; Oaxaca, 10 miles E Oaxaca, [N17.00505°, W96.54714°]; 15/VIII/1967; J. Reddell &amp; J. Fish leg.; AMNH  • 1 ♀ 2 imm. ; Oaxaca, 10 miles S Tomellín, [N17.62498°, W96.91975°]; 14/VIII/1967; J. Reddell, J. Fish &amp; T. Evans leg.; AMNH  • 1 ♀ 1 imm. ; Oaxaca, 28 km S Nochixtlán, [N17.2261°, W96.87526°]; 11/VIII/1988; S.A. Stockwell leg.; AMNH  • 5 ♀ ; Oaxaca, 3.7 km N El Moral, under stones; (N17.50223°, W96.93485°, 2050m); 23/VII/2002; L. Prendini, O. Francke, E. Gonzaléz &amp; J. Ponce leg.; AMNH  • 1 ♀ 1 imm. ; Oaxaca, 5 mi NE Mitla, near "El Crucero" ruins; [N16.9379°, W96.28138°, 2073–2195m]; 27/VIII/1963; M.R. Bogert, G. Sluder &amp; N. Bucknall leg.; AMNH  • 2 ♀ ; Oaxaca, 5.8 miles N Teotitlán, off Mex-131; [N17.03016°, W96.52073°]; 31/VII/1973; L.R. Erickson &amp; M.E. Soleglad leg.; AMNH  • 1 ♀ ; Oaxaca, 7.4 miles N of Telixtlahuaca, [N17.34993°, W96.89013°, 1800m]; 16/XI/1987; V.F. Lee leg.; CAS 9057632 • 1 ♀ ; Oaxaca, 8 km NE El Punto, [N17.30739°, W96.55186°, 2134m]; 16/VIII/1988; S.A. Stockwell leg.; AMNH  • 1 ♀ ; Oaxaca, 9 km N de San Lorenzo Mixtepec, (N16.17521°, W96.1983°, 1925m); 23/VI/2006; O. Francke et al. leg.; CNAN-Ar 8181 • 1 ♀ ; Oaxaca, Disto. De Ejutla, 1.5 km W San Andres Zabache; on rocky slope; [N16.59905°, W96.85799°, 1539m]; 15/VIII/1970; C.M. Bogert leg.; AMNH  • 2 ♀ 3 imm. ; Oaxaca, El Catrin, (N17.21°, W96.57°); 3/IX/1964; J. &amp; W. Ivie leg.; AMNH  • 1 ♀ ; Oaxaca, Etla, 2 miles N of El Moral; in pine-oak forest; [N17.47762°, W96.93724°]; 10/IX/1966; C.M. Bogert leg.; AMNH  • 1 ♀ ; Oaxaca, Guelatao, [N17.31763°, W96.49114°]; VIII/1962; M.R. Bogert leg.; AMNH  • 1 ♀ ; Oaxaca, Km 171 carretera Ixtlán-Oaxaca, (N17.29725°, W96.54295°, 2006m); 16/III/2008; H. Montaña leg.; CNAN-Ar 6635 • 1 ♀ ; Oaxaca, Monte Albán, [N17.0438°, W96.76811°]; 11/XII/1948; E.S. Ross leg.; AMNH IFM-1637 • 2 ♀ 1 imm. ; same locality; 11/XII/1948; AMNH  • 1 ♀ ; Oaxaca, NE slope of Cerro San Felipe, [N17.09253°, W96.74474°, 2499–2743m]; 6/VIII/1961; M.R. Bogert leg.; AMNH  • 2 ♀ ; Oaxaca, Nochixtlán, (N17.27°, W97.14°); 4/IX/1963; J. &amp; W. Ivie leg.; AMNH  • </v>
      </c>
    </row>
    <row r="308" spans="1:34" s="1" customFormat="1" x14ac:dyDescent="0.25">
      <c r="A308" s="3">
        <f t="shared" si="31"/>
        <v>4</v>
      </c>
      <c r="B308" s="53" t="str">
        <f t="shared" si="29"/>
        <v>Kukulcania brignolii</v>
      </c>
      <c r="C308" s="57" t="s">
        <v>192</v>
      </c>
      <c r="D308" s="57" t="s">
        <v>215</v>
      </c>
      <c r="E308" s="57"/>
      <c r="F308" s="57">
        <v>0</v>
      </c>
      <c r="G308" s="57">
        <v>1</v>
      </c>
      <c r="H308" s="57">
        <v>0</v>
      </c>
      <c r="I308" s="57"/>
      <c r="J308" s="57"/>
      <c r="K308" s="57" t="s">
        <v>48</v>
      </c>
      <c r="L308" s="57" t="s">
        <v>71</v>
      </c>
      <c r="M308" s="54" t="s">
        <v>71</v>
      </c>
      <c r="N308" s="57" t="s">
        <v>85</v>
      </c>
      <c r="O308" s="58" t="s">
        <v>85</v>
      </c>
      <c r="P308" s="58"/>
      <c r="Q308" s="58" t="s">
        <v>85</v>
      </c>
      <c r="R308" s="58"/>
      <c r="S308" s="54" t="s">
        <v>1327</v>
      </c>
      <c r="T308" s="57" t="s">
        <v>670</v>
      </c>
      <c r="U308" s="57" t="s">
        <v>1393</v>
      </c>
      <c r="V308" s="57"/>
      <c r="W308" s="57" t="s">
        <v>85</v>
      </c>
      <c r="X308" s="147">
        <f ca="1">IF(COUNTBLANK(D308)=1,"",IF('order-admin-units'!$I$1&lt;&gt;"y", "", IF(COUNTBLANK(K308)=1, 'order-admin-units'!$B$1+1, VLOOKUP(K308, ordercountry, 2))))</f>
        <v>2</v>
      </c>
      <c r="Y308" s="147">
        <f ca="1">IF(COUNTBLANK(D308)=1,"",IF('order-admin-units'!$I$1&lt;&gt;"y", "", IF(COUNTBLANK(K308:L308)&gt;0, 'order-admin-units'!$B$2+1, VLOOKUP(K308&amp;"@"&amp;L308, orderadmin, 2))))</f>
        <v>17</v>
      </c>
      <c r="Z308" s="147" t="str">
        <f t="shared" si="32"/>
        <v>MexicoOaxacaOaxaca</v>
      </c>
      <c r="AA308" s="147" t="str">
        <f t="shared" si="33"/>
        <v>Kukulcania brignoliiMexicoOaxacaOaxaca[N17.05942°, W96.72162°]B. Malkin13–20/IX/1947</v>
      </c>
      <c r="AB308" s="147" t="str">
        <f t="shared" si="34"/>
        <v xml:space="preserve">Kukulcania brignoliiMexicoOaxacaOaxaca[N17.05942°, W96.72162°]B. Malkin13–20/IX/1947AMNH </v>
      </c>
      <c r="AC308" s="147" t="str">
        <f t="shared" si="30"/>
        <v>Kukulcania brignoliiMexicoOaxacaOaxaca[N17.05942°, W96.72162°]B. Malkin13–20/IX/1947</v>
      </c>
      <c r="AD308" s="11" t="str">
        <f t="shared" si="35"/>
        <v/>
      </c>
      <c r="AE308" s="11" t="str">
        <f t="array" ref="AE308">IF(COUNTBLANK(D308)=1,"",IF(OR($H$2="y",$H$2="m"),IF(AA308=AA307,IF(OR(AB308=$AB$4:$AB307)=FALSE,AE307&amp;C308,AE307),"("&amp;C308)&amp;IF(AA308=AA309,IF(OR(AB309=$AB$4:$AB308)=FALSE,", ",""),") "),""))</f>
        <v/>
      </c>
      <c r="AF308" s="11" t="str">
        <f t="array" ref="AF308">IF((COUNTBLANK(D308)=0)*OR($H$2="y",$H$2="m"),IFERROR(LEFT(C308, FIND(" ",C308)-1), C308),"")</f>
        <v/>
      </c>
      <c r="AG308" s="11" t="str">
        <f t="array" ref="AG308">IF(COUNTBLANK(D308)=1,"",IF(OR($H$2="y",$H$2="m"),IF(AA308=AA307,IF(OR(AC308=$AC$4:$AC307)=FALSE,AG307&amp;AF308,AG307),"("&amp;AF308)&amp;IF(AA308=AA309,IF(OR(AC309=$AC$4:$AC308)=FALSE,", ",""),") "),""))</f>
        <v/>
      </c>
      <c r="AH308" s="10" t="str">
        <f>IF((COUNTBLANK(D308)=1),"",IF(D308=D307,AH307,"")&amp;IF(B307&lt;&gt;B308,((IF(COUNTBLANK(E308)=1,$D$3&amp;"Non-type material: "&amp;$D$3,$D$3&amp;INDEX('type-categories'!$A$2:$B$100,MATCH(E308,'type-categories'!$A$2:$A$100,0),2)&amp;$D$3))),"")&amp;(IF(K308&lt;&gt;K307,$C$2&amp;UPPER(K308)&amp;$C$2&amp;$K$3&amp;" ",(IF(B308&lt;&gt;B307,$C$2&amp;UPPER(K308)&amp;$C$2&amp;$K$3&amp;" ",""))))&amp;IF((AA308&lt;&gt;AA309)*($H$2="y"),AD308&amp;AE308,IF((AA308&lt;&gt;AA309)*($H$2="m"),AD308&amp;AG308,IF(($H$2&lt;&gt;"m")*($H$2&lt;&gt;"Y"),(IF(F308=0,"",F308&amp;" "&amp;$F$4&amp;" "))&amp;(IF(G308=0,"",G308&amp;" "&amp;$G$4&amp;" "))&amp;(IF(H308=0,"",H308&amp;" "&amp;H$4&amp;" "))&amp;(IF(I308=0,"",I308&amp;" "&amp;$I$4&amp;" "))&amp;(IF(J308=0,"",J308&amp;" "&amp;$J$4&amp;" ")),"")))&amp;"; "&amp;IF((B308=B307)*(AA308=AA307), "same collecting data; ", IF((B308=B307)*(Z307=Z308),"same locality; ",(IF(COUNTBLANK(L308)=1,"",$D$2&amp;L308&amp;$L$3&amp;" "&amp;$D$2))&amp;(IF(COUNTBLANK(M308)=1,"",$E$2&amp;M308&amp;$E$2&amp;", "))&amp;(IF(COUNTBLANK(N308)=1,"",N308&amp;"; "))&amp;(IF(COUNTBLANK(O308)=1,"",O308&amp;"; ")))&amp;(IF(COUNTBLANK(P308)=1,"",P308&amp;"; "))&amp;(IF(COUNTBLANK(Q308)=1,"",Q308&amp;"; "))&amp;(IF(COUNTBLANK(R308)=1,"",R308&amp;"m, "))&amp;IF((COUNTBLANK(S308)=0)*(S308&lt;&gt;S307), S308&amp;"; ","")&amp;(IF(COUNTBLANK(U308)=1,"",U308&amp;"; "))&amp;(IF(COUNTBLANK(T308)=1,"",IF(COUNTBLANK(F$2)=1,T308&amp;"; ",T308&amp;" "&amp;F$2&amp;"; "))))&amp;(IF(COUNTBLANK(V308)=1,"",V308&amp;"; "))&amp;IF((COUNTBLANK(C308)=1),"",C308)&amp;IF((B308=B309)*(K308=K309)*(L308=L309)*(M308=M309),IF(($H$2&lt;&gt;"m")*($H$2&lt;&gt;"Y"), " • ", IF((ISNUMBER(FIND(")",AE308))), " • ", "")),IF((B308=B309)*(K308=K309)," • ",". ")))</f>
        <v xml:space="preserve">Holotype: &lt;bold&gt;MEXICO&lt;bold&gt; • 1 ♂ ; Oaxaca, Monte Albán, [N17.0438°, W96.76811°]; 7/VIII/1973; P. Brignoli leg.; MCVR . Non-type material: &lt;bold&gt;MEXICO&lt;bold&gt; • 3 ♀ 3 imm. ; Estado de México, Pyramids of San Juán Teotihuacán, [N19.69227°, W98.8435°]; 15/IX/1977; Bentzien leg.; UCB  • 2 ♀ ; Oaxaca, [N17.0438°, W96.76811°]; V–VI/1938; R. Greenfield leg.; USNM  • 1 ♀ ; same locality; [N17.05942°, W96.72162°, 1534m]; 17/VII/1955; C. &amp; P. Vaurie leg.; AMNH  • 2 ♀ ; same locality; [N17.05942°, W96.72162°]; 6/II/1939; R.V. Chamberlin leg.; AMNH  • 1 ♀ 1 imm. ; same locality; 6/II/1939; AMNH  • 3 ♀ 4 imm. ; Oaxaca, 10 miles E Oaxaca, [N17.00505°, W96.54714°]; 15/VIII/1967; J. Reddell &amp; J. Fish leg.; AMNH  • 1 ♀ 2 imm. ; Oaxaca, 10 miles S Tomellín, [N17.62498°, W96.91975°]; 14/VIII/1967; J. Reddell, J. Fish &amp; T. Evans leg.; AMNH  • 1 ♀ 1 imm. ; Oaxaca, 28 km S Nochixtlán, [N17.2261°, W96.87526°]; 11/VIII/1988; S.A. Stockwell leg.; AMNH  • 5 ♀ ; Oaxaca, 3.7 km N El Moral, under stones; (N17.50223°, W96.93485°, 2050m); 23/VII/2002; L. Prendini, O. Francke, E. Gonzaléz &amp; J. Ponce leg.; AMNH  • 1 ♀ 1 imm. ; Oaxaca, 5 mi NE Mitla, near "El Crucero" ruins; [N16.9379°, W96.28138°, 2073–2195m]; 27/VIII/1963; M.R. Bogert, G. Sluder &amp; N. Bucknall leg.; AMNH  • 2 ♀ ; Oaxaca, 5.8 miles N Teotitlán, off Mex-131; [N17.03016°, W96.52073°]; 31/VII/1973; L.R. Erickson &amp; M.E. Soleglad leg.; AMNH  • 1 ♀ ; Oaxaca, 7.4 miles N of Telixtlahuaca, [N17.34993°, W96.89013°, 1800m]; 16/XI/1987; V.F. Lee leg.; CAS 9057632 • 1 ♀ ; Oaxaca, 8 km NE El Punto, [N17.30739°, W96.55186°, 2134m]; 16/VIII/1988; S.A. Stockwell leg.; AMNH  • 1 ♀ ; Oaxaca, 9 km N de San Lorenzo Mixtepec, (N16.17521°, W96.1983°, 1925m); 23/VI/2006; O. Francke et al. leg.; CNAN-Ar 8181 • 1 ♀ ; Oaxaca, Disto. De Ejutla, 1.5 km W San Andres Zabache; on rocky slope; [N16.59905°, W96.85799°, 1539m]; 15/VIII/1970; C.M. Bogert leg.; AMNH  • 2 ♀ 3 imm. ; Oaxaca, El Catrin, (N17.21°, W96.57°); 3/IX/1964; J. &amp; W. Ivie leg.; AMNH  • 1 ♀ ; Oaxaca, Etla, 2 miles N of El Moral; in pine-oak forest; [N17.47762°, W96.93724°]; 10/IX/1966; C.M. Bogert leg.; AMNH  • 1 ♀ ; Oaxaca, Guelatao, [N17.31763°, W96.49114°]; VIII/1962; M.R. Bogert leg.; AMNH  • 1 ♀ ; Oaxaca, Km 171 carretera Ixtlán-Oaxaca, (N17.29725°, W96.54295°, 2006m); 16/III/2008; H. Montaña leg.; CNAN-Ar 6635 • 1 ♀ ; Oaxaca, Monte Albán, [N17.0438°, W96.76811°]; 11/XII/1948; E.S. Ross leg.; AMNH IFM-1637 • 2 ♀ 1 imm. ; same locality; 11/XII/1948; AMNH  • 1 ♀ ; Oaxaca, NE slope of Cerro San Felipe, [N17.09253°, W96.74474°, 2499–2743m]; 6/VIII/1961; M.R. Bogert leg.; AMNH  • 2 ♀ ; Oaxaca, Nochixtlán, (N17.27°, W97.14°); 4/IX/1963; J. &amp; W. Ivie leg.; AMNH  • 1 ♀ ; Oaxaca, Oaxaca, [N17.05942°, W96.72162°]; 13–20/IX/1947; B. Malkin leg.; AMNH  • </v>
      </c>
    </row>
    <row r="309" spans="1:34" s="1" customFormat="1" x14ac:dyDescent="0.25">
      <c r="A309" s="3">
        <f t="shared" si="31"/>
        <v>4</v>
      </c>
      <c r="B309" s="53" t="str">
        <f t="shared" si="29"/>
        <v>Kukulcania brignolii</v>
      </c>
      <c r="C309" s="57" t="s">
        <v>192</v>
      </c>
      <c r="D309" s="57" t="s">
        <v>215</v>
      </c>
      <c r="E309" s="57"/>
      <c r="F309" s="57">
        <v>1</v>
      </c>
      <c r="G309" s="57">
        <v>0</v>
      </c>
      <c r="H309" s="57">
        <v>0</v>
      </c>
      <c r="I309" s="57"/>
      <c r="J309" s="57"/>
      <c r="K309" s="57" t="s">
        <v>48</v>
      </c>
      <c r="L309" s="57" t="s">
        <v>71</v>
      </c>
      <c r="M309" s="54" t="s">
        <v>71</v>
      </c>
      <c r="N309" s="57" t="s">
        <v>85</v>
      </c>
      <c r="O309" s="58" t="s">
        <v>85</v>
      </c>
      <c r="P309" s="58"/>
      <c r="Q309" s="58" t="s">
        <v>85</v>
      </c>
      <c r="R309" s="58"/>
      <c r="S309" s="54" t="s">
        <v>1327</v>
      </c>
      <c r="T309" s="57"/>
      <c r="U309" s="57" t="s">
        <v>85</v>
      </c>
      <c r="V309" s="57"/>
      <c r="W309" s="57" t="s">
        <v>85</v>
      </c>
      <c r="X309" s="147">
        <f ca="1">IF(COUNTBLANK(D309)=1,"",IF('order-admin-units'!$I$1&lt;&gt;"y", "", IF(COUNTBLANK(K309)=1, 'order-admin-units'!$B$1+1, VLOOKUP(K309, ordercountry, 2))))</f>
        <v>2</v>
      </c>
      <c r="Y309" s="147">
        <f ca="1">IF(COUNTBLANK(D309)=1,"",IF('order-admin-units'!$I$1&lt;&gt;"y", "", IF(COUNTBLANK(K309:L309)&gt;0, 'order-admin-units'!$B$2+1, VLOOKUP(K309&amp;"@"&amp;L309, orderadmin, 2))))</f>
        <v>17</v>
      </c>
      <c r="Z309" s="147" t="str">
        <f t="shared" si="32"/>
        <v>MexicoOaxacaOaxaca</v>
      </c>
      <c r="AA309" s="147" t="str">
        <f t="shared" si="33"/>
        <v>Kukulcania brignoliiMexicoOaxacaOaxaca[N17.05942°, W96.72162°]</v>
      </c>
      <c r="AB309" s="147" t="str">
        <f t="shared" si="34"/>
        <v xml:space="preserve">Kukulcania brignoliiMexicoOaxacaOaxaca[N17.05942°, W96.72162°]AMNH </v>
      </c>
      <c r="AC309" s="147" t="str">
        <f t="shared" si="30"/>
        <v>Kukulcania brignoliiMexicoOaxacaOaxaca[N17.05942°, W96.72162°]</v>
      </c>
      <c r="AD309" s="11" t="str">
        <f t="shared" si="35"/>
        <v/>
      </c>
      <c r="AE309" s="11" t="str">
        <f t="array" ref="AE309">IF(COUNTBLANK(D309)=1,"",IF(OR($H$2="y",$H$2="m"),IF(AA309=AA308,IF(OR(AB309=$AB$4:$AB308)=FALSE,AE308&amp;C309,AE308),"("&amp;C309)&amp;IF(AA309=AA310,IF(OR(AB310=$AB$4:$AB309)=FALSE,", ",""),") "),""))</f>
        <v/>
      </c>
      <c r="AF309" s="11" t="str">
        <f t="array" ref="AF309">IF((COUNTBLANK(D309)=0)*OR($H$2="y",$H$2="m"),IFERROR(LEFT(C309, FIND(" ",C309)-1), C309),"")</f>
        <v/>
      </c>
      <c r="AG309" s="11" t="str">
        <f t="array" ref="AG309">IF(COUNTBLANK(D309)=1,"",IF(OR($H$2="y",$H$2="m"),IF(AA309=AA308,IF(OR(AC309=$AC$4:$AC308)=FALSE,AG308&amp;AF309,AG308),"("&amp;AF309)&amp;IF(AA309=AA310,IF(OR(AC310=$AC$4:$AC309)=FALSE,", ",""),") "),""))</f>
        <v/>
      </c>
      <c r="AH309" s="10" t="str">
        <f>IF((COUNTBLANK(D309)=1),"",IF(D309=D308,AH308,"")&amp;IF(B308&lt;&gt;B309,((IF(COUNTBLANK(E309)=1,$D$3&amp;"Non-type material: "&amp;$D$3,$D$3&amp;INDEX('type-categories'!$A$2:$B$100,MATCH(E309,'type-categories'!$A$2:$A$100,0),2)&amp;$D$3))),"")&amp;(IF(K309&lt;&gt;K308,$C$2&amp;UPPER(K309)&amp;$C$2&amp;$K$3&amp;" ",(IF(B309&lt;&gt;B308,$C$2&amp;UPPER(K309)&amp;$C$2&amp;$K$3&amp;" ",""))))&amp;IF((AA309&lt;&gt;AA310)*($H$2="y"),AD309&amp;AE309,IF((AA309&lt;&gt;AA310)*($H$2="m"),AD309&amp;AG309,IF(($H$2&lt;&gt;"m")*($H$2&lt;&gt;"Y"),(IF(F309=0,"",F309&amp;" "&amp;$F$4&amp;" "))&amp;(IF(G309=0,"",G309&amp;" "&amp;$G$4&amp;" "))&amp;(IF(H309=0,"",H309&amp;" "&amp;H$4&amp;" "))&amp;(IF(I309=0,"",I309&amp;" "&amp;$I$4&amp;" "))&amp;(IF(J309=0,"",J309&amp;" "&amp;$J$4&amp;" ")),"")))&amp;"; "&amp;IF((B309=B308)*(AA309=AA308), "same collecting data; ", IF((B309=B308)*(Z308=Z309),"same locality; ",(IF(COUNTBLANK(L309)=1,"",$D$2&amp;L309&amp;$L$3&amp;" "&amp;$D$2))&amp;(IF(COUNTBLANK(M309)=1,"",$E$2&amp;M309&amp;$E$2&amp;", "))&amp;(IF(COUNTBLANK(N309)=1,"",N309&amp;"; "))&amp;(IF(COUNTBLANK(O309)=1,"",O309&amp;"; ")))&amp;(IF(COUNTBLANK(P309)=1,"",P309&amp;"; "))&amp;(IF(COUNTBLANK(Q309)=1,"",Q309&amp;"; "))&amp;(IF(COUNTBLANK(R309)=1,"",R309&amp;"m, "))&amp;IF((COUNTBLANK(S309)=0)*(S309&lt;&gt;S308), S309&amp;"; ","")&amp;(IF(COUNTBLANK(U309)=1,"",U309&amp;"; "))&amp;(IF(COUNTBLANK(T309)=1,"",IF(COUNTBLANK(F$2)=1,T309&amp;"; ",T309&amp;" "&amp;F$2&amp;"; "))))&amp;(IF(COUNTBLANK(V309)=1,"",V309&amp;"; "))&amp;IF((COUNTBLANK(C309)=1),"",C309)&amp;IF((B309=B310)*(K309=K310)*(L309=L310)*(M309=M310),IF(($H$2&lt;&gt;"m")*($H$2&lt;&gt;"Y"), " • ", IF((ISNUMBER(FIND(")",AE309))), " • ", "")),IF((B309=B310)*(K309=K310)," • ",". ")))</f>
        <v xml:space="preserve">Holotype: &lt;bold&gt;MEXICO&lt;bold&gt; • 1 ♂ ; Oaxaca, Monte Albán, [N17.0438°, W96.76811°]; 7/VIII/1973; P. Brignoli leg.; MCVR . Non-type material: &lt;bold&gt;MEXICO&lt;bold&gt; • 3 ♀ 3 imm. ; Estado de México, Pyramids of San Juán Teotihuacán, [N19.69227°, W98.8435°]; 15/IX/1977; Bentzien leg.; UCB  • 2 ♀ ; Oaxaca, [N17.0438°, W96.76811°]; V–VI/1938; R. Greenfield leg.; USNM  • 1 ♀ ; same locality; [N17.05942°, W96.72162°, 1534m]; 17/VII/1955; C. &amp; P. Vaurie leg.; AMNH  • 2 ♀ ; same locality; [N17.05942°, W96.72162°]; 6/II/1939; R.V. Chamberlin leg.; AMNH  • 1 ♀ 1 imm. ; same locality; 6/II/1939; AMNH  • 3 ♀ 4 imm. ; Oaxaca, 10 miles E Oaxaca, [N17.00505°, W96.54714°]; 15/VIII/1967; J. Reddell &amp; J. Fish leg.; AMNH  • 1 ♀ 2 imm. ; Oaxaca, 10 miles S Tomellín, [N17.62498°, W96.91975°]; 14/VIII/1967; J. Reddell, J. Fish &amp; T. Evans leg.; AMNH  • 1 ♀ 1 imm. ; Oaxaca, 28 km S Nochixtlán, [N17.2261°, W96.87526°]; 11/VIII/1988; S.A. Stockwell leg.; AMNH  • 5 ♀ ; Oaxaca, 3.7 km N El Moral, under stones; (N17.50223°, W96.93485°, 2050m); 23/VII/2002; L. Prendini, O. Francke, E. Gonzaléz &amp; J. Ponce leg.; AMNH  • 1 ♀ 1 imm. ; Oaxaca, 5 mi NE Mitla, near "El Crucero" ruins; [N16.9379°, W96.28138°, 2073–2195m]; 27/VIII/1963; M.R. Bogert, G. Sluder &amp; N. Bucknall leg.; AMNH  • 2 ♀ ; Oaxaca, 5.8 miles N Teotitlán, off Mex-131; [N17.03016°, W96.52073°]; 31/VII/1973; L.R. Erickson &amp; M.E. Soleglad leg.; AMNH  • 1 ♀ ; Oaxaca, 7.4 miles N of Telixtlahuaca, [N17.34993°, W96.89013°, 1800m]; 16/XI/1987; V.F. Lee leg.; CAS 9057632 • 1 ♀ ; Oaxaca, 8 km NE El Punto, [N17.30739°, W96.55186°, 2134m]; 16/VIII/1988; S.A. Stockwell leg.; AMNH  • 1 ♀ ; Oaxaca, 9 km N de San Lorenzo Mixtepec, (N16.17521°, W96.1983°, 1925m); 23/VI/2006; O. Francke et al. leg.; CNAN-Ar 8181 • 1 ♀ ; Oaxaca, Disto. De Ejutla, 1.5 km W San Andres Zabache; on rocky slope; [N16.59905°, W96.85799°, 1539m]; 15/VIII/1970; C.M. Bogert leg.; AMNH  • 2 ♀ 3 imm. ; Oaxaca, El Catrin, (N17.21°, W96.57°); 3/IX/1964; J. &amp; W. Ivie leg.; AMNH  • 1 ♀ ; Oaxaca, Etla, 2 miles N of El Moral; in pine-oak forest; [N17.47762°, W96.93724°]; 10/IX/1966; C.M. Bogert leg.; AMNH  • 1 ♀ ; Oaxaca, Guelatao, [N17.31763°, W96.49114°]; VIII/1962; M.R. Bogert leg.; AMNH  • 1 ♀ ; Oaxaca, Km 171 carretera Ixtlán-Oaxaca, (N17.29725°, W96.54295°, 2006m); 16/III/2008; H. Montaña leg.; CNAN-Ar 6635 • 1 ♀ ; Oaxaca, Monte Albán, [N17.0438°, W96.76811°]; 11/XII/1948; E.S. Ross leg.; AMNH IFM-1637 • 2 ♀ 1 imm. ; same locality; 11/XII/1948; AMNH  • 1 ♀ ; Oaxaca, NE slope of Cerro San Felipe, [N17.09253°, W96.74474°, 2499–2743m]; 6/VIII/1961; M.R. Bogert leg.; AMNH  • 2 ♀ ; Oaxaca, Nochixtlán, (N17.27°, W97.14°); 4/IX/1963; J. &amp; W. Ivie leg.; AMNH  • 1 ♀ ; Oaxaca, Oaxaca, [N17.05942°, W96.72162°]; 13–20/IX/1947; B. Malkin leg.; AMNH  • 1 ♂ ; same locality; AMNH  • </v>
      </c>
    </row>
    <row r="310" spans="1:34" s="1" customFormat="1" x14ac:dyDescent="0.25">
      <c r="A310" s="3">
        <f t="shared" si="31"/>
        <v>4</v>
      </c>
      <c r="B310" s="53" t="str">
        <f t="shared" si="29"/>
        <v>Kukulcania brignolii</v>
      </c>
      <c r="C310" s="57" t="s">
        <v>345</v>
      </c>
      <c r="D310" s="57" t="s">
        <v>215</v>
      </c>
      <c r="E310" s="57"/>
      <c r="F310" s="57">
        <v>0</v>
      </c>
      <c r="G310" s="57">
        <v>1</v>
      </c>
      <c r="H310" s="57">
        <v>3</v>
      </c>
      <c r="I310" s="57"/>
      <c r="J310" s="57"/>
      <c r="K310" s="57" t="s">
        <v>48</v>
      </c>
      <c r="L310" s="57" t="s">
        <v>71</v>
      </c>
      <c r="M310" s="54" t="s">
        <v>1394</v>
      </c>
      <c r="N310" s="57" t="s">
        <v>85</v>
      </c>
      <c r="O310" s="58" t="s">
        <v>85</v>
      </c>
      <c r="P310" s="58"/>
      <c r="Q310" s="58" t="s">
        <v>85</v>
      </c>
      <c r="R310" s="58"/>
      <c r="S310" s="54" t="s">
        <v>446</v>
      </c>
      <c r="T310" s="57" t="s">
        <v>1395</v>
      </c>
      <c r="U310" s="57" t="s">
        <v>85</v>
      </c>
      <c r="V310" s="57"/>
      <c r="W310" s="57" t="s">
        <v>85</v>
      </c>
      <c r="X310" s="147">
        <f ca="1">IF(COUNTBLANK(D310)=1,"",IF('order-admin-units'!$I$1&lt;&gt;"y", "", IF(COUNTBLANK(K310)=1, 'order-admin-units'!$B$1+1, VLOOKUP(K310, ordercountry, 2))))</f>
        <v>2</v>
      </c>
      <c r="Y310" s="147">
        <f ca="1">IF(COUNTBLANK(D310)=1,"",IF('order-admin-units'!$I$1&lt;&gt;"y", "", IF(COUNTBLANK(K310:L310)&gt;0, 'order-admin-units'!$B$2+1, VLOOKUP(K310&amp;"@"&amp;L310, orderadmin, 2))))</f>
        <v>17</v>
      </c>
      <c r="Z310" s="147" t="str">
        <f t="shared" si="32"/>
        <v>MexicoOaxacaSierra Mixteca</v>
      </c>
      <c r="AA310" s="147" t="str">
        <f t="shared" si="33"/>
        <v>Kukulcania brignoliiMexicoOaxacaSierra Mixteca[N17.0438°, W96.76811°]C.A. Purpus</v>
      </c>
      <c r="AB310" s="147" t="str">
        <f t="shared" si="34"/>
        <v>Kukulcania brignoliiMexicoOaxacaSierra Mixteca[N17.0438°, W96.76811°]C.A. PurpusMfN IFM-0826</v>
      </c>
      <c r="AC310" s="147" t="str">
        <f t="shared" si="30"/>
        <v>Kukulcania brignoliiMexicoOaxacaSierra Mixteca[N17.0438°, W96.76811°]C.A. Purpus</v>
      </c>
      <c r="AD310" s="11" t="str">
        <f t="shared" si="35"/>
        <v/>
      </c>
      <c r="AE310" s="11" t="str">
        <f t="array" ref="AE310">IF(COUNTBLANK(D310)=1,"",IF(OR($H$2="y",$H$2="m"),IF(AA310=AA309,IF(OR(AB310=$AB$4:$AB309)=FALSE,AE309&amp;C310,AE309),"("&amp;C310)&amp;IF(AA310=AA311,IF(OR(AB311=$AB$4:$AB310)=FALSE,", ",""),") "),""))</f>
        <v/>
      </c>
      <c r="AF310" s="11" t="str">
        <f t="array" ref="AF310">IF((COUNTBLANK(D310)=0)*OR($H$2="y",$H$2="m"),IFERROR(LEFT(C310, FIND(" ",C310)-1), C310),"")</f>
        <v/>
      </c>
      <c r="AG310" s="11" t="str">
        <f t="array" ref="AG310">IF(COUNTBLANK(D310)=1,"",IF(OR($H$2="y",$H$2="m"),IF(AA310=AA309,IF(OR(AC310=$AC$4:$AC309)=FALSE,AG309&amp;AF310,AG309),"("&amp;AF310)&amp;IF(AA310=AA311,IF(OR(AC311=$AC$4:$AC310)=FALSE,", ",""),") "),""))</f>
        <v/>
      </c>
      <c r="AH310" s="10" t="str">
        <f>IF((COUNTBLANK(D310)=1),"",IF(D310=D309,AH309,"")&amp;IF(B309&lt;&gt;B310,((IF(COUNTBLANK(E310)=1,$D$3&amp;"Non-type material: "&amp;$D$3,$D$3&amp;INDEX('type-categories'!$A$2:$B$100,MATCH(E310,'type-categories'!$A$2:$A$100,0),2)&amp;$D$3))),"")&amp;(IF(K310&lt;&gt;K309,$C$2&amp;UPPER(K310)&amp;$C$2&amp;$K$3&amp;" ",(IF(B310&lt;&gt;B309,$C$2&amp;UPPER(K310)&amp;$C$2&amp;$K$3&amp;" ",""))))&amp;IF((AA310&lt;&gt;AA311)*($H$2="y"),AD310&amp;AE310,IF((AA310&lt;&gt;AA311)*($H$2="m"),AD310&amp;AG310,IF(($H$2&lt;&gt;"m")*($H$2&lt;&gt;"Y"),(IF(F310=0,"",F310&amp;" "&amp;$F$4&amp;" "))&amp;(IF(G310=0,"",G310&amp;" "&amp;$G$4&amp;" "))&amp;(IF(H310=0,"",H310&amp;" "&amp;H$4&amp;" "))&amp;(IF(I310=0,"",I310&amp;" "&amp;$I$4&amp;" "))&amp;(IF(J310=0,"",J310&amp;" "&amp;$J$4&amp;" ")),"")))&amp;"; "&amp;IF((B310=B309)*(AA310=AA309), "same collecting data; ", IF((B310=B309)*(Z309=Z310),"same locality; ",(IF(COUNTBLANK(L310)=1,"",$D$2&amp;L310&amp;$L$3&amp;" "&amp;$D$2))&amp;(IF(COUNTBLANK(M310)=1,"",$E$2&amp;M310&amp;$E$2&amp;", "))&amp;(IF(COUNTBLANK(N310)=1,"",N310&amp;"; "))&amp;(IF(COUNTBLANK(O310)=1,"",O310&amp;"; ")))&amp;(IF(COUNTBLANK(P310)=1,"",P310&amp;"; "))&amp;(IF(COUNTBLANK(Q310)=1,"",Q310&amp;"; "))&amp;(IF(COUNTBLANK(R310)=1,"",R310&amp;"m, "))&amp;IF((COUNTBLANK(S310)=0)*(S310&lt;&gt;S309), S310&amp;"; ","")&amp;(IF(COUNTBLANK(U310)=1,"",U310&amp;"; "))&amp;(IF(COUNTBLANK(T310)=1,"",IF(COUNTBLANK(F$2)=1,T310&amp;"; ",T310&amp;" "&amp;F$2&amp;"; "))))&amp;(IF(COUNTBLANK(V310)=1,"",V310&amp;"; "))&amp;IF((COUNTBLANK(C310)=1),"",C310)&amp;IF((B310=B311)*(K310=K311)*(L310=L311)*(M310=M311),IF(($H$2&lt;&gt;"m")*($H$2&lt;&gt;"Y"), " • ", IF((ISNUMBER(FIND(")",AE310))), " • ", "")),IF((B310=B311)*(K310=K311)," • ",". ")))</f>
        <v xml:space="preserve">Holotype: &lt;bold&gt;MEXICO&lt;bold&gt; • 1 ♂ ; Oaxaca, Monte Albán, [N17.0438°, W96.76811°]; 7/VIII/1973; P. Brignoli leg.; MCVR . Non-type material: &lt;bold&gt;MEXICO&lt;bold&gt; • 3 ♀ 3 imm. ; Estado de México, Pyramids of San Juán Teotihuacán, [N19.69227°, W98.8435°]; 15/IX/1977; Bentzien leg.; UCB  • 2 ♀ ; Oaxaca, [N17.0438°, W96.76811°]; V–VI/1938; R. Greenfield leg.; USNM  • 1 ♀ ; same locality; [N17.05942°, W96.72162°, 1534m]; 17/VII/1955; C. &amp; P. Vaurie leg.; AMNH  • 2 ♀ ; same locality; [N17.05942°, W96.72162°]; 6/II/1939; R.V. Chamberlin leg.; AMNH  • 1 ♀ 1 imm. ; same locality; 6/II/1939; AMNH  • 3 ♀ 4 imm. ; Oaxaca, 10 miles E Oaxaca, [N17.00505°, W96.54714°]; 15/VIII/1967; J. Reddell &amp; J. Fish leg.; AMNH  • 1 ♀ 2 imm. ; Oaxaca, 10 miles S Tomellín, [N17.62498°, W96.91975°]; 14/VIII/1967; J. Reddell, J. Fish &amp; T. Evans leg.; AMNH  • 1 ♀ 1 imm. ; Oaxaca, 28 km S Nochixtlán, [N17.2261°, W96.87526°]; 11/VIII/1988; S.A. Stockwell leg.; AMNH  • 5 ♀ ; Oaxaca, 3.7 km N El Moral, under stones; (N17.50223°, W96.93485°, 2050m); 23/VII/2002; L. Prendini, O. Francke, E. Gonzaléz &amp; J. Ponce leg.; AMNH  • 1 ♀ 1 imm. ; Oaxaca, 5 mi NE Mitla, near "El Crucero" ruins; [N16.9379°, W96.28138°, 2073–2195m]; 27/VIII/1963; M.R. Bogert, G. Sluder &amp; N. Bucknall leg.; AMNH  • 2 ♀ ; Oaxaca, 5.8 miles N Teotitlán, off Mex-131; [N17.03016°, W96.52073°]; 31/VII/1973; L.R. Erickson &amp; M.E. Soleglad leg.; AMNH  • 1 ♀ ; Oaxaca, 7.4 miles N of Telixtlahuaca, [N17.34993°, W96.89013°, 1800m]; 16/XI/1987; V.F. Lee leg.; CAS 9057632 • 1 ♀ ; Oaxaca, 8 km NE El Punto, [N17.30739°, W96.55186°, 2134m]; 16/VIII/1988; S.A. Stockwell leg.; AMNH  • 1 ♀ ; Oaxaca, 9 km N de San Lorenzo Mixtepec, (N16.17521°, W96.1983°, 1925m); 23/VI/2006; O. Francke et al. leg.; CNAN-Ar 8181 • 1 ♀ ; Oaxaca, Disto. De Ejutla, 1.5 km W San Andres Zabache; on rocky slope; [N16.59905°, W96.85799°, 1539m]; 15/VIII/1970; C.M. Bogert leg.; AMNH  • 2 ♀ 3 imm. ; Oaxaca, El Catrin, (N17.21°, W96.57°); 3/IX/1964; J. &amp; W. Ivie leg.; AMNH  • 1 ♀ ; Oaxaca, Etla, 2 miles N of El Moral; in pine-oak forest; [N17.47762°, W96.93724°]; 10/IX/1966; C.M. Bogert leg.; AMNH  • 1 ♀ ; Oaxaca, Guelatao, [N17.31763°, W96.49114°]; VIII/1962; M.R. Bogert leg.; AMNH  • 1 ♀ ; Oaxaca, Km 171 carretera Ixtlán-Oaxaca, (N17.29725°, W96.54295°, 2006m); 16/III/2008; H. Montaña leg.; CNAN-Ar 6635 • 1 ♀ ; Oaxaca, Monte Albán, [N17.0438°, W96.76811°]; 11/XII/1948; E.S. Ross leg.; AMNH IFM-1637 • 2 ♀ 1 imm. ; same locality; 11/XII/1948; AMNH  • 1 ♀ ; Oaxaca, NE slope of Cerro San Felipe, [N17.09253°, W96.74474°, 2499–2743m]; 6/VIII/1961; M.R. Bogert leg.; AMNH  • 2 ♀ ; Oaxaca, Nochixtlán, (N17.27°, W97.14°); 4/IX/1963; J. &amp; W. Ivie leg.; AMNH  • 1 ♀ ; Oaxaca, Oaxaca, [N17.05942°, W96.72162°]; 13–20/IX/1947; B. Malkin leg.; AMNH  • 1 ♂ ; same locality; AMNH  • 1 ♀ 3 imm. ; Oaxaca, Sierra Mixteca, [N17.0438°, W96.76811°]; C.A. Purpus leg.; MfN IFM-0826 • </v>
      </c>
    </row>
    <row r="311" spans="1:34" s="1" customFormat="1" x14ac:dyDescent="0.25">
      <c r="A311" s="3">
        <f t="shared" si="31"/>
        <v>4</v>
      </c>
      <c r="B311" s="53" t="str">
        <f t="shared" si="29"/>
        <v>Kukulcania brignolii</v>
      </c>
      <c r="C311" s="57" t="s">
        <v>346</v>
      </c>
      <c r="D311" s="57" t="s">
        <v>215</v>
      </c>
      <c r="E311" s="57"/>
      <c r="F311" s="57">
        <v>0</v>
      </c>
      <c r="G311" s="57">
        <v>1</v>
      </c>
      <c r="H311" s="57">
        <v>1</v>
      </c>
      <c r="I311" s="57"/>
      <c r="J311" s="57"/>
      <c r="K311" s="57" t="s">
        <v>48</v>
      </c>
      <c r="L311" s="57" t="s">
        <v>72</v>
      </c>
      <c r="M311" s="54" t="s">
        <v>1396</v>
      </c>
      <c r="N311" s="57" t="s">
        <v>85</v>
      </c>
      <c r="O311" s="58" t="s">
        <v>85</v>
      </c>
      <c r="P311" s="58"/>
      <c r="Q311" s="58" t="s">
        <v>85</v>
      </c>
      <c r="R311" s="58"/>
      <c r="S311" s="54" t="s">
        <v>1397</v>
      </c>
      <c r="T311" s="57" t="s">
        <v>1398</v>
      </c>
      <c r="U311" s="57" t="s">
        <v>535</v>
      </c>
      <c r="V311" s="57"/>
      <c r="W311" s="57" t="s">
        <v>85</v>
      </c>
      <c r="X311" s="147">
        <f ca="1">IF(COUNTBLANK(D311)=1,"",IF('order-admin-units'!$I$1&lt;&gt;"y", "", IF(COUNTBLANK(K311)=1, 'order-admin-units'!$B$1+1, VLOOKUP(K311, ordercountry, 2))))</f>
        <v>2</v>
      </c>
      <c r="Y311" s="147">
        <f ca="1">IF(COUNTBLANK(D311)=1,"",IF('order-admin-units'!$I$1&lt;&gt;"y", "", IF(COUNTBLANK(K311:L311)&gt;0, 'order-admin-units'!$B$2+1, VLOOKUP(K311&amp;"@"&amp;L311, orderadmin, 2))))</f>
        <v>14</v>
      </c>
      <c r="Z311" s="147" t="str">
        <f t="shared" si="32"/>
        <v>MexicoPuebla12 miles N Acatlán</v>
      </c>
      <c r="AA311" s="147" t="str">
        <f t="shared" si="33"/>
        <v>Kukulcania brignoliiMexicoPuebla12 miles N Acatlán[N18.38001°, W98.05422°]L.I. &amp; A.M. Davis3/VII/1947</v>
      </c>
      <c r="AB311" s="147" t="str">
        <f t="shared" si="34"/>
        <v>Kukulcania brignoliiMexicoPuebla12 miles N Acatlán[N18.38001°, W98.05422°]L.I. &amp; A.M. Davis3/VII/1947AMNH IFM-1569</v>
      </c>
      <c r="AC311" s="147" t="str">
        <f t="shared" si="30"/>
        <v>Kukulcania brignoliiMexicoPuebla12 miles N Acatlán[N18.38001°, W98.05422°]L.I. &amp; A.M. Davis3/VII/1947</v>
      </c>
      <c r="AD311" s="11" t="str">
        <f t="shared" si="35"/>
        <v/>
      </c>
      <c r="AE311" s="11" t="str">
        <f t="array" ref="AE311">IF(COUNTBLANK(D311)=1,"",IF(OR($H$2="y",$H$2="m"),IF(AA311=AA310,IF(OR(AB311=$AB$4:$AB310)=FALSE,AE310&amp;C311,AE310),"("&amp;C311)&amp;IF(AA311=AA312,IF(OR(AB312=$AB$4:$AB311)=FALSE,", ",""),") "),""))</f>
        <v/>
      </c>
      <c r="AF311" s="11" t="str">
        <f t="array" ref="AF311">IF((COUNTBLANK(D311)=0)*OR($H$2="y",$H$2="m"),IFERROR(LEFT(C311, FIND(" ",C311)-1), C311),"")</f>
        <v/>
      </c>
      <c r="AG311" s="11" t="str">
        <f t="array" ref="AG311">IF(COUNTBLANK(D311)=1,"",IF(OR($H$2="y",$H$2="m"),IF(AA311=AA310,IF(OR(AC311=$AC$4:$AC310)=FALSE,AG310&amp;AF311,AG310),"("&amp;AF311)&amp;IF(AA311=AA312,IF(OR(AC312=$AC$4:$AC311)=FALSE,", ",""),") "),""))</f>
        <v/>
      </c>
      <c r="AH311" s="10" t="str">
        <f>IF((COUNTBLANK(D311)=1),"",IF(D311=D310,AH310,"")&amp;IF(B310&lt;&gt;B311,((IF(COUNTBLANK(E311)=1,$D$3&amp;"Non-type material: "&amp;$D$3,$D$3&amp;INDEX('type-categories'!$A$2:$B$100,MATCH(E311,'type-categories'!$A$2:$A$100,0),2)&amp;$D$3))),"")&amp;(IF(K311&lt;&gt;K310,$C$2&amp;UPPER(K311)&amp;$C$2&amp;$K$3&amp;" ",(IF(B311&lt;&gt;B310,$C$2&amp;UPPER(K311)&amp;$C$2&amp;$K$3&amp;" ",""))))&amp;IF((AA311&lt;&gt;AA312)*($H$2="y"),AD311&amp;AE311,IF((AA311&lt;&gt;AA312)*($H$2="m"),AD311&amp;AG311,IF(($H$2&lt;&gt;"m")*($H$2&lt;&gt;"Y"),(IF(F311=0,"",F311&amp;" "&amp;$F$4&amp;" "))&amp;(IF(G311=0,"",G311&amp;" "&amp;$G$4&amp;" "))&amp;(IF(H311=0,"",H311&amp;" "&amp;H$4&amp;" "))&amp;(IF(I311=0,"",I311&amp;" "&amp;$I$4&amp;" "))&amp;(IF(J311=0,"",J311&amp;" "&amp;$J$4&amp;" ")),"")))&amp;"; "&amp;IF((B311=B310)*(AA311=AA310), "same collecting data; ", IF((B311=B310)*(Z310=Z311),"same locality; ",(IF(COUNTBLANK(L311)=1,"",$D$2&amp;L311&amp;$L$3&amp;" "&amp;$D$2))&amp;(IF(COUNTBLANK(M311)=1,"",$E$2&amp;M311&amp;$E$2&amp;", "))&amp;(IF(COUNTBLANK(N311)=1,"",N311&amp;"; "))&amp;(IF(COUNTBLANK(O311)=1,"",O311&amp;"; ")))&amp;(IF(COUNTBLANK(P311)=1,"",P311&amp;"; "))&amp;(IF(COUNTBLANK(Q311)=1,"",Q311&amp;"; "))&amp;(IF(COUNTBLANK(R311)=1,"",R311&amp;"m, "))&amp;IF((COUNTBLANK(S311)=0)*(S311&lt;&gt;S310), S311&amp;"; ","")&amp;(IF(COUNTBLANK(U311)=1,"",U311&amp;"; "))&amp;(IF(COUNTBLANK(T311)=1,"",IF(COUNTBLANK(F$2)=1,T311&amp;"; ",T311&amp;" "&amp;F$2&amp;"; "))))&amp;(IF(COUNTBLANK(V311)=1,"",V311&amp;"; "))&amp;IF((COUNTBLANK(C311)=1),"",C311)&amp;IF((B311=B312)*(K311=K312)*(L311=L312)*(M311=M312),IF(($H$2&lt;&gt;"m")*($H$2&lt;&gt;"Y"), " • ", IF((ISNUMBER(FIND(")",AE311))), " • ", "")),IF((B311=B312)*(K311=K312)," • ",". ")))</f>
        <v xml:space="preserve">Holotype: &lt;bold&gt;MEXICO&lt;bold&gt; • 1 ♂ ; Oaxaca, Monte Albán, [N17.0438°, W96.76811°]; 7/VIII/1973; P. Brignoli leg.; MCVR . Non-type material: &lt;bold&gt;MEXICO&lt;bold&gt; • 3 ♀ 3 imm. ; Estado de México, Pyramids of San Juán Teotihuacán, [N19.69227°, W98.8435°]; 15/IX/1977; Bentzien leg.; UCB  • 2 ♀ ; Oaxaca, [N17.0438°, W96.76811°]; V–VI/1938; R. Greenfield leg.; USNM  • 1 ♀ ; same locality; [N17.05942°, W96.72162°, 1534m]; 17/VII/1955; C. &amp; P. Vaurie leg.; AMNH  • 2 ♀ ; same locality; [N17.05942°, W96.72162°]; 6/II/1939; R.V. Chamberlin leg.; AMNH  • 1 ♀ 1 imm. ; same locality; 6/II/1939; AMNH  • 3 ♀ 4 imm. ; Oaxaca, 10 miles E Oaxaca, [N17.00505°, W96.54714°]; 15/VIII/1967; J. Reddell &amp; J. Fish leg.; AMNH  • 1 ♀ 2 imm. ; Oaxaca, 10 miles S Tomellín, [N17.62498°, W96.91975°]; 14/VIII/1967; J. Reddell, J. Fish &amp; T. Evans leg.; AMNH  • 1 ♀ 1 imm. ; Oaxaca, 28 km S Nochixtlán, [N17.2261°, W96.87526°]; 11/VIII/1988; S.A. Stockwell leg.; AMNH  • 5 ♀ ; Oaxaca, 3.7 km N El Moral, under stones; (N17.50223°, W96.93485°, 2050m); 23/VII/2002; L. Prendini, O. Francke, E. Gonzaléz &amp; J. Ponce leg.; AMNH  • 1 ♀ 1 imm. ; Oaxaca, 5 mi NE Mitla, near "El Crucero" ruins; [N16.9379°, W96.28138°, 2073–2195m]; 27/VIII/1963; M.R. Bogert, G. Sluder &amp; N. Bucknall leg.; AMNH  • 2 ♀ ; Oaxaca, 5.8 miles N Teotitlán, off Mex-131; [N17.03016°, W96.52073°]; 31/VII/1973; L.R. Erickson &amp; M.E. Soleglad leg.; AMNH  • 1 ♀ ; Oaxaca, 7.4 miles N of Telixtlahuaca, [N17.34993°, W96.89013°, 1800m]; 16/XI/1987; V.F. Lee leg.; CAS 9057632 • 1 ♀ ; Oaxaca, 8 km NE El Punto, [N17.30739°, W96.55186°, 2134m]; 16/VIII/1988; S.A. Stockwell leg.; AMNH  • 1 ♀ ; Oaxaca, 9 km N de San Lorenzo Mixtepec, (N16.17521°, W96.1983°, 1925m); 23/VI/2006; O. Francke et al. leg.; CNAN-Ar 8181 • 1 ♀ ; Oaxaca, Disto. De Ejutla, 1.5 km W San Andres Zabache; on rocky slope; [N16.59905°, W96.85799°, 1539m]; 15/VIII/1970; C.M. Bogert leg.; AMNH  • 2 ♀ 3 imm. ; Oaxaca, El Catrin, (N17.21°, W96.57°); 3/IX/1964; J. &amp; W. Ivie leg.; AMNH  • 1 ♀ ; Oaxaca, Etla, 2 miles N of El Moral; in pine-oak forest; [N17.47762°, W96.93724°]; 10/IX/1966; C.M. Bogert leg.; AMNH  • 1 ♀ ; Oaxaca, Guelatao, [N17.31763°, W96.49114°]; VIII/1962; M.R. Bogert leg.; AMNH  • 1 ♀ ; Oaxaca, Km 171 carretera Ixtlán-Oaxaca, (N17.29725°, W96.54295°, 2006m); 16/III/2008; H. Montaña leg.; CNAN-Ar 6635 • 1 ♀ ; Oaxaca, Monte Albán, [N17.0438°, W96.76811°]; 11/XII/1948; E.S. Ross leg.; AMNH IFM-1637 • 2 ♀ 1 imm. ; same locality; 11/XII/1948; AMNH  • 1 ♀ ; Oaxaca, NE slope of Cerro San Felipe, [N17.09253°, W96.74474°, 2499–2743m]; 6/VIII/1961; M.R. Bogert leg.; AMNH  • 2 ♀ ; Oaxaca, Nochixtlán, (N17.27°, W97.14°); 4/IX/1963; J. &amp; W. Ivie leg.; AMNH  • 1 ♀ ; Oaxaca, Oaxaca, [N17.05942°, W96.72162°]; 13–20/IX/1947; B. Malkin leg.; AMNH  • 1 ♂ ; same locality; AMNH  • 1 ♀ 3 imm. ; Oaxaca, Sierra Mixteca, [N17.0438°, W96.76811°]; C.A. Purpus leg.; MfN IFM-0826 • 1 ♀ 1 imm. ; Puebla, 12 miles N Acatlán, [N18.38001°, W98.05422°]; 3/VII/1947; L.I. &amp; A.M. Davis leg.; AMNH IFM-1569 • </v>
      </c>
    </row>
    <row r="312" spans="1:34" s="1" customFormat="1" x14ac:dyDescent="0.25">
      <c r="A312" s="3">
        <f t="shared" si="31"/>
        <v>4</v>
      </c>
      <c r="B312" s="53" t="str">
        <f t="shared" si="29"/>
        <v>Kukulcania brignolii</v>
      </c>
      <c r="C312" s="57" t="s">
        <v>192</v>
      </c>
      <c r="D312" s="57" t="s">
        <v>215</v>
      </c>
      <c r="E312" s="57"/>
      <c r="F312" s="57">
        <v>0</v>
      </c>
      <c r="G312" s="57">
        <v>2</v>
      </c>
      <c r="H312" s="57">
        <v>2</v>
      </c>
      <c r="I312" s="57"/>
      <c r="J312" s="57"/>
      <c r="K312" s="57" t="s">
        <v>48</v>
      </c>
      <c r="L312" s="57" t="s">
        <v>72</v>
      </c>
      <c r="M312" s="54" t="s">
        <v>1399</v>
      </c>
      <c r="N312" s="57" t="s">
        <v>85</v>
      </c>
      <c r="O312" s="58" t="s">
        <v>85</v>
      </c>
      <c r="P312" s="58"/>
      <c r="Q312" s="58" t="s">
        <v>85</v>
      </c>
      <c r="R312" s="58"/>
      <c r="S312" s="54" t="s">
        <v>1400</v>
      </c>
      <c r="T312" s="57" t="s">
        <v>70</v>
      </c>
      <c r="U312" s="57" t="s">
        <v>1401</v>
      </c>
      <c r="V312" s="57"/>
      <c r="W312" s="57" t="s">
        <v>85</v>
      </c>
      <c r="X312" s="147">
        <f ca="1">IF(COUNTBLANK(D312)=1,"",IF('order-admin-units'!$I$1&lt;&gt;"y", "", IF(COUNTBLANK(K312)=1, 'order-admin-units'!$B$1+1, VLOOKUP(K312, ordercountry, 2))))</f>
        <v>2</v>
      </c>
      <c r="Y312" s="147">
        <f ca="1">IF(COUNTBLANK(D312)=1,"",IF('order-admin-units'!$I$1&lt;&gt;"y", "", IF(COUNTBLANK(K312:L312)&gt;0, 'order-admin-units'!$B$2+1, VLOOKUP(K312&amp;"@"&amp;L312, orderadmin, 2))))</f>
        <v>14</v>
      </c>
      <c r="Z312" s="147" t="str">
        <f t="shared" si="32"/>
        <v>MexicoPuebla5 miles N Tehuacán</v>
      </c>
      <c r="AA312" s="147" t="str">
        <f t="shared" si="33"/>
        <v>Kukulcania brignoliiMexicoPuebla5 miles N Tehuacán(N19.35°, W97.24°)J. &amp; W. Ivie3/VIII/1966</v>
      </c>
      <c r="AB312" s="147" t="str">
        <f t="shared" si="34"/>
        <v xml:space="preserve">Kukulcania brignoliiMexicoPuebla5 miles N Tehuacán(N19.35°, W97.24°)J. &amp; W. Ivie3/VIII/1966AMNH </v>
      </c>
      <c r="AC312" s="147" t="str">
        <f t="shared" si="30"/>
        <v>Kukulcania brignoliiMexicoPuebla5 miles N Tehuacán(N19.35°, W97.24°)J. &amp; W. Ivie3/VIII/1966</v>
      </c>
      <c r="AD312" s="11" t="str">
        <f t="shared" si="35"/>
        <v/>
      </c>
      <c r="AE312" s="11" t="str">
        <f t="array" ref="AE312">IF(COUNTBLANK(D312)=1,"",IF(OR($H$2="y",$H$2="m"),IF(AA312=AA311,IF(OR(AB312=$AB$4:$AB311)=FALSE,AE311&amp;C312,AE311),"("&amp;C312)&amp;IF(AA312=AA313,IF(OR(AB313=$AB$4:$AB312)=FALSE,", ",""),") "),""))</f>
        <v/>
      </c>
      <c r="AF312" s="11" t="str">
        <f t="array" ref="AF312">IF((COUNTBLANK(D312)=0)*OR($H$2="y",$H$2="m"),IFERROR(LEFT(C312, FIND(" ",C312)-1), C312),"")</f>
        <v/>
      </c>
      <c r="AG312" s="11" t="str">
        <f t="array" ref="AG312">IF(COUNTBLANK(D312)=1,"",IF(OR($H$2="y",$H$2="m"),IF(AA312=AA311,IF(OR(AC312=$AC$4:$AC311)=FALSE,AG311&amp;AF312,AG311),"("&amp;AF312)&amp;IF(AA312=AA313,IF(OR(AC313=$AC$4:$AC312)=FALSE,", ",""),") "),""))</f>
        <v/>
      </c>
      <c r="AH312" s="10" t="str">
        <f>IF((COUNTBLANK(D312)=1),"",IF(D312=D311,AH311,"")&amp;IF(B311&lt;&gt;B312,((IF(COUNTBLANK(E312)=1,$D$3&amp;"Non-type material: "&amp;$D$3,$D$3&amp;INDEX('type-categories'!$A$2:$B$100,MATCH(E312,'type-categories'!$A$2:$A$100,0),2)&amp;$D$3))),"")&amp;(IF(K312&lt;&gt;K311,$C$2&amp;UPPER(K312)&amp;$C$2&amp;$K$3&amp;" ",(IF(B312&lt;&gt;B311,$C$2&amp;UPPER(K312)&amp;$C$2&amp;$K$3&amp;" ",""))))&amp;IF((AA312&lt;&gt;AA313)*($H$2="y"),AD312&amp;AE312,IF((AA312&lt;&gt;AA313)*($H$2="m"),AD312&amp;AG312,IF(($H$2&lt;&gt;"m")*($H$2&lt;&gt;"Y"),(IF(F312=0,"",F312&amp;" "&amp;$F$4&amp;" "))&amp;(IF(G312=0,"",G312&amp;" "&amp;$G$4&amp;" "))&amp;(IF(H312=0,"",H312&amp;" "&amp;H$4&amp;" "))&amp;(IF(I312=0,"",I312&amp;" "&amp;$I$4&amp;" "))&amp;(IF(J312=0,"",J312&amp;" "&amp;$J$4&amp;" ")),"")))&amp;"; "&amp;IF((B312=B311)*(AA312=AA311), "same collecting data; ", IF((B312=B311)*(Z311=Z312),"same locality; ",(IF(COUNTBLANK(L312)=1,"",$D$2&amp;L312&amp;$L$3&amp;" "&amp;$D$2))&amp;(IF(COUNTBLANK(M312)=1,"",$E$2&amp;M312&amp;$E$2&amp;", "))&amp;(IF(COUNTBLANK(N312)=1,"",N312&amp;"; "))&amp;(IF(COUNTBLANK(O312)=1,"",O312&amp;"; ")))&amp;(IF(COUNTBLANK(P312)=1,"",P312&amp;"; "))&amp;(IF(COUNTBLANK(Q312)=1,"",Q312&amp;"; "))&amp;(IF(COUNTBLANK(R312)=1,"",R312&amp;"m, "))&amp;IF((COUNTBLANK(S312)=0)*(S312&lt;&gt;S311), S312&amp;"; ","")&amp;(IF(COUNTBLANK(U312)=1,"",U312&amp;"; "))&amp;(IF(COUNTBLANK(T312)=1,"",IF(COUNTBLANK(F$2)=1,T312&amp;"; ",T312&amp;" "&amp;F$2&amp;"; "))))&amp;(IF(COUNTBLANK(V312)=1,"",V312&amp;"; "))&amp;IF((COUNTBLANK(C312)=1),"",C312)&amp;IF((B312=B313)*(K312=K313)*(L312=L313)*(M312=M313),IF(($H$2&lt;&gt;"m")*($H$2&lt;&gt;"Y"), " • ", IF((ISNUMBER(FIND(")",AE312))), " • ", "")),IF((B312=B313)*(K312=K313)," • ",". ")))</f>
        <v xml:space="preserve">Holotype: &lt;bold&gt;MEXICO&lt;bold&gt; • 1 ♂ ; Oaxaca, Monte Albán, [N17.0438°, W96.76811°]; 7/VIII/1973; P. Brignoli leg.; MCVR . Non-type material: &lt;bold&gt;MEXICO&lt;bold&gt; • 3 ♀ 3 imm. ; Estado de México, Pyramids of San Juán Teotihuacán, [N19.69227°, W98.8435°]; 15/IX/1977; Bentzien leg.; UCB  • 2 ♀ ; Oaxaca, [N17.0438°, W96.76811°]; V–VI/1938; R. Greenfield leg.; USNM  • 1 ♀ ; same locality; [N17.05942°, W96.72162°, 1534m]; 17/VII/1955; C. &amp; P. Vaurie leg.; AMNH  • 2 ♀ ; same locality; [N17.05942°, W96.72162°]; 6/II/1939; R.V. Chamberlin leg.; AMNH  • 1 ♀ 1 imm. ; same locality; 6/II/1939; AMNH  • 3 ♀ 4 imm. ; Oaxaca, 10 miles E Oaxaca, [N17.00505°, W96.54714°]; 15/VIII/1967; J. Reddell &amp; J. Fish leg.; AMNH  • 1 ♀ 2 imm. ; Oaxaca, 10 miles S Tomellín, [N17.62498°, W96.91975°]; 14/VIII/1967; J. Reddell, J. Fish &amp; T. Evans leg.; AMNH  • 1 ♀ 1 imm. ; Oaxaca, 28 km S Nochixtlán, [N17.2261°, W96.87526°]; 11/VIII/1988; S.A. Stockwell leg.; AMNH  • 5 ♀ ; Oaxaca, 3.7 km N El Moral, under stones; (N17.50223°, W96.93485°, 2050m); 23/VII/2002; L. Prendini, O. Francke, E. Gonzaléz &amp; J. Ponce leg.; AMNH  • 1 ♀ 1 imm. ; Oaxaca, 5 mi NE Mitla, near "El Crucero" ruins; [N16.9379°, W96.28138°, 2073–2195m]; 27/VIII/1963; M.R. Bogert, G. Sluder &amp; N. Bucknall leg.; AMNH  • 2 ♀ ; Oaxaca, 5.8 miles N Teotitlán, off Mex-131; [N17.03016°, W96.52073°]; 31/VII/1973; L.R. Erickson &amp; M.E. Soleglad leg.; AMNH  • 1 ♀ ; Oaxaca, 7.4 miles N of Telixtlahuaca, [N17.34993°, W96.89013°, 1800m]; 16/XI/1987; V.F. Lee leg.; CAS 9057632 • 1 ♀ ; Oaxaca, 8 km NE El Punto, [N17.30739°, W96.55186°, 2134m]; 16/VIII/1988; S.A. Stockwell leg.; AMNH  • 1 ♀ ; Oaxaca, 9 km N de San Lorenzo Mixtepec, (N16.17521°, W96.1983°, 1925m); 23/VI/2006; O. Francke et al. leg.; CNAN-Ar 8181 • 1 ♀ ; Oaxaca, Disto. De Ejutla, 1.5 km W San Andres Zabache; on rocky slope; [N16.59905°, W96.85799°, 1539m]; 15/VIII/1970; C.M. Bogert leg.; AMNH  • 2 ♀ 3 imm. ; Oaxaca, El Catrin, (N17.21°, W96.57°); 3/IX/1964; J. &amp; W. Ivie leg.; AMNH  • 1 ♀ ; Oaxaca, Etla, 2 miles N of El Moral; in pine-oak forest; [N17.47762°, W96.93724°]; 10/IX/1966; C.M. Bogert leg.; AMNH  • 1 ♀ ; Oaxaca, Guelatao, [N17.31763°, W96.49114°]; VIII/1962; M.R. Bogert leg.; AMNH  • 1 ♀ ; Oaxaca, Km 171 carretera Ixtlán-Oaxaca, (N17.29725°, W96.54295°, 2006m); 16/III/2008; H. Montaña leg.; CNAN-Ar 6635 • 1 ♀ ; Oaxaca, Monte Albán, [N17.0438°, W96.76811°]; 11/XII/1948; E.S. Ross leg.; AMNH IFM-1637 • 2 ♀ 1 imm. ; same locality; 11/XII/1948; AMNH  • 1 ♀ ; Oaxaca, NE slope of Cerro San Felipe, [N17.09253°, W96.74474°, 2499–2743m]; 6/VIII/1961; M.R. Bogert leg.; AMNH  • 2 ♀ ; Oaxaca, Nochixtlán, (N17.27°, W97.14°); 4/IX/1963; J. &amp; W. Ivie leg.; AMNH  • 1 ♀ ; Oaxaca, Oaxaca, [N17.05942°, W96.72162°]; 13–20/IX/1947; B. Malkin leg.; AMNH  • 1 ♂ ; same locality; AMNH  • 1 ♀ 3 imm. ; Oaxaca, Sierra Mixteca, [N17.0438°, W96.76811°]; C.A. Purpus leg.; MfN IFM-0826 • 1 ♀ 1 imm. ; Puebla, 12 miles N Acatlán, [N18.38001°, W98.05422°]; 3/VII/1947; L.I. &amp; A.M. Davis leg.; AMNH IFM-1569 • 2 ♀ 2 imm. ; Puebla, 5 miles N Tehuacán, (N19.35°, W97.24°); 3/VIII/1966; J. &amp; W. Ivie leg.; AMNH  • </v>
      </c>
    </row>
    <row r="313" spans="1:34" s="1" customFormat="1" x14ac:dyDescent="0.25">
      <c r="A313" s="3">
        <f t="shared" si="31"/>
        <v>4</v>
      </c>
      <c r="B313" s="53" t="str">
        <f t="shared" si="29"/>
        <v>Kukulcania brignolii</v>
      </c>
      <c r="C313" s="57" t="s">
        <v>347</v>
      </c>
      <c r="D313" s="57" t="s">
        <v>215</v>
      </c>
      <c r="E313" s="57"/>
      <c r="F313" s="57">
        <v>0</v>
      </c>
      <c r="G313" s="57">
        <v>2</v>
      </c>
      <c r="H313" s="57">
        <v>0</v>
      </c>
      <c r="I313" s="57"/>
      <c r="J313" s="57"/>
      <c r="K313" s="57" t="s">
        <v>48</v>
      </c>
      <c r="L313" s="57" t="s">
        <v>72</v>
      </c>
      <c r="M313" s="54" t="s">
        <v>1402</v>
      </c>
      <c r="N313" s="57" t="s">
        <v>85</v>
      </c>
      <c r="O313" s="58" t="s">
        <v>85</v>
      </c>
      <c r="P313" s="58" t="s">
        <v>81</v>
      </c>
      <c r="Q313" s="58" t="s">
        <v>85</v>
      </c>
      <c r="R313" s="58"/>
      <c r="S313" s="54" t="s">
        <v>1403</v>
      </c>
      <c r="T313" s="57" t="s">
        <v>1404</v>
      </c>
      <c r="U313" s="57" t="s">
        <v>1405</v>
      </c>
      <c r="V313" s="57"/>
      <c r="W313" s="57" t="s">
        <v>85</v>
      </c>
      <c r="X313" s="147">
        <f ca="1">IF(COUNTBLANK(D313)=1,"",IF('order-admin-units'!$I$1&lt;&gt;"y", "", IF(COUNTBLANK(K313)=1, 'order-admin-units'!$B$1+1, VLOOKUP(K313, ordercountry, 2))))</f>
        <v>2</v>
      </c>
      <c r="Y313" s="147">
        <f ca="1">IF(COUNTBLANK(D313)=1,"",IF('order-admin-units'!$I$1&lt;&gt;"y", "", IF(COUNTBLANK(K313:L313)&gt;0, 'order-admin-units'!$B$2+1, VLOOKUP(K313&amp;"@"&amp;L313, orderadmin, 2))))</f>
        <v>14</v>
      </c>
      <c r="Z313" s="147" t="str">
        <f t="shared" si="32"/>
        <v>MexicoPuebla62 km W Orizaba</v>
      </c>
      <c r="AA313" s="147" t="str">
        <f t="shared" si="33"/>
        <v>Kukulcania brignoliiMexicoPuebla62 km W Orizabaunder rocks[N18.72052°, W97.68412°]G. Dingerkus et al.11/VIII/1975</v>
      </c>
      <c r="AB313" s="147" t="str">
        <f t="shared" si="34"/>
        <v>Kukulcania brignoliiMexicoPuebla62 km W Orizabaunder rocks[N18.72052°, W97.68412°]G. Dingerkus et al.11/VIII/1975AMNH IFM-1573</v>
      </c>
      <c r="AC313" s="147" t="str">
        <f t="shared" si="30"/>
        <v>Kukulcania brignoliiMexicoPuebla62 km W Orizabaunder rocks[N18.72052°, W97.68412°]G. Dingerkus et al.11/VIII/1975</v>
      </c>
      <c r="AD313" s="11" t="str">
        <f t="shared" si="35"/>
        <v/>
      </c>
      <c r="AE313" s="11" t="str">
        <f t="array" ref="AE313">IF(COUNTBLANK(D313)=1,"",IF(OR($H$2="y",$H$2="m"),IF(AA313=AA312,IF(OR(AB313=$AB$4:$AB312)=FALSE,AE312&amp;C313,AE312),"("&amp;C313)&amp;IF(AA313=AA314,IF(OR(AB314=$AB$4:$AB313)=FALSE,", ",""),") "),""))</f>
        <v/>
      </c>
      <c r="AF313" s="11" t="str">
        <f t="array" ref="AF313">IF((COUNTBLANK(D313)=0)*OR($H$2="y",$H$2="m"),IFERROR(LEFT(C313, FIND(" ",C313)-1), C313),"")</f>
        <v/>
      </c>
      <c r="AG313" s="11" t="str">
        <f t="array" ref="AG313">IF(COUNTBLANK(D313)=1,"",IF(OR($H$2="y",$H$2="m"),IF(AA313=AA312,IF(OR(AC313=$AC$4:$AC312)=FALSE,AG312&amp;AF313,AG312),"("&amp;AF313)&amp;IF(AA313=AA314,IF(OR(AC314=$AC$4:$AC313)=FALSE,", ",""),") "),""))</f>
        <v/>
      </c>
      <c r="AH313" s="10" t="str">
        <f>IF((COUNTBLANK(D313)=1),"",IF(D313=D312,AH312,"")&amp;IF(B312&lt;&gt;B313,((IF(COUNTBLANK(E313)=1,$D$3&amp;"Non-type material: "&amp;$D$3,$D$3&amp;INDEX('type-categories'!$A$2:$B$100,MATCH(E313,'type-categories'!$A$2:$A$100,0),2)&amp;$D$3))),"")&amp;(IF(K313&lt;&gt;K312,$C$2&amp;UPPER(K313)&amp;$C$2&amp;$K$3&amp;" ",(IF(B313&lt;&gt;B312,$C$2&amp;UPPER(K313)&amp;$C$2&amp;$K$3&amp;" ",""))))&amp;IF((AA313&lt;&gt;AA314)*($H$2="y"),AD313&amp;AE313,IF((AA313&lt;&gt;AA314)*($H$2="m"),AD313&amp;AG313,IF(($H$2&lt;&gt;"m")*($H$2&lt;&gt;"Y"),(IF(F313=0,"",F313&amp;" "&amp;$F$4&amp;" "))&amp;(IF(G313=0,"",G313&amp;" "&amp;$G$4&amp;" "))&amp;(IF(H313=0,"",H313&amp;" "&amp;H$4&amp;" "))&amp;(IF(I313=0,"",I313&amp;" "&amp;$I$4&amp;" "))&amp;(IF(J313=0,"",J313&amp;" "&amp;$J$4&amp;" ")),"")))&amp;"; "&amp;IF((B313=B312)*(AA313=AA312), "same collecting data; ", IF((B313=B312)*(Z312=Z313),"same locality; ",(IF(COUNTBLANK(L313)=1,"",$D$2&amp;L313&amp;$L$3&amp;" "&amp;$D$2))&amp;(IF(COUNTBLANK(M313)=1,"",$E$2&amp;M313&amp;$E$2&amp;", "))&amp;(IF(COUNTBLANK(N313)=1,"",N313&amp;"; "))&amp;(IF(COUNTBLANK(O313)=1,"",O313&amp;"; ")))&amp;(IF(COUNTBLANK(P313)=1,"",P313&amp;"; "))&amp;(IF(COUNTBLANK(Q313)=1,"",Q313&amp;"; "))&amp;(IF(COUNTBLANK(R313)=1,"",R313&amp;"m, "))&amp;IF((COUNTBLANK(S313)=0)*(S313&lt;&gt;S312), S313&amp;"; ","")&amp;(IF(COUNTBLANK(U313)=1,"",U313&amp;"; "))&amp;(IF(COUNTBLANK(T313)=1,"",IF(COUNTBLANK(F$2)=1,T313&amp;"; ",T313&amp;" "&amp;F$2&amp;"; "))))&amp;(IF(COUNTBLANK(V313)=1,"",V313&amp;"; "))&amp;IF((COUNTBLANK(C313)=1),"",C313)&amp;IF((B313=B314)*(K313=K314)*(L313=L314)*(M313=M314),IF(($H$2&lt;&gt;"m")*($H$2&lt;&gt;"Y"), " • ", IF((ISNUMBER(FIND(")",AE313))), " • ", "")),IF((B313=B314)*(K313=K314)," • ",". ")))</f>
        <v xml:space="preserve">Holotype: &lt;bold&gt;MEXICO&lt;bold&gt; • 1 ♂ ; Oaxaca, Monte Albán, [N17.0438°, W96.76811°]; 7/VIII/1973; P. Brignoli leg.; MCVR . Non-type material: &lt;bold&gt;MEXICO&lt;bold&gt; • 3 ♀ 3 imm. ; Estado de México, Pyramids of San Juán Teotihuacán, [N19.69227°, W98.8435°]; 15/IX/1977; Bentzien leg.; UCB  • 2 ♀ ; Oaxaca, [N17.0438°, W96.76811°]; V–VI/1938; R. Greenfield leg.; USNM  • 1 ♀ ; same locality; [N17.05942°, W96.72162°, 1534m]; 17/VII/1955; C. &amp; P. Vaurie leg.; AMNH  • 2 ♀ ; same locality; [N17.05942°, W96.72162°]; 6/II/1939; R.V. Chamberlin leg.; AMNH  • 1 ♀ 1 imm. ; same locality; 6/II/1939; AMNH  • 3 ♀ 4 imm. ; Oaxaca, 10 miles E Oaxaca, [N17.00505°, W96.54714°]; 15/VIII/1967; J. Reddell &amp; J. Fish leg.; AMNH  • 1 ♀ 2 imm. ; Oaxaca, 10 miles S Tomellín, [N17.62498°, W96.91975°]; 14/VIII/1967; J. Reddell, J. Fish &amp; T. Evans leg.; AMNH  • 1 ♀ 1 imm. ; Oaxaca, 28 km S Nochixtlán, [N17.2261°, W96.87526°]; 11/VIII/1988; S.A. Stockwell leg.; AMNH  • 5 ♀ ; Oaxaca, 3.7 km N El Moral, under stones; (N17.50223°, W96.93485°, 2050m); 23/VII/2002; L. Prendini, O. Francke, E. Gonzaléz &amp; J. Ponce leg.; AMNH  • 1 ♀ 1 imm. ; Oaxaca, 5 mi NE Mitla, near "El Crucero" ruins; [N16.9379°, W96.28138°, 2073–2195m]; 27/VIII/1963; M.R. Bogert, G. Sluder &amp; N. Bucknall leg.; AMNH  • 2 ♀ ; Oaxaca, 5.8 miles N Teotitlán, off Mex-131; [N17.03016°, W96.52073°]; 31/VII/1973; L.R. Erickson &amp; M.E. Soleglad leg.; AMNH  • 1 ♀ ; Oaxaca, 7.4 miles N of Telixtlahuaca, [N17.34993°, W96.89013°, 1800m]; 16/XI/1987; V.F. Lee leg.; CAS 9057632 • 1 ♀ ; Oaxaca, 8 km NE El Punto, [N17.30739°, W96.55186°, 2134m]; 16/VIII/1988; S.A. Stockwell leg.; AMNH  • 1 ♀ ; Oaxaca, 9 km N de San Lorenzo Mixtepec, (N16.17521°, W96.1983°, 1925m); 23/VI/2006; O. Francke et al. leg.; CNAN-Ar 8181 • 1 ♀ ; Oaxaca, Disto. De Ejutla, 1.5 km W San Andres Zabache; on rocky slope; [N16.59905°, W96.85799°, 1539m]; 15/VIII/1970; C.M. Bogert leg.; AMNH  • 2 ♀ 3 imm. ; Oaxaca, El Catrin, (N17.21°, W96.57°); 3/IX/1964; J. &amp; W. Ivie leg.; AMNH  • 1 ♀ ; Oaxaca, Etla, 2 miles N of El Moral; in pine-oak forest; [N17.47762°, W96.93724°]; 10/IX/1966; C.M. Bogert leg.; AMNH  • 1 ♀ ; Oaxaca, Guelatao, [N17.31763°, W96.49114°]; VIII/1962; M.R. Bogert leg.; AMNH  • 1 ♀ ; Oaxaca, Km 171 carretera Ixtlán-Oaxaca, (N17.29725°, W96.54295°, 2006m); 16/III/2008; H. Montaña leg.; CNAN-Ar 6635 • 1 ♀ ; Oaxaca, Monte Albán, [N17.0438°, W96.76811°]; 11/XII/1948; E.S. Ross leg.; AMNH IFM-1637 • 2 ♀ 1 imm. ; same locality; 11/XII/1948; AMNH  • 1 ♀ ; Oaxaca, NE slope of Cerro San Felipe, [N17.09253°, W96.74474°, 2499–2743m]; 6/VIII/1961; M.R. Bogert leg.; AMNH  • 2 ♀ ; Oaxaca, Nochixtlán, (N17.27°, W97.14°); 4/IX/1963; J. &amp; W. Ivie leg.; AMNH  • 1 ♀ ; Oaxaca, Oaxaca, [N17.05942°, W96.72162°]; 13–20/IX/1947; B. Malkin leg.; AMNH  • 1 ♂ ; same locality; AMNH  • 1 ♀ 3 imm. ; Oaxaca, Sierra Mixteca, [N17.0438°, W96.76811°]; C.A. Purpus leg.; MfN IFM-0826 • 1 ♀ 1 imm. ; Puebla, 12 miles N Acatlán, [N18.38001°, W98.05422°]; 3/VII/1947; L.I. &amp; A.M. Davis leg.; AMNH IFM-1569 • 2 ♀ 2 imm. ; Puebla, 5 miles N Tehuacán, (N19.35°, W97.24°); 3/VIII/1966; J. &amp; W. Ivie leg.; AMNH  • 2 ♀ ; Puebla, 62 km W Orizaba, under rocks; [N18.72052°, W97.68412°]; 11/VIII/1975; G. Dingerkus et al. leg.; AMNH IFM-1573 • </v>
      </c>
    </row>
    <row r="314" spans="1:34" s="1" customFormat="1" x14ac:dyDescent="0.25">
      <c r="A314" s="3">
        <f t="shared" si="31"/>
        <v>4</v>
      </c>
      <c r="B314" s="53" t="str">
        <f t="shared" si="29"/>
        <v>Kukulcania brignolii</v>
      </c>
      <c r="C314" s="57" t="s">
        <v>348</v>
      </c>
      <c r="D314" s="57" t="s">
        <v>215</v>
      </c>
      <c r="E314" s="57"/>
      <c r="F314" s="57">
        <v>0</v>
      </c>
      <c r="G314" s="57">
        <v>1</v>
      </c>
      <c r="H314" s="57">
        <v>0</v>
      </c>
      <c r="I314" s="57"/>
      <c r="J314" s="57"/>
      <c r="K314" s="57" t="s">
        <v>48</v>
      </c>
      <c r="L314" s="57" t="s">
        <v>72</v>
      </c>
      <c r="M314" s="54" t="s">
        <v>1406</v>
      </c>
      <c r="N314" s="57" t="s">
        <v>85</v>
      </c>
      <c r="O314" s="58" t="s">
        <v>85</v>
      </c>
      <c r="P314" s="58" t="s">
        <v>1407</v>
      </c>
      <c r="Q314" s="58" t="s">
        <v>85</v>
      </c>
      <c r="R314" s="58"/>
      <c r="S314" s="54" t="s">
        <v>1408</v>
      </c>
      <c r="T314" s="57" t="s">
        <v>1409</v>
      </c>
      <c r="U314" s="57" t="s">
        <v>1410</v>
      </c>
      <c r="V314" s="57"/>
      <c r="W314" s="57" t="s">
        <v>85</v>
      </c>
      <c r="X314" s="147">
        <f ca="1">IF(COUNTBLANK(D314)=1,"",IF('order-admin-units'!$I$1&lt;&gt;"y", "", IF(COUNTBLANK(K314)=1, 'order-admin-units'!$B$1+1, VLOOKUP(K314, ordercountry, 2))))</f>
        <v>2</v>
      </c>
      <c r="Y314" s="147">
        <f ca="1">IF(COUNTBLANK(D314)=1,"",IF('order-admin-units'!$I$1&lt;&gt;"y", "", IF(COUNTBLANK(K314:L314)&gt;0, 'order-admin-units'!$B$2+1, VLOOKUP(K314&amp;"@"&amp;L314, orderadmin, 2))))</f>
        <v>14</v>
      </c>
      <c r="Z314" s="147" t="str">
        <f t="shared" si="32"/>
        <v>MexicoPuebla7 miles NE Tehuacán</v>
      </c>
      <c r="AA314" s="147" t="str">
        <f t="shared" si="33"/>
        <v>Kukulcania brignoliiMexicoPuebla7 miles NE Tehuacánground, dry rocky slope[N19.35°, W97.24°]W. Peck7/IV/1967</v>
      </c>
      <c r="AB314" s="147" t="str">
        <f t="shared" si="34"/>
        <v>Kukulcania brignoliiMexicoPuebla7 miles NE Tehuacánground, dry rocky slope[N19.35°, W97.24°]W. Peck7/IV/1967CAS 9060623</v>
      </c>
      <c r="AC314" s="147" t="str">
        <f t="shared" si="30"/>
        <v>Kukulcania brignoliiMexicoPuebla7 miles NE Tehuacánground, dry rocky slope[N19.35°, W97.24°]W. Peck7/IV/1967</v>
      </c>
      <c r="AD314" s="11" t="str">
        <f t="shared" si="35"/>
        <v/>
      </c>
      <c r="AE314" s="11" t="str">
        <f t="array" ref="AE314">IF(COUNTBLANK(D314)=1,"",IF(OR($H$2="y",$H$2="m"),IF(AA314=AA313,IF(OR(AB314=$AB$4:$AB313)=FALSE,AE313&amp;C314,AE313),"("&amp;C314)&amp;IF(AA314=AA315,IF(OR(AB315=$AB$4:$AB314)=FALSE,", ",""),") "),""))</f>
        <v/>
      </c>
      <c r="AF314" s="11" t="str">
        <f t="array" ref="AF314">IF((COUNTBLANK(D314)=0)*OR($H$2="y",$H$2="m"),IFERROR(LEFT(C314, FIND(" ",C314)-1), C314),"")</f>
        <v/>
      </c>
      <c r="AG314" s="11" t="str">
        <f t="array" ref="AG314">IF(COUNTBLANK(D314)=1,"",IF(OR($H$2="y",$H$2="m"),IF(AA314=AA313,IF(OR(AC314=$AC$4:$AC313)=FALSE,AG313&amp;AF314,AG313),"("&amp;AF314)&amp;IF(AA314=AA315,IF(OR(AC315=$AC$4:$AC314)=FALSE,", ",""),") "),""))</f>
        <v/>
      </c>
      <c r="AH314" s="10" t="str">
        <f>IF((COUNTBLANK(D314)=1),"",IF(D314=D313,AH313,"")&amp;IF(B313&lt;&gt;B314,((IF(COUNTBLANK(E314)=1,$D$3&amp;"Non-type material: "&amp;$D$3,$D$3&amp;INDEX('type-categories'!$A$2:$B$100,MATCH(E314,'type-categories'!$A$2:$A$100,0),2)&amp;$D$3))),"")&amp;(IF(K314&lt;&gt;K313,$C$2&amp;UPPER(K314)&amp;$C$2&amp;$K$3&amp;" ",(IF(B314&lt;&gt;B313,$C$2&amp;UPPER(K314)&amp;$C$2&amp;$K$3&amp;" ",""))))&amp;IF((AA314&lt;&gt;AA315)*($H$2="y"),AD314&amp;AE314,IF((AA314&lt;&gt;AA315)*($H$2="m"),AD314&amp;AG314,IF(($H$2&lt;&gt;"m")*($H$2&lt;&gt;"Y"),(IF(F314=0,"",F314&amp;" "&amp;$F$4&amp;" "))&amp;(IF(G314=0,"",G314&amp;" "&amp;$G$4&amp;" "))&amp;(IF(H314=0,"",H314&amp;" "&amp;H$4&amp;" "))&amp;(IF(I314=0,"",I314&amp;" "&amp;$I$4&amp;" "))&amp;(IF(J314=0,"",J314&amp;" "&amp;$J$4&amp;" ")),"")))&amp;"; "&amp;IF((B314=B313)*(AA314=AA313), "same collecting data; ", IF((B314=B313)*(Z313=Z314),"same locality; ",(IF(COUNTBLANK(L314)=1,"",$D$2&amp;L314&amp;$L$3&amp;" "&amp;$D$2))&amp;(IF(COUNTBLANK(M314)=1,"",$E$2&amp;M314&amp;$E$2&amp;", "))&amp;(IF(COUNTBLANK(N314)=1,"",N314&amp;"; "))&amp;(IF(COUNTBLANK(O314)=1,"",O314&amp;"; ")))&amp;(IF(COUNTBLANK(P314)=1,"",P314&amp;"; "))&amp;(IF(COUNTBLANK(Q314)=1,"",Q314&amp;"; "))&amp;(IF(COUNTBLANK(R314)=1,"",R314&amp;"m, "))&amp;IF((COUNTBLANK(S314)=0)*(S314&lt;&gt;S313), S314&amp;"; ","")&amp;(IF(COUNTBLANK(U314)=1,"",U314&amp;"; "))&amp;(IF(COUNTBLANK(T314)=1,"",IF(COUNTBLANK(F$2)=1,T314&amp;"; ",T314&amp;" "&amp;F$2&amp;"; "))))&amp;(IF(COUNTBLANK(V314)=1,"",V314&amp;"; "))&amp;IF((COUNTBLANK(C314)=1),"",C314)&amp;IF((B314=B315)*(K314=K315)*(L314=L315)*(M314=M315),IF(($H$2&lt;&gt;"m")*($H$2&lt;&gt;"Y"), " • ", IF((ISNUMBER(FIND(")",AE314))), " • ", "")),IF((B314=B315)*(K314=K315)," • ",". ")))</f>
        <v xml:space="preserve">Holotype: &lt;bold&gt;MEXICO&lt;bold&gt; • 1 ♂ ; Oaxaca, Monte Albán, [N17.0438°, W96.76811°]; 7/VIII/1973; P. Brignoli leg.; MCVR . Non-type material: &lt;bold&gt;MEXICO&lt;bold&gt; • 3 ♀ 3 imm. ; Estado de México, Pyramids of San Juán Teotihuacán, [N19.69227°, W98.8435°]; 15/IX/1977; Bentzien leg.; UCB  • 2 ♀ ; Oaxaca, [N17.0438°, W96.76811°]; V–VI/1938; R. Greenfield leg.; USNM  • 1 ♀ ; same locality; [N17.05942°, W96.72162°, 1534m]; 17/VII/1955; C. &amp; P. Vaurie leg.; AMNH  • 2 ♀ ; same locality; [N17.05942°, W96.72162°]; 6/II/1939; R.V. Chamberlin leg.; AMNH  • 1 ♀ 1 imm. ; same locality; 6/II/1939; AMNH  • 3 ♀ 4 imm. ; Oaxaca, 10 miles E Oaxaca, [N17.00505°, W96.54714°]; 15/VIII/1967; J. Reddell &amp; J. Fish leg.; AMNH  • 1 ♀ 2 imm. ; Oaxaca, 10 miles S Tomellín, [N17.62498°, W96.91975°]; 14/VIII/1967; J. Reddell, J. Fish &amp; T. Evans leg.; AMNH  • 1 ♀ 1 imm. ; Oaxaca, 28 km S Nochixtlán, [N17.2261°, W96.87526°]; 11/VIII/1988; S.A. Stockwell leg.; AMNH  • 5 ♀ ; Oaxaca, 3.7 km N El Moral, under stones; (N17.50223°, W96.93485°, 2050m); 23/VII/2002; L. Prendini, O. Francke, E. Gonzaléz &amp; J. Ponce leg.; AMNH  • 1 ♀ 1 imm. ; Oaxaca, 5 mi NE Mitla, near "El Crucero" ruins; [N16.9379°, W96.28138°, 2073–2195m]; 27/VIII/1963; M.R. Bogert, G. Sluder &amp; N. Bucknall leg.; AMNH  • 2 ♀ ; Oaxaca, 5.8 miles N Teotitlán, off Mex-131; [N17.03016°, W96.52073°]; 31/VII/1973; L.R. Erickson &amp; M.E. Soleglad leg.; AMNH  • 1 ♀ ; Oaxaca, 7.4 miles N of Telixtlahuaca, [N17.34993°, W96.89013°, 1800m]; 16/XI/1987; V.F. Lee leg.; CAS 9057632 • 1 ♀ ; Oaxaca, 8 km NE El Punto, [N17.30739°, W96.55186°, 2134m]; 16/VIII/1988; S.A. Stockwell leg.; AMNH  • 1 ♀ ; Oaxaca, 9 km N de San Lorenzo Mixtepec, (N16.17521°, W96.1983°, 1925m); 23/VI/2006; O. Francke et al. leg.; CNAN-Ar 8181 • 1 ♀ ; Oaxaca, Disto. De Ejutla, 1.5 km W San Andres Zabache; on rocky slope; [N16.59905°, W96.85799°, 1539m]; 15/VIII/1970; C.M. Bogert leg.; AMNH  • 2 ♀ 3 imm. ; Oaxaca, El Catrin, (N17.21°, W96.57°); 3/IX/1964; J. &amp; W. Ivie leg.; AMNH  • 1 ♀ ; Oaxaca, Etla, 2 miles N of El Moral; in pine-oak forest; [N17.47762°, W96.93724°]; 10/IX/1966; C.M. Bogert leg.; AMNH  • 1 ♀ ; Oaxaca, Guelatao, [N17.31763°, W96.49114°]; VIII/1962; M.R. Bogert leg.; AMNH  • 1 ♀ ; Oaxaca, Km 171 carretera Ixtlán-Oaxaca, (N17.29725°, W96.54295°, 2006m); 16/III/2008; H. Montaña leg.; CNAN-Ar 6635 • 1 ♀ ; Oaxaca, Monte Albán, [N17.0438°, W96.76811°]; 11/XII/1948; E.S. Ross leg.; AMNH IFM-1637 • 2 ♀ 1 imm. ; same locality; 11/XII/1948; AMNH  • 1 ♀ ; Oaxaca, NE slope of Cerro San Felipe, [N17.09253°, W96.74474°, 2499–2743m]; 6/VIII/1961; M.R. Bogert leg.; AMNH  • 2 ♀ ; Oaxaca, Nochixtlán, (N17.27°, W97.14°); 4/IX/1963; J. &amp; W. Ivie leg.; AMNH  • 1 ♀ ; Oaxaca, Oaxaca, [N17.05942°, W96.72162°]; 13–20/IX/1947; B. Malkin leg.; AMNH  • 1 ♂ ; same locality; AMNH  • 1 ♀ 3 imm. ; Oaxaca, Sierra Mixteca, [N17.0438°, W96.76811°]; C.A. Purpus leg.; MfN IFM-0826 • 1 ♀ 1 imm. ; Puebla, 12 miles N Acatlán, [N18.38001°, W98.05422°]; 3/VII/1947; L.I. &amp; A.M. Davis leg.; AMNH IFM-1569 • 2 ♀ 2 imm. ; Puebla, 5 miles N Tehuacán, (N19.35°, W97.24°); 3/VIII/1966; J. &amp; W. Ivie leg.; AMNH  • 2 ♀ ; Puebla, 62 km W Orizaba, under rocks; [N18.72052°, W97.68412°]; 11/VIII/1975; G. Dingerkus et al. leg.; AMNH IFM-1573 • 1 ♀ ; Puebla, 7 miles NE Tehuacán, ground, dry rocky slope; [N19.35°, W97.24°]; 7/IV/1967; W. Peck leg.; CAS 9060623 • </v>
      </c>
    </row>
    <row r="315" spans="1:34" s="1" customFormat="1" x14ac:dyDescent="0.25">
      <c r="A315" s="3">
        <f t="shared" si="31"/>
        <v>4</v>
      </c>
      <c r="B315" s="53" t="str">
        <f t="shared" si="29"/>
        <v>Kukulcania brignolii</v>
      </c>
      <c r="C315" s="57" t="s">
        <v>192</v>
      </c>
      <c r="D315" s="57" t="s">
        <v>215</v>
      </c>
      <c r="E315" s="57"/>
      <c r="F315" s="57">
        <v>0</v>
      </c>
      <c r="G315" s="57">
        <v>1</v>
      </c>
      <c r="H315" s="57">
        <v>0</v>
      </c>
      <c r="I315" s="57"/>
      <c r="J315" s="57"/>
      <c r="K315" s="57" t="s">
        <v>48</v>
      </c>
      <c r="L315" s="57" t="s">
        <v>72</v>
      </c>
      <c r="M315" s="54" t="s">
        <v>1411</v>
      </c>
      <c r="N315" s="57" t="s">
        <v>1412</v>
      </c>
      <c r="O315" s="58" t="s">
        <v>85</v>
      </c>
      <c r="P315" s="58"/>
      <c r="Q315" s="58" t="s">
        <v>85</v>
      </c>
      <c r="R315" s="58"/>
      <c r="S315" s="54" t="s">
        <v>1413</v>
      </c>
      <c r="T315" s="57" t="s">
        <v>1414</v>
      </c>
      <c r="U315" s="57" t="s">
        <v>1415</v>
      </c>
      <c r="V315" s="57"/>
      <c r="W315" s="57" t="s">
        <v>85</v>
      </c>
      <c r="X315" s="147">
        <f ca="1">IF(COUNTBLANK(D315)=1,"",IF('order-admin-units'!$I$1&lt;&gt;"y", "", IF(COUNTBLANK(K315)=1, 'order-admin-units'!$B$1+1, VLOOKUP(K315, ordercountry, 2))))</f>
        <v>2</v>
      </c>
      <c r="Y315" s="147">
        <f ca="1">IF(COUNTBLANK(D315)=1,"",IF('order-admin-units'!$I$1&lt;&gt;"y", "", IF(COUNTBLANK(K315:L315)&gt;0, 'order-admin-units'!$B$2+1, VLOOKUP(K315&amp;"@"&amp;L315, orderadmin, 2))))</f>
        <v>14</v>
      </c>
      <c r="Z315" s="147" t="str">
        <f t="shared" si="32"/>
        <v>MexicoPueblaCacaloapán0.5 mile west on highway 50</v>
      </c>
      <c r="AA315" s="147" t="str">
        <f t="shared" si="33"/>
        <v>Kukulcania brignoliiMexicoPueblaCacaloapán0.5 mile west on highway 50[N18.57893°, W97.58413°]R.M. Schick &amp; D. Schroeder25/VII/1965</v>
      </c>
      <c r="AB315" s="147" t="str">
        <f t="shared" si="34"/>
        <v xml:space="preserve">Kukulcania brignoliiMexicoPueblaCacaloapán0.5 mile west on highway 50[N18.57893°, W97.58413°]R.M. Schick &amp; D. Schroeder25/VII/1965AMNH </v>
      </c>
      <c r="AC315" s="147" t="str">
        <f t="shared" si="30"/>
        <v>Kukulcania brignoliiMexicoPueblaCacaloapán0.5 mile west on highway 50[N18.57893°, W97.58413°]R.M. Schick &amp; D. Schroeder25/VII/1965</v>
      </c>
      <c r="AD315" s="11" t="str">
        <f t="shared" si="35"/>
        <v/>
      </c>
      <c r="AE315" s="11" t="str">
        <f t="array" ref="AE315">IF(COUNTBLANK(D315)=1,"",IF(OR($H$2="y",$H$2="m"),IF(AA315=AA314,IF(OR(AB315=$AB$4:$AB314)=FALSE,AE314&amp;C315,AE314),"("&amp;C315)&amp;IF(AA315=AA316,IF(OR(AB316=$AB$4:$AB315)=FALSE,", ",""),") "),""))</f>
        <v/>
      </c>
      <c r="AF315" s="11" t="str">
        <f t="array" ref="AF315">IF((COUNTBLANK(D315)=0)*OR($H$2="y",$H$2="m"),IFERROR(LEFT(C315, FIND(" ",C315)-1), C315),"")</f>
        <v/>
      </c>
      <c r="AG315" s="11" t="str">
        <f t="array" ref="AG315">IF(COUNTBLANK(D315)=1,"",IF(OR($H$2="y",$H$2="m"),IF(AA315=AA314,IF(OR(AC315=$AC$4:$AC314)=FALSE,AG314&amp;AF315,AG314),"("&amp;AF315)&amp;IF(AA315=AA316,IF(OR(AC316=$AC$4:$AC315)=FALSE,", ",""),") "),""))</f>
        <v/>
      </c>
      <c r="AH315" s="10" t="str">
        <f>IF((COUNTBLANK(D315)=1),"",IF(D315=D314,AH314,"")&amp;IF(B314&lt;&gt;B315,((IF(COUNTBLANK(E315)=1,$D$3&amp;"Non-type material: "&amp;$D$3,$D$3&amp;INDEX('type-categories'!$A$2:$B$100,MATCH(E315,'type-categories'!$A$2:$A$100,0),2)&amp;$D$3))),"")&amp;(IF(K315&lt;&gt;K314,$C$2&amp;UPPER(K315)&amp;$C$2&amp;$K$3&amp;" ",(IF(B315&lt;&gt;B314,$C$2&amp;UPPER(K315)&amp;$C$2&amp;$K$3&amp;" ",""))))&amp;IF((AA315&lt;&gt;AA316)*($H$2="y"),AD315&amp;AE315,IF((AA315&lt;&gt;AA316)*($H$2="m"),AD315&amp;AG315,IF(($H$2&lt;&gt;"m")*($H$2&lt;&gt;"Y"),(IF(F315=0,"",F315&amp;" "&amp;$F$4&amp;" "))&amp;(IF(G315=0,"",G315&amp;" "&amp;$G$4&amp;" "))&amp;(IF(H315=0,"",H315&amp;" "&amp;H$4&amp;" "))&amp;(IF(I315=0,"",I315&amp;" "&amp;$I$4&amp;" "))&amp;(IF(J315=0,"",J315&amp;" "&amp;$J$4&amp;" ")),"")))&amp;"; "&amp;IF((B315=B314)*(AA315=AA314), "same collecting data; ", IF((B315=B314)*(Z314=Z315),"same locality; ",(IF(COUNTBLANK(L315)=1,"",$D$2&amp;L315&amp;$L$3&amp;" "&amp;$D$2))&amp;(IF(COUNTBLANK(M315)=1,"",$E$2&amp;M315&amp;$E$2&amp;", "))&amp;(IF(COUNTBLANK(N315)=1,"",N315&amp;"; "))&amp;(IF(COUNTBLANK(O315)=1,"",O315&amp;"; ")))&amp;(IF(COUNTBLANK(P315)=1,"",P315&amp;"; "))&amp;(IF(COUNTBLANK(Q315)=1,"",Q315&amp;"; "))&amp;(IF(COUNTBLANK(R315)=1,"",R315&amp;"m, "))&amp;IF((COUNTBLANK(S315)=0)*(S315&lt;&gt;S314), S315&amp;"; ","")&amp;(IF(COUNTBLANK(U315)=1,"",U315&amp;"; "))&amp;(IF(COUNTBLANK(T315)=1,"",IF(COUNTBLANK(F$2)=1,T315&amp;"; ",T315&amp;" "&amp;F$2&amp;"; "))))&amp;(IF(COUNTBLANK(V315)=1,"",V315&amp;"; "))&amp;IF((COUNTBLANK(C315)=1),"",C315)&amp;IF((B315=B316)*(K315=K316)*(L315=L316)*(M315=M316),IF(($H$2&lt;&gt;"m")*($H$2&lt;&gt;"Y"), " • ", IF((ISNUMBER(FIND(")",AE315))), " • ", "")),IF((B315=B316)*(K315=K316)," • ",". ")))</f>
        <v xml:space="preserve">Holotype: &lt;bold&gt;MEXICO&lt;bold&gt; • 1 ♂ ; Oaxaca, Monte Albán, [N17.0438°, W96.76811°]; 7/VIII/1973; P. Brignoli leg.; MCVR . Non-type material: &lt;bold&gt;MEXICO&lt;bold&gt; • 3 ♀ 3 imm. ; Estado de México, Pyramids of San Juán Teotihuacán, [N19.69227°, W98.8435°]; 15/IX/1977; Bentzien leg.; UCB  • 2 ♀ ; Oaxaca, [N17.0438°, W96.76811°]; V–VI/1938; R. Greenfield leg.; USNM  • 1 ♀ ; same locality; [N17.05942°, W96.72162°, 1534m]; 17/VII/1955; C. &amp; P. Vaurie leg.; AMNH  • 2 ♀ ; same locality; [N17.05942°, W96.72162°]; 6/II/1939; R.V. Chamberlin leg.; AMNH  • 1 ♀ 1 imm. ; same locality; 6/II/1939; AMNH  • 3 ♀ 4 imm. ; Oaxaca, 10 miles E Oaxaca, [N17.00505°, W96.54714°]; 15/VIII/1967; J. Reddell &amp; J. Fish leg.; AMNH  • 1 ♀ 2 imm. ; Oaxaca, 10 miles S Tomellín, [N17.62498°, W96.91975°]; 14/VIII/1967; J. Reddell, J. Fish &amp; T. Evans leg.; AMNH  • 1 ♀ 1 imm. ; Oaxaca, 28 km S Nochixtlán, [N17.2261°, W96.87526°]; 11/VIII/1988; S.A. Stockwell leg.; AMNH  • 5 ♀ ; Oaxaca, 3.7 km N El Moral, under stones; (N17.50223°, W96.93485°, 2050m); 23/VII/2002; L. Prendini, O. Francke, E. Gonzaléz &amp; J. Ponce leg.; AMNH  • 1 ♀ 1 imm. ; Oaxaca, 5 mi NE Mitla, near "El Crucero" ruins; [N16.9379°, W96.28138°, 2073–2195m]; 27/VIII/1963; M.R. Bogert, G. Sluder &amp; N. Bucknall leg.; AMNH  • 2 ♀ ; Oaxaca, 5.8 miles N Teotitlán, off Mex-131; [N17.03016°, W96.52073°]; 31/VII/1973; L.R. Erickson &amp; M.E. Soleglad leg.; AMNH  • 1 ♀ ; Oaxaca, 7.4 miles N of Telixtlahuaca, [N17.34993°, W96.89013°, 1800m]; 16/XI/1987; V.F. Lee leg.; CAS 9057632 • 1 ♀ ; Oaxaca, 8 km NE El Punto, [N17.30739°, W96.55186°, 2134m]; 16/VIII/1988; S.A. Stockwell leg.; AMNH  • 1 ♀ ; Oaxaca, 9 km N de San Lorenzo Mixtepec, (N16.17521°, W96.1983°, 1925m); 23/VI/2006; O. Francke et al. leg.; CNAN-Ar 8181 • 1 ♀ ; Oaxaca, Disto. De Ejutla, 1.5 km W San Andres Zabache; on rocky slope; [N16.59905°, W96.85799°, 1539m]; 15/VIII/1970; C.M. Bogert leg.; AMNH  • 2 ♀ 3 imm. ; Oaxaca, El Catrin, (N17.21°, W96.57°); 3/IX/1964; J. &amp; W. Ivie leg.; AMNH  • 1 ♀ ; Oaxaca, Etla, 2 miles N of El Moral; in pine-oak forest; [N17.47762°, W96.93724°]; 10/IX/1966; C.M. Bogert leg.; AMNH  • 1 ♀ ; Oaxaca, Guelatao, [N17.31763°, W96.49114°]; VIII/1962; M.R. Bogert leg.; AMNH  • 1 ♀ ; Oaxaca, Km 171 carretera Ixtlán-Oaxaca, (N17.29725°, W96.54295°, 2006m); 16/III/2008; H. Montaña leg.; CNAN-Ar 6635 • 1 ♀ ; Oaxaca, Monte Albán, [N17.0438°, W96.76811°]; 11/XII/1948; E.S. Ross leg.; AMNH IFM-1637 • 2 ♀ 1 imm. ; same locality; 11/XII/1948; AMNH  • 1 ♀ ; Oaxaca, NE slope of Cerro San Felipe, [N17.09253°, W96.74474°, 2499–2743m]; 6/VIII/1961; M.R. Bogert leg.; AMNH  • 2 ♀ ; Oaxaca, Nochixtlán, (N17.27°, W97.14°); 4/IX/1963; J. &amp; W. Ivie leg.; AMNH  • 1 ♀ ; Oaxaca, Oaxaca, [N17.05942°, W96.72162°]; 13–20/IX/1947; B. Malkin leg.; AMNH  • 1 ♂ ; same locality; AMNH  • 1 ♀ 3 imm. ; Oaxaca, Sierra Mixteca, [N17.0438°, W96.76811°]; C.A. Purpus leg.; MfN IFM-0826 • 1 ♀ 1 imm. ; Puebla, 12 miles N Acatlán, [N18.38001°, W98.05422°]; 3/VII/1947; L.I. &amp; A.M. Davis leg.; AMNH IFM-1569 • 2 ♀ 2 imm. ; Puebla, 5 miles N Tehuacán, (N19.35°, W97.24°); 3/VIII/1966; J. &amp; W. Ivie leg.; AMNH  • 2 ♀ ; Puebla, 62 km W Orizaba, under rocks; [N18.72052°, W97.68412°]; 11/VIII/1975; G. Dingerkus et al. leg.; AMNH IFM-1573 • 1 ♀ ; Puebla, 7 miles NE Tehuacán, ground, dry rocky slope; [N19.35°, W97.24°]; 7/IV/1967; W. Peck leg.; CAS 9060623 • 1 ♀ ; Puebla, Cacaloapán, 0.5 mile west on highway 50; [N18.57893°, W97.58413°]; 25/VII/1965; R.M. Schick &amp; D. Schroeder leg.; AMNH  • </v>
      </c>
    </row>
    <row r="316" spans="1:34" s="1" customFormat="1" x14ac:dyDescent="0.25">
      <c r="A316" s="3">
        <f t="shared" si="31"/>
        <v>4</v>
      </c>
      <c r="B316" s="53" t="str">
        <f t="shared" si="29"/>
        <v>Kukulcania brignolii</v>
      </c>
      <c r="C316" s="57" t="s">
        <v>349</v>
      </c>
      <c r="D316" s="57" t="s">
        <v>215</v>
      </c>
      <c r="E316" s="57"/>
      <c r="F316" s="57">
        <v>0</v>
      </c>
      <c r="G316" s="57">
        <v>1</v>
      </c>
      <c r="H316" s="57">
        <v>1</v>
      </c>
      <c r="I316" s="57"/>
      <c r="J316" s="57"/>
      <c r="K316" s="57" t="s">
        <v>48</v>
      </c>
      <c r="L316" s="57" t="s">
        <v>72</v>
      </c>
      <c r="M316" s="54" t="s">
        <v>1416</v>
      </c>
      <c r="N316" s="57" t="s">
        <v>85</v>
      </c>
      <c r="O316" s="58" t="s">
        <v>85</v>
      </c>
      <c r="P316" s="58"/>
      <c r="Q316" s="58" t="s">
        <v>85</v>
      </c>
      <c r="R316" s="58"/>
      <c r="S316" s="54" t="s">
        <v>1417</v>
      </c>
      <c r="T316" s="57" t="s">
        <v>1418</v>
      </c>
      <c r="U316" s="57" t="s">
        <v>1419</v>
      </c>
      <c r="V316" s="57"/>
      <c r="W316" s="57" t="s">
        <v>410</v>
      </c>
      <c r="X316" s="147">
        <f ca="1">IF(COUNTBLANK(D316)=1,"",IF('order-admin-units'!$I$1&lt;&gt;"y", "", IF(COUNTBLANK(K316)=1, 'order-admin-units'!$B$1+1, VLOOKUP(K316, ordercountry, 2))))</f>
        <v>2</v>
      </c>
      <c r="Y316" s="147">
        <f ca="1">IF(COUNTBLANK(D316)=1,"",IF('order-admin-units'!$I$1&lt;&gt;"y", "", IF(COUNTBLANK(K316:L316)&gt;0, 'order-admin-units'!$B$2+1, VLOOKUP(K316&amp;"@"&amp;L316, orderadmin, 2))))</f>
        <v>14</v>
      </c>
      <c r="Z316" s="147" t="str">
        <f t="shared" si="32"/>
        <v>MexicoPueblaTehuacán</v>
      </c>
      <c r="AA316" s="147" t="str">
        <f t="shared" si="33"/>
        <v>Kukulcania brignoliiMexicoPueblaTehuacán[N18.46586°, W97.40005°]D.M. Bogert &amp; H.E. Vokes8/XI/1939</v>
      </c>
      <c r="AB316" s="147" t="str">
        <f t="shared" si="34"/>
        <v>Kukulcania brignoliiMexicoPueblaTehuacán[N18.46586°, W97.40005°]D.M. Bogert &amp; H.E. Vokes8/XI/1939AMNH IFM-1525</v>
      </c>
      <c r="AC316" s="147" t="str">
        <f t="shared" si="30"/>
        <v>Kukulcania brignoliiMexicoPueblaTehuacán[N18.46586°, W97.40005°]D.M. Bogert &amp; H.E. Vokes8/XI/1939</v>
      </c>
      <c r="AD316" s="11" t="str">
        <f t="shared" si="35"/>
        <v/>
      </c>
      <c r="AE316" s="11" t="str">
        <f t="array" ref="AE316">IF(COUNTBLANK(D316)=1,"",IF(OR($H$2="y",$H$2="m"),IF(AA316=AA315,IF(OR(AB316=$AB$4:$AB315)=FALSE,AE315&amp;C316,AE315),"("&amp;C316)&amp;IF(AA316=AA317,IF(OR(AB317=$AB$4:$AB316)=FALSE,", ",""),") "),""))</f>
        <v/>
      </c>
      <c r="AF316" s="11" t="str">
        <f t="array" ref="AF316">IF((COUNTBLANK(D316)=0)*OR($H$2="y",$H$2="m"),IFERROR(LEFT(C316, FIND(" ",C316)-1), C316),"")</f>
        <v/>
      </c>
      <c r="AG316" s="11" t="str">
        <f t="array" ref="AG316">IF(COUNTBLANK(D316)=1,"",IF(OR($H$2="y",$H$2="m"),IF(AA316=AA315,IF(OR(AC316=$AC$4:$AC315)=FALSE,AG315&amp;AF316,AG315),"("&amp;AF316)&amp;IF(AA316=AA317,IF(OR(AC317=$AC$4:$AC316)=FALSE,", ",""),") "),""))</f>
        <v/>
      </c>
      <c r="AH316" s="10" t="str">
        <f>IF((COUNTBLANK(D316)=1),"",IF(D316=D315,AH315,"")&amp;IF(B315&lt;&gt;B316,((IF(COUNTBLANK(E316)=1,$D$3&amp;"Non-type material: "&amp;$D$3,$D$3&amp;INDEX('type-categories'!$A$2:$B$100,MATCH(E316,'type-categories'!$A$2:$A$100,0),2)&amp;$D$3))),"")&amp;(IF(K316&lt;&gt;K315,$C$2&amp;UPPER(K316)&amp;$C$2&amp;$K$3&amp;" ",(IF(B316&lt;&gt;B315,$C$2&amp;UPPER(K316)&amp;$C$2&amp;$K$3&amp;" ",""))))&amp;IF((AA316&lt;&gt;AA317)*($H$2="y"),AD316&amp;AE316,IF((AA316&lt;&gt;AA317)*($H$2="m"),AD316&amp;AG316,IF(($H$2&lt;&gt;"m")*($H$2&lt;&gt;"Y"),(IF(F316=0,"",F316&amp;" "&amp;$F$4&amp;" "))&amp;(IF(G316=0,"",G316&amp;" "&amp;$G$4&amp;" "))&amp;(IF(H316=0,"",H316&amp;" "&amp;H$4&amp;" "))&amp;(IF(I316=0,"",I316&amp;" "&amp;$I$4&amp;" "))&amp;(IF(J316=0,"",J316&amp;" "&amp;$J$4&amp;" ")),"")))&amp;"; "&amp;IF((B316=B315)*(AA316=AA315), "same collecting data; ", IF((B316=B315)*(Z315=Z316),"same locality; ",(IF(COUNTBLANK(L316)=1,"",$D$2&amp;L316&amp;$L$3&amp;" "&amp;$D$2))&amp;(IF(COUNTBLANK(M316)=1,"",$E$2&amp;M316&amp;$E$2&amp;", "))&amp;(IF(COUNTBLANK(N316)=1,"",N316&amp;"; "))&amp;(IF(COUNTBLANK(O316)=1,"",O316&amp;"; ")))&amp;(IF(COUNTBLANK(P316)=1,"",P316&amp;"; "))&amp;(IF(COUNTBLANK(Q316)=1,"",Q316&amp;"; "))&amp;(IF(COUNTBLANK(R316)=1,"",R316&amp;"m, "))&amp;IF((COUNTBLANK(S316)=0)*(S316&lt;&gt;S315), S316&amp;"; ","")&amp;(IF(COUNTBLANK(U316)=1,"",U316&amp;"; "))&amp;(IF(COUNTBLANK(T316)=1,"",IF(COUNTBLANK(F$2)=1,T316&amp;"; ",T316&amp;" "&amp;F$2&amp;"; "))))&amp;(IF(COUNTBLANK(V316)=1,"",V316&amp;"; "))&amp;IF((COUNTBLANK(C316)=1),"",C316)&amp;IF((B316=B317)*(K316=K317)*(L316=L317)*(M316=M317),IF(($H$2&lt;&gt;"m")*($H$2&lt;&gt;"Y"), " • ", IF((ISNUMBER(FIND(")",AE316))), " • ", "")),IF((B316=B317)*(K316=K317)," • ",". ")))</f>
        <v xml:space="preserve">Holotype: &lt;bold&gt;MEXICO&lt;bold&gt; • 1 ♂ ; Oaxaca, Monte Albán, [N17.0438°, W96.76811°]; 7/VIII/1973; P. Brignoli leg.; MCVR . Non-type material: &lt;bold&gt;MEXICO&lt;bold&gt; • 3 ♀ 3 imm. ; Estado de México, Pyramids of San Juán Teotihuacán, [N19.69227°, W98.8435°]; 15/IX/1977; Bentzien leg.; UCB  • 2 ♀ ; Oaxaca, [N17.0438°, W96.76811°]; V–VI/1938; R. Greenfield leg.; USNM  • 1 ♀ ; same locality; [N17.05942°, W96.72162°, 1534m]; 17/VII/1955; C. &amp; P. Vaurie leg.; AMNH  • 2 ♀ ; same locality; [N17.05942°, W96.72162°]; 6/II/1939; R.V. Chamberlin leg.; AMNH  • 1 ♀ 1 imm. ; same locality; 6/II/1939; AMNH  • 3 ♀ 4 imm. ; Oaxaca, 10 miles E Oaxaca, [N17.00505°, W96.54714°]; 15/VIII/1967; J. Reddell &amp; J. Fish leg.; AMNH  • 1 ♀ 2 imm. ; Oaxaca, 10 miles S Tomellín, [N17.62498°, W96.91975°]; 14/VIII/1967; J. Reddell, J. Fish &amp; T. Evans leg.; AMNH  • 1 ♀ 1 imm. ; Oaxaca, 28 km S Nochixtlán, [N17.2261°, W96.87526°]; 11/VIII/1988; S.A. Stockwell leg.; AMNH  • 5 ♀ ; Oaxaca, 3.7 km N El Moral, under stones; (N17.50223°, W96.93485°, 2050m); 23/VII/2002; L. Prendini, O. Francke, E. Gonzaléz &amp; J. Ponce leg.; AMNH  • 1 ♀ 1 imm. ; Oaxaca, 5 mi NE Mitla, near "El Crucero" ruins; [N16.9379°, W96.28138°, 2073–2195m]; 27/VIII/1963; M.R. Bogert, G. Sluder &amp; N. Bucknall leg.; AMNH  • 2 ♀ ; Oaxaca, 5.8 miles N Teotitlán, off Mex-131; [N17.03016°, W96.52073°]; 31/VII/1973; L.R. Erickson &amp; M.E. Soleglad leg.; AMNH  • 1 ♀ ; Oaxaca, 7.4 miles N of Telixtlahuaca, [N17.34993°, W96.89013°, 1800m]; 16/XI/1987; V.F. Lee leg.; CAS 9057632 • 1 ♀ ; Oaxaca, 8 km NE El Punto, [N17.30739°, W96.55186°, 2134m]; 16/VIII/1988; S.A. Stockwell leg.; AMNH  • 1 ♀ ; Oaxaca, 9 km N de San Lorenzo Mixtepec, (N16.17521°, W96.1983°, 1925m); 23/VI/2006; O. Francke et al. leg.; CNAN-Ar 8181 • 1 ♀ ; Oaxaca, Disto. De Ejutla, 1.5 km W San Andres Zabache; on rocky slope; [N16.59905°, W96.85799°, 1539m]; 15/VIII/1970; C.M. Bogert leg.; AMNH  • 2 ♀ 3 imm. ; Oaxaca, El Catrin, (N17.21°, W96.57°); 3/IX/1964; J. &amp; W. Ivie leg.; AMNH  • 1 ♀ ; Oaxaca, Etla, 2 miles N of El Moral; in pine-oak forest; [N17.47762°, W96.93724°]; 10/IX/1966; C.M. Bogert leg.; AMNH  • 1 ♀ ; Oaxaca, Guelatao, [N17.31763°, W96.49114°]; VIII/1962; M.R. Bogert leg.; AMNH  • 1 ♀ ; Oaxaca, Km 171 carretera Ixtlán-Oaxaca, (N17.29725°, W96.54295°, 2006m); 16/III/2008; H. Montaña leg.; CNAN-Ar 6635 • 1 ♀ ; Oaxaca, Monte Albán, [N17.0438°, W96.76811°]; 11/XII/1948; E.S. Ross leg.; AMNH IFM-1637 • 2 ♀ 1 imm. ; same locality; 11/XII/1948; AMNH  • 1 ♀ ; Oaxaca, NE slope of Cerro San Felipe, [N17.09253°, W96.74474°, 2499–2743m]; 6/VIII/1961; M.R. Bogert leg.; AMNH  • 2 ♀ ; Oaxaca, Nochixtlán, (N17.27°, W97.14°); 4/IX/1963; J. &amp; W. Ivie leg.; AMNH  • 1 ♀ ; Oaxaca, Oaxaca, [N17.05942°, W96.72162°]; 13–20/IX/1947; B. Malkin leg.; AMNH  • 1 ♂ ; same locality; AMNH  • 1 ♀ 3 imm. ; Oaxaca, Sierra Mixteca, [N17.0438°, W96.76811°]; C.A. Purpus leg.; MfN IFM-0826 • 1 ♀ 1 imm. ; Puebla, 12 miles N Acatlán, [N18.38001°, W98.05422°]; 3/VII/1947; L.I. &amp; A.M. Davis leg.; AMNH IFM-1569 • 2 ♀ 2 imm. ; Puebla, 5 miles N Tehuacán, (N19.35°, W97.24°); 3/VIII/1966; J. &amp; W. Ivie leg.; AMNH  • 2 ♀ ; Puebla, 62 km W Orizaba, under rocks; [N18.72052°, W97.68412°]; 11/VIII/1975; G. Dingerkus et al. leg.; AMNH IFM-1573 • 1 ♀ ; Puebla, 7 miles NE Tehuacán, ground, dry rocky slope; [N19.35°, W97.24°]; 7/IV/1967; W. Peck leg.; CAS 9060623 • 1 ♀ ; Puebla, Cacaloapán, 0.5 mile west on highway 50; [N18.57893°, W97.58413°]; 25/VII/1965; R.M. Schick &amp; D. Schroeder leg.; AMNH  • 1 ♀ 1 imm. ; Puebla, Tehuacán, [N18.46586°, W97.40005°]; 8/XI/1939; D.M. Bogert &amp; H.E. Vokes leg.; AMNH IFM-1525 • </v>
      </c>
    </row>
    <row r="317" spans="1:34" s="1" customFormat="1" x14ac:dyDescent="0.25">
      <c r="A317" s="3">
        <f t="shared" si="31"/>
        <v>4</v>
      </c>
      <c r="B317" s="53" t="str">
        <f t="shared" si="29"/>
        <v>Kukulcania brignolii</v>
      </c>
      <c r="C317" s="57" t="s">
        <v>350</v>
      </c>
      <c r="D317" s="57" t="s">
        <v>215</v>
      </c>
      <c r="E317" s="57"/>
      <c r="F317" s="57">
        <v>0</v>
      </c>
      <c r="G317" s="57">
        <v>10</v>
      </c>
      <c r="H317" s="57">
        <v>1</v>
      </c>
      <c r="I317" s="57"/>
      <c r="J317" s="57"/>
      <c r="K317" s="57" t="s">
        <v>48</v>
      </c>
      <c r="L317" s="57" t="s">
        <v>72</v>
      </c>
      <c r="M317" s="54" t="s">
        <v>1416</v>
      </c>
      <c r="N317" s="57" t="s">
        <v>85</v>
      </c>
      <c r="O317" s="58" t="s">
        <v>85</v>
      </c>
      <c r="P317" s="58"/>
      <c r="Q317" s="58" t="s">
        <v>85</v>
      </c>
      <c r="R317" s="58"/>
      <c r="S317" s="54" t="s">
        <v>1417</v>
      </c>
      <c r="T317" s="57" t="s">
        <v>1420</v>
      </c>
      <c r="U317" s="57" t="s">
        <v>1421</v>
      </c>
      <c r="V317" s="57"/>
      <c r="W317" s="57" t="s">
        <v>85</v>
      </c>
      <c r="X317" s="147">
        <f ca="1">IF(COUNTBLANK(D317)=1,"",IF('order-admin-units'!$I$1&lt;&gt;"y", "", IF(COUNTBLANK(K317)=1, 'order-admin-units'!$B$1+1, VLOOKUP(K317, ordercountry, 2))))</f>
        <v>2</v>
      </c>
      <c r="Y317" s="147">
        <f ca="1">IF(COUNTBLANK(D317)=1,"",IF('order-admin-units'!$I$1&lt;&gt;"y", "", IF(COUNTBLANK(K317:L317)&gt;0, 'order-admin-units'!$B$2+1, VLOOKUP(K317&amp;"@"&amp;L317, orderadmin, 2))))</f>
        <v>14</v>
      </c>
      <c r="Z317" s="147" t="str">
        <f t="shared" si="32"/>
        <v>MexicoPueblaTehuacán</v>
      </c>
      <c r="AA317" s="147" t="str">
        <f t="shared" si="33"/>
        <v>Kukulcania brignoliiMexicoPueblaTehuacán[N18.46586°, W97.40005°]H. Wagner17–24/X/1944</v>
      </c>
      <c r="AB317" s="147" t="str">
        <f t="shared" si="34"/>
        <v>Kukulcania brignoliiMexicoPueblaTehuacán[N18.46586°, W97.40005°]H. Wagner17–24/X/1944AMNH IFM-1406</v>
      </c>
      <c r="AC317" s="147" t="str">
        <f t="shared" si="30"/>
        <v>Kukulcania brignoliiMexicoPueblaTehuacán[N18.46586°, W97.40005°]H. Wagner17–24/X/1944</v>
      </c>
      <c r="AD317" s="11" t="str">
        <f t="shared" si="35"/>
        <v/>
      </c>
      <c r="AE317" s="11" t="str">
        <f t="array" ref="AE317">IF(COUNTBLANK(D317)=1,"",IF(OR($H$2="y",$H$2="m"),IF(AA317=AA316,IF(OR(AB317=$AB$4:$AB316)=FALSE,AE316&amp;C317,AE316),"("&amp;C317)&amp;IF(AA317=AA318,IF(OR(AB318=$AB$4:$AB317)=FALSE,", ",""),") "),""))</f>
        <v/>
      </c>
      <c r="AF317" s="11" t="str">
        <f t="array" ref="AF317">IF((COUNTBLANK(D317)=0)*OR($H$2="y",$H$2="m"),IFERROR(LEFT(C317, FIND(" ",C317)-1), C317),"")</f>
        <v/>
      </c>
      <c r="AG317" s="11" t="str">
        <f t="array" ref="AG317">IF(COUNTBLANK(D317)=1,"",IF(OR($H$2="y",$H$2="m"),IF(AA317=AA316,IF(OR(AC317=$AC$4:$AC316)=FALSE,AG316&amp;AF317,AG316),"("&amp;AF317)&amp;IF(AA317=AA318,IF(OR(AC318=$AC$4:$AC317)=FALSE,", ",""),") "),""))</f>
        <v/>
      </c>
      <c r="AH317" s="10" t="str">
        <f>IF((COUNTBLANK(D317)=1),"",IF(D317=D316,AH316,"")&amp;IF(B316&lt;&gt;B317,((IF(COUNTBLANK(E317)=1,$D$3&amp;"Non-type material: "&amp;$D$3,$D$3&amp;INDEX('type-categories'!$A$2:$B$100,MATCH(E317,'type-categories'!$A$2:$A$100,0),2)&amp;$D$3))),"")&amp;(IF(K317&lt;&gt;K316,$C$2&amp;UPPER(K317)&amp;$C$2&amp;$K$3&amp;" ",(IF(B317&lt;&gt;B316,$C$2&amp;UPPER(K317)&amp;$C$2&amp;$K$3&amp;" ",""))))&amp;IF((AA317&lt;&gt;AA318)*($H$2="y"),AD317&amp;AE317,IF((AA317&lt;&gt;AA318)*($H$2="m"),AD317&amp;AG317,IF(($H$2&lt;&gt;"m")*($H$2&lt;&gt;"Y"),(IF(F317=0,"",F317&amp;" "&amp;$F$4&amp;" "))&amp;(IF(G317=0,"",G317&amp;" "&amp;$G$4&amp;" "))&amp;(IF(H317=0,"",H317&amp;" "&amp;H$4&amp;" "))&amp;(IF(I317=0,"",I317&amp;" "&amp;$I$4&amp;" "))&amp;(IF(J317=0,"",J317&amp;" "&amp;$J$4&amp;" ")),"")))&amp;"; "&amp;IF((B317=B316)*(AA317=AA316), "same collecting data; ", IF((B317=B316)*(Z316=Z317),"same locality; ",(IF(COUNTBLANK(L317)=1,"",$D$2&amp;L317&amp;$L$3&amp;" "&amp;$D$2))&amp;(IF(COUNTBLANK(M317)=1,"",$E$2&amp;M317&amp;$E$2&amp;", "))&amp;(IF(COUNTBLANK(N317)=1,"",N317&amp;"; "))&amp;(IF(COUNTBLANK(O317)=1,"",O317&amp;"; ")))&amp;(IF(COUNTBLANK(P317)=1,"",P317&amp;"; "))&amp;(IF(COUNTBLANK(Q317)=1,"",Q317&amp;"; "))&amp;(IF(COUNTBLANK(R317)=1,"",R317&amp;"m, "))&amp;IF((COUNTBLANK(S317)=0)*(S317&lt;&gt;S316), S317&amp;"; ","")&amp;(IF(COUNTBLANK(U317)=1,"",U317&amp;"; "))&amp;(IF(COUNTBLANK(T317)=1,"",IF(COUNTBLANK(F$2)=1,T317&amp;"; ",T317&amp;" "&amp;F$2&amp;"; "))))&amp;(IF(COUNTBLANK(V317)=1,"",V317&amp;"; "))&amp;IF((COUNTBLANK(C317)=1),"",C317)&amp;IF((B317=B318)*(K317=K318)*(L317=L318)*(M317=M318),IF(($H$2&lt;&gt;"m")*($H$2&lt;&gt;"Y"), " • ", IF((ISNUMBER(FIND(")",AE317))), " • ", "")),IF((B317=B318)*(K317=K318)," • ",". ")))</f>
        <v xml:space="preserve">Holotype: &lt;bold&gt;MEXICO&lt;bold&gt; • 1 ♂ ; Oaxaca, Monte Albán, [N17.0438°, W96.76811°]; 7/VIII/1973; P. Brignoli leg.; MCVR . Non-type material: &lt;bold&gt;MEXICO&lt;bold&gt; • 3 ♀ 3 imm. ; Estado de México, Pyramids of San Juán Teotihuacán, [N19.69227°, W98.8435°]; 15/IX/1977; Bentzien leg.; UCB  • 2 ♀ ; Oaxaca, [N17.0438°, W96.76811°]; V–VI/1938; R. Greenfield leg.; USNM  • 1 ♀ ; same locality; [N17.05942°, W96.72162°, 1534m]; 17/VII/1955; C. &amp; P. Vaurie leg.; AMNH  • 2 ♀ ; same locality; [N17.05942°, W96.72162°]; 6/II/1939; R.V. Chamberlin leg.; AMNH  • 1 ♀ 1 imm. ; same locality; 6/II/1939; AMNH  • 3 ♀ 4 imm. ; Oaxaca, 10 miles E Oaxaca, [N17.00505°, W96.54714°]; 15/VIII/1967; J. Reddell &amp; J. Fish leg.; AMNH  • 1 ♀ 2 imm. ; Oaxaca, 10 miles S Tomellín, [N17.62498°, W96.91975°]; 14/VIII/1967; J. Reddell, J. Fish &amp; T. Evans leg.; AMNH  • 1 ♀ 1 imm. ; Oaxaca, 28 km S Nochixtlán, [N17.2261°, W96.87526°]; 11/VIII/1988; S.A. Stockwell leg.; AMNH  • 5 ♀ ; Oaxaca, 3.7 km N El Moral, under stones; (N17.50223°, W96.93485°, 2050m); 23/VII/2002; L. Prendini, O. Francke, E. Gonzaléz &amp; J. Ponce leg.; AMNH  • 1 ♀ 1 imm. ; Oaxaca, 5 mi NE Mitla, near "El Crucero" ruins; [N16.9379°, W96.28138°, 2073–2195m]; 27/VIII/1963; M.R. Bogert, G. Sluder &amp; N. Bucknall leg.; AMNH  • 2 ♀ ; Oaxaca, 5.8 miles N Teotitlán, off Mex-131; [N17.03016°, W96.52073°]; 31/VII/1973; L.R. Erickson &amp; M.E. Soleglad leg.; AMNH  • 1 ♀ ; Oaxaca, 7.4 miles N of Telixtlahuaca, [N17.34993°, W96.89013°, 1800m]; 16/XI/1987; V.F. Lee leg.; CAS 9057632 • 1 ♀ ; Oaxaca, 8 km NE El Punto, [N17.30739°, W96.55186°, 2134m]; 16/VIII/1988; S.A. Stockwell leg.; AMNH  • 1 ♀ ; Oaxaca, 9 km N de San Lorenzo Mixtepec, (N16.17521°, W96.1983°, 1925m); 23/VI/2006; O. Francke et al. leg.; CNAN-Ar 8181 • 1 ♀ ; Oaxaca, Disto. De Ejutla, 1.5 km W San Andres Zabache; on rocky slope; [N16.59905°, W96.85799°, 1539m]; 15/VIII/1970; C.M. Bogert leg.; AMNH  • 2 ♀ 3 imm. ; Oaxaca, El Catrin, (N17.21°, W96.57°); 3/IX/1964; J. &amp; W. Ivie leg.; AMNH  • 1 ♀ ; Oaxaca, Etla, 2 miles N of El Moral; in pine-oak forest; [N17.47762°, W96.93724°]; 10/IX/1966; C.M. Bogert leg.; AMNH  • 1 ♀ ; Oaxaca, Guelatao, [N17.31763°, W96.49114°]; VIII/1962; M.R. Bogert leg.; AMNH  • 1 ♀ ; Oaxaca, Km 171 carretera Ixtlán-Oaxaca, (N17.29725°, W96.54295°, 2006m); 16/III/2008; H. Montaña leg.; CNAN-Ar 6635 • 1 ♀ ; Oaxaca, Monte Albán, [N17.0438°, W96.76811°]; 11/XII/1948; E.S. Ross leg.; AMNH IFM-1637 • 2 ♀ 1 imm. ; same locality; 11/XII/1948; AMNH  • 1 ♀ ; Oaxaca, NE slope of Cerro San Felipe, [N17.09253°, W96.74474°, 2499–2743m]; 6/VIII/1961; M.R. Bogert leg.; AMNH  • 2 ♀ ; Oaxaca, Nochixtlán, (N17.27°, W97.14°); 4/IX/1963; J. &amp; W. Ivie leg.; AMNH  • 1 ♀ ; Oaxaca, Oaxaca, [N17.05942°, W96.72162°]; 13–20/IX/1947; B. Malkin leg.; AMNH  • 1 ♂ ; same locality; AMNH  • 1 ♀ 3 imm. ; Oaxaca, Sierra Mixteca, [N17.0438°, W96.76811°]; C.A. Purpus leg.; MfN IFM-0826 • 1 ♀ 1 imm. ; Puebla, 12 miles N Acatlán, [N18.38001°, W98.05422°]; 3/VII/1947; L.I. &amp; A.M. Davis leg.; AMNH IFM-1569 • 2 ♀ 2 imm. ; Puebla, 5 miles N Tehuacán, (N19.35°, W97.24°); 3/VIII/1966; J. &amp; W. Ivie leg.; AMNH  • 2 ♀ ; Puebla, 62 km W Orizaba, under rocks; [N18.72052°, W97.68412°]; 11/VIII/1975; G. Dingerkus et al. leg.; AMNH IFM-1573 • 1 ♀ ; Puebla, 7 miles NE Tehuacán, ground, dry rocky slope; [N19.35°, W97.24°]; 7/IV/1967; W. Peck leg.; CAS 9060623 • 1 ♀ ; Puebla, Cacaloapán, 0.5 mile west on highway 50; [N18.57893°, W97.58413°]; 25/VII/1965; R.M. Schick &amp; D. Schroeder leg.; AMNH  • 1 ♀ 1 imm. ; Puebla, Tehuacán, [N18.46586°, W97.40005°]; 8/XI/1939; D.M. Bogert &amp; H.E. Vokes leg.; AMNH IFM-1525 • 10 ♀ 1 imm. ; same locality; 17–24/X/1944; H. Wagner leg.; AMNH IFM-1406 • </v>
      </c>
    </row>
    <row r="318" spans="1:34" s="1" customFormat="1" x14ac:dyDescent="0.25">
      <c r="A318" s="3">
        <f t="shared" si="31"/>
        <v>4</v>
      </c>
      <c r="B318" s="53" t="str">
        <f t="shared" si="29"/>
        <v>Kukulcania brignolii</v>
      </c>
      <c r="C318" s="57" t="s">
        <v>192</v>
      </c>
      <c r="D318" s="57" t="s">
        <v>215</v>
      </c>
      <c r="E318" s="57"/>
      <c r="F318" s="57">
        <v>1</v>
      </c>
      <c r="G318" s="57">
        <v>1</v>
      </c>
      <c r="H318" s="57">
        <v>2</v>
      </c>
      <c r="I318" s="57"/>
      <c r="J318" s="57"/>
      <c r="K318" s="57" t="s">
        <v>48</v>
      </c>
      <c r="L318" s="57" t="s">
        <v>72</v>
      </c>
      <c r="M318" s="54" t="s">
        <v>1416</v>
      </c>
      <c r="N318" s="57" t="s">
        <v>85</v>
      </c>
      <c r="O318" s="58" t="s">
        <v>85</v>
      </c>
      <c r="P318" s="58"/>
      <c r="Q318" s="58" t="s">
        <v>85</v>
      </c>
      <c r="R318" s="58"/>
      <c r="S318" s="54" t="s">
        <v>1422</v>
      </c>
      <c r="T318" s="57" t="s">
        <v>559</v>
      </c>
      <c r="U318" s="57" t="s">
        <v>1423</v>
      </c>
      <c r="V318" s="57"/>
      <c r="W318" s="57" t="s">
        <v>85</v>
      </c>
      <c r="X318" s="147">
        <f ca="1">IF(COUNTBLANK(D318)=1,"",IF('order-admin-units'!$I$1&lt;&gt;"y", "", IF(COUNTBLANK(K318)=1, 'order-admin-units'!$B$1+1, VLOOKUP(K318, ordercountry, 2))))</f>
        <v>2</v>
      </c>
      <c r="Y318" s="147">
        <f ca="1">IF(COUNTBLANK(D318)=1,"",IF('order-admin-units'!$I$1&lt;&gt;"y", "", IF(COUNTBLANK(K318:L318)&gt;0, 'order-admin-units'!$B$2+1, VLOOKUP(K318&amp;"@"&amp;L318, orderadmin, 2))))</f>
        <v>14</v>
      </c>
      <c r="Z318" s="147" t="str">
        <f t="shared" si="32"/>
        <v>MexicoPueblaTehuacán</v>
      </c>
      <c r="AA318" s="147" t="str">
        <f t="shared" si="33"/>
        <v>Kukulcania brignoliiMexicoPueblaTehuacán[N18.46651°, W97.40038°]W.J. Gertsch &amp; V. Roth24/VII/1956</v>
      </c>
      <c r="AB318" s="147" t="str">
        <f t="shared" si="34"/>
        <v xml:space="preserve">Kukulcania brignoliiMexicoPueblaTehuacán[N18.46651°, W97.40038°]W.J. Gertsch &amp; V. Roth24/VII/1956AMNH </v>
      </c>
      <c r="AC318" s="147" t="str">
        <f t="shared" si="30"/>
        <v>Kukulcania brignoliiMexicoPueblaTehuacán[N18.46651°, W97.40038°]W.J. Gertsch &amp; V. Roth24/VII/1956</v>
      </c>
      <c r="AD318" s="11" t="str">
        <f t="shared" si="35"/>
        <v/>
      </c>
      <c r="AE318" s="11" t="str">
        <f t="array" ref="AE318">IF(COUNTBLANK(D318)=1,"",IF(OR($H$2="y",$H$2="m"),IF(AA318=AA317,IF(OR(AB318=$AB$4:$AB317)=FALSE,AE317&amp;C318,AE317),"("&amp;C318)&amp;IF(AA318=AA319,IF(OR(AB319=$AB$4:$AB318)=FALSE,", ",""),") "),""))</f>
        <v/>
      </c>
      <c r="AF318" s="11" t="str">
        <f t="array" ref="AF318">IF((COUNTBLANK(D318)=0)*OR($H$2="y",$H$2="m"),IFERROR(LEFT(C318, FIND(" ",C318)-1), C318),"")</f>
        <v/>
      </c>
      <c r="AG318" s="11" t="str">
        <f t="array" ref="AG318">IF(COUNTBLANK(D318)=1,"",IF(OR($H$2="y",$H$2="m"),IF(AA318=AA317,IF(OR(AC318=$AC$4:$AC317)=FALSE,AG317&amp;AF318,AG317),"("&amp;AF318)&amp;IF(AA318=AA319,IF(OR(AC319=$AC$4:$AC318)=FALSE,", ",""),") "),""))</f>
        <v/>
      </c>
      <c r="AH318" s="10" t="str">
        <f>IF((COUNTBLANK(D318)=1),"",IF(D318=D317,AH317,"")&amp;IF(B317&lt;&gt;B318,((IF(COUNTBLANK(E318)=1,$D$3&amp;"Non-type material: "&amp;$D$3,$D$3&amp;INDEX('type-categories'!$A$2:$B$100,MATCH(E318,'type-categories'!$A$2:$A$100,0),2)&amp;$D$3))),"")&amp;(IF(K318&lt;&gt;K317,$C$2&amp;UPPER(K318)&amp;$C$2&amp;$K$3&amp;" ",(IF(B318&lt;&gt;B317,$C$2&amp;UPPER(K318)&amp;$C$2&amp;$K$3&amp;" ",""))))&amp;IF((AA318&lt;&gt;AA319)*($H$2="y"),AD318&amp;AE318,IF((AA318&lt;&gt;AA319)*($H$2="m"),AD318&amp;AG318,IF(($H$2&lt;&gt;"m")*($H$2&lt;&gt;"Y"),(IF(F318=0,"",F318&amp;" "&amp;$F$4&amp;" "))&amp;(IF(G318=0,"",G318&amp;" "&amp;$G$4&amp;" "))&amp;(IF(H318=0,"",H318&amp;" "&amp;H$4&amp;" "))&amp;(IF(I318=0,"",I318&amp;" "&amp;$I$4&amp;" "))&amp;(IF(J318=0,"",J318&amp;" "&amp;$J$4&amp;" ")),"")))&amp;"; "&amp;IF((B318=B317)*(AA318=AA317), "same collecting data; ", IF((B318=B317)*(Z317=Z318),"same locality; ",(IF(COUNTBLANK(L318)=1,"",$D$2&amp;L318&amp;$L$3&amp;" "&amp;$D$2))&amp;(IF(COUNTBLANK(M318)=1,"",$E$2&amp;M318&amp;$E$2&amp;", "))&amp;(IF(COUNTBLANK(N318)=1,"",N318&amp;"; "))&amp;(IF(COUNTBLANK(O318)=1,"",O318&amp;"; ")))&amp;(IF(COUNTBLANK(P318)=1,"",P318&amp;"; "))&amp;(IF(COUNTBLANK(Q318)=1,"",Q318&amp;"; "))&amp;(IF(COUNTBLANK(R318)=1,"",R318&amp;"m, "))&amp;IF((COUNTBLANK(S318)=0)*(S318&lt;&gt;S317), S318&amp;"; ","")&amp;(IF(COUNTBLANK(U318)=1,"",U318&amp;"; "))&amp;(IF(COUNTBLANK(T318)=1,"",IF(COUNTBLANK(F$2)=1,T318&amp;"; ",T318&amp;" "&amp;F$2&amp;"; "))))&amp;(IF(COUNTBLANK(V318)=1,"",V318&amp;"; "))&amp;IF((COUNTBLANK(C318)=1),"",C318)&amp;IF((B318=B319)*(K318=K319)*(L318=L319)*(M318=M319),IF(($H$2&lt;&gt;"m")*($H$2&lt;&gt;"Y"), " • ", IF((ISNUMBER(FIND(")",AE318))), " • ", "")),IF((B318=B319)*(K318=K319)," • ",". ")))</f>
        <v xml:space="preserve">Holotype: &lt;bold&gt;MEXICO&lt;bold&gt; • 1 ♂ ; Oaxaca, Monte Albán, [N17.0438°, W96.76811°]; 7/VIII/1973; P. Brignoli leg.; MCVR . Non-type material: &lt;bold&gt;MEXICO&lt;bold&gt; • 3 ♀ 3 imm. ; Estado de México, Pyramids of San Juán Teotihuacán, [N19.69227°, W98.8435°]; 15/IX/1977; Bentzien leg.; UCB  • 2 ♀ ; Oaxaca, [N17.0438°, W96.76811°]; V–VI/1938; R. Greenfield leg.; USNM  • 1 ♀ ; same locality; [N17.05942°, W96.72162°, 1534m]; 17/VII/1955; C. &amp; P. Vaurie leg.; AMNH  • 2 ♀ ; same locality; [N17.05942°, W96.72162°]; 6/II/1939; R.V. Chamberlin leg.; AMNH  • 1 ♀ 1 imm. ; same locality; 6/II/1939; AMNH  • 3 ♀ 4 imm. ; Oaxaca, 10 miles E Oaxaca, [N17.00505°, W96.54714°]; 15/VIII/1967; J. Reddell &amp; J. Fish leg.; AMNH  • 1 ♀ 2 imm. ; Oaxaca, 10 miles S Tomellín, [N17.62498°, W96.91975°]; 14/VIII/1967; J. Reddell, J. Fish &amp; T. Evans leg.; AMNH  • 1 ♀ 1 imm. ; Oaxaca, 28 km S Nochixtlán, [N17.2261°, W96.87526°]; 11/VIII/1988; S.A. Stockwell leg.; AMNH  • 5 ♀ ; Oaxaca, 3.7 km N El Moral, under stones; (N17.50223°, W96.93485°, 2050m); 23/VII/2002; L. Prendini, O. Francke, E. Gonzaléz &amp; J. Ponce leg.; AMNH  • 1 ♀ 1 imm. ; Oaxaca, 5 mi NE Mitla, near "El Crucero" ruins; [N16.9379°, W96.28138°, 2073–2195m]; 27/VIII/1963; M.R. Bogert, G. Sluder &amp; N. Bucknall leg.; AMNH  • 2 ♀ ; Oaxaca, 5.8 miles N Teotitlán, off Mex-131; [N17.03016°, W96.52073°]; 31/VII/1973; L.R. Erickson &amp; M.E. Soleglad leg.; AMNH  • 1 ♀ ; Oaxaca, 7.4 miles N of Telixtlahuaca, [N17.34993°, W96.89013°, 1800m]; 16/XI/1987; V.F. Lee leg.; CAS 9057632 • 1 ♀ ; Oaxaca, 8 km NE El Punto, [N17.30739°, W96.55186°, 2134m]; 16/VIII/1988; S.A. Stockwell leg.; AMNH  • 1 ♀ ; Oaxaca, 9 km N de San Lorenzo Mixtepec, (N16.17521°, W96.1983°, 1925m); 23/VI/2006; O. Francke et al. leg.; CNAN-Ar 8181 • 1 ♀ ; Oaxaca, Disto. De Ejutla, 1.5 km W San Andres Zabache; on rocky slope; [N16.59905°, W96.85799°, 1539m]; 15/VIII/1970; C.M. Bogert leg.; AMNH  • 2 ♀ 3 imm. ; Oaxaca, El Catrin, (N17.21°, W96.57°); 3/IX/1964; J. &amp; W. Ivie leg.; AMNH  • 1 ♀ ; Oaxaca, Etla, 2 miles N of El Moral; in pine-oak forest; [N17.47762°, W96.93724°]; 10/IX/1966; C.M. Bogert leg.; AMNH  • 1 ♀ ; Oaxaca, Guelatao, [N17.31763°, W96.49114°]; VIII/1962; M.R. Bogert leg.; AMNH  • 1 ♀ ; Oaxaca, Km 171 carretera Ixtlán-Oaxaca, (N17.29725°, W96.54295°, 2006m); 16/III/2008; H. Montaña leg.; CNAN-Ar 6635 • 1 ♀ ; Oaxaca, Monte Albán, [N17.0438°, W96.76811°]; 11/XII/1948; E.S. Ross leg.; AMNH IFM-1637 • 2 ♀ 1 imm. ; same locality; 11/XII/1948; AMNH  • 1 ♀ ; Oaxaca, NE slope of Cerro San Felipe, [N17.09253°, W96.74474°, 2499–2743m]; 6/VIII/1961; M.R. Bogert leg.; AMNH  • 2 ♀ ; Oaxaca, Nochixtlán, (N17.27°, W97.14°); 4/IX/1963; J. &amp; W. Ivie leg.; AMNH  • 1 ♀ ; Oaxaca, Oaxaca, [N17.05942°, W96.72162°]; 13–20/IX/1947; B. Malkin leg.; AMNH  • 1 ♂ ; same locality; AMNH  • 1 ♀ 3 imm. ; Oaxaca, Sierra Mixteca, [N17.0438°, W96.76811°]; C.A. Purpus leg.; MfN IFM-0826 • 1 ♀ 1 imm. ; Puebla, 12 miles N Acatlán, [N18.38001°, W98.05422°]; 3/VII/1947; L.I. &amp; A.M. Davis leg.; AMNH IFM-1569 • 2 ♀ 2 imm. ; Puebla, 5 miles N Tehuacán, (N19.35°, W97.24°); 3/VIII/1966; J. &amp; W. Ivie leg.; AMNH  • 2 ♀ ; Puebla, 62 km W Orizaba, under rocks; [N18.72052°, W97.68412°]; 11/VIII/1975; G. Dingerkus et al. leg.; AMNH IFM-1573 • 1 ♀ ; Puebla, 7 miles NE Tehuacán, ground, dry rocky slope; [N19.35°, W97.24°]; 7/IV/1967; W. Peck leg.; CAS 9060623 • 1 ♀ ; Puebla, Cacaloapán, 0.5 mile west on highway 50; [N18.57893°, W97.58413°]; 25/VII/1965; R.M. Schick &amp; D. Schroeder leg.; AMNH  • 1 ♀ 1 imm. ; Puebla, Tehuacán, [N18.46586°, W97.40005°]; 8/XI/1939; D.M. Bogert &amp; H.E. Vokes leg.; AMNH IFM-1525 • 10 ♀ 1 imm. ; same locality; 17–24/X/1944; H. Wagner leg.; AMNH IFM-1406 • 1 ♂ 1 ♀ 2 imm. ; same locality; [N18.46651°, W97.40038°]; 24/VII/1956; W.J. Gertsch &amp; V. Roth leg.; AMNH  • </v>
      </c>
    </row>
    <row r="319" spans="1:34" s="1" customFormat="1" x14ac:dyDescent="0.25">
      <c r="A319" s="3">
        <f t="shared" si="31"/>
        <v>4</v>
      </c>
      <c r="B319" s="53" t="str">
        <f t="shared" si="29"/>
        <v>Kukulcania brignolii</v>
      </c>
      <c r="C319" s="57" t="s">
        <v>192</v>
      </c>
      <c r="D319" s="57" t="s">
        <v>215</v>
      </c>
      <c r="E319" s="57"/>
      <c r="F319" s="57">
        <v>0</v>
      </c>
      <c r="G319" s="57">
        <v>7</v>
      </c>
      <c r="H319" s="57">
        <v>8</v>
      </c>
      <c r="I319" s="57"/>
      <c r="J319" s="57"/>
      <c r="K319" s="57" t="s">
        <v>48</v>
      </c>
      <c r="L319" s="57" t="s">
        <v>72</v>
      </c>
      <c r="M319" s="54" t="s">
        <v>1424</v>
      </c>
      <c r="N319" s="57" t="s">
        <v>85</v>
      </c>
      <c r="O319" s="58" t="s">
        <v>85</v>
      </c>
      <c r="P319" s="58"/>
      <c r="Q319" s="58" t="s">
        <v>85</v>
      </c>
      <c r="R319" s="58"/>
      <c r="S319" s="54" t="s">
        <v>1425</v>
      </c>
      <c r="T319" s="57" t="s">
        <v>69</v>
      </c>
      <c r="U319" s="57" t="s">
        <v>1423</v>
      </c>
      <c r="V319" s="57"/>
      <c r="W319" s="57" t="s">
        <v>85</v>
      </c>
      <c r="X319" s="147">
        <f ca="1">IF(COUNTBLANK(D319)=1,"",IF('order-admin-units'!$I$1&lt;&gt;"y", "", IF(COUNTBLANK(K319)=1, 'order-admin-units'!$B$1+1, VLOOKUP(K319, ordercountry, 2))))</f>
        <v>2</v>
      </c>
      <c r="Y319" s="147">
        <f ca="1">IF(COUNTBLANK(D319)=1,"",IF('order-admin-units'!$I$1&lt;&gt;"y", "", IF(COUNTBLANK(K319:L319)&gt;0, 'order-admin-units'!$B$2+1, VLOOKUP(K319&amp;"@"&amp;L319, orderadmin, 2))))</f>
        <v>14</v>
      </c>
      <c r="Z319" s="147" t="str">
        <f t="shared" si="32"/>
        <v>MexicoPueblaTlacotepec</v>
      </c>
      <c r="AA319" s="147" t="str">
        <f t="shared" si="33"/>
        <v>Kukulcania brignoliiMexicoPueblaTlacotepec[N18.68163°, W97.64832°]V. Roth &amp; W. Gertsch24/VII/1956</v>
      </c>
      <c r="AB319" s="147" t="str">
        <f t="shared" si="34"/>
        <v xml:space="preserve">Kukulcania brignoliiMexicoPueblaTlacotepec[N18.68163°, W97.64832°]V. Roth &amp; W. Gertsch24/VII/1956AMNH </v>
      </c>
      <c r="AC319" s="147" t="str">
        <f t="shared" si="30"/>
        <v>Kukulcania brignoliiMexicoPueblaTlacotepec[N18.68163°, W97.64832°]V. Roth &amp; W. Gertsch24/VII/1956</v>
      </c>
      <c r="AD319" s="11" t="str">
        <f t="shared" si="35"/>
        <v/>
      </c>
      <c r="AE319" s="11" t="str">
        <f t="array" ref="AE319">IF(COUNTBLANK(D319)=1,"",IF(OR($H$2="y",$H$2="m"),IF(AA319=AA318,IF(OR(AB319=$AB$4:$AB318)=FALSE,AE318&amp;C319,AE318),"("&amp;C319)&amp;IF(AA319=AA320,IF(OR(AB320=$AB$4:$AB319)=FALSE,", ",""),") "),""))</f>
        <v/>
      </c>
      <c r="AF319" s="11" t="str">
        <f t="array" ref="AF319">IF((COUNTBLANK(D319)=0)*OR($H$2="y",$H$2="m"),IFERROR(LEFT(C319, FIND(" ",C319)-1), C319),"")</f>
        <v/>
      </c>
      <c r="AG319" s="11" t="str">
        <f t="array" ref="AG319">IF(COUNTBLANK(D319)=1,"",IF(OR($H$2="y",$H$2="m"),IF(AA319=AA318,IF(OR(AC319=$AC$4:$AC318)=FALSE,AG318&amp;AF319,AG318),"("&amp;AF319)&amp;IF(AA319=AA320,IF(OR(AC320=$AC$4:$AC319)=FALSE,", ",""),") "),""))</f>
        <v/>
      </c>
      <c r="AH319" s="10" t="str">
        <f>IF((COUNTBLANK(D319)=1),"",IF(D319=D318,AH318,"")&amp;IF(B318&lt;&gt;B319,((IF(COUNTBLANK(E319)=1,$D$3&amp;"Non-type material: "&amp;$D$3,$D$3&amp;INDEX('type-categories'!$A$2:$B$100,MATCH(E319,'type-categories'!$A$2:$A$100,0),2)&amp;$D$3))),"")&amp;(IF(K319&lt;&gt;K318,$C$2&amp;UPPER(K319)&amp;$C$2&amp;$K$3&amp;" ",(IF(B319&lt;&gt;B318,$C$2&amp;UPPER(K319)&amp;$C$2&amp;$K$3&amp;" ",""))))&amp;IF((AA319&lt;&gt;AA320)*($H$2="y"),AD319&amp;AE319,IF((AA319&lt;&gt;AA320)*($H$2="m"),AD319&amp;AG319,IF(($H$2&lt;&gt;"m")*($H$2&lt;&gt;"Y"),(IF(F319=0,"",F319&amp;" "&amp;$F$4&amp;" "))&amp;(IF(G319=0,"",G319&amp;" "&amp;$G$4&amp;" "))&amp;(IF(H319=0,"",H319&amp;" "&amp;H$4&amp;" "))&amp;(IF(I319=0,"",I319&amp;" "&amp;$I$4&amp;" "))&amp;(IF(J319=0,"",J319&amp;" "&amp;$J$4&amp;" ")),"")))&amp;"; "&amp;IF((B319=B318)*(AA319=AA318), "same collecting data; ", IF((B319=B318)*(Z318=Z319),"same locality; ",(IF(COUNTBLANK(L319)=1,"",$D$2&amp;L319&amp;$L$3&amp;" "&amp;$D$2))&amp;(IF(COUNTBLANK(M319)=1,"",$E$2&amp;M319&amp;$E$2&amp;", "))&amp;(IF(COUNTBLANK(N319)=1,"",N319&amp;"; "))&amp;(IF(COUNTBLANK(O319)=1,"",O319&amp;"; ")))&amp;(IF(COUNTBLANK(P319)=1,"",P319&amp;"; "))&amp;(IF(COUNTBLANK(Q319)=1,"",Q319&amp;"; "))&amp;(IF(COUNTBLANK(R319)=1,"",R319&amp;"m, "))&amp;IF((COUNTBLANK(S319)=0)*(S319&lt;&gt;S318), S319&amp;"; ","")&amp;(IF(COUNTBLANK(U319)=1,"",U319&amp;"; "))&amp;(IF(COUNTBLANK(T319)=1,"",IF(COUNTBLANK(F$2)=1,T319&amp;"; ",T319&amp;" "&amp;F$2&amp;"; "))))&amp;(IF(COUNTBLANK(V319)=1,"",V319&amp;"; "))&amp;IF((COUNTBLANK(C319)=1),"",C319)&amp;IF((B319=B320)*(K319=K320)*(L319=L320)*(M319=M320),IF(($H$2&lt;&gt;"m")*($H$2&lt;&gt;"Y"), " • ", IF((ISNUMBER(FIND(")",AE319))), " • ", "")),IF((B319=B320)*(K319=K320)," • ",". ")))</f>
        <v xml:space="preserve">Holotype: &lt;bold&gt;MEXICO&lt;bold&gt; • 1 ♂ ; Oaxaca, Monte Albán, [N17.0438°, W96.76811°]; 7/VIII/1973; P. Brignoli leg.; MCVR . Non-type material: &lt;bold&gt;MEXICO&lt;bold&gt; • 3 ♀ 3 imm. ; Estado de México, Pyramids of San Juán Teotihuacán, [N19.69227°, W98.8435°]; 15/IX/1977; Bentzien leg.; UCB  • 2 ♀ ; Oaxaca, [N17.0438°, W96.76811°]; V–VI/1938; R. Greenfield leg.; USNM  • 1 ♀ ; same locality; [N17.05942°, W96.72162°, 1534m]; 17/VII/1955; C. &amp; P. Vaurie leg.; AMNH  • 2 ♀ ; same locality; [N17.05942°, W96.72162°]; 6/II/1939; R.V. Chamberlin leg.; AMNH  • 1 ♀ 1 imm. ; same locality; 6/II/1939; AMNH  • 3 ♀ 4 imm. ; Oaxaca, 10 miles E Oaxaca, [N17.00505°, W96.54714°]; 15/VIII/1967; J. Reddell &amp; J. Fish leg.; AMNH  • 1 ♀ 2 imm. ; Oaxaca, 10 miles S Tomellín, [N17.62498°, W96.91975°]; 14/VIII/1967; J. Reddell, J. Fish &amp; T. Evans leg.; AMNH  • 1 ♀ 1 imm. ; Oaxaca, 28 km S Nochixtlán, [N17.2261°, W96.87526°]; 11/VIII/1988; S.A. Stockwell leg.; AMNH  • 5 ♀ ; Oaxaca, 3.7 km N El Moral, under stones; (N17.50223°, W96.93485°, 2050m); 23/VII/2002; L. Prendini, O. Francke, E. Gonzaléz &amp; J. Ponce leg.; AMNH  • 1 ♀ 1 imm. ; Oaxaca, 5 mi NE Mitla, near "El Crucero" ruins; [N16.9379°, W96.28138°, 2073–2195m]; 27/VIII/1963; M.R. Bogert, G. Sluder &amp; N. Bucknall leg.; AMNH  • 2 ♀ ; Oaxaca, 5.8 miles N Teotitlán, off Mex-131; [N17.03016°, W96.52073°]; 31/VII/1973; L.R. Erickson &amp; M.E. Soleglad leg.; AMNH  • 1 ♀ ; Oaxaca, 7.4 miles N of Telixtlahuaca, [N17.34993°, W96.89013°, 1800m]; 16/XI/1987; V.F. Lee leg.; CAS 9057632 • 1 ♀ ; Oaxaca, 8 km NE El Punto, [N17.30739°, W96.55186°, 2134m]; 16/VIII/1988; S.A. Stockwell leg.; AMNH  • 1 ♀ ; Oaxaca, 9 km N de San Lorenzo Mixtepec, (N16.17521°, W96.1983°, 1925m); 23/VI/2006; O. Francke et al. leg.; CNAN-Ar 8181 • 1 ♀ ; Oaxaca, Disto. De Ejutla, 1.5 km W San Andres Zabache; on rocky slope; [N16.59905°, W96.85799°, 1539m]; 15/VIII/1970; C.M. Bogert leg.; AMNH  • 2 ♀ 3 imm. ; Oaxaca, El Catrin, (N17.21°, W96.57°); 3/IX/1964; J. &amp; W. Ivie leg.; AMNH  • 1 ♀ ; Oaxaca, Etla, 2 miles N of El Moral; in pine-oak forest; [N17.47762°, W96.93724°]; 10/IX/1966; C.M. Bogert leg.; AMNH  • 1 ♀ ; Oaxaca, Guelatao, [N17.31763°, W96.49114°]; VIII/1962; M.R. Bogert leg.; AMNH  • 1 ♀ ; Oaxaca, Km 171 carretera Ixtlán-Oaxaca, (N17.29725°, W96.54295°, 2006m); 16/III/2008; H. Montaña leg.; CNAN-Ar 6635 • 1 ♀ ; Oaxaca, Monte Albán, [N17.0438°, W96.76811°]; 11/XII/1948; E.S. Ross leg.; AMNH IFM-1637 • 2 ♀ 1 imm. ; same locality; 11/XII/1948; AMNH  • 1 ♀ ; Oaxaca, NE slope of Cerro San Felipe, [N17.09253°, W96.74474°, 2499–2743m]; 6/VIII/1961; M.R. Bogert leg.; AMNH  • 2 ♀ ; Oaxaca, Nochixtlán, (N17.27°, W97.14°); 4/IX/1963; J. &amp; W. Ivie leg.; AMNH  • 1 ♀ ; Oaxaca, Oaxaca, [N17.05942°, W96.72162°]; 13–20/IX/1947; B. Malkin leg.; AMNH  • 1 ♂ ; same locality; AMNH  • 1 ♀ 3 imm. ; Oaxaca, Sierra Mixteca, [N17.0438°, W96.76811°]; C.A. Purpus leg.; MfN IFM-0826 • 1 ♀ 1 imm. ; Puebla, 12 miles N Acatlán, [N18.38001°, W98.05422°]; 3/VII/1947; L.I. &amp; A.M. Davis leg.; AMNH IFM-1569 • 2 ♀ 2 imm. ; Puebla, 5 miles N Tehuacán, (N19.35°, W97.24°); 3/VIII/1966; J. &amp; W. Ivie leg.; AMNH  • 2 ♀ ; Puebla, 62 km W Orizaba, under rocks; [N18.72052°, W97.68412°]; 11/VIII/1975; G. Dingerkus et al. leg.; AMNH IFM-1573 • 1 ♀ ; Puebla, 7 miles NE Tehuacán, ground, dry rocky slope; [N19.35°, W97.24°]; 7/IV/1967; W. Peck leg.; CAS 9060623 • 1 ♀ ; Puebla, Cacaloapán, 0.5 mile west on highway 50; [N18.57893°, W97.58413°]; 25/VII/1965; R.M. Schick &amp; D. Schroeder leg.; AMNH  • 1 ♀ 1 imm. ; Puebla, Tehuacán, [N18.46586°, W97.40005°]; 8/XI/1939; D.M. Bogert &amp; H.E. Vokes leg.; AMNH IFM-1525 • 10 ♀ 1 imm. ; same locality; 17–24/X/1944; H. Wagner leg.; AMNH IFM-1406 • 1 ♂ 1 ♀ 2 imm. ; same locality; [N18.46651°, W97.40038°]; 24/VII/1956; W.J. Gertsch &amp; V. Roth leg.; AMNH  • 7 ♀ 8 imm. ; Puebla, Tlacotepec, [N18.68163°, W97.64832°]; 24/VII/1956; V. Roth &amp; W. Gertsch leg.; AMNH  • </v>
      </c>
    </row>
    <row r="320" spans="1:34" s="1" customFormat="1" x14ac:dyDescent="0.25">
      <c r="A320" s="3">
        <f t="shared" si="31"/>
        <v>4</v>
      </c>
      <c r="B320" s="53" t="str">
        <f t="shared" si="29"/>
        <v>Kukulcania brignolii</v>
      </c>
      <c r="C320" s="57" t="s">
        <v>192</v>
      </c>
      <c r="D320" s="57" t="s">
        <v>215</v>
      </c>
      <c r="E320" s="57"/>
      <c r="F320" s="57">
        <v>0</v>
      </c>
      <c r="G320" s="57">
        <v>2</v>
      </c>
      <c r="H320" s="57">
        <v>0</v>
      </c>
      <c r="I320" s="57"/>
      <c r="J320" s="57"/>
      <c r="K320" s="57" t="s">
        <v>48</v>
      </c>
      <c r="L320" s="57" t="s">
        <v>72</v>
      </c>
      <c r="M320" s="54" t="s">
        <v>1426</v>
      </c>
      <c r="N320" s="57" t="s">
        <v>85</v>
      </c>
      <c r="O320" s="58" t="s">
        <v>85</v>
      </c>
      <c r="P320" s="58" t="s">
        <v>81</v>
      </c>
      <c r="Q320" s="58" t="s">
        <v>85</v>
      </c>
      <c r="R320" s="58"/>
      <c r="S320" s="54" t="s">
        <v>1427</v>
      </c>
      <c r="T320" s="57" t="s">
        <v>1428</v>
      </c>
      <c r="U320" s="57" t="s">
        <v>1429</v>
      </c>
      <c r="V320" s="57"/>
      <c r="W320" s="57" t="s">
        <v>85</v>
      </c>
      <c r="X320" s="147">
        <f ca="1">IF(COUNTBLANK(D320)=1,"",IF('order-admin-units'!$I$1&lt;&gt;"y", "", IF(COUNTBLANK(K320)=1, 'order-admin-units'!$B$1+1, VLOOKUP(K320, ordercountry, 2))))</f>
        <v>2</v>
      </c>
      <c r="Y320" s="147">
        <f ca="1">IF(COUNTBLANK(D320)=1,"",IF('order-admin-units'!$I$1&lt;&gt;"y", "", IF(COUNTBLANK(K320:L320)&gt;0, 'order-admin-units'!$B$2+1, VLOOKUP(K320&amp;"@"&amp;L320, orderadmin, 2))))</f>
        <v>14</v>
      </c>
      <c r="Z320" s="147" t="str">
        <f t="shared" si="32"/>
        <v>MexicoPueblatoll road 21 km N Tehuacán</v>
      </c>
      <c r="AA320" s="147" t="str">
        <f t="shared" si="33"/>
        <v>Kukulcania brignoliiMexicoPueblatoll road 21 km N Tehuacánunder rocks(N18.64475°, W97.45636°, 2249m)W.G. Villegas, O. Fracke &amp; R. Paredes31/XI/2004</v>
      </c>
      <c r="AB320" s="147" t="str">
        <f t="shared" si="34"/>
        <v xml:space="preserve">Kukulcania brignoliiMexicoPueblatoll road 21 km N Tehuacánunder rocks(N18.64475°, W97.45636°, 2249m)W.G. Villegas, O. Fracke &amp; R. Paredes31/XI/2004AMNH </v>
      </c>
      <c r="AC320" s="147" t="str">
        <f t="shared" si="30"/>
        <v>Kukulcania brignoliiMexicoPueblatoll road 21 km N Tehuacánunder rocks(N18.64475°, W97.45636°, 2249m)W.G. Villegas, O. Fracke &amp; R. Paredes31/XI/2004</v>
      </c>
      <c r="AD320" s="11" t="str">
        <f t="shared" si="35"/>
        <v/>
      </c>
      <c r="AE320" s="11" t="str">
        <f t="array" ref="AE320">IF(COUNTBLANK(D320)=1,"",IF(OR($H$2="y",$H$2="m"),IF(AA320=AA319,IF(OR(AB320=$AB$4:$AB319)=FALSE,AE319&amp;C320,AE319),"("&amp;C320)&amp;IF(AA320=AA321,IF(OR(AB321=$AB$4:$AB320)=FALSE,", ",""),") "),""))</f>
        <v/>
      </c>
      <c r="AF320" s="11" t="str">
        <f t="array" ref="AF320">IF((COUNTBLANK(D320)=0)*OR($H$2="y",$H$2="m"),IFERROR(LEFT(C320, FIND(" ",C320)-1), C320),"")</f>
        <v/>
      </c>
      <c r="AG320" s="11" t="str">
        <f t="array" ref="AG320">IF(COUNTBLANK(D320)=1,"",IF(OR($H$2="y",$H$2="m"),IF(AA320=AA319,IF(OR(AC320=$AC$4:$AC319)=FALSE,AG319&amp;AF320,AG319),"("&amp;AF320)&amp;IF(AA320=AA321,IF(OR(AC321=$AC$4:$AC320)=FALSE,", ",""),") "),""))</f>
        <v/>
      </c>
      <c r="AH320" s="10" t="str">
        <f>IF((COUNTBLANK(D320)=1),"",IF(D320=D319,AH319,"")&amp;IF(B319&lt;&gt;B320,((IF(COUNTBLANK(E320)=1,$D$3&amp;"Non-type material: "&amp;$D$3,$D$3&amp;INDEX('type-categories'!$A$2:$B$100,MATCH(E320,'type-categories'!$A$2:$A$100,0),2)&amp;$D$3))),"")&amp;(IF(K320&lt;&gt;K319,$C$2&amp;UPPER(K320)&amp;$C$2&amp;$K$3&amp;" ",(IF(B320&lt;&gt;B319,$C$2&amp;UPPER(K320)&amp;$C$2&amp;$K$3&amp;" ",""))))&amp;IF((AA320&lt;&gt;AA321)*($H$2="y"),AD320&amp;AE320,IF((AA320&lt;&gt;AA321)*($H$2="m"),AD320&amp;AG320,IF(($H$2&lt;&gt;"m")*($H$2&lt;&gt;"Y"),(IF(F320=0,"",F320&amp;" "&amp;$F$4&amp;" "))&amp;(IF(G320=0,"",G320&amp;" "&amp;$G$4&amp;" "))&amp;(IF(H320=0,"",H320&amp;" "&amp;H$4&amp;" "))&amp;(IF(I320=0,"",I320&amp;" "&amp;$I$4&amp;" "))&amp;(IF(J320=0,"",J320&amp;" "&amp;$J$4&amp;" ")),"")))&amp;"; "&amp;IF((B320=B319)*(AA320=AA319), "same collecting data; ", IF((B320=B319)*(Z319=Z320),"same locality; ",(IF(COUNTBLANK(L320)=1,"",$D$2&amp;L320&amp;$L$3&amp;" "&amp;$D$2))&amp;(IF(COUNTBLANK(M320)=1,"",$E$2&amp;M320&amp;$E$2&amp;", "))&amp;(IF(COUNTBLANK(N320)=1,"",N320&amp;"; "))&amp;(IF(COUNTBLANK(O320)=1,"",O320&amp;"; ")))&amp;(IF(COUNTBLANK(P320)=1,"",P320&amp;"; "))&amp;(IF(COUNTBLANK(Q320)=1,"",Q320&amp;"; "))&amp;(IF(COUNTBLANK(R320)=1,"",R320&amp;"m, "))&amp;IF((COUNTBLANK(S320)=0)*(S320&lt;&gt;S319), S320&amp;"; ","")&amp;(IF(COUNTBLANK(U320)=1,"",U320&amp;"; "))&amp;(IF(COUNTBLANK(T320)=1,"",IF(COUNTBLANK(F$2)=1,T320&amp;"; ",T320&amp;" "&amp;F$2&amp;"; "))))&amp;(IF(COUNTBLANK(V320)=1,"",V320&amp;"; "))&amp;IF((COUNTBLANK(C320)=1),"",C320)&amp;IF((B320=B321)*(K320=K321)*(L320=L321)*(M320=M321),IF(($H$2&lt;&gt;"m")*($H$2&lt;&gt;"Y"), " • ", IF((ISNUMBER(FIND(")",AE320))), " • ", "")),IF((B320=B321)*(K320=K321)," • ",". ")))</f>
        <v xml:space="preserve">Holotype: &lt;bold&gt;MEXICO&lt;bold&gt; • 1 ♂ ; Oaxaca, Monte Albán, [N17.0438°, W96.76811°]; 7/VIII/1973; P. Brignoli leg.; MCVR . Non-type material: &lt;bold&gt;MEXICO&lt;bold&gt; • 3 ♀ 3 imm. ; Estado de México, Pyramids of San Juán Teotihuacán, [N19.69227°, W98.8435°]; 15/IX/1977; Bentzien leg.; UCB  • 2 ♀ ; Oaxaca, [N17.0438°, W96.76811°]; V–VI/1938; R. Greenfield leg.; USNM  • 1 ♀ ; same locality; [N17.05942°, W96.72162°, 1534m]; 17/VII/1955; C. &amp; P. Vaurie leg.; AMNH  • 2 ♀ ; same locality; [N17.05942°, W96.72162°]; 6/II/1939; R.V. Chamberlin leg.; AMNH  • 1 ♀ 1 imm. ; same locality; 6/II/1939; AMNH  • 3 ♀ 4 imm. ; Oaxaca, 10 miles E Oaxaca, [N17.00505°, W96.54714°]; 15/VIII/1967; J. Reddell &amp; J. Fish leg.; AMNH  • 1 ♀ 2 imm. ; Oaxaca, 10 miles S Tomellín, [N17.62498°, W96.91975°]; 14/VIII/1967; J. Reddell, J. Fish &amp; T. Evans leg.; AMNH  • 1 ♀ 1 imm. ; Oaxaca, 28 km S Nochixtlán, [N17.2261°, W96.87526°]; 11/VIII/1988; S.A. Stockwell leg.; AMNH  • 5 ♀ ; Oaxaca, 3.7 km N El Moral, under stones; (N17.50223°, W96.93485°, 2050m); 23/VII/2002; L. Prendini, O. Francke, E. Gonzaléz &amp; J. Ponce leg.; AMNH  • 1 ♀ 1 imm. ; Oaxaca, 5 mi NE Mitla, near "El Crucero" ruins; [N16.9379°, W96.28138°, 2073–2195m]; 27/VIII/1963; M.R. Bogert, G. Sluder &amp; N. Bucknall leg.; AMNH  • 2 ♀ ; Oaxaca, 5.8 miles N Teotitlán, off Mex-131; [N17.03016°, W96.52073°]; 31/VII/1973; L.R. Erickson &amp; M.E. Soleglad leg.; AMNH  • 1 ♀ ; Oaxaca, 7.4 miles N of Telixtlahuaca, [N17.34993°, W96.89013°, 1800m]; 16/XI/1987; V.F. Lee leg.; CAS 9057632 • 1 ♀ ; Oaxaca, 8 km NE El Punto, [N17.30739°, W96.55186°, 2134m]; 16/VIII/1988; S.A. Stockwell leg.; AMNH  • 1 ♀ ; Oaxaca, 9 km N de San Lorenzo Mixtepec, (N16.17521°, W96.1983°, 1925m); 23/VI/2006; O. Francke et al. leg.; CNAN-Ar 8181 • 1 ♀ ; Oaxaca, Disto. De Ejutla, 1.5 km W San Andres Zabache; on rocky slope; [N16.59905°, W96.85799°, 1539m]; 15/VIII/1970; C.M. Bogert leg.; AMNH  • 2 ♀ 3 imm. ; Oaxaca, El Catrin, (N17.21°, W96.57°); 3/IX/1964; J. &amp; W. Ivie leg.; AMNH  • 1 ♀ ; Oaxaca, Etla, 2 miles N of El Moral; in pine-oak forest; [N17.47762°, W96.93724°]; 10/IX/1966; C.M. Bogert leg.; AMNH  • 1 ♀ ; Oaxaca, Guelatao, [N17.31763°, W96.49114°]; VIII/1962; M.R. Bogert leg.; AMNH  • 1 ♀ ; Oaxaca, Km 171 carretera Ixtlán-Oaxaca, (N17.29725°, W96.54295°, 2006m); 16/III/2008; H. Montaña leg.; CNAN-Ar 6635 • 1 ♀ ; Oaxaca, Monte Albán, [N17.0438°, W96.76811°]; 11/XII/1948; E.S. Ross leg.; AMNH IFM-1637 • 2 ♀ 1 imm. ; same locality; 11/XII/1948; AMNH  • 1 ♀ ; Oaxaca, NE slope of Cerro San Felipe, [N17.09253°, W96.74474°, 2499–2743m]; 6/VIII/1961; M.R. Bogert leg.; AMNH  • 2 ♀ ; Oaxaca, Nochixtlán, (N17.27°, W97.14°); 4/IX/1963; J. &amp; W. Ivie leg.; AMNH  • 1 ♀ ; Oaxaca, Oaxaca, [N17.05942°, W96.72162°]; 13–20/IX/1947; B. Malkin leg.; AMNH  • 1 ♂ ; same locality; AMNH  • 1 ♀ 3 imm. ; Oaxaca, Sierra Mixteca, [N17.0438°, W96.76811°]; C.A. Purpus leg.; MfN IFM-0826 • 1 ♀ 1 imm. ; Puebla, 12 miles N Acatlán, [N18.38001°, W98.05422°]; 3/VII/1947; L.I. &amp; A.M. Davis leg.; AMNH IFM-1569 • 2 ♀ 2 imm. ; Puebla, 5 miles N Tehuacán, (N19.35°, W97.24°); 3/VIII/1966; J. &amp; W. Ivie leg.; AMNH  • 2 ♀ ; Puebla, 62 km W Orizaba, under rocks; [N18.72052°, W97.68412°]; 11/VIII/1975; G. Dingerkus et al. leg.; AMNH IFM-1573 • 1 ♀ ; Puebla, 7 miles NE Tehuacán, ground, dry rocky slope; [N19.35°, W97.24°]; 7/IV/1967; W. Peck leg.; CAS 9060623 • 1 ♀ ; Puebla, Cacaloapán, 0.5 mile west on highway 50; [N18.57893°, W97.58413°]; 25/VII/1965; R.M. Schick &amp; D. Schroeder leg.; AMNH  • 1 ♀ 1 imm. ; Puebla, Tehuacán, [N18.46586°, W97.40005°]; 8/XI/1939; D.M. Bogert &amp; H.E. Vokes leg.; AMNH IFM-1525 • 10 ♀ 1 imm. ; same locality; 17–24/X/1944; H. Wagner leg.; AMNH IFM-1406 • 1 ♂ 1 ♀ 2 imm. ; same locality; [N18.46651°, W97.40038°]; 24/VII/1956; W.J. Gertsch &amp; V. Roth leg.; AMNH  • 7 ♀ 8 imm. ; Puebla, Tlacotepec, [N18.68163°, W97.64832°]; 24/VII/1956; V. Roth &amp; W. Gertsch leg.; AMNH  • 2 ♀ ; Puebla, toll road 21 km N Tehuacán, under rocks; (N18.64475°, W97.45636°, 2249m); 31/XI/2004; W.G. Villegas, O. Fracke &amp; R. Paredes leg.; AMNH  • </v>
      </c>
    </row>
    <row r="321" spans="1:34" s="1" customFormat="1" x14ac:dyDescent="0.25">
      <c r="A321" s="3">
        <f t="shared" si="31"/>
        <v>4</v>
      </c>
      <c r="B321" s="53" t="str">
        <f t="shared" si="29"/>
        <v>Kukulcania brignolii</v>
      </c>
      <c r="C321" s="57" t="s">
        <v>351</v>
      </c>
      <c r="D321" s="57" t="s">
        <v>215</v>
      </c>
      <c r="E321" s="57"/>
      <c r="F321" s="57">
        <v>0</v>
      </c>
      <c r="G321" s="57">
        <v>1</v>
      </c>
      <c r="H321" s="57">
        <v>0</v>
      </c>
      <c r="I321" s="57"/>
      <c r="J321" s="57"/>
      <c r="K321" s="57" t="s">
        <v>48</v>
      </c>
      <c r="L321" s="57" t="s">
        <v>720</v>
      </c>
      <c r="M321" s="54" t="s">
        <v>1430</v>
      </c>
      <c r="N321" s="57" t="s">
        <v>85</v>
      </c>
      <c r="O321" s="58" t="s">
        <v>85</v>
      </c>
      <c r="P321" s="58"/>
      <c r="Q321" s="58" t="s">
        <v>85</v>
      </c>
      <c r="R321" s="58"/>
      <c r="S321" s="54" t="s">
        <v>85</v>
      </c>
      <c r="T321" s="57" t="s">
        <v>1395</v>
      </c>
      <c r="U321" s="57" t="s">
        <v>85</v>
      </c>
      <c r="V321" s="57"/>
      <c r="W321" s="57" t="s">
        <v>85</v>
      </c>
      <c r="X321" s="147">
        <f ca="1">IF(COUNTBLANK(D321)=1,"",IF('order-admin-units'!$I$1&lt;&gt;"y", "", IF(COUNTBLANK(K321)=1, 'order-admin-units'!$B$1+1, VLOOKUP(K321, ordercountry, 2))))</f>
        <v>2</v>
      </c>
      <c r="Y321" s="147">
        <f ca="1">IF(COUNTBLANK(D321)=1,"",IF('order-admin-units'!$I$1&lt;&gt;"y", "", IF(COUNTBLANK(K321:L321)&gt;0, 'order-admin-units'!$B$2+1, VLOOKUP(K321&amp;"@"&amp;L321, orderadmin, 2))))</f>
        <v>18</v>
      </c>
      <c r="Z321" s="147" t="str">
        <f t="shared" si="32"/>
        <v>Mexicouncertain localitylabel illegible</v>
      </c>
      <c r="AA321" s="147" t="str">
        <f t="shared" si="33"/>
        <v>Kukulcania brignoliiMexicouncertain localitylabel illegibleC.A. Purpus</v>
      </c>
      <c r="AB321" s="147" t="str">
        <f t="shared" si="34"/>
        <v xml:space="preserve">Kukulcania brignoliiMexicouncertain localitylabel illegibleC.A. PurpusMfN </v>
      </c>
      <c r="AC321" s="147" t="str">
        <f t="shared" si="30"/>
        <v>Kukulcania brignoliiMexicouncertain localitylabel illegibleC.A. Purpus</v>
      </c>
      <c r="AD321" s="11" t="str">
        <f t="shared" si="35"/>
        <v/>
      </c>
      <c r="AE321" s="11" t="str">
        <f t="array" ref="AE321">IF(COUNTBLANK(D321)=1,"",IF(OR($H$2="y",$H$2="m"),IF(AA321=AA320,IF(OR(AB321=$AB$4:$AB320)=FALSE,AE320&amp;C321,AE320),"("&amp;C321)&amp;IF(AA321=AA322,IF(OR(AB322=$AB$4:$AB321)=FALSE,", ",""),") "),""))</f>
        <v/>
      </c>
      <c r="AF321" s="11" t="str">
        <f t="array" ref="AF321">IF((COUNTBLANK(D321)=0)*OR($H$2="y",$H$2="m"),IFERROR(LEFT(C321, FIND(" ",C321)-1), C321),"")</f>
        <v/>
      </c>
      <c r="AG321" s="11" t="str">
        <f t="array" ref="AG321">IF(COUNTBLANK(D321)=1,"",IF(OR($H$2="y",$H$2="m"),IF(AA321=AA320,IF(OR(AC321=$AC$4:$AC320)=FALSE,AG320&amp;AF321,AG320),"("&amp;AF321)&amp;IF(AA321=AA322,IF(OR(AC322=$AC$4:$AC321)=FALSE,", ",""),") "),""))</f>
        <v/>
      </c>
      <c r="AH321" s="10" t="str">
        <f>IF((COUNTBLANK(D321)=1),"",IF(D321=D320,AH320,"")&amp;IF(B320&lt;&gt;B321,((IF(COUNTBLANK(E321)=1,$D$3&amp;"Non-type material: "&amp;$D$3,$D$3&amp;INDEX('type-categories'!$A$2:$B$100,MATCH(E321,'type-categories'!$A$2:$A$100,0),2)&amp;$D$3))),"")&amp;(IF(K321&lt;&gt;K320,$C$2&amp;UPPER(K321)&amp;$C$2&amp;$K$3&amp;" ",(IF(B321&lt;&gt;B320,$C$2&amp;UPPER(K321)&amp;$C$2&amp;$K$3&amp;" ",""))))&amp;IF((AA321&lt;&gt;AA322)*($H$2="y"),AD321&amp;AE321,IF((AA321&lt;&gt;AA322)*($H$2="m"),AD321&amp;AG321,IF(($H$2&lt;&gt;"m")*($H$2&lt;&gt;"Y"),(IF(F321=0,"",F321&amp;" "&amp;$F$4&amp;" "))&amp;(IF(G321=0,"",G321&amp;" "&amp;$G$4&amp;" "))&amp;(IF(H321=0,"",H321&amp;" "&amp;H$4&amp;" "))&amp;(IF(I321=0,"",I321&amp;" "&amp;$I$4&amp;" "))&amp;(IF(J321=0,"",J321&amp;" "&amp;$J$4&amp;" ")),"")))&amp;"; "&amp;IF((B321=B320)*(AA321=AA320), "same collecting data; ", IF((B321=B320)*(Z320=Z321),"same locality; ",(IF(COUNTBLANK(L321)=1,"",$D$2&amp;L321&amp;$L$3&amp;" "&amp;$D$2))&amp;(IF(COUNTBLANK(M321)=1,"",$E$2&amp;M321&amp;$E$2&amp;", "))&amp;(IF(COUNTBLANK(N321)=1,"",N321&amp;"; "))&amp;(IF(COUNTBLANK(O321)=1,"",O321&amp;"; ")))&amp;(IF(COUNTBLANK(P321)=1,"",P321&amp;"; "))&amp;(IF(COUNTBLANK(Q321)=1,"",Q321&amp;"; "))&amp;(IF(COUNTBLANK(R321)=1,"",R321&amp;"m, "))&amp;IF((COUNTBLANK(S321)=0)*(S321&lt;&gt;S320), S321&amp;"; ","")&amp;(IF(COUNTBLANK(U321)=1,"",U321&amp;"; "))&amp;(IF(COUNTBLANK(T321)=1,"",IF(COUNTBLANK(F$2)=1,T321&amp;"; ",T321&amp;" "&amp;F$2&amp;"; "))))&amp;(IF(COUNTBLANK(V321)=1,"",V321&amp;"; "))&amp;IF((COUNTBLANK(C321)=1),"",C321)&amp;IF((B321=B322)*(K321=K322)*(L321=L322)*(M321=M322),IF(($H$2&lt;&gt;"m")*($H$2&lt;&gt;"Y"), " • ", IF((ISNUMBER(FIND(")",AE321))), " • ", "")),IF((B321=B322)*(K321=K322)," • ",". ")))</f>
        <v xml:space="preserve">Holotype: &lt;bold&gt;MEXICO&lt;bold&gt; • 1 ♂ ; Oaxaca, Monte Albán, [N17.0438°, W96.76811°]; 7/VIII/1973; P. Brignoli leg.; MCVR . Non-type material: &lt;bold&gt;MEXICO&lt;bold&gt; • 3 ♀ 3 imm. ; Estado de México, Pyramids of San Juán Teotihuacán, [N19.69227°, W98.8435°]; 15/IX/1977; Bentzien leg.; UCB  • 2 ♀ ; Oaxaca, [N17.0438°, W96.76811°]; V–VI/1938; R. Greenfield leg.; USNM  • 1 ♀ ; same locality; [N17.05942°, W96.72162°, 1534m]; 17/VII/1955; C. &amp; P. Vaurie leg.; AMNH  • 2 ♀ ; same locality; [N17.05942°, W96.72162°]; 6/II/1939; R.V. Chamberlin leg.; AMNH  • 1 ♀ 1 imm. ; same locality; 6/II/1939; AMNH  • 3 ♀ 4 imm. ; Oaxaca, 10 miles E Oaxaca, [N17.00505°, W96.54714°]; 15/VIII/1967; J. Reddell &amp; J. Fish leg.; AMNH  • 1 ♀ 2 imm. ; Oaxaca, 10 miles S Tomellín, [N17.62498°, W96.91975°]; 14/VIII/1967; J. Reddell, J. Fish &amp; T. Evans leg.; AMNH  • 1 ♀ 1 imm. ; Oaxaca, 28 km S Nochixtlán, [N17.2261°, W96.87526°]; 11/VIII/1988; S.A. Stockwell leg.; AMNH  • 5 ♀ ; Oaxaca, 3.7 km N El Moral, under stones; (N17.50223°, W96.93485°, 2050m); 23/VII/2002; L. Prendini, O. Francke, E. Gonzaléz &amp; J. Ponce leg.; AMNH  • 1 ♀ 1 imm. ; Oaxaca, 5 mi NE Mitla, near "El Crucero" ruins; [N16.9379°, W96.28138°, 2073–2195m]; 27/VIII/1963; M.R. Bogert, G. Sluder &amp; N. Bucknall leg.; AMNH  • 2 ♀ ; Oaxaca, 5.8 miles N Teotitlán, off Mex-131; [N17.03016°, W96.52073°]; 31/VII/1973; L.R. Erickson &amp; M.E. Soleglad leg.; AMNH  • 1 ♀ ; Oaxaca, 7.4 miles N of Telixtlahuaca, [N17.34993°, W96.89013°, 1800m]; 16/XI/1987; V.F. Lee leg.; CAS 9057632 • 1 ♀ ; Oaxaca, 8 km NE El Punto, [N17.30739°, W96.55186°, 2134m]; 16/VIII/1988; S.A. Stockwell leg.; AMNH  • 1 ♀ ; Oaxaca, 9 km N de San Lorenzo Mixtepec, (N16.17521°, W96.1983°, 1925m); 23/VI/2006; O. Francke et al. leg.; CNAN-Ar 8181 • 1 ♀ ; Oaxaca, Disto. De Ejutla, 1.5 km W San Andres Zabache; on rocky slope; [N16.59905°, W96.85799°, 1539m]; 15/VIII/1970; C.M. Bogert leg.; AMNH  • 2 ♀ 3 imm. ; Oaxaca, El Catrin, (N17.21°, W96.57°); 3/IX/1964; J. &amp; W. Ivie leg.; AMNH  • 1 ♀ ; Oaxaca, Etla, 2 miles N of El Moral; in pine-oak forest; [N17.47762°, W96.93724°]; 10/IX/1966; C.M. Bogert leg.; AMNH  • 1 ♀ ; Oaxaca, Guelatao, [N17.31763°, W96.49114°]; VIII/1962; M.R. Bogert leg.; AMNH  • 1 ♀ ; Oaxaca, Km 171 carretera Ixtlán-Oaxaca, (N17.29725°, W96.54295°, 2006m); 16/III/2008; H. Montaña leg.; CNAN-Ar 6635 • 1 ♀ ; Oaxaca, Monte Albán, [N17.0438°, W96.76811°]; 11/XII/1948; E.S. Ross leg.; AMNH IFM-1637 • 2 ♀ 1 imm. ; same locality; 11/XII/1948; AMNH  • 1 ♀ ; Oaxaca, NE slope of Cerro San Felipe, [N17.09253°, W96.74474°, 2499–2743m]; 6/VIII/1961; M.R. Bogert leg.; AMNH  • 2 ♀ ; Oaxaca, Nochixtlán, (N17.27°, W97.14°); 4/IX/1963; J. &amp; W. Ivie leg.; AMNH  • 1 ♀ ; Oaxaca, Oaxaca, [N17.05942°, W96.72162°]; 13–20/IX/1947; B. Malkin leg.; AMNH  • 1 ♂ ; same locality; AMNH  • 1 ♀ 3 imm. ; Oaxaca, Sierra Mixteca, [N17.0438°, W96.76811°]; C.A. Purpus leg.; MfN IFM-0826 • 1 ♀ 1 imm. ; Puebla, 12 miles N Acatlán, [N18.38001°, W98.05422°]; 3/VII/1947; L.I. &amp; A.M. Davis leg.; AMNH IFM-1569 • 2 ♀ 2 imm. ; Puebla, 5 miles N Tehuacán, (N19.35°, W97.24°); 3/VIII/1966; J. &amp; W. Ivie leg.; AMNH  • 2 ♀ ; Puebla, 62 km W Orizaba, under rocks; [N18.72052°, W97.68412°]; 11/VIII/1975; G. Dingerkus et al. leg.; AMNH IFM-1573 • 1 ♀ ; Puebla, 7 miles NE Tehuacán, ground, dry rocky slope; [N19.35°, W97.24°]; 7/IV/1967; W. Peck leg.; CAS 9060623 • 1 ♀ ; Puebla, Cacaloapán, 0.5 mile west on highway 50; [N18.57893°, W97.58413°]; 25/VII/1965; R.M. Schick &amp; D. Schroeder leg.; AMNH  • 1 ♀ 1 imm. ; Puebla, Tehuacán, [N18.46586°, W97.40005°]; 8/XI/1939; D.M. Bogert &amp; H.E. Vokes leg.; AMNH IFM-1525 • 10 ♀ 1 imm. ; same locality; 17–24/X/1944; H. Wagner leg.; AMNH IFM-1406 • 1 ♂ 1 ♀ 2 imm. ; same locality; [N18.46651°, W97.40038°]; 24/VII/1956; W.J. Gertsch &amp; V. Roth leg.; AMNH  • 7 ♀ 8 imm. ; Puebla, Tlacotepec, [N18.68163°, W97.64832°]; 24/VII/1956; V. Roth &amp; W. Gertsch leg.; AMNH  • 2 ♀ ; Puebla, toll road 21 km N Tehuacán, under rocks; (N18.64475°, W97.45636°, 2249m); 31/XI/2004; W.G. Villegas, O. Fracke &amp; R. Paredes leg.; AMNH  • 1 ♀ ; uncertain locality, label illegible, C.A. Purpus leg.; MfN  • </v>
      </c>
    </row>
    <row r="322" spans="1:34" s="1" customFormat="1" x14ac:dyDescent="0.25">
      <c r="A322" s="3">
        <f t="shared" si="31"/>
        <v>4</v>
      </c>
      <c r="B322" s="53" t="str">
        <f t="shared" si="29"/>
        <v>Kukulcania brignolii</v>
      </c>
      <c r="C322" s="57" t="s">
        <v>192</v>
      </c>
      <c r="D322" s="57" t="s">
        <v>215</v>
      </c>
      <c r="E322" s="57"/>
      <c r="F322" s="57">
        <v>0</v>
      </c>
      <c r="G322" s="57">
        <v>1</v>
      </c>
      <c r="H322" s="57">
        <v>0</v>
      </c>
      <c r="I322" s="57"/>
      <c r="J322" s="57"/>
      <c r="K322" s="57" t="s">
        <v>48</v>
      </c>
      <c r="L322" s="57" t="s">
        <v>1431</v>
      </c>
      <c r="M322" s="54" t="s">
        <v>1432</v>
      </c>
      <c r="N322" s="57" t="s">
        <v>1433</v>
      </c>
      <c r="O322" s="58" t="s">
        <v>85</v>
      </c>
      <c r="P322" s="58"/>
      <c r="Q322" s="58" t="s">
        <v>85</v>
      </c>
      <c r="R322" s="58"/>
      <c r="S322" s="54" t="s">
        <v>1434</v>
      </c>
      <c r="T322" s="57" t="s">
        <v>1353</v>
      </c>
      <c r="U322" s="57" t="s">
        <v>1435</v>
      </c>
      <c r="V322" s="57"/>
      <c r="W322" s="57" t="s">
        <v>85</v>
      </c>
      <c r="X322" s="147">
        <f ca="1">IF(COUNTBLANK(D322)=1,"",IF('order-admin-units'!$I$1&lt;&gt;"y", "", IF(COUNTBLANK(K322)=1, 'order-admin-units'!$B$1+1, VLOOKUP(K322, ordercountry, 2))))</f>
        <v>2</v>
      </c>
      <c r="Y322" s="147">
        <f ca="1">IF(COUNTBLANK(D322)=1,"",IF('order-admin-units'!$I$1&lt;&gt;"y", "", IF(COUNTBLANK(K322:L322)&gt;0, 'order-admin-units'!$B$2+1, VLOOKUP(K322&amp;"@"&amp;L322, orderadmin, 2))))</f>
        <v>15</v>
      </c>
      <c r="Z322" s="147" t="str">
        <f t="shared" si="32"/>
        <v>MexicoVeracruz15.5 miles W Orizabaoff Mex-150</v>
      </c>
      <c r="AA322" s="147" t="str">
        <f t="shared" si="33"/>
        <v>Kukulcania brignoliiMexicoVeracruz15.5 miles W Orizabaoff Mex-150[N18.71566°, W97.30777°]L.R. Erickson &amp; M.E. Soleglad30/VII/1973</v>
      </c>
      <c r="AB322" s="147" t="str">
        <f t="shared" si="34"/>
        <v xml:space="preserve">Kukulcania brignoliiMexicoVeracruz15.5 miles W Orizabaoff Mex-150[N18.71566°, W97.30777°]L.R. Erickson &amp; M.E. Soleglad30/VII/1973AMNH </v>
      </c>
      <c r="AC322" s="147" t="str">
        <f t="shared" si="30"/>
        <v>Kukulcania brignoliiMexicoVeracruz15.5 miles W Orizabaoff Mex-150[N18.71566°, W97.30777°]L.R. Erickson &amp; M.E. Soleglad30/VII/1973</v>
      </c>
      <c r="AD322" s="11" t="str">
        <f t="shared" si="35"/>
        <v/>
      </c>
      <c r="AE322" s="11" t="str">
        <f t="array" ref="AE322">IF(COUNTBLANK(D322)=1,"",IF(OR($H$2="y",$H$2="m"),IF(AA322=AA321,IF(OR(AB322=$AB$4:$AB321)=FALSE,AE321&amp;C322,AE321),"("&amp;C322)&amp;IF(AA322=AA323,IF(OR(AB323=$AB$4:$AB322)=FALSE,", ",""),") "),""))</f>
        <v/>
      </c>
      <c r="AF322" s="11" t="str">
        <f t="array" ref="AF322">IF((COUNTBLANK(D322)=0)*OR($H$2="y",$H$2="m"),IFERROR(LEFT(C322, FIND(" ",C322)-1), C322),"")</f>
        <v/>
      </c>
      <c r="AG322" s="11" t="str">
        <f t="array" ref="AG322">IF(COUNTBLANK(D322)=1,"",IF(OR($H$2="y",$H$2="m"),IF(AA322=AA321,IF(OR(AC322=$AC$4:$AC321)=FALSE,AG321&amp;AF322,AG321),"("&amp;AF322)&amp;IF(AA322=AA323,IF(OR(AC323=$AC$4:$AC322)=FALSE,", ",""),") "),""))</f>
        <v/>
      </c>
      <c r="AH322" s="10" t="str">
        <f>IF((COUNTBLANK(D322)=1),"",IF(D322=D321,AH321,"")&amp;IF(B321&lt;&gt;B322,((IF(COUNTBLANK(E322)=1,$D$3&amp;"Non-type material: "&amp;$D$3,$D$3&amp;INDEX('type-categories'!$A$2:$B$100,MATCH(E322,'type-categories'!$A$2:$A$100,0),2)&amp;$D$3))),"")&amp;(IF(K322&lt;&gt;K321,$C$2&amp;UPPER(K322)&amp;$C$2&amp;$K$3&amp;" ",(IF(B322&lt;&gt;B321,$C$2&amp;UPPER(K322)&amp;$C$2&amp;$K$3&amp;" ",""))))&amp;IF((AA322&lt;&gt;AA323)*($H$2="y"),AD322&amp;AE322,IF((AA322&lt;&gt;AA323)*($H$2="m"),AD322&amp;AG322,IF(($H$2&lt;&gt;"m")*($H$2&lt;&gt;"Y"),(IF(F322=0,"",F322&amp;" "&amp;$F$4&amp;" "))&amp;(IF(G322=0,"",G322&amp;" "&amp;$G$4&amp;" "))&amp;(IF(H322=0,"",H322&amp;" "&amp;H$4&amp;" "))&amp;(IF(I322=0,"",I322&amp;" "&amp;$I$4&amp;" "))&amp;(IF(J322=0,"",J322&amp;" "&amp;$J$4&amp;" ")),"")))&amp;"; "&amp;IF((B322=B321)*(AA322=AA321), "same collecting data; ", IF((B322=B321)*(Z321=Z322),"same locality; ",(IF(COUNTBLANK(L322)=1,"",$D$2&amp;L322&amp;$L$3&amp;" "&amp;$D$2))&amp;(IF(COUNTBLANK(M322)=1,"",$E$2&amp;M322&amp;$E$2&amp;", "))&amp;(IF(COUNTBLANK(N322)=1,"",N322&amp;"; "))&amp;(IF(COUNTBLANK(O322)=1,"",O322&amp;"; ")))&amp;(IF(COUNTBLANK(P322)=1,"",P322&amp;"; "))&amp;(IF(COUNTBLANK(Q322)=1,"",Q322&amp;"; "))&amp;(IF(COUNTBLANK(R322)=1,"",R322&amp;"m, "))&amp;IF((COUNTBLANK(S322)=0)*(S322&lt;&gt;S321), S322&amp;"; ","")&amp;(IF(COUNTBLANK(U322)=1,"",U322&amp;"; "))&amp;(IF(COUNTBLANK(T322)=1,"",IF(COUNTBLANK(F$2)=1,T322&amp;"; ",T322&amp;" "&amp;F$2&amp;"; "))))&amp;(IF(COUNTBLANK(V322)=1,"",V322&amp;"; "))&amp;IF((COUNTBLANK(C322)=1),"",C322)&amp;IF((B322=B323)*(K322=K323)*(L322=L323)*(M322=M323),IF(($H$2&lt;&gt;"m")*($H$2&lt;&gt;"Y"), " • ", IF((ISNUMBER(FIND(")",AE322))), " • ", "")),IF((B322=B323)*(K322=K323)," • ",". ")))</f>
        <v xml:space="preserve">Holotype: &lt;bold&gt;MEXICO&lt;bold&gt; • 1 ♂ ; Oaxaca, Monte Albán, [N17.0438°, W96.76811°]; 7/VIII/1973; P. Brignoli leg.; MCVR . Non-type material: &lt;bold&gt;MEXICO&lt;bold&gt; • 3 ♀ 3 imm. ; Estado de México, Pyramids of San Juán Teotihuacán, [N19.69227°, W98.8435°]; 15/IX/1977; Bentzien leg.; UCB  • 2 ♀ ; Oaxaca, [N17.0438°, W96.76811°]; V–VI/1938; R. Greenfield leg.; USNM  • 1 ♀ ; same locality; [N17.05942°, W96.72162°, 1534m]; 17/VII/1955; C. &amp; P. Vaurie leg.; AMNH  • 2 ♀ ; same locality; [N17.05942°, W96.72162°]; 6/II/1939; R.V. Chamberlin leg.; AMNH  • 1 ♀ 1 imm. ; same locality; 6/II/1939; AMNH  • 3 ♀ 4 imm. ; Oaxaca, 10 miles E Oaxaca, [N17.00505°, W96.54714°]; 15/VIII/1967; J. Reddell &amp; J. Fish leg.; AMNH  • 1 ♀ 2 imm. ; Oaxaca, 10 miles S Tomellín, [N17.62498°, W96.91975°]; 14/VIII/1967; J. Reddell, J. Fish &amp; T. Evans leg.; AMNH  • 1 ♀ 1 imm. ; Oaxaca, 28 km S Nochixtlán, [N17.2261°, W96.87526°]; 11/VIII/1988; S.A. Stockwell leg.; AMNH  • 5 ♀ ; Oaxaca, 3.7 km N El Moral, under stones; (N17.50223°, W96.93485°, 2050m); 23/VII/2002; L. Prendini, O. Francke, E. Gonzaléz &amp; J. Ponce leg.; AMNH  • 1 ♀ 1 imm. ; Oaxaca, 5 mi NE Mitla, near "El Crucero" ruins; [N16.9379°, W96.28138°, 2073–2195m]; 27/VIII/1963; M.R. Bogert, G. Sluder &amp; N. Bucknall leg.; AMNH  • 2 ♀ ; Oaxaca, 5.8 miles N Teotitlán, off Mex-131; [N17.03016°, W96.52073°]; 31/VII/1973; L.R. Erickson &amp; M.E. Soleglad leg.; AMNH  • 1 ♀ ; Oaxaca, 7.4 miles N of Telixtlahuaca, [N17.34993°, W96.89013°, 1800m]; 16/XI/1987; V.F. Lee leg.; CAS 9057632 • 1 ♀ ; Oaxaca, 8 km NE El Punto, [N17.30739°, W96.55186°, 2134m]; 16/VIII/1988; S.A. Stockwell leg.; AMNH  • 1 ♀ ; Oaxaca, 9 km N de San Lorenzo Mixtepec, (N16.17521°, W96.1983°, 1925m); 23/VI/2006; O. Francke et al. leg.; CNAN-Ar 8181 • 1 ♀ ; Oaxaca, Disto. De Ejutla, 1.5 km W San Andres Zabache; on rocky slope; [N16.59905°, W96.85799°, 1539m]; 15/VIII/1970; C.M. Bogert leg.; AMNH  • 2 ♀ 3 imm. ; Oaxaca, El Catrin, (N17.21°, W96.57°); 3/IX/1964; J. &amp; W. Ivie leg.; AMNH  • 1 ♀ ; Oaxaca, Etla, 2 miles N of El Moral; in pine-oak forest; [N17.47762°, W96.93724°]; 10/IX/1966; C.M. Bogert leg.; AMNH  • 1 ♀ ; Oaxaca, Guelatao, [N17.31763°, W96.49114°]; VIII/1962; M.R. Bogert leg.; AMNH  • 1 ♀ ; Oaxaca, Km 171 carretera Ixtlán-Oaxaca, (N17.29725°, W96.54295°, 2006m); 16/III/2008; H. Montaña leg.; CNAN-Ar 6635 • 1 ♀ ; Oaxaca, Monte Albán, [N17.0438°, W96.76811°]; 11/XII/1948; E.S. Ross leg.; AMNH IFM-1637 • 2 ♀ 1 imm. ; same locality; 11/XII/1948; AMNH  • 1 ♀ ; Oaxaca, NE slope of Cerro San Felipe, [N17.09253°, W96.74474°, 2499–2743m]; 6/VIII/1961; M.R. Bogert leg.; AMNH  • 2 ♀ ; Oaxaca, Nochixtlán, (N17.27°, W97.14°); 4/IX/1963; J. &amp; W. Ivie leg.; AMNH  • 1 ♀ ; Oaxaca, Oaxaca, [N17.05942°, W96.72162°]; 13–20/IX/1947; B. Malkin leg.; AMNH  • 1 ♂ ; same locality; AMNH  • 1 ♀ 3 imm. ; Oaxaca, Sierra Mixteca, [N17.0438°, W96.76811°]; C.A. Purpus leg.; MfN IFM-0826 • 1 ♀ 1 imm. ; Puebla, 12 miles N Acatlán, [N18.38001°, W98.05422°]; 3/VII/1947; L.I. &amp; A.M. Davis leg.; AMNH IFM-1569 • 2 ♀ 2 imm. ; Puebla, 5 miles N Tehuacán, (N19.35°, W97.24°); 3/VIII/1966; J. &amp; W. Ivie leg.; AMNH  • 2 ♀ ; Puebla, 62 km W Orizaba, under rocks; [N18.72052°, W97.68412°]; 11/VIII/1975; G. Dingerkus et al. leg.; AMNH IFM-1573 • 1 ♀ ; Puebla, 7 miles NE Tehuacán, ground, dry rocky slope; [N19.35°, W97.24°]; 7/IV/1967; W. Peck leg.; CAS 9060623 • 1 ♀ ; Puebla, Cacaloapán, 0.5 mile west on highway 50; [N18.57893°, W97.58413°]; 25/VII/1965; R.M. Schick &amp; D. Schroeder leg.; AMNH  • 1 ♀ 1 imm. ; Puebla, Tehuacán, [N18.46586°, W97.40005°]; 8/XI/1939; D.M. Bogert &amp; H.E. Vokes leg.; AMNH IFM-1525 • 10 ♀ 1 imm. ; same locality; 17–24/X/1944; H. Wagner leg.; AMNH IFM-1406 • 1 ♂ 1 ♀ 2 imm. ; same locality; [N18.46651°, W97.40038°]; 24/VII/1956; W.J. Gertsch &amp; V. Roth leg.; AMNH  • 7 ♀ 8 imm. ; Puebla, Tlacotepec, [N18.68163°, W97.64832°]; 24/VII/1956; V. Roth &amp; W. Gertsch leg.; AMNH  • 2 ♀ ; Puebla, toll road 21 km N Tehuacán, under rocks; (N18.64475°, W97.45636°, 2249m); 31/XI/2004; W.G. Villegas, O. Fracke &amp; R. Paredes leg.; AMNH  • 1 ♀ ; uncertain locality, label illegible, C.A. Purpus leg.; MfN  • 1 ♀ ; Veracruz, 15.5 miles W Orizaba, off Mex-150; [N18.71566°, W97.30777°]; 30/VII/1973; L.R. Erickson &amp; M.E. Soleglad leg.; AMNH  • </v>
      </c>
    </row>
    <row r="323" spans="1:34" s="1" customFormat="1" x14ac:dyDescent="0.25">
      <c r="A323" s="3">
        <f t="shared" si="31"/>
        <v>4</v>
      </c>
      <c r="B323" s="53" t="str">
        <f t="shared" si="29"/>
        <v>Kukulcania brignolii</v>
      </c>
      <c r="C323" s="57" t="s">
        <v>192</v>
      </c>
      <c r="D323" s="57" t="s">
        <v>215</v>
      </c>
      <c r="E323" s="57"/>
      <c r="F323" s="57">
        <v>0</v>
      </c>
      <c r="G323" s="57">
        <v>1</v>
      </c>
      <c r="H323" s="57">
        <v>5</v>
      </c>
      <c r="I323" s="57"/>
      <c r="J323" s="57"/>
      <c r="K323" s="57" t="s">
        <v>48</v>
      </c>
      <c r="L323" s="57" t="s">
        <v>1431</v>
      </c>
      <c r="M323" s="54" t="s">
        <v>1436</v>
      </c>
      <c r="N323" s="57" t="s">
        <v>85</v>
      </c>
      <c r="O323" s="58" t="s">
        <v>85</v>
      </c>
      <c r="P323" s="58"/>
      <c r="Q323" s="58" t="s">
        <v>85</v>
      </c>
      <c r="R323" s="58"/>
      <c r="S323" s="54" t="s">
        <v>1434</v>
      </c>
      <c r="T323" s="57" t="s">
        <v>519</v>
      </c>
      <c r="U323" s="57" t="s">
        <v>1437</v>
      </c>
      <c r="V323" s="57"/>
      <c r="W323" s="57" t="s">
        <v>85</v>
      </c>
      <c r="X323" s="147">
        <f ca="1">IF(COUNTBLANK(D323)=1,"",IF('order-admin-units'!$I$1&lt;&gt;"y", "", IF(COUNTBLANK(K323)=1, 'order-admin-units'!$B$1+1, VLOOKUP(K323, ordercountry, 2))))</f>
        <v>2</v>
      </c>
      <c r="Y323" s="147">
        <f ca="1">IF(COUNTBLANK(D323)=1,"",IF('order-admin-units'!$I$1&lt;&gt;"y", "", IF(COUNTBLANK(K323:L323)&gt;0, 'order-admin-units'!$B$2+1, VLOOKUP(K323&amp;"@"&amp;L323, orderadmin, 2))))</f>
        <v>15</v>
      </c>
      <c r="Z323" s="147" t="str">
        <f t="shared" si="32"/>
        <v>MexicoVeracruz2 miles NE Acultzingo</v>
      </c>
      <c r="AA323" s="147" t="str">
        <f t="shared" si="33"/>
        <v>Kukulcania brignoliiMexicoVeracruz2 miles NE Acultzingo[N18.71566°, W97.30777°]J.A. Beatty4/VII/1963</v>
      </c>
      <c r="AB323" s="147" t="str">
        <f t="shared" si="34"/>
        <v xml:space="preserve">Kukulcania brignoliiMexicoVeracruz2 miles NE Acultzingo[N18.71566°, W97.30777°]J.A. Beatty4/VII/1963AMNH </v>
      </c>
      <c r="AC323" s="147" t="str">
        <f t="shared" si="30"/>
        <v>Kukulcania brignoliiMexicoVeracruz2 miles NE Acultzingo[N18.71566°, W97.30777°]J.A. Beatty4/VII/1963</v>
      </c>
      <c r="AD323" s="11" t="str">
        <f t="shared" si="35"/>
        <v/>
      </c>
      <c r="AE323" s="11" t="str">
        <f t="array" ref="AE323">IF(COUNTBLANK(D323)=1,"",IF(OR($H$2="y",$H$2="m"),IF(AA323=AA322,IF(OR(AB323=$AB$4:$AB322)=FALSE,AE322&amp;C323,AE322),"("&amp;C323)&amp;IF(AA323=AA324,IF(OR(AB324=$AB$4:$AB323)=FALSE,", ",""),") "),""))</f>
        <v/>
      </c>
      <c r="AF323" s="11" t="str">
        <f t="array" ref="AF323">IF((COUNTBLANK(D323)=0)*OR($H$2="y",$H$2="m"),IFERROR(LEFT(C323, FIND(" ",C323)-1), C323),"")</f>
        <v/>
      </c>
      <c r="AG323" s="11" t="str">
        <f t="array" ref="AG323">IF(COUNTBLANK(D323)=1,"",IF(OR($H$2="y",$H$2="m"),IF(AA323=AA322,IF(OR(AC323=$AC$4:$AC322)=FALSE,AG322&amp;AF323,AG322),"("&amp;AF323)&amp;IF(AA323=AA324,IF(OR(AC324=$AC$4:$AC323)=FALSE,", ",""),") "),""))</f>
        <v/>
      </c>
      <c r="AH323" s="10" t="str">
        <f>IF((COUNTBLANK(D323)=1),"",IF(D323=D322,AH322,"")&amp;IF(B322&lt;&gt;B323,((IF(COUNTBLANK(E323)=1,$D$3&amp;"Non-type material: "&amp;$D$3,$D$3&amp;INDEX('type-categories'!$A$2:$B$100,MATCH(E323,'type-categories'!$A$2:$A$100,0),2)&amp;$D$3))),"")&amp;(IF(K323&lt;&gt;K322,$C$2&amp;UPPER(K323)&amp;$C$2&amp;$K$3&amp;" ",(IF(B323&lt;&gt;B322,$C$2&amp;UPPER(K323)&amp;$C$2&amp;$K$3&amp;" ",""))))&amp;IF((AA323&lt;&gt;AA324)*($H$2="y"),AD323&amp;AE323,IF((AA323&lt;&gt;AA324)*($H$2="m"),AD323&amp;AG323,IF(($H$2&lt;&gt;"m")*($H$2&lt;&gt;"Y"),(IF(F323=0,"",F323&amp;" "&amp;$F$4&amp;" "))&amp;(IF(G323=0,"",G323&amp;" "&amp;$G$4&amp;" "))&amp;(IF(H323=0,"",H323&amp;" "&amp;H$4&amp;" "))&amp;(IF(I323=0,"",I323&amp;" "&amp;$I$4&amp;" "))&amp;(IF(J323=0,"",J323&amp;" "&amp;$J$4&amp;" ")),"")))&amp;"; "&amp;IF((B323=B322)*(AA323=AA322), "same collecting data; ", IF((B323=B322)*(Z322=Z323),"same locality; ",(IF(COUNTBLANK(L323)=1,"",$D$2&amp;L323&amp;$L$3&amp;" "&amp;$D$2))&amp;(IF(COUNTBLANK(M323)=1,"",$E$2&amp;M323&amp;$E$2&amp;", "))&amp;(IF(COUNTBLANK(N323)=1,"",N323&amp;"; "))&amp;(IF(COUNTBLANK(O323)=1,"",O323&amp;"; ")))&amp;(IF(COUNTBLANK(P323)=1,"",P323&amp;"; "))&amp;(IF(COUNTBLANK(Q323)=1,"",Q323&amp;"; "))&amp;(IF(COUNTBLANK(R323)=1,"",R323&amp;"m, "))&amp;IF((COUNTBLANK(S323)=0)*(S323&lt;&gt;S322), S323&amp;"; ","")&amp;(IF(COUNTBLANK(U323)=1,"",U323&amp;"; "))&amp;(IF(COUNTBLANK(T323)=1,"",IF(COUNTBLANK(F$2)=1,T323&amp;"; ",T323&amp;" "&amp;F$2&amp;"; "))))&amp;(IF(COUNTBLANK(V323)=1,"",V323&amp;"; "))&amp;IF((COUNTBLANK(C323)=1),"",C323)&amp;IF((B323=B324)*(K323=K324)*(L323=L324)*(M323=M324),IF(($H$2&lt;&gt;"m")*($H$2&lt;&gt;"Y"), " • ", IF((ISNUMBER(FIND(")",AE323))), " • ", "")),IF((B323=B324)*(K323=K324)," • ",". ")))</f>
        <v xml:space="preserve">Holotype: &lt;bold&gt;MEXICO&lt;bold&gt; • 1 ♂ ; Oaxaca, Monte Albán, [N17.0438°, W96.76811°]; 7/VIII/1973; P. Brignoli leg.; MCVR . Non-type material: &lt;bold&gt;MEXICO&lt;bold&gt; • 3 ♀ 3 imm. ; Estado de México, Pyramids of San Juán Teotihuacán, [N19.69227°, W98.8435°]; 15/IX/1977; Bentzien leg.; UCB  • 2 ♀ ; Oaxaca, [N17.0438°, W96.76811°]; V–VI/1938; R. Greenfield leg.; USNM  • 1 ♀ ; same locality; [N17.05942°, W96.72162°, 1534m]; 17/VII/1955; C. &amp; P. Vaurie leg.; AMNH  • 2 ♀ ; same locality; [N17.05942°, W96.72162°]; 6/II/1939; R.V. Chamberlin leg.; AMNH  • 1 ♀ 1 imm. ; same locality; 6/II/1939; AMNH  • 3 ♀ 4 imm. ; Oaxaca, 10 miles E Oaxaca, [N17.00505°, W96.54714°]; 15/VIII/1967; J. Reddell &amp; J. Fish leg.; AMNH  • 1 ♀ 2 imm. ; Oaxaca, 10 miles S Tomellín, [N17.62498°, W96.91975°]; 14/VIII/1967; J. Reddell, J. Fish &amp; T. Evans leg.; AMNH  • 1 ♀ 1 imm. ; Oaxaca, 28 km S Nochixtlán, [N17.2261°, W96.87526°]; 11/VIII/1988; S.A. Stockwell leg.; AMNH  • 5 ♀ ; Oaxaca, 3.7 km N El Moral, under stones; (N17.50223°, W96.93485°, 2050m); 23/VII/2002; L. Prendini, O. Francke, E. Gonzaléz &amp; J. Ponce leg.; AMNH  • 1 ♀ 1 imm. ; Oaxaca, 5 mi NE Mitla, near "El Crucero" ruins; [N16.9379°, W96.28138°, 2073–2195m]; 27/VIII/1963; M.R. Bogert, G. Sluder &amp; N. Bucknall leg.; AMNH  • 2 ♀ ; Oaxaca, 5.8 miles N Teotitlán, off Mex-131; [N17.03016°, W96.52073°]; 31/VII/1973; L.R. Erickson &amp; M.E. Soleglad leg.; AMNH  • 1 ♀ ; Oaxaca, 7.4 miles N of Telixtlahuaca, [N17.34993°, W96.89013°, 1800m]; 16/XI/1987; V.F. Lee leg.; CAS 9057632 • 1 ♀ ; Oaxaca, 8 km NE El Punto, [N17.30739°, W96.55186°, 2134m]; 16/VIII/1988; S.A. Stockwell leg.; AMNH  • 1 ♀ ; Oaxaca, 9 km N de San Lorenzo Mixtepec, (N16.17521°, W96.1983°, 1925m); 23/VI/2006; O. Francke et al. leg.; CNAN-Ar 8181 • 1 ♀ ; Oaxaca, Disto. De Ejutla, 1.5 km W San Andres Zabache; on rocky slope; [N16.59905°, W96.85799°, 1539m]; 15/VIII/1970; C.M. Bogert leg.; AMNH  • 2 ♀ 3 imm. ; Oaxaca, El Catrin, (N17.21°, W96.57°); 3/IX/1964; J. &amp; W. Ivie leg.; AMNH  • 1 ♀ ; Oaxaca, Etla, 2 miles N of El Moral; in pine-oak forest; [N17.47762°, W96.93724°]; 10/IX/1966; C.M. Bogert leg.; AMNH  • 1 ♀ ; Oaxaca, Guelatao, [N17.31763°, W96.49114°]; VIII/1962; M.R. Bogert leg.; AMNH  • 1 ♀ ; Oaxaca, Km 171 carretera Ixtlán-Oaxaca, (N17.29725°, W96.54295°, 2006m); 16/III/2008; H. Montaña leg.; CNAN-Ar 6635 • 1 ♀ ; Oaxaca, Monte Albán, [N17.0438°, W96.76811°]; 11/XII/1948; E.S. Ross leg.; AMNH IFM-1637 • 2 ♀ 1 imm. ; same locality; 11/XII/1948; AMNH  • 1 ♀ ; Oaxaca, NE slope of Cerro San Felipe, [N17.09253°, W96.74474°, 2499–2743m]; 6/VIII/1961; M.R. Bogert leg.; AMNH  • 2 ♀ ; Oaxaca, Nochixtlán, (N17.27°, W97.14°); 4/IX/1963; J. &amp; W. Ivie leg.; AMNH  • 1 ♀ ; Oaxaca, Oaxaca, [N17.05942°, W96.72162°]; 13–20/IX/1947; B. Malkin leg.; AMNH  • 1 ♂ ; same locality; AMNH  • 1 ♀ 3 imm. ; Oaxaca, Sierra Mixteca, [N17.0438°, W96.76811°]; C.A. Purpus leg.; MfN IFM-0826 • 1 ♀ 1 imm. ; Puebla, 12 miles N Acatlán, [N18.38001°, W98.05422°]; 3/VII/1947; L.I. &amp; A.M. Davis leg.; AMNH IFM-1569 • 2 ♀ 2 imm. ; Puebla, 5 miles N Tehuacán, (N19.35°, W97.24°); 3/VIII/1966; J. &amp; W. Ivie leg.; AMNH  • 2 ♀ ; Puebla, 62 km W Orizaba, under rocks; [N18.72052°, W97.68412°]; 11/VIII/1975; G. Dingerkus et al. leg.; AMNH IFM-1573 • 1 ♀ ; Puebla, 7 miles NE Tehuacán, ground, dry rocky slope; [N19.35°, W97.24°]; 7/IV/1967; W. Peck leg.; CAS 9060623 • 1 ♀ ; Puebla, Cacaloapán, 0.5 mile west on highway 50; [N18.57893°, W97.58413°]; 25/VII/1965; R.M. Schick &amp; D. Schroeder leg.; AMNH  • 1 ♀ 1 imm. ; Puebla, Tehuacán, [N18.46586°, W97.40005°]; 8/XI/1939; D.M. Bogert &amp; H.E. Vokes leg.; AMNH IFM-1525 • 10 ♀ 1 imm. ; same locality; 17–24/X/1944; H. Wagner leg.; AMNH IFM-1406 • 1 ♂ 1 ♀ 2 imm. ; same locality; [N18.46651°, W97.40038°]; 24/VII/1956; W.J. Gertsch &amp; V. Roth leg.; AMNH  • 7 ♀ 8 imm. ; Puebla, Tlacotepec, [N18.68163°, W97.64832°]; 24/VII/1956; V. Roth &amp; W. Gertsch leg.; AMNH  • 2 ♀ ; Puebla, toll road 21 km N Tehuacán, under rocks; (N18.64475°, W97.45636°, 2249m); 31/XI/2004; W.G. Villegas, O. Fracke &amp; R. Paredes leg.; AMNH  • 1 ♀ ; uncertain locality, label illegible, C.A. Purpus leg.; MfN  • 1 ♀ ; Veracruz, 15.5 miles W Orizaba, off Mex-150; [N18.71566°, W97.30777°]; 30/VII/1973; L.R. Erickson &amp; M.E. Soleglad leg.; AMNH  • 1 ♀ 5 imm. ; Veracruz, 2 miles NE Acultzingo, 4/VII/1963; J.A. Beatty leg.; AMNH  • </v>
      </c>
    </row>
    <row r="324" spans="1:34" s="1" customFormat="1" x14ac:dyDescent="0.25">
      <c r="A324" s="3">
        <f t="shared" si="31"/>
        <v>4</v>
      </c>
      <c r="B324" s="53" t="str">
        <f t="shared" si="29"/>
        <v>Kukulcania brignolii</v>
      </c>
      <c r="C324" s="57" t="s">
        <v>192</v>
      </c>
      <c r="D324" s="57" t="s">
        <v>215</v>
      </c>
      <c r="E324" s="57"/>
      <c r="F324" s="57">
        <v>0</v>
      </c>
      <c r="G324" s="57">
        <v>2</v>
      </c>
      <c r="H324" s="57">
        <v>0</v>
      </c>
      <c r="I324" s="57"/>
      <c r="J324" s="57"/>
      <c r="K324" s="57" t="s">
        <v>48</v>
      </c>
      <c r="L324" s="57" t="s">
        <v>1431</v>
      </c>
      <c r="M324" s="54" t="s">
        <v>1431</v>
      </c>
      <c r="N324" s="57" t="s">
        <v>85</v>
      </c>
      <c r="O324" s="58" t="s">
        <v>85</v>
      </c>
      <c r="P324" s="58"/>
      <c r="Q324" s="58" t="s">
        <v>85</v>
      </c>
      <c r="R324" s="58"/>
      <c r="S324" s="54" t="s">
        <v>1438</v>
      </c>
      <c r="T324" s="57" t="s">
        <v>1439</v>
      </c>
      <c r="U324" s="57" t="s">
        <v>1440</v>
      </c>
      <c r="V324" s="57"/>
      <c r="W324" s="57" t="s">
        <v>85</v>
      </c>
      <c r="X324" s="147">
        <f ca="1">IF(COUNTBLANK(D324)=1,"",IF('order-admin-units'!$I$1&lt;&gt;"y", "", IF(COUNTBLANK(K324)=1, 'order-admin-units'!$B$1+1, VLOOKUP(K324, ordercountry, 2))))</f>
        <v>2</v>
      </c>
      <c r="Y324" s="147">
        <f ca="1">IF(COUNTBLANK(D324)=1,"",IF('order-admin-units'!$I$1&lt;&gt;"y", "", IF(COUNTBLANK(K324:L324)&gt;0, 'order-admin-units'!$B$2+1, VLOOKUP(K324&amp;"@"&amp;L324, orderadmin, 2))))</f>
        <v>15</v>
      </c>
      <c r="Z324" s="147" t="str">
        <f t="shared" si="32"/>
        <v>MexicoVeracruzVeracruz</v>
      </c>
      <c r="AA324" s="147" t="str">
        <f t="shared" si="33"/>
        <v>Kukulcania brignoliiMexicoVeracruzVeracruz[N19.17377°, W96.13422°]O'RourkeIII/1968</v>
      </c>
      <c r="AB324" s="147" t="str">
        <f t="shared" si="34"/>
        <v xml:space="preserve">Kukulcania brignoliiMexicoVeracruzVeracruz[N19.17377°, W96.13422°]O'RourkeIII/1968AMNH </v>
      </c>
      <c r="AC324" s="147" t="str">
        <f t="shared" si="30"/>
        <v>Kukulcania brignoliiMexicoVeracruzVeracruz[N19.17377°, W96.13422°]O'RourkeIII/1968</v>
      </c>
      <c r="AD324" s="11" t="str">
        <f t="shared" si="35"/>
        <v/>
      </c>
      <c r="AE324" s="11" t="str">
        <f t="array" ref="AE324">IF(COUNTBLANK(D324)=1,"",IF(OR($H$2="y",$H$2="m"),IF(AA324=AA323,IF(OR(AB324=$AB$4:$AB323)=FALSE,AE323&amp;C324,AE323),"("&amp;C324)&amp;IF(AA324=AA325,IF(OR(AB325=$AB$4:$AB324)=FALSE,", ",""),") "),""))</f>
        <v/>
      </c>
      <c r="AF324" s="11" t="str">
        <f t="array" ref="AF324">IF((COUNTBLANK(D324)=0)*OR($H$2="y",$H$2="m"),IFERROR(LEFT(C324, FIND(" ",C324)-1), C324),"")</f>
        <v/>
      </c>
      <c r="AG324" s="11" t="str">
        <f t="array" ref="AG324">IF(COUNTBLANK(D324)=1,"",IF(OR($H$2="y",$H$2="m"),IF(AA324=AA323,IF(OR(AC324=$AC$4:$AC323)=FALSE,AG323&amp;AF324,AG323),"("&amp;AF324)&amp;IF(AA324=AA325,IF(OR(AC325=$AC$4:$AC324)=FALSE,", ",""),") "),""))</f>
        <v/>
      </c>
      <c r="AH324" s="10" t="str">
        <f>IF((COUNTBLANK(D324)=1),"",IF(D324=D323,AH323,"")&amp;IF(B323&lt;&gt;B324,((IF(COUNTBLANK(E324)=1,$D$3&amp;"Non-type material: "&amp;$D$3,$D$3&amp;INDEX('type-categories'!$A$2:$B$100,MATCH(E324,'type-categories'!$A$2:$A$100,0),2)&amp;$D$3))),"")&amp;(IF(K324&lt;&gt;K323,$C$2&amp;UPPER(K324)&amp;$C$2&amp;$K$3&amp;" ",(IF(B324&lt;&gt;B323,$C$2&amp;UPPER(K324)&amp;$C$2&amp;$K$3&amp;" ",""))))&amp;IF((AA324&lt;&gt;AA325)*($H$2="y"),AD324&amp;AE324,IF((AA324&lt;&gt;AA325)*($H$2="m"),AD324&amp;AG324,IF(($H$2&lt;&gt;"m")*($H$2&lt;&gt;"Y"),(IF(F324=0,"",F324&amp;" "&amp;$F$4&amp;" "))&amp;(IF(G324=0,"",G324&amp;" "&amp;$G$4&amp;" "))&amp;(IF(H324=0,"",H324&amp;" "&amp;H$4&amp;" "))&amp;(IF(I324=0,"",I324&amp;" "&amp;$I$4&amp;" "))&amp;(IF(J324=0,"",J324&amp;" "&amp;$J$4&amp;" ")),"")))&amp;"; "&amp;IF((B324=B323)*(AA324=AA323), "same collecting data; ", IF((B324=B323)*(Z323=Z324),"same locality; ",(IF(COUNTBLANK(L324)=1,"",$D$2&amp;L324&amp;$L$3&amp;" "&amp;$D$2))&amp;(IF(COUNTBLANK(M324)=1,"",$E$2&amp;M324&amp;$E$2&amp;", "))&amp;(IF(COUNTBLANK(N324)=1,"",N324&amp;"; "))&amp;(IF(COUNTBLANK(O324)=1,"",O324&amp;"; ")))&amp;(IF(COUNTBLANK(P324)=1,"",P324&amp;"; "))&amp;(IF(COUNTBLANK(Q324)=1,"",Q324&amp;"; "))&amp;(IF(COUNTBLANK(R324)=1,"",R324&amp;"m, "))&amp;IF((COUNTBLANK(S324)=0)*(S324&lt;&gt;S323), S324&amp;"; ","")&amp;(IF(COUNTBLANK(U324)=1,"",U324&amp;"; "))&amp;(IF(COUNTBLANK(T324)=1,"",IF(COUNTBLANK(F$2)=1,T324&amp;"; ",T324&amp;" "&amp;F$2&amp;"; "))))&amp;(IF(COUNTBLANK(V324)=1,"",V324&amp;"; "))&amp;IF((COUNTBLANK(C324)=1),"",C324)&amp;IF((B324=B325)*(K324=K325)*(L324=L325)*(M324=M325),IF(($H$2&lt;&gt;"m")*($H$2&lt;&gt;"Y"), " • ", IF((ISNUMBER(FIND(")",AE324))), " • ", "")),IF((B324=B325)*(K324=K325)," • ",". ")))</f>
        <v xml:space="preserve">Holotype: &lt;bold&gt;MEXICO&lt;bold&gt; • 1 ♂ ; Oaxaca, Monte Albán, [N17.0438°, W96.76811°]; 7/VIII/1973; P. Brignoli leg.; MCVR . Non-type material: &lt;bold&gt;MEXICO&lt;bold&gt; • 3 ♀ 3 imm. ; Estado de México, Pyramids of San Juán Teotihuacán, [N19.69227°, W98.8435°]; 15/IX/1977; Bentzien leg.; UCB  • 2 ♀ ; Oaxaca, [N17.0438°, W96.76811°]; V–VI/1938; R. Greenfield leg.; USNM  • 1 ♀ ; same locality; [N17.05942°, W96.72162°, 1534m]; 17/VII/1955; C. &amp; P. Vaurie leg.; AMNH  • 2 ♀ ; same locality; [N17.05942°, W96.72162°]; 6/II/1939; R.V. Chamberlin leg.; AMNH  • 1 ♀ 1 imm. ; same locality; 6/II/1939; AMNH  • 3 ♀ 4 imm. ; Oaxaca, 10 miles E Oaxaca, [N17.00505°, W96.54714°]; 15/VIII/1967; J. Reddell &amp; J. Fish leg.; AMNH  • 1 ♀ 2 imm. ; Oaxaca, 10 miles S Tomellín, [N17.62498°, W96.91975°]; 14/VIII/1967; J. Reddell, J. Fish &amp; T. Evans leg.; AMNH  • 1 ♀ 1 imm. ; Oaxaca, 28 km S Nochixtlán, [N17.2261°, W96.87526°]; 11/VIII/1988; S.A. Stockwell leg.; AMNH  • 5 ♀ ; Oaxaca, 3.7 km N El Moral, under stones; (N17.50223°, W96.93485°, 2050m); 23/VII/2002; L. Prendini, O. Francke, E. Gonzaléz &amp; J. Ponce leg.; AMNH  • 1 ♀ 1 imm. ; Oaxaca, 5 mi NE Mitla, near "El Crucero" ruins; [N16.9379°, W96.28138°, 2073–2195m]; 27/VIII/1963; M.R. Bogert, G. Sluder &amp; N. Bucknall leg.; AMNH  • 2 ♀ ; Oaxaca, 5.8 miles N Teotitlán, off Mex-131; [N17.03016°, W96.52073°]; 31/VII/1973; L.R. Erickson &amp; M.E. Soleglad leg.; AMNH  • 1 ♀ ; Oaxaca, 7.4 miles N of Telixtlahuaca, [N17.34993°, W96.89013°, 1800m]; 16/XI/1987; V.F. Lee leg.; CAS 9057632 • 1 ♀ ; Oaxaca, 8 km NE El Punto, [N17.30739°, W96.55186°, 2134m]; 16/VIII/1988; S.A. Stockwell leg.; AMNH  • 1 ♀ ; Oaxaca, 9 km N de San Lorenzo Mixtepec, (N16.17521°, W96.1983°, 1925m); 23/VI/2006; O. Francke et al. leg.; CNAN-Ar 8181 • 1 ♀ ; Oaxaca, Disto. De Ejutla, 1.5 km W San Andres Zabache; on rocky slope; [N16.59905°, W96.85799°, 1539m]; 15/VIII/1970; C.M. Bogert leg.; AMNH  • 2 ♀ 3 imm. ; Oaxaca, El Catrin, (N17.21°, W96.57°); 3/IX/1964; J. &amp; W. Ivie leg.; AMNH  • 1 ♀ ; Oaxaca, Etla, 2 miles N of El Moral; in pine-oak forest; [N17.47762°, W96.93724°]; 10/IX/1966; C.M. Bogert leg.; AMNH  • 1 ♀ ; Oaxaca, Guelatao, [N17.31763°, W96.49114°]; VIII/1962; M.R. Bogert leg.; AMNH  • 1 ♀ ; Oaxaca, Km 171 carretera Ixtlán-Oaxaca, (N17.29725°, W96.54295°, 2006m); 16/III/2008; H. Montaña leg.; CNAN-Ar 6635 • 1 ♀ ; Oaxaca, Monte Albán, [N17.0438°, W96.76811°]; 11/XII/1948; E.S. Ross leg.; AMNH IFM-1637 • 2 ♀ 1 imm. ; same locality; 11/XII/1948; AMNH  • 1 ♀ ; Oaxaca, NE slope of Cerro San Felipe, [N17.09253°, W96.74474°, 2499–2743m]; 6/VIII/1961; M.R. Bogert leg.; AMNH  • 2 ♀ ; Oaxaca, Nochixtlán, (N17.27°, W97.14°); 4/IX/1963; J. &amp; W. Ivie leg.; AMNH  • 1 ♀ ; Oaxaca, Oaxaca, [N17.05942°, W96.72162°]; 13–20/IX/1947; B. Malkin leg.; AMNH  • 1 ♂ ; same locality; AMNH  • 1 ♀ 3 imm. ; Oaxaca, Sierra Mixteca, [N17.0438°, W96.76811°]; C.A. Purpus leg.; MfN IFM-0826 • 1 ♀ 1 imm. ; Puebla, 12 miles N Acatlán, [N18.38001°, W98.05422°]; 3/VII/1947; L.I. &amp; A.M. Davis leg.; AMNH IFM-1569 • 2 ♀ 2 imm. ; Puebla, 5 miles N Tehuacán, (N19.35°, W97.24°); 3/VIII/1966; J. &amp; W. Ivie leg.; AMNH  • 2 ♀ ; Puebla, 62 km W Orizaba, under rocks; [N18.72052°, W97.68412°]; 11/VIII/1975; G. Dingerkus et al. leg.; AMNH IFM-1573 • 1 ♀ ; Puebla, 7 miles NE Tehuacán, ground, dry rocky slope; [N19.35°, W97.24°]; 7/IV/1967; W. Peck leg.; CAS 9060623 • 1 ♀ ; Puebla, Cacaloapán, 0.5 mile west on highway 50; [N18.57893°, W97.58413°]; 25/VII/1965; R.M. Schick &amp; D. Schroeder leg.; AMNH  • 1 ♀ 1 imm. ; Puebla, Tehuacán, [N18.46586°, W97.40005°]; 8/XI/1939; D.M. Bogert &amp; H.E. Vokes leg.; AMNH IFM-1525 • 10 ♀ 1 imm. ; same locality; 17–24/X/1944; H. Wagner leg.; AMNH IFM-1406 • 1 ♂ 1 ♀ 2 imm. ; same locality; [N18.46651°, W97.40038°]; 24/VII/1956; W.J. Gertsch &amp; V. Roth leg.; AMNH  • 7 ♀ 8 imm. ; Puebla, Tlacotepec, [N18.68163°, W97.64832°]; 24/VII/1956; V. Roth &amp; W. Gertsch leg.; AMNH  • 2 ♀ ; Puebla, toll road 21 km N Tehuacán, under rocks; (N18.64475°, W97.45636°, 2249m); 31/XI/2004; W.G. Villegas, O. Fracke &amp; R. Paredes leg.; AMNH  • 1 ♀ ; uncertain locality, label illegible, C.A. Purpus leg.; MfN  • 1 ♀ ; Veracruz, 15.5 miles W Orizaba, off Mex-150; [N18.71566°, W97.30777°]; 30/VII/1973; L.R. Erickson &amp; M.E. Soleglad leg.; AMNH  • 1 ♀ 5 imm. ; Veracruz, 2 miles NE Acultzingo, 4/VII/1963; J.A. Beatty leg.; AMNH  • 2 ♀ ; Veracruz, Veracruz, [N19.17377°, W96.13422°]; III/1968; O'Rourke leg.; AMNH . </v>
      </c>
    </row>
    <row r="325" spans="1:34" s="1" customFormat="1" x14ac:dyDescent="0.25">
      <c r="A325" s="3">
        <f t="shared" si="31"/>
        <v>5</v>
      </c>
      <c r="B325" s="53" t="str">
        <f t="shared" ref="B325:B388" si="36">D325&amp;E325</f>
        <v>Kukulcania chingonaht</v>
      </c>
      <c r="C325" s="57" t="s">
        <v>219</v>
      </c>
      <c r="D325" s="57" t="s">
        <v>217</v>
      </c>
      <c r="E325" s="57" t="s">
        <v>131</v>
      </c>
      <c r="F325" s="57">
        <v>0</v>
      </c>
      <c r="G325" s="57">
        <v>1</v>
      </c>
      <c r="H325" s="57">
        <v>0</v>
      </c>
      <c r="I325" s="57"/>
      <c r="J325" s="57"/>
      <c r="K325" s="57" t="s">
        <v>48</v>
      </c>
      <c r="L325" s="57" t="s">
        <v>49</v>
      </c>
      <c r="M325" s="57" t="s">
        <v>457</v>
      </c>
      <c r="N325" s="54" t="s">
        <v>85</v>
      </c>
      <c r="O325" s="58" t="s">
        <v>85</v>
      </c>
      <c r="P325" s="58"/>
      <c r="Q325" s="58" t="s">
        <v>85</v>
      </c>
      <c r="R325" s="58"/>
      <c r="S325" s="54" t="s">
        <v>458</v>
      </c>
      <c r="T325" s="57" t="s">
        <v>459</v>
      </c>
      <c r="U325" s="57" t="s">
        <v>460</v>
      </c>
      <c r="V325" s="57"/>
      <c r="W325" s="57" t="s">
        <v>85</v>
      </c>
      <c r="X325" s="147">
        <f ca="1">IF(COUNTBLANK(D325)=1,"",IF('order-admin-units'!$I$1&lt;&gt;"y", "", IF(COUNTBLANK(K325)=1, 'order-admin-units'!$B$1+1, VLOOKUP(K325, ordercountry, 2))))</f>
        <v>2</v>
      </c>
      <c r="Y325" s="147">
        <f ca="1">IF(COUNTBLANK(D325)=1,"",IF('order-admin-units'!$I$1&lt;&gt;"y", "", IF(COUNTBLANK(K325:L325)&gt;0, 'order-admin-units'!$B$2+1, VLOOKUP(K325&amp;"@"&amp;L325, orderadmin, 2))))</f>
        <v>12</v>
      </c>
      <c r="Z325" s="147" t="str">
        <f t="shared" si="32"/>
        <v>MexicoMichoacán6 mi S of Arteaga</v>
      </c>
      <c r="AA325" s="147" t="str">
        <f t="shared" si="33"/>
        <v>Kukulcania chingonahtMexicoMichoacán6 mi S of Arteaga[N18.35625°, W102.29199°, 790m]V.F. Lee9/XI/1987</v>
      </c>
      <c r="AB325" s="147" t="str">
        <f t="shared" si="34"/>
        <v>Kukulcania chingonahtMexicoMichoacán6 mi S of Arteaga[N18.35625°, W102.29199°, 790m]V.F. Lee9/XI/1987CAS 9057614</v>
      </c>
      <c r="AC325" s="147" t="str">
        <f t="shared" ref="AC325:AC388" si="37">AA325&amp;AF325</f>
        <v>Kukulcania chingonahtMexicoMichoacán6 mi S of Arteaga[N18.35625°, W102.29199°, 790m]V.F. Lee9/XI/1987</v>
      </c>
      <c r="AD325" s="11" t="str">
        <f t="shared" si="35"/>
        <v/>
      </c>
      <c r="AE325" s="11" t="str">
        <f t="array" ref="AE325">IF(COUNTBLANK(D325)=1,"",IF(OR($H$2="y",$H$2="m"),IF(AA325=AA324,IF(OR(AB325=$AB$4:$AB324)=FALSE,AE324&amp;C325,AE324),"("&amp;C325)&amp;IF(AA325=AA326,IF(OR(AB326=$AB$4:$AB325)=FALSE,", ",""),") "),""))</f>
        <v/>
      </c>
      <c r="AF325" s="11" t="str">
        <f t="array" ref="AF325">IF((COUNTBLANK(D325)=0)*OR($H$2="y",$H$2="m"),IFERROR(LEFT(C325, FIND(" ",C325)-1), C325),"")</f>
        <v/>
      </c>
      <c r="AG325" s="11" t="str">
        <f t="array" ref="AG325">IF(COUNTBLANK(D325)=1,"",IF(OR($H$2="y",$H$2="m"),IF(AA325=AA324,IF(OR(AC325=$AC$4:$AC324)=FALSE,AG324&amp;AF325,AG324),"("&amp;AF325)&amp;IF(AA325=AA326,IF(OR(AC326=$AC$4:$AC325)=FALSE,", ",""),") "),""))</f>
        <v/>
      </c>
      <c r="AH325" s="10" t="str">
        <f>IF((COUNTBLANK(D325)=1),"",IF(D325=D324,AH324,"")&amp;IF(B324&lt;&gt;B325,((IF(COUNTBLANK(E325)=1,$D$3&amp;"Non-type material: "&amp;$D$3,$D$3&amp;INDEX('type-categories'!$A$2:$B$100,MATCH(E325,'type-categories'!$A$2:$A$100,0),2)&amp;$D$3))),"")&amp;(IF(K325&lt;&gt;K324,$C$2&amp;UPPER(K325)&amp;$C$2&amp;$K$3&amp;" ",(IF(B325&lt;&gt;B324,$C$2&amp;UPPER(K325)&amp;$C$2&amp;$K$3&amp;" ",""))))&amp;IF((AA325&lt;&gt;AA326)*($H$2="y"),AD325&amp;AE325,IF((AA325&lt;&gt;AA326)*($H$2="m"),AD325&amp;AG325,IF(($H$2&lt;&gt;"m")*($H$2&lt;&gt;"Y"),(IF(F325=0,"",F325&amp;" "&amp;$F$4&amp;" "))&amp;(IF(G325=0,"",G325&amp;" "&amp;$G$4&amp;" "))&amp;(IF(H325=0,"",H325&amp;" "&amp;H$4&amp;" "))&amp;(IF(I325=0,"",I325&amp;" "&amp;$I$4&amp;" "))&amp;(IF(J325=0,"",J325&amp;" "&amp;$J$4&amp;" ")),"")))&amp;"; "&amp;IF((B325=B324)*(AA325=AA324), "same collecting data; ", IF((B325=B324)*(Z324=Z325),"same locality; ",(IF(COUNTBLANK(L325)=1,"",$D$2&amp;L325&amp;$L$3&amp;" "&amp;$D$2))&amp;(IF(COUNTBLANK(M325)=1,"",$E$2&amp;M325&amp;$E$2&amp;", "))&amp;(IF(COUNTBLANK(N325)=1,"",N325&amp;"; "))&amp;(IF(COUNTBLANK(O325)=1,"",O325&amp;"; ")))&amp;(IF(COUNTBLANK(P325)=1,"",P325&amp;"; "))&amp;(IF(COUNTBLANK(Q325)=1,"",Q325&amp;"; "))&amp;(IF(COUNTBLANK(R325)=1,"",R325&amp;"m, "))&amp;IF((COUNTBLANK(S325)=0)*(S325&lt;&gt;S324), S325&amp;"; ","")&amp;(IF(COUNTBLANK(U325)=1,"",U325&amp;"; "))&amp;(IF(COUNTBLANK(T325)=1,"",IF(COUNTBLANK(F$2)=1,T325&amp;"; ",T325&amp;" "&amp;F$2&amp;"; "))))&amp;(IF(COUNTBLANK(V325)=1,"",V325&amp;"; "))&amp;IF((COUNTBLANK(C325)=1),"",C325)&amp;IF((B325=B326)*(K325=K326)*(L325=L326)*(M325=M326),IF(($H$2&lt;&gt;"m")*($H$2&lt;&gt;"Y"), " • ", IF((ISNUMBER(FIND(")",AE325))), " • ", "")),IF((B325=B326)*(K325=K326)," • ",". ")))</f>
        <v xml:space="preserve">Holotype: &lt;bold&gt;MEXICO&lt;bold&gt; • 1 ♀ ; Michoacán, 6 mi S of Arteaga, [N18.35625°, W102.29199°, 790m]; 9/XI/1987; V.F. Lee leg.; CAS 9057614. </v>
      </c>
    </row>
    <row r="326" spans="1:34" s="1" customFormat="1" x14ac:dyDescent="0.25">
      <c r="A326" s="3">
        <f t="shared" ref="A326:A389" si="38">IF(ISBLANK(D326),"",IF(D326&lt;&gt;D325, A325+1, A325))</f>
        <v>5</v>
      </c>
      <c r="B326" s="53" t="str">
        <f t="shared" si="36"/>
        <v>Kukulcania chingonapt</v>
      </c>
      <c r="C326" s="54" t="s">
        <v>216</v>
      </c>
      <c r="D326" s="60" t="s">
        <v>217</v>
      </c>
      <c r="E326" s="60" t="s">
        <v>132</v>
      </c>
      <c r="F326" s="54">
        <v>0</v>
      </c>
      <c r="G326" s="54">
        <v>1</v>
      </c>
      <c r="H326" s="54">
        <v>0</v>
      </c>
      <c r="I326" s="54"/>
      <c r="J326" s="54"/>
      <c r="K326" s="54" t="s">
        <v>48</v>
      </c>
      <c r="L326" s="54" t="s">
        <v>449</v>
      </c>
      <c r="M326" s="54" t="s">
        <v>450</v>
      </c>
      <c r="N326" s="54" t="s">
        <v>85</v>
      </c>
      <c r="O326" s="54" t="s">
        <v>85</v>
      </c>
      <c r="P326" s="54"/>
      <c r="Q326" s="54" t="s">
        <v>85</v>
      </c>
      <c r="R326" s="54"/>
      <c r="S326" s="54" t="s">
        <v>451</v>
      </c>
      <c r="T326" s="54" t="s">
        <v>69</v>
      </c>
      <c r="U326" s="54" t="s">
        <v>452</v>
      </c>
      <c r="V326" s="54"/>
      <c r="W326" s="54" t="s">
        <v>85</v>
      </c>
      <c r="X326" s="147">
        <f ca="1">IF(COUNTBLANK(D326)=1,"",IF('order-admin-units'!$I$1&lt;&gt;"y", "", IF(COUNTBLANK(K326)=1, 'order-admin-units'!$B$1+1, VLOOKUP(K326, ordercountry, 2))))</f>
        <v>2</v>
      </c>
      <c r="Y326" s="147">
        <f ca="1">IF(COUNTBLANK(D326)=1,"",IF('order-admin-units'!$I$1&lt;&gt;"y", "", IF(COUNTBLANK(K326:L326)&gt;0, 'order-admin-units'!$B$2+1, VLOOKUP(K326&amp;"@"&amp;L326, orderadmin, 2))))</f>
        <v>16</v>
      </c>
      <c r="Z326" s="147" t="str">
        <f t="shared" ref="Z326:Z389" si="39">K326&amp;L326&amp;M326&amp;N326&amp;O326</f>
        <v>MexicoGuerrero23 miles S Chilpancigo</v>
      </c>
      <c r="AA326" s="147" t="str">
        <f t="shared" ref="AA326:AA389" si="40">B326&amp;K326&amp;L326&amp;M326&amp;N326&amp;O326&amp;P326&amp;Q326&amp;R326&amp;S326&amp;T326&amp;U326</f>
        <v>Kukulcania chingonaptMexicoGuerrero23 miles S Chilpancigo[N17.20936°, W99.50272°]V. Roth &amp; W. Gertsch31/VII/1956</v>
      </c>
      <c r="AB326" s="147" t="str">
        <f t="shared" ref="AB326:AB389" si="41">AA326&amp;C326</f>
        <v>Kukulcania chingonaptMexicoGuerrero23 miles S Chilpancigo[N17.20936°, W99.50272°]V. Roth &amp; W. Gertsch31/VII/1956AMNH IFM-1541</v>
      </c>
      <c r="AC326" s="147" t="str">
        <f t="shared" si="37"/>
        <v>Kukulcania chingonaptMexicoGuerrero23 miles S Chilpancigo[N17.20936°, W99.50272°]V. Roth &amp; W. Gertsch31/VII/1956</v>
      </c>
      <c r="AD326" s="11" t="str">
        <f t="shared" ref="AD326:AD389" si="42">IF(OR($H$2="y",$H$2="m"),IF(SUMIF($AA$5:$AA$2000,AA326,$F$5:$F$2000)&lt;&gt;0,SUMIF($AA$5:$AA$2000,AA326,$F$5:$F$2000)&amp;" "&amp;$F$4&amp;" ","")&amp;IF(SUMIF($AA$5:$AA$2000,AA326,$G$5:$G$2000)&lt;&gt;0,SUMIF($AA$5:$AA$2000,AA326,$G$5:$G$2000)&amp;" "&amp;$G$4&amp;" ","")&amp;IF(SUMIF($AA$5:$AA$2000,AA326,$H$5:$H$2000)&lt;&gt;0,SUMIF($AA$5:$AA$2000,AA326,$H$5:$H$2000)&amp;" "&amp;$H$4&amp;" ","")&amp;IF(SUMIF($AA$5:$AA$2000,AA326,$I$5:$I$2000)&lt;&gt;0,SUMIF($AA$5:$AA$2000,AA326,$I$5:$I$2000)&amp;" "&amp;$I$4&amp;" ","")&amp;IF(SUMIF($AA$5:$AA$2000,AA326,$J$5:$J$2000)&lt;&gt;0,SUMIF($AA$5:$AA$2000,AA326,$J$5:$J$2000)&amp;" "&amp;$J$4&amp;" ",""),"")</f>
        <v/>
      </c>
      <c r="AE326" s="11" t="str">
        <f t="array" ref="AE326">IF(COUNTBLANK(D326)=1,"",IF(OR($H$2="y",$H$2="m"),IF(AA326=AA325,IF(OR(AB326=$AB$4:$AB325)=FALSE,AE325&amp;C326,AE325),"("&amp;C326)&amp;IF(AA326=AA327,IF(OR(AB327=$AB$4:$AB326)=FALSE,", ",""),") "),""))</f>
        <v/>
      </c>
      <c r="AF326" s="11" t="str">
        <f t="array" ref="AF326">IF((COUNTBLANK(D326)=0)*OR($H$2="y",$H$2="m"),IFERROR(LEFT(C326, FIND(" ",C326)-1), C326),"")</f>
        <v/>
      </c>
      <c r="AG326" s="11" t="str">
        <f t="array" ref="AG326">IF(COUNTBLANK(D326)=1,"",IF(OR($H$2="y",$H$2="m"),IF(AA326=AA325,IF(OR(AC326=$AC$4:$AC325)=FALSE,AG325&amp;AF326,AG325),"("&amp;AF326)&amp;IF(AA326=AA327,IF(OR(AC327=$AC$4:$AC326)=FALSE,", ",""),") "),""))</f>
        <v/>
      </c>
      <c r="AH326" s="10" t="str">
        <f>IF((COUNTBLANK(D326)=1),"",IF(D326=D325,AH325,"")&amp;IF(B325&lt;&gt;B326,((IF(COUNTBLANK(E326)=1,$D$3&amp;"Non-type material: "&amp;$D$3,$D$3&amp;INDEX('type-categories'!$A$2:$B$100,MATCH(E326,'type-categories'!$A$2:$A$100,0),2)&amp;$D$3))),"")&amp;(IF(K326&lt;&gt;K325,$C$2&amp;UPPER(K326)&amp;$C$2&amp;$K$3&amp;" ",(IF(B326&lt;&gt;B325,$C$2&amp;UPPER(K326)&amp;$C$2&amp;$K$3&amp;" ",""))))&amp;IF((AA326&lt;&gt;AA327)*($H$2="y"),AD326&amp;AE326,IF((AA326&lt;&gt;AA327)*($H$2="m"),AD326&amp;AG326,IF(($H$2&lt;&gt;"m")*($H$2&lt;&gt;"Y"),(IF(F326=0,"",F326&amp;" "&amp;$F$4&amp;" "))&amp;(IF(G326=0,"",G326&amp;" "&amp;$G$4&amp;" "))&amp;(IF(H326=0,"",H326&amp;" "&amp;H$4&amp;" "))&amp;(IF(I326=0,"",I326&amp;" "&amp;$I$4&amp;" "))&amp;(IF(J326=0,"",J326&amp;" "&amp;$J$4&amp;" ")),"")))&amp;"; "&amp;IF((B326=B325)*(AA326=AA325), "same collecting data; ", IF((B326=B325)*(Z325=Z326),"same locality; ",(IF(COUNTBLANK(L326)=1,"",$D$2&amp;L326&amp;$L$3&amp;" "&amp;$D$2))&amp;(IF(COUNTBLANK(M326)=1,"",$E$2&amp;M326&amp;$E$2&amp;", "))&amp;(IF(COUNTBLANK(N326)=1,"",N326&amp;"; "))&amp;(IF(COUNTBLANK(O326)=1,"",O326&amp;"; ")))&amp;(IF(COUNTBLANK(P326)=1,"",P326&amp;"; "))&amp;(IF(COUNTBLANK(Q326)=1,"",Q326&amp;"; "))&amp;(IF(COUNTBLANK(R326)=1,"",R326&amp;"m, "))&amp;IF((COUNTBLANK(S326)=0)*(S326&lt;&gt;S325), S326&amp;"; ","")&amp;(IF(COUNTBLANK(U326)=1,"",U326&amp;"; "))&amp;(IF(COUNTBLANK(T326)=1,"",IF(COUNTBLANK(F$2)=1,T326&amp;"; ",T326&amp;" "&amp;F$2&amp;"; "))))&amp;(IF(COUNTBLANK(V326)=1,"",V326&amp;"; "))&amp;IF((COUNTBLANK(C326)=1),"",C326)&amp;IF((B326=B327)*(K326=K327)*(L326=L327)*(M326=M327),IF(($H$2&lt;&gt;"m")*($H$2&lt;&gt;"Y"), " • ", IF((ISNUMBER(FIND(")",AE326))), " • ", "")),IF((B326=B327)*(K326=K327)," • ",". ")))</f>
        <v xml:space="preserve">Holotype: &lt;bold&gt;MEXICO&lt;bold&gt; • 1 ♀ ; Michoacán, 6 mi S of Arteaga, [N18.35625°, W102.29199°, 790m]; 9/XI/1987; V.F. Lee leg.; CAS 9057614. Paratypes: &lt;bold&gt;MEXICO&lt;bold&gt; • 1 ♀ ; Guerrero, 23 miles S Chilpancigo, [N17.20936°, W99.50272°]; 31/VII/1956; V. Roth &amp; W. Gertsch leg.; AMNH IFM-1541 • </v>
      </c>
    </row>
    <row r="327" spans="1:34" s="1" customFormat="1" x14ac:dyDescent="0.25">
      <c r="A327" s="3">
        <f t="shared" si="38"/>
        <v>5</v>
      </c>
      <c r="B327" s="53" t="str">
        <f t="shared" si="36"/>
        <v>Kukulcania chingonapt</v>
      </c>
      <c r="C327" s="56" t="s">
        <v>218</v>
      </c>
      <c r="D327" s="57" t="s">
        <v>217</v>
      </c>
      <c r="E327" s="60" t="s">
        <v>132</v>
      </c>
      <c r="F327" s="57">
        <v>0</v>
      </c>
      <c r="G327" s="57">
        <v>2</v>
      </c>
      <c r="H327" s="57">
        <v>0</v>
      </c>
      <c r="I327" s="57"/>
      <c r="J327" s="57"/>
      <c r="K327" s="57" t="s">
        <v>48</v>
      </c>
      <c r="L327" s="57" t="s">
        <v>449</v>
      </c>
      <c r="M327" s="54" t="s">
        <v>453</v>
      </c>
      <c r="N327" s="57" t="s">
        <v>85</v>
      </c>
      <c r="O327" s="57" t="s">
        <v>85</v>
      </c>
      <c r="P327" s="57"/>
      <c r="Q327" s="57" t="s">
        <v>85</v>
      </c>
      <c r="R327" s="57"/>
      <c r="S327" s="54" t="s">
        <v>454</v>
      </c>
      <c r="T327" s="57" t="s">
        <v>455</v>
      </c>
      <c r="U327" s="57" t="s">
        <v>456</v>
      </c>
      <c r="V327" s="57"/>
      <c r="W327" s="57" t="s">
        <v>85</v>
      </c>
      <c r="X327" s="147">
        <f ca="1">IF(COUNTBLANK(D327)=1,"",IF('order-admin-units'!$I$1&lt;&gt;"y", "", IF(COUNTBLANK(K327)=1, 'order-admin-units'!$B$1+1, VLOOKUP(K327, ordercountry, 2))))</f>
        <v>2</v>
      </c>
      <c r="Y327" s="147">
        <f ca="1">IF(COUNTBLANK(D327)=1,"",IF('order-admin-units'!$I$1&lt;&gt;"y", "", IF(COUNTBLANK(K327:L327)&gt;0, 'order-admin-units'!$B$2+1, VLOOKUP(K327&amp;"@"&amp;L327, orderadmin, 2))))</f>
        <v>16</v>
      </c>
      <c r="Z327" s="147" t="str">
        <f t="shared" si="39"/>
        <v>MexicoGuerrero3 km SE Tuxpán</v>
      </c>
      <c r="AA327" s="147" t="str">
        <f t="shared" si="40"/>
        <v>Kukulcania chingonaptMexicoGuerrero3 km SE Tuxpán[N18.34917°, W99.47861°, 1768m]E.S. Ross3/XI/1976</v>
      </c>
      <c r="AB327" s="147" t="str">
        <f t="shared" si="41"/>
        <v>Kukulcania chingonaptMexicoGuerrero3 km SE Tuxpán[N18.34917°, W99.47861°, 1768m]E.S. Ross3/XI/1976CAS 9060649</v>
      </c>
      <c r="AC327" s="147" t="str">
        <f t="shared" si="37"/>
        <v>Kukulcania chingonaptMexicoGuerrero3 km SE Tuxpán[N18.34917°, W99.47861°, 1768m]E.S. Ross3/XI/1976</v>
      </c>
      <c r="AD327" s="11" t="str">
        <f t="shared" si="42"/>
        <v/>
      </c>
      <c r="AE327" s="11" t="str">
        <f t="array" ref="AE327">IF(COUNTBLANK(D327)=1,"",IF(OR($H$2="y",$H$2="m"),IF(AA327=AA326,IF(OR(AB327=$AB$4:$AB326)=FALSE,AE326&amp;C327,AE326),"("&amp;C327)&amp;IF(AA327=AA328,IF(OR(AB328=$AB$4:$AB327)=FALSE,", ",""),") "),""))</f>
        <v/>
      </c>
      <c r="AF327" s="11" t="str">
        <f t="array" ref="AF327">IF((COUNTBLANK(D327)=0)*OR($H$2="y",$H$2="m"),IFERROR(LEFT(C327, FIND(" ",C327)-1), C327),"")</f>
        <v/>
      </c>
      <c r="AG327" s="11" t="str">
        <f t="array" ref="AG327">IF(COUNTBLANK(D327)=1,"",IF(OR($H$2="y",$H$2="m"),IF(AA327=AA326,IF(OR(AC327=$AC$4:$AC326)=FALSE,AG326&amp;AF327,AG326),"("&amp;AF327)&amp;IF(AA327=AA328,IF(OR(AC328=$AC$4:$AC327)=FALSE,", ",""),") "),""))</f>
        <v/>
      </c>
      <c r="AH327" s="10" t="str">
        <f>IF((COUNTBLANK(D327)=1),"",IF(D327=D326,AH326,"")&amp;IF(B326&lt;&gt;B327,((IF(COUNTBLANK(E327)=1,$D$3&amp;"Non-type material: "&amp;$D$3,$D$3&amp;INDEX('type-categories'!$A$2:$B$100,MATCH(E327,'type-categories'!$A$2:$A$100,0),2)&amp;$D$3))),"")&amp;(IF(K327&lt;&gt;K326,$C$2&amp;UPPER(K327)&amp;$C$2&amp;$K$3&amp;" ",(IF(B327&lt;&gt;B326,$C$2&amp;UPPER(K327)&amp;$C$2&amp;$K$3&amp;" ",""))))&amp;IF((AA327&lt;&gt;AA328)*($H$2="y"),AD327&amp;AE327,IF((AA327&lt;&gt;AA328)*($H$2="m"),AD327&amp;AG327,IF(($H$2&lt;&gt;"m")*($H$2&lt;&gt;"Y"),(IF(F327=0,"",F327&amp;" "&amp;$F$4&amp;" "))&amp;(IF(G327=0,"",G327&amp;" "&amp;$G$4&amp;" "))&amp;(IF(H327=0,"",H327&amp;" "&amp;H$4&amp;" "))&amp;(IF(I327=0,"",I327&amp;" "&amp;$I$4&amp;" "))&amp;(IF(J327=0,"",J327&amp;" "&amp;$J$4&amp;" ")),"")))&amp;"; "&amp;IF((B327=B326)*(AA327=AA326), "same collecting data; ", IF((B327=B326)*(Z326=Z327),"same locality; ",(IF(COUNTBLANK(L327)=1,"",$D$2&amp;L327&amp;$L$3&amp;" "&amp;$D$2))&amp;(IF(COUNTBLANK(M327)=1,"",$E$2&amp;M327&amp;$E$2&amp;", "))&amp;(IF(COUNTBLANK(N327)=1,"",N327&amp;"; "))&amp;(IF(COUNTBLANK(O327)=1,"",O327&amp;"; ")))&amp;(IF(COUNTBLANK(P327)=1,"",P327&amp;"; "))&amp;(IF(COUNTBLANK(Q327)=1,"",Q327&amp;"; "))&amp;(IF(COUNTBLANK(R327)=1,"",R327&amp;"m, "))&amp;IF((COUNTBLANK(S327)=0)*(S327&lt;&gt;S326), S327&amp;"; ","")&amp;(IF(COUNTBLANK(U327)=1,"",U327&amp;"; "))&amp;(IF(COUNTBLANK(T327)=1,"",IF(COUNTBLANK(F$2)=1,T327&amp;"; ",T327&amp;" "&amp;F$2&amp;"; "))))&amp;(IF(COUNTBLANK(V327)=1,"",V327&amp;"; "))&amp;IF((COUNTBLANK(C327)=1),"",C327)&amp;IF((B327=B328)*(K327=K328)*(L327=L328)*(M327=M328),IF(($H$2&lt;&gt;"m")*($H$2&lt;&gt;"Y"), " • ", IF((ISNUMBER(FIND(")",AE327))), " • ", "")),IF((B327=B328)*(K327=K328)," • ",". ")))</f>
        <v xml:space="preserve">Holotype: &lt;bold&gt;MEXICO&lt;bold&gt; • 1 ♀ ; Michoacán, 6 mi S of Arteaga, [N18.35625°, W102.29199°, 790m]; 9/XI/1987; V.F. Lee leg.; CAS 9057614. Paratypes: &lt;bold&gt;MEXICO&lt;bold&gt; • 1 ♀ ; Guerrero, 23 miles S Chilpancigo, [N17.20936°, W99.50272°]; 31/VII/1956; V. Roth &amp; W. Gertsch leg.; AMNH IFM-1541 • 2 ♀ ; Guerrero, 3 km SE Tuxpán, [N18.34917°, W99.47861°, 1768m]; 3/XI/1976; E.S. Ross leg.; CAS 9060649 • </v>
      </c>
    </row>
    <row r="328" spans="1:34" s="1" customFormat="1" x14ac:dyDescent="0.25">
      <c r="A328" s="3">
        <f t="shared" si="38"/>
        <v>5</v>
      </c>
      <c r="B328" s="53" t="str">
        <f t="shared" si="36"/>
        <v>Kukulcania chingonapt</v>
      </c>
      <c r="C328" s="57" t="s">
        <v>220</v>
      </c>
      <c r="D328" s="57" t="s">
        <v>217</v>
      </c>
      <c r="E328" s="60" t="s">
        <v>132</v>
      </c>
      <c r="F328" s="57">
        <v>0</v>
      </c>
      <c r="G328" s="57">
        <v>1</v>
      </c>
      <c r="H328" s="57">
        <v>0</v>
      </c>
      <c r="I328" s="57"/>
      <c r="J328" s="57"/>
      <c r="K328" s="57" t="s">
        <v>48</v>
      </c>
      <c r="L328" s="57" t="s">
        <v>49</v>
      </c>
      <c r="M328" s="57" t="s">
        <v>461</v>
      </c>
      <c r="N328" s="64" t="s">
        <v>85</v>
      </c>
      <c r="O328" s="58" t="s">
        <v>85</v>
      </c>
      <c r="P328" s="58"/>
      <c r="Q328" s="58" t="s">
        <v>85</v>
      </c>
      <c r="R328" s="58"/>
      <c r="S328" s="54" t="s">
        <v>462</v>
      </c>
      <c r="T328" s="57" t="s">
        <v>443</v>
      </c>
      <c r="U328" s="57" t="s">
        <v>463</v>
      </c>
      <c r="V328" s="57"/>
      <c r="W328" s="57" t="s">
        <v>85</v>
      </c>
      <c r="X328" s="147">
        <f ca="1">IF(COUNTBLANK(D328)=1,"",IF('order-admin-units'!$I$1&lt;&gt;"y", "", IF(COUNTBLANK(K328)=1, 'order-admin-units'!$B$1+1, VLOOKUP(K328, ordercountry, 2))))</f>
        <v>2</v>
      </c>
      <c r="Y328" s="147">
        <f ca="1">IF(COUNTBLANK(D328)=1,"",IF('order-admin-units'!$I$1&lt;&gt;"y", "", IF(COUNTBLANK(K328:L328)&gt;0, 'order-admin-units'!$B$2+1, VLOOKUP(K328&amp;"@"&amp;L328, orderadmin, 2))))</f>
        <v>12</v>
      </c>
      <c r="Z328" s="147" t="str">
        <f t="shared" si="39"/>
        <v>MexicoMichoacánTuxpán</v>
      </c>
      <c r="AA328" s="147" t="str">
        <f t="shared" si="40"/>
        <v>Kukulcania chingonaptMexicoMichoacánTuxpán[N19.56839°, W100.46382°, 1829m]S.C. Willians19/VI/1969</v>
      </c>
      <c r="AB328" s="147" t="str">
        <f t="shared" si="41"/>
        <v>Kukulcania chingonaptMexicoMichoacánTuxpán[N19.56839°, W100.46382°, 1829m]S.C. Willians19/VI/1969CAS 9060636</v>
      </c>
      <c r="AC328" s="147" t="str">
        <f t="shared" si="37"/>
        <v>Kukulcania chingonaptMexicoMichoacánTuxpán[N19.56839°, W100.46382°, 1829m]S.C. Willians19/VI/1969</v>
      </c>
      <c r="AD328" s="11" t="str">
        <f t="shared" si="42"/>
        <v/>
      </c>
      <c r="AE328" s="11" t="str">
        <f t="array" ref="AE328">IF(COUNTBLANK(D328)=1,"",IF(OR($H$2="y",$H$2="m"),IF(AA328=AA327,IF(OR(AB328=$AB$4:$AB327)=FALSE,AE327&amp;C328,AE327),"("&amp;C328)&amp;IF(AA328=AA329,IF(OR(AB329=$AB$4:$AB328)=FALSE,", ",""),") "),""))</f>
        <v/>
      </c>
      <c r="AF328" s="11" t="str">
        <f t="array" ref="AF328">IF((COUNTBLANK(D328)=0)*OR($H$2="y",$H$2="m"),IFERROR(LEFT(C328, FIND(" ",C328)-1), C328),"")</f>
        <v/>
      </c>
      <c r="AG328" s="11" t="str">
        <f t="array" ref="AG328">IF(COUNTBLANK(D328)=1,"",IF(OR($H$2="y",$H$2="m"),IF(AA328=AA327,IF(OR(AC328=$AC$4:$AC327)=FALSE,AG327&amp;AF328,AG327),"("&amp;AF328)&amp;IF(AA328=AA329,IF(OR(AC329=$AC$4:$AC328)=FALSE,", ",""),") "),""))</f>
        <v/>
      </c>
      <c r="AH328" s="10" t="str">
        <f>IF((COUNTBLANK(D328)=1),"",IF(D328=D327,AH327,"")&amp;IF(B327&lt;&gt;B328,((IF(COUNTBLANK(E328)=1,$D$3&amp;"Non-type material: "&amp;$D$3,$D$3&amp;INDEX('type-categories'!$A$2:$B$100,MATCH(E328,'type-categories'!$A$2:$A$100,0),2)&amp;$D$3))),"")&amp;(IF(K328&lt;&gt;K327,$C$2&amp;UPPER(K328)&amp;$C$2&amp;$K$3&amp;" ",(IF(B328&lt;&gt;B327,$C$2&amp;UPPER(K328)&amp;$C$2&amp;$K$3&amp;" ",""))))&amp;IF((AA328&lt;&gt;AA329)*($H$2="y"),AD328&amp;AE328,IF((AA328&lt;&gt;AA329)*($H$2="m"),AD328&amp;AG328,IF(($H$2&lt;&gt;"m")*($H$2&lt;&gt;"Y"),(IF(F328=0,"",F328&amp;" "&amp;$F$4&amp;" "))&amp;(IF(G328=0,"",G328&amp;" "&amp;$G$4&amp;" "))&amp;(IF(H328=0,"",H328&amp;" "&amp;H$4&amp;" "))&amp;(IF(I328=0,"",I328&amp;" "&amp;$I$4&amp;" "))&amp;(IF(J328=0,"",J328&amp;" "&amp;$J$4&amp;" ")),"")))&amp;"; "&amp;IF((B328=B327)*(AA328=AA327), "same collecting data; ", IF((B328=B327)*(Z327=Z328),"same locality; ",(IF(COUNTBLANK(L328)=1,"",$D$2&amp;L328&amp;$L$3&amp;" "&amp;$D$2))&amp;(IF(COUNTBLANK(M328)=1,"",$E$2&amp;M328&amp;$E$2&amp;", "))&amp;(IF(COUNTBLANK(N328)=1,"",N328&amp;"; "))&amp;(IF(COUNTBLANK(O328)=1,"",O328&amp;"; ")))&amp;(IF(COUNTBLANK(P328)=1,"",P328&amp;"; "))&amp;(IF(COUNTBLANK(Q328)=1,"",Q328&amp;"; "))&amp;(IF(COUNTBLANK(R328)=1,"",R328&amp;"m, "))&amp;IF((COUNTBLANK(S328)=0)*(S328&lt;&gt;S327), S328&amp;"; ","")&amp;(IF(COUNTBLANK(U328)=1,"",U328&amp;"; "))&amp;(IF(COUNTBLANK(T328)=1,"",IF(COUNTBLANK(F$2)=1,T328&amp;"; ",T328&amp;" "&amp;F$2&amp;"; "))))&amp;(IF(COUNTBLANK(V328)=1,"",V328&amp;"; "))&amp;IF((COUNTBLANK(C328)=1),"",C328)&amp;IF((B328=B329)*(K328=K329)*(L328=L329)*(M328=M329),IF(($H$2&lt;&gt;"m")*($H$2&lt;&gt;"Y"), " • ", IF((ISNUMBER(FIND(")",AE328))), " • ", "")),IF((B328=B329)*(K328=K329)," • ",". ")))</f>
        <v xml:space="preserve">Holotype: &lt;bold&gt;MEXICO&lt;bold&gt; • 1 ♀ ; Michoacán, 6 mi S of Arteaga, [N18.35625°, W102.29199°, 790m]; 9/XI/1987; V.F. Lee leg.; CAS 9057614. Paratypes: &lt;bold&gt;MEXICO&lt;bold&gt; • 1 ♀ ; Guerrero, 23 miles S Chilpancigo, [N17.20936°, W99.50272°]; 31/VII/1956; V. Roth &amp; W. Gertsch leg.; AMNH IFM-1541 • 2 ♀ ; Guerrero, 3 km SE Tuxpán, [N18.34917°, W99.47861°, 1768m]; 3/XI/1976; E.S. Ross leg.; CAS 9060649 • 1 ♀ ; Michoacán, Tuxpán, [N19.56839°, W100.46382°, 1829m]; 19/VI/1969; S.C. Willians leg.; CAS 9060636. </v>
      </c>
    </row>
    <row r="329" spans="1:34" s="1" customFormat="1" x14ac:dyDescent="0.25">
      <c r="A329" s="3">
        <f t="shared" si="38"/>
        <v>5</v>
      </c>
      <c r="B329" s="53" t="str">
        <f t="shared" si="36"/>
        <v>Kukulcania chingona</v>
      </c>
      <c r="C329" s="57" t="s">
        <v>352</v>
      </c>
      <c r="D329" s="57" t="s">
        <v>217</v>
      </c>
      <c r="E329" s="57"/>
      <c r="F329" s="57">
        <v>0</v>
      </c>
      <c r="G329" s="57">
        <v>1</v>
      </c>
      <c r="H329" s="57">
        <v>0</v>
      </c>
      <c r="I329" s="57"/>
      <c r="J329" s="57"/>
      <c r="K329" s="57" t="s">
        <v>48</v>
      </c>
      <c r="L329" s="57" t="s">
        <v>50</v>
      </c>
      <c r="M329" s="54" t="s">
        <v>1441</v>
      </c>
      <c r="N329" s="57" t="s">
        <v>85</v>
      </c>
      <c r="O329" s="58" t="s">
        <v>85</v>
      </c>
      <c r="P329" s="58"/>
      <c r="Q329" s="58" t="s">
        <v>85</v>
      </c>
      <c r="R329" s="58"/>
      <c r="S329" s="54" t="s">
        <v>1442</v>
      </c>
      <c r="T329" s="57" t="s">
        <v>57</v>
      </c>
      <c r="U329" s="57" t="s">
        <v>1443</v>
      </c>
      <c r="V329" s="57"/>
      <c r="W329" s="57" t="s">
        <v>77</v>
      </c>
      <c r="X329" s="147">
        <f ca="1">IF(COUNTBLANK(D329)=1,"",IF('order-admin-units'!$I$1&lt;&gt;"y", "", IF(COUNTBLANK(K329)=1, 'order-admin-units'!$B$1+1, VLOOKUP(K329, ordercountry, 2))))</f>
        <v>2</v>
      </c>
      <c r="Y329" s="147">
        <f ca="1">IF(COUNTBLANK(D329)=1,"",IF('order-admin-units'!$I$1&lt;&gt;"y", "", IF(COUNTBLANK(K329:L329)&gt;0, 'order-admin-units'!$B$2+1, VLOOKUP(K329&amp;"@"&amp;L329, orderadmin, 2))))</f>
        <v>11</v>
      </c>
      <c r="Z329" s="147" t="str">
        <f t="shared" si="39"/>
        <v>MexicoNayarit5 mi NE San Blas</v>
      </c>
      <c r="AA329" s="147" t="str">
        <f t="shared" si="40"/>
        <v>Kukulcania chingonaMexicoNayarit5 mi NE San Blas(N21.34°, W105.12°)W.J. Gertsch &amp; W. Ivie14/V/1963</v>
      </c>
      <c r="AB329" s="147" t="str">
        <f t="shared" si="41"/>
        <v>Kukulcania chingonaMexicoNayarit5 mi NE San Blas(N21.34°, W105.12°)W.J. Gertsch &amp; W. Ivie14/V/1963AMNH IFM-1636</v>
      </c>
      <c r="AC329" s="147" t="str">
        <f t="shared" si="37"/>
        <v>Kukulcania chingonaMexicoNayarit5 mi NE San Blas(N21.34°, W105.12°)W.J. Gertsch &amp; W. Ivie14/V/1963</v>
      </c>
      <c r="AD329" s="11" t="str">
        <f t="shared" si="42"/>
        <v/>
      </c>
      <c r="AE329" s="11" t="str">
        <f t="array" ref="AE329">IF(COUNTBLANK(D329)=1,"",IF(OR($H$2="y",$H$2="m"),IF(AA329=AA328,IF(OR(AB329=$AB$4:$AB328)=FALSE,AE328&amp;C329,AE328),"("&amp;C329)&amp;IF(AA329=AA330,IF(OR(AB330=$AB$4:$AB329)=FALSE,", ",""),") "),""))</f>
        <v/>
      </c>
      <c r="AF329" s="11" t="str">
        <f t="array" ref="AF329">IF((COUNTBLANK(D329)=0)*OR($H$2="y",$H$2="m"),IFERROR(LEFT(C329, FIND(" ",C329)-1), C329),"")</f>
        <v/>
      </c>
      <c r="AG329" s="11" t="str">
        <f t="array" ref="AG329">IF(COUNTBLANK(D329)=1,"",IF(OR($H$2="y",$H$2="m"),IF(AA329=AA328,IF(OR(AC329=$AC$4:$AC328)=FALSE,AG328&amp;AF329,AG328),"("&amp;AF329)&amp;IF(AA329=AA330,IF(OR(AC330=$AC$4:$AC329)=FALSE,", ",""),") "),""))</f>
        <v/>
      </c>
      <c r="AH329" s="10" t="str">
        <f>IF((COUNTBLANK(D329)=1),"",IF(D329=D328,AH328,"")&amp;IF(B328&lt;&gt;B329,((IF(COUNTBLANK(E329)=1,$D$3&amp;"Non-type material: "&amp;$D$3,$D$3&amp;INDEX('type-categories'!$A$2:$B$100,MATCH(E329,'type-categories'!$A$2:$A$100,0),2)&amp;$D$3))),"")&amp;(IF(K329&lt;&gt;K328,$C$2&amp;UPPER(K329)&amp;$C$2&amp;$K$3&amp;" ",(IF(B329&lt;&gt;B328,$C$2&amp;UPPER(K329)&amp;$C$2&amp;$K$3&amp;" ",""))))&amp;IF((AA329&lt;&gt;AA330)*($H$2="y"),AD329&amp;AE329,IF((AA329&lt;&gt;AA330)*($H$2="m"),AD329&amp;AG329,IF(($H$2&lt;&gt;"m")*($H$2&lt;&gt;"Y"),(IF(F329=0,"",F329&amp;" "&amp;$F$4&amp;" "))&amp;(IF(G329=0,"",G329&amp;" "&amp;$G$4&amp;" "))&amp;(IF(H329=0,"",H329&amp;" "&amp;H$4&amp;" "))&amp;(IF(I329=0,"",I329&amp;" "&amp;$I$4&amp;" "))&amp;(IF(J329=0,"",J329&amp;" "&amp;$J$4&amp;" ")),"")))&amp;"; "&amp;IF((B329=B328)*(AA329=AA328), "same collecting data; ", IF((B329=B328)*(Z328=Z329),"same locality; ",(IF(COUNTBLANK(L329)=1,"",$D$2&amp;L329&amp;$L$3&amp;" "&amp;$D$2))&amp;(IF(COUNTBLANK(M329)=1,"",$E$2&amp;M329&amp;$E$2&amp;", "))&amp;(IF(COUNTBLANK(N329)=1,"",N329&amp;"; "))&amp;(IF(COUNTBLANK(O329)=1,"",O329&amp;"; ")))&amp;(IF(COUNTBLANK(P329)=1,"",P329&amp;"; "))&amp;(IF(COUNTBLANK(Q329)=1,"",Q329&amp;"; "))&amp;(IF(COUNTBLANK(R329)=1,"",R329&amp;"m, "))&amp;IF((COUNTBLANK(S329)=0)*(S329&lt;&gt;S328), S329&amp;"; ","")&amp;(IF(COUNTBLANK(U329)=1,"",U329&amp;"; "))&amp;(IF(COUNTBLANK(T329)=1,"",IF(COUNTBLANK(F$2)=1,T329&amp;"; ",T329&amp;" "&amp;F$2&amp;"; "))))&amp;(IF(COUNTBLANK(V329)=1,"",V329&amp;"; "))&amp;IF((COUNTBLANK(C329)=1),"",C329)&amp;IF((B329=B330)*(K329=K330)*(L329=L330)*(M329=M330),IF(($H$2&lt;&gt;"m")*($H$2&lt;&gt;"Y"), " • ", IF((ISNUMBER(FIND(")",AE329))), " • ", "")),IF((B329=B330)*(K329=K330)," • ",". ")))</f>
        <v xml:space="preserve">Holotype: &lt;bold&gt;MEXICO&lt;bold&gt; • 1 ♀ ; Michoacán, 6 mi S of Arteaga, [N18.35625°, W102.29199°, 790m]; 9/XI/1987; V.F. Lee leg.; CAS 9057614. Paratypes: &lt;bold&gt;MEXICO&lt;bold&gt; • 1 ♀ ; Guerrero, 23 miles S Chilpancigo, [N17.20936°, W99.50272°]; 31/VII/1956; V. Roth &amp; W. Gertsch leg.; AMNH IFM-1541 • 2 ♀ ; Guerrero, 3 km SE Tuxpán, [N18.34917°, W99.47861°, 1768m]; 3/XI/1976; E.S. Ross leg.; CAS 9060649 • 1 ♀ ; Michoacán, Tuxpán, [N19.56839°, W100.46382°, 1829m]; 19/VI/1969; S.C. Willians leg.; CAS 9060636. Non-type material: &lt;bold&gt;MEXICO&lt;bold&gt; • 1 ♀ ; Nayarit, 5 mi NE San Blas, (N21.34°, W105.12°); 14/V/1963; W.J. Gertsch &amp; W. Ivie leg.; AMNH IFM-1636. </v>
      </c>
    </row>
    <row r="330" spans="1:34" s="1" customFormat="1" x14ac:dyDescent="0.25">
      <c r="A330" s="3">
        <f t="shared" si="38"/>
        <v>6</v>
      </c>
      <c r="B330" s="53" t="str">
        <f t="shared" si="36"/>
        <v>Kukulcania cochimiht</v>
      </c>
      <c r="C330" s="57" t="s">
        <v>223</v>
      </c>
      <c r="D330" s="57" t="s">
        <v>222</v>
      </c>
      <c r="E330" s="57" t="s">
        <v>131</v>
      </c>
      <c r="F330" s="57">
        <v>1</v>
      </c>
      <c r="G330" s="57">
        <v>0</v>
      </c>
      <c r="H330" s="57">
        <v>2</v>
      </c>
      <c r="I330" s="57"/>
      <c r="J330" s="57"/>
      <c r="K330" s="57" t="s">
        <v>48</v>
      </c>
      <c r="L330" s="57" t="s">
        <v>370</v>
      </c>
      <c r="M330" s="54" t="s">
        <v>466</v>
      </c>
      <c r="N330" s="57" t="s">
        <v>85</v>
      </c>
      <c r="O330" s="58" t="s">
        <v>85</v>
      </c>
      <c r="P330" s="58" t="s">
        <v>467</v>
      </c>
      <c r="Q330" s="58" t="s">
        <v>85</v>
      </c>
      <c r="R330" s="58"/>
      <c r="S330" s="54" t="s">
        <v>468</v>
      </c>
      <c r="T330" s="57" t="s">
        <v>383</v>
      </c>
      <c r="U330" s="57" t="s">
        <v>469</v>
      </c>
      <c r="V330" s="57"/>
      <c r="W330" s="57" t="s">
        <v>85</v>
      </c>
      <c r="X330" s="147">
        <f ca="1">IF(COUNTBLANK(D330)=1,"",IF('order-admin-units'!$I$1&lt;&gt;"y", "", IF(COUNTBLANK(K330)=1, 'order-admin-units'!$B$1+1, VLOOKUP(K330, ordercountry, 2))))</f>
        <v>2</v>
      </c>
      <c r="Y330" s="147">
        <f ca="1">IF(COUNTBLANK(D330)=1,"",IF('order-admin-units'!$I$1&lt;&gt;"y", "", IF(COUNTBLANK(K330:L330)&gt;0, 'order-admin-units'!$B$2+1, VLOOKUP(K330&amp;"@"&amp;L330, orderadmin, 2))))</f>
        <v>1</v>
      </c>
      <c r="Z330" s="147" t="str">
        <f t="shared" si="39"/>
        <v>MexicoBaja CaliforniaBahía de Los Angeles</v>
      </c>
      <c r="AA330" s="147" t="str">
        <f t="shared" si="40"/>
        <v>Kukulcania cochimihtMexicoBaja CaliforniaBahía de Los Angelesin building[N28.95192°, W113.56243°]V. Roth15/I/1965</v>
      </c>
      <c r="AB330" s="147" t="str">
        <f t="shared" si="41"/>
        <v>Kukulcania cochimihtMexicoBaja CaliforniaBahía de Los Angelesin building[N28.95192°, W113.56243°]V. Roth15/I/1965AMNH IFM-1594</v>
      </c>
      <c r="AC330" s="147" t="str">
        <f t="shared" si="37"/>
        <v>Kukulcania cochimihtMexicoBaja CaliforniaBahía de Los Angelesin building[N28.95192°, W113.56243°]V. Roth15/I/1965</v>
      </c>
      <c r="AD330" s="11" t="str">
        <f t="shared" si="42"/>
        <v/>
      </c>
      <c r="AE330" s="11" t="str">
        <f t="array" ref="AE330">IF(COUNTBLANK(D330)=1,"",IF(OR($H$2="y",$H$2="m"),IF(AA330=AA329,IF(OR(AB330=$AB$4:$AB329)=FALSE,AE329&amp;C330,AE329),"("&amp;C330)&amp;IF(AA330=AA331,IF(OR(AB331=$AB$4:$AB330)=FALSE,", ",""),") "),""))</f>
        <v/>
      </c>
      <c r="AF330" s="11" t="str">
        <f t="array" ref="AF330">IF((COUNTBLANK(D330)=0)*OR($H$2="y",$H$2="m"),IFERROR(LEFT(C330, FIND(" ",C330)-1), C330),"")</f>
        <v/>
      </c>
      <c r="AG330" s="11" t="str">
        <f t="array" ref="AG330">IF(COUNTBLANK(D330)=1,"",IF(OR($H$2="y",$H$2="m"),IF(AA330=AA329,IF(OR(AC330=$AC$4:$AC329)=FALSE,AG329&amp;AF330,AG329),"("&amp;AF330)&amp;IF(AA330=AA331,IF(OR(AC331=$AC$4:$AC330)=FALSE,", ",""),") "),""))</f>
        <v/>
      </c>
      <c r="AH330" s="10" t="str">
        <f>IF((COUNTBLANK(D330)=1),"",IF(D330=D329,AH329,"")&amp;IF(B329&lt;&gt;B330,((IF(COUNTBLANK(E330)=1,$D$3&amp;"Non-type material: "&amp;$D$3,$D$3&amp;INDEX('type-categories'!$A$2:$B$100,MATCH(E330,'type-categories'!$A$2:$A$100,0),2)&amp;$D$3))),"")&amp;(IF(K330&lt;&gt;K329,$C$2&amp;UPPER(K330)&amp;$C$2&amp;$K$3&amp;" ",(IF(B330&lt;&gt;B329,$C$2&amp;UPPER(K330)&amp;$C$2&amp;$K$3&amp;" ",""))))&amp;IF((AA330&lt;&gt;AA331)*($H$2="y"),AD330&amp;AE330,IF((AA330&lt;&gt;AA331)*($H$2="m"),AD330&amp;AG330,IF(($H$2&lt;&gt;"m")*($H$2&lt;&gt;"Y"),(IF(F330=0,"",F330&amp;" "&amp;$F$4&amp;" "))&amp;(IF(G330=0,"",G330&amp;" "&amp;$G$4&amp;" "))&amp;(IF(H330=0,"",H330&amp;" "&amp;H$4&amp;" "))&amp;(IF(I330=0,"",I330&amp;" "&amp;$I$4&amp;" "))&amp;(IF(J330=0,"",J330&amp;" "&amp;$J$4&amp;" ")),"")))&amp;"; "&amp;IF((B330=B329)*(AA330=AA329), "same collecting data; ", IF((B330=B329)*(Z329=Z330),"same locality; ",(IF(COUNTBLANK(L330)=1,"",$D$2&amp;L330&amp;$L$3&amp;" "&amp;$D$2))&amp;(IF(COUNTBLANK(M330)=1,"",$E$2&amp;M330&amp;$E$2&amp;", "))&amp;(IF(COUNTBLANK(N330)=1,"",N330&amp;"; "))&amp;(IF(COUNTBLANK(O330)=1,"",O330&amp;"; ")))&amp;(IF(COUNTBLANK(P330)=1,"",P330&amp;"; "))&amp;(IF(COUNTBLANK(Q330)=1,"",Q330&amp;"; "))&amp;(IF(COUNTBLANK(R330)=1,"",R330&amp;"m, "))&amp;IF((COUNTBLANK(S330)=0)*(S330&lt;&gt;S329), S330&amp;"; ","")&amp;(IF(COUNTBLANK(U330)=1,"",U330&amp;"; "))&amp;(IF(COUNTBLANK(T330)=1,"",IF(COUNTBLANK(F$2)=1,T330&amp;"; ",T330&amp;" "&amp;F$2&amp;"; "))))&amp;(IF(COUNTBLANK(V330)=1,"",V330&amp;"; "))&amp;IF((COUNTBLANK(C330)=1),"",C330)&amp;IF((B330=B331)*(K330=K331)*(L330=L331)*(M330=M331),IF(($H$2&lt;&gt;"m")*($H$2&lt;&gt;"Y"), " • ", IF((ISNUMBER(FIND(")",AE330))), " • ", "")),IF((B330=B331)*(K330=K331)," • ",". ")))</f>
        <v xml:space="preserve">Holotype: &lt;bold&gt;MEXICO&lt;bold&gt; • 1 ♂ 2 imm. ; Baja California, Bahía de Los Angeles, in building; [N28.95192°, W113.56243°]; 15/I/1965; V. Roth leg.; AMNH IFM-1594. </v>
      </c>
    </row>
    <row r="331" spans="1:34" s="1" customFormat="1" x14ac:dyDescent="0.25">
      <c r="A331" s="3">
        <f t="shared" si="38"/>
        <v>6</v>
      </c>
      <c r="B331" s="53" t="str">
        <f t="shared" si="36"/>
        <v>Kukulcania cochimipt</v>
      </c>
      <c r="C331" s="54" t="s">
        <v>227</v>
      </c>
      <c r="D331" s="55" t="s">
        <v>222</v>
      </c>
      <c r="E331" s="55" t="s">
        <v>132</v>
      </c>
      <c r="F331" s="54">
        <v>0</v>
      </c>
      <c r="G331" s="54">
        <v>5</v>
      </c>
      <c r="H331" s="54">
        <v>3</v>
      </c>
      <c r="I331" s="54"/>
      <c r="J331" s="54"/>
      <c r="K331" s="54" t="s">
        <v>48</v>
      </c>
      <c r="L331" s="54" t="s">
        <v>382</v>
      </c>
      <c r="M331" s="54" t="s">
        <v>486</v>
      </c>
      <c r="N331" s="54" t="s">
        <v>85</v>
      </c>
      <c r="O331" s="54" t="s">
        <v>85</v>
      </c>
      <c r="P331" s="54"/>
      <c r="Q331" s="54" t="s">
        <v>487</v>
      </c>
      <c r="R331" s="54"/>
      <c r="S331" s="54" t="s">
        <v>488</v>
      </c>
      <c r="T331" s="54" t="s">
        <v>472</v>
      </c>
      <c r="U331" s="54" t="s">
        <v>489</v>
      </c>
      <c r="V331" s="54"/>
      <c r="W331" s="54" t="s">
        <v>85</v>
      </c>
      <c r="X331" s="147">
        <f ca="1">IF(COUNTBLANK(D331)=1,"",IF('order-admin-units'!$I$1&lt;&gt;"y", "", IF(COUNTBLANK(K331)=1, 'order-admin-units'!$B$1+1, VLOOKUP(K331, ordercountry, 2))))</f>
        <v>2</v>
      </c>
      <c r="Y331" s="147">
        <f ca="1">IF(COUNTBLANK(D331)=1,"",IF('order-admin-units'!$I$1&lt;&gt;"y", "", IF(COUNTBLANK(K331:L331)&gt;0, 'order-admin-units'!$B$2+1, VLOOKUP(K331&amp;"@"&amp;L331, orderadmin, 2))))</f>
        <v>7</v>
      </c>
      <c r="Z331" s="147" t="str">
        <f t="shared" si="39"/>
        <v>MexicoBaja California SurIsla San José</v>
      </c>
      <c r="AA331" s="147" t="str">
        <f t="shared" si="40"/>
        <v>Kukulcania cochimiptMexicoBaja California SurIsla San Josénight collecting[N24.97103°, W110.62881°]B. Firstman25/III/1953</v>
      </c>
      <c r="AB331" s="147" t="str">
        <f t="shared" si="41"/>
        <v>Kukulcania cochimiptMexicoBaja California SurIsla San Josénight collecting[N24.97103°, W110.62881°]B. Firstman25/III/1953AMNH IFM-1635</v>
      </c>
      <c r="AC331" s="147" t="str">
        <f t="shared" si="37"/>
        <v>Kukulcania cochimiptMexicoBaja California SurIsla San Josénight collecting[N24.97103°, W110.62881°]B. Firstman25/III/1953</v>
      </c>
      <c r="AD331" s="11" t="str">
        <f t="shared" si="42"/>
        <v/>
      </c>
      <c r="AE331" s="11" t="str">
        <f t="array" ref="AE331">IF(COUNTBLANK(D331)=1,"",IF(OR($H$2="y",$H$2="m"),IF(AA331=AA330,IF(OR(AB331=$AB$4:$AB330)=FALSE,AE330&amp;C331,AE330),"("&amp;C331)&amp;IF(AA331=AA332,IF(OR(AB332=$AB$4:$AB331)=FALSE,", ",""),") "),""))</f>
        <v/>
      </c>
      <c r="AF331" s="11" t="str">
        <f t="array" ref="AF331">IF((COUNTBLANK(D331)=0)*OR($H$2="y",$H$2="m"),IFERROR(LEFT(C331, FIND(" ",C331)-1), C331),"")</f>
        <v/>
      </c>
      <c r="AG331" s="11" t="str">
        <f t="array" ref="AG331">IF(COUNTBLANK(D331)=1,"",IF(OR($H$2="y",$H$2="m"),IF(AA331=AA330,IF(OR(AC331=$AC$4:$AC330)=FALSE,AG330&amp;AF331,AG330),"("&amp;AF331)&amp;IF(AA331=AA332,IF(OR(AC332=$AC$4:$AC331)=FALSE,", ",""),") "),""))</f>
        <v/>
      </c>
      <c r="AH331" s="10" t="str">
        <f>IF((COUNTBLANK(D331)=1),"",IF(D331=D330,AH330,"")&amp;IF(B330&lt;&gt;B331,((IF(COUNTBLANK(E331)=1,$D$3&amp;"Non-type material: "&amp;$D$3,$D$3&amp;INDEX('type-categories'!$A$2:$B$100,MATCH(E331,'type-categories'!$A$2:$A$100,0),2)&amp;$D$3))),"")&amp;(IF(K331&lt;&gt;K330,$C$2&amp;UPPER(K331)&amp;$C$2&amp;$K$3&amp;" ",(IF(B331&lt;&gt;B330,$C$2&amp;UPPER(K331)&amp;$C$2&amp;$K$3&amp;" ",""))))&amp;IF((AA331&lt;&gt;AA332)*($H$2="y"),AD331&amp;AE331,IF((AA331&lt;&gt;AA332)*($H$2="m"),AD331&amp;AG331,IF(($H$2&lt;&gt;"m")*($H$2&lt;&gt;"Y"),(IF(F331=0,"",F331&amp;" "&amp;$F$4&amp;" "))&amp;(IF(G331=0,"",G331&amp;" "&amp;$G$4&amp;" "))&amp;(IF(H331=0,"",H331&amp;" "&amp;H$4&amp;" "))&amp;(IF(I331=0,"",I331&amp;" "&amp;$I$4&amp;" "))&amp;(IF(J331=0,"",J331&amp;" "&amp;$J$4&amp;" ")),"")))&amp;"; "&amp;IF((B331=B330)*(AA331=AA330), "same collecting data; ", IF((B331=B330)*(Z330=Z331),"same locality; ",(IF(COUNTBLANK(L331)=1,"",$D$2&amp;L331&amp;$L$3&amp;" "&amp;$D$2))&amp;(IF(COUNTBLANK(M331)=1,"",$E$2&amp;M331&amp;$E$2&amp;", "))&amp;(IF(COUNTBLANK(N331)=1,"",N331&amp;"; "))&amp;(IF(COUNTBLANK(O331)=1,"",O331&amp;"; ")))&amp;(IF(COUNTBLANK(P331)=1,"",P331&amp;"; "))&amp;(IF(COUNTBLANK(Q331)=1,"",Q331&amp;"; "))&amp;(IF(COUNTBLANK(R331)=1,"",R331&amp;"m, "))&amp;IF((COUNTBLANK(S331)=0)*(S331&lt;&gt;S330), S331&amp;"; ","")&amp;(IF(COUNTBLANK(U331)=1,"",U331&amp;"; "))&amp;(IF(COUNTBLANK(T331)=1,"",IF(COUNTBLANK(F$2)=1,T331&amp;"; ",T331&amp;" "&amp;F$2&amp;"; "))))&amp;(IF(COUNTBLANK(V331)=1,"",V331&amp;"; "))&amp;IF((COUNTBLANK(C331)=1),"",C331)&amp;IF((B331=B332)*(K331=K332)*(L331=L332)*(M331=M332),IF(($H$2&lt;&gt;"m")*($H$2&lt;&gt;"Y"), " • ", IF((ISNUMBER(FIND(")",AE331))), " • ", "")),IF((B331=B332)*(K331=K332)," • ",". ")))</f>
        <v xml:space="preserve">Holotype: &lt;bold&gt;MEXICO&lt;bold&gt; • 1 ♂ 2 imm. ; Baja California, Bahía de Los Angeles, in building; [N28.95192°, W113.56243°]; 15/I/1965; V. Roth leg.; AMNH IFM-1594. Paratypes: &lt;bold&gt;MEXICO&lt;bold&gt; • 5 ♀ 3 imm. ; Baja California Sur, Isla San José, night collecting; [N24.97103°, W110.62881°]; 25/III/1953; B. Firstman leg.; AMNH IFM-1635 • </v>
      </c>
    </row>
    <row r="332" spans="1:34" s="1" customFormat="1" x14ac:dyDescent="0.25">
      <c r="A332" s="3">
        <f t="shared" si="38"/>
        <v>6</v>
      </c>
      <c r="B332" s="53" t="str">
        <f t="shared" si="36"/>
        <v>Kukulcania cochimipt</v>
      </c>
      <c r="C332" s="54" t="s">
        <v>192</v>
      </c>
      <c r="D332" s="55" t="s">
        <v>222</v>
      </c>
      <c r="E332" s="55" t="s">
        <v>132</v>
      </c>
      <c r="F332" s="54">
        <v>0</v>
      </c>
      <c r="G332" s="54">
        <v>3</v>
      </c>
      <c r="H332" s="54">
        <v>3</v>
      </c>
      <c r="I332" s="54"/>
      <c r="J332" s="54"/>
      <c r="K332" s="54" t="s">
        <v>48</v>
      </c>
      <c r="L332" s="54" t="s">
        <v>382</v>
      </c>
      <c r="M332" s="54" t="s">
        <v>486</v>
      </c>
      <c r="N332" s="54" t="s">
        <v>490</v>
      </c>
      <c r="O332" s="54" t="s">
        <v>85</v>
      </c>
      <c r="P332" s="54"/>
      <c r="Q332" s="54" t="s">
        <v>487</v>
      </c>
      <c r="R332" s="54"/>
      <c r="S332" s="54" t="s">
        <v>488</v>
      </c>
      <c r="T332" s="54" t="s">
        <v>472</v>
      </c>
      <c r="U332" s="54" t="s">
        <v>489</v>
      </c>
      <c r="V332" s="54"/>
      <c r="W332" s="54" t="s">
        <v>85</v>
      </c>
      <c r="X332" s="147">
        <f ca="1">IF(COUNTBLANK(D332)=1,"",IF('order-admin-units'!$I$1&lt;&gt;"y", "", IF(COUNTBLANK(K332)=1, 'order-admin-units'!$B$1+1, VLOOKUP(K332, ordercountry, 2))))</f>
        <v>2</v>
      </c>
      <c r="Y332" s="147">
        <f ca="1">IF(COUNTBLANK(D332)=1,"",IF('order-admin-units'!$I$1&lt;&gt;"y", "", IF(COUNTBLANK(K332:L332)&gt;0, 'order-admin-units'!$B$2+1, VLOOKUP(K332&amp;"@"&amp;L332, orderadmin, 2))))</f>
        <v>7</v>
      </c>
      <c r="Z332" s="147" t="str">
        <f t="shared" si="39"/>
        <v>MexicoBaja California SurIsla San Josénear boy's prison</v>
      </c>
      <c r="AA332" s="147" t="str">
        <f t="shared" si="40"/>
        <v>Kukulcania cochimiptMexicoBaja California SurIsla San Josénear boy's prisonnight collecting[N24.97103°, W110.62881°]B. Firstman25/III/1953</v>
      </c>
      <c r="AB332" s="147" t="str">
        <f t="shared" si="41"/>
        <v xml:space="preserve">Kukulcania cochimiptMexicoBaja California SurIsla San Josénear boy's prisonnight collecting[N24.97103°, W110.62881°]B. Firstman25/III/1953AMNH </v>
      </c>
      <c r="AC332" s="147" t="str">
        <f t="shared" si="37"/>
        <v>Kukulcania cochimiptMexicoBaja California SurIsla San Josénear boy's prisonnight collecting[N24.97103°, W110.62881°]B. Firstman25/III/1953</v>
      </c>
      <c r="AD332" s="11" t="str">
        <f t="shared" si="42"/>
        <v/>
      </c>
      <c r="AE332" s="11" t="str">
        <f t="array" ref="AE332">IF(COUNTBLANK(D332)=1,"",IF(OR($H$2="y",$H$2="m"),IF(AA332=AA331,IF(OR(AB332=$AB$4:$AB331)=FALSE,AE331&amp;C332,AE331),"("&amp;C332)&amp;IF(AA332=AA333,IF(OR(AB333=$AB$4:$AB332)=FALSE,", ",""),") "),""))</f>
        <v/>
      </c>
      <c r="AF332" s="11" t="str">
        <f t="array" ref="AF332">IF((COUNTBLANK(D332)=0)*OR($H$2="y",$H$2="m"),IFERROR(LEFT(C332, FIND(" ",C332)-1), C332),"")</f>
        <v/>
      </c>
      <c r="AG332" s="11" t="str">
        <f t="array" ref="AG332">IF(COUNTBLANK(D332)=1,"",IF(OR($H$2="y",$H$2="m"),IF(AA332=AA331,IF(OR(AC332=$AC$4:$AC331)=FALSE,AG331&amp;AF332,AG331),"("&amp;AF332)&amp;IF(AA332=AA333,IF(OR(AC333=$AC$4:$AC332)=FALSE,", ",""),") "),""))</f>
        <v/>
      </c>
      <c r="AH332" s="10" t="str">
        <f>IF((COUNTBLANK(D332)=1),"",IF(D332=D331,AH331,"")&amp;IF(B331&lt;&gt;B332,((IF(COUNTBLANK(E332)=1,$D$3&amp;"Non-type material: "&amp;$D$3,$D$3&amp;INDEX('type-categories'!$A$2:$B$100,MATCH(E332,'type-categories'!$A$2:$A$100,0),2)&amp;$D$3))),"")&amp;(IF(K332&lt;&gt;K331,$C$2&amp;UPPER(K332)&amp;$C$2&amp;$K$3&amp;" ",(IF(B332&lt;&gt;B331,$C$2&amp;UPPER(K332)&amp;$C$2&amp;$K$3&amp;" ",""))))&amp;IF((AA332&lt;&gt;AA333)*($H$2="y"),AD332&amp;AE332,IF((AA332&lt;&gt;AA333)*($H$2="m"),AD332&amp;AG332,IF(($H$2&lt;&gt;"m")*($H$2&lt;&gt;"Y"),(IF(F332=0,"",F332&amp;" "&amp;$F$4&amp;" "))&amp;(IF(G332=0,"",G332&amp;" "&amp;$G$4&amp;" "))&amp;(IF(H332=0,"",H332&amp;" "&amp;H$4&amp;" "))&amp;(IF(I332=0,"",I332&amp;" "&amp;$I$4&amp;" "))&amp;(IF(J332=0,"",J332&amp;" "&amp;$J$4&amp;" ")),"")))&amp;"; "&amp;IF((B332=B331)*(AA332=AA331), "same collecting data; ", IF((B332=B331)*(Z331=Z332),"same locality; ",(IF(COUNTBLANK(L332)=1,"",$D$2&amp;L332&amp;$L$3&amp;" "&amp;$D$2))&amp;(IF(COUNTBLANK(M332)=1,"",$E$2&amp;M332&amp;$E$2&amp;", "))&amp;(IF(COUNTBLANK(N332)=1,"",N332&amp;"; "))&amp;(IF(COUNTBLANK(O332)=1,"",O332&amp;"; ")))&amp;(IF(COUNTBLANK(P332)=1,"",P332&amp;"; "))&amp;(IF(COUNTBLANK(Q332)=1,"",Q332&amp;"; "))&amp;(IF(COUNTBLANK(R332)=1,"",R332&amp;"m, "))&amp;IF((COUNTBLANK(S332)=0)*(S332&lt;&gt;S331), S332&amp;"; ","")&amp;(IF(COUNTBLANK(U332)=1,"",U332&amp;"; "))&amp;(IF(COUNTBLANK(T332)=1,"",IF(COUNTBLANK(F$2)=1,T332&amp;"; ",T332&amp;" "&amp;F$2&amp;"; "))))&amp;(IF(COUNTBLANK(V332)=1,"",V332&amp;"; "))&amp;IF((COUNTBLANK(C332)=1),"",C332)&amp;IF((B332=B333)*(K332=K333)*(L332=L333)*(M332=M333),IF(($H$2&lt;&gt;"m")*($H$2&lt;&gt;"Y"), " • ", IF((ISNUMBER(FIND(")",AE332))), " • ", "")),IF((B332=B333)*(K332=K333)," • ",". ")))</f>
        <v xml:space="preserve">Holotype: &lt;bold&gt;MEXICO&lt;bold&gt; • 1 ♂ 2 imm. ; Baja California, Bahía de Los Angeles, in building; [N28.95192°, W113.56243°]; 15/I/1965; V. Roth leg.; AMNH IFM-1594. Paratypes: &lt;bold&gt;MEXICO&lt;bold&gt; • 5 ♀ 3 imm. ; Baja California Sur, Isla San José, night collecting; [N24.97103°, W110.62881°]; 25/III/1953; B. Firstman leg.; AMNH IFM-1635 • 3 ♀ 3 imm. ; Baja California Sur, Isla San José, near boy's prison; night collecting; 25/III/1953; B. Firstman leg.; AMNH  • </v>
      </c>
    </row>
    <row r="333" spans="1:34" s="1" customFormat="1" x14ac:dyDescent="0.25">
      <c r="A333" s="3">
        <f t="shared" si="38"/>
        <v>6</v>
      </c>
      <c r="B333" s="53" t="str">
        <f t="shared" si="36"/>
        <v>Kukulcania cochimipt</v>
      </c>
      <c r="C333" s="54" t="s">
        <v>230</v>
      </c>
      <c r="D333" s="55" t="s">
        <v>222</v>
      </c>
      <c r="E333" s="55" t="s">
        <v>132</v>
      </c>
      <c r="F333" s="54">
        <v>1</v>
      </c>
      <c r="G333" s="54">
        <v>0</v>
      </c>
      <c r="H333" s="54">
        <v>0</v>
      </c>
      <c r="I333" s="54"/>
      <c r="J333" s="54"/>
      <c r="K333" s="54" t="s">
        <v>48</v>
      </c>
      <c r="L333" s="54" t="s">
        <v>382</v>
      </c>
      <c r="M333" s="54" t="s">
        <v>495</v>
      </c>
      <c r="N333" s="54" t="s">
        <v>85</v>
      </c>
      <c r="O333" s="54" t="s">
        <v>85</v>
      </c>
      <c r="P333" s="54"/>
      <c r="Q333" s="54" t="s">
        <v>85</v>
      </c>
      <c r="R333" s="54"/>
      <c r="S333" s="54" t="s">
        <v>496</v>
      </c>
      <c r="T333" s="54"/>
      <c r="U333" s="54" t="s">
        <v>85</v>
      </c>
      <c r="V333" s="54"/>
      <c r="W333" s="54" t="s">
        <v>85</v>
      </c>
      <c r="X333" s="147">
        <f ca="1">IF(COUNTBLANK(D333)=1,"",IF('order-admin-units'!$I$1&lt;&gt;"y", "", IF(COUNTBLANK(K333)=1, 'order-admin-units'!$B$1+1, VLOOKUP(K333, ordercountry, 2))))</f>
        <v>2</v>
      </c>
      <c r="Y333" s="147">
        <f ca="1">IF(COUNTBLANK(D333)=1,"",IF('order-admin-units'!$I$1&lt;&gt;"y", "", IF(COUNTBLANK(K333:L333)&gt;0, 'order-admin-units'!$B$2+1, VLOOKUP(K333&amp;"@"&amp;L333, orderadmin, 2))))</f>
        <v>7</v>
      </c>
      <c r="Z333" s="147" t="str">
        <f t="shared" si="39"/>
        <v>MexicoBaja California SurLa Purísima</v>
      </c>
      <c r="AA333" s="147" t="str">
        <f t="shared" si="40"/>
        <v>Kukulcania cochimiptMexicoBaja California SurLa Purísima[N26.18554°, W112.07596°]</v>
      </c>
      <c r="AB333" s="147" t="str">
        <f t="shared" si="41"/>
        <v>Kukulcania cochimiptMexicoBaja California SurLa Purísima[N26.18554°, W112.07596°]CAS 9060641</v>
      </c>
      <c r="AC333" s="147" t="str">
        <f t="shared" si="37"/>
        <v>Kukulcania cochimiptMexicoBaja California SurLa Purísima[N26.18554°, W112.07596°]</v>
      </c>
      <c r="AD333" s="11" t="str">
        <f t="shared" si="42"/>
        <v/>
      </c>
      <c r="AE333" s="11" t="str">
        <f t="array" ref="AE333">IF(COUNTBLANK(D333)=1,"",IF(OR($H$2="y",$H$2="m"),IF(AA333=AA332,IF(OR(AB333=$AB$4:$AB332)=FALSE,AE332&amp;C333,AE332),"("&amp;C333)&amp;IF(AA333=AA334,IF(OR(AB334=$AB$4:$AB333)=FALSE,", ",""),") "),""))</f>
        <v/>
      </c>
      <c r="AF333" s="11" t="str">
        <f t="array" ref="AF333">IF((COUNTBLANK(D333)=0)*OR($H$2="y",$H$2="m"),IFERROR(LEFT(C333, FIND(" ",C333)-1), C333),"")</f>
        <v/>
      </c>
      <c r="AG333" s="11" t="str">
        <f t="array" ref="AG333">IF(COUNTBLANK(D333)=1,"",IF(OR($H$2="y",$H$2="m"),IF(AA333=AA332,IF(OR(AC333=$AC$4:$AC332)=FALSE,AG332&amp;AF333,AG332),"("&amp;AF333)&amp;IF(AA333=AA334,IF(OR(AC334=$AC$4:$AC333)=FALSE,", ",""),") "),""))</f>
        <v/>
      </c>
      <c r="AH333" s="10" t="str">
        <f>IF((COUNTBLANK(D333)=1),"",IF(D333=D332,AH332,"")&amp;IF(B332&lt;&gt;B333,((IF(COUNTBLANK(E333)=1,$D$3&amp;"Non-type material: "&amp;$D$3,$D$3&amp;INDEX('type-categories'!$A$2:$B$100,MATCH(E333,'type-categories'!$A$2:$A$100,0),2)&amp;$D$3))),"")&amp;(IF(K333&lt;&gt;K332,$C$2&amp;UPPER(K333)&amp;$C$2&amp;$K$3&amp;" ",(IF(B333&lt;&gt;B332,$C$2&amp;UPPER(K333)&amp;$C$2&amp;$K$3&amp;" ",""))))&amp;IF((AA333&lt;&gt;AA334)*($H$2="y"),AD333&amp;AE333,IF((AA333&lt;&gt;AA334)*($H$2="m"),AD333&amp;AG333,IF(($H$2&lt;&gt;"m")*($H$2&lt;&gt;"Y"),(IF(F333=0,"",F333&amp;" "&amp;$F$4&amp;" "))&amp;(IF(G333=0,"",G333&amp;" "&amp;$G$4&amp;" "))&amp;(IF(H333=0,"",H333&amp;" "&amp;H$4&amp;" "))&amp;(IF(I333=0,"",I333&amp;" "&amp;$I$4&amp;" "))&amp;(IF(J333=0,"",J333&amp;" "&amp;$J$4&amp;" ")),"")))&amp;"; "&amp;IF((B333=B332)*(AA333=AA332), "same collecting data; ", IF((B333=B332)*(Z332=Z333),"same locality; ",(IF(COUNTBLANK(L333)=1,"",$D$2&amp;L333&amp;$L$3&amp;" "&amp;$D$2))&amp;(IF(COUNTBLANK(M333)=1,"",$E$2&amp;M333&amp;$E$2&amp;", "))&amp;(IF(COUNTBLANK(N333)=1,"",N333&amp;"; "))&amp;(IF(COUNTBLANK(O333)=1,"",O333&amp;"; ")))&amp;(IF(COUNTBLANK(P333)=1,"",P333&amp;"; "))&amp;(IF(COUNTBLANK(Q333)=1,"",Q333&amp;"; "))&amp;(IF(COUNTBLANK(R333)=1,"",R333&amp;"m, "))&amp;IF((COUNTBLANK(S333)=0)*(S333&lt;&gt;S332), S333&amp;"; ","")&amp;(IF(COUNTBLANK(U333)=1,"",U333&amp;"; "))&amp;(IF(COUNTBLANK(T333)=1,"",IF(COUNTBLANK(F$2)=1,T333&amp;"; ",T333&amp;" "&amp;F$2&amp;"; "))))&amp;(IF(COUNTBLANK(V333)=1,"",V333&amp;"; "))&amp;IF((COUNTBLANK(C333)=1),"",C333)&amp;IF((B333=B334)*(K333=K334)*(L333=L334)*(M333=M334),IF(($H$2&lt;&gt;"m")*($H$2&lt;&gt;"Y"), " • ", IF((ISNUMBER(FIND(")",AE333))), " • ", "")),IF((B333=B334)*(K333=K334)," • ",". ")))</f>
        <v xml:space="preserve">Holotype: &lt;bold&gt;MEXICO&lt;bold&gt; • 1 ♂ 2 imm. ; Baja California, Bahía de Los Angeles, in building; [N28.95192°, W113.56243°]; 15/I/1965; V. Roth leg.; AMNH IFM-1594. Paratypes: &lt;bold&gt;MEXICO&lt;bold&gt; • 5 ♀ 3 imm. ; Baja California Sur, Isla San José, night collecting; [N24.97103°, W110.62881°]; 25/III/1953; B. Firstman leg.; AMNH IFM-1635 • 3 ♀ 3 imm. ; Baja California Sur, Isla San José, near boy's prison; night collecting; 25/III/1953; B. Firstman leg.; AMNH  • 1 ♂ ; Baja California Sur, La Purísima, [N26.18554°, W112.07596°]; CAS 9060641 • </v>
      </c>
    </row>
    <row r="334" spans="1:34" s="1" customFormat="1" x14ac:dyDescent="0.25">
      <c r="A334" s="3">
        <f t="shared" si="38"/>
        <v>6</v>
      </c>
      <c r="B334" s="53" t="str">
        <f t="shared" si="36"/>
        <v>Kukulcania cochimipt</v>
      </c>
      <c r="C334" s="54" t="s">
        <v>231</v>
      </c>
      <c r="D334" s="55" t="s">
        <v>222</v>
      </c>
      <c r="E334" s="55" t="s">
        <v>132</v>
      </c>
      <c r="F334" s="54">
        <v>1</v>
      </c>
      <c r="G334" s="54">
        <v>0</v>
      </c>
      <c r="H334" s="54">
        <v>0</v>
      </c>
      <c r="I334" s="54"/>
      <c r="J334" s="54"/>
      <c r="K334" s="54" t="s">
        <v>48</v>
      </c>
      <c r="L334" s="54" t="s">
        <v>382</v>
      </c>
      <c r="M334" s="54" t="s">
        <v>497</v>
      </c>
      <c r="N334" s="54" t="s">
        <v>85</v>
      </c>
      <c r="O334" s="54" t="s">
        <v>85</v>
      </c>
      <c r="P334" s="54" t="s">
        <v>498</v>
      </c>
      <c r="Q334" s="54" t="s">
        <v>85</v>
      </c>
      <c r="R334" s="54"/>
      <c r="S334" s="54" t="s">
        <v>499</v>
      </c>
      <c r="T334" s="54" t="s">
        <v>500</v>
      </c>
      <c r="U334" s="54" t="s">
        <v>501</v>
      </c>
      <c r="V334" s="54"/>
      <c r="W334" s="54" t="s">
        <v>85</v>
      </c>
      <c r="X334" s="147">
        <f ca="1">IF(COUNTBLANK(D334)=1,"",IF('order-admin-units'!$I$1&lt;&gt;"y", "", IF(COUNTBLANK(K334)=1, 'order-admin-units'!$B$1+1, VLOOKUP(K334, ordercountry, 2))))</f>
        <v>2</v>
      </c>
      <c r="Y334" s="147">
        <f ca="1">IF(COUNTBLANK(D334)=1,"",IF('order-admin-units'!$I$1&lt;&gt;"y", "", IF(COUNTBLANK(K334:L334)&gt;0, 'order-admin-units'!$B$2+1, VLOOKUP(K334&amp;"@"&amp;L334, orderadmin, 2))))</f>
        <v>7</v>
      </c>
      <c r="Z334" s="147" t="str">
        <f t="shared" si="39"/>
        <v>MexicoBaja California Surroad to Sierra San Francisco</v>
      </c>
      <c r="AA334" s="147" t="str">
        <f t="shared" si="40"/>
        <v>Kukulcania cochimiptMexicoBaja California Surroad to Sierra San Franciscomostly under rocks, some night collecting(N27.4899°, W113.1881°)M. Hedin, P. Paquin &amp; S. Crews31/III/2002</v>
      </c>
      <c r="AB334" s="147" t="str">
        <f t="shared" si="41"/>
        <v>Kukulcania cochimiptMexicoBaja California Surroad to Sierra San Franciscomostly under rocks, some night collecting(N27.4899°, W113.1881°)M. Hedin, P. Paquin &amp; S. Crews31/III/2002SDSU G264</v>
      </c>
      <c r="AC334" s="147" t="str">
        <f t="shared" si="37"/>
        <v>Kukulcania cochimiptMexicoBaja California Surroad to Sierra San Franciscomostly under rocks, some night collecting(N27.4899°, W113.1881°)M. Hedin, P. Paquin &amp; S. Crews31/III/2002</v>
      </c>
      <c r="AD334" s="11" t="str">
        <f t="shared" si="42"/>
        <v/>
      </c>
      <c r="AE334" s="11" t="str">
        <f t="array" ref="AE334">IF(COUNTBLANK(D334)=1,"",IF(OR($H$2="y",$H$2="m"),IF(AA334=AA333,IF(OR(AB334=$AB$4:$AB333)=FALSE,AE333&amp;C334,AE333),"("&amp;C334)&amp;IF(AA334=AA335,IF(OR(AB335=$AB$4:$AB334)=FALSE,", ",""),") "),""))</f>
        <v/>
      </c>
      <c r="AF334" s="11" t="str">
        <f t="array" ref="AF334">IF((COUNTBLANK(D334)=0)*OR($H$2="y",$H$2="m"),IFERROR(LEFT(C334, FIND(" ",C334)-1), C334),"")</f>
        <v/>
      </c>
      <c r="AG334" s="11" t="str">
        <f t="array" ref="AG334">IF(COUNTBLANK(D334)=1,"",IF(OR($H$2="y",$H$2="m"),IF(AA334=AA333,IF(OR(AC334=$AC$4:$AC333)=FALSE,AG333&amp;AF334,AG333),"("&amp;AF334)&amp;IF(AA334=AA335,IF(OR(AC335=$AC$4:$AC334)=FALSE,", ",""),") "),""))</f>
        <v/>
      </c>
      <c r="AH334" s="10" t="str">
        <f>IF((COUNTBLANK(D334)=1),"",IF(D334=D333,AH333,"")&amp;IF(B333&lt;&gt;B334,((IF(COUNTBLANK(E334)=1,$D$3&amp;"Non-type material: "&amp;$D$3,$D$3&amp;INDEX('type-categories'!$A$2:$B$100,MATCH(E334,'type-categories'!$A$2:$A$100,0),2)&amp;$D$3))),"")&amp;(IF(K334&lt;&gt;K333,$C$2&amp;UPPER(K334)&amp;$C$2&amp;$K$3&amp;" ",(IF(B334&lt;&gt;B333,$C$2&amp;UPPER(K334)&amp;$C$2&amp;$K$3&amp;" ",""))))&amp;IF((AA334&lt;&gt;AA335)*($H$2="y"),AD334&amp;AE334,IF((AA334&lt;&gt;AA335)*($H$2="m"),AD334&amp;AG334,IF(($H$2&lt;&gt;"m")*($H$2&lt;&gt;"Y"),(IF(F334=0,"",F334&amp;" "&amp;$F$4&amp;" "))&amp;(IF(G334=0,"",G334&amp;" "&amp;$G$4&amp;" "))&amp;(IF(H334=0,"",H334&amp;" "&amp;H$4&amp;" "))&amp;(IF(I334=0,"",I334&amp;" "&amp;$I$4&amp;" "))&amp;(IF(J334=0,"",J334&amp;" "&amp;$J$4&amp;" ")),"")))&amp;"; "&amp;IF((B334=B333)*(AA334=AA333), "same collecting data; ", IF((B334=B333)*(Z333=Z334),"same locality; ",(IF(COUNTBLANK(L334)=1,"",$D$2&amp;L334&amp;$L$3&amp;" "&amp;$D$2))&amp;(IF(COUNTBLANK(M334)=1,"",$E$2&amp;M334&amp;$E$2&amp;", "))&amp;(IF(COUNTBLANK(N334)=1,"",N334&amp;"; "))&amp;(IF(COUNTBLANK(O334)=1,"",O334&amp;"; ")))&amp;(IF(COUNTBLANK(P334)=1,"",P334&amp;"; "))&amp;(IF(COUNTBLANK(Q334)=1,"",Q334&amp;"; "))&amp;(IF(COUNTBLANK(R334)=1,"",R334&amp;"m, "))&amp;IF((COUNTBLANK(S334)=0)*(S334&lt;&gt;S333), S334&amp;"; ","")&amp;(IF(COUNTBLANK(U334)=1,"",U334&amp;"; "))&amp;(IF(COUNTBLANK(T334)=1,"",IF(COUNTBLANK(F$2)=1,T334&amp;"; ",T334&amp;" "&amp;F$2&amp;"; "))))&amp;(IF(COUNTBLANK(V334)=1,"",V334&amp;"; "))&amp;IF((COUNTBLANK(C334)=1),"",C334)&amp;IF((B334=B335)*(K334=K335)*(L334=L335)*(M334=M335),IF(($H$2&lt;&gt;"m")*($H$2&lt;&gt;"Y"), " • ", IF((ISNUMBER(FIND(")",AE334))), " • ", "")),IF((B334=B335)*(K334=K335)," • ",". ")))</f>
        <v xml:space="preserve">Holotype: &lt;bold&gt;MEXICO&lt;bold&gt; • 1 ♂ 2 imm. ; Baja California, Bahía de Los Angeles, in building; [N28.95192°, W113.56243°]; 15/I/1965; V. Roth leg.; AMNH IFM-1594. Paratypes: &lt;bold&gt;MEXICO&lt;bold&gt; • 5 ♀ 3 imm. ; Baja California Sur, Isla San José, night collecting; [N24.97103°, W110.62881°]; 25/III/1953; B. Firstman leg.; AMNH IFM-1635 • 3 ♀ 3 imm. ; Baja California Sur, Isla San José, near boy's prison; night collecting; 25/III/1953; B. Firstman leg.; AMNH  • 1 ♂ ; Baja California Sur, La Purísima, [N26.18554°, W112.07596°]; CAS 9060641 • 1 ♂ ; Baja California Sur, road to Sierra San Francisco, mostly under rocks, some night collecting; (N27.4899°, W113.1881°); 31/III/2002; M. Hedin, P. Paquin &amp; S. Crews leg.; SDSU G264 • </v>
      </c>
    </row>
    <row r="335" spans="1:34" s="1" customFormat="1" x14ac:dyDescent="0.25">
      <c r="A335" s="3">
        <f t="shared" si="38"/>
        <v>6</v>
      </c>
      <c r="B335" s="53" t="str">
        <f t="shared" si="36"/>
        <v>Kukulcania cochimipt</v>
      </c>
      <c r="C335" s="56" t="s">
        <v>192</v>
      </c>
      <c r="D335" s="59" t="s">
        <v>222</v>
      </c>
      <c r="E335" s="55" t="s">
        <v>132</v>
      </c>
      <c r="F335" s="56">
        <v>0</v>
      </c>
      <c r="G335" s="56">
        <v>1</v>
      </c>
      <c r="H335" s="56">
        <v>1</v>
      </c>
      <c r="I335" s="56"/>
      <c r="J335" s="56"/>
      <c r="K335" s="56" t="s">
        <v>48</v>
      </c>
      <c r="L335" s="54" t="s">
        <v>382</v>
      </c>
      <c r="M335" s="54" t="s">
        <v>506</v>
      </c>
      <c r="N335" s="56" t="s">
        <v>507</v>
      </c>
      <c r="O335" s="56" t="s">
        <v>85</v>
      </c>
      <c r="P335" s="56"/>
      <c r="Q335" s="56" t="s">
        <v>85</v>
      </c>
      <c r="R335" s="56"/>
      <c r="S335" s="54" t="s">
        <v>508</v>
      </c>
      <c r="T335" s="56" t="s">
        <v>383</v>
      </c>
      <c r="U335" s="56" t="s">
        <v>509</v>
      </c>
      <c r="V335" s="54"/>
      <c r="W335" s="54" t="s">
        <v>85</v>
      </c>
      <c r="X335" s="147">
        <f ca="1">IF(COUNTBLANK(D335)=1,"",IF('order-admin-units'!$I$1&lt;&gt;"y", "", IF(COUNTBLANK(K335)=1, 'order-admin-units'!$B$1+1, VLOOKUP(K335, ordercountry, 2))))</f>
        <v>2</v>
      </c>
      <c r="Y335" s="147">
        <f ca="1">IF(COUNTBLANK(D335)=1,"",IF('order-admin-units'!$I$1&lt;&gt;"y", "", IF(COUNTBLANK(K335:L335)&gt;0, 'order-admin-units'!$B$2+1, VLOOKUP(K335&amp;"@"&amp;L335, orderadmin, 2))))</f>
        <v>7</v>
      </c>
      <c r="Z335" s="147" t="str">
        <f t="shared" si="39"/>
        <v>MexicoBaja California SurSan José de Comondúcanyon</v>
      </c>
      <c r="AA335" s="147" t="str">
        <f t="shared" si="40"/>
        <v>Kukulcania cochimiptMexicoBaja California SurSan José de Comondúcanyon[N26.05858°, W111.8237°]V. Roth15/II/1966</v>
      </c>
      <c r="AB335" s="147" t="str">
        <f t="shared" si="41"/>
        <v xml:space="preserve">Kukulcania cochimiptMexicoBaja California SurSan José de Comondúcanyon[N26.05858°, W111.8237°]V. Roth15/II/1966AMNH </v>
      </c>
      <c r="AC335" s="147" t="str">
        <f t="shared" si="37"/>
        <v>Kukulcania cochimiptMexicoBaja California SurSan José de Comondúcanyon[N26.05858°, W111.8237°]V. Roth15/II/1966</v>
      </c>
      <c r="AD335" s="11" t="str">
        <f t="shared" si="42"/>
        <v/>
      </c>
      <c r="AE335" s="11" t="str">
        <f t="array" ref="AE335">IF(COUNTBLANK(D335)=1,"",IF(OR($H$2="y",$H$2="m"),IF(AA335=AA334,IF(OR(AB335=$AB$4:$AB334)=FALSE,AE334&amp;C335,AE334),"("&amp;C335)&amp;IF(AA335=AA336,IF(OR(AB336=$AB$4:$AB335)=FALSE,", ",""),") "),""))</f>
        <v/>
      </c>
      <c r="AF335" s="11" t="str">
        <f t="array" ref="AF335">IF((COUNTBLANK(D335)=0)*OR($H$2="y",$H$2="m"),IFERROR(LEFT(C335, FIND(" ",C335)-1), C335),"")</f>
        <v/>
      </c>
      <c r="AG335" s="11" t="str">
        <f t="array" ref="AG335">IF(COUNTBLANK(D335)=1,"",IF(OR($H$2="y",$H$2="m"),IF(AA335=AA334,IF(OR(AC335=$AC$4:$AC334)=FALSE,AG334&amp;AF335,AG334),"("&amp;AF335)&amp;IF(AA335=AA336,IF(OR(AC336=$AC$4:$AC335)=FALSE,", ",""),") "),""))</f>
        <v/>
      </c>
      <c r="AH335" s="10" t="str">
        <f>IF((COUNTBLANK(D335)=1),"",IF(D335=D334,AH334,"")&amp;IF(B334&lt;&gt;B335,((IF(COUNTBLANK(E335)=1,$D$3&amp;"Non-type material: "&amp;$D$3,$D$3&amp;INDEX('type-categories'!$A$2:$B$100,MATCH(E335,'type-categories'!$A$2:$A$100,0),2)&amp;$D$3))),"")&amp;(IF(K335&lt;&gt;K334,$C$2&amp;UPPER(K335)&amp;$C$2&amp;$K$3&amp;" ",(IF(B335&lt;&gt;B334,$C$2&amp;UPPER(K335)&amp;$C$2&amp;$K$3&amp;" ",""))))&amp;IF((AA335&lt;&gt;AA336)*($H$2="y"),AD335&amp;AE335,IF((AA335&lt;&gt;AA336)*($H$2="m"),AD335&amp;AG335,IF(($H$2&lt;&gt;"m")*($H$2&lt;&gt;"Y"),(IF(F335=0,"",F335&amp;" "&amp;$F$4&amp;" "))&amp;(IF(G335=0,"",G335&amp;" "&amp;$G$4&amp;" "))&amp;(IF(H335=0,"",H335&amp;" "&amp;H$4&amp;" "))&amp;(IF(I335=0,"",I335&amp;" "&amp;$I$4&amp;" "))&amp;(IF(J335=0,"",J335&amp;" "&amp;$J$4&amp;" ")),"")))&amp;"; "&amp;IF((B335=B334)*(AA335=AA334), "same collecting data; ", IF((B335=B334)*(Z334=Z335),"same locality; ",(IF(COUNTBLANK(L335)=1,"",$D$2&amp;L335&amp;$L$3&amp;" "&amp;$D$2))&amp;(IF(COUNTBLANK(M335)=1,"",$E$2&amp;M335&amp;$E$2&amp;", "))&amp;(IF(COUNTBLANK(N335)=1,"",N335&amp;"; "))&amp;(IF(COUNTBLANK(O335)=1,"",O335&amp;"; ")))&amp;(IF(COUNTBLANK(P335)=1,"",P335&amp;"; "))&amp;(IF(COUNTBLANK(Q335)=1,"",Q335&amp;"; "))&amp;(IF(COUNTBLANK(R335)=1,"",R335&amp;"m, "))&amp;IF((COUNTBLANK(S335)=0)*(S335&lt;&gt;S334), S335&amp;"; ","")&amp;(IF(COUNTBLANK(U335)=1,"",U335&amp;"; "))&amp;(IF(COUNTBLANK(T335)=1,"",IF(COUNTBLANK(F$2)=1,T335&amp;"; ",T335&amp;" "&amp;F$2&amp;"; "))))&amp;(IF(COUNTBLANK(V335)=1,"",V335&amp;"; "))&amp;IF((COUNTBLANK(C335)=1),"",C335)&amp;IF((B335=B336)*(K335=K336)*(L335=L336)*(M335=M336),IF(($H$2&lt;&gt;"m")*($H$2&lt;&gt;"Y"), " • ", IF((ISNUMBER(FIND(")",AE335))), " • ", "")),IF((B335=B336)*(K335=K336)," • ",". ")))</f>
        <v xml:space="preserve">Holotype: &lt;bold&gt;MEXICO&lt;bold&gt; • 1 ♂ 2 imm. ; Baja California, Bahía de Los Angeles, in building; [N28.95192°, W113.56243°]; 15/I/1965; V. Roth leg.; AMNH IFM-1594. Paratypes: &lt;bold&gt;MEXICO&lt;bold&gt; • 5 ♀ 3 imm. ; Baja California Sur, Isla San José, night collecting; [N24.97103°, W110.62881°]; 25/III/1953; B. Firstman leg.; AMNH IFM-1635 • 3 ♀ 3 imm. ; Baja California Sur, Isla San José, near boy's prison; night collecting; 25/III/1953; B. Firstman leg.; AMNH  • 1 ♂ ; Baja California Sur, La Purísima, [N26.18554°, W112.07596°]; CAS 9060641 • 1 ♂ ; Baja California Sur, road to Sierra San Francisco, mostly under rocks, some night collecting; (N27.4899°, W113.1881°); 31/III/2002; M. Hedin, P. Paquin &amp; S. Crews leg.; SDSU G264 • 1 ♀ 1 imm. ; Baja California Sur, San José de Comondú, canyon; [N26.05858°, W111.8237°]; 15/II/1966; V. Roth leg.; AMNH . </v>
      </c>
    </row>
    <row r="336" spans="1:34" s="1" customFormat="1" x14ac:dyDescent="0.25">
      <c r="A336" s="3">
        <f t="shared" si="38"/>
        <v>6</v>
      </c>
      <c r="B336" s="53" t="str">
        <f t="shared" si="36"/>
        <v>Kukulcania cochimi</v>
      </c>
      <c r="C336" s="56" t="s">
        <v>192</v>
      </c>
      <c r="D336" s="57" t="s">
        <v>222</v>
      </c>
      <c r="E336" s="57"/>
      <c r="F336" s="57">
        <v>0</v>
      </c>
      <c r="G336" s="57">
        <v>1</v>
      </c>
      <c r="H336" s="57">
        <v>0</v>
      </c>
      <c r="I336" s="57"/>
      <c r="J336" s="57"/>
      <c r="K336" s="57" t="s">
        <v>48</v>
      </c>
      <c r="L336" s="57" t="s">
        <v>370</v>
      </c>
      <c r="M336" s="57" t="s">
        <v>470</v>
      </c>
      <c r="N336" s="57" t="s">
        <v>85</v>
      </c>
      <c r="O336" s="57" t="s">
        <v>85</v>
      </c>
      <c r="P336" s="57"/>
      <c r="Q336" s="57" t="s">
        <v>85</v>
      </c>
      <c r="R336" s="57"/>
      <c r="S336" s="54" t="s">
        <v>471</v>
      </c>
      <c r="T336" s="57" t="s">
        <v>472</v>
      </c>
      <c r="U336" s="57" t="s">
        <v>473</v>
      </c>
      <c r="V336" s="57"/>
      <c r="W336" s="57" t="s">
        <v>85</v>
      </c>
      <c r="X336" s="147">
        <f ca="1">IF(COUNTBLANK(D336)=1,"",IF('order-admin-units'!$I$1&lt;&gt;"y", "", IF(COUNTBLANK(K336)=1, 'order-admin-units'!$B$1+1, VLOOKUP(K336, ordercountry, 2))))</f>
        <v>2</v>
      </c>
      <c r="Y336" s="147">
        <f ca="1">IF(COUNTBLANK(D336)=1,"",IF('order-admin-units'!$I$1&lt;&gt;"y", "", IF(COUNTBLANK(K336:L336)&gt;0, 'order-admin-units'!$B$2+1, VLOOKUP(K336&amp;"@"&amp;L336, orderadmin, 2))))</f>
        <v>1</v>
      </c>
      <c r="Z336" s="147" t="str">
        <f t="shared" si="39"/>
        <v>MexicoBaja CaliforniaIsla Espiritu Santo</v>
      </c>
      <c r="AA336" s="147" t="str">
        <f t="shared" si="40"/>
        <v>Kukulcania cochimiMexicoBaja CaliforniaIsla Espiritu Santo[N24.46739°, W110.3428°]B. Firstman23/III/1953</v>
      </c>
      <c r="AB336" s="147" t="str">
        <f t="shared" si="41"/>
        <v xml:space="preserve">Kukulcania cochimiMexicoBaja CaliforniaIsla Espiritu Santo[N24.46739°, W110.3428°]B. Firstman23/III/1953AMNH </v>
      </c>
      <c r="AC336" s="147" t="str">
        <f t="shared" si="37"/>
        <v>Kukulcania cochimiMexicoBaja CaliforniaIsla Espiritu Santo[N24.46739°, W110.3428°]B. Firstman23/III/1953</v>
      </c>
      <c r="AD336" s="11" t="str">
        <f t="shared" si="42"/>
        <v/>
      </c>
      <c r="AE336" s="11" t="str">
        <f t="array" ref="AE336">IF(COUNTBLANK(D336)=1,"",IF(OR($H$2="y",$H$2="m"),IF(AA336=AA335,IF(OR(AB336=$AB$4:$AB335)=FALSE,AE335&amp;C336,AE335),"("&amp;C336)&amp;IF(AA336=AA337,IF(OR(AB337=$AB$4:$AB336)=FALSE,", ",""),") "),""))</f>
        <v/>
      </c>
      <c r="AF336" s="11" t="str">
        <f t="array" ref="AF336">IF((COUNTBLANK(D336)=0)*OR($H$2="y",$H$2="m"),IFERROR(LEFT(C336, FIND(" ",C336)-1), C336),"")</f>
        <v/>
      </c>
      <c r="AG336" s="11" t="str">
        <f t="array" ref="AG336">IF(COUNTBLANK(D336)=1,"",IF(OR($H$2="y",$H$2="m"),IF(AA336=AA335,IF(OR(AC336=$AC$4:$AC335)=FALSE,AG335&amp;AF336,AG335),"("&amp;AF336)&amp;IF(AA336=AA337,IF(OR(AC337=$AC$4:$AC336)=FALSE,", ",""),") "),""))</f>
        <v/>
      </c>
      <c r="AH336" s="10" t="str">
        <f>IF((COUNTBLANK(D336)=1),"",IF(D336=D335,AH335,"")&amp;IF(B335&lt;&gt;B336,((IF(COUNTBLANK(E336)=1,$D$3&amp;"Non-type material: "&amp;$D$3,$D$3&amp;INDEX('type-categories'!$A$2:$B$100,MATCH(E336,'type-categories'!$A$2:$A$100,0),2)&amp;$D$3))),"")&amp;(IF(K336&lt;&gt;K335,$C$2&amp;UPPER(K336)&amp;$C$2&amp;$K$3&amp;" ",(IF(B336&lt;&gt;B335,$C$2&amp;UPPER(K336)&amp;$C$2&amp;$K$3&amp;" ",""))))&amp;IF((AA336&lt;&gt;AA337)*($H$2="y"),AD336&amp;AE336,IF((AA336&lt;&gt;AA337)*($H$2="m"),AD336&amp;AG336,IF(($H$2&lt;&gt;"m")*($H$2&lt;&gt;"Y"),(IF(F336=0,"",F336&amp;" "&amp;$F$4&amp;" "))&amp;(IF(G336=0,"",G336&amp;" "&amp;$G$4&amp;" "))&amp;(IF(H336=0,"",H336&amp;" "&amp;H$4&amp;" "))&amp;(IF(I336=0,"",I336&amp;" "&amp;$I$4&amp;" "))&amp;(IF(J336=0,"",J336&amp;" "&amp;$J$4&amp;" ")),"")))&amp;"; "&amp;IF((B336=B335)*(AA336=AA335), "same collecting data; ", IF((B336=B335)*(Z335=Z336),"same locality; ",(IF(COUNTBLANK(L336)=1,"",$D$2&amp;L336&amp;$L$3&amp;" "&amp;$D$2))&amp;(IF(COUNTBLANK(M336)=1,"",$E$2&amp;M336&amp;$E$2&amp;", "))&amp;(IF(COUNTBLANK(N336)=1,"",N336&amp;"; "))&amp;(IF(COUNTBLANK(O336)=1,"",O336&amp;"; ")))&amp;(IF(COUNTBLANK(P336)=1,"",P336&amp;"; "))&amp;(IF(COUNTBLANK(Q336)=1,"",Q336&amp;"; "))&amp;(IF(COUNTBLANK(R336)=1,"",R336&amp;"m, "))&amp;IF((COUNTBLANK(S336)=0)*(S336&lt;&gt;S335), S336&amp;"; ","")&amp;(IF(COUNTBLANK(U336)=1,"",U336&amp;"; "))&amp;(IF(COUNTBLANK(T336)=1,"",IF(COUNTBLANK(F$2)=1,T336&amp;"; ",T336&amp;" "&amp;F$2&amp;"; "))))&amp;(IF(COUNTBLANK(V336)=1,"",V336&amp;"; "))&amp;IF((COUNTBLANK(C336)=1),"",C336)&amp;IF((B336=B337)*(K336=K337)*(L336=L337)*(M336=M337),IF(($H$2&lt;&gt;"m")*($H$2&lt;&gt;"Y"), " • ", IF((ISNUMBER(FIND(")",AE336))), " • ", "")),IF((B336=B337)*(K336=K337)," • ",". ")))</f>
        <v xml:space="preserve">Holotype: &lt;bold&gt;MEXICO&lt;bold&gt; • 1 ♂ 2 imm. ; Baja California, Bahía de Los Angeles, in building; [N28.95192°, W113.56243°]; 15/I/1965; V. Roth leg.; AMNH IFM-1594. Paratypes: &lt;bold&gt;MEXICO&lt;bold&gt; • 5 ♀ 3 imm. ; Baja California Sur, Isla San José, night collecting; [N24.97103°, W110.62881°]; 25/III/1953; B. Firstman leg.; AMNH IFM-1635 • 3 ♀ 3 imm. ; Baja California Sur, Isla San José, near boy's prison; night collecting; 25/III/1953; B. Firstman leg.; AMNH  • 1 ♂ ; Baja California Sur, La Purísima, [N26.18554°, W112.07596°]; CAS 9060641 • 1 ♂ ; Baja California Sur, road to Sierra San Francisco, mostly under rocks, some night collecting; (N27.4899°, W113.1881°); 31/III/2002; M. Hedin, P. Paquin &amp; S. Crews leg.; SDSU G264 • 1 ♀ 1 imm. ; Baja California Sur, San José de Comondú, canyon; [N26.05858°, W111.8237°]; 15/II/1966; V. Roth leg.; AMNH . Non-type material: &lt;bold&gt;MEXICO&lt;bold&gt; • 1 ♀ ; Baja California, Isla Espiritu Santo, [N24.46739°, W110.3428°]; 23/III/1953; B. Firstman leg.; AMNH  • </v>
      </c>
    </row>
    <row r="337" spans="1:34" s="1" customFormat="1" x14ac:dyDescent="0.25">
      <c r="A337" s="3">
        <f t="shared" si="38"/>
        <v>6</v>
      </c>
      <c r="B337" s="53" t="str">
        <f t="shared" si="36"/>
        <v>Kukulcania cochimi</v>
      </c>
      <c r="C337" s="56" t="s">
        <v>218</v>
      </c>
      <c r="D337" s="57" t="s">
        <v>222</v>
      </c>
      <c r="E337" s="57"/>
      <c r="F337" s="57">
        <v>0</v>
      </c>
      <c r="G337" s="57">
        <v>1</v>
      </c>
      <c r="H337" s="57">
        <v>0</v>
      </c>
      <c r="I337" s="57"/>
      <c r="J337" s="57"/>
      <c r="K337" s="57" t="s">
        <v>48</v>
      </c>
      <c r="L337" s="57" t="s">
        <v>382</v>
      </c>
      <c r="M337" s="57" t="s">
        <v>85</v>
      </c>
      <c r="N337" s="57" t="s">
        <v>85</v>
      </c>
      <c r="O337" s="57" t="s">
        <v>85</v>
      </c>
      <c r="P337" s="57"/>
      <c r="Q337" s="57" t="s">
        <v>85</v>
      </c>
      <c r="R337" s="57"/>
      <c r="S337" s="54" t="s">
        <v>85</v>
      </c>
      <c r="T337" s="57"/>
      <c r="U337" s="57" t="s">
        <v>85</v>
      </c>
      <c r="V337" s="57"/>
      <c r="W337" s="57" t="s">
        <v>85</v>
      </c>
      <c r="X337" s="147">
        <f ca="1">IF(COUNTBLANK(D337)=1,"",IF('order-admin-units'!$I$1&lt;&gt;"y", "", IF(COUNTBLANK(K337)=1, 'order-admin-units'!$B$1+1, VLOOKUP(K337, ordercountry, 2))))</f>
        <v>2</v>
      </c>
      <c r="Y337" s="147">
        <f ca="1">IF(COUNTBLANK(D337)=1,"",IF('order-admin-units'!$I$1&lt;&gt;"y", "", IF(COUNTBLANK(K337:L337)&gt;0, 'order-admin-units'!$B$2+1, VLOOKUP(K337&amp;"@"&amp;L337, orderadmin, 2))))</f>
        <v>7</v>
      </c>
      <c r="Z337" s="147" t="str">
        <f t="shared" si="39"/>
        <v>MexicoBaja California Sur</v>
      </c>
      <c r="AA337" s="147" t="str">
        <f t="shared" si="40"/>
        <v>Kukulcania cochimiMexicoBaja California Sur</v>
      </c>
      <c r="AB337" s="147" t="str">
        <f t="shared" si="41"/>
        <v>Kukulcania cochimiMexicoBaja California SurCAS 9060649</v>
      </c>
      <c r="AC337" s="147" t="str">
        <f t="shared" si="37"/>
        <v>Kukulcania cochimiMexicoBaja California Sur</v>
      </c>
      <c r="AD337" s="11" t="str">
        <f t="shared" si="42"/>
        <v/>
      </c>
      <c r="AE337" s="11" t="str">
        <f t="array" ref="AE337">IF(COUNTBLANK(D337)=1,"",IF(OR($H$2="y",$H$2="m"),IF(AA337=AA336,IF(OR(AB337=$AB$4:$AB336)=FALSE,AE336&amp;C337,AE336),"("&amp;C337)&amp;IF(AA337=AA338,IF(OR(AB338=$AB$4:$AB337)=FALSE,", ",""),") "),""))</f>
        <v/>
      </c>
      <c r="AF337" s="11" t="str">
        <f t="array" ref="AF337">IF((COUNTBLANK(D337)=0)*OR($H$2="y",$H$2="m"),IFERROR(LEFT(C337, FIND(" ",C337)-1), C337),"")</f>
        <v/>
      </c>
      <c r="AG337" s="11" t="str">
        <f t="array" ref="AG337">IF(COUNTBLANK(D337)=1,"",IF(OR($H$2="y",$H$2="m"),IF(AA337=AA336,IF(OR(AC337=$AC$4:$AC336)=FALSE,AG336&amp;AF337,AG336),"("&amp;AF337)&amp;IF(AA337=AA338,IF(OR(AC338=$AC$4:$AC337)=FALSE,", ",""),") "),""))</f>
        <v/>
      </c>
      <c r="AH337" s="10" t="str">
        <f>IF((COUNTBLANK(D337)=1),"",IF(D337=D336,AH336,"")&amp;IF(B336&lt;&gt;B337,((IF(COUNTBLANK(E337)=1,$D$3&amp;"Non-type material: "&amp;$D$3,$D$3&amp;INDEX('type-categories'!$A$2:$B$100,MATCH(E337,'type-categories'!$A$2:$A$100,0),2)&amp;$D$3))),"")&amp;(IF(K337&lt;&gt;K336,$C$2&amp;UPPER(K337)&amp;$C$2&amp;$K$3&amp;" ",(IF(B337&lt;&gt;B336,$C$2&amp;UPPER(K337)&amp;$C$2&amp;$K$3&amp;" ",""))))&amp;IF((AA337&lt;&gt;AA338)*($H$2="y"),AD337&amp;AE337,IF((AA337&lt;&gt;AA338)*($H$2="m"),AD337&amp;AG337,IF(($H$2&lt;&gt;"m")*($H$2&lt;&gt;"Y"),(IF(F337=0,"",F337&amp;" "&amp;$F$4&amp;" "))&amp;(IF(G337=0,"",G337&amp;" "&amp;$G$4&amp;" "))&amp;(IF(H337=0,"",H337&amp;" "&amp;H$4&amp;" "))&amp;(IF(I337=0,"",I337&amp;" "&amp;$I$4&amp;" "))&amp;(IF(J337=0,"",J337&amp;" "&amp;$J$4&amp;" ")),"")))&amp;"; "&amp;IF((B337=B336)*(AA337=AA336), "same collecting data; ", IF((B337=B336)*(Z336=Z337),"same locality; ",(IF(COUNTBLANK(L337)=1,"",$D$2&amp;L337&amp;$L$3&amp;" "&amp;$D$2))&amp;(IF(COUNTBLANK(M337)=1,"",$E$2&amp;M337&amp;$E$2&amp;", "))&amp;(IF(COUNTBLANK(N337)=1,"",N337&amp;"; "))&amp;(IF(COUNTBLANK(O337)=1,"",O337&amp;"; ")))&amp;(IF(COUNTBLANK(P337)=1,"",P337&amp;"; "))&amp;(IF(COUNTBLANK(Q337)=1,"",Q337&amp;"; "))&amp;(IF(COUNTBLANK(R337)=1,"",R337&amp;"m, "))&amp;IF((COUNTBLANK(S337)=0)*(S337&lt;&gt;S336), S337&amp;"; ","")&amp;(IF(COUNTBLANK(U337)=1,"",U337&amp;"; "))&amp;(IF(COUNTBLANK(T337)=1,"",IF(COUNTBLANK(F$2)=1,T337&amp;"; ",T337&amp;" "&amp;F$2&amp;"; "))))&amp;(IF(COUNTBLANK(V337)=1,"",V337&amp;"; "))&amp;IF((COUNTBLANK(C337)=1),"",C337)&amp;IF((B337=B338)*(K337=K338)*(L337=L338)*(M337=M338),IF(($H$2&lt;&gt;"m")*($H$2&lt;&gt;"Y"), " • ", IF((ISNUMBER(FIND(")",AE337))), " • ", "")),IF((B337=B338)*(K337=K338)," • ",". ")))</f>
        <v xml:space="preserve">Holotype: &lt;bold&gt;MEXICO&lt;bold&gt; • 1 ♂ 2 imm. ; Baja California, Bahía de Los Angeles, in building; [N28.95192°, W113.56243°]; 15/I/1965; V. Roth leg.; AMNH IFM-1594. Paratypes: &lt;bold&gt;MEXICO&lt;bold&gt; • 5 ♀ 3 imm. ; Baja California Sur, Isla San José, night collecting; [N24.97103°, W110.62881°]; 25/III/1953; B. Firstman leg.; AMNH IFM-1635 • 3 ♀ 3 imm. ; Baja California Sur, Isla San José, near boy's prison; night collecting; 25/III/1953; B. Firstman leg.; AMNH  • 1 ♂ ; Baja California Sur, La Purísima, [N26.18554°, W112.07596°]; CAS 9060641 • 1 ♂ ; Baja California Sur, road to Sierra San Francisco, mostly under rocks, some night collecting; (N27.4899°, W113.1881°); 31/III/2002; M. Hedin, P. Paquin &amp; S. Crews leg.; SDSU G264 • 1 ♀ 1 imm. ; Baja California Sur, San José de Comondú, canyon; [N26.05858°, W111.8237°]; 15/II/1966; V. Roth leg.; AMNH . Non-type material: &lt;bold&gt;MEXICO&lt;bold&gt; • 1 ♀ ; Baja California, Isla Espiritu Santo, [N24.46739°, W110.3428°]; 23/III/1953; B. Firstman leg.; AMNH  • 1 ♀ ; Baja California Sur, CAS 9060649 • </v>
      </c>
    </row>
    <row r="338" spans="1:34" s="1" customFormat="1" x14ac:dyDescent="0.25">
      <c r="A338" s="3">
        <f t="shared" si="38"/>
        <v>6</v>
      </c>
      <c r="B338" s="53" t="str">
        <f t="shared" si="36"/>
        <v>Kukulcania cochimi</v>
      </c>
      <c r="C338" s="54" t="s">
        <v>225</v>
      </c>
      <c r="D338" s="55" t="s">
        <v>222</v>
      </c>
      <c r="E338" s="55"/>
      <c r="F338" s="54">
        <v>0</v>
      </c>
      <c r="G338" s="54">
        <v>1</v>
      </c>
      <c r="H338" s="54">
        <v>0</v>
      </c>
      <c r="I338" s="54"/>
      <c r="J338" s="54"/>
      <c r="K338" s="54" t="s">
        <v>48</v>
      </c>
      <c r="L338" s="54" t="s">
        <v>382</v>
      </c>
      <c r="M338" s="54" t="s">
        <v>474</v>
      </c>
      <c r="N338" s="54" t="s">
        <v>475</v>
      </c>
      <c r="O338" s="54" t="s">
        <v>85</v>
      </c>
      <c r="P338" s="54" t="s">
        <v>479</v>
      </c>
      <c r="Q338" s="54" t="s">
        <v>85</v>
      </c>
      <c r="R338" s="54"/>
      <c r="S338" s="54" t="s">
        <v>476</v>
      </c>
      <c r="T338" s="54" t="s">
        <v>477</v>
      </c>
      <c r="U338" s="54" t="s">
        <v>480</v>
      </c>
      <c r="V338" s="54"/>
      <c r="W338" s="54" t="s">
        <v>85</v>
      </c>
      <c r="X338" s="147">
        <f ca="1">IF(COUNTBLANK(D338)=1,"",IF('order-admin-units'!$I$1&lt;&gt;"y", "", IF(COUNTBLANK(K338)=1, 'order-admin-units'!$B$1+1, VLOOKUP(K338, ordercountry, 2))))</f>
        <v>2</v>
      </c>
      <c r="Y338" s="147">
        <f ca="1">IF(COUNTBLANK(D338)=1,"",IF('order-admin-units'!$I$1&lt;&gt;"y", "", IF(COUNTBLANK(K338:L338)&gt;0, 'order-admin-units'!$B$2+1, VLOOKUP(K338&amp;"@"&amp;L338, orderadmin, 2))))</f>
        <v>7</v>
      </c>
      <c r="Z338" s="147" t="str">
        <f t="shared" si="39"/>
        <v>MexicoBaja California Sur13.4 miles S LoretoChuenque</v>
      </c>
      <c r="AA338" s="147" t="str">
        <f t="shared" si="40"/>
        <v>Kukulcania cochimiMexicoBaja California Sur13.4 miles S LoretoChuenqueunder volc. cbl.[N25.82848°, W111.3319°]D. Ubick2/I/1982</v>
      </c>
      <c r="AB338" s="147" t="str">
        <f t="shared" si="41"/>
        <v>Kukulcania cochimiMexicoBaja California Sur13.4 miles S LoretoChuenqueunder volc. cbl.[N25.82848°, W111.3319°]D. Ubick2/I/1982CAS 9060436</v>
      </c>
      <c r="AC338" s="147" t="str">
        <f t="shared" si="37"/>
        <v>Kukulcania cochimiMexicoBaja California Sur13.4 miles S LoretoChuenqueunder volc. cbl.[N25.82848°, W111.3319°]D. Ubick2/I/1982</v>
      </c>
      <c r="AD338" s="11" t="str">
        <f t="shared" si="42"/>
        <v/>
      </c>
      <c r="AE338" s="11" t="str">
        <f t="array" ref="AE338">IF(COUNTBLANK(D338)=1,"",IF(OR($H$2="y",$H$2="m"),IF(AA338=AA337,IF(OR(AB338=$AB$4:$AB337)=FALSE,AE337&amp;C338,AE337),"("&amp;C338)&amp;IF(AA338=AA339,IF(OR(AB339=$AB$4:$AB338)=FALSE,", ",""),") "),""))</f>
        <v/>
      </c>
      <c r="AF338" s="11" t="str">
        <f t="array" ref="AF338">IF((COUNTBLANK(D338)=0)*OR($H$2="y",$H$2="m"),IFERROR(LEFT(C338, FIND(" ",C338)-1), C338),"")</f>
        <v/>
      </c>
      <c r="AG338" s="11" t="str">
        <f t="array" ref="AG338">IF(COUNTBLANK(D338)=1,"",IF(OR($H$2="y",$H$2="m"),IF(AA338=AA337,IF(OR(AC338=$AC$4:$AC337)=FALSE,AG337&amp;AF338,AG337),"("&amp;AF338)&amp;IF(AA338=AA339,IF(OR(AC339=$AC$4:$AC338)=FALSE,", ",""),") "),""))</f>
        <v/>
      </c>
      <c r="AH338" s="10" t="str">
        <f>IF((COUNTBLANK(D338)=1),"",IF(D338=D337,AH337,"")&amp;IF(B337&lt;&gt;B338,((IF(COUNTBLANK(E338)=1,$D$3&amp;"Non-type material: "&amp;$D$3,$D$3&amp;INDEX('type-categories'!$A$2:$B$100,MATCH(E338,'type-categories'!$A$2:$A$100,0),2)&amp;$D$3))),"")&amp;(IF(K338&lt;&gt;K337,$C$2&amp;UPPER(K338)&amp;$C$2&amp;$K$3&amp;" ",(IF(B338&lt;&gt;B337,$C$2&amp;UPPER(K338)&amp;$C$2&amp;$K$3&amp;" ",""))))&amp;IF((AA338&lt;&gt;AA339)*($H$2="y"),AD338&amp;AE338,IF((AA338&lt;&gt;AA339)*($H$2="m"),AD338&amp;AG338,IF(($H$2&lt;&gt;"m")*($H$2&lt;&gt;"Y"),(IF(F338=0,"",F338&amp;" "&amp;$F$4&amp;" "))&amp;(IF(G338=0,"",G338&amp;" "&amp;$G$4&amp;" "))&amp;(IF(H338=0,"",H338&amp;" "&amp;H$4&amp;" "))&amp;(IF(I338=0,"",I338&amp;" "&amp;$I$4&amp;" "))&amp;(IF(J338=0,"",J338&amp;" "&amp;$J$4&amp;" ")),"")))&amp;"; "&amp;IF((B338=B337)*(AA338=AA337), "same collecting data; ", IF((B338=B337)*(Z337=Z338),"same locality; ",(IF(COUNTBLANK(L338)=1,"",$D$2&amp;L338&amp;$L$3&amp;" "&amp;$D$2))&amp;(IF(COUNTBLANK(M338)=1,"",$E$2&amp;M338&amp;$E$2&amp;", "))&amp;(IF(COUNTBLANK(N338)=1,"",N338&amp;"; "))&amp;(IF(COUNTBLANK(O338)=1,"",O338&amp;"; ")))&amp;(IF(COUNTBLANK(P338)=1,"",P338&amp;"; "))&amp;(IF(COUNTBLANK(Q338)=1,"",Q338&amp;"; "))&amp;(IF(COUNTBLANK(R338)=1,"",R338&amp;"m, "))&amp;IF((COUNTBLANK(S338)=0)*(S338&lt;&gt;S337), S338&amp;"; ","")&amp;(IF(COUNTBLANK(U338)=1,"",U338&amp;"; "))&amp;(IF(COUNTBLANK(T338)=1,"",IF(COUNTBLANK(F$2)=1,T338&amp;"; ",T338&amp;" "&amp;F$2&amp;"; "))))&amp;(IF(COUNTBLANK(V338)=1,"",V338&amp;"; "))&amp;IF((COUNTBLANK(C338)=1),"",C338)&amp;IF((B338=B339)*(K338=K339)*(L338=L339)*(M338=M339),IF(($H$2&lt;&gt;"m")*($H$2&lt;&gt;"Y"), " • ", IF((ISNUMBER(FIND(")",AE338))), " • ", "")),IF((B338=B339)*(K338=K339)," • ",". ")))</f>
        <v xml:space="preserve">Holotype: &lt;bold&gt;MEXICO&lt;bold&gt; • 1 ♂ 2 imm. ; Baja California, Bahía de Los Angeles, in building; [N28.95192°, W113.56243°]; 15/I/1965; V. Roth leg.; AMNH IFM-1594. Paratypes: &lt;bold&gt;MEXICO&lt;bold&gt; • 5 ♀ 3 imm. ; Baja California Sur, Isla San José, night collecting; [N24.97103°, W110.62881°]; 25/III/1953; B. Firstman leg.; AMNH IFM-1635 • 3 ♀ 3 imm. ; Baja California Sur, Isla San José, near boy's prison; night collecting; 25/III/1953; B. Firstman leg.; AMNH  • 1 ♂ ; Baja California Sur, La Purísima, [N26.18554°, W112.07596°]; CAS 9060641 • 1 ♂ ; Baja California Sur, road to Sierra San Francisco, mostly under rocks, some night collecting; (N27.4899°, W113.1881°); 31/III/2002; M. Hedin, P. Paquin &amp; S. Crews leg.; SDSU G264 • 1 ♀ 1 imm. ; Baja California Sur, San José de Comondú, canyon; [N26.05858°, W111.8237°]; 15/II/1966; V. Roth leg.; AMNH . Non-type material: &lt;bold&gt;MEXICO&lt;bold&gt; • 1 ♀ ; Baja California, Isla Espiritu Santo, [N24.46739°, W110.3428°]; 23/III/1953; B. Firstman leg.; AMNH  • 1 ♀ ; Baja California Sur, CAS 9060649 • 1 ♀ ; Baja California Sur, 13.4 miles S Loreto, Chuenque; under volc. cbl.; [N25.82848°, W111.3319°]; 2/I/1982; D. Ubick leg.; CAS 9060436 • </v>
      </c>
    </row>
    <row r="339" spans="1:34" s="1" customFormat="1" x14ac:dyDescent="0.25">
      <c r="A339" s="3">
        <f t="shared" si="38"/>
        <v>6</v>
      </c>
      <c r="B339" s="53" t="str">
        <f t="shared" si="36"/>
        <v>Kukulcania cochimi</v>
      </c>
      <c r="C339" s="54" t="s">
        <v>224</v>
      </c>
      <c r="D339" s="55" t="s">
        <v>222</v>
      </c>
      <c r="E339" s="55"/>
      <c r="F339" s="54">
        <v>0</v>
      </c>
      <c r="G339" s="54">
        <v>1</v>
      </c>
      <c r="H339" s="54">
        <v>0</v>
      </c>
      <c r="I339" s="54"/>
      <c r="J339" s="54"/>
      <c r="K339" s="54" t="s">
        <v>48</v>
      </c>
      <c r="L339" s="54" t="s">
        <v>382</v>
      </c>
      <c r="M339" s="64" t="s">
        <v>474</v>
      </c>
      <c r="N339" s="54" t="s">
        <v>475</v>
      </c>
      <c r="O339" s="54" t="s">
        <v>85</v>
      </c>
      <c r="P339" s="54"/>
      <c r="Q339" s="54" t="s">
        <v>85</v>
      </c>
      <c r="R339" s="54"/>
      <c r="S339" s="54" t="s">
        <v>476</v>
      </c>
      <c r="T339" s="54" t="s">
        <v>477</v>
      </c>
      <c r="U339" s="54" t="s">
        <v>478</v>
      </c>
      <c r="V339" s="57"/>
      <c r="W339" s="57" t="s">
        <v>85</v>
      </c>
      <c r="X339" s="147">
        <f ca="1">IF(COUNTBLANK(D339)=1,"",IF('order-admin-units'!$I$1&lt;&gt;"y", "", IF(COUNTBLANK(K339)=1, 'order-admin-units'!$B$1+1, VLOOKUP(K339, ordercountry, 2))))</f>
        <v>2</v>
      </c>
      <c r="Y339" s="147">
        <f ca="1">IF(COUNTBLANK(D339)=1,"",IF('order-admin-units'!$I$1&lt;&gt;"y", "", IF(COUNTBLANK(K339:L339)&gt;0, 'order-admin-units'!$B$2+1, VLOOKUP(K339&amp;"@"&amp;L339, orderadmin, 2))))</f>
        <v>7</v>
      </c>
      <c r="Z339" s="147" t="str">
        <f t="shared" si="39"/>
        <v>MexicoBaja California Sur13.4 miles S LoretoChuenque</v>
      </c>
      <c r="AA339" s="147" t="str">
        <f t="shared" si="40"/>
        <v>Kukulcania cochimiMexicoBaja California Sur13.4 miles S LoretoChuenque[N25.82848°, W111.3319°]D. Ubick13/I/1982</v>
      </c>
      <c r="AB339" s="147" t="str">
        <f t="shared" si="41"/>
        <v>Kukulcania cochimiMexicoBaja California Sur13.4 miles S LoretoChuenque[N25.82848°, W111.3319°]D. Ubick13/I/1982CAS 9060494</v>
      </c>
      <c r="AC339" s="147" t="str">
        <f t="shared" si="37"/>
        <v>Kukulcania cochimiMexicoBaja California Sur13.4 miles S LoretoChuenque[N25.82848°, W111.3319°]D. Ubick13/I/1982</v>
      </c>
      <c r="AD339" s="11" t="str">
        <f t="shared" si="42"/>
        <v/>
      </c>
      <c r="AE339" s="11" t="str">
        <f t="array" ref="AE339">IF(COUNTBLANK(D339)=1,"",IF(OR($H$2="y",$H$2="m"),IF(AA339=AA338,IF(OR(AB339=$AB$4:$AB338)=FALSE,AE338&amp;C339,AE338),"("&amp;C339)&amp;IF(AA339=AA340,IF(OR(AB340=$AB$4:$AB339)=FALSE,", ",""),") "),""))</f>
        <v/>
      </c>
      <c r="AF339" s="11" t="str">
        <f t="array" ref="AF339">IF((COUNTBLANK(D339)=0)*OR($H$2="y",$H$2="m"),IFERROR(LEFT(C339, FIND(" ",C339)-1), C339),"")</f>
        <v/>
      </c>
      <c r="AG339" s="11" t="str">
        <f t="array" ref="AG339">IF(COUNTBLANK(D339)=1,"",IF(OR($H$2="y",$H$2="m"),IF(AA339=AA338,IF(OR(AC339=$AC$4:$AC338)=FALSE,AG338&amp;AF339,AG338),"("&amp;AF339)&amp;IF(AA339=AA340,IF(OR(AC340=$AC$4:$AC339)=FALSE,", ",""),") "),""))</f>
        <v/>
      </c>
      <c r="AH339" s="10" t="str">
        <f>IF((COUNTBLANK(D339)=1),"",IF(D339=D338,AH338,"")&amp;IF(B338&lt;&gt;B339,((IF(COUNTBLANK(E339)=1,$D$3&amp;"Non-type material: "&amp;$D$3,$D$3&amp;INDEX('type-categories'!$A$2:$B$100,MATCH(E339,'type-categories'!$A$2:$A$100,0),2)&amp;$D$3))),"")&amp;(IF(K339&lt;&gt;K338,$C$2&amp;UPPER(K339)&amp;$C$2&amp;$K$3&amp;" ",(IF(B339&lt;&gt;B338,$C$2&amp;UPPER(K339)&amp;$C$2&amp;$K$3&amp;" ",""))))&amp;IF((AA339&lt;&gt;AA340)*($H$2="y"),AD339&amp;AE339,IF((AA339&lt;&gt;AA340)*($H$2="m"),AD339&amp;AG339,IF(($H$2&lt;&gt;"m")*($H$2&lt;&gt;"Y"),(IF(F339=0,"",F339&amp;" "&amp;$F$4&amp;" "))&amp;(IF(G339=0,"",G339&amp;" "&amp;$G$4&amp;" "))&amp;(IF(H339=0,"",H339&amp;" "&amp;H$4&amp;" "))&amp;(IF(I339=0,"",I339&amp;" "&amp;$I$4&amp;" "))&amp;(IF(J339=0,"",J339&amp;" "&amp;$J$4&amp;" ")),"")))&amp;"; "&amp;IF((B339=B338)*(AA339=AA338), "same collecting data; ", IF((B339=B338)*(Z338=Z339),"same locality; ",(IF(COUNTBLANK(L339)=1,"",$D$2&amp;L339&amp;$L$3&amp;" "&amp;$D$2))&amp;(IF(COUNTBLANK(M339)=1,"",$E$2&amp;M339&amp;$E$2&amp;", "))&amp;(IF(COUNTBLANK(N339)=1,"",N339&amp;"; "))&amp;(IF(COUNTBLANK(O339)=1,"",O339&amp;"; ")))&amp;(IF(COUNTBLANK(P339)=1,"",P339&amp;"; "))&amp;(IF(COUNTBLANK(Q339)=1,"",Q339&amp;"; "))&amp;(IF(COUNTBLANK(R339)=1,"",R339&amp;"m, "))&amp;IF((COUNTBLANK(S339)=0)*(S339&lt;&gt;S338), S339&amp;"; ","")&amp;(IF(COUNTBLANK(U339)=1,"",U339&amp;"; "))&amp;(IF(COUNTBLANK(T339)=1,"",IF(COUNTBLANK(F$2)=1,T339&amp;"; ",T339&amp;" "&amp;F$2&amp;"; "))))&amp;(IF(COUNTBLANK(V339)=1,"",V339&amp;"; "))&amp;IF((COUNTBLANK(C339)=1),"",C339)&amp;IF((B339=B340)*(K339=K340)*(L339=L340)*(M339=M340),IF(($H$2&lt;&gt;"m")*($H$2&lt;&gt;"Y"), " • ", IF((ISNUMBER(FIND(")",AE339))), " • ", "")),IF((B339=B340)*(K339=K340)," • ",". ")))</f>
        <v xml:space="preserve">Holotype: &lt;bold&gt;MEXICO&lt;bold&gt; • 1 ♂ 2 imm. ; Baja California, Bahía de Los Angeles, in building; [N28.95192°, W113.56243°]; 15/I/1965; V. Roth leg.; AMNH IFM-1594. Paratypes: &lt;bold&gt;MEXICO&lt;bold&gt; • 5 ♀ 3 imm. ; Baja California Sur, Isla San José, night collecting; [N24.97103°, W110.62881°]; 25/III/1953; B. Firstman leg.; AMNH IFM-1635 • 3 ♀ 3 imm. ; Baja California Sur, Isla San José, near boy's prison; night collecting; 25/III/1953; B. Firstman leg.; AMNH  • 1 ♂ ; Baja California Sur, La Purísima, [N26.18554°, W112.07596°]; CAS 9060641 • 1 ♂ ; Baja California Sur, road to Sierra San Francisco, mostly under rocks, some night collecting; (N27.4899°, W113.1881°); 31/III/2002; M. Hedin, P. Paquin &amp; S. Crews leg.; SDSU G264 • 1 ♀ 1 imm. ; Baja California Sur, San José de Comondú, canyon; [N26.05858°, W111.8237°]; 15/II/1966; V. Roth leg.; AMNH . Non-type material: &lt;bold&gt;MEXICO&lt;bold&gt; • 1 ♀ ; Baja California, Isla Espiritu Santo, [N24.46739°, W110.3428°]; 23/III/1953; B. Firstman leg.; AMNH  • 1 ♀ ; Baja California Sur, CAS 9060649 • 1 ♀ ; Baja California Sur, 13.4 miles S Loreto, Chuenque; under volc. cbl.; [N25.82848°, W111.3319°]; 2/I/1982; D. Ubick leg.; CAS 9060436 • 1 ♀ ; same locality; 13/I/1982; D. Ubick leg.; CAS 9060494 • </v>
      </c>
    </row>
    <row r="340" spans="1:34" s="1" customFormat="1" x14ac:dyDescent="0.25">
      <c r="A340" s="3">
        <f t="shared" si="38"/>
        <v>6</v>
      </c>
      <c r="B340" s="53" t="str">
        <f t="shared" si="36"/>
        <v>Kukulcania cochimi</v>
      </c>
      <c r="C340" s="54" t="s">
        <v>226</v>
      </c>
      <c r="D340" s="55" t="s">
        <v>222</v>
      </c>
      <c r="E340" s="55"/>
      <c r="F340" s="54">
        <v>0</v>
      </c>
      <c r="G340" s="54">
        <v>1</v>
      </c>
      <c r="H340" s="54">
        <v>0</v>
      </c>
      <c r="I340" s="54"/>
      <c r="J340" s="54"/>
      <c r="K340" s="54" t="s">
        <v>48</v>
      </c>
      <c r="L340" s="54" t="s">
        <v>382</v>
      </c>
      <c r="M340" s="54" t="s">
        <v>481</v>
      </c>
      <c r="N340" s="54" t="s">
        <v>482</v>
      </c>
      <c r="O340" s="54" t="s">
        <v>85</v>
      </c>
      <c r="P340" s="54"/>
      <c r="Q340" s="54" t="s">
        <v>85</v>
      </c>
      <c r="R340" s="54"/>
      <c r="S340" s="54" t="s">
        <v>483</v>
      </c>
      <c r="T340" s="54" t="s">
        <v>484</v>
      </c>
      <c r="U340" s="54" t="s">
        <v>485</v>
      </c>
      <c r="V340" s="54"/>
      <c r="W340" s="54" t="s">
        <v>85</v>
      </c>
      <c r="X340" s="147">
        <f ca="1">IF(COUNTBLANK(D340)=1,"",IF('order-admin-units'!$I$1&lt;&gt;"y", "", IF(COUNTBLANK(K340)=1, 'order-admin-units'!$B$1+1, VLOOKUP(K340, ordercountry, 2))))</f>
        <v>2</v>
      </c>
      <c r="Y340" s="147">
        <f ca="1">IF(COUNTBLANK(D340)=1,"",IF('order-admin-units'!$I$1&lt;&gt;"y", "", IF(COUNTBLANK(K340:L340)&gt;0, 'order-admin-units'!$B$2+1, VLOOKUP(K340&amp;"@"&amp;L340, orderadmin, 2))))</f>
        <v>7</v>
      </c>
      <c r="Z340" s="147" t="str">
        <f t="shared" si="39"/>
        <v>MexicoBaja California SurIsla CarmenPuerto Ballandro</v>
      </c>
      <c r="AA340" s="147" t="str">
        <f t="shared" si="40"/>
        <v>Kukulcania cochimiMexicoBaja California SurIsla CarmenPuerto Ballandro[N25.97747°, W111.15335°]collector illegible21/V/1921</v>
      </c>
      <c r="AB340" s="147" t="str">
        <f t="shared" si="41"/>
        <v>Kukulcania cochimiMexicoBaja California SurIsla CarmenPuerto Ballandro[N25.97747°, W111.15335°]collector illegible21/V/1921MCZ 145040</v>
      </c>
      <c r="AC340" s="147" t="str">
        <f t="shared" si="37"/>
        <v>Kukulcania cochimiMexicoBaja California SurIsla CarmenPuerto Ballandro[N25.97747°, W111.15335°]collector illegible21/V/1921</v>
      </c>
      <c r="AD340" s="11" t="str">
        <f t="shared" si="42"/>
        <v/>
      </c>
      <c r="AE340" s="11" t="str">
        <f t="array" ref="AE340">IF(COUNTBLANK(D340)=1,"",IF(OR($H$2="y",$H$2="m"),IF(AA340=AA339,IF(OR(AB340=$AB$4:$AB339)=FALSE,AE339&amp;C340,AE339),"("&amp;C340)&amp;IF(AA340=AA341,IF(OR(AB341=$AB$4:$AB340)=FALSE,", ",""),") "),""))</f>
        <v/>
      </c>
      <c r="AF340" s="11" t="str">
        <f t="array" ref="AF340">IF((COUNTBLANK(D340)=0)*OR($H$2="y",$H$2="m"),IFERROR(LEFT(C340, FIND(" ",C340)-1), C340),"")</f>
        <v/>
      </c>
      <c r="AG340" s="11" t="str">
        <f t="array" ref="AG340">IF(COUNTBLANK(D340)=1,"",IF(OR($H$2="y",$H$2="m"),IF(AA340=AA339,IF(OR(AC340=$AC$4:$AC339)=FALSE,AG339&amp;AF340,AG339),"("&amp;AF340)&amp;IF(AA340=AA341,IF(OR(AC341=$AC$4:$AC340)=FALSE,", ",""),") "),""))</f>
        <v/>
      </c>
      <c r="AH340" s="10" t="str">
        <f>IF((COUNTBLANK(D340)=1),"",IF(D340=D339,AH339,"")&amp;IF(B339&lt;&gt;B340,((IF(COUNTBLANK(E340)=1,$D$3&amp;"Non-type material: "&amp;$D$3,$D$3&amp;INDEX('type-categories'!$A$2:$B$100,MATCH(E340,'type-categories'!$A$2:$A$100,0),2)&amp;$D$3))),"")&amp;(IF(K340&lt;&gt;K339,$C$2&amp;UPPER(K340)&amp;$C$2&amp;$K$3&amp;" ",(IF(B340&lt;&gt;B339,$C$2&amp;UPPER(K340)&amp;$C$2&amp;$K$3&amp;" ",""))))&amp;IF((AA340&lt;&gt;AA341)*($H$2="y"),AD340&amp;AE340,IF((AA340&lt;&gt;AA341)*($H$2="m"),AD340&amp;AG340,IF(($H$2&lt;&gt;"m")*($H$2&lt;&gt;"Y"),(IF(F340=0,"",F340&amp;" "&amp;$F$4&amp;" "))&amp;(IF(G340=0,"",G340&amp;" "&amp;$G$4&amp;" "))&amp;(IF(H340=0,"",H340&amp;" "&amp;H$4&amp;" "))&amp;(IF(I340=0,"",I340&amp;" "&amp;$I$4&amp;" "))&amp;(IF(J340=0,"",J340&amp;" "&amp;$J$4&amp;" ")),"")))&amp;"; "&amp;IF((B340=B339)*(AA340=AA339), "same collecting data; ", IF((B340=B339)*(Z339=Z340),"same locality; ",(IF(COUNTBLANK(L340)=1,"",$D$2&amp;L340&amp;$L$3&amp;" "&amp;$D$2))&amp;(IF(COUNTBLANK(M340)=1,"",$E$2&amp;M340&amp;$E$2&amp;", "))&amp;(IF(COUNTBLANK(N340)=1,"",N340&amp;"; "))&amp;(IF(COUNTBLANK(O340)=1,"",O340&amp;"; ")))&amp;(IF(COUNTBLANK(P340)=1,"",P340&amp;"; "))&amp;(IF(COUNTBLANK(Q340)=1,"",Q340&amp;"; "))&amp;(IF(COUNTBLANK(R340)=1,"",R340&amp;"m, "))&amp;IF((COUNTBLANK(S340)=0)*(S340&lt;&gt;S339), S340&amp;"; ","")&amp;(IF(COUNTBLANK(U340)=1,"",U340&amp;"; "))&amp;(IF(COUNTBLANK(T340)=1,"",IF(COUNTBLANK(F$2)=1,T340&amp;"; ",T340&amp;" "&amp;F$2&amp;"; "))))&amp;(IF(COUNTBLANK(V340)=1,"",V340&amp;"; "))&amp;IF((COUNTBLANK(C340)=1),"",C340)&amp;IF((B340=B341)*(K340=K341)*(L340=L341)*(M340=M341),IF(($H$2&lt;&gt;"m")*($H$2&lt;&gt;"Y"), " • ", IF((ISNUMBER(FIND(")",AE340))), " • ", "")),IF((B340=B341)*(K340=K341)," • ",". ")))</f>
        <v xml:space="preserve">Holotype: &lt;bold&gt;MEXICO&lt;bold&gt; • 1 ♂ 2 imm. ; Baja California, Bahía de Los Angeles, in building; [N28.95192°, W113.56243°]; 15/I/1965; V. Roth leg.; AMNH IFM-1594. Paratypes: &lt;bold&gt;MEXICO&lt;bold&gt; • 5 ♀ 3 imm. ; Baja California Sur, Isla San José, night collecting; [N24.97103°, W110.62881°]; 25/III/1953; B. Firstman leg.; AMNH IFM-1635 • 3 ♀ 3 imm. ; Baja California Sur, Isla San José, near boy's prison; night collecting; 25/III/1953; B. Firstman leg.; AMNH  • 1 ♂ ; Baja California Sur, La Purísima, [N26.18554°, W112.07596°]; CAS 9060641 • 1 ♂ ; Baja California Sur, road to Sierra San Francisco, mostly under rocks, some night collecting; (N27.4899°, W113.1881°); 31/III/2002; M. Hedin, P. Paquin &amp; S. Crews leg.; SDSU G264 • 1 ♀ 1 imm. ; Baja California Sur, San José de Comondú, canyon; [N26.05858°, W111.8237°]; 15/II/1966; V. Roth leg.; AMNH . Non-type material: &lt;bold&gt;MEXICO&lt;bold&gt; • 1 ♀ ; Baja California, Isla Espiritu Santo, [N24.46739°, W110.3428°]; 23/III/1953; B. Firstman leg.; AMNH  • 1 ♀ ; Baja California Sur, CAS 9060649 • 1 ♀ ; Baja California Sur, 13.4 miles S Loreto, Chuenque; under volc. cbl.; [N25.82848°, W111.3319°]; 2/I/1982; D. Ubick leg.; CAS 9060436 • 1 ♀ ; same locality; 13/I/1982; D. Ubick leg.; CAS 9060494 • 1 ♀ ; Baja California Sur, Isla Carmen, Puerto Ballandro; [N25.97747°, W111.15335°]; 21/V/1921; collector illegible leg.; MCZ 145040 • </v>
      </c>
    </row>
    <row r="341" spans="1:34" s="1" customFormat="1" x14ac:dyDescent="0.25">
      <c r="A341" s="3">
        <f t="shared" si="38"/>
        <v>6</v>
      </c>
      <c r="B341" s="53" t="str">
        <f t="shared" si="36"/>
        <v>Kukulcania cochimi</v>
      </c>
      <c r="C341" s="54" t="s">
        <v>192</v>
      </c>
      <c r="D341" s="55" t="s">
        <v>222</v>
      </c>
      <c r="E341" s="55"/>
      <c r="F341" s="54">
        <v>0</v>
      </c>
      <c r="G341" s="54">
        <v>1</v>
      </c>
      <c r="H341" s="54">
        <v>3</v>
      </c>
      <c r="I341" s="54"/>
      <c r="J341" s="54"/>
      <c r="K341" s="54" t="s">
        <v>48</v>
      </c>
      <c r="L341" s="54" t="s">
        <v>382</v>
      </c>
      <c r="M341" s="54" t="s">
        <v>486</v>
      </c>
      <c r="N341" s="54" t="s">
        <v>85</v>
      </c>
      <c r="O341" s="54" t="s">
        <v>85</v>
      </c>
      <c r="P341" s="54"/>
      <c r="Q341" s="54" t="s">
        <v>487</v>
      </c>
      <c r="R341" s="54"/>
      <c r="S341" s="54" t="s">
        <v>488</v>
      </c>
      <c r="T341" s="54" t="s">
        <v>472</v>
      </c>
      <c r="U341" s="54" t="s">
        <v>489</v>
      </c>
      <c r="V341" s="54"/>
      <c r="W341" s="54" t="s">
        <v>85</v>
      </c>
      <c r="X341" s="147">
        <f ca="1">IF(COUNTBLANK(D341)=1,"",IF('order-admin-units'!$I$1&lt;&gt;"y", "", IF(COUNTBLANK(K341)=1, 'order-admin-units'!$B$1+1, VLOOKUP(K341, ordercountry, 2))))</f>
        <v>2</v>
      </c>
      <c r="Y341" s="147">
        <f ca="1">IF(COUNTBLANK(D341)=1,"",IF('order-admin-units'!$I$1&lt;&gt;"y", "", IF(COUNTBLANK(K341:L341)&gt;0, 'order-admin-units'!$B$2+1, VLOOKUP(K341&amp;"@"&amp;L341, orderadmin, 2))))</f>
        <v>7</v>
      </c>
      <c r="Z341" s="147" t="str">
        <f t="shared" si="39"/>
        <v>MexicoBaja California SurIsla San José</v>
      </c>
      <c r="AA341" s="147" t="str">
        <f t="shared" si="40"/>
        <v>Kukulcania cochimiMexicoBaja California SurIsla San Josénight collecting[N24.97103°, W110.62881°]B. Firstman25/III/1953</v>
      </c>
      <c r="AB341" s="147" t="str">
        <f t="shared" si="41"/>
        <v xml:space="preserve">Kukulcania cochimiMexicoBaja California SurIsla San Josénight collecting[N24.97103°, W110.62881°]B. Firstman25/III/1953AMNH </v>
      </c>
      <c r="AC341" s="147" t="str">
        <f t="shared" si="37"/>
        <v>Kukulcania cochimiMexicoBaja California SurIsla San Josénight collecting[N24.97103°, W110.62881°]B. Firstman25/III/1953</v>
      </c>
      <c r="AD341" s="11" t="str">
        <f t="shared" si="42"/>
        <v/>
      </c>
      <c r="AE341" s="11" t="str">
        <f t="array" ref="AE341">IF(COUNTBLANK(D341)=1,"",IF(OR($H$2="y",$H$2="m"),IF(AA341=AA340,IF(OR(AB341=$AB$4:$AB340)=FALSE,AE340&amp;C341,AE340),"("&amp;C341)&amp;IF(AA341=AA342,IF(OR(AB342=$AB$4:$AB341)=FALSE,", ",""),") "),""))</f>
        <v/>
      </c>
      <c r="AF341" s="11" t="str">
        <f t="array" ref="AF341">IF((COUNTBLANK(D341)=0)*OR($H$2="y",$H$2="m"),IFERROR(LEFT(C341, FIND(" ",C341)-1), C341),"")</f>
        <v/>
      </c>
      <c r="AG341" s="11" t="str">
        <f t="array" ref="AG341">IF(COUNTBLANK(D341)=1,"",IF(OR($H$2="y",$H$2="m"),IF(AA341=AA340,IF(OR(AC341=$AC$4:$AC340)=FALSE,AG340&amp;AF341,AG340),"("&amp;AF341)&amp;IF(AA341=AA342,IF(OR(AC342=$AC$4:$AC341)=FALSE,", ",""),") "),""))</f>
        <v/>
      </c>
      <c r="AH341" s="10" t="str">
        <f>IF((COUNTBLANK(D341)=1),"",IF(D341=D340,AH340,"")&amp;IF(B340&lt;&gt;B341,((IF(COUNTBLANK(E341)=1,$D$3&amp;"Non-type material: "&amp;$D$3,$D$3&amp;INDEX('type-categories'!$A$2:$B$100,MATCH(E341,'type-categories'!$A$2:$A$100,0),2)&amp;$D$3))),"")&amp;(IF(K341&lt;&gt;K340,$C$2&amp;UPPER(K341)&amp;$C$2&amp;$K$3&amp;" ",(IF(B341&lt;&gt;B340,$C$2&amp;UPPER(K341)&amp;$C$2&amp;$K$3&amp;" ",""))))&amp;IF((AA341&lt;&gt;AA342)*($H$2="y"),AD341&amp;AE341,IF((AA341&lt;&gt;AA342)*($H$2="m"),AD341&amp;AG341,IF(($H$2&lt;&gt;"m")*($H$2&lt;&gt;"Y"),(IF(F341=0,"",F341&amp;" "&amp;$F$4&amp;" "))&amp;(IF(G341=0,"",G341&amp;" "&amp;$G$4&amp;" "))&amp;(IF(H341=0,"",H341&amp;" "&amp;H$4&amp;" "))&amp;(IF(I341=0,"",I341&amp;" "&amp;$I$4&amp;" "))&amp;(IF(J341=0,"",J341&amp;" "&amp;$J$4&amp;" ")),"")))&amp;"; "&amp;IF((B341=B340)*(AA341=AA340), "same collecting data; ", IF((B341=B340)*(Z340=Z341),"same locality; ",(IF(COUNTBLANK(L341)=1,"",$D$2&amp;L341&amp;$L$3&amp;" "&amp;$D$2))&amp;(IF(COUNTBLANK(M341)=1,"",$E$2&amp;M341&amp;$E$2&amp;", "))&amp;(IF(COUNTBLANK(N341)=1,"",N341&amp;"; "))&amp;(IF(COUNTBLANK(O341)=1,"",O341&amp;"; ")))&amp;(IF(COUNTBLANK(P341)=1,"",P341&amp;"; "))&amp;(IF(COUNTBLANK(Q341)=1,"",Q341&amp;"; "))&amp;(IF(COUNTBLANK(R341)=1,"",R341&amp;"m, "))&amp;IF((COUNTBLANK(S341)=0)*(S341&lt;&gt;S340), S341&amp;"; ","")&amp;(IF(COUNTBLANK(U341)=1,"",U341&amp;"; "))&amp;(IF(COUNTBLANK(T341)=1,"",IF(COUNTBLANK(F$2)=1,T341&amp;"; ",T341&amp;" "&amp;F$2&amp;"; "))))&amp;(IF(COUNTBLANK(V341)=1,"",V341&amp;"; "))&amp;IF((COUNTBLANK(C341)=1),"",C341)&amp;IF((B341=B342)*(K341=K342)*(L341=L342)*(M341=M342),IF(($H$2&lt;&gt;"m")*($H$2&lt;&gt;"Y"), " • ", IF((ISNUMBER(FIND(")",AE341))), " • ", "")),IF((B341=B342)*(K341=K342)," • ",". ")))</f>
        <v xml:space="preserve">Holotype: &lt;bold&gt;MEXICO&lt;bold&gt; • 1 ♂ 2 imm. ; Baja California, Bahía de Los Angeles, in building; [N28.95192°, W113.56243°]; 15/I/1965; V. Roth leg.; AMNH IFM-1594. Paratypes: &lt;bold&gt;MEXICO&lt;bold&gt; • 5 ♀ 3 imm. ; Baja California Sur, Isla San José, night collecting; [N24.97103°, W110.62881°]; 25/III/1953; B. Firstman leg.; AMNH IFM-1635 • 3 ♀ 3 imm. ; Baja California Sur, Isla San José, near boy's prison; night collecting; 25/III/1953; B. Firstman leg.; AMNH  • 1 ♂ ; Baja California Sur, La Purísima, [N26.18554°, W112.07596°]; CAS 9060641 • 1 ♂ ; Baja California Sur, road to Sierra San Francisco, mostly under rocks, some night collecting; (N27.4899°, W113.1881°); 31/III/2002; M. Hedin, P. Paquin &amp; S. Crews leg.; SDSU G264 • 1 ♀ 1 imm. ; Baja California Sur, San José de Comondú, canyon; [N26.05858°, W111.8237°]; 15/II/1966; V. Roth leg.; AMNH . Non-type material: &lt;bold&gt;MEXICO&lt;bold&gt; • 1 ♀ ; Baja California, Isla Espiritu Santo, [N24.46739°, W110.3428°]; 23/III/1953; B. Firstman leg.; AMNH  • 1 ♀ ; Baja California Sur, CAS 9060649 • 1 ♀ ; Baja California Sur, 13.4 miles S Loreto, Chuenque; under volc. cbl.; [N25.82848°, W111.3319°]; 2/I/1982; D. Ubick leg.; CAS 9060436 • 1 ♀ ; same locality; 13/I/1982; D. Ubick leg.; CAS 9060494 • 1 ♀ ; Baja California Sur, Isla Carmen, Puerto Ballandro; [N25.97747°, W111.15335°]; 21/V/1921; collector illegible leg.; MCZ 145040 • 1 ♀ 3 imm. ; Baja California Sur, Isla San José, night collecting; [N24.97103°, W110.62881°]; 25/III/1953; B. Firstman leg.; AMNH  • </v>
      </c>
    </row>
    <row r="342" spans="1:34" s="1" customFormat="1" x14ac:dyDescent="0.25">
      <c r="A342" s="3">
        <f t="shared" si="38"/>
        <v>6</v>
      </c>
      <c r="B342" s="53" t="str">
        <f t="shared" si="36"/>
        <v>Kukulcania cochimi</v>
      </c>
      <c r="C342" s="54" t="s">
        <v>192</v>
      </c>
      <c r="D342" s="55" t="s">
        <v>222</v>
      </c>
      <c r="E342" s="55"/>
      <c r="F342" s="54">
        <v>0</v>
      </c>
      <c r="G342" s="54">
        <v>2</v>
      </c>
      <c r="H342" s="54">
        <v>1</v>
      </c>
      <c r="I342" s="54"/>
      <c r="J342" s="54"/>
      <c r="K342" s="54" t="s">
        <v>48</v>
      </c>
      <c r="L342" s="54" t="s">
        <v>382</v>
      </c>
      <c r="M342" s="54" t="s">
        <v>486</v>
      </c>
      <c r="N342" s="54" t="s">
        <v>490</v>
      </c>
      <c r="O342" s="54" t="s">
        <v>85</v>
      </c>
      <c r="P342" s="54"/>
      <c r="Q342" s="54" t="s">
        <v>85</v>
      </c>
      <c r="R342" s="54"/>
      <c r="S342" s="54" t="s">
        <v>488</v>
      </c>
      <c r="T342" s="54"/>
      <c r="U342" s="54" t="s">
        <v>489</v>
      </c>
      <c r="V342" s="54"/>
      <c r="W342" s="54" t="s">
        <v>85</v>
      </c>
      <c r="X342" s="147">
        <f ca="1">IF(COUNTBLANK(D342)=1,"",IF('order-admin-units'!$I$1&lt;&gt;"y", "", IF(COUNTBLANK(K342)=1, 'order-admin-units'!$B$1+1, VLOOKUP(K342, ordercountry, 2))))</f>
        <v>2</v>
      </c>
      <c r="Y342" s="147">
        <f ca="1">IF(COUNTBLANK(D342)=1,"",IF('order-admin-units'!$I$1&lt;&gt;"y", "", IF(COUNTBLANK(K342:L342)&gt;0, 'order-admin-units'!$B$2+1, VLOOKUP(K342&amp;"@"&amp;L342, orderadmin, 2))))</f>
        <v>7</v>
      </c>
      <c r="Z342" s="147" t="str">
        <f t="shared" si="39"/>
        <v>MexicoBaja California SurIsla San Josénear boy's prison</v>
      </c>
      <c r="AA342" s="147" t="str">
        <f t="shared" si="40"/>
        <v>Kukulcania cochimiMexicoBaja California SurIsla San Josénear boy's prison[N24.97103°, W110.62881°]25/III/1953</v>
      </c>
      <c r="AB342" s="147" t="str">
        <f t="shared" si="41"/>
        <v xml:space="preserve">Kukulcania cochimiMexicoBaja California SurIsla San Josénear boy's prison[N24.97103°, W110.62881°]25/III/1953AMNH </v>
      </c>
      <c r="AC342" s="147" t="str">
        <f t="shared" si="37"/>
        <v>Kukulcania cochimiMexicoBaja California SurIsla San Josénear boy's prison[N24.97103°, W110.62881°]25/III/1953</v>
      </c>
      <c r="AD342" s="11" t="str">
        <f t="shared" si="42"/>
        <v/>
      </c>
      <c r="AE342" s="11" t="str">
        <f t="array" ref="AE342">IF(COUNTBLANK(D342)=1,"",IF(OR($H$2="y",$H$2="m"),IF(AA342=AA341,IF(OR(AB342=$AB$4:$AB341)=FALSE,AE341&amp;C342,AE341),"("&amp;C342)&amp;IF(AA342=AA343,IF(OR(AB343=$AB$4:$AB342)=FALSE,", ",""),") "),""))</f>
        <v/>
      </c>
      <c r="AF342" s="11" t="str">
        <f t="array" ref="AF342">IF((COUNTBLANK(D342)=0)*OR($H$2="y",$H$2="m"),IFERROR(LEFT(C342, FIND(" ",C342)-1), C342),"")</f>
        <v/>
      </c>
      <c r="AG342" s="11" t="str">
        <f t="array" ref="AG342">IF(COUNTBLANK(D342)=1,"",IF(OR($H$2="y",$H$2="m"),IF(AA342=AA341,IF(OR(AC342=$AC$4:$AC341)=FALSE,AG341&amp;AF342,AG341),"("&amp;AF342)&amp;IF(AA342=AA343,IF(OR(AC343=$AC$4:$AC342)=FALSE,", ",""),") "),""))</f>
        <v/>
      </c>
      <c r="AH342" s="10" t="str">
        <f>IF((COUNTBLANK(D342)=1),"",IF(D342=D341,AH341,"")&amp;IF(B341&lt;&gt;B342,((IF(COUNTBLANK(E342)=1,$D$3&amp;"Non-type material: "&amp;$D$3,$D$3&amp;INDEX('type-categories'!$A$2:$B$100,MATCH(E342,'type-categories'!$A$2:$A$100,0),2)&amp;$D$3))),"")&amp;(IF(K342&lt;&gt;K341,$C$2&amp;UPPER(K342)&amp;$C$2&amp;$K$3&amp;" ",(IF(B342&lt;&gt;B341,$C$2&amp;UPPER(K342)&amp;$C$2&amp;$K$3&amp;" ",""))))&amp;IF((AA342&lt;&gt;AA343)*($H$2="y"),AD342&amp;AE342,IF((AA342&lt;&gt;AA343)*($H$2="m"),AD342&amp;AG342,IF(($H$2&lt;&gt;"m")*($H$2&lt;&gt;"Y"),(IF(F342=0,"",F342&amp;" "&amp;$F$4&amp;" "))&amp;(IF(G342=0,"",G342&amp;" "&amp;$G$4&amp;" "))&amp;(IF(H342=0,"",H342&amp;" "&amp;H$4&amp;" "))&amp;(IF(I342=0,"",I342&amp;" "&amp;$I$4&amp;" "))&amp;(IF(J342=0,"",J342&amp;" "&amp;$J$4&amp;" ")),"")))&amp;"; "&amp;IF((B342=B341)*(AA342=AA341), "same collecting data; ", IF((B342=B341)*(Z341=Z342),"same locality; ",(IF(COUNTBLANK(L342)=1,"",$D$2&amp;L342&amp;$L$3&amp;" "&amp;$D$2))&amp;(IF(COUNTBLANK(M342)=1,"",$E$2&amp;M342&amp;$E$2&amp;", "))&amp;(IF(COUNTBLANK(N342)=1,"",N342&amp;"; "))&amp;(IF(COUNTBLANK(O342)=1,"",O342&amp;"; ")))&amp;(IF(COUNTBLANK(P342)=1,"",P342&amp;"; "))&amp;(IF(COUNTBLANK(Q342)=1,"",Q342&amp;"; "))&amp;(IF(COUNTBLANK(R342)=1,"",R342&amp;"m, "))&amp;IF((COUNTBLANK(S342)=0)*(S342&lt;&gt;S341), S342&amp;"; ","")&amp;(IF(COUNTBLANK(U342)=1,"",U342&amp;"; "))&amp;(IF(COUNTBLANK(T342)=1,"",IF(COUNTBLANK(F$2)=1,T342&amp;"; ",T342&amp;" "&amp;F$2&amp;"; "))))&amp;(IF(COUNTBLANK(V342)=1,"",V342&amp;"; "))&amp;IF((COUNTBLANK(C342)=1),"",C342)&amp;IF((B342=B343)*(K342=K343)*(L342=L343)*(M342=M343),IF(($H$2&lt;&gt;"m")*($H$2&lt;&gt;"Y"), " • ", IF((ISNUMBER(FIND(")",AE342))), " • ", "")),IF((B342=B343)*(K342=K343)," • ",". ")))</f>
        <v xml:space="preserve">Holotype: &lt;bold&gt;MEXICO&lt;bold&gt; • 1 ♂ 2 imm. ; Baja California, Bahía de Los Angeles, in building; [N28.95192°, W113.56243°]; 15/I/1965; V. Roth leg.; AMNH IFM-1594. Paratypes: &lt;bold&gt;MEXICO&lt;bold&gt; • 5 ♀ 3 imm. ; Baja California Sur, Isla San José, night collecting; [N24.97103°, W110.62881°]; 25/III/1953; B. Firstman leg.; AMNH IFM-1635 • 3 ♀ 3 imm. ; Baja California Sur, Isla San José, near boy's prison; night collecting; 25/III/1953; B. Firstman leg.; AMNH  • 1 ♂ ; Baja California Sur, La Purísima, [N26.18554°, W112.07596°]; CAS 9060641 • 1 ♂ ; Baja California Sur, road to Sierra San Francisco, mostly under rocks, some night collecting; (N27.4899°, W113.1881°); 31/III/2002; M. Hedin, P. Paquin &amp; S. Crews leg.; SDSU G264 • 1 ♀ 1 imm. ; Baja California Sur, San José de Comondú, canyon; [N26.05858°, W111.8237°]; 15/II/1966; V. Roth leg.; AMNH . Non-type material: &lt;bold&gt;MEXICO&lt;bold&gt; • 1 ♀ ; Baja California, Isla Espiritu Santo, [N24.46739°, W110.3428°]; 23/III/1953; B. Firstman leg.; AMNH  • 1 ♀ ; Baja California Sur, CAS 9060649 • 1 ♀ ; Baja California Sur, 13.4 miles S Loreto, Chuenque; under volc. cbl.; [N25.82848°, W111.3319°]; 2/I/1982; D. Ubick leg.; CAS 9060436 • 1 ♀ ; same locality; 13/I/1982; D. Ubick leg.; CAS 9060494 • 1 ♀ ; Baja California Sur, Isla Carmen, Puerto Ballandro; [N25.97747°, W111.15335°]; 21/V/1921; collector illegible leg.; MCZ 145040 • 1 ♀ 3 imm. ; Baja California Sur, Isla San José, night collecting; [N24.97103°, W110.62881°]; 25/III/1953; B. Firstman leg.; AMNH  • 2 ♀ 1 imm. ; Baja California Sur, Isla San José, near boy's prison; 25/III/1953; AMNH  • </v>
      </c>
    </row>
    <row r="343" spans="1:34" s="1" customFormat="1" x14ac:dyDescent="0.25">
      <c r="A343" s="3">
        <f t="shared" si="38"/>
        <v>6</v>
      </c>
      <c r="B343" s="53" t="str">
        <f t="shared" si="36"/>
        <v>Kukulcania cochimi</v>
      </c>
      <c r="C343" s="54" t="s">
        <v>228</v>
      </c>
      <c r="D343" s="55" t="s">
        <v>222</v>
      </c>
      <c r="E343" s="55"/>
      <c r="F343" s="54">
        <v>0</v>
      </c>
      <c r="G343" s="54">
        <v>1</v>
      </c>
      <c r="H343" s="54">
        <v>0</v>
      </c>
      <c r="I343" s="54"/>
      <c r="J343" s="54"/>
      <c r="K343" s="54" t="s">
        <v>48</v>
      </c>
      <c r="L343" s="54" t="s">
        <v>382</v>
      </c>
      <c r="M343" s="54" t="s">
        <v>491</v>
      </c>
      <c r="N343" s="54" t="s">
        <v>85</v>
      </c>
      <c r="O343" s="54" t="s">
        <v>85</v>
      </c>
      <c r="P343" s="54"/>
      <c r="Q343" s="54" t="s">
        <v>85</v>
      </c>
      <c r="R343" s="54"/>
      <c r="S343" s="54" t="s">
        <v>492</v>
      </c>
      <c r="T343" s="54" t="s">
        <v>493</v>
      </c>
      <c r="U343" s="54" t="s">
        <v>494</v>
      </c>
      <c r="V343" s="54"/>
      <c r="W343" s="54" t="s">
        <v>85</v>
      </c>
      <c r="X343" s="147">
        <f ca="1">IF(COUNTBLANK(D343)=1,"",IF('order-admin-units'!$I$1&lt;&gt;"y", "", IF(COUNTBLANK(K343)=1, 'order-admin-units'!$B$1+1, VLOOKUP(K343, ordercountry, 2))))</f>
        <v>2</v>
      </c>
      <c r="Y343" s="147">
        <f ca="1">IF(COUNTBLANK(D343)=1,"",IF('order-admin-units'!$I$1&lt;&gt;"y", "", IF(COUNTBLANK(K343:L343)&gt;0, 'order-admin-units'!$B$2+1, VLOOKUP(K343&amp;"@"&amp;L343, orderadmin, 2))))</f>
        <v>7</v>
      </c>
      <c r="Z343" s="147" t="str">
        <f t="shared" si="39"/>
        <v>MexicoBaja California SurIsla Tortuga</v>
      </c>
      <c r="AA343" s="147" t="str">
        <f t="shared" si="40"/>
        <v>Kukulcania cochimiMexicoBaja California SurIsla Tortuga[N27.43608°, W111.88683°]J.C. Chamberlin11/V/1921</v>
      </c>
      <c r="AB343" s="147" t="str">
        <f t="shared" si="41"/>
        <v>Kukulcania cochimiMexicoBaja California SurIsla Tortuga[N27.43608°, W111.88683°]J.C. Chamberlin11/V/1921MCZ 145038</v>
      </c>
      <c r="AC343" s="147" t="str">
        <f t="shared" si="37"/>
        <v>Kukulcania cochimiMexicoBaja California SurIsla Tortuga[N27.43608°, W111.88683°]J.C. Chamberlin11/V/1921</v>
      </c>
      <c r="AD343" s="11" t="str">
        <f t="shared" si="42"/>
        <v/>
      </c>
      <c r="AE343" s="11" t="str">
        <f t="array" ref="AE343">IF(COUNTBLANK(D343)=1,"",IF(OR($H$2="y",$H$2="m"),IF(AA343=AA342,IF(OR(AB343=$AB$4:$AB342)=FALSE,AE342&amp;C343,AE342),"("&amp;C343)&amp;IF(AA343=AA344,IF(OR(AB344=$AB$4:$AB343)=FALSE,", ",""),") "),""))</f>
        <v/>
      </c>
      <c r="AF343" s="11" t="str">
        <f t="array" ref="AF343">IF((COUNTBLANK(D343)=0)*OR($H$2="y",$H$2="m"),IFERROR(LEFT(C343, FIND(" ",C343)-1), C343),"")</f>
        <v/>
      </c>
      <c r="AG343" s="11" t="str">
        <f t="array" ref="AG343">IF(COUNTBLANK(D343)=1,"",IF(OR($H$2="y",$H$2="m"),IF(AA343=AA342,IF(OR(AC343=$AC$4:$AC342)=FALSE,AG342&amp;AF343,AG342),"("&amp;AF343)&amp;IF(AA343=AA344,IF(OR(AC344=$AC$4:$AC343)=FALSE,", ",""),") "),""))</f>
        <v/>
      </c>
      <c r="AH343" s="10" t="str">
        <f>IF((COUNTBLANK(D343)=1),"",IF(D343=D342,AH342,"")&amp;IF(B342&lt;&gt;B343,((IF(COUNTBLANK(E343)=1,$D$3&amp;"Non-type material: "&amp;$D$3,$D$3&amp;INDEX('type-categories'!$A$2:$B$100,MATCH(E343,'type-categories'!$A$2:$A$100,0),2)&amp;$D$3))),"")&amp;(IF(K343&lt;&gt;K342,$C$2&amp;UPPER(K343)&amp;$C$2&amp;$K$3&amp;" ",(IF(B343&lt;&gt;B342,$C$2&amp;UPPER(K343)&amp;$C$2&amp;$K$3&amp;" ",""))))&amp;IF((AA343&lt;&gt;AA344)*($H$2="y"),AD343&amp;AE343,IF((AA343&lt;&gt;AA344)*($H$2="m"),AD343&amp;AG343,IF(($H$2&lt;&gt;"m")*($H$2&lt;&gt;"Y"),(IF(F343=0,"",F343&amp;" "&amp;$F$4&amp;" "))&amp;(IF(G343=0,"",G343&amp;" "&amp;$G$4&amp;" "))&amp;(IF(H343=0,"",H343&amp;" "&amp;H$4&amp;" "))&amp;(IF(I343=0,"",I343&amp;" "&amp;$I$4&amp;" "))&amp;(IF(J343=0,"",J343&amp;" "&amp;$J$4&amp;" ")),"")))&amp;"; "&amp;IF((B343=B342)*(AA343=AA342), "same collecting data; ", IF((B343=B342)*(Z342=Z343),"same locality; ",(IF(COUNTBLANK(L343)=1,"",$D$2&amp;L343&amp;$L$3&amp;" "&amp;$D$2))&amp;(IF(COUNTBLANK(M343)=1,"",$E$2&amp;M343&amp;$E$2&amp;", "))&amp;(IF(COUNTBLANK(N343)=1,"",N343&amp;"; "))&amp;(IF(COUNTBLANK(O343)=1,"",O343&amp;"; ")))&amp;(IF(COUNTBLANK(P343)=1,"",P343&amp;"; "))&amp;(IF(COUNTBLANK(Q343)=1,"",Q343&amp;"; "))&amp;(IF(COUNTBLANK(R343)=1,"",R343&amp;"m, "))&amp;IF((COUNTBLANK(S343)=0)*(S343&lt;&gt;S342), S343&amp;"; ","")&amp;(IF(COUNTBLANK(U343)=1,"",U343&amp;"; "))&amp;(IF(COUNTBLANK(T343)=1,"",IF(COUNTBLANK(F$2)=1,T343&amp;"; ",T343&amp;" "&amp;F$2&amp;"; "))))&amp;(IF(COUNTBLANK(V343)=1,"",V343&amp;"; "))&amp;IF((COUNTBLANK(C343)=1),"",C343)&amp;IF((B343=B344)*(K343=K344)*(L343=L344)*(M343=M344),IF(($H$2&lt;&gt;"m")*($H$2&lt;&gt;"Y"), " • ", IF((ISNUMBER(FIND(")",AE343))), " • ", "")),IF((B343=B344)*(K343=K344)," • ",". ")))</f>
        <v xml:space="preserve">Holotype: &lt;bold&gt;MEXICO&lt;bold&gt; • 1 ♂ 2 imm. ; Baja California, Bahía de Los Angeles, in building; [N28.95192°, W113.56243°]; 15/I/1965; V. Roth leg.; AMNH IFM-1594. Paratypes: &lt;bold&gt;MEXICO&lt;bold&gt; • 5 ♀ 3 imm. ; Baja California Sur, Isla San José, night collecting; [N24.97103°, W110.62881°]; 25/III/1953; B. Firstman leg.; AMNH IFM-1635 • 3 ♀ 3 imm. ; Baja California Sur, Isla San José, near boy's prison; night collecting; 25/III/1953; B. Firstman leg.; AMNH  • 1 ♂ ; Baja California Sur, La Purísima, [N26.18554°, W112.07596°]; CAS 9060641 • 1 ♂ ; Baja California Sur, road to Sierra San Francisco, mostly under rocks, some night collecting; (N27.4899°, W113.1881°); 31/III/2002; M. Hedin, P. Paquin &amp; S. Crews leg.; SDSU G264 • 1 ♀ 1 imm. ; Baja California Sur, San José de Comondú, canyon; [N26.05858°, W111.8237°]; 15/II/1966; V. Roth leg.; AMNH . Non-type material: &lt;bold&gt;MEXICO&lt;bold&gt; • 1 ♀ ; Baja California, Isla Espiritu Santo, [N24.46739°, W110.3428°]; 23/III/1953; B. Firstman leg.; AMNH  • 1 ♀ ; Baja California Sur, CAS 9060649 • 1 ♀ ; Baja California Sur, 13.4 miles S Loreto, Chuenque; under volc. cbl.; [N25.82848°, W111.3319°]; 2/I/1982; D. Ubick leg.; CAS 9060436 • 1 ♀ ; same locality; 13/I/1982; D. Ubick leg.; CAS 9060494 • 1 ♀ ; Baja California Sur, Isla Carmen, Puerto Ballandro; [N25.97747°, W111.15335°]; 21/V/1921; collector illegible leg.; MCZ 145040 • 1 ♀ 3 imm. ; Baja California Sur, Isla San José, night collecting; [N24.97103°, W110.62881°]; 25/III/1953; B. Firstman leg.; AMNH  • 2 ♀ 1 imm. ; Baja California Sur, Isla San José, near boy's prison; 25/III/1953; AMNH  • 1 ♀ ; Baja California Sur, Isla Tortuga, [N27.43608°, W111.88683°]; 11/V/1921; J.C. Chamberlin leg.; MCZ 145038 • </v>
      </c>
    </row>
    <row r="344" spans="1:34" s="1" customFormat="1" x14ac:dyDescent="0.25">
      <c r="A344" s="3">
        <f t="shared" si="38"/>
        <v>6</v>
      </c>
      <c r="B344" s="53" t="str">
        <f t="shared" si="36"/>
        <v>Kukulcania cochimi</v>
      </c>
      <c r="C344" s="54" t="s">
        <v>229</v>
      </c>
      <c r="D344" s="55" t="s">
        <v>222</v>
      </c>
      <c r="E344" s="55"/>
      <c r="F344" s="54">
        <v>0</v>
      </c>
      <c r="G344" s="54">
        <v>1</v>
      </c>
      <c r="H344" s="54">
        <v>0</v>
      </c>
      <c r="I344" s="54"/>
      <c r="J344" s="54"/>
      <c r="K344" s="54" t="s">
        <v>48</v>
      </c>
      <c r="L344" s="54" t="s">
        <v>382</v>
      </c>
      <c r="M344" s="54" t="s">
        <v>491</v>
      </c>
      <c r="N344" s="54" t="s">
        <v>85</v>
      </c>
      <c r="O344" s="54" t="s">
        <v>85</v>
      </c>
      <c r="P344" s="54"/>
      <c r="Q344" s="54" t="s">
        <v>85</v>
      </c>
      <c r="R344" s="54"/>
      <c r="S344" s="54" t="s">
        <v>492</v>
      </c>
      <c r="T344" s="54" t="s">
        <v>493</v>
      </c>
      <c r="U344" s="54" t="s">
        <v>494</v>
      </c>
      <c r="V344" s="54"/>
      <c r="W344" s="54" t="s">
        <v>85</v>
      </c>
      <c r="X344" s="147">
        <f ca="1">IF(COUNTBLANK(D344)=1,"",IF('order-admin-units'!$I$1&lt;&gt;"y", "", IF(COUNTBLANK(K344)=1, 'order-admin-units'!$B$1+1, VLOOKUP(K344, ordercountry, 2))))</f>
        <v>2</v>
      </c>
      <c r="Y344" s="147">
        <f ca="1">IF(COUNTBLANK(D344)=1,"",IF('order-admin-units'!$I$1&lt;&gt;"y", "", IF(COUNTBLANK(K344:L344)&gt;0, 'order-admin-units'!$B$2+1, VLOOKUP(K344&amp;"@"&amp;L344, orderadmin, 2))))</f>
        <v>7</v>
      </c>
      <c r="Z344" s="147" t="str">
        <f t="shared" si="39"/>
        <v>MexicoBaja California SurIsla Tortuga</v>
      </c>
      <c r="AA344" s="147" t="str">
        <f t="shared" si="40"/>
        <v>Kukulcania cochimiMexicoBaja California SurIsla Tortuga[N27.43608°, W111.88683°]J.C. Chamberlin11/V/1921</v>
      </c>
      <c r="AB344" s="147" t="str">
        <f t="shared" si="41"/>
        <v>Kukulcania cochimiMexicoBaja California SurIsla Tortuga[N27.43608°, W111.88683°]J.C. Chamberlin11/V/1921MCZ 145039</v>
      </c>
      <c r="AC344" s="147" t="str">
        <f t="shared" si="37"/>
        <v>Kukulcania cochimiMexicoBaja California SurIsla Tortuga[N27.43608°, W111.88683°]J.C. Chamberlin11/V/1921</v>
      </c>
      <c r="AD344" s="11" t="str">
        <f t="shared" si="42"/>
        <v/>
      </c>
      <c r="AE344" s="11" t="str">
        <f t="array" ref="AE344">IF(COUNTBLANK(D344)=1,"",IF(OR($H$2="y",$H$2="m"),IF(AA344=AA343,IF(OR(AB344=$AB$4:$AB343)=FALSE,AE343&amp;C344,AE343),"("&amp;C344)&amp;IF(AA344=AA345,IF(OR(AB345=$AB$4:$AB344)=FALSE,", ",""),") "),""))</f>
        <v/>
      </c>
      <c r="AF344" s="11" t="str">
        <f t="array" ref="AF344">IF((COUNTBLANK(D344)=0)*OR($H$2="y",$H$2="m"),IFERROR(LEFT(C344, FIND(" ",C344)-1), C344),"")</f>
        <v/>
      </c>
      <c r="AG344" s="11" t="str">
        <f t="array" ref="AG344">IF(COUNTBLANK(D344)=1,"",IF(OR($H$2="y",$H$2="m"),IF(AA344=AA343,IF(OR(AC344=$AC$4:$AC343)=FALSE,AG343&amp;AF344,AG343),"("&amp;AF344)&amp;IF(AA344=AA345,IF(OR(AC345=$AC$4:$AC344)=FALSE,", ",""),") "),""))</f>
        <v/>
      </c>
      <c r="AH344" s="10" t="str">
        <f>IF((COUNTBLANK(D344)=1),"",IF(D344=D343,AH343,"")&amp;IF(B343&lt;&gt;B344,((IF(COUNTBLANK(E344)=1,$D$3&amp;"Non-type material: "&amp;$D$3,$D$3&amp;INDEX('type-categories'!$A$2:$B$100,MATCH(E344,'type-categories'!$A$2:$A$100,0),2)&amp;$D$3))),"")&amp;(IF(K344&lt;&gt;K343,$C$2&amp;UPPER(K344)&amp;$C$2&amp;$K$3&amp;" ",(IF(B344&lt;&gt;B343,$C$2&amp;UPPER(K344)&amp;$C$2&amp;$K$3&amp;" ",""))))&amp;IF((AA344&lt;&gt;AA345)*($H$2="y"),AD344&amp;AE344,IF((AA344&lt;&gt;AA345)*($H$2="m"),AD344&amp;AG344,IF(($H$2&lt;&gt;"m")*($H$2&lt;&gt;"Y"),(IF(F344=0,"",F344&amp;" "&amp;$F$4&amp;" "))&amp;(IF(G344=0,"",G344&amp;" "&amp;$G$4&amp;" "))&amp;(IF(H344=0,"",H344&amp;" "&amp;H$4&amp;" "))&amp;(IF(I344=0,"",I344&amp;" "&amp;$I$4&amp;" "))&amp;(IF(J344=0,"",J344&amp;" "&amp;$J$4&amp;" ")),"")))&amp;"; "&amp;IF((B344=B343)*(AA344=AA343), "same collecting data; ", IF((B344=B343)*(Z343=Z344),"same locality; ",(IF(COUNTBLANK(L344)=1,"",$D$2&amp;L344&amp;$L$3&amp;" "&amp;$D$2))&amp;(IF(COUNTBLANK(M344)=1,"",$E$2&amp;M344&amp;$E$2&amp;", "))&amp;(IF(COUNTBLANK(N344)=1,"",N344&amp;"; "))&amp;(IF(COUNTBLANK(O344)=1,"",O344&amp;"; ")))&amp;(IF(COUNTBLANK(P344)=1,"",P344&amp;"; "))&amp;(IF(COUNTBLANK(Q344)=1,"",Q344&amp;"; "))&amp;(IF(COUNTBLANK(R344)=1,"",R344&amp;"m, "))&amp;IF((COUNTBLANK(S344)=0)*(S344&lt;&gt;S343), S344&amp;"; ","")&amp;(IF(COUNTBLANK(U344)=1,"",U344&amp;"; "))&amp;(IF(COUNTBLANK(T344)=1,"",IF(COUNTBLANK(F$2)=1,T344&amp;"; ",T344&amp;" "&amp;F$2&amp;"; "))))&amp;(IF(COUNTBLANK(V344)=1,"",V344&amp;"; "))&amp;IF((COUNTBLANK(C344)=1),"",C344)&amp;IF((B344=B345)*(K344=K345)*(L344=L345)*(M344=M345),IF(($H$2&lt;&gt;"m")*($H$2&lt;&gt;"Y"), " • ", IF((ISNUMBER(FIND(")",AE344))), " • ", "")),IF((B344=B345)*(K344=K345)," • ",". ")))</f>
        <v xml:space="preserve">Holotype: &lt;bold&gt;MEXICO&lt;bold&gt; • 1 ♂ 2 imm. ; Baja California, Bahía de Los Angeles, in building; [N28.95192°, W113.56243°]; 15/I/1965; V. Roth leg.; AMNH IFM-1594. Paratypes: &lt;bold&gt;MEXICO&lt;bold&gt; • 5 ♀ 3 imm. ; Baja California Sur, Isla San José, night collecting; [N24.97103°, W110.62881°]; 25/III/1953; B. Firstman leg.; AMNH IFM-1635 • 3 ♀ 3 imm. ; Baja California Sur, Isla San José, near boy's prison; night collecting; 25/III/1953; B. Firstman leg.; AMNH  • 1 ♂ ; Baja California Sur, La Purísima, [N26.18554°, W112.07596°]; CAS 9060641 • 1 ♂ ; Baja California Sur, road to Sierra San Francisco, mostly under rocks, some night collecting; (N27.4899°, W113.1881°); 31/III/2002; M. Hedin, P. Paquin &amp; S. Crews leg.; SDSU G264 • 1 ♀ 1 imm. ; Baja California Sur, San José de Comondú, canyon; [N26.05858°, W111.8237°]; 15/II/1966; V. Roth leg.; AMNH . Non-type material: &lt;bold&gt;MEXICO&lt;bold&gt; • 1 ♀ ; Baja California, Isla Espiritu Santo, [N24.46739°, W110.3428°]; 23/III/1953; B. Firstman leg.; AMNH  • 1 ♀ ; Baja California Sur, CAS 9060649 • 1 ♀ ; Baja California Sur, 13.4 miles S Loreto, Chuenque; under volc. cbl.; [N25.82848°, W111.3319°]; 2/I/1982; D. Ubick leg.; CAS 9060436 • 1 ♀ ; same locality; 13/I/1982; D. Ubick leg.; CAS 9060494 • 1 ♀ ; Baja California Sur, Isla Carmen, Puerto Ballandro; [N25.97747°, W111.15335°]; 21/V/1921; collector illegible leg.; MCZ 145040 • 1 ♀ 3 imm. ; Baja California Sur, Isla San José, night collecting; [N24.97103°, W110.62881°]; 25/III/1953; B. Firstman leg.; AMNH  • 2 ♀ 1 imm. ; Baja California Sur, Isla San José, near boy's prison; 25/III/1953; AMNH  • 1 ♀ ; Baja California Sur, Isla Tortuga, [N27.43608°, W111.88683°]; 11/V/1921; J.C. Chamberlin leg.; MCZ 145038 • 1 ♀ ; same collecting data; MCZ 145039 • </v>
      </c>
    </row>
    <row r="345" spans="1:34" s="1" customFormat="1" x14ac:dyDescent="0.25">
      <c r="A345" s="3">
        <f t="shared" si="38"/>
        <v>6</v>
      </c>
      <c r="B345" s="53" t="str">
        <f t="shared" si="36"/>
        <v>Kukulcania cochimi</v>
      </c>
      <c r="C345" s="54" t="s">
        <v>226</v>
      </c>
      <c r="D345" s="55" t="s">
        <v>222</v>
      </c>
      <c r="E345" s="55"/>
      <c r="F345" s="54">
        <v>0</v>
      </c>
      <c r="G345" s="54">
        <v>1</v>
      </c>
      <c r="H345" s="54">
        <v>0</v>
      </c>
      <c r="I345" s="54"/>
      <c r="J345" s="54"/>
      <c r="K345" s="54" t="s">
        <v>48</v>
      </c>
      <c r="L345" s="54" t="s">
        <v>382</v>
      </c>
      <c r="M345" s="54" t="s">
        <v>491</v>
      </c>
      <c r="N345" s="54" t="s">
        <v>85</v>
      </c>
      <c r="O345" s="54" t="s">
        <v>85</v>
      </c>
      <c r="P345" s="54"/>
      <c r="Q345" s="54" t="s">
        <v>85</v>
      </c>
      <c r="R345" s="54"/>
      <c r="S345" s="54" t="s">
        <v>492</v>
      </c>
      <c r="T345" s="54" t="s">
        <v>493</v>
      </c>
      <c r="U345" s="54" t="s">
        <v>1451</v>
      </c>
      <c r="V345" s="54"/>
      <c r="W345" s="54" t="s">
        <v>85</v>
      </c>
      <c r="X345" s="147">
        <f ca="1">IF(COUNTBLANK(D345)=1,"",IF('order-admin-units'!$I$1&lt;&gt;"y", "", IF(COUNTBLANK(K345)=1, 'order-admin-units'!$B$1+1, VLOOKUP(K345, ordercountry, 2))))</f>
        <v>2</v>
      </c>
      <c r="Y345" s="147">
        <f ca="1">IF(COUNTBLANK(D345)=1,"",IF('order-admin-units'!$I$1&lt;&gt;"y", "", IF(COUNTBLANK(K345:L345)&gt;0, 'order-admin-units'!$B$2+1, VLOOKUP(K345&amp;"@"&amp;L345, orderadmin, 2))))</f>
        <v>7</v>
      </c>
      <c r="Z345" s="147" t="str">
        <f t="shared" si="39"/>
        <v>MexicoBaja California SurIsla Tortuga</v>
      </c>
      <c r="AA345" s="147" t="str">
        <f t="shared" si="40"/>
        <v>Kukulcania cochimiMexicoBaja California SurIsla Tortuga[N27.43608°, W111.88683°]J.C. Chamberlin12/V/1921</v>
      </c>
      <c r="AB345" s="147" t="str">
        <f t="shared" si="41"/>
        <v>Kukulcania cochimiMexicoBaja California SurIsla Tortuga[N27.43608°, W111.88683°]J.C. Chamberlin12/V/1921MCZ 145040</v>
      </c>
      <c r="AC345" s="147" t="str">
        <f t="shared" si="37"/>
        <v>Kukulcania cochimiMexicoBaja California SurIsla Tortuga[N27.43608°, W111.88683°]J.C. Chamberlin12/V/1921</v>
      </c>
      <c r="AD345" s="11" t="str">
        <f t="shared" si="42"/>
        <v/>
      </c>
      <c r="AE345" s="11" t="str">
        <f t="array" ref="AE345">IF(COUNTBLANK(D345)=1,"",IF(OR($H$2="y",$H$2="m"),IF(AA345=AA344,IF(OR(AB345=$AB$4:$AB344)=FALSE,AE344&amp;C345,AE344),"("&amp;C345)&amp;IF(AA345=AA346,IF(OR(AB346=$AB$4:$AB345)=FALSE,", ",""),") "),""))</f>
        <v/>
      </c>
      <c r="AF345" s="11" t="str">
        <f t="array" ref="AF345">IF((COUNTBLANK(D345)=0)*OR($H$2="y",$H$2="m"),IFERROR(LEFT(C345, FIND(" ",C345)-1), C345),"")</f>
        <v/>
      </c>
      <c r="AG345" s="11" t="str">
        <f t="array" ref="AG345">IF(COUNTBLANK(D345)=1,"",IF(OR($H$2="y",$H$2="m"),IF(AA345=AA344,IF(OR(AC345=$AC$4:$AC344)=FALSE,AG344&amp;AF345,AG344),"("&amp;AF345)&amp;IF(AA345=AA346,IF(OR(AC346=$AC$4:$AC345)=FALSE,", ",""),") "),""))</f>
        <v/>
      </c>
      <c r="AH345" s="10" t="str">
        <f>IF((COUNTBLANK(D345)=1),"",IF(D345=D344,AH344,"")&amp;IF(B344&lt;&gt;B345,((IF(COUNTBLANK(E345)=1,$D$3&amp;"Non-type material: "&amp;$D$3,$D$3&amp;INDEX('type-categories'!$A$2:$B$100,MATCH(E345,'type-categories'!$A$2:$A$100,0),2)&amp;$D$3))),"")&amp;(IF(K345&lt;&gt;K344,$C$2&amp;UPPER(K345)&amp;$C$2&amp;$K$3&amp;" ",(IF(B345&lt;&gt;B344,$C$2&amp;UPPER(K345)&amp;$C$2&amp;$K$3&amp;" ",""))))&amp;IF((AA345&lt;&gt;AA346)*($H$2="y"),AD345&amp;AE345,IF((AA345&lt;&gt;AA346)*($H$2="m"),AD345&amp;AG345,IF(($H$2&lt;&gt;"m")*($H$2&lt;&gt;"Y"),(IF(F345=0,"",F345&amp;" "&amp;$F$4&amp;" "))&amp;(IF(G345=0,"",G345&amp;" "&amp;$G$4&amp;" "))&amp;(IF(H345=0,"",H345&amp;" "&amp;H$4&amp;" "))&amp;(IF(I345=0,"",I345&amp;" "&amp;$I$4&amp;" "))&amp;(IF(J345=0,"",J345&amp;" "&amp;$J$4&amp;" ")),"")))&amp;"; "&amp;IF((B345=B344)*(AA345=AA344), "same collecting data; ", IF((B345=B344)*(Z344=Z345),"same locality; ",(IF(COUNTBLANK(L345)=1,"",$D$2&amp;L345&amp;$L$3&amp;" "&amp;$D$2))&amp;(IF(COUNTBLANK(M345)=1,"",$E$2&amp;M345&amp;$E$2&amp;", "))&amp;(IF(COUNTBLANK(N345)=1,"",N345&amp;"; "))&amp;(IF(COUNTBLANK(O345)=1,"",O345&amp;"; ")))&amp;(IF(COUNTBLANK(P345)=1,"",P345&amp;"; "))&amp;(IF(COUNTBLANK(Q345)=1,"",Q345&amp;"; "))&amp;(IF(COUNTBLANK(R345)=1,"",R345&amp;"m, "))&amp;IF((COUNTBLANK(S345)=0)*(S345&lt;&gt;S344), S345&amp;"; ","")&amp;(IF(COUNTBLANK(U345)=1,"",U345&amp;"; "))&amp;(IF(COUNTBLANK(T345)=1,"",IF(COUNTBLANK(F$2)=1,T345&amp;"; ",T345&amp;" "&amp;F$2&amp;"; "))))&amp;(IF(COUNTBLANK(V345)=1,"",V345&amp;"; "))&amp;IF((COUNTBLANK(C345)=1),"",C345)&amp;IF((B345=B346)*(K345=K346)*(L345=L346)*(M345=M346),IF(($H$2&lt;&gt;"m")*($H$2&lt;&gt;"Y"), " • ", IF((ISNUMBER(FIND(")",AE345))), " • ", "")),IF((B345=B346)*(K345=K346)," • ",". ")))</f>
        <v xml:space="preserve">Holotype: &lt;bold&gt;MEXICO&lt;bold&gt; • 1 ♂ 2 imm. ; Baja California, Bahía de Los Angeles, in building; [N28.95192°, W113.56243°]; 15/I/1965; V. Roth leg.; AMNH IFM-1594. Paratypes: &lt;bold&gt;MEXICO&lt;bold&gt; • 5 ♀ 3 imm. ; Baja California Sur, Isla San José, night collecting; [N24.97103°, W110.62881°]; 25/III/1953; B. Firstman leg.; AMNH IFM-1635 • 3 ♀ 3 imm. ; Baja California Sur, Isla San José, near boy's prison; night collecting; 25/III/1953; B. Firstman leg.; AMNH  • 1 ♂ ; Baja California Sur, La Purísima, [N26.18554°, W112.07596°]; CAS 9060641 • 1 ♂ ; Baja California Sur, road to Sierra San Francisco, mostly under rocks, some night collecting; (N27.4899°, W113.1881°); 31/III/2002; M. Hedin, P. Paquin &amp; S. Crews leg.; SDSU G264 • 1 ♀ 1 imm. ; Baja California Sur, San José de Comondú, canyon; [N26.05858°, W111.8237°]; 15/II/1966; V. Roth leg.; AMNH . Non-type material: &lt;bold&gt;MEXICO&lt;bold&gt; • 1 ♀ ; Baja California, Isla Espiritu Santo, [N24.46739°, W110.3428°]; 23/III/1953; B. Firstman leg.; AMNH  • 1 ♀ ; Baja California Sur, CAS 9060649 • 1 ♀ ; Baja California Sur, 13.4 miles S Loreto, Chuenque; under volc. cbl.; [N25.82848°, W111.3319°]; 2/I/1982; D. Ubick leg.; CAS 9060436 • 1 ♀ ; same locality; 13/I/1982; D. Ubick leg.; CAS 9060494 • 1 ♀ ; Baja California Sur, Isla Carmen, Puerto Ballandro; [N25.97747°, W111.15335°]; 21/V/1921; collector illegible leg.; MCZ 145040 • 1 ♀ 3 imm. ; Baja California Sur, Isla San José, night collecting; [N24.97103°, W110.62881°]; 25/III/1953; B. Firstman leg.; AMNH  • 2 ♀ 1 imm. ; Baja California Sur, Isla San José, near boy's prison; 25/III/1953; AMNH  • 1 ♀ ; Baja California Sur, Isla Tortuga, [N27.43608°, W111.88683°]; 11/V/1921; J.C. Chamberlin leg.; MCZ 145038 • 1 ♀ ; same collecting data; MCZ 145039 • 1 ♀ ; same locality; 12/V/1921; J.C. Chamberlin leg.; MCZ 145040 • </v>
      </c>
    </row>
    <row r="346" spans="1:34" s="1" customFormat="1" x14ac:dyDescent="0.25">
      <c r="A346" s="3">
        <f t="shared" si="38"/>
        <v>6</v>
      </c>
      <c r="B346" s="53" t="str">
        <f t="shared" si="36"/>
        <v>Kukulcania cochimi</v>
      </c>
      <c r="C346" s="54" t="s">
        <v>232</v>
      </c>
      <c r="D346" s="55" t="s">
        <v>222</v>
      </c>
      <c r="E346" s="55"/>
      <c r="F346" s="54">
        <v>0</v>
      </c>
      <c r="G346" s="54">
        <v>1</v>
      </c>
      <c r="H346" s="54">
        <v>0</v>
      </c>
      <c r="I346" s="54"/>
      <c r="J346" s="54"/>
      <c r="K346" s="54" t="s">
        <v>48</v>
      </c>
      <c r="L346" s="54" t="s">
        <v>382</v>
      </c>
      <c r="M346" s="54" t="s">
        <v>502</v>
      </c>
      <c r="N346" s="54" t="s">
        <v>85</v>
      </c>
      <c r="O346" s="54" t="s">
        <v>85</v>
      </c>
      <c r="P346" s="54" t="s">
        <v>503</v>
      </c>
      <c r="Q346" s="54" t="s">
        <v>85</v>
      </c>
      <c r="R346" s="54"/>
      <c r="S346" s="54" t="s">
        <v>504</v>
      </c>
      <c r="T346" s="54" t="s">
        <v>477</v>
      </c>
      <c r="U346" s="54" t="s">
        <v>505</v>
      </c>
      <c r="V346" s="54"/>
      <c r="W346" s="54" t="s">
        <v>85</v>
      </c>
      <c r="X346" s="147">
        <f ca="1">IF(COUNTBLANK(D346)=1,"",IF('order-admin-units'!$I$1&lt;&gt;"y", "", IF(COUNTBLANK(K346)=1, 'order-admin-units'!$B$1+1, VLOOKUP(K346, ordercountry, 2))))</f>
        <v>2</v>
      </c>
      <c r="Y346" s="147">
        <f ca="1">IF(COUNTBLANK(D346)=1,"",IF('order-admin-units'!$I$1&lt;&gt;"y", "", IF(COUNTBLANK(K346:L346)&gt;0, 'order-admin-units'!$B$2+1, VLOOKUP(K346&amp;"@"&amp;L346, orderadmin, 2))))</f>
        <v>7</v>
      </c>
      <c r="Z346" s="147" t="str">
        <f t="shared" si="39"/>
        <v>MexicoBaja California SurSan Ignacio</v>
      </c>
      <c r="AA346" s="147" t="str">
        <f t="shared" si="40"/>
        <v>Kukulcania cochimiMexicoBaja California SurSan Ignaciopalm grove, under cbl.[N27.28207°, W112.89545°]D. Ubick31/XII/1981</v>
      </c>
      <c r="AB346" s="147" t="str">
        <f t="shared" si="41"/>
        <v>Kukulcania cochimiMexicoBaja California SurSan Ignaciopalm grove, under cbl.[N27.28207°, W112.89545°]D. Ubick31/XII/1981CAS 9060464</v>
      </c>
      <c r="AC346" s="147" t="str">
        <f t="shared" si="37"/>
        <v>Kukulcania cochimiMexicoBaja California SurSan Ignaciopalm grove, under cbl.[N27.28207°, W112.89545°]D. Ubick31/XII/1981</v>
      </c>
      <c r="AD346" s="11" t="str">
        <f t="shared" si="42"/>
        <v/>
      </c>
      <c r="AE346" s="11" t="str">
        <f t="array" ref="AE346">IF(COUNTBLANK(D346)=1,"",IF(OR($H$2="y",$H$2="m"),IF(AA346=AA345,IF(OR(AB346=$AB$4:$AB345)=FALSE,AE345&amp;C346,AE345),"("&amp;C346)&amp;IF(AA346=AA347,IF(OR(AB347=$AB$4:$AB346)=FALSE,", ",""),") "),""))</f>
        <v/>
      </c>
      <c r="AF346" s="11" t="str">
        <f t="array" ref="AF346">IF((COUNTBLANK(D346)=0)*OR($H$2="y",$H$2="m"),IFERROR(LEFT(C346, FIND(" ",C346)-1), C346),"")</f>
        <v/>
      </c>
      <c r="AG346" s="11" t="str">
        <f t="array" ref="AG346">IF(COUNTBLANK(D346)=1,"",IF(OR($H$2="y",$H$2="m"),IF(AA346=AA345,IF(OR(AC346=$AC$4:$AC345)=FALSE,AG345&amp;AF346,AG345),"("&amp;AF346)&amp;IF(AA346=AA347,IF(OR(AC347=$AC$4:$AC346)=FALSE,", ",""),") "),""))</f>
        <v/>
      </c>
      <c r="AH346" s="10" t="str">
        <f>IF((COUNTBLANK(D346)=1),"",IF(D346=D345,AH345,"")&amp;IF(B345&lt;&gt;B346,((IF(COUNTBLANK(E346)=1,$D$3&amp;"Non-type material: "&amp;$D$3,$D$3&amp;INDEX('type-categories'!$A$2:$B$100,MATCH(E346,'type-categories'!$A$2:$A$100,0),2)&amp;$D$3))),"")&amp;(IF(K346&lt;&gt;K345,$C$2&amp;UPPER(K346)&amp;$C$2&amp;$K$3&amp;" ",(IF(B346&lt;&gt;B345,$C$2&amp;UPPER(K346)&amp;$C$2&amp;$K$3&amp;" ",""))))&amp;IF((AA346&lt;&gt;AA347)*($H$2="y"),AD346&amp;AE346,IF((AA346&lt;&gt;AA347)*($H$2="m"),AD346&amp;AG346,IF(($H$2&lt;&gt;"m")*($H$2&lt;&gt;"Y"),(IF(F346=0,"",F346&amp;" "&amp;$F$4&amp;" "))&amp;(IF(G346=0,"",G346&amp;" "&amp;$G$4&amp;" "))&amp;(IF(H346=0,"",H346&amp;" "&amp;H$4&amp;" "))&amp;(IF(I346=0,"",I346&amp;" "&amp;$I$4&amp;" "))&amp;(IF(J346=0,"",J346&amp;" "&amp;$J$4&amp;" ")),"")))&amp;"; "&amp;IF((B346=B345)*(AA346=AA345), "same collecting data; ", IF((B346=B345)*(Z345=Z346),"same locality; ",(IF(COUNTBLANK(L346)=1,"",$D$2&amp;L346&amp;$L$3&amp;" "&amp;$D$2))&amp;(IF(COUNTBLANK(M346)=1,"",$E$2&amp;M346&amp;$E$2&amp;", "))&amp;(IF(COUNTBLANK(N346)=1,"",N346&amp;"; "))&amp;(IF(COUNTBLANK(O346)=1,"",O346&amp;"; ")))&amp;(IF(COUNTBLANK(P346)=1,"",P346&amp;"; "))&amp;(IF(COUNTBLANK(Q346)=1,"",Q346&amp;"; "))&amp;(IF(COUNTBLANK(R346)=1,"",R346&amp;"m, "))&amp;IF((COUNTBLANK(S346)=0)*(S346&lt;&gt;S345), S346&amp;"; ","")&amp;(IF(COUNTBLANK(U346)=1,"",U346&amp;"; "))&amp;(IF(COUNTBLANK(T346)=1,"",IF(COUNTBLANK(F$2)=1,T346&amp;"; ",T346&amp;" "&amp;F$2&amp;"; "))))&amp;(IF(COUNTBLANK(V346)=1,"",V346&amp;"; "))&amp;IF((COUNTBLANK(C346)=1),"",C346)&amp;IF((B346=B347)*(K346=K347)*(L346=L347)*(M346=M347),IF(($H$2&lt;&gt;"m")*($H$2&lt;&gt;"Y"), " • ", IF((ISNUMBER(FIND(")",AE346))), " • ", "")),IF((B346=B347)*(K346=K347)," • ",". ")))</f>
        <v xml:space="preserve">Holotype: &lt;bold&gt;MEXICO&lt;bold&gt; • 1 ♂ 2 imm. ; Baja California, Bahía de Los Angeles, in building; [N28.95192°, W113.56243°]; 15/I/1965; V. Roth leg.; AMNH IFM-1594. Paratypes: &lt;bold&gt;MEXICO&lt;bold&gt; • 5 ♀ 3 imm. ; Baja California Sur, Isla San José, night collecting; [N24.97103°, W110.62881°]; 25/III/1953; B. Firstman leg.; AMNH IFM-1635 • 3 ♀ 3 imm. ; Baja California Sur, Isla San José, near boy's prison; night collecting; 25/III/1953; B. Firstman leg.; AMNH  • 1 ♂ ; Baja California Sur, La Purísima, [N26.18554°, W112.07596°]; CAS 9060641 • 1 ♂ ; Baja California Sur, road to Sierra San Francisco, mostly under rocks, some night collecting; (N27.4899°, W113.1881°); 31/III/2002; M. Hedin, P. Paquin &amp; S. Crews leg.; SDSU G264 • 1 ♀ 1 imm. ; Baja California Sur, San José de Comondú, canyon; [N26.05858°, W111.8237°]; 15/II/1966; V. Roth leg.; AMNH . Non-type material: &lt;bold&gt;MEXICO&lt;bold&gt; • 1 ♀ ; Baja California, Isla Espiritu Santo, [N24.46739°, W110.3428°]; 23/III/1953; B. Firstman leg.; AMNH  • 1 ♀ ; Baja California Sur, CAS 9060649 • 1 ♀ ; Baja California Sur, 13.4 miles S Loreto, Chuenque; under volc. cbl.; [N25.82848°, W111.3319°]; 2/I/1982; D. Ubick leg.; CAS 9060436 • 1 ♀ ; same locality; 13/I/1982; D. Ubick leg.; CAS 9060494 • 1 ♀ ; Baja California Sur, Isla Carmen, Puerto Ballandro; [N25.97747°, W111.15335°]; 21/V/1921; collector illegible leg.; MCZ 145040 • 1 ♀ 3 imm. ; Baja California Sur, Isla San José, night collecting; [N24.97103°, W110.62881°]; 25/III/1953; B. Firstman leg.; AMNH  • 2 ♀ 1 imm. ; Baja California Sur, Isla San José, near boy's prison; 25/III/1953; AMNH  • 1 ♀ ; Baja California Sur, Isla Tortuga, [N27.43608°, W111.88683°]; 11/V/1921; J.C. Chamberlin leg.; MCZ 145038 • 1 ♀ ; same collecting data; MCZ 145039 • 1 ♀ ; same locality; 12/V/1921; J.C. Chamberlin leg.; MCZ 145040 • 1 ♀ ; Baja California Sur, San Ignacio, palm grove, under cbl.; [N27.28207°, W112.89545°]; 31/XII/1981; D. Ubick leg.; CAS 9060464. </v>
      </c>
    </row>
    <row r="347" spans="1:34" s="1" customFormat="1" x14ac:dyDescent="0.25">
      <c r="A347" s="3" t="str">
        <f t="shared" si="38"/>
        <v/>
      </c>
      <c r="B347" s="53" t="str">
        <f t="shared" si="36"/>
        <v/>
      </c>
      <c r="C347" s="54"/>
      <c r="D347" s="55"/>
      <c r="E347" s="55"/>
      <c r="F347" s="54"/>
      <c r="G347" s="54"/>
      <c r="H347" s="54"/>
      <c r="I347" s="54"/>
      <c r="J347" s="54"/>
      <c r="K347" s="54"/>
      <c r="L347" s="54"/>
      <c r="M347" s="54"/>
      <c r="N347" s="54" t="s">
        <v>85</v>
      </c>
      <c r="O347" s="54" t="s">
        <v>85</v>
      </c>
      <c r="P347" s="54"/>
      <c r="Q347" s="54" t="s">
        <v>85</v>
      </c>
      <c r="R347" s="54"/>
      <c r="S347" s="54"/>
      <c r="T347" s="54"/>
      <c r="U347" s="54"/>
      <c r="V347" s="54"/>
      <c r="W347" s="54"/>
      <c r="X347" s="147" t="str">
        <f>IF(COUNTBLANK(D347)=1,"",IF('order-admin-units'!$I$1&lt;&gt;"y", "", IF(COUNTBLANK(K347)=1, 'order-admin-units'!$B$1+1, VLOOKUP(K347, ordercountry, 2))))</f>
        <v/>
      </c>
      <c r="Y347" s="147" t="str">
        <f>IF(COUNTBLANK(D347)=1,"",IF('order-admin-units'!$I$1&lt;&gt;"y", "", IF(COUNTBLANK(K347:L347)&gt;0, 'order-admin-units'!$B$2+1, VLOOKUP(K347&amp;"@"&amp;L347, orderadmin, 2))))</f>
        <v/>
      </c>
      <c r="Z347" s="147" t="str">
        <f t="shared" si="39"/>
        <v/>
      </c>
      <c r="AA347" s="147" t="str">
        <f t="shared" si="40"/>
        <v/>
      </c>
      <c r="AB347" s="147" t="str">
        <f t="shared" si="41"/>
        <v/>
      </c>
      <c r="AC347" s="147" t="str">
        <f t="shared" si="37"/>
        <v/>
      </c>
      <c r="AD347" s="11" t="str">
        <f t="shared" si="42"/>
        <v/>
      </c>
      <c r="AE347" s="11" t="str">
        <f t="array" ref="AE347">IF(COUNTBLANK(D347)=1,"",IF(OR($H$2="y",$H$2="m"),IF(AA347=AA346,IF(OR(AB347=$AB$4:$AB346)=FALSE,AE346&amp;C347,AE346),"("&amp;C347)&amp;IF(AA347=AA348,IF(OR(AB348=$AB$4:$AB347)=FALSE,", ",""),") "),""))</f>
        <v/>
      </c>
      <c r="AF347" s="11" t="str">
        <f t="array" ref="AF347">IF((COUNTBLANK(D347)=0)*OR($H$2="y",$H$2="m"),IFERROR(LEFT(C347, FIND(" ",C347)-1), C347),"")</f>
        <v/>
      </c>
      <c r="AG347" s="11" t="str">
        <f t="array" ref="AG347">IF(COUNTBLANK(D347)=1,"",IF(OR($H$2="y",$H$2="m"),IF(AA347=AA346,IF(OR(AC347=$AC$4:$AC346)=FALSE,AG346&amp;AF347,AG346),"("&amp;AF347)&amp;IF(AA347=AA348,IF(OR(AC348=$AC$4:$AC347)=FALSE,", ",""),") "),""))</f>
        <v/>
      </c>
      <c r="AH347" s="10" t="str">
        <f>IF((COUNTBLANK(D347)=1),"",IF(D347=D346,AH346,"")&amp;IF(B346&lt;&gt;B347,((IF(COUNTBLANK(E347)=1,$D$3&amp;"Non-type material: "&amp;$D$3,$D$3&amp;INDEX('type-categories'!$A$2:$B$100,MATCH(E347,'type-categories'!$A$2:$A$100,0),2)&amp;$D$3))),"")&amp;(IF(K347&lt;&gt;K346,$C$2&amp;UPPER(K347)&amp;$C$2&amp;$K$3&amp;" ",(IF(B347&lt;&gt;B346,$C$2&amp;UPPER(K347)&amp;$C$2&amp;$K$3&amp;" ",""))))&amp;IF((AA347&lt;&gt;AA348)*($H$2="y"),AD347&amp;AE347,IF((AA347&lt;&gt;AA348)*($H$2="m"),AD347&amp;AG347,IF(($H$2&lt;&gt;"m")*($H$2&lt;&gt;"Y"),(IF(F347=0,"",F347&amp;" "&amp;$F$4&amp;" "))&amp;(IF(G347=0,"",G347&amp;" "&amp;$G$4&amp;" "))&amp;(IF(H347=0,"",H347&amp;" "&amp;H$4&amp;" "))&amp;(IF(I347=0,"",I347&amp;" "&amp;$I$4&amp;" "))&amp;(IF(J347=0,"",J347&amp;" "&amp;$J$4&amp;" ")),"")))&amp;"; "&amp;IF((B347=B346)*(AA347=AA346), "same collecting data; ", IF((B347=B346)*(Z346=Z347),"same locality; ",(IF(COUNTBLANK(L347)=1,"",$D$2&amp;L347&amp;$L$3&amp;" "&amp;$D$2))&amp;(IF(COUNTBLANK(M347)=1,"",$E$2&amp;M347&amp;$E$2&amp;", "))&amp;(IF(COUNTBLANK(N347)=1,"",N347&amp;"; "))&amp;(IF(COUNTBLANK(O347)=1,"",O347&amp;"; ")))&amp;(IF(COUNTBLANK(P347)=1,"",P347&amp;"; "))&amp;(IF(COUNTBLANK(Q347)=1,"",Q347&amp;"; "))&amp;(IF(COUNTBLANK(R347)=1,"",R347&amp;"m, "))&amp;IF((COUNTBLANK(S347)=0)*(S347&lt;&gt;S346), S347&amp;"; ","")&amp;(IF(COUNTBLANK(U347)=1,"",U347&amp;"; "))&amp;(IF(COUNTBLANK(T347)=1,"",IF(COUNTBLANK(F$2)=1,T347&amp;"; ",T347&amp;" "&amp;F$2&amp;"; "))))&amp;(IF(COUNTBLANK(V347)=1,"",V347&amp;"; "))&amp;IF((COUNTBLANK(C347)=1),"",C347)&amp;IF((B347=B348)*(K347=K348)*(L347=L348)*(M347=M348),IF(($H$2&lt;&gt;"m")*($H$2&lt;&gt;"Y"), " • ", IF((ISNUMBER(FIND(")",AE347))), " • ", "")),IF((B347=B348)*(K347=K348)," • ",". ")))</f>
        <v/>
      </c>
    </row>
    <row r="348" spans="1:34" s="1" customFormat="1" x14ac:dyDescent="0.25">
      <c r="A348" s="3" t="str">
        <f t="shared" si="38"/>
        <v/>
      </c>
      <c r="B348" s="53" t="str">
        <f t="shared" si="36"/>
        <v/>
      </c>
      <c r="C348" s="54"/>
      <c r="D348" s="55"/>
      <c r="E348" s="55"/>
      <c r="F348" s="54"/>
      <c r="G348" s="54"/>
      <c r="H348" s="54"/>
      <c r="I348" s="54"/>
      <c r="J348" s="54"/>
      <c r="K348" s="54"/>
      <c r="L348" s="54"/>
      <c r="M348" s="54"/>
      <c r="N348" s="54" t="s">
        <v>85</v>
      </c>
      <c r="O348" s="54" t="s">
        <v>85</v>
      </c>
      <c r="P348" s="54"/>
      <c r="Q348" s="54" t="s">
        <v>85</v>
      </c>
      <c r="R348" s="54"/>
      <c r="S348" s="54"/>
      <c r="T348" s="54"/>
      <c r="U348" s="54"/>
      <c r="V348" s="54"/>
      <c r="W348" s="54"/>
      <c r="X348" s="147" t="str">
        <f>IF(COUNTBLANK(D348)=1,"",IF('order-admin-units'!$I$1&lt;&gt;"y", "", IF(COUNTBLANK(K348)=1, 'order-admin-units'!$B$1+1, VLOOKUP(K348, ordercountry, 2))))</f>
        <v/>
      </c>
      <c r="Y348" s="147" t="str">
        <f>IF(COUNTBLANK(D348)=1,"",IF('order-admin-units'!$I$1&lt;&gt;"y", "", IF(COUNTBLANK(K348:L348)&gt;0, 'order-admin-units'!$B$2+1, VLOOKUP(K348&amp;"@"&amp;L348, orderadmin, 2))))</f>
        <v/>
      </c>
      <c r="Z348" s="147" t="str">
        <f t="shared" si="39"/>
        <v/>
      </c>
      <c r="AA348" s="147" t="str">
        <f t="shared" si="40"/>
        <v/>
      </c>
      <c r="AB348" s="147" t="str">
        <f t="shared" si="41"/>
        <v/>
      </c>
      <c r="AC348" s="147" t="str">
        <f t="shared" si="37"/>
        <v/>
      </c>
      <c r="AD348" s="11" t="str">
        <f t="shared" si="42"/>
        <v/>
      </c>
      <c r="AE348" s="11" t="str">
        <f t="array" ref="AE348">IF(COUNTBLANK(D348)=1,"",IF(OR($H$2="y",$H$2="m"),IF(AA348=AA347,IF(OR(AB348=$AB$4:$AB347)=FALSE,AE347&amp;C348,AE347),"("&amp;C348)&amp;IF(AA348=AA349,IF(OR(AB349=$AB$4:$AB348)=FALSE,", ",""),") "),""))</f>
        <v/>
      </c>
      <c r="AF348" s="11" t="str">
        <f t="array" ref="AF348">IF((COUNTBLANK(D348)=0)*OR($H$2="y",$H$2="m"),IFERROR(LEFT(C348, FIND(" ",C348)-1), C348),"")</f>
        <v/>
      </c>
      <c r="AG348" s="11" t="str">
        <f t="array" ref="AG348">IF(COUNTBLANK(D348)=1,"",IF(OR($H$2="y",$H$2="m"),IF(AA348=AA347,IF(OR(AC348=$AC$4:$AC347)=FALSE,AG347&amp;AF348,AG347),"("&amp;AF348)&amp;IF(AA348=AA349,IF(OR(AC349=$AC$4:$AC348)=FALSE,", ",""),") "),""))</f>
        <v/>
      </c>
      <c r="AH348" s="10" t="str">
        <f>IF((COUNTBLANK(D348)=1),"",IF(D348=D347,AH347,"")&amp;IF(B347&lt;&gt;B348,((IF(COUNTBLANK(E348)=1,$D$3&amp;"Non-type material: "&amp;$D$3,$D$3&amp;INDEX('type-categories'!$A$2:$B$100,MATCH(E348,'type-categories'!$A$2:$A$100,0),2)&amp;$D$3))),"")&amp;(IF(K348&lt;&gt;K347,$C$2&amp;UPPER(K348)&amp;$C$2&amp;$K$3&amp;" ",(IF(B348&lt;&gt;B347,$C$2&amp;UPPER(K348)&amp;$C$2&amp;$K$3&amp;" ",""))))&amp;IF((AA348&lt;&gt;AA349)*($H$2="y"),AD348&amp;AE348,IF((AA348&lt;&gt;AA349)*($H$2="m"),AD348&amp;AG348,IF(($H$2&lt;&gt;"m")*($H$2&lt;&gt;"Y"),(IF(F348=0,"",F348&amp;" "&amp;$F$4&amp;" "))&amp;(IF(G348=0,"",G348&amp;" "&amp;$G$4&amp;" "))&amp;(IF(H348=0,"",H348&amp;" "&amp;H$4&amp;" "))&amp;(IF(I348=0,"",I348&amp;" "&amp;$I$4&amp;" "))&amp;(IF(J348=0,"",J348&amp;" "&amp;$J$4&amp;" ")),"")))&amp;"; "&amp;IF((B348=B347)*(AA348=AA347), "same collecting data; ", IF((B348=B347)*(Z347=Z348),"same locality; ",(IF(COUNTBLANK(L348)=1,"",$D$2&amp;L348&amp;$L$3&amp;" "&amp;$D$2))&amp;(IF(COUNTBLANK(M348)=1,"",$E$2&amp;M348&amp;$E$2&amp;", "))&amp;(IF(COUNTBLANK(N348)=1,"",N348&amp;"; "))&amp;(IF(COUNTBLANK(O348)=1,"",O348&amp;"; ")))&amp;(IF(COUNTBLANK(P348)=1,"",P348&amp;"; "))&amp;(IF(COUNTBLANK(Q348)=1,"",Q348&amp;"; "))&amp;(IF(COUNTBLANK(R348)=1,"",R348&amp;"m, "))&amp;IF((COUNTBLANK(S348)=0)*(S348&lt;&gt;S347), S348&amp;"; ","")&amp;(IF(COUNTBLANK(U348)=1,"",U348&amp;"; "))&amp;(IF(COUNTBLANK(T348)=1,"",IF(COUNTBLANK(F$2)=1,T348&amp;"; ",T348&amp;" "&amp;F$2&amp;"; "))))&amp;(IF(COUNTBLANK(V348)=1,"",V348&amp;"; "))&amp;IF((COUNTBLANK(C348)=1),"",C348)&amp;IF((B348=B349)*(K348=K349)*(L348=L349)*(M348=M349),IF(($H$2&lt;&gt;"m")*($H$2&lt;&gt;"Y"), " • ", IF((ISNUMBER(FIND(")",AE348))), " • ", "")),IF((B348=B349)*(K348=K349)," • ",". ")))</f>
        <v/>
      </c>
    </row>
    <row r="349" spans="1:34" s="1" customFormat="1" x14ac:dyDescent="0.25">
      <c r="A349" s="3" t="str">
        <f t="shared" si="38"/>
        <v/>
      </c>
      <c r="B349" s="53" t="str">
        <f t="shared" si="36"/>
        <v/>
      </c>
      <c r="C349" s="54"/>
      <c r="D349" s="55"/>
      <c r="E349" s="55"/>
      <c r="F349" s="54"/>
      <c r="G349" s="54"/>
      <c r="H349" s="54"/>
      <c r="I349" s="54"/>
      <c r="J349" s="54"/>
      <c r="K349" s="54"/>
      <c r="L349" s="54"/>
      <c r="M349" s="54"/>
      <c r="N349" s="54" t="s">
        <v>85</v>
      </c>
      <c r="O349" s="54" t="s">
        <v>85</v>
      </c>
      <c r="P349" s="54"/>
      <c r="Q349" s="54" t="s">
        <v>85</v>
      </c>
      <c r="R349" s="54"/>
      <c r="S349" s="54"/>
      <c r="T349" s="54"/>
      <c r="U349" s="54"/>
      <c r="V349" s="54"/>
      <c r="W349" s="54"/>
      <c r="X349" s="147" t="str">
        <f>IF(COUNTBLANK(D349)=1,"",IF('order-admin-units'!$I$1&lt;&gt;"y", "", IF(COUNTBLANK(K349)=1, 'order-admin-units'!$B$1+1, VLOOKUP(K349, ordercountry, 2))))</f>
        <v/>
      </c>
      <c r="Y349" s="147" t="str">
        <f>IF(COUNTBLANK(D349)=1,"",IF('order-admin-units'!$I$1&lt;&gt;"y", "", IF(COUNTBLANK(K349:L349)&gt;0, 'order-admin-units'!$B$2+1, VLOOKUP(K349&amp;"@"&amp;L349, orderadmin, 2))))</f>
        <v/>
      </c>
      <c r="Z349" s="147" t="str">
        <f t="shared" si="39"/>
        <v/>
      </c>
      <c r="AA349" s="147" t="str">
        <f t="shared" si="40"/>
        <v/>
      </c>
      <c r="AB349" s="147" t="str">
        <f t="shared" si="41"/>
        <v/>
      </c>
      <c r="AC349" s="147" t="str">
        <f t="shared" si="37"/>
        <v/>
      </c>
      <c r="AD349" s="11" t="str">
        <f t="shared" si="42"/>
        <v/>
      </c>
      <c r="AE349" s="11" t="str">
        <f t="array" ref="AE349">IF(COUNTBLANK(D349)=1,"",IF(OR($H$2="y",$H$2="m"),IF(AA349=AA348,IF(OR(AB349=$AB$4:$AB348)=FALSE,AE348&amp;C349,AE348),"("&amp;C349)&amp;IF(AA349=AA350,IF(OR(AB350=$AB$4:$AB349)=FALSE,", ",""),") "),""))</f>
        <v/>
      </c>
      <c r="AF349" s="11" t="str">
        <f t="array" ref="AF349">IF((COUNTBLANK(D349)=0)*OR($H$2="y",$H$2="m"),IFERROR(LEFT(C349, FIND(" ",C349)-1), C349),"")</f>
        <v/>
      </c>
      <c r="AG349" s="11" t="str">
        <f t="array" ref="AG349">IF(COUNTBLANK(D349)=1,"",IF(OR($H$2="y",$H$2="m"),IF(AA349=AA348,IF(OR(AC349=$AC$4:$AC348)=FALSE,AG348&amp;AF349,AG348),"("&amp;AF349)&amp;IF(AA349=AA350,IF(OR(AC350=$AC$4:$AC349)=FALSE,", ",""),") "),""))</f>
        <v/>
      </c>
      <c r="AH349" s="10" t="str">
        <f>IF((COUNTBLANK(D349)=1),"",IF(D349=D348,AH348,"")&amp;IF(B348&lt;&gt;B349,((IF(COUNTBLANK(E349)=1,$D$3&amp;"Non-type material: "&amp;$D$3,$D$3&amp;INDEX('type-categories'!$A$2:$B$100,MATCH(E349,'type-categories'!$A$2:$A$100,0),2)&amp;$D$3))),"")&amp;(IF(K349&lt;&gt;K348,$C$2&amp;UPPER(K349)&amp;$C$2&amp;$K$3&amp;" ",(IF(B349&lt;&gt;B348,$C$2&amp;UPPER(K349)&amp;$C$2&amp;$K$3&amp;" ",""))))&amp;IF((AA349&lt;&gt;AA350)*($H$2="y"),AD349&amp;AE349,IF((AA349&lt;&gt;AA350)*($H$2="m"),AD349&amp;AG349,IF(($H$2&lt;&gt;"m")*($H$2&lt;&gt;"Y"),(IF(F349=0,"",F349&amp;" "&amp;$F$4&amp;" "))&amp;(IF(G349=0,"",G349&amp;" "&amp;$G$4&amp;" "))&amp;(IF(H349=0,"",H349&amp;" "&amp;H$4&amp;" "))&amp;(IF(I349=0,"",I349&amp;" "&amp;$I$4&amp;" "))&amp;(IF(J349=0,"",J349&amp;" "&amp;$J$4&amp;" ")),"")))&amp;"; "&amp;IF((B349=B348)*(AA349=AA348), "same collecting data; ", IF((B349=B348)*(Z348=Z349),"same locality; ",(IF(COUNTBLANK(L349)=1,"",$D$2&amp;L349&amp;$L$3&amp;" "&amp;$D$2))&amp;(IF(COUNTBLANK(M349)=1,"",$E$2&amp;M349&amp;$E$2&amp;", "))&amp;(IF(COUNTBLANK(N349)=1,"",N349&amp;"; "))&amp;(IF(COUNTBLANK(O349)=1,"",O349&amp;"; ")))&amp;(IF(COUNTBLANK(P349)=1,"",P349&amp;"; "))&amp;(IF(COUNTBLANK(Q349)=1,"",Q349&amp;"; "))&amp;(IF(COUNTBLANK(R349)=1,"",R349&amp;"m, "))&amp;IF((COUNTBLANK(S349)=0)*(S349&lt;&gt;S348), S349&amp;"; ","")&amp;(IF(COUNTBLANK(U349)=1,"",U349&amp;"; "))&amp;(IF(COUNTBLANK(T349)=1,"",IF(COUNTBLANK(F$2)=1,T349&amp;"; ",T349&amp;" "&amp;F$2&amp;"; "))))&amp;(IF(COUNTBLANK(V349)=1,"",V349&amp;"; "))&amp;IF((COUNTBLANK(C349)=1),"",C349)&amp;IF((B349=B350)*(K349=K350)*(L349=L350)*(M349=M350),IF(($H$2&lt;&gt;"m")*($H$2&lt;&gt;"Y"), " • ", IF((ISNUMBER(FIND(")",AE349))), " • ", "")),IF((B349=B350)*(K349=K350)," • ",". ")))</f>
        <v/>
      </c>
    </row>
    <row r="350" spans="1:34" s="1" customFormat="1" x14ac:dyDescent="0.25">
      <c r="A350" s="3" t="str">
        <f t="shared" si="38"/>
        <v/>
      </c>
      <c r="B350" s="53" t="str">
        <f t="shared" si="36"/>
        <v/>
      </c>
      <c r="C350" s="54"/>
      <c r="D350" s="55"/>
      <c r="E350" s="55"/>
      <c r="F350" s="54"/>
      <c r="G350" s="54"/>
      <c r="H350" s="54"/>
      <c r="I350" s="54"/>
      <c r="J350" s="54"/>
      <c r="K350" s="54"/>
      <c r="L350" s="54"/>
      <c r="M350" s="54"/>
      <c r="N350" s="54" t="s">
        <v>85</v>
      </c>
      <c r="O350" s="54" t="s">
        <v>85</v>
      </c>
      <c r="P350" s="54"/>
      <c r="Q350" s="54" t="s">
        <v>85</v>
      </c>
      <c r="R350" s="54"/>
      <c r="S350" s="54"/>
      <c r="T350" s="54"/>
      <c r="U350" s="54"/>
      <c r="V350" s="54"/>
      <c r="W350" s="54"/>
      <c r="X350" s="147" t="str">
        <f>IF(COUNTBLANK(D350)=1,"",IF('order-admin-units'!$I$1&lt;&gt;"y", "", IF(COUNTBLANK(K350)=1, 'order-admin-units'!$B$1+1, VLOOKUP(K350, ordercountry, 2))))</f>
        <v/>
      </c>
      <c r="Y350" s="147" t="str">
        <f>IF(COUNTBLANK(D350)=1,"",IF('order-admin-units'!$I$1&lt;&gt;"y", "", IF(COUNTBLANK(K350:L350)&gt;0, 'order-admin-units'!$B$2+1, VLOOKUP(K350&amp;"@"&amp;L350, orderadmin, 2))))</f>
        <v/>
      </c>
      <c r="Z350" s="147" t="str">
        <f t="shared" si="39"/>
        <v/>
      </c>
      <c r="AA350" s="147" t="str">
        <f t="shared" si="40"/>
        <v/>
      </c>
      <c r="AB350" s="147" t="str">
        <f t="shared" si="41"/>
        <v/>
      </c>
      <c r="AC350" s="147" t="str">
        <f t="shared" si="37"/>
        <v/>
      </c>
      <c r="AD350" s="11" t="str">
        <f t="shared" si="42"/>
        <v/>
      </c>
      <c r="AE350" s="11" t="str">
        <f t="array" ref="AE350">IF(COUNTBLANK(D350)=1,"",IF(OR($H$2="y",$H$2="m"),IF(AA350=AA349,IF(OR(AB350=$AB$4:$AB349)=FALSE,AE349&amp;C350,AE349),"("&amp;C350)&amp;IF(AA350=AA351,IF(OR(AB351=$AB$4:$AB350)=FALSE,", ",""),") "),""))</f>
        <v/>
      </c>
      <c r="AF350" s="11" t="str">
        <f t="array" ref="AF350">IF((COUNTBLANK(D350)=0)*OR($H$2="y",$H$2="m"),IFERROR(LEFT(C350, FIND(" ",C350)-1), C350),"")</f>
        <v/>
      </c>
      <c r="AG350" s="11" t="str">
        <f t="array" ref="AG350">IF(COUNTBLANK(D350)=1,"",IF(OR($H$2="y",$H$2="m"),IF(AA350=AA349,IF(OR(AC350=$AC$4:$AC349)=FALSE,AG349&amp;AF350,AG349),"("&amp;AF350)&amp;IF(AA350=AA351,IF(OR(AC351=$AC$4:$AC350)=FALSE,", ",""),") "),""))</f>
        <v/>
      </c>
      <c r="AH350" s="10" t="str">
        <f>IF((COUNTBLANK(D350)=1),"",IF(D350=D349,AH349,"")&amp;IF(B349&lt;&gt;B350,((IF(COUNTBLANK(E350)=1,$D$3&amp;"Non-type material: "&amp;$D$3,$D$3&amp;INDEX('type-categories'!$A$2:$B$100,MATCH(E350,'type-categories'!$A$2:$A$100,0),2)&amp;$D$3))),"")&amp;(IF(K350&lt;&gt;K349,$C$2&amp;UPPER(K350)&amp;$C$2&amp;$K$3&amp;" ",(IF(B350&lt;&gt;B349,$C$2&amp;UPPER(K350)&amp;$C$2&amp;$K$3&amp;" ",""))))&amp;IF((AA350&lt;&gt;AA351)*($H$2="y"),AD350&amp;AE350,IF((AA350&lt;&gt;AA351)*($H$2="m"),AD350&amp;AG350,IF(($H$2&lt;&gt;"m")*($H$2&lt;&gt;"Y"),(IF(F350=0,"",F350&amp;" "&amp;$F$4&amp;" "))&amp;(IF(G350=0,"",G350&amp;" "&amp;$G$4&amp;" "))&amp;(IF(H350=0,"",H350&amp;" "&amp;H$4&amp;" "))&amp;(IF(I350=0,"",I350&amp;" "&amp;$I$4&amp;" "))&amp;(IF(J350=0,"",J350&amp;" "&amp;$J$4&amp;" ")),"")))&amp;"; "&amp;IF((B350=B349)*(AA350=AA349), "same collecting data; ", IF((B350=B349)*(Z349=Z350),"same locality; ",(IF(COUNTBLANK(L350)=1,"",$D$2&amp;L350&amp;$L$3&amp;" "&amp;$D$2))&amp;(IF(COUNTBLANK(M350)=1,"",$E$2&amp;M350&amp;$E$2&amp;", "))&amp;(IF(COUNTBLANK(N350)=1,"",N350&amp;"; "))&amp;(IF(COUNTBLANK(O350)=1,"",O350&amp;"; ")))&amp;(IF(COUNTBLANK(P350)=1,"",P350&amp;"; "))&amp;(IF(COUNTBLANK(Q350)=1,"",Q350&amp;"; "))&amp;(IF(COUNTBLANK(R350)=1,"",R350&amp;"m, "))&amp;IF((COUNTBLANK(S350)=0)*(S350&lt;&gt;S349), S350&amp;"; ","")&amp;(IF(COUNTBLANK(U350)=1,"",U350&amp;"; "))&amp;(IF(COUNTBLANK(T350)=1,"",IF(COUNTBLANK(F$2)=1,T350&amp;"; ",T350&amp;" "&amp;F$2&amp;"; "))))&amp;(IF(COUNTBLANK(V350)=1,"",V350&amp;"; "))&amp;IF((COUNTBLANK(C350)=1),"",C350)&amp;IF((B350=B351)*(K350=K351)*(L350=L351)*(M350=M351),IF(($H$2&lt;&gt;"m")*($H$2&lt;&gt;"Y"), " • ", IF((ISNUMBER(FIND(")",AE350))), " • ", "")),IF((B350=B351)*(K350=K351)," • ",". ")))</f>
        <v/>
      </c>
    </row>
    <row r="351" spans="1:34" s="1" customFormat="1" x14ac:dyDescent="0.25">
      <c r="A351" s="3" t="str">
        <f t="shared" si="38"/>
        <v/>
      </c>
      <c r="B351" s="53" t="str">
        <f t="shared" si="36"/>
        <v/>
      </c>
      <c r="C351" s="54"/>
      <c r="D351" s="55"/>
      <c r="E351" s="55"/>
      <c r="F351" s="54"/>
      <c r="G351" s="54"/>
      <c r="H351" s="54"/>
      <c r="I351" s="54"/>
      <c r="J351" s="54"/>
      <c r="K351" s="54"/>
      <c r="L351" s="54"/>
      <c r="M351" s="54"/>
      <c r="N351" s="54" t="s">
        <v>85</v>
      </c>
      <c r="O351" s="54" t="s">
        <v>85</v>
      </c>
      <c r="P351" s="54"/>
      <c r="Q351" s="54" t="s">
        <v>85</v>
      </c>
      <c r="R351" s="54"/>
      <c r="S351" s="54"/>
      <c r="T351" s="54"/>
      <c r="U351" s="54"/>
      <c r="V351" s="54"/>
      <c r="W351" s="54"/>
      <c r="X351" s="147" t="str">
        <f>IF(COUNTBLANK(D351)=1,"",IF('order-admin-units'!$I$1&lt;&gt;"y", "", IF(COUNTBLANK(K351)=1, 'order-admin-units'!$B$1+1, VLOOKUP(K351, ordercountry, 2))))</f>
        <v/>
      </c>
      <c r="Y351" s="147" t="str">
        <f>IF(COUNTBLANK(D351)=1,"",IF('order-admin-units'!$I$1&lt;&gt;"y", "", IF(COUNTBLANK(K351:L351)&gt;0, 'order-admin-units'!$B$2+1, VLOOKUP(K351&amp;"@"&amp;L351, orderadmin, 2))))</f>
        <v/>
      </c>
      <c r="Z351" s="147" t="str">
        <f t="shared" si="39"/>
        <v/>
      </c>
      <c r="AA351" s="147" t="str">
        <f t="shared" si="40"/>
        <v/>
      </c>
      <c r="AB351" s="147" t="str">
        <f t="shared" si="41"/>
        <v/>
      </c>
      <c r="AC351" s="147" t="str">
        <f t="shared" si="37"/>
        <v/>
      </c>
      <c r="AD351" s="11" t="str">
        <f t="shared" si="42"/>
        <v/>
      </c>
      <c r="AE351" s="11" t="str">
        <f t="array" ref="AE351">IF(COUNTBLANK(D351)=1,"",IF(OR($H$2="y",$H$2="m"),IF(AA351=AA350,IF(OR(AB351=$AB$4:$AB350)=FALSE,AE350&amp;C351,AE350),"("&amp;C351)&amp;IF(AA351=AA352,IF(OR(AB352=$AB$4:$AB351)=FALSE,", ",""),") "),""))</f>
        <v/>
      </c>
      <c r="AF351" s="11" t="str">
        <f t="array" ref="AF351">IF((COUNTBLANK(D351)=0)*OR($H$2="y",$H$2="m"),IFERROR(LEFT(C351, FIND(" ",C351)-1), C351),"")</f>
        <v/>
      </c>
      <c r="AG351" s="11" t="str">
        <f t="array" ref="AG351">IF(COUNTBLANK(D351)=1,"",IF(OR($H$2="y",$H$2="m"),IF(AA351=AA350,IF(OR(AC351=$AC$4:$AC350)=FALSE,AG350&amp;AF351,AG350),"("&amp;AF351)&amp;IF(AA351=AA352,IF(OR(AC352=$AC$4:$AC351)=FALSE,", ",""),") "),""))</f>
        <v/>
      </c>
      <c r="AH351" s="10" t="str">
        <f>IF((COUNTBLANK(D351)=1),"",IF(D351=D350,AH350,"")&amp;IF(B350&lt;&gt;B351,((IF(COUNTBLANK(E351)=1,$D$3&amp;"Non-type material: "&amp;$D$3,$D$3&amp;INDEX('type-categories'!$A$2:$B$100,MATCH(E351,'type-categories'!$A$2:$A$100,0),2)&amp;$D$3))),"")&amp;(IF(K351&lt;&gt;K350,$C$2&amp;UPPER(K351)&amp;$C$2&amp;$K$3&amp;" ",(IF(B351&lt;&gt;B350,$C$2&amp;UPPER(K351)&amp;$C$2&amp;$K$3&amp;" ",""))))&amp;IF((AA351&lt;&gt;AA352)*($H$2="y"),AD351&amp;AE351,IF((AA351&lt;&gt;AA352)*($H$2="m"),AD351&amp;AG351,IF(($H$2&lt;&gt;"m")*($H$2&lt;&gt;"Y"),(IF(F351=0,"",F351&amp;" "&amp;$F$4&amp;" "))&amp;(IF(G351=0,"",G351&amp;" "&amp;$G$4&amp;" "))&amp;(IF(H351=0,"",H351&amp;" "&amp;H$4&amp;" "))&amp;(IF(I351=0,"",I351&amp;" "&amp;$I$4&amp;" "))&amp;(IF(J351=0,"",J351&amp;" "&amp;$J$4&amp;" ")),"")))&amp;"; "&amp;IF((B351=B350)*(AA351=AA350), "same collecting data; ", IF((B351=B350)*(Z350=Z351),"same locality; ",(IF(COUNTBLANK(L351)=1,"",$D$2&amp;L351&amp;$L$3&amp;" "&amp;$D$2))&amp;(IF(COUNTBLANK(M351)=1,"",$E$2&amp;M351&amp;$E$2&amp;", "))&amp;(IF(COUNTBLANK(N351)=1,"",N351&amp;"; "))&amp;(IF(COUNTBLANK(O351)=1,"",O351&amp;"; ")))&amp;(IF(COUNTBLANK(P351)=1,"",P351&amp;"; "))&amp;(IF(COUNTBLANK(Q351)=1,"",Q351&amp;"; "))&amp;(IF(COUNTBLANK(R351)=1,"",R351&amp;"m, "))&amp;IF((COUNTBLANK(S351)=0)*(S351&lt;&gt;S350), S351&amp;"; ","")&amp;(IF(COUNTBLANK(U351)=1,"",U351&amp;"; "))&amp;(IF(COUNTBLANK(T351)=1,"",IF(COUNTBLANK(F$2)=1,T351&amp;"; ",T351&amp;" "&amp;F$2&amp;"; "))))&amp;(IF(COUNTBLANK(V351)=1,"",V351&amp;"; "))&amp;IF((COUNTBLANK(C351)=1),"",C351)&amp;IF((B351=B352)*(K351=K352)*(L351=L352)*(M351=M352),IF(($H$2&lt;&gt;"m")*($H$2&lt;&gt;"Y"), " • ", IF((ISNUMBER(FIND(")",AE351))), " • ", "")),IF((B351=B352)*(K351=K352)," • ",". ")))</f>
        <v/>
      </c>
    </row>
    <row r="352" spans="1:34" s="1" customFormat="1" x14ac:dyDescent="0.25">
      <c r="A352" s="3" t="str">
        <f t="shared" si="38"/>
        <v/>
      </c>
      <c r="B352" s="53" t="str">
        <f t="shared" si="36"/>
        <v/>
      </c>
      <c r="C352" s="54"/>
      <c r="D352" s="55"/>
      <c r="E352" s="55"/>
      <c r="F352" s="54"/>
      <c r="G352" s="54"/>
      <c r="H352" s="54"/>
      <c r="I352" s="54"/>
      <c r="J352" s="54"/>
      <c r="K352" s="54"/>
      <c r="L352" s="54"/>
      <c r="M352" s="54"/>
      <c r="N352" s="54" t="s">
        <v>85</v>
      </c>
      <c r="O352" s="54" t="s">
        <v>85</v>
      </c>
      <c r="P352" s="54"/>
      <c r="Q352" s="54" t="s">
        <v>85</v>
      </c>
      <c r="R352" s="54"/>
      <c r="S352" s="54"/>
      <c r="T352" s="54"/>
      <c r="U352" s="54"/>
      <c r="V352" s="54"/>
      <c r="W352" s="54"/>
      <c r="X352" s="147" t="str">
        <f>IF(COUNTBLANK(D352)=1,"",IF('order-admin-units'!$I$1&lt;&gt;"y", "", IF(COUNTBLANK(K352)=1, 'order-admin-units'!$B$1+1, VLOOKUP(K352, ordercountry, 2))))</f>
        <v/>
      </c>
      <c r="Y352" s="147" t="str">
        <f>IF(COUNTBLANK(D352)=1,"",IF('order-admin-units'!$I$1&lt;&gt;"y", "", IF(COUNTBLANK(K352:L352)&gt;0, 'order-admin-units'!$B$2+1, VLOOKUP(K352&amp;"@"&amp;L352, orderadmin, 2))))</f>
        <v/>
      </c>
      <c r="Z352" s="147" t="str">
        <f t="shared" si="39"/>
        <v/>
      </c>
      <c r="AA352" s="147" t="str">
        <f t="shared" si="40"/>
        <v/>
      </c>
      <c r="AB352" s="147" t="str">
        <f t="shared" si="41"/>
        <v/>
      </c>
      <c r="AC352" s="147" t="str">
        <f t="shared" si="37"/>
        <v/>
      </c>
      <c r="AD352" s="11" t="str">
        <f t="shared" si="42"/>
        <v/>
      </c>
      <c r="AE352" s="11" t="str">
        <f t="array" ref="AE352">IF(COUNTBLANK(D352)=1,"",IF(OR($H$2="y",$H$2="m"),IF(AA352=AA351,IF(OR(AB352=$AB$4:$AB351)=FALSE,AE351&amp;C352,AE351),"("&amp;C352)&amp;IF(AA352=AA353,IF(OR(AB353=$AB$4:$AB352)=FALSE,", ",""),") "),""))</f>
        <v/>
      </c>
      <c r="AF352" s="11" t="str">
        <f t="array" ref="AF352">IF((COUNTBLANK(D352)=0)*OR($H$2="y",$H$2="m"),IFERROR(LEFT(C352, FIND(" ",C352)-1), C352),"")</f>
        <v/>
      </c>
      <c r="AG352" s="11" t="str">
        <f t="array" ref="AG352">IF(COUNTBLANK(D352)=1,"",IF(OR($H$2="y",$H$2="m"),IF(AA352=AA351,IF(OR(AC352=$AC$4:$AC351)=FALSE,AG351&amp;AF352,AG351),"("&amp;AF352)&amp;IF(AA352=AA353,IF(OR(AC353=$AC$4:$AC352)=FALSE,", ",""),") "),""))</f>
        <v/>
      </c>
      <c r="AH352" s="10" t="str">
        <f>IF((COUNTBLANK(D352)=1),"",IF(D352=D351,AH351,"")&amp;IF(B351&lt;&gt;B352,((IF(COUNTBLANK(E352)=1,$D$3&amp;"Non-type material: "&amp;$D$3,$D$3&amp;INDEX('type-categories'!$A$2:$B$100,MATCH(E352,'type-categories'!$A$2:$A$100,0),2)&amp;$D$3))),"")&amp;(IF(K352&lt;&gt;K351,$C$2&amp;UPPER(K352)&amp;$C$2&amp;$K$3&amp;" ",(IF(B352&lt;&gt;B351,$C$2&amp;UPPER(K352)&amp;$C$2&amp;$K$3&amp;" ",""))))&amp;IF((AA352&lt;&gt;AA353)*($H$2="y"),AD352&amp;AE352,IF((AA352&lt;&gt;AA353)*($H$2="m"),AD352&amp;AG352,IF(($H$2&lt;&gt;"m")*($H$2&lt;&gt;"Y"),(IF(F352=0,"",F352&amp;" "&amp;$F$4&amp;" "))&amp;(IF(G352=0,"",G352&amp;" "&amp;$G$4&amp;" "))&amp;(IF(H352=0,"",H352&amp;" "&amp;H$4&amp;" "))&amp;(IF(I352=0,"",I352&amp;" "&amp;$I$4&amp;" "))&amp;(IF(J352=0,"",J352&amp;" "&amp;$J$4&amp;" ")),"")))&amp;"; "&amp;IF((B352=B351)*(AA352=AA351), "same collecting data; ", IF((B352=B351)*(Z351=Z352),"same locality; ",(IF(COUNTBLANK(L352)=1,"",$D$2&amp;L352&amp;$L$3&amp;" "&amp;$D$2))&amp;(IF(COUNTBLANK(M352)=1,"",$E$2&amp;M352&amp;$E$2&amp;", "))&amp;(IF(COUNTBLANK(N352)=1,"",N352&amp;"; "))&amp;(IF(COUNTBLANK(O352)=1,"",O352&amp;"; ")))&amp;(IF(COUNTBLANK(P352)=1,"",P352&amp;"; "))&amp;(IF(COUNTBLANK(Q352)=1,"",Q352&amp;"; "))&amp;(IF(COUNTBLANK(R352)=1,"",R352&amp;"m, "))&amp;IF((COUNTBLANK(S352)=0)*(S352&lt;&gt;S351), S352&amp;"; ","")&amp;(IF(COUNTBLANK(U352)=1,"",U352&amp;"; "))&amp;(IF(COUNTBLANK(T352)=1,"",IF(COUNTBLANK(F$2)=1,T352&amp;"; ",T352&amp;" "&amp;F$2&amp;"; "))))&amp;(IF(COUNTBLANK(V352)=1,"",V352&amp;"; "))&amp;IF((COUNTBLANK(C352)=1),"",C352)&amp;IF((B352=B353)*(K352=K353)*(L352=L353)*(M352=M353),IF(($H$2&lt;&gt;"m")*($H$2&lt;&gt;"Y"), " • ", IF((ISNUMBER(FIND(")",AE352))), " • ", "")),IF((B352=B353)*(K352=K353)," • ",". ")))</f>
        <v/>
      </c>
    </row>
    <row r="353" spans="1:34" s="1" customFormat="1" x14ac:dyDescent="0.25">
      <c r="A353" s="3" t="str">
        <f t="shared" si="38"/>
        <v/>
      </c>
      <c r="B353" s="53" t="str">
        <f t="shared" si="36"/>
        <v/>
      </c>
      <c r="C353" s="57"/>
      <c r="D353" s="57"/>
      <c r="E353" s="57"/>
      <c r="F353" s="57"/>
      <c r="G353" s="57"/>
      <c r="H353" s="57"/>
      <c r="I353" s="57"/>
      <c r="J353" s="57"/>
      <c r="K353" s="57"/>
      <c r="L353" s="57"/>
      <c r="M353" s="54"/>
      <c r="N353" s="57"/>
      <c r="O353" s="58"/>
      <c r="P353" s="58"/>
      <c r="Q353" s="58"/>
      <c r="R353" s="58"/>
      <c r="S353" s="54"/>
      <c r="T353" s="57"/>
      <c r="U353" s="57"/>
      <c r="V353" s="57"/>
      <c r="W353" s="57"/>
      <c r="X353" s="147" t="str">
        <f>IF(COUNTBLANK(D353)=1,"",IF('order-admin-units'!$I$1&lt;&gt;"y", "", IF(COUNTBLANK(K353)=1, 'order-admin-units'!$B$1+1, VLOOKUP(K353, ordercountry, 2))))</f>
        <v/>
      </c>
      <c r="Y353" s="147" t="str">
        <f>IF(COUNTBLANK(D353)=1,"",IF('order-admin-units'!$I$1&lt;&gt;"y", "", IF(COUNTBLANK(K353:L353)&gt;0, 'order-admin-units'!$B$2+1, VLOOKUP(K353&amp;"@"&amp;L353, orderadmin, 2))))</f>
        <v/>
      </c>
      <c r="Z353" s="147" t="str">
        <f t="shared" si="39"/>
        <v/>
      </c>
      <c r="AA353" s="147" t="str">
        <f t="shared" si="40"/>
        <v/>
      </c>
      <c r="AB353" s="147" t="str">
        <f t="shared" si="41"/>
        <v/>
      </c>
      <c r="AC353" s="147" t="str">
        <f t="shared" si="37"/>
        <v/>
      </c>
      <c r="AD353" s="11" t="str">
        <f t="shared" si="42"/>
        <v/>
      </c>
      <c r="AE353" s="11" t="str">
        <f t="array" ref="AE353">IF(COUNTBLANK(D353)=1,"",IF(OR($H$2="y",$H$2="m"),IF(AA353=AA352,IF(OR(AB353=$AB$4:$AB352)=FALSE,AE352&amp;C353,AE352),"("&amp;C353)&amp;IF(AA353=AA354,IF(OR(AB354=$AB$4:$AB353)=FALSE,", ",""),") "),""))</f>
        <v/>
      </c>
      <c r="AF353" s="11" t="str">
        <f t="array" ref="AF353">IF((COUNTBLANK(D353)=0)*OR($H$2="y",$H$2="m"),IFERROR(LEFT(C353, FIND(" ",C353)-1), C353),"")</f>
        <v/>
      </c>
      <c r="AG353" s="11" t="str">
        <f t="array" ref="AG353">IF(COUNTBLANK(D353)=1,"",IF(OR($H$2="y",$H$2="m"),IF(AA353=AA352,IF(OR(AC353=$AC$4:$AC352)=FALSE,AG352&amp;AF353,AG352),"("&amp;AF353)&amp;IF(AA353=AA354,IF(OR(AC354=$AC$4:$AC353)=FALSE,", ",""),") "),""))</f>
        <v/>
      </c>
      <c r="AH353" s="10" t="str">
        <f>IF((COUNTBLANK(D353)=1),"",IF(D353=D352,AH352,"")&amp;IF(B352&lt;&gt;B353,((IF(COUNTBLANK(E353)=1,$D$3&amp;"Non-type material: "&amp;$D$3,$D$3&amp;INDEX('type-categories'!$A$2:$B$100,MATCH(E353,'type-categories'!$A$2:$A$100,0),2)&amp;$D$3))),"")&amp;(IF(K353&lt;&gt;K352,$C$2&amp;UPPER(K353)&amp;$C$2&amp;$K$3&amp;" ",(IF(B353&lt;&gt;B352,$C$2&amp;UPPER(K353)&amp;$C$2&amp;$K$3&amp;" ",""))))&amp;IF((AA353&lt;&gt;AA354)*($H$2="y"),AD353&amp;AE353,IF((AA353&lt;&gt;AA354)*($H$2="m"),AD353&amp;AG353,IF(($H$2&lt;&gt;"m")*($H$2&lt;&gt;"Y"),(IF(F353=0,"",F353&amp;" "&amp;$F$4&amp;" "))&amp;(IF(G353=0,"",G353&amp;" "&amp;$G$4&amp;" "))&amp;(IF(H353=0,"",H353&amp;" "&amp;H$4&amp;" "))&amp;(IF(I353=0,"",I353&amp;" "&amp;$I$4&amp;" "))&amp;(IF(J353=0,"",J353&amp;" "&amp;$J$4&amp;" ")),"")))&amp;"; "&amp;IF((B353=B352)*(AA353=AA352), "same collecting data; ", IF((B353=B352)*(Z352=Z353),"same locality; ",(IF(COUNTBLANK(L353)=1,"",$D$2&amp;L353&amp;$L$3&amp;" "&amp;$D$2))&amp;(IF(COUNTBLANK(M353)=1,"",$E$2&amp;M353&amp;$E$2&amp;", "))&amp;(IF(COUNTBLANK(N353)=1,"",N353&amp;"; "))&amp;(IF(COUNTBLANK(O353)=1,"",O353&amp;"; ")))&amp;(IF(COUNTBLANK(P353)=1,"",P353&amp;"; "))&amp;(IF(COUNTBLANK(Q353)=1,"",Q353&amp;"; "))&amp;(IF(COUNTBLANK(R353)=1,"",R353&amp;"m, "))&amp;IF((COUNTBLANK(S353)=0)*(S353&lt;&gt;S352), S353&amp;"; ","")&amp;(IF(COUNTBLANK(U353)=1,"",U353&amp;"; "))&amp;(IF(COUNTBLANK(T353)=1,"",IF(COUNTBLANK(F$2)=1,T353&amp;"; ",T353&amp;" "&amp;F$2&amp;"; "))))&amp;(IF(COUNTBLANK(V353)=1,"",V353&amp;"; "))&amp;IF((COUNTBLANK(C353)=1),"",C353)&amp;IF((B353=B354)*(K353=K354)*(L353=L354)*(M353=M354),IF(($H$2&lt;&gt;"m")*($H$2&lt;&gt;"Y"), " • ", IF((ISNUMBER(FIND(")",AE353))), " • ", "")),IF((B353=B354)*(K353=K354)," • ",". ")))</f>
        <v/>
      </c>
    </row>
    <row r="354" spans="1:34" s="1" customFormat="1" x14ac:dyDescent="0.25">
      <c r="A354" s="3" t="str">
        <f t="shared" si="38"/>
        <v/>
      </c>
      <c r="B354" s="53" t="str">
        <f t="shared" si="36"/>
        <v/>
      </c>
      <c r="C354" s="57"/>
      <c r="D354" s="57"/>
      <c r="E354" s="57"/>
      <c r="F354" s="57"/>
      <c r="G354" s="57"/>
      <c r="H354" s="57"/>
      <c r="I354" s="57"/>
      <c r="J354" s="57"/>
      <c r="K354" s="57"/>
      <c r="L354" s="57"/>
      <c r="M354" s="54"/>
      <c r="N354" s="57"/>
      <c r="O354" s="58"/>
      <c r="P354" s="58"/>
      <c r="Q354" s="58"/>
      <c r="R354" s="58"/>
      <c r="S354" s="54"/>
      <c r="T354" s="57"/>
      <c r="U354" s="57"/>
      <c r="V354" s="57"/>
      <c r="W354" s="57"/>
      <c r="X354" s="147" t="str">
        <f>IF(COUNTBLANK(D354)=1,"",IF('order-admin-units'!$I$1&lt;&gt;"y", "", IF(COUNTBLANK(K354)=1, 'order-admin-units'!$B$1+1, VLOOKUP(K354, ordercountry, 2))))</f>
        <v/>
      </c>
      <c r="Y354" s="147" t="str">
        <f>IF(COUNTBLANK(D354)=1,"",IF('order-admin-units'!$I$1&lt;&gt;"y", "", IF(COUNTBLANK(K354:L354)&gt;0, 'order-admin-units'!$B$2+1, VLOOKUP(K354&amp;"@"&amp;L354, orderadmin, 2))))</f>
        <v/>
      </c>
      <c r="Z354" s="147" t="str">
        <f t="shared" si="39"/>
        <v/>
      </c>
      <c r="AA354" s="147" t="str">
        <f t="shared" si="40"/>
        <v/>
      </c>
      <c r="AB354" s="147" t="str">
        <f t="shared" si="41"/>
        <v/>
      </c>
      <c r="AC354" s="147" t="str">
        <f t="shared" si="37"/>
        <v/>
      </c>
      <c r="AD354" s="11" t="str">
        <f t="shared" si="42"/>
        <v/>
      </c>
      <c r="AE354" s="11" t="str">
        <f t="array" ref="AE354">IF(COUNTBLANK(D354)=1,"",IF(OR($H$2="y",$H$2="m"),IF(AA354=AA353,IF(OR(AB354=$AB$4:$AB353)=FALSE,AE353&amp;C354,AE353),"("&amp;C354)&amp;IF(AA354=AA355,IF(OR(AB355=$AB$4:$AB354)=FALSE,", ",""),") "),""))</f>
        <v/>
      </c>
      <c r="AF354" s="11" t="str">
        <f t="array" ref="AF354">IF((COUNTBLANK(D354)=0)*OR($H$2="y",$H$2="m"),IFERROR(LEFT(C354, FIND(" ",C354)-1), C354),"")</f>
        <v/>
      </c>
      <c r="AG354" s="11" t="str">
        <f t="array" ref="AG354">IF(COUNTBLANK(D354)=1,"",IF(OR($H$2="y",$H$2="m"),IF(AA354=AA353,IF(OR(AC354=$AC$4:$AC353)=FALSE,AG353&amp;AF354,AG353),"("&amp;AF354)&amp;IF(AA354=AA355,IF(OR(AC355=$AC$4:$AC354)=FALSE,", ",""),") "),""))</f>
        <v/>
      </c>
      <c r="AH354" s="10" t="str">
        <f>IF((COUNTBLANK(D354)=1),"",IF(D354=D353,AH353,"")&amp;IF(B353&lt;&gt;B354,((IF(COUNTBLANK(E354)=1,$D$3&amp;"Non-type material: "&amp;$D$3,$D$3&amp;INDEX('type-categories'!$A$2:$B$100,MATCH(E354,'type-categories'!$A$2:$A$100,0),2)&amp;$D$3))),"")&amp;(IF(K354&lt;&gt;K353,$C$2&amp;UPPER(K354)&amp;$C$2&amp;$K$3&amp;" ",(IF(B354&lt;&gt;B353,$C$2&amp;UPPER(K354)&amp;$C$2&amp;$K$3&amp;" ",""))))&amp;IF((AA354&lt;&gt;AA355)*($H$2="y"),AD354&amp;AE354,IF((AA354&lt;&gt;AA355)*($H$2="m"),AD354&amp;AG354,IF(($H$2&lt;&gt;"m")*($H$2&lt;&gt;"Y"),(IF(F354=0,"",F354&amp;" "&amp;$F$4&amp;" "))&amp;(IF(G354=0,"",G354&amp;" "&amp;$G$4&amp;" "))&amp;(IF(H354=0,"",H354&amp;" "&amp;H$4&amp;" "))&amp;(IF(I354=0,"",I354&amp;" "&amp;$I$4&amp;" "))&amp;(IF(J354=0,"",J354&amp;" "&amp;$J$4&amp;" ")),"")))&amp;"; "&amp;IF((B354=B353)*(AA354=AA353), "same collecting data; ", IF((B354=B353)*(Z353=Z354),"same locality; ",(IF(COUNTBLANK(L354)=1,"",$D$2&amp;L354&amp;$L$3&amp;" "&amp;$D$2))&amp;(IF(COUNTBLANK(M354)=1,"",$E$2&amp;M354&amp;$E$2&amp;", "))&amp;(IF(COUNTBLANK(N354)=1,"",N354&amp;"; "))&amp;(IF(COUNTBLANK(O354)=1,"",O354&amp;"; ")))&amp;(IF(COUNTBLANK(P354)=1,"",P354&amp;"; "))&amp;(IF(COUNTBLANK(Q354)=1,"",Q354&amp;"; "))&amp;(IF(COUNTBLANK(R354)=1,"",R354&amp;"m, "))&amp;IF((COUNTBLANK(S354)=0)*(S354&lt;&gt;S353), S354&amp;"; ","")&amp;(IF(COUNTBLANK(U354)=1,"",U354&amp;"; "))&amp;(IF(COUNTBLANK(T354)=1,"",IF(COUNTBLANK(F$2)=1,T354&amp;"; ",T354&amp;" "&amp;F$2&amp;"; "))))&amp;(IF(COUNTBLANK(V354)=1,"",V354&amp;"; "))&amp;IF((COUNTBLANK(C354)=1),"",C354)&amp;IF((B354=B355)*(K354=K355)*(L354=L355)*(M354=M355),IF(($H$2&lt;&gt;"m")*($H$2&lt;&gt;"Y"), " • ", IF((ISNUMBER(FIND(")",AE354))), " • ", "")),IF((B354=B355)*(K354=K355)," • ",". ")))</f>
        <v/>
      </c>
    </row>
    <row r="355" spans="1:34" s="1" customFormat="1" x14ac:dyDescent="0.25">
      <c r="A355" s="3" t="str">
        <f t="shared" si="38"/>
        <v/>
      </c>
      <c r="B355" s="53" t="str">
        <f t="shared" si="36"/>
        <v/>
      </c>
      <c r="C355" s="57"/>
      <c r="D355" s="57"/>
      <c r="E355" s="57"/>
      <c r="F355" s="57"/>
      <c r="G355" s="57"/>
      <c r="H355" s="57"/>
      <c r="I355" s="57"/>
      <c r="J355" s="57"/>
      <c r="K355" s="57"/>
      <c r="L355" s="57"/>
      <c r="M355" s="54"/>
      <c r="N355" s="57"/>
      <c r="O355" s="58"/>
      <c r="P355" s="58"/>
      <c r="Q355" s="58"/>
      <c r="R355" s="58"/>
      <c r="S355" s="54"/>
      <c r="T355" s="57"/>
      <c r="U355" s="57"/>
      <c r="V355" s="57"/>
      <c r="W355" s="57"/>
      <c r="X355" s="147" t="str">
        <f>IF(COUNTBLANK(D355)=1,"",IF('order-admin-units'!$I$1&lt;&gt;"y", "", IF(COUNTBLANK(K355)=1, 'order-admin-units'!$B$1+1, VLOOKUP(K355, ordercountry, 2))))</f>
        <v/>
      </c>
      <c r="Y355" s="147" t="str">
        <f>IF(COUNTBLANK(D355)=1,"",IF('order-admin-units'!$I$1&lt;&gt;"y", "", IF(COUNTBLANK(K355:L355)&gt;0, 'order-admin-units'!$B$2+1, VLOOKUP(K355&amp;"@"&amp;L355, orderadmin, 2))))</f>
        <v/>
      </c>
      <c r="Z355" s="147" t="str">
        <f t="shared" si="39"/>
        <v/>
      </c>
      <c r="AA355" s="147" t="str">
        <f t="shared" si="40"/>
        <v/>
      </c>
      <c r="AB355" s="147" t="str">
        <f t="shared" si="41"/>
        <v/>
      </c>
      <c r="AC355" s="147" t="str">
        <f t="shared" si="37"/>
        <v/>
      </c>
      <c r="AD355" s="11" t="str">
        <f t="shared" si="42"/>
        <v/>
      </c>
      <c r="AE355" s="11" t="str">
        <f t="array" ref="AE355">IF(COUNTBLANK(D355)=1,"",IF(OR($H$2="y",$H$2="m"),IF(AA355=AA354,IF(OR(AB355=$AB$4:$AB354)=FALSE,AE354&amp;C355,AE354),"("&amp;C355)&amp;IF(AA355=AA356,IF(OR(AB356=$AB$4:$AB355)=FALSE,", ",""),") "),""))</f>
        <v/>
      </c>
      <c r="AF355" s="11" t="str">
        <f t="array" ref="AF355">IF((COUNTBLANK(D355)=0)*OR($H$2="y",$H$2="m"),IFERROR(LEFT(C355, FIND(" ",C355)-1), C355),"")</f>
        <v/>
      </c>
      <c r="AG355" s="11" t="str">
        <f t="array" ref="AG355">IF(COUNTBLANK(D355)=1,"",IF(OR($H$2="y",$H$2="m"),IF(AA355=AA354,IF(OR(AC355=$AC$4:$AC354)=FALSE,AG354&amp;AF355,AG354),"("&amp;AF355)&amp;IF(AA355=AA356,IF(OR(AC356=$AC$4:$AC355)=FALSE,", ",""),") "),""))</f>
        <v/>
      </c>
      <c r="AH355" s="10" t="str">
        <f>IF((COUNTBLANK(D355)=1),"",IF(D355=D354,AH354,"")&amp;IF(B354&lt;&gt;B355,((IF(COUNTBLANK(E355)=1,$D$3&amp;"Non-type material: "&amp;$D$3,$D$3&amp;INDEX('type-categories'!$A$2:$B$100,MATCH(E355,'type-categories'!$A$2:$A$100,0),2)&amp;$D$3))),"")&amp;(IF(K355&lt;&gt;K354,$C$2&amp;UPPER(K355)&amp;$C$2&amp;$K$3&amp;" ",(IF(B355&lt;&gt;B354,$C$2&amp;UPPER(K355)&amp;$C$2&amp;$K$3&amp;" ",""))))&amp;IF((AA355&lt;&gt;AA356)*($H$2="y"),AD355&amp;AE355,IF((AA355&lt;&gt;AA356)*($H$2="m"),AD355&amp;AG355,IF(($H$2&lt;&gt;"m")*($H$2&lt;&gt;"Y"),(IF(F355=0,"",F355&amp;" "&amp;$F$4&amp;" "))&amp;(IF(G355=0,"",G355&amp;" "&amp;$G$4&amp;" "))&amp;(IF(H355=0,"",H355&amp;" "&amp;H$4&amp;" "))&amp;(IF(I355=0,"",I355&amp;" "&amp;$I$4&amp;" "))&amp;(IF(J355=0,"",J355&amp;" "&amp;$J$4&amp;" ")),"")))&amp;"; "&amp;IF((B355=B354)*(AA355=AA354), "same collecting data; ", IF((B355=B354)*(Z354=Z355),"same locality; ",(IF(COUNTBLANK(L355)=1,"",$D$2&amp;L355&amp;$L$3&amp;" "&amp;$D$2))&amp;(IF(COUNTBLANK(M355)=1,"",$E$2&amp;M355&amp;$E$2&amp;", "))&amp;(IF(COUNTBLANK(N355)=1,"",N355&amp;"; "))&amp;(IF(COUNTBLANK(O355)=1,"",O355&amp;"; ")))&amp;(IF(COUNTBLANK(P355)=1,"",P355&amp;"; "))&amp;(IF(COUNTBLANK(Q355)=1,"",Q355&amp;"; "))&amp;(IF(COUNTBLANK(R355)=1,"",R355&amp;"m, "))&amp;IF((COUNTBLANK(S355)=0)*(S355&lt;&gt;S354), S355&amp;"; ","")&amp;(IF(COUNTBLANK(U355)=1,"",U355&amp;"; "))&amp;(IF(COUNTBLANK(T355)=1,"",IF(COUNTBLANK(F$2)=1,T355&amp;"; ",T355&amp;" "&amp;F$2&amp;"; "))))&amp;(IF(COUNTBLANK(V355)=1,"",V355&amp;"; "))&amp;IF((COUNTBLANK(C355)=1),"",C355)&amp;IF((B355=B356)*(K355=K356)*(L355=L356)*(M355=M356),IF(($H$2&lt;&gt;"m")*($H$2&lt;&gt;"Y"), " • ", IF((ISNUMBER(FIND(")",AE355))), " • ", "")),IF((B355=B356)*(K355=K356)," • ",". ")))</f>
        <v/>
      </c>
    </row>
    <row r="356" spans="1:34" s="1" customFormat="1" x14ac:dyDescent="0.25">
      <c r="A356" s="3" t="str">
        <f t="shared" si="38"/>
        <v/>
      </c>
      <c r="B356" s="53" t="str">
        <f t="shared" si="36"/>
        <v/>
      </c>
      <c r="C356" s="57"/>
      <c r="D356" s="57"/>
      <c r="E356" s="57"/>
      <c r="F356" s="57"/>
      <c r="G356" s="57"/>
      <c r="H356" s="57"/>
      <c r="I356" s="57"/>
      <c r="J356" s="57"/>
      <c r="K356" s="57"/>
      <c r="L356" s="57"/>
      <c r="M356" s="54"/>
      <c r="N356" s="57"/>
      <c r="O356" s="58"/>
      <c r="P356" s="58"/>
      <c r="Q356" s="58"/>
      <c r="R356" s="58"/>
      <c r="S356" s="54"/>
      <c r="T356" s="57"/>
      <c r="U356" s="57"/>
      <c r="V356" s="57"/>
      <c r="W356" s="57"/>
      <c r="X356" s="147" t="str">
        <f>IF(COUNTBLANK(D356)=1,"",IF('order-admin-units'!$I$1&lt;&gt;"y", "", IF(COUNTBLANK(K356)=1, 'order-admin-units'!$B$1+1, VLOOKUP(K356, ordercountry, 2))))</f>
        <v/>
      </c>
      <c r="Y356" s="147" t="str">
        <f>IF(COUNTBLANK(D356)=1,"",IF('order-admin-units'!$I$1&lt;&gt;"y", "", IF(COUNTBLANK(K356:L356)&gt;0, 'order-admin-units'!$B$2+1, VLOOKUP(K356&amp;"@"&amp;L356, orderadmin, 2))))</f>
        <v/>
      </c>
      <c r="Z356" s="147" t="str">
        <f t="shared" si="39"/>
        <v/>
      </c>
      <c r="AA356" s="147" t="str">
        <f t="shared" si="40"/>
        <v/>
      </c>
      <c r="AB356" s="147" t="str">
        <f t="shared" si="41"/>
        <v/>
      </c>
      <c r="AC356" s="147" t="str">
        <f t="shared" si="37"/>
        <v/>
      </c>
      <c r="AD356" s="11" t="str">
        <f t="shared" si="42"/>
        <v/>
      </c>
      <c r="AE356" s="11" t="str">
        <f t="array" ref="AE356">IF(COUNTBLANK(D356)=1,"",IF(OR($H$2="y",$H$2="m"),IF(AA356=AA355,IF(OR(AB356=$AB$4:$AB355)=FALSE,AE355&amp;C356,AE355),"("&amp;C356)&amp;IF(AA356=AA357,IF(OR(AB357=$AB$4:$AB356)=FALSE,", ",""),") "),""))</f>
        <v/>
      </c>
      <c r="AF356" s="11" t="str">
        <f t="array" ref="AF356">IF((COUNTBLANK(D356)=0)*OR($H$2="y",$H$2="m"),IFERROR(LEFT(C356, FIND(" ",C356)-1), C356),"")</f>
        <v/>
      </c>
      <c r="AG356" s="11" t="str">
        <f t="array" ref="AG356">IF(COUNTBLANK(D356)=1,"",IF(OR($H$2="y",$H$2="m"),IF(AA356=AA355,IF(OR(AC356=$AC$4:$AC355)=FALSE,AG355&amp;AF356,AG355),"("&amp;AF356)&amp;IF(AA356=AA357,IF(OR(AC357=$AC$4:$AC356)=FALSE,", ",""),") "),""))</f>
        <v/>
      </c>
      <c r="AH356" s="10" t="str">
        <f>IF((COUNTBLANK(D356)=1),"",IF(D356=D355,AH355,"")&amp;IF(B355&lt;&gt;B356,((IF(COUNTBLANK(E356)=1,$D$3&amp;"Non-type material: "&amp;$D$3,$D$3&amp;INDEX('type-categories'!$A$2:$B$100,MATCH(E356,'type-categories'!$A$2:$A$100,0),2)&amp;$D$3))),"")&amp;(IF(K356&lt;&gt;K355,$C$2&amp;UPPER(K356)&amp;$C$2&amp;$K$3&amp;" ",(IF(B356&lt;&gt;B355,$C$2&amp;UPPER(K356)&amp;$C$2&amp;$K$3&amp;" ",""))))&amp;IF((AA356&lt;&gt;AA357)*($H$2="y"),AD356&amp;AE356,IF((AA356&lt;&gt;AA357)*($H$2="m"),AD356&amp;AG356,IF(($H$2&lt;&gt;"m")*($H$2&lt;&gt;"Y"),(IF(F356=0,"",F356&amp;" "&amp;$F$4&amp;" "))&amp;(IF(G356=0,"",G356&amp;" "&amp;$G$4&amp;" "))&amp;(IF(H356=0,"",H356&amp;" "&amp;H$4&amp;" "))&amp;(IF(I356=0,"",I356&amp;" "&amp;$I$4&amp;" "))&amp;(IF(J356=0,"",J356&amp;" "&amp;$J$4&amp;" ")),"")))&amp;"; "&amp;IF((B356=B355)*(AA356=AA355), "same collecting data; ", IF((B356=B355)*(Z355=Z356),"same locality; ",(IF(COUNTBLANK(L356)=1,"",$D$2&amp;L356&amp;$L$3&amp;" "&amp;$D$2))&amp;(IF(COUNTBLANK(M356)=1,"",$E$2&amp;M356&amp;$E$2&amp;", "))&amp;(IF(COUNTBLANK(N356)=1,"",N356&amp;"; "))&amp;(IF(COUNTBLANK(O356)=1,"",O356&amp;"; ")))&amp;(IF(COUNTBLANK(P356)=1,"",P356&amp;"; "))&amp;(IF(COUNTBLANK(Q356)=1,"",Q356&amp;"; "))&amp;(IF(COUNTBLANK(R356)=1,"",R356&amp;"m, "))&amp;IF((COUNTBLANK(S356)=0)*(S356&lt;&gt;S355), S356&amp;"; ","")&amp;(IF(COUNTBLANK(U356)=1,"",U356&amp;"; "))&amp;(IF(COUNTBLANK(T356)=1,"",IF(COUNTBLANK(F$2)=1,T356&amp;"; ",T356&amp;" "&amp;F$2&amp;"; "))))&amp;(IF(COUNTBLANK(V356)=1,"",V356&amp;"; "))&amp;IF((COUNTBLANK(C356)=1),"",C356)&amp;IF((B356=B357)*(K356=K357)*(L356=L357)*(M356=M357),IF(($H$2&lt;&gt;"m")*($H$2&lt;&gt;"Y"), " • ", IF((ISNUMBER(FIND(")",AE356))), " • ", "")),IF((B356=B357)*(K356=K357)," • ",". ")))</f>
        <v/>
      </c>
    </row>
    <row r="357" spans="1:34" s="1" customFormat="1" x14ac:dyDescent="0.25">
      <c r="A357" s="3" t="str">
        <f t="shared" si="38"/>
        <v/>
      </c>
      <c r="B357" s="53" t="str">
        <f t="shared" si="36"/>
        <v/>
      </c>
      <c r="C357" s="57"/>
      <c r="D357" s="57"/>
      <c r="E357" s="57"/>
      <c r="F357" s="57"/>
      <c r="G357" s="57"/>
      <c r="H357" s="57"/>
      <c r="I357" s="57"/>
      <c r="J357" s="57"/>
      <c r="K357" s="57"/>
      <c r="L357" s="57"/>
      <c r="M357" s="54"/>
      <c r="N357" s="57"/>
      <c r="O357" s="58"/>
      <c r="P357" s="58"/>
      <c r="Q357" s="58"/>
      <c r="R357" s="58"/>
      <c r="S357" s="54"/>
      <c r="T357" s="57"/>
      <c r="U357" s="57"/>
      <c r="V357" s="57"/>
      <c r="W357" s="57"/>
      <c r="X357" s="147" t="str">
        <f>IF(COUNTBLANK(D357)=1,"",IF('order-admin-units'!$I$1&lt;&gt;"y", "", IF(COUNTBLANK(K357)=1, 'order-admin-units'!$B$1+1, VLOOKUP(K357, ordercountry, 2))))</f>
        <v/>
      </c>
      <c r="Y357" s="147" t="str">
        <f>IF(COUNTBLANK(D357)=1,"",IF('order-admin-units'!$I$1&lt;&gt;"y", "", IF(COUNTBLANK(K357:L357)&gt;0, 'order-admin-units'!$B$2+1, VLOOKUP(K357&amp;"@"&amp;L357, orderadmin, 2))))</f>
        <v/>
      </c>
      <c r="Z357" s="147" t="str">
        <f t="shared" si="39"/>
        <v/>
      </c>
      <c r="AA357" s="147" t="str">
        <f t="shared" si="40"/>
        <v/>
      </c>
      <c r="AB357" s="147" t="str">
        <f t="shared" si="41"/>
        <v/>
      </c>
      <c r="AC357" s="147" t="str">
        <f t="shared" si="37"/>
        <v/>
      </c>
      <c r="AD357" s="11" t="str">
        <f t="shared" si="42"/>
        <v/>
      </c>
      <c r="AE357" s="11" t="str">
        <f t="array" ref="AE357">IF(COUNTBLANK(D357)=1,"",IF(OR($H$2="y",$H$2="m"),IF(AA357=AA356,IF(OR(AB357=$AB$4:$AB356)=FALSE,AE356&amp;C357,AE356),"("&amp;C357)&amp;IF(AA357=AA358,IF(OR(AB358=$AB$4:$AB357)=FALSE,", ",""),") "),""))</f>
        <v/>
      </c>
      <c r="AF357" s="11" t="str">
        <f t="array" ref="AF357">IF((COUNTBLANK(D357)=0)*OR($H$2="y",$H$2="m"),IFERROR(LEFT(C357, FIND(" ",C357)-1), C357),"")</f>
        <v/>
      </c>
      <c r="AG357" s="11" t="str">
        <f t="array" ref="AG357">IF(COUNTBLANK(D357)=1,"",IF(OR($H$2="y",$H$2="m"),IF(AA357=AA356,IF(OR(AC357=$AC$4:$AC356)=FALSE,AG356&amp;AF357,AG356),"("&amp;AF357)&amp;IF(AA357=AA358,IF(OR(AC358=$AC$4:$AC357)=FALSE,", ",""),") "),""))</f>
        <v/>
      </c>
      <c r="AH357" s="10" t="str">
        <f>IF((COUNTBLANK(D357)=1),"",IF(D357=D356,AH356,"")&amp;IF(B356&lt;&gt;B357,((IF(COUNTBLANK(E357)=1,$D$3&amp;"Non-type material: "&amp;$D$3,$D$3&amp;INDEX('type-categories'!$A$2:$B$100,MATCH(E357,'type-categories'!$A$2:$A$100,0),2)&amp;$D$3))),"")&amp;(IF(K357&lt;&gt;K356,$C$2&amp;UPPER(K357)&amp;$C$2&amp;$K$3&amp;" ",(IF(B357&lt;&gt;B356,$C$2&amp;UPPER(K357)&amp;$C$2&amp;$K$3&amp;" ",""))))&amp;IF((AA357&lt;&gt;AA358)*($H$2="y"),AD357&amp;AE357,IF((AA357&lt;&gt;AA358)*($H$2="m"),AD357&amp;AG357,IF(($H$2&lt;&gt;"m")*($H$2&lt;&gt;"Y"),(IF(F357=0,"",F357&amp;" "&amp;$F$4&amp;" "))&amp;(IF(G357=0,"",G357&amp;" "&amp;$G$4&amp;" "))&amp;(IF(H357=0,"",H357&amp;" "&amp;H$4&amp;" "))&amp;(IF(I357=0,"",I357&amp;" "&amp;$I$4&amp;" "))&amp;(IF(J357=0,"",J357&amp;" "&amp;$J$4&amp;" ")),"")))&amp;"; "&amp;IF((B357=B356)*(AA357=AA356), "same collecting data; ", IF((B357=B356)*(Z356=Z357),"same locality; ",(IF(COUNTBLANK(L357)=1,"",$D$2&amp;L357&amp;$L$3&amp;" "&amp;$D$2))&amp;(IF(COUNTBLANK(M357)=1,"",$E$2&amp;M357&amp;$E$2&amp;", "))&amp;(IF(COUNTBLANK(N357)=1,"",N357&amp;"; "))&amp;(IF(COUNTBLANK(O357)=1,"",O357&amp;"; ")))&amp;(IF(COUNTBLANK(P357)=1,"",P357&amp;"; "))&amp;(IF(COUNTBLANK(Q357)=1,"",Q357&amp;"; "))&amp;(IF(COUNTBLANK(R357)=1,"",R357&amp;"m, "))&amp;IF((COUNTBLANK(S357)=0)*(S357&lt;&gt;S356), S357&amp;"; ","")&amp;(IF(COUNTBLANK(U357)=1,"",U357&amp;"; "))&amp;(IF(COUNTBLANK(T357)=1,"",IF(COUNTBLANK(F$2)=1,T357&amp;"; ",T357&amp;" "&amp;F$2&amp;"; "))))&amp;(IF(COUNTBLANK(V357)=1,"",V357&amp;"; "))&amp;IF((COUNTBLANK(C357)=1),"",C357)&amp;IF((B357=B358)*(K357=K358)*(L357=L358)*(M357=M358),IF(($H$2&lt;&gt;"m")*($H$2&lt;&gt;"Y"), " • ", IF((ISNUMBER(FIND(")",AE357))), " • ", "")),IF((B357=B358)*(K357=K358)," • ",". ")))</f>
        <v/>
      </c>
    </row>
    <row r="358" spans="1:34" s="1" customFormat="1" x14ac:dyDescent="0.25">
      <c r="A358" s="3" t="str">
        <f t="shared" si="38"/>
        <v/>
      </c>
      <c r="B358" s="53" t="str">
        <f t="shared" si="36"/>
        <v/>
      </c>
      <c r="C358" s="57"/>
      <c r="D358" s="57"/>
      <c r="E358" s="57"/>
      <c r="F358" s="57"/>
      <c r="G358" s="57"/>
      <c r="H358" s="57"/>
      <c r="I358" s="57"/>
      <c r="J358" s="57"/>
      <c r="K358" s="57"/>
      <c r="L358" s="57"/>
      <c r="M358" s="54"/>
      <c r="N358" s="57"/>
      <c r="O358" s="58"/>
      <c r="P358" s="58"/>
      <c r="Q358" s="58"/>
      <c r="R358" s="58"/>
      <c r="S358" s="54"/>
      <c r="T358" s="57"/>
      <c r="U358" s="57"/>
      <c r="V358" s="57"/>
      <c r="W358" s="57"/>
      <c r="X358" s="147" t="str">
        <f>IF(COUNTBLANK(D358)=1,"",IF('order-admin-units'!$I$1&lt;&gt;"y", "", IF(COUNTBLANK(K358)=1, 'order-admin-units'!$B$1+1, VLOOKUP(K358, ordercountry, 2))))</f>
        <v/>
      </c>
      <c r="Y358" s="147" t="str">
        <f>IF(COUNTBLANK(D358)=1,"",IF('order-admin-units'!$I$1&lt;&gt;"y", "", IF(COUNTBLANK(K358:L358)&gt;0, 'order-admin-units'!$B$2+1, VLOOKUP(K358&amp;"@"&amp;L358, orderadmin, 2))))</f>
        <v/>
      </c>
      <c r="Z358" s="147" t="str">
        <f t="shared" si="39"/>
        <v/>
      </c>
      <c r="AA358" s="147" t="str">
        <f t="shared" si="40"/>
        <v/>
      </c>
      <c r="AB358" s="147" t="str">
        <f t="shared" si="41"/>
        <v/>
      </c>
      <c r="AC358" s="147" t="str">
        <f t="shared" si="37"/>
        <v/>
      </c>
      <c r="AD358" s="11" t="str">
        <f t="shared" si="42"/>
        <v/>
      </c>
      <c r="AE358" s="11" t="str">
        <f t="array" ref="AE358">IF(COUNTBLANK(D358)=1,"",IF(OR($H$2="y",$H$2="m"),IF(AA358=AA357,IF(OR(AB358=$AB$4:$AB357)=FALSE,AE357&amp;C358,AE357),"("&amp;C358)&amp;IF(AA358=AA359,IF(OR(AB359=$AB$4:$AB358)=FALSE,", ",""),") "),""))</f>
        <v/>
      </c>
      <c r="AF358" s="11" t="str">
        <f t="array" ref="AF358">IF((COUNTBLANK(D358)=0)*OR($H$2="y",$H$2="m"),IFERROR(LEFT(C358, FIND(" ",C358)-1), C358),"")</f>
        <v/>
      </c>
      <c r="AG358" s="11" t="str">
        <f t="array" ref="AG358">IF(COUNTBLANK(D358)=1,"",IF(OR($H$2="y",$H$2="m"),IF(AA358=AA357,IF(OR(AC358=$AC$4:$AC357)=FALSE,AG357&amp;AF358,AG357),"("&amp;AF358)&amp;IF(AA358=AA359,IF(OR(AC359=$AC$4:$AC358)=FALSE,", ",""),") "),""))</f>
        <v/>
      </c>
      <c r="AH358" s="10" t="str">
        <f>IF((COUNTBLANK(D358)=1),"",IF(D358=D357,AH357,"")&amp;IF(B357&lt;&gt;B358,((IF(COUNTBLANK(E358)=1,$D$3&amp;"Non-type material: "&amp;$D$3,$D$3&amp;INDEX('type-categories'!$A$2:$B$100,MATCH(E358,'type-categories'!$A$2:$A$100,0),2)&amp;$D$3))),"")&amp;(IF(K358&lt;&gt;K357,$C$2&amp;UPPER(K358)&amp;$C$2&amp;$K$3&amp;" ",(IF(B358&lt;&gt;B357,$C$2&amp;UPPER(K358)&amp;$C$2&amp;$K$3&amp;" ",""))))&amp;IF((AA358&lt;&gt;AA359)*($H$2="y"),AD358&amp;AE358,IF((AA358&lt;&gt;AA359)*($H$2="m"),AD358&amp;AG358,IF(($H$2&lt;&gt;"m")*($H$2&lt;&gt;"Y"),(IF(F358=0,"",F358&amp;" "&amp;$F$4&amp;" "))&amp;(IF(G358=0,"",G358&amp;" "&amp;$G$4&amp;" "))&amp;(IF(H358=0,"",H358&amp;" "&amp;H$4&amp;" "))&amp;(IF(I358=0,"",I358&amp;" "&amp;$I$4&amp;" "))&amp;(IF(J358=0,"",J358&amp;" "&amp;$J$4&amp;" ")),"")))&amp;"; "&amp;IF((B358=B357)*(AA358=AA357), "same collecting data; ", IF((B358=B357)*(Z357=Z358),"same locality; ",(IF(COUNTBLANK(L358)=1,"",$D$2&amp;L358&amp;$L$3&amp;" "&amp;$D$2))&amp;(IF(COUNTBLANK(M358)=1,"",$E$2&amp;M358&amp;$E$2&amp;", "))&amp;(IF(COUNTBLANK(N358)=1,"",N358&amp;"; "))&amp;(IF(COUNTBLANK(O358)=1,"",O358&amp;"; ")))&amp;(IF(COUNTBLANK(P358)=1,"",P358&amp;"; "))&amp;(IF(COUNTBLANK(Q358)=1,"",Q358&amp;"; "))&amp;(IF(COUNTBLANK(R358)=1,"",R358&amp;"m, "))&amp;IF((COUNTBLANK(S358)=0)*(S358&lt;&gt;S357), S358&amp;"; ","")&amp;(IF(COUNTBLANK(U358)=1,"",U358&amp;"; "))&amp;(IF(COUNTBLANK(T358)=1,"",IF(COUNTBLANK(F$2)=1,T358&amp;"; ",T358&amp;" "&amp;F$2&amp;"; "))))&amp;(IF(COUNTBLANK(V358)=1,"",V358&amp;"; "))&amp;IF((COUNTBLANK(C358)=1),"",C358)&amp;IF((B358=B359)*(K358=K359)*(L358=L359)*(M358=M359),IF(($H$2&lt;&gt;"m")*($H$2&lt;&gt;"Y"), " • ", IF((ISNUMBER(FIND(")",AE358))), " • ", "")),IF((B358=B359)*(K358=K359)," • ",". ")))</f>
        <v/>
      </c>
    </row>
    <row r="359" spans="1:34" s="1" customFormat="1" x14ac:dyDescent="0.25">
      <c r="A359" s="3" t="str">
        <f t="shared" si="38"/>
        <v/>
      </c>
      <c r="B359" s="53" t="str">
        <f t="shared" si="36"/>
        <v/>
      </c>
      <c r="C359" s="57"/>
      <c r="D359" s="57"/>
      <c r="E359" s="57"/>
      <c r="F359" s="57"/>
      <c r="G359" s="57"/>
      <c r="H359" s="57"/>
      <c r="I359" s="57"/>
      <c r="J359" s="57"/>
      <c r="K359" s="57"/>
      <c r="L359" s="57"/>
      <c r="M359" s="54"/>
      <c r="N359" s="57"/>
      <c r="O359" s="58"/>
      <c r="P359" s="58"/>
      <c r="Q359" s="58"/>
      <c r="R359" s="58"/>
      <c r="S359" s="54"/>
      <c r="T359" s="57"/>
      <c r="U359" s="57"/>
      <c r="V359" s="57"/>
      <c r="W359" s="57"/>
      <c r="X359" s="147" t="str">
        <f>IF(COUNTBLANK(D359)=1,"",IF('order-admin-units'!$I$1&lt;&gt;"y", "", IF(COUNTBLANK(K359)=1, 'order-admin-units'!$B$1+1, VLOOKUP(K359, ordercountry, 2))))</f>
        <v/>
      </c>
      <c r="Y359" s="147" t="str">
        <f>IF(COUNTBLANK(D359)=1,"",IF('order-admin-units'!$I$1&lt;&gt;"y", "", IF(COUNTBLANK(K359:L359)&gt;0, 'order-admin-units'!$B$2+1, VLOOKUP(K359&amp;"@"&amp;L359, orderadmin, 2))))</f>
        <v/>
      </c>
      <c r="Z359" s="147" t="str">
        <f t="shared" si="39"/>
        <v/>
      </c>
      <c r="AA359" s="147" t="str">
        <f t="shared" si="40"/>
        <v/>
      </c>
      <c r="AB359" s="147" t="str">
        <f t="shared" si="41"/>
        <v/>
      </c>
      <c r="AC359" s="147" t="str">
        <f t="shared" si="37"/>
        <v/>
      </c>
      <c r="AD359" s="11" t="str">
        <f t="shared" si="42"/>
        <v/>
      </c>
      <c r="AE359" s="11" t="str">
        <f t="array" ref="AE359">IF(COUNTBLANK(D359)=1,"",IF(OR($H$2="y",$H$2="m"),IF(AA359=AA358,IF(OR(AB359=$AB$4:$AB358)=FALSE,AE358&amp;C359,AE358),"("&amp;C359)&amp;IF(AA359=AA360,IF(OR(AB360=$AB$4:$AB359)=FALSE,", ",""),") "),""))</f>
        <v/>
      </c>
      <c r="AF359" s="11" t="str">
        <f t="array" ref="AF359">IF((COUNTBLANK(D359)=0)*OR($H$2="y",$H$2="m"),IFERROR(LEFT(C359, FIND(" ",C359)-1), C359),"")</f>
        <v/>
      </c>
      <c r="AG359" s="11" t="str">
        <f t="array" ref="AG359">IF(COUNTBLANK(D359)=1,"",IF(OR($H$2="y",$H$2="m"),IF(AA359=AA358,IF(OR(AC359=$AC$4:$AC358)=FALSE,AG358&amp;AF359,AG358),"("&amp;AF359)&amp;IF(AA359=AA360,IF(OR(AC360=$AC$4:$AC359)=FALSE,", ",""),") "),""))</f>
        <v/>
      </c>
      <c r="AH359" s="10" t="str">
        <f>IF((COUNTBLANK(D359)=1),"",IF(D359=D358,AH358,"")&amp;IF(B358&lt;&gt;B359,((IF(COUNTBLANK(E359)=1,$D$3&amp;"Non-type material: "&amp;$D$3,$D$3&amp;INDEX('type-categories'!$A$2:$B$100,MATCH(E359,'type-categories'!$A$2:$A$100,0),2)&amp;$D$3))),"")&amp;(IF(K359&lt;&gt;K358,$C$2&amp;UPPER(K359)&amp;$C$2&amp;$K$3&amp;" ",(IF(B359&lt;&gt;B358,$C$2&amp;UPPER(K359)&amp;$C$2&amp;$K$3&amp;" ",""))))&amp;IF((AA359&lt;&gt;AA360)*($H$2="y"),AD359&amp;AE359,IF((AA359&lt;&gt;AA360)*($H$2="m"),AD359&amp;AG359,IF(($H$2&lt;&gt;"m")*($H$2&lt;&gt;"Y"),(IF(F359=0,"",F359&amp;" "&amp;$F$4&amp;" "))&amp;(IF(G359=0,"",G359&amp;" "&amp;$G$4&amp;" "))&amp;(IF(H359=0,"",H359&amp;" "&amp;H$4&amp;" "))&amp;(IF(I359=0,"",I359&amp;" "&amp;$I$4&amp;" "))&amp;(IF(J359=0,"",J359&amp;" "&amp;$J$4&amp;" ")),"")))&amp;"; "&amp;IF((B359=B358)*(AA359=AA358), "same collecting data; ", IF((B359=B358)*(Z358=Z359),"same locality; ",(IF(COUNTBLANK(L359)=1,"",$D$2&amp;L359&amp;$L$3&amp;" "&amp;$D$2))&amp;(IF(COUNTBLANK(M359)=1,"",$E$2&amp;M359&amp;$E$2&amp;", "))&amp;(IF(COUNTBLANK(N359)=1,"",N359&amp;"; "))&amp;(IF(COUNTBLANK(O359)=1,"",O359&amp;"; ")))&amp;(IF(COUNTBLANK(P359)=1,"",P359&amp;"; "))&amp;(IF(COUNTBLANK(Q359)=1,"",Q359&amp;"; "))&amp;(IF(COUNTBLANK(R359)=1,"",R359&amp;"m, "))&amp;IF((COUNTBLANK(S359)=0)*(S359&lt;&gt;S358), S359&amp;"; ","")&amp;(IF(COUNTBLANK(U359)=1,"",U359&amp;"; "))&amp;(IF(COUNTBLANK(T359)=1,"",IF(COUNTBLANK(F$2)=1,T359&amp;"; ",T359&amp;" "&amp;F$2&amp;"; "))))&amp;(IF(COUNTBLANK(V359)=1,"",V359&amp;"; "))&amp;IF((COUNTBLANK(C359)=1),"",C359)&amp;IF((B359=B360)*(K359=K360)*(L359=L360)*(M359=M360),IF(($H$2&lt;&gt;"m")*($H$2&lt;&gt;"Y"), " • ", IF((ISNUMBER(FIND(")",AE359))), " • ", "")),IF((B359=B360)*(K359=K360)," • ",". ")))</f>
        <v/>
      </c>
    </row>
    <row r="360" spans="1:34" s="1" customFormat="1" x14ac:dyDescent="0.25">
      <c r="A360" s="3" t="str">
        <f t="shared" si="38"/>
        <v/>
      </c>
      <c r="B360" s="53" t="str">
        <f t="shared" si="36"/>
        <v/>
      </c>
      <c r="C360" s="57"/>
      <c r="D360" s="57"/>
      <c r="E360" s="57"/>
      <c r="F360" s="57"/>
      <c r="G360" s="57"/>
      <c r="H360" s="57"/>
      <c r="I360" s="57"/>
      <c r="J360" s="57"/>
      <c r="K360" s="57"/>
      <c r="L360" s="57"/>
      <c r="M360" s="54"/>
      <c r="N360" s="57"/>
      <c r="O360" s="58"/>
      <c r="P360" s="58"/>
      <c r="Q360" s="58"/>
      <c r="R360" s="58"/>
      <c r="S360" s="54"/>
      <c r="T360" s="57"/>
      <c r="U360" s="57"/>
      <c r="V360" s="57"/>
      <c r="W360" s="57"/>
      <c r="X360" s="147" t="str">
        <f>IF(COUNTBLANK(D360)=1,"",IF('order-admin-units'!$I$1&lt;&gt;"y", "", IF(COUNTBLANK(K360)=1, 'order-admin-units'!$B$1+1, VLOOKUP(K360, ordercountry, 2))))</f>
        <v/>
      </c>
      <c r="Y360" s="147" t="str">
        <f>IF(COUNTBLANK(D360)=1,"",IF('order-admin-units'!$I$1&lt;&gt;"y", "", IF(COUNTBLANK(K360:L360)&gt;0, 'order-admin-units'!$B$2+1, VLOOKUP(K360&amp;"@"&amp;L360, orderadmin, 2))))</f>
        <v/>
      </c>
      <c r="Z360" s="147" t="str">
        <f t="shared" si="39"/>
        <v/>
      </c>
      <c r="AA360" s="147" t="str">
        <f t="shared" si="40"/>
        <v/>
      </c>
      <c r="AB360" s="147" t="str">
        <f t="shared" si="41"/>
        <v/>
      </c>
      <c r="AC360" s="147" t="str">
        <f t="shared" si="37"/>
        <v/>
      </c>
      <c r="AD360" s="11" t="str">
        <f t="shared" si="42"/>
        <v/>
      </c>
      <c r="AE360" s="11" t="str">
        <f t="array" ref="AE360">IF(COUNTBLANK(D360)=1,"",IF(OR($H$2="y",$H$2="m"),IF(AA360=AA359,IF(OR(AB360=$AB$4:$AB359)=FALSE,AE359&amp;C360,AE359),"("&amp;C360)&amp;IF(AA360=AA361,IF(OR(AB361=$AB$4:$AB360)=FALSE,", ",""),") "),""))</f>
        <v/>
      </c>
      <c r="AF360" s="11" t="str">
        <f t="array" ref="AF360">IF((COUNTBLANK(D360)=0)*OR($H$2="y",$H$2="m"),IFERROR(LEFT(C360, FIND(" ",C360)-1), C360),"")</f>
        <v/>
      </c>
      <c r="AG360" s="11" t="str">
        <f t="array" ref="AG360">IF(COUNTBLANK(D360)=1,"",IF(OR($H$2="y",$H$2="m"),IF(AA360=AA359,IF(OR(AC360=$AC$4:$AC359)=FALSE,AG359&amp;AF360,AG359),"("&amp;AF360)&amp;IF(AA360=AA361,IF(OR(AC361=$AC$4:$AC360)=FALSE,", ",""),") "),""))</f>
        <v/>
      </c>
      <c r="AH360" s="10" t="str">
        <f>IF((COUNTBLANK(D360)=1),"",IF(D360=D359,AH359,"")&amp;IF(B359&lt;&gt;B360,((IF(COUNTBLANK(E360)=1,$D$3&amp;"Non-type material: "&amp;$D$3,$D$3&amp;INDEX('type-categories'!$A$2:$B$100,MATCH(E360,'type-categories'!$A$2:$A$100,0),2)&amp;$D$3))),"")&amp;(IF(K360&lt;&gt;K359,$C$2&amp;UPPER(K360)&amp;$C$2&amp;$K$3&amp;" ",(IF(B360&lt;&gt;B359,$C$2&amp;UPPER(K360)&amp;$C$2&amp;$K$3&amp;" ",""))))&amp;IF((AA360&lt;&gt;AA361)*($H$2="y"),AD360&amp;AE360,IF((AA360&lt;&gt;AA361)*($H$2="m"),AD360&amp;AG360,IF(($H$2&lt;&gt;"m")*($H$2&lt;&gt;"Y"),(IF(F360=0,"",F360&amp;" "&amp;$F$4&amp;" "))&amp;(IF(G360=0,"",G360&amp;" "&amp;$G$4&amp;" "))&amp;(IF(H360=0,"",H360&amp;" "&amp;H$4&amp;" "))&amp;(IF(I360=0,"",I360&amp;" "&amp;$I$4&amp;" "))&amp;(IF(J360=0,"",J360&amp;" "&amp;$J$4&amp;" ")),"")))&amp;"; "&amp;IF((B360=B359)*(AA360=AA359), "same collecting data; ", IF((B360=B359)*(Z359=Z360),"same locality; ",(IF(COUNTBLANK(L360)=1,"",$D$2&amp;L360&amp;$L$3&amp;" "&amp;$D$2))&amp;(IF(COUNTBLANK(M360)=1,"",$E$2&amp;M360&amp;$E$2&amp;", "))&amp;(IF(COUNTBLANK(N360)=1,"",N360&amp;"; "))&amp;(IF(COUNTBLANK(O360)=1,"",O360&amp;"; ")))&amp;(IF(COUNTBLANK(P360)=1,"",P360&amp;"; "))&amp;(IF(COUNTBLANK(Q360)=1,"",Q360&amp;"; "))&amp;(IF(COUNTBLANK(R360)=1,"",R360&amp;"m, "))&amp;IF((COUNTBLANK(S360)=0)*(S360&lt;&gt;S359), S360&amp;"; ","")&amp;(IF(COUNTBLANK(U360)=1,"",U360&amp;"; "))&amp;(IF(COUNTBLANK(T360)=1,"",IF(COUNTBLANK(F$2)=1,T360&amp;"; ",T360&amp;" "&amp;F$2&amp;"; "))))&amp;(IF(COUNTBLANK(V360)=1,"",V360&amp;"; "))&amp;IF((COUNTBLANK(C360)=1),"",C360)&amp;IF((B360=B361)*(K360=K361)*(L360=L361)*(M360=M361),IF(($H$2&lt;&gt;"m")*($H$2&lt;&gt;"Y"), " • ", IF((ISNUMBER(FIND(")",AE360))), " • ", "")),IF((B360=B361)*(K360=K361)," • ",". ")))</f>
        <v/>
      </c>
    </row>
    <row r="361" spans="1:34" s="1" customFormat="1" x14ac:dyDescent="0.25">
      <c r="A361" s="3" t="str">
        <f t="shared" si="38"/>
        <v/>
      </c>
      <c r="B361" s="53" t="str">
        <f t="shared" si="36"/>
        <v/>
      </c>
      <c r="C361" s="57"/>
      <c r="D361" s="57"/>
      <c r="E361" s="57"/>
      <c r="F361" s="57"/>
      <c r="G361" s="57"/>
      <c r="H361" s="57"/>
      <c r="I361" s="57"/>
      <c r="J361" s="57"/>
      <c r="K361" s="57"/>
      <c r="L361" s="57"/>
      <c r="M361" s="54"/>
      <c r="N361" s="57"/>
      <c r="O361" s="58"/>
      <c r="P361" s="58"/>
      <c r="Q361" s="58"/>
      <c r="R361" s="58"/>
      <c r="S361" s="54"/>
      <c r="T361" s="57"/>
      <c r="U361" s="57"/>
      <c r="V361" s="57"/>
      <c r="W361" s="57"/>
      <c r="X361" s="147" t="str">
        <f>IF(COUNTBLANK(D361)=1,"",IF('order-admin-units'!$I$1&lt;&gt;"y", "", IF(COUNTBLANK(K361)=1, 'order-admin-units'!$B$1+1, VLOOKUP(K361, ordercountry, 2))))</f>
        <v/>
      </c>
      <c r="Y361" s="147" t="str">
        <f>IF(COUNTBLANK(D361)=1,"",IF('order-admin-units'!$I$1&lt;&gt;"y", "", IF(COUNTBLANK(K361:L361)&gt;0, 'order-admin-units'!$B$2+1, VLOOKUP(K361&amp;"@"&amp;L361, orderadmin, 2))))</f>
        <v/>
      </c>
      <c r="Z361" s="147" t="str">
        <f t="shared" si="39"/>
        <v/>
      </c>
      <c r="AA361" s="147" t="str">
        <f t="shared" si="40"/>
        <v/>
      </c>
      <c r="AB361" s="147" t="str">
        <f t="shared" si="41"/>
        <v/>
      </c>
      <c r="AC361" s="147" t="str">
        <f t="shared" si="37"/>
        <v/>
      </c>
      <c r="AD361" s="11" t="str">
        <f t="shared" si="42"/>
        <v/>
      </c>
      <c r="AE361" s="11" t="str">
        <f t="array" ref="AE361">IF(COUNTBLANK(D361)=1,"",IF(OR($H$2="y",$H$2="m"),IF(AA361=AA360,IF(OR(AB361=$AB$4:$AB360)=FALSE,AE360&amp;C361,AE360),"("&amp;C361)&amp;IF(AA361=AA362,IF(OR(AB362=$AB$4:$AB361)=FALSE,", ",""),") "),""))</f>
        <v/>
      </c>
      <c r="AF361" s="11" t="str">
        <f t="array" ref="AF361">IF((COUNTBLANK(D361)=0)*OR($H$2="y",$H$2="m"),IFERROR(LEFT(C361, FIND(" ",C361)-1), C361),"")</f>
        <v/>
      </c>
      <c r="AG361" s="11" t="str">
        <f t="array" ref="AG361">IF(COUNTBLANK(D361)=1,"",IF(OR($H$2="y",$H$2="m"),IF(AA361=AA360,IF(OR(AC361=$AC$4:$AC360)=FALSE,AG360&amp;AF361,AG360),"("&amp;AF361)&amp;IF(AA361=AA362,IF(OR(AC362=$AC$4:$AC361)=FALSE,", ",""),") "),""))</f>
        <v/>
      </c>
      <c r="AH361" s="10" t="str">
        <f>IF((COUNTBLANK(D361)=1),"",IF(D361=D360,AH360,"")&amp;IF(B360&lt;&gt;B361,((IF(COUNTBLANK(E361)=1,$D$3&amp;"Non-type material: "&amp;$D$3,$D$3&amp;INDEX('type-categories'!$A$2:$B$100,MATCH(E361,'type-categories'!$A$2:$A$100,0),2)&amp;$D$3))),"")&amp;(IF(K361&lt;&gt;K360,$C$2&amp;UPPER(K361)&amp;$C$2&amp;$K$3&amp;" ",(IF(B361&lt;&gt;B360,$C$2&amp;UPPER(K361)&amp;$C$2&amp;$K$3&amp;" ",""))))&amp;IF((AA361&lt;&gt;AA362)*($H$2="y"),AD361&amp;AE361,IF((AA361&lt;&gt;AA362)*($H$2="m"),AD361&amp;AG361,IF(($H$2&lt;&gt;"m")*($H$2&lt;&gt;"Y"),(IF(F361=0,"",F361&amp;" "&amp;$F$4&amp;" "))&amp;(IF(G361=0,"",G361&amp;" "&amp;$G$4&amp;" "))&amp;(IF(H361=0,"",H361&amp;" "&amp;H$4&amp;" "))&amp;(IF(I361=0,"",I361&amp;" "&amp;$I$4&amp;" "))&amp;(IF(J361=0,"",J361&amp;" "&amp;$J$4&amp;" ")),"")))&amp;"; "&amp;IF((B361=B360)*(AA361=AA360), "same collecting data; ", IF((B361=B360)*(Z360=Z361),"same locality; ",(IF(COUNTBLANK(L361)=1,"",$D$2&amp;L361&amp;$L$3&amp;" "&amp;$D$2))&amp;(IF(COUNTBLANK(M361)=1,"",$E$2&amp;M361&amp;$E$2&amp;", "))&amp;(IF(COUNTBLANK(N361)=1,"",N361&amp;"; "))&amp;(IF(COUNTBLANK(O361)=1,"",O361&amp;"; ")))&amp;(IF(COUNTBLANK(P361)=1,"",P361&amp;"; "))&amp;(IF(COUNTBLANK(Q361)=1,"",Q361&amp;"; "))&amp;(IF(COUNTBLANK(R361)=1,"",R361&amp;"m, "))&amp;IF((COUNTBLANK(S361)=0)*(S361&lt;&gt;S360), S361&amp;"; ","")&amp;(IF(COUNTBLANK(U361)=1,"",U361&amp;"; "))&amp;(IF(COUNTBLANK(T361)=1,"",IF(COUNTBLANK(F$2)=1,T361&amp;"; ",T361&amp;" "&amp;F$2&amp;"; "))))&amp;(IF(COUNTBLANK(V361)=1,"",V361&amp;"; "))&amp;IF((COUNTBLANK(C361)=1),"",C361)&amp;IF((B361=B362)*(K361=K362)*(L361=L362)*(M361=M362),IF(($H$2&lt;&gt;"m")*($H$2&lt;&gt;"Y"), " • ", IF((ISNUMBER(FIND(")",AE361))), " • ", "")),IF((B361=B362)*(K361=K362)," • ",". ")))</f>
        <v/>
      </c>
    </row>
    <row r="362" spans="1:34" s="1" customFormat="1" x14ac:dyDescent="0.25">
      <c r="A362" s="3" t="str">
        <f t="shared" si="38"/>
        <v/>
      </c>
      <c r="B362" s="53" t="str">
        <f t="shared" si="36"/>
        <v/>
      </c>
      <c r="C362" s="57"/>
      <c r="D362" s="57"/>
      <c r="E362" s="57"/>
      <c r="F362" s="57"/>
      <c r="G362" s="57"/>
      <c r="H362" s="57"/>
      <c r="I362" s="57"/>
      <c r="J362" s="57"/>
      <c r="K362" s="57"/>
      <c r="L362" s="57"/>
      <c r="M362" s="54"/>
      <c r="N362" s="57"/>
      <c r="O362" s="58"/>
      <c r="P362" s="58"/>
      <c r="Q362" s="58"/>
      <c r="R362" s="58"/>
      <c r="S362" s="54"/>
      <c r="T362" s="57"/>
      <c r="U362" s="57"/>
      <c r="V362" s="57"/>
      <c r="W362" s="57"/>
      <c r="X362" s="147" t="str">
        <f>IF(COUNTBLANK(D362)=1,"",IF('order-admin-units'!$I$1&lt;&gt;"y", "", IF(COUNTBLANK(K362)=1, 'order-admin-units'!$B$1+1, VLOOKUP(K362, ordercountry, 2))))</f>
        <v/>
      </c>
      <c r="Y362" s="147" t="str">
        <f>IF(COUNTBLANK(D362)=1,"",IF('order-admin-units'!$I$1&lt;&gt;"y", "", IF(COUNTBLANK(K362:L362)&gt;0, 'order-admin-units'!$B$2+1, VLOOKUP(K362&amp;"@"&amp;L362, orderadmin, 2))))</f>
        <v/>
      </c>
      <c r="Z362" s="147" t="str">
        <f t="shared" si="39"/>
        <v/>
      </c>
      <c r="AA362" s="147" t="str">
        <f t="shared" si="40"/>
        <v/>
      </c>
      <c r="AB362" s="147" t="str">
        <f t="shared" si="41"/>
        <v/>
      </c>
      <c r="AC362" s="147" t="str">
        <f t="shared" si="37"/>
        <v/>
      </c>
      <c r="AD362" s="11" t="str">
        <f t="shared" si="42"/>
        <v/>
      </c>
      <c r="AE362" s="11" t="str">
        <f t="array" ref="AE362">IF(COUNTBLANK(D362)=1,"",IF(OR($H$2="y",$H$2="m"),IF(AA362=AA361,IF(OR(AB362=$AB$4:$AB361)=FALSE,AE361&amp;C362,AE361),"("&amp;C362)&amp;IF(AA362=AA363,IF(OR(AB363=$AB$4:$AB362)=FALSE,", ",""),") "),""))</f>
        <v/>
      </c>
      <c r="AF362" s="11" t="str">
        <f t="array" ref="AF362">IF((COUNTBLANK(D362)=0)*OR($H$2="y",$H$2="m"),IFERROR(LEFT(C362, FIND(" ",C362)-1), C362),"")</f>
        <v/>
      </c>
      <c r="AG362" s="11" t="str">
        <f t="array" ref="AG362">IF(COUNTBLANK(D362)=1,"",IF(OR($H$2="y",$H$2="m"),IF(AA362=AA361,IF(OR(AC362=$AC$4:$AC361)=FALSE,AG361&amp;AF362,AG361),"("&amp;AF362)&amp;IF(AA362=AA363,IF(OR(AC363=$AC$4:$AC362)=FALSE,", ",""),") "),""))</f>
        <v/>
      </c>
      <c r="AH362" s="10" t="str">
        <f>IF((COUNTBLANK(D362)=1),"",IF(D362=D361,AH361,"")&amp;IF(B361&lt;&gt;B362,((IF(COUNTBLANK(E362)=1,$D$3&amp;"Non-type material: "&amp;$D$3,$D$3&amp;INDEX('type-categories'!$A$2:$B$100,MATCH(E362,'type-categories'!$A$2:$A$100,0),2)&amp;$D$3))),"")&amp;(IF(K362&lt;&gt;K361,$C$2&amp;UPPER(K362)&amp;$C$2&amp;$K$3&amp;" ",(IF(B362&lt;&gt;B361,$C$2&amp;UPPER(K362)&amp;$C$2&amp;$K$3&amp;" ",""))))&amp;IF((AA362&lt;&gt;AA363)*($H$2="y"),AD362&amp;AE362,IF((AA362&lt;&gt;AA363)*($H$2="m"),AD362&amp;AG362,IF(($H$2&lt;&gt;"m")*($H$2&lt;&gt;"Y"),(IF(F362=0,"",F362&amp;" "&amp;$F$4&amp;" "))&amp;(IF(G362=0,"",G362&amp;" "&amp;$G$4&amp;" "))&amp;(IF(H362=0,"",H362&amp;" "&amp;H$4&amp;" "))&amp;(IF(I362=0,"",I362&amp;" "&amp;$I$4&amp;" "))&amp;(IF(J362=0,"",J362&amp;" "&amp;$J$4&amp;" ")),"")))&amp;"; "&amp;IF((B362=B361)*(AA362=AA361), "same collecting data; ", IF((B362=B361)*(Z361=Z362),"same locality; ",(IF(COUNTBLANK(L362)=1,"",$D$2&amp;L362&amp;$L$3&amp;" "&amp;$D$2))&amp;(IF(COUNTBLANK(M362)=1,"",$E$2&amp;M362&amp;$E$2&amp;", "))&amp;(IF(COUNTBLANK(N362)=1,"",N362&amp;"; "))&amp;(IF(COUNTBLANK(O362)=1,"",O362&amp;"; ")))&amp;(IF(COUNTBLANK(P362)=1,"",P362&amp;"; "))&amp;(IF(COUNTBLANK(Q362)=1,"",Q362&amp;"; "))&amp;(IF(COUNTBLANK(R362)=1,"",R362&amp;"m, "))&amp;IF((COUNTBLANK(S362)=0)*(S362&lt;&gt;S361), S362&amp;"; ","")&amp;(IF(COUNTBLANK(U362)=1,"",U362&amp;"; "))&amp;(IF(COUNTBLANK(T362)=1,"",IF(COUNTBLANK(F$2)=1,T362&amp;"; ",T362&amp;" "&amp;F$2&amp;"; "))))&amp;(IF(COUNTBLANK(V362)=1,"",V362&amp;"; "))&amp;IF((COUNTBLANK(C362)=1),"",C362)&amp;IF((B362=B363)*(K362=K363)*(L362=L363)*(M362=M363),IF(($H$2&lt;&gt;"m")*($H$2&lt;&gt;"Y"), " • ", IF((ISNUMBER(FIND(")",AE362))), " • ", "")),IF((B362=B363)*(K362=K363)," • ",". ")))</f>
        <v/>
      </c>
    </row>
    <row r="363" spans="1:34" s="1" customFormat="1" x14ac:dyDescent="0.25">
      <c r="A363" s="3" t="str">
        <f t="shared" si="38"/>
        <v/>
      </c>
      <c r="B363" s="53" t="str">
        <f t="shared" si="36"/>
        <v/>
      </c>
      <c r="C363" s="57"/>
      <c r="D363" s="57"/>
      <c r="E363" s="57"/>
      <c r="F363" s="57"/>
      <c r="G363" s="57"/>
      <c r="H363" s="57"/>
      <c r="I363" s="57"/>
      <c r="J363" s="57"/>
      <c r="K363" s="57"/>
      <c r="L363" s="57"/>
      <c r="M363" s="54"/>
      <c r="N363" s="57"/>
      <c r="O363" s="58"/>
      <c r="P363" s="58"/>
      <c r="Q363" s="58"/>
      <c r="R363" s="58"/>
      <c r="S363" s="54"/>
      <c r="T363" s="57"/>
      <c r="U363" s="57"/>
      <c r="V363" s="57"/>
      <c r="W363" s="57"/>
      <c r="X363" s="147" t="str">
        <f>IF(COUNTBLANK(D363)=1,"",IF('order-admin-units'!$I$1&lt;&gt;"y", "", IF(COUNTBLANK(K363)=1, 'order-admin-units'!$B$1+1, VLOOKUP(K363, ordercountry, 2))))</f>
        <v/>
      </c>
      <c r="Y363" s="147" t="str">
        <f>IF(COUNTBLANK(D363)=1,"",IF('order-admin-units'!$I$1&lt;&gt;"y", "", IF(COUNTBLANK(K363:L363)&gt;0, 'order-admin-units'!$B$2+1, VLOOKUP(K363&amp;"@"&amp;L363, orderadmin, 2))))</f>
        <v/>
      </c>
      <c r="Z363" s="147" t="str">
        <f t="shared" si="39"/>
        <v/>
      </c>
      <c r="AA363" s="147" t="str">
        <f t="shared" si="40"/>
        <v/>
      </c>
      <c r="AB363" s="147" t="str">
        <f t="shared" si="41"/>
        <v/>
      </c>
      <c r="AC363" s="147" t="str">
        <f t="shared" si="37"/>
        <v/>
      </c>
      <c r="AD363" s="11" t="str">
        <f t="shared" si="42"/>
        <v/>
      </c>
      <c r="AE363" s="11" t="str">
        <f t="array" ref="AE363">IF(COUNTBLANK(D363)=1,"",IF(OR($H$2="y",$H$2="m"),IF(AA363=AA362,IF(OR(AB363=$AB$4:$AB362)=FALSE,AE362&amp;C363,AE362),"("&amp;C363)&amp;IF(AA363=AA364,IF(OR(AB364=$AB$4:$AB363)=FALSE,", ",""),") "),""))</f>
        <v/>
      </c>
      <c r="AF363" s="11" t="str">
        <f t="array" ref="AF363">IF((COUNTBLANK(D363)=0)*OR($H$2="y",$H$2="m"),IFERROR(LEFT(C363, FIND(" ",C363)-1), C363),"")</f>
        <v/>
      </c>
      <c r="AG363" s="11" t="str">
        <f t="array" ref="AG363">IF(COUNTBLANK(D363)=1,"",IF(OR($H$2="y",$H$2="m"),IF(AA363=AA362,IF(OR(AC363=$AC$4:$AC362)=FALSE,AG362&amp;AF363,AG362),"("&amp;AF363)&amp;IF(AA363=AA364,IF(OR(AC364=$AC$4:$AC363)=FALSE,", ",""),") "),""))</f>
        <v/>
      </c>
      <c r="AH363" s="10" t="str">
        <f>IF((COUNTBLANK(D363)=1),"",IF(D363=D362,AH362,"")&amp;IF(B362&lt;&gt;B363,((IF(COUNTBLANK(E363)=1,$D$3&amp;"Non-type material: "&amp;$D$3,$D$3&amp;INDEX('type-categories'!$A$2:$B$100,MATCH(E363,'type-categories'!$A$2:$A$100,0),2)&amp;$D$3))),"")&amp;(IF(K363&lt;&gt;K362,$C$2&amp;UPPER(K363)&amp;$C$2&amp;$K$3&amp;" ",(IF(B363&lt;&gt;B362,$C$2&amp;UPPER(K363)&amp;$C$2&amp;$K$3&amp;" ",""))))&amp;IF((AA363&lt;&gt;AA364)*($H$2="y"),AD363&amp;AE363,IF((AA363&lt;&gt;AA364)*($H$2="m"),AD363&amp;AG363,IF(($H$2&lt;&gt;"m")*($H$2&lt;&gt;"Y"),(IF(F363=0,"",F363&amp;" "&amp;$F$4&amp;" "))&amp;(IF(G363=0,"",G363&amp;" "&amp;$G$4&amp;" "))&amp;(IF(H363=0,"",H363&amp;" "&amp;H$4&amp;" "))&amp;(IF(I363=0,"",I363&amp;" "&amp;$I$4&amp;" "))&amp;(IF(J363=0,"",J363&amp;" "&amp;$J$4&amp;" ")),"")))&amp;"; "&amp;IF((B363=B362)*(AA363=AA362), "same collecting data; ", IF((B363=B362)*(Z362=Z363),"same locality; ",(IF(COUNTBLANK(L363)=1,"",$D$2&amp;L363&amp;$L$3&amp;" "&amp;$D$2))&amp;(IF(COUNTBLANK(M363)=1,"",$E$2&amp;M363&amp;$E$2&amp;", "))&amp;(IF(COUNTBLANK(N363)=1,"",N363&amp;"; "))&amp;(IF(COUNTBLANK(O363)=1,"",O363&amp;"; ")))&amp;(IF(COUNTBLANK(P363)=1,"",P363&amp;"; "))&amp;(IF(COUNTBLANK(Q363)=1,"",Q363&amp;"; "))&amp;(IF(COUNTBLANK(R363)=1,"",R363&amp;"m, "))&amp;IF((COUNTBLANK(S363)=0)*(S363&lt;&gt;S362), S363&amp;"; ","")&amp;(IF(COUNTBLANK(U363)=1,"",U363&amp;"; "))&amp;(IF(COUNTBLANK(T363)=1,"",IF(COUNTBLANK(F$2)=1,T363&amp;"; ",T363&amp;" "&amp;F$2&amp;"; "))))&amp;(IF(COUNTBLANK(V363)=1,"",V363&amp;"; "))&amp;IF((COUNTBLANK(C363)=1),"",C363)&amp;IF((B363=B364)*(K363=K364)*(L363=L364)*(M363=M364),IF(($H$2&lt;&gt;"m")*($H$2&lt;&gt;"Y"), " • ", IF((ISNUMBER(FIND(")",AE363))), " • ", "")),IF((B363=B364)*(K363=K364)," • ",". ")))</f>
        <v/>
      </c>
    </row>
    <row r="364" spans="1:34" s="1" customFormat="1" x14ac:dyDescent="0.25">
      <c r="A364" s="3" t="str">
        <f t="shared" si="38"/>
        <v/>
      </c>
      <c r="B364" s="53" t="str">
        <f t="shared" si="36"/>
        <v/>
      </c>
      <c r="C364" s="57"/>
      <c r="D364" s="57"/>
      <c r="E364" s="57"/>
      <c r="F364" s="57"/>
      <c r="G364" s="57"/>
      <c r="H364" s="57"/>
      <c r="I364" s="57"/>
      <c r="J364" s="57"/>
      <c r="K364" s="57"/>
      <c r="L364" s="57"/>
      <c r="M364" s="54"/>
      <c r="N364" s="57"/>
      <c r="O364" s="58"/>
      <c r="P364" s="58"/>
      <c r="Q364" s="58"/>
      <c r="R364" s="58"/>
      <c r="S364" s="54"/>
      <c r="T364" s="57"/>
      <c r="U364" s="57"/>
      <c r="V364" s="57"/>
      <c r="W364" s="57"/>
      <c r="X364" s="147" t="str">
        <f>IF(COUNTBLANK(D364)=1,"",IF('order-admin-units'!$I$1&lt;&gt;"y", "", IF(COUNTBLANK(K364)=1, 'order-admin-units'!$B$1+1, VLOOKUP(K364, ordercountry, 2))))</f>
        <v/>
      </c>
      <c r="Y364" s="147" t="str">
        <f>IF(COUNTBLANK(D364)=1,"",IF('order-admin-units'!$I$1&lt;&gt;"y", "", IF(COUNTBLANK(K364:L364)&gt;0, 'order-admin-units'!$B$2+1, VLOOKUP(K364&amp;"@"&amp;L364, orderadmin, 2))))</f>
        <v/>
      </c>
      <c r="Z364" s="147" t="str">
        <f t="shared" si="39"/>
        <v/>
      </c>
      <c r="AA364" s="147" t="str">
        <f t="shared" si="40"/>
        <v/>
      </c>
      <c r="AB364" s="147" t="str">
        <f t="shared" si="41"/>
        <v/>
      </c>
      <c r="AC364" s="147" t="str">
        <f t="shared" si="37"/>
        <v/>
      </c>
      <c r="AD364" s="11" t="str">
        <f t="shared" si="42"/>
        <v/>
      </c>
      <c r="AE364" s="11" t="str">
        <f t="array" ref="AE364">IF(COUNTBLANK(D364)=1,"",IF(OR($H$2="y",$H$2="m"),IF(AA364=AA363,IF(OR(AB364=$AB$4:$AB363)=FALSE,AE363&amp;C364,AE363),"("&amp;C364)&amp;IF(AA364=AA365,IF(OR(AB365=$AB$4:$AB364)=FALSE,", ",""),") "),""))</f>
        <v/>
      </c>
      <c r="AF364" s="11" t="str">
        <f t="array" ref="AF364">IF((COUNTBLANK(D364)=0)*OR($H$2="y",$H$2="m"),IFERROR(LEFT(C364, FIND(" ",C364)-1), C364),"")</f>
        <v/>
      </c>
      <c r="AG364" s="11" t="str">
        <f t="array" ref="AG364">IF(COUNTBLANK(D364)=1,"",IF(OR($H$2="y",$H$2="m"),IF(AA364=AA363,IF(OR(AC364=$AC$4:$AC363)=FALSE,AG363&amp;AF364,AG363),"("&amp;AF364)&amp;IF(AA364=AA365,IF(OR(AC365=$AC$4:$AC364)=FALSE,", ",""),") "),""))</f>
        <v/>
      </c>
      <c r="AH364" s="10" t="str">
        <f>IF((COUNTBLANK(D364)=1),"",IF(D364=D363,AH363,"")&amp;IF(B363&lt;&gt;B364,((IF(COUNTBLANK(E364)=1,$D$3&amp;"Non-type material: "&amp;$D$3,$D$3&amp;INDEX('type-categories'!$A$2:$B$100,MATCH(E364,'type-categories'!$A$2:$A$100,0),2)&amp;$D$3))),"")&amp;(IF(K364&lt;&gt;K363,$C$2&amp;UPPER(K364)&amp;$C$2&amp;$K$3&amp;" ",(IF(B364&lt;&gt;B363,$C$2&amp;UPPER(K364)&amp;$C$2&amp;$K$3&amp;" ",""))))&amp;IF((AA364&lt;&gt;AA365)*($H$2="y"),AD364&amp;AE364,IF((AA364&lt;&gt;AA365)*($H$2="m"),AD364&amp;AG364,IF(($H$2&lt;&gt;"m")*($H$2&lt;&gt;"Y"),(IF(F364=0,"",F364&amp;" "&amp;$F$4&amp;" "))&amp;(IF(G364=0,"",G364&amp;" "&amp;$G$4&amp;" "))&amp;(IF(H364=0,"",H364&amp;" "&amp;H$4&amp;" "))&amp;(IF(I364=0,"",I364&amp;" "&amp;$I$4&amp;" "))&amp;(IF(J364=0,"",J364&amp;" "&amp;$J$4&amp;" ")),"")))&amp;"; "&amp;IF((B364=B363)*(AA364=AA363), "same collecting data; ", IF((B364=B363)*(Z363=Z364),"same locality; ",(IF(COUNTBLANK(L364)=1,"",$D$2&amp;L364&amp;$L$3&amp;" "&amp;$D$2))&amp;(IF(COUNTBLANK(M364)=1,"",$E$2&amp;M364&amp;$E$2&amp;", "))&amp;(IF(COUNTBLANK(N364)=1,"",N364&amp;"; "))&amp;(IF(COUNTBLANK(O364)=1,"",O364&amp;"; ")))&amp;(IF(COUNTBLANK(P364)=1,"",P364&amp;"; "))&amp;(IF(COUNTBLANK(Q364)=1,"",Q364&amp;"; "))&amp;(IF(COUNTBLANK(R364)=1,"",R364&amp;"m, "))&amp;IF((COUNTBLANK(S364)=0)*(S364&lt;&gt;S363), S364&amp;"; ","")&amp;(IF(COUNTBLANK(U364)=1,"",U364&amp;"; "))&amp;(IF(COUNTBLANK(T364)=1,"",IF(COUNTBLANK(F$2)=1,T364&amp;"; ",T364&amp;" "&amp;F$2&amp;"; "))))&amp;(IF(COUNTBLANK(V364)=1,"",V364&amp;"; "))&amp;IF((COUNTBLANK(C364)=1),"",C364)&amp;IF((B364=B365)*(K364=K365)*(L364=L365)*(M364=M365),IF(($H$2&lt;&gt;"m")*($H$2&lt;&gt;"Y"), " • ", IF((ISNUMBER(FIND(")",AE364))), " • ", "")),IF((B364=B365)*(K364=K365)," • ",". ")))</f>
        <v/>
      </c>
    </row>
    <row r="365" spans="1:34" s="1" customFormat="1" x14ac:dyDescent="0.25">
      <c r="A365" s="3" t="str">
        <f t="shared" si="38"/>
        <v/>
      </c>
      <c r="B365" s="53" t="str">
        <f t="shared" si="36"/>
        <v/>
      </c>
      <c r="C365" s="57"/>
      <c r="D365" s="57"/>
      <c r="E365" s="57"/>
      <c r="F365" s="57"/>
      <c r="G365" s="57"/>
      <c r="H365" s="57"/>
      <c r="I365" s="57"/>
      <c r="J365" s="57"/>
      <c r="K365" s="57"/>
      <c r="L365" s="57"/>
      <c r="M365" s="54"/>
      <c r="N365" s="57"/>
      <c r="O365" s="58"/>
      <c r="P365" s="58"/>
      <c r="Q365" s="58"/>
      <c r="R365" s="58"/>
      <c r="S365" s="54"/>
      <c r="T365" s="57"/>
      <c r="U365" s="57"/>
      <c r="V365" s="57"/>
      <c r="W365" s="57"/>
      <c r="X365" s="147" t="str">
        <f>IF(COUNTBLANK(D365)=1,"",IF('order-admin-units'!$I$1&lt;&gt;"y", "", IF(COUNTBLANK(K365)=1, 'order-admin-units'!$B$1+1, VLOOKUP(K365, ordercountry, 2))))</f>
        <v/>
      </c>
      <c r="Y365" s="147" t="str">
        <f>IF(COUNTBLANK(D365)=1,"",IF('order-admin-units'!$I$1&lt;&gt;"y", "", IF(COUNTBLANK(K365:L365)&gt;0, 'order-admin-units'!$B$2+1, VLOOKUP(K365&amp;"@"&amp;L365, orderadmin, 2))))</f>
        <v/>
      </c>
      <c r="Z365" s="147" t="str">
        <f t="shared" si="39"/>
        <v/>
      </c>
      <c r="AA365" s="147" t="str">
        <f t="shared" si="40"/>
        <v/>
      </c>
      <c r="AB365" s="147" t="str">
        <f t="shared" si="41"/>
        <v/>
      </c>
      <c r="AC365" s="147" t="str">
        <f t="shared" si="37"/>
        <v/>
      </c>
      <c r="AD365" s="11" t="str">
        <f t="shared" si="42"/>
        <v/>
      </c>
      <c r="AE365" s="11" t="str">
        <f t="array" ref="AE365">IF(COUNTBLANK(D365)=1,"",IF(OR($H$2="y",$H$2="m"),IF(AA365=AA364,IF(OR(AB365=$AB$4:$AB364)=FALSE,AE364&amp;C365,AE364),"("&amp;C365)&amp;IF(AA365=AA366,IF(OR(AB366=$AB$4:$AB365)=FALSE,", ",""),") "),""))</f>
        <v/>
      </c>
      <c r="AF365" s="11" t="str">
        <f t="array" ref="AF365">IF((COUNTBLANK(D365)=0)*OR($H$2="y",$H$2="m"),IFERROR(LEFT(C365, FIND(" ",C365)-1), C365),"")</f>
        <v/>
      </c>
      <c r="AG365" s="11" t="str">
        <f t="array" ref="AG365">IF(COUNTBLANK(D365)=1,"",IF(OR($H$2="y",$H$2="m"),IF(AA365=AA364,IF(OR(AC365=$AC$4:$AC364)=FALSE,AG364&amp;AF365,AG364),"("&amp;AF365)&amp;IF(AA365=AA366,IF(OR(AC366=$AC$4:$AC365)=FALSE,", ",""),") "),""))</f>
        <v/>
      </c>
      <c r="AH365" s="10" t="str">
        <f>IF((COUNTBLANK(D365)=1),"",IF(D365=D364,AH364,"")&amp;IF(B364&lt;&gt;B365,((IF(COUNTBLANK(E365)=1,$D$3&amp;"Non-type material: "&amp;$D$3,$D$3&amp;INDEX('type-categories'!$A$2:$B$100,MATCH(E365,'type-categories'!$A$2:$A$100,0),2)&amp;$D$3))),"")&amp;(IF(K365&lt;&gt;K364,$C$2&amp;UPPER(K365)&amp;$C$2&amp;$K$3&amp;" ",(IF(B365&lt;&gt;B364,$C$2&amp;UPPER(K365)&amp;$C$2&amp;$K$3&amp;" ",""))))&amp;IF((AA365&lt;&gt;AA366)*($H$2="y"),AD365&amp;AE365,IF((AA365&lt;&gt;AA366)*($H$2="m"),AD365&amp;AG365,IF(($H$2&lt;&gt;"m")*($H$2&lt;&gt;"Y"),(IF(F365=0,"",F365&amp;" "&amp;$F$4&amp;" "))&amp;(IF(G365=0,"",G365&amp;" "&amp;$G$4&amp;" "))&amp;(IF(H365=0,"",H365&amp;" "&amp;H$4&amp;" "))&amp;(IF(I365=0,"",I365&amp;" "&amp;$I$4&amp;" "))&amp;(IF(J365=0,"",J365&amp;" "&amp;$J$4&amp;" ")),"")))&amp;"; "&amp;IF((B365=B364)*(AA365=AA364), "same collecting data; ", IF((B365=B364)*(Z364=Z365),"same locality; ",(IF(COUNTBLANK(L365)=1,"",$D$2&amp;L365&amp;$L$3&amp;" "&amp;$D$2))&amp;(IF(COUNTBLANK(M365)=1,"",$E$2&amp;M365&amp;$E$2&amp;", "))&amp;(IF(COUNTBLANK(N365)=1,"",N365&amp;"; "))&amp;(IF(COUNTBLANK(O365)=1,"",O365&amp;"; ")))&amp;(IF(COUNTBLANK(P365)=1,"",P365&amp;"; "))&amp;(IF(COUNTBLANK(Q365)=1,"",Q365&amp;"; "))&amp;(IF(COUNTBLANK(R365)=1,"",R365&amp;"m, "))&amp;IF((COUNTBLANK(S365)=0)*(S365&lt;&gt;S364), S365&amp;"; ","")&amp;(IF(COUNTBLANK(U365)=1,"",U365&amp;"; "))&amp;(IF(COUNTBLANK(T365)=1,"",IF(COUNTBLANK(F$2)=1,T365&amp;"; ",T365&amp;" "&amp;F$2&amp;"; "))))&amp;(IF(COUNTBLANK(V365)=1,"",V365&amp;"; "))&amp;IF((COUNTBLANK(C365)=1),"",C365)&amp;IF((B365=B366)*(K365=K366)*(L365=L366)*(M365=M366),IF(($H$2&lt;&gt;"m")*($H$2&lt;&gt;"Y"), " • ", IF((ISNUMBER(FIND(")",AE365))), " • ", "")),IF((B365=B366)*(K365=K366)," • ",". ")))</f>
        <v/>
      </c>
    </row>
    <row r="366" spans="1:34" s="1" customFormat="1" x14ac:dyDescent="0.25">
      <c r="A366" s="3" t="str">
        <f t="shared" si="38"/>
        <v/>
      </c>
      <c r="B366" s="53" t="str">
        <f t="shared" si="36"/>
        <v/>
      </c>
      <c r="C366" s="57"/>
      <c r="D366" s="57"/>
      <c r="E366" s="57"/>
      <c r="F366" s="57"/>
      <c r="G366" s="57"/>
      <c r="H366" s="57"/>
      <c r="I366" s="57"/>
      <c r="J366" s="57"/>
      <c r="K366" s="57"/>
      <c r="L366" s="57"/>
      <c r="M366" s="54"/>
      <c r="N366" s="57"/>
      <c r="O366" s="58"/>
      <c r="P366" s="58"/>
      <c r="Q366" s="58"/>
      <c r="R366" s="58"/>
      <c r="S366" s="54"/>
      <c r="T366" s="57"/>
      <c r="U366" s="57"/>
      <c r="V366" s="57"/>
      <c r="W366" s="57"/>
      <c r="X366" s="147" t="str">
        <f>IF(COUNTBLANK(D366)=1,"",IF('order-admin-units'!$I$1&lt;&gt;"y", "", IF(COUNTBLANK(K366)=1, 'order-admin-units'!$B$1+1, VLOOKUP(K366, ordercountry, 2))))</f>
        <v/>
      </c>
      <c r="Y366" s="147" t="str">
        <f>IF(COUNTBLANK(D366)=1,"",IF('order-admin-units'!$I$1&lt;&gt;"y", "", IF(COUNTBLANK(K366:L366)&gt;0, 'order-admin-units'!$B$2+1, VLOOKUP(K366&amp;"@"&amp;L366, orderadmin, 2))))</f>
        <v/>
      </c>
      <c r="Z366" s="147" t="str">
        <f t="shared" si="39"/>
        <v/>
      </c>
      <c r="AA366" s="147" t="str">
        <f t="shared" si="40"/>
        <v/>
      </c>
      <c r="AB366" s="147" t="str">
        <f t="shared" si="41"/>
        <v/>
      </c>
      <c r="AC366" s="147" t="str">
        <f t="shared" si="37"/>
        <v/>
      </c>
      <c r="AD366" s="11" t="str">
        <f t="shared" si="42"/>
        <v/>
      </c>
      <c r="AE366" s="11" t="str">
        <f t="array" ref="AE366">IF(COUNTBLANK(D366)=1,"",IF(OR($H$2="y",$H$2="m"),IF(AA366=AA365,IF(OR(AB366=$AB$4:$AB365)=FALSE,AE365&amp;C366,AE365),"("&amp;C366)&amp;IF(AA366=AA367,IF(OR(AB367=$AB$4:$AB366)=FALSE,", ",""),") "),""))</f>
        <v/>
      </c>
      <c r="AF366" s="11" t="str">
        <f t="array" ref="AF366">IF((COUNTBLANK(D366)=0)*OR($H$2="y",$H$2="m"),IFERROR(LEFT(C366, FIND(" ",C366)-1), C366),"")</f>
        <v/>
      </c>
      <c r="AG366" s="11" t="str">
        <f t="array" ref="AG366">IF(COUNTBLANK(D366)=1,"",IF(OR($H$2="y",$H$2="m"),IF(AA366=AA365,IF(OR(AC366=$AC$4:$AC365)=FALSE,AG365&amp;AF366,AG365),"("&amp;AF366)&amp;IF(AA366=AA367,IF(OR(AC367=$AC$4:$AC366)=FALSE,", ",""),") "),""))</f>
        <v/>
      </c>
      <c r="AH366" s="10" t="str">
        <f>IF((COUNTBLANK(D366)=1),"",IF(D366=D365,AH365,"")&amp;IF(B365&lt;&gt;B366,((IF(COUNTBLANK(E366)=1,$D$3&amp;"Non-type material: "&amp;$D$3,$D$3&amp;INDEX('type-categories'!$A$2:$B$100,MATCH(E366,'type-categories'!$A$2:$A$100,0),2)&amp;$D$3))),"")&amp;(IF(K366&lt;&gt;K365,$C$2&amp;UPPER(K366)&amp;$C$2&amp;$K$3&amp;" ",(IF(B366&lt;&gt;B365,$C$2&amp;UPPER(K366)&amp;$C$2&amp;$K$3&amp;" ",""))))&amp;IF((AA366&lt;&gt;AA367)*($H$2="y"),AD366&amp;AE366,IF((AA366&lt;&gt;AA367)*($H$2="m"),AD366&amp;AG366,IF(($H$2&lt;&gt;"m")*($H$2&lt;&gt;"Y"),(IF(F366=0,"",F366&amp;" "&amp;$F$4&amp;" "))&amp;(IF(G366=0,"",G366&amp;" "&amp;$G$4&amp;" "))&amp;(IF(H366=0,"",H366&amp;" "&amp;H$4&amp;" "))&amp;(IF(I366=0,"",I366&amp;" "&amp;$I$4&amp;" "))&amp;(IF(J366=0,"",J366&amp;" "&amp;$J$4&amp;" ")),"")))&amp;"; "&amp;IF((B366=B365)*(AA366=AA365), "same collecting data; ", IF((B366=B365)*(Z365=Z366),"same locality; ",(IF(COUNTBLANK(L366)=1,"",$D$2&amp;L366&amp;$L$3&amp;" "&amp;$D$2))&amp;(IF(COUNTBLANK(M366)=1,"",$E$2&amp;M366&amp;$E$2&amp;", "))&amp;(IF(COUNTBLANK(N366)=1,"",N366&amp;"; "))&amp;(IF(COUNTBLANK(O366)=1,"",O366&amp;"; ")))&amp;(IF(COUNTBLANK(P366)=1,"",P366&amp;"; "))&amp;(IF(COUNTBLANK(Q366)=1,"",Q366&amp;"; "))&amp;(IF(COUNTBLANK(R366)=1,"",R366&amp;"m, "))&amp;IF((COUNTBLANK(S366)=0)*(S366&lt;&gt;S365), S366&amp;"; ","")&amp;(IF(COUNTBLANK(U366)=1,"",U366&amp;"; "))&amp;(IF(COUNTBLANK(T366)=1,"",IF(COUNTBLANK(F$2)=1,T366&amp;"; ",T366&amp;" "&amp;F$2&amp;"; "))))&amp;(IF(COUNTBLANK(V366)=1,"",V366&amp;"; "))&amp;IF((COUNTBLANK(C366)=1),"",C366)&amp;IF((B366=B367)*(K366=K367)*(L366=L367)*(M366=M367),IF(($H$2&lt;&gt;"m")*($H$2&lt;&gt;"Y"), " • ", IF((ISNUMBER(FIND(")",AE366))), " • ", "")),IF((B366=B367)*(K366=K367)," • ",". ")))</f>
        <v/>
      </c>
    </row>
    <row r="367" spans="1:34" s="1" customFormat="1" x14ac:dyDescent="0.25">
      <c r="A367" s="3" t="str">
        <f t="shared" si="38"/>
        <v/>
      </c>
      <c r="B367" s="53" t="str">
        <f t="shared" si="36"/>
        <v/>
      </c>
      <c r="C367" s="57"/>
      <c r="D367" s="57"/>
      <c r="E367" s="57"/>
      <c r="F367" s="57"/>
      <c r="G367" s="57"/>
      <c r="H367" s="57"/>
      <c r="I367" s="57"/>
      <c r="J367" s="57"/>
      <c r="K367" s="57"/>
      <c r="L367" s="57"/>
      <c r="M367" s="54"/>
      <c r="N367" s="57"/>
      <c r="O367" s="58"/>
      <c r="P367" s="58"/>
      <c r="Q367" s="58"/>
      <c r="R367" s="58"/>
      <c r="S367" s="54"/>
      <c r="T367" s="57"/>
      <c r="U367" s="57"/>
      <c r="V367" s="57"/>
      <c r="W367" s="57"/>
      <c r="X367" s="147" t="str">
        <f>IF(COUNTBLANK(D367)=1,"",IF('order-admin-units'!$I$1&lt;&gt;"y", "", IF(COUNTBLANK(K367)=1, 'order-admin-units'!$B$1+1, VLOOKUP(K367, ordercountry, 2))))</f>
        <v/>
      </c>
      <c r="Y367" s="147" t="str">
        <f>IF(COUNTBLANK(D367)=1,"",IF('order-admin-units'!$I$1&lt;&gt;"y", "", IF(COUNTBLANK(K367:L367)&gt;0, 'order-admin-units'!$B$2+1, VLOOKUP(K367&amp;"@"&amp;L367, orderadmin, 2))))</f>
        <v/>
      </c>
      <c r="Z367" s="147" t="str">
        <f t="shared" si="39"/>
        <v/>
      </c>
      <c r="AA367" s="147" t="str">
        <f t="shared" si="40"/>
        <v/>
      </c>
      <c r="AB367" s="147" t="str">
        <f t="shared" si="41"/>
        <v/>
      </c>
      <c r="AC367" s="147" t="str">
        <f t="shared" si="37"/>
        <v/>
      </c>
      <c r="AD367" s="11" t="str">
        <f t="shared" si="42"/>
        <v/>
      </c>
      <c r="AE367" s="11" t="str">
        <f t="array" ref="AE367">IF(COUNTBLANK(D367)=1,"",IF(OR($H$2="y",$H$2="m"),IF(AA367=AA366,IF(OR(AB367=$AB$4:$AB366)=FALSE,AE366&amp;C367,AE366),"("&amp;C367)&amp;IF(AA367=AA368,IF(OR(AB368=$AB$4:$AB367)=FALSE,", ",""),") "),""))</f>
        <v/>
      </c>
      <c r="AF367" s="11" t="str">
        <f t="array" ref="AF367">IF((COUNTBLANK(D367)=0)*OR($H$2="y",$H$2="m"),IFERROR(LEFT(C367, FIND(" ",C367)-1), C367),"")</f>
        <v/>
      </c>
      <c r="AG367" s="11" t="str">
        <f t="array" ref="AG367">IF(COUNTBLANK(D367)=1,"",IF(OR($H$2="y",$H$2="m"),IF(AA367=AA366,IF(OR(AC367=$AC$4:$AC366)=FALSE,AG366&amp;AF367,AG366),"("&amp;AF367)&amp;IF(AA367=AA368,IF(OR(AC368=$AC$4:$AC367)=FALSE,", ",""),") "),""))</f>
        <v/>
      </c>
      <c r="AH367" s="10" t="str">
        <f>IF((COUNTBLANK(D367)=1),"",IF(D367=D366,AH366,"")&amp;IF(B366&lt;&gt;B367,((IF(COUNTBLANK(E367)=1,$D$3&amp;"Non-type material: "&amp;$D$3,$D$3&amp;INDEX('type-categories'!$A$2:$B$100,MATCH(E367,'type-categories'!$A$2:$A$100,0),2)&amp;$D$3))),"")&amp;(IF(K367&lt;&gt;K366,$C$2&amp;UPPER(K367)&amp;$C$2&amp;$K$3&amp;" ",(IF(B367&lt;&gt;B366,$C$2&amp;UPPER(K367)&amp;$C$2&amp;$K$3&amp;" ",""))))&amp;IF((AA367&lt;&gt;AA368)*($H$2="y"),AD367&amp;AE367,IF((AA367&lt;&gt;AA368)*($H$2="m"),AD367&amp;AG367,IF(($H$2&lt;&gt;"m")*($H$2&lt;&gt;"Y"),(IF(F367=0,"",F367&amp;" "&amp;$F$4&amp;" "))&amp;(IF(G367=0,"",G367&amp;" "&amp;$G$4&amp;" "))&amp;(IF(H367=0,"",H367&amp;" "&amp;H$4&amp;" "))&amp;(IF(I367=0,"",I367&amp;" "&amp;$I$4&amp;" "))&amp;(IF(J367=0,"",J367&amp;" "&amp;$J$4&amp;" ")),"")))&amp;"; "&amp;IF((B367=B366)*(AA367=AA366), "same collecting data; ", IF((B367=B366)*(Z366=Z367),"same locality; ",(IF(COUNTBLANK(L367)=1,"",$D$2&amp;L367&amp;$L$3&amp;" "&amp;$D$2))&amp;(IF(COUNTBLANK(M367)=1,"",$E$2&amp;M367&amp;$E$2&amp;", "))&amp;(IF(COUNTBLANK(N367)=1,"",N367&amp;"; "))&amp;(IF(COUNTBLANK(O367)=1,"",O367&amp;"; ")))&amp;(IF(COUNTBLANK(P367)=1,"",P367&amp;"; "))&amp;(IF(COUNTBLANK(Q367)=1,"",Q367&amp;"; "))&amp;(IF(COUNTBLANK(R367)=1,"",R367&amp;"m, "))&amp;IF((COUNTBLANK(S367)=0)*(S367&lt;&gt;S366), S367&amp;"; ","")&amp;(IF(COUNTBLANK(U367)=1,"",U367&amp;"; "))&amp;(IF(COUNTBLANK(T367)=1,"",IF(COUNTBLANK(F$2)=1,T367&amp;"; ",T367&amp;" "&amp;F$2&amp;"; "))))&amp;(IF(COUNTBLANK(V367)=1,"",V367&amp;"; "))&amp;IF((COUNTBLANK(C367)=1),"",C367)&amp;IF((B367=B368)*(K367=K368)*(L367=L368)*(M367=M368),IF(($H$2&lt;&gt;"m")*($H$2&lt;&gt;"Y"), " • ", IF((ISNUMBER(FIND(")",AE367))), " • ", "")),IF((B367=B368)*(K367=K368)," • ",". ")))</f>
        <v/>
      </c>
    </row>
    <row r="368" spans="1:34" s="1" customFormat="1" x14ac:dyDescent="0.25">
      <c r="A368" s="3" t="str">
        <f t="shared" si="38"/>
        <v/>
      </c>
      <c r="B368" s="53" t="str">
        <f t="shared" si="36"/>
        <v/>
      </c>
      <c r="C368" s="57"/>
      <c r="D368" s="57"/>
      <c r="E368" s="57"/>
      <c r="F368" s="57"/>
      <c r="G368" s="57"/>
      <c r="H368" s="57"/>
      <c r="I368" s="57"/>
      <c r="J368" s="57"/>
      <c r="K368" s="57"/>
      <c r="L368" s="57"/>
      <c r="M368" s="54"/>
      <c r="N368" s="57"/>
      <c r="O368" s="58"/>
      <c r="P368" s="58"/>
      <c r="Q368" s="58"/>
      <c r="R368" s="58"/>
      <c r="S368" s="54"/>
      <c r="T368" s="57"/>
      <c r="U368" s="57"/>
      <c r="V368" s="57"/>
      <c r="W368" s="57"/>
      <c r="X368" s="147" t="str">
        <f>IF(COUNTBLANK(D368)=1,"",IF('order-admin-units'!$I$1&lt;&gt;"y", "", IF(COUNTBLANK(K368)=1, 'order-admin-units'!$B$1+1, VLOOKUP(K368, ordercountry, 2))))</f>
        <v/>
      </c>
      <c r="Y368" s="147" t="str">
        <f>IF(COUNTBLANK(D368)=1,"",IF('order-admin-units'!$I$1&lt;&gt;"y", "", IF(COUNTBLANK(K368:L368)&gt;0, 'order-admin-units'!$B$2+1, VLOOKUP(K368&amp;"@"&amp;L368, orderadmin, 2))))</f>
        <v/>
      </c>
      <c r="Z368" s="147" t="str">
        <f t="shared" si="39"/>
        <v/>
      </c>
      <c r="AA368" s="147" t="str">
        <f t="shared" si="40"/>
        <v/>
      </c>
      <c r="AB368" s="147" t="str">
        <f t="shared" si="41"/>
        <v/>
      </c>
      <c r="AC368" s="147" t="str">
        <f t="shared" si="37"/>
        <v/>
      </c>
      <c r="AD368" s="11" t="str">
        <f t="shared" si="42"/>
        <v/>
      </c>
      <c r="AE368" s="11" t="str">
        <f t="array" ref="AE368">IF(COUNTBLANK(D368)=1,"",IF(OR($H$2="y",$H$2="m"),IF(AA368=AA367,IF(OR(AB368=$AB$4:$AB367)=FALSE,AE367&amp;C368,AE367),"("&amp;C368)&amp;IF(AA368=AA369,IF(OR(AB369=$AB$4:$AB368)=FALSE,", ",""),") "),""))</f>
        <v/>
      </c>
      <c r="AF368" s="11" t="str">
        <f t="array" ref="AF368">IF((COUNTBLANK(D368)=0)*OR($H$2="y",$H$2="m"),IFERROR(LEFT(C368, FIND(" ",C368)-1), C368),"")</f>
        <v/>
      </c>
      <c r="AG368" s="11" t="str">
        <f t="array" ref="AG368">IF(COUNTBLANK(D368)=1,"",IF(OR($H$2="y",$H$2="m"),IF(AA368=AA367,IF(OR(AC368=$AC$4:$AC367)=FALSE,AG367&amp;AF368,AG367),"("&amp;AF368)&amp;IF(AA368=AA369,IF(OR(AC369=$AC$4:$AC368)=FALSE,", ",""),") "),""))</f>
        <v/>
      </c>
      <c r="AH368" s="10" t="str">
        <f>IF((COUNTBLANK(D368)=1),"",IF(D368=D367,AH367,"")&amp;IF(B367&lt;&gt;B368,((IF(COUNTBLANK(E368)=1,$D$3&amp;"Non-type material: "&amp;$D$3,$D$3&amp;INDEX('type-categories'!$A$2:$B$100,MATCH(E368,'type-categories'!$A$2:$A$100,0),2)&amp;$D$3))),"")&amp;(IF(K368&lt;&gt;K367,$C$2&amp;UPPER(K368)&amp;$C$2&amp;$K$3&amp;" ",(IF(B368&lt;&gt;B367,$C$2&amp;UPPER(K368)&amp;$C$2&amp;$K$3&amp;" ",""))))&amp;IF((AA368&lt;&gt;AA369)*($H$2="y"),AD368&amp;AE368,IF((AA368&lt;&gt;AA369)*($H$2="m"),AD368&amp;AG368,IF(($H$2&lt;&gt;"m")*($H$2&lt;&gt;"Y"),(IF(F368=0,"",F368&amp;" "&amp;$F$4&amp;" "))&amp;(IF(G368=0,"",G368&amp;" "&amp;$G$4&amp;" "))&amp;(IF(H368=0,"",H368&amp;" "&amp;H$4&amp;" "))&amp;(IF(I368=0,"",I368&amp;" "&amp;$I$4&amp;" "))&amp;(IF(J368=0,"",J368&amp;" "&amp;$J$4&amp;" ")),"")))&amp;"; "&amp;IF((B368=B367)*(AA368=AA367), "same collecting data; ", IF((B368=B367)*(Z367=Z368),"same locality; ",(IF(COUNTBLANK(L368)=1,"",$D$2&amp;L368&amp;$L$3&amp;" "&amp;$D$2))&amp;(IF(COUNTBLANK(M368)=1,"",$E$2&amp;M368&amp;$E$2&amp;", "))&amp;(IF(COUNTBLANK(N368)=1,"",N368&amp;"; "))&amp;(IF(COUNTBLANK(O368)=1,"",O368&amp;"; ")))&amp;(IF(COUNTBLANK(P368)=1,"",P368&amp;"; "))&amp;(IF(COUNTBLANK(Q368)=1,"",Q368&amp;"; "))&amp;(IF(COUNTBLANK(R368)=1,"",R368&amp;"m, "))&amp;IF((COUNTBLANK(S368)=0)*(S368&lt;&gt;S367), S368&amp;"; ","")&amp;(IF(COUNTBLANK(U368)=1,"",U368&amp;"; "))&amp;(IF(COUNTBLANK(T368)=1,"",IF(COUNTBLANK(F$2)=1,T368&amp;"; ",T368&amp;" "&amp;F$2&amp;"; "))))&amp;(IF(COUNTBLANK(V368)=1,"",V368&amp;"; "))&amp;IF((COUNTBLANK(C368)=1),"",C368)&amp;IF((B368=B369)*(K368=K369)*(L368=L369)*(M368=M369),IF(($H$2&lt;&gt;"m")*($H$2&lt;&gt;"Y"), " • ", IF((ISNUMBER(FIND(")",AE368))), " • ", "")),IF((B368=B369)*(K368=K369)," • ",". ")))</f>
        <v/>
      </c>
    </row>
    <row r="369" spans="1:34" s="1" customFormat="1" x14ac:dyDescent="0.25">
      <c r="A369" s="3" t="str">
        <f t="shared" si="38"/>
        <v/>
      </c>
      <c r="B369" s="53" t="str">
        <f t="shared" si="36"/>
        <v/>
      </c>
      <c r="C369" s="57"/>
      <c r="D369" s="57"/>
      <c r="E369" s="57"/>
      <c r="F369" s="57"/>
      <c r="G369" s="57"/>
      <c r="H369" s="57"/>
      <c r="I369" s="57"/>
      <c r="J369" s="57"/>
      <c r="K369" s="57"/>
      <c r="L369" s="57"/>
      <c r="M369" s="54"/>
      <c r="N369" s="57"/>
      <c r="O369" s="58"/>
      <c r="P369" s="58"/>
      <c r="Q369" s="58"/>
      <c r="R369" s="58"/>
      <c r="S369" s="54"/>
      <c r="T369" s="57"/>
      <c r="U369" s="57"/>
      <c r="V369" s="57"/>
      <c r="W369" s="57"/>
      <c r="X369" s="147" t="str">
        <f>IF(COUNTBLANK(D369)=1,"",IF('order-admin-units'!$I$1&lt;&gt;"y", "", IF(COUNTBLANK(K369)=1, 'order-admin-units'!$B$1+1, VLOOKUP(K369, ordercountry, 2))))</f>
        <v/>
      </c>
      <c r="Y369" s="147" t="str">
        <f>IF(COUNTBLANK(D369)=1,"",IF('order-admin-units'!$I$1&lt;&gt;"y", "", IF(COUNTBLANK(K369:L369)&gt;0, 'order-admin-units'!$B$2+1, VLOOKUP(K369&amp;"@"&amp;L369, orderadmin, 2))))</f>
        <v/>
      </c>
      <c r="Z369" s="147" t="str">
        <f t="shared" si="39"/>
        <v/>
      </c>
      <c r="AA369" s="147" t="str">
        <f t="shared" si="40"/>
        <v/>
      </c>
      <c r="AB369" s="147" t="str">
        <f t="shared" si="41"/>
        <v/>
      </c>
      <c r="AC369" s="147" t="str">
        <f t="shared" si="37"/>
        <v/>
      </c>
      <c r="AD369" s="11" t="str">
        <f t="shared" si="42"/>
        <v/>
      </c>
      <c r="AE369" s="11" t="str">
        <f t="array" ref="AE369">IF(COUNTBLANK(D369)=1,"",IF(OR($H$2="y",$H$2="m"),IF(AA369=AA368,IF(OR(AB369=$AB$4:$AB368)=FALSE,AE368&amp;C369,AE368),"("&amp;C369)&amp;IF(AA369=AA370,IF(OR(AB370=$AB$4:$AB369)=FALSE,", ",""),") "),""))</f>
        <v/>
      </c>
      <c r="AF369" s="11" t="str">
        <f t="array" ref="AF369">IF((COUNTBLANK(D369)=0)*OR($H$2="y",$H$2="m"),IFERROR(LEFT(C369, FIND(" ",C369)-1), C369),"")</f>
        <v/>
      </c>
      <c r="AG369" s="11" t="str">
        <f t="array" ref="AG369">IF(COUNTBLANK(D369)=1,"",IF(OR($H$2="y",$H$2="m"),IF(AA369=AA368,IF(OR(AC369=$AC$4:$AC368)=FALSE,AG368&amp;AF369,AG368),"("&amp;AF369)&amp;IF(AA369=AA370,IF(OR(AC370=$AC$4:$AC369)=FALSE,", ",""),") "),""))</f>
        <v/>
      </c>
      <c r="AH369" s="10" t="str">
        <f>IF((COUNTBLANK(D369)=1),"",IF(D369=D368,AH368,"")&amp;IF(B368&lt;&gt;B369,((IF(COUNTBLANK(E369)=1,$D$3&amp;"Non-type material: "&amp;$D$3,$D$3&amp;INDEX('type-categories'!$A$2:$B$100,MATCH(E369,'type-categories'!$A$2:$A$100,0),2)&amp;$D$3))),"")&amp;(IF(K369&lt;&gt;K368,$C$2&amp;UPPER(K369)&amp;$C$2&amp;$K$3&amp;" ",(IF(B369&lt;&gt;B368,$C$2&amp;UPPER(K369)&amp;$C$2&amp;$K$3&amp;" ",""))))&amp;IF((AA369&lt;&gt;AA370)*($H$2="y"),AD369&amp;AE369,IF((AA369&lt;&gt;AA370)*($H$2="m"),AD369&amp;AG369,IF(($H$2&lt;&gt;"m")*($H$2&lt;&gt;"Y"),(IF(F369=0,"",F369&amp;" "&amp;$F$4&amp;" "))&amp;(IF(G369=0,"",G369&amp;" "&amp;$G$4&amp;" "))&amp;(IF(H369=0,"",H369&amp;" "&amp;H$4&amp;" "))&amp;(IF(I369=0,"",I369&amp;" "&amp;$I$4&amp;" "))&amp;(IF(J369=0,"",J369&amp;" "&amp;$J$4&amp;" ")),"")))&amp;"; "&amp;IF((B369=B368)*(AA369=AA368), "same collecting data; ", IF((B369=B368)*(Z368=Z369),"same locality; ",(IF(COUNTBLANK(L369)=1,"",$D$2&amp;L369&amp;$L$3&amp;" "&amp;$D$2))&amp;(IF(COUNTBLANK(M369)=1,"",$E$2&amp;M369&amp;$E$2&amp;", "))&amp;(IF(COUNTBLANK(N369)=1,"",N369&amp;"; "))&amp;(IF(COUNTBLANK(O369)=1,"",O369&amp;"; ")))&amp;(IF(COUNTBLANK(P369)=1,"",P369&amp;"; "))&amp;(IF(COUNTBLANK(Q369)=1,"",Q369&amp;"; "))&amp;(IF(COUNTBLANK(R369)=1,"",R369&amp;"m, "))&amp;IF((COUNTBLANK(S369)=0)*(S369&lt;&gt;S368), S369&amp;"; ","")&amp;(IF(COUNTBLANK(U369)=1,"",U369&amp;"; "))&amp;(IF(COUNTBLANK(T369)=1,"",IF(COUNTBLANK(F$2)=1,T369&amp;"; ",T369&amp;" "&amp;F$2&amp;"; "))))&amp;(IF(COUNTBLANK(V369)=1,"",V369&amp;"; "))&amp;IF((COUNTBLANK(C369)=1),"",C369)&amp;IF((B369=B370)*(K369=K370)*(L369=L370)*(M369=M370),IF(($H$2&lt;&gt;"m")*($H$2&lt;&gt;"Y"), " • ", IF((ISNUMBER(FIND(")",AE369))), " • ", "")),IF((B369=B370)*(K369=K370)," • ",". ")))</f>
        <v/>
      </c>
    </row>
    <row r="370" spans="1:34" s="1" customFormat="1" x14ac:dyDescent="0.25">
      <c r="A370" s="3" t="str">
        <f t="shared" si="38"/>
        <v/>
      </c>
      <c r="B370" s="53" t="str">
        <f t="shared" si="36"/>
        <v/>
      </c>
      <c r="C370" s="57"/>
      <c r="D370" s="57"/>
      <c r="E370" s="57"/>
      <c r="F370" s="57"/>
      <c r="G370" s="57"/>
      <c r="H370" s="57"/>
      <c r="I370" s="57"/>
      <c r="J370" s="57"/>
      <c r="K370" s="57"/>
      <c r="L370" s="57"/>
      <c r="M370" s="54"/>
      <c r="N370" s="57"/>
      <c r="O370" s="58"/>
      <c r="P370" s="58"/>
      <c r="Q370" s="58"/>
      <c r="R370" s="58"/>
      <c r="S370" s="54"/>
      <c r="T370" s="57"/>
      <c r="U370" s="57"/>
      <c r="V370" s="57"/>
      <c r="W370" s="57"/>
      <c r="X370" s="147" t="str">
        <f>IF(COUNTBLANK(D370)=1,"",IF('order-admin-units'!$I$1&lt;&gt;"y", "", IF(COUNTBLANK(K370)=1, 'order-admin-units'!$B$1+1, VLOOKUP(K370, ordercountry, 2))))</f>
        <v/>
      </c>
      <c r="Y370" s="147" t="str">
        <f>IF(COUNTBLANK(D370)=1,"",IF('order-admin-units'!$I$1&lt;&gt;"y", "", IF(COUNTBLANK(K370:L370)&gt;0, 'order-admin-units'!$B$2+1, VLOOKUP(K370&amp;"@"&amp;L370, orderadmin, 2))))</f>
        <v/>
      </c>
      <c r="Z370" s="147" t="str">
        <f t="shared" si="39"/>
        <v/>
      </c>
      <c r="AA370" s="147" t="str">
        <f t="shared" si="40"/>
        <v/>
      </c>
      <c r="AB370" s="147" t="str">
        <f t="shared" si="41"/>
        <v/>
      </c>
      <c r="AC370" s="147" t="str">
        <f t="shared" si="37"/>
        <v/>
      </c>
      <c r="AD370" s="11" t="str">
        <f t="shared" si="42"/>
        <v/>
      </c>
      <c r="AE370" s="11" t="str">
        <f t="array" ref="AE370">IF(COUNTBLANK(D370)=1,"",IF(OR($H$2="y",$H$2="m"),IF(AA370=AA369,IF(OR(AB370=$AB$4:$AB369)=FALSE,AE369&amp;C370,AE369),"("&amp;C370)&amp;IF(AA370=AA371,IF(OR(AB371=$AB$4:$AB370)=FALSE,", ",""),") "),""))</f>
        <v/>
      </c>
      <c r="AF370" s="11" t="str">
        <f t="array" ref="AF370">IF((COUNTBLANK(D370)=0)*OR($H$2="y",$H$2="m"),IFERROR(LEFT(C370, FIND(" ",C370)-1), C370),"")</f>
        <v/>
      </c>
      <c r="AG370" s="11" t="str">
        <f t="array" ref="AG370">IF(COUNTBLANK(D370)=1,"",IF(OR($H$2="y",$H$2="m"),IF(AA370=AA369,IF(OR(AC370=$AC$4:$AC369)=FALSE,AG369&amp;AF370,AG369),"("&amp;AF370)&amp;IF(AA370=AA371,IF(OR(AC371=$AC$4:$AC370)=FALSE,", ",""),") "),""))</f>
        <v/>
      </c>
      <c r="AH370" s="10" t="str">
        <f>IF((COUNTBLANK(D370)=1),"",IF(D370=D369,AH369,"")&amp;IF(B369&lt;&gt;B370,((IF(COUNTBLANK(E370)=1,$D$3&amp;"Non-type material: "&amp;$D$3,$D$3&amp;INDEX('type-categories'!$A$2:$B$100,MATCH(E370,'type-categories'!$A$2:$A$100,0),2)&amp;$D$3))),"")&amp;(IF(K370&lt;&gt;K369,$C$2&amp;UPPER(K370)&amp;$C$2&amp;$K$3&amp;" ",(IF(B370&lt;&gt;B369,$C$2&amp;UPPER(K370)&amp;$C$2&amp;$K$3&amp;" ",""))))&amp;IF((AA370&lt;&gt;AA371)*($H$2="y"),AD370&amp;AE370,IF((AA370&lt;&gt;AA371)*($H$2="m"),AD370&amp;AG370,IF(($H$2&lt;&gt;"m")*($H$2&lt;&gt;"Y"),(IF(F370=0,"",F370&amp;" "&amp;$F$4&amp;" "))&amp;(IF(G370=0,"",G370&amp;" "&amp;$G$4&amp;" "))&amp;(IF(H370=0,"",H370&amp;" "&amp;H$4&amp;" "))&amp;(IF(I370=0,"",I370&amp;" "&amp;$I$4&amp;" "))&amp;(IF(J370=0,"",J370&amp;" "&amp;$J$4&amp;" ")),"")))&amp;"; "&amp;IF((B370=B369)*(AA370=AA369), "same collecting data; ", IF((B370=B369)*(Z369=Z370),"same locality; ",(IF(COUNTBLANK(L370)=1,"",$D$2&amp;L370&amp;$L$3&amp;" "&amp;$D$2))&amp;(IF(COUNTBLANK(M370)=1,"",$E$2&amp;M370&amp;$E$2&amp;", "))&amp;(IF(COUNTBLANK(N370)=1,"",N370&amp;"; "))&amp;(IF(COUNTBLANK(O370)=1,"",O370&amp;"; ")))&amp;(IF(COUNTBLANK(P370)=1,"",P370&amp;"; "))&amp;(IF(COUNTBLANK(Q370)=1,"",Q370&amp;"; "))&amp;(IF(COUNTBLANK(R370)=1,"",R370&amp;"m, "))&amp;IF((COUNTBLANK(S370)=0)*(S370&lt;&gt;S369), S370&amp;"; ","")&amp;(IF(COUNTBLANK(U370)=1,"",U370&amp;"; "))&amp;(IF(COUNTBLANK(T370)=1,"",IF(COUNTBLANK(F$2)=1,T370&amp;"; ",T370&amp;" "&amp;F$2&amp;"; "))))&amp;(IF(COUNTBLANK(V370)=1,"",V370&amp;"; "))&amp;IF((COUNTBLANK(C370)=1),"",C370)&amp;IF((B370=B371)*(K370=K371)*(L370=L371)*(M370=M371),IF(($H$2&lt;&gt;"m")*($H$2&lt;&gt;"Y"), " • ", IF((ISNUMBER(FIND(")",AE370))), " • ", "")),IF((B370=B371)*(K370=K371)," • ",". ")))</f>
        <v/>
      </c>
    </row>
    <row r="371" spans="1:34" s="1" customFormat="1" x14ac:dyDescent="0.25">
      <c r="A371" s="3" t="str">
        <f t="shared" si="38"/>
        <v/>
      </c>
      <c r="B371" s="53" t="str">
        <f t="shared" si="36"/>
        <v/>
      </c>
      <c r="C371" s="57"/>
      <c r="D371" s="57"/>
      <c r="E371" s="57"/>
      <c r="F371" s="57"/>
      <c r="G371" s="57"/>
      <c r="H371" s="57"/>
      <c r="I371" s="57"/>
      <c r="J371" s="57"/>
      <c r="K371" s="57"/>
      <c r="L371" s="57"/>
      <c r="M371" s="54"/>
      <c r="N371" s="57"/>
      <c r="O371" s="58"/>
      <c r="P371" s="58"/>
      <c r="Q371" s="58"/>
      <c r="R371" s="58"/>
      <c r="S371" s="54"/>
      <c r="T371" s="57"/>
      <c r="U371" s="57"/>
      <c r="V371" s="57"/>
      <c r="W371" s="57"/>
      <c r="X371" s="147" t="str">
        <f>IF(COUNTBLANK(D371)=1,"",IF('order-admin-units'!$I$1&lt;&gt;"y", "", IF(COUNTBLANK(K371)=1, 'order-admin-units'!$B$1+1, VLOOKUP(K371, ordercountry, 2))))</f>
        <v/>
      </c>
      <c r="Y371" s="147" t="str">
        <f>IF(COUNTBLANK(D371)=1,"",IF('order-admin-units'!$I$1&lt;&gt;"y", "", IF(COUNTBLANK(K371:L371)&gt;0, 'order-admin-units'!$B$2+1, VLOOKUP(K371&amp;"@"&amp;L371, orderadmin, 2))))</f>
        <v/>
      </c>
      <c r="Z371" s="147" t="str">
        <f t="shared" si="39"/>
        <v/>
      </c>
      <c r="AA371" s="147" t="str">
        <f t="shared" si="40"/>
        <v/>
      </c>
      <c r="AB371" s="147" t="str">
        <f t="shared" si="41"/>
        <v/>
      </c>
      <c r="AC371" s="147" t="str">
        <f t="shared" si="37"/>
        <v/>
      </c>
      <c r="AD371" s="11" t="str">
        <f t="shared" si="42"/>
        <v/>
      </c>
      <c r="AE371" s="11" t="str">
        <f t="array" ref="AE371">IF(COUNTBLANK(D371)=1,"",IF(OR($H$2="y",$H$2="m"),IF(AA371=AA370,IF(OR(AB371=$AB$4:$AB370)=FALSE,AE370&amp;C371,AE370),"("&amp;C371)&amp;IF(AA371=AA372,IF(OR(AB372=$AB$4:$AB371)=FALSE,", ",""),") "),""))</f>
        <v/>
      </c>
      <c r="AF371" s="11" t="str">
        <f t="array" ref="AF371">IF((COUNTBLANK(D371)=0)*OR($H$2="y",$H$2="m"),IFERROR(LEFT(C371, FIND(" ",C371)-1), C371),"")</f>
        <v/>
      </c>
      <c r="AG371" s="11" t="str">
        <f t="array" ref="AG371">IF(COUNTBLANK(D371)=1,"",IF(OR($H$2="y",$H$2="m"),IF(AA371=AA370,IF(OR(AC371=$AC$4:$AC370)=FALSE,AG370&amp;AF371,AG370),"("&amp;AF371)&amp;IF(AA371=AA372,IF(OR(AC372=$AC$4:$AC371)=FALSE,", ",""),") "),""))</f>
        <v/>
      </c>
      <c r="AH371" s="10" t="str">
        <f>IF((COUNTBLANK(D371)=1),"",IF(D371=D370,AH370,"")&amp;IF(B370&lt;&gt;B371,((IF(COUNTBLANK(E371)=1,$D$3&amp;"Non-type material: "&amp;$D$3,$D$3&amp;INDEX('type-categories'!$A$2:$B$100,MATCH(E371,'type-categories'!$A$2:$A$100,0),2)&amp;$D$3))),"")&amp;(IF(K371&lt;&gt;K370,$C$2&amp;UPPER(K371)&amp;$C$2&amp;$K$3&amp;" ",(IF(B371&lt;&gt;B370,$C$2&amp;UPPER(K371)&amp;$C$2&amp;$K$3&amp;" ",""))))&amp;IF((AA371&lt;&gt;AA372)*($H$2="y"),AD371&amp;AE371,IF((AA371&lt;&gt;AA372)*($H$2="m"),AD371&amp;AG371,IF(($H$2&lt;&gt;"m")*($H$2&lt;&gt;"Y"),(IF(F371=0,"",F371&amp;" "&amp;$F$4&amp;" "))&amp;(IF(G371=0,"",G371&amp;" "&amp;$G$4&amp;" "))&amp;(IF(H371=0,"",H371&amp;" "&amp;H$4&amp;" "))&amp;(IF(I371=0,"",I371&amp;" "&amp;$I$4&amp;" "))&amp;(IF(J371=0,"",J371&amp;" "&amp;$J$4&amp;" ")),"")))&amp;"; "&amp;IF((B371=B370)*(AA371=AA370), "same collecting data; ", IF((B371=B370)*(Z370=Z371),"same locality; ",(IF(COUNTBLANK(L371)=1,"",$D$2&amp;L371&amp;$L$3&amp;" "&amp;$D$2))&amp;(IF(COUNTBLANK(M371)=1,"",$E$2&amp;M371&amp;$E$2&amp;", "))&amp;(IF(COUNTBLANK(N371)=1,"",N371&amp;"; "))&amp;(IF(COUNTBLANK(O371)=1,"",O371&amp;"; ")))&amp;(IF(COUNTBLANK(P371)=1,"",P371&amp;"; "))&amp;(IF(COUNTBLANK(Q371)=1,"",Q371&amp;"; "))&amp;(IF(COUNTBLANK(R371)=1,"",R371&amp;"m, "))&amp;IF((COUNTBLANK(S371)=0)*(S371&lt;&gt;S370), S371&amp;"; ","")&amp;(IF(COUNTBLANK(U371)=1,"",U371&amp;"; "))&amp;(IF(COUNTBLANK(T371)=1,"",IF(COUNTBLANK(F$2)=1,T371&amp;"; ",T371&amp;" "&amp;F$2&amp;"; "))))&amp;(IF(COUNTBLANK(V371)=1,"",V371&amp;"; "))&amp;IF((COUNTBLANK(C371)=1),"",C371)&amp;IF((B371=B372)*(K371=K372)*(L371=L372)*(M371=M372),IF(($H$2&lt;&gt;"m")*($H$2&lt;&gt;"Y"), " • ", IF((ISNUMBER(FIND(")",AE371))), " • ", "")),IF((B371=B372)*(K371=K372)," • ",". ")))</f>
        <v/>
      </c>
    </row>
    <row r="372" spans="1:34" s="1" customFormat="1" x14ac:dyDescent="0.25">
      <c r="A372" s="3" t="str">
        <f t="shared" si="38"/>
        <v/>
      </c>
      <c r="B372" s="53" t="str">
        <f t="shared" si="36"/>
        <v/>
      </c>
      <c r="C372" s="54"/>
      <c r="D372" s="55"/>
      <c r="E372" s="55"/>
      <c r="F372" s="54"/>
      <c r="G372" s="54"/>
      <c r="H372" s="54"/>
      <c r="I372" s="54"/>
      <c r="J372" s="54"/>
      <c r="K372" s="54"/>
      <c r="L372" s="54"/>
      <c r="M372" s="54"/>
      <c r="N372" s="54"/>
      <c r="O372" s="54"/>
      <c r="P372" s="54"/>
      <c r="Q372" s="54"/>
      <c r="R372" s="54"/>
      <c r="S372" s="54"/>
      <c r="T372" s="54"/>
      <c r="U372" s="54"/>
      <c r="V372" s="56"/>
      <c r="W372" s="56"/>
      <c r="X372" s="147" t="str">
        <f>IF(COUNTBLANK(D372)=1,"",IF('order-admin-units'!$I$1&lt;&gt;"y", "", IF(COUNTBLANK(K372)=1, 'order-admin-units'!$B$1+1, VLOOKUP(K372, ordercountry, 2))))</f>
        <v/>
      </c>
      <c r="Y372" s="147" t="str">
        <f>IF(COUNTBLANK(D372)=1,"",IF('order-admin-units'!$I$1&lt;&gt;"y", "", IF(COUNTBLANK(K372:L372)&gt;0, 'order-admin-units'!$B$2+1, VLOOKUP(K372&amp;"@"&amp;L372, orderadmin, 2))))</f>
        <v/>
      </c>
      <c r="Z372" s="147" t="str">
        <f t="shared" si="39"/>
        <v/>
      </c>
      <c r="AA372" s="147" t="str">
        <f t="shared" si="40"/>
        <v/>
      </c>
      <c r="AB372" s="147" t="str">
        <f t="shared" si="41"/>
        <v/>
      </c>
      <c r="AC372" s="147" t="str">
        <f t="shared" si="37"/>
        <v/>
      </c>
      <c r="AD372" s="11" t="str">
        <f t="shared" si="42"/>
        <v/>
      </c>
      <c r="AE372" s="11" t="str">
        <f t="array" ref="AE372">IF(COUNTBLANK(D372)=1,"",IF(OR($H$2="y",$H$2="m"),IF(AA372=AA371,IF(OR(AB372=$AB$4:$AB371)=FALSE,AE371&amp;C372,AE371),"("&amp;C372)&amp;IF(AA372=AA373,IF(OR(AB373=$AB$4:$AB372)=FALSE,", ",""),") "),""))</f>
        <v/>
      </c>
      <c r="AF372" s="11" t="str">
        <f t="array" ref="AF372">IF((COUNTBLANK(D372)=0)*OR($H$2="y",$H$2="m"),IFERROR(LEFT(C372, FIND(" ",C372)-1), C372),"")</f>
        <v/>
      </c>
      <c r="AG372" s="11" t="str">
        <f t="array" ref="AG372">IF(COUNTBLANK(D372)=1,"",IF(OR($H$2="y",$H$2="m"),IF(AA372=AA371,IF(OR(AC372=$AC$4:$AC371)=FALSE,AG371&amp;AF372,AG371),"("&amp;AF372)&amp;IF(AA372=AA373,IF(OR(AC373=$AC$4:$AC372)=FALSE,", ",""),") "),""))</f>
        <v/>
      </c>
      <c r="AH372" s="10" t="str">
        <f>IF((COUNTBLANK(D372)=1),"",IF(D372=D371,AH371,"")&amp;IF(B371&lt;&gt;B372,((IF(COUNTBLANK(E372)=1,$D$3&amp;"Non-type material: "&amp;$D$3,$D$3&amp;INDEX('type-categories'!$A$2:$B$100,MATCH(E372,'type-categories'!$A$2:$A$100,0),2)&amp;$D$3))),"")&amp;(IF(K372&lt;&gt;K371,$C$2&amp;UPPER(K372)&amp;$C$2&amp;$K$3&amp;" ",(IF(B372&lt;&gt;B371,$C$2&amp;UPPER(K372)&amp;$C$2&amp;$K$3&amp;" ",""))))&amp;IF((AA372&lt;&gt;AA373)*($H$2="y"),AD372&amp;AE372,IF((AA372&lt;&gt;AA373)*($H$2="m"),AD372&amp;AG372,IF(($H$2&lt;&gt;"m")*($H$2&lt;&gt;"Y"),(IF(F372=0,"",F372&amp;" "&amp;$F$4&amp;" "))&amp;(IF(G372=0,"",G372&amp;" "&amp;$G$4&amp;" "))&amp;(IF(H372=0,"",H372&amp;" "&amp;H$4&amp;" "))&amp;(IF(I372=0,"",I372&amp;" "&amp;$I$4&amp;" "))&amp;(IF(J372=0,"",J372&amp;" "&amp;$J$4&amp;" ")),"")))&amp;"; "&amp;IF((B372=B371)*(AA372=AA371), "same collecting data; ", IF((B372=B371)*(Z371=Z372),"same locality; ",(IF(COUNTBLANK(L372)=1,"",$D$2&amp;L372&amp;$L$3&amp;" "&amp;$D$2))&amp;(IF(COUNTBLANK(M372)=1,"",$E$2&amp;M372&amp;$E$2&amp;", "))&amp;(IF(COUNTBLANK(N372)=1,"",N372&amp;"; "))&amp;(IF(COUNTBLANK(O372)=1,"",O372&amp;"; ")))&amp;(IF(COUNTBLANK(P372)=1,"",P372&amp;"; "))&amp;(IF(COUNTBLANK(Q372)=1,"",Q372&amp;"; "))&amp;(IF(COUNTBLANK(R372)=1,"",R372&amp;"m, "))&amp;IF((COUNTBLANK(S372)=0)*(S372&lt;&gt;S371), S372&amp;"; ","")&amp;(IF(COUNTBLANK(U372)=1,"",U372&amp;"; "))&amp;(IF(COUNTBLANK(T372)=1,"",IF(COUNTBLANK(F$2)=1,T372&amp;"; ",T372&amp;" "&amp;F$2&amp;"; "))))&amp;(IF(COUNTBLANK(V372)=1,"",V372&amp;"; "))&amp;IF((COUNTBLANK(C372)=1),"",C372)&amp;IF((B372=B373)*(K372=K373)*(L372=L373)*(M372=M373),IF(($H$2&lt;&gt;"m")*($H$2&lt;&gt;"Y"), " • ", IF((ISNUMBER(FIND(")",AE372))), " • ", "")),IF((B372=B373)*(K372=K373)," • ",". ")))</f>
        <v/>
      </c>
    </row>
    <row r="373" spans="1:34" s="1" customFormat="1" x14ac:dyDescent="0.25">
      <c r="A373" s="3" t="str">
        <f t="shared" si="38"/>
        <v/>
      </c>
      <c r="B373" s="53" t="str">
        <f t="shared" si="36"/>
        <v/>
      </c>
      <c r="C373" s="57"/>
      <c r="D373" s="57"/>
      <c r="E373" s="57"/>
      <c r="F373" s="57"/>
      <c r="G373" s="57"/>
      <c r="H373" s="57"/>
      <c r="I373" s="57"/>
      <c r="J373" s="57"/>
      <c r="K373" s="57"/>
      <c r="L373" s="57"/>
      <c r="M373" s="54"/>
      <c r="N373" s="57"/>
      <c r="O373" s="58"/>
      <c r="P373" s="58"/>
      <c r="Q373" s="58"/>
      <c r="R373" s="58"/>
      <c r="S373" s="54"/>
      <c r="T373" s="57"/>
      <c r="U373" s="57"/>
      <c r="V373" s="57"/>
      <c r="W373" s="57"/>
      <c r="X373" s="147" t="str">
        <f>IF(COUNTBLANK(D373)=1,"",IF('order-admin-units'!$I$1&lt;&gt;"y", "", IF(COUNTBLANK(K373)=1, 'order-admin-units'!$B$1+1, VLOOKUP(K373, ordercountry, 2))))</f>
        <v/>
      </c>
      <c r="Y373" s="147" t="str">
        <f>IF(COUNTBLANK(D373)=1,"",IF('order-admin-units'!$I$1&lt;&gt;"y", "", IF(COUNTBLANK(K373:L373)&gt;0, 'order-admin-units'!$B$2+1, VLOOKUP(K373&amp;"@"&amp;L373, orderadmin, 2))))</f>
        <v/>
      </c>
      <c r="Z373" s="147" t="str">
        <f t="shared" si="39"/>
        <v/>
      </c>
      <c r="AA373" s="147" t="str">
        <f t="shared" si="40"/>
        <v/>
      </c>
      <c r="AB373" s="147" t="str">
        <f t="shared" si="41"/>
        <v/>
      </c>
      <c r="AC373" s="147" t="str">
        <f t="shared" si="37"/>
        <v/>
      </c>
      <c r="AD373" s="11" t="str">
        <f t="shared" si="42"/>
        <v/>
      </c>
      <c r="AE373" s="11" t="str">
        <f t="array" ref="AE373">IF(COUNTBLANK(D373)=1,"",IF(OR($H$2="y",$H$2="m"),IF(AA373=AA372,IF(OR(AB373=$AB$4:$AB372)=FALSE,AE372&amp;C373,AE372),"("&amp;C373)&amp;IF(AA373=AA374,IF(OR(AB374=$AB$4:$AB373)=FALSE,", ",""),") "),""))</f>
        <v/>
      </c>
      <c r="AF373" s="11" t="str">
        <f t="array" ref="AF373">IF((COUNTBLANK(D373)=0)*OR($H$2="y",$H$2="m"),IFERROR(LEFT(C373, FIND(" ",C373)-1), C373),"")</f>
        <v/>
      </c>
      <c r="AG373" s="11" t="str">
        <f t="array" ref="AG373">IF(COUNTBLANK(D373)=1,"",IF(OR($H$2="y",$H$2="m"),IF(AA373=AA372,IF(OR(AC373=$AC$4:$AC372)=FALSE,AG372&amp;AF373,AG372),"("&amp;AF373)&amp;IF(AA373=AA374,IF(OR(AC374=$AC$4:$AC373)=FALSE,", ",""),") "),""))</f>
        <v/>
      </c>
      <c r="AH373" s="10" t="str">
        <f>IF((COUNTBLANK(D373)=1),"",IF(D373=D372,AH372,"")&amp;IF(B372&lt;&gt;B373,((IF(COUNTBLANK(E373)=1,$D$3&amp;"Non-type material: "&amp;$D$3,$D$3&amp;INDEX('type-categories'!$A$2:$B$100,MATCH(E373,'type-categories'!$A$2:$A$100,0),2)&amp;$D$3))),"")&amp;(IF(K373&lt;&gt;K372,$C$2&amp;UPPER(K373)&amp;$C$2&amp;$K$3&amp;" ",(IF(B373&lt;&gt;B372,$C$2&amp;UPPER(K373)&amp;$C$2&amp;$K$3&amp;" ",""))))&amp;IF((AA373&lt;&gt;AA374)*($H$2="y"),AD373&amp;AE373,IF((AA373&lt;&gt;AA374)*($H$2="m"),AD373&amp;AG373,IF(($H$2&lt;&gt;"m")*($H$2&lt;&gt;"Y"),(IF(F373=0,"",F373&amp;" "&amp;$F$4&amp;" "))&amp;(IF(G373=0,"",G373&amp;" "&amp;$G$4&amp;" "))&amp;(IF(H373=0,"",H373&amp;" "&amp;H$4&amp;" "))&amp;(IF(I373=0,"",I373&amp;" "&amp;$I$4&amp;" "))&amp;(IF(J373=0,"",J373&amp;" "&amp;$J$4&amp;" ")),"")))&amp;"; "&amp;IF((B373=B372)*(AA373=AA372), "same collecting data; ", IF((B373=B372)*(Z372=Z373),"same locality; ",(IF(COUNTBLANK(L373)=1,"",$D$2&amp;L373&amp;$L$3&amp;" "&amp;$D$2))&amp;(IF(COUNTBLANK(M373)=1,"",$E$2&amp;M373&amp;$E$2&amp;", "))&amp;(IF(COUNTBLANK(N373)=1,"",N373&amp;"; "))&amp;(IF(COUNTBLANK(O373)=1,"",O373&amp;"; ")))&amp;(IF(COUNTBLANK(P373)=1,"",P373&amp;"; "))&amp;(IF(COUNTBLANK(Q373)=1,"",Q373&amp;"; "))&amp;(IF(COUNTBLANK(R373)=1,"",R373&amp;"m, "))&amp;IF((COUNTBLANK(S373)=0)*(S373&lt;&gt;S372), S373&amp;"; ","")&amp;(IF(COUNTBLANK(U373)=1,"",U373&amp;"; "))&amp;(IF(COUNTBLANK(T373)=1,"",IF(COUNTBLANK(F$2)=1,T373&amp;"; ",T373&amp;" "&amp;F$2&amp;"; "))))&amp;(IF(COUNTBLANK(V373)=1,"",V373&amp;"; "))&amp;IF((COUNTBLANK(C373)=1),"",C373)&amp;IF((B373=B374)*(K373=K374)*(L373=L374)*(M373=M374),IF(($H$2&lt;&gt;"m")*($H$2&lt;&gt;"Y"), " • ", IF((ISNUMBER(FIND(")",AE373))), " • ", "")),IF((B373=B374)*(K373=K374)," • ",". ")))</f>
        <v/>
      </c>
    </row>
    <row r="374" spans="1:34" s="1" customFormat="1" x14ac:dyDescent="0.25">
      <c r="A374" s="3" t="str">
        <f t="shared" si="38"/>
        <v/>
      </c>
      <c r="B374" s="53" t="str">
        <f t="shared" si="36"/>
        <v/>
      </c>
      <c r="C374" s="57"/>
      <c r="D374" s="57"/>
      <c r="E374" s="57"/>
      <c r="F374" s="57"/>
      <c r="G374" s="57"/>
      <c r="H374" s="57"/>
      <c r="I374" s="57"/>
      <c r="J374" s="57"/>
      <c r="K374" s="57"/>
      <c r="L374" s="57"/>
      <c r="M374" s="54"/>
      <c r="N374" s="57"/>
      <c r="O374" s="58"/>
      <c r="P374" s="58"/>
      <c r="Q374" s="58"/>
      <c r="R374" s="58"/>
      <c r="S374" s="54"/>
      <c r="T374" s="57"/>
      <c r="U374" s="57"/>
      <c r="V374" s="57"/>
      <c r="W374" s="57"/>
      <c r="X374" s="147" t="str">
        <f>IF(COUNTBLANK(D374)=1,"",IF('order-admin-units'!$I$1&lt;&gt;"y", "", IF(COUNTBLANK(K374)=1, 'order-admin-units'!$B$1+1, VLOOKUP(K374, ordercountry, 2))))</f>
        <v/>
      </c>
      <c r="Y374" s="147" t="str">
        <f>IF(COUNTBLANK(D374)=1,"",IF('order-admin-units'!$I$1&lt;&gt;"y", "", IF(COUNTBLANK(K374:L374)&gt;0, 'order-admin-units'!$B$2+1, VLOOKUP(K374&amp;"@"&amp;L374, orderadmin, 2))))</f>
        <v/>
      </c>
      <c r="Z374" s="147" t="str">
        <f t="shared" si="39"/>
        <v/>
      </c>
      <c r="AA374" s="147" t="str">
        <f t="shared" si="40"/>
        <v/>
      </c>
      <c r="AB374" s="147" t="str">
        <f t="shared" si="41"/>
        <v/>
      </c>
      <c r="AC374" s="147" t="str">
        <f t="shared" si="37"/>
        <v/>
      </c>
      <c r="AD374" s="11" t="str">
        <f t="shared" si="42"/>
        <v/>
      </c>
      <c r="AE374" s="11" t="str">
        <f t="array" ref="AE374">IF(COUNTBLANK(D374)=1,"",IF(OR($H$2="y",$H$2="m"),IF(AA374=AA373,IF(OR(AB374=$AB$4:$AB373)=FALSE,AE373&amp;C374,AE373),"("&amp;C374)&amp;IF(AA374=AA375,IF(OR(AB375=$AB$4:$AB374)=FALSE,", ",""),") "),""))</f>
        <v/>
      </c>
      <c r="AF374" s="11" t="str">
        <f t="array" ref="AF374">IF((COUNTBLANK(D374)=0)*OR($H$2="y",$H$2="m"),IFERROR(LEFT(C374, FIND(" ",C374)-1), C374),"")</f>
        <v/>
      </c>
      <c r="AG374" s="11" t="str">
        <f t="array" ref="AG374">IF(COUNTBLANK(D374)=1,"",IF(OR($H$2="y",$H$2="m"),IF(AA374=AA373,IF(OR(AC374=$AC$4:$AC373)=FALSE,AG373&amp;AF374,AG373),"("&amp;AF374)&amp;IF(AA374=AA375,IF(OR(AC375=$AC$4:$AC374)=FALSE,", ",""),") "),""))</f>
        <v/>
      </c>
      <c r="AH374" s="10" t="str">
        <f>IF((COUNTBLANK(D374)=1),"",IF(D374=D373,AH373,"")&amp;IF(B373&lt;&gt;B374,((IF(COUNTBLANK(E374)=1,$D$3&amp;"Non-type material: "&amp;$D$3,$D$3&amp;INDEX('type-categories'!$A$2:$B$100,MATCH(E374,'type-categories'!$A$2:$A$100,0),2)&amp;$D$3))),"")&amp;(IF(K374&lt;&gt;K373,$C$2&amp;UPPER(K374)&amp;$C$2&amp;$K$3&amp;" ",(IF(B374&lt;&gt;B373,$C$2&amp;UPPER(K374)&amp;$C$2&amp;$K$3&amp;" ",""))))&amp;IF((AA374&lt;&gt;AA375)*($H$2="y"),AD374&amp;AE374,IF((AA374&lt;&gt;AA375)*($H$2="m"),AD374&amp;AG374,IF(($H$2&lt;&gt;"m")*($H$2&lt;&gt;"Y"),(IF(F374=0,"",F374&amp;" "&amp;$F$4&amp;" "))&amp;(IF(G374=0,"",G374&amp;" "&amp;$G$4&amp;" "))&amp;(IF(H374=0,"",H374&amp;" "&amp;H$4&amp;" "))&amp;(IF(I374=0,"",I374&amp;" "&amp;$I$4&amp;" "))&amp;(IF(J374=0,"",J374&amp;" "&amp;$J$4&amp;" ")),"")))&amp;"; "&amp;IF((B374=B373)*(AA374=AA373), "same collecting data; ", IF((B374=B373)*(Z373=Z374),"same locality; ",(IF(COUNTBLANK(L374)=1,"",$D$2&amp;L374&amp;$L$3&amp;" "&amp;$D$2))&amp;(IF(COUNTBLANK(M374)=1,"",$E$2&amp;M374&amp;$E$2&amp;", "))&amp;(IF(COUNTBLANK(N374)=1,"",N374&amp;"; "))&amp;(IF(COUNTBLANK(O374)=1,"",O374&amp;"; ")))&amp;(IF(COUNTBLANK(P374)=1,"",P374&amp;"; "))&amp;(IF(COUNTBLANK(Q374)=1,"",Q374&amp;"; "))&amp;(IF(COUNTBLANK(R374)=1,"",R374&amp;"m, "))&amp;IF((COUNTBLANK(S374)=0)*(S374&lt;&gt;S373), S374&amp;"; ","")&amp;(IF(COUNTBLANK(U374)=1,"",U374&amp;"; "))&amp;(IF(COUNTBLANK(T374)=1,"",IF(COUNTBLANK(F$2)=1,T374&amp;"; ",T374&amp;" "&amp;F$2&amp;"; "))))&amp;(IF(COUNTBLANK(V374)=1,"",V374&amp;"; "))&amp;IF((COUNTBLANK(C374)=1),"",C374)&amp;IF((B374=B375)*(K374=K375)*(L374=L375)*(M374=M375),IF(($H$2&lt;&gt;"m")*($H$2&lt;&gt;"Y"), " • ", IF((ISNUMBER(FIND(")",AE374))), " • ", "")),IF((B374=B375)*(K374=K375)," • ",". ")))</f>
        <v/>
      </c>
    </row>
    <row r="375" spans="1:34" s="1" customFormat="1" x14ac:dyDescent="0.25">
      <c r="A375" s="3" t="str">
        <f t="shared" si="38"/>
        <v/>
      </c>
      <c r="B375" s="53" t="str">
        <f t="shared" si="36"/>
        <v/>
      </c>
      <c r="C375" s="57"/>
      <c r="D375" s="57"/>
      <c r="E375" s="57"/>
      <c r="F375" s="57"/>
      <c r="G375" s="57"/>
      <c r="H375" s="57"/>
      <c r="I375" s="57"/>
      <c r="J375" s="57"/>
      <c r="K375" s="57"/>
      <c r="L375" s="57"/>
      <c r="M375" s="54"/>
      <c r="N375" s="57"/>
      <c r="O375" s="58"/>
      <c r="P375" s="58"/>
      <c r="Q375" s="58"/>
      <c r="R375" s="58"/>
      <c r="S375" s="54"/>
      <c r="T375" s="57"/>
      <c r="U375" s="57"/>
      <c r="V375" s="57"/>
      <c r="W375" s="57"/>
      <c r="X375" s="147" t="str">
        <f>IF(COUNTBLANK(D375)=1,"",IF('order-admin-units'!$I$1&lt;&gt;"y", "", IF(COUNTBLANK(K375)=1, 'order-admin-units'!$B$1+1, VLOOKUP(K375, ordercountry, 2))))</f>
        <v/>
      </c>
      <c r="Y375" s="147" t="str">
        <f>IF(COUNTBLANK(D375)=1,"",IF('order-admin-units'!$I$1&lt;&gt;"y", "", IF(COUNTBLANK(K375:L375)&gt;0, 'order-admin-units'!$B$2+1, VLOOKUP(K375&amp;"@"&amp;L375, orderadmin, 2))))</f>
        <v/>
      </c>
      <c r="Z375" s="147" t="str">
        <f t="shared" si="39"/>
        <v/>
      </c>
      <c r="AA375" s="147" t="str">
        <f t="shared" si="40"/>
        <v/>
      </c>
      <c r="AB375" s="147" t="str">
        <f t="shared" si="41"/>
        <v/>
      </c>
      <c r="AC375" s="147" t="str">
        <f t="shared" si="37"/>
        <v/>
      </c>
      <c r="AD375" s="11" t="str">
        <f t="shared" si="42"/>
        <v/>
      </c>
      <c r="AE375" s="11" t="str">
        <f t="array" ref="AE375">IF(COUNTBLANK(D375)=1,"",IF(OR($H$2="y",$H$2="m"),IF(AA375=AA374,IF(OR(AB375=$AB$4:$AB374)=FALSE,AE374&amp;C375,AE374),"("&amp;C375)&amp;IF(AA375=AA376,IF(OR(AB376=$AB$4:$AB375)=FALSE,", ",""),") "),""))</f>
        <v/>
      </c>
      <c r="AF375" s="11" t="str">
        <f t="array" ref="AF375">IF((COUNTBLANK(D375)=0)*OR($H$2="y",$H$2="m"),IFERROR(LEFT(C375, FIND(" ",C375)-1), C375),"")</f>
        <v/>
      </c>
      <c r="AG375" s="11" t="str">
        <f t="array" ref="AG375">IF(COUNTBLANK(D375)=1,"",IF(OR($H$2="y",$H$2="m"),IF(AA375=AA374,IF(OR(AC375=$AC$4:$AC374)=FALSE,AG374&amp;AF375,AG374),"("&amp;AF375)&amp;IF(AA375=AA376,IF(OR(AC376=$AC$4:$AC375)=FALSE,", ",""),") "),""))</f>
        <v/>
      </c>
      <c r="AH375" s="10" t="str">
        <f>IF((COUNTBLANK(D375)=1),"",IF(D375=D374,AH374,"")&amp;IF(B374&lt;&gt;B375,((IF(COUNTBLANK(E375)=1,$D$3&amp;"Non-type material: "&amp;$D$3,$D$3&amp;INDEX('type-categories'!$A$2:$B$100,MATCH(E375,'type-categories'!$A$2:$A$100,0),2)&amp;$D$3))),"")&amp;(IF(K375&lt;&gt;K374,$C$2&amp;UPPER(K375)&amp;$C$2&amp;$K$3&amp;" ",(IF(B375&lt;&gt;B374,$C$2&amp;UPPER(K375)&amp;$C$2&amp;$K$3&amp;" ",""))))&amp;IF((AA375&lt;&gt;AA376)*($H$2="y"),AD375&amp;AE375,IF((AA375&lt;&gt;AA376)*($H$2="m"),AD375&amp;AG375,IF(($H$2&lt;&gt;"m")*($H$2&lt;&gt;"Y"),(IF(F375=0,"",F375&amp;" "&amp;$F$4&amp;" "))&amp;(IF(G375=0,"",G375&amp;" "&amp;$G$4&amp;" "))&amp;(IF(H375=0,"",H375&amp;" "&amp;H$4&amp;" "))&amp;(IF(I375=0,"",I375&amp;" "&amp;$I$4&amp;" "))&amp;(IF(J375=0,"",J375&amp;" "&amp;$J$4&amp;" ")),"")))&amp;"; "&amp;IF((B375=B374)*(AA375=AA374), "same collecting data; ", IF((B375=B374)*(Z374=Z375),"same locality; ",(IF(COUNTBLANK(L375)=1,"",$D$2&amp;L375&amp;$L$3&amp;" "&amp;$D$2))&amp;(IF(COUNTBLANK(M375)=1,"",$E$2&amp;M375&amp;$E$2&amp;", "))&amp;(IF(COUNTBLANK(N375)=1,"",N375&amp;"; "))&amp;(IF(COUNTBLANK(O375)=1,"",O375&amp;"; ")))&amp;(IF(COUNTBLANK(P375)=1,"",P375&amp;"; "))&amp;(IF(COUNTBLANK(Q375)=1,"",Q375&amp;"; "))&amp;(IF(COUNTBLANK(R375)=1,"",R375&amp;"m, "))&amp;IF((COUNTBLANK(S375)=0)*(S375&lt;&gt;S374), S375&amp;"; ","")&amp;(IF(COUNTBLANK(U375)=1,"",U375&amp;"; "))&amp;(IF(COUNTBLANK(T375)=1,"",IF(COUNTBLANK(F$2)=1,T375&amp;"; ",T375&amp;" "&amp;F$2&amp;"; "))))&amp;(IF(COUNTBLANK(V375)=1,"",V375&amp;"; "))&amp;IF((COUNTBLANK(C375)=1),"",C375)&amp;IF((B375=B376)*(K375=K376)*(L375=L376)*(M375=M376),IF(($H$2&lt;&gt;"m")*($H$2&lt;&gt;"Y"), " • ", IF((ISNUMBER(FIND(")",AE375))), " • ", "")),IF((B375=B376)*(K375=K376)," • ",". ")))</f>
        <v/>
      </c>
    </row>
    <row r="376" spans="1:34" s="1" customFormat="1" x14ac:dyDescent="0.25">
      <c r="A376" s="3" t="str">
        <f t="shared" si="38"/>
        <v/>
      </c>
      <c r="B376" s="53" t="str">
        <f t="shared" si="36"/>
        <v/>
      </c>
      <c r="C376" s="57"/>
      <c r="D376" s="57"/>
      <c r="E376" s="57"/>
      <c r="F376" s="57"/>
      <c r="G376" s="57"/>
      <c r="H376" s="57"/>
      <c r="I376" s="57"/>
      <c r="J376" s="57"/>
      <c r="K376" s="57"/>
      <c r="L376" s="57"/>
      <c r="M376" s="54"/>
      <c r="N376" s="57"/>
      <c r="O376" s="58"/>
      <c r="P376" s="58"/>
      <c r="Q376" s="58"/>
      <c r="R376" s="58"/>
      <c r="S376" s="54"/>
      <c r="T376" s="57"/>
      <c r="U376" s="57"/>
      <c r="V376" s="57"/>
      <c r="W376" s="57"/>
      <c r="X376" s="147" t="str">
        <f>IF(COUNTBLANK(D376)=1,"",IF('order-admin-units'!$I$1&lt;&gt;"y", "", IF(COUNTBLANK(K376)=1, 'order-admin-units'!$B$1+1, VLOOKUP(K376, ordercountry, 2))))</f>
        <v/>
      </c>
      <c r="Y376" s="147" t="str">
        <f>IF(COUNTBLANK(D376)=1,"",IF('order-admin-units'!$I$1&lt;&gt;"y", "", IF(COUNTBLANK(K376:L376)&gt;0, 'order-admin-units'!$B$2+1, VLOOKUP(K376&amp;"@"&amp;L376, orderadmin, 2))))</f>
        <v/>
      </c>
      <c r="Z376" s="147" t="str">
        <f t="shared" si="39"/>
        <v/>
      </c>
      <c r="AA376" s="147" t="str">
        <f t="shared" si="40"/>
        <v/>
      </c>
      <c r="AB376" s="147" t="str">
        <f t="shared" si="41"/>
        <v/>
      </c>
      <c r="AC376" s="147" t="str">
        <f t="shared" si="37"/>
        <v/>
      </c>
      <c r="AD376" s="11" t="str">
        <f t="shared" si="42"/>
        <v/>
      </c>
      <c r="AE376" s="11" t="str">
        <f t="array" ref="AE376">IF(COUNTBLANK(D376)=1,"",IF(OR($H$2="y",$H$2="m"),IF(AA376=AA375,IF(OR(AB376=$AB$4:$AB375)=FALSE,AE375&amp;C376,AE375),"("&amp;C376)&amp;IF(AA376=AA377,IF(OR(AB377=$AB$4:$AB376)=FALSE,", ",""),") "),""))</f>
        <v/>
      </c>
      <c r="AF376" s="11" t="str">
        <f t="array" ref="AF376">IF((COUNTBLANK(D376)=0)*OR($H$2="y",$H$2="m"),IFERROR(LEFT(C376, FIND(" ",C376)-1), C376),"")</f>
        <v/>
      </c>
      <c r="AG376" s="11" t="str">
        <f t="array" ref="AG376">IF(COUNTBLANK(D376)=1,"",IF(OR($H$2="y",$H$2="m"),IF(AA376=AA375,IF(OR(AC376=$AC$4:$AC375)=FALSE,AG375&amp;AF376,AG375),"("&amp;AF376)&amp;IF(AA376=AA377,IF(OR(AC377=$AC$4:$AC376)=FALSE,", ",""),") "),""))</f>
        <v/>
      </c>
      <c r="AH376" s="10" t="str">
        <f>IF((COUNTBLANK(D376)=1),"",IF(D376=D375,AH375,"")&amp;IF(B375&lt;&gt;B376,((IF(COUNTBLANK(E376)=1,$D$3&amp;"Non-type material: "&amp;$D$3,$D$3&amp;INDEX('type-categories'!$A$2:$B$100,MATCH(E376,'type-categories'!$A$2:$A$100,0),2)&amp;$D$3))),"")&amp;(IF(K376&lt;&gt;K375,$C$2&amp;UPPER(K376)&amp;$C$2&amp;$K$3&amp;" ",(IF(B376&lt;&gt;B375,$C$2&amp;UPPER(K376)&amp;$C$2&amp;$K$3&amp;" ",""))))&amp;IF((AA376&lt;&gt;AA377)*($H$2="y"),AD376&amp;AE376,IF((AA376&lt;&gt;AA377)*($H$2="m"),AD376&amp;AG376,IF(($H$2&lt;&gt;"m")*($H$2&lt;&gt;"Y"),(IF(F376=0,"",F376&amp;" "&amp;$F$4&amp;" "))&amp;(IF(G376=0,"",G376&amp;" "&amp;$G$4&amp;" "))&amp;(IF(H376=0,"",H376&amp;" "&amp;H$4&amp;" "))&amp;(IF(I376=0,"",I376&amp;" "&amp;$I$4&amp;" "))&amp;(IF(J376=0,"",J376&amp;" "&amp;$J$4&amp;" ")),"")))&amp;"; "&amp;IF((B376=B375)*(AA376=AA375), "same collecting data; ", IF((B376=B375)*(Z375=Z376),"same locality; ",(IF(COUNTBLANK(L376)=1,"",$D$2&amp;L376&amp;$L$3&amp;" "&amp;$D$2))&amp;(IF(COUNTBLANK(M376)=1,"",$E$2&amp;M376&amp;$E$2&amp;", "))&amp;(IF(COUNTBLANK(N376)=1,"",N376&amp;"; "))&amp;(IF(COUNTBLANK(O376)=1,"",O376&amp;"; ")))&amp;(IF(COUNTBLANK(P376)=1,"",P376&amp;"; "))&amp;(IF(COUNTBLANK(Q376)=1,"",Q376&amp;"; "))&amp;(IF(COUNTBLANK(R376)=1,"",R376&amp;"m, "))&amp;IF((COUNTBLANK(S376)=0)*(S376&lt;&gt;S375), S376&amp;"; ","")&amp;(IF(COUNTBLANK(U376)=1,"",U376&amp;"; "))&amp;(IF(COUNTBLANK(T376)=1,"",IF(COUNTBLANK(F$2)=1,T376&amp;"; ",T376&amp;" "&amp;F$2&amp;"; "))))&amp;(IF(COUNTBLANK(V376)=1,"",V376&amp;"; "))&amp;IF((COUNTBLANK(C376)=1),"",C376)&amp;IF((B376=B377)*(K376=K377)*(L376=L377)*(M376=M377),IF(($H$2&lt;&gt;"m")*($H$2&lt;&gt;"Y"), " • ", IF((ISNUMBER(FIND(")",AE376))), " • ", "")),IF((B376=B377)*(K376=K377)," • ",". ")))</f>
        <v/>
      </c>
    </row>
    <row r="377" spans="1:34" s="1" customFormat="1" x14ac:dyDescent="0.25">
      <c r="A377" s="3" t="str">
        <f t="shared" si="38"/>
        <v/>
      </c>
      <c r="B377" s="53" t="str">
        <f t="shared" si="36"/>
        <v/>
      </c>
      <c r="C377" s="57"/>
      <c r="D377" s="57"/>
      <c r="E377" s="57"/>
      <c r="F377" s="57"/>
      <c r="G377" s="57"/>
      <c r="H377" s="57"/>
      <c r="I377" s="57"/>
      <c r="J377" s="57"/>
      <c r="K377" s="57"/>
      <c r="L377" s="57"/>
      <c r="M377" s="54"/>
      <c r="N377" s="57"/>
      <c r="O377" s="58"/>
      <c r="P377" s="58"/>
      <c r="Q377" s="58"/>
      <c r="R377" s="58"/>
      <c r="S377" s="54"/>
      <c r="T377" s="57"/>
      <c r="U377" s="57"/>
      <c r="V377" s="57"/>
      <c r="W377" s="57"/>
      <c r="X377" s="147" t="str">
        <f>IF(COUNTBLANK(D377)=1,"",IF('order-admin-units'!$I$1&lt;&gt;"y", "", IF(COUNTBLANK(K377)=1, 'order-admin-units'!$B$1+1, VLOOKUP(K377, ordercountry, 2))))</f>
        <v/>
      </c>
      <c r="Y377" s="147" t="str">
        <f>IF(COUNTBLANK(D377)=1,"",IF('order-admin-units'!$I$1&lt;&gt;"y", "", IF(COUNTBLANK(K377:L377)&gt;0, 'order-admin-units'!$B$2+1, VLOOKUP(K377&amp;"@"&amp;L377, orderadmin, 2))))</f>
        <v/>
      </c>
      <c r="Z377" s="147" t="str">
        <f t="shared" si="39"/>
        <v/>
      </c>
      <c r="AA377" s="147" t="str">
        <f t="shared" si="40"/>
        <v/>
      </c>
      <c r="AB377" s="147" t="str">
        <f t="shared" si="41"/>
        <v/>
      </c>
      <c r="AC377" s="147" t="str">
        <f t="shared" si="37"/>
        <v/>
      </c>
      <c r="AD377" s="11" t="str">
        <f t="shared" si="42"/>
        <v/>
      </c>
      <c r="AE377" s="11" t="str">
        <f t="array" ref="AE377">IF(COUNTBLANK(D377)=1,"",IF(OR($H$2="y",$H$2="m"),IF(AA377=AA376,IF(OR(AB377=$AB$4:$AB376)=FALSE,AE376&amp;C377,AE376),"("&amp;C377)&amp;IF(AA377=AA378,IF(OR(AB378=$AB$4:$AB377)=FALSE,", ",""),") "),""))</f>
        <v/>
      </c>
      <c r="AF377" s="11" t="str">
        <f t="array" ref="AF377">IF((COUNTBLANK(D377)=0)*OR($H$2="y",$H$2="m"),IFERROR(LEFT(C377, FIND(" ",C377)-1), C377),"")</f>
        <v/>
      </c>
      <c r="AG377" s="11" t="str">
        <f t="array" ref="AG377">IF(COUNTBLANK(D377)=1,"",IF(OR($H$2="y",$H$2="m"),IF(AA377=AA376,IF(OR(AC377=$AC$4:$AC376)=FALSE,AG376&amp;AF377,AG376),"("&amp;AF377)&amp;IF(AA377=AA378,IF(OR(AC378=$AC$4:$AC377)=FALSE,", ",""),") "),""))</f>
        <v/>
      </c>
      <c r="AH377" s="10" t="str">
        <f>IF((COUNTBLANK(D377)=1),"",IF(D377=D376,AH376,"")&amp;IF(B376&lt;&gt;B377,((IF(COUNTBLANK(E377)=1,$D$3&amp;"Non-type material: "&amp;$D$3,$D$3&amp;INDEX('type-categories'!$A$2:$B$100,MATCH(E377,'type-categories'!$A$2:$A$100,0),2)&amp;$D$3))),"")&amp;(IF(K377&lt;&gt;K376,$C$2&amp;UPPER(K377)&amp;$C$2&amp;$K$3&amp;" ",(IF(B377&lt;&gt;B376,$C$2&amp;UPPER(K377)&amp;$C$2&amp;$K$3&amp;" ",""))))&amp;IF((AA377&lt;&gt;AA378)*($H$2="y"),AD377&amp;AE377,IF((AA377&lt;&gt;AA378)*($H$2="m"),AD377&amp;AG377,IF(($H$2&lt;&gt;"m")*($H$2&lt;&gt;"Y"),(IF(F377=0,"",F377&amp;" "&amp;$F$4&amp;" "))&amp;(IF(G377=0,"",G377&amp;" "&amp;$G$4&amp;" "))&amp;(IF(H377=0,"",H377&amp;" "&amp;H$4&amp;" "))&amp;(IF(I377=0,"",I377&amp;" "&amp;$I$4&amp;" "))&amp;(IF(J377=0,"",J377&amp;" "&amp;$J$4&amp;" ")),"")))&amp;"; "&amp;IF((B377=B376)*(AA377=AA376), "same collecting data; ", IF((B377=B376)*(Z376=Z377),"same locality; ",(IF(COUNTBLANK(L377)=1,"",$D$2&amp;L377&amp;$L$3&amp;" "&amp;$D$2))&amp;(IF(COUNTBLANK(M377)=1,"",$E$2&amp;M377&amp;$E$2&amp;", "))&amp;(IF(COUNTBLANK(N377)=1,"",N377&amp;"; "))&amp;(IF(COUNTBLANK(O377)=1,"",O377&amp;"; ")))&amp;(IF(COUNTBLANK(P377)=1,"",P377&amp;"; "))&amp;(IF(COUNTBLANK(Q377)=1,"",Q377&amp;"; "))&amp;(IF(COUNTBLANK(R377)=1,"",R377&amp;"m, "))&amp;IF((COUNTBLANK(S377)=0)*(S377&lt;&gt;S376), S377&amp;"; ","")&amp;(IF(COUNTBLANK(U377)=1,"",U377&amp;"; "))&amp;(IF(COUNTBLANK(T377)=1,"",IF(COUNTBLANK(F$2)=1,T377&amp;"; ",T377&amp;" "&amp;F$2&amp;"; "))))&amp;(IF(COUNTBLANK(V377)=1,"",V377&amp;"; "))&amp;IF((COUNTBLANK(C377)=1),"",C377)&amp;IF((B377=B378)*(K377=K378)*(L377=L378)*(M377=M378),IF(($H$2&lt;&gt;"m")*($H$2&lt;&gt;"Y"), " • ", IF((ISNUMBER(FIND(")",AE377))), " • ", "")),IF((B377=B378)*(K377=K378)," • ",". ")))</f>
        <v/>
      </c>
    </row>
    <row r="378" spans="1:34" s="1" customFormat="1" x14ac:dyDescent="0.25">
      <c r="A378" s="3" t="str">
        <f t="shared" si="38"/>
        <v/>
      </c>
      <c r="B378" s="53" t="str">
        <f t="shared" si="36"/>
        <v/>
      </c>
      <c r="C378" s="57"/>
      <c r="D378" s="57"/>
      <c r="E378" s="57"/>
      <c r="F378" s="57"/>
      <c r="G378" s="57"/>
      <c r="H378" s="57"/>
      <c r="I378" s="57"/>
      <c r="J378" s="57"/>
      <c r="K378" s="57"/>
      <c r="L378" s="57"/>
      <c r="M378" s="54"/>
      <c r="N378" s="57"/>
      <c r="O378" s="58"/>
      <c r="P378" s="58"/>
      <c r="Q378" s="58"/>
      <c r="R378" s="58"/>
      <c r="S378" s="54"/>
      <c r="T378" s="57"/>
      <c r="U378" s="57"/>
      <c r="V378" s="57"/>
      <c r="W378" s="57"/>
      <c r="X378" s="147" t="str">
        <f>IF(COUNTBLANK(D378)=1,"",IF('order-admin-units'!$I$1&lt;&gt;"y", "", IF(COUNTBLANK(K378)=1, 'order-admin-units'!$B$1+1, VLOOKUP(K378, ordercountry, 2))))</f>
        <v/>
      </c>
      <c r="Y378" s="147" t="str">
        <f>IF(COUNTBLANK(D378)=1,"",IF('order-admin-units'!$I$1&lt;&gt;"y", "", IF(COUNTBLANK(K378:L378)&gt;0, 'order-admin-units'!$B$2+1, VLOOKUP(K378&amp;"@"&amp;L378, orderadmin, 2))))</f>
        <v/>
      </c>
      <c r="Z378" s="147" t="str">
        <f t="shared" si="39"/>
        <v/>
      </c>
      <c r="AA378" s="147" t="str">
        <f t="shared" si="40"/>
        <v/>
      </c>
      <c r="AB378" s="147" t="str">
        <f t="shared" si="41"/>
        <v/>
      </c>
      <c r="AC378" s="147" t="str">
        <f t="shared" si="37"/>
        <v/>
      </c>
      <c r="AD378" s="11" t="str">
        <f t="shared" si="42"/>
        <v/>
      </c>
      <c r="AE378" s="11" t="str">
        <f t="array" ref="AE378">IF(COUNTBLANK(D378)=1,"",IF(OR($H$2="y",$H$2="m"),IF(AA378=AA377,IF(OR(AB378=$AB$4:$AB377)=FALSE,AE377&amp;C378,AE377),"("&amp;C378)&amp;IF(AA378=AA379,IF(OR(AB379=$AB$4:$AB378)=FALSE,", ",""),") "),""))</f>
        <v/>
      </c>
      <c r="AF378" s="11" t="str">
        <f t="array" ref="AF378">IF((COUNTBLANK(D378)=0)*OR($H$2="y",$H$2="m"),IFERROR(LEFT(C378, FIND(" ",C378)-1), C378),"")</f>
        <v/>
      </c>
      <c r="AG378" s="11" t="str">
        <f t="array" ref="AG378">IF(COUNTBLANK(D378)=1,"",IF(OR($H$2="y",$H$2="m"),IF(AA378=AA377,IF(OR(AC378=$AC$4:$AC377)=FALSE,AG377&amp;AF378,AG377),"("&amp;AF378)&amp;IF(AA378=AA379,IF(OR(AC379=$AC$4:$AC378)=FALSE,", ",""),") "),""))</f>
        <v/>
      </c>
      <c r="AH378" s="10" t="str">
        <f>IF((COUNTBLANK(D378)=1),"",IF(D378=D377,AH377,"")&amp;IF(B377&lt;&gt;B378,((IF(COUNTBLANK(E378)=1,$D$3&amp;"Non-type material: "&amp;$D$3,$D$3&amp;INDEX('type-categories'!$A$2:$B$100,MATCH(E378,'type-categories'!$A$2:$A$100,0),2)&amp;$D$3))),"")&amp;(IF(K378&lt;&gt;K377,$C$2&amp;UPPER(K378)&amp;$C$2&amp;$K$3&amp;" ",(IF(B378&lt;&gt;B377,$C$2&amp;UPPER(K378)&amp;$C$2&amp;$K$3&amp;" ",""))))&amp;IF((AA378&lt;&gt;AA379)*($H$2="y"),AD378&amp;AE378,IF((AA378&lt;&gt;AA379)*($H$2="m"),AD378&amp;AG378,IF(($H$2&lt;&gt;"m")*($H$2&lt;&gt;"Y"),(IF(F378=0,"",F378&amp;" "&amp;$F$4&amp;" "))&amp;(IF(G378=0,"",G378&amp;" "&amp;$G$4&amp;" "))&amp;(IF(H378=0,"",H378&amp;" "&amp;H$4&amp;" "))&amp;(IF(I378=0,"",I378&amp;" "&amp;$I$4&amp;" "))&amp;(IF(J378=0,"",J378&amp;" "&amp;$J$4&amp;" ")),"")))&amp;"; "&amp;IF((B378=B377)*(AA378=AA377), "same collecting data; ", IF((B378=B377)*(Z377=Z378),"same locality; ",(IF(COUNTBLANK(L378)=1,"",$D$2&amp;L378&amp;$L$3&amp;" "&amp;$D$2))&amp;(IF(COUNTBLANK(M378)=1,"",$E$2&amp;M378&amp;$E$2&amp;", "))&amp;(IF(COUNTBLANK(N378)=1,"",N378&amp;"; "))&amp;(IF(COUNTBLANK(O378)=1,"",O378&amp;"; ")))&amp;(IF(COUNTBLANK(P378)=1,"",P378&amp;"; "))&amp;(IF(COUNTBLANK(Q378)=1,"",Q378&amp;"; "))&amp;(IF(COUNTBLANK(R378)=1,"",R378&amp;"m, "))&amp;IF((COUNTBLANK(S378)=0)*(S378&lt;&gt;S377), S378&amp;"; ","")&amp;(IF(COUNTBLANK(U378)=1,"",U378&amp;"; "))&amp;(IF(COUNTBLANK(T378)=1,"",IF(COUNTBLANK(F$2)=1,T378&amp;"; ",T378&amp;" "&amp;F$2&amp;"; "))))&amp;(IF(COUNTBLANK(V378)=1,"",V378&amp;"; "))&amp;IF((COUNTBLANK(C378)=1),"",C378)&amp;IF((B378=B379)*(K378=K379)*(L378=L379)*(M378=M379),IF(($H$2&lt;&gt;"m")*($H$2&lt;&gt;"Y"), " • ", IF((ISNUMBER(FIND(")",AE378))), " • ", "")),IF((B378=B379)*(K378=K379)," • ",". ")))</f>
        <v/>
      </c>
    </row>
    <row r="379" spans="1:34" s="1" customFormat="1" x14ac:dyDescent="0.25">
      <c r="A379" s="3" t="str">
        <f t="shared" si="38"/>
        <v/>
      </c>
      <c r="B379" s="53" t="str">
        <f t="shared" si="36"/>
        <v/>
      </c>
      <c r="C379" s="57"/>
      <c r="D379" s="57"/>
      <c r="E379" s="57"/>
      <c r="F379" s="57"/>
      <c r="G379" s="57"/>
      <c r="H379" s="57"/>
      <c r="I379" s="57"/>
      <c r="J379" s="57"/>
      <c r="K379" s="57"/>
      <c r="L379" s="57"/>
      <c r="M379" s="54"/>
      <c r="N379" s="57"/>
      <c r="O379" s="58"/>
      <c r="P379" s="58"/>
      <c r="Q379" s="58"/>
      <c r="R379" s="58"/>
      <c r="S379" s="54"/>
      <c r="T379" s="57"/>
      <c r="U379" s="57"/>
      <c r="V379" s="57"/>
      <c r="W379" s="57"/>
      <c r="X379" s="147" t="str">
        <f>IF(COUNTBLANK(D379)=1,"",IF('order-admin-units'!$I$1&lt;&gt;"y", "", IF(COUNTBLANK(K379)=1, 'order-admin-units'!$B$1+1, VLOOKUP(K379, ordercountry, 2))))</f>
        <v/>
      </c>
      <c r="Y379" s="147" t="str">
        <f>IF(COUNTBLANK(D379)=1,"",IF('order-admin-units'!$I$1&lt;&gt;"y", "", IF(COUNTBLANK(K379:L379)&gt;0, 'order-admin-units'!$B$2+1, VLOOKUP(K379&amp;"@"&amp;L379, orderadmin, 2))))</f>
        <v/>
      </c>
      <c r="Z379" s="147" t="str">
        <f t="shared" si="39"/>
        <v/>
      </c>
      <c r="AA379" s="147" t="str">
        <f t="shared" si="40"/>
        <v/>
      </c>
      <c r="AB379" s="147" t="str">
        <f t="shared" si="41"/>
        <v/>
      </c>
      <c r="AC379" s="147" t="str">
        <f t="shared" si="37"/>
        <v/>
      </c>
      <c r="AD379" s="11" t="str">
        <f t="shared" si="42"/>
        <v/>
      </c>
      <c r="AE379" s="11" t="str">
        <f t="array" ref="AE379">IF(COUNTBLANK(D379)=1,"",IF(OR($H$2="y",$H$2="m"),IF(AA379=AA378,IF(OR(AB379=$AB$4:$AB378)=FALSE,AE378&amp;C379,AE378),"("&amp;C379)&amp;IF(AA379=AA380,IF(OR(AB380=$AB$4:$AB379)=FALSE,", ",""),") "),""))</f>
        <v/>
      </c>
      <c r="AF379" s="11" t="str">
        <f t="array" ref="AF379">IF((COUNTBLANK(D379)=0)*OR($H$2="y",$H$2="m"),IFERROR(LEFT(C379, FIND(" ",C379)-1), C379),"")</f>
        <v/>
      </c>
      <c r="AG379" s="11" t="str">
        <f t="array" ref="AG379">IF(COUNTBLANK(D379)=1,"",IF(OR($H$2="y",$H$2="m"),IF(AA379=AA378,IF(OR(AC379=$AC$4:$AC378)=FALSE,AG378&amp;AF379,AG378),"("&amp;AF379)&amp;IF(AA379=AA380,IF(OR(AC380=$AC$4:$AC379)=FALSE,", ",""),") "),""))</f>
        <v/>
      </c>
      <c r="AH379" s="10" t="str">
        <f>IF((COUNTBLANK(D379)=1),"",IF(D379=D378,AH378,"")&amp;IF(B378&lt;&gt;B379,((IF(COUNTBLANK(E379)=1,$D$3&amp;"Non-type material: "&amp;$D$3,$D$3&amp;INDEX('type-categories'!$A$2:$B$100,MATCH(E379,'type-categories'!$A$2:$A$100,0),2)&amp;$D$3))),"")&amp;(IF(K379&lt;&gt;K378,$C$2&amp;UPPER(K379)&amp;$C$2&amp;$K$3&amp;" ",(IF(B379&lt;&gt;B378,$C$2&amp;UPPER(K379)&amp;$C$2&amp;$K$3&amp;" ",""))))&amp;IF((AA379&lt;&gt;AA380)*($H$2="y"),AD379&amp;AE379,IF((AA379&lt;&gt;AA380)*($H$2="m"),AD379&amp;AG379,IF(($H$2&lt;&gt;"m")*($H$2&lt;&gt;"Y"),(IF(F379=0,"",F379&amp;" "&amp;$F$4&amp;" "))&amp;(IF(G379=0,"",G379&amp;" "&amp;$G$4&amp;" "))&amp;(IF(H379=0,"",H379&amp;" "&amp;H$4&amp;" "))&amp;(IF(I379=0,"",I379&amp;" "&amp;$I$4&amp;" "))&amp;(IF(J379=0,"",J379&amp;" "&amp;$J$4&amp;" ")),"")))&amp;"; "&amp;IF((B379=B378)*(AA379=AA378), "same collecting data; ", IF((B379=B378)*(Z378=Z379),"same locality; ",(IF(COUNTBLANK(L379)=1,"",$D$2&amp;L379&amp;$L$3&amp;" "&amp;$D$2))&amp;(IF(COUNTBLANK(M379)=1,"",$E$2&amp;M379&amp;$E$2&amp;", "))&amp;(IF(COUNTBLANK(N379)=1,"",N379&amp;"; "))&amp;(IF(COUNTBLANK(O379)=1,"",O379&amp;"; ")))&amp;(IF(COUNTBLANK(P379)=1,"",P379&amp;"; "))&amp;(IF(COUNTBLANK(Q379)=1,"",Q379&amp;"; "))&amp;(IF(COUNTBLANK(R379)=1,"",R379&amp;"m, "))&amp;IF((COUNTBLANK(S379)=0)*(S379&lt;&gt;S378), S379&amp;"; ","")&amp;(IF(COUNTBLANK(U379)=1,"",U379&amp;"; "))&amp;(IF(COUNTBLANK(T379)=1,"",IF(COUNTBLANK(F$2)=1,T379&amp;"; ",T379&amp;" "&amp;F$2&amp;"; "))))&amp;(IF(COUNTBLANK(V379)=1,"",V379&amp;"; "))&amp;IF((COUNTBLANK(C379)=1),"",C379)&amp;IF((B379=B380)*(K379=K380)*(L379=L380)*(M379=M380),IF(($H$2&lt;&gt;"m")*($H$2&lt;&gt;"Y"), " • ", IF((ISNUMBER(FIND(")",AE379))), " • ", "")),IF((B379=B380)*(K379=K380)," • ",". ")))</f>
        <v/>
      </c>
    </row>
    <row r="380" spans="1:34" s="1" customFormat="1" x14ac:dyDescent="0.25">
      <c r="A380" s="3" t="str">
        <f t="shared" si="38"/>
        <v/>
      </c>
      <c r="B380" s="53" t="str">
        <f t="shared" si="36"/>
        <v/>
      </c>
      <c r="C380" s="57"/>
      <c r="D380" s="57"/>
      <c r="E380" s="57"/>
      <c r="F380" s="57"/>
      <c r="G380" s="57"/>
      <c r="H380" s="57"/>
      <c r="I380" s="57"/>
      <c r="J380" s="57"/>
      <c r="K380" s="57"/>
      <c r="L380" s="57"/>
      <c r="M380" s="54"/>
      <c r="N380" s="57"/>
      <c r="O380" s="58"/>
      <c r="P380" s="58"/>
      <c r="Q380" s="58"/>
      <c r="R380" s="58"/>
      <c r="S380" s="54"/>
      <c r="T380" s="57"/>
      <c r="U380" s="57"/>
      <c r="V380" s="57"/>
      <c r="W380" s="57"/>
      <c r="X380" s="147" t="str">
        <f>IF(COUNTBLANK(D380)=1,"",IF('order-admin-units'!$I$1&lt;&gt;"y", "", IF(COUNTBLANK(K380)=1, 'order-admin-units'!$B$1+1, VLOOKUP(K380, ordercountry, 2))))</f>
        <v/>
      </c>
      <c r="Y380" s="147" t="str">
        <f>IF(COUNTBLANK(D380)=1,"",IF('order-admin-units'!$I$1&lt;&gt;"y", "", IF(COUNTBLANK(K380:L380)&gt;0, 'order-admin-units'!$B$2+1, VLOOKUP(K380&amp;"@"&amp;L380, orderadmin, 2))))</f>
        <v/>
      </c>
      <c r="Z380" s="147" t="str">
        <f t="shared" si="39"/>
        <v/>
      </c>
      <c r="AA380" s="147" t="str">
        <f t="shared" si="40"/>
        <v/>
      </c>
      <c r="AB380" s="147" t="str">
        <f t="shared" si="41"/>
        <v/>
      </c>
      <c r="AC380" s="147" t="str">
        <f t="shared" si="37"/>
        <v/>
      </c>
      <c r="AD380" s="11" t="str">
        <f t="shared" si="42"/>
        <v/>
      </c>
      <c r="AE380" s="11" t="str">
        <f t="array" ref="AE380">IF(COUNTBLANK(D380)=1,"",IF(OR($H$2="y",$H$2="m"),IF(AA380=AA379,IF(OR(AB380=$AB$4:$AB379)=FALSE,AE379&amp;C380,AE379),"("&amp;C380)&amp;IF(AA380=AA381,IF(OR(AB381=$AB$4:$AB380)=FALSE,", ",""),") "),""))</f>
        <v/>
      </c>
      <c r="AF380" s="11" t="str">
        <f t="array" ref="AF380">IF((COUNTBLANK(D380)=0)*OR($H$2="y",$H$2="m"),IFERROR(LEFT(C380, FIND(" ",C380)-1), C380),"")</f>
        <v/>
      </c>
      <c r="AG380" s="11" t="str">
        <f t="array" ref="AG380">IF(COUNTBLANK(D380)=1,"",IF(OR($H$2="y",$H$2="m"),IF(AA380=AA379,IF(OR(AC380=$AC$4:$AC379)=FALSE,AG379&amp;AF380,AG379),"("&amp;AF380)&amp;IF(AA380=AA381,IF(OR(AC381=$AC$4:$AC380)=FALSE,", ",""),") "),""))</f>
        <v/>
      </c>
      <c r="AH380" s="10" t="str">
        <f>IF((COUNTBLANK(D380)=1),"",IF(D380=D379,AH379,"")&amp;IF(B379&lt;&gt;B380,((IF(COUNTBLANK(E380)=1,$D$3&amp;"Non-type material: "&amp;$D$3,$D$3&amp;INDEX('type-categories'!$A$2:$B$100,MATCH(E380,'type-categories'!$A$2:$A$100,0),2)&amp;$D$3))),"")&amp;(IF(K380&lt;&gt;K379,$C$2&amp;UPPER(K380)&amp;$C$2&amp;$K$3&amp;" ",(IF(B380&lt;&gt;B379,$C$2&amp;UPPER(K380)&amp;$C$2&amp;$K$3&amp;" ",""))))&amp;IF((AA380&lt;&gt;AA381)*($H$2="y"),AD380&amp;AE380,IF((AA380&lt;&gt;AA381)*($H$2="m"),AD380&amp;AG380,IF(($H$2&lt;&gt;"m")*($H$2&lt;&gt;"Y"),(IF(F380=0,"",F380&amp;" "&amp;$F$4&amp;" "))&amp;(IF(G380=0,"",G380&amp;" "&amp;$G$4&amp;" "))&amp;(IF(H380=0,"",H380&amp;" "&amp;H$4&amp;" "))&amp;(IF(I380=0,"",I380&amp;" "&amp;$I$4&amp;" "))&amp;(IF(J380=0,"",J380&amp;" "&amp;$J$4&amp;" ")),"")))&amp;"; "&amp;IF((B380=B379)*(AA380=AA379), "same collecting data; ", IF((B380=B379)*(Z379=Z380),"same locality; ",(IF(COUNTBLANK(L380)=1,"",$D$2&amp;L380&amp;$L$3&amp;" "&amp;$D$2))&amp;(IF(COUNTBLANK(M380)=1,"",$E$2&amp;M380&amp;$E$2&amp;", "))&amp;(IF(COUNTBLANK(N380)=1,"",N380&amp;"; "))&amp;(IF(COUNTBLANK(O380)=1,"",O380&amp;"; ")))&amp;(IF(COUNTBLANK(P380)=1,"",P380&amp;"; "))&amp;(IF(COUNTBLANK(Q380)=1,"",Q380&amp;"; "))&amp;(IF(COUNTBLANK(R380)=1,"",R380&amp;"m, "))&amp;IF((COUNTBLANK(S380)=0)*(S380&lt;&gt;S379), S380&amp;"; ","")&amp;(IF(COUNTBLANK(U380)=1,"",U380&amp;"; "))&amp;(IF(COUNTBLANK(T380)=1,"",IF(COUNTBLANK(F$2)=1,T380&amp;"; ",T380&amp;" "&amp;F$2&amp;"; "))))&amp;(IF(COUNTBLANK(V380)=1,"",V380&amp;"; "))&amp;IF((COUNTBLANK(C380)=1),"",C380)&amp;IF((B380=B381)*(K380=K381)*(L380=L381)*(M380=M381),IF(($H$2&lt;&gt;"m")*($H$2&lt;&gt;"Y"), " • ", IF((ISNUMBER(FIND(")",AE380))), " • ", "")),IF((B380=B381)*(K380=K381)," • ",". ")))</f>
        <v/>
      </c>
    </row>
    <row r="381" spans="1:34" s="1" customFormat="1" x14ac:dyDescent="0.25">
      <c r="A381" s="3" t="str">
        <f t="shared" si="38"/>
        <v/>
      </c>
      <c r="B381" s="53" t="str">
        <f t="shared" si="36"/>
        <v/>
      </c>
      <c r="C381" s="57"/>
      <c r="D381" s="57"/>
      <c r="E381" s="57"/>
      <c r="F381" s="57"/>
      <c r="G381" s="57"/>
      <c r="H381" s="57"/>
      <c r="I381" s="57"/>
      <c r="J381" s="57"/>
      <c r="K381" s="57"/>
      <c r="L381" s="57"/>
      <c r="M381" s="54"/>
      <c r="N381" s="57"/>
      <c r="O381" s="58"/>
      <c r="P381" s="58"/>
      <c r="Q381" s="58"/>
      <c r="R381" s="58"/>
      <c r="S381" s="54"/>
      <c r="T381" s="57"/>
      <c r="U381" s="57"/>
      <c r="V381" s="57"/>
      <c r="W381" s="57"/>
      <c r="X381" s="147" t="str">
        <f>IF(COUNTBLANK(D381)=1,"",IF('order-admin-units'!$I$1&lt;&gt;"y", "", IF(COUNTBLANK(K381)=1, 'order-admin-units'!$B$1+1, VLOOKUP(K381, ordercountry, 2))))</f>
        <v/>
      </c>
      <c r="Y381" s="147" t="str">
        <f>IF(COUNTBLANK(D381)=1,"",IF('order-admin-units'!$I$1&lt;&gt;"y", "", IF(COUNTBLANK(K381:L381)&gt;0, 'order-admin-units'!$B$2+1, VLOOKUP(K381&amp;"@"&amp;L381, orderadmin, 2))))</f>
        <v/>
      </c>
      <c r="Z381" s="147" t="str">
        <f t="shared" si="39"/>
        <v/>
      </c>
      <c r="AA381" s="147" t="str">
        <f t="shared" si="40"/>
        <v/>
      </c>
      <c r="AB381" s="147" t="str">
        <f t="shared" si="41"/>
        <v/>
      </c>
      <c r="AC381" s="147" t="str">
        <f t="shared" si="37"/>
        <v/>
      </c>
      <c r="AD381" s="11" t="str">
        <f t="shared" si="42"/>
        <v/>
      </c>
      <c r="AE381" s="11" t="str">
        <f t="array" ref="AE381">IF(COUNTBLANK(D381)=1,"",IF(OR($H$2="y",$H$2="m"),IF(AA381=AA380,IF(OR(AB381=$AB$4:$AB380)=FALSE,AE380&amp;C381,AE380),"("&amp;C381)&amp;IF(AA381=AA382,IF(OR(AB382=$AB$4:$AB381)=FALSE,", ",""),") "),""))</f>
        <v/>
      </c>
      <c r="AF381" s="11" t="str">
        <f t="array" ref="AF381">IF((COUNTBLANK(D381)=0)*OR($H$2="y",$H$2="m"),IFERROR(LEFT(C381, FIND(" ",C381)-1), C381),"")</f>
        <v/>
      </c>
      <c r="AG381" s="11" t="str">
        <f t="array" ref="AG381">IF(COUNTBLANK(D381)=1,"",IF(OR($H$2="y",$H$2="m"),IF(AA381=AA380,IF(OR(AC381=$AC$4:$AC380)=FALSE,AG380&amp;AF381,AG380),"("&amp;AF381)&amp;IF(AA381=AA382,IF(OR(AC382=$AC$4:$AC381)=FALSE,", ",""),") "),""))</f>
        <v/>
      </c>
      <c r="AH381" s="10" t="str">
        <f>IF((COUNTBLANK(D381)=1),"",IF(D381=D380,AH380,"")&amp;IF(B380&lt;&gt;B381,((IF(COUNTBLANK(E381)=1,$D$3&amp;"Non-type material: "&amp;$D$3,$D$3&amp;INDEX('type-categories'!$A$2:$B$100,MATCH(E381,'type-categories'!$A$2:$A$100,0),2)&amp;$D$3))),"")&amp;(IF(K381&lt;&gt;K380,$C$2&amp;UPPER(K381)&amp;$C$2&amp;$K$3&amp;" ",(IF(B381&lt;&gt;B380,$C$2&amp;UPPER(K381)&amp;$C$2&amp;$K$3&amp;" ",""))))&amp;IF((AA381&lt;&gt;AA382)*($H$2="y"),AD381&amp;AE381,IF((AA381&lt;&gt;AA382)*($H$2="m"),AD381&amp;AG381,IF(($H$2&lt;&gt;"m")*($H$2&lt;&gt;"Y"),(IF(F381=0,"",F381&amp;" "&amp;$F$4&amp;" "))&amp;(IF(G381=0,"",G381&amp;" "&amp;$G$4&amp;" "))&amp;(IF(H381=0,"",H381&amp;" "&amp;H$4&amp;" "))&amp;(IF(I381=0,"",I381&amp;" "&amp;$I$4&amp;" "))&amp;(IF(J381=0,"",J381&amp;" "&amp;$J$4&amp;" ")),"")))&amp;"; "&amp;IF((B381=B380)*(AA381=AA380), "same collecting data; ", IF((B381=B380)*(Z380=Z381),"same locality; ",(IF(COUNTBLANK(L381)=1,"",$D$2&amp;L381&amp;$L$3&amp;" "&amp;$D$2))&amp;(IF(COUNTBLANK(M381)=1,"",$E$2&amp;M381&amp;$E$2&amp;", "))&amp;(IF(COUNTBLANK(N381)=1,"",N381&amp;"; "))&amp;(IF(COUNTBLANK(O381)=1,"",O381&amp;"; ")))&amp;(IF(COUNTBLANK(P381)=1,"",P381&amp;"; "))&amp;(IF(COUNTBLANK(Q381)=1,"",Q381&amp;"; "))&amp;(IF(COUNTBLANK(R381)=1,"",R381&amp;"m, "))&amp;IF((COUNTBLANK(S381)=0)*(S381&lt;&gt;S380), S381&amp;"; ","")&amp;(IF(COUNTBLANK(U381)=1,"",U381&amp;"; "))&amp;(IF(COUNTBLANK(T381)=1,"",IF(COUNTBLANK(F$2)=1,T381&amp;"; ",T381&amp;" "&amp;F$2&amp;"; "))))&amp;(IF(COUNTBLANK(V381)=1,"",V381&amp;"; "))&amp;IF((COUNTBLANK(C381)=1),"",C381)&amp;IF((B381=B382)*(K381=K382)*(L381=L382)*(M381=M382),IF(($H$2&lt;&gt;"m")*($H$2&lt;&gt;"Y"), " • ", IF((ISNUMBER(FIND(")",AE381))), " • ", "")),IF((B381=B382)*(K381=K382)," • ",". ")))</f>
        <v/>
      </c>
    </row>
    <row r="382" spans="1:34" s="1" customFormat="1" x14ac:dyDescent="0.25">
      <c r="A382" s="3" t="str">
        <f t="shared" si="38"/>
        <v/>
      </c>
      <c r="B382" s="53" t="str">
        <f t="shared" si="36"/>
        <v/>
      </c>
      <c r="C382" s="57"/>
      <c r="D382" s="56"/>
      <c r="E382" s="56"/>
      <c r="F382" s="56"/>
      <c r="G382" s="56"/>
      <c r="H382" s="56"/>
      <c r="I382" s="56"/>
      <c r="J382" s="56"/>
      <c r="K382" s="54"/>
      <c r="L382" s="54"/>
      <c r="M382" s="54"/>
      <c r="N382" s="54"/>
      <c r="O382" s="54"/>
      <c r="P382" s="54"/>
      <c r="Q382" s="54"/>
      <c r="R382" s="54"/>
      <c r="S382" s="54"/>
      <c r="T382" s="54"/>
      <c r="U382" s="54"/>
      <c r="V382" s="54"/>
      <c r="W382" s="54"/>
      <c r="X382" s="147" t="str">
        <f>IF(COUNTBLANK(D382)=1,"",IF('order-admin-units'!$I$1&lt;&gt;"y", "", IF(COUNTBLANK(K382)=1, 'order-admin-units'!$B$1+1, VLOOKUP(K382, ordercountry, 2))))</f>
        <v/>
      </c>
      <c r="Y382" s="147" t="str">
        <f>IF(COUNTBLANK(D382)=1,"",IF('order-admin-units'!$I$1&lt;&gt;"y", "", IF(COUNTBLANK(K382:L382)&gt;0, 'order-admin-units'!$B$2+1, VLOOKUP(K382&amp;"@"&amp;L382, orderadmin, 2))))</f>
        <v/>
      </c>
      <c r="Z382" s="147" t="str">
        <f t="shared" si="39"/>
        <v/>
      </c>
      <c r="AA382" s="147" t="str">
        <f t="shared" si="40"/>
        <v/>
      </c>
      <c r="AB382" s="147" t="str">
        <f t="shared" si="41"/>
        <v/>
      </c>
      <c r="AC382" s="147" t="str">
        <f t="shared" si="37"/>
        <v/>
      </c>
      <c r="AD382" s="11" t="str">
        <f t="shared" si="42"/>
        <v/>
      </c>
      <c r="AE382" s="11" t="str">
        <f t="array" ref="AE382">IF(COUNTBLANK(D382)=1,"",IF(OR($H$2="y",$H$2="m"),IF(AA382=AA381,IF(OR(AB382=$AB$4:$AB381)=FALSE,AE381&amp;C382,AE381),"("&amp;C382)&amp;IF(AA382=AA383,IF(OR(AB383=$AB$4:$AB382)=FALSE,", ",""),") "),""))</f>
        <v/>
      </c>
      <c r="AF382" s="11" t="str">
        <f t="array" ref="AF382">IF((COUNTBLANK(D382)=0)*OR($H$2="y",$H$2="m"),IFERROR(LEFT(C382, FIND(" ",C382)-1), C382),"")</f>
        <v/>
      </c>
      <c r="AG382" s="11" t="str">
        <f t="array" ref="AG382">IF(COUNTBLANK(D382)=1,"",IF(OR($H$2="y",$H$2="m"),IF(AA382=AA381,IF(OR(AC382=$AC$4:$AC381)=FALSE,AG381&amp;AF382,AG381),"("&amp;AF382)&amp;IF(AA382=AA383,IF(OR(AC383=$AC$4:$AC382)=FALSE,", ",""),") "),""))</f>
        <v/>
      </c>
      <c r="AH382" s="10" t="str">
        <f>IF((COUNTBLANK(D382)=1),"",IF(D382=D381,AH381,"")&amp;IF(B381&lt;&gt;B382,((IF(COUNTBLANK(E382)=1,$D$3&amp;"Non-type material: "&amp;$D$3,$D$3&amp;INDEX('type-categories'!$A$2:$B$100,MATCH(E382,'type-categories'!$A$2:$A$100,0),2)&amp;$D$3))),"")&amp;(IF(K382&lt;&gt;K381,$C$2&amp;UPPER(K382)&amp;$C$2&amp;$K$3&amp;" ",(IF(B382&lt;&gt;B381,$C$2&amp;UPPER(K382)&amp;$C$2&amp;$K$3&amp;" ",""))))&amp;IF((AA382&lt;&gt;AA383)*($H$2="y"),AD382&amp;AE382,IF((AA382&lt;&gt;AA383)*($H$2="m"),AD382&amp;AG382,IF(($H$2&lt;&gt;"m")*($H$2&lt;&gt;"Y"),(IF(F382=0,"",F382&amp;" "&amp;$F$4&amp;" "))&amp;(IF(G382=0,"",G382&amp;" "&amp;$G$4&amp;" "))&amp;(IF(H382=0,"",H382&amp;" "&amp;H$4&amp;" "))&amp;(IF(I382=0,"",I382&amp;" "&amp;$I$4&amp;" "))&amp;(IF(J382=0,"",J382&amp;" "&amp;$J$4&amp;" ")),"")))&amp;"; "&amp;IF((B382=B381)*(AA382=AA381), "same collecting data; ", IF((B382=B381)*(Z381=Z382),"same locality; ",(IF(COUNTBLANK(L382)=1,"",$D$2&amp;L382&amp;$L$3&amp;" "&amp;$D$2))&amp;(IF(COUNTBLANK(M382)=1,"",$E$2&amp;M382&amp;$E$2&amp;", "))&amp;(IF(COUNTBLANK(N382)=1,"",N382&amp;"; "))&amp;(IF(COUNTBLANK(O382)=1,"",O382&amp;"; ")))&amp;(IF(COUNTBLANK(P382)=1,"",P382&amp;"; "))&amp;(IF(COUNTBLANK(Q382)=1,"",Q382&amp;"; "))&amp;(IF(COUNTBLANK(R382)=1,"",R382&amp;"m, "))&amp;IF((COUNTBLANK(S382)=0)*(S382&lt;&gt;S381), S382&amp;"; ","")&amp;(IF(COUNTBLANK(U382)=1,"",U382&amp;"; "))&amp;(IF(COUNTBLANK(T382)=1,"",IF(COUNTBLANK(F$2)=1,T382&amp;"; ",T382&amp;" "&amp;F$2&amp;"; "))))&amp;(IF(COUNTBLANK(V382)=1,"",V382&amp;"; "))&amp;IF((COUNTBLANK(C382)=1),"",C382)&amp;IF((B382=B383)*(K382=K383)*(L382=L383)*(M382=M383),IF(($H$2&lt;&gt;"m")*($H$2&lt;&gt;"Y"), " • ", IF((ISNUMBER(FIND(")",AE382))), " • ", "")),IF((B382=B383)*(K382=K383)," • ",". ")))</f>
        <v/>
      </c>
    </row>
    <row r="383" spans="1:34" s="1" customFormat="1" x14ac:dyDescent="0.25">
      <c r="A383" s="3" t="str">
        <f t="shared" si="38"/>
        <v/>
      </c>
      <c r="B383" s="53" t="str">
        <f t="shared" si="36"/>
        <v/>
      </c>
      <c r="C383" s="57"/>
      <c r="D383" s="57"/>
      <c r="E383" s="57"/>
      <c r="F383" s="57"/>
      <c r="G383" s="57"/>
      <c r="H383" s="57"/>
      <c r="I383" s="57"/>
      <c r="J383" s="57"/>
      <c r="K383" s="57"/>
      <c r="L383" s="57"/>
      <c r="M383" s="54"/>
      <c r="N383" s="57"/>
      <c r="O383" s="58"/>
      <c r="P383" s="58"/>
      <c r="Q383" s="58"/>
      <c r="R383" s="58"/>
      <c r="S383" s="54"/>
      <c r="T383" s="57"/>
      <c r="U383" s="57"/>
      <c r="V383" s="57"/>
      <c r="W383" s="57"/>
      <c r="X383" s="147" t="str">
        <f>IF(COUNTBLANK(D383)=1,"",IF('order-admin-units'!$I$1&lt;&gt;"y", "", IF(COUNTBLANK(K383)=1, 'order-admin-units'!$B$1+1, VLOOKUP(K383, ordercountry, 2))))</f>
        <v/>
      </c>
      <c r="Y383" s="147" t="str">
        <f>IF(COUNTBLANK(D383)=1,"",IF('order-admin-units'!$I$1&lt;&gt;"y", "", IF(COUNTBLANK(K383:L383)&gt;0, 'order-admin-units'!$B$2+1, VLOOKUP(K383&amp;"@"&amp;L383, orderadmin, 2))))</f>
        <v/>
      </c>
      <c r="Z383" s="147" t="str">
        <f t="shared" si="39"/>
        <v/>
      </c>
      <c r="AA383" s="147" t="str">
        <f t="shared" si="40"/>
        <v/>
      </c>
      <c r="AB383" s="147" t="str">
        <f t="shared" si="41"/>
        <v/>
      </c>
      <c r="AC383" s="147" t="str">
        <f t="shared" si="37"/>
        <v/>
      </c>
      <c r="AD383" s="11" t="str">
        <f t="shared" si="42"/>
        <v/>
      </c>
      <c r="AE383" s="11" t="str">
        <f t="array" ref="AE383">IF(COUNTBLANK(D383)=1,"",IF(OR($H$2="y",$H$2="m"),IF(AA383=AA382,IF(OR(AB383=$AB$4:$AB382)=FALSE,AE382&amp;C383,AE382),"("&amp;C383)&amp;IF(AA383=AA384,IF(OR(AB384=$AB$4:$AB383)=FALSE,", ",""),") "),""))</f>
        <v/>
      </c>
      <c r="AF383" s="11" t="str">
        <f t="array" ref="AF383">IF((COUNTBLANK(D383)=0)*OR($H$2="y",$H$2="m"),IFERROR(LEFT(C383, FIND(" ",C383)-1), C383),"")</f>
        <v/>
      </c>
      <c r="AG383" s="11" t="str">
        <f t="array" ref="AG383">IF(COUNTBLANK(D383)=1,"",IF(OR($H$2="y",$H$2="m"),IF(AA383=AA382,IF(OR(AC383=$AC$4:$AC382)=FALSE,AG382&amp;AF383,AG382),"("&amp;AF383)&amp;IF(AA383=AA384,IF(OR(AC384=$AC$4:$AC383)=FALSE,", ",""),") "),""))</f>
        <v/>
      </c>
      <c r="AH383" s="10" t="str">
        <f>IF((COUNTBLANK(D383)=1),"",IF(D383=D382,AH382,"")&amp;IF(B382&lt;&gt;B383,((IF(COUNTBLANK(E383)=1,$D$3&amp;"Non-type material: "&amp;$D$3,$D$3&amp;INDEX('type-categories'!$A$2:$B$100,MATCH(E383,'type-categories'!$A$2:$A$100,0),2)&amp;$D$3))),"")&amp;(IF(K383&lt;&gt;K382,$C$2&amp;UPPER(K383)&amp;$C$2&amp;$K$3&amp;" ",(IF(B383&lt;&gt;B382,$C$2&amp;UPPER(K383)&amp;$C$2&amp;$K$3&amp;" ",""))))&amp;IF((AA383&lt;&gt;AA384)*($H$2="y"),AD383&amp;AE383,IF((AA383&lt;&gt;AA384)*($H$2="m"),AD383&amp;AG383,IF(($H$2&lt;&gt;"m")*($H$2&lt;&gt;"Y"),(IF(F383=0,"",F383&amp;" "&amp;$F$4&amp;" "))&amp;(IF(G383=0,"",G383&amp;" "&amp;$G$4&amp;" "))&amp;(IF(H383=0,"",H383&amp;" "&amp;H$4&amp;" "))&amp;(IF(I383=0,"",I383&amp;" "&amp;$I$4&amp;" "))&amp;(IF(J383=0,"",J383&amp;" "&amp;$J$4&amp;" ")),"")))&amp;"; "&amp;IF((B383=B382)*(AA383=AA382), "same collecting data; ", IF((B383=B382)*(Z382=Z383),"same locality; ",(IF(COUNTBLANK(L383)=1,"",$D$2&amp;L383&amp;$L$3&amp;" "&amp;$D$2))&amp;(IF(COUNTBLANK(M383)=1,"",$E$2&amp;M383&amp;$E$2&amp;", "))&amp;(IF(COUNTBLANK(N383)=1,"",N383&amp;"; "))&amp;(IF(COUNTBLANK(O383)=1,"",O383&amp;"; ")))&amp;(IF(COUNTBLANK(P383)=1,"",P383&amp;"; "))&amp;(IF(COUNTBLANK(Q383)=1,"",Q383&amp;"; "))&amp;(IF(COUNTBLANK(R383)=1,"",R383&amp;"m, "))&amp;IF((COUNTBLANK(S383)=0)*(S383&lt;&gt;S382), S383&amp;"; ","")&amp;(IF(COUNTBLANK(U383)=1,"",U383&amp;"; "))&amp;(IF(COUNTBLANK(T383)=1,"",IF(COUNTBLANK(F$2)=1,T383&amp;"; ",T383&amp;" "&amp;F$2&amp;"; "))))&amp;(IF(COUNTBLANK(V383)=1,"",V383&amp;"; "))&amp;IF((COUNTBLANK(C383)=1),"",C383)&amp;IF((B383=B384)*(K383=K384)*(L383=L384)*(M383=M384),IF(($H$2&lt;&gt;"m")*($H$2&lt;&gt;"Y"), " • ", IF((ISNUMBER(FIND(")",AE383))), " • ", "")),IF((B383=B384)*(K383=K384)," • ",". ")))</f>
        <v/>
      </c>
    </row>
    <row r="384" spans="1:34" s="1" customFormat="1" x14ac:dyDescent="0.25">
      <c r="A384" s="3" t="str">
        <f t="shared" si="38"/>
        <v/>
      </c>
      <c r="B384" s="53" t="str">
        <f t="shared" si="36"/>
        <v/>
      </c>
      <c r="C384" s="57"/>
      <c r="D384" s="57"/>
      <c r="E384" s="57"/>
      <c r="F384" s="57"/>
      <c r="G384" s="57"/>
      <c r="H384" s="57"/>
      <c r="I384" s="57"/>
      <c r="J384" s="57"/>
      <c r="K384" s="57"/>
      <c r="L384" s="57"/>
      <c r="M384" s="54"/>
      <c r="N384" s="57"/>
      <c r="O384" s="58"/>
      <c r="P384" s="58"/>
      <c r="Q384" s="58"/>
      <c r="R384" s="58"/>
      <c r="S384" s="54"/>
      <c r="T384" s="57"/>
      <c r="U384" s="57"/>
      <c r="V384" s="57"/>
      <c r="W384" s="57"/>
      <c r="X384" s="147" t="str">
        <f>IF(COUNTBLANK(D384)=1,"",IF('order-admin-units'!$I$1&lt;&gt;"y", "", IF(COUNTBLANK(K384)=1, 'order-admin-units'!$B$1+1, VLOOKUP(K384, ordercountry, 2))))</f>
        <v/>
      </c>
      <c r="Y384" s="147" t="str">
        <f>IF(COUNTBLANK(D384)=1,"",IF('order-admin-units'!$I$1&lt;&gt;"y", "", IF(COUNTBLANK(K384:L384)&gt;0, 'order-admin-units'!$B$2+1, VLOOKUP(K384&amp;"@"&amp;L384, orderadmin, 2))))</f>
        <v/>
      </c>
      <c r="Z384" s="147" t="str">
        <f t="shared" si="39"/>
        <v/>
      </c>
      <c r="AA384" s="147" t="str">
        <f t="shared" si="40"/>
        <v/>
      </c>
      <c r="AB384" s="147" t="str">
        <f t="shared" si="41"/>
        <v/>
      </c>
      <c r="AC384" s="147" t="str">
        <f t="shared" si="37"/>
        <v/>
      </c>
      <c r="AD384" s="11" t="str">
        <f t="shared" si="42"/>
        <v/>
      </c>
      <c r="AE384" s="11" t="str">
        <f t="array" ref="AE384">IF(COUNTBLANK(D384)=1,"",IF(OR($H$2="y",$H$2="m"),IF(AA384=AA383,IF(OR(AB384=$AB$4:$AB383)=FALSE,AE383&amp;C384,AE383),"("&amp;C384)&amp;IF(AA384=AA385,IF(OR(AB385=$AB$4:$AB384)=FALSE,", ",""),") "),""))</f>
        <v/>
      </c>
      <c r="AF384" s="11" t="str">
        <f t="array" ref="AF384">IF((COUNTBLANK(D384)=0)*OR($H$2="y",$H$2="m"),IFERROR(LEFT(C384, FIND(" ",C384)-1), C384),"")</f>
        <v/>
      </c>
      <c r="AG384" s="11" t="str">
        <f t="array" ref="AG384">IF(COUNTBLANK(D384)=1,"",IF(OR($H$2="y",$H$2="m"),IF(AA384=AA383,IF(OR(AC384=$AC$4:$AC383)=FALSE,AG383&amp;AF384,AG383),"("&amp;AF384)&amp;IF(AA384=AA385,IF(OR(AC385=$AC$4:$AC384)=FALSE,", ",""),") "),""))</f>
        <v/>
      </c>
      <c r="AH384" s="10" t="str">
        <f>IF((COUNTBLANK(D384)=1),"",IF(D384=D383,AH383,"")&amp;IF(B383&lt;&gt;B384,((IF(COUNTBLANK(E384)=1,$D$3&amp;"Non-type material: "&amp;$D$3,$D$3&amp;INDEX('type-categories'!$A$2:$B$100,MATCH(E384,'type-categories'!$A$2:$A$100,0),2)&amp;$D$3))),"")&amp;(IF(K384&lt;&gt;K383,$C$2&amp;UPPER(K384)&amp;$C$2&amp;$K$3&amp;" ",(IF(B384&lt;&gt;B383,$C$2&amp;UPPER(K384)&amp;$C$2&amp;$K$3&amp;" ",""))))&amp;IF((AA384&lt;&gt;AA385)*($H$2="y"),AD384&amp;AE384,IF((AA384&lt;&gt;AA385)*($H$2="m"),AD384&amp;AG384,IF(($H$2&lt;&gt;"m")*($H$2&lt;&gt;"Y"),(IF(F384=0,"",F384&amp;" "&amp;$F$4&amp;" "))&amp;(IF(G384=0,"",G384&amp;" "&amp;$G$4&amp;" "))&amp;(IF(H384=0,"",H384&amp;" "&amp;H$4&amp;" "))&amp;(IF(I384=0,"",I384&amp;" "&amp;$I$4&amp;" "))&amp;(IF(J384=0,"",J384&amp;" "&amp;$J$4&amp;" ")),"")))&amp;"; "&amp;IF((B384=B383)*(AA384=AA383), "same collecting data; ", IF((B384=B383)*(Z383=Z384),"same locality; ",(IF(COUNTBLANK(L384)=1,"",$D$2&amp;L384&amp;$L$3&amp;" "&amp;$D$2))&amp;(IF(COUNTBLANK(M384)=1,"",$E$2&amp;M384&amp;$E$2&amp;", "))&amp;(IF(COUNTBLANK(N384)=1,"",N384&amp;"; "))&amp;(IF(COUNTBLANK(O384)=1,"",O384&amp;"; ")))&amp;(IF(COUNTBLANK(P384)=1,"",P384&amp;"; "))&amp;(IF(COUNTBLANK(Q384)=1,"",Q384&amp;"; "))&amp;(IF(COUNTBLANK(R384)=1,"",R384&amp;"m, "))&amp;IF((COUNTBLANK(S384)=0)*(S384&lt;&gt;S383), S384&amp;"; ","")&amp;(IF(COUNTBLANK(U384)=1,"",U384&amp;"; "))&amp;(IF(COUNTBLANK(T384)=1,"",IF(COUNTBLANK(F$2)=1,T384&amp;"; ",T384&amp;" "&amp;F$2&amp;"; "))))&amp;(IF(COUNTBLANK(V384)=1,"",V384&amp;"; "))&amp;IF((COUNTBLANK(C384)=1),"",C384)&amp;IF((B384=B385)*(K384=K385)*(L384=L385)*(M384=M385),IF(($H$2&lt;&gt;"m")*($H$2&lt;&gt;"Y"), " • ", IF((ISNUMBER(FIND(")",AE384))), " • ", "")),IF((B384=B385)*(K384=K385)," • ",". ")))</f>
        <v/>
      </c>
    </row>
    <row r="385" spans="1:34" s="1" customFormat="1" x14ac:dyDescent="0.25">
      <c r="A385" s="3" t="str">
        <f t="shared" si="38"/>
        <v/>
      </c>
      <c r="B385" s="53" t="str">
        <f t="shared" si="36"/>
        <v/>
      </c>
      <c r="C385" s="57"/>
      <c r="D385" s="57"/>
      <c r="E385" s="57"/>
      <c r="F385" s="57"/>
      <c r="G385" s="57"/>
      <c r="H385" s="57"/>
      <c r="I385" s="57"/>
      <c r="J385" s="57"/>
      <c r="K385" s="57"/>
      <c r="L385" s="57"/>
      <c r="M385" s="54"/>
      <c r="N385" s="57"/>
      <c r="O385" s="58"/>
      <c r="P385" s="58"/>
      <c r="Q385" s="58"/>
      <c r="R385" s="58"/>
      <c r="S385" s="54"/>
      <c r="T385" s="57"/>
      <c r="U385" s="57"/>
      <c r="V385" s="57"/>
      <c r="W385" s="57"/>
      <c r="X385" s="147" t="str">
        <f>IF(COUNTBLANK(D385)=1,"",IF('order-admin-units'!$I$1&lt;&gt;"y", "", IF(COUNTBLANK(K385)=1, 'order-admin-units'!$B$1+1, VLOOKUP(K385, ordercountry, 2))))</f>
        <v/>
      </c>
      <c r="Y385" s="147" t="str">
        <f>IF(COUNTBLANK(D385)=1,"",IF('order-admin-units'!$I$1&lt;&gt;"y", "", IF(COUNTBLANK(K385:L385)&gt;0, 'order-admin-units'!$B$2+1, VLOOKUP(K385&amp;"@"&amp;L385, orderadmin, 2))))</f>
        <v/>
      </c>
      <c r="Z385" s="147" t="str">
        <f t="shared" si="39"/>
        <v/>
      </c>
      <c r="AA385" s="147" t="str">
        <f t="shared" si="40"/>
        <v/>
      </c>
      <c r="AB385" s="147" t="str">
        <f t="shared" si="41"/>
        <v/>
      </c>
      <c r="AC385" s="147" t="str">
        <f t="shared" si="37"/>
        <v/>
      </c>
      <c r="AD385" s="11" t="str">
        <f t="shared" si="42"/>
        <v/>
      </c>
      <c r="AE385" s="11" t="str">
        <f t="array" ref="AE385">IF(COUNTBLANK(D385)=1,"",IF(OR($H$2="y",$H$2="m"),IF(AA385=AA384,IF(OR(AB385=$AB$4:$AB384)=FALSE,AE384&amp;C385,AE384),"("&amp;C385)&amp;IF(AA385=AA386,IF(OR(AB386=$AB$4:$AB385)=FALSE,", ",""),") "),""))</f>
        <v/>
      </c>
      <c r="AF385" s="11" t="str">
        <f t="array" ref="AF385">IF((COUNTBLANK(D385)=0)*OR($H$2="y",$H$2="m"),IFERROR(LEFT(C385, FIND(" ",C385)-1), C385),"")</f>
        <v/>
      </c>
      <c r="AG385" s="11" t="str">
        <f t="array" ref="AG385">IF(COUNTBLANK(D385)=1,"",IF(OR($H$2="y",$H$2="m"),IF(AA385=AA384,IF(OR(AC385=$AC$4:$AC384)=FALSE,AG384&amp;AF385,AG384),"("&amp;AF385)&amp;IF(AA385=AA386,IF(OR(AC386=$AC$4:$AC385)=FALSE,", ",""),") "),""))</f>
        <v/>
      </c>
      <c r="AH385" s="10" t="str">
        <f>IF((COUNTBLANK(D385)=1),"",IF(D385=D384,AH384,"")&amp;IF(B384&lt;&gt;B385,((IF(COUNTBLANK(E385)=1,$D$3&amp;"Non-type material: "&amp;$D$3,$D$3&amp;INDEX('type-categories'!$A$2:$B$100,MATCH(E385,'type-categories'!$A$2:$A$100,0),2)&amp;$D$3))),"")&amp;(IF(K385&lt;&gt;K384,$C$2&amp;UPPER(K385)&amp;$C$2&amp;$K$3&amp;" ",(IF(B385&lt;&gt;B384,$C$2&amp;UPPER(K385)&amp;$C$2&amp;$K$3&amp;" ",""))))&amp;IF((AA385&lt;&gt;AA386)*($H$2="y"),AD385&amp;AE385,IF((AA385&lt;&gt;AA386)*($H$2="m"),AD385&amp;AG385,IF(($H$2&lt;&gt;"m")*($H$2&lt;&gt;"Y"),(IF(F385=0,"",F385&amp;" "&amp;$F$4&amp;" "))&amp;(IF(G385=0,"",G385&amp;" "&amp;$G$4&amp;" "))&amp;(IF(H385=0,"",H385&amp;" "&amp;H$4&amp;" "))&amp;(IF(I385=0,"",I385&amp;" "&amp;$I$4&amp;" "))&amp;(IF(J385=0,"",J385&amp;" "&amp;$J$4&amp;" ")),"")))&amp;"; "&amp;IF((B385=B384)*(AA385=AA384), "same collecting data; ", IF((B385=B384)*(Z384=Z385),"same locality; ",(IF(COUNTBLANK(L385)=1,"",$D$2&amp;L385&amp;$L$3&amp;" "&amp;$D$2))&amp;(IF(COUNTBLANK(M385)=1,"",$E$2&amp;M385&amp;$E$2&amp;", "))&amp;(IF(COUNTBLANK(N385)=1,"",N385&amp;"; "))&amp;(IF(COUNTBLANK(O385)=1,"",O385&amp;"; ")))&amp;(IF(COUNTBLANK(P385)=1,"",P385&amp;"; "))&amp;(IF(COUNTBLANK(Q385)=1,"",Q385&amp;"; "))&amp;(IF(COUNTBLANK(R385)=1,"",R385&amp;"m, "))&amp;IF((COUNTBLANK(S385)=0)*(S385&lt;&gt;S384), S385&amp;"; ","")&amp;(IF(COUNTBLANK(U385)=1,"",U385&amp;"; "))&amp;(IF(COUNTBLANK(T385)=1,"",IF(COUNTBLANK(F$2)=1,T385&amp;"; ",T385&amp;" "&amp;F$2&amp;"; "))))&amp;(IF(COUNTBLANK(V385)=1,"",V385&amp;"; "))&amp;IF((COUNTBLANK(C385)=1),"",C385)&amp;IF((B385=B386)*(K385=K386)*(L385=L386)*(M385=M386),IF(($H$2&lt;&gt;"m")*($H$2&lt;&gt;"Y"), " • ", IF((ISNUMBER(FIND(")",AE385))), " • ", "")),IF((B385=B386)*(K385=K386)," • ",". ")))</f>
        <v/>
      </c>
    </row>
    <row r="386" spans="1:34" s="1" customFormat="1" x14ac:dyDescent="0.25">
      <c r="A386" s="3" t="str">
        <f t="shared" si="38"/>
        <v/>
      </c>
      <c r="B386" s="53" t="str">
        <f t="shared" si="36"/>
        <v/>
      </c>
      <c r="C386" s="57"/>
      <c r="D386" s="57"/>
      <c r="E386" s="57"/>
      <c r="F386" s="57"/>
      <c r="G386" s="57"/>
      <c r="H386" s="57"/>
      <c r="I386" s="57"/>
      <c r="J386" s="57"/>
      <c r="K386" s="57"/>
      <c r="L386" s="57"/>
      <c r="M386" s="54"/>
      <c r="N386" s="57"/>
      <c r="O386" s="58"/>
      <c r="P386" s="58"/>
      <c r="Q386" s="58"/>
      <c r="R386" s="58"/>
      <c r="S386" s="54"/>
      <c r="T386" s="57"/>
      <c r="U386" s="57"/>
      <c r="V386" s="57"/>
      <c r="W386" s="57"/>
      <c r="X386" s="147" t="str">
        <f>IF(COUNTBLANK(D386)=1,"",IF('order-admin-units'!$I$1&lt;&gt;"y", "", IF(COUNTBLANK(K386)=1, 'order-admin-units'!$B$1+1, VLOOKUP(K386, ordercountry, 2))))</f>
        <v/>
      </c>
      <c r="Y386" s="147" t="str">
        <f>IF(COUNTBLANK(D386)=1,"",IF('order-admin-units'!$I$1&lt;&gt;"y", "", IF(COUNTBLANK(K386:L386)&gt;0, 'order-admin-units'!$B$2+1, VLOOKUP(K386&amp;"@"&amp;L386, orderadmin, 2))))</f>
        <v/>
      </c>
      <c r="Z386" s="147" t="str">
        <f t="shared" si="39"/>
        <v/>
      </c>
      <c r="AA386" s="147" t="str">
        <f t="shared" si="40"/>
        <v/>
      </c>
      <c r="AB386" s="147" t="str">
        <f t="shared" si="41"/>
        <v/>
      </c>
      <c r="AC386" s="147" t="str">
        <f t="shared" si="37"/>
        <v/>
      </c>
      <c r="AD386" s="11" t="str">
        <f t="shared" si="42"/>
        <v/>
      </c>
      <c r="AE386" s="11" t="str">
        <f t="array" ref="AE386">IF(COUNTBLANK(D386)=1,"",IF(OR($H$2="y",$H$2="m"),IF(AA386=AA385,IF(OR(AB386=$AB$4:$AB385)=FALSE,AE385&amp;C386,AE385),"("&amp;C386)&amp;IF(AA386=AA387,IF(OR(AB387=$AB$4:$AB386)=FALSE,", ",""),") "),""))</f>
        <v/>
      </c>
      <c r="AF386" s="11" t="str">
        <f t="array" ref="AF386">IF((COUNTBLANK(D386)=0)*OR($H$2="y",$H$2="m"),IFERROR(LEFT(C386, FIND(" ",C386)-1), C386),"")</f>
        <v/>
      </c>
      <c r="AG386" s="11" t="str">
        <f t="array" ref="AG386">IF(COUNTBLANK(D386)=1,"",IF(OR($H$2="y",$H$2="m"),IF(AA386=AA385,IF(OR(AC386=$AC$4:$AC385)=FALSE,AG385&amp;AF386,AG385),"("&amp;AF386)&amp;IF(AA386=AA387,IF(OR(AC387=$AC$4:$AC386)=FALSE,", ",""),") "),""))</f>
        <v/>
      </c>
      <c r="AH386" s="10" t="str">
        <f>IF((COUNTBLANK(D386)=1),"",IF(D386=D385,AH385,"")&amp;IF(B385&lt;&gt;B386,((IF(COUNTBLANK(E386)=1,$D$3&amp;"Non-type material: "&amp;$D$3,$D$3&amp;INDEX('type-categories'!$A$2:$B$100,MATCH(E386,'type-categories'!$A$2:$A$100,0),2)&amp;$D$3))),"")&amp;(IF(K386&lt;&gt;K385,$C$2&amp;UPPER(K386)&amp;$C$2&amp;$K$3&amp;" ",(IF(B386&lt;&gt;B385,$C$2&amp;UPPER(K386)&amp;$C$2&amp;$K$3&amp;" ",""))))&amp;IF((AA386&lt;&gt;AA387)*($H$2="y"),AD386&amp;AE386,IF((AA386&lt;&gt;AA387)*($H$2="m"),AD386&amp;AG386,IF(($H$2&lt;&gt;"m")*($H$2&lt;&gt;"Y"),(IF(F386=0,"",F386&amp;" "&amp;$F$4&amp;" "))&amp;(IF(G386=0,"",G386&amp;" "&amp;$G$4&amp;" "))&amp;(IF(H386=0,"",H386&amp;" "&amp;H$4&amp;" "))&amp;(IF(I386=0,"",I386&amp;" "&amp;$I$4&amp;" "))&amp;(IF(J386=0,"",J386&amp;" "&amp;$J$4&amp;" ")),"")))&amp;"; "&amp;IF((B386=B385)*(AA386=AA385), "same collecting data; ", IF((B386=B385)*(Z385=Z386),"same locality; ",(IF(COUNTBLANK(L386)=1,"",$D$2&amp;L386&amp;$L$3&amp;" "&amp;$D$2))&amp;(IF(COUNTBLANK(M386)=1,"",$E$2&amp;M386&amp;$E$2&amp;", "))&amp;(IF(COUNTBLANK(N386)=1,"",N386&amp;"; "))&amp;(IF(COUNTBLANK(O386)=1,"",O386&amp;"; ")))&amp;(IF(COUNTBLANK(P386)=1,"",P386&amp;"; "))&amp;(IF(COUNTBLANK(Q386)=1,"",Q386&amp;"; "))&amp;(IF(COUNTBLANK(R386)=1,"",R386&amp;"m, "))&amp;IF((COUNTBLANK(S386)=0)*(S386&lt;&gt;S385), S386&amp;"; ","")&amp;(IF(COUNTBLANK(U386)=1,"",U386&amp;"; "))&amp;(IF(COUNTBLANK(T386)=1,"",IF(COUNTBLANK(F$2)=1,T386&amp;"; ",T386&amp;" "&amp;F$2&amp;"; "))))&amp;(IF(COUNTBLANK(V386)=1,"",V386&amp;"; "))&amp;IF((COUNTBLANK(C386)=1),"",C386)&amp;IF((B386=B387)*(K386=K387)*(L386=L387)*(M386=M387),IF(($H$2&lt;&gt;"m")*($H$2&lt;&gt;"Y"), " • ", IF((ISNUMBER(FIND(")",AE386))), " • ", "")),IF((B386=B387)*(K386=K387)," • ",". ")))</f>
        <v/>
      </c>
    </row>
    <row r="387" spans="1:34" s="1" customFormat="1" x14ac:dyDescent="0.25">
      <c r="A387" s="3" t="str">
        <f t="shared" si="38"/>
        <v/>
      </c>
      <c r="B387" s="53" t="str">
        <f t="shared" si="36"/>
        <v/>
      </c>
      <c r="C387" s="57"/>
      <c r="D387" s="57"/>
      <c r="E387" s="57"/>
      <c r="F387" s="57"/>
      <c r="G387" s="57"/>
      <c r="H387" s="57"/>
      <c r="I387" s="57"/>
      <c r="J387" s="57"/>
      <c r="K387" s="57"/>
      <c r="L387" s="57"/>
      <c r="M387" s="54"/>
      <c r="N387" s="57"/>
      <c r="O387" s="58"/>
      <c r="P387" s="58"/>
      <c r="Q387" s="58"/>
      <c r="R387" s="58"/>
      <c r="S387" s="54"/>
      <c r="T387" s="57"/>
      <c r="U387" s="57"/>
      <c r="V387" s="57"/>
      <c r="W387" s="57"/>
      <c r="X387" s="147" t="str">
        <f>IF(COUNTBLANK(D387)=1,"",IF('order-admin-units'!$I$1&lt;&gt;"y", "", IF(COUNTBLANK(K387)=1, 'order-admin-units'!$B$1+1, VLOOKUP(K387, ordercountry, 2))))</f>
        <v/>
      </c>
      <c r="Y387" s="147" t="str">
        <f>IF(COUNTBLANK(D387)=1,"",IF('order-admin-units'!$I$1&lt;&gt;"y", "", IF(COUNTBLANK(K387:L387)&gt;0, 'order-admin-units'!$B$2+1, VLOOKUP(K387&amp;"@"&amp;L387, orderadmin, 2))))</f>
        <v/>
      </c>
      <c r="Z387" s="147" t="str">
        <f t="shared" si="39"/>
        <v/>
      </c>
      <c r="AA387" s="147" t="str">
        <f t="shared" si="40"/>
        <v/>
      </c>
      <c r="AB387" s="147" t="str">
        <f t="shared" si="41"/>
        <v/>
      </c>
      <c r="AC387" s="147" t="str">
        <f t="shared" si="37"/>
        <v/>
      </c>
      <c r="AD387" s="11" t="str">
        <f t="shared" si="42"/>
        <v/>
      </c>
      <c r="AE387" s="11" t="str">
        <f t="array" ref="AE387">IF(COUNTBLANK(D387)=1,"",IF(OR($H$2="y",$H$2="m"),IF(AA387=AA386,IF(OR(AB387=$AB$4:$AB386)=FALSE,AE386&amp;C387,AE386),"("&amp;C387)&amp;IF(AA387=AA388,IF(OR(AB388=$AB$4:$AB387)=FALSE,", ",""),") "),""))</f>
        <v/>
      </c>
      <c r="AF387" s="11" t="str">
        <f t="array" ref="AF387">IF((COUNTBLANK(D387)=0)*OR($H$2="y",$H$2="m"),IFERROR(LEFT(C387, FIND(" ",C387)-1), C387),"")</f>
        <v/>
      </c>
      <c r="AG387" s="11" t="str">
        <f t="array" ref="AG387">IF(COUNTBLANK(D387)=1,"",IF(OR($H$2="y",$H$2="m"),IF(AA387=AA386,IF(OR(AC387=$AC$4:$AC386)=FALSE,AG386&amp;AF387,AG386),"("&amp;AF387)&amp;IF(AA387=AA388,IF(OR(AC388=$AC$4:$AC387)=FALSE,", ",""),") "),""))</f>
        <v/>
      </c>
      <c r="AH387" s="10" t="str">
        <f>IF((COUNTBLANK(D387)=1),"",IF(D387=D386,AH386,"")&amp;IF(B386&lt;&gt;B387,((IF(COUNTBLANK(E387)=1,$D$3&amp;"Non-type material: "&amp;$D$3,$D$3&amp;INDEX('type-categories'!$A$2:$B$100,MATCH(E387,'type-categories'!$A$2:$A$100,0),2)&amp;$D$3))),"")&amp;(IF(K387&lt;&gt;K386,$C$2&amp;UPPER(K387)&amp;$C$2&amp;$K$3&amp;" ",(IF(B387&lt;&gt;B386,$C$2&amp;UPPER(K387)&amp;$C$2&amp;$K$3&amp;" ",""))))&amp;IF((AA387&lt;&gt;AA388)*($H$2="y"),AD387&amp;AE387,IF((AA387&lt;&gt;AA388)*($H$2="m"),AD387&amp;AG387,IF(($H$2&lt;&gt;"m")*($H$2&lt;&gt;"Y"),(IF(F387=0,"",F387&amp;" "&amp;$F$4&amp;" "))&amp;(IF(G387=0,"",G387&amp;" "&amp;$G$4&amp;" "))&amp;(IF(H387=0,"",H387&amp;" "&amp;H$4&amp;" "))&amp;(IF(I387=0,"",I387&amp;" "&amp;$I$4&amp;" "))&amp;(IF(J387=0,"",J387&amp;" "&amp;$J$4&amp;" ")),"")))&amp;"; "&amp;IF((B387=B386)*(AA387=AA386), "same collecting data; ", IF((B387=B386)*(Z386=Z387),"same locality; ",(IF(COUNTBLANK(L387)=1,"",$D$2&amp;L387&amp;$L$3&amp;" "&amp;$D$2))&amp;(IF(COUNTBLANK(M387)=1,"",$E$2&amp;M387&amp;$E$2&amp;", "))&amp;(IF(COUNTBLANK(N387)=1,"",N387&amp;"; "))&amp;(IF(COUNTBLANK(O387)=1,"",O387&amp;"; ")))&amp;(IF(COUNTBLANK(P387)=1,"",P387&amp;"; "))&amp;(IF(COUNTBLANK(Q387)=1,"",Q387&amp;"; "))&amp;(IF(COUNTBLANK(R387)=1,"",R387&amp;"m, "))&amp;IF((COUNTBLANK(S387)=0)*(S387&lt;&gt;S386), S387&amp;"; ","")&amp;(IF(COUNTBLANK(U387)=1,"",U387&amp;"; "))&amp;(IF(COUNTBLANK(T387)=1,"",IF(COUNTBLANK(F$2)=1,T387&amp;"; ",T387&amp;" "&amp;F$2&amp;"; "))))&amp;(IF(COUNTBLANK(V387)=1,"",V387&amp;"; "))&amp;IF((COUNTBLANK(C387)=1),"",C387)&amp;IF((B387=B388)*(K387=K388)*(L387=L388)*(M387=M388),IF(($H$2&lt;&gt;"m")*($H$2&lt;&gt;"Y"), " • ", IF((ISNUMBER(FIND(")",AE387))), " • ", "")),IF((B387=B388)*(K387=K388)," • ",". ")))</f>
        <v/>
      </c>
    </row>
    <row r="388" spans="1:34" s="1" customFormat="1" x14ac:dyDescent="0.25">
      <c r="A388" s="3" t="str">
        <f t="shared" si="38"/>
        <v/>
      </c>
      <c r="B388" s="53" t="str">
        <f t="shared" si="36"/>
        <v/>
      </c>
      <c r="C388" s="57"/>
      <c r="D388" s="57"/>
      <c r="E388" s="57"/>
      <c r="F388" s="57"/>
      <c r="G388" s="57"/>
      <c r="H388" s="57"/>
      <c r="I388" s="57"/>
      <c r="J388" s="57"/>
      <c r="K388" s="57"/>
      <c r="L388" s="57"/>
      <c r="M388" s="54"/>
      <c r="N388" s="57"/>
      <c r="O388" s="58"/>
      <c r="P388" s="58"/>
      <c r="Q388" s="58"/>
      <c r="R388" s="58"/>
      <c r="S388" s="54"/>
      <c r="T388" s="57"/>
      <c r="U388" s="57"/>
      <c r="V388" s="57"/>
      <c r="W388" s="57"/>
      <c r="X388" s="147" t="str">
        <f>IF(COUNTBLANK(D388)=1,"",IF('order-admin-units'!$I$1&lt;&gt;"y", "", IF(COUNTBLANK(K388)=1, 'order-admin-units'!$B$1+1, VLOOKUP(K388, ordercountry, 2))))</f>
        <v/>
      </c>
      <c r="Y388" s="147" t="str">
        <f>IF(COUNTBLANK(D388)=1,"",IF('order-admin-units'!$I$1&lt;&gt;"y", "", IF(COUNTBLANK(K388:L388)&gt;0, 'order-admin-units'!$B$2+1, VLOOKUP(K388&amp;"@"&amp;L388, orderadmin, 2))))</f>
        <v/>
      </c>
      <c r="Z388" s="147" t="str">
        <f t="shared" si="39"/>
        <v/>
      </c>
      <c r="AA388" s="147" t="str">
        <f t="shared" si="40"/>
        <v/>
      </c>
      <c r="AB388" s="147" t="str">
        <f t="shared" si="41"/>
        <v/>
      </c>
      <c r="AC388" s="147" t="str">
        <f t="shared" si="37"/>
        <v/>
      </c>
      <c r="AD388" s="11" t="str">
        <f t="shared" si="42"/>
        <v/>
      </c>
      <c r="AE388" s="11" t="str">
        <f t="array" ref="AE388">IF(COUNTBLANK(D388)=1,"",IF(OR($H$2="y",$H$2="m"),IF(AA388=AA387,IF(OR(AB388=$AB$4:$AB387)=FALSE,AE387&amp;C388,AE387),"("&amp;C388)&amp;IF(AA388=AA389,IF(OR(AB389=$AB$4:$AB388)=FALSE,", ",""),") "),""))</f>
        <v/>
      </c>
      <c r="AF388" s="11" t="str">
        <f t="array" ref="AF388">IF((COUNTBLANK(D388)=0)*OR($H$2="y",$H$2="m"),IFERROR(LEFT(C388, FIND(" ",C388)-1), C388),"")</f>
        <v/>
      </c>
      <c r="AG388" s="11" t="str">
        <f t="array" ref="AG388">IF(COUNTBLANK(D388)=1,"",IF(OR($H$2="y",$H$2="m"),IF(AA388=AA387,IF(OR(AC388=$AC$4:$AC387)=FALSE,AG387&amp;AF388,AG387),"("&amp;AF388)&amp;IF(AA388=AA389,IF(OR(AC389=$AC$4:$AC388)=FALSE,", ",""),") "),""))</f>
        <v/>
      </c>
      <c r="AH388" s="10" t="str">
        <f>IF((COUNTBLANK(D388)=1),"",IF(D388=D387,AH387,"")&amp;IF(B387&lt;&gt;B388,((IF(COUNTBLANK(E388)=1,$D$3&amp;"Non-type material: "&amp;$D$3,$D$3&amp;INDEX('type-categories'!$A$2:$B$100,MATCH(E388,'type-categories'!$A$2:$A$100,0),2)&amp;$D$3))),"")&amp;(IF(K388&lt;&gt;K387,$C$2&amp;UPPER(K388)&amp;$C$2&amp;$K$3&amp;" ",(IF(B388&lt;&gt;B387,$C$2&amp;UPPER(K388)&amp;$C$2&amp;$K$3&amp;" ",""))))&amp;IF((AA388&lt;&gt;AA389)*($H$2="y"),AD388&amp;AE388,IF((AA388&lt;&gt;AA389)*($H$2="m"),AD388&amp;AG388,IF(($H$2&lt;&gt;"m")*($H$2&lt;&gt;"Y"),(IF(F388=0,"",F388&amp;" "&amp;$F$4&amp;" "))&amp;(IF(G388=0,"",G388&amp;" "&amp;$G$4&amp;" "))&amp;(IF(H388=0,"",H388&amp;" "&amp;H$4&amp;" "))&amp;(IF(I388=0,"",I388&amp;" "&amp;$I$4&amp;" "))&amp;(IF(J388=0,"",J388&amp;" "&amp;$J$4&amp;" ")),"")))&amp;"; "&amp;IF((B388=B387)*(AA388=AA387), "same collecting data; ", IF((B388=B387)*(Z387=Z388),"same locality; ",(IF(COUNTBLANK(L388)=1,"",$D$2&amp;L388&amp;$L$3&amp;" "&amp;$D$2))&amp;(IF(COUNTBLANK(M388)=1,"",$E$2&amp;M388&amp;$E$2&amp;", "))&amp;(IF(COUNTBLANK(N388)=1,"",N388&amp;"; "))&amp;(IF(COUNTBLANK(O388)=1,"",O388&amp;"; ")))&amp;(IF(COUNTBLANK(P388)=1,"",P388&amp;"; "))&amp;(IF(COUNTBLANK(Q388)=1,"",Q388&amp;"; "))&amp;(IF(COUNTBLANK(R388)=1,"",R388&amp;"m, "))&amp;IF((COUNTBLANK(S388)=0)*(S388&lt;&gt;S387), S388&amp;"; ","")&amp;(IF(COUNTBLANK(U388)=1,"",U388&amp;"; "))&amp;(IF(COUNTBLANK(T388)=1,"",IF(COUNTBLANK(F$2)=1,T388&amp;"; ",T388&amp;" "&amp;F$2&amp;"; "))))&amp;(IF(COUNTBLANK(V388)=1,"",V388&amp;"; "))&amp;IF((COUNTBLANK(C388)=1),"",C388)&amp;IF((B388=B389)*(K388=K389)*(L388=L389)*(M388=M389),IF(($H$2&lt;&gt;"m")*($H$2&lt;&gt;"Y"), " • ", IF((ISNUMBER(FIND(")",AE388))), " • ", "")),IF((B388=B389)*(K388=K389)," • ",". ")))</f>
        <v/>
      </c>
    </row>
    <row r="389" spans="1:34" s="1" customFormat="1" x14ac:dyDescent="0.25">
      <c r="A389" s="3" t="str">
        <f t="shared" si="38"/>
        <v/>
      </c>
      <c r="B389" s="53" t="str">
        <f t="shared" ref="B389:B452" si="43">D389&amp;E389</f>
        <v/>
      </c>
      <c r="C389" s="57"/>
      <c r="D389" s="57"/>
      <c r="E389" s="57"/>
      <c r="F389" s="57"/>
      <c r="G389" s="57"/>
      <c r="H389" s="57"/>
      <c r="I389" s="57"/>
      <c r="J389" s="57"/>
      <c r="K389" s="57"/>
      <c r="L389" s="57"/>
      <c r="M389" s="54"/>
      <c r="N389" s="57"/>
      <c r="O389" s="58"/>
      <c r="P389" s="58"/>
      <c r="Q389" s="58"/>
      <c r="R389" s="58"/>
      <c r="S389" s="54"/>
      <c r="T389" s="57"/>
      <c r="U389" s="57"/>
      <c r="V389" s="57"/>
      <c r="W389" s="57"/>
      <c r="X389" s="147" t="str">
        <f>IF(COUNTBLANK(D389)=1,"",IF('order-admin-units'!$I$1&lt;&gt;"y", "", IF(COUNTBLANK(K389)=1, 'order-admin-units'!$B$1+1, VLOOKUP(K389, ordercountry, 2))))</f>
        <v/>
      </c>
      <c r="Y389" s="147" t="str">
        <f>IF(COUNTBLANK(D389)=1,"",IF('order-admin-units'!$I$1&lt;&gt;"y", "", IF(COUNTBLANK(K389:L389)&gt;0, 'order-admin-units'!$B$2+1, VLOOKUP(K389&amp;"@"&amp;L389, orderadmin, 2))))</f>
        <v/>
      </c>
      <c r="Z389" s="147" t="str">
        <f t="shared" si="39"/>
        <v/>
      </c>
      <c r="AA389" s="147" t="str">
        <f t="shared" si="40"/>
        <v/>
      </c>
      <c r="AB389" s="147" t="str">
        <f t="shared" si="41"/>
        <v/>
      </c>
      <c r="AC389" s="147" t="str">
        <f t="shared" ref="AC389:AC452" si="44">AA389&amp;AF389</f>
        <v/>
      </c>
      <c r="AD389" s="11" t="str">
        <f t="shared" si="42"/>
        <v/>
      </c>
      <c r="AE389" s="11" t="str">
        <f t="array" ref="AE389">IF(COUNTBLANK(D389)=1,"",IF(OR($H$2="y",$H$2="m"),IF(AA389=AA388,IF(OR(AB389=$AB$4:$AB388)=FALSE,AE388&amp;C389,AE388),"("&amp;C389)&amp;IF(AA389=AA390,IF(OR(AB390=$AB$4:$AB389)=FALSE,", ",""),") "),""))</f>
        <v/>
      </c>
      <c r="AF389" s="11" t="str">
        <f t="array" ref="AF389">IF((COUNTBLANK(D389)=0)*OR($H$2="y",$H$2="m"),IFERROR(LEFT(C389, FIND(" ",C389)-1), C389),"")</f>
        <v/>
      </c>
      <c r="AG389" s="11" t="str">
        <f t="array" ref="AG389">IF(COUNTBLANK(D389)=1,"",IF(OR($H$2="y",$H$2="m"),IF(AA389=AA388,IF(OR(AC389=$AC$4:$AC388)=FALSE,AG388&amp;AF389,AG388),"("&amp;AF389)&amp;IF(AA389=AA390,IF(OR(AC390=$AC$4:$AC389)=FALSE,", ",""),") "),""))</f>
        <v/>
      </c>
      <c r="AH389" s="10" t="str">
        <f>IF((COUNTBLANK(D389)=1),"",IF(D389=D388,AH388,"")&amp;IF(B388&lt;&gt;B389,((IF(COUNTBLANK(E389)=1,$D$3&amp;"Non-type material: "&amp;$D$3,$D$3&amp;INDEX('type-categories'!$A$2:$B$100,MATCH(E389,'type-categories'!$A$2:$A$100,0),2)&amp;$D$3))),"")&amp;(IF(K389&lt;&gt;K388,$C$2&amp;UPPER(K389)&amp;$C$2&amp;$K$3&amp;" ",(IF(B389&lt;&gt;B388,$C$2&amp;UPPER(K389)&amp;$C$2&amp;$K$3&amp;" ",""))))&amp;IF((AA389&lt;&gt;AA390)*($H$2="y"),AD389&amp;AE389,IF((AA389&lt;&gt;AA390)*($H$2="m"),AD389&amp;AG389,IF(($H$2&lt;&gt;"m")*($H$2&lt;&gt;"Y"),(IF(F389=0,"",F389&amp;" "&amp;$F$4&amp;" "))&amp;(IF(G389=0,"",G389&amp;" "&amp;$G$4&amp;" "))&amp;(IF(H389=0,"",H389&amp;" "&amp;H$4&amp;" "))&amp;(IF(I389=0,"",I389&amp;" "&amp;$I$4&amp;" "))&amp;(IF(J389=0,"",J389&amp;" "&amp;$J$4&amp;" ")),"")))&amp;"; "&amp;IF((B389=B388)*(AA389=AA388), "same collecting data; ", IF((B389=B388)*(Z388=Z389),"same locality; ",(IF(COUNTBLANK(L389)=1,"",$D$2&amp;L389&amp;$L$3&amp;" "&amp;$D$2))&amp;(IF(COUNTBLANK(M389)=1,"",$E$2&amp;M389&amp;$E$2&amp;", "))&amp;(IF(COUNTBLANK(N389)=1,"",N389&amp;"; "))&amp;(IF(COUNTBLANK(O389)=1,"",O389&amp;"; ")))&amp;(IF(COUNTBLANK(P389)=1,"",P389&amp;"; "))&amp;(IF(COUNTBLANK(Q389)=1,"",Q389&amp;"; "))&amp;(IF(COUNTBLANK(R389)=1,"",R389&amp;"m, "))&amp;IF((COUNTBLANK(S389)=0)*(S389&lt;&gt;S388), S389&amp;"; ","")&amp;(IF(COUNTBLANK(U389)=1,"",U389&amp;"; "))&amp;(IF(COUNTBLANK(T389)=1,"",IF(COUNTBLANK(F$2)=1,T389&amp;"; ",T389&amp;" "&amp;F$2&amp;"; "))))&amp;(IF(COUNTBLANK(V389)=1,"",V389&amp;"; "))&amp;IF((COUNTBLANK(C389)=1),"",C389)&amp;IF((B389=B390)*(K389=K390)*(L389=L390)*(M389=M390),IF(($H$2&lt;&gt;"m")*($H$2&lt;&gt;"Y"), " • ", IF((ISNUMBER(FIND(")",AE389))), " • ", "")),IF((B389=B390)*(K389=K390)," • ",". ")))</f>
        <v/>
      </c>
    </row>
    <row r="390" spans="1:34" s="1" customFormat="1" x14ac:dyDescent="0.25">
      <c r="A390" s="3" t="str">
        <f t="shared" ref="A390:A453" si="45">IF(ISBLANK(D390),"",IF(D390&lt;&gt;D389, A389+1, A389))</f>
        <v/>
      </c>
      <c r="B390" s="53" t="str">
        <f t="shared" si="43"/>
        <v/>
      </c>
      <c r="C390" s="57"/>
      <c r="D390" s="57"/>
      <c r="E390" s="57"/>
      <c r="F390" s="57"/>
      <c r="G390" s="57"/>
      <c r="H390" s="57"/>
      <c r="I390" s="57"/>
      <c r="J390" s="57"/>
      <c r="K390" s="57"/>
      <c r="L390" s="57"/>
      <c r="M390" s="54"/>
      <c r="N390" s="57"/>
      <c r="O390" s="58"/>
      <c r="P390" s="58"/>
      <c r="Q390" s="58"/>
      <c r="R390" s="58"/>
      <c r="S390" s="54"/>
      <c r="T390" s="57"/>
      <c r="U390" s="57"/>
      <c r="V390" s="57"/>
      <c r="W390" s="57"/>
      <c r="X390" s="147" t="str">
        <f>IF(COUNTBLANK(D390)=1,"",IF('order-admin-units'!$I$1&lt;&gt;"y", "", IF(COUNTBLANK(K390)=1, 'order-admin-units'!$B$1+1, VLOOKUP(K390, ordercountry, 2))))</f>
        <v/>
      </c>
      <c r="Y390" s="147" t="str">
        <f>IF(COUNTBLANK(D390)=1,"",IF('order-admin-units'!$I$1&lt;&gt;"y", "", IF(COUNTBLANK(K390:L390)&gt;0, 'order-admin-units'!$B$2+1, VLOOKUP(K390&amp;"@"&amp;L390, orderadmin, 2))))</f>
        <v/>
      </c>
      <c r="Z390" s="147" t="str">
        <f t="shared" ref="Z390:Z453" si="46">K390&amp;L390&amp;M390&amp;N390&amp;O390</f>
        <v/>
      </c>
      <c r="AA390" s="147" t="str">
        <f t="shared" ref="AA390:AA453" si="47">B390&amp;K390&amp;L390&amp;M390&amp;N390&amp;O390&amp;P390&amp;Q390&amp;R390&amp;S390&amp;T390&amp;U390</f>
        <v/>
      </c>
      <c r="AB390" s="147" t="str">
        <f t="shared" ref="AB390:AB453" si="48">AA390&amp;C390</f>
        <v/>
      </c>
      <c r="AC390" s="147" t="str">
        <f t="shared" si="44"/>
        <v/>
      </c>
      <c r="AD390" s="11" t="str">
        <f t="shared" ref="AD390:AD453" si="49">IF(OR($H$2="y",$H$2="m"),IF(SUMIF($AA$5:$AA$2000,AA390,$F$5:$F$2000)&lt;&gt;0,SUMIF($AA$5:$AA$2000,AA390,$F$5:$F$2000)&amp;" "&amp;$F$4&amp;" ","")&amp;IF(SUMIF($AA$5:$AA$2000,AA390,$G$5:$G$2000)&lt;&gt;0,SUMIF($AA$5:$AA$2000,AA390,$G$5:$G$2000)&amp;" "&amp;$G$4&amp;" ","")&amp;IF(SUMIF($AA$5:$AA$2000,AA390,$H$5:$H$2000)&lt;&gt;0,SUMIF($AA$5:$AA$2000,AA390,$H$5:$H$2000)&amp;" "&amp;$H$4&amp;" ","")&amp;IF(SUMIF($AA$5:$AA$2000,AA390,$I$5:$I$2000)&lt;&gt;0,SUMIF($AA$5:$AA$2000,AA390,$I$5:$I$2000)&amp;" "&amp;$I$4&amp;" ","")&amp;IF(SUMIF($AA$5:$AA$2000,AA390,$J$5:$J$2000)&lt;&gt;0,SUMIF($AA$5:$AA$2000,AA390,$J$5:$J$2000)&amp;" "&amp;$J$4&amp;" ",""),"")</f>
        <v/>
      </c>
      <c r="AE390" s="11" t="str">
        <f t="array" ref="AE390">IF(COUNTBLANK(D390)=1,"",IF(OR($H$2="y",$H$2="m"),IF(AA390=AA389,IF(OR(AB390=$AB$4:$AB389)=FALSE,AE389&amp;C390,AE389),"("&amp;C390)&amp;IF(AA390=AA391,IF(OR(AB391=$AB$4:$AB390)=FALSE,", ",""),") "),""))</f>
        <v/>
      </c>
      <c r="AF390" s="11" t="str">
        <f t="array" ref="AF390">IF((COUNTBLANK(D390)=0)*OR($H$2="y",$H$2="m"),IFERROR(LEFT(C390, FIND(" ",C390)-1), C390),"")</f>
        <v/>
      </c>
      <c r="AG390" s="11" t="str">
        <f t="array" ref="AG390">IF(COUNTBLANK(D390)=1,"",IF(OR($H$2="y",$H$2="m"),IF(AA390=AA389,IF(OR(AC390=$AC$4:$AC389)=FALSE,AG389&amp;AF390,AG389),"("&amp;AF390)&amp;IF(AA390=AA391,IF(OR(AC391=$AC$4:$AC390)=FALSE,", ",""),") "),""))</f>
        <v/>
      </c>
      <c r="AH390" s="10" t="str">
        <f>IF((COUNTBLANK(D390)=1),"",IF(D390=D389,AH389,"")&amp;IF(B389&lt;&gt;B390,((IF(COUNTBLANK(E390)=1,$D$3&amp;"Non-type material: "&amp;$D$3,$D$3&amp;INDEX('type-categories'!$A$2:$B$100,MATCH(E390,'type-categories'!$A$2:$A$100,0),2)&amp;$D$3))),"")&amp;(IF(K390&lt;&gt;K389,$C$2&amp;UPPER(K390)&amp;$C$2&amp;$K$3&amp;" ",(IF(B390&lt;&gt;B389,$C$2&amp;UPPER(K390)&amp;$C$2&amp;$K$3&amp;" ",""))))&amp;IF((AA390&lt;&gt;AA391)*($H$2="y"),AD390&amp;AE390,IF((AA390&lt;&gt;AA391)*($H$2="m"),AD390&amp;AG390,IF(($H$2&lt;&gt;"m")*($H$2&lt;&gt;"Y"),(IF(F390=0,"",F390&amp;" "&amp;$F$4&amp;" "))&amp;(IF(G390=0,"",G390&amp;" "&amp;$G$4&amp;" "))&amp;(IF(H390=0,"",H390&amp;" "&amp;H$4&amp;" "))&amp;(IF(I390=0,"",I390&amp;" "&amp;$I$4&amp;" "))&amp;(IF(J390=0,"",J390&amp;" "&amp;$J$4&amp;" ")),"")))&amp;"; "&amp;IF((B390=B389)*(AA390=AA389), "same collecting data; ", IF((B390=B389)*(Z389=Z390),"same locality; ",(IF(COUNTBLANK(L390)=1,"",$D$2&amp;L390&amp;$L$3&amp;" "&amp;$D$2))&amp;(IF(COUNTBLANK(M390)=1,"",$E$2&amp;M390&amp;$E$2&amp;", "))&amp;(IF(COUNTBLANK(N390)=1,"",N390&amp;"; "))&amp;(IF(COUNTBLANK(O390)=1,"",O390&amp;"; ")))&amp;(IF(COUNTBLANK(P390)=1,"",P390&amp;"; "))&amp;(IF(COUNTBLANK(Q390)=1,"",Q390&amp;"; "))&amp;(IF(COUNTBLANK(R390)=1,"",R390&amp;"m, "))&amp;IF((COUNTBLANK(S390)=0)*(S390&lt;&gt;S389), S390&amp;"; ","")&amp;(IF(COUNTBLANK(U390)=1,"",U390&amp;"; "))&amp;(IF(COUNTBLANK(T390)=1,"",IF(COUNTBLANK(F$2)=1,T390&amp;"; ",T390&amp;" "&amp;F$2&amp;"; "))))&amp;(IF(COUNTBLANK(V390)=1,"",V390&amp;"; "))&amp;IF((COUNTBLANK(C390)=1),"",C390)&amp;IF((B390=B391)*(K390=K391)*(L390=L391)*(M390=M391),IF(($H$2&lt;&gt;"m")*($H$2&lt;&gt;"Y"), " • ", IF((ISNUMBER(FIND(")",AE390))), " • ", "")),IF((B390=B391)*(K390=K391)," • ",". ")))</f>
        <v/>
      </c>
    </row>
    <row r="391" spans="1:34" s="1" customFormat="1" x14ac:dyDescent="0.25">
      <c r="A391" s="3" t="str">
        <f t="shared" si="45"/>
        <v/>
      </c>
      <c r="B391" s="53" t="str">
        <f t="shared" si="43"/>
        <v/>
      </c>
      <c r="C391" s="57"/>
      <c r="D391" s="56"/>
      <c r="E391" s="56"/>
      <c r="F391" s="56"/>
      <c r="G391" s="56"/>
      <c r="H391" s="56"/>
      <c r="I391" s="56"/>
      <c r="J391" s="56"/>
      <c r="K391" s="54"/>
      <c r="L391" s="54"/>
      <c r="M391" s="54"/>
      <c r="N391" s="54"/>
      <c r="O391" s="54"/>
      <c r="P391" s="54"/>
      <c r="Q391" s="54"/>
      <c r="R391" s="54"/>
      <c r="S391" s="54"/>
      <c r="T391" s="54"/>
      <c r="U391" s="54"/>
      <c r="V391" s="54"/>
      <c r="W391" s="54"/>
      <c r="X391" s="147" t="str">
        <f>IF(COUNTBLANK(D391)=1,"",IF('order-admin-units'!$I$1&lt;&gt;"y", "", IF(COUNTBLANK(K391)=1, 'order-admin-units'!$B$1+1, VLOOKUP(K391, ordercountry, 2))))</f>
        <v/>
      </c>
      <c r="Y391" s="147" t="str">
        <f>IF(COUNTBLANK(D391)=1,"",IF('order-admin-units'!$I$1&lt;&gt;"y", "", IF(COUNTBLANK(K391:L391)&gt;0, 'order-admin-units'!$B$2+1, VLOOKUP(K391&amp;"@"&amp;L391, orderadmin, 2))))</f>
        <v/>
      </c>
      <c r="Z391" s="147" t="str">
        <f t="shared" si="46"/>
        <v/>
      </c>
      <c r="AA391" s="147" t="str">
        <f t="shared" si="47"/>
        <v/>
      </c>
      <c r="AB391" s="147" t="str">
        <f t="shared" si="48"/>
        <v/>
      </c>
      <c r="AC391" s="147" t="str">
        <f t="shared" si="44"/>
        <v/>
      </c>
      <c r="AD391" s="11" t="str">
        <f t="shared" si="49"/>
        <v/>
      </c>
      <c r="AE391" s="11" t="str">
        <f t="array" ref="AE391">IF(COUNTBLANK(D391)=1,"",IF(OR($H$2="y",$H$2="m"),IF(AA391=AA390,IF(OR(AB391=$AB$4:$AB390)=FALSE,AE390&amp;C391,AE390),"("&amp;C391)&amp;IF(AA391=AA392,IF(OR(AB392=$AB$4:$AB391)=FALSE,", ",""),") "),""))</f>
        <v/>
      </c>
      <c r="AF391" s="11" t="str">
        <f t="array" ref="AF391">IF((COUNTBLANK(D391)=0)*OR($H$2="y",$H$2="m"),IFERROR(LEFT(C391, FIND(" ",C391)-1), C391),"")</f>
        <v/>
      </c>
      <c r="AG391" s="11" t="str">
        <f t="array" ref="AG391">IF(COUNTBLANK(D391)=1,"",IF(OR($H$2="y",$H$2="m"),IF(AA391=AA390,IF(OR(AC391=$AC$4:$AC390)=FALSE,AG390&amp;AF391,AG390),"("&amp;AF391)&amp;IF(AA391=AA392,IF(OR(AC392=$AC$4:$AC391)=FALSE,", ",""),") "),""))</f>
        <v/>
      </c>
      <c r="AH391" s="10" t="str">
        <f>IF((COUNTBLANK(D391)=1),"",IF(D391=D390,AH390,"")&amp;IF(B390&lt;&gt;B391,((IF(COUNTBLANK(E391)=1,$D$3&amp;"Non-type material: "&amp;$D$3,$D$3&amp;INDEX('type-categories'!$A$2:$B$100,MATCH(E391,'type-categories'!$A$2:$A$100,0),2)&amp;$D$3))),"")&amp;(IF(K391&lt;&gt;K390,$C$2&amp;UPPER(K391)&amp;$C$2&amp;$K$3&amp;" ",(IF(B391&lt;&gt;B390,$C$2&amp;UPPER(K391)&amp;$C$2&amp;$K$3&amp;" ",""))))&amp;IF((AA391&lt;&gt;AA392)*($H$2="y"),AD391&amp;AE391,IF((AA391&lt;&gt;AA392)*($H$2="m"),AD391&amp;AG391,IF(($H$2&lt;&gt;"m")*($H$2&lt;&gt;"Y"),(IF(F391=0,"",F391&amp;" "&amp;$F$4&amp;" "))&amp;(IF(G391=0,"",G391&amp;" "&amp;$G$4&amp;" "))&amp;(IF(H391=0,"",H391&amp;" "&amp;H$4&amp;" "))&amp;(IF(I391=0,"",I391&amp;" "&amp;$I$4&amp;" "))&amp;(IF(J391=0,"",J391&amp;" "&amp;$J$4&amp;" ")),"")))&amp;"; "&amp;IF((B391=B390)*(AA391=AA390), "same collecting data; ", IF((B391=B390)*(Z390=Z391),"same locality; ",(IF(COUNTBLANK(L391)=1,"",$D$2&amp;L391&amp;$L$3&amp;" "&amp;$D$2))&amp;(IF(COUNTBLANK(M391)=1,"",$E$2&amp;M391&amp;$E$2&amp;", "))&amp;(IF(COUNTBLANK(N391)=1,"",N391&amp;"; "))&amp;(IF(COUNTBLANK(O391)=1,"",O391&amp;"; ")))&amp;(IF(COUNTBLANK(P391)=1,"",P391&amp;"; "))&amp;(IF(COUNTBLANK(Q391)=1,"",Q391&amp;"; "))&amp;(IF(COUNTBLANK(R391)=1,"",R391&amp;"m, "))&amp;IF((COUNTBLANK(S391)=0)*(S391&lt;&gt;S390), S391&amp;"; ","")&amp;(IF(COUNTBLANK(U391)=1,"",U391&amp;"; "))&amp;(IF(COUNTBLANK(T391)=1,"",IF(COUNTBLANK(F$2)=1,T391&amp;"; ",T391&amp;" "&amp;F$2&amp;"; "))))&amp;(IF(COUNTBLANK(V391)=1,"",V391&amp;"; "))&amp;IF((COUNTBLANK(C391)=1),"",C391)&amp;IF((B391=B392)*(K391=K392)*(L391=L392)*(M391=M392),IF(($H$2&lt;&gt;"m")*($H$2&lt;&gt;"Y"), " • ", IF((ISNUMBER(FIND(")",AE391))), " • ", "")),IF((B391=B392)*(K391=K392)," • ",". ")))</f>
        <v/>
      </c>
    </row>
    <row r="392" spans="1:34" s="1" customFormat="1" x14ac:dyDescent="0.25">
      <c r="A392" s="3" t="str">
        <f t="shared" si="45"/>
        <v/>
      </c>
      <c r="B392" s="53" t="str">
        <f t="shared" si="43"/>
        <v/>
      </c>
      <c r="C392" s="57"/>
      <c r="D392" s="57"/>
      <c r="E392" s="57"/>
      <c r="F392" s="57"/>
      <c r="G392" s="57"/>
      <c r="H392" s="57"/>
      <c r="I392" s="57"/>
      <c r="J392" s="57"/>
      <c r="K392" s="57"/>
      <c r="L392" s="57"/>
      <c r="M392" s="54"/>
      <c r="N392" s="57"/>
      <c r="O392" s="58"/>
      <c r="P392" s="58"/>
      <c r="Q392" s="58"/>
      <c r="R392" s="58"/>
      <c r="S392" s="54"/>
      <c r="T392" s="57"/>
      <c r="U392" s="57"/>
      <c r="V392" s="57"/>
      <c r="W392" s="57"/>
      <c r="X392" s="147" t="str">
        <f>IF(COUNTBLANK(D392)=1,"",IF('order-admin-units'!$I$1&lt;&gt;"y", "", IF(COUNTBLANK(K392)=1, 'order-admin-units'!$B$1+1, VLOOKUP(K392, ordercountry, 2))))</f>
        <v/>
      </c>
      <c r="Y392" s="147" t="str">
        <f>IF(COUNTBLANK(D392)=1,"",IF('order-admin-units'!$I$1&lt;&gt;"y", "", IF(COUNTBLANK(K392:L392)&gt;0, 'order-admin-units'!$B$2+1, VLOOKUP(K392&amp;"@"&amp;L392, orderadmin, 2))))</f>
        <v/>
      </c>
      <c r="Z392" s="147" t="str">
        <f t="shared" si="46"/>
        <v/>
      </c>
      <c r="AA392" s="147" t="str">
        <f t="shared" si="47"/>
        <v/>
      </c>
      <c r="AB392" s="147" t="str">
        <f t="shared" si="48"/>
        <v/>
      </c>
      <c r="AC392" s="147" t="str">
        <f t="shared" si="44"/>
        <v/>
      </c>
      <c r="AD392" s="11" t="str">
        <f t="shared" si="49"/>
        <v/>
      </c>
      <c r="AE392" s="11" t="str">
        <f t="array" ref="AE392">IF(COUNTBLANK(D392)=1,"",IF(OR($H$2="y",$H$2="m"),IF(AA392=AA391,IF(OR(AB392=$AB$4:$AB391)=FALSE,AE391&amp;C392,AE391),"("&amp;C392)&amp;IF(AA392=AA393,IF(OR(AB393=$AB$4:$AB392)=FALSE,", ",""),") "),""))</f>
        <v/>
      </c>
      <c r="AF392" s="11" t="str">
        <f t="array" ref="AF392">IF((COUNTBLANK(D392)=0)*OR($H$2="y",$H$2="m"),IFERROR(LEFT(C392, FIND(" ",C392)-1), C392),"")</f>
        <v/>
      </c>
      <c r="AG392" s="11" t="str">
        <f t="array" ref="AG392">IF(COUNTBLANK(D392)=1,"",IF(OR($H$2="y",$H$2="m"),IF(AA392=AA391,IF(OR(AC392=$AC$4:$AC391)=FALSE,AG391&amp;AF392,AG391),"("&amp;AF392)&amp;IF(AA392=AA393,IF(OR(AC393=$AC$4:$AC392)=FALSE,", ",""),") "),""))</f>
        <v/>
      </c>
      <c r="AH392" s="10" t="str">
        <f>IF((COUNTBLANK(D392)=1),"",IF(D392=D391,AH391,"")&amp;IF(B391&lt;&gt;B392,((IF(COUNTBLANK(E392)=1,$D$3&amp;"Non-type material: "&amp;$D$3,$D$3&amp;INDEX('type-categories'!$A$2:$B$100,MATCH(E392,'type-categories'!$A$2:$A$100,0),2)&amp;$D$3))),"")&amp;(IF(K392&lt;&gt;K391,$C$2&amp;UPPER(K392)&amp;$C$2&amp;$K$3&amp;" ",(IF(B392&lt;&gt;B391,$C$2&amp;UPPER(K392)&amp;$C$2&amp;$K$3&amp;" ",""))))&amp;IF((AA392&lt;&gt;AA393)*($H$2="y"),AD392&amp;AE392,IF((AA392&lt;&gt;AA393)*($H$2="m"),AD392&amp;AG392,IF(($H$2&lt;&gt;"m")*($H$2&lt;&gt;"Y"),(IF(F392=0,"",F392&amp;" "&amp;$F$4&amp;" "))&amp;(IF(G392=0,"",G392&amp;" "&amp;$G$4&amp;" "))&amp;(IF(H392=0,"",H392&amp;" "&amp;H$4&amp;" "))&amp;(IF(I392=0,"",I392&amp;" "&amp;$I$4&amp;" "))&amp;(IF(J392=0,"",J392&amp;" "&amp;$J$4&amp;" ")),"")))&amp;"; "&amp;IF((B392=B391)*(AA392=AA391), "same collecting data; ", IF((B392=B391)*(Z391=Z392),"same locality; ",(IF(COUNTBLANK(L392)=1,"",$D$2&amp;L392&amp;$L$3&amp;" "&amp;$D$2))&amp;(IF(COUNTBLANK(M392)=1,"",$E$2&amp;M392&amp;$E$2&amp;", "))&amp;(IF(COUNTBLANK(N392)=1,"",N392&amp;"; "))&amp;(IF(COUNTBLANK(O392)=1,"",O392&amp;"; ")))&amp;(IF(COUNTBLANK(P392)=1,"",P392&amp;"; "))&amp;(IF(COUNTBLANK(Q392)=1,"",Q392&amp;"; "))&amp;(IF(COUNTBLANK(R392)=1,"",R392&amp;"m, "))&amp;IF((COUNTBLANK(S392)=0)*(S392&lt;&gt;S391), S392&amp;"; ","")&amp;(IF(COUNTBLANK(U392)=1,"",U392&amp;"; "))&amp;(IF(COUNTBLANK(T392)=1,"",IF(COUNTBLANK(F$2)=1,T392&amp;"; ",T392&amp;" "&amp;F$2&amp;"; "))))&amp;(IF(COUNTBLANK(V392)=1,"",V392&amp;"; "))&amp;IF((COUNTBLANK(C392)=1),"",C392)&amp;IF((B392=B393)*(K392=K393)*(L392=L393)*(M392=M393),IF(($H$2&lt;&gt;"m")*($H$2&lt;&gt;"Y"), " • ", IF((ISNUMBER(FIND(")",AE392))), " • ", "")),IF((B392=B393)*(K392=K393)," • ",". ")))</f>
        <v/>
      </c>
    </row>
    <row r="393" spans="1:34" s="1" customFormat="1" x14ac:dyDescent="0.25">
      <c r="A393" s="3" t="str">
        <f t="shared" si="45"/>
        <v/>
      </c>
      <c r="B393" s="53" t="str">
        <f t="shared" si="43"/>
        <v/>
      </c>
      <c r="C393" s="57"/>
      <c r="D393" s="57"/>
      <c r="E393" s="57"/>
      <c r="F393" s="57"/>
      <c r="G393" s="57"/>
      <c r="H393" s="57"/>
      <c r="I393" s="57"/>
      <c r="J393" s="57"/>
      <c r="K393" s="57"/>
      <c r="L393" s="57"/>
      <c r="M393" s="54"/>
      <c r="N393" s="57"/>
      <c r="O393" s="58"/>
      <c r="P393" s="58"/>
      <c r="Q393" s="58"/>
      <c r="R393" s="58"/>
      <c r="S393" s="54"/>
      <c r="T393" s="57"/>
      <c r="U393" s="57"/>
      <c r="V393" s="57"/>
      <c r="W393" s="57"/>
      <c r="X393" s="147" t="str">
        <f>IF(COUNTBLANK(D393)=1,"",IF('order-admin-units'!$I$1&lt;&gt;"y", "", IF(COUNTBLANK(K393)=1, 'order-admin-units'!$B$1+1, VLOOKUP(K393, ordercountry, 2))))</f>
        <v/>
      </c>
      <c r="Y393" s="147" t="str">
        <f>IF(COUNTBLANK(D393)=1,"",IF('order-admin-units'!$I$1&lt;&gt;"y", "", IF(COUNTBLANK(K393:L393)&gt;0, 'order-admin-units'!$B$2+1, VLOOKUP(K393&amp;"@"&amp;L393, orderadmin, 2))))</f>
        <v/>
      </c>
      <c r="Z393" s="147" t="str">
        <f t="shared" si="46"/>
        <v/>
      </c>
      <c r="AA393" s="147" t="str">
        <f t="shared" si="47"/>
        <v/>
      </c>
      <c r="AB393" s="147" t="str">
        <f t="shared" si="48"/>
        <v/>
      </c>
      <c r="AC393" s="147" t="str">
        <f t="shared" si="44"/>
        <v/>
      </c>
      <c r="AD393" s="11" t="str">
        <f t="shared" si="49"/>
        <v/>
      </c>
      <c r="AE393" s="11" t="str">
        <f t="array" ref="AE393">IF(COUNTBLANK(D393)=1,"",IF(OR($H$2="y",$H$2="m"),IF(AA393=AA392,IF(OR(AB393=$AB$4:$AB392)=FALSE,AE392&amp;C393,AE392),"("&amp;C393)&amp;IF(AA393=AA394,IF(OR(AB394=$AB$4:$AB393)=FALSE,", ",""),") "),""))</f>
        <v/>
      </c>
      <c r="AF393" s="11" t="str">
        <f t="array" ref="AF393">IF((COUNTBLANK(D393)=0)*OR($H$2="y",$H$2="m"),IFERROR(LEFT(C393, FIND(" ",C393)-1), C393),"")</f>
        <v/>
      </c>
      <c r="AG393" s="11" t="str">
        <f t="array" ref="AG393">IF(COUNTBLANK(D393)=1,"",IF(OR($H$2="y",$H$2="m"),IF(AA393=AA392,IF(OR(AC393=$AC$4:$AC392)=FALSE,AG392&amp;AF393,AG392),"("&amp;AF393)&amp;IF(AA393=AA394,IF(OR(AC394=$AC$4:$AC393)=FALSE,", ",""),") "),""))</f>
        <v/>
      </c>
      <c r="AH393" s="10" t="str">
        <f>IF((COUNTBLANK(D393)=1),"",IF(D393=D392,AH392,"")&amp;IF(B392&lt;&gt;B393,((IF(COUNTBLANK(E393)=1,$D$3&amp;"Non-type material: "&amp;$D$3,$D$3&amp;INDEX('type-categories'!$A$2:$B$100,MATCH(E393,'type-categories'!$A$2:$A$100,0),2)&amp;$D$3))),"")&amp;(IF(K393&lt;&gt;K392,$C$2&amp;UPPER(K393)&amp;$C$2&amp;$K$3&amp;" ",(IF(B393&lt;&gt;B392,$C$2&amp;UPPER(K393)&amp;$C$2&amp;$K$3&amp;" ",""))))&amp;IF((AA393&lt;&gt;AA394)*($H$2="y"),AD393&amp;AE393,IF((AA393&lt;&gt;AA394)*($H$2="m"),AD393&amp;AG393,IF(($H$2&lt;&gt;"m")*($H$2&lt;&gt;"Y"),(IF(F393=0,"",F393&amp;" "&amp;$F$4&amp;" "))&amp;(IF(G393=0,"",G393&amp;" "&amp;$G$4&amp;" "))&amp;(IF(H393=0,"",H393&amp;" "&amp;H$4&amp;" "))&amp;(IF(I393=0,"",I393&amp;" "&amp;$I$4&amp;" "))&amp;(IF(J393=0,"",J393&amp;" "&amp;$J$4&amp;" ")),"")))&amp;"; "&amp;IF((B393=B392)*(AA393=AA392), "same collecting data; ", IF((B393=B392)*(Z392=Z393),"same locality; ",(IF(COUNTBLANK(L393)=1,"",$D$2&amp;L393&amp;$L$3&amp;" "&amp;$D$2))&amp;(IF(COUNTBLANK(M393)=1,"",$E$2&amp;M393&amp;$E$2&amp;", "))&amp;(IF(COUNTBLANK(N393)=1,"",N393&amp;"; "))&amp;(IF(COUNTBLANK(O393)=1,"",O393&amp;"; ")))&amp;(IF(COUNTBLANK(P393)=1,"",P393&amp;"; "))&amp;(IF(COUNTBLANK(Q393)=1,"",Q393&amp;"; "))&amp;(IF(COUNTBLANK(R393)=1,"",R393&amp;"m, "))&amp;IF((COUNTBLANK(S393)=0)*(S393&lt;&gt;S392), S393&amp;"; ","")&amp;(IF(COUNTBLANK(U393)=1,"",U393&amp;"; "))&amp;(IF(COUNTBLANK(T393)=1,"",IF(COUNTBLANK(F$2)=1,T393&amp;"; ",T393&amp;" "&amp;F$2&amp;"; "))))&amp;(IF(COUNTBLANK(V393)=1,"",V393&amp;"; "))&amp;IF((COUNTBLANK(C393)=1),"",C393)&amp;IF((B393=B394)*(K393=K394)*(L393=L394)*(M393=M394),IF(($H$2&lt;&gt;"m")*($H$2&lt;&gt;"Y"), " • ", IF((ISNUMBER(FIND(")",AE393))), " • ", "")),IF((B393=B394)*(K393=K394)," • ",". ")))</f>
        <v/>
      </c>
    </row>
    <row r="394" spans="1:34" s="1" customFormat="1" x14ac:dyDescent="0.25">
      <c r="A394" s="3" t="str">
        <f t="shared" si="45"/>
        <v/>
      </c>
      <c r="B394" s="53" t="str">
        <f t="shared" si="43"/>
        <v/>
      </c>
      <c r="C394" s="57"/>
      <c r="D394" s="57"/>
      <c r="E394" s="57"/>
      <c r="F394" s="57"/>
      <c r="G394" s="57"/>
      <c r="H394" s="57"/>
      <c r="I394" s="57"/>
      <c r="J394" s="57"/>
      <c r="K394" s="57"/>
      <c r="L394" s="57"/>
      <c r="M394" s="54"/>
      <c r="N394" s="57"/>
      <c r="O394" s="58"/>
      <c r="P394" s="58"/>
      <c r="Q394" s="58"/>
      <c r="R394" s="58"/>
      <c r="S394" s="54"/>
      <c r="T394" s="57"/>
      <c r="U394" s="57"/>
      <c r="V394" s="57"/>
      <c r="W394" s="57"/>
      <c r="X394" s="147" t="str">
        <f>IF(COUNTBLANK(D394)=1,"",IF('order-admin-units'!$I$1&lt;&gt;"y", "", IF(COUNTBLANK(K394)=1, 'order-admin-units'!$B$1+1, VLOOKUP(K394, ordercountry, 2))))</f>
        <v/>
      </c>
      <c r="Y394" s="147" t="str">
        <f>IF(COUNTBLANK(D394)=1,"",IF('order-admin-units'!$I$1&lt;&gt;"y", "", IF(COUNTBLANK(K394:L394)&gt;0, 'order-admin-units'!$B$2+1, VLOOKUP(K394&amp;"@"&amp;L394, orderadmin, 2))))</f>
        <v/>
      </c>
      <c r="Z394" s="147" t="str">
        <f t="shared" si="46"/>
        <v/>
      </c>
      <c r="AA394" s="147" t="str">
        <f t="shared" si="47"/>
        <v/>
      </c>
      <c r="AB394" s="147" t="str">
        <f t="shared" si="48"/>
        <v/>
      </c>
      <c r="AC394" s="147" t="str">
        <f t="shared" si="44"/>
        <v/>
      </c>
      <c r="AD394" s="11" t="str">
        <f t="shared" si="49"/>
        <v/>
      </c>
      <c r="AE394" s="11" t="str">
        <f t="array" ref="AE394">IF(COUNTBLANK(D394)=1,"",IF(OR($H$2="y",$H$2="m"),IF(AA394=AA393,IF(OR(AB394=$AB$4:$AB393)=FALSE,AE393&amp;C394,AE393),"("&amp;C394)&amp;IF(AA394=AA395,IF(OR(AB395=$AB$4:$AB394)=FALSE,", ",""),") "),""))</f>
        <v/>
      </c>
      <c r="AF394" s="11" t="str">
        <f t="array" ref="AF394">IF((COUNTBLANK(D394)=0)*OR($H$2="y",$H$2="m"),IFERROR(LEFT(C394, FIND(" ",C394)-1), C394),"")</f>
        <v/>
      </c>
      <c r="AG394" s="11" t="str">
        <f t="array" ref="AG394">IF(COUNTBLANK(D394)=1,"",IF(OR($H$2="y",$H$2="m"),IF(AA394=AA393,IF(OR(AC394=$AC$4:$AC393)=FALSE,AG393&amp;AF394,AG393),"("&amp;AF394)&amp;IF(AA394=AA395,IF(OR(AC395=$AC$4:$AC394)=FALSE,", ",""),") "),""))</f>
        <v/>
      </c>
      <c r="AH394" s="10" t="str">
        <f>IF((COUNTBLANK(D394)=1),"",IF(D394=D393,AH393,"")&amp;IF(B393&lt;&gt;B394,((IF(COUNTBLANK(E394)=1,$D$3&amp;"Non-type material: "&amp;$D$3,$D$3&amp;INDEX('type-categories'!$A$2:$B$100,MATCH(E394,'type-categories'!$A$2:$A$100,0),2)&amp;$D$3))),"")&amp;(IF(K394&lt;&gt;K393,$C$2&amp;UPPER(K394)&amp;$C$2&amp;$K$3&amp;" ",(IF(B394&lt;&gt;B393,$C$2&amp;UPPER(K394)&amp;$C$2&amp;$K$3&amp;" ",""))))&amp;IF((AA394&lt;&gt;AA395)*($H$2="y"),AD394&amp;AE394,IF((AA394&lt;&gt;AA395)*($H$2="m"),AD394&amp;AG394,IF(($H$2&lt;&gt;"m")*($H$2&lt;&gt;"Y"),(IF(F394=0,"",F394&amp;" "&amp;$F$4&amp;" "))&amp;(IF(G394=0,"",G394&amp;" "&amp;$G$4&amp;" "))&amp;(IF(H394=0,"",H394&amp;" "&amp;H$4&amp;" "))&amp;(IF(I394=0,"",I394&amp;" "&amp;$I$4&amp;" "))&amp;(IF(J394=0,"",J394&amp;" "&amp;$J$4&amp;" ")),"")))&amp;"; "&amp;IF((B394=B393)*(AA394=AA393), "same collecting data; ", IF((B394=B393)*(Z393=Z394),"same locality; ",(IF(COUNTBLANK(L394)=1,"",$D$2&amp;L394&amp;$L$3&amp;" "&amp;$D$2))&amp;(IF(COUNTBLANK(M394)=1,"",$E$2&amp;M394&amp;$E$2&amp;", "))&amp;(IF(COUNTBLANK(N394)=1,"",N394&amp;"; "))&amp;(IF(COUNTBLANK(O394)=1,"",O394&amp;"; ")))&amp;(IF(COUNTBLANK(P394)=1,"",P394&amp;"; "))&amp;(IF(COUNTBLANK(Q394)=1,"",Q394&amp;"; "))&amp;(IF(COUNTBLANK(R394)=1,"",R394&amp;"m, "))&amp;IF((COUNTBLANK(S394)=0)*(S394&lt;&gt;S393), S394&amp;"; ","")&amp;(IF(COUNTBLANK(U394)=1,"",U394&amp;"; "))&amp;(IF(COUNTBLANK(T394)=1,"",IF(COUNTBLANK(F$2)=1,T394&amp;"; ",T394&amp;" "&amp;F$2&amp;"; "))))&amp;(IF(COUNTBLANK(V394)=1,"",V394&amp;"; "))&amp;IF((COUNTBLANK(C394)=1),"",C394)&amp;IF((B394=B395)*(K394=K395)*(L394=L395)*(M394=M395),IF(($H$2&lt;&gt;"m")*($H$2&lt;&gt;"Y"), " • ", IF((ISNUMBER(FIND(")",AE394))), " • ", "")),IF((B394=B395)*(K394=K395)," • ",". ")))</f>
        <v/>
      </c>
    </row>
    <row r="395" spans="1:34" s="1" customFormat="1" x14ac:dyDescent="0.25">
      <c r="A395" s="3" t="str">
        <f t="shared" si="45"/>
        <v/>
      </c>
      <c r="B395" s="53" t="str">
        <f t="shared" si="43"/>
        <v/>
      </c>
      <c r="C395" s="57"/>
      <c r="D395" s="57"/>
      <c r="E395" s="57"/>
      <c r="F395" s="57"/>
      <c r="G395" s="57"/>
      <c r="H395" s="57"/>
      <c r="I395" s="57"/>
      <c r="J395" s="57"/>
      <c r="K395" s="57"/>
      <c r="L395" s="57"/>
      <c r="M395" s="54"/>
      <c r="N395" s="57"/>
      <c r="O395" s="58"/>
      <c r="P395" s="58"/>
      <c r="Q395" s="58"/>
      <c r="R395" s="58"/>
      <c r="S395" s="54"/>
      <c r="T395" s="57"/>
      <c r="U395" s="57"/>
      <c r="V395" s="57"/>
      <c r="W395" s="57"/>
      <c r="X395" s="147" t="str">
        <f>IF(COUNTBLANK(D395)=1,"",IF('order-admin-units'!$I$1&lt;&gt;"y", "", IF(COUNTBLANK(K395)=1, 'order-admin-units'!$B$1+1, VLOOKUP(K395, ordercountry, 2))))</f>
        <v/>
      </c>
      <c r="Y395" s="147" t="str">
        <f>IF(COUNTBLANK(D395)=1,"",IF('order-admin-units'!$I$1&lt;&gt;"y", "", IF(COUNTBLANK(K395:L395)&gt;0, 'order-admin-units'!$B$2+1, VLOOKUP(K395&amp;"@"&amp;L395, orderadmin, 2))))</f>
        <v/>
      </c>
      <c r="Z395" s="147" t="str">
        <f t="shared" si="46"/>
        <v/>
      </c>
      <c r="AA395" s="147" t="str">
        <f t="shared" si="47"/>
        <v/>
      </c>
      <c r="AB395" s="147" t="str">
        <f t="shared" si="48"/>
        <v/>
      </c>
      <c r="AC395" s="147" t="str">
        <f t="shared" si="44"/>
        <v/>
      </c>
      <c r="AD395" s="11" t="str">
        <f t="shared" si="49"/>
        <v/>
      </c>
      <c r="AE395" s="11" t="str">
        <f t="array" ref="AE395">IF(COUNTBLANK(D395)=1,"",IF(OR($H$2="y",$H$2="m"),IF(AA395=AA394,IF(OR(AB395=$AB$4:$AB394)=FALSE,AE394&amp;C395,AE394),"("&amp;C395)&amp;IF(AA395=AA396,IF(OR(AB396=$AB$4:$AB395)=FALSE,", ",""),") "),""))</f>
        <v/>
      </c>
      <c r="AF395" s="11" t="str">
        <f t="array" ref="AF395">IF((COUNTBLANK(D395)=0)*OR($H$2="y",$H$2="m"),IFERROR(LEFT(C395, FIND(" ",C395)-1), C395),"")</f>
        <v/>
      </c>
      <c r="AG395" s="11" t="str">
        <f t="array" ref="AG395">IF(COUNTBLANK(D395)=1,"",IF(OR($H$2="y",$H$2="m"),IF(AA395=AA394,IF(OR(AC395=$AC$4:$AC394)=FALSE,AG394&amp;AF395,AG394),"("&amp;AF395)&amp;IF(AA395=AA396,IF(OR(AC396=$AC$4:$AC395)=FALSE,", ",""),") "),""))</f>
        <v/>
      </c>
      <c r="AH395" s="10" t="str">
        <f>IF((COUNTBLANK(D395)=1),"",IF(D395=D394,AH394,"")&amp;IF(B394&lt;&gt;B395,((IF(COUNTBLANK(E395)=1,$D$3&amp;"Non-type material: "&amp;$D$3,$D$3&amp;INDEX('type-categories'!$A$2:$B$100,MATCH(E395,'type-categories'!$A$2:$A$100,0),2)&amp;$D$3))),"")&amp;(IF(K395&lt;&gt;K394,$C$2&amp;UPPER(K395)&amp;$C$2&amp;$K$3&amp;" ",(IF(B395&lt;&gt;B394,$C$2&amp;UPPER(K395)&amp;$C$2&amp;$K$3&amp;" ",""))))&amp;IF((AA395&lt;&gt;AA396)*($H$2="y"),AD395&amp;AE395,IF((AA395&lt;&gt;AA396)*($H$2="m"),AD395&amp;AG395,IF(($H$2&lt;&gt;"m")*($H$2&lt;&gt;"Y"),(IF(F395=0,"",F395&amp;" "&amp;$F$4&amp;" "))&amp;(IF(G395=0,"",G395&amp;" "&amp;$G$4&amp;" "))&amp;(IF(H395=0,"",H395&amp;" "&amp;H$4&amp;" "))&amp;(IF(I395=0,"",I395&amp;" "&amp;$I$4&amp;" "))&amp;(IF(J395=0,"",J395&amp;" "&amp;$J$4&amp;" ")),"")))&amp;"; "&amp;IF((B395=B394)*(AA395=AA394), "same collecting data; ", IF((B395=B394)*(Z394=Z395),"same locality; ",(IF(COUNTBLANK(L395)=1,"",$D$2&amp;L395&amp;$L$3&amp;" "&amp;$D$2))&amp;(IF(COUNTBLANK(M395)=1,"",$E$2&amp;M395&amp;$E$2&amp;", "))&amp;(IF(COUNTBLANK(N395)=1,"",N395&amp;"; "))&amp;(IF(COUNTBLANK(O395)=1,"",O395&amp;"; ")))&amp;(IF(COUNTBLANK(P395)=1,"",P395&amp;"; "))&amp;(IF(COUNTBLANK(Q395)=1,"",Q395&amp;"; "))&amp;(IF(COUNTBLANK(R395)=1,"",R395&amp;"m, "))&amp;IF((COUNTBLANK(S395)=0)*(S395&lt;&gt;S394), S395&amp;"; ","")&amp;(IF(COUNTBLANK(U395)=1,"",U395&amp;"; "))&amp;(IF(COUNTBLANK(T395)=1,"",IF(COUNTBLANK(F$2)=1,T395&amp;"; ",T395&amp;" "&amp;F$2&amp;"; "))))&amp;(IF(COUNTBLANK(V395)=1,"",V395&amp;"; "))&amp;IF((COUNTBLANK(C395)=1),"",C395)&amp;IF((B395=B396)*(K395=K396)*(L395=L396)*(M395=M396),IF(($H$2&lt;&gt;"m")*($H$2&lt;&gt;"Y"), " • ", IF((ISNUMBER(FIND(")",AE395))), " • ", "")),IF((B395=B396)*(K395=K396)," • ",". ")))</f>
        <v/>
      </c>
    </row>
    <row r="396" spans="1:34" s="1" customFormat="1" x14ac:dyDescent="0.25">
      <c r="A396" s="3" t="str">
        <f t="shared" si="45"/>
        <v/>
      </c>
      <c r="B396" s="53" t="str">
        <f t="shared" si="43"/>
        <v/>
      </c>
      <c r="C396" s="57"/>
      <c r="D396" s="57"/>
      <c r="E396" s="57"/>
      <c r="F396" s="57"/>
      <c r="G396" s="57"/>
      <c r="H396" s="57"/>
      <c r="I396" s="57"/>
      <c r="J396" s="57"/>
      <c r="K396" s="57"/>
      <c r="L396" s="57"/>
      <c r="M396" s="54"/>
      <c r="N396" s="57"/>
      <c r="O396" s="58"/>
      <c r="P396" s="58"/>
      <c r="Q396" s="58"/>
      <c r="R396" s="58"/>
      <c r="S396" s="54"/>
      <c r="T396" s="57"/>
      <c r="U396" s="57"/>
      <c r="V396" s="57"/>
      <c r="W396" s="57"/>
      <c r="X396" s="147" t="str">
        <f>IF(COUNTBLANK(D396)=1,"",IF('order-admin-units'!$I$1&lt;&gt;"y", "", IF(COUNTBLANK(K396)=1, 'order-admin-units'!$B$1+1, VLOOKUP(K396, ordercountry, 2))))</f>
        <v/>
      </c>
      <c r="Y396" s="147" t="str">
        <f>IF(COUNTBLANK(D396)=1,"",IF('order-admin-units'!$I$1&lt;&gt;"y", "", IF(COUNTBLANK(K396:L396)&gt;0, 'order-admin-units'!$B$2+1, VLOOKUP(K396&amp;"@"&amp;L396, orderadmin, 2))))</f>
        <v/>
      </c>
      <c r="Z396" s="147" t="str">
        <f t="shared" si="46"/>
        <v/>
      </c>
      <c r="AA396" s="147" t="str">
        <f t="shared" si="47"/>
        <v/>
      </c>
      <c r="AB396" s="147" t="str">
        <f t="shared" si="48"/>
        <v/>
      </c>
      <c r="AC396" s="147" t="str">
        <f t="shared" si="44"/>
        <v/>
      </c>
      <c r="AD396" s="11" t="str">
        <f t="shared" si="49"/>
        <v/>
      </c>
      <c r="AE396" s="11" t="str">
        <f t="array" ref="AE396">IF(COUNTBLANK(D396)=1,"",IF(OR($H$2="y",$H$2="m"),IF(AA396=AA395,IF(OR(AB396=$AB$4:$AB395)=FALSE,AE395&amp;C396,AE395),"("&amp;C396)&amp;IF(AA396=AA397,IF(OR(AB397=$AB$4:$AB396)=FALSE,", ",""),") "),""))</f>
        <v/>
      </c>
      <c r="AF396" s="11" t="str">
        <f t="array" ref="AF396">IF((COUNTBLANK(D396)=0)*OR($H$2="y",$H$2="m"),IFERROR(LEFT(C396, FIND(" ",C396)-1), C396),"")</f>
        <v/>
      </c>
      <c r="AG396" s="11" t="str">
        <f t="array" ref="AG396">IF(COUNTBLANK(D396)=1,"",IF(OR($H$2="y",$H$2="m"),IF(AA396=AA395,IF(OR(AC396=$AC$4:$AC395)=FALSE,AG395&amp;AF396,AG395),"("&amp;AF396)&amp;IF(AA396=AA397,IF(OR(AC397=$AC$4:$AC396)=FALSE,", ",""),") "),""))</f>
        <v/>
      </c>
      <c r="AH396" s="10" t="str">
        <f>IF((COUNTBLANK(D396)=1),"",IF(D396=D395,AH395,"")&amp;IF(B395&lt;&gt;B396,((IF(COUNTBLANK(E396)=1,$D$3&amp;"Non-type material: "&amp;$D$3,$D$3&amp;INDEX('type-categories'!$A$2:$B$100,MATCH(E396,'type-categories'!$A$2:$A$100,0),2)&amp;$D$3))),"")&amp;(IF(K396&lt;&gt;K395,$C$2&amp;UPPER(K396)&amp;$C$2&amp;$K$3&amp;" ",(IF(B396&lt;&gt;B395,$C$2&amp;UPPER(K396)&amp;$C$2&amp;$K$3&amp;" ",""))))&amp;IF((AA396&lt;&gt;AA397)*($H$2="y"),AD396&amp;AE396,IF((AA396&lt;&gt;AA397)*($H$2="m"),AD396&amp;AG396,IF(($H$2&lt;&gt;"m")*($H$2&lt;&gt;"Y"),(IF(F396=0,"",F396&amp;" "&amp;$F$4&amp;" "))&amp;(IF(G396=0,"",G396&amp;" "&amp;$G$4&amp;" "))&amp;(IF(H396=0,"",H396&amp;" "&amp;H$4&amp;" "))&amp;(IF(I396=0,"",I396&amp;" "&amp;$I$4&amp;" "))&amp;(IF(J396=0,"",J396&amp;" "&amp;$J$4&amp;" ")),"")))&amp;"; "&amp;IF((B396=B395)*(AA396=AA395), "same collecting data; ", IF((B396=B395)*(Z395=Z396),"same locality; ",(IF(COUNTBLANK(L396)=1,"",$D$2&amp;L396&amp;$L$3&amp;" "&amp;$D$2))&amp;(IF(COUNTBLANK(M396)=1,"",$E$2&amp;M396&amp;$E$2&amp;", "))&amp;(IF(COUNTBLANK(N396)=1,"",N396&amp;"; "))&amp;(IF(COUNTBLANK(O396)=1,"",O396&amp;"; ")))&amp;(IF(COUNTBLANK(P396)=1,"",P396&amp;"; "))&amp;(IF(COUNTBLANK(Q396)=1,"",Q396&amp;"; "))&amp;(IF(COUNTBLANK(R396)=1,"",R396&amp;"m, "))&amp;IF((COUNTBLANK(S396)=0)*(S396&lt;&gt;S395), S396&amp;"; ","")&amp;(IF(COUNTBLANK(U396)=1,"",U396&amp;"; "))&amp;(IF(COUNTBLANK(T396)=1,"",IF(COUNTBLANK(F$2)=1,T396&amp;"; ",T396&amp;" "&amp;F$2&amp;"; "))))&amp;(IF(COUNTBLANK(V396)=1,"",V396&amp;"; "))&amp;IF((COUNTBLANK(C396)=1),"",C396)&amp;IF((B396=B397)*(K396=K397)*(L396=L397)*(M396=M397),IF(($H$2&lt;&gt;"m")*($H$2&lt;&gt;"Y"), " • ", IF((ISNUMBER(FIND(")",AE396))), " • ", "")),IF((B396=B397)*(K396=K397)," • ",". ")))</f>
        <v/>
      </c>
    </row>
    <row r="397" spans="1:34" s="1" customFormat="1" x14ac:dyDescent="0.25">
      <c r="A397" s="3" t="str">
        <f t="shared" si="45"/>
        <v/>
      </c>
      <c r="B397" s="53" t="str">
        <f t="shared" si="43"/>
        <v/>
      </c>
      <c r="C397" s="57"/>
      <c r="D397" s="57"/>
      <c r="E397" s="57"/>
      <c r="F397" s="57"/>
      <c r="G397" s="57"/>
      <c r="H397" s="57"/>
      <c r="I397" s="57"/>
      <c r="J397" s="57"/>
      <c r="K397" s="57"/>
      <c r="L397" s="57"/>
      <c r="M397" s="54"/>
      <c r="N397" s="57"/>
      <c r="O397" s="58"/>
      <c r="P397" s="58"/>
      <c r="Q397" s="58"/>
      <c r="R397" s="58"/>
      <c r="S397" s="54"/>
      <c r="T397" s="57"/>
      <c r="U397" s="57"/>
      <c r="V397" s="57"/>
      <c r="W397" s="57"/>
      <c r="X397" s="147" t="str">
        <f>IF(COUNTBLANK(D397)=1,"",IF('order-admin-units'!$I$1&lt;&gt;"y", "", IF(COUNTBLANK(K397)=1, 'order-admin-units'!$B$1+1, VLOOKUP(K397, ordercountry, 2))))</f>
        <v/>
      </c>
      <c r="Y397" s="147" t="str">
        <f>IF(COUNTBLANK(D397)=1,"",IF('order-admin-units'!$I$1&lt;&gt;"y", "", IF(COUNTBLANK(K397:L397)&gt;0, 'order-admin-units'!$B$2+1, VLOOKUP(K397&amp;"@"&amp;L397, orderadmin, 2))))</f>
        <v/>
      </c>
      <c r="Z397" s="147" t="str">
        <f t="shared" si="46"/>
        <v/>
      </c>
      <c r="AA397" s="147" t="str">
        <f t="shared" si="47"/>
        <v/>
      </c>
      <c r="AB397" s="147" t="str">
        <f t="shared" si="48"/>
        <v/>
      </c>
      <c r="AC397" s="147" t="str">
        <f t="shared" si="44"/>
        <v/>
      </c>
      <c r="AD397" s="11" t="str">
        <f t="shared" si="49"/>
        <v/>
      </c>
      <c r="AE397" s="11" t="str">
        <f t="array" ref="AE397">IF(COUNTBLANK(D397)=1,"",IF(OR($H$2="y",$H$2="m"),IF(AA397=AA396,IF(OR(AB397=$AB$4:$AB396)=FALSE,AE396&amp;C397,AE396),"("&amp;C397)&amp;IF(AA397=AA398,IF(OR(AB398=$AB$4:$AB397)=FALSE,", ",""),") "),""))</f>
        <v/>
      </c>
      <c r="AF397" s="11" t="str">
        <f t="array" ref="AF397">IF((COUNTBLANK(D397)=0)*OR($H$2="y",$H$2="m"),IFERROR(LEFT(C397, FIND(" ",C397)-1), C397),"")</f>
        <v/>
      </c>
      <c r="AG397" s="11" t="str">
        <f t="array" ref="AG397">IF(COUNTBLANK(D397)=1,"",IF(OR($H$2="y",$H$2="m"),IF(AA397=AA396,IF(OR(AC397=$AC$4:$AC396)=FALSE,AG396&amp;AF397,AG396),"("&amp;AF397)&amp;IF(AA397=AA398,IF(OR(AC398=$AC$4:$AC397)=FALSE,", ",""),") "),""))</f>
        <v/>
      </c>
      <c r="AH397" s="10" t="str">
        <f>IF((COUNTBLANK(D397)=1),"",IF(D397=D396,AH396,"")&amp;IF(B396&lt;&gt;B397,((IF(COUNTBLANK(E397)=1,$D$3&amp;"Non-type material: "&amp;$D$3,$D$3&amp;INDEX('type-categories'!$A$2:$B$100,MATCH(E397,'type-categories'!$A$2:$A$100,0),2)&amp;$D$3))),"")&amp;(IF(K397&lt;&gt;K396,$C$2&amp;UPPER(K397)&amp;$C$2&amp;$K$3&amp;" ",(IF(B397&lt;&gt;B396,$C$2&amp;UPPER(K397)&amp;$C$2&amp;$K$3&amp;" ",""))))&amp;IF((AA397&lt;&gt;AA398)*($H$2="y"),AD397&amp;AE397,IF((AA397&lt;&gt;AA398)*($H$2="m"),AD397&amp;AG397,IF(($H$2&lt;&gt;"m")*($H$2&lt;&gt;"Y"),(IF(F397=0,"",F397&amp;" "&amp;$F$4&amp;" "))&amp;(IF(G397=0,"",G397&amp;" "&amp;$G$4&amp;" "))&amp;(IF(H397=0,"",H397&amp;" "&amp;H$4&amp;" "))&amp;(IF(I397=0,"",I397&amp;" "&amp;$I$4&amp;" "))&amp;(IF(J397=0,"",J397&amp;" "&amp;$J$4&amp;" ")),"")))&amp;"; "&amp;IF((B397=B396)*(AA397=AA396), "same collecting data; ", IF((B397=B396)*(Z396=Z397),"same locality; ",(IF(COUNTBLANK(L397)=1,"",$D$2&amp;L397&amp;$L$3&amp;" "&amp;$D$2))&amp;(IF(COUNTBLANK(M397)=1,"",$E$2&amp;M397&amp;$E$2&amp;", "))&amp;(IF(COUNTBLANK(N397)=1,"",N397&amp;"; "))&amp;(IF(COUNTBLANK(O397)=1,"",O397&amp;"; ")))&amp;(IF(COUNTBLANK(P397)=1,"",P397&amp;"; "))&amp;(IF(COUNTBLANK(Q397)=1,"",Q397&amp;"; "))&amp;(IF(COUNTBLANK(R397)=1,"",R397&amp;"m, "))&amp;IF((COUNTBLANK(S397)=0)*(S397&lt;&gt;S396), S397&amp;"; ","")&amp;(IF(COUNTBLANK(U397)=1,"",U397&amp;"; "))&amp;(IF(COUNTBLANK(T397)=1,"",IF(COUNTBLANK(F$2)=1,T397&amp;"; ",T397&amp;" "&amp;F$2&amp;"; "))))&amp;(IF(COUNTBLANK(V397)=1,"",V397&amp;"; "))&amp;IF((COUNTBLANK(C397)=1),"",C397)&amp;IF((B397=B398)*(K397=K398)*(L397=L398)*(M397=M398),IF(($H$2&lt;&gt;"m")*($H$2&lt;&gt;"Y"), " • ", IF((ISNUMBER(FIND(")",AE397))), " • ", "")),IF((B397=B398)*(K397=K398)," • ",". ")))</f>
        <v/>
      </c>
    </row>
    <row r="398" spans="1:34" s="1" customFormat="1" x14ac:dyDescent="0.25">
      <c r="A398" s="3" t="str">
        <f t="shared" si="45"/>
        <v/>
      </c>
      <c r="B398" s="53" t="str">
        <f t="shared" si="43"/>
        <v/>
      </c>
      <c r="C398" s="57"/>
      <c r="D398" s="57"/>
      <c r="E398" s="57"/>
      <c r="F398" s="57"/>
      <c r="G398" s="57"/>
      <c r="H398" s="57"/>
      <c r="I398" s="57"/>
      <c r="J398" s="57"/>
      <c r="K398" s="57"/>
      <c r="L398" s="57"/>
      <c r="M398" s="54"/>
      <c r="N398" s="57"/>
      <c r="O398" s="58"/>
      <c r="P398" s="58"/>
      <c r="Q398" s="58"/>
      <c r="R398" s="58"/>
      <c r="S398" s="54"/>
      <c r="T398" s="57"/>
      <c r="U398" s="57"/>
      <c r="V398" s="57"/>
      <c r="W398" s="57"/>
      <c r="X398" s="147" t="str">
        <f>IF(COUNTBLANK(D398)=1,"",IF('order-admin-units'!$I$1&lt;&gt;"y", "", IF(COUNTBLANK(K398)=1, 'order-admin-units'!$B$1+1, VLOOKUP(K398, ordercountry, 2))))</f>
        <v/>
      </c>
      <c r="Y398" s="147" t="str">
        <f>IF(COUNTBLANK(D398)=1,"",IF('order-admin-units'!$I$1&lt;&gt;"y", "", IF(COUNTBLANK(K398:L398)&gt;0, 'order-admin-units'!$B$2+1, VLOOKUP(K398&amp;"@"&amp;L398, orderadmin, 2))))</f>
        <v/>
      </c>
      <c r="Z398" s="147" t="str">
        <f t="shared" si="46"/>
        <v/>
      </c>
      <c r="AA398" s="147" t="str">
        <f t="shared" si="47"/>
        <v/>
      </c>
      <c r="AB398" s="147" t="str">
        <f t="shared" si="48"/>
        <v/>
      </c>
      <c r="AC398" s="147" t="str">
        <f t="shared" si="44"/>
        <v/>
      </c>
      <c r="AD398" s="11" t="str">
        <f t="shared" si="49"/>
        <v/>
      </c>
      <c r="AE398" s="11" t="str">
        <f t="array" ref="AE398">IF(COUNTBLANK(D398)=1,"",IF(OR($H$2="y",$H$2="m"),IF(AA398=AA397,IF(OR(AB398=$AB$4:$AB397)=FALSE,AE397&amp;C398,AE397),"("&amp;C398)&amp;IF(AA398=AA399,IF(OR(AB399=$AB$4:$AB398)=FALSE,", ",""),") "),""))</f>
        <v/>
      </c>
      <c r="AF398" s="11" t="str">
        <f t="array" ref="AF398">IF((COUNTBLANK(D398)=0)*OR($H$2="y",$H$2="m"),IFERROR(LEFT(C398, FIND(" ",C398)-1), C398),"")</f>
        <v/>
      </c>
      <c r="AG398" s="11" t="str">
        <f t="array" ref="AG398">IF(COUNTBLANK(D398)=1,"",IF(OR($H$2="y",$H$2="m"),IF(AA398=AA397,IF(OR(AC398=$AC$4:$AC397)=FALSE,AG397&amp;AF398,AG397),"("&amp;AF398)&amp;IF(AA398=AA399,IF(OR(AC399=$AC$4:$AC398)=FALSE,", ",""),") "),""))</f>
        <v/>
      </c>
      <c r="AH398" s="10" t="str">
        <f>IF((COUNTBLANK(D398)=1),"",IF(D398=D397,AH397,"")&amp;IF(B397&lt;&gt;B398,((IF(COUNTBLANK(E398)=1,$D$3&amp;"Non-type material: "&amp;$D$3,$D$3&amp;INDEX('type-categories'!$A$2:$B$100,MATCH(E398,'type-categories'!$A$2:$A$100,0),2)&amp;$D$3))),"")&amp;(IF(K398&lt;&gt;K397,$C$2&amp;UPPER(K398)&amp;$C$2&amp;$K$3&amp;" ",(IF(B398&lt;&gt;B397,$C$2&amp;UPPER(K398)&amp;$C$2&amp;$K$3&amp;" ",""))))&amp;IF((AA398&lt;&gt;AA399)*($H$2="y"),AD398&amp;AE398,IF((AA398&lt;&gt;AA399)*($H$2="m"),AD398&amp;AG398,IF(($H$2&lt;&gt;"m")*($H$2&lt;&gt;"Y"),(IF(F398=0,"",F398&amp;" "&amp;$F$4&amp;" "))&amp;(IF(G398=0,"",G398&amp;" "&amp;$G$4&amp;" "))&amp;(IF(H398=0,"",H398&amp;" "&amp;H$4&amp;" "))&amp;(IF(I398=0,"",I398&amp;" "&amp;$I$4&amp;" "))&amp;(IF(J398=0,"",J398&amp;" "&amp;$J$4&amp;" ")),"")))&amp;"; "&amp;IF((B398=B397)*(AA398=AA397), "same collecting data; ", IF((B398=B397)*(Z397=Z398),"same locality; ",(IF(COUNTBLANK(L398)=1,"",$D$2&amp;L398&amp;$L$3&amp;" "&amp;$D$2))&amp;(IF(COUNTBLANK(M398)=1,"",$E$2&amp;M398&amp;$E$2&amp;", "))&amp;(IF(COUNTBLANK(N398)=1,"",N398&amp;"; "))&amp;(IF(COUNTBLANK(O398)=1,"",O398&amp;"; ")))&amp;(IF(COUNTBLANK(P398)=1,"",P398&amp;"; "))&amp;(IF(COUNTBLANK(Q398)=1,"",Q398&amp;"; "))&amp;(IF(COUNTBLANK(R398)=1,"",R398&amp;"m, "))&amp;IF((COUNTBLANK(S398)=0)*(S398&lt;&gt;S397), S398&amp;"; ","")&amp;(IF(COUNTBLANK(U398)=1,"",U398&amp;"; "))&amp;(IF(COUNTBLANK(T398)=1,"",IF(COUNTBLANK(F$2)=1,T398&amp;"; ",T398&amp;" "&amp;F$2&amp;"; "))))&amp;(IF(COUNTBLANK(V398)=1,"",V398&amp;"; "))&amp;IF((COUNTBLANK(C398)=1),"",C398)&amp;IF((B398=B399)*(K398=K399)*(L398=L399)*(M398=M399),IF(($H$2&lt;&gt;"m")*($H$2&lt;&gt;"Y"), " • ", IF((ISNUMBER(FIND(")",AE398))), " • ", "")),IF((B398=B399)*(K398=K399)," • ",". ")))</f>
        <v/>
      </c>
    </row>
    <row r="399" spans="1:34" s="1" customFormat="1" x14ac:dyDescent="0.25">
      <c r="A399" s="3" t="str">
        <f t="shared" si="45"/>
        <v/>
      </c>
      <c r="B399" s="53" t="str">
        <f t="shared" si="43"/>
        <v/>
      </c>
      <c r="C399" s="57"/>
      <c r="D399" s="57"/>
      <c r="E399" s="57"/>
      <c r="F399" s="57"/>
      <c r="G399" s="57"/>
      <c r="H399" s="57"/>
      <c r="I399" s="57"/>
      <c r="J399" s="57"/>
      <c r="K399" s="57"/>
      <c r="L399" s="57"/>
      <c r="M399" s="54"/>
      <c r="N399" s="57"/>
      <c r="O399" s="58"/>
      <c r="P399" s="58"/>
      <c r="Q399" s="58"/>
      <c r="R399" s="58"/>
      <c r="S399" s="54"/>
      <c r="T399" s="57"/>
      <c r="U399" s="57"/>
      <c r="V399" s="57"/>
      <c r="W399" s="57"/>
      <c r="X399" s="147" t="str">
        <f>IF(COUNTBLANK(D399)=1,"",IF('order-admin-units'!$I$1&lt;&gt;"y", "", IF(COUNTBLANK(K399)=1, 'order-admin-units'!$B$1+1, VLOOKUP(K399, ordercountry, 2))))</f>
        <v/>
      </c>
      <c r="Y399" s="147" t="str">
        <f>IF(COUNTBLANK(D399)=1,"",IF('order-admin-units'!$I$1&lt;&gt;"y", "", IF(COUNTBLANK(K399:L399)&gt;0, 'order-admin-units'!$B$2+1, VLOOKUP(K399&amp;"@"&amp;L399, orderadmin, 2))))</f>
        <v/>
      </c>
      <c r="Z399" s="147" t="str">
        <f t="shared" si="46"/>
        <v/>
      </c>
      <c r="AA399" s="147" t="str">
        <f t="shared" si="47"/>
        <v/>
      </c>
      <c r="AB399" s="147" t="str">
        <f t="shared" si="48"/>
        <v/>
      </c>
      <c r="AC399" s="147" t="str">
        <f t="shared" si="44"/>
        <v/>
      </c>
      <c r="AD399" s="11" t="str">
        <f t="shared" si="49"/>
        <v/>
      </c>
      <c r="AE399" s="11" t="str">
        <f t="array" ref="AE399">IF(COUNTBLANK(D399)=1,"",IF(OR($H$2="y",$H$2="m"),IF(AA399=AA398,IF(OR(AB399=$AB$4:$AB398)=FALSE,AE398&amp;C399,AE398),"("&amp;C399)&amp;IF(AA399=AA400,IF(OR(AB400=$AB$4:$AB399)=FALSE,", ",""),") "),""))</f>
        <v/>
      </c>
      <c r="AF399" s="11" t="str">
        <f t="array" ref="AF399">IF((COUNTBLANK(D399)=0)*OR($H$2="y",$H$2="m"),IFERROR(LEFT(C399, FIND(" ",C399)-1), C399),"")</f>
        <v/>
      </c>
      <c r="AG399" s="11" t="str">
        <f t="array" ref="AG399">IF(COUNTBLANK(D399)=1,"",IF(OR($H$2="y",$H$2="m"),IF(AA399=AA398,IF(OR(AC399=$AC$4:$AC398)=FALSE,AG398&amp;AF399,AG398),"("&amp;AF399)&amp;IF(AA399=AA400,IF(OR(AC400=$AC$4:$AC399)=FALSE,", ",""),") "),""))</f>
        <v/>
      </c>
      <c r="AH399" s="10" t="str">
        <f>IF((COUNTBLANK(D399)=1),"",IF(D399=D398,AH398,"")&amp;IF(B398&lt;&gt;B399,((IF(COUNTBLANK(E399)=1,$D$3&amp;"Non-type material: "&amp;$D$3,$D$3&amp;INDEX('type-categories'!$A$2:$B$100,MATCH(E399,'type-categories'!$A$2:$A$100,0),2)&amp;$D$3))),"")&amp;(IF(K399&lt;&gt;K398,$C$2&amp;UPPER(K399)&amp;$C$2&amp;$K$3&amp;" ",(IF(B399&lt;&gt;B398,$C$2&amp;UPPER(K399)&amp;$C$2&amp;$K$3&amp;" ",""))))&amp;IF((AA399&lt;&gt;AA400)*($H$2="y"),AD399&amp;AE399,IF((AA399&lt;&gt;AA400)*($H$2="m"),AD399&amp;AG399,IF(($H$2&lt;&gt;"m")*($H$2&lt;&gt;"Y"),(IF(F399=0,"",F399&amp;" "&amp;$F$4&amp;" "))&amp;(IF(G399=0,"",G399&amp;" "&amp;$G$4&amp;" "))&amp;(IF(H399=0,"",H399&amp;" "&amp;H$4&amp;" "))&amp;(IF(I399=0,"",I399&amp;" "&amp;$I$4&amp;" "))&amp;(IF(J399=0,"",J399&amp;" "&amp;$J$4&amp;" ")),"")))&amp;"; "&amp;IF((B399=B398)*(AA399=AA398), "same collecting data; ", IF((B399=B398)*(Z398=Z399),"same locality; ",(IF(COUNTBLANK(L399)=1,"",$D$2&amp;L399&amp;$L$3&amp;" "&amp;$D$2))&amp;(IF(COUNTBLANK(M399)=1,"",$E$2&amp;M399&amp;$E$2&amp;", "))&amp;(IF(COUNTBLANK(N399)=1,"",N399&amp;"; "))&amp;(IF(COUNTBLANK(O399)=1,"",O399&amp;"; ")))&amp;(IF(COUNTBLANK(P399)=1,"",P399&amp;"; "))&amp;(IF(COUNTBLANK(Q399)=1,"",Q399&amp;"; "))&amp;(IF(COUNTBLANK(R399)=1,"",R399&amp;"m, "))&amp;IF((COUNTBLANK(S399)=0)*(S399&lt;&gt;S398), S399&amp;"; ","")&amp;(IF(COUNTBLANK(U399)=1,"",U399&amp;"; "))&amp;(IF(COUNTBLANK(T399)=1,"",IF(COUNTBLANK(F$2)=1,T399&amp;"; ",T399&amp;" "&amp;F$2&amp;"; "))))&amp;(IF(COUNTBLANK(V399)=1,"",V399&amp;"; "))&amp;IF((COUNTBLANK(C399)=1),"",C399)&amp;IF((B399=B400)*(K399=K400)*(L399=L400)*(M399=M400),IF(($H$2&lt;&gt;"m")*($H$2&lt;&gt;"Y"), " • ", IF((ISNUMBER(FIND(")",AE399))), " • ", "")),IF((B399=B400)*(K399=K400)," • ",". ")))</f>
        <v/>
      </c>
    </row>
    <row r="400" spans="1:34" s="1" customFormat="1" x14ac:dyDescent="0.25">
      <c r="A400" s="3" t="str">
        <f t="shared" si="45"/>
        <v/>
      </c>
      <c r="B400" s="53" t="str">
        <f t="shared" si="43"/>
        <v/>
      </c>
      <c r="C400" s="57"/>
      <c r="D400" s="57"/>
      <c r="E400" s="57"/>
      <c r="F400" s="57"/>
      <c r="G400" s="57"/>
      <c r="H400" s="57"/>
      <c r="I400" s="57"/>
      <c r="J400" s="57"/>
      <c r="K400" s="57"/>
      <c r="L400" s="57"/>
      <c r="M400" s="54"/>
      <c r="N400" s="57"/>
      <c r="O400" s="58"/>
      <c r="P400" s="58"/>
      <c r="Q400" s="58"/>
      <c r="R400" s="58"/>
      <c r="S400" s="54"/>
      <c r="T400" s="57"/>
      <c r="U400" s="57"/>
      <c r="V400" s="57"/>
      <c r="W400" s="57"/>
      <c r="X400" s="147" t="str">
        <f>IF(COUNTBLANK(D400)=1,"",IF('order-admin-units'!$I$1&lt;&gt;"y", "", IF(COUNTBLANK(K400)=1, 'order-admin-units'!$B$1+1, VLOOKUP(K400, ordercountry, 2))))</f>
        <v/>
      </c>
      <c r="Y400" s="147" t="str">
        <f>IF(COUNTBLANK(D400)=1,"",IF('order-admin-units'!$I$1&lt;&gt;"y", "", IF(COUNTBLANK(K400:L400)&gt;0, 'order-admin-units'!$B$2+1, VLOOKUP(K400&amp;"@"&amp;L400, orderadmin, 2))))</f>
        <v/>
      </c>
      <c r="Z400" s="147" t="str">
        <f t="shared" si="46"/>
        <v/>
      </c>
      <c r="AA400" s="147" t="str">
        <f t="shared" si="47"/>
        <v/>
      </c>
      <c r="AB400" s="147" t="str">
        <f t="shared" si="48"/>
        <v/>
      </c>
      <c r="AC400" s="147" t="str">
        <f t="shared" si="44"/>
        <v/>
      </c>
      <c r="AD400" s="11" t="str">
        <f t="shared" si="49"/>
        <v/>
      </c>
      <c r="AE400" s="11" t="str">
        <f t="array" ref="AE400">IF(COUNTBLANK(D400)=1,"",IF(OR($H$2="y",$H$2="m"),IF(AA400=AA399,IF(OR(AB400=$AB$4:$AB399)=FALSE,AE399&amp;C400,AE399),"("&amp;C400)&amp;IF(AA400=AA401,IF(OR(AB401=$AB$4:$AB400)=FALSE,", ",""),") "),""))</f>
        <v/>
      </c>
      <c r="AF400" s="11" t="str">
        <f t="array" ref="AF400">IF((COUNTBLANK(D400)=0)*OR($H$2="y",$H$2="m"),IFERROR(LEFT(C400, FIND(" ",C400)-1), C400),"")</f>
        <v/>
      </c>
      <c r="AG400" s="11" t="str">
        <f t="array" ref="AG400">IF(COUNTBLANK(D400)=1,"",IF(OR($H$2="y",$H$2="m"),IF(AA400=AA399,IF(OR(AC400=$AC$4:$AC399)=FALSE,AG399&amp;AF400,AG399),"("&amp;AF400)&amp;IF(AA400=AA401,IF(OR(AC401=$AC$4:$AC400)=FALSE,", ",""),") "),""))</f>
        <v/>
      </c>
      <c r="AH400" s="10" t="str">
        <f>IF((COUNTBLANK(D400)=1),"",IF(D400=D399,AH399,"")&amp;IF(B399&lt;&gt;B400,((IF(COUNTBLANK(E400)=1,$D$3&amp;"Non-type material: "&amp;$D$3,$D$3&amp;INDEX('type-categories'!$A$2:$B$100,MATCH(E400,'type-categories'!$A$2:$A$100,0),2)&amp;$D$3))),"")&amp;(IF(K400&lt;&gt;K399,$C$2&amp;UPPER(K400)&amp;$C$2&amp;$K$3&amp;" ",(IF(B400&lt;&gt;B399,$C$2&amp;UPPER(K400)&amp;$C$2&amp;$K$3&amp;" ",""))))&amp;IF((AA400&lt;&gt;AA401)*($H$2="y"),AD400&amp;AE400,IF((AA400&lt;&gt;AA401)*($H$2="m"),AD400&amp;AG400,IF(($H$2&lt;&gt;"m")*($H$2&lt;&gt;"Y"),(IF(F400=0,"",F400&amp;" "&amp;$F$4&amp;" "))&amp;(IF(G400=0,"",G400&amp;" "&amp;$G$4&amp;" "))&amp;(IF(H400=0,"",H400&amp;" "&amp;H$4&amp;" "))&amp;(IF(I400=0,"",I400&amp;" "&amp;$I$4&amp;" "))&amp;(IF(J400=0,"",J400&amp;" "&amp;$J$4&amp;" ")),"")))&amp;"; "&amp;IF((B400=B399)*(AA400=AA399), "same collecting data; ", IF((B400=B399)*(Z399=Z400),"same locality; ",(IF(COUNTBLANK(L400)=1,"",$D$2&amp;L400&amp;$L$3&amp;" "&amp;$D$2))&amp;(IF(COUNTBLANK(M400)=1,"",$E$2&amp;M400&amp;$E$2&amp;", "))&amp;(IF(COUNTBLANK(N400)=1,"",N400&amp;"; "))&amp;(IF(COUNTBLANK(O400)=1,"",O400&amp;"; ")))&amp;(IF(COUNTBLANK(P400)=1,"",P400&amp;"; "))&amp;(IF(COUNTBLANK(Q400)=1,"",Q400&amp;"; "))&amp;(IF(COUNTBLANK(R400)=1,"",R400&amp;"m, "))&amp;IF((COUNTBLANK(S400)=0)*(S400&lt;&gt;S399), S400&amp;"; ","")&amp;(IF(COUNTBLANK(U400)=1,"",U400&amp;"; "))&amp;(IF(COUNTBLANK(T400)=1,"",IF(COUNTBLANK(F$2)=1,T400&amp;"; ",T400&amp;" "&amp;F$2&amp;"; "))))&amp;(IF(COUNTBLANK(V400)=1,"",V400&amp;"; "))&amp;IF((COUNTBLANK(C400)=1),"",C400)&amp;IF((B400=B401)*(K400=K401)*(L400=L401)*(M400=M401),IF(($H$2&lt;&gt;"m")*($H$2&lt;&gt;"Y"), " • ", IF((ISNUMBER(FIND(")",AE400))), " • ", "")),IF((B400=B401)*(K400=K401)," • ",". ")))</f>
        <v/>
      </c>
    </row>
    <row r="401" spans="1:34" s="1" customFormat="1" x14ac:dyDescent="0.25">
      <c r="A401" s="3" t="str">
        <f t="shared" si="45"/>
        <v/>
      </c>
      <c r="B401" s="53" t="str">
        <f t="shared" si="43"/>
        <v/>
      </c>
      <c r="C401" s="57"/>
      <c r="D401" s="57"/>
      <c r="E401" s="57"/>
      <c r="F401" s="57"/>
      <c r="G401" s="57"/>
      <c r="H401" s="57"/>
      <c r="I401" s="57"/>
      <c r="J401" s="57"/>
      <c r="K401" s="57"/>
      <c r="L401" s="57"/>
      <c r="M401" s="54"/>
      <c r="N401" s="57"/>
      <c r="O401" s="58"/>
      <c r="P401" s="58"/>
      <c r="Q401" s="58"/>
      <c r="R401" s="58"/>
      <c r="S401" s="54"/>
      <c r="T401" s="57"/>
      <c r="U401" s="57"/>
      <c r="V401" s="57"/>
      <c r="W401" s="57"/>
      <c r="X401" s="147" t="str">
        <f>IF(COUNTBLANK(D401)=1,"",IF('order-admin-units'!$I$1&lt;&gt;"y", "", IF(COUNTBLANK(K401)=1, 'order-admin-units'!$B$1+1, VLOOKUP(K401, ordercountry, 2))))</f>
        <v/>
      </c>
      <c r="Y401" s="147" t="str">
        <f>IF(COUNTBLANK(D401)=1,"",IF('order-admin-units'!$I$1&lt;&gt;"y", "", IF(COUNTBLANK(K401:L401)&gt;0, 'order-admin-units'!$B$2+1, VLOOKUP(K401&amp;"@"&amp;L401, orderadmin, 2))))</f>
        <v/>
      </c>
      <c r="Z401" s="147" t="str">
        <f t="shared" si="46"/>
        <v/>
      </c>
      <c r="AA401" s="147" t="str">
        <f t="shared" si="47"/>
        <v/>
      </c>
      <c r="AB401" s="147" t="str">
        <f t="shared" si="48"/>
        <v/>
      </c>
      <c r="AC401" s="147" t="str">
        <f t="shared" si="44"/>
        <v/>
      </c>
      <c r="AD401" s="11" t="str">
        <f t="shared" si="49"/>
        <v/>
      </c>
      <c r="AE401" s="11" t="str">
        <f t="array" ref="AE401">IF(COUNTBLANK(D401)=1,"",IF(OR($H$2="y",$H$2="m"),IF(AA401=AA400,IF(OR(AB401=$AB$4:$AB400)=FALSE,AE400&amp;C401,AE400),"("&amp;C401)&amp;IF(AA401=AA402,IF(OR(AB402=$AB$4:$AB401)=FALSE,", ",""),") "),""))</f>
        <v/>
      </c>
      <c r="AF401" s="11" t="str">
        <f t="array" ref="AF401">IF((COUNTBLANK(D401)=0)*OR($H$2="y",$H$2="m"),IFERROR(LEFT(C401, FIND(" ",C401)-1), C401),"")</f>
        <v/>
      </c>
      <c r="AG401" s="11" t="str">
        <f t="array" ref="AG401">IF(COUNTBLANK(D401)=1,"",IF(OR($H$2="y",$H$2="m"),IF(AA401=AA400,IF(OR(AC401=$AC$4:$AC400)=FALSE,AG400&amp;AF401,AG400),"("&amp;AF401)&amp;IF(AA401=AA402,IF(OR(AC402=$AC$4:$AC401)=FALSE,", ",""),") "),""))</f>
        <v/>
      </c>
      <c r="AH401" s="10" t="str">
        <f>IF((COUNTBLANK(D401)=1),"",IF(D401=D400,AH400,"")&amp;IF(B400&lt;&gt;B401,((IF(COUNTBLANK(E401)=1,$D$3&amp;"Non-type material: "&amp;$D$3,$D$3&amp;INDEX('type-categories'!$A$2:$B$100,MATCH(E401,'type-categories'!$A$2:$A$100,0),2)&amp;$D$3))),"")&amp;(IF(K401&lt;&gt;K400,$C$2&amp;UPPER(K401)&amp;$C$2&amp;$K$3&amp;" ",(IF(B401&lt;&gt;B400,$C$2&amp;UPPER(K401)&amp;$C$2&amp;$K$3&amp;" ",""))))&amp;IF((AA401&lt;&gt;AA402)*($H$2="y"),AD401&amp;AE401,IF((AA401&lt;&gt;AA402)*($H$2="m"),AD401&amp;AG401,IF(($H$2&lt;&gt;"m")*($H$2&lt;&gt;"Y"),(IF(F401=0,"",F401&amp;" "&amp;$F$4&amp;" "))&amp;(IF(G401=0,"",G401&amp;" "&amp;$G$4&amp;" "))&amp;(IF(H401=0,"",H401&amp;" "&amp;H$4&amp;" "))&amp;(IF(I401=0,"",I401&amp;" "&amp;$I$4&amp;" "))&amp;(IF(J401=0,"",J401&amp;" "&amp;$J$4&amp;" ")),"")))&amp;"; "&amp;IF((B401=B400)*(AA401=AA400), "same collecting data; ", IF((B401=B400)*(Z400=Z401),"same locality; ",(IF(COUNTBLANK(L401)=1,"",$D$2&amp;L401&amp;$L$3&amp;" "&amp;$D$2))&amp;(IF(COUNTBLANK(M401)=1,"",$E$2&amp;M401&amp;$E$2&amp;", "))&amp;(IF(COUNTBLANK(N401)=1,"",N401&amp;"; "))&amp;(IF(COUNTBLANK(O401)=1,"",O401&amp;"; ")))&amp;(IF(COUNTBLANK(P401)=1,"",P401&amp;"; "))&amp;(IF(COUNTBLANK(Q401)=1,"",Q401&amp;"; "))&amp;(IF(COUNTBLANK(R401)=1,"",R401&amp;"m, "))&amp;IF((COUNTBLANK(S401)=0)*(S401&lt;&gt;S400), S401&amp;"; ","")&amp;(IF(COUNTBLANK(U401)=1,"",U401&amp;"; "))&amp;(IF(COUNTBLANK(T401)=1,"",IF(COUNTBLANK(F$2)=1,T401&amp;"; ",T401&amp;" "&amp;F$2&amp;"; "))))&amp;(IF(COUNTBLANK(V401)=1,"",V401&amp;"; "))&amp;IF((COUNTBLANK(C401)=1),"",C401)&amp;IF((B401=B402)*(K401=K402)*(L401=L402)*(M401=M402),IF(($H$2&lt;&gt;"m")*($H$2&lt;&gt;"Y"), " • ", IF((ISNUMBER(FIND(")",AE401))), " • ", "")),IF((B401=B402)*(K401=K402)," • ",". ")))</f>
        <v/>
      </c>
    </row>
    <row r="402" spans="1:34" s="1" customFormat="1" x14ac:dyDescent="0.25">
      <c r="A402" s="3" t="str">
        <f t="shared" si="45"/>
        <v/>
      </c>
      <c r="B402" s="53" t="str">
        <f t="shared" si="43"/>
        <v/>
      </c>
      <c r="C402" s="57"/>
      <c r="D402" s="57"/>
      <c r="E402" s="57"/>
      <c r="F402" s="57"/>
      <c r="G402" s="57"/>
      <c r="H402" s="57"/>
      <c r="I402" s="57"/>
      <c r="J402" s="57"/>
      <c r="K402" s="57"/>
      <c r="L402" s="57"/>
      <c r="M402" s="54"/>
      <c r="N402" s="57"/>
      <c r="O402" s="58"/>
      <c r="P402" s="58"/>
      <c r="Q402" s="58"/>
      <c r="R402" s="58"/>
      <c r="S402" s="54"/>
      <c r="T402" s="57"/>
      <c r="U402" s="57"/>
      <c r="V402" s="57"/>
      <c r="W402" s="57"/>
      <c r="X402" s="147" t="str">
        <f>IF(COUNTBLANK(D402)=1,"",IF('order-admin-units'!$I$1&lt;&gt;"y", "", IF(COUNTBLANK(K402)=1, 'order-admin-units'!$B$1+1, VLOOKUP(K402, ordercountry, 2))))</f>
        <v/>
      </c>
      <c r="Y402" s="147" t="str">
        <f>IF(COUNTBLANK(D402)=1,"",IF('order-admin-units'!$I$1&lt;&gt;"y", "", IF(COUNTBLANK(K402:L402)&gt;0, 'order-admin-units'!$B$2+1, VLOOKUP(K402&amp;"@"&amp;L402, orderadmin, 2))))</f>
        <v/>
      </c>
      <c r="Z402" s="147" t="str">
        <f t="shared" si="46"/>
        <v/>
      </c>
      <c r="AA402" s="147" t="str">
        <f t="shared" si="47"/>
        <v/>
      </c>
      <c r="AB402" s="147" t="str">
        <f t="shared" si="48"/>
        <v/>
      </c>
      <c r="AC402" s="147" t="str">
        <f t="shared" si="44"/>
        <v/>
      </c>
      <c r="AD402" s="11" t="str">
        <f t="shared" si="49"/>
        <v/>
      </c>
      <c r="AE402" s="11" t="str">
        <f t="array" ref="AE402">IF(COUNTBLANK(D402)=1,"",IF(OR($H$2="y",$H$2="m"),IF(AA402=AA401,IF(OR(AB402=$AB$4:$AB401)=FALSE,AE401&amp;C402,AE401),"("&amp;C402)&amp;IF(AA402=AA403,IF(OR(AB403=$AB$4:$AB402)=FALSE,", ",""),") "),""))</f>
        <v/>
      </c>
      <c r="AF402" s="11" t="str">
        <f t="array" ref="AF402">IF((COUNTBLANK(D402)=0)*OR($H$2="y",$H$2="m"),IFERROR(LEFT(C402, FIND(" ",C402)-1), C402),"")</f>
        <v/>
      </c>
      <c r="AG402" s="11" t="str">
        <f t="array" ref="AG402">IF(COUNTBLANK(D402)=1,"",IF(OR($H$2="y",$H$2="m"),IF(AA402=AA401,IF(OR(AC402=$AC$4:$AC401)=FALSE,AG401&amp;AF402,AG401),"("&amp;AF402)&amp;IF(AA402=AA403,IF(OR(AC403=$AC$4:$AC402)=FALSE,", ",""),") "),""))</f>
        <v/>
      </c>
      <c r="AH402" s="10" t="str">
        <f>IF((COUNTBLANK(D402)=1),"",IF(D402=D401,AH401,"")&amp;IF(B401&lt;&gt;B402,((IF(COUNTBLANK(E402)=1,$D$3&amp;"Non-type material: "&amp;$D$3,$D$3&amp;INDEX('type-categories'!$A$2:$B$100,MATCH(E402,'type-categories'!$A$2:$A$100,0),2)&amp;$D$3))),"")&amp;(IF(K402&lt;&gt;K401,$C$2&amp;UPPER(K402)&amp;$C$2&amp;$K$3&amp;" ",(IF(B402&lt;&gt;B401,$C$2&amp;UPPER(K402)&amp;$C$2&amp;$K$3&amp;" ",""))))&amp;IF((AA402&lt;&gt;AA403)*($H$2="y"),AD402&amp;AE402,IF((AA402&lt;&gt;AA403)*($H$2="m"),AD402&amp;AG402,IF(($H$2&lt;&gt;"m")*($H$2&lt;&gt;"Y"),(IF(F402=0,"",F402&amp;" "&amp;$F$4&amp;" "))&amp;(IF(G402=0,"",G402&amp;" "&amp;$G$4&amp;" "))&amp;(IF(H402=0,"",H402&amp;" "&amp;H$4&amp;" "))&amp;(IF(I402=0,"",I402&amp;" "&amp;$I$4&amp;" "))&amp;(IF(J402=0,"",J402&amp;" "&amp;$J$4&amp;" ")),"")))&amp;"; "&amp;IF((B402=B401)*(AA402=AA401), "same collecting data; ", IF((B402=B401)*(Z401=Z402),"same locality; ",(IF(COUNTBLANK(L402)=1,"",$D$2&amp;L402&amp;$L$3&amp;" "&amp;$D$2))&amp;(IF(COUNTBLANK(M402)=1,"",$E$2&amp;M402&amp;$E$2&amp;", "))&amp;(IF(COUNTBLANK(N402)=1,"",N402&amp;"; "))&amp;(IF(COUNTBLANK(O402)=1,"",O402&amp;"; ")))&amp;(IF(COUNTBLANK(P402)=1,"",P402&amp;"; "))&amp;(IF(COUNTBLANK(Q402)=1,"",Q402&amp;"; "))&amp;(IF(COUNTBLANK(R402)=1,"",R402&amp;"m, "))&amp;IF((COUNTBLANK(S402)=0)*(S402&lt;&gt;S401), S402&amp;"; ","")&amp;(IF(COUNTBLANK(U402)=1,"",U402&amp;"; "))&amp;(IF(COUNTBLANK(T402)=1,"",IF(COUNTBLANK(F$2)=1,T402&amp;"; ",T402&amp;" "&amp;F$2&amp;"; "))))&amp;(IF(COUNTBLANK(V402)=1,"",V402&amp;"; "))&amp;IF((COUNTBLANK(C402)=1),"",C402)&amp;IF((B402=B403)*(K402=K403)*(L402=L403)*(M402=M403),IF(($H$2&lt;&gt;"m")*($H$2&lt;&gt;"Y"), " • ", IF((ISNUMBER(FIND(")",AE402))), " • ", "")),IF((B402=B403)*(K402=K403)," • ",". ")))</f>
        <v/>
      </c>
    </row>
    <row r="403" spans="1:34" s="1" customFormat="1" x14ac:dyDescent="0.25">
      <c r="A403" s="3" t="str">
        <f t="shared" si="45"/>
        <v/>
      </c>
      <c r="B403" s="53" t="str">
        <f t="shared" si="43"/>
        <v/>
      </c>
      <c r="C403" s="57"/>
      <c r="D403" s="57"/>
      <c r="E403" s="57"/>
      <c r="F403" s="57"/>
      <c r="G403" s="57"/>
      <c r="H403" s="57"/>
      <c r="I403" s="57"/>
      <c r="J403" s="57"/>
      <c r="K403" s="57"/>
      <c r="L403" s="57"/>
      <c r="M403" s="54"/>
      <c r="N403" s="57"/>
      <c r="O403" s="58"/>
      <c r="P403" s="58"/>
      <c r="Q403" s="58"/>
      <c r="R403" s="58"/>
      <c r="S403" s="54"/>
      <c r="T403" s="57"/>
      <c r="U403" s="57"/>
      <c r="V403" s="57"/>
      <c r="W403" s="57"/>
      <c r="X403" s="147" t="str">
        <f>IF(COUNTBLANK(D403)=1,"",IF('order-admin-units'!$I$1&lt;&gt;"y", "", IF(COUNTBLANK(K403)=1, 'order-admin-units'!$B$1+1, VLOOKUP(K403, ordercountry, 2))))</f>
        <v/>
      </c>
      <c r="Y403" s="147" t="str">
        <f>IF(COUNTBLANK(D403)=1,"",IF('order-admin-units'!$I$1&lt;&gt;"y", "", IF(COUNTBLANK(K403:L403)&gt;0, 'order-admin-units'!$B$2+1, VLOOKUP(K403&amp;"@"&amp;L403, orderadmin, 2))))</f>
        <v/>
      </c>
      <c r="Z403" s="147" t="str">
        <f t="shared" si="46"/>
        <v/>
      </c>
      <c r="AA403" s="147" t="str">
        <f t="shared" si="47"/>
        <v/>
      </c>
      <c r="AB403" s="147" t="str">
        <f t="shared" si="48"/>
        <v/>
      </c>
      <c r="AC403" s="147" t="str">
        <f t="shared" si="44"/>
        <v/>
      </c>
      <c r="AD403" s="11" t="str">
        <f t="shared" si="49"/>
        <v/>
      </c>
      <c r="AE403" s="11" t="str">
        <f t="array" ref="AE403">IF(COUNTBLANK(D403)=1,"",IF(OR($H$2="y",$H$2="m"),IF(AA403=AA402,IF(OR(AB403=$AB$4:$AB402)=FALSE,AE402&amp;C403,AE402),"("&amp;C403)&amp;IF(AA403=AA404,IF(OR(AB404=$AB$4:$AB403)=FALSE,", ",""),") "),""))</f>
        <v/>
      </c>
      <c r="AF403" s="11" t="str">
        <f t="array" ref="AF403">IF((COUNTBLANK(D403)=0)*OR($H$2="y",$H$2="m"),IFERROR(LEFT(C403, FIND(" ",C403)-1), C403),"")</f>
        <v/>
      </c>
      <c r="AG403" s="11" t="str">
        <f t="array" ref="AG403">IF(COUNTBLANK(D403)=1,"",IF(OR($H$2="y",$H$2="m"),IF(AA403=AA402,IF(OR(AC403=$AC$4:$AC402)=FALSE,AG402&amp;AF403,AG402),"("&amp;AF403)&amp;IF(AA403=AA404,IF(OR(AC404=$AC$4:$AC403)=FALSE,", ",""),") "),""))</f>
        <v/>
      </c>
      <c r="AH403" s="10" t="str">
        <f>IF((COUNTBLANK(D403)=1),"",IF(D403=D402,AH402,"")&amp;IF(B402&lt;&gt;B403,((IF(COUNTBLANK(E403)=1,$D$3&amp;"Non-type material: "&amp;$D$3,$D$3&amp;INDEX('type-categories'!$A$2:$B$100,MATCH(E403,'type-categories'!$A$2:$A$100,0),2)&amp;$D$3))),"")&amp;(IF(K403&lt;&gt;K402,$C$2&amp;UPPER(K403)&amp;$C$2&amp;$K$3&amp;" ",(IF(B403&lt;&gt;B402,$C$2&amp;UPPER(K403)&amp;$C$2&amp;$K$3&amp;" ",""))))&amp;IF((AA403&lt;&gt;AA404)*($H$2="y"),AD403&amp;AE403,IF((AA403&lt;&gt;AA404)*($H$2="m"),AD403&amp;AG403,IF(($H$2&lt;&gt;"m")*($H$2&lt;&gt;"Y"),(IF(F403=0,"",F403&amp;" "&amp;$F$4&amp;" "))&amp;(IF(G403=0,"",G403&amp;" "&amp;$G$4&amp;" "))&amp;(IF(H403=0,"",H403&amp;" "&amp;H$4&amp;" "))&amp;(IF(I403=0,"",I403&amp;" "&amp;$I$4&amp;" "))&amp;(IF(J403=0,"",J403&amp;" "&amp;$J$4&amp;" ")),"")))&amp;"; "&amp;IF((B403=B402)*(AA403=AA402), "same collecting data; ", IF((B403=B402)*(Z402=Z403),"same locality; ",(IF(COUNTBLANK(L403)=1,"",$D$2&amp;L403&amp;$L$3&amp;" "&amp;$D$2))&amp;(IF(COUNTBLANK(M403)=1,"",$E$2&amp;M403&amp;$E$2&amp;", "))&amp;(IF(COUNTBLANK(N403)=1,"",N403&amp;"; "))&amp;(IF(COUNTBLANK(O403)=1,"",O403&amp;"; ")))&amp;(IF(COUNTBLANK(P403)=1,"",P403&amp;"; "))&amp;(IF(COUNTBLANK(Q403)=1,"",Q403&amp;"; "))&amp;(IF(COUNTBLANK(R403)=1,"",R403&amp;"m, "))&amp;IF((COUNTBLANK(S403)=0)*(S403&lt;&gt;S402), S403&amp;"; ","")&amp;(IF(COUNTBLANK(U403)=1,"",U403&amp;"; "))&amp;(IF(COUNTBLANK(T403)=1,"",IF(COUNTBLANK(F$2)=1,T403&amp;"; ",T403&amp;" "&amp;F$2&amp;"; "))))&amp;(IF(COUNTBLANK(V403)=1,"",V403&amp;"; "))&amp;IF((COUNTBLANK(C403)=1),"",C403)&amp;IF((B403=B404)*(K403=K404)*(L403=L404)*(M403=M404),IF(($H$2&lt;&gt;"m")*($H$2&lt;&gt;"Y"), " • ", IF((ISNUMBER(FIND(")",AE403))), " • ", "")),IF((B403=B404)*(K403=K404)," • ",". ")))</f>
        <v/>
      </c>
    </row>
    <row r="404" spans="1:34" s="1" customFormat="1" x14ac:dyDescent="0.25">
      <c r="A404" s="3" t="str">
        <f t="shared" si="45"/>
        <v/>
      </c>
      <c r="B404" s="53" t="str">
        <f t="shared" si="43"/>
        <v/>
      </c>
      <c r="C404" s="57"/>
      <c r="D404" s="57"/>
      <c r="E404" s="57"/>
      <c r="F404" s="57"/>
      <c r="G404" s="57"/>
      <c r="H404" s="57"/>
      <c r="I404" s="57"/>
      <c r="J404" s="57"/>
      <c r="K404" s="57"/>
      <c r="L404" s="57"/>
      <c r="M404" s="54"/>
      <c r="N404" s="57"/>
      <c r="O404" s="58"/>
      <c r="P404" s="58"/>
      <c r="Q404" s="58"/>
      <c r="R404" s="58"/>
      <c r="S404" s="54"/>
      <c r="T404" s="57"/>
      <c r="U404" s="57"/>
      <c r="V404" s="57"/>
      <c r="W404" s="57"/>
      <c r="X404" s="147" t="str">
        <f>IF(COUNTBLANK(D404)=1,"",IF('order-admin-units'!$I$1&lt;&gt;"y", "", IF(COUNTBLANK(K404)=1, 'order-admin-units'!$B$1+1, VLOOKUP(K404, ordercountry, 2))))</f>
        <v/>
      </c>
      <c r="Y404" s="147" t="str">
        <f>IF(COUNTBLANK(D404)=1,"",IF('order-admin-units'!$I$1&lt;&gt;"y", "", IF(COUNTBLANK(K404:L404)&gt;0, 'order-admin-units'!$B$2+1, VLOOKUP(K404&amp;"@"&amp;L404, orderadmin, 2))))</f>
        <v/>
      </c>
      <c r="Z404" s="147" t="str">
        <f t="shared" si="46"/>
        <v/>
      </c>
      <c r="AA404" s="147" t="str">
        <f t="shared" si="47"/>
        <v/>
      </c>
      <c r="AB404" s="147" t="str">
        <f t="shared" si="48"/>
        <v/>
      </c>
      <c r="AC404" s="147" t="str">
        <f t="shared" si="44"/>
        <v/>
      </c>
      <c r="AD404" s="11" t="str">
        <f t="shared" si="49"/>
        <v/>
      </c>
      <c r="AE404" s="11" t="str">
        <f t="array" ref="AE404">IF(COUNTBLANK(D404)=1,"",IF(OR($H$2="y",$H$2="m"),IF(AA404=AA403,IF(OR(AB404=$AB$4:$AB403)=FALSE,AE403&amp;C404,AE403),"("&amp;C404)&amp;IF(AA404=AA405,IF(OR(AB405=$AB$4:$AB404)=FALSE,", ",""),") "),""))</f>
        <v/>
      </c>
      <c r="AF404" s="11" t="str">
        <f t="array" ref="AF404">IF((COUNTBLANK(D404)=0)*OR($H$2="y",$H$2="m"),IFERROR(LEFT(C404, FIND(" ",C404)-1), C404),"")</f>
        <v/>
      </c>
      <c r="AG404" s="11" t="str">
        <f t="array" ref="AG404">IF(COUNTBLANK(D404)=1,"",IF(OR($H$2="y",$H$2="m"),IF(AA404=AA403,IF(OR(AC404=$AC$4:$AC403)=FALSE,AG403&amp;AF404,AG403),"("&amp;AF404)&amp;IF(AA404=AA405,IF(OR(AC405=$AC$4:$AC404)=FALSE,", ",""),") "),""))</f>
        <v/>
      </c>
      <c r="AH404" s="10" t="str">
        <f>IF((COUNTBLANK(D404)=1),"",IF(D404=D403,AH403,"")&amp;IF(B403&lt;&gt;B404,((IF(COUNTBLANK(E404)=1,$D$3&amp;"Non-type material: "&amp;$D$3,$D$3&amp;INDEX('type-categories'!$A$2:$B$100,MATCH(E404,'type-categories'!$A$2:$A$100,0),2)&amp;$D$3))),"")&amp;(IF(K404&lt;&gt;K403,$C$2&amp;UPPER(K404)&amp;$C$2&amp;$K$3&amp;" ",(IF(B404&lt;&gt;B403,$C$2&amp;UPPER(K404)&amp;$C$2&amp;$K$3&amp;" ",""))))&amp;IF((AA404&lt;&gt;AA405)*($H$2="y"),AD404&amp;AE404,IF((AA404&lt;&gt;AA405)*($H$2="m"),AD404&amp;AG404,IF(($H$2&lt;&gt;"m")*($H$2&lt;&gt;"Y"),(IF(F404=0,"",F404&amp;" "&amp;$F$4&amp;" "))&amp;(IF(G404=0,"",G404&amp;" "&amp;$G$4&amp;" "))&amp;(IF(H404=0,"",H404&amp;" "&amp;H$4&amp;" "))&amp;(IF(I404=0,"",I404&amp;" "&amp;$I$4&amp;" "))&amp;(IF(J404=0,"",J404&amp;" "&amp;$J$4&amp;" ")),"")))&amp;"; "&amp;IF((B404=B403)*(AA404=AA403), "same collecting data; ", IF((B404=B403)*(Z403=Z404),"same locality; ",(IF(COUNTBLANK(L404)=1,"",$D$2&amp;L404&amp;$L$3&amp;" "&amp;$D$2))&amp;(IF(COUNTBLANK(M404)=1,"",$E$2&amp;M404&amp;$E$2&amp;", "))&amp;(IF(COUNTBLANK(N404)=1,"",N404&amp;"; "))&amp;(IF(COUNTBLANK(O404)=1,"",O404&amp;"; ")))&amp;(IF(COUNTBLANK(P404)=1,"",P404&amp;"; "))&amp;(IF(COUNTBLANK(Q404)=1,"",Q404&amp;"; "))&amp;(IF(COUNTBLANK(R404)=1,"",R404&amp;"m, "))&amp;IF((COUNTBLANK(S404)=0)*(S404&lt;&gt;S403), S404&amp;"; ","")&amp;(IF(COUNTBLANK(U404)=1,"",U404&amp;"; "))&amp;(IF(COUNTBLANK(T404)=1,"",IF(COUNTBLANK(F$2)=1,T404&amp;"; ",T404&amp;" "&amp;F$2&amp;"; "))))&amp;(IF(COUNTBLANK(V404)=1,"",V404&amp;"; "))&amp;IF((COUNTBLANK(C404)=1),"",C404)&amp;IF((B404=B405)*(K404=K405)*(L404=L405)*(M404=M405),IF(($H$2&lt;&gt;"m")*($H$2&lt;&gt;"Y"), " • ", IF((ISNUMBER(FIND(")",AE404))), " • ", "")),IF((B404=B405)*(K404=K405)," • ",". ")))</f>
        <v/>
      </c>
    </row>
    <row r="405" spans="1:34" s="1" customFormat="1" x14ac:dyDescent="0.25">
      <c r="A405" s="3" t="str">
        <f t="shared" si="45"/>
        <v/>
      </c>
      <c r="B405" s="53" t="str">
        <f t="shared" si="43"/>
        <v/>
      </c>
      <c r="C405" s="57"/>
      <c r="D405" s="57"/>
      <c r="E405" s="57"/>
      <c r="F405" s="57"/>
      <c r="G405" s="57"/>
      <c r="H405" s="57"/>
      <c r="I405" s="57"/>
      <c r="J405" s="57"/>
      <c r="K405" s="57"/>
      <c r="L405" s="57"/>
      <c r="M405" s="54"/>
      <c r="N405" s="57"/>
      <c r="O405" s="58"/>
      <c r="P405" s="58"/>
      <c r="Q405" s="58"/>
      <c r="R405" s="58"/>
      <c r="S405" s="54"/>
      <c r="T405" s="57"/>
      <c r="U405" s="57"/>
      <c r="V405" s="57"/>
      <c r="W405" s="57"/>
      <c r="X405" s="147" t="str">
        <f>IF(COUNTBLANK(D405)=1,"",IF('order-admin-units'!$I$1&lt;&gt;"y", "", IF(COUNTBLANK(K405)=1, 'order-admin-units'!$B$1+1, VLOOKUP(K405, ordercountry, 2))))</f>
        <v/>
      </c>
      <c r="Y405" s="147" t="str">
        <f>IF(COUNTBLANK(D405)=1,"",IF('order-admin-units'!$I$1&lt;&gt;"y", "", IF(COUNTBLANK(K405:L405)&gt;0, 'order-admin-units'!$B$2+1, VLOOKUP(K405&amp;"@"&amp;L405, orderadmin, 2))))</f>
        <v/>
      </c>
      <c r="Z405" s="147" t="str">
        <f t="shared" si="46"/>
        <v/>
      </c>
      <c r="AA405" s="147" t="str">
        <f t="shared" si="47"/>
        <v/>
      </c>
      <c r="AB405" s="147" t="str">
        <f t="shared" si="48"/>
        <v/>
      </c>
      <c r="AC405" s="147" t="str">
        <f t="shared" si="44"/>
        <v/>
      </c>
      <c r="AD405" s="11" t="str">
        <f t="shared" si="49"/>
        <v/>
      </c>
      <c r="AE405" s="11" t="str">
        <f t="array" ref="AE405">IF(COUNTBLANK(D405)=1,"",IF(OR($H$2="y",$H$2="m"),IF(AA405=AA404,IF(OR(AB405=$AB$4:$AB404)=FALSE,AE404&amp;C405,AE404),"("&amp;C405)&amp;IF(AA405=AA406,IF(OR(AB406=$AB$4:$AB405)=FALSE,", ",""),") "),""))</f>
        <v/>
      </c>
      <c r="AF405" s="11" t="str">
        <f t="array" ref="AF405">IF((COUNTBLANK(D405)=0)*OR($H$2="y",$H$2="m"),IFERROR(LEFT(C405, FIND(" ",C405)-1), C405),"")</f>
        <v/>
      </c>
      <c r="AG405" s="11" t="str">
        <f t="array" ref="AG405">IF(COUNTBLANK(D405)=1,"",IF(OR($H$2="y",$H$2="m"),IF(AA405=AA404,IF(OR(AC405=$AC$4:$AC404)=FALSE,AG404&amp;AF405,AG404),"("&amp;AF405)&amp;IF(AA405=AA406,IF(OR(AC406=$AC$4:$AC405)=FALSE,", ",""),") "),""))</f>
        <v/>
      </c>
      <c r="AH405" s="10" t="str">
        <f>IF((COUNTBLANK(D405)=1),"",IF(D405=D404,AH404,"")&amp;IF(B404&lt;&gt;B405,((IF(COUNTBLANK(E405)=1,$D$3&amp;"Non-type material: "&amp;$D$3,$D$3&amp;INDEX('type-categories'!$A$2:$B$100,MATCH(E405,'type-categories'!$A$2:$A$100,0),2)&amp;$D$3))),"")&amp;(IF(K405&lt;&gt;K404,$C$2&amp;UPPER(K405)&amp;$C$2&amp;$K$3&amp;" ",(IF(B405&lt;&gt;B404,$C$2&amp;UPPER(K405)&amp;$C$2&amp;$K$3&amp;" ",""))))&amp;IF((AA405&lt;&gt;AA406)*($H$2="y"),AD405&amp;AE405,IF((AA405&lt;&gt;AA406)*($H$2="m"),AD405&amp;AG405,IF(($H$2&lt;&gt;"m")*($H$2&lt;&gt;"Y"),(IF(F405=0,"",F405&amp;" "&amp;$F$4&amp;" "))&amp;(IF(G405=0,"",G405&amp;" "&amp;$G$4&amp;" "))&amp;(IF(H405=0,"",H405&amp;" "&amp;H$4&amp;" "))&amp;(IF(I405=0,"",I405&amp;" "&amp;$I$4&amp;" "))&amp;(IF(J405=0,"",J405&amp;" "&amp;$J$4&amp;" ")),"")))&amp;"; "&amp;IF((B405=B404)*(AA405=AA404), "same collecting data; ", IF((B405=B404)*(Z404=Z405),"same locality; ",(IF(COUNTBLANK(L405)=1,"",$D$2&amp;L405&amp;$L$3&amp;" "&amp;$D$2))&amp;(IF(COUNTBLANK(M405)=1,"",$E$2&amp;M405&amp;$E$2&amp;", "))&amp;(IF(COUNTBLANK(N405)=1,"",N405&amp;"; "))&amp;(IF(COUNTBLANK(O405)=1,"",O405&amp;"; ")))&amp;(IF(COUNTBLANK(P405)=1,"",P405&amp;"; "))&amp;(IF(COUNTBLANK(Q405)=1,"",Q405&amp;"; "))&amp;(IF(COUNTBLANK(R405)=1,"",R405&amp;"m, "))&amp;IF((COUNTBLANK(S405)=0)*(S405&lt;&gt;S404), S405&amp;"; ","")&amp;(IF(COUNTBLANK(U405)=1,"",U405&amp;"; "))&amp;(IF(COUNTBLANK(T405)=1,"",IF(COUNTBLANK(F$2)=1,T405&amp;"; ",T405&amp;" "&amp;F$2&amp;"; "))))&amp;(IF(COUNTBLANK(V405)=1,"",V405&amp;"; "))&amp;IF((COUNTBLANK(C405)=1),"",C405)&amp;IF((B405=B406)*(K405=K406)*(L405=L406)*(M405=M406),IF(($H$2&lt;&gt;"m")*($H$2&lt;&gt;"Y"), " • ", IF((ISNUMBER(FIND(")",AE405))), " • ", "")),IF((B405=B406)*(K405=K406)," • ",". ")))</f>
        <v/>
      </c>
    </row>
    <row r="406" spans="1:34" s="1" customFormat="1" x14ac:dyDescent="0.25">
      <c r="A406" s="3" t="str">
        <f t="shared" si="45"/>
        <v/>
      </c>
      <c r="B406" s="53" t="str">
        <f t="shared" si="43"/>
        <v/>
      </c>
      <c r="C406" s="57"/>
      <c r="D406" s="57"/>
      <c r="E406" s="57"/>
      <c r="F406" s="57"/>
      <c r="G406" s="57"/>
      <c r="H406" s="57"/>
      <c r="I406" s="57"/>
      <c r="J406" s="57"/>
      <c r="K406" s="57"/>
      <c r="L406" s="57"/>
      <c r="M406" s="54"/>
      <c r="N406" s="57"/>
      <c r="O406" s="58"/>
      <c r="P406" s="58"/>
      <c r="Q406" s="58"/>
      <c r="R406" s="58"/>
      <c r="S406" s="54"/>
      <c r="T406" s="57"/>
      <c r="U406" s="57"/>
      <c r="V406" s="57"/>
      <c r="W406" s="57"/>
      <c r="X406" s="147" t="str">
        <f>IF(COUNTBLANK(D406)=1,"",IF('order-admin-units'!$I$1&lt;&gt;"y", "", IF(COUNTBLANK(K406)=1, 'order-admin-units'!$B$1+1, VLOOKUP(K406, ordercountry, 2))))</f>
        <v/>
      </c>
      <c r="Y406" s="147" t="str">
        <f>IF(COUNTBLANK(D406)=1,"",IF('order-admin-units'!$I$1&lt;&gt;"y", "", IF(COUNTBLANK(K406:L406)&gt;0, 'order-admin-units'!$B$2+1, VLOOKUP(K406&amp;"@"&amp;L406, orderadmin, 2))))</f>
        <v/>
      </c>
      <c r="Z406" s="147" t="str">
        <f t="shared" si="46"/>
        <v/>
      </c>
      <c r="AA406" s="147" t="str">
        <f t="shared" si="47"/>
        <v/>
      </c>
      <c r="AB406" s="147" t="str">
        <f t="shared" si="48"/>
        <v/>
      </c>
      <c r="AC406" s="147" t="str">
        <f t="shared" si="44"/>
        <v/>
      </c>
      <c r="AD406" s="11" t="str">
        <f t="shared" si="49"/>
        <v/>
      </c>
      <c r="AE406" s="11" t="str">
        <f t="array" ref="AE406">IF(COUNTBLANK(D406)=1,"",IF(OR($H$2="y",$H$2="m"),IF(AA406=AA405,IF(OR(AB406=$AB$4:$AB405)=FALSE,AE405&amp;C406,AE405),"("&amp;C406)&amp;IF(AA406=AA407,IF(OR(AB407=$AB$4:$AB406)=FALSE,", ",""),") "),""))</f>
        <v/>
      </c>
      <c r="AF406" s="11" t="str">
        <f t="array" ref="AF406">IF((COUNTBLANK(D406)=0)*OR($H$2="y",$H$2="m"),IFERROR(LEFT(C406, FIND(" ",C406)-1), C406),"")</f>
        <v/>
      </c>
      <c r="AG406" s="11" t="str">
        <f t="array" ref="AG406">IF(COUNTBLANK(D406)=1,"",IF(OR($H$2="y",$H$2="m"),IF(AA406=AA405,IF(OR(AC406=$AC$4:$AC405)=FALSE,AG405&amp;AF406,AG405),"("&amp;AF406)&amp;IF(AA406=AA407,IF(OR(AC407=$AC$4:$AC406)=FALSE,", ",""),") "),""))</f>
        <v/>
      </c>
      <c r="AH406" s="10" t="str">
        <f>IF((COUNTBLANK(D406)=1),"",IF(D406=D405,AH405,"")&amp;IF(B405&lt;&gt;B406,((IF(COUNTBLANK(E406)=1,$D$3&amp;"Non-type material: "&amp;$D$3,$D$3&amp;INDEX('type-categories'!$A$2:$B$100,MATCH(E406,'type-categories'!$A$2:$A$100,0),2)&amp;$D$3))),"")&amp;(IF(K406&lt;&gt;K405,$C$2&amp;UPPER(K406)&amp;$C$2&amp;$K$3&amp;" ",(IF(B406&lt;&gt;B405,$C$2&amp;UPPER(K406)&amp;$C$2&amp;$K$3&amp;" ",""))))&amp;IF((AA406&lt;&gt;AA407)*($H$2="y"),AD406&amp;AE406,IF((AA406&lt;&gt;AA407)*($H$2="m"),AD406&amp;AG406,IF(($H$2&lt;&gt;"m")*($H$2&lt;&gt;"Y"),(IF(F406=0,"",F406&amp;" "&amp;$F$4&amp;" "))&amp;(IF(G406=0,"",G406&amp;" "&amp;$G$4&amp;" "))&amp;(IF(H406=0,"",H406&amp;" "&amp;H$4&amp;" "))&amp;(IF(I406=0,"",I406&amp;" "&amp;$I$4&amp;" "))&amp;(IF(J406=0,"",J406&amp;" "&amp;$J$4&amp;" ")),"")))&amp;"; "&amp;IF((B406=B405)*(AA406=AA405), "same collecting data; ", IF((B406=B405)*(Z405=Z406),"same locality; ",(IF(COUNTBLANK(L406)=1,"",$D$2&amp;L406&amp;$L$3&amp;" "&amp;$D$2))&amp;(IF(COUNTBLANK(M406)=1,"",$E$2&amp;M406&amp;$E$2&amp;", "))&amp;(IF(COUNTBLANK(N406)=1,"",N406&amp;"; "))&amp;(IF(COUNTBLANK(O406)=1,"",O406&amp;"; ")))&amp;(IF(COUNTBLANK(P406)=1,"",P406&amp;"; "))&amp;(IF(COUNTBLANK(Q406)=1,"",Q406&amp;"; "))&amp;(IF(COUNTBLANK(R406)=1,"",R406&amp;"m, "))&amp;IF((COUNTBLANK(S406)=0)*(S406&lt;&gt;S405), S406&amp;"; ","")&amp;(IF(COUNTBLANK(U406)=1,"",U406&amp;"; "))&amp;(IF(COUNTBLANK(T406)=1,"",IF(COUNTBLANK(F$2)=1,T406&amp;"; ",T406&amp;" "&amp;F$2&amp;"; "))))&amp;(IF(COUNTBLANK(V406)=1,"",V406&amp;"; "))&amp;IF((COUNTBLANK(C406)=1),"",C406)&amp;IF((B406=B407)*(K406=K407)*(L406=L407)*(M406=M407),IF(($H$2&lt;&gt;"m")*($H$2&lt;&gt;"Y"), " • ", IF((ISNUMBER(FIND(")",AE406))), " • ", "")),IF((B406=B407)*(K406=K407)," • ",". ")))</f>
        <v/>
      </c>
    </row>
    <row r="407" spans="1:34" s="1" customFormat="1" x14ac:dyDescent="0.25">
      <c r="A407" s="3" t="str">
        <f t="shared" si="45"/>
        <v/>
      </c>
      <c r="B407" s="53" t="str">
        <f t="shared" si="43"/>
        <v/>
      </c>
      <c r="C407" s="57"/>
      <c r="D407" s="57"/>
      <c r="E407" s="57"/>
      <c r="F407" s="57"/>
      <c r="G407" s="57"/>
      <c r="H407" s="57"/>
      <c r="I407" s="57"/>
      <c r="J407" s="57"/>
      <c r="K407" s="57"/>
      <c r="L407" s="57"/>
      <c r="M407" s="54"/>
      <c r="N407" s="57"/>
      <c r="O407" s="58"/>
      <c r="P407" s="58"/>
      <c r="Q407" s="58"/>
      <c r="R407" s="58"/>
      <c r="S407" s="54"/>
      <c r="T407" s="57"/>
      <c r="U407" s="57"/>
      <c r="V407" s="57"/>
      <c r="W407" s="57"/>
      <c r="X407" s="147" t="str">
        <f>IF(COUNTBLANK(D407)=1,"",IF('order-admin-units'!$I$1&lt;&gt;"y", "", IF(COUNTBLANK(K407)=1, 'order-admin-units'!$B$1+1, VLOOKUP(K407, ordercountry, 2))))</f>
        <v/>
      </c>
      <c r="Y407" s="147" t="str">
        <f>IF(COUNTBLANK(D407)=1,"",IF('order-admin-units'!$I$1&lt;&gt;"y", "", IF(COUNTBLANK(K407:L407)&gt;0, 'order-admin-units'!$B$2+1, VLOOKUP(K407&amp;"@"&amp;L407, orderadmin, 2))))</f>
        <v/>
      </c>
      <c r="Z407" s="147" t="str">
        <f t="shared" si="46"/>
        <v/>
      </c>
      <c r="AA407" s="147" t="str">
        <f t="shared" si="47"/>
        <v/>
      </c>
      <c r="AB407" s="147" t="str">
        <f t="shared" si="48"/>
        <v/>
      </c>
      <c r="AC407" s="147" t="str">
        <f t="shared" si="44"/>
        <v/>
      </c>
      <c r="AD407" s="11" t="str">
        <f t="shared" si="49"/>
        <v/>
      </c>
      <c r="AE407" s="11" t="str">
        <f t="array" ref="AE407">IF(COUNTBLANK(D407)=1,"",IF(OR($H$2="y",$H$2="m"),IF(AA407=AA406,IF(OR(AB407=$AB$4:$AB406)=FALSE,AE406&amp;C407,AE406),"("&amp;C407)&amp;IF(AA407=AA408,IF(OR(AB408=$AB$4:$AB407)=FALSE,", ",""),") "),""))</f>
        <v/>
      </c>
      <c r="AF407" s="11" t="str">
        <f t="array" ref="AF407">IF((COUNTBLANK(D407)=0)*OR($H$2="y",$H$2="m"),IFERROR(LEFT(C407, FIND(" ",C407)-1), C407),"")</f>
        <v/>
      </c>
      <c r="AG407" s="11" t="str">
        <f t="array" ref="AG407">IF(COUNTBLANK(D407)=1,"",IF(OR($H$2="y",$H$2="m"),IF(AA407=AA406,IF(OR(AC407=$AC$4:$AC406)=FALSE,AG406&amp;AF407,AG406),"("&amp;AF407)&amp;IF(AA407=AA408,IF(OR(AC408=$AC$4:$AC407)=FALSE,", ",""),") "),""))</f>
        <v/>
      </c>
      <c r="AH407" s="10" t="str">
        <f>IF((COUNTBLANK(D407)=1),"",IF(D407=D406,AH406,"")&amp;IF(B406&lt;&gt;B407,((IF(COUNTBLANK(E407)=1,$D$3&amp;"Non-type material: "&amp;$D$3,$D$3&amp;INDEX('type-categories'!$A$2:$B$100,MATCH(E407,'type-categories'!$A$2:$A$100,0),2)&amp;$D$3))),"")&amp;(IF(K407&lt;&gt;K406,$C$2&amp;UPPER(K407)&amp;$C$2&amp;$K$3&amp;" ",(IF(B407&lt;&gt;B406,$C$2&amp;UPPER(K407)&amp;$C$2&amp;$K$3&amp;" ",""))))&amp;IF((AA407&lt;&gt;AA408)*($H$2="y"),AD407&amp;AE407,IF((AA407&lt;&gt;AA408)*($H$2="m"),AD407&amp;AG407,IF(($H$2&lt;&gt;"m")*($H$2&lt;&gt;"Y"),(IF(F407=0,"",F407&amp;" "&amp;$F$4&amp;" "))&amp;(IF(G407=0,"",G407&amp;" "&amp;$G$4&amp;" "))&amp;(IF(H407=0,"",H407&amp;" "&amp;H$4&amp;" "))&amp;(IF(I407=0,"",I407&amp;" "&amp;$I$4&amp;" "))&amp;(IF(J407=0,"",J407&amp;" "&amp;$J$4&amp;" ")),"")))&amp;"; "&amp;IF((B407=B406)*(AA407=AA406), "same collecting data; ", IF((B407=B406)*(Z406=Z407),"same locality; ",(IF(COUNTBLANK(L407)=1,"",$D$2&amp;L407&amp;$L$3&amp;" "&amp;$D$2))&amp;(IF(COUNTBLANK(M407)=1,"",$E$2&amp;M407&amp;$E$2&amp;", "))&amp;(IF(COUNTBLANK(N407)=1,"",N407&amp;"; "))&amp;(IF(COUNTBLANK(O407)=1,"",O407&amp;"; ")))&amp;(IF(COUNTBLANK(P407)=1,"",P407&amp;"; "))&amp;(IF(COUNTBLANK(Q407)=1,"",Q407&amp;"; "))&amp;(IF(COUNTBLANK(R407)=1,"",R407&amp;"m, "))&amp;IF((COUNTBLANK(S407)=0)*(S407&lt;&gt;S406), S407&amp;"; ","")&amp;(IF(COUNTBLANK(U407)=1,"",U407&amp;"; "))&amp;(IF(COUNTBLANK(T407)=1,"",IF(COUNTBLANK(F$2)=1,T407&amp;"; ",T407&amp;" "&amp;F$2&amp;"; "))))&amp;(IF(COUNTBLANK(V407)=1,"",V407&amp;"; "))&amp;IF((COUNTBLANK(C407)=1),"",C407)&amp;IF((B407=B408)*(K407=K408)*(L407=L408)*(M407=M408),IF(($H$2&lt;&gt;"m")*($H$2&lt;&gt;"Y"), " • ", IF((ISNUMBER(FIND(")",AE407))), " • ", "")),IF((B407=B408)*(K407=K408)," • ",". ")))</f>
        <v/>
      </c>
    </row>
    <row r="408" spans="1:34" s="1" customFormat="1" x14ac:dyDescent="0.25">
      <c r="A408" s="3" t="str">
        <f t="shared" si="45"/>
        <v/>
      </c>
      <c r="B408" s="53" t="str">
        <f t="shared" si="43"/>
        <v/>
      </c>
      <c r="C408" s="57"/>
      <c r="D408" s="56"/>
      <c r="E408" s="56"/>
      <c r="F408" s="56"/>
      <c r="G408" s="56"/>
      <c r="H408" s="56"/>
      <c r="I408" s="56"/>
      <c r="J408" s="56"/>
      <c r="K408" s="54"/>
      <c r="L408" s="54"/>
      <c r="M408" s="54"/>
      <c r="N408" s="54"/>
      <c r="O408" s="54"/>
      <c r="P408" s="54"/>
      <c r="Q408" s="54"/>
      <c r="R408" s="54"/>
      <c r="S408" s="54"/>
      <c r="T408" s="54"/>
      <c r="U408" s="54"/>
      <c r="V408" s="54"/>
      <c r="W408" s="54"/>
      <c r="X408" s="147" t="str">
        <f>IF(COUNTBLANK(D408)=1,"",IF('order-admin-units'!$I$1&lt;&gt;"y", "", IF(COUNTBLANK(K408)=1, 'order-admin-units'!$B$1+1, VLOOKUP(K408, ordercountry, 2))))</f>
        <v/>
      </c>
      <c r="Y408" s="147" t="str">
        <f>IF(COUNTBLANK(D408)=1,"",IF('order-admin-units'!$I$1&lt;&gt;"y", "", IF(COUNTBLANK(K408:L408)&gt;0, 'order-admin-units'!$B$2+1, VLOOKUP(K408&amp;"@"&amp;L408, orderadmin, 2))))</f>
        <v/>
      </c>
      <c r="Z408" s="147" t="str">
        <f t="shared" si="46"/>
        <v/>
      </c>
      <c r="AA408" s="147" t="str">
        <f t="shared" si="47"/>
        <v/>
      </c>
      <c r="AB408" s="147" t="str">
        <f t="shared" si="48"/>
        <v/>
      </c>
      <c r="AC408" s="147" t="str">
        <f t="shared" si="44"/>
        <v/>
      </c>
      <c r="AD408" s="11" t="str">
        <f t="shared" si="49"/>
        <v/>
      </c>
      <c r="AE408" s="11" t="str">
        <f t="array" ref="AE408">IF(COUNTBLANK(D408)=1,"",IF(OR($H$2="y",$H$2="m"),IF(AA408=AA407,IF(OR(AB408=$AB$4:$AB407)=FALSE,AE407&amp;C408,AE407),"("&amp;C408)&amp;IF(AA408=AA409,IF(OR(AB409=$AB$4:$AB408)=FALSE,", ",""),") "),""))</f>
        <v/>
      </c>
      <c r="AF408" s="11" t="str">
        <f t="array" ref="AF408">IF((COUNTBLANK(D408)=0)*OR($H$2="y",$H$2="m"),IFERROR(LEFT(C408, FIND(" ",C408)-1), C408),"")</f>
        <v/>
      </c>
      <c r="AG408" s="11" t="str">
        <f t="array" ref="AG408">IF(COUNTBLANK(D408)=1,"",IF(OR($H$2="y",$H$2="m"),IF(AA408=AA407,IF(OR(AC408=$AC$4:$AC407)=FALSE,AG407&amp;AF408,AG407),"("&amp;AF408)&amp;IF(AA408=AA409,IF(OR(AC409=$AC$4:$AC408)=FALSE,", ",""),") "),""))</f>
        <v/>
      </c>
      <c r="AH408" s="10" t="str">
        <f>IF((COUNTBLANK(D408)=1),"",IF(D408=D407,AH407,"")&amp;IF(B407&lt;&gt;B408,((IF(COUNTBLANK(E408)=1,$D$3&amp;"Non-type material: "&amp;$D$3,$D$3&amp;INDEX('type-categories'!$A$2:$B$100,MATCH(E408,'type-categories'!$A$2:$A$100,0),2)&amp;$D$3))),"")&amp;(IF(K408&lt;&gt;K407,$C$2&amp;UPPER(K408)&amp;$C$2&amp;$K$3&amp;" ",(IF(B408&lt;&gt;B407,$C$2&amp;UPPER(K408)&amp;$C$2&amp;$K$3&amp;" ",""))))&amp;IF((AA408&lt;&gt;AA409)*($H$2="y"),AD408&amp;AE408,IF((AA408&lt;&gt;AA409)*($H$2="m"),AD408&amp;AG408,IF(($H$2&lt;&gt;"m")*($H$2&lt;&gt;"Y"),(IF(F408=0,"",F408&amp;" "&amp;$F$4&amp;" "))&amp;(IF(G408=0,"",G408&amp;" "&amp;$G$4&amp;" "))&amp;(IF(H408=0,"",H408&amp;" "&amp;H$4&amp;" "))&amp;(IF(I408=0,"",I408&amp;" "&amp;$I$4&amp;" "))&amp;(IF(J408=0,"",J408&amp;" "&amp;$J$4&amp;" ")),"")))&amp;"; "&amp;IF((B408=B407)*(AA408=AA407), "same collecting data; ", IF((B408=B407)*(Z407=Z408),"same locality; ",(IF(COUNTBLANK(L408)=1,"",$D$2&amp;L408&amp;$L$3&amp;" "&amp;$D$2))&amp;(IF(COUNTBLANK(M408)=1,"",$E$2&amp;M408&amp;$E$2&amp;", "))&amp;(IF(COUNTBLANK(N408)=1,"",N408&amp;"; "))&amp;(IF(COUNTBLANK(O408)=1,"",O408&amp;"; ")))&amp;(IF(COUNTBLANK(P408)=1,"",P408&amp;"; "))&amp;(IF(COUNTBLANK(Q408)=1,"",Q408&amp;"; "))&amp;(IF(COUNTBLANK(R408)=1,"",R408&amp;"m, "))&amp;IF((COUNTBLANK(S408)=0)*(S408&lt;&gt;S407), S408&amp;"; ","")&amp;(IF(COUNTBLANK(U408)=1,"",U408&amp;"; "))&amp;(IF(COUNTBLANK(T408)=1,"",IF(COUNTBLANK(F$2)=1,T408&amp;"; ",T408&amp;" "&amp;F$2&amp;"; "))))&amp;(IF(COUNTBLANK(V408)=1,"",V408&amp;"; "))&amp;IF((COUNTBLANK(C408)=1),"",C408)&amp;IF((B408=B409)*(K408=K409)*(L408=L409)*(M408=M409),IF(($H$2&lt;&gt;"m")*($H$2&lt;&gt;"Y"), " • ", IF((ISNUMBER(FIND(")",AE408))), " • ", "")),IF((B408=B409)*(K408=K409)," • ",". ")))</f>
        <v/>
      </c>
    </row>
    <row r="409" spans="1:34" s="1" customFormat="1" x14ac:dyDescent="0.25">
      <c r="A409" s="3" t="str">
        <f t="shared" si="45"/>
        <v/>
      </c>
      <c r="B409" s="53" t="str">
        <f t="shared" si="43"/>
        <v/>
      </c>
      <c r="C409" s="57"/>
      <c r="D409" s="57"/>
      <c r="E409" s="57"/>
      <c r="F409" s="57"/>
      <c r="G409" s="57"/>
      <c r="H409" s="57"/>
      <c r="I409" s="57"/>
      <c r="J409" s="57"/>
      <c r="K409" s="57"/>
      <c r="L409" s="57"/>
      <c r="M409" s="54"/>
      <c r="N409" s="57"/>
      <c r="O409" s="58"/>
      <c r="P409" s="58"/>
      <c r="Q409" s="58"/>
      <c r="R409" s="58"/>
      <c r="S409" s="54"/>
      <c r="T409" s="57"/>
      <c r="U409" s="57"/>
      <c r="V409" s="57"/>
      <c r="W409" s="57"/>
      <c r="X409" s="147" t="str">
        <f>IF(COUNTBLANK(D409)=1,"",IF('order-admin-units'!$I$1&lt;&gt;"y", "", IF(COUNTBLANK(K409)=1, 'order-admin-units'!$B$1+1, VLOOKUP(K409, ordercountry, 2))))</f>
        <v/>
      </c>
      <c r="Y409" s="147" t="str">
        <f>IF(COUNTBLANK(D409)=1,"",IF('order-admin-units'!$I$1&lt;&gt;"y", "", IF(COUNTBLANK(K409:L409)&gt;0, 'order-admin-units'!$B$2+1, VLOOKUP(K409&amp;"@"&amp;L409, orderadmin, 2))))</f>
        <v/>
      </c>
      <c r="Z409" s="147" t="str">
        <f t="shared" si="46"/>
        <v/>
      </c>
      <c r="AA409" s="147" t="str">
        <f t="shared" si="47"/>
        <v/>
      </c>
      <c r="AB409" s="147" t="str">
        <f t="shared" si="48"/>
        <v/>
      </c>
      <c r="AC409" s="147" t="str">
        <f t="shared" si="44"/>
        <v/>
      </c>
      <c r="AD409" s="11" t="str">
        <f t="shared" si="49"/>
        <v/>
      </c>
      <c r="AE409" s="11" t="str">
        <f t="array" ref="AE409">IF(COUNTBLANK(D409)=1,"",IF(OR($H$2="y",$H$2="m"),IF(AA409=AA408,IF(OR(AB409=$AB$4:$AB408)=FALSE,AE408&amp;C409,AE408),"("&amp;C409)&amp;IF(AA409=AA410,IF(OR(AB410=$AB$4:$AB409)=FALSE,", ",""),") "),""))</f>
        <v/>
      </c>
      <c r="AF409" s="11" t="str">
        <f t="array" ref="AF409">IF((COUNTBLANK(D409)=0)*OR($H$2="y",$H$2="m"),IFERROR(LEFT(C409, FIND(" ",C409)-1), C409),"")</f>
        <v/>
      </c>
      <c r="AG409" s="11" t="str">
        <f t="array" ref="AG409">IF(COUNTBLANK(D409)=1,"",IF(OR($H$2="y",$H$2="m"),IF(AA409=AA408,IF(OR(AC409=$AC$4:$AC408)=FALSE,AG408&amp;AF409,AG408),"("&amp;AF409)&amp;IF(AA409=AA410,IF(OR(AC410=$AC$4:$AC409)=FALSE,", ",""),") "),""))</f>
        <v/>
      </c>
      <c r="AH409" s="10" t="str">
        <f>IF((COUNTBLANK(D409)=1),"",IF(D409=D408,AH408,"")&amp;IF(B408&lt;&gt;B409,((IF(COUNTBLANK(E409)=1,$D$3&amp;"Non-type material: "&amp;$D$3,$D$3&amp;INDEX('type-categories'!$A$2:$B$100,MATCH(E409,'type-categories'!$A$2:$A$100,0),2)&amp;$D$3))),"")&amp;(IF(K409&lt;&gt;K408,$C$2&amp;UPPER(K409)&amp;$C$2&amp;$K$3&amp;" ",(IF(B409&lt;&gt;B408,$C$2&amp;UPPER(K409)&amp;$C$2&amp;$K$3&amp;" ",""))))&amp;IF((AA409&lt;&gt;AA410)*($H$2="y"),AD409&amp;AE409,IF((AA409&lt;&gt;AA410)*($H$2="m"),AD409&amp;AG409,IF(($H$2&lt;&gt;"m")*($H$2&lt;&gt;"Y"),(IF(F409=0,"",F409&amp;" "&amp;$F$4&amp;" "))&amp;(IF(G409=0,"",G409&amp;" "&amp;$G$4&amp;" "))&amp;(IF(H409=0,"",H409&amp;" "&amp;H$4&amp;" "))&amp;(IF(I409=0,"",I409&amp;" "&amp;$I$4&amp;" "))&amp;(IF(J409=0,"",J409&amp;" "&amp;$J$4&amp;" ")),"")))&amp;"; "&amp;IF((B409=B408)*(AA409=AA408), "same collecting data; ", IF((B409=B408)*(Z408=Z409),"same locality; ",(IF(COUNTBLANK(L409)=1,"",$D$2&amp;L409&amp;$L$3&amp;" "&amp;$D$2))&amp;(IF(COUNTBLANK(M409)=1,"",$E$2&amp;M409&amp;$E$2&amp;", "))&amp;(IF(COUNTBLANK(N409)=1,"",N409&amp;"; "))&amp;(IF(COUNTBLANK(O409)=1,"",O409&amp;"; ")))&amp;(IF(COUNTBLANK(P409)=1,"",P409&amp;"; "))&amp;(IF(COUNTBLANK(Q409)=1,"",Q409&amp;"; "))&amp;(IF(COUNTBLANK(R409)=1,"",R409&amp;"m, "))&amp;IF((COUNTBLANK(S409)=0)*(S409&lt;&gt;S408), S409&amp;"; ","")&amp;(IF(COUNTBLANK(U409)=1,"",U409&amp;"; "))&amp;(IF(COUNTBLANK(T409)=1,"",IF(COUNTBLANK(F$2)=1,T409&amp;"; ",T409&amp;" "&amp;F$2&amp;"; "))))&amp;(IF(COUNTBLANK(V409)=1,"",V409&amp;"; "))&amp;IF((COUNTBLANK(C409)=1),"",C409)&amp;IF((B409=B410)*(K409=K410)*(L409=L410)*(M409=M410),IF(($H$2&lt;&gt;"m")*($H$2&lt;&gt;"Y"), " • ", IF((ISNUMBER(FIND(")",AE409))), " • ", "")),IF((B409=B410)*(K409=K410)," • ",". ")))</f>
        <v/>
      </c>
    </row>
    <row r="410" spans="1:34" s="1" customFormat="1" x14ac:dyDescent="0.25">
      <c r="A410" s="3" t="str">
        <f t="shared" si="45"/>
        <v/>
      </c>
      <c r="B410" s="53" t="str">
        <f t="shared" si="43"/>
        <v/>
      </c>
      <c r="C410" s="57"/>
      <c r="D410" s="57"/>
      <c r="E410" s="57"/>
      <c r="F410" s="57"/>
      <c r="G410" s="57"/>
      <c r="H410" s="57"/>
      <c r="I410" s="57"/>
      <c r="J410" s="57"/>
      <c r="K410" s="57"/>
      <c r="L410" s="57"/>
      <c r="M410" s="54"/>
      <c r="N410" s="57"/>
      <c r="O410" s="58"/>
      <c r="P410" s="58"/>
      <c r="Q410" s="58"/>
      <c r="R410" s="58"/>
      <c r="S410" s="54"/>
      <c r="T410" s="57"/>
      <c r="U410" s="57"/>
      <c r="V410" s="57"/>
      <c r="W410" s="57"/>
      <c r="X410" s="147" t="str">
        <f>IF(COUNTBLANK(D410)=1,"",IF('order-admin-units'!$I$1&lt;&gt;"y", "", IF(COUNTBLANK(K410)=1, 'order-admin-units'!$B$1+1, VLOOKUP(K410, ordercountry, 2))))</f>
        <v/>
      </c>
      <c r="Y410" s="147" t="str">
        <f>IF(COUNTBLANK(D410)=1,"",IF('order-admin-units'!$I$1&lt;&gt;"y", "", IF(COUNTBLANK(K410:L410)&gt;0, 'order-admin-units'!$B$2+1, VLOOKUP(K410&amp;"@"&amp;L410, orderadmin, 2))))</f>
        <v/>
      </c>
      <c r="Z410" s="147" t="str">
        <f t="shared" si="46"/>
        <v/>
      </c>
      <c r="AA410" s="147" t="str">
        <f t="shared" si="47"/>
        <v/>
      </c>
      <c r="AB410" s="147" t="str">
        <f t="shared" si="48"/>
        <v/>
      </c>
      <c r="AC410" s="147" t="str">
        <f t="shared" si="44"/>
        <v/>
      </c>
      <c r="AD410" s="11" t="str">
        <f t="shared" si="49"/>
        <v/>
      </c>
      <c r="AE410" s="11" t="str">
        <f t="array" ref="AE410">IF(COUNTBLANK(D410)=1,"",IF(OR($H$2="y",$H$2="m"),IF(AA410=AA409,IF(OR(AB410=$AB$4:$AB409)=FALSE,AE409&amp;C410,AE409),"("&amp;C410)&amp;IF(AA410=AA411,IF(OR(AB411=$AB$4:$AB410)=FALSE,", ",""),") "),""))</f>
        <v/>
      </c>
      <c r="AF410" s="11" t="str">
        <f t="array" ref="AF410">IF((COUNTBLANK(D410)=0)*OR($H$2="y",$H$2="m"),IFERROR(LEFT(C410, FIND(" ",C410)-1), C410),"")</f>
        <v/>
      </c>
      <c r="AG410" s="11" t="str">
        <f t="array" ref="AG410">IF(COUNTBLANK(D410)=1,"",IF(OR($H$2="y",$H$2="m"),IF(AA410=AA409,IF(OR(AC410=$AC$4:$AC409)=FALSE,AG409&amp;AF410,AG409),"("&amp;AF410)&amp;IF(AA410=AA411,IF(OR(AC411=$AC$4:$AC410)=FALSE,", ",""),") "),""))</f>
        <v/>
      </c>
      <c r="AH410" s="10" t="str">
        <f>IF((COUNTBLANK(D410)=1),"",IF(D410=D409,AH409,"")&amp;IF(B409&lt;&gt;B410,((IF(COUNTBLANK(E410)=1,$D$3&amp;"Non-type material: "&amp;$D$3,$D$3&amp;INDEX('type-categories'!$A$2:$B$100,MATCH(E410,'type-categories'!$A$2:$A$100,0),2)&amp;$D$3))),"")&amp;(IF(K410&lt;&gt;K409,$C$2&amp;UPPER(K410)&amp;$C$2&amp;$K$3&amp;" ",(IF(B410&lt;&gt;B409,$C$2&amp;UPPER(K410)&amp;$C$2&amp;$K$3&amp;" ",""))))&amp;IF((AA410&lt;&gt;AA411)*($H$2="y"),AD410&amp;AE410,IF((AA410&lt;&gt;AA411)*($H$2="m"),AD410&amp;AG410,IF(($H$2&lt;&gt;"m")*($H$2&lt;&gt;"Y"),(IF(F410=0,"",F410&amp;" "&amp;$F$4&amp;" "))&amp;(IF(G410=0,"",G410&amp;" "&amp;$G$4&amp;" "))&amp;(IF(H410=0,"",H410&amp;" "&amp;H$4&amp;" "))&amp;(IF(I410=0,"",I410&amp;" "&amp;$I$4&amp;" "))&amp;(IF(J410=0,"",J410&amp;" "&amp;$J$4&amp;" ")),"")))&amp;"; "&amp;IF((B410=B409)*(AA410=AA409), "same collecting data; ", IF((B410=B409)*(Z409=Z410),"same locality; ",(IF(COUNTBLANK(L410)=1,"",$D$2&amp;L410&amp;$L$3&amp;" "&amp;$D$2))&amp;(IF(COUNTBLANK(M410)=1,"",$E$2&amp;M410&amp;$E$2&amp;", "))&amp;(IF(COUNTBLANK(N410)=1,"",N410&amp;"; "))&amp;(IF(COUNTBLANK(O410)=1,"",O410&amp;"; ")))&amp;(IF(COUNTBLANK(P410)=1,"",P410&amp;"; "))&amp;(IF(COUNTBLANK(Q410)=1,"",Q410&amp;"; "))&amp;(IF(COUNTBLANK(R410)=1,"",R410&amp;"m, "))&amp;IF((COUNTBLANK(S410)=0)*(S410&lt;&gt;S409), S410&amp;"; ","")&amp;(IF(COUNTBLANK(U410)=1,"",U410&amp;"; "))&amp;(IF(COUNTBLANK(T410)=1,"",IF(COUNTBLANK(F$2)=1,T410&amp;"; ",T410&amp;" "&amp;F$2&amp;"; "))))&amp;(IF(COUNTBLANK(V410)=1,"",V410&amp;"; "))&amp;IF((COUNTBLANK(C410)=1),"",C410)&amp;IF((B410=B411)*(K410=K411)*(L410=L411)*(M410=M411),IF(($H$2&lt;&gt;"m")*($H$2&lt;&gt;"Y"), " • ", IF((ISNUMBER(FIND(")",AE410))), " • ", "")),IF((B410=B411)*(K410=K411)," • ",". ")))</f>
        <v/>
      </c>
    </row>
    <row r="411" spans="1:34" s="1" customFormat="1" x14ac:dyDescent="0.25">
      <c r="A411" s="3" t="str">
        <f t="shared" si="45"/>
        <v/>
      </c>
      <c r="B411" s="53" t="str">
        <f t="shared" si="43"/>
        <v/>
      </c>
      <c r="C411" s="57"/>
      <c r="D411" s="56"/>
      <c r="E411" s="56"/>
      <c r="F411" s="56"/>
      <c r="G411" s="56"/>
      <c r="H411" s="56"/>
      <c r="I411" s="56"/>
      <c r="J411" s="56"/>
      <c r="K411" s="54"/>
      <c r="L411" s="54"/>
      <c r="M411" s="54"/>
      <c r="N411" s="54"/>
      <c r="O411" s="54"/>
      <c r="P411" s="54"/>
      <c r="Q411" s="54"/>
      <c r="R411" s="54"/>
      <c r="S411" s="54"/>
      <c r="T411" s="54"/>
      <c r="U411" s="54"/>
      <c r="V411" s="54"/>
      <c r="W411" s="54"/>
      <c r="X411" s="147" t="str">
        <f>IF(COUNTBLANK(D411)=1,"",IF('order-admin-units'!$I$1&lt;&gt;"y", "", IF(COUNTBLANK(K411)=1, 'order-admin-units'!$B$1+1, VLOOKUP(K411, ordercountry, 2))))</f>
        <v/>
      </c>
      <c r="Y411" s="147" t="str">
        <f>IF(COUNTBLANK(D411)=1,"",IF('order-admin-units'!$I$1&lt;&gt;"y", "", IF(COUNTBLANK(K411:L411)&gt;0, 'order-admin-units'!$B$2+1, VLOOKUP(K411&amp;"@"&amp;L411, orderadmin, 2))))</f>
        <v/>
      </c>
      <c r="Z411" s="147" t="str">
        <f t="shared" si="46"/>
        <v/>
      </c>
      <c r="AA411" s="147" t="str">
        <f t="shared" si="47"/>
        <v/>
      </c>
      <c r="AB411" s="147" t="str">
        <f t="shared" si="48"/>
        <v/>
      </c>
      <c r="AC411" s="147" t="str">
        <f t="shared" si="44"/>
        <v/>
      </c>
      <c r="AD411" s="11" t="str">
        <f t="shared" si="49"/>
        <v/>
      </c>
      <c r="AE411" s="11" t="str">
        <f t="array" ref="AE411">IF(COUNTBLANK(D411)=1,"",IF(OR($H$2="y",$H$2="m"),IF(AA411=AA410,IF(OR(AB411=$AB$4:$AB410)=FALSE,AE410&amp;C411,AE410),"("&amp;C411)&amp;IF(AA411=AA412,IF(OR(AB412=$AB$4:$AB411)=FALSE,", ",""),") "),""))</f>
        <v/>
      </c>
      <c r="AF411" s="11" t="str">
        <f t="array" ref="AF411">IF((COUNTBLANK(D411)=0)*OR($H$2="y",$H$2="m"),IFERROR(LEFT(C411, FIND(" ",C411)-1), C411),"")</f>
        <v/>
      </c>
      <c r="AG411" s="11" t="str">
        <f t="array" ref="AG411">IF(COUNTBLANK(D411)=1,"",IF(OR($H$2="y",$H$2="m"),IF(AA411=AA410,IF(OR(AC411=$AC$4:$AC410)=FALSE,AG410&amp;AF411,AG410),"("&amp;AF411)&amp;IF(AA411=AA412,IF(OR(AC412=$AC$4:$AC411)=FALSE,", ",""),") "),""))</f>
        <v/>
      </c>
      <c r="AH411" s="10" t="str">
        <f>IF((COUNTBLANK(D411)=1),"",IF(D411=D410,AH410,"")&amp;IF(B410&lt;&gt;B411,((IF(COUNTBLANK(E411)=1,$D$3&amp;"Non-type material: "&amp;$D$3,$D$3&amp;INDEX('type-categories'!$A$2:$B$100,MATCH(E411,'type-categories'!$A$2:$A$100,0),2)&amp;$D$3))),"")&amp;(IF(K411&lt;&gt;K410,$C$2&amp;UPPER(K411)&amp;$C$2&amp;$K$3&amp;" ",(IF(B411&lt;&gt;B410,$C$2&amp;UPPER(K411)&amp;$C$2&amp;$K$3&amp;" ",""))))&amp;IF((AA411&lt;&gt;AA412)*($H$2="y"),AD411&amp;AE411,IF((AA411&lt;&gt;AA412)*($H$2="m"),AD411&amp;AG411,IF(($H$2&lt;&gt;"m")*($H$2&lt;&gt;"Y"),(IF(F411=0,"",F411&amp;" "&amp;$F$4&amp;" "))&amp;(IF(G411=0,"",G411&amp;" "&amp;$G$4&amp;" "))&amp;(IF(H411=0,"",H411&amp;" "&amp;H$4&amp;" "))&amp;(IF(I411=0,"",I411&amp;" "&amp;$I$4&amp;" "))&amp;(IF(J411=0,"",J411&amp;" "&amp;$J$4&amp;" ")),"")))&amp;"; "&amp;IF((B411=B410)*(AA411=AA410), "same collecting data; ", IF((B411=B410)*(Z410=Z411),"same locality; ",(IF(COUNTBLANK(L411)=1,"",$D$2&amp;L411&amp;$L$3&amp;" "&amp;$D$2))&amp;(IF(COUNTBLANK(M411)=1,"",$E$2&amp;M411&amp;$E$2&amp;", "))&amp;(IF(COUNTBLANK(N411)=1,"",N411&amp;"; "))&amp;(IF(COUNTBLANK(O411)=1,"",O411&amp;"; ")))&amp;(IF(COUNTBLANK(P411)=1,"",P411&amp;"; "))&amp;(IF(COUNTBLANK(Q411)=1,"",Q411&amp;"; "))&amp;(IF(COUNTBLANK(R411)=1,"",R411&amp;"m, "))&amp;IF((COUNTBLANK(S411)=0)*(S411&lt;&gt;S410), S411&amp;"; ","")&amp;(IF(COUNTBLANK(U411)=1,"",U411&amp;"; "))&amp;(IF(COUNTBLANK(T411)=1,"",IF(COUNTBLANK(F$2)=1,T411&amp;"; ",T411&amp;" "&amp;F$2&amp;"; "))))&amp;(IF(COUNTBLANK(V411)=1,"",V411&amp;"; "))&amp;IF((COUNTBLANK(C411)=1),"",C411)&amp;IF((B411=B412)*(K411=K412)*(L411=L412)*(M411=M412),IF(($H$2&lt;&gt;"m")*($H$2&lt;&gt;"Y"), " • ", IF((ISNUMBER(FIND(")",AE411))), " • ", "")),IF((B411=B412)*(K411=K412)," • ",". ")))</f>
        <v/>
      </c>
    </row>
    <row r="412" spans="1:34" s="1" customFormat="1" x14ac:dyDescent="0.25">
      <c r="A412" s="3" t="str">
        <f t="shared" si="45"/>
        <v/>
      </c>
      <c r="B412" s="53" t="str">
        <f t="shared" si="43"/>
        <v/>
      </c>
      <c r="C412" s="57"/>
      <c r="D412" s="56"/>
      <c r="E412" s="56"/>
      <c r="F412" s="56"/>
      <c r="G412" s="56"/>
      <c r="H412" s="56"/>
      <c r="I412" s="56"/>
      <c r="J412" s="56"/>
      <c r="K412" s="54"/>
      <c r="L412" s="54"/>
      <c r="M412" s="54"/>
      <c r="N412" s="54"/>
      <c r="O412" s="54"/>
      <c r="P412" s="54"/>
      <c r="Q412" s="54"/>
      <c r="R412" s="54"/>
      <c r="S412" s="54"/>
      <c r="T412" s="54"/>
      <c r="U412" s="54"/>
      <c r="V412" s="54"/>
      <c r="W412" s="54"/>
      <c r="X412" s="147" t="str">
        <f>IF(COUNTBLANK(D412)=1,"",IF('order-admin-units'!$I$1&lt;&gt;"y", "", IF(COUNTBLANK(K412)=1, 'order-admin-units'!$B$1+1, VLOOKUP(K412, ordercountry, 2))))</f>
        <v/>
      </c>
      <c r="Y412" s="147" t="str">
        <f>IF(COUNTBLANK(D412)=1,"",IF('order-admin-units'!$I$1&lt;&gt;"y", "", IF(COUNTBLANK(K412:L412)&gt;0, 'order-admin-units'!$B$2+1, VLOOKUP(K412&amp;"@"&amp;L412, orderadmin, 2))))</f>
        <v/>
      </c>
      <c r="Z412" s="147" t="str">
        <f t="shared" si="46"/>
        <v/>
      </c>
      <c r="AA412" s="147" t="str">
        <f t="shared" si="47"/>
        <v/>
      </c>
      <c r="AB412" s="147" t="str">
        <f t="shared" si="48"/>
        <v/>
      </c>
      <c r="AC412" s="147" t="str">
        <f t="shared" si="44"/>
        <v/>
      </c>
      <c r="AD412" s="11" t="str">
        <f t="shared" si="49"/>
        <v/>
      </c>
      <c r="AE412" s="11" t="str">
        <f t="array" ref="AE412">IF(COUNTBLANK(D412)=1,"",IF(OR($H$2="y",$H$2="m"),IF(AA412=AA411,IF(OR(AB412=$AB$4:$AB411)=FALSE,AE411&amp;C412,AE411),"("&amp;C412)&amp;IF(AA412=AA413,IF(OR(AB413=$AB$4:$AB412)=FALSE,", ",""),") "),""))</f>
        <v/>
      </c>
      <c r="AF412" s="11" t="str">
        <f t="array" ref="AF412">IF((COUNTBLANK(D412)=0)*OR($H$2="y",$H$2="m"),IFERROR(LEFT(C412, FIND(" ",C412)-1), C412),"")</f>
        <v/>
      </c>
      <c r="AG412" s="11" t="str">
        <f t="array" ref="AG412">IF(COUNTBLANK(D412)=1,"",IF(OR($H$2="y",$H$2="m"),IF(AA412=AA411,IF(OR(AC412=$AC$4:$AC411)=FALSE,AG411&amp;AF412,AG411),"("&amp;AF412)&amp;IF(AA412=AA413,IF(OR(AC413=$AC$4:$AC412)=FALSE,", ",""),") "),""))</f>
        <v/>
      </c>
      <c r="AH412" s="10" t="str">
        <f>IF((COUNTBLANK(D412)=1),"",IF(D412=D411,AH411,"")&amp;IF(B411&lt;&gt;B412,((IF(COUNTBLANK(E412)=1,$D$3&amp;"Non-type material: "&amp;$D$3,$D$3&amp;INDEX('type-categories'!$A$2:$B$100,MATCH(E412,'type-categories'!$A$2:$A$100,0),2)&amp;$D$3))),"")&amp;(IF(K412&lt;&gt;K411,$C$2&amp;UPPER(K412)&amp;$C$2&amp;$K$3&amp;" ",(IF(B412&lt;&gt;B411,$C$2&amp;UPPER(K412)&amp;$C$2&amp;$K$3&amp;" ",""))))&amp;IF((AA412&lt;&gt;AA413)*($H$2="y"),AD412&amp;AE412,IF((AA412&lt;&gt;AA413)*($H$2="m"),AD412&amp;AG412,IF(($H$2&lt;&gt;"m")*($H$2&lt;&gt;"Y"),(IF(F412=0,"",F412&amp;" "&amp;$F$4&amp;" "))&amp;(IF(G412=0,"",G412&amp;" "&amp;$G$4&amp;" "))&amp;(IF(H412=0,"",H412&amp;" "&amp;H$4&amp;" "))&amp;(IF(I412=0,"",I412&amp;" "&amp;$I$4&amp;" "))&amp;(IF(J412=0,"",J412&amp;" "&amp;$J$4&amp;" ")),"")))&amp;"; "&amp;IF((B412=B411)*(AA412=AA411), "same collecting data; ", IF((B412=B411)*(Z411=Z412),"same locality; ",(IF(COUNTBLANK(L412)=1,"",$D$2&amp;L412&amp;$L$3&amp;" "&amp;$D$2))&amp;(IF(COUNTBLANK(M412)=1,"",$E$2&amp;M412&amp;$E$2&amp;", "))&amp;(IF(COUNTBLANK(N412)=1,"",N412&amp;"; "))&amp;(IF(COUNTBLANK(O412)=1,"",O412&amp;"; ")))&amp;(IF(COUNTBLANK(P412)=1,"",P412&amp;"; "))&amp;(IF(COUNTBLANK(Q412)=1,"",Q412&amp;"; "))&amp;(IF(COUNTBLANK(R412)=1,"",R412&amp;"m, "))&amp;IF((COUNTBLANK(S412)=0)*(S412&lt;&gt;S411), S412&amp;"; ","")&amp;(IF(COUNTBLANK(U412)=1,"",U412&amp;"; "))&amp;(IF(COUNTBLANK(T412)=1,"",IF(COUNTBLANK(F$2)=1,T412&amp;"; ",T412&amp;" "&amp;F$2&amp;"; "))))&amp;(IF(COUNTBLANK(V412)=1,"",V412&amp;"; "))&amp;IF((COUNTBLANK(C412)=1),"",C412)&amp;IF((B412=B413)*(K412=K413)*(L412=L413)*(M412=M413),IF(($H$2&lt;&gt;"m")*($H$2&lt;&gt;"Y"), " • ", IF((ISNUMBER(FIND(")",AE412))), " • ", "")),IF((B412=B413)*(K412=K413)," • ",". ")))</f>
        <v/>
      </c>
    </row>
    <row r="413" spans="1:34" s="1" customFormat="1" x14ac:dyDescent="0.25">
      <c r="A413" s="3" t="str">
        <f t="shared" si="45"/>
        <v/>
      </c>
      <c r="B413" s="53" t="str">
        <f t="shared" si="43"/>
        <v/>
      </c>
      <c r="C413" s="57"/>
      <c r="D413" s="57"/>
      <c r="E413" s="57"/>
      <c r="F413" s="57"/>
      <c r="G413" s="57"/>
      <c r="H413" s="57"/>
      <c r="I413" s="57"/>
      <c r="J413" s="57"/>
      <c r="K413" s="57"/>
      <c r="L413" s="57"/>
      <c r="M413" s="54"/>
      <c r="N413" s="57"/>
      <c r="O413" s="58"/>
      <c r="P413" s="58"/>
      <c r="Q413" s="58"/>
      <c r="R413" s="58"/>
      <c r="S413" s="54"/>
      <c r="T413" s="57"/>
      <c r="U413" s="57"/>
      <c r="V413" s="57"/>
      <c r="W413" s="57"/>
      <c r="X413" s="147" t="str">
        <f>IF(COUNTBLANK(D413)=1,"",IF('order-admin-units'!$I$1&lt;&gt;"y", "", IF(COUNTBLANK(K413)=1, 'order-admin-units'!$B$1+1, VLOOKUP(K413, ordercountry, 2))))</f>
        <v/>
      </c>
      <c r="Y413" s="147" t="str">
        <f>IF(COUNTBLANK(D413)=1,"",IF('order-admin-units'!$I$1&lt;&gt;"y", "", IF(COUNTBLANK(K413:L413)&gt;0, 'order-admin-units'!$B$2+1, VLOOKUP(K413&amp;"@"&amp;L413, orderadmin, 2))))</f>
        <v/>
      </c>
      <c r="Z413" s="147" t="str">
        <f t="shared" si="46"/>
        <v/>
      </c>
      <c r="AA413" s="147" t="str">
        <f t="shared" si="47"/>
        <v/>
      </c>
      <c r="AB413" s="147" t="str">
        <f t="shared" si="48"/>
        <v/>
      </c>
      <c r="AC413" s="147" t="str">
        <f t="shared" si="44"/>
        <v/>
      </c>
      <c r="AD413" s="11" t="str">
        <f t="shared" si="49"/>
        <v/>
      </c>
      <c r="AE413" s="11" t="str">
        <f t="array" ref="AE413">IF(COUNTBLANK(D413)=1,"",IF(OR($H$2="y",$H$2="m"),IF(AA413=AA412,IF(OR(AB413=$AB$4:$AB412)=FALSE,AE412&amp;C413,AE412),"("&amp;C413)&amp;IF(AA413=AA414,IF(OR(AB414=$AB$4:$AB413)=FALSE,", ",""),") "),""))</f>
        <v/>
      </c>
      <c r="AF413" s="11" t="str">
        <f t="array" ref="AF413">IF((COUNTBLANK(D413)=0)*OR($H$2="y",$H$2="m"),IFERROR(LEFT(C413, FIND(" ",C413)-1), C413),"")</f>
        <v/>
      </c>
      <c r="AG413" s="11" t="str">
        <f t="array" ref="AG413">IF(COUNTBLANK(D413)=1,"",IF(OR($H$2="y",$H$2="m"),IF(AA413=AA412,IF(OR(AC413=$AC$4:$AC412)=FALSE,AG412&amp;AF413,AG412),"("&amp;AF413)&amp;IF(AA413=AA414,IF(OR(AC414=$AC$4:$AC413)=FALSE,", ",""),") "),""))</f>
        <v/>
      </c>
      <c r="AH413" s="10" t="str">
        <f>IF((COUNTBLANK(D413)=1),"",IF(D413=D412,AH412,"")&amp;IF(B412&lt;&gt;B413,((IF(COUNTBLANK(E413)=1,$D$3&amp;"Non-type material: "&amp;$D$3,$D$3&amp;INDEX('type-categories'!$A$2:$B$100,MATCH(E413,'type-categories'!$A$2:$A$100,0),2)&amp;$D$3))),"")&amp;(IF(K413&lt;&gt;K412,$C$2&amp;UPPER(K413)&amp;$C$2&amp;$K$3&amp;" ",(IF(B413&lt;&gt;B412,$C$2&amp;UPPER(K413)&amp;$C$2&amp;$K$3&amp;" ",""))))&amp;IF((AA413&lt;&gt;AA414)*($H$2="y"),AD413&amp;AE413,IF((AA413&lt;&gt;AA414)*($H$2="m"),AD413&amp;AG413,IF(($H$2&lt;&gt;"m")*($H$2&lt;&gt;"Y"),(IF(F413=0,"",F413&amp;" "&amp;$F$4&amp;" "))&amp;(IF(G413=0,"",G413&amp;" "&amp;$G$4&amp;" "))&amp;(IF(H413=0,"",H413&amp;" "&amp;H$4&amp;" "))&amp;(IF(I413=0,"",I413&amp;" "&amp;$I$4&amp;" "))&amp;(IF(J413=0,"",J413&amp;" "&amp;$J$4&amp;" ")),"")))&amp;"; "&amp;IF((B413=B412)*(AA413=AA412), "same collecting data; ", IF((B413=B412)*(Z412=Z413),"same locality; ",(IF(COUNTBLANK(L413)=1,"",$D$2&amp;L413&amp;$L$3&amp;" "&amp;$D$2))&amp;(IF(COUNTBLANK(M413)=1,"",$E$2&amp;M413&amp;$E$2&amp;", "))&amp;(IF(COUNTBLANK(N413)=1,"",N413&amp;"; "))&amp;(IF(COUNTBLANK(O413)=1,"",O413&amp;"; ")))&amp;(IF(COUNTBLANK(P413)=1,"",P413&amp;"; "))&amp;(IF(COUNTBLANK(Q413)=1,"",Q413&amp;"; "))&amp;(IF(COUNTBLANK(R413)=1,"",R413&amp;"m, "))&amp;IF((COUNTBLANK(S413)=0)*(S413&lt;&gt;S412), S413&amp;"; ","")&amp;(IF(COUNTBLANK(U413)=1,"",U413&amp;"; "))&amp;(IF(COUNTBLANK(T413)=1,"",IF(COUNTBLANK(F$2)=1,T413&amp;"; ",T413&amp;" "&amp;F$2&amp;"; "))))&amp;(IF(COUNTBLANK(V413)=1,"",V413&amp;"; "))&amp;IF((COUNTBLANK(C413)=1),"",C413)&amp;IF((B413=B414)*(K413=K414)*(L413=L414)*(M413=M414),IF(($H$2&lt;&gt;"m")*($H$2&lt;&gt;"Y"), " • ", IF((ISNUMBER(FIND(")",AE413))), " • ", "")),IF((B413=B414)*(K413=K414)," • ",". ")))</f>
        <v/>
      </c>
    </row>
    <row r="414" spans="1:34" s="1" customFormat="1" x14ac:dyDescent="0.25">
      <c r="A414" s="3" t="str">
        <f t="shared" si="45"/>
        <v/>
      </c>
      <c r="B414" s="53" t="str">
        <f t="shared" si="43"/>
        <v/>
      </c>
      <c r="C414" s="57"/>
      <c r="D414" s="57"/>
      <c r="E414" s="57"/>
      <c r="F414" s="57"/>
      <c r="G414" s="57"/>
      <c r="H414" s="57"/>
      <c r="I414" s="57"/>
      <c r="J414" s="57"/>
      <c r="K414" s="57"/>
      <c r="L414" s="57"/>
      <c r="M414" s="54"/>
      <c r="N414" s="57"/>
      <c r="O414" s="58"/>
      <c r="P414" s="58"/>
      <c r="Q414" s="58"/>
      <c r="R414" s="58"/>
      <c r="S414" s="54"/>
      <c r="T414" s="57"/>
      <c r="U414" s="57"/>
      <c r="V414" s="57"/>
      <c r="W414" s="57"/>
      <c r="X414" s="147" t="str">
        <f>IF(COUNTBLANK(D414)=1,"",IF('order-admin-units'!$I$1&lt;&gt;"y", "", IF(COUNTBLANK(K414)=1, 'order-admin-units'!$B$1+1, VLOOKUP(K414, ordercountry, 2))))</f>
        <v/>
      </c>
      <c r="Y414" s="147" t="str">
        <f>IF(COUNTBLANK(D414)=1,"",IF('order-admin-units'!$I$1&lt;&gt;"y", "", IF(COUNTBLANK(K414:L414)&gt;0, 'order-admin-units'!$B$2+1, VLOOKUP(K414&amp;"@"&amp;L414, orderadmin, 2))))</f>
        <v/>
      </c>
      <c r="Z414" s="147" t="str">
        <f t="shared" si="46"/>
        <v/>
      </c>
      <c r="AA414" s="147" t="str">
        <f t="shared" si="47"/>
        <v/>
      </c>
      <c r="AB414" s="147" t="str">
        <f t="shared" si="48"/>
        <v/>
      </c>
      <c r="AC414" s="147" t="str">
        <f t="shared" si="44"/>
        <v/>
      </c>
      <c r="AD414" s="11" t="str">
        <f t="shared" si="49"/>
        <v/>
      </c>
      <c r="AE414" s="11" t="str">
        <f t="array" ref="AE414">IF(COUNTBLANK(D414)=1,"",IF(OR($H$2="y",$H$2="m"),IF(AA414=AA413,IF(OR(AB414=$AB$4:$AB413)=FALSE,AE413&amp;C414,AE413),"("&amp;C414)&amp;IF(AA414=AA415,IF(OR(AB415=$AB$4:$AB414)=FALSE,", ",""),") "),""))</f>
        <v/>
      </c>
      <c r="AF414" s="11" t="str">
        <f t="array" ref="AF414">IF((COUNTBLANK(D414)=0)*OR($H$2="y",$H$2="m"),IFERROR(LEFT(C414, FIND(" ",C414)-1), C414),"")</f>
        <v/>
      </c>
      <c r="AG414" s="11" t="str">
        <f t="array" ref="AG414">IF(COUNTBLANK(D414)=1,"",IF(OR($H$2="y",$H$2="m"),IF(AA414=AA413,IF(OR(AC414=$AC$4:$AC413)=FALSE,AG413&amp;AF414,AG413),"("&amp;AF414)&amp;IF(AA414=AA415,IF(OR(AC415=$AC$4:$AC414)=FALSE,", ",""),") "),""))</f>
        <v/>
      </c>
      <c r="AH414" s="10" t="str">
        <f>IF((COUNTBLANK(D414)=1),"",IF(D414=D413,AH413,"")&amp;IF(B413&lt;&gt;B414,((IF(COUNTBLANK(E414)=1,$D$3&amp;"Non-type material: "&amp;$D$3,$D$3&amp;INDEX('type-categories'!$A$2:$B$100,MATCH(E414,'type-categories'!$A$2:$A$100,0),2)&amp;$D$3))),"")&amp;(IF(K414&lt;&gt;K413,$C$2&amp;UPPER(K414)&amp;$C$2&amp;$K$3&amp;" ",(IF(B414&lt;&gt;B413,$C$2&amp;UPPER(K414)&amp;$C$2&amp;$K$3&amp;" ",""))))&amp;IF((AA414&lt;&gt;AA415)*($H$2="y"),AD414&amp;AE414,IF((AA414&lt;&gt;AA415)*($H$2="m"),AD414&amp;AG414,IF(($H$2&lt;&gt;"m")*($H$2&lt;&gt;"Y"),(IF(F414=0,"",F414&amp;" "&amp;$F$4&amp;" "))&amp;(IF(G414=0,"",G414&amp;" "&amp;$G$4&amp;" "))&amp;(IF(H414=0,"",H414&amp;" "&amp;H$4&amp;" "))&amp;(IF(I414=0,"",I414&amp;" "&amp;$I$4&amp;" "))&amp;(IF(J414=0,"",J414&amp;" "&amp;$J$4&amp;" ")),"")))&amp;"; "&amp;IF((B414=B413)*(AA414=AA413), "same collecting data; ", IF((B414=B413)*(Z413=Z414),"same locality; ",(IF(COUNTBLANK(L414)=1,"",$D$2&amp;L414&amp;$L$3&amp;" "&amp;$D$2))&amp;(IF(COUNTBLANK(M414)=1,"",$E$2&amp;M414&amp;$E$2&amp;", "))&amp;(IF(COUNTBLANK(N414)=1,"",N414&amp;"; "))&amp;(IF(COUNTBLANK(O414)=1,"",O414&amp;"; ")))&amp;(IF(COUNTBLANK(P414)=1,"",P414&amp;"; "))&amp;(IF(COUNTBLANK(Q414)=1,"",Q414&amp;"; "))&amp;(IF(COUNTBLANK(R414)=1,"",R414&amp;"m, "))&amp;IF((COUNTBLANK(S414)=0)*(S414&lt;&gt;S413), S414&amp;"; ","")&amp;(IF(COUNTBLANK(U414)=1,"",U414&amp;"; "))&amp;(IF(COUNTBLANK(T414)=1,"",IF(COUNTBLANK(F$2)=1,T414&amp;"; ",T414&amp;" "&amp;F$2&amp;"; "))))&amp;(IF(COUNTBLANK(V414)=1,"",V414&amp;"; "))&amp;IF((COUNTBLANK(C414)=1),"",C414)&amp;IF((B414=B415)*(K414=K415)*(L414=L415)*(M414=M415),IF(($H$2&lt;&gt;"m")*($H$2&lt;&gt;"Y"), " • ", IF((ISNUMBER(FIND(")",AE414))), " • ", "")),IF((B414=B415)*(K414=K415)," • ",". ")))</f>
        <v/>
      </c>
    </row>
    <row r="415" spans="1:34" s="1" customFormat="1" x14ac:dyDescent="0.25">
      <c r="A415" s="3" t="str">
        <f t="shared" si="45"/>
        <v/>
      </c>
      <c r="B415" s="53" t="str">
        <f t="shared" si="43"/>
        <v/>
      </c>
      <c r="C415" s="57"/>
      <c r="D415" s="57"/>
      <c r="E415" s="57"/>
      <c r="F415" s="57"/>
      <c r="G415" s="57"/>
      <c r="H415" s="57"/>
      <c r="I415" s="57"/>
      <c r="J415" s="57"/>
      <c r="K415" s="57"/>
      <c r="L415" s="57"/>
      <c r="M415" s="54"/>
      <c r="N415" s="57"/>
      <c r="O415" s="58"/>
      <c r="P415" s="58"/>
      <c r="Q415" s="58"/>
      <c r="R415" s="58"/>
      <c r="S415" s="54"/>
      <c r="T415" s="57"/>
      <c r="U415" s="57"/>
      <c r="V415" s="57"/>
      <c r="W415" s="57"/>
      <c r="X415" s="147" t="str">
        <f>IF(COUNTBLANK(D415)=1,"",IF('order-admin-units'!$I$1&lt;&gt;"y", "", IF(COUNTBLANK(K415)=1, 'order-admin-units'!$B$1+1, VLOOKUP(K415, ordercountry, 2))))</f>
        <v/>
      </c>
      <c r="Y415" s="147" t="str">
        <f>IF(COUNTBLANK(D415)=1,"",IF('order-admin-units'!$I$1&lt;&gt;"y", "", IF(COUNTBLANK(K415:L415)&gt;0, 'order-admin-units'!$B$2+1, VLOOKUP(K415&amp;"@"&amp;L415, orderadmin, 2))))</f>
        <v/>
      </c>
      <c r="Z415" s="147" t="str">
        <f t="shared" si="46"/>
        <v/>
      </c>
      <c r="AA415" s="147" t="str">
        <f t="shared" si="47"/>
        <v/>
      </c>
      <c r="AB415" s="147" t="str">
        <f t="shared" si="48"/>
        <v/>
      </c>
      <c r="AC415" s="147" t="str">
        <f t="shared" si="44"/>
        <v/>
      </c>
      <c r="AD415" s="11" t="str">
        <f t="shared" si="49"/>
        <v/>
      </c>
      <c r="AE415" s="11" t="str">
        <f t="array" ref="AE415">IF(COUNTBLANK(D415)=1,"",IF(OR($H$2="y",$H$2="m"),IF(AA415=AA414,IF(OR(AB415=$AB$4:$AB414)=FALSE,AE414&amp;C415,AE414),"("&amp;C415)&amp;IF(AA415=AA416,IF(OR(AB416=$AB$4:$AB415)=FALSE,", ",""),") "),""))</f>
        <v/>
      </c>
      <c r="AF415" s="11" t="str">
        <f t="array" ref="AF415">IF((COUNTBLANK(D415)=0)*OR($H$2="y",$H$2="m"),IFERROR(LEFT(C415, FIND(" ",C415)-1), C415),"")</f>
        <v/>
      </c>
      <c r="AG415" s="11" t="str">
        <f t="array" ref="AG415">IF(COUNTBLANK(D415)=1,"",IF(OR($H$2="y",$H$2="m"),IF(AA415=AA414,IF(OR(AC415=$AC$4:$AC414)=FALSE,AG414&amp;AF415,AG414),"("&amp;AF415)&amp;IF(AA415=AA416,IF(OR(AC416=$AC$4:$AC415)=FALSE,", ",""),") "),""))</f>
        <v/>
      </c>
      <c r="AH415" s="10" t="str">
        <f>IF((COUNTBLANK(D415)=1),"",IF(D415=D414,AH414,"")&amp;IF(B414&lt;&gt;B415,((IF(COUNTBLANK(E415)=1,$D$3&amp;"Non-type material: "&amp;$D$3,$D$3&amp;INDEX('type-categories'!$A$2:$B$100,MATCH(E415,'type-categories'!$A$2:$A$100,0),2)&amp;$D$3))),"")&amp;(IF(K415&lt;&gt;K414,$C$2&amp;UPPER(K415)&amp;$C$2&amp;$K$3&amp;" ",(IF(B415&lt;&gt;B414,$C$2&amp;UPPER(K415)&amp;$C$2&amp;$K$3&amp;" ",""))))&amp;IF((AA415&lt;&gt;AA416)*($H$2="y"),AD415&amp;AE415,IF((AA415&lt;&gt;AA416)*($H$2="m"),AD415&amp;AG415,IF(($H$2&lt;&gt;"m")*($H$2&lt;&gt;"Y"),(IF(F415=0,"",F415&amp;" "&amp;$F$4&amp;" "))&amp;(IF(G415=0,"",G415&amp;" "&amp;$G$4&amp;" "))&amp;(IF(H415=0,"",H415&amp;" "&amp;H$4&amp;" "))&amp;(IF(I415=0,"",I415&amp;" "&amp;$I$4&amp;" "))&amp;(IF(J415=0,"",J415&amp;" "&amp;$J$4&amp;" ")),"")))&amp;"; "&amp;IF((B415=B414)*(AA415=AA414), "same collecting data; ", IF((B415=B414)*(Z414=Z415),"same locality; ",(IF(COUNTBLANK(L415)=1,"",$D$2&amp;L415&amp;$L$3&amp;" "&amp;$D$2))&amp;(IF(COUNTBLANK(M415)=1,"",$E$2&amp;M415&amp;$E$2&amp;", "))&amp;(IF(COUNTBLANK(N415)=1,"",N415&amp;"; "))&amp;(IF(COUNTBLANK(O415)=1,"",O415&amp;"; ")))&amp;(IF(COUNTBLANK(P415)=1,"",P415&amp;"; "))&amp;(IF(COUNTBLANK(Q415)=1,"",Q415&amp;"; "))&amp;(IF(COUNTBLANK(R415)=1,"",R415&amp;"m, "))&amp;IF((COUNTBLANK(S415)=0)*(S415&lt;&gt;S414), S415&amp;"; ","")&amp;(IF(COUNTBLANK(U415)=1,"",U415&amp;"; "))&amp;(IF(COUNTBLANK(T415)=1,"",IF(COUNTBLANK(F$2)=1,T415&amp;"; ",T415&amp;" "&amp;F$2&amp;"; "))))&amp;(IF(COUNTBLANK(V415)=1,"",V415&amp;"; "))&amp;IF((COUNTBLANK(C415)=1),"",C415)&amp;IF((B415=B416)*(K415=K416)*(L415=L416)*(M415=M416),IF(($H$2&lt;&gt;"m")*($H$2&lt;&gt;"Y"), " • ", IF((ISNUMBER(FIND(")",AE415))), " • ", "")),IF((B415=B416)*(K415=K416)," • ",". ")))</f>
        <v/>
      </c>
    </row>
    <row r="416" spans="1:34" s="1" customFormat="1" x14ac:dyDescent="0.25">
      <c r="A416" s="3" t="str">
        <f t="shared" si="45"/>
        <v/>
      </c>
      <c r="B416" s="53" t="str">
        <f t="shared" si="43"/>
        <v/>
      </c>
      <c r="C416" s="57"/>
      <c r="D416" s="57"/>
      <c r="E416" s="57"/>
      <c r="F416" s="57"/>
      <c r="G416" s="57"/>
      <c r="H416" s="57"/>
      <c r="I416" s="57"/>
      <c r="J416" s="57"/>
      <c r="K416" s="57"/>
      <c r="L416" s="57"/>
      <c r="M416" s="54"/>
      <c r="N416" s="57"/>
      <c r="O416" s="58"/>
      <c r="P416" s="58"/>
      <c r="Q416" s="58"/>
      <c r="R416" s="58"/>
      <c r="S416" s="54"/>
      <c r="T416" s="57"/>
      <c r="U416" s="57"/>
      <c r="V416" s="57"/>
      <c r="W416" s="57"/>
      <c r="X416" s="147" t="str">
        <f>IF(COUNTBLANK(D416)=1,"",IF('order-admin-units'!$I$1&lt;&gt;"y", "", IF(COUNTBLANK(K416)=1, 'order-admin-units'!$B$1+1, VLOOKUP(K416, ordercountry, 2))))</f>
        <v/>
      </c>
      <c r="Y416" s="147" t="str">
        <f>IF(COUNTBLANK(D416)=1,"",IF('order-admin-units'!$I$1&lt;&gt;"y", "", IF(COUNTBLANK(K416:L416)&gt;0, 'order-admin-units'!$B$2+1, VLOOKUP(K416&amp;"@"&amp;L416, orderadmin, 2))))</f>
        <v/>
      </c>
      <c r="Z416" s="147" t="str">
        <f t="shared" si="46"/>
        <v/>
      </c>
      <c r="AA416" s="147" t="str">
        <f t="shared" si="47"/>
        <v/>
      </c>
      <c r="AB416" s="147" t="str">
        <f t="shared" si="48"/>
        <v/>
      </c>
      <c r="AC416" s="147" t="str">
        <f t="shared" si="44"/>
        <v/>
      </c>
      <c r="AD416" s="11" t="str">
        <f t="shared" si="49"/>
        <v/>
      </c>
      <c r="AE416" s="11" t="str">
        <f t="array" ref="AE416">IF(COUNTBLANK(D416)=1,"",IF(OR($H$2="y",$H$2="m"),IF(AA416=AA415,IF(OR(AB416=$AB$4:$AB415)=FALSE,AE415&amp;C416,AE415),"("&amp;C416)&amp;IF(AA416=AA417,IF(OR(AB417=$AB$4:$AB416)=FALSE,", ",""),") "),""))</f>
        <v/>
      </c>
      <c r="AF416" s="11" t="str">
        <f t="array" ref="AF416">IF((COUNTBLANK(D416)=0)*OR($H$2="y",$H$2="m"),IFERROR(LEFT(C416, FIND(" ",C416)-1), C416),"")</f>
        <v/>
      </c>
      <c r="AG416" s="11" t="str">
        <f t="array" ref="AG416">IF(COUNTBLANK(D416)=1,"",IF(OR($H$2="y",$H$2="m"),IF(AA416=AA415,IF(OR(AC416=$AC$4:$AC415)=FALSE,AG415&amp;AF416,AG415),"("&amp;AF416)&amp;IF(AA416=AA417,IF(OR(AC417=$AC$4:$AC416)=FALSE,", ",""),") "),""))</f>
        <v/>
      </c>
      <c r="AH416" s="10" t="str">
        <f>IF((COUNTBLANK(D416)=1),"",IF(D416=D415,AH415,"")&amp;IF(B415&lt;&gt;B416,((IF(COUNTBLANK(E416)=1,$D$3&amp;"Non-type material: "&amp;$D$3,$D$3&amp;INDEX('type-categories'!$A$2:$B$100,MATCH(E416,'type-categories'!$A$2:$A$100,0),2)&amp;$D$3))),"")&amp;(IF(K416&lt;&gt;K415,$C$2&amp;UPPER(K416)&amp;$C$2&amp;$K$3&amp;" ",(IF(B416&lt;&gt;B415,$C$2&amp;UPPER(K416)&amp;$C$2&amp;$K$3&amp;" ",""))))&amp;IF((AA416&lt;&gt;AA417)*($H$2="y"),AD416&amp;AE416,IF((AA416&lt;&gt;AA417)*($H$2="m"),AD416&amp;AG416,IF(($H$2&lt;&gt;"m")*($H$2&lt;&gt;"Y"),(IF(F416=0,"",F416&amp;" "&amp;$F$4&amp;" "))&amp;(IF(G416=0,"",G416&amp;" "&amp;$G$4&amp;" "))&amp;(IF(H416=0,"",H416&amp;" "&amp;H$4&amp;" "))&amp;(IF(I416=0,"",I416&amp;" "&amp;$I$4&amp;" "))&amp;(IF(J416=0,"",J416&amp;" "&amp;$J$4&amp;" ")),"")))&amp;"; "&amp;IF((B416=B415)*(AA416=AA415), "same collecting data; ", IF((B416=B415)*(Z415=Z416),"same locality; ",(IF(COUNTBLANK(L416)=1,"",$D$2&amp;L416&amp;$L$3&amp;" "&amp;$D$2))&amp;(IF(COUNTBLANK(M416)=1,"",$E$2&amp;M416&amp;$E$2&amp;", "))&amp;(IF(COUNTBLANK(N416)=1,"",N416&amp;"; "))&amp;(IF(COUNTBLANK(O416)=1,"",O416&amp;"; ")))&amp;(IF(COUNTBLANK(P416)=1,"",P416&amp;"; "))&amp;(IF(COUNTBLANK(Q416)=1,"",Q416&amp;"; "))&amp;(IF(COUNTBLANK(R416)=1,"",R416&amp;"m, "))&amp;IF((COUNTBLANK(S416)=0)*(S416&lt;&gt;S415), S416&amp;"; ","")&amp;(IF(COUNTBLANK(U416)=1,"",U416&amp;"; "))&amp;(IF(COUNTBLANK(T416)=1,"",IF(COUNTBLANK(F$2)=1,T416&amp;"; ",T416&amp;" "&amp;F$2&amp;"; "))))&amp;(IF(COUNTBLANK(V416)=1,"",V416&amp;"; "))&amp;IF((COUNTBLANK(C416)=1),"",C416)&amp;IF((B416=B417)*(K416=K417)*(L416=L417)*(M416=M417),IF(($H$2&lt;&gt;"m")*($H$2&lt;&gt;"Y"), " • ", IF((ISNUMBER(FIND(")",AE416))), " • ", "")),IF((B416=B417)*(K416=K417)," • ",". ")))</f>
        <v/>
      </c>
    </row>
    <row r="417" spans="1:34" s="1" customFormat="1" x14ac:dyDescent="0.25">
      <c r="A417" s="3" t="str">
        <f t="shared" si="45"/>
        <v/>
      </c>
      <c r="B417" s="53" t="str">
        <f t="shared" si="43"/>
        <v/>
      </c>
      <c r="C417" s="57"/>
      <c r="D417" s="56"/>
      <c r="E417" s="56"/>
      <c r="F417" s="56"/>
      <c r="G417" s="56"/>
      <c r="H417" s="56"/>
      <c r="I417" s="56"/>
      <c r="J417" s="56"/>
      <c r="K417" s="54"/>
      <c r="L417" s="54"/>
      <c r="M417" s="54"/>
      <c r="N417" s="54"/>
      <c r="O417" s="54"/>
      <c r="P417" s="54"/>
      <c r="Q417" s="54"/>
      <c r="R417" s="54"/>
      <c r="S417" s="54"/>
      <c r="T417" s="54"/>
      <c r="U417" s="54"/>
      <c r="V417" s="54"/>
      <c r="W417" s="54"/>
      <c r="X417" s="147" t="str">
        <f>IF(COUNTBLANK(D417)=1,"",IF('order-admin-units'!$I$1&lt;&gt;"y", "", IF(COUNTBLANK(K417)=1, 'order-admin-units'!$B$1+1, VLOOKUP(K417, ordercountry, 2))))</f>
        <v/>
      </c>
      <c r="Y417" s="147" t="str">
        <f>IF(COUNTBLANK(D417)=1,"",IF('order-admin-units'!$I$1&lt;&gt;"y", "", IF(COUNTBLANK(K417:L417)&gt;0, 'order-admin-units'!$B$2+1, VLOOKUP(K417&amp;"@"&amp;L417, orderadmin, 2))))</f>
        <v/>
      </c>
      <c r="Z417" s="147" t="str">
        <f t="shared" si="46"/>
        <v/>
      </c>
      <c r="AA417" s="147" t="str">
        <f t="shared" si="47"/>
        <v/>
      </c>
      <c r="AB417" s="147" t="str">
        <f t="shared" si="48"/>
        <v/>
      </c>
      <c r="AC417" s="147" t="str">
        <f t="shared" si="44"/>
        <v/>
      </c>
      <c r="AD417" s="11" t="str">
        <f t="shared" si="49"/>
        <v/>
      </c>
      <c r="AE417" s="11" t="str">
        <f t="array" ref="AE417">IF(COUNTBLANK(D417)=1,"",IF(OR($H$2="y",$H$2="m"),IF(AA417=AA416,IF(OR(AB417=$AB$4:$AB416)=FALSE,AE416&amp;C417,AE416),"("&amp;C417)&amp;IF(AA417=AA418,IF(OR(AB418=$AB$4:$AB417)=FALSE,", ",""),") "),""))</f>
        <v/>
      </c>
      <c r="AF417" s="11" t="str">
        <f t="array" ref="AF417">IF((COUNTBLANK(D417)=0)*OR($H$2="y",$H$2="m"),IFERROR(LEFT(C417, FIND(" ",C417)-1), C417),"")</f>
        <v/>
      </c>
      <c r="AG417" s="11" t="str">
        <f t="array" ref="AG417">IF(COUNTBLANK(D417)=1,"",IF(OR($H$2="y",$H$2="m"),IF(AA417=AA416,IF(OR(AC417=$AC$4:$AC416)=FALSE,AG416&amp;AF417,AG416),"("&amp;AF417)&amp;IF(AA417=AA418,IF(OR(AC418=$AC$4:$AC417)=FALSE,", ",""),") "),""))</f>
        <v/>
      </c>
      <c r="AH417" s="10" t="str">
        <f>IF((COUNTBLANK(D417)=1),"",IF(D417=D416,AH416,"")&amp;IF(B416&lt;&gt;B417,((IF(COUNTBLANK(E417)=1,$D$3&amp;"Non-type material: "&amp;$D$3,$D$3&amp;INDEX('type-categories'!$A$2:$B$100,MATCH(E417,'type-categories'!$A$2:$A$100,0),2)&amp;$D$3))),"")&amp;(IF(K417&lt;&gt;K416,$C$2&amp;UPPER(K417)&amp;$C$2&amp;$K$3&amp;" ",(IF(B417&lt;&gt;B416,$C$2&amp;UPPER(K417)&amp;$C$2&amp;$K$3&amp;" ",""))))&amp;IF((AA417&lt;&gt;AA418)*($H$2="y"),AD417&amp;AE417,IF((AA417&lt;&gt;AA418)*($H$2="m"),AD417&amp;AG417,IF(($H$2&lt;&gt;"m")*($H$2&lt;&gt;"Y"),(IF(F417=0,"",F417&amp;" "&amp;$F$4&amp;" "))&amp;(IF(G417=0,"",G417&amp;" "&amp;$G$4&amp;" "))&amp;(IF(H417=0,"",H417&amp;" "&amp;H$4&amp;" "))&amp;(IF(I417=0,"",I417&amp;" "&amp;$I$4&amp;" "))&amp;(IF(J417=0,"",J417&amp;" "&amp;$J$4&amp;" ")),"")))&amp;"; "&amp;IF((B417=B416)*(AA417=AA416), "same collecting data; ", IF((B417=B416)*(Z416=Z417),"same locality; ",(IF(COUNTBLANK(L417)=1,"",$D$2&amp;L417&amp;$L$3&amp;" "&amp;$D$2))&amp;(IF(COUNTBLANK(M417)=1,"",$E$2&amp;M417&amp;$E$2&amp;", "))&amp;(IF(COUNTBLANK(N417)=1,"",N417&amp;"; "))&amp;(IF(COUNTBLANK(O417)=1,"",O417&amp;"; ")))&amp;(IF(COUNTBLANK(P417)=1,"",P417&amp;"; "))&amp;(IF(COUNTBLANK(Q417)=1,"",Q417&amp;"; "))&amp;(IF(COUNTBLANK(R417)=1,"",R417&amp;"m, "))&amp;IF((COUNTBLANK(S417)=0)*(S417&lt;&gt;S416), S417&amp;"; ","")&amp;(IF(COUNTBLANK(U417)=1,"",U417&amp;"; "))&amp;(IF(COUNTBLANK(T417)=1,"",IF(COUNTBLANK(F$2)=1,T417&amp;"; ",T417&amp;" "&amp;F$2&amp;"; "))))&amp;(IF(COUNTBLANK(V417)=1,"",V417&amp;"; "))&amp;IF((COUNTBLANK(C417)=1),"",C417)&amp;IF((B417=B418)*(K417=K418)*(L417=L418)*(M417=M418),IF(($H$2&lt;&gt;"m")*($H$2&lt;&gt;"Y"), " • ", IF((ISNUMBER(FIND(")",AE417))), " • ", "")),IF((B417=B418)*(K417=K418)," • ",". ")))</f>
        <v/>
      </c>
    </row>
    <row r="418" spans="1:34" s="1" customFormat="1" x14ac:dyDescent="0.25">
      <c r="A418" s="3" t="str">
        <f t="shared" si="45"/>
        <v/>
      </c>
      <c r="B418" s="53" t="str">
        <f t="shared" si="43"/>
        <v/>
      </c>
      <c r="C418" s="57"/>
      <c r="D418" s="57"/>
      <c r="E418" s="57"/>
      <c r="F418" s="57"/>
      <c r="G418" s="57"/>
      <c r="H418" s="57"/>
      <c r="I418" s="57"/>
      <c r="J418" s="57"/>
      <c r="K418" s="57"/>
      <c r="L418" s="57"/>
      <c r="M418" s="54"/>
      <c r="N418" s="57"/>
      <c r="O418" s="58"/>
      <c r="P418" s="58"/>
      <c r="Q418" s="58"/>
      <c r="R418" s="58"/>
      <c r="S418" s="54"/>
      <c r="T418" s="57"/>
      <c r="U418" s="57"/>
      <c r="V418" s="57"/>
      <c r="W418" s="57"/>
      <c r="X418" s="147" t="str">
        <f>IF(COUNTBLANK(D418)=1,"",IF('order-admin-units'!$I$1&lt;&gt;"y", "", IF(COUNTBLANK(K418)=1, 'order-admin-units'!$B$1+1, VLOOKUP(K418, ordercountry, 2))))</f>
        <v/>
      </c>
      <c r="Y418" s="147" t="str">
        <f>IF(COUNTBLANK(D418)=1,"",IF('order-admin-units'!$I$1&lt;&gt;"y", "", IF(COUNTBLANK(K418:L418)&gt;0, 'order-admin-units'!$B$2+1, VLOOKUP(K418&amp;"@"&amp;L418, orderadmin, 2))))</f>
        <v/>
      </c>
      <c r="Z418" s="147" t="str">
        <f t="shared" si="46"/>
        <v/>
      </c>
      <c r="AA418" s="147" t="str">
        <f t="shared" si="47"/>
        <v/>
      </c>
      <c r="AB418" s="147" t="str">
        <f t="shared" si="48"/>
        <v/>
      </c>
      <c r="AC418" s="147" t="str">
        <f t="shared" si="44"/>
        <v/>
      </c>
      <c r="AD418" s="11" t="str">
        <f t="shared" si="49"/>
        <v/>
      </c>
      <c r="AE418" s="11" t="str">
        <f t="array" ref="AE418">IF(COUNTBLANK(D418)=1,"",IF(OR($H$2="y",$H$2="m"),IF(AA418=AA417,IF(OR(AB418=$AB$4:$AB417)=FALSE,AE417&amp;C418,AE417),"("&amp;C418)&amp;IF(AA418=AA419,IF(OR(AB419=$AB$4:$AB418)=FALSE,", ",""),") "),""))</f>
        <v/>
      </c>
      <c r="AF418" s="11" t="str">
        <f t="array" ref="AF418">IF((COUNTBLANK(D418)=0)*OR($H$2="y",$H$2="m"),IFERROR(LEFT(C418, FIND(" ",C418)-1), C418),"")</f>
        <v/>
      </c>
      <c r="AG418" s="11" t="str">
        <f t="array" ref="AG418">IF(COUNTBLANK(D418)=1,"",IF(OR($H$2="y",$H$2="m"),IF(AA418=AA417,IF(OR(AC418=$AC$4:$AC417)=FALSE,AG417&amp;AF418,AG417),"("&amp;AF418)&amp;IF(AA418=AA419,IF(OR(AC419=$AC$4:$AC418)=FALSE,", ",""),") "),""))</f>
        <v/>
      </c>
      <c r="AH418" s="10" t="str">
        <f>IF((COUNTBLANK(D418)=1),"",IF(D418=D417,AH417,"")&amp;IF(B417&lt;&gt;B418,((IF(COUNTBLANK(E418)=1,$D$3&amp;"Non-type material: "&amp;$D$3,$D$3&amp;INDEX('type-categories'!$A$2:$B$100,MATCH(E418,'type-categories'!$A$2:$A$100,0),2)&amp;$D$3))),"")&amp;(IF(K418&lt;&gt;K417,$C$2&amp;UPPER(K418)&amp;$C$2&amp;$K$3&amp;" ",(IF(B418&lt;&gt;B417,$C$2&amp;UPPER(K418)&amp;$C$2&amp;$K$3&amp;" ",""))))&amp;IF((AA418&lt;&gt;AA419)*($H$2="y"),AD418&amp;AE418,IF((AA418&lt;&gt;AA419)*($H$2="m"),AD418&amp;AG418,IF(($H$2&lt;&gt;"m")*($H$2&lt;&gt;"Y"),(IF(F418=0,"",F418&amp;" "&amp;$F$4&amp;" "))&amp;(IF(G418=0,"",G418&amp;" "&amp;$G$4&amp;" "))&amp;(IF(H418=0,"",H418&amp;" "&amp;H$4&amp;" "))&amp;(IF(I418=0,"",I418&amp;" "&amp;$I$4&amp;" "))&amp;(IF(J418=0,"",J418&amp;" "&amp;$J$4&amp;" ")),"")))&amp;"; "&amp;IF((B418=B417)*(AA418=AA417), "same collecting data; ", IF((B418=B417)*(Z417=Z418),"same locality; ",(IF(COUNTBLANK(L418)=1,"",$D$2&amp;L418&amp;$L$3&amp;" "&amp;$D$2))&amp;(IF(COUNTBLANK(M418)=1,"",$E$2&amp;M418&amp;$E$2&amp;", "))&amp;(IF(COUNTBLANK(N418)=1,"",N418&amp;"; "))&amp;(IF(COUNTBLANK(O418)=1,"",O418&amp;"; ")))&amp;(IF(COUNTBLANK(P418)=1,"",P418&amp;"; "))&amp;(IF(COUNTBLANK(Q418)=1,"",Q418&amp;"; "))&amp;(IF(COUNTBLANK(R418)=1,"",R418&amp;"m, "))&amp;IF((COUNTBLANK(S418)=0)*(S418&lt;&gt;S417), S418&amp;"; ","")&amp;(IF(COUNTBLANK(U418)=1,"",U418&amp;"; "))&amp;(IF(COUNTBLANK(T418)=1,"",IF(COUNTBLANK(F$2)=1,T418&amp;"; ",T418&amp;" "&amp;F$2&amp;"; "))))&amp;(IF(COUNTBLANK(V418)=1,"",V418&amp;"; "))&amp;IF((COUNTBLANK(C418)=1),"",C418)&amp;IF((B418=B419)*(K418=K419)*(L418=L419)*(M418=M419),IF(($H$2&lt;&gt;"m")*($H$2&lt;&gt;"Y"), " • ", IF((ISNUMBER(FIND(")",AE418))), " • ", "")),IF((B418=B419)*(K418=K419)," • ",". ")))</f>
        <v/>
      </c>
    </row>
    <row r="419" spans="1:34" s="1" customFormat="1" x14ac:dyDescent="0.25">
      <c r="A419" s="3" t="str">
        <f t="shared" si="45"/>
        <v/>
      </c>
      <c r="B419" s="53" t="str">
        <f t="shared" si="43"/>
        <v/>
      </c>
      <c r="C419" s="57"/>
      <c r="D419" s="57"/>
      <c r="E419" s="57"/>
      <c r="F419" s="57"/>
      <c r="G419" s="57"/>
      <c r="H419" s="57"/>
      <c r="I419" s="57"/>
      <c r="J419" s="57"/>
      <c r="K419" s="57"/>
      <c r="L419" s="57"/>
      <c r="M419" s="54"/>
      <c r="N419" s="57"/>
      <c r="O419" s="58"/>
      <c r="P419" s="58"/>
      <c r="Q419" s="58"/>
      <c r="R419" s="58"/>
      <c r="S419" s="54"/>
      <c r="T419" s="57"/>
      <c r="U419" s="57"/>
      <c r="V419" s="57"/>
      <c r="W419" s="57"/>
      <c r="X419" s="147" t="str">
        <f>IF(COUNTBLANK(D419)=1,"",IF('order-admin-units'!$I$1&lt;&gt;"y", "", IF(COUNTBLANK(K419)=1, 'order-admin-units'!$B$1+1, VLOOKUP(K419, ordercountry, 2))))</f>
        <v/>
      </c>
      <c r="Y419" s="147" t="str">
        <f>IF(COUNTBLANK(D419)=1,"",IF('order-admin-units'!$I$1&lt;&gt;"y", "", IF(COUNTBLANK(K419:L419)&gt;0, 'order-admin-units'!$B$2+1, VLOOKUP(K419&amp;"@"&amp;L419, orderadmin, 2))))</f>
        <v/>
      </c>
      <c r="Z419" s="147" t="str">
        <f t="shared" si="46"/>
        <v/>
      </c>
      <c r="AA419" s="147" t="str">
        <f t="shared" si="47"/>
        <v/>
      </c>
      <c r="AB419" s="147" t="str">
        <f t="shared" si="48"/>
        <v/>
      </c>
      <c r="AC419" s="147" t="str">
        <f t="shared" si="44"/>
        <v/>
      </c>
      <c r="AD419" s="11" t="str">
        <f t="shared" si="49"/>
        <v/>
      </c>
      <c r="AE419" s="11" t="str">
        <f t="array" ref="AE419">IF(COUNTBLANK(D419)=1,"",IF(OR($H$2="y",$H$2="m"),IF(AA419=AA418,IF(OR(AB419=$AB$4:$AB418)=FALSE,AE418&amp;C419,AE418),"("&amp;C419)&amp;IF(AA419=AA420,IF(OR(AB420=$AB$4:$AB419)=FALSE,", ",""),") "),""))</f>
        <v/>
      </c>
      <c r="AF419" s="11" t="str">
        <f t="array" ref="AF419">IF((COUNTBLANK(D419)=0)*OR($H$2="y",$H$2="m"),IFERROR(LEFT(C419, FIND(" ",C419)-1), C419),"")</f>
        <v/>
      </c>
      <c r="AG419" s="11" t="str">
        <f t="array" ref="AG419">IF(COUNTBLANK(D419)=1,"",IF(OR($H$2="y",$H$2="m"),IF(AA419=AA418,IF(OR(AC419=$AC$4:$AC418)=FALSE,AG418&amp;AF419,AG418),"("&amp;AF419)&amp;IF(AA419=AA420,IF(OR(AC420=$AC$4:$AC419)=FALSE,", ",""),") "),""))</f>
        <v/>
      </c>
      <c r="AH419" s="10" t="str">
        <f>IF((COUNTBLANK(D419)=1),"",IF(D419=D418,AH418,"")&amp;IF(B418&lt;&gt;B419,((IF(COUNTBLANK(E419)=1,$D$3&amp;"Non-type material: "&amp;$D$3,$D$3&amp;INDEX('type-categories'!$A$2:$B$100,MATCH(E419,'type-categories'!$A$2:$A$100,0),2)&amp;$D$3))),"")&amp;(IF(K419&lt;&gt;K418,$C$2&amp;UPPER(K419)&amp;$C$2&amp;$K$3&amp;" ",(IF(B419&lt;&gt;B418,$C$2&amp;UPPER(K419)&amp;$C$2&amp;$K$3&amp;" ",""))))&amp;IF((AA419&lt;&gt;AA420)*($H$2="y"),AD419&amp;AE419,IF((AA419&lt;&gt;AA420)*($H$2="m"),AD419&amp;AG419,IF(($H$2&lt;&gt;"m")*($H$2&lt;&gt;"Y"),(IF(F419=0,"",F419&amp;" "&amp;$F$4&amp;" "))&amp;(IF(G419=0,"",G419&amp;" "&amp;$G$4&amp;" "))&amp;(IF(H419=0,"",H419&amp;" "&amp;H$4&amp;" "))&amp;(IF(I419=0,"",I419&amp;" "&amp;$I$4&amp;" "))&amp;(IF(J419=0,"",J419&amp;" "&amp;$J$4&amp;" ")),"")))&amp;"; "&amp;IF((B419=B418)*(AA419=AA418), "same collecting data; ", IF((B419=B418)*(Z418=Z419),"same locality; ",(IF(COUNTBLANK(L419)=1,"",$D$2&amp;L419&amp;$L$3&amp;" "&amp;$D$2))&amp;(IF(COUNTBLANK(M419)=1,"",$E$2&amp;M419&amp;$E$2&amp;", "))&amp;(IF(COUNTBLANK(N419)=1,"",N419&amp;"; "))&amp;(IF(COUNTBLANK(O419)=1,"",O419&amp;"; ")))&amp;(IF(COUNTBLANK(P419)=1,"",P419&amp;"; "))&amp;(IF(COUNTBLANK(Q419)=1,"",Q419&amp;"; "))&amp;(IF(COUNTBLANK(R419)=1,"",R419&amp;"m, "))&amp;IF((COUNTBLANK(S419)=0)*(S419&lt;&gt;S418), S419&amp;"; ","")&amp;(IF(COUNTBLANK(U419)=1,"",U419&amp;"; "))&amp;(IF(COUNTBLANK(T419)=1,"",IF(COUNTBLANK(F$2)=1,T419&amp;"; ",T419&amp;" "&amp;F$2&amp;"; "))))&amp;(IF(COUNTBLANK(V419)=1,"",V419&amp;"; "))&amp;IF((COUNTBLANK(C419)=1),"",C419)&amp;IF((B419=B420)*(K419=K420)*(L419=L420)*(M419=M420),IF(($H$2&lt;&gt;"m")*($H$2&lt;&gt;"Y"), " • ", IF((ISNUMBER(FIND(")",AE419))), " • ", "")),IF((B419=B420)*(K419=K420)," • ",". ")))</f>
        <v/>
      </c>
    </row>
    <row r="420" spans="1:34" s="1" customFormat="1" x14ac:dyDescent="0.25">
      <c r="A420" s="3" t="str">
        <f t="shared" si="45"/>
        <v/>
      </c>
      <c r="B420" s="53" t="str">
        <f t="shared" si="43"/>
        <v/>
      </c>
      <c r="C420" s="57"/>
      <c r="D420" s="57"/>
      <c r="E420" s="57"/>
      <c r="F420" s="57"/>
      <c r="G420" s="57"/>
      <c r="H420" s="57"/>
      <c r="I420" s="57"/>
      <c r="J420" s="57"/>
      <c r="K420" s="57"/>
      <c r="L420" s="57"/>
      <c r="M420" s="54"/>
      <c r="N420" s="57"/>
      <c r="O420" s="58"/>
      <c r="P420" s="58"/>
      <c r="Q420" s="58"/>
      <c r="R420" s="58"/>
      <c r="S420" s="54"/>
      <c r="T420" s="57"/>
      <c r="U420" s="57"/>
      <c r="V420" s="57"/>
      <c r="W420" s="57"/>
      <c r="X420" s="147" t="str">
        <f>IF(COUNTBLANK(D420)=1,"",IF('order-admin-units'!$I$1&lt;&gt;"y", "", IF(COUNTBLANK(K420)=1, 'order-admin-units'!$B$1+1, VLOOKUP(K420, ordercountry, 2))))</f>
        <v/>
      </c>
      <c r="Y420" s="147" t="str">
        <f>IF(COUNTBLANK(D420)=1,"",IF('order-admin-units'!$I$1&lt;&gt;"y", "", IF(COUNTBLANK(K420:L420)&gt;0, 'order-admin-units'!$B$2+1, VLOOKUP(K420&amp;"@"&amp;L420, orderadmin, 2))))</f>
        <v/>
      </c>
      <c r="Z420" s="147" t="str">
        <f t="shared" si="46"/>
        <v/>
      </c>
      <c r="AA420" s="147" t="str">
        <f t="shared" si="47"/>
        <v/>
      </c>
      <c r="AB420" s="147" t="str">
        <f t="shared" si="48"/>
        <v/>
      </c>
      <c r="AC420" s="147" t="str">
        <f t="shared" si="44"/>
        <v/>
      </c>
      <c r="AD420" s="11" t="str">
        <f t="shared" si="49"/>
        <v/>
      </c>
      <c r="AE420" s="11" t="str">
        <f t="array" ref="AE420">IF(COUNTBLANK(D420)=1,"",IF(OR($H$2="y",$H$2="m"),IF(AA420=AA419,IF(OR(AB420=$AB$4:$AB419)=FALSE,AE419&amp;C420,AE419),"("&amp;C420)&amp;IF(AA420=AA421,IF(OR(AB421=$AB$4:$AB420)=FALSE,", ",""),") "),""))</f>
        <v/>
      </c>
      <c r="AF420" s="11" t="str">
        <f t="array" ref="AF420">IF((COUNTBLANK(D420)=0)*OR($H$2="y",$H$2="m"),IFERROR(LEFT(C420, FIND(" ",C420)-1), C420),"")</f>
        <v/>
      </c>
      <c r="AG420" s="11" t="str">
        <f t="array" ref="AG420">IF(COUNTBLANK(D420)=1,"",IF(OR($H$2="y",$H$2="m"),IF(AA420=AA419,IF(OR(AC420=$AC$4:$AC419)=FALSE,AG419&amp;AF420,AG419),"("&amp;AF420)&amp;IF(AA420=AA421,IF(OR(AC421=$AC$4:$AC420)=FALSE,", ",""),") "),""))</f>
        <v/>
      </c>
      <c r="AH420" s="10" t="str">
        <f>IF((COUNTBLANK(D420)=1),"",IF(D420=D419,AH419,"")&amp;IF(B419&lt;&gt;B420,((IF(COUNTBLANK(E420)=1,$D$3&amp;"Non-type material: "&amp;$D$3,$D$3&amp;INDEX('type-categories'!$A$2:$B$100,MATCH(E420,'type-categories'!$A$2:$A$100,0),2)&amp;$D$3))),"")&amp;(IF(K420&lt;&gt;K419,$C$2&amp;UPPER(K420)&amp;$C$2&amp;$K$3&amp;" ",(IF(B420&lt;&gt;B419,$C$2&amp;UPPER(K420)&amp;$C$2&amp;$K$3&amp;" ",""))))&amp;IF((AA420&lt;&gt;AA421)*($H$2="y"),AD420&amp;AE420,IF((AA420&lt;&gt;AA421)*($H$2="m"),AD420&amp;AG420,IF(($H$2&lt;&gt;"m")*($H$2&lt;&gt;"Y"),(IF(F420=0,"",F420&amp;" "&amp;$F$4&amp;" "))&amp;(IF(G420=0,"",G420&amp;" "&amp;$G$4&amp;" "))&amp;(IF(H420=0,"",H420&amp;" "&amp;H$4&amp;" "))&amp;(IF(I420=0,"",I420&amp;" "&amp;$I$4&amp;" "))&amp;(IF(J420=0,"",J420&amp;" "&amp;$J$4&amp;" ")),"")))&amp;"; "&amp;IF((B420=B419)*(AA420=AA419), "same collecting data; ", IF((B420=B419)*(Z419=Z420),"same locality; ",(IF(COUNTBLANK(L420)=1,"",$D$2&amp;L420&amp;$L$3&amp;" "&amp;$D$2))&amp;(IF(COUNTBLANK(M420)=1,"",$E$2&amp;M420&amp;$E$2&amp;", "))&amp;(IF(COUNTBLANK(N420)=1,"",N420&amp;"; "))&amp;(IF(COUNTBLANK(O420)=1,"",O420&amp;"; ")))&amp;(IF(COUNTBLANK(P420)=1,"",P420&amp;"; "))&amp;(IF(COUNTBLANK(Q420)=1,"",Q420&amp;"; "))&amp;(IF(COUNTBLANK(R420)=1,"",R420&amp;"m, "))&amp;IF((COUNTBLANK(S420)=0)*(S420&lt;&gt;S419), S420&amp;"; ","")&amp;(IF(COUNTBLANK(U420)=1,"",U420&amp;"; "))&amp;(IF(COUNTBLANK(T420)=1,"",IF(COUNTBLANK(F$2)=1,T420&amp;"; ",T420&amp;" "&amp;F$2&amp;"; "))))&amp;(IF(COUNTBLANK(V420)=1,"",V420&amp;"; "))&amp;IF((COUNTBLANK(C420)=1),"",C420)&amp;IF((B420=B421)*(K420=K421)*(L420=L421)*(M420=M421),IF(($H$2&lt;&gt;"m")*($H$2&lt;&gt;"Y"), " • ", IF((ISNUMBER(FIND(")",AE420))), " • ", "")),IF((B420=B421)*(K420=K421)," • ",". ")))</f>
        <v/>
      </c>
    </row>
    <row r="421" spans="1:34" s="1" customFormat="1" x14ac:dyDescent="0.25">
      <c r="A421" s="3" t="str">
        <f t="shared" si="45"/>
        <v/>
      </c>
      <c r="B421" s="53" t="str">
        <f t="shared" si="43"/>
        <v/>
      </c>
      <c r="C421" s="57"/>
      <c r="D421" s="57"/>
      <c r="E421" s="57"/>
      <c r="F421" s="57"/>
      <c r="G421" s="57"/>
      <c r="H421" s="57"/>
      <c r="I421" s="57"/>
      <c r="J421" s="57"/>
      <c r="K421" s="57"/>
      <c r="L421" s="57"/>
      <c r="M421" s="54"/>
      <c r="N421" s="57"/>
      <c r="O421" s="58"/>
      <c r="P421" s="58"/>
      <c r="Q421" s="58"/>
      <c r="R421" s="58"/>
      <c r="S421" s="54"/>
      <c r="T421" s="57"/>
      <c r="U421" s="57"/>
      <c r="V421" s="57"/>
      <c r="W421" s="57"/>
      <c r="X421" s="147" t="str">
        <f>IF(COUNTBLANK(D421)=1,"",IF('order-admin-units'!$I$1&lt;&gt;"y", "", IF(COUNTBLANK(K421)=1, 'order-admin-units'!$B$1+1, VLOOKUP(K421, ordercountry, 2))))</f>
        <v/>
      </c>
      <c r="Y421" s="147" t="str">
        <f>IF(COUNTBLANK(D421)=1,"",IF('order-admin-units'!$I$1&lt;&gt;"y", "", IF(COUNTBLANK(K421:L421)&gt;0, 'order-admin-units'!$B$2+1, VLOOKUP(K421&amp;"@"&amp;L421, orderadmin, 2))))</f>
        <v/>
      </c>
      <c r="Z421" s="147" t="str">
        <f t="shared" si="46"/>
        <v/>
      </c>
      <c r="AA421" s="147" t="str">
        <f t="shared" si="47"/>
        <v/>
      </c>
      <c r="AB421" s="147" t="str">
        <f t="shared" si="48"/>
        <v/>
      </c>
      <c r="AC421" s="147" t="str">
        <f t="shared" si="44"/>
        <v/>
      </c>
      <c r="AD421" s="11" t="str">
        <f t="shared" si="49"/>
        <v/>
      </c>
      <c r="AE421" s="11" t="str">
        <f t="array" ref="AE421">IF(COUNTBLANK(D421)=1,"",IF(OR($H$2="y",$H$2="m"),IF(AA421=AA420,IF(OR(AB421=$AB$4:$AB420)=FALSE,AE420&amp;C421,AE420),"("&amp;C421)&amp;IF(AA421=AA422,IF(OR(AB422=$AB$4:$AB421)=FALSE,", ",""),") "),""))</f>
        <v/>
      </c>
      <c r="AF421" s="11" t="str">
        <f t="array" ref="AF421">IF((COUNTBLANK(D421)=0)*OR($H$2="y",$H$2="m"),IFERROR(LEFT(C421, FIND(" ",C421)-1), C421),"")</f>
        <v/>
      </c>
      <c r="AG421" s="11" t="str">
        <f t="array" ref="AG421">IF(COUNTBLANK(D421)=1,"",IF(OR($H$2="y",$H$2="m"),IF(AA421=AA420,IF(OR(AC421=$AC$4:$AC420)=FALSE,AG420&amp;AF421,AG420),"("&amp;AF421)&amp;IF(AA421=AA422,IF(OR(AC422=$AC$4:$AC421)=FALSE,", ",""),") "),""))</f>
        <v/>
      </c>
      <c r="AH421" s="10" t="str">
        <f>IF((COUNTBLANK(D421)=1),"",IF(D421=D420,AH420,"")&amp;IF(B420&lt;&gt;B421,((IF(COUNTBLANK(E421)=1,$D$3&amp;"Non-type material: "&amp;$D$3,$D$3&amp;INDEX('type-categories'!$A$2:$B$100,MATCH(E421,'type-categories'!$A$2:$A$100,0),2)&amp;$D$3))),"")&amp;(IF(K421&lt;&gt;K420,$C$2&amp;UPPER(K421)&amp;$C$2&amp;$K$3&amp;" ",(IF(B421&lt;&gt;B420,$C$2&amp;UPPER(K421)&amp;$C$2&amp;$K$3&amp;" ",""))))&amp;IF((AA421&lt;&gt;AA422)*($H$2="y"),AD421&amp;AE421,IF((AA421&lt;&gt;AA422)*($H$2="m"),AD421&amp;AG421,IF(($H$2&lt;&gt;"m")*($H$2&lt;&gt;"Y"),(IF(F421=0,"",F421&amp;" "&amp;$F$4&amp;" "))&amp;(IF(G421=0,"",G421&amp;" "&amp;$G$4&amp;" "))&amp;(IF(H421=0,"",H421&amp;" "&amp;H$4&amp;" "))&amp;(IF(I421=0,"",I421&amp;" "&amp;$I$4&amp;" "))&amp;(IF(J421=0,"",J421&amp;" "&amp;$J$4&amp;" ")),"")))&amp;"; "&amp;IF((B421=B420)*(AA421=AA420), "same collecting data; ", IF((B421=B420)*(Z420=Z421),"same locality; ",(IF(COUNTBLANK(L421)=1,"",$D$2&amp;L421&amp;$L$3&amp;" "&amp;$D$2))&amp;(IF(COUNTBLANK(M421)=1,"",$E$2&amp;M421&amp;$E$2&amp;", "))&amp;(IF(COUNTBLANK(N421)=1,"",N421&amp;"; "))&amp;(IF(COUNTBLANK(O421)=1,"",O421&amp;"; ")))&amp;(IF(COUNTBLANK(P421)=1,"",P421&amp;"; "))&amp;(IF(COUNTBLANK(Q421)=1,"",Q421&amp;"; "))&amp;(IF(COUNTBLANK(R421)=1,"",R421&amp;"m, "))&amp;IF((COUNTBLANK(S421)=0)*(S421&lt;&gt;S420), S421&amp;"; ","")&amp;(IF(COUNTBLANK(U421)=1,"",U421&amp;"; "))&amp;(IF(COUNTBLANK(T421)=1,"",IF(COUNTBLANK(F$2)=1,T421&amp;"; ",T421&amp;" "&amp;F$2&amp;"; "))))&amp;(IF(COUNTBLANK(V421)=1,"",V421&amp;"; "))&amp;IF((COUNTBLANK(C421)=1),"",C421)&amp;IF((B421=B422)*(K421=K422)*(L421=L422)*(M421=M422),IF(($H$2&lt;&gt;"m")*($H$2&lt;&gt;"Y"), " • ", IF((ISNUMBER(FIND(")",AE421))), " • ", "")),IF((B421=B422)*(K421=K422)," • ",". ")))</f>
        <v/>
      </c>
    </row>
    <row r="422" spans="1:34" s="1" customFormat="1" x14ac:dyDescent="0.25">
      <c r="A422" s="3" t="str">
        <f t="shared" si="45"/>
        <v/>
      </c>
      <c r="B422" s="53" t="str">
        <f t="shared" si="43"/>
        <v/>
      </c>
      <c r="C422" s="57"/>
      <c r="D422" s="57"/>
      <c r="E422" s="57"/>
      <c r="F422" s="57"/>
      <c r="G422" s="57"/>
      <c r="H422" s="57"/>
      <c r="I422" s="57"/>
      <c r="J422" s="57"/>
      <c r="K422" s="57"/>
      <c r="L422" s="57"/>
      <c r="M422" s="54"/>
      <c r="N422" s="57"/>
      <c r="O422" s="58"/>
      <c r="P422" s="58"/>
      <c r="Q422" s="58"/>
      <c r="R422" s="58"/>
      <c r="S422" s="54"/>
      <c r="T422" s="57"/>
      <c r="U422" s="57"/>
      <c r="V422" s="57"/>
      <c r="W422" s="57"/>
      <c r="X422" s="147" t="str">
        <f>IF(COUNTBLANK(D422)=1,"",IF('order-admin-units'!$I$1&lt;&gt;"y", "", IF(COUNTBLANK(K422)=1, 'order-admin-units'!$B$1+1, VLOOKUP(K422, ordercountry, 2))))</f>
        <v/>
      </c>
      <c r="Y422" s="147" t="str">
        <f>IF(COUNTBLANK(D422)=1,"",IF('order-admin-units'!$I$1&lt;&gt;"y", "", IF(COUNTBLANK(K422:L422)&gt;0, 'order-admin-units'!$B$2+1, VLOOKUP(K422&amp;"@"&amp;L422, orderadmin, 2))))</f>
        <v/>
      </c>
      <c r="Z422" s="147" t="str">
        <f t="shared" si="46"/>
        <v/>
      </c>
      <c r="AA422" s="147" t="str">
        <f t="shared" si="47"/>
        <v/>
      </c>
      <c r="AB422" s="147" t="str">
        <f t="shared" si="48"/>
        <v/>
      </c>
      <c r="AC422" s="147" t="str">
        <f t="shared" si="44"/>
        <v/>
      </c>
      <c r="AD422" s="11" t="str">
        <f t="shared" si="49"/>
        <v/>
      </c>
      <c r="AE422" s="11" t="str">
        <f t="array" ref="AE422">IF(COUNTBLANK(D422)=1,"",IF(OR($H$2="y",$H$2="m"),IF(AA422=AA421,IF(OR(AB422=$AB$4:$AB421)=FALSE,AE421&amp;C422,AE421),"("&amp;C422)&amp;IF(AA422=AA423,IF(OR(AB423=$AB$4:$AB422)=FALSE,", ",""),") "),""))</f>
        <v/>
      </c>
      <c r="AF422" s="11" t="str">
        <f t="array" ref="AF422">IF((COUNTBLANK(D422)=0)*OR($H$2="y",$H$2="m"),IFERROR(LEFT(C422, FIND(" ",C422)-1), C422),"")</f>
        <v/>
      </c>
      <c r="AG422" s="11" t="str">
        <f t="array" ref="AG422">IF(COUNTBLANK(D422)=1,"",IF(OR($H$2="y",$H$2="m"),IF(AA422=AA421,IF(OR(AC422=$AC$4:$AC421)=FALSE,AG421&amp;AF422,AG421),"("&amp;AF422)&amp;IF(AA422=AA423,IF(OR(AC423=$AC$4:$AC422)=FALSE,", ",""),") "),""))</f>
        <v/>
      </c>
      <c r="AH422" s="10" t="str">
        <f>IF((COUNTBLANK(D422)=1),"",IF(D422=D421,AH421,"")&amp;IF(B421&lt;&gt;B422,((IF(COUNTBLANK(E422)=1,$D$3&amp;"Non-type material: "&amp;$D$3,$D$3&amp;INDEX('type-categories'!$A$2:$B$100,MATCH(E422,'type-categories'!$A$2:$A$100,0),2)&amp;$D$3))),"")&amp;(IF(K422&lt;&gt;K421,$C$2&amp;UPPER(K422)&amp;$C$2&amp;$K$3&amp;" ",(IF(B422&lt;&gt;B421,$C$2&amp;UPPER(K422)&amp;$C$2&amp;$K$3&amp;" ",""))))&amp;IF((AA422&lt;&gt;AA423)*($H$2="y"),AD422&amp;AE422,IF((AA422&lt;&gt;AA423)*($H$2="m"),AD422&amp;AG422,IF(($H$2&lt;&gt;"m")*($H$2&lt;&gt;"Y"),(IF(F422=0,"",F422&amp;" "&amp;$F$4&amp;" "))&amp;(IF(G422=0,"",G422&amp;" "&amp;$G$4&amp;" "))&amp;(IF(H422=0,"",H422&amp;" "&amp;H$4&amp;" "))&amp;(IF(I422=0,"",I422&amp;" "&amp;$I$4&amp;" "))&amp;(IF(J422=0,"",J422&amp;" "&amp;$J$4&amp;" ")),"")))&amp;"; "&amp;IF((B422=B421)*(AA422=AA421), "same collecting data; ", IF((B422=B421)*(Z421=Z422),"same locality; ",(IF(COUNTBLANK(L422)=1,"",$D$2&amp;L422&amp;$L$3&amp;" "&amp;$D$2))&amp;(IF(COUNTBLANK(M422)=1,"",$E$2&amp;M422&amp;$E$2&amp;", "))&amp;(IF(COUNTBLANK(N422)=1,"",N422&amp;"; "))&amp;(IF(COUNTBLANK(O422)=1,"",O422&amp;"; ")))&amp;(IF(COUNTBLANK(P422)=1,"",P422&amp;"; "))&amp;(IF(COUNTBLANK(Q422)=1,"",Q422&amp;"; "))&amp;(IF(COUNTBLANK(R422)=1,"",R422&amp;"m, "))&amp;IF((COUNTBLANK(S422)=0)*(S422&lt;&gt;S421), S422&amp;"; ","")&amp;(IF(COUNTBLANK(U422)=1,"",U422&amp;"; "))&amp;(IF(COUNTBLANK(T422)=1,"",IF(COUNTBLANK(F$2)=1,T422&amp;"; ",T422&amp;" "&amp;F$2&amp;"; "))))&amp;(IF(COUNTBLANK(V422)=1,"",V422&amp;"; "))&amp;IF((COUNTBLANK(C422)=1),"",C422)&amp;IF((B422=B423)*(K422=K423)*(L422=L423)*(M422=M423),IF(($H$2&lt;&gt;"m")*($H$2&lt;&gt;"Y"), " • ", IF((ISNUMBER(FIND(")",AE422))), " • ", "")),IF((B422=B423)*(K422=K423)," • ",". ")))</f>
        <v/>
      </c>
    </row>
    <row r="423" spans="1:34" s="1" customFormat="1" x14ac:dyDescent="0.25">
      <c r="A423" s="3" t="str">
        <f t="shared" si="45"/>
        <v/>
      </c>
      <c r="B423" s="53" t="str">
        <f t="shared" si="43"/>
        <v/>
      </c>
      <c r="C423" s="57"/>
      <c r="D423" s="57"/>
      <c r="E423" s="57"/>
      <c r="F423" s="57"/>
      <c r="G423" s="57"/>
      <c r="H423" s="57"/>
      <c r="I423" s="57"/>
      <c r="J423" s="57"/>
      <c r="K423" s="57"/>
      <c r="L423" s="57"/>
      <c r="M423" s="54"/>
      <c r="N423" s="57"/>
      <c r="O423" s="58"/>
      <c r="P423" s="58"/>
      <c r="Q423" s="58"/>
      <c r="R423" s="58"/>
      <c r="S423" s="54"/>
      <c r="T423" s="57"/>
      <c r="U423" s="57"/>
      <c r="V423" s="57"/>
      <c r="W423" s="57"/>
      <c r="X423" s="147" t="str">
        <f>IF(COUNTBLANK(D423)=1,"",IF('order-admin-units'!$I$1&lt;&gt;"y", "", IF(COUNTBLANK(K423)=1, 'order-admin-units'!$B$1+1, VLOOKUP(K423, ordercountry, 2))))</f>
        <v/>
      </c>
      <c r="Y423" s="147" t="str">
        <f>IF(COUNTBLANK(D423)=1,"",IF('order-admin-units'!$I$1&lt;&gt;"y", "", IF(COUNTBLANK(K423:L423)&gt;0, 'order-admin-units'!$B$2+1, VLOOKUP(K423&amp;"@"&amp;L423, orderadmin, 2))))</f>
        <v/>
      </c>
      <c r="Z423" s="147" t="str">
        <f t="shared" si="46"/>
        <v/>
      </c>
      <c r="AA423" s="147" t="str">
        <f t="shared" si="47"/>
        <v/>
      </c>
      <c r="AB423" s="147" t="str">
        <f t="shared" si="48"/>
        <v/>
      </c>
      <c r="AC423" s="147" t="str">
        <f t="shared" si="44"/>
        <v/>
      </c>
      <c r="AD423" s="11" t="str">
        <f t="shared" si="49"/>
        <v/>
      </c>
      <c r="AE423" s="11" t="str">
        <f t="array" ref="AE423">IF(COUNTBLANK(D423)=1,"",IF(OR($H$2="y",$H$2="m"),IF(AA423=AA422,IF(OR(AB423=$AB$4:$AB422)=FALSE,AE422&amp;C423,AE422),"("&amp;C423)&amp;IF(AA423=AA424,IF(OR(AB424=$AB$4:$AB423)=FALSE,", ",""),") "),""))</f>
        <v/>
      </c>
      <c r="AF423" s="11" t="str">
        <f t="array" ref="AF423">IF((COUNTBLANK(D423)=0)*OR($H$2="y",$H$2="m"),IFERROR(LEFT(C423, FIND(" ",C423)-1), C423),"")</f>
        <v/>
      </c>
      <c r="AG423" s="11" t="str">
        <f t="array" ref="AG423">IF(COUNTBLANK(D423)=1,"",IF(OR($H$2="y",$H$2="m"),IF(AA423=AA422,IF(OR(AC423=$AC$4:$AC422)=FALSE,AG422&amp;AF423,AG422),"("&amp;AF423)&amp;IF(AA423=AA424,IF(OR(AC424=$AC$4:$AC423)=FALSE,", ",""),") "),""))</f>
        <v/>
      </c>
      <c r="AH423" s="10" t="str">
        <f>IF((COUNTBLANK(D423)=1),"",IF(D423=D422,AH422,"")&amp;IF(B422&lt;&gt;B423,((IF(COUNTBLANK(E423)=1,$D$3&amp;"Non-type material: "&amp;$D$3,$D$3&amp;INDEX('type-categories'!$A$2:$B$100,MATCH(E423,'type-categories'!$A$2:$A$100,0),2)&amp;$D$3))),"")&amp;(IF(K423&lt;&gt;K422,$C$2&amp;UPPER(K423)&amp;$C$2&amp;$K$3&amp;" ",(IF(B423&lt;&gt;B422,$C$2&amp;UPPER(K423)&amp;$C$2&amp;$K$3&amp;" ",""))))&amp;IF((AA423&lt;&gt;AA424)*($H$2="y"),AD423&amp;AE423,IF((AA423&lt;&gt;AA424)*($H$2="m"),AD423&amp;AG423,IF(($H$2&lt;&gt;"m")*($H$2&lt;&gt;"Y"),(IF(F423=0,"",F423&amp;" "&amp;$F$4&amp;" "))&amp;(IF(G423=0,"",G423&amp;" "&amp;$G$4&amp;" "))&amp;(IF(H423=0,"",H423&amp;" "&amp;H$4&amp;" "))&amp;(IF(I423=0,"",I423&amp;" "&amp;$I$4&amp;" "))&amp;(IF(J423=0,"",J423&amp;" "&amp;$J$4&amp;" ")),"")))&amp;"; "&amp;IF((B423=B422)*(AA423=AA422), "same collecting data; ", IF((B423=B422)*(Z422=Z423),"same locality; ",(IF(COUNTBLANK(L423)=1,"",$D$2&amp;L423&amp;$L$3&amp;" "&amp;$D$2))&amp;(IF(COUNTBLANK(M423)=1,"",$E$2&amp;M423&amp;$E$2&amp;", "))&amp;(IF(COUNTBLANK(N423)=1,"",N423&amp;"; "))&amp;(IF(COUNTBLANK(O423)=1,"",O423&amp;"; ")))&amp;(IF(COUNTBLANK(P423)=1,"",P423&amp;"; "))&amp;(IF(COUNTBLANK(Q423)=1,"",Q423&amp;"; "))&amp;(IF(COUNTBLANK(R423)=1,"",R423&amp;"m, "))&amp;IF((COUNTBLANK(S423)=0)*(S423&lt;&gt;S422), S423&amp;"; ","")&amp;(IF(COUNTBLANK(U423)=1,"",U423&amp;"; "))&amp;(IF(COUNTBLANK(T423)=1,"",IF(COUNTBLANK(F$2)=1,T423&amp;"; ",T423&amp;" "&amp;F$2&amp;"; "))))&amp;(IF(COUNTBLANK(V423)=1,"",V423&amp;"; "))&amp;IF((COUNTBLANK(C423)=1),"",C423)&amp;IF((B423=B424)*(K423=K424)*(L423=L424)*(M423=M424),IF(($H$2&lt;&gt;"m")*($H$2&lt;&gt;"Y"), " • ", IF((ISNUMBER(FIND(")",AE423))), " • ", "")),IF((B423=B424)*(K423=K424)," • ",". ")))</f>
        <v/>
      </c>
    </row>
    <row r="424" spans="1:34" s="1" customFormat="1" x14ac:dyDescent="0.25">
      <c r="A424" s="3" t="str">
        <f t="shared" si="45"/>
        <v/>
      </c>
      <c r="B424" s="53" t="str">
        <f t="shared" si="43"/>
        <v/>
      </c>
      <c r="C424" s="57"/>
      <c r="D424" s="57"/>
      <c r="E424" s="57"/>
      <c r="F424" s="57"/>
      <c r="G424" s="57"/>
      <c r="H424" s="57"/>
      <c r="I424" s="57"/>
      <c r="J424" s="57"/>
      <c r="K424" s="57"/>
      <c r="L424" s="57"/>
      <c r="M424" s="54"/>
      <c r="N424" s="57"/>
      <c r="O424" s="58"/>
      <c r="P424" s="58"/>
      <c r="Q424" s="58"/>
      <c r="R424" s="58"/>
      <c r="S424" s="54"/>
      <c r="T424" s="57"/>
      <c r="U424" s="57"/>
      <c r="V424" s="57"/>
      <c r="W424" s="57"/>
      <c r="X424" s="147" t="str">
        <f>IF(COUNTBLANK(D424)=1,"",IF('order-admin-units'!$I$1&lt;&gt;"y", "", IF(COUNTBLANK(K424)=1, 'order-admin-units'!$B$1+1, VLOOKUP(K424, ordercountry, 2))))</f>
        <v/>
      </c>
      <c r="Y424" s="147" t="str">
        <f>IF(COUNTBLANK(D424)=1,"",IF('order-admin-units'!$I$1&lt;&gt;"y", "", IF(COUNTBLANK(K424:L424)&gt;0, 'order-admin-units'!$B$2+1, VLOOKUP(K424&amp;"@"&amp;L424, orderadmin, 2))))</f>
        <v/>
      </c>
      <c r="Z424" s="147" t="str">
        <f t="shared" si="46"/>
        <v/>
      </c>
      <c r="AA424" s="147" t="str">
        <f t="shared" si="47"/>
        <v/>
      </c>
      <c r="AB424" s="147" t="str">
        <f t="shared" si="48"/>
        <v/>
      </c>
      <c r="AC424" s="147" t="str">
        <f t="shared" si="44"/>
        <v/>
      </c>
      <c r="AD424" s="11" t="str">
        <f t="shared" si="49"/>
        <v/>
      </c>
      <c r="AE424" s="11" t="str">
        <f t="array" ref="AE424">IF(COUNTBLANK(D424)=1,"",IF(OR($H$2="y",$H$2="m"),IF(AA424=AA423,IF(OR(AB424=$AB$4:$AB423)=FALSE,AE423&amp;C424,AE423),"("&amp;C424)&amp;IF(AA424=AA425,IF(OR(AB425=$AB$4:$AB424)=FALSE,", ",""),") "),""))</f>
        <v/>
      </c>
      <c r="AF424" s="11" t="str">
        <f t="array" ref="AF424">IF((COUNTBLANK(D424)=0)*OR($H$2="y",$H$2="m"),IFERROR(LEFT(C424, FIND(" ",C424)-1), C424),"")</f>
        <v/>
      </c>
      <c r="AG424" s="11" t="str">
        <f t="array" ref="AG424">IF(COUNTBLANK(D424)=1,"",IF(OR($H$2="y",$H$2="m"),IF(AA424=AA423,IF(OR(AC424=$AC$4:$AC423)=FALSE,AG423&amp;AF424,AG423),"("&amp;AF424)&amp;IF(AA424=AA425,IF(OR(AC425=$AC$4:$AC424)=FALSE,", ",""),") "),""))</f>
        <v/>
      </c>
      <c r="AH424" s="10" t="str">
        <f>IF((COUNTBLANK(D424)=1),"",IF(D424=D423,AH423,"")&amp;IF(B423&lt;&gt;B424,((IF(COUNTBLANK(E424)=1,$D$3&amp;"Non-type material: "&amp;$D$3,$D$3&amp;INDEX('type-categories'!$A$2:$B$100,MATCH(E424,'type-categories'!$A$2:$A$100,0),2)&amp;$D$3))),"")&amp;(IF(K424&lt;&gt;K423,$C$2&amp;UPPER(K424)&amp;$C$2&amp;$K$3&amp;" ",(IF(B424&lt;&gt;B423,$C$2&amp;UPPER(K424)&amp;$C$2&amp;$K$3&amp;" ",""))))&amp;IF((AA424&lt;&gt;AA425)*($H$2="y"),AD424&amp;AE424,IF((AA424&lt;&gt;AA425)*($H$2="m"),AD424&amp;AG424,IF(($H$2&lt;&gt;"m")*($H$2&lt;&gt;"Y"),(IF(F424=0,"",F424&amp;" "&amp;$F$4&amp;" "))&amp;(IF(G424=0,"",G424&amp;" "&amp;$G$4&amp;" "))&amp;(IF(H424=0,"",H424&amp;" "&amp;H$4&amp;" "))&amp;(IF(I424=0,"",I424&amp;" "&amp;$I$4&amp;" "))&amp;(IF(J424=0,"",J424&amp;" "&amp;$J$4&amp;" ")),"")))&amp;"; "&amp;IF((B424=B423)*(AA424=AA423), "same collecting data; ", IF((B424=B423)*(Z423=Z424),"same locality; ",(IF(COUNTBLANK(L424)=1,"",$D$2&amp;L424&amp;$L$3&amp;" "&amp;$D$2))&amp;(IF(COUNTBLANK(M424)=1,"",$E$2&amp;M424&amp;$E$2&amp;", "))&amp;(IF(COUNTBLANK(N424)=1,"",N424&amp;"; "))&amp;(IF(COUNTBLANK(O424)=1,"",O424&amp;"; ")))&amp;(IF(COUNTBLANK(P424)=1,"",P424&amp;"; "))&amp;(IF(COUNTBLANK(Q424)=1,"",Q424&amp;"; "))&amp;(IF(COUNTBLANK(R424)=1,"",R424&amp;"m, "))&amp;IF((COUNTBLANK(S424)=0)*(S424&lt;&gt;S423), S424&amp;"; ","")&amp;(IF(COUNTBLANK(U424)=1,"",U424&amp;"; "))&amp;(IF(COUNTBLANK(T424)=1,"",IF(COUNTBLANK(F$2)=1,T424&amp;"; ",T424&amp;" "&amp;F$2&amp;"; "))))&amp;(IF(COUNTBLANK(V424)=1,"",V424&amp;"; "))&amp;IF((COUNTBLANK(C424)=1),"",C424)&amp;IF((B424=B425)*(K424=K425)*(L424=L425)*(M424=M425),IF(($H$2&lt;&gt;"m")*($H$2&lt;&gt;"Y"), " • ", IF((ISNUMBER(FIND(")",AE424))), " • ", "")),IF((B424=B425)*(K424=K425)," • ",". ")))</f>
        <v/>
      </c>
    </row>
    <row r="425" spans="1:34" s="1" customFormat="1" x14ac:dyDescent="0.25">
      <c r="A425" s="3" t="str">
        <f t="shared" si="45"/>
        <v/>
      </c>
      <c r="B425" s="53" t="str">
        <f t="shared" si="43"/>
        <v/>
      </c>
      <c r="C425" s="57"/>
      <c r="D425" s="57"/>
      <c r="E425" s="57"/>
      <c r="F425" s="57"/>
      <c r="G425" s="57"/>
      <c r="H425" s="57"/>
      <c r="I425" s="57"/>
      <c r="J425" s="57"/>
      <c r="K425" s="57"/>
      <c r="L425" s="57"/>
      <c r="M425" s="54"/>
      <c r="N425" s="57"/>
      <c r="O425" s="58"/>
      <c r="P425" s="58"/>
      <c r="Q425" s="58"/>
      <c r="R425" s="58"/>
      <c r="S425" s="54"/>
      <c r="T425" s="57"/>
      <c r="U425" s="57"/>
      <c r="V425" s="57"/>
      <c r="W425" s="57"/>
      <c r="X425" s="147" t="str">
        <f>IF(COUNTBLANK(D425)=1,"",IF('order-admin-units'!$I$1&lt;&gt;"y", "", IF(COUNTBLANK(K425)=1, 'order-admin-units'!$B$1+1, VLOOKUP(K425, ordercountry, 2))))</f>
        <v/>
      </c>
      <c r="Y425" s="147" t="str">
        <f>IF(COUNTBLANK(D425)=1,"",IF('order-admin-units'!$I$1&lt;&gt;"y", "", IF(COUNTBLANK(K425:L425)&gt;0, 'order-admin-units'!$B$2+1, VLOOKUP(K425&amp;"@"&amp;L425, orderadmin, 2))))</f>
        <v/>
      </c>
      <c r="Z425" s="147" t="str">
        <f t="shared" si="46"/>
        <v/>
      </c>
      <c r="AA425" s="147" t="str">
        <f t="shared" si="47"/>
        <v/>
      </c>
      <c r="AB425" s="147" t="str">
        <f t="shared" si="48"/>
        <v/>
      </c>
      <c r="AC425" s="147" t="str">
        <f t="shared" si="44"/>
        <v/>
      </c>
      <c r="AD425" s="11" t="str">
        <f t="shared" si="49"/>
        <v/>
      </c>
      <c r="AE425" s="11" t="str">
        <f t="array" ref="AE425">IF(COUNTBLANK(D425)=1,"",IF(OR($H$2="y",$H$2="m"),IF(AA425=AA424,IF(OR(AB425=$AB$4:$AB424)=FALSE,AE424&amp;C425,AE424),"("&amp;C425)&amp;IF(AA425=AA426,IF(OR(AB426=$AB$4:$AB425)=FALSE,", ",""),") "),""))</f>
        <v/>
      </c>
      <c r="AF425" s="11" t="str">
        <f t="array" ref="AF425">IF((COUNTBLANK(D425)=0)*OR($H$2="y",$H$2="m"),IFERROR(LEFT(C425, FIND(" ",C425)-1), C425),"")</f>
        <v/>
      </c>
      <c r="AG425" s="11" t="str">
        <f t="array" ref="AG425">IF(COUNTBLANK(D425)=1,"",IF(OR($H$2="y",$H$2="m"),IF(AA425=AA424,IF(OR(AC425=$AC$4:$AC424)=FALSE,AG424&amp;AF425,AG424),"("&amp;AF425)&amp;IF(AA425=AA426,IF(OR(AC426=$AC$4:$AC425)=FALSE,", ",""),") "),""))</f>
        <v/>
      </c>
      <c r="AH425" s="10" t="str">
        <f>IF((COUNTBLANK(D425)=1),"",IF(D425=D424,AH424,"")&amp;IF(B424&lt;&gt;B425,((IF(COUNTBLANK(E425)=1,$D$3&amp;"Non-type material: "&amp;$D$3,$D$3&amp;INDEX('type-categories'!$A$2:$B$100,MATCH(E425,'type-categories'!$A$2:$A$100,0),2)&amp;$D$3))),"")&amp;(IF(K425&lt;&gt;K424,$C$2&amp;UPPER(K425)&amp;$C$2&amp;$K$3&amp;" ",(IF(B425&lt;&gt;B424,$C$2&amp;UPPER(K425)&amp;$C$2&amp;$K$3&amp;" ",""))))&amp;IF((AA425&lt;&gt;AA426)*($H$2="y"),AD425&amp;AE425,IF((AA425&lt;&gt;AA426)*($H$2="m"),AD425&amp;AG425,IF(($H$2&lt;&gt;"m")*($H$2&lt;&gt;"Y"),(IF(F425=0,"",F425&amp;" "&amp;$F$4&amp;" "))&amp;(IF(G425=0,"",G425&amp;" "&amp;$G$4&amp;" "))&amp;(IF(H425=0,"",H425&amp;" "&amp;H$4&amp;" "))&amp;(IF(I425=0,"",I425&amp;" "&amp;$I$4&amp;" "))&amp;(IF(J425=0,"",J425&amp;" "&amp;$J$4&amp;" ")),"")))&amp;"; "&amp;IF((B425=B424)*(AA425=AA424), "same collecting data; ", IF((B425=B424)*(Z424=Z425),"same locality; ",(IF(COUNTBLANK(L425)=1,"",$D$2&amp;L425&amp;$L$3&amp;" "&amp;$D$2))&amp;(IF(COUNTBLANK(M425)=1,"",$E$2&amp;M425&amp;$E$2&amp;", "))&amp;(IF(COUNTBLANK(N425)=1,"",N425&amp;"; "))&amp;(IF(COUNTBLANK(O425)=1,"",O425&amp;"; ")))&amp;(IF(COUNTBLANK(P425)=1,"",P425&amp;"; "))&amp;(IF(COUNTBLANK(Q425)=1,"",Q425&amp;"; "))&amp;(IF(COUNTBLANK(R425)=1,"",R425&amp;"m, "))&amp;IF((COUNTBLANK(S425)=0)*(S425&lt;&gt;S424), S425&amp;"; ","")&amp;(IF(COUNTBLANK(U425)=1,"",U425&amp;"; "))&amp;(IF(COUNTBLANK(T425)=1,"",IF(COUNTBLANK(F$2)=1,T425&amp;"; ",T425&amp;" "&amp;F$2&amp;"; "))))&amp;(IF(COUNTBLANK(V425)=1,"",V425&amp;"; "))&amp;IF((COUNTBLANK(C425)=1),"",C425)&amp;IF((B425=B426)*(K425=K426)*(L425=L426)*(M425=M426),IF(($H$2&lt;&gt;"m")*($H$2&lt;&gt;"Y"), " • ", IF((ISNUMBER(FIND(")",AE425))), " • ", "")),IF((B425=B426)*(K425=K426)," • ",". ")))</f>
        <v/>
      </c>
    </row>
    <row r="426" spans="1:34" s="1" customFormat="1" x14ac:dyDescent="0.25">
      <c r="A426" s="3" t="str">
        <f t="shared" si="45"/>
        <v/>
      </c>
      <c r="B426" s="53" t="str">
        <f t="shared" si="43"/>
        <v/>
      </c>
      <c r="C426" s="57"/>
      <c r="D426" s="57"/>
      <c r="E426" s="57"/>
      <c r="F426" s="57"/>
      <c r="G426" s="57"/>
      <c r="H426" s="57"/>
      <c r="I426" s="57"/>
      <c r="J426" s="57"/>
      <c r="K426" s="57"/>
      <c r="L426" s="57"/>
      <c r="M426" s="54"/>
      <c r="N426" s="57"/>
      <c r="O426" s="58"/>
      <c r="P426" s="58"/>
      <c r="Q426" s="58"/>
      <c r="R426" s="58"/>
      <c r="S426" s="54"/>
      <c r="T426" s="57"/>
      <c r="U426" s="57"/>
      <c r="V426" s="57"/>
      <c r="W426" s="57"/>
      <c r="X426" s="147" t="str">
        <f>IF(COUNTBLANK(D426)=1,"",IF('order-admin-units'!$I$1&lt;&gt;"y", "", IF(COUNTBLANK(K426)=1, 'order-admin-units'!$B$1+1, VLOOKUP(K426, ordercountry, 2))))</f>
        <v/>
      </c>
      <c r="Y426" s="147" t="str">
        <f>IF(COUNTBLANK(D426)=1,"",IF('order-admin-units'!$I$1&lt;&gt;"y", "", IF(COUNTBLANK(K426:L426)&gt;0, 'order-admin-units'!$B$2+1, VLOOKUP(K426&amp;"@"&amp;L426, orderadmin, 2))))</f>
        <v/>
      </c>
      <c r="Z426" s="147" t="str">
        <f t="shared" si="46"/>
        <v/>
      </c>
      <c r="AA426" s="147" t="str">
        <f t="shared" si="47"/>
        <v/>
      </c>
      <c r="AB426" s="147" t="str">
        <f t="shared" si="48"/>
        <v/>
      </c>
      <c r="AC426" s="147" t="str">
        <f t="shared" si="44"/>
        <v/>
      </c>
      <c r="AD426" s="11" t="str">
        <f t="shared" si="49"/>
        <v/>
      </c>
      <c r="AE426" s="11" t="str">
        <f t="array" ref="AE426">IF(COUNTBLANK(D426)=1,"",IF(OR($H$2="y",$H$2="m"),IF(AA426=AA425,IF(OR(AB426=$AB$4:$AB425)=FALSE,AE425&amp;C426,AE425),"("&amp;C426)&amp;IF(AA426=AA427,IF(OR(AB427=$AB$4:$AB426)=FALSE,", ",""),") "),""))</f>
        <v/>
      </c>
      <c r="AF426" s="11" t="str">
        <f t="array" ref="AF426">IF((COUNTBLANK(D426)=0)*OR($H$2="y",$H$2="m"),IFERROR(LEFT(C426, FIND(" ",C426)-1), C426),"")</f>
        <v/>
      </c>
      <c r="AG426" s="11" t="str">
        <f t="array" ref="AG426">IF(COUNTBLANK(D426)=1,"",IF(OR($H$2="y",$H$2="m"),IF(AA426=AA425,IF(OR(AC426=$AC$4:$AC425)=FALSE,AG425&amp;AF426,AG425),"("&amp;AF426)&amp;IF(AA426=AA427,IF(OR(AC427=$AC$4:$AC426)=FALSE,", ",""),") "),""))</f>
        <v/>
      </c>
      <c r="AH426" s="10" t="str">
        <f>IF((COUNTBLANK(D426)=1),"",IF(D426=D425,AH425,"")&amp;IF(B425&lt;&gt;B426,((IF(COUNTBLANK(E426)=1,$D$3&amp;"Non-type material: "&amp;$D$3,$D$3&amp;INDEX('type-categories'!$A$2:$B$100,MATCH(E426,'type-categories'!$A$2:$A$100,0),2)&amp;$D$3))),"")&amp;(IF(K426&lt;&gt;K425,$C$2&amp;UPPER(K426)&amp;$C$2&amp;$K$3&amp;" ",(IF(B426&lt;&gt;B425,$C$2&amp;UPPER(K426)&amp;$C$2&amp;$K$3&amp;" ",""))))&amp;IF((AA426&lt;&gt;AA427)*($H$2="y"),AD426&amp;AE426,IF((AA426&lt;&gt;AA427)*($H$2="m"),AD426&amp;AG426,IF(($H$2&lt;&gt;"m")*($H$2&lt;&gt;"Y"),(IF(F426=0,"",F426&amp;" "&amp;$F$4&amp;" "))&amp;(IF(G426=0,"",G426&amp;" "&amp;$G$4&amp;" "))&amp;(IF(H426=0,"",H426&amp;" "&amp;H$4&amp;" "))&amp;(IF(I426=0,"",I426&amp;" "&amp;$I$4&amp;" "))&amp;(IF(J426=0,"",J426&amp;" "&amp;$J$4&amp;" ")),"")))&amp;"; "&amp;IF((B426=B425)*(AA426=AA425), "same collecting data; ", IF((B426=B425)*(Z425=Z426),"same locality; ",(IF(COUNTBLANK(L426)=1,"",$D$2&amp;L426&amp;$L$3&amp;" "&amp;$D$2))&amp;(IF(COUNTBLANK(M426)=1,"",$E$2&amp;M426&amp;$E$2&amp;", "))&amp;(IF(COUNTBLANK(N426)=1,"",N426&amp;"; "))&amp;(IF(COUNTBLANK(O426)=1,"",O426&amp;"; ")))&amp;(IF(COUNTBLANK(P426)=1,"",P426&amp;"; "))&amp;(IF(COUNTBLANK(Q426)=1,"",Q426&amp;"; "))&amp;(IF(COUNTBLANK(R426)=1,"",R426&amp;"m, "))&amp;IF((COUNTBLANK(S426)=0)*(S426&lt;&gt;S425), S426&amp;"; ","")&amp;(IF(COUNTBLANK(U426)=1,"",U426&amp;"; "))&amp;(IF(COUNTBLANK(T426)=1,"",IF(COUNTBLANK(F$2)=1,T426&amp;"; ",T426&amp;" "&amp;F$2&amp;"; "))))&amp;(IF(COUNTBLANK(V426)=1,"",V426&amp;"; "))&amp;IF((COUNTBLANK(C426)=1),"",C426)&amp;IF((B426=B427)*(K426=K427)*(L426=L427)*(M426=M427),IF(($H$2&lt;&gt;"m")*($H$2&lt;&gt;"Y"), " • ", IF((ISNUMBER(FIND(")",AE426))), " • ", "")),IF((B426=B427)*(K426=K427)," • ",". ")))</f>
        <v/>
      </c>
    </row>
    <row r="427" spans="1:34" s="1" customFormat="1" x14ac:dyDescent="0.25">
      <c r="A427" s="3" t="str">
        <f t="shared" si="45"/>
        <v/>
      </c>
      <c r="B427" s="53" t="str">
        <f t="shared" si="43"/>
        <v/>
      </c>
      <c r="C427" s="57"/>
      <c r="D427" s="57"/>
      <c r="E427" s="57"/>
      <c r="F427" s="57"/>
      <c r="G427" s="57"/>
      <c r="H427" s="57"/>
      <c r="I427" s="57"/>
      <c r="J427" s="57"/>
      <c r="K427" s="57"/>
      <c r="L427" s="57"/>
      <c r="M427" s="54"/>
      <c r="N427" s="57"/>
      <c r="O427" s="58"/>
      <c r="P427" s="58"/>
      <c r="Q427" s="58"/>
      <c r="R427" s="58"/>
      <c r="S427" s="54"/>
      <c r="T427" s="57"/>
      <c r="U427" s="57"/>
      <c r="V427" s="57"/>
      <c r="W427" s="57"/>
      <c r="X427" s="147" t="str">
        <f>IF(COUNTBLANK(D427)=1,"",IF('order-admin-units'!$I$1&lt;&gt;"y", "", IF(COUNTBLANK(K427)=1, 'order-admin-units'!$B$1+1, VLOOKUP(K427, ordercountry, 2))))</f>
        <v/>
      </c>
      <c r="Y427" s="147" t="str">
        <f>IF(COUNTBLANK(D427)=1,"",IF('order-admin-units'!$I$1&lt;&gt;"y", "", IF(COUNTBLANK(K427:L427)&gt;0, 'order-admin-units'!$B$2+1, VLOOKUP(K427&amp;"@"&amp;L427, orderadmin, 2))))</f>
        <v/>
      </c>
      <c r="Z427" s="147" t="str">
        <f t="shared" si="46"/>
        <v/>
      </c>
      <c r="AA427" s="147" t="str">
        <f t="shared" si="47"/>
        <v/>
      </c>
      <c r="AB427" s="147" t="str">
        <f t="shared" si="48"/>
        <v/>
      </c>
      <c r="AC427" s="147" t="str">
        <f t="shared" si="44"/>
        <v/>
      </c>
      <c r="AD427" s="11" t="str">
        <f t="shared" si="49"/>
        <v/>
      </c>
      <c r="AE427" s="11" t="str">
        <f t="array" ref="AE427">IF(COUNTBLANK(D427)=1,"",IF(OR($H$2="y",$H$2="m"),IF(AA427=AA426,IF(OR(AB427=$AB$4:$AB426)=FALSE,AE426&amp;C427,AE426),"("&amp;C427)&amp;IF(AA427=AA428,IF(OR(AB428=$AB$4:$AB427)=FALSE,", ",""),") "),""))</f>
        <v/>
      </c>
      <c r="AF427" s="11" t="str">
        <f t="array" ref="AF427">IF((COUNTBLANK(D427)=0)*OR($H$2="y",$H$2="m"),IFERROR(LEFT(C427, FIND(" ",C427)-1), C427),"")</f>
        <v/>
      </c>
      <c r="AG427" s="11" t="str">
        <f t="array" ref="AG427">IF(COUNTBLANK(D427)=1,"",IF(OR($H$2="y",$H$2="m"),IF(AA427=AA426,IF(OR(AC427=$AC$4:$AC426)=FALSE,AG426&amp;AF427,AG426),"("&amp;AF427)&amp;IF(AA427=AA428,IF(OR(AC428=$AC$4:$AC427)=FALSE,", ",""),") "),""))</f>
        <v/>
      </c>
      <c r="AH427" s="10" t="str">
        <f>IF((COUNTBLANK(D427)=1),"",IF(D427=D426,AH426,"")&amp;IF(B426&lt;&gt;B427,((IF(COUNTBLANK(E427)=1,$D$3&amp;"Non-type material: "&amp;$D$3,$D$3&amp;INDEX('type-categories'!$A$2:$B$100,MATCH(E427,'type-categories'!$A$2:$A$100,0),2)&amp;$D$3))),"")&amp;(IF(K427&lt;&gt;K426,$C$2&amp;UPPER(K427)&amp;$C$2&amp;$K$3&amp;" ",(IF(B427&lt;&gt;B426,$C$2&amp;UPPER(K427)&amp;$C$2&amp;$K$3&amp;" ",""))))&amp;IF((AA427&lt;&gt;AA428)*($H$2="y"),AD427&amp;AE427,IF((AA427&lt;&gt;AA428)*($H$2="m"),AD427&amp;AG427,IF(($H$2&lt;&gt;"m")*($H$2&lt;&gt;"Y"),(IF(F427=0,"",F427&amp;" "&amp;$F$4&amp;" "))&amp;(IF(G427=0,"",G427&amp;" "&amp;$G$4&amp;" "))&amp;(IF(H427=0,"",H427&amp;" "&amp;H$4&amp;" "))&amp;(IF(I427=0,"",I427&amp;" "&amp;$I$4&amp;" "))&amp;(IF(J427=0,"",J427&amp;" "&amp;$J$4&amp;" ")),"")))&amp;"; "&amp;IF((B427=B426)*(AA427=AA426), "same collecting data; ", IF((B427=B426)*(Z426=Z427),"same locality; ",(IF(COUNTBLANK(L427)=1,"",$D$2&amp;L427&amp;$L$3&amp;" "&amp;$D$2))&amp;(IF(COUNTBLANK(M427)=1,"",$E$2&amp;M427&amp;$E$2&amp;", "))&amp;(IF(COUNTBLANK(N427)=1,"",N427&amp;"; "))&amp;(IF(COUNTBLANK(O427)=1,"",O427&amp;"; ")))&amp;(IF(COUNTBLANK(P427)=1,"",P427&amp;"; "))&amp;(IF(COUNTBLANK(Q427)=1,"",Q427&amp;"; "))&amp;(IF(COUNTBLANK(R427)=1,"",R427&amp;"m, "))&amp;IF((COUNTBLANK(S427)=0)*(S427&lt;&gt;S426), S427&amp;"; ","")&amp;(IF(COUNTBLANK(U427)=1,"",U427&amp;"; "))&amp;(IF(COUNTBLANK(T427)=1,"",IF(COUNTBLANK(F$2)=1,T427&amp;"; ",T427&amp;" "&amp;F$2&amp;"; "))))&amp;(IF(COUNTBLANK(V427)=1,"",V427&amp;"; "))&amp;IF((COUNTBLANK(C427)=1),"",C427)&amp;IF((B427=B428)*(K427=K428)*(L427=L428)*(M427=M428),IF(($H$2&lt;&gt;"m")*($H$2&lt;&gt;"Y"), " • ", IF((ISNUMBER(FIND(")",AE427))), " • ", "")),IF((B427=B428)*(K427=K428)," • ",". ")))</f>
        <v/>
      </c>
    </row>
    <row r="428" spans="1:34" s="1" customFormat="1" x14ac:dyDescent="0.25">
      <c r="A428" s="3" t="str">
        <f t="shared" si="45"/>
        <v/>
      </c>
      <c r="B428" s="53" t="str">
        <f t="shared" si="43"/>
        <v/>
      </c>
      <c r="C428" s="57"/>
      <c r="D428" s="57"/>
      <c r="E428" s="57"/>
      <c r="F428" s="57"/>
      <c r="G428" s="57"/>
      <c r="H428" s="57"/>
      <c r="I428" s="57"/>
      <c r="J428" s="57"/>
      <c r="K428" s="57"/>
      <c r="L428" s="57"/>
      <c r="M428" s="54"/>
      <c r="N428" s="57"/>
      <c r="O428" s="58"/>
      <c r="P428" s="58"/>
      <c r="Q428" s="58"/>
      <c r="R428" s="58"/>
      <c r="S428" s="54"/>
      <c r="T428" s="57"/>
      <c r="U428" s="57"/>
      <c r="V428" s="57"/>
      <c r="W428" s="57"/>
      <c r="X428" s="147" t="str">
        <f>IF(COUNTBLANK(D428)=1,"",IF('order-admin-units'!$I$1&lt;&gt;"y", "", IF(COUNTBLANK(K428)=1, 'order-admin-units'!$B$1+1, VLOOKUP(K428, ordercountry, 2))))</f>
        <v/>
      </c>
      <c r="Y428" s="147" t="str">
        <f>IF(COUNTBLANK(D428)=1,"",IF('order-admin-units'!$I$1&lt;&gt;"y", "", IF(COUNTBLANK(K428:L428)&gt;0, 'order-admin-units'!$B$2+1, VLOOKUP(K428&amp;"@"&amp;L428, orderadmin, 2))))</f>
        <v/>
      </c>
      <c r="Z428" s="147" t="str">
        <f t="shared" si="46"/>
        <v/>
      </c>
      <c r="AA428" s="147" t="str">
        <f t="shared" si="47"/>
        <v/>
      </c>
      <c r="AB428" s="147" t="str">
        <f t="shared" si="48"/>
        <v/>
      </c>
      <c r="AC428" s="147" t="str">
        <f t="shared" si="44"/>
        <v/>
      </c>
      <c r="AD428" s="11" t="str">
        <f t="shared" si="49"/>
        <v/>
      </c>
      <c r="AE428" s="11" t="str">
        <f t="array" ref="AE428">IF(COUNTBLANK(D428)=1,"",IF(OR($H$2="y",$H$2="m"),IF(AA428=AA427,IF(OR(AB428=$AB$4:$AB427)=FALSE,AE427&amp;C428,AE427),"("&amp;C428)&amp;IF(AA428=AA429,IF(OR(AB429=$AB$4:$AB428)=FALSE,", ",""),") "),""))</f>
        <v/>
      </c>
      <c r="AF428" s="11" t="str">
        <f t="array" ref="AF428">IF((COUNTBLANK(D428)=0)*OR($H$2="y",$H$2="m"),IFERROR(LEFT(C428, FIND(" ",C428)-1), C428),"")</f>
        <v/>
      </c>
      <c r="AG428" s="11" t="str">
        <f t="array" ref="AG428">IF(COUNTBLANK(D428)=1,"",IF(OR($H$2="y",$H$2="m"),IF(AA428=AA427,IF(OR(AC428=$AC$4:$AC427)=FALSE,AG427&amp;AF428,AG427),"("&amp;AF428)&amp;IF(AA428=AA429,IF(OR(AC429=$AC$4:$AC428)=FALSE,", ",""),") "),""))</f>
        <v/>
      </c>
      <c r="AH428" s="10" t="str">
        <f>IF((COUNTBLANK(D428)=1),"",IF(D428=D427,AH427,"")&amp;IF(B427&lt;&gt;B428,((IF(COUNTBLANK(E428)=1,$D$3&amp;"Non-type material: "&amp;$D$3,$D$3&amp;INDEX('type-categories'!$A$2:$B$100,MATCH(E428,'type-categories'!$A$2:$A$100,0),2)&amp;$D$3))),"")&amp;(IF(K428&lt;&gt;K427,$C$2&amp;UPPER(K428)&amp;$C$2&amp;$K$3&amp;" ",(IF(B428&lt;&gt;B427,$C$2&amp;UPPER(K428)&amp;$C$2&amp;$K$3&amp;" ",""))))&amp;IF((AA428&lt;&gt;AA429)*($H$2="y"),AD428&amp;AE428,IF((AA428&lt;&gt;AA429)*($H$2="m"),AD428&amp;AG428,IF(($H$2&lt;&gt;"m")*($H$2&lt;&gt;"Y"),(IF(F428=0,"",F428&amp;" "&amp;$F$4&amp;" "))&amp;(IF(G428=0,"",G428&amp;" "&amp;$G$4&amp;" "))&amp;(IF(H428=0,"",H428&amp;" "&amp;H$4&amp;" "))&amp;(IF(I428=0,"",I428&amp;" "&amp;$I$4&amp;" "))&amp;(IF(J428=0,"",J428&amp;" "&amp;$J$4&amp;" ")),"")))&amp;"; "&amp;IF((B428=B427)*(AA428=AA427), "same collecting data; ", IF((B428=B427)*(Z427=Z428),"same locality; ",(IF(COUNTBLANK(L428)=1,"",$D$2&amp;L428&amp;$L$3&amp;" "&amp;$D$2))&amp;(IF(COUNTBLANK(M428)=1,"",$E$2&amp;M428&amp;$E$2&amp;", "))&amp;(IF(COUNTBLANK(N428)=1,"",N428&amp;"; "))&amp;(IF(COUNTBLANK(O428)=1,"",O428&amp;"; ")))&amp;(IF(COUNTBLANK(P428)=1,"",P428&amp;"; "))&amp;(IF(COUNTBLANK(Q428)=1,"",Q428&amp;"; "))&amp;(IF(COUNTBLANK(R428)=1,"",R428&amp;"m, "))&amp;IF((COUNTBLANK(S428)=0)*(S428&lt;&gt;S427), S428&amp;"; ","")&amp;(IF(COUNTBLANK(U428)=1,"",U428&amp;"; "))&amp;(IF(COUNTBLANK(T428)=1,"",IF(COUNTBLANK(F$2)=1,T428&amp;"; ",T428&amp;" "&amp;F$2&amp;"; "))))&amp;(IF(COUNTBLANK(V428)=1,"",V428&amp;"; "))&amp;IF((COUNTBLANK(C428)=1),"",C428)&amp;IF((B428=B429)*(K428=K429)*(L428=L429)*(M428=M429),IF(($H$2&lt;&gt;"m")*($H$2&lt;&gt;"Y"), " • ", IF((ISNUMBER(FIND(")",AE428))), " • ", "")),IF((B428=B429)*(K428=K429)," • ",". ")))</f>
        <v/>
      </c>
    </row>
    <row r="429" spans="1:34" s="1" customFormat="1" x14ac:dyDescent="0.25">
      <c r="A429" s="3" t="str">
        <f t="shared" si="45"/>
        <v/>
      </c>
      <c r="B429" s="53" t="str">
        <f t="shared" si="43"/>
        <v/>
      </c>
      <c r="C429" s="57"/>
      <c r="D429" s="57"/>
      <c r="E429" s="57"/>
      <c r="F429" s="57"/>
      <c r="G429" s="57"/>
      <c r="H429" s="57"/>
      <c r="I429" s="57"/>
      <c r="J429" s="57"/>
      <c r="K429" s="57"/>
      <c r="L429" s="57"/>
      <c r="M429" s="54"/>
      <c r="N429" s="57"/>
      <c r="O429" s="58"/>
      <c r="P429" s="58"/>
      <c r="Q429" s="58"/>
      <c r="R429" s="58"/>
      <c r="S429" s="54"/>
      <c r="T429" s="57"/>
      <c r="U429" s="57"/>
      <c r="V429" s="57"/>
      <c r="W429" s="57"/>
      <c r="X429" s="147" t="str">
        <f>IF(COUNTBLANK(D429)=1,"",IF('order-admin-units'!$I$1&lt;&gt;"y", "", IF(COUNTBLANK(K429)=1, 'order-admin-units'!$B$1+1, VLOOKUP(K429, ordercountry, 2))))</f>
        <v/>
      </c>
      <c r="Y429" s="147" t="str">
        <f>IF(COUNTBLANK(D429)=1,"",IF('order-admin-units'!$I$1&lt;&gt;"y", "", IF(COUNTBLANK(K429:L429)&gt;0, 'order-admin-units'!$B$2+1, VLOOKUP(K429&amp;"@"&amp;L429, orderadmin, 2))))</f>
        <v/>
      </c>
      <c r="Z429" s="147" t="str">
        <f t="shared" si="46"/>
        <v/>
      </c>
      <c r="AA429" s="147" t="str">
        <f t="shared" si="47"/>
        <v/>
      </c>
      <c r="AB429" s="147" t="str">
        <f t="shared" si="48"/>
        <v/>
      </c>
      <c r="AC429" s="147" t="str">
        <f t="shared" si="44"/>
        <v/>
      </c>
      <c r="AD429" s="11" t="str">
        <f t="shared" si="49"/>
        <v/>
      </c>
      <c r="AE429" s="11" t="str">
        <f t="array" ref="AE429">IF(COUNTBLANK(D429)=1,"",IF(OR($H$2="y",$H$2="m"),IF(AA429=AA428,IF(OR(AB429=$AB$4:$AB428)=FALSE,AE428&amp;C429,AE428),"("&amp;C429)&amp;IF(AA429=AA430,IF(OR(AB430=$AB$4:$AB429)=FALSE,", ",""),") "),""))</f>
        <v/>
      </c>
      <c r="AF429" s="11" t="str">
        <f t="array" ref="AF429">IF((COUNTBLANK(D429)=0)*OR($H$2="y",$H$2="m"),IFERROR(LEFT(C429, FIND(" ",C429)-1), C429),"")</f>
        <v/>
      </c>
      <c r="AG429" s="11" t="str">
        <f t="array" ref="AG429">IF(COUNTBLANK(D429)=1,"",IF(OR($H$2="y",$H$2="m"),IF(AA429=AA428,IF(OR(AC429=$AC$4:$AC428)=FALSE,AG428&amp;AF429,AG428),"("&amp;AF429)&amp;IF(AA429=AA430,IF(OR(AC430=$AC$4:$AC429)=FALSE,", ",""),") "),""))</f>
        <v/>
      </c>
      <c r="AH429" s="10" t="str">
        <f>IF((COUNTBLANK(D429)=1),"",IF(D429=D428,AH428,"")&amp;IF(B428&lt;&gt;B429,((IF(COUNTBLANK(E429)=1,$D$3&amp;"Non-type material: "&amp;$D$3,$D$3&amp;INDEX('type-categories'!$A$2:$B$100,MATCH(E429,'type-categories'!$A$2:$A$100,0),2)&amp;$D$3))),"")&amp;(IF(K429&lt;&gt;K428,$C$2&amp;UPPER(K429)&amp;$C$2&amp;$K$3&amp;" ",(IF(B429&lt;&gt;B428,$C$2&amp;UPPER(K429)&amp;$C$2&amp;$K$3&amp;" ",""))))&amp;IF((AA429&lt;&gt;AA430)*($H$2="y"),AD429&amp;AE429,IF((AA429&lt;&gt;AA430)*($H$2="m"),AD429&amp;AG429,IF(($H$2&lt;&gt;"m")*($H$2&lt;&gt;"Y"),(IF(F429=0,"",F429&amp;" "&amp;$F$4&amp;" "))&amp;(IF(G429=0,"",G429&amp;" "&amp;$G$4&amp;" "))&amp;(IF(H429=0,"",H429&amp;" "&amp;H$4&amp;" "))&amp;(IF(I429=0,"",I429&amp;" "&amp;$I$4&amp;" "))&amp;(IF(J429=0,"",J429&amp;" "&amp;$J$4&amp;" ")),"")))&amp;"; "&amp;IF((B429=B428)*(AA429=AA428), "same collecting data; ", IF((B429=B428)*(Z428=Z429),"same locality; ",(IF(COUNTBLANK(L429)=1,"",$D$2&amp;L429&amp;$L$3&amp;" "&amp;$D$2))&amp;(IF(COUNTBLANK(M429)=1,"",$E$2&amp;M429&amp;$E$2&amp;", "))&amp;(IF(COUNTBLANK(N429)=1,"",N429&amp;"; "))&amp;(IF(COUNTBLANK(O429)=1,"",O429&amp;"; ")))&amp;(IF(COUNTBLANK(P429)=1,"",P429&amp;"; "))&amp;(IF(COUNTBLANK(Q429)=1,"",Q429&amp;"; "))&amp;(IF(COUNTBLANK(R429)=1,"",R429&amp;"m, "))&amp;IF((COUNTBLANK(S429)=0)*(S429&lt;&gt;S428), S429&amp;"; ","")&amp;(IF(COUNTBLANK(U429)=1,"",U429&amp;"; "))&amp;(IF(COUNTBLANK(T429)=1,"",IF(COUNTBLANK(F$2)=1,T429&amp;"; ",T429&amp;" "&amp;F$2&amp;"; "))))&amp;(IF(COUNTBLANK(V429)=1,"",V429&amp;"; "))&amp;IF((COUNTBLANK(C429)=1),"",C429)&amp;IF((B429=B430)*(K429=K430)*(L429=L430)*(M429=M430),IF(($H$2&lt;&gt;"m")*($H$2&lt;&gt;"Y"), " • ", IF((ISNUMBER(FIND(")",AE429))), " • ", "")),IF((B429=B430)*(K429=K430)," • ",". ")))</f>
        <v/>
      </c>
    </row>
    <row r="430" spans="1:34" s="1" customFormat="1" x14ac:dyDescent="0.25">
      <c r="A430" s="3" t="str">
        <f t="shared" si="45"/>
        <v/>
      </c>
      <c r="B430" s="53" t="str">
        <f t="shared" si="43"/>
        <v/>
      </c>
      <c r="C430" s="57"/>
      <c r="D430" s="57"/>
      <c r="E430" s="57"/>
      <c r="F430" s="57"/>
      <c r="G430" s="57"/>
      <c r="H430" s="57"/>
      <c r="I430" s="57"/>
      <c r="J430" s="57"/>
      <c r="K430" s="57"/>
      <c r="L430" s="57"/>
      <c r="M430" s="54"/>
      <c r="N430" s="57"/>
      <c r="O430" s="58"/>
      <c r="P430" s="58"/>
      <c r="Q430" s="58"/>
      <c r="R430" s="58"/>
      <c r="S430" s="54"/>
      <c r="T430" s="57"/>
      <c r="U430" s="57"/>
      <c r="V430" s="57"/>
      <c r="W430" s="57"/>
      <c r="X430" s="147" t="str">
        <f>IF(COUNTBLANK(D430)=1,"",IF('order-admin-units'!$I$1&lt;&gt;"y", "", IF(COUNTBLANK(K430)=1, 'order-admin-units'!$B$1+1, VLOOKUP(K430, ordercountry, 2))))</f>
        <v/>
      </c>
      <c r="Y430" s="147" t="str">
        <f>IF(COUNTBLANK(D430)=1,"",IF('order-admin-units'!$I$1&lt;&gt;"y", "", IF(COUNTBLANK(K430:L430)&gt;0, 'order-admin-units'!$B$2+1, VLOOKUP(K430&amp;"@"&amp;L430, orderadmin, 2))))</f>
        <v/>
      </c>
      <c r="Z430" s="147" t="str">
        <f t="shared" si="46"/>
        <v/>
      </c>
      <c r="AA430" s="147" t="str">
        <f t="shared" si="47"/>
        <v/>
      </c>
      <c r="AB430" s="147" t="str">
        <f t="shared" si="48"/>
        <v/>
      </c>
      <c r="AC430" s="147" t="str">
        <f t="shared" si="44"/>
        <v/>
      </c>
      <c r="AD430" s="11" t="str">
        <f t="shared" si="49"/>
        <v/>
      </c>
      <c r="AE430" s="11" t="str">
        <f t="array" ref="AE430">IF(COUNTBLANK(D430)=1,"",IF(OR($H$2="y",$H$2="m"),IF(AA430=AA429,IF(OR(AB430=$AB$4:$AB429)=FALSE,AE429&amp;C430,AE429),"("&amp;C430)&amp;IF(AA430=AA431,IF(OR(AB431=$AB$4:$AB430)=FALSE,", ",""),") "),""))</f>
        <v/>
      </c>
      <c r="AF430" s="11" t="str">
        <f t="array" ref="AF430">IF((COUNTBLANK(D430)=0)*OR($H$2="y",$H$2="m"),IFERROR(LEFT(C430, FIND(" ",C430)-1), C430),"")</f>
        <v/>
      </c>
      <c r="AG430" s="11" t="str">
        <f t="array" ref="AG430">IF(COUNTBLANK(D430)=1,"",IF(OR($H$2="y",$H$2="m"),IF(AA430=AA429,IF(OR(AC430=$AC$4:$AC429)=FALSE,AG429&amp;AF430,AG429),"("&amp;AF430)&amp;IF(AA430=AA431,IF(OR(AC431=$AC$4:$AC430)=FALSE,", ",""),") "),""))</f>
        <v/>
      </c>
      <c r="AH430" s="10" t="str">
        <f>IF((COUNTBLANK(D430)=1),"",IF(D430=D429,AH429,"")&amp;IF(B429&lt;&gt;B430,((IF(COUNTBLANK(E430)=1,$D$3&amp;"Non-type material: "&amp;$D$3,$D$3&amp;INDEX('type-categories'!$A$2:$B$100,MATCH(E430,'type-categories'!$A$2:$A$100,0),2)&amp;$D$3))),"")&amp;(IF(K430&lt;&gt;K429,$C$2&amp;UPPER(K430)&amp;$C$2&amp;$K$3&amp;" ",(IF(B430&lt;&gt;B429,$C$2&amp;UPPER(K430)&amp;$C$2&amp;$K$3&amp;" ",""))))&amp;IF((AA430&lt;&gt;AA431)*($H$2="y"),AD430&amp;AE430,IF((AA430&lt;&gt;AA431)*($H$2="m"),AD430&amp;AG430,IF(($H$2&lt;&gt;"m")*($H$2&lt;&gt;"Y"),(IF(F430=0,"",F430&amp;" "&amp;$F$4&amp;" "))&amp;(IF(G430=0,"",G430&amp;" "&amp;$G$4&amp;" "))&amp;(IF(H430=0,"",H430&amp;" "&amp;H$4&amp;" "))&amp;(IF(I430=0,"",I430&amp;" "&amp;$I$4&amp;" "))&amp;(IF(J430=0,"",J430&amp;" "&amp;$J$4&amp;" ")),"")))&amp;"; "&amp;IF((B430=B429)*(AA430=AA429), "same collecting data; ", IF((B430=B429)*(Z429=Z430),"same locality; ",(IF(COUNTBLANK(L430)=1,"",$D$2&amp;L430&amp;$L$3&amp;" "&amp;$D$2))&amp;(IF(COUNTBLANK(M430)=1,"",$E$2&amp;M430&amp;$E$2&amp;", "))&amp;(IF(COUNTBLANK(N430)=1,"",N430&amp;"; "))&amp;(IF(COUNTBLANK(O430)=1,"",O430&amp;"; ")))&amp;(IF(COUNTBLANK(P430)=1,"",P430&amp;"; "))&amp;(IF(COUNTBLANK(Q430)=1,"",Q430&amp;"; "))&amp;(IF(COUNTBLANK(R430)=1,"",R430&amp;"m, "))&amp;IF((COUNTBLANK(S430)=0)*(S430&lt;&gt;S429), S430&amp;"; ","")&amp;(IF(COUNTBLANK(U430)=1,"",U430&amp;"; "))&amp;(IF(COUNTBLANK(T430)=1,"",IF(COUNTBLANK(F$2)=1,T430&amp;"; ",T430&amp;" "&amp;F$2&amp;"; "))))&amp;(IF(COUNTBLANK(V430)=1,"",V430&amp;"; "))&amp;IF((COUNTBLANK(C430)=1),"",C430)&amp;IF((B430=B431)*(K430=K431)*(L430=L431)*(M430=M431),IF(($H$2&lt;&gt;"m")*($H$2&lt;&gt;"Y"), " • ", IF((ISNUMBER(FIND(")",AE430))), " • ", "")),IF((B430=B431)*(K430=K431)," • ",". ")))</f>
        <v/>
      </c>
    </row>
    <row r="431" spans="1:34" s="1" customFormat="1" x14ac:dyDescent="0.25">
      <c r="A431" s="3" t="str">
        <f t="shared" si="45"/>
        <v/>
      </c>
      <c r="B431" s="53" t="str">
        <f t="shared" si="43"/>
        <v/>
      </c>
      <c r="C431" s="57"/>
      <c r="D431" s="57"/>
      <c r="E431" s="57"/>
      <c r="F431" s="57"/>
      <c r="G431" s="57"/>
      <c r="H431" s="57"/>
      <c r="I431" s="57"/>
      <c r="J431" s="57"/>
      <c r="K431" s="57"/>
      <c r="L431" s="57"/>
      <c r="M431" s="54"/>
      <c r="N431" s="57"/>
      <c r="O431" s="58"/>
      <c r="P431" s="58"/>
      <c r="Q431" s="58"/>
      <c r="R431" s="58"/>
      <c r="S431" s="54"/>
      <c r="T431" s="57"/>
      <c r="U431" s="57"/>
      <c r="V431" s="57"/>
      <c r="W431" s="57"/>
      <c r="X431" s="147" t="str">
        <f>IF(COUNTBLANK(D431)=1,"",IF('order-admin-units'!$I$1&lt;&gt;"y", "", IF(COUNTBLANK(K431)=1, 'order-admin-units'!$B$1+1, VLOOKUP(K431, ordercountry, 2))))</f>
        <v/>
      </c>
      <c r="Y431" s="147" t="str">
        <f>IF(COUNTBLANK(D431)=1,"",IF('order-admin-units'!$I$1&lt;&gt;"y", "", IF(COUNTBLANK(K431:L431)&gt;0, 'order-admin-units'!$B$2+1, VLOOKUP(K431&amp;"@"&amp;L431, orderadmin, 2))))</f>
        <v/>
      </c>
      <c r="Z431" s="147" t="str">
        <f t="shared" si="46"/>
        <v/>
      </c>
      <c r="AA431" s="147" t="str">
        <f t="shared" si="47"/>
        <v/>
      </c>
      <c r="AB431" s="147" t="str">
        <f t="shared" si="48"/>
        <v/>
      </c>
      <c r="AC431" s="147" t="str">
        <f t="shared" si="44"/>
        <v/>
      </c>
      <c r="AD431" s="11" t="str">
        <f t="shared" si="49"/>
        <v/>
      </c>
      <c r="AE431" s="11" t="str">
        <f t="array" ref="AE431">IF(COUNTBLANK(D431)=1,"",IF(OR($H$2="y",$H$2="m"),IF(AA431=AA430,IF(OR(AB431=$AB$4:$AB430)=FALSE,AE430&amp;C431,AE430),"("&amp;C431)&amp;IF(AA431=AA432,IF(OR(AB432=$AB$4:$AB431)=FALSE,", ",""),") "),""))</f>
        <v/>
      </c>
      <c r="AF431" s="11" t="str">
        <f t="array" ref="AF431">IF((COUNTBLANK(D431)=0)*OR($H$2="y",$H$2="m"),IFERROR(LEFT(C431, FIND(" ",C431)-1), C431),"")</f>
        <v/>
      </c>
      <c r="AG431" s="11" t="str">
        <f t="array" ref="AG431">IF(COUNTBLANK(D431)=1,"",IF(OR($H$2="y",$H$2="m"),IF(AA431=AA430,IF(OR(AC431=$AC$4:$AC430)=FALSE,AG430&amp;AF431,AG430),"("&amp;AF431)&amp;IF(AA431=AA432,IF(OR(AC432=$AC$4:$AC431)=FALSE,", ",""),") "),""))</f>
        <v/>
      </c>
      <c r="AH431" s="10" t="str">
        <f>IF((COUNTBLANK(D431)=1),"",IF(D431=D430,AH430,"")&amp;IF(B430&lt;&gt;B431,((IF(COUNTBLANK(E431)=1,$D$3&amp;"Non-type material: "&amp;$D$3,$D$3&amp;INDEX('type-categories'!$A$2:$B$100,MATCH(E431,'type-categories'!$A$2:$A$100,0),2)&amp;$D$3))),"")&amp;(IF(K431&lt;&gt;K430,$C$2&amp;UPPER(K431)&amp;$C$2&amp;$K$3&amp;" ",(IF(B431&lt;&gt;B430,$C$2&amp;UPPER(K431)&amp;$C$2&amp;$K$3&amp;" ",""))))&amp;IF((AA431&lt;&gt;AA432)*($H$2="y"),AD431&amp;AE431,IF((AA431&lt;&gt;AA432)*($H$2="m"),AD431&amp;AG431,IF(($H$2&lt;&gt;"m")*($H$2&lt;&gt;"Y"),(IF(F431=0,"",F431&amp;" "&amp;$F$4&amp;" "))&amp;(IF(G431=0,"",G431&amp;" "&amp;$G$4&amp;" "))&amp;(IF(H431=0,"",H431&amp;" "&amp;H$4&amp;" "))&amp;(IF(I431=0,"",I431&amp;" "&amp;$I$4&amp;" "))&amp;(IF(J431=0,"",J431&amp;" "&amp;$J$4&amp;" ")),"")))&amp;"; "&amp;IF((B431=B430)*(AA431=AA430), "same collecting data; ", IF((B431=B430)*(Z430=Z431),"same locality; ",(IF(COUNTBLANK(L431)=1,"",$D$2&amp;L431&amp;$L$3&amp;" "&amp;$D$2))&amp;(IF(COUNTBLANK(M431)=1,"",$E$2&amp;M431&amp;$E$2&amp;", "))&amp;(IF(COUNTBLANK(N431)=1,"",N431&amp;"; "))&amp;(IF(COUNTBLANK(O431)=1,"",O431&amp;"; ")))&amp;(IF(COUNTBLANK(P431)=1,"",P431&amp;"; "))&amp;(IF(COUNTBLANK(Q431)=1,"",Q431&amp;"; "))&amp;(IF(COUNTBLANK(R431)=1,"",R431&amp;"m, "))&amp;IF((COUNTBLANK(S431)=0)*(S431&lt;&gt;S430), S431&amp;"; ","")&amp;(IF(COUNTBLANK(U431)=1,"",U431&amp;"; "))&amp;(IF(COUNTBLANK(T431)=1,"",IF(COUNTBLANK(F$2)=1,T431&amp;"; ",T431&amp;" "&amp;F$2&amp;"; "))))&amp;(IF(COUNTBLANK(V431)=1,"",V431&amp;"; "))&amp;IF((COUNTBLANK(C431)=1),"",C431)&amp;IF((B431=B432)*(K431=K432)*(L431=L432)*(M431=M432),IF(($H$2&lt;&gt;"m")*($H$2&lt;&gt;"Y"), " • ", IF((ISNUMBER(FIND(")",AE431))), " • ", "")),IF((B431=B432)*(K431=K432)," • ",". ")))</f>
        <v/>
      </c>
    </row>
    <row r="432" spans="1:34" s="1" customFormat="1" x14ac:dyDescent="0.25">
      <c r="A432" s="3" t="str">
        <f t="shared" si="45"/>
        <v/>
      </c>
      <c r="B432" s="53" t="str">
        <f t="shared" si="43"/>
        <v/>
      </c>
      <c r="C432" s="57"/>
      <c r="D432" s="57"/>
      <c r="E432" s="57"/>
      <c r="F432" s="57"/>
      <c r="G432" s="57"/>
      <c r="H432" s="57"/>
      <c r="I432" s="57"/>
      <c r="J432" s="57"/>
      <c r="K432" s="57"/>
      <c r="L432" s="57"/>
      <c r="M432" s="54"/>
      <c r="N432" s="57"/>
      <c r="O432" s="58"/>
      <c r="P432" s="58"/>
      <c r="Q432" s="58"/>
      <c r="R432" s="58"/>
      <c r="S432" s="54"/>
      <c r="T432" s="57"/>
      <c r="U432" s="57"/>
      <c r="V432" s="57"/>
      <c r="W432" s="57"/>
      <c r="X432" s="147" t="str">
        <f>IF(COUNTBLANK(D432)=1,"",IF('order-admin-units'!$I$1&lt;&gt;"y", "", IF(COUNTBLANK(K432)=1, 'order-admin-units'!$B$1+1, VLOOKUP(K432, ordercountry, 2))))</f>
        <v/>
      </c>
      <c r="Y432" s="147" t="str">
        <f>IF(COUNTBLANK(D432)=1,"",IF('order-admin-units'!$I$1&lt;&gt;"y", "", IF(COUNTBLANK(K432:L432)&gt;0, 'order-admin-units'!$B$2+1, VLOOKUP(K432&amp;"@"&amp;L432, orderadmin, 2))))</f>
        <v/>
      </c>
      <c r="Z432" s="147" t="str">
        <f t="shared" si="46"/>
        <v/>
      </c>
      <c r="AA432" s="147" t="str">
        <f t="shared" si="47"/>
        <v/>
      </c>
      <c r="AB432" s="147" t="str">
        <f t="shared" si="48"/>
        <v/>
      </c>
      <c r="AC432" s="147" t="str">
        <f t="shared" si="44"/>
        <v/>
      </c>
      <c r="AD432" s="11" t="str">
        <f t="shared" si="49"/>
        <v/>
      </c>
      <c r="AE432" s="11" t="str">
        <f t="array" ref="AE432">IF(COUNTBLANK(D432)=1,"",IF(OR($H$2="y",$H$2="m"),IF(AA432=AA431,IF(OR(AB432=$AB$4:$AB431)=FALSE,AE431&amp;C432,AE431),"("&amp;C432)&amp;IF(AA432=AA433,IF(OR(AB433=$AB$4:$AB432)=FALSE,", ",""),") "),""))</f>
        <v/>
      </c>
      <c r="AF432" s="11" t="str">
        <f t="array" ref="AF432">IF((COUNTBLANK(D432)=0)*OR($H$2="y",$H$2="m"),IFERROR(LEFT(C432, FIND(" ",C432)-1), C432),"")</f>
        <v/>
      </c>
      <c r="AG432" s="11" t="str">
        <f t="array" ref="AG432">IF(COUNTBLANK(D432)=1,"",IF(OR($H$2="y",$H$2="m"),IF(AA432=AA431,IF(OR(AC432=$AC$4:$AC431)=FALSE,AG431&amp;AF432,AG431),"("&amp;AF432)&amp;IF(AA432=AA433,IF(OR(AC433=$AC$4:$AC432)=FALSE,", ",""),") "),""))</f>
        <v/>
      </c>
      <c r="AH432" s="10" t="str">
        <f>IF((COUNTBLANK(D432)=1),"",IF(D432=D431,AH431,"")&amp;IF(B431&lt;&gt;B432,((IF(COUNTBLANK(E432)=1,$D$3&amp;"Non-type material: "&amp;$D$3,$D$3&amp;INDEX('type-categories'!$A$2:$B$100,MATCH(E432,'type-categories'!$A$2:$A$100,0),2)&amp;$D$3))),"")&amp;(IF(K432&lt;&gt;K431,$C$2&amp;UPPER(K432)&amp;$C$2&amp;$K$3&amp;" ",(IF(B432&lt;&gt;B431,$C$2&amp;UPPER(K432)&amp;$C$2&amp;$K$3&amp;" ",""))))&amp;IF((AA432&lt;&gt;AA433)*($H$2="y"),AD432&amp;AE432,IF((AA432&lt;&gt;AA433)*($H$2="m"),AD432&amp;AG432,IF(($H$2&lt;&gt;"m")*($H$2&lt;&gt;"Y"),(IF(F432=0,"",F432&amp;" "&amp;$F$4&amp;" "))&amp;(IF(G432=0,"",G432&amp;" "&amp;$G$4&amp;" "))&amp;(IF(H432=0,"",H432&amp;" "&amp;H$4&amp;" "))&amp;(IF(I432=0,"",I432&amp;" "&amp;$I$4&amp;" "))&amp;(IF(J432=0,"",J432&amp;" "&amp;$J$4&amp;" ")),"")))&amp;"; "&amp;IF((B432=B431)*(AA432=AA431), "same collecting data; ", IF((B432=B431)*(Z431=Z432),"same locality; ",(IF(COUNTBLANK(L432)=1,"",$D$2&amp;L432&amp;$L$3&amp;" "&amp;$D$2))&amp;(IF(COUNTBLANK(M432)=1,"",$E$2&amp;M432&amp;$E$2&amp;", "))&amp;(IF(COUNTBLANK(N432)=1,"",N432&amp;"; "))&amp;(IF(COUNTBLANK(O432)=1,"",O432&amp;"; ")))&amp;(IF(COUNTBLANK(P432)=1,"",P432&amp;"; "))&amp;(IF(COUNTBLANK(Q432)=1,"",Q432&amp;"; "))&amp;(IF(COUNTBLANK(R432)=1,"",R432&amp;"m, "))&amp;IF((COUNTBLANK(S432)=0)*(S432&lt;&gt;S431), S432&amp;"; ","")&amp;(IF(COUNTBLANK(U432)=1,"",U432&amp;"; "))&amp;(IF(COUNTBLANK(T432)=1,"",IF(COUNTBLANK(F$2)=1,T432&amp;"; ",T432&amp;" "&amp;F$2&amp;"; "))))&amp;(IF(COUNTBLANK(V432)=1,"",V432&amp;"; "))&amp;IF((COUNTBLANK(C432)=1),"",C432)&amp;IF((B432=B433)*(K432=K433)*(L432=L433)*(M432=M433),IF(($H$2&lt;&gt;"m")*($H$2&lt;&gt;"Y"), " • ", IF((ISNUMBER(FIND(")",AE432))), " • ", "")),IF((B432=B433)*(K432=K433)," • ",". ")))</f>
        <v/>
      </c>
    </row>
    <row r="433" spans="1:34" s="1" customFormat="1" x14ac:dyDescent="0.25">
      <c r="A433" s="3" t="str">
        <f t="shared" si="45"/>
        <v/>
      </c>
      <c r="B433" s="53" t="str">
        <f t="shared" si="43"/>
        <v/>
      </c>
      <c r="C433" s="57"/>
      <c r="D433" s="57"/>
      <c r="E433" s="57"/>
      <c r="F433" s="57"/>
      <c r="G433" s="57"/>
      <c r="H433" s="57"/>
      <c r="I433" s="57"/>
      <c r="J433" s="57"/>
      <c r="K433" s="57"/>
      <c r="L433" s="57"/>
      <c r="M433" s="54"/>
      <c r="N433" s="57"/>
      <c r="O433" s="58"/>
      <c r="P433" s="58"/>
      <c r="Q433" s="58"/>
      <c r="R433" s="58"/>
      <c r="S433" s="54"/>
      <c r="T433" s="57"/>
      <c r="U433" s="57"/>
      <c r="V433" s="57"/>
      <c r="W433" s="57"/>
      <c r="X433" s="147" t="str">
        <f>IF(COUNTBLANK(D433)=1,"",IF('order-admin-units'!$I$1&lt;&gt;"y", "", IF(COUNTBLANK(K433)=1, 'order-admin-units'!$B$1+1, VLOOKUP(K433, ordercountry, 2))))</f>
        <v/>
      </c>
      <c r="Y433" s="147" t="str">
        <f>IF(COUNTBLANK(D433)=1,"",IF('order-admin-units'!$I$1&lt;&gt;"y", "", IF(COUNTBLANK(K433:L433)&gt;0, 'order-admin-units'!$B$2+1, VLOOKUP(K433&amp;"@"&amp;L433, orderadmin, 2))))</f>
        <v/>
      </c>
      <c r="Z433" s="147" t="str">
        <f t="shared" si="46"/>
        <v/>
      </c>
      <c r="AA433" s="147" t="str">
        <f t="shared" si="47"/>
        <v/>
      </c>
      <c r="AB433" s="147" t="str">
        <f t="shared" si="48"/>
        <v/>
      </c>
      <c r="AC433" s="147" t="str">
        <f t="shared" si="44"/>
        <v/>
      </c>
      <c r="AD433" s="11" t="str">
        <f t="shared" si="49"/>
        <v/>
      </c>
      <c r="AE433" s="11" t="str">
        <f t="array" ref="AE433">IF(COUNTBLANK(D433)=1,"",IF(OR($H$2="y",$H$2="m"),IF(AA433=AA432,IF(OR(AB433=$AB$4:$AB432)=FALSE,AE432&amp;C433,AE432),"("&amp;C433)&amp;IF(AA433=AA434,IF(OR(AB434=$AB$4:$AB433)=FALSE,", ",""),") "),""))</f>
        <v/>
      </c>
      <c r="AF433" s="11" t="str">
        <f t="array" ref="AF433">IF((COUNTBLANK(D433)=0)*OR($H$2="y",$H$2="m"),IFERROR(LEFT(C433, FIND(" ",C433)-1), C433),"")</f>
        <v/>
      </c>
      <c r="AG433" s="11" t="str">
        <f t="array" ref="AG433">IF(COUNTBLANK(D433)=1,"",IF(OR($H$2="y",$H$2="m"),IF(AA433=AA432,IF(OR(AC433=$AC$4:$AC432)=FALSE,AG432&amp;AF433,AG432),"("&amp;AF433)&amp;IF(AA433=AA434,IF(OR(AC434=$AC$4:$AC433)=FALSE,", ",""),") "),""))</f>
        <v/>
      </c>
      <c r="AH433" s="10" t="str">
        <f>IF((COUNTBLANK(D433)=1),"",IF(D433=D432,AH432,"")&amp;IF(B432&lt;&gt;B433,((IF(COUNTBLANK(E433)=1,$D$3&amp;"Non-type material: "&amp;$D$3,$D$3&amp;INDEX('type-categories'!$A$2:$B$100,MATCH(E433,'type-categories'!$A$2:$A$100,0),2)&amp;$D$3))),"")&amp;(IF(K433&lt;&gt;K432,$C$2&amp;UPPER(K433)&amp;$C$2&amp;$K$3&amp;" ",(IF(B433&lt;&gt;B432,$C$2&amp;UPPER(K433)&amp;$C$2&amp;$K$3&amp;" ",""))))&amp;IF((AA433&lt;&gt;AA434)*($H$2="y"),AD433&amp;AE433,IF((AA433&lt;&gt;AA434)*($H$2="m"),AD433&amp;AG433,IF(($H$2&lt;&gt;"m")*($H$2&lt;&gt;"Y"),(IF(F433=0,"",F433&amp;" "&amp;$F$4&amp;" "))&amp;(IF(G433=0,"",G433&amp;" "&amp;$G$4&amp;" "))&amp;(IF(H433=0,"",H433&amp;" "&amp;H$4&amp;" "))&amp;(IF(I433=0,"",I433&amp;" "&amp;$I$4&amp;" "))&amp;(IF(J433=0,"",J433&amp;" "&amp;$J$4&amp;" ")),"")))&amp;"; "&amp;IF((B433=B432)*(AA433=AA432), "same collecting data; ", IF((B433=B432)*(Z432=Z433),"same locality; ",(IF(COUNTBLANK(L433)=1,"",$D$2&amp;L433&amp;$L$3&amp;" "&amp;$D$2))&amp;(IF(COUNTBLANK(M433)=1,"",$E$2&amp;M433&amp;$E$2&amp;", "))&amp;(IF(COUNTBLANK(N433)=1,"",N433&amp;"; "))&amp;(IF(COUNTBLANK(O433)=1,"",O433&amp;"; ")))&amp;(IF(COUNTBLANK(P433)=1,"",P433&amp;"; "))&amp;(IF(COUNTBLANK(Q433)=1,"",Q433&amp;"; "))&amp;(IF(COUNTBLANK(R433)=1,"",R433&amp;"m, "))&amp;IF((COUNTBLANK(S433)=0)*(S433&lt;&gt;S432), S433&amp;"; ","")&amp;(IF(COUNTBLANK(U433)=1,"",U433&amp;"; "))&amp;(IF(COUNTBLANK(T433)=1,"",IF(COUNTBLANK(F$2)=1,T433&amp;"; ",T433&amp;" "&amp;F$2&amp;"; "))))&amp;(IF(COUNTBLANK(V433)=1,"",V433&amp;"; "))&amp;IF((COUNTBLANK(C433)=1),"",C433)&amp;IF((B433=B434)*(K433=K434)*(L433=L434)*(M433=M434),IF(($H$2&lt;&gt;"m")*($H$2&lt;&gt;"Y"), " • ", IF((ISNUMBER(FIND(")",AE433))), " • ", "")),IF((B433=B434)*(K433=K434)," • ",". ")))</f>
        <v/>
      </c>
    </row>
    <row r="434" spans="1:34" s="1" customFormat="1" x14ac:dyDescent="0.25">
      <c r="A434" s="3" t="str">
        <f t="shared" si="45"/>
        <v/>
      </c>
      <c r="B434" s="53" t="str">
        <f t="shared" si="43"/>
        <v/>
      </c>
      <c r="C434" s="57"/>
      <c r="D434" s="57"/>
      <c r="E434" s="57"/>
      <c r="F434" s="57"/>
      <c r="G434" s="57"/>
      <c r="H434" s="57"/>
      <c r="I434" s="57"/>
      <c r="J434" s="57"/>
      <c r="K434" s="57"/>
      <c r="L434" s="57"/>
      <c r="M434" s="54"/>
      <c r="N434" s="57"/>
      <c r="O434" s="58"/>
      <c r="P434" s="58"/>
      <c r="Q434" s="58"/>
      <c r="R434" s="58"/>
      <c r="S434" s="54"/>
      <c r="T434" s="57"/>
      <c r="U434" s="57"/>
      <c r="V434" s="57"/>
      <c r="W434" s="57"/>
      <c r="X434" s="147" t="str">
        <f>IF(COUNTBLANK(D434)=1,"",IF('order-admin-units'!$I$1&lt;&gt;"y", "", IF(COUNTBLANK(K434)=1, 'order-admin-units'!$B$1+1, VLOOKUP(K434, ordercountry, 2))))</f>
        <v/>
      </c>
      <c r="Y434" s="147" t="str">
        <f>IF(COUNTBLANK(D434)=1,"",IF('order-admin-units'!$I$1&lt;&gt;"y", "", IF(COUNTBLANK(K434:L434)&gt;0, 'order-admin-units'!$B$2+1, VLOOKUP(K434&amp;"@"&amp;L434, orderadmin, 2))))</f>
        <v/>
      </c>
      <c r="Z434" s="147" t="str">
        <f t="shared" si="46"/>
        <v/>
      </c>
      <c r="AA434" s="147" t="str">
        <f t="shared" si="47"/>
        <v/>
      </c>
      <c r="AB434" s="147" t="str">
        <f t="shared" si="48"/>
        <v/>
      </c>
      <c r="AC434" s="147" t="str">
        <f t="shared" si="44"/>
        <v/>
      </c>
      <c r="AD434" s="11" t="str">
        <f t="shared" si="49"/>
        <v/>
      </c>
      <c r="AE434" s="11" t="str">
        <f t="array" ref="AE434">IF(COUNTBLANK(D434)=1,"",IF(OR($H$2="y",$H$2="m"),IF(AA434=AA433,IF(OR(AB434=$AB$4:$AB433)=FALSE,AE433&amp;C434,AE433),"("&amp;C434)&amp;IF(AA434=AA435,IF(OR(AB435=$AB$4:$AB434)=FALSE,", ",""),") "),""))</f>
        <v/>
      </c>
      <c r="AF434" s="11" t="str">
        <f t="array" ref="AF434">IF((COUNTBLANK(D434)=0)*OR($H$2="y",$H$2="m"),IFERROR(LEFT(C434, FIND(" ",C434)-1), C434),"")</f>
        <v/>
      </c>
      <c r="AG434" s="11" t="str">
        <f t="array" ref="AG434">IF(COUNTBLANK(D434)=1,"",IF(OR($H$2="y",$H$2="m"),IF(AA434=AA433,IF(OR(AC434=$AC$4:$AC433)=FALSE,AG433&amp;AF434,AG433),"("&amp;AF434)&amp;IF(AA434=AA435,IF(OR(AC435=$AC$4:$AC434)=FALSE,", ",""),") "),""))</f>
        <v/>
      </c>
      <c r="AH434" s="10" t="str">
        <f>IF((COUNTBLANK(D434)=1),"",IF(D434=D433,AH433,"")&amp;IF(B433&lt;&gt;B434,((IF(COUNTBLANK(E434)=1,$D$3&amp;"Non-type material: "&amp;$D$3,$D$3&amp;INDEX('type-categories'!$A$2:$B$100,MATCH(E434,'type-categories'!$A$2:$A$100,0),2)&amp;$D$3))),"")&amp;(IF(K434&lt;&gt;K433,$C$2&amp;UPPER(K434)&amp;$C$2&amp;$K$3&amp;" ",(IF(B434&lt;&gt;B433,$C$2&amp;UPPER(K434)&amp;$C$2&amp;$K$3&amp;" ",""))))&amp;IF((AA434&lt;&gt;AA435)*($H$2="y"),AD434&amp;AE434,IF((AA434&lt;&gt;AA435)*($H$2="m"),AD434&amp;AG434,IF(($H$2&lt;&gt;"m")*($H$2&lt;&gt;"Y"),(IF(F434=0,"",F434&amp;" "&amp;$F$4&amp;" "))&amp;(IF(G434=0,"",G434&amp;" "&amp;$G$4&amp;" "))&amp;(IF(H434=0,"",H434&amp;" "&amp;H$4&amp;" "))&amp;(IF(I434=0,"",I434&amp;" "&amp;$I$4&amp;" "))&amp;(IF(J434=0,"",J434&amp;" "&amp;$J$4&amp;" ")),"")))&amp;"; "&amp;IF((B434=B433)*(AA434=AA433), "same collecting data; ", IF((B434=B433)*(Z433=Z434),"same locality; ",(IF(COUNTBLANK(L434)=1,"",$D$2&amp;L434&amp;$L$3&amp;" "&amp;$D$2))&amp;(IF(COUNTBLANK(M434)=1,"",$E$2&amp;M434&amp;$E$2&amp;", "))&amp;(IF(COUNTBLANK(N434)=1,"",N434&amp;"; "))&amp;(IF(COUNTBLANK(O434)=1,"",O434&amp;"; ")))&amp;(IF(COUNTBLANK(P434)=1,"",P434&amp;"; "))&amp;(IF(COUNTBLANK(Q434)=1,"",Q434&amp;"; "))&amp;(IF(COUNTBLANK(R434)=1,"",R434&amp;"m, "))&amp;IF((COUNTBLANK(S434)=0)*(S434&lt;&gt;S433), S434&amp;"; ","")&amp;(IF(COUNTBLANK(U434)=1,"",U434&amp;"; "))&amp;(IF(COUNTBLANK(T434)=1,"",IF(COUNTBLANK(F$2)=1,T434&amp;"; ",T434&amp;" "&amp;F$2&amp;"; "))))&amp;(IF(COUNTBLANK(V434)=1,"",V434&amp;"; "))&amp;IF((COUNTBLANK(C434)=1),"",C434)&amp;IF((B434=B435)*(K434=K435)*(L434=L435)*(M434=M435),IF(($H$2&lt;&gt;"m")*($H$2&lt;&gt;"Y"), " • ", IF((ISNUMBER(FIND(")",AE434))), " • ", "")),IF((B434=B435)*(K434=K435)," • ",". ")))</f>
        <v/>
      </c>
    </row>
    <row r="435" spans="1:34" s="1" customFormat="1" x14ac:dyDescent="0.25">
      <c r="A435" s="3" t="str">
        <f t="shared" si="45"/>
        <v/>
      </c>
      <c r="B435" s="53" t="str">
        <f t="shared" si="43"/>
        <v/>
      </c>
      <c r="C435" s="57"/>
      <c r="D435" s="57"/>
      <c r="E435" s="57"/>
      <c r="F435" s="57"/>
      <c r="G435" s="57"/>
      <c r="H435" s="57"/>
      <c r="I435" s="57"/>
      <c r="J435" s="57"/>
      <c r="K435" s="57"/>
      <c r="L435" s="57"/>
      <c r="M435" s="54"/>
      <c r="N435" s="57"/>
      <c r="O435" s="58"/>
      <c r="P435" s="58"/>
      <c r="Q435" s="58"/>
      <c r="R435" s="58"/>
      <c r="S435" s="54"/>
      <c r="T435" s="57"/>
      <c r="U435" s="57"/>
      <c r="V435" s="57"/>
      <c r="W435" s="57"/>
      <c r="X435" s="147" t="str">
        <f>IF(COUNTBLANK(D435)=1,"",IF('order-admin-units'!$I$1&lt;&gt;"y", "", IF(COUNTBLANK(K435)=1, 'order-admin-units'!$B$1+1, VLOOKUP(K435, ordercountry, 2))))</f>
        <v/>
      </c>
      <c r="Y435" s="147" t="str">
        <f>IF(COUNTBLANK(D435)=1,"",IF('order-admin-units'!$I$1&lt;&gt;"y", "", IF(COUNTBLANK(K435:L435)&gt;0, 'order-admin-units'!$B$2+1, VLOOKUP(K435&amp;"@"&amp;L435, orderadmin, 2))))</f>
        <v/>
      </c>
      <c r="Z435" s="147" t="str">
        <f t="shared" si="46"/>
        <v/>
      </c>
      <c r="AA435" s="147" t="str">
        <f t="shared" si="47"/>
        <v/>
      </c>
      <c r="AB435" s="147" t="str">
        <f t="shared" si="48"/>
        <v/>
      </c>
      <c r="AC435" s="147" t="str">
        <f t="shared" si="44"/>
        <v/>
      </c>
      <c r="AD435" s="11" t="str">
        <f t="shared" si="49"/>
        <v/>
      </c>
      <c r="AE435" s="11" t="str">
        <f t="array" ref="AE435">IF(COUNTBLANK(D435)=1,"",IF(OR($H$2="y",$H$2="m"),IF(AA435=AA434,IF(OR(AB435=$AB$4:$AB434)=FALSE,AE434&amp;C435,AE434),"("&amp;C435)&amp;IF(AA435=AA436,IF(OR(AB436=$AB$4:$AB435)=FALSE,", ",""),") "),""))</f>
        <v/>
      </c>
      <c r="AF435" s="11" t="str">
        <f t="array" ref="AF435">IF((COUNTBLANK(D435)=0)*OR($H$2="y",$H$2="m"),IFERROR(LEFT(C435, FIND(" ",C435)-1), C435),"")</f>
        <v/>
      </c>
      <c r="AG435" s="11" t="str">
        <f t="array" ref="AG435">IF(COUNTBLANK(D435)=1,"",IF(OR($H$2="y",$H$2="m"),IF(AA435=AA434,IF(OR(AC435=$AC$4:$AC434)=FALSE,AG434&amp;AF435,AG434),"("&amp;AF435)&amp;IF(AA435=AA436,IF(OR(AC436=$AC$4:$AC435)=FALSE,", ",""),") "),""))</f>
        <v/>
      </c>
      <c r="AH435" s="10" t="str">
        <f>IF((COUNTBLANK(D435)=1),"",IF(D435=D434,AH434,"")&amp;IF(B434&lt;&gt;B435,((IF(COUNTBLANK(E435)=1,$D$3&amp;"Non-type material: "&amp;$D$3,$D$3&amp;INDEX('type-categories'!$A$2:$B$100,MATCH(E435,'type-categories'!$A$2:$A$100,0),2)&amp;$D$3))),"")&amp;(IF(K435&lt;&gt;K434,$C$2&amp;UPPER(K435)&amp;$C$2&amp;$K$3&amp;" ",(IF(B435&lt;&gt;B434,$C$2&amp;UPPER(K435)&amp;$C$2&amp;$K$3&amp;" ",""))))&amp;IF((AA435&lt;&gt;AA436)*($H$2="y"),AD435&amp;AE435,IF((AA435&lt;&gt;AA436)*($H$2="m"),AD435&amp;AG435,IF(($H$2&lt;&gt;"m")*($H$2&lt;&gt;"Y"),(IF(F435=0,"",F435&amp;" "&amp;$F$4&amp;" "))&amp;(IF(G435=0,"",G435&amp;" "&amp;$G$4&amp;" "))&amp;(IF(H435=0,"",H435&amp;" "&amp;H$4&amp;" "))&amp;(IF(I435=0,"",I435&amp;" "&amp;$I$4&amp;" "))&amp;(IF(J435=0,"",J435&amp;" "&amp;$J$4&amp;" ")),"")))&amp;"; "&amp;IF((B435=B434)*(AA435=AA434), "same collecting data; ", IF((B435=B434)*(Z434=Z435),"same locality; ",(IF(COUNTBLANK(L435)=1,"",$D$2&amp;L435&amp;$L$3&amp;" "&amp;$D$2))&amp;(IF(COUNTBLANK(M435)=1,"",$E$2&amp;M435&amp;$E$2&amp;", "))&amp;(IF(COUNTBLANK(N435)=1,"",N435&amp;"; "))&amp;(IF(COUNTBLANK(O435)=1,"",O435&amp;"; ")))&amp;(IF(COUNTBLANK(P435)=1,"",P435&amp;"; "))&amp;(IF(COUNTBLANK(Q435)=1,"",Q435&amp;"; "))&amp;(IF(COUNTBLANK(R435)=1,"",R435&amp;"m, "))&amp;IF((COUNTBLANK(S435)=0)*(S435&lt;&gt;S434), S435&amp;"; ","")&amp;(IF(COUNTBLANK(U435)=1,"",U435&amp;"; "))&amp;(IF(COUNTBLANK(T435)=1,"",IF(COUNTBLANK(F$2)=1,T435&amp;"; ",T435&amp;" "&amp;F$2&amp;"; "))))&amp;(IF(COUNTBLANK(V435)=1,"",V435&amp;"; "))&amp;IF((COUNTBLANK(C435)=1),"",C435)&amp;IF((B435=B436)*(K435=K436)*(L435=L436)*(M435=M436),IF(($H$2&lt;&gt;"m")*($H$2&lt;&gt;"Y"), " • ", IF((ISNUMBER(FIND(")",AE435))), " • ", "")),IF((B435=B436)*(K435=K436)," • ",". ")))</f>
        <v/>
      </c>
    </row>
    <row r="436" spans="1:34" s="1" customFormat="1" x14ac:dyDescent="0.25">
      <c r="A436" s="3" t="str">
        <f t="shared" si="45"/>
        <v/>
      </c>
      <c r="B436" s="53" t="str">
        <f t="shared" si="43"/>
        <v/>
      </c>
      <c r="C436" s="57"/>
      <c r="D436" s="57"/>
      <c r="E436" s="57"/>
      <c r="F436" s="57"/>
      <c r="G436" s="57"/>
      <c r="H436" s="57"/>
      <c r="I436" s="57"/>
      <c r="J436" s="57"/>
      <c r="K436" s="57"/>
      <c r="L436" s="57"/>
      <c r="M436" s="54"/>
      <c r="N436" s="57"/>
      <c r="O436" s="58"/>
      <c r="P436" s="58"/>
      <c r="Q436" s="58"/>
      <c r="R436" s="58"/>
      <c r="S436" s="54"/>
      <c r="T436" s="57"/>
      <c r="U436" s="57"/>
      <c r="V436" s="57"/>
      <c r="W436" s="57"/>
      <c r="X436" s="147" t="str">
        <f>IF(COUNTBLANK(D436)=1,"",IF('order-admin-units'!$I$1&lt;&gt;"y", "", IF(COUNTBLANK(K436)=1, 'order-admin-units'!$B$1+1, VLOOKUP(K436, ordercountry, 2))))</f>
        <v/>
      </c>
      <c r="Y436" s="147" t="str">
        <f>IF(COUNTBLANK(D436)=1,"",IF('order-admin-units'!$I$1&lt;&gt;"y", "", IF(COUNTBLANK(K436:L436)&gt;0, 'order-admin-units'!$B$2+1, VLOOKUP(K436&amp;"@"&amp;L436, orderadmin, 2))))</f>
        <v/>
      </c>
      <c r="Z436" s="147" t="str">
        <f t="shared" si="46"/>
        <v/>
      </c>
      <c r="AA436" s="147" t="str">
        <f t="shared" si="47"/>
        <v/>
      </c>
      <c r="AB436" s="147" t="str">
        <f t="shared" si="48"/>
        <v/>
      </c>
      <c r="AC436" s="147" t="str">
        <f t="shared" si="44"/>
        <v/>
      </c>
      <c r="AD436" s="11" t="str">
        <f t="shared" si="49"/>
        <v/>
      </c>
      <c r="AE436" s="11" t="str">
        <f t="array" ref="AE436">IF(COUNTBLANK(D436)=1,"",IF(OR($H$2="y",$H$2="m"),IF(AA436=AA435,IF(OR(AB436=$AB$4:$AB435)=FALSE,AE435&amp;C436,AE435),"("&amp;C436)&amp;IF(AA436=AA437,IF(OR(AB437=$AB$4:$AB436)=FALSE,", ",""),") "),""))</f>
        <v/>
      </c>
      <c r="AF436" s="11" t="str">
        <f t="array" ref="AF436">IF((COUNTBLANK(D436)=0)*OR($H$2="y",$H$2="m"),IFERROR(LEFT(C436, FIND(" ",C436)-1), C436),"")</f>
        <v/>
      </c>
      <c r="AG436" s="11" t="str">
        <f t="array" ref="AG436">IF(COUNTBLANK(D436)=1,"",IF(OR($H$2="y",$H$2="m"),IF(AA436=AA435,IF(OR(AC436=$AC$4:$AC435)=FALSE,AG435&amp;AF436,AG435),"("&amp;AF436)&amp;IF(AA436=AA437,IF(OR(AC437=$AC$4:$AC436)=FALSE,", ",""),") "),""))</f>
        <v/>
      </c>
      <c r="AH436" s="10" t="str">
        <f>IF((COUNTBLANK(D436)=1),"",IF(D436=D435,AH435,"")&amp;IF(B435&lt;&gt;B436,((IF(COUNTBLANK(E436)=1,$D$3&amp;"Non-type material: "&amp;$D$3,$D$3&amp;INDEX('type-categories'!$A$2:$B$100,MATCH(E436,'type-categories'!$A$2:$A$100,0),2)&amp;$D$3))),"")&amp;(IF(K436&lt;&gt;K435,$C$2&amp;UPPER(K436)&amp;$C$2&amp;$K$3&amp;" ",(IF(B436&lt;&gt;B435,$C$2&amp;UPPER(K436)&amp;$C$2&amp;$K$3&amp;" ",""))))&amp;IF((AA436&lt;&gt;AA437)*($H$2="y"),AD436&amp;AE436,IF((AA436&lt;&gt;AA437)*($H$2="m"),AD436&amp;AG436,IF(($H$2&lt;&gt;"m")*($H$2&lt;&gt;"Y"),(IF(F436=0,"",F436&amp;" "&amp;$F$4&amp;" "))&amp;(IF(G436=0,"",G436&amp;" "&amp;$G$4&amp;" "))&amp;(IF(H436=0,"",H436&amp;" "&amp;H$4&amp;" "))&amp;(IF(I436=0,"",I436&amp;" "&amp;$I$4&amp;" "))&amp;(IF(J436=0,"",J436&amp;" "&amp;$J$4&amp;" ")),"")))&amp;"; "&amp;IF((B436=B435)*(AA436=AA435), "same collecting data; ", IF((B436=B435)*(Z435=Z436),"same locality; ",(IF(COUNTBLANK(L436)=1,"",$D$2&amp;L436&amp;$L$3&amp;" "&amp;$D$2))&amp;(IF(COUNTBLANK(M436)=1,"",$E$2&amp;M436&amp;$E$2&amp;", "))&amp;(IF(COUNTBLANK(N436)=1,"",N436&amp;"; "))&amp;(IF(COUNTBLANK(O436)=1,"",O436&amp;"; ")))&amp;(IF(COUNTBLANK(P436)=1,"",P436&amp;"; "))&amp;(IF(COUNTBLANK(Q436)=1,"",Q436&amp;"; "))&amp;(IF(COUNTBLANK(R436)=1,"",R436&amp;"m, "))&amp;IF((COUNTBLANK(S436)=0)*(S436&lt;&gt;S435), S436&amp;"; ","")&amp;(IF(COUNTBLANK(U436)=1,"",U436&amp;"; "))&amp;(IF(COUNTBLANK(T436)=1,"",IF(COUNTBLANK(F$2)=1,T436&amp;"; ",T436&amp;" "&amp;F$2&amp;"; "))))&amp;(IF(COUNTBLANK(V436)=1,"",V436&amp;"; "))&amp;IF((COUNTBLANK(C436)=1),"",C436)&amp;IF((B436=B437)*(K436=K437)*(L436=L437)*(M436=M437),IF(($H$2&lt;&gt;"m")*($H$2&lt;&gt;"Y"), " • ", IF((ISNUMBER(FIND(")",AE436))), " • ", "")),IF((B436=B437)*(K436=K437)," • ",". ")))</f>
        <v/>
      </c>
    </row>
    <row r="437" spans="1:34" s="1" customFormat="1" x14ac:dyDescent="0.25">
      <c r="A437" s="3" t="str">
        <f t="shared" si="45"/>
        <v/>
      </c>
      <c r="B437" s="53" t="str">
        <f t="shared" si="43"/>
        <v/>
      </c>
      <c r="C437" s="57"/>
      <c r="D437" s="57"/>
      <c r="E437" s="57"/>
      <c r="F437" s="57"/>
      <c r="G437" s="57"/>
      <c r="H437" s="57"/>
      <c r="I437" s="57"/>
      <c r="J437" s="57"/>
      <c r="K437" s="57"/>
      <c r="L437" s="57"/>
      <c r="M437" s="54"/>
      <c r="N437" s="57"/>
      <c r="O437" s="58"/>
      <c r="P437" s="58"/>
      <c r="Q437" s="58"/>
      <c r="R437" s="58"/>
      <c r="S437" s="54"/>
      <c r="T437" s="57"/>
      <c r="U437" s="57"/>
      <c r="V437" s="57"/>
      <c r="W437" s="57"/>
      <c r="X437" s="147" t="str">
        <f>IF(COUNTBLANK(D437)=1,"",IF('order-admin-units'!$I$1&lt;&gt;"y", "", IF(COUNTBLANK(K437)=1, 'order-admin-units'!$B$1+1, VLOOKUP(K437, ordercountry, 2))))</f>
        <v/>
      </c>
      <c r="Y437" s="147" t="str">
        <f>IF(COUNTBLANK(D437)=1,"",IF('order-admin-units'!$I$1&lt;&gt;"y", "", IF(COUNTBLANK(K437:L437)&gt;0, 'order-admin-units'!$B$2+1, VLOOKUP(K437&amp;"@"&amp;L437, orderadmin, 2))))</f>
        <v/>
      </c>
      <c r="Z437" s="147" t="str">
        <f t="shared" si="46"/>
        <v/>
      </c>
      <c r="AA437" s="147" t="str">
        <f t="shared" si="47"/>
        <v/>
      </c>
      <c r="AB437" s="147" t="str">
        <f t="shared" si="48"/>
        <v/>
      </c>
      <c r="AC437" s="147" t="str">
        <f t="shared" si="44"/>
        <v/>
      </c>
      <c r="AD437" s="11" t="str">
        <f t="shared" si="49"/>
        <v/>
      </c>
      <c r="AE437" s="11" t="str">
        <f t="array" ref="AE437">IF(COUNTBLANK(D437)=1,"",IF(OR($H$2="y",$H$2="m"),IF(AA437=AA436,IF(OR(AB437=$AB$4:$AB436)=FALSE,AE436&amp;C437,AE436),"("&amp;C437)&amp;IF(AA437=AA438,IF(OR(AB438=$AB$4:$AB437)=FALSE,", ",""),") "),""))</f>
        <v/>
      </c>
      <c r="AF437" s="11" t="str">
        <f t="array" ref="AF437">IF((COUNTBLANK(D437)=0)*OR($H$2="y",$H$2="m"),IFERROR(LEFT(C437, FIND(" ",C437)-1), C437),"")</f>
        <v/>
      </c>
      <c r="AG437" s="11" t="str">
        <f t="array" ref="AG437">IF(COUNTBLANK(D437)=1,"",IF(OR($H$2="y",$H$2="m"),IF(AA437=AA436,IF(OR(AC437=$AC$4:$AC436)=FALSE,AG436&amp;AF437,AG436),"("&amp;AF437)&amp;IF(AA437=AA438,IF(OR(AC438=$AC$4:$AC437)=FALSE,", ",""),") "),""))</f>
        <v/>
      </c>
      <c r="AH437" s="10" t="str">
        <f>IF((COUNTBLANK(D437)=1),"",IF(D437=D436,AH436,"")&amp;IF(B436&lt;&gt;B437,((IF(COUNTBLANK(E437)=1,$D$3&amp;"Non-type material: "&amp;$D$3,$D$3&amp;INDEX('type-categories'!$A$2:$B$100,MATCH(E437,'type-categories'!$A$2:$A$100,0),2)&amp;$D$3))),"")&amp;(IF(K437&lt;&gt;K436,$C$2&amp;UPPER(K437)&amp;$C$2&amp;$K$3&amp;" ",(IF(B437&lt;&gt;B436,$C$2&amp;UPPER(K437)&amp;$C$2&amp;$K$3&amp;" ",""))))&amp;IF((AA437&lt;&gt;AA438)*($H$2="y"),AD437&amp;AE437,IF((AA437&lt;&gt;AA438)*($H$2="m"),AD437&amp;AG437,IF(($H$2&lt;&gt;"m")*($H$2&lt;&gt;"Y"),(IF(F437=0,"",F437&amp;" "&amp;$F$4&amp;" "))&amp;(IF(G437=0,"",G437&amp;" "&amp;$G$4&amp;" "))&amp;(IF(H437=0,"",H437&amp;" "&amp;H$4&amp;" "))&amp;(IF(I437=0,"",I437&amp;" "&amp;$I$4&amp;" "))&amp;(IF(J437=0,"",J437&amp;" "&amp;$J$4&amp;" ")),"")))&amp;"; "&amp;IF((B437=B436)*(AA437=AA436), "same collecting data; ", IF((B437=B436)*(Z436=Z437),"same locality; ",(IF(COUNTBLANK(L437)=1,"",$D$2&amp;L437&amp;$L$3&amp;" "&amp;$D$2))&amp;(IF(COUNTBLANK(M437)=1,"",$E$2&amp;M437&amp;$E$2&amp;", "))&amp;(IF(COUNTBLANK(N437)=1,"",N437&amp;"; "))&amp;(IF(COUNTBLANK(O437)=1,"",O437&amp;"; ")))&amp;(IF(COUNTBLANK(P437)=1,"",P437&amp;"; "))&amp;(IF(COUNTBLANK(Q437)=1,"",Q437&amp;"; "))&amp;(IF(COUNTBLANK(R437)=1,"",R437&amp;"m, "))&amp;IF((COUNTBLANK(S437)=0)*(S437&lt;&gt;S436), S437&amp;"; ","")&amp;(IF(COUNTBLANK(U437)=1,"",U437&amp;"; "))&amp;(IF(COUNTBLANK(T437)=1,"",IF(COUNTBLANK(F$2)=1,T437&amp;"; ",T437&amp;" "&amp;F$2&amp;"; "))))&amp;(IF(COUNTBLANK(V437)=1,"",V437&amp;"; "))&amp;IF((COUNTBLANK(C437)=1),"",C437)&amp;IF((B437=B438)*(K437=K438)*(L437=L438)*(M437=M438),IF(($H$2&lt;&gt;"m")*($H$2&lt;&gt;"Y"), " • ", IF((ISNUMBER(FIND(")",AE437))), " • ", "")),IF((B437=B438)*(K437=K438)," • ",". ")))</f>
        <v/>
      </c>
    </row>
    <row r="438" spans="1:34" s="1" customFormat="1" x14ac:dyDescent="0.25">
      <c r="A438" s="3" t="str">
        <f t="shared" si="45"/>
        <v/>
      </c>
      <c r="B438" s="53" t="str">
        <f t="shared" si="43"/>
        <v/>
      </c>
      <c r="C438" s="57"/>
      <c r="D438" s="57"/>
      <c r="E438" s="57"/>
      <c r="F438" s="57"/>
      <c r="G438" s="57"/>
      <c r="H438" s="57"/>
      <c r="I438" s="57"/>
      <c r="J438" s="57"/>
      <c r="K438" s="57"/>
      <c r="L438" s="57"/>
      <c r="M438" s="54"/>
      <c r="N438" s="57"/>
      <c r="O438" s="58"/>
      <c r="P438" s="58"/>
      <c r="Q438" s="58"/>
      <c r="R438" s="58"/>
      <c r="S438" s="54"/>
      <c r="T438" s="57"/>
      <c r="U438" s="57"/>
      <c r="V438" s="57"/>
      <c r="W438" s="57"/>
      <c r="X438" s="147" t="str">
        <f>IF(COUNTBLANK(D438)=1,"",IF('order-admin-units'!$I$1&lt;&gt;"y", "", IF(COUNTBLANK(K438)=1, 'order-admin-units'!$B$1+1, VLOOKUP(K438, ordercountry, 2))))</f>
        <v/>
      </c>
      <c r="Y438" s="147" t="str">
        <f>IF(COUNTBLANK(D438)=1,"",IF('order-admin-units'!$I$1&lt;&gt;"y", "", IF(COUNTBLANK(K438:L438)&gt;0, 'order-admin-units'!$B$2+1, VLOOKUP(K438&amp;"@"&amp;L438, orderadmin, 2))))</f>
        <v/>
      </c>
      <c r="Z438" s="147" t="str">
        <f t="shared" si="46"/>
        <v/>
      </c>
      <c r="AA438" s="147" t="str">
        <f t="shared" si="47"/>
        <v/>
      </c>
      <c r="AB438" s="147" t="str">
        <f t="shared" si="48"/>
        <v/>
      </c>
      <c r="AC438" s="147" t="str">
        <f t="shared" si="44"/>
        <v/>
      </c>
      <c r="AD438" s="11" t="str">
        <f t="shared" si="49"/>
        <v/>
      </c>
      <c r="AE438" s="11" t="str">
        <f t="array" ref="AE438">IF(COUNTBLANK(D438)=1,"",IF(OR($H$2="y",$H$2="m"),IF(AA438=AA437,IF(OR(AB438=$AB$4:$AB437)=FALSE,AE437&amp;C438,AE437),"("&amp;C438)&amp;IF(AA438=AA439,IF(OR(AB439=$AB$4:$AB438)=FALSE,", ",""),") "),""))</f>
        <v/>
      </c>
      <c r="AF438" s="11" t="str">
        <f t="array" ref="AF438">IF((COUNTBLANK(D438)=0)*OR($H$2="y",$H$2="m"),IFERROR(LEFT(C438, FIND(" ",C438)-1), C438),"")</f>
        <v/>
      </c>
      <c r="AG438" s="11" t="str">
        <f t="array" ref="AG438">IF(COUNTBLANK(D438)=1,"",IF(OR($H$2="y",$H$2="m"),IF(AA438=AA437,IF(OR(AC438=$AC$4:$AC437)=FALSE,AG437&amp;AF438,AG437),"("&amp;AF438)&amp;IF(AA438=AA439,IF(OR(AC439=$AC$4:$AC438)=FALSE,", ",""),") "),""))</f>
        <v/>
      </c>
      <c r="AH438" s="10" t="str">
        <f>IF((COUNTBLANK(D438)=1),"",IF(D438=D437,AH437,"")&amp;IF(B437&lt;&gt;B438,((IF(COUNTBLANK(E438)=1,$D$3&amp;"Non-type material: "&amp;$D$3,$D$3&amp;INDEX('type-categories'!$A$2:$B$100,MATCH(E438,'type-categories'!$A$2:$A$100,0),2)&amp;$D$3))),"")&amp;(IF(K438&lt;&gt;K437,$C$2&amp;UPPER(K438)&amp;$C$2&amp;$K$3&amp;" ",(IF(B438&lt;&gt;B437,$C$2&amp;UPPER(K438)&amp;$C$2&amp;$K$3&amp;" ",""))))&amp;IF((AA438&lt;&gt;AA439)*($H$2="y"),AD438&amp;AE438,IF((AA438&lt;&gt;AA439)*($H$2="m"),AD438&amp;AG438,IF(($H$2&lt;&gt;"m")*($H$2&lt;&gt;"Y"),(IF(F438=0,"",F438&amp;" "&amp;$F$4&amp;" "))&amp;(IF(G438=0,"",G438&amp;" "&amp;$G$4&amp;" "))&amp;(IF(H438=0,"",H438&amp;" "&amp;H$4&amp;" "))&amp;(IF(I438=0,"",I438&amp;" "&amp;$I$4&amp;" "))&amp;(IF(J438=0,"",J438&amp;" "&amp;$J$4&amp;" ")),"")))&amp;"; "&amp;IF((B438=B437)*(AA438=AA437), "same collecting data; ", IF((B438=B437)*(Z437=Z438),"same locality; ",(IF(COUNTBLANK(L438)=1,"",$D$2&amp;L438&amp;$L$3&amp;" "&amp;$D$2))&amp;(IF(COUNTBLANK(M438)=1,"",$E$2&amp;M438&amp;$E$2&amp;", "))&amp;(IF(COUNTBLANK(N438)=1,"",N438&amp;"; "))&amp;(IF(COUNTBLANK(O438)=1,"",O438&amp;"; ")))&amp;(IF(COUNTBLANK(P438)=1,"",P438&amp;"; "))&amp;(IF(COUNTBLANK(Q438)=1,"",Q438&amp;"; "))&amp;(IF(COUNTBLANK(R438)=1,"",R438&amp;"m, "))&amp;IF((COUNTBLANK(S438)=0)*(S438&lt;&gt;S437), S438&amp;"; ","")&amp;(IF(COUNTBLANK(U438)=1,"",U438&amp;"; "))&amp;(IF(COUNTBLANK(T438)=1,"",IF(COUNTBLANK(F$2)=1,T438&amp;"; ",T438&amp;" "&amp;F$2&amp;"; "))))&amp;(IF(COUNTBLANK(V438)=1,"",V438&amp;"; "))&amp;IF((COUNTBLANK(C438)=1),"",C438)&amp;IF((B438=B439)*(K438=K439)*(L438=L439)*(M438=M439),IF(($H$2&lt;&gt;"m")*($H$2&lt;&gt;"Y"), " • ", IF((ISNUMBER(FIND(")",AE438))), " • ", "")),IF((B438=B439)*(K438=K439)," • ",". ")))</f>
        <v/>
      </c>
    </row>
    <row r="439" spans="1:34" s="1" customFormat="1" x14ac:dyDescent="0.25">
      <c r="A439" s="3" t="str">
        <f t="shared" si="45"/>
        <v/>
      </c>
      <c r="B439" s="53" t="str">
        <f t="shared" si="43"/>
        <v/>
      </c>
      <c r="C439" s="57"/>
      <c r="D439" s="57"/>
      <c r="E439" s="57"/>
      <c r="F439" s="57"/>
      <c r="G439" s="57"/>
      <c r="H439" s="57"/>
      <c r="I439" s="57"/>
      <c r="J439" s="57"/>
      <c r="K439" s="57"/>
      <c r="L439" s="57"/>
      <c r="M439" s="54"/>
      <c r="N439" s="57"/>
      <c r="O439" s="58"/>
      <c r="P439" s="58"/>
      <c r="Q439" s="58"/>
      <c r="R439" s="58"/>
      <c r="S439" s="54"/>
      <c r="T439" s="57"/>
      <c r="U439" s="57"/>
      <c r="V439" s="57"/>
      <c r="W439" s="57"/>
      <c r="X439" s="147" t="str">
        <f>IF(COUNTBLANK(D439)=1,"",IF('order-admin-units'!$I$1&lt;&gt;"y", "", IF(COUNTBLANK(K439)=1, 'order-admin-units'!$B$1+1, VLOOKUP(K439, ordercountry, 2))))</f>
        <v/>
      </c>
      <c r="Y439" s="147" t="str">
        <f>IF(COUNTBLANK(D439)=1,"",IF('order-admin-units'!$I$1&lt;&gt;"y", "", IF(COUNTBLANK(K439:L439)&gt;0, 'order-admin-units'!$B$2+1, VLOOKUP(K439&amp;"@"&amp;L439, orderadmin, 2))))</f>
        <v/>
      </c>
      <c r="Z439" s="147" t="str">
        <f t="shared" si="46"/>
        <v/>
      </c>
      <c r="AA439" s="147" t="str">
        <f t="shared" si="47"/>
        <v/>
      </c>
      <c r="AB439" s="147" t="str">
        <f t="shared" si="48"/>
        <v/>
      </c>
      <c r="AC439" s="147" t="str">
        <f t="shared" si="44"/>
        <v/>
      </c>
      <c r="AD439" s="11" t="str">
        <f t="shared" si="49"/>
        <v/>
      </c>
      <c r="AE439" s="11" t="str">
        <f t="array" ref="AE439">IF(COUNTBLANK(D439)=1,"",IF(OR($H$2="y",$H$2="m"),IF(AA439=AA438,IF(OR(AB439=$AB$4:$AB438)=FALSE,AE438&amp;C439,AE438),"("&amp;C439)&amp;IF(AA439=AA440,IF(OR(AB440=$AB$4:$AB439)=FALSE,", ",""),") "),""))</f>
        <v/>
      </c>
      <c r="AF439" s="11" t="str">
        <f t="array" ref="AF439">IF((COUNTBLANK(D439)=0)*OR($H$2="y",$H$2="m"),IFERROR(LEFT(C439, FIND(" ",C439)-1), C439),"")</f>
        <v/>
      </c>
      <c r="AG439" s="11" t="str">
        <f t="array" ref="AG439">IF(COUNTBLANK(D439)=1,"",IF(OR($H$2="y",$H$2="m"),IF(AA439=AA438,IF(OR(AC439=$AC$4:$AC438)=FALSE,AG438&amp;AF439,AG438),"("&amp;AF439)&amp;IF(AA439=AA440,IF(OR(AC440=$AC$4:$AC439)=FALSE,", ",""),") "),""))</f>
        <v/>
      </c>
      <c r="AH439" s="10" t="str">
        <f>IF((COUNTBLANK(D439)=1),"",IF(D439=D438,AH438,"")&amp;IF(B438&lt;&gt;B439,((IF(COUNTBLANK(E439)=1,$D$3&amp;"Non-type material: "&amp;$D$3,$D$3&amp;INDEX('type-categories'!$A$2:$B$100,MATCH(E439,'type-categories'!$A$2:$A$100,0),2)&amp;$D$3))),"")&amp;(IF(K439&lt;&gt;K438,$C$2&amp;UPPER(K439)&amp;$C$2&amp;$K$3&amp;" ",(IF(B439&lt;&gt;B438,$C$2&amp;UPPER(K439)&amp;$C$2&amp;$K$3&amp;" ",""))))&amp;IF((AA439&lt;&gt;AA440)*($H$2="y"),AD439&amp;AE439,IF((AA439&lt;&gt;AA440)*($H$2="m"),AD439&amp;AG439,IF(($H$2&lt;&gt;"m")*($H$2&lt;&gt;"Y"),(IF(F439=0,"",F439&amp;" "&amp;$F$4&amp;" "))&amp;(IF(G439=0,"",G439&amp;" "&amp;$G$4&amp;" "))&amp;(IF(H439=0,"",H439&amp;" "&amp;H$4&amp;" "))&amp;(IF(I439=0,"",I439&amp;" "&amp;$I$4&amp;" "))&amp;(IF(J439=0,"",J439&amp;" "&amp;$J$4&amp;" ")),"")))&amp;"; "&amp;IF((B439=B438)*(AA439=AA438), "same collecting data; ", IF((B439=B438)*(Z438=Z439),"same locality; ",(IF(COUNTBLANK(L439)=1,"",$D$2&amp;L439&amp;$L$3&amp;" "&amp;$D$2))&amp;(IF(COUNTBLANK(M439)=1,"",$E$2&amp;M439&amp;$E$2&amp;", "))&amp;(IF(COUNTBLANK(N439)=1,"",N439&amp;"; "))&amp;(IF(COUNTBLANK(O439)=1,"",O439&amp;"; ")))&amp;(IF(COUNTBLANK(P439)=1,"",P439&amp;"; "))&amp;(IF(COUNTBLANK(Q439)=1,"",Q439&amp;"; "))&amp;(IF(COUNTBLANK(R439)=1,"",R439&amp;"m, "))&amp;IF((COUNTBLANK(S439)=0)*(S439&lt;&gt;S438), S439&amp;"; ","")&amp;(IF(COUNTBLANK(U439)=1,"",U439&amp;"; "))&amp;(IF(COUNTBLANK(T439)=1,"",IF(COUNTBLANK(F$2)=1,T439&amp;"; ",T439&amp;" "&amp;F$2&amp;"; "))))&amp;(IF(COUNTBLANK(V439)=1,"",V439&amp;"; "))&amp;IF((COUNTBLANK(C439)=1),"",C439)&amp;IF((B439=B440)*(K439=K440)*(L439=L440)*(M439=M440),IF(($H$2&lt;&gt;"m")*($H$2&lt;&gt;"Y"), " • ", IF((ISNUMBER(FIND(")",AE439))), " • ", "")),IF((B439=B440)*(K439=K440)," • ",". ")))</f>
        <v/>
      </c>
    </row>
    <row r="440" spans="1:34" s="1" customFormat="1" x14ac:dyDescent="0.25">
      <c r="A440" s="3" t="str">
        <f t="shared" si="45"/>
        <v/>
      </c>
      <c r="B440" s="53" t="str">
        <f t="shared" si="43"/>
        <v/>
      </c>
      <c r="C440" s="57"/>
      <c r="D440" s="57"/>
      <c r="E440" s="57"/>
      <c r="F440" s="57"/>
      <c r="G440" s="57"/>
      <c r="H440" s="57"/>
      <c r="I440" s="57"/>
      <c r="J440" s="57"/>
      <c r="K440" s="57"/>
      <c r="L440" s="57"/>
      <c r="M440" s="54"/>
      <c r="N440" s="57"/>
      <c r="O440" s="58"/>
      <c r="P440" s="58"/>
      <c r="Q440" s="58"/>
      <c r="R440" s="58"/>
      <c r="S440" s="54"/>
      <c r="T440" s="57"/>
      <c r="U440" s="57"/>
      <c r="V440" s="57"/>
      <c r="W440" s="57"/>
      <c r="X440" s="147" t="str">
        <f>IF(COUNTBLANK(D440)=1,"",IF('order-admin-units'!$I$1&lt;&gt;"y", "", IF(COUNTBLANK(K440)=1, 'order-admin-units'!$B$1+1, VLOOKUP(K440, ordercountry, 2))))</f>
        <v/>
      </c>
      <c r="Y440" s="147" t="str">
        <f>IF(COUNTBLANK(D440)=1,"",IF('order-admin-units'!$I$1&lt;&gt;"y", "", IF(COUNTBLANK(K440:L440)&gt;0, 'order-admin-units'!$B$2+1, VLOOKUP(K440&amp;"@"&amp;L440, orderadmin, 2))))</f>
        <v/>
      </c>
      <c r="Z440" s="147" t="str">
        <f t="shared" si="46"/>
        <v/>
      </c>
      <c r="AA440" s="147" t="str">
        <f t="shared" si="47"/>
        <v/>
      </c>
      <c r="AB440" s="147" t="str">
        <f t="shared" si="48"/>
        <v/>
      </c>
      <c r="AC440" s="147" t="str">
        <f t="shared" si="44"/>
        <v/>
      </c>
      <c r="AD440" s="11" t="str">
        <f t="shared" si="49"/>
        <v/>
      </c>
      <c r="AE440" s="11" t="str">
        <f t="array" ref="AE440">IF(COUNTBLANK(D440)=1,"",IF(OR($H$2="y",$H$2="m"),IF(AA440=AA439,IF(OR(AB440=$AB$4:$AB439)=FALSE,AE439&amp;C440,AE439),"("&amp;C440)&amp;IF(AA440=AA441,IF(OR(AB441=$AB$4:$AB440)=FALSE,", ",""),") "),""))</f>
        <v/>
      </c>
      <c r="AF440" s="11" t="str">
        <f t="array" ref="AF440">IF((COUNTBLANK(D440)=0)*OR($H$2="y",$H$2="m"),IFERROR(LEFT(C440, FIND(" ",C440)-1), C440),"")</f>
        <v/>
      </c>
      <c r="AG440" s="11" t="str">
        <f t="array" ref="AG440">IF(COUNTBLANK(D440)=1,"",IF(OR($H$2="y",$H$2="m"),IF(AA440=AA439,IF(OR(AC440=$AC$4:$AC439)=FALSE,AG439&amp;AF440,AG439),"("&amp;AF440)&amp;IF(AA440=AA441,IF(OR(AC441=$AC$4:$AC440)=FALSE,", ",""),") "),""))</f>
        <v/>
      </c>
      <c r="AH440" s="10" t="str">
        <f>IF((COUNTBLANK(D440)=1),"",IF(D440=D439,AH439,"")&amp;IF(B439&lt;&gt;B440,((IF(COUNTBLANK(E440)=1,$D$3&amp;"Non-type material: "&amp;$D$3,$D$3&amp;INDEX('type-categories'!$A$2:$B$100,MATCH(E440,'type-categories'!$A$2:$A$100,0),2)&amp;$D$3))),"")&amp;(IF(K440&lt;&gt;K439,$C$2&amp;UPPER(K440)&amp;$C$2&amp;$K$3&amp;" ",(IF(B440&lt;&gt;B439,$C$2&amp;UPPER(K440)&amp;$C$2&amp;$K$3&amp;" ",""))))&amp;IF((AA440&lt;&gt;AA441)*($H$2="y"),AD440&amp;AE440,IF((AA440&lt;&gt;AA441)*($H$2="m"),AD440&amp;AG440,IF(($H$2&lt;&gt;"m")*($H$2&lt;&gt;"Y"),(IF(F440=0,"",F440&amp;" "&amp;$F$4&amp;" "))&amp;(IF(G440=0,"",G440&amp;" "&amp;$G$4&amp;" "))&amp;(IF(H440=0,"",H440&amp;" "&amp;H$4&amp;" "))&amp;(IF(I440=0,"",I440&amp;" "&amp;$I$4&amp;" "))&amp;(IF(J440=0,"",J440&amp;" "&amp;$J$4&amp;" ")),"")))&amp;"; "&amp;IF((B440=B439)*(AA440=AA439), "same collecting data; ", IF((B440=B439)*(Z439=Z440),"same locality; ",(IF(COUNTBLANK(L440)=1,"",$D$2&amp;L440&amp;$L$3&amp;" "&amp;$D$2))&amp;(IF(COUNTBLANK(M440)=1,"",$E$2&amp;M440&amp;$E$2&amp;", "))&amp;(IF(COUNTBLANK(N440)=1,"",N440&amp;"; "))&amp;(IF(COUNTBLANK(O440)=1,"",O440&amp;"; ")))&amp;(IF(COUNTBLANK(P440)=1,"",P440&amp;"; "))&amp;(IF(COUNTBLANK(Q440)=1,"",Q440&amp;"; "))&amp;(IF(COUNTBLANK(R440)=1,"",R440&amp;"m, "))&amp;IF((COUNTBLANK(S440)=0)*(S440&lt;&gt;S439), S440&amp;"; ","")&amp;(IF(COUNTBLANK(U440)=1,"",U440&amp;"; "))&amp;(IF(COUNTBLANK(T440)=1,"",IF(COUNTBLANK(F$2)=1,T440&amp;"; ",T440&amp;" "&amp;F$2&amp;"; "))))&amp;(IF(COUNTBLANK(V440)=1,"",V440&amp;"; "))&amp;IF((COUNTBLANK(C440)=1),"",C440)&amp;IF((B440=B441)*(K440=K441)*(L440=L441)*(M440=M441),IF(($H$2&lt;&gt;"m")*($H$2&lt;&gt;"Y"), " • ", IF((ISNUMBER(FIND(")",AE440))), " • ", "")),IF((B440=B441)*(K440=K441)," • ",". ")))</f>
        <v/>
      </c>
    </row>
    <row r="441" spans="1:34" s="1" customFormat="1" x14ac:dyDescent="0.25">
      <c r="A441" s="3" t="str">
        <f t="shared" si="45"/>
        <v/>
      </c>
      <c r="B441" s="53" t="str">
        <f t="shared" si="43"/>
        <v/>
      </c>
      <c r="C441" s="57"/>
      <c r="D441" s="57"/>
      <c r="E441" s="57"/>
      <c r="F441" s="57"/>
      <c r="G441" s="57"/>
      <c r="H441" s="57"/>
      <c r="I441" s="57"/>
      <c r="J441" s="57"/>
      <c r="K441" s="57"/>
      <c r="L441" s="57"/>
      <c r="M441" s="54"/>
      <c r="N441" s="57"/>
      <c r="O441" s="58"/>
      <c r="P441" s="58"/>
      <c r="Q441" s="58"/>
      <c r="R441" s="58"/>
      <c r="S441" s="54"/>
      <c r="T441" s="57"/>
      <c r="U441" s="57"/>
      <c r="V441" s="57"/>
      <c r="W441" s="57"/>
      <c r="X441" s="147" t="str">
        <f>IF(COUNTBLANK(D441)=1,"",IF('order-admin-units'!$I$1&lt;&gt;"y", "", IF(COUNTBLANK(K441)=1, 'order-admin-units'!$B$1+1, VLOOKUP(K441, ordercountry, 2))))</f>
        <v/>
      </c>
      <c r="Y441" s="147" t="str">
        <f>IF(COUNTBLANK(D441)=1,"",IF('order-admin-units'!$I$1&lt;&gt;"y", "", IF(COUNTBLANK(K441:L441)&gt;0, 'order-admin-units'!$B$2+1, VLOOKUP(K441&amp;"@"&amp;L441, orderadmin, 2))))</f>
        <v/>
      </c>
      <c r="Z441" s="147" t="str">
        <f t="shared" si="46"/>
        <v/>
      </c>
      <c r="AA441" s="147" t="str">
        <f t="shared" si="47"/>
        <v/>
      </c>
      <c r="AB441" s="147" t="str">
        <f t="shared" si="48"/>
        <v/>
      </c>
      <c r="AC441" s="147" t="str">
        <f t="shared" si="44"/>
        <v/>
      </c>
      <c r="AD441" s="11" t="str">
        <f t="shared" si="49"/>
        <v/>
      </c>
      <c r="AE441" s="11" t="str">
        <f t="array" ref="AE441">IF(COUNTBLANK(D441)=1,"",IF(OR($H$2="y",$H$2="m"),IF(AA441=AA440,IF(OR(AB441=$AB$4:$AB440)=FALSE,AE440&amp;C441,AE440),"("&amp;C441)&amp;IF(AA441=AA442,IF(OR(AB442=$AB$4:$AB441)=FALSE,", ",""),") "),""))</f>
        <v/>
      </c>
      <c r="AF441" s="11" t="str">
        <f t="array" ref="AF441">IF((COUNTBLANK(D441)=0)*OR($H$2="y",$H$2="m"),IFERROR(LEFT(C441, FIND(" ",C441)-1), C441),"")</f>
        <v/>
      </c>
      <c r="AG441" s="11" t="str">
        <f t="array" ref="AG441">IF(COUNTBLANK(D441)=1,"",IF(OR($H$2="y",$H$2="m"),IF(AA441=AA440,IF(OR(AC441=$AC$4:$AC440)=FALSE,AG440&amp;AF441,AG440),"("&amp;AF441)&amp;IF(AA441=AA442,IF(OR(AC442=$AC$4:$AC441)=FALSE,", ",""),") "),""))</f>
        <v/>
      </c>
      <c r="AH441" s="10" t="str">
        <f>IF((COUNTBLANK(D441)=1),"",IF(D441=D440,AH440,"")&amp;IF(B440&lt;&gt;B441,((IF(COUNTBLANK(E441)=1,$D$3&amp;"Non-type material: "&amp;$D$3,$D$3&amp;INDEX('type-categories'!$A$2:$B$100,MATCH(E441,'type-categories'!$A$2:$A$100,0),2)&amp;$D$3))),"")&amp;(IF(K441&lt;&gt;K440,$C$2&amp;UPPER(K441)&amp;$C$2&amp;$K$3&amp;" ",(IF(B441&lt;&gt;B440,$C$2&amp;UPPER(K441)&amp;$C$2&amp;$K$3&amp;" ",""))))&amp;IF((AA441&lt;&gt;AA442)*($H$2="y"),AD441&amp;AE441,IF((AA441&lt;&gt;AA442)*($H$2="m"),AD441&amp;AG441,IF(($H$2&lt;&gt;"m")*($H$2&lt;&gt;"Y"),(IF(F441=0,"",F441&amp;" "&amp;$F$4&amp;" "))&amp;(IF(G441=0,"",G441&amp;" "&amp;$G$4&amp;" "))&amp;(IF(H441=0,"",H441&amp;" "&amp;H$4&amp;" "))&amp;(IF(I441=0,"",I441&amp;" "&amp;$I$4&amp;" "))&amp;(IF(J441=0,"",J441&amp;" "&amp;$J$4&amp;" ")),"")))&amp;"; "&amp;IF((B441=B440)*(AA441=AA440), "same collecting data; ", IF((B441=B440)*(Z440=Z441),"same locality; ",(IF(COUNTBLANK(L441)=1,"",$D$2&amp;L441&amp;$L$3&amp;" "&amp;$D$2))&amp;(IF(COUNTBLANK(M441)=1,"",$E$2&amp;M441&amp;$E$2&amp;", "))&amp;(IF(COUNTBLANK(N441)=1,"",N441&amp;"; "))&amp;(IF(COUNTBLANK(O441)=1,"",O441&amp;"; ")))&amp;(IF(COUNTBLANK(P441)=1,"",P441&amp;"; "))&amp;(IF(COUNTBLANK(Q441)=1,"",Q441&amp;"; "))&amp;(IF(COUNTBLANK(R441)=1,"",R441&amp;"m, "))&amp;IF((COUNTBLANK(S441)=0)*(S441&lt;&gt;S440), S441&amp;"; ","")&amp;(IF(COUNTBLANK(U441)=1,"",U441&amp;"; "))&amp;(IF(COUNTBLANK(T441)=1,"",IF(COUNTBLANK(F$2)=1,T441&amp;"; ",T441&amp;" "&amp;F$2&amp;"; "))))&amp;(IF(COUNTBLANK(V441)=1,"",V441&amp;"; "))&amp;IF((COUNTBLANK(C441)=1),"",C441)&amp;IF((B441=B442)*(K441=K442)*(L441=L442)*(M441=M442),IF(($H$2&lt;&gt;"m")*($H$2&lt;&gt;"Y"), " • ", IF((ISNUMBER(FIND(")",AE441))), " • ", "")),IF((B441=B442)*(K441=K442)," • ",". ")))</f>
        <v/>
      </c>
    </row>
    <row r="442" spans="1:34" s="1" customFormat="1" x14ac:dyDescent="0.25">
      <c r="A442" s="3" t="str">
        <f t="shared" si="45"/>
        <v/>
      </c>
      <c r="B442" s="53" t="str">
        <f t="shared" si="43"/>
        <v/>
      </c>
      <c r="C442" s="57"/>
      <c r="D442" s="57"/>
      <c r="E442" s="57"/>
      <c r="F442" s="57"/>
      <c r="G442" s="57"/>
      <c r="H442" s="57"/>
      <c r="I442" s="57"/>
      <c r="J442" s="57"/>
      <c r="K442" s="57"/>
      <c r="L442" s="57"/>
      <c r="M442" s="54"/>
      <c r="N442" s="57"/>
      <c r="O442" s="58"/>
      <c r="P442" s="58"/>
      <c r="Q442" s="58"/>
      <c r="R442" s="58"/>
      <c r="S442" s="54"/>
      <c r="T442" s="57"/>
      <c r="U442" s="57"/>
      <c r="V442" s="57"/>
      <c r="W442" s="57"/>
      <c r="X442" s="147" t="str">
        <f>IF(COUNTBLANK(D442)=1,"",IF('order-admin-units'!$I$1&lt;&gt;"y", "", IF(COUNTBLANK(K442)=1, 'order-admin-units'!$B$1+1, VLOOKUP(K442, ordercountry, 2))))</f>
        <v/>
      </c>
      <c r="Y442" s="147" t="str">
        <f>IF(COUNTBLANK(D442)=1,"",IF('order-admin-units'!$I$1&lt;&gt;"y", "", IF(COUNTBLANK(K442:L442)&gt;0, 'order-admin-units'!$B$2+1, VLOOKUP(K442&amp;"@"&amp;L442, orderadmin, 2))))</f>
        <v/>
      </c>
      <c r="Z442" s="147" t="str">
        <f t="shared" si="46"/>
        <v/>
      </c>
      <c r="AA442" s="147" t="str">
        <f t="shared" si="47"/>
        <v/>
      </c>
      <c r="AB442" s="147" t="str">
        <f t="shared" si="48"/>
        <v/>
      </c>
      <c r="AC442" s="147" t="str">
        <f t="shared" si="44"/>
        <v/>
      </c>
      <c r="AD442" s="11" t="str">
        <f t="shared" si="49"/>
        <v/>
      </c>
      <c r="AE442" s="11" t="str">
        <f t="array" ref="AE442">IF(COUNTBLANK(D442)=1,"",IF(OR($H$2="y",$H$2="m"),IF(AA442=AA441,IF(OR(AB442=$AB$4:$AB441)=FALSE,AE441&amp;C442,AE441),"("&amp;C442)&amp;IF(AA442=AA443,IF(OR(AB443=$AB$4:$AB442)=FALSE,", ",""),") "),""))</f>
        <v/>
      </c>
      <c r="AF442" s="11" t="str">
        <f t="array" ref="AF442">IF((COUNTBLANK(D442)=0)*OR($H$2="y",$H$2="m"),IFERROR(LEFT(C442, FIND(" ",C442)-1), C442),"")</f>
        <v/>
      </c>
      <c r="AG442" s="11" t="str">
        <f t="array" ref="AG442">IF(COUNTBLANK(D442)=1,"",IF(OR($H$2="y",$H$2="m"),IF(AA442=AA441,IF(OR(AC442=$AC$4:$AC441)=FALSE,AG441&amp;AF442,AG441),"("&amp;AF442)&amp;IF(AA442=AA443,IF(OR(AC443=$AC$4:$AC442)=FALSE,", ",""),") "),""))</f>
        <v/>
      </c>
      <c r="AH442" s="10" t="str">
        <f>IF((COUNTBLANK(D442)=1),"",IF(D442=D441,AH441,"")&amp;IF(B441&lt;&gt;B442,((IF(COUNTBLANK(E442)=1,$D$3&amp;"Non-type material: "&amp;$D$3,$D$3&amp;INDEX('type-categories'!$A$2:$B$100,MATCH(E442,'type-categories'!$A$2:$A$100,0),2)&amp;$D$3))),"")&amp;(IF(K442&lt;&gt;K441,$C$2&amp;UPPER(K442)&amp;$C$2&amp;$K$3&amp;" ",(IF(B442&lt;&gt;B441,$C$2&amp;UPPER(K442)&amp;$C$2&amp;$K$3&amp;" ",""))))&amp;IF((AA442&lt;&gt;AA443)*($H$2="y"),AD442&amp;AE442,IF((AA442&lt;&gt;AA443)*($H$2="m"),AD442&amp;AG442,IF(($H$2&lt;&gt;"m")*($H$2&lt;&gt;"Y"),(IF(F442=0,"",F442&amp;" "&amp;$F$4&amp;" "))&amp;(IF(G442=0,"",G442&amp;" "&amp;$G$4&amp;" "))&amp;(IF(H442=0,"",H442&amp;" "&amp;H$4&amp;" "))&amp;(IF(I442=0,"",I442&amp;" "&amp;$I$4&amp;" "))&amp;(IF(J442=0,"",J442&amp;" "&amp;$J$4&amp;" ")),"")))&amp;"; "&amp;IF((B442=B441)*(AA442=AA441), "same collecting data; ", IF((B442=B441)*(Z441=Z442),"same locality; ",(IF(COUNTBLANK(L442)=1,"",$D$2&amp;L442&amp;$L$3&amp;" "&amp;$D$2))&amp;(IF(COUNTBLANK(M442)=1,"",$E$2&amp;M442&amp;$E$2&amp;", "))&amp;(IF(COUNTBLANK(N442)=1,"",N442&amp;"; "))&amp;(IF(COUNTBLANK(O442)=1,"",O442&amp;"; ")))&amp;(IF(COUNTBLANK(P442)=1,"",P442&amp;"; "))&amp;(IF(COUNTBLANK(Q442)=1,"",Q442&amp;"; "))&amp;(IF(COUNTBLANK(R442)=1,"",R442&amp;"m, "))&amp;IF((COUNTBLANK(S442)=0)*(S442&lt;&gt;S441), S442&amp;"; ","")&amp;(IF(COUNTBLANK(U442)=1,"",U442&amp;"; "))&amp;(IF(COUNTBLANK(T442)=1,"",IF(COUNTBLANK(F$2)=1,T442&amp;"; ",T442&amp;" "&amp;F$2&amp;"; "))))&amp;(IF(COUNTBLANK(V442)=1,"",V442&amp;"; "))&amp;IF((COUNTBLANK(C442)=1),"",C442)&amp;IF((B442=B443)*(K442=K443)*(L442=L443)*(M442=M443),IF(($H$2&lt;&gt;"m")*($H$2&lt;&gt;"Y"), " • ", IF((ISNUMBER(FIND(")",AE442))), " • ", "")),IF((B442=B443)*(K442=K443)," • ",". ")))</f>
        <v/>
      </c>
    </row>
    <row r="443" spans="1:34" s="1" customFormat="1" x14ac:dyDescent="0.25">
      <c r="A443" s="3" t="str">
        <f t="shared" si="45"/>
        <v/>
      </c>
      <c r="B443" s="53" t="str">
        <f t="shared" si="43"/>
        <v/>
      </c>
      <c r="C443" s="57"/>
      <c r="D443" s="57"/>
      <c r="E443" s="57"/>
      <c r="F443" s="57"/>
      <c r="G443" s="57"/>
      <c r="H443" s="57"/>
      <c r="I443" s="57"/>
      <c r="J443" s="57"/>
      <c r="K443" s="57"/>
      <c r="L443" s="57"/>
      <c r="M443" s="54"/>
      <c r="N443" s="57"/>
      <c r="O443" s="58"/>
      <c r="P443" s="58"/>
      <c r="Q443" s="58"/>
      <c r="R443" s="58"/>
      <c r="S443" s="54"/>
      <c r="T443" s="57"/>
      <c r="U443" s="57"/>
      <c r="V443" s="57"/>
      <c r="W443" s="57"/>
      <c r="X443" s="147" t="str">
        <f>IF(COUNTBLANK(D443)=1,"",IF('order-admin-units'!$I$1&lt;&gt;"y", "", IF(COUNTBLANK(K443)=1, 'order-admin-units'!$B$1+1, VLOOKUP(K443, ordercountry, 2))))</f>
        <v/>
      </c>
      <c r="Y443" s="147" t="str">
        <f>IF(COUNTBLANK(D443)=1,"",IF('order-admin-units'!$I$1&lt;&gt;"y", "", IF(COUNTBLANK(K443:L443)&gt;0, 'order-admin-units'!$B$2+1, VLOOKUP(K443&amp;"@"&amp;L443, orderadmin, 2))))</f>
        <v/>
      </c>
      <c r="Z443" s="147" t="str">
        <f t="shared" si="46"/>
        <v/>
      </c>
      <c r="AA443" s="147" t="str">
        <f t="shared" si="47"/>
        <v/>
      </c>
      <c r="AB443" s="147" t="str">
        <f t="shared" si="48"/>
        <v/>
      </c>
      <c r="AC443" s="147" t="str">
        <f t="shared" si="44"/>
        <v/>
      </c>
      <c r="AD443" s="11" t="str">
        <f t="shared" si="49"/>
        <v/>
      </c>
      <c r="AE443" s="11" t="str">
        <f t="array" ref="AE443">IF(COUNTBLANK(D443)=1,"",IF(OR($H$2="y",$H$2="m"),IF(AA443=AA442,IF(OR(AB443=$AB$4:$AB442)=FALSE,AE442&amp;C443,AE442),"("&amp;C443)&amp;IF(AA443=AA444,IF(OR(AB444=$AB$4:$AB443)=FALSE,", ",""),") "),""))</f>
        <v/>
      </c>
      <c r="AF443" s="11" t="str">
        <f t="array" ref="AF443">IF((COUNTBLANK(D443)=0)*OR($H$2="y",$H$2="m"),IFERROR(LEFT(C443, FIND(" ",C443)-1), C443),"")</f>
        <v/>
      </c>
      <c r="AG443" s="11" t="str">
        <f t="array" ref="AG443">IF(COUNTBLANK(D443)=1,"",IF(OR($H$2="y",$H$2="m"),IF(AA443=AA442,IF(OR(AC443=$AC$4:$AC442)=FALSE,AG442&amp;AF443,AG442),"("&amp;AF443)&amp;IF(AA443=AA444,IF(OR(AC444=$AC$4:$AC443)=FALSE,", ",""),") "),""))</f>
        <v/>
      </c>
      <c r="AH443" s="10" t="str">
        <f>IF((COUNTBLANK(D443)=1),"",IF(D443=D442,AH442,"")&amp;IF(B442&lt;&gt;B443,((IF(COUNTBLANK(E443)=1,$D$3&amp;"Non-type material: "&amp;$D$3,$D$3&amp;INDEX('type-categories'!$A$2:$B$100,MATCH(E443,'type-categories'!$A$2:$A$100,0),2)&amp;$D$3))),"")&amp;(IF(K443&lt;&gt;K442,$C$2&amp;UPPER(K443)&amp;$C$2&amp;$K$3&amp;" ",(IF(B443&lt;&gt;B442,$C$2&amp;UPPER(K443)&amp;$C$2&amp;$K$3&amp;" ",""))))&amp;IF((AA443&lt;&gt;AA444)*($H$2="y"),AD443&amp;AE443,IF((AA443&lt;&gt;AA444)*($H$2="m"),AD443&amp;AG443,IF(($H$2&lt;&gt;"m")*($H$2&lt;&gt;"Y"),(IF(F443=0,"",F443&amp;" "&amp;$F$4&amp;" "))&amp;(IF(G443=0,"",G443&amp;" "&amp;$G$4&amp;" "))&amp;(IF(H443=0,"",H443&amp;" "&amp;H$4&amp;" "))&amp;(IF(I443=0,"",I443&amp;" "&amp;$I$4&amp;" "))&amp;(IF(J443=0,"",J443&amp;" "&amp;$J$4&amp;" ")),"")))&amp;"; "&amp;IF((B443=B442)*(AA443=AA442), "same collecting data; ", IF((B443=B442)*(Z442=Z443),"same locality; ",(IF(COUNTBLANK(L443)=1,"",$D$2&amp;L443&amp;$L$3&amp;" "&amp;$D$2))&amp;(IF(COUNTBLANK(M443)=1,"",$E$2&amp;M443&amp;$E$2&amp;", "))&amp;(IF(COUNTBLANK(N443)=1,"",N443&amp;"; "))&amp;(IF(COUNTBLANK(O443)=1,"",O443&amp;"; ")))&amp;(IF(COUNTBLANK(P443)=1,"",P443&amp;"; "))&amp;(IF(COUNTBLANK(Q443)=1,"",Q443&amp;"; "))&amp;(IF(COUNTBLANK(R443)=1,"",R443&amp;"m, "))&amp;IF((COUNTBLANK(S443)=0)*(S443&lt;&gt;S442), S443&amp;"; ","")&amp;(IF(COUNTBLANK(U443)=1,"",U443&amp;"; "))&amp;(IF(COUNTBLANK(T443)=1,"",IF(COUNTBLANK(F$2)=1,T443&amp;"; ",T443&amp;" "&amp;F$2&amp;"; "))))&amp;(IF(COUNTBLANK(V443)=1,"",V443&amp;"; "))&amp;IF((COUNTBLANK(C443)=1),"",C443)&amp;IF((B443=B444)*(K443=K444)*(L443=L444)*(M443=M444),IF(($H$2&lt;&gt;"m")*($H$2&lt;&gt;"Y"), " • ", IF((ISNUMBER(FIND(")",AE443))), " • ", "")),IF((B443=B444)*(K443=K444)," • ",". ")))</f>
        <v/>
      </c>
    </row>
    <row r="444" spans="1:34" s="1" customFormat="1" x14ac:dyDescent="0.25">
      <c r="A444" s="3" t="str">
        <f t="shared" si="45"/>
        <v/>
      </c>
      <c r="B444" s="53" t="str">
        <f t="shared" si="43"/>
        <v/>
      </c>
      <c r="C444" s="57"/>
      <c r="D444" s="57"/>
      <c r="E444" s="57"/>
      <c r="F444" s="57"/>
      <c r="G444" s="57"/>
      <c r="H444" s="57"/>
      <c r="I444" s="57"/>
      <c r="J444" s="57"/>
      <c r="K444" s="57"/>
      <c r="L444" s="57"/>
      <c r="M444" s="54"/>
      <c r="N444" s="57"/>
      <c r="O444" s="58"/>
      <c r="P444" s="58"/>
      <c r="Q444" s="58"/>
      <c r="R444" s="58"/>
      <c r="S444" s="54"/>
      <c r="T444" s="57"/>
      <c r="U444" s="57"/>
      <c r="V444" s="57"/>
      <c r="W444" s="57"/>
      <c r="X444" s="147" t="str">
        <f>IF(COUNTBLANK(D444)=1,"",IF('order-admin-units'!$I$1&lt;&gt;"y", "", IF(COUNTBLANK(K444)=1, 'order-admin-units'!$B$1+1, VLOOKUP(K444, ordercountry, 2))))</f>
        <v/>
      </c>
      <c r="Y444" s="147" t="str">
        <f>IF(COUNTBLANK(D444)=1,"",IF('order-admin-units'!$I$1&lt;&gt;"y", "", IF(COUNTBLANK(K444:L444)&gt;0, 'order-admin-units'!$B$2+1, VLOOKUP(K444&amp;"@"&amp;L444, orderadmin, 2))))</f>
        <v/>
      </c>
      <c r="Z444" s="147" t="str">
        <f t="shared" si="46"/>
        <v/>
      </c>
      <c r="AA444" s="147" t="str">
        <f t="shared" si="47"/>
        <v/>
      </c>
      <c r="AB444" s="147" t="str">
        <f t="shared" si="48"/>
        <v/>
      </c>
      <c r="AC444" s="147" t="str">
        <f t="shared" si="44"/>
        <v/>
      </c>
      <c r="AD444" s="11" t="str">
        <f t="shared" si="49"/>
        <v/>
      </c>
      <c r="AE444" s="11" t="str">
        <f t="array" ref="AE444">IF(COUNTBLANK(D444)=1,"",IF(OR($H$2="y",$H$2="m"),IF(AA444=AA443,IF(OR(AB444=$AB$4:$AB443)=FALSE,AE443&amp;C444,AE443),"("&amp;C444)&amp;IF(AA444=AA445,IF(OR(AB445=$AB$4:$AB444)=FALSE,", ",""),") "),""))</f>
        <v/>
      </c>
      <c r="AF444" s="11" t="str">
        <f t="array" ref="AF444">IF((COUNTBLANK(D444)=0)*OR($H$2="y",$H$2="m"),IFERROR(LEFT(C444, FIND(" ",C444)-1), C444),"")</f>
        <v/>
      </c>
      <c r="AG444" s="11" t="str">
        <f t="array" ref="AG444">IF(COUNTBLANK(D444)=1,"",IF(OR($H$2="y",$H$2="m"),IF(AA444=AA443,IF(OR(AC444=$AC$4:$AC443)=FALSE,AG443&amp;AF444,AG443),"("&amp;AF444)&amp;IF(AA444=AA445,IF(OR(AC445=$AC$4:$AC444)=FALSE,", ",""),") "),""))</f>
        <v/>
      </c>
      <c r="AH444" s="10" t="str">
        <f>IF((COUNTBLANK(D444)=1),"",IF(D444=D443,AH443,"")&amp;IF(B443&lt;&gt;B444,((IF(COUNTBLANK(E444)=1,$D$3&amp;"Non-type material: "&amp;$D$3,$D$3&amp;INDEX('type-categories'!$A$2:$B$100,MATCH(E444,'type-categories'!$A$2:$A$100,0),2)&amp;$D$3))),"")&amp;(IF(K444&lt;&gt;K443,$C$2&amp;UPPER(K444)&amp;$C$2&amp;$K$3&amp;" ",(IF(B444&lt;&gt;B443,$C$2&amp;UPPER(K444)&amp;$C$2&amp;$K$3&amp;" ",""))))&amp;IF((AA444&lt;&gt;AA445)*($H$2="y"),AD444&amp;AE444,IF((AA444&lt;&gt;AA445)*($H$2="m"),AD444&amp;AG444,IF(($H$2&lt;&gt;"m")*($H$2&lt;&gt;"Y"),(IF(F444=0,"",F444&amp;" "&amp;$F$4&amp;" "))&amp;(IF(G444=0,"",G444&amp;" "&amp;$G$4&amp;" "))&amp;(IF(H444=0,"",H444&amp;" "&amp;H$4&amp;" "))&amp;(IF(I444=0,"",I444&amp;" "&amp;$I$4&amp;" "))&amp;(IF(J444=0,"",J444&amp;" "&amp;$J$4&amp;" ")),"")))&amp;"; "&amp;IF((B444=B443)*(AA444=AA443), "same collecting data; ", IF((B444=B443)*(Z443=Z444),"same locality; ",(IF(COUNTBLANK(L444)=1,"",$D$2&amp;L444&amp;$L$3&amp;" "&amp;$D$2))&amp;(IF(COUNTBLANK(M444)=1,"",$E$2&amp;M444&amp;$E$2&amp;", "))&amp;(IF(COUNTBLANK(N444)=1,"",N444&amp;"; "))&amp;(IF(COUNTBLANK(O444)=1,"",O444&amp;"; ")))&amp;(IF(COUNTBLANK(P444)=1,"",P444&amp;"; "))&amp;(IF(COUNTBLANK(Q444)=1,"",Q444&amp;"; "))&amp;(IF(COUNTBLANK(R444)=1,"",R444&amp;"m, "))&amp;IF((COUNTBLANK(S444)=0)*(S444&lt;&gt;S443), S444&amp;"; ","")&amp;(IF(COUNTBLANK(U444)=1,"",U444&amp;"; "))&amp;(IF(COUNTBLANK(T444)=1,"",IF(COUNTBLANK(F$2)=1,T444&amp;"; ",T444&amp;" "&amp;F$2&amp;"; "))))&amp;(IF(COUNTBLANK(V444)=1,"",V444&amp;"; "))&amp;IF((COUNTBLANK(C444)=1),"",C444)&amp;IF((B444=B445)*(K444=K445)*(L444=L445)*(M444=M445),IF(($H$2&lt;&gt;"m")*($H$2&lt;&gt;"Y"), " • ", IF((ISNUMBER(FIND(")",AE444))), " • ", "")),IF((B444=B445)*(K444=K445)," • ",". ")))</f>
        <v/>
      </c>
    </row>
    <row r="445" spans="1:34" s="1" customFormat="1" x14ac:dyDescent="0.25">
      <c r="A445" s="3" t="str">
        <f t="shared" si="45"/>
        <v/>
      </c>
      <c r="B445" s="53" t="str">
        <f t="shared" si="43"/>
        <v/>
      </c>
      <c r="C445" s="57"/>
      <c r="D445" s="57"/>
      <c r="E445" s="57"/>
      <c r="F445" s="57"/>
      <c r="G445" s="57"/>
      <c r="H445" s="57"/>
      <c r="I445" s="57"/>
      <c r="J445" s="57"/>
      <c r="K445" s="57"/>
      <c r="L445" s="57"/>
      <c r="M445" s="54"/>
      <c r="N445" s="57"/>
      <c r="O445" s="58"/>
      <c r="P445" s="58"/>
      <c r="Q445" s="58"/>
      <c r="R445" s="58"/>
      <c r="S445" s="54"/>
      <c r="T445" s="57"/>
      <c r="U445" s="57"/>
      <c r="V445" s="57"/>
      <c r="W445" s="57"/>
      <c r="X445" s="147" t="str">
        <f>IF(COUNTBLANK(D445)=1,"",IF('order-admin-units'!$I$1&lt;&gt;"y", "", IF(COUNTBLANK(K445)=1, 'order-admin-units'!$B$1+1, VLOOKUP(K445, ordercountry, 2))))</f>
        <v/>
      </c>
      <c r="Y445" s="147" t="str">
        <f>IF(COUNTBLANK(D445)=1,"",IF('order-admin-units'!$I$1&lt;&gt;"y", "", IF(COUNTBLANK(K445:L445)&gt;0, 'order-admin-units'!$B$2+1, VLOOKUP(K445&amp;"@"&amp;L445, orderadmin, 2))))</f>
        <v/>
      </c>
      <c r="Z445" s="147" t="str">
        <f t="shared" si="46"/>
        <v/>
      </c>
      <c r="AA445" s="147" t="str">
        <f t="shared" si="47"/>
        <v/>
      </c>
      <c r="AB445" s="147" t="str">
        <f t="shared" si="48"/>
        <v/>
      </c>
      <c r="AC445" s="147" t="str">
        <f t="shared" si="44"/>
        <v/>
      </c>
      <c r="AD445" s="11" t="str">
        <f t="shared" si="49"/>
        <v/>
      </c>
      <c r="AE445" s="11" t="str">
        <f t="array" ref="AE445">IF(COUNTBLANK(D445)=1,"",IF(OR($H$2="y",$H$2="m"),IF(AA445=AA444,IF(OR(AB445=$AB$4:$AB444)=FALSE,AE444&amp;C445,AE444),"("&amp;C445)&amp;IF(AA445=AA446,IF(OR(AB446=$AB$4:$AB445)=FALSE,", ",""),") "),""))</f>
        <v/>
      </c>
      <c r="AF445" s="11" t="str">
        <f t="array" ref="AF445">IF((COUNTBLANK(D445)=0)*OR($H$2="y",$H$2="m"),IFERROR(LEFT(C445, FIND(" ",C445)-1), C445),"")</f>
        <v/>
      </c>
      <c r="AG445" s="11" t="str">
        <f t="array" ref="AG445">IF(COUNTBLANK(D445)=1,"",IF(OR($H$2="y",$H$2="m"),IF(AA445=AA444,IF(OR(AC445=$AC$4:$AC444)=FALSE,AG444&amp;AF445,AG444),"("&amp;AF445)&amp;IF(AA445=AA446,IF(OR(AC446=$AC$4:$AC445)=FALSE,", ",""),") "),""))</f>
        <v/>
      </c>
      <c r="AH445" s="10" t="str">
        <f>IF((COUNTBLANK(D445)=1),"",IF(D445=D444,AH444,"")&amp;IF(B444&lt;&gt;B445,((IF(COUNTBLANK(E445)=1,$D$3&amp;"Non-type material: "&amp;$D$3,$D$3&amp;INDEX('type-categories'!$A$2:$B$100,MATCH(E445,'type-categories'!$A$2:$A$100,0),2)&amp;$D$3))),"")&amp;(IF(K445&lt;&gt;K444,$C$2&amp;UPPER(K445)&amp;$C$2&amp;$K$3&amp;" ",(IF(B445&lt;&gt;B444,$C$2&amp;UPPER(K445)&amp;$C$2&amp;$K$3&amp;" ",""))))&amp;IF((AA445&lt;&gt;AA446)*($H$2="y"),AD445&amp;AE445,IF((AA445&lt;&gt;AA446)*($H$2="m"),AD445&amp;AG445,IF(($H$2&lt;&gt;"m")*($H$2&lt;&gt;"Y"),(IF(F445=0,"",F445&amp;" "&amp;$F$4&amp;" "))&amp;(IF(G445=0,"",G445&amp;" "&amp;$G$4&amp;" "))&amp;(IF(H445=0,"",H445&amp;" "&amp;H$4&amp;" "))&amp;(IF(I445=0,"",I445&amp;" "&amp;$I$4&amp;" "))&amp;(IF(J445=0,"",J445&amp;" "&amp;$J$4&amp;" ")),"")))&amp;"; "&amp;IF((B445=B444)*(AA445=AA444), "same collecting data; ", IF((B445=B444)*(Z444=Z445),"same locality; ",(IF(COUNTBLANK(L445)=1,"",$D$2&amp;L445&amp;$L$3&amp;" "&amp;$D$2))&amp;(IF(COUNTBLANK(M445)=1,"",$E$2&amp;M445&amp;$E$2&amp;", "))&amp;(IF(COUNTBLANK(N445)=1,"",N445&amp;"; "))&amp;(IF(COUNTBLANK(O445)=1,"",O445&amp;"; ")))&amp;(IF(COUNTBLANK(P445)=1,"",P445&amp;"; "))&amp;(IF(COUNTBLANK(Q445)=1,"",Q445&amp;"; "))&amp;(IF(COUNTBLANK(R445)=1,"",R445&amp;"m, "))&amp;IF((COUNTBLANK(S445)=0)*(S445&lt;&gt;S444), S445&amp;"; ","")&amp;(IF(COUNTBLANK(U445)=1,"",U445&amp;"; "))&amp;(IF(COUNTBLANK(T445)=1,"",IF(COUNTBLANK(F$2)=1,T445&amp;"; ",T445&amp;" "&amp;F$2&amp;"; "))))&amp;(IF(COUNTBLANK(V445)=1,"",V445&amp;"; "))&amp;IF((COUNTBLANK(C445)=1),"",C445)&amp;IF((B445=B446)*(K445=K446)*(L445=L446)*(M445=M446),IF(($H$2&lt;&gt;"m")*($H$2&lt;&gt;"Y"), " • ", IF((ISNUMBER(FIND(")",AE445))), " • ", "")),IF((B445=B446)*(K445=K446)," • ",". ")))</f>
        <v/>
      </c>
    </row>
    <row r="446" spans="1:34" s="1" customFormat="1" x14ac:dyDescent="0.25">
      <c r="A446" s="3" t="str">
        <f t="shared" si="45"/>
        <v/>
      </c>
      <c r="B446" s="53" t="str">
        <f t="shared" si="43"/>
        <v/>
      </c>
      <c r="C446" s="57"/>
      <c r="D446" s="57"/>
      <c r="E446" s="57"/>
      <c r="F446" s="57"/>
      <c r="G446" s="57"/>
      <c r="H446" s="57"/>
      <c r="I446" s="57"/>
      <c r="J446" s="57"/>
      <c r="K446" s="57"/>
      <c r="L446" s="57"/>
      <c r="M446" s="54"/>
      <c r="N446" s="57"/>
      <c r="O446" s="58"/>
      <c r="P446" s="58"/>
      <c r="Q446" s="58"/>
      <c r="R446" s="58"/>
      <c r="S446" s="54"/>
      <c r="T446" s="57"/>
      <c r="U446" s="57"/>
      <c r="V446" s="57"/>
      <c r="W446" s="57"/>
      <c r="X446" s="147" t="str">
        <f>IF(COUNTBLANK(D446)=1,"",IF('order-admin-units'!$I$1&lt;&gt;"y", "", IF(COUNTBLANK(K446)=1, 'order-admin-units'!$B$1+1, VLOOKUP(K446, ordercountry, 2))))</f>
        <v/>
      </c>
      <c r="Y446" s="147" t="str">
        <f>IF(COUNTBLANK(D446)=1,"",IF('order-admin-units'!$I$1&lt;&gt;"y", "", IF(COUNTBLANK(K446:L446)&gt;0, 'order-admin-units'!$B$2+1, VLOOKUP(K446&amp;"@"&amp;L446, orderadmin, 2))))</f>
        <v/>
      </c>
      <c r="Z446" s="147" t="str">
        <f t="shared" si="46"/>
        <v/>
      </c>
      <c r="AA446" s="147" t="str">
        <f t="shared" si="47"/>
        <v/>
      </c>
      <c r="AB446" s="147" t="str">
        <f t="shared" si="48"/>
        <v/>
      </c>
      <c r="AC446" s="147" t="str">
        <f t="shared" si="44"/>
        <v/>
      </c>
      <c r="AD446" s="11" t="str">
        <f t="shared" si="49"/>
        <v/>
      </c>
      <c r="AE446" s="11" t="str">
        <f t="array" ref="AE446">IF(COUNTBLANK(D446)=1,"",IF(OR($H$2="y",$H$2="m"),IF(AA446=AA445,IF(OR(AB446=$AB$4:$AB445)=FALSE,AE445&amp;C446,AE445),"("&amp;C446)&amp;IF(AA446=AA447,IF(OR(AB447=$AB$4:$AB446)=FALSE,", ",""),") "),""))</f>
        <v/>
      </c>
      <c r="AF446" s="11" t="str">
        <f t="array" ref="AF446">IF((COUNTBLANK(D446)=0)*OR($H$2="y",$H$2="m"),IFERROR(LEFT(C446, FIND(" ",C446)-1), C446),"")</f>
        <v/>
      </c>
      <c r="AG446" s="11" t="str">
        <f t="array" ref="AG446">IF(COUNTBLANK(D446)=1,"",IF(OR($H$2="y",$H$2="m"),IF(AA446=AA445,IF(OR(AC446=$AC$4:$AC445)=FALSE,AG445&amp;AF446,AG445),"("&amp;AF446)&amp;IF(AA446=AA447,IF(OR(AC447=$AC$4:$AC446)=FALSE,", ",""),") "),""))</f>
        <v/>
      </c>
      <c r="AH446" s="10" t="str">
        <f>IF((COUNTBLANK(D446)=1),"",IF(D446=D445,AH445,"")&amp;IF(B445&lt;&gt;B446,((IF(COUNTBLANK(E446)=1,$D$3&amp;"Non-type material: "&amp;$D$3,$D$3&amp;INDEX('type-categories'!$A$2:$B$100,MATCH(E446,'type-categories'!$A$2:$A$100,0),2)&amp;$D$3))),"")&amp;(IF(K446&lt;&gt;K445,$C$2&amp;UPPER(K446)&amp;$C$2&amp;$K$3&amp;" ",(IF(B446&lt;&gt;B445,$C$2&amp;UPPER(K446)&amp;$C$2&amp;$K$3&amp;" ",""))))&amp;IF((AA446&lt;&gt;AA447)*($H$2="y"),AD446&amp;AE446,IF((AA446&lt;&gt;AA447)*($H$2="m"),AD446&amp;AG446,IF(($H$2&lt;&gt;"m")*($H$2&lt;&gt;"Y"),(IF(F446=0,"",F446&amp;" "&amp;$F$4&amp;" "))&amp;(IF(G446=0,"",G446&amp;" "&amp;$G$4&amp;" "))&amp;(IF(H446=0,"",H446&amp;" "&amp;H$4&amp;" "))&amp;(IF(I446=0,"",I446&amp;" "&amp;$I$4&amp;" "))&amp;(IF(J446=0,"",J446&amp;" "&amp;$J$4&amp;" ")),"")))&amp;"; "&amp;IF((B446=B445)*(AA446=AA445), "same collecting data; ", IF((B446=B445)*(Z445=Z446),"same locality; ",(IF(COUNTBLANK(L446)=1,"",$D$2&amp;L446&amp;$L$3&amp;" "&amp;$D$2))&amp;(IF(COUNTBLANK(M446)=1,"",$E$2&amp;M446&amp;$E$2&amp;", "))&amp;(IF(COUNTBLANK(N446)=1,"",N446&amp;"; "))&amp;(IF(COUNTBLANK(O446)=1,"",O446&amp;"; ")))&amp;(IF(COUNTBLANK(P446)=1,"",P446&amp;"; "))&amp;(IF(COUNTBLANK(Q446)=1,"",Q446&amp;"; "))&amp;(IF(COUNTBLANK(R446)=1,"",R446&amp;"m, "))&amp;IF((COUNTBLANK(S446)=0)*(S446&lt;&gt;S445), S446&amp;"; ","")&amp;(IF(COUNTBLANK(U446)=1,"",U446&amp;"; "))&amp;(IF(COUNTBLANK(T446)=1,"",IF(COUNTBLANK(F$2)=1,T446&amp;"; ",T446&amp;" "&amp;F$2&amp;"; "))))&amp;(IF(COUNTBLANK(V446)=1,"",V446&amp;"; "))&amp;IF((COUNTBLANK(C446)=1),"",C446)&amp;IF((B446=B447)*(K446=K447)*(L446=L447)*(M446=M447),IF(($H$2&lt;&gt;"m")*($H$2&lt;&gt;"Y"), " • ", IF((ISNUMBER(FIND(")",AE446))), " • ", "")),IF((B446=B447)*(K446=K447)," • ",". ")))</f>
        <v/>
      </c>
    </row>
    <row r="447" spans="1:34" s="1" customFormat="1" x14ac:dyDescent="0.25">
      <c r="A447" s="3" t="str">
        <f t="shared" si="45"/>
        <v/>
      </c>
      <c r="B447" s="53" t="str">
        <f t="shared" si="43"/>
        <v/>
      </c>
      <c r="C447" s="57"/>
      <c r="D447" s="57"/>
      <c r="E447" s="57"/>
      <c r="F447" s="57"/>
      <c r="G447" s="57"/>
      <c r="H447" s="57"/>
      <c r="I447" s="57"/>
      <c r="J447" s="57"/>
      <c r="K447" s="57"/>
      <c r="L447" s="57"/>
      <c r="M447" s="54"/>
      <c r="N447" s="57"/>
      <c r="O447" s="58"/>
      <c r="P447" s="58"/>
      <c r="Q447" s="58"/>
      <c r="R447" s="58"/>
      <c r="S447" s="54"/>
      <c r="T447" s="57"/>
      <c r="U447" s="57"/>
      <c r="V447" s="57"/>
      <c r="W447" s="57"/>
      <c r="X447" s="147" t="str">
        <f>IF(COUNTBLANK(D447)=1,"",IF('order-admin-units'!$I$1&lt;&gt;"y", "", IF(COUNTBLANK(K447)=1, 'order-admin-units'!$B$1+1, VLOOKUP(K447, ordercountry, 2))))</f>
        <v/>
      </c>
      <c r="Y447" s="147" t="str">
        <f>IF(COUNTBLANK(D447)=1,"",IF('order-admin-units'!$I$1&lt;&gt;"y", "", IF(COUNTBLANK(K447:L447)&gt;0, 'order-admin-units'!$B$2+1, VLOOKUP(K447&amp;"@"&amp;L447, orderadmin, 2))))</f>
        <v/>
      </c>
      <c r="Z447" s="147" t="str">
        <f t="shared" si="46"/>
        <v/>
      </c>
      <c r="AA447" s="147" t="str">
        <f t="shared" si="47"/>
        <v/>
      </c>
      <c r="AB447" s="147" t="str">
        <f t="shared" si="48"/>
        <v/>
      </c>
      <c r="AC447" s="147" t="str">
        <f t="shared" si="44"/>
        <v/>
      </c>
      <c r="AD447" s="11" t="str">
        <f t="shared" si="49"/>
        <v/>
      </c>
      <c r="AE447" s="11" t="str">
        <f t="array" ref="AE447">IF(COUNTBLANK(D447)=1,"",IF(OR($H$2="y",$H$2="m"),IF(AA447=AA446,IF(OR(AB447=$AB$4:$AB446)=FALSE,AE446&amp;C447,AE446),"("&amp;C447)&amp;IF(AA447=AA448,IF(OR(AB448=$AB$4:$AB447)=FALSE,", ",""),") "),""))</f>
        <v/>
      </c>
      <c r="AF447" s="11" t="str">
        <f t="array" ref="AF447">IF((COUNTBLANK(D447)=0)*OR($H$2="y",$H$2="m"),IFERROR(LEFT(C447, FIND(" ",C447)-1), C447),"")</f>
        <v/>
      </c>
      <c r="AG447" s="11" t="str">
        <f t="array" ref="AG447">IF(COUNTBLANK(D447)=1,"",IF(OR($H$2="y",$H$2="m"),IF(AA447=AA446,IF(OR(AC447=$AC$4:$AC446)=FALSE,AG446&amp;AF447,AG446),"("&amp;AF447)&amp;IF(AA447=AA448,IF(OR(AC448=$AC$4:$AC447)=FALSE,", ",""),") "),""))</f>
        <v/>
      </c>
      <c r="AH447" s="10" t="str">
        <f>IF((COUNTBLANK(D447)=1),"",IF(D447=D446,AH446,"")&amp;IF(B446&lt;&gt;B447,((IF(COUNTBLANK(E447)=1,$D$3&amp;"Non-type material: "&amp;$D$3,$D$3&amp;INDEX('type-categories'!$A$2:$B$100,MATCH(E447,'type-categories'!$A$2:$A$100,0),2)&amp;$D$3))),"")&amp;(IF(K447&lt;&gt;K446,$C$2&amp;UPPER(K447)&amp;$C$2&amp;$K$3&amp;" ",(IF(B447&lt;&gt;B446,$C$2&amp;UPPER(K447)&amp;$C$2&amp;$K$3&amp;" ",""))))&amp;IF((AA447&lt;&gt;AA448)*($H$2="y"),AD447&amp;AE447,IF((AA447&lt;&gt;AA448)*($H$2="m"),AD447&amp;AG447,IF(($H$2&lt;&gt;"m")*($H$2&lt;&gt;"Y"),(IF(F447=0,"",F447&amp;" "&amp;$F$4&amp;" "))&amp;(IF(G447=0,"",G447&amp;" "&amp;$G$4&amp;" "))&amp;(IF(H447=0,"",H447&amp;" "&amp;H$4&amp;" "))&amp;(IF(I447=0,"",I447&amp;" "&amp;$I$4&amp;" "))&amp;(IF(J447=0,"",J447&amp;" "&amp;$J$4&amp;" ")),"")))&amp;"; "&amp;IF((B447=B446)*(AA447=AA446), "same collecting data; ", IF((B447=B446)*(Z446=Z447),"same locality; ",(IF(COUNTBLANK(L447)=1,"",$D$2&amp;L447&amp;$L$3&amp;" "&amp;$D$2))&amp;(IF(COUNTBLANK(M447)=1,"",$E$2&amp;M447&amp;$E$2&amp;", "))&amp;(IF(COUNTBLANK(N447)=1,"",N447&amp;"; "))&amp;(IF(COUNTBLANK(O447)=1,"",O447&amp;"; ")))&amp;(IF(COUNTBLANK(P447)=1,"",P447&amp;"; "))&amp;(IF(COUNTBLANK(Q447)=1,"",Q447&amp;"; "))&amp;(IF(COUNTBLANK(R447)=1,"",R447&amp;"m, "))&amp;IF((COUNTBLANK(S447)=0)*(S447&lt;&gt;S446), S447&amp;"; ","")&amp;(IF(COUNTBLANK(U447)=1,"",U447&amp;"; "))&amp;(IF(COUNTBLANK(T447)=1,"",IF(COUNTBLANK(F$2)=1,T447&amp;"; ",T447&amp;" "&amp;F$2&amp;"; "))))&amp;(IF(COUNTBLANK(V447)=1,"",V447&amp;"; "))&amp;IF((COUNTBLANK(C447)=1),"",C447)&amp;IF((B447=B448)*(K447=K448)*(L447=L448)*(M447=M448),IF(($H$2&lt;&gt;"m")*($H$2&lt;&gt;"Y"), " • ", IF((ISNUMBER(FIND(")",AE447))), " • ", "")),IF((B447=B448)*(K447=K448)," • ",". ")))</f>
        <v/>
      </c>
    </row>
    <row r="448" spans="1:34" s="1" customFormat="1" x14ac:dyDescent="0.25">
      <c r="A448" s="3" t="str">
        <f t="shared" si="45"/>
        <v/>
      </c>
      <c r="B448" s="53" t="str">
        <f t="shared" si="43"/>
        <v/>
      </c>
      <c r="C448" s="57"/>
      <c r="D448" s="57"/>
      <c r="E448" s="57"/>
      <c r="F448" s="57"/>
      <c r="G448" s="57"/>
      <c r="H448" s="57"/>
      <c r="I448" s="57"/>
      <c r="J448" s="57"/>
      <c r="K448" s="57"/>
      <c r="L448" s="57"/>
      <c r="M448" s="54"/>
      <c r="N448" s="57"/>
      <c r="O448" s="58"/>
      <c r="P448" s="58"/>
      <c r="Q448" s="58"/>
      <c r="R448" s="58"/>
      <c r="S448" s="54"/>
      <c r="T448" s="57"/>
      <c r="U448" s="57"/>
      <c r="V448" s="57"/>
      <c r="W448" s="57"/>
      <c r="X448" s="147" t="str">
        <f>IF(COUNTBLANK(D448)=1,"",IF('order-admin-units'!$I$1&lt;&gt;"y", "", IF(COUNTBLANK(K448)=1, 'order-admin-units'!$B$1+1, VLOOKUP(K448, ordercountry, 2))))</f>
        <v/>
      </c>
      <c r="Y448" s="147" t="str">
        <f>IF(COUNTBLANK(D448)=1,"",IF('order-admin-units'!$I$1&lt;&gt;"y", "", IF(COUNTBLANK(K448:L448)&gt;0, 'order-admin-units'!$B$2+1, VLOOKUP(K448&amp;"@"&amp;L448, orderadmin, 2))))</f>
        <v/>
      </c>
      <c r="Z448" s="147" t="str">
        <f t="shared" si="46"/>
        <v/>
      </c>
      <c r="AA448" s="147" t="str">
        <f t="shared" si="47"/>
        <v/>
      </c>
      <c r="AB448" s="147" t="str">
        <f t="shared" si="48"/>
        <v/>
      </c>
      <c r="AC448" s="147" t="str">
        <f t="shared" si="44"/>
        <v/>
      </c>
      <c r="AD448" s="11" t="str">
        <f t="shared" si="49"/>
        <v/>
      </c>
      <c r="AE448" s="11" t="str">
        <f t="array" ref="AE448">IF(COUNTBLANK(D448)=1,"",IF(OR($H$2="y",$H$2="m"),IF(AA448=AA447,IF(OR(AB448=$AB$4:$AB447)=FALSE,AE447&amp;C448,AE447),"("&amp;C448)&amp;IF(AA448=AA449,IF(OR(AB449=$AB$4:$AB448)=FALSE,", ",""),") "),""))</f>
        <v/>
      </c>
      <c r="AF448" s="11" t="str">
        <f t="array" ref="AF448">IF((COUNTBLANK(D448)=0)*OR($H$2="y",$H$2="m"),IFERROR(LEFT(C448, FIND(" ",C448)-1), C448),"")</f>
        <v/>
      </c>
      <c r="AG448" s="11" t="str">
        <f t="array" ref="AG448">IF(COUNTBLANK(D448)=1,"",IF(OR($H$2="y",$H$2="m"),IF(AA448=AA447,IF(OR(AC448=$AC$4:$AC447)=FALSE,AG447&amp;AF448,AG447),"("&amp;AF448)&amp;IF(AA448=AA449,IF(OR(AC449=$AC$4:$AC448)=FALSE,", ",""),") "),""))</f>
        <v/>
      </c>
      <c r="AH448" s="10" t="str">
        <f>IF((COUNTBLANK(D448)=1),"",IF(D448=D447,AH447,"")&amp;IF(B447&lt;&gt;B448,((IF(COUNTBLANK(E448)=1,$D$3&amp;"Non-type material: "&amp;$D$3,$D$3&amp;INDEX('type-categories'!$A$2:$B$100,MATCH(E448,'type-categories'!$A$2:$A$100,0),2)&amp;$D$3))),"")&amp;(IF(K448&lt;&gt;K447,$C$2&amp;UPPER(K448)&amp;$C$2&amp;$K$3&amp;" ",(IF(B448&lt;&gt;B447,$C$2&amp;UPPER(K448)&amp;$C$2&amp;$K$3&amp;" ",""))))&amp;IF((AA448&lt;&gt;AA449)*($H$2="y"),AD448&amp;AE448,IF((AA448&lt;&gt;AA449)*($H$2="m"),AD448&amp;AG448,IF(($H$2&lt;&gt;"m")*($H$2&lt;&gt;"Y"),(IF(F448=0,"",F448&amp;" "&amp;$F$4&amp;" "))&amp;(IF(G448=0,"",G448&amp;" "&amp;$G$4&amp;" "))&amp;(IF(H448=0,"",H448&amp;" "&amp;H$4&amp;" "))&amp;(IF(I448=0,"",I448&amp;" "&amp;$I$4&amp;" "))&amp;(IF(J448=0,"",J448&amp;" "&amp;$J$4&amp;" ")),"")))&amp;"; "&amp;IF((B448=B447)*(AA448=AA447), "same collecting data; ", IF((B448=B447)*(Z447=Z448),"same locality; ",(IF(COUNTBLANK(L448)=1,"",$D$2&amp;L448&amp;$L$3&amp;" "&amp;$D$2))&amp;(IF(COUNTBLANK(M448)=1,"",$E$2&amp;M448&amp;$E$2&amp;", "))&amp;(IF(COUNTBLANK(N448)=1,"",N448&amp;"; "))&amp;(IF(COUNTBLANK(O448)=1,"",O448&amp;"; ")))&amp;(IF(COUNTBLANK(P448)=1,"",P448&amp;"; "))&amp;(IF(COUNTBLANK(Q448)=1,"",Q448&amp;"; "))&amp;(IF(COUNTBLANK(R448)=1,"",R448&amp;"m, "))&amp;IF((COUNTBLANK(S448)=0)*(S448&lt;&gt;S447), S448&amp;"; ","")&amp;(IF(COUNTBLANK(U448)=1,"",U448&amp;"; "))&amp;(IF(COUNTBLANK(T448)=1,"",IF(COUNTBLANK(F$2)=1,T448&amp;"; ",T448&amp;" "&amp;F$2&amp;"; "))))&amp;(IF(COUNTBLANK(V448)=1,"",V448&amp;"; "))&amp;IF((COUNTBLANK(C448)=1),"",C448)&amp;IF((B448=B449)*(K448=K449)*(L448=L449)*(M448=M449),IF(($H$2&lt;&gt;"m")*($H$2&lt;&gt;"Y"), " • ", IF((ISNUMBER(FIND(")",AE448))), " • ", "")),IF((B448=B449)*(K448=K449)," • ",". ")))</f>
        <v/>
      </c>
    </row>
    <row r="449" spans="1:34" s="1" customFormat="1" x14ac:dyDescent="0.25">
      <c r="A449" s="3" t="str">
        <f t="shared" si="45"/>
        <v/>
      </c>
      <c r="B449" s="53" t="str">
        <f t="shared" si="43"/>
        <v/>
      </c>
      <c r="C449" s="57"/>
      <c r="D449" s="57"/>
      <c r="E449" s="57"/>
      <c r="F449" s="57"/>
      <c r="G449" s="57"/>
      <c r="H449" s="57"/>
      <c r="I449" s="57"/>
      <c r="J449" s="57"/>
      <c r="K449" s="57"/>
      <c r="L449" s="57"/>
      <c r="M449" s="54"/>
      <c r="N449" s="57"/>
      <c r="O449" s="58"/>
      <c r="P449" s="58"/>
      <c r="Q449" s="58"/>
      <c r="R449" s="58"/>
      <c r="S449" s="54"/>
      <c r="T449" s="57"/>
      <c r="U449" s="57"/>
      <c r="V449" s="57"/>
      <c r="W449" s="57"/>
      <c r="X449" s="147" t="str">
        <f>IF(COUNTBLANK(D449)=1,"",IF('order-admin-units'!$I$1&lt;&gt;"y", "", IF(COUNTBLANK(K449)=1, 'order-admin-units'!$B$1+1, VLOOKUP(K449, ordercountry, 2))))</f>
        <v/>
      </c>
      <c r="Y449" s="147" t="str">
        <f>IF(COUNTBLANK(D449)=1,"",IF('order-admin-units'!$I$1&lt;&gt;"y", "", IF(COUNTBLANK(K449:L449)&gt;0, 'order-admin-units'!$B$2+1, VLOOKUP(K449&amp;"@"&amp;L449, orderadmin, 2))))</f>
        <v/>
      </c>
      <c r="Z449" s="147" t="str">
        <f t="shared" si="46"/>
        <v/>
      </c>
      <c r="AA449" s="147" t="str">
        <f t="shared" si="47"/>
        <v/>
      </c>
      <c r="AB449" s="147" t="str">
        <f t="shared" si="48"/>
        <v/>
      </c>
      <c r="AC449" s="147" t="str">
        <f t="shared" si="44"/>
        <v/>
      </c>
      <c r="AD449" s="11" t="str">
        <f t="shared" si="49"/>
        <v/>
      </c>
      <c r="AE449" s="11" t="str">
        <f t="array" ref="AE449">IF(COUNTBLANK(D449)=1,"",IF(OR($H$2="y",$H$2="m"),IF(AA449=AA448,IF(OR(AB449=$AB$4:$AB448)=FALSE,AE448&amp;C449,AE448),"("&amp;C449)&amp;IF(AA449=AA450,IF(OR(AB450=$AB$4:$AB449)=FALSE,", ",""),") "),""))</f>
        <v/>
      </c>
      <c r="AF449" s="11" t="str">
        <f t="array" ref="AF449">IF((COUNTBLANK(D449)=0)*OR($H$2="y",$H$2="m"),IFERROR(LEFT(C449, FIND(" ",C449)-1), C449),"")</f>
        <v/>
      </c>
      <c r="AG449" s="11" t="str">
        <f t="array" ref="AG449">IF(COUNTBLANK(D449)=1,"",IF(OR($H$2="y",$H$2="m"),IF(AA449=AA448,IF(OR(AC449=$AC$4:$AC448)=FALSE,AG448&amp;AF449,AG448),"("&amp;AF449)&amp;IF(AA449=AA450,IF(OR(AC450=$AC$4:$AC449)=FALSE,", ",""),") "),""))</f>
        <v/>
      </c>
      <c r="AH449" s="10" t="str">
        <f>IF((COUNTBLANK(D449)=1),"",IF(D449=D448,AH448,"")&amp;IF(B448&lt;&gt;B449,((IF(COUNTBLANK(E449)=1,$D$3&amp;"Non-type material: "&amp;$D$3,$D$3&amp;INDEX('type-categories'!$A$2:$B$100,MATCH(E449,'type-categories'!$A$2:$A$100,0),2)&amp;$D$3))),"")&amp;(IF(K449&lt;&gt;K448,$C$2&amp;UPPER(K449)&amp;$C$2&amp;$K$3&amp;" ",(IF(B449&lt;&gt;B448,$C$2&amp;UPPER(K449)&amp;$C$2&amp;$K$3&amp;" ",""))))&amp;IF((AA449&lt;&gt;AA450)*($H$2="y"),AD449&amp;AE449,IF((AA449&lt;&gt;AA450)*($H$2="m"),AD449&amp;AG449,IF(($H$2&lt;&gt;"m")*($H$2&lt;&gt;"Y"),(IF(F449=0,"",F449&amp;" "&amp;$F$4&amp;" "))&amp;(IF(G449=0,"",G449&amp;" "&amp;$G$4&amp;" "))&amp;(IF(H449=0,"",H449&amp;" "&amp;H$4&amp;" "))&amp;(IF(I449=0,"",I449&amp;" "&amp;$I$4&amp;" "))&amp;(IF(J449=0,"",J449&amp;" "&amp;$J$4&amp;" ")),"")))&amp;"; "&amp;IF((B449=B448)*(AA449=AA448), "same collecting data; ", IF((B449=B448)*(Z448=Z449),"same locality; ",(IF(COUNTBLANK(L449)=1,"",$D$2&amp;L449&amp;$L$3&amp;" "&amp;$D$2))&amp;(IF(COUNTBLANK(M449)=1,"",$E$2&amp;M449&amp;$E$2&amp;", "))&amp;(IF(COUNTBLANK(N449)=1,"",N449&amp;"; "))&amp;(IF(COUNTBLANK(O449)=1,"",O449&amp;"; ")))&amp;(IF(COUNTBLANK(P449)=1,"",P449&amp;"; "))&amp;(IF(COUNTBLANK(Q449)=1,"",Q449&amp;"; "))&amp;(IF(COUNTBLANK(R449)=1,"",R449&amp;"m, "))&amp;IF((COUNTBLANK(S449)=0)*(S449&lt;&gt;S448), S449&amp;"; ","")&amp;(IF(COUNTBLANK(U449)=1,"",U449&amp;"; "))&amp;(IF(COUNTBLANK(T449)=1,"",IF(COUNTBLANK(F$2)=1,T449&amp;"; ",T449&amp;" "&amp;F$2&amp;"; "))))&amp;(IF(COUNTBLANK(V449)=1,"",V449&amp;"; "))&amp;IF((COUNTBLANK(C449)=1),"",C449)&amp;IF((B449=B450)*(K449=K450)*(L449=L450)*(M449=M450),IF(($H$2&lt;&gt;"m")*($H$2&lt;&gt;"Y"), " • ", IF((ISNUMBER(FIND(")",AE449))), " • ", "")),IF((B449=B450)*(K449=K450)," • ",". ")))</f>
        <v/>
      </c>
    </row>
    <row r="450" spans="1:34" s="1" customFormat="1" x14ac:dyDescent="0.25">
      <c r="A450" s="3" t="str">
        <f t="shared" si="45"/>
        <v/>
      </c>
      <c r="B450" s="53" t="str">
        <f t="shared" si="43"/>
        <v/>
      </c>
      <c r="C450" s="57"/>
      <c r="D450" s="57"/>
      <c r="E450" s="57"/>
      <c r="F450" s="57"/>
      <c r="G450" s="57"/>
      <c r="H450" s="57"/>
      <c r="I450" s="57"/>
      <c r="J450" s="57"/>
      <c r="K450" s="57"/>
      <c r="L450" s="57"/>
      <c r="M450" s="54"/>
      <c r="N450" s="57"/>
      <c r="O450" s="58"/>
      <c r="P450" s="58"/>
      <c r="Q450" s="58"/>
      <c r="R450" s="58"/>
      <c r="S450" s="54"/>
      <c r="T450" s="57"/>
      <c r="U450" s="57"/>
      <c r="V450" s="57"/>
      <c r="W450" s="57"/>
      <c r="X450" s="147" t="str">
        <f>IF(COUNTBLANK(D450)=1,"",IF('order-admin-units'!$I$1&lt;&gt;"y", "", IF(COUNTBLANK(K450)=1, 'order-admin-units'!$B$1+1, VLOOKUP(K450, ordercountry, 2))))</f>
        <v/>
      </c>
      <c r="Y450" s="147" t="str">
        <f>IF(COUNTBLANK(D450)=1,"",IF('order-admin-units'!$I$1&lt;&gt;"y", "", IF(COUNTBLANK(K450:L450)&gt;0, 'order-admin-units'!$B$2+1, VLOOKUP(K450&amp;"@"&amp;L450, orderadmin, 2))))</f>
        <v/>
      </c>
      <c r="Z450" s="147" t="str">
        <f t="shared" si="46"/>
        <v/>
      </c>
      <c r="AA450" s="147" t="str">
        <f t="shared" si="47"/>
        <v/>
      </c>
      <c r="AB450" s="147" t="str">
        <f t="shared" si="48"/>
        <v/>
      </c>
      <c r="AC450" s="147" t="str">
        <f t="shared" si="44"/>
        <v/>
      </c>
      <c r="AD450" s="11" t="str">
        <f t="shared" si="49"/>
        <v/>
      </c>
      <c r="AE450" s="11" t="str">
        <f t="array" ref="AE450">IF(COUNTBLANK(D450)=1,"",IF(OR($H$2="y",$H$2="m"),IF(AA450=AA449,IF(OR(AB450=$AB$4:$AB449)=FALSE,AE449&amp;C450,AE449),"("&amp;C450)&amp;IF(AA450=AA451,IF(OR(AB451=$AB$4:$AB450)=FALSE,", ",""),") "),""))</f>
        <v/>
      </c>
      <c r="AF450" s="11" t="str">
        <f t="array" ref="AF450">IF((COUNTBLANK(D450)=0)*OR($H$2="y",$H$2="m"),IFERROR(LEFT(C450, FIND(" ",C450)-1), C450),"")</f>
        <v/>
      </c>
      <c r="AG450" s="11" t="str">
        <f t="array" ref="AG450">IF(COUNTBLANK(D450)=1,"",IF(OR($H$2="y",$H$2="m"),IF(AA450=AA449,IF(OR(AC450=$AC$4:$AC449)=FALSE,AG449&amp;AF450,AG449),"("&amp;AF450)&amp;IF(AA450=AA451,IF(OR(AC451=$AC$4:$AC450)=FALSE,", ",""),") "),""))</f>
        <v/>
      </c>
      <c r="AH450" s="10" t="str">
        <f>IF((COUNTBLANK(D450)=1),"",IF(D450=D449,AH449,"")&amp;IF(B449&lt;&gt;B450,((IF(COUNTBLANK(E450)=1,$D$3&amp;"Non-type material: "&amp;$D$3,$D$3&amp;INDEX('type-categories'!$A$2:$B$100,MATCH(E450,'type-categories'!$A$2:$A$100,0),2)&amp;$D$3))),"")&amp;(IF(K450&lt;&gt;K449,$C$2&amp;UPPER(K450)&amp;$C$2&amp;$K$3&amp;" ",(IF(B450&lt;&gt;B449,$C$2&amp;UPPER(K450)&amp;$C$2&amp;$K$3&amp;" ",""))))&amp;IF((AA450&lt;&gt;AA451)*($H$2="y"),AD450&amp;AE450,IF((AA450&lt;&gt;AA451)*($H$2="m"),AD450&amp;AG450,IF(($H$2&lt;&gt;"m")*($H$2&lt;&gt;"Y"),(IF(F450=0,"",F450&amp;" "&amp;$F$4&amp;" "))&amp;(IF(G450=0,"",G450&amp;" "&amp;$G$4&amp;" "))&amp;(IF(H450=0,"",H450&amp;" "&amp;H$4&amp;" "))&amp;(IF(I450=0,"",I450&amp;" "&amp;$I$4&amp;" "))&amp;(IF(J450=0,"",J450&amp;" "&amp;$J$4&amp;" ")),"")))&amp;"; "&amp;IF((B450=B449)*(AA450=AA449), "same collecting data; ", IF((B450=B449)*(Z449=Z450),"same locality; ",(IF(COUNTBLANK(L450)=1,"",$D$2&amp;L450&amp;$L$3&amp;" "&amp;$D$2))&amp;(IF(COUNTBLANK(M450)=1,"",$E$2&amp;M450&amp;$E$2&amp;", "))&amp;(IF(COUNTBLANK(N450)=1,"",N450&amp;"; "))&amp;(IF(COUNTBLANK(O450)=1,"",O450&amp;"; ")))&amp;(IF(COUNTBLANK(P450)=1,"",P450&amp;"; "))&amp;(IF(COUNTBLANK(Q450)=1,"",Q450&amp;"; "))&amp;(IF(COUNTBLANK(R450)=1,"",R450&amp;"m, "))&amp;IF((COUNTBLANK(S450)=0)*(S450&lt;&gt;S449), S450&amp;"; ","")&amp;(IF(COUNTBLANK(U450)=1,"",U450&amp;"; "))&amp;(IF(COUNTBLANK(T450)=1,"",IF(COUNTBLANK(F$2)=1,T450&amp;"; ",T450&amp;" "&amp;F$2&amp;"; "))))&amp;(IF(COUNTBLANK(V450)=1,"",V450&amp;"; "))&amp;IF((COUNTBLANK(C450)=1),"",C450)&amp;IF((B450=B451)*(K450=K451)*(L450=L451)*(M450=M451),IF(($H$2&lt;&gt;"m")*($H$2&lt;&gt;"Y"), " • ", IF((ISNUMBER(FIND(")",AE450))), " • ", "")),IF((B450=B451)*(K450=K451)," • ",". ")))</f>
        <v/>
      </c>
    </row>
    <row r="451" spans="1:34" s="1" customFormat="1" x14ac:dyDescent="0.25">
      <c r="A451" s="3" t="str">
        <f t="shared" si="45"/>
        <v/>
      </c>
      <c r="B451" s="53" t="str">
        <f t="shared" si="43"/>
        <v/>
      </c>
      <c r="C451" s="57"/>
      <c r="D451" s="57"/>
      <c r="E451" s="57"/>
      <c r="F451" s="57"/>
      <c r="G451" s="57"/>
      <c r="H451" s="57"/>
      <c r="I451" s="57"/>
      <c r="J451" s="57"/>
      <c r="K451" s="57"/>
      <c r="L451" s="57"/>
      <c r="M451" s="54"/>
      <c r="N451" s="57"/>
      <c r="O451" s="58"/>
      <c r="P451" s="58"/>
      <c r="Q451" s="58"/>
      <c r="R451" s="58"/>
      <c r="S451" s="54"/>
      <c r="T451" s="57"/>
      <c r="U451" s="57"/>
      <c r="V451" s="57"/>
      <c r="W451" s="57"/>
      <c r="X451" s="147" t="str">
        <f>IF(COUNTBLANK(D451)=1,"",IF('order-admin-units'!$I$1&lt;&gt;"y", "", IF(COUNTBLANK(K451)=1, 'order-admin-units'!$B$1+1, VLOOKUP(K451, ordercountry, 2))))</f>
        <v/>
      </c>
      <c r="Y451" s="147" t="str">
        <f>IF(COUNTBLANK(D451)=1,"",IF('order-admin-units'!$I$1&lt;&gt;"y", "", IF(COUNTBLANK(K451:L451)&gt;0, 'order-admin-units'!$B$2+1, VLOOKUP(K451&amp;"@"&amp;L451, orderadmin, 2))))</f>
        <v/>
      </c>
      <c r="Z451" s="147" t="str">
        <f t="shared" si="46"/>
        <v/>
      </c>
      <c r="AA451" s="147" t="str">
        <f t="shared" si="47"/>
        <v/>
      </c>
      <c r="AB451" s="147" t="str">
        <f t="shared" si="48"/>
        <v/>
      </c>
      <c r="AC451" s="147" t="str">
        <f t="shared" si="44"/>
        <v/>
      </c>
      <c r="AD451" s="11" t="str">
        <f t="shared" si="49"/>
        <v/>
      </c>
      <c r="AE451" s="11" t="str">
        <f t="array" ref="AE451">IF(COUNTBLANK(D451)=1,"",IF(OR($H$2="y",$H$2="m"),IF(AA451=AA450,IF(OR(AB451=$AB$4:$AB450)=FALSE,AE450&amp;C451,AE450),"("&amp;C451)&amp;IF(AA451=AA452,IF(OR(AB452=$AB$4:$AB451)=FALSE,", ",""),") "),""))</f>
        <v/>
      </c>
      <c r="AF451" s="11" t="str">
        <f t="array" ref="AF451">IF((COUNTBLANK(D451)=0)*OR($H$2="y",$H$2="m"),IFERROR(LEFT(C451, FIND(" ",C451)-1), C451),"")</f>
        <v/>
      </c>
      <c r="AG451" s="11" t="str">
        <f t="array" ref="AG451">IF(COUNTBLANK(D451)=1,"",IF(OR($H$2="y",$H$2="m"),IF(AA451=AA450,IF(OR(AC451=$AC$4:$AC450)=FALSE,AG450&amp;AF451,AG450),"("&amp;AF451)&amp;IF(AA451=AA452,IF(OR(AC452=$AC$4:$AC451)=FALSE,", ",""),") "),""))</f>
        <v/>
      </c>
      <c r="AH451" s="10" t="str">
        <f>IF((COUNTBLANK(D451)=1),"",IF(D451=D450,AH450,"")&amp;IF(B450&lt;&gt;B451,((IF(COUNTBLANK(E451)=1,$D$3&amp;"Non-type material: "&amp;$D$3,$D$3&amp;INDEX('type-categories'!$A$2:$B$100,MATCH(E451,'type-categories'!$A$2:$A$100,0),2)&amp;$D$3))),"")&amp;(IF(K451&lt;&gt;K450,$C$2&amp;UPPER(K451)&amp;$C$2&amp;$K$3&amp;" ",(IF(B451&lt;&gt;B450,$C$2&amp;UPPER(K451)&amp;$C$2&amp;$K$3&amp;" ",""))))&amp;IF((AA451&lt;&gt;AA452)*($H$2="y"),AD451&amp;AE451,IF((AA451&lt;&gt;AA452)*($H$2="m"),AD451&amp;AG451,IF(($H$2&lt;&gt;"m")*($H$2&lt;&gt;"Y"),(IF(F451=0,"",F451&amp;" "&amp;$F$4&amp;" "))&amp;(IF(G451=0,"",G451&amp;" "&amp;$G$4&amp;" "))&amp;(IF(H451=0,"",H451&amp;" "&amp;H$4&amp;" "))&amp;(IF(I451=0,"",I451&amp;" "&amp;$I$4&amp;" "))&amp;(IF(J451=0,"",J451&amp;" "&amp;$J$4&amp;" ")),"")))&amp;"; "&amp;IF((B451=B450)*(AA451=AA450), "same collecting data; ", IF((B451=B450)*(Z450=Z451),"same locality; ",(IF(COUNTBLANK(L451)=1,"",$D$2&amp;L451&amp;$L$3&amp;" "&amp;$D$2))&amp;(IF(COUNTBLANK(M451)=1,"",$E$2&amp;M451&amp;$E$2&amp;", "))&amp;(IF(COUNTBLANK(N451)=1,"",N451&amp;"; "))&amp;(IF(COUNTBLANK(O451)=1,"",O451&amp;"; ")))&amp;(IF(COUNTBLANK(P451)=1,"",P451&amp;"; "))&amp;(IF(COUNTBLANK(Q451)=1,"",Q451&amp;"; "))&amp;(IF(COUNTBLANK(R451)=1,"",R451&amp;"m, "))&amp;IF((COUNTBLANK(S451)=0)*(S451&lt;&gt;S450), S451&amp;"; ","")&amp;(IF(COUNTBLANK(U451)=1,"",U451&amp;"; "))&amp;(IF(COUNTBLANK(T451)=1,"",IF(COUNTBLANK(F$2)=1,T451&amp;"; ",T451&amp;" "&amp;F$2&amp;"; "))))&amp;(IF(COUNTBLANK(V451)=1,"",V451&amp;"; "))&amp;IF((COUNTBLANK(C451)=1),"",C451)&amp;IF((B451=B452)*(K451=K452)*(L451=L452)*(M451=M452),IF(($H$2&lt;&gt;"m")*($H$2&lt;&gt;"Y"), " • ", IF((ISNUMBER(FIND(")",AE451))), " • ", "")),IF((B451=B452)*(K451=K452)," • ",". ")))</f>
        <v/>
      </c>
    </row>
    <row r="452" spans="1:34" s="1" customFormat="1" x14ac:dyDescent="0.25">
      <c r="A452" s="3" t="str">
        <f t="shared" si="45"/>
        <v/>
      </c>
      <c r="B452" s="53" t="str">
        <f t="shared" si="43"/>
        <v/>
      </c>
      <c r="C452" s="57"/>
      <c r="D452" s="57"/>
      <c r="E452" s="57"/>
      <c r="F452" s="57"/>
      <c r="G452" s="57"/>
      <c r="H452" s="57"/>
      <c r="I452" s="57"/>
      <c r="J452" s="57"/>
      <c r="K452" s="57"/>
      <c r="L452" s="57"/>
      <c r="M452" s="54"/>
      <c r="N452" s="57"/>
      <c r="O452" s="58"/>
      <c r="P452" s="58"/>
      <c r="Q452" s="58"/>
      <c r="R452" s="58"/>
      <c r="S452" s="54"/>
      <c r="T452" s="57"/>
      <c r="U452" s="57"/>
      <c r="V452" s="57"/>
      <c r="W452" s="57"/>
      <c r="X452" s="147" t="str">
        <f>IF(COUNTBLANK(D452)=1,"",IF('order-admin-units'!$I$1&lt;&gt;"y", "", IF(COUNTBLANK(K452)=1, 'order-admin-units'!$B$1+1, VLOOKUP(K452, ordercountry, 2))))</f>
        <v/>
      </c>
      <c r="Y452" s="147" t="str">
        <f>IF(COUNTBLANK(D452)=1,"",IF('order-admin-units'!$I$1&lt;&gt;"y", "", IF(COUNTBLANK(K452:L452)&gt;0, 'order-admin-units'!$B$2+1, VLOOKUP(K452&amp;"@"&amp;L452, orderadmin, 2))))</f>
        <v/>
      </c>
      <c r="Z452" s="147" t="str">
        <f t="shared" si="46"/>
        <v/>
      </c>
      <c r="AA452" s="147" t="str">
        <f t="shared" si="47"/>
        <v/>
      </c>
      <c r="AB452" s="147" t="str">
        <f t="shared" si="48"/>
        <v/>
      </c>
      <c r="AC452" s="147" t="str">
        <f t="shared" si="44"/>
        <v/>
      </c>
      <c r="AD452" s="11" t="str">
        <f t="shared" si="49"/>
        <v/>
      </c>
      <c r="AE452" s="11" t="str">
        <f t="array" ref="AE452">IF(COUNTBLANK(D452)=1,"",IF(OR($H$2="y",$H$2="m"),IF(AA452=AA451,IF(OR(AB452=$AB$4:$AB451)=FALSE,AE451&amp;C452,AE451),"("&amp;C452)&amp;IF(AA452=AA453,IF(OR(AB453=$AB$4:$AB452)=FALSE,", ",""),") "),""))</f>
        <v/>
      </c>
      <c r="AF452" s="11" t="str">
        <f t="array" ref="AF452">IF((COUNTBLANK(D452)=0)*OR($H$2="y",$H$2="m"),IFERROR(LEFT(C452, FIND(" ",C452)-1), C452),"")</f>
        <v/>
      </c>
      <c r="AG452" s="11" t="str">
        <f t="array" ref="AG452">IF(COUNTBLANK(D452)=1,"",IF(OR($H$2="y",$H$2="m"),IF(AA452=AA451,IF(OR(AC452=$AC$4:$AC451)=FALSE,AG451&amp;AF452,AG451),"("&amp;AF452)&amp;IF(AA452=AA453,IF(OR(AC453=$AC$4:$AC452)=FALSE,", ",""),") "),""))</f>
        <v/>
      </c>
      <c r="AH452" s="10" t="str">
        <f>IF((COUNTBLANK(D452)=1),"",IF(D452=D451,AH451,"")&amp;IF(B451&lt;&gt;B452,((IF(COUNTBLANK(E452)=1,$D$3&amp;"Non-type material: "&amp;$D$3,$D$3&amp;INDEX('type-categories'!$A$2:$B$100,MATCH(E452,'type-categories'!$A$2:$A$100,0),2)&amp;$D$3))),"")&amp;(IF(K452&lt;&gt;K451,$C$2&amp;UPPER(K452)&amp;$C$2&amp;$K$3&amp;" ",(IF(B452&lt;&gt;B451,$C$2&amp;UPPER(K452)&amp;$C$2&amp;$K$3&amp;" ",""))))&amp;IF((AA452&lt;&gt;AA453)*($H$2="y"),AD452&amp;AE452,IF((AA452&lt;&gt;AA453)*($H$2="m"),AD452&amp;AG452,IF(($H$2&lt;&gt;"m")*($H$2&lt;&gt;"Y"),(IF(F452=0,"",F452&amp;" "&amp;$F$4&amp;" "))&amp;(IF(G452=0,"",G452&amp;" "&amp;$G$4&amp;" "))&amp;(IF(H452=0,"",H452&amp;" "&amp;H$4&amp;" "))&amp;(IF(I452=0,"",I452&amp;" "&amp;$I$4&amp;" "))&amp;(IF(J452=0,"",J452&amp;" "&amp;$J$4&amp;" ")),"")))&amp;"; "&amp;IF((B452=B451)*(AA452=AA451), "same collecting data; ", IF((B452=B451)*(Z451=Z452),"same locality; ",(IF(COUNTBLANK(L452)=1,"",$D$2&amp;L452&amp;$L$3&amp;" "&amp;$D$2))&amp;(IF(COUNTBLANK(M452)=1,"",$E$2&amp;M452&amp;$E$2&amp;", "))&amp;(IF(COUNTBLANK(N452)=1,"",N452&amp;"; "))&amp;(IF(COUNTBLANK(O452)=1,"",O452&amp;"; ")))&amp;(IF(COUNTBLANK(P452)=1,"",P452&amp;"; "))&amp;(IF(COUNTBLANK(Q452)=1,"",Q452&amp;"; "))&amp;(IF(COUNTBLANK(R452)=1,"",R452&amp;"m, "))&amp;IF((COUNTBLANK(S452)=0)*(S452&lt;&gt;S451), S452&amp;"; ","")&amp;(IF(COUNTBLANK(U452)=1,"",U452&amp;"; "))&amp;(IF(COUNTBLANK(T452)=1,"",IF(COUNTBLANK(F$2)=1,T452&amp;"; ",T452&amp;" "&amp;F$2&amp;"; "))))&amp;(IF(COUNTBLANK(V452)=1,"",V452&amp;"; "))&amp;IF((COUNTBLANK(C452)=1),"",C452)&amp;IF((B452=B453)*(K452=K453)*(L452=L453)*(M452=M453),IF(($H$2&lt;&gt;"m")*($H$2&lt;&gt;"Y"), " • ", IF((ISNUMBER(FIND(")",AE452))), " • ", "")),IF((B452=B453)*(K452=K453)," • ",". ")))</f>
        <v/>
      </c>
    </row>
    <row r="453" spans="1:34" s="1" customFormat="1" x14ac:dyDescent="0.25">
      <c r="A453" s="3" t="str">
        <f t="shared" si="45"/>
        <v/>
      </c>
      <c r="B453" s="53" t="str">
        <f t="shared" ref="B453:B516" si="50">D453&amp;E453</f>
        <v/>
      </c>
      <c r="C453" s="57"/>
      <c r="D453" s="57"/>
      <c r="E453" s="57"/>
      <c r="F453" s="57"/>
      <c r="G453" s="57"/>
      <c r="H453" s="57"/>
      <c r="I453" s="57"/>
      <c r="J453" s="57"/>
      <c r="K453" s="57"/>
      <c r="L453" s="57"/>
      <c r="M453" s="54"/>
      <c r="N453" s="57"/>
      <c r="O453" s="58"/>
      <c r="P453" s="58"/>
      <c r="Q453" s="58"/>
      <c r="R453" s="58"/>
      <c r="S453" s="54"/>
      <c r="T453" s="57"/>
      <c r="U453" s="57"/>
      <c r="V453" s="57"/>
      <c r="W453" s="57"/>
      <c r="X453" s="147" t="str">
        <f>IF(COUNTBLANK(D453)=1,"",IF('order-admin-units'!$I$1&lt;&gt;"y", "", IF(COUNTBLANK(K453)=1, 'order-admin-units'!$B$1+1, VLOOKUP(K453, ordercountry, 2))))</f>
        <v/>
      </c>
      <c r="Y453" s="147" t="str">
        <f>IF(COUNTBLANK(D453)=1,"",IF('order-admin-units'!$I$1&lt;&gt;"y", "", IF(COUNTBLANK(K453:L453)&gt;0, 'order-admin-units'!$B$2+1, VLOOKUP(K453&amp;"@"&amp;L453, orderadmin, 2))))</f>
        <v/>
      </c>
      <c r="Z453" s="147" t="str">
        <f t="shared" si="46"/>
        <v/>
      </c>
      <c r="AA453" s="147" t="str">
        <f t="shared" si="47"/>
        <v/>
      </c>
      <c r="AB453" s="147" t="str">
        <f t="shared" si="48"/>
        <v/>
      </c>
      <c r="AC453" s="147" t="str">
        <f t="shared" ref="AC453:AC516" si="51">AA453&amp;AF453</f>
        <v/>
      </c>
      <c r="AD453" s="11" t="str">
        <f t="shared" si="49"/>
        <v/>
      </c>
      <c r="AE453" s="11" t="str">
        <f t="array" ref="AE453">IF(COUNTBLANK(D453)=1,"",IF(OR($H$2="y",$H$2="m"),IF(AA453=AA452,IF(OR(AB453=$AB$4:$AB452)=FALSE,AE452&amp;C453,AE452),"("&amp;C453)&amp;IF(AA453=AA454,IF(OR(AB454=$AB$4:$AB453)=FALSE,", ",""),") "),""))</f>
        <v/>
      </c>
      <c r="AF453" s="11" t="str">
        <f t="array" ref="AF453">IF((COUNTBLANK(D453)=0)*OR($H$2="y",$H$2="m"),IFERROR(LEFT(C453, FIND(" ",C453)-1), C453),"")</f>
        <v/>
      </c>
      <c r="AG453" s="11" t="str">
        <f t="array" ref="AG453">IF(COUNTBLANK(D453)=1,"",IF(OR($H$2="y",$H$2="m"),IF(AA453=AA452,IF(OR(AC453=$AC$4:$AC452)=FALSE,AG452&amp;AF453,AG452),"("&amp;AF453)&amp;IF(AA453=AA454,IF(OR(AC454=$AC$4:$AC453)=FALSE,", ",""),") "),""))</f>
        <v/>
      </c>
      <c r="AH453" s="10" t="str">
        <f>IF((COUNTBLANK(D453)=1),"",IF(D453=D452,AH452,"")&amp;IF(B452&lt;&gt;B453,((IF(COUNTBLANK(E453)=1,$D$3&amp;"Non-type material: "&amp;$D$3,$D$3&amp;INDEX('type-categories'!$A$2:$B$100,MATCH(E453,'type-categories'!$A$2:$A$100,0),2)&amp;$D$3))),"")&amp;(IF(K453&lt;&gt;K452,$C$2&amp;UPPER(K453)&amp;$C$2&amp;$K$3&amp;" ",(IF(B453&lt;&gt;B452,$C$2&amp;UPPER(K453)&amp;$C$2&amp;$K$3&amp;" ",""))))&amp;IF((AA453&lt;&gt;AA454)*($H$2="y"),AD453&amp;AE453,IF((AA453&lt;&gt;AA454)*($H$2="m"),AD453&amp;AG453,IF(($H$2&lt;&gt;"m")*($H$2&lt;&gt;"Y"),(IF(F453=0,"",F453&amp;" "&amp;$F$4&amp;" "))&amp;(IF(G453=0,"",G453&amp;" "&amp;$G$4&amp;" "))&amp;(IF(H453=0,"",H453&amp;" "&amp;H$4&amp;" "))&amp;(IF(I453=0,"",I453&amp;" "&amp;$I$4&amp;" "))&amp;(IF(J453=0,"",J453&amp;" "&amp;$J$4&amp;" ")),"")))&amp;"; "&amp;IF((B453=B452)*(AA453=AA452), "same collecting data; ", IF((B453=B452)*(Z452=Z453),"same locality; ",(IF(COUNTBLANK(L453)=1,"",$D$2&amp;L453&amp;$L$3&amp;" "&amp;$D$2))&amp;(IF(COUNTBLANK(M453)=1,"",$E$2&amp;M453&amp;$E$2&amp;", "))&amp;(IF(COUNTBLANK(N453)=1,"",N453&amp;"; "))&amp;(IF(COUNTBLANK(O453)=1,"",O453&amp;"; ")))&amp;(IF(COUNTBLANK(P453)=1,"",P453&amp;"; "))&amp;(IF(COUNTBLANK(Q453)=1,"",Q453&amp;"; "))&amp;(IF(COUNTBLANK(R453)=1,"",R453&amp;"m, "))&amp;IF((COUNTBLANK(S453)=0)*(S453&lt;&gt;S452), S453&amp;"; ","")&amp;(IF(COUNTBLANK(U453)=1,"",U453&amp;"; "))&amp;(IF(COUNTBLANK(T453)=1,"",IF(COUNTBLANK(F$2)=1,T453&amp;"; ",T453&amp;" "&amp;F$2&amp;"; "))))&amp;(IF(COUNTBLANK(V453)=1,"",V453&amp;"; "))&amp;IF((COUNTBLANK(C453)=1),"",C453)&amp;IF((B453=B454)*(K453=K454)*(L453=L454)*(M453=M454),IF(($H$2&lt;&gt;"m")*($H$2&lt;&gt;"Y"), " • ", IF((ISNUMBER(FIND(")",AE453))), " • ", "")),IF((B453=B454)*(K453=K454)," • ",". ")))</f>
        <v/>
      </c>
    </row>
    <row r="454" spans="1:34" s="1" customFormat="1" x14ac:dyDescent="0.25">
      <c r="A454" s="3" t="str">
        <f t="shared" ref="A454:A517" si="52">IF(ISBLANK(D454),"",IF(D454&lt;&gt;D453, A453+1, A453))</f>
        <v/>
      </c>
      <c r="B454" s="53" t="str">
        <f t="shared" si="50"/>
        <v/>
      </c>
      <c r="C454" s="57"/>
      <c r="D454" s="57"/>
      <c r="E454" s="57"/>
      <c r="F454" s="57"/>
      <c r="G454" s="57"/>
      <c r="H454" s="57"/>
      <c r="I454" s="57"/>
      <c r="J454" s="57"/>
      <c r="K454" s="57"/>
      <c r="L454" s="57"/>
      <c r="M454" s="54"/>
      <c r="N454" s="57"/>
      <c r="O454" s="58"/>
      <c r="P454" s="58"/>
      <c r="Q454" s="58"/>
      <c r="R454" s="58"/>
      <c r="S454" s="54"/>
      <c r="T454" s="57"/>
      <c r="U454" s="57"/>
      <c r="V454" s="57"/>
      <c r="W454" s="57"/>
      <c r="X454" s="147" t="str">
        <f>IF(COUNTBLANK(D454)=1,"",IF('order-admin-units'!$I$1&lt;&gt;"y", "", IF(COUNTBLANK(K454)=1, 'order-admin-units'!$B$1+1, VLOOKUP(K454, ordercountry, 2))))</f>
        <v/>
      </c>
      <c r="Y454" s="147" t="str">
        <f>IF(COUNTBLANK(D454)=1,"",IF('order-admin-units'!$I$1&lt;&gt;"y", "", IF(COUNTBLANK(K454:L454)&gt;0, 'order-admin-units'!$B$2+1, VLOOKUP(K454&amp;"@"&amp;L454, orderadmin, 2))))</f>
        <v/>
      </c>
      <c r="Z454" s="147" t="str">
        <f t="shared" ref="Z454:Z517" si="53">K454&amp;L454&amp;M454&amp;N454&amp;O454</f>
        <v/>
      </c>
      <c r="AA454" s="147" t="str">
        <f t="shared" ref="AA454:AA517" si="54">B454&amp;K454&amp;L454&amp;M454&amp;N454&amp;O454&amp;P454&amp;Q454&amp;R454&amp;S454&amp;T454&amp;U454</f>
        <v/>
      </c>
      <c r="AB454" s="147" t="str">
        <f t="shared" ref="AB454:AB517" si="55">AA454&amp;C454</f>
        <v/>
      </c>
      <c r="AC454" s="147" t="str">
        <f t="shared" si="51"/>
        <v/>
      </c>
      <c r="AD454" s="11" t="str">
        <f t="shared" ref="AD454:AD517" si="56">IF(OR($H$2="y",$H$2="m"),IF(SUMIF($AA$5:$AA$2000,AA454,$F$5:$F$2000)&lt;&gt;0,SUMIF($AA$5:$AA$2000,AA454,$F$5:$F$2000)&amp;" "&amp;$F$4&amp;" ","")&amp;IF(SUMIF($AA$5:$AA$2000,AA454,$G$5:$G$2000)&lt;&gt;0,SUMIF($AA$5:$AA$2000,AA454,$G$5:$G$2000)&amp;" "&amp;$G$4&amp;" ","")&amp;IF(SUMIF($AA$5:$AA$2000,AA454,$H$5:$H$2000)&lt;&gt;0,SUMIF($AA$5:$AA$2000,AA454,$H$5:$H$2000)&amp;" "&amp;$H$4&amp;" ","")&amp;IF(SUMIF($AA$5:$AA$2000,AA454,$I$5:$I$2000)&lt;&gt;0,SUMIF($AA$5:$AA$2000,AA454,$I$5:$I$2000)&amp;" "&amp;$I$4&amp;" ","")&amp;IF(SUMIF($AA$5:$AA$2000,AA454,$J$5:$J$2000)&lt;&gt;0,SUMIF($AA$5:$AA$2000,AA454,$J$5:$J$2000)&amp;" "&amp;$J$4&amp;" ",""),"")</f>
        <v/>
      </c>
      <c r="AE454" s="11" t="str">
        <f t="array" ref="AE454">IF(COUNTBLANK(D454)=1,"",IF(OR($H$2="y",$H$2="m"),IF(AA454=AA453,IF(OR(AB454=$AB$4:$AB453)=FALSE,AE453&amp;C454,AE453),"("&amp;C454)&amp;IF(AA454=AA455,IF(OR(AB455=$AB$4:$AB454)=FALSE,", ",""),") "),""))</f>
        <v/>
      </c>
      <c r="AF454" s="11" t="str">
        <f t="array" ref="AF454">IF((COUNTBLANK(D454)=0)*OR($H$2="y",$H$2="m"),IFERROR(LEFT(C454, FIND(" ",C454)-1), C454),"")</f>
        <v/>
      </c>
      <c r="AG454" s="11" t="str">
        <f t="array" ref="AG454">IF(COUNTBLANK(D454)=1,"",IF(OR($H$2="y",$H$2="m"),IF(AA454=AA453,IF(OR(AC454=$AC$4:$AC453)=FALSE,AG453&amp;AF454,AG453),"("&amp;AF454)&amp;IF(AA454=AA455,IF(OR(AC455=$AC$4:$AC454)=FALSE,", ",""),") "),""))</f>
        <v/>
      </c>
      <c r="AH454" s="10" t="str">
        <f>IF((COUNTBLANK(D454)=1),"",IF(D454=D453,AH453,"")&amp;IF(B453&lt;&gt;B454,((IF(COUNTBLANK(E454)=1,$D$3&amp;"Non-type material: "&amp;$D$3,$D$3&amp;INDEX('type-categories'!$A$2:$B$100,MATCH(E454,'type-categories'!$A$2:$A$100,0),2)&amp;$D$3))),"")&amp;(IF(K454&lt;&gt;K453,$C$2&amp;UPPER(K454)&amp;$C$2&amp;$K$3&amp;" ",(IF(B454&lt;&gt;B453,$C$2&amp;UPPER(K454)&amp;$C$2&amp;$K$3&amp;" ",""))))&amp;IF((AA454&lt;&gt;AA455)*($H$2="y"),AD454&amp;AE454,IF((AA454&lt;&gt;AA455)*($H$2="m"),AD454&amp;AG454,IF(($H$2&lt;&gt;"m")*($H$2&lt;&gt;"Y"),(IF(F454=0,"",F454&amp;" "&amp;$F$4&amp;" "))&amp;(IF(G454=0,"",G454&amp;" "&amp;$G$4&amp;" "))&amp;(IF(H454=0,"",H454&amp;" "&amp;H$4&amp;" "))&amp;(IF(I454=0,"",I454&amp;" "&amp;$I$4&amp;" "))&amp;(IF(J454=0,"",J454&amp;" "&amp;$J$4&amp;" ")),"")))&amp;"; "&amp;IF((B454=B453)*(AA454=AA453), "same collecting data; ", IF((B454=B453)*(Z453=Z454),"same locality; ",(IF(COUNTBLANK(L454)=1,"",$D$2&amp;L454&amp;$L$3&amp;" "&amp;$D$2))&amp;(IF(COUNTBLANK(M454)=1,"",$E$2&amp;M454&amp;$E$2&amp;", "))&amp;(IF(COUNTBLANK(N454)=1,"",N454&amp;"; "))&amp;(IF(COUNTBLANK(O454)=1,"",O454&amp;"; ")))&amp;(IF(COUNTBLANK(P454)=1,"",P454&amp;"; "))&amp;(IF(COUNTBLANK(Q454)=1,"",Q454&amp;"; "))&amp;(IF(COUNTBLANK(R454)=1,"",R454&amp;"m, "))&amp;IF((COUNTBLANK(S454)=0)*(S454&lt;&gt;S453), S454&amp;"; ","")&amp;(IF(COUNTBLANK(U454)=1,"",U454&amp;"; "))&amp;(IF(COUNTBLANK(T454)=1,"",IF(COUNTBLANK(F$2)=1,T454&amp;"; ",T454&amp;" "&amp;F$2&amp;"; "))))&amp;(IF(COUNTBLANK(V454)=1,"",V454&amp;"; "))&amp;IF((COUNTBLANK(C454)=1),"",C454)&amp;IF((B454=B455)*(K454=K455)*(L454=L455)*(M454=M455),IF(($H$2&lt;&gt;"m")*($H$2&lt;&gt;"Y"), " • ", IF((ISNUMBER(FIND(")",AE454))), " • ", "")),IF((B454=B455)*(K454=K455)," • ",". ")))</f>
        <v/>
      </c>
    </row>
    <row r="455" spans="1:34" s="1" customFormat="1" x14ac:dyDescent="0.25">
      <c r="A455" s="3" t="str">
        <f t="shared" si="52"/>
        <v/>
      </c>
      <c r="B455" s="53" t="str">
        <f t="shared" si="50"/>
        <v/>
      </c>
      <c r="C455" s="57"/>
      <c r="D455" s="57"/>
      <c r="E455" s="57"/>
      <c r="F455" s="57"/>
      <c r="G455" s="57"/>
      <c r="H455" s="57"/>
      <c r="I455" s="57"/>
      <c r="J455" s="57"/>
      <c r="K455" s="57"/>
      <c r="L455" s="57"/>
      <c r="M455" s="54"/>
      <c r="N455" s="57"/>
      <c r="O455" s="58"/>
      <c r="P455" s="58"/>
      <c r="Q455" s="58"/>
      <c r="R455" s="58"/>
      <c r="S455" s="54"/>
      <c r="T455" s="57"/>
      <c r="U455" s="57"/>
      <c r="V455" s="57"/>
      <c r="W455" s="57"/>
      <c r="X455" s="147" t="str">
        <f>IF(COUNTBLANK(D455)=1,"",IF('order-admin-units'!$I$1&lt;&gt;"y", "", IF(COUNTBLANK(K455)=1, 'order-admin-units'!$B$1+1, VLOOKUP(K455, ordercountry, 2))))</f>
        <v/>
      </c>
      <c r="Y455" s="147" t="str">
        <f>IF(COUNTBLANK(D455)=1,"",IF('order-admin-units'!$I$1&lt;&gt;"y", "", IF(COUNTBLANK(K455:L455)&gt;0, 'order-admin-units'!$B$2+1, VLOOKUP(K455&amp;"@"&amp;L455, orderadmin, 2))))</f>
        <v/>
      </c>
      <c r="Z455" s="147" t="str">
        <f t="shared" si="53"/>
        <v/>
      </c>
      <c r="AA455" s="147" t="str">
        <f t="shared" si="54"/>
        <v/>
      </c>
      <c r="AB455" s="147" t="str">
        <f t="shared" si="55"/>
        <v/>
      </c>
      <c r="AC455" s="147" t="str">
        <f t="shared" si="51"/>
        <v/>
      </c>
      <c r="AD455" s="11" t="str">
        <f t="shared" si="56"/>
        <v/>
      </c>
      <c r="AE455" s="11" t="str">
        <f t="array" ref="AE455">IF(COUNTBLANK(D455)=1,"",IF(OR($H$2="y",$H$2="m"),IF(AA455=AA454,IF(OR(AB455=$AB$4:$AB454)=FALSE,AE454&amp;C455,AE454),"("&amp;C455)&amp;IF(AA455=AA456,IF(OR(AB456=$AB$4:$AB455)=FALSE,", ",""),") "),""))</f>
        <v/>
      </c>
      <c r="AF455" s="11" t="str">
        <f t="array" ref="AF455">IF((COUNTBLANK(D455)=0)*OR($H$2="y",$H$2="m"),IFERROR(LEFT(C455, FIND(" ",C455)-1), C455),"")</f>
        <v/>
      </c>
      <c r="AG455" s="11" t="str">
        <f t="array" ref="AG455">IF(COUNTBLANK(D455)=1,"",IF(OR($H$2="y",$H$2="m"),IF(AA455=AA454,IF(OR(AC455=$AC$4:$AC454)=FALSE,AG454&amp;AF455,AG454),"("&amp;AF455)&amp;IF(AA455=AA456,IF(OR(AC456=$AC$4:$AC455)=FALSE,", ",""),") "),""))</f>
        <v/>
      </c>
      <c r="AH455" s="10" t="str">
        <f>IF((COUNTBLANK(D455)=1),"",IF(D455=D454,AH454,"")&amp;IF(B454&lt;&gt;B455,((IF(COUNTBLANK(E455)=1,$D$3&amp;"Non-type material: "&amp;$D$3,$D$3&amp;INDEX('type-categories'!$A$2:$B$100,MATCH(E455,'type-categories'!$A$2:$A$100,0),2)&amp;$D$3))),"")&amp;(IF(K455&lt;&gt;K454,$C$2&amp;UPPER(K455)&amp;$C$2&amp;$K$3&amp;" ",(IF(B455&lt;&gt;B454,$C$2&amp;UPPER(K455)&amp;$C$2&amp;$K$3&amp;" ",""))))&amp;IF((AA455&lt;&gt;AA456)*($H$2="y"),AD455&amp;AE455,IF((AA455&lt;&gt;AA456)*($H$2="m"),AD455&amp;AG455,IF(($H$2&lt;&gt;"m")*($H$2&lt;&gt;"Y"),(IF(F455=0,"",F455&amp;" "&amp;$F$4&amp;" "))&amp;(IF(G455=0,"",G455&amp;" "&amp;$G$4&amp;" "))&amp;(IF(H455=0,"",H455&amp;" "&amp;H$4&amp;" "))&amp;(IF(I455=0,"",I455&amp;" "&amp;$I$4&amp;" "))&amp;(IF(J455=0,"",J455&amp;" "&amp;$J$4&amp;" ")),"")))&amp;"; "&amp;IF((B455=B454)*(AA455=AA454), "same collecting data; ", IF((B455=B454)*(Z454=Z455),"same locality; ",(IF(COUNTBLANK(L455)=1,"",$D$2&amp;L455&amp;$L$3&amp;" "&amp;$D$2))&amp;(IF(COUNTBLANK(M455)=1,"",$E$2&amp;M455&amp;$E$2&amp;", "))&amp;(IF(COUNTBLANK(N455)=1,"",N455&amp;"; "))&amp;(IF(COUNTBLANK(O455)=1,"",O455&amp;"; ")))&amp;(IF(COUNTBLANK(P455)=1,"",P455&amp;"; "))&amp;(IF(COUNTBLANK(Q455)=1,"",Q455&amp;"; "))&amp;(IF(COUNTBLANK(R455)=1,"",R455&amp;"m, "))&amp;IF((COUNTBLANK(S455)=0)*(S455&lt;&gt;S454), S455&amp;"; ","")&amp;(IF(COUNTBLANK(U455)=1,"",U455&amp;"; "))&amp;(IF(COUNTBLANK(T455)=1,"",IF(COUNTBLANK(F$2)=1,T455&amp;"; ",T455&amp;" "&amp;F$2&amp;"; "))))&amp;(IF(COUNTBLANK(V455)=1,"",V455&amp;"; "))&amp;IF((COUNTBLANK(C455)=1),"",C455)&amp;IF((B455=B456)*(K455=K456)*(L455=L456)*(M455=M456),IF(($H$2&lt;&gt;"m")*($H$2&lt;&gt;"Y"), " • ", IF((ISNUMBER(FIND(")",AE455))), " • ", "")),IF((B455=B456)*(K455=K456)," • ",". ")))</f>
        <v/>
      </c>
    </row>
    <row r="456" spans="1:34" s="1" customFormat="1" x14ac:dyDescent="0.25">
      <c r="A456" s="3" t="str">
        <f t="shared" si="52"/>
        <v/>
      </c>
      <c r="B456" s="53" t="str">
        <f t="shared" si="50"/>
        <v/>
      </c>
      <c r="C456" s="57"/>
      <c r="D456" s="57"/>
      <c r="E456" s="57"/>
      <c r="F456" s="57"/>
      <c r="G456" s="57"/>
      <c r="H456" s="57"/>
      <c r="I456" s="57"/>
      <c r="J456" s="57"/>
      <c r="K456" s="57"/>
      <c r="L456" s="57"/>
      <c r="M456" s="54"/>
      <c r="N456" s="57"/>
      <c r="O456" s="58"/>
      <c r="P456" s="58"/>
      <c r="Q456" s="58"/>
      <c r="R456" s="58"/>
      <c r="S456" s="54"/>
      <c r="T456" s="57"/>
      <c r="U456" s="57"/>
      <c r="V456" s="57"/>
      <c r="W456" s="57"/>
      <c r="X456" s="147" t="str">
        <f>IF(COUNTBLANK(D456)=1,"",IF('order-admin-units'!$I$1&lt;&gt;"y", "", IF(COUNTBLANK(K456)=1, 'order-admin-units'!$B$1+1, VLOOKUP(K456, ordercountry, 2))))</f>
        <v/>
      </c>
      <c r="Y456" s="147" t="str">
        <f>IF(COUNTBLANK(D456)=1,"",IF('order-admin-units'!$I$1&lt;&gt;"y", "", IF(COUNTBLANK(K456:L456)&gt;0, 'order-admin-units'!$B$2+1, VLOOKUP(K456&amp;"@"&amp;L456, orderadmin, 2))))</f>
        <v/>
      </c>
      <c r="Z456" s="147" t="str">
        <f t="shared" si="53"/>
        <v/>
      </c>
      <c r="AA456" s="147" t="str">
        <f t="shared" si="54"/>
        <v/>
      </c>
      <c r="AB456" s="147" t="str">
        <f t="shared" si="55"/>
        <v/>
      </c>
      <c r="AC456" s="147" t="str">
        <f t="shared" si="51"/>
        <v/>
      </c>
      <c r="AD456" s="11" t="str">
        <f t="shared" si="56"/>
        <v/>
      </c>
      <c r="AE456" s="11" t="str">
        <f t="array" ref="AE456">IF(COUNTBLANK(D456)=1,"",IF(OR($H$2="y",$H$2="m"),IF(AA456=AA455,IF(OR(AB456=$AB$4:$AB455)=FALSE,AE455&amp;C456,AE455),"("&amp;C456)&amp;IF(AA456=AA457,IF(OR(AB457=$AB$4:$AB456)=FALSE,", ",""),") "),""))</f>
        <v/>
      </c>
      <c r="AF456" s="11" t="str">
        <f t="array" ref="AF456">IF((COUNTBLANK(D456)=0)*OR($H$2="y",$H$2="m"),IFERROR(LEFT(C456, FIND(" ",C456)-1), C456),"")</f>
        <v/>
      </c>
      <c r="AG456" s="11" t="str">
        <f t="array" ref="AG456">IF(COUNTBLANK(D456)=1,"",IF(OR($H$2="y",$H$2="m"),IF(AA456=AA455,IF(OR(AC456=$AC$4:$AC455)=FALSE,AG455&amp;AF456,AG455),"("&amp;AF456)&amp;IF(AA456=AA457,IF(OR(AC457=$AC$4:$AC456)=FALSE,", ",""),") "),""))</f>
        <v/>
      </c>
      <c r="AH456" s="10" t="str">
        <f>IF((COUNTBLANK(D456)=1),"",IF(D456=D455,AH455,"")&amp;IF(B455&lt;&gt;B456,((IF(COUNTBLANK(E456)=1,$D$3&amp;"Non-type material: "&amp;$D$3,$D$3&amp;INDEX('type-categories'!$A$2:$B$100,MATCH(E456,'type-categories'!$A$2:$A$100,0),2)&amp;$D$3))),"")&amp;(IF(K456&lt;&gt;K455,$C$2&amp;UPPER(K456)&amp;$C$2&amp;$K$3&amp;" ",(IF(B456&lt;&gt;B455,$C$2&amp;UPPER(K456)&amp;$C$2&amp;$K$3&amp;" ",""))))&amp;IF((AA456&lt;&gt;AA457)*($H$2="y"),AD456&amp;AE456,IF((AA456&lt;&gt;AA457)*($H$2="m"),AD456&amp;AG456,IF(($H$2&lt;&gt;"m")*($H$2&lt;&gt;"Y"),(IF(F456=0,"",F456&amp;" "&amp;$F$4&amp;" "))&amp;(IF(G456=0,"",G456&amp;" "&amp;$G$4&amp;" "))&amp;(IF(H456=0,"",H456&amp;" "&amp;H$4&amp;" "))&amp;(IF(I456=0,"",I456&amp;" "&amp;$I$4&amp;" "))&amp;(IF(J456=0,"",J456&amp;" "&amp;$J$4&amp;" ")),"")))&amp;"; "&amp;IF((B456=B455)*(AA456=AA455), "same collecting data; ", IF((B456=B455)*(Z455=Z456),"same locality; ",(IF(COUNTBLANK(L456)=1,"",$D$2&amp;L456&amp;$L$3&amp;" "&amp;$D$2))&amp;(IF(COUNTBLANK(M456)=1,"",$E$2&amp;M456&amp;$E$2&amp;", "))&amp;(IF(COUNTBLANK(N456)=1,"",N456&amp;"; "))&amp;(IF(COUNTBLANK(O456)=1,"",O456&amp;"; ")))&amp;(IF(COUNTBLANK(P456)=1,"",P456&amp;"; "))&amp;(IF(COUNTBLANK(Q456)=1,"",Q456&amp;"; "))&amp;(IF(COUNTBLANK(R456)=1,"",R456&amp;"m, "))&amp;IF((COUNTBLANK(S456)=0)*(S456&lt;&gt;S455), S456&amp;"; ","")&amp;(IF(COUNTBLANK(U456)=1,"",U456&amp;"; "))&amp;(IF(COUNTBLANK(T456)=1,"",IF(COUNTBLANK(F$2)=1,T456&amp;"; ",T456&amp;" "&amp;F$2&amp;"; "))))&amp;(IF(COUNTBLANK(V456)=1,"",V456&amp;"; "))&amp;IF((COUNTBLANK(C456)=1),"",C456)&amp;IF((B456=B457)*(K456=K457)*(L456=L457)*(M456=M457),IF(($H$2&lt;&gt;"m")*($H$2&lt;&gt;"Y"), " • ", IF((ISNUMBER(FIND(")",AE456))), " • ", "")),IF((B456=B457)*(K456=K457)," • ",". ")))</f>
        <v/>
      </c>
    </row>
    <row r="457" spans="1:34" s="1" customFormat="1" x14ac:dyDescent="0.25">
      <c r="A457" s="3" t="str">
        <f t="shared" si="52"/>
        <v/>
      </c>
      <c r="B457" s="53" t="str">
        <f t="shared" si="50"/>
        <v/>
      </c>
      <c r="C457" s="54"/>
      <c r="D457" s="55"/>
      <c r="E457" s="55"/>
      <c r="F457" s="54"/>
      <c r="G457" s="54"/>
      <c r="H457" s="54"/>
      <c r="I457" s="54"/>
      <c r="J457" s="54"/>
      <c r="K457" s="54"/>
      <c r="L457" s="56"/>
      <c r="M457" s="54"/>
      <c r="N457" s="56"/>
      <c r="O457" s="54"/>
      <c r="P457" s="54"/>
      <c r="Q457" s="54"/>
      <c r="R457" s="54"/>
      <c r="S457" s="54"/>
      <c r="T457" s="54"/>
      <c r="U457" s="54"/>
      <c r="V457" s="54"/>
      <c r="W457" s="54"/>
      <c r="X457" s="147" t="str">
        <f>IF(COUNTBLANK(D457)=1,"",IF('order-admin-units'!$I$1&lt;&gt;"y", "", IF(COUNTBLANK(K457)=1, 'order-admin-units'!$B$1+1, VLOOKUP(K457, ordercountry, 2))))</f>
        <v/>
      </c>
      <c r="Y457" s="147" t="str">
        <f>IF(COUNTBLANK(D457)=1,"",IF('order-admin-units'!$I$1&lt;&gt;"y", "", IF(COUNTBLANK(K457:L457)&gt;0, 'order-admin-units'!$B$2+1, VLOOKUP(K457&amp;"@"&amp;L457, orderadmin, 2))))</f>
        <v/>
      </c>
      <c r="Z457" s="147" t="str">
        <f t="shared" si="53"/>
        <v/>
      </c>
      <c r="AA457" s="147" t="str">
        <f t="shared" si="54"/>
        <v/>
      </c>
      <c r="AB457" s="147" t="str">
        <f t="shared" si="55"/>
        <v/>
      </c>
      <c r="AC457" s="147" t="str">
        <f t="shared" si="51"/>
        <v/>
      </c>
      <c r="AD457" s="11" t="str">
        <f t="shared" si="56"/>
        <v/>
      </c>
      <c r="AE457" s="11" t="str">
        <f t="array" ref="AE457">IF(COUNTBLANK(D457)=1,"",IF(OR($H$2="y",$H$2="m"),IF(AA457=AA456,IF(OR(AB457=$AB$4:$AB456)=FALSE,AE456&amp;C457,AE456),"("&amp;C457)&amp;IF(AA457=AA458,IF(OR(AB458=$AB$4:$AB457)=FALSE,", ",""),") "),""))</f>
        <v/>
      </c>
      <c r="AF457" s="11" t="str">
        <f t="array" ref="AF457">IF((COUNTBLANK(D457)=0)*OR($H$2="y",$H$2="m"),IFERROR(LEFT(C457, FIND(" ",C457)-1), C457),"")</f>
        <v/>
      </c>
      <c r="AG457" s="11" t="str">
        <f t="array" ref="AG457">IF(COUNTBLANK(D457)=1,"",IF(OR($H$2="y",$H$2="m"),IF(AA457=AA456,IF(OR(AC457=$AC$4:$AC456)=FALSE,AG456&amp;AF457,AG456),"("&amp;AF457)&amp;IF(AA457=AA458,IF(OR(AC458=$AC$4:$AC457)=FALSE,", ",""),") "),""))</f>
        <v/>
      </c>
      <c r="AH457" s="10" t="str">
        <f>IF((COUNTBLANK(D457)=1),"",IF(D457=D456,AH456,"")&amp;IF(B456&lt;&gt;B457,((IF(COUNTBLANK(E457)=1,$D$3&amp;"Non-type material: "&amp;$D$3,$D$3&amp;INDEX('type-categories'!$A$2:$B$100,MATCH(E457,'type-categories'!$A$2:$A$100,0),2)&amp;$D$3))),"")&amp;(IF(K457&lt;&gt;K456,$C$2&amp;UPPER(K457)&amp;$C$2&amp;$K$3&amp;" ",(IF(B457&lt;&gt;B456,$C$2&amp;UPPER(K457)&amp;$C$2&amp;$K$3&amp;" ",""))))&amp;IF((AA457&lt;&gt;AA458)*($H$2="y"),AD457&amp;AE457,IF((AA457&lt;&gt;AA458)*($H$2="m"),AD457&amp;AG457,IF(($H$2&lt;&gt;"m")*($H$2&lt;&gt;"Y"),(IF(F457=0,"",F457&amp;" "&amp;$F$4&amp;" "))&amp;(IF(G457=0,"",G457&amp;" "&amp;$G$4&amp;" "))&amp;(IF(H457=0,"",H457&amp;" "&amp;H$4&amp;" "))&amp;(IF(I457=0,"",I457&amp;" "&amp;$I$4&amp;" "))&amp;(IF(J457=0,"",J457&amp;" "&amp;$J$4&amp;" ")),"")))&amp;"; "&amp;IF((B457=B456)*(AA457=AA456), "same collecting data; ", IF((B457=B456)*(Z456=Z457),"same locality; ",(IF(COUNTBLANK(L457)=1,"",$D$2&amp;L457&amp;$L$3&amp;" "&amp;$D$2))&amp;(IF(COUNTBLANK(M457)=1,"",$E$2&amp;M457&amp;$E$2&amp;", "))&amp;(IF(COUNTBLANK(N457)=1,"",N457&amp;"; "))&amp;(IF(COUNTBLANK(O457)=1,"",O457&amp;"; ")))&amp;(IF(COUNTBLANK(P457)=1,"",P457&amp;"; "))&amp;(IF(COUNTBLANK(Q457)=1,"",Q457&amp;"; "))&amp;(IF(COUNTBLANK(R457)=1,"",R457&amp;"m, "))&amp;IF((COUNTBLANK(S457)=0)*(S457&lt;&gt;S456), S457&amp;"; ","")&amp;(IF(COUNTBLANK(U457)=1,"",U457&amp;"; "))&amp;(IF(COUNTBLANK(T457)=1,"",IF(COUNTBLANK(F$2)=1,T457&amp;"; ",T457&amp;" "&amp;F$2&amp;"; "))))&amp;(IF(COUNTBLANK(V457)=1,"",V457&amp;"; "))&amp;IF((COUNTBLANK(C457)=1),"",C457)&amp;IF((B457=B458)*(K457=K458)*(L457=L458)*(M457=M458),IF(($H$2&lt;&gt;"m")*($H$2&lt;&gt;"Y"), " • ", IF((ISNUMBER(FIND(")",AE457))), " • ", "")),IF((B457=B458)*(K457=K458)," • ",". ")))</f>
        <v/>
      </c>
    </row>
    <row r="458" spans="1:34" s="1" customFormat="1" x14ac:dyDescent="0.25">
      <c r="A458" s="3" t="str">
        <f t="shared" si="52"/>
        <v/>
      </c>
      <c r="B458" s="53" t="str">
        <f t="shared" si="50"/>
        <v/>
      </c>
      <c r="C458" s="57"/>
      <c r="D458" s="56"/>
      <c r="E458" s="56"/>
      <c r="F458" s="56"/>
      <c r="G458" s="56"/>
      <c r="H458" s="56"/>
      <c r="I458" s="56"/>
      <c r="J458" s="56"/>
      <c r="K458" s="54"/>
      <c r="L458" s="54"/>
      <c r="M458" s="54"/>
      <c r="N458" s="54"/>
      <c r="O458" s="54"/>
      <c r="P458" s="54"/>
      <c r="Q458" s="54"/>
      <c r="R458" s="54"/>
      <c r="S458" s="54"/>
      <c r="T458" s="54"/>
      <c r="U458" s="54"/>
      <c r="V458" s="54"/>
      <c r="W458" s="54"/>
      <c r="X458" s="147" t="str">
        <f>IF(COUNTBLANK(D458)=1,"",IF('order-admin-units'!$I$1&lt;&gt;"y", "", IF(COUNTBLANK(K458)=1, 'order-admin-units'!$B$1+1, VLOOKUP(K458, ordercountry, 2))))</f>
        <v/>
      </c>
      <c r="Y458" s="147" t="str">
        <f>IF(COUNTBLANK(D458)=1,"",IF('order-admin-units'!$I$1&lt;&gt;"y", "", IF(COUNTBLANK(K458:L458)&gt;0, 'order-admin-units'!$B$2+1, VLOOKUP(K458&amp;"@"&amp;L458, orderadmin, 2))))</f>
        <v/>
      </c>
      <c r="Z458" s="147" t="str">
        <f t="shared" si="53"/>
        <v/>
      </c>
      <c r="AA458" s="147" t="str">
        <f t="shared" si="54"/>
        <v/>
      </c>
      <c r="AB458" s="147" t="str">
        <f t="shared" si="55"/>
        <v/>
      </c>
      <c r="AC458" s="147" t="str">
        <f t="shared" si="51"/>
        <v/>
      </c>
      <c r="AD458" s="11" t="str">
        <f t="shared" si="56"/>
        <v/>
      </c>
      <c r="AE458" s="11" t="str">
        <f t="array" ref="AE458">IF(COUNTBLANK(D458)=1,"",IF(OR($H$2="y",$H$2="m"),IF(AA458=AA457,IF(OR(AB458=$AB$4:$AB457)=FALSE,AE457&amp;C458,AE457),"("&amp;C458)&amp;IF(AA458=AA459,IF(OR(AB459=$AB$4:$AB458)=FALSE,", ",""),") "),""))</f>
        <v/>
      </c>
      <c r="AF458" s="11" t="str">
        <f t="array" ref="AF458">IF((COUNTBLANK(D458)=0)*OR($H$2="y",$H$2="m"),IFERROR(LEFT(C458, FIND(" ",C458)-1), C458),"")</f>
        <v/>
      </c>
      <c r="AG458" s="11" t="str">
        <f t="array" ref="AG458">IF(COUNTBLANK(D458)=1,"",IF(OR($H$2="y",$H$2="m"),IF(AA458=AA457,IF(OR(AC458=$AC$4:$AC457)=FALSE,AG457&amp;AF458,AG457),"("&amp;AF458)&amp;IF(AA458=AA459,IF(OR(AC459=$AC$4:$AC458)=FALSE,", ",""),") "),""))</f>
        <v/>
      </c>
      <c r="AH458" s="10" t="str">
        <f>IF((COUNTBLANK(D458)=1),"",IF(D458=D457,AH457,"")&amp;IF(B457&lt;&gt;B458,((IF(COUNTBLANK(E458)=1,$D$3&amp;"Non-type material: "&amp;$D$3,$D$3&amp;INDEX('type-categories'!$A$2:$B$100,MATCH(E458,'type-categories'!$A$2:$A$100,0),2)&amp;$D$3))),"")&amp;(IF(K458&lt;&gt;K457,$C$2&amp;UPPER(K458)&amp;$C$2&amp;$K$3&amp;" ",(IF(B458&lt;&gt;B457,$C$2&amp;UPPER(K458)&amp;$C$2&amp;$K$3&amp;" ",""))))&amp;IF((AA458&lt;&gt;AA459)*($H$2="y"),AD458&amp;AE458,IF((AA458&lt;&gt;AA459)*($H$2="m"),AD458&amp;AG458,IF(($H$2&lt;&gt;"m")*($H$2&lt;&gt;"Y"),(IF(F458=0,"",F458&amp;" "&amp;$F$4&amp;" "))&amp;(IF(G458=0,"",G458&amp;" "&amp;$G$4&amp;" "))&amp;(IF(H458=0,"",H458&amp;" "&amp;H$4&amp;" "))&amp;(IF(I458=0,"",I458&amp;" "&amp;$I$4&amp;" "))&amp;(IF(J458=0,"",J458&amp;" "&amp;$J$4&amp;" ")),"")))&amp;"; "&amp;IF((B458=B457)*(AA458=AA457), "same collecting data; ", IF((B458=B457)*(Z457=Z458),"same locality; ",(IF(COUNTBLANK(L458)=1,"",$D$2&amp;L458&amp;$L$3&amp;" "&amp;$D$2))&amp;(IF(COUNTBLANK(M458)=1,"",$E$2&amp;M458&amp;$E$2&amp;", "))&amp;(IF(COUNTBLANK(N458)=1,"",N458&amp;"; "))&amp;(IF(COUNTBLANK(O458)=1,"",O458&amp;"; ")))&amp;(IF(COUNTBLANK(P458)=1,"",P458&amp;"; "))&amp;(IF(COUNTBLANK(Q458)=1,"",Q458&amp;"; "))&amp;(IF(COUNTBLANK(R458)=1,"",R458&amp;"m, "))&amp;IF((COUNTBLANK(S458)=0)*(S458&lt;&gt;S457), S458&amp;"; ","")&amp;(IF(COUNTBLANK(U458)=1,"",U458&amp;"; "))&amp;(IF(COUNTBLANK(T458)=1,"",IF(COUNTBLANK(F$2)=1,T458&amp;"; ",T458&amp;" "&amp;F$2&amp;"; "))))&amp;(IF(COUNTBLANK(V458)=1,"",V458&amp;"; "))&amp;IF((COUNTBLANK(C458)=1),"",C458)&amp;IF((B458=B459)*(K458=K459)*(L458=L459)*(M458=M459),IF(($H$2&lt;&gt;"m")*($H$2&lt;&gt;"Y"), " • ", IF((ISNUMBER(FIND(")",AE458))), " • ", "")),IF((B458=B459)*(K458=K459)," • ",". ")))</f>
        <v/>
      </c>
    </row>
    <row r="459" spans="1:34" s="1" customFormat="1" x14ac:dyDescent="0.25">
      <c r="A459" s="3" t="str">
        <f t="shared" si="52"/>
        <v/>
      </c>
      <c r="B459" s="53" t="str">
        <f t="shared" si="50"/>
        <v/>
      </c>
      <c r="C459" s="57"/>
      <c r="D459" s="57"/>
      <c r="E459" s="57"/>
      <c r="F459" s="57"/>
      <c r="G459" s="57"/>
      <c r="H459" s="57"/>
      <c r="I459" s="57"/>
      <c r="J459" s="57"/>
      <c r="K459" s="57"/>
      <c r="L459" s="57"/>
      <c r="M459" s="54"/>
      <c r="N459" s="57"/>
      <c r="O459" s="58"/>
      <c r="P459" s="58"/>
      <c r="Q459" s="58"/>
      <c r="R459" s="58"/>
      <c r="S459" s="54"/>
      <c r="T459" s="57"/>
      <c r="U459" s="57"/>
      <c r="V459" s="57"/>
      <c r="W459" s="57"/>
      <c r="X459" s="147" t="str">
        <f>IF(COUNTBLANK(D459)=1,"",IF('order-admin-units'!$I$1&lt;&gt;"y", "", IF(COUNTBLANK(K459)=1, 'order-admin-units'!$B$1+1, VLOOKUP(K459, ordercountry, 2))))</f>
        <v/>
      </c>
      <c r="Y459" s="147" t="str">
        <f>IF(COUNTBLANK(D459)=1,"",IF('order-admin-units'!$I$1&lt;&gt;"y", "", IF(COUNTBLANK(K459:L459)&gt;0, 'order-admin-units'!$B$2+1, VLOOKUP(K459&amp;"@"&amp;L459, orderadmin, 2))))</f>
        <v/>
      </c>
      <c r="Z459" s="147" t="str">
        <f t="shared" si="53"/>
        <v/>
      </c>
      <c r="AA459" s="147" t="str">
        <f t="shared" si="54"/>
        <v/>
      </c>
      <c r="AB459" s="147" t="str">
        <f t="shared" si="55"/>
        <v/>
      </c>
      <c r="AC459" s="147" t="str">
        <f t="shared" si="51"/>
        <v/>
      </c>
      <c r="AD459" s="11" t="str">
        <f t="shared" si="56"/>
        <v/>
      </c>
      <c r="AE459" s="11" t="str">
        <f t="array" ref="AE459">IF(COUNTBLANK(D459)=1,"",IF(OR($H$2="y",$H$2="m"),IF(AA459=AA458,IF(OR(AB459=$AB$4:$AB458)=FALSE,AE458&amp;C459,AE458),"("&amp;C459)&amp;IF(AA459=AA460,IF(OR(AB460=$AB$4:$AB459)=FALSE,", ",""),") "),""))</f>
        <v/>
      </c>
      <c r="AF459" s="11" t="str">
        <f t="array" ref="AF459">IF((COUNTBLANK(D459)=0)*OR($H$2="y",$H$2="m"),IFERROR(LEFT(C459, FIND(" ",C459)-1), C459),"")</f>
        <v/>
      </c>
      <c r="AG459" s="11" t="str">
        <f t="array" ref="AG459">IF(COUNTBLANK(D459)=1,"",IF(OR($H$2="y",$H$2="m"),IF(AA459=AA458,IF(OR(AC459=$AC$4:$AC458)=FALSE,AG458&amp;AF459,AG458),"("&amp;AF459)&amp;IF(AA459=AA460,IF(OR(AC460=$AC$4:$AC459)=FALSE,", ",""),") "),""))</f>
        <v/>
      </c>
      <c r="AH459" s="10" t="str">
        <f>IF((COUNTBLANK(D459)=1),"",IF(D459=D458,AH458,"")&amp;IF(B458&lt;&gt;B459,((IF(COUNTBLANK(E459)=1,$D$3&amp;"Non-type material: "&amp;$D$3,$D$3&amp;INDEX('type-categories'!$A$2:$B$100,MATCH(E459,'type-categories'!$A$2:$A$100,0),2)&amp;$D$3))),"")&amp;(IF(K459&lt;&gt;K458,$C$2&amp;UPPER(K459)&amp;$C$2&amp;$K$3&amp;" ",(IF(B459&lt;&gt;B458,$C$2&amp;UPPER(K459)&amp;$C$2&amp;$K$3&amp;" ",""))))&amp;IF((AA459&lt;&gt;AA460)*($H$2="y"),AD459&amp;AE459,IF((AA459&lt;&gt;AA460)*($H$2="m"),AD459&amp;AG459,IF(($H$2&lt;&gt;"m")*($H$2&lt;&gt;"Y"),(IF(F459=0,"",F459&amp;" "&amp;$F$4&amp;" "))&amp;(IF(G459=0,"",G459&amp;" "&amp;$G$4&amp;" "))&amp;(IF(H459=0,"",H459&amp;" "&amp;H$4&amp;" "))&amp;(IF(I459=0,"",I459&amp;" "&amp;$I$4&amp;" "))&amp;(IF(J459=0,"",J459&amp;" "&amp;$J$4&amp;" ")),"")))&amp;"; "&amp;IF((B459=B458)*(AA459=AA458), "same collecting data; ", IF((B459=B458)*(Z458=Z459),"same locality; ",(IF(COUNTBLANK(L459)=1,"",$D$2&amp;L459&amp;$L$3&amp;" "&amp;$D$2))&amp;(IF(COUNTBLANK(M459)=1,"",$E$2&amp;M459&amp;$E$2&amp;", "))&amp;(IF(COUNTBLANK(N459)=1,"",N459&amp;"; "))&amp;(IF(COUNTBLANK(O459)=1,"",O459&amp;"; ")))&amp;(IF(COUNTBLANK(P459)=1,"",P459&amp;"; "))&amp;(IF(COUNTBLANK(Q459)=1,"",Q459&amp;"; "))&amp;(IF(COUNTBLANK(R459)=1,"",R459&amp;"m, "))&amp;IF((COUNTBLANK(S459)=0)*(S459&lt;&gt;S458), S459&amp;"; ","")&amp;(IF(COUNTBLANK(U459)=1,"",U459&amp;"; "))&amp;(IF(COUNTBLANK(T459)=1,"",IF(COUNTBLANK(F$2)=1,T459&amp;"; ",T459&amp;" "&amp;F$2&amp;"; "))))&amp;(IF(COUNTBLANK(V459)=1,"",V459&amp;"; "))&amp;IF((COUNTBLANK(C459)=1),"",C459)&amp;IF((B459=B460)*(K459=K460)*(L459=L460)*(M459=M460),IF(($H$2&lt;&gt;"m")*($H$2&lt;&gt;"Y"), " • ", IF((ISNUMBER(FIND(")",AE459))), " • ", "")),IF((B459=B460)*(K459=K460)," • ",". ")))</f>
        <v/>
      </c>
    </row>
    <row r="460" spans="1:34" s="1" customFormat="1" x14ac:dyDescent="0.25">
      <c r="A460" s="3" t="str">
        <f t="shared" si="52"/>
        <v/>
      </c>
      <c r="B460" s="53" t="str">
        <f t="shared" si="50"/>
        <v/>
      </c>
      <c r="C460" s="57"/>
      <c r="D460" s="57"/>
      <c r="E460" s="57"/>
      <c r="F460" s="57"/>
      <c r="G460" s="57"/>
      <c r="H460" s="57"/>
      <c r="I460" s="57"/>
      <c r="J460" s="57"/>
      <c r="K460" s="57"/>
      <c r="L460" s="57"/>
      <c r="M460" s="54"/>
      <c r="N460" s="57"/>
      <c r="O460" s="58"/>
      <c r="P460" s="58"/>
      <c r="Q460" s="58"/>
      <c r="R460" s="58"/>
      <c r="S460" s="54"/>
      <c r="T460" s="57"/>
      <c r="U460" s="57"/>
      <c r="V460" s="57"/>
      <c r="W460" s="57"/>
      <c r="X460" s="147" t="str">
        <f>IF(COUNTBLANK(D460)=1,"",IF('order-admin-units'!$I$1&lt;&gt;"y", "", IF(COUNTBLANK(K460)=1, 'order-admin-units'!$B$1+1, VLOOKUP(K460, ordercountry, 2))))</f>
        <v/>
      </c>
      <c r="Y460" s="147" t="str">
        <f>IF(COUNTBLANK(D460)=1,"",IF('order-admin-units'!$I$1&lt;&gt;"y", "", IF(COUNTBLANK(K460:L460)&gt;0, 'order-admin-units'!$B$2+1, VLOOKUP(K460&amp;"@"&amp;L460, orderadmin, 2))))</f>
        <v/>
      </c>
      <c r="Z460" s="147" t="str">
        <f t="shared" si="53"/>
        <v/>
      </c>
      <c r="AA460" s="147" t="str">
        <f t="shared" si="54"/>
        <v/>
      </c>
      <c r="AB460" s="147" t="str">
        <f t="shared" si="55"/>
        <v/>
      </c>
      <c r="AC460" s="147" t="str">
        <f t="shared" si="51"/>
        <v/>
      </c>
      <c r="AD460" s="11" t="str">
        <f t="shared" si="56"/>
        <v/>
      </c>
      <c r="AE460" s="11" t="str">
        <f t="array" ref="AE460">IF(COUNTBLANK(D460)=1,"",IF(OR($H$2="y",$H$2="m"),IF(AA460=AA459,IF(OR(AB460=$AB$4:$AB459)=FALSE,AE459&amp;C460,AE459),"("&amp;C460)&amp;IF(AA460=AA461,IF(OR(AB461=$AB$4:$AB460)=FALSE,", ",""),") "),""))</f>
        <v/>
      </c>
      <c r="AF460" s="11" t="str">
        <f t="array" ref="AF460">IF((COUNTBLANK(D460)=0)*OR($H$2="y",$H$2="m"),IFERROR(LEFT(C460, FIND(" ",C460)-1), C460),"")</f>
        <v/>
      </c>
      <c r="AG460" s="11" t="str">
        <f t="array" ref="AG460">IF(COUNTBLANK(D460)=1,"",IF(OR($H$2="y",$H$2="m"),IF(AA460=AA459,IF(OR(AC460=$AC$4:$AC459)=FALSE,AG459&amp;AF460,AG459),"("&amp;AF460)&amp;IF(AA460=AA461,IF(OR(AC461=$AC$4:$AC460)=FALSE,", ",""),") "),""))</f>
        <v/>
      </c>
      <c r="AH460" s="10" t="str">
        <f>IF((COUNTBLANK(D460)=1),"",IF(D460=D459,AH459,"")&amp;IF(B459&lt;&gt;B460,((IF(COUNTBLANK(E460)=1,$D$3&amp;"Non-type material: "&amp;$D$3,$D$3&amp;INDEX('type-categories'!$A$2:$B$100,MATCH(E460,'type-categories'!$A$2:$A$100,0),2)&amp;$D$3))),"")&amp;(IF(K460&lt;&gt;K459,$C$2&amp;UPPER(K460)&amp;$C$2&amp;$K$3&amp;" ",(IF(B460&lt;&gt;B459,$C$2&amp;UPPER(K460)&amp;$C$2&amp;$K$3&amp;" ",""))))&amp;IF((AA460&lt;&gt;AA461)*($H$2="y"),AD460&amp;AE460,IF((AA460&lt;&gt;AA461)*($H$2="m"),AD460&amp;AG460,IF(($H$2&lt;&gt;"m")*($H$2&lt;&gt;"Y"),(IF(F460=0,"",F460&amp;" "&amp;$F$4&amp;" "))&amp;(IF(G460=0,"",G460&amp;" "&amp;$G$4&amp;" "))&amp;(IF(H460=0,"",H460&amp;" "&amp;H$4&amp;" "))&amp;(IF(I460=0,"",I460&amp;" "&amp;$I$4&amp;" "))&amp;(IF(J460=0,"",J460&amp;" "&amp;$J$4&amp;" ")),"")))&amp;"; "&amp;IF((B460=B459)*(AA460=AA459), "same collecting data; ", IF((B460=B459)*(Z459=Z460),"same locality; ",(IF(COUNTBLANK(L460)=1,"",$D$2&amp;L460&amp;$L$3&amp;" "&amp;$D$2))&amp;(IF(COUNTBLANK(M460)=1,"",$E$2&amp;M460&amp;$E$2&amp;", "))&amp;(IF(COUNTBLANK(N460)=1,"",N460&amp;"; "))&amp;(IF(COUNTBLANK(O460)=1,"",O460&amp;"; ")))&amp;(IF(COUNTBLANK(P460)=1,"",P460&amp;"; "))&amp;(IF(COUNTBLANK(Q460)=1,"",Q460&amp;"; "))&amp;(IF(COUNTBLANK(R460)=1,"",R460&amp;"m, "))&amp;IF((COUNTBLANK(S460)=0)*(S460&lt;&gt;S459), S460&amp;"; ","")&amp;(IF(COUNTBLANK(U460)=1,"",U460&amp;"; "))&amp;(IF(COUNTBLANK(T460)=1,"",IF(COUNTBLANK(F$2)=1,T460&amp;"; ",T460&amp;" "&amp;F$2&amp;"; "))))&amp;(IF(COUNTBLANK(V460)=1,"",V460&amp;"; "))&amp;IF((COUNTBLANK(C460)=1),"",C460)&amp;IF((B460=B461)*(K460=K461)*(L460=L461)*(M460=M461),IF(($H$2&lt;&gt;"m")*($H$2&lt;&gt;"Y"), " • ", IF((ISNUMBER(FIND(")",AE460))), " • ", "")),IF((B460=B461)*(K460=K461)," • ",". ")))</f>
        <v/>
      </c>
    </row>
    <row r="461" spans="1:34" s="1" customFormat="1" x14ac:dyDescent="0.25">
      <c r="A461" s="3" t="str">
        <f t="shared" si="52"/>
        <v/>
      </c>
      <c r="B461" s="53" t="str">
        <f t="shared" si="50"/>
        <v/>
      </c>
      <c r="C461" s="57"/>
      <c r="D461" s="57"/>
      <c r="E461" s="57"/>
      <c r="F461" s="57"/>
      <c r="G461" s="57"/>
      <c r="H461" s="57"/>
      <c r="I461" s="57"/>
      <c r="J461" s="57"/>
      <c r="K461" s="57"/>
      <c r="L461" s="57"/>
      <c r="M461" s="54"/>
      <c r="N461" s="57"/>
      <c r="O461" s="58"/>
      <c r="P461" s="58"/>
      <c r="Q461" s="58"/>
      <c r="R461" s="58"/>
      <c r="S461" s="54"/>
      <c r="T461" s="57"/>
      <c r="U461" s="57"/>
      <c r="V461" s="57"/>
      <c r="W461" s="57"/>
      <c r="X461" s="147" t="str">
        <f>IF(COUNTBLANK(D461)=1,"",IF('order-admin-units'!$I$1&lt;&gt;"y", "", IF(COUNTBLANK(K461)=1, 'order-admin-units'!$B$1+1, VLOOKUP(K461, ordercountry, 2))))</f>
        <v/>
      </c>
      <c r="Y461" s="147" t="str">
        <f>IF(COUNTBLANK(D461)=1,"",IF('order-admin-units'!$I$1&lt;&gt;"y", "", IF(COUNTBLANK(K461:L461)&gt;0, 'order-admin-units'!$B$2+1, VLOOKUP(K461&amp;"@"&amp;L461, orderadmin, 2))))</f>
        <v/>
      </c>
      <c r="Z461" s="147" t="str">
        <f t="shared" si="53"/>
        <v/>
      </c>
      <c r="AA461" s="147" t="str">
        <f t="shared" si="54"/>
        <v/>
      </c>
      <c r="AB461" s="147" t="str">
        <f t="shared" si="55"/>
        <v/>
      </c>
      <c r="AC461" s="147" t="str">
        <f t="shared" si="51"/>
        <v/>
      </c>
      <c r="AD461" s="11" t="str">
        <f t="shared" si="56"/>
        <v/>
      </c>
      <c r="AE461" s="11" t="str">
        <f t="array" ref="AE461">IF(COUNTBLANK(D461)=1,"",IF(OR($H$2="y",$H$2="m"),IF(AA461=AA460,IF(OR(AB461=$AB$4:$AB460)=FALSE,AE460&amp;C461,AE460),"("&amp;C461)&amp;IF(AA461=AA462,IF(OR(AB462=$AB$4:$AB461)=FALSE,", ",""),") "),""))</f>
        <v/>
      </c>
      <c r="AF461" s="11" t="str">
        <f t="array" ref="AF461">IF((COUNTBLANK(D461)=0)*OR($H$2="y",$H$2="m"),IFERROR(LEFT(C461, FIND(" ",C461)-1), C461),"")</f>
        <v/>
      </c>
      <c r="AG461" s="11" t="str">
        <f t="array" ref="AG461">IF(COUNTBLANK(D461)=1,"",IF(OR($H$2="y",$H$2="m"),IF(AA461=AA460,IF(OR(AC461=$AC$4:$AC460)=FALSE,AG460&amp;AF461,AG460),"("&amp;AF461)&amp;IF(AA461=AA462,IF(OR(AC462=$AC$4:$AC461)=FALSE,", ",""),") "),""))</f>
        <v/>
      </c>
      <c r="AH461" s="10" t="str">
        <f>IF((COUNTBLANK(D461)=1),"",IF(D461=D460,AH460,"")&amp;IF(B460&lt;&gt;B461,((IF(COUNTBLANK(E461)=1,$D$3&amp;"Non-type material: "&amp;$D$3,$D$3&amp;INDEX('type-categories'!$A$2:$B$100,MATCH(E461,'type-categories'!$A$2:$A$100,0),2)&amp;$D$3))),"")&amp;(IF(K461&lt;&gt;K460,$C$2&amp;UPPER(K461)&amp;$C$2&amp;$K$3&amp;" ",(IF(B461&lt;&gt;B460,$C$2&amp;UPPER(K461)&amp;$C$2&amp;$K$3&amp;" ",""))))&amp;IF((AA461&lt;&gt;AA462)*($H$2="y"),AD461&amp;AE461,IF((AA461&lt;&gt;AA462)*($H$2="m"),AD461&amp;AG461,IF(($H$2&lt;&gt;"m")*($H$2&lt;&gt;"Y"),(IF(F461=0,"",F461&amp;" "&amp;$F$4&amp;" "))&amp;(IF(G461=0,"",G461&amp;" "&amp;$G$4&amp;" "))&amp;(IF(H461=0,"",H461&amp;" "&amp;H$4&amp;" "))&amp;(IF(I461=0,"",I461&amp;" "&amp;$I$4&amp;" "))&amp;(IF(J461=0,"",J461&amp;" "&amp;$J$4&amp;" ")),"")))&amp;"; "&amp;IF((B461=B460)*(AA461=AA460), "same collecting data; ", IF((B461=B460)*(Z460=Z461),"same locality; ",(IF(COUNTBLANK(L461)=1,"",$D$2&amp;L461&amp;$L$3&amp;" "&amp;$D$2))&amp;(IF(COUNTBLANK(M461)=1,"",$E$2&amp;M461&amp;$E$2&amp;", "))&amp;(IF(COUNTBLANK(N461)=1,"",N461&amp;"; "))&amp;(IF(COUNTBLANK(O461)=1,"",O461&amp;"; ")))&amp;(IF(COUNTBLANK(P461)=1,"",P461&amp;"; "))&amp;(IF(COUNTBLANK(Q461)=1,"",Q461&amp;"; "))&amp;(IF(COUNTBLANK(R461)=1,"",R461&amp;"m, "))&amp;IF((COUNTBLANK(S461)=0)*(S461&lt;&gt;S460), S461&amp;"; ","")&amp;(IF(COUNTBLANK(U461)=1,"",U461&amp;"; "))&amp;(IF(COUNTBLANK(T461)=1,"",IF(COUNTBLANK(F$2)=1,T461&amp;"; ",T461&amp;" "&amp;F$2&amp;"; "))))&amp;(IF(COUNTBLANK(V461)=1,"",V461&amp;"; "))&amp;IF((COUNTBLANK(C461)=1),"",C461)&amp;IF((B461=B462)*(K461=K462)*(L461=L462)*(M461=M462),IF(($H$2&lt;&gt;"m")*($H$2&lt;&gt;"Y"), " • ", IF((ISNUMBER(FIND(")",AE461))), " • ", "")),IF((B461=B462)*(K461=K462)," • ",". ")))</f>
        <v/>
      </c>
    </row>
    <row r="462" spans="1:34" s="1" customFormat="1" x14ac:dyDescent="0.25">
      <c r="A462" s="3" t="str">
        <f t="shared" si="52"/>
        <v/>
      </c>
      <c r="B462" s="53" t="str">
        <f t="shared" si="50"/>
        <v/>
      </c>
      <c r="C462" s="57"/>
      <c r="D462" s="57"/>
      <c r="E462" s="57"/>
      <c r="F462" s="57"/>
      <c r="G462" s="57"/>
      <c r="H462" s="57"/>
      <c r="I462" s="57"/>
      <c r="J462" s="57"/>
      <c r="K462" s="57"/>
      <c r="L462" s="57"/>
      <c r="M462" s="54"/>
      <c r="N462" s="57"/>
      <c r="O462" s="58"/>
      <c r="P462" s="58"/>
      <c r="Q462" s="58"/>
      <c r="R462" s="58"/>
      <c r="S462" s="54"/>
      <c r="T462" s="57"/>
      <c r="U462" s="57"/>
      <c r="V462" s="57"/>
      <c r="W462" s="57"/>
      <c r="X462" s="147" t="str">
        <f>IF(COUNTBLANK(D462)=1,"",IF('order-admin-units'!$I$1&lt;&gt;"y", "", IF(COUNTBLANK(K462)=1, 'order-admin-units'!$B$1+1, VLOOKUP(K462, ordercountry, 2))))</f>
        <v/>
      </c>
      <c r="Y462" s="147" t="str">
        <f>IF(COUNTBLANK(D462)=1,"",IF('order-admin-units'!$I$1&lt;&gt;"y", "", IF(COUNTBLANK(K462:L462)&gt;0, 'order-admin-units'!$B$2+1, VLOOKUP(K462&amp;"@"&amp;L462, orderadmin, 2))))</f>
        <v/>
      </c>
      <c r="Z462" s="147" t="str">
        <f t="shared" si="53"/>
        <v/>
      </c>
      <c r="AA462" s="147" t="str">
        <f t="shared" si="54"/>
        <v/>
      </c>
      <c r="AB462" s="147" t="str">
        <f t="shared" si="55"/>
        <v/>
      </c>
      <c r="AC462" s="147" t="str">
        <f t="shared" si="51"/>
        <v/>
      </c>
      <c r="AD462" s="11" t="str">
        <f t="shared" si="56"/>
        <v/>
      </c>
      <c r="AE462" s="11" t="str">
        <f t="array" ref="AE462">IF(COUNTBLANK(D462)=1,"",IF(OR($H$2="y",$H$2="m"),IF(AA462=AA461,IF(OR(AB462=$AB$4:$AB461)=FALSE,AE461&amp;C462,AE461),"("&amp;C462)&amp;IF(AA462=AA463,IF(OR(AB463=$AB$4:$AB462)=FALSE,", ",""),") "),""))</f>
        <v/>
      </c>
      <c r="AF462" s="11" t="str">
        <f t="array" ref="AF462">IF((COUNTBLANK(D462)=0)*OR($H$2="y",$H$2="m"),IFERROR(LEFT(C462, FIND(" ",C462)-1), C462),"")</f>
        <v/>
      </c>
      <c r="AG462" s="11" t="str">
        <f t="array" ref="AG462">IF(COUNTBLANK(D462)=1,"",IF(OR($H$2="y",$H$2="m"),IF(AA462=AA461,IF(OR(AC462=$AC$4:$AC461)=FALSE,AG461&amp;AF462,AG461),"("&amp;AF462)&amp;IF(AA462=AA463,IF(OR(AC463=$AC$4:$AC462)=FALSE,", ",""),") "),""))</f>
        <v/>
      </c>
      <c r="AH462" s="10" t="str">
        <f>IF((COUNTBLANK(D462)=1),"",IF(D462=D461,AH461,"")&amp;IF(B461&lt;&gt;B462,((IF(COUNTBLANK(E462)=1,$D$3&amp;"Non-type material: "&amp;$D$3,$D$3&amp;INDEX('type-categories'!$A$2:$B$100,MATCH(E462,'type-categories'!$A$2:$A$100,0),2)&amp;$D$3))),"")&amp;(IF(K462&lt;&gt;K461,$C$2&amp;UPPER(K462)&amp;$C$2&amp;$K$3&amp;" ",(IF(B462&lt;&gt;B461,$C$2&amp;UPPER(K462)&amp;$C$2&amp;$K$3&amp;" ",""))))&amp;IF((AA462&lt;&gt;AA463)*($H$2="y"),AD462&amp;AE462,IF((AA462&lt;&gt;AA463)*($H$2="m"),AD462&amp;AG462,IF(($H$2&lt;&gt;"m")*($H$2&lt;&gt;"Y"),(IF(F462=0,"",F462&amp;" "&amp;$F$4&amp;" "))&amp;(IF(G462=0,"",G462&amp;" "&amp;$G$4&amp;" "))&amp;(IF(H462=0,"",H462&amp;" "&amp;H$4&amp;" "))&amp;(IF(I462=0,"",I462&amp;" "&amp;$I$4&amp;" "))&amp;(IF(J462=0,"",J462&amp;" "&amp;$J$4&amp;" ")),"")))&amp;"; "&amp;IF((B462=B461)*(AA462=AA461), "same collecting data; ", IF((B462=B461)*(Z461=Z462),"same locality; ",(IF(COUNTBLANK(L462)=1,"",$D$2&amp;L462&amp;$L$3&amp;" "&amp;$D$2))&amp;(IF(COUNTBLANK(M462)=1,"",$E$2&amp;M462&amp;$E$2&amp;", "))&amp;(IF(COUNTBLANK(N462)=1,"",N462&amp;"; "))&amp;(IF(COUNTBLANK(O462)=1,"",O462&amp;"; ")))&amp;(IF(COUNTBLANK(P462)=1,"",P462&amp;"; "))&amp;(IF(COUNTBLANK(Q462)=1,"",Q462&amp;"; "))&amp;(IF(COUNTBLANK(R462)=1,"",R462&amp;"m, "))&amp;IF((COUNTBLANK(S462)=0)*(S462&lt;&gt;S461), S462&amp;"; ","")&amp;(IF(COUNTBLANK(U462)=1,"",U462&amp;"; "))&amp;(IF(COUNTBLANK(T462)=1,"",IF(COUNTBLANK(F$2)=1,T462&amp;"; ",T462&amp;" "&amp;F$2&amp;"; "))))&amp;(IF(COUNTBLANK(V462)=1,"",V462&amp;"; "))&amp;IF((COUNTBLANK(C462)=1),"",C462)&amp;IF((B462=B463)*(K462=K463)*(L462=L463)*(M462=M463),IF(($H$2&lt;&gt;"m")*($H$2&lt;&gt;"Y"), " • ", IF((ISNUMBER(FIND(")",AE462))), " • ", "")),IF((B462=B463)*(K462=K463)," • ",". ")))</f>
        <v/>
      </c>
    </row>
    <row r="463" spans="1:34" s="1" customFormat="1" x14ac:dyDescent="0.25">
      <c r="A463" s="3" t="str">
        <f t="shared" si="52"/>
        <v/>
      </c>
      <c r="B463" s="53" t="str">
        <f t="shared" si="50"/>
        <v/>
      </c>
      <c r="C463" s="57"/>
      <c r="D463" s="57"/>
      <c r="E463" s="57"/>
      <c r="F463" s="57"/>
      <c r="G463" s="57"/>
      <c r="H463" s="57"/>
      <c r="I463" s="57"/>
      <c r="J463" s="57"/>
      <c r="K463" s="57"/>
      <c r="L463" s="57"/>
      <c r="M463" s="54"/>
      <c r="N463" s="57"/>
      <c r="O463" s="58"/>
      <c r="P463" s="58"/>
      <c r="Q463" s="58"/>
      <c r="R463" s="58"/>
      <c r="S463" s="54"/>
      <c r="T463" s="57"/>
      <c r="U463" s="57"/>
      <c r="V463" s="57"/>
      <c r="W463" s="57"/>
      <c r="X463" s="147" t="str">
        <f>IF(COUNTBLANK(D463)=1,"",IF('order-admin-units'!$I$1&lt;&gt;"y", "", IF(COUNTBLANK(K463)=1, 'order-admin-units'!$B$1+1, VLOOKUP(K463, ordercountry, 2))))</f>
        <v/>
      </c>
      <c r="Y463" s="147" t="str">
        <f>IF(COUNTBLANK(D463)=1,"",IF('order-admin-units'!$I$1&lt;&gt;"y", "", IF(COUNTBLANK(K463:L463)&gt;0, 'order-admin-units'!$B$2+1, VLOOKUP(K463&amp;"@"&amp;L463, orderadmin, 2))))</f>
        <v/>
      </c>
      <c r="Z463" s="147" t="str">
        <f t="shared" si="53"/>
        <v/>
      </c>
      <c r="AA463" s="147" t="str">
        <f t="shared" si="54"/>
        <v/>
      </c>
      <c r="AB463" s="147" t="str">
        <f t="shared" si="55"/>
        <v/>
      </c>
      <c r="AC463" s="147" t="str">
        <f t="shared" si="51"/>
        <v/>
      </c>
      <c r="AD463" s="11" t="str">
        <f t="shared" si="56"/>
        <v/>
      </c>
      <c r="AE463" s="11" t="str">
        <f t="array" ref="AE463">IF(COUNTBLANK(D463)=1,"",IF(OR($H$2="y",$H$2="m"),IF(AA463=AA462,IF(OR(AB463=$AB$4:$AB462)=FALSE,AE462&amp;C463,AE462),"("&amp;C463)&amp;IF(AA463=AA464,IF(OR(AB464=$AB$4:$AB463)=FALSE,", ",""),") "),""))</f>
        <v/>
      </c>
      <c r="AF463" s="11" t="str">
        <f t="array" ref="AF463">IF((COUNTBLANK(D463)=0)*OR($H$2="y",$H$2="m"),IFERROR(LEFT(C463, FIND(" ",C463)-1), C463),"")</f>
        <v/>
      </c>
      <c r="AG463" s="11" t="str">
        <f t="array" ref="AG463">IF(COUNTBLANK(D463)=1,"",IF(OR($H$2="y",$H$2="m"),IF(AA463=AA462,IF(OR(AC463=$AC$4:$AC462)=FALSE,AG462&amp;AF463,AG462),"("&amp;AF463)&amp;IF(AA463=AA464,IF(OR(AC464=$AC$4:$AC463)=FALSE,", ",""),") "),""))</f>
        <v/>
      </c>
      <c r="AH463" s="10" t="str">
        <f>IF((COUNTBLANK(D463)=1),"",IF(D463=D462,AH462,"")&amp;IF(B462&lt;&gt;B463,((IF(COUNTBLANK(E463)=1,$D$3&amp;"Non-type material: "&amp;$D$3,$D$3&amp;INDEX('type-categories'!$A$2:$B$100,MATCH(E463,'type-categories'!$A$2:$A$100,0),2)&amp;$D$3))),"")&amp;(IF(K463&lt;&gt;K462,$C$2&amp;UPPER(K463)&amp;$C$2&amp;$K$3&amp;" ",(IF(B463&lt;&gt;B462,$C$2&amp;UPPER(K463)&amp;$C$2&amp;$K$3&amp;" ",""))))&amp;IF((AA463&lt;&gt;AA464)*($H$2="y"),AD463&amp;AE463,IF((AA463&lt;&gt;AA464)*($H$2="m"),AD463&amp;AG463,IF(($H$2&lt;&gt;"m")*($H$2&lt;&gt;"Y"),(IF(F463=0,"",F463&amp;" "&amp;$F$4&amp;" "))&amp;(IF(G463=0,"",G463&amp;" "&amp;$G$4&amp;" "))&amp;(IF(H463=0,"",H463&amp;" "&amp;H$4&amp;" "))&amp;(IF(I463=0,"",I463&amp;" "&amp;$I$4&amp;" "))&amp;(IF(J463=0,"",J463&amp;" "&amp;$J$4&amp;" ")),"")))&amp;"; "&amp;IF((B463=B462)*(AA463=AA462), "same collecting data; ", IF((B463=B462)*(Z462=Z463),"same locality; ",(IF(COUNTBLANK(L463)=1,"",$D$2&amp;L463&amp;$L$3&amp;" "&amp;$D$2))&amp;(IF(COUNTBLANK(M463)=1,"",$E$2&amp;M463&amp;$E$2&amp;", "))&amp;(IF(COUNTBLANK(N463)=1,"",N463&amp;"; "))&amp;(IF(COUNTBLANK(O463)=1,"",O463&amp;"; ")))&amp;(IF(COUNTBLANK(P463)=1,"",P463&amp;"; "))&amp;(IF(COUNTBLANK(Q463)=1,"",Q463&amp;"; "))&amp;(IF(COUNTBLANK(R463)=1,"",R463&amp;"m, "))&amp;IF((COUNTBLANK(S463)=0)*(S463&lt;&gt;S462), S463&amp;"; ","")&amp;(IF(COUNTBLANK(U463)=1,"",U463&amp;"; "))&amp;(IF(COUNTBLANK(T463)=1,"",IF(COUNTBLANK(F$2)=1,T463&amp;"; ",T463&amp;" "&amp;F$2&amp;"; "))))&amp;(IF(COUNTBLANK(V463)=1,"",V463&amp;"; "))&amp;IF((COUNTBLANK(C463)=1),"",C463)&amp;IF((B463=B464)*(K463=K464)*(L463=L464)*(M463=M464),IF(($H$2&lt;&gt;"m")*($H$2&lt;&gt;"Y"), " • ", IF((ISNUMBER(FIND(")",AE463))), " • ", "")),IF((B463=B464)*(K463=K464)," • ",". ")))</f>
        <v/>
      </c>
    </row>
    <row r="464" spans="1:34" s="1" customFormat="1" x14ac:dyDescent="0.25">
      <c r="A464" s="3" t="str">
        <f t="shared" si="52"/>
        <v/>
      </c>
      <c r="B464" s="53" t="str">
        <f t="shared" si="50"/>
        <v/>
      </c>
      <c r="C464" s="54"/>
      <c r="D464" s="55"/>
      <c r="E464" s="55"/>
      <c r="F464" s="54"/>
      <c r="G464" s="54"/>
      <c r="H464" s="54"/>
      <c r="I464" s="54"/>
      <c r="J464" s="54"/>
      <c r="K464" s="54"/>
      <c r="L464" s="56"/>
      <c r="M464" s="54"/>
      <c r="N464" s="56"/>
      <c r="O464" s="54"/>
      <c r="P464" s="54"/>
      <c r="Q464" s="54"/>
      <c r="R464" s="54"/>
      <c r="S464" s="54"/>
      <c r="T464" s="54"/>
      <c r="U464" s="54"/>
      <c r="V464" s="54"/>
      <c r="W464" s="54"/>
      <c r="X464" s="147" t="str">
        <f>IF(COUNTBLANK(D464)=1,"",IF('order-admin-units'!$I$1&lt;&gt;"y", "", IF(COUNTBLANK(K464)=1, 'order-admin-units'!$B$1+1, VLOOKUP(K464, ordercountry, 2))))</f>
        <v/>
      </c>
      <c r="Y464" s="147" t="str">
        <f>IF(COUNTBLANK(D464)=1,"",IF('order-admin-units'!$I$1&lt;&gt;"y", "", IF(COUNTBLANK(K464:L464)&gt;0, 'order-admin-units'!$B$2+1, VLOOKUP(K464&amp;"@"&amp;L464, orderadmin, 2))))</f>
        <v/>
      </c>
      <c r="Z464" s="147" t="str">
        <f t="shared" si="53"/>
        <v/>
      </c>
      <c r="AA464" s="147" t="str">
        <f t="shared" si="54"/>
        <v/>
      </c>
      <c r="AB464" s="147" t="str">
        <f t="shared" si="55"/>
        <v/>
      </c>
      <c r="AC464" s="147" t="str">
        <f t="shared" si="51"/>
        <v/>
      </c>
      <c r="AD464" s="11" t="str">
        <f t="shared" si="56"/>
        <v/>
      </c>
      <c r="AE464" s="11" t="str">
        <f t="array" ref="AE464">IF(COUNTBLANK(D464)=1,"",IF(OR($H$2="y",$H$2="m"),IF(AA464=AA463,IF(OR(AB464=$AB$4:$AB463)=FALSE,AE463&amp;C464,AE463),"("&amp;C464)&amp;IF(AA464=AA465,IF(OR(AB465=$AB$4:$AB464)=FALSE,", ",""),") "),""))</f>
        <v/>
      </c>
      <c r="AF464" s="11" t="str">
        <f t="array" ref="AF464">IF((COUNTBLANK(D464)=0)*OR($H$2="y",$H$2="m"),IFERROR(LEFT(C464, FIND(" ",C464)-1), C464),"")</f>
        <v/>
      </c>
      <c r="AG464" s="11" t="str">
        <f t="array" ref="AG464">IF(COUNTBLANK(D464)=1,"",IF(OR($H$2="y",$H$2="m"),IF(AA464=AA463,IF(OR(AC464=$AC$4:$AC463)=FALSE,AG463&amp;AF464,AG463),"("&amp;AF464)&amp;IF(AA464=AA465,IF(OR(AC465=$AC$4:$AC464)=FALSE,", ",""),") "),""))</f>
        <v/>
      </c>
      <c r="AH464" s="10" t="str">
        <f>IF((COUNTBLANK(D464)=1),"",IF(D464=D463,AH463,"")&amp;IF(B463&lt;&gt;B464,((IF(COUNTBLANK(E464)=1,$D$3&amp;"Non-type material: "&amp;$D$3,$D$3&amp;INDEX('type-categories'!$A$2:$B$100,MATCH(E464,'type-categories'!$A$2:$A$100,0),2)&amp;$D$3))),"")&amp;(IF(K464&lt;&gt;K463,$C$2&amp;UPPER(K464)&amp;$C$2&amp;$K$3&amp;" ",(IF(B464&lt;&gt;B463,$C$2&amp;UPPER(K464)&amp;$C$2&amp;$K$3&amp;" ",""))))&amp;IF((AA464&lt;&gt;AA465)*($H$2="y"),AD464&amp;AE464,IF((AA464&lt;&gt;AA465)*($H$2="m"),AD464&amp;AG464,IF(($H$2&lt;&gt;"m")*($H$2&lt;&gt;"Y"),(IF(F464=0,"",F464&amp;" "&amp;$F$4&amp;" "))&amp;(IF(G464=0,"",G464&amp;" "&amp;$G$4&amp;" "))&amp;(IF(H464=0,"",H464&amp;" "&amp;H$4&amp;" "))&amp;(IF(I464=0,"",I464&amp;" "&amp;$I$4&amp;" "))&amp;(IF(J464=0,"",J464&amp;" "&amp;$J$4&amp;" ")),"")))&amp;"; "&amp;IF((B464=B463)*(AA464=AA463), "same collecting data; ", IF((B464=B463)*(Z463=Z464),"same locality; ",(IF(COUNTBLANK(L464)=1,"",$D$2&amp;L464&amp;$L$3&amp;" "&amp;$D$2))&amp;(IF(COUNTBLANK(M464)=1,"",$E$2&amp;M464&amp;$E$2&amp;", "))&amp;(IF(COUNTBLANK(N464)=1,"",N464&amp;"; "))&amp;(IF(COUNTBLANK(O464)=1,"",O464&amp;"; ")))&amp;(IF(COUNTBLANK(P464)=1,"",P464&amp;"; "))&amp;(IF(COUNTBLANK(Q464)=1,"",Q464&amp;"; "))&amp;(IF(COUNTBLANK(R464)=1,"",R464&amp;"m, "))&amp;IF((COUNTBLANK(S464)=0)*(S464&lt;&gt;S463), S464&amp;"; ","")&amp;(IF(COUNTBLANK(U464)=1,"",U464&amp;"; "))&amp;(IF(COUNTBLANK(T464)=1,"",IF(COUNTBLANK(F$2)=1,T464&amp;"; ",T464&amp;" "&amp;F$2&amp;"; "))))&amp;(IF(COUNTBLANK(V464)=1,"",V464&amp;"; "))&amp;IF((COUNTBLANK(C464)=1),"",C464)&amp;IF((B464=B465)*(K464=K465)*(L464=L465)*(M464=M465),IF(($H$2&lt;&gt;"m")*($H$2&lt;&gt;"Y"), " • ", IF((ISNUMBER(FIND(")",AE464))), " • ", "")),IF((B464=B465)*(K464=K465)," • ",". ")))</f>
        <v/>
      </c>
    </row>
    <row r="465" spans="1:34" s="1" customFormat="1" x14ac:dyDescent="0.25">
      <c r="A465" s="3" t="str">
        <f t="shared" si="52"/>
        <v/>
      </c>
      <c r="B465" s="53" t="str">
        <f t="shared" si="50"/>
        <v/>
      </c>
      <c r="C465" s="54"/>
      <c r="D465" s="55"/>
      <c r="E465" s="55"/>
      <c r="F465" s="54"/>
      <c r="G465" s="54"/>
      <c r="H465" s="54"/>
      <c r="I465" s="54"/>
      <c r="J465" s="54"/>
      <c r="K465" s="54"/>
      <c r="L465" s="56"/>
      <c r="M465" s="54"/>
      <c r="N465" s="56"/>
      <c r="O465" s="54"/>
      <c r="P465" s="54"/>
      <c r="Q465" s="54"/>
      <c r="R465" s="54"/>
      <c r="S465" s="54"/>
      <c r="T465" s="54"/>
      <c r="U465" s="54"/>
      <c r="V465" s="54"/>
      <c r="W465" s="54"/>
      <c r="X465" s="147" t="str">
        <f>IF(COUNTBLANK(D465)=1,"",IF('order-admin-units'!$I$1&lt;&gt;"y", "", IF(COUNTBLANK(K465)=1, 'order-admin-units'!$B$1+1, VLOOKUP(K465, ordercountry, 2))))</f>
        <v/>
      </c>
      <c r="Y465" s="147" t="str">
        <f>IF(COUNTBLANK(D465)=1,"",IF('order-admin-units'!$I$1&lt;&gt;"y", "", IF(COUNTBLANK(K465:L465)&gt;0, 'order-admin-units'!$B$2+1, VLOOKUP(K465&amp;"@"&amp;L465, orderadmin, 2))))</f>
        <v/>
      </c>
      <c r="Z465" s="147" t="str">
        <f t="shared" si="53"/>
        <v/>
      </c>
      <c r="AA465" s="147" t="str">
        <f t="shared" si="54"/>
        <v/>
      </c>
      <c r="AB465" s="147" t="str">
        <f t="shared" si="55"/>
        <v/>
      </c>
      <c r="AC465" s="147" t="str">
        <f t="shared" si="51"/>
        <v/>
      </c>
      <c r="AD465" s="11" t="str">
        <f t="shared" si="56"/>
        <v/>
      </c>
      <c r="AE465" s="11" t="str">
        <f t="array" ref="AE465">IF(COUNTBLANK(D465)=1,"",IF(OR($H$2="y",$H$2="m"),IF(AA465=AA464,IF(OR(AB465=$AB$4:$AB464)=FALSE,AE464&amp;C465,AE464),"("&amp;C465)&amp;IF(AA465=AA466,IF(OR(AB466=$AB$4:$AB465)=FALSE,", ",""),") "),""))</f>
        <v/>
      </c>
      <c r="AF465" s="11" t="str">
        <f t="array" ref="AF465">IF((COUNTBLANK(D465)=0)*OR($H$2="y",$H$2="m"),IFERROR(LEFT(C465, FIND(" ",C465)-1), C465),"")</f>
        <v/>
      </c>
      <c r="AG465" s="11" t="str">
        <f t="array" ref="AG465">IF(COUNTBLANK(D465)=1,"",IF(OR($H$2="y",$H$2="m"),IF(AA465=AA464,IF(OR(AC465=$AC$4:$AC464)=FALSE,AG464&amp;AF465,AG464),"("&amp;AF465)&amp;IF(AA465=AA466,IF(OR(AC466=$AC$4:$AC465)=FALSE,", ",""),") "),""))</f>
        <v/>
      </c>
      <c r="AH465" s="10" t="str">
        <f>IF((COUNTBLANK(D465)=1),"",IF(D465=D464,AH464,"")&amp;IF(B464&lt;&gt;B465,((IF(COUNTBLANK(E465)=1,$D$3&amp;"Non-type material: "&amp;$D$3,$D$3&amp;INDEX('type-categories'!$A$2:$B$100,MATCH(E465,'type-categories'!$A$2:$A$100,0),2)&amp;$D$3))),"")&amp;(IF(K465&lt;&gt;K464,$C$2&amp;UPPER(K465)&amp;$C$2&amp;$K$3&amp;" ",(IF(B465&lt;&gt;B464,$C$2&amp;UPPER(K465)&amp;$C$2&amp;$K$3&amp;" ",""))))&amp;IF((AA465&lt;&gt;AA466)*($H$2="y"),AD465&amp;AE465,IF((AA465&lt;&gt;AA466)*($H$2="m"),AD465&amp;AG465,IF(($H$2&lt;&gt;"m")*($H$2&lt;&gt;"Y"),(IF(F465=0,"",F465&amp;" "&amp;$F$4&amp;" "))&amp;(IF(G465=0,"",G465&amp;" "&amp;$G$4&amp;" "))&amp;(IF(H465=0,"",H465&amp;" "&amp;H$4&amp;" "))&amp;(IF(I465=0,"",I465&amp;" "&amp;$I$4&amp;" "))&amp;(IF(J465=0,"",J465&amp;" "&amp;$J$4&amp;" ")),"")))&amp;"; "&amp;IF((B465=B464)*(AA465=AA464), "same collecting data; ", IF((B465=B464)*(Z464=Z465),"same locality; ",(IF(COUNTBLANK(L465)=1,"",$D$2&amp;L465&amp;$L$3&amp;" "&amp;$D$2))&amp;(IF(COUNTBLANK(M465)=1,"",$E$2&amp;M465&amp;$E$2&amp;", "))&amp;(IF(COUNTBLANK(N465)=1,"",N465&amp;"; "))&amp;(IF(COUNTBLANK(O465)=1,"",O465&amp;"; ")))&amp;(IF(COUNTBLANK(P465)=1,"",P465&amp;"; "))&amp;(IF(COUNTBLANK(Q465)=1,"",Q465&amp;"; "))&amp;(IF(COUNTBLANK(R465)=1,"",R465&amp;"m, "))&amp;IF((COUNTBLANK(S465)=0)*(S465&lt;&gt;S464), S465&amp;"; ","")&amp;(IF(COUNTBLANK(U465)=1,"",U465&amp;"; "))&amp;(IF(COUNTBLANK(T465)=1,"",IF(COUNTBLANK(F$2)=1,T465&amp;"; ",T465&amp;" "&amp;F$2&amp;"; "))))&amp;(IF(COUNTBLANK(V465)=1,"",V465&amp;"; "))&amp;IF((COUNTBLANK(C465)=1),"",C465)&amp;IF((B465=B466)*(K465=K466)*(L465=L466)*(M465=M466),IF(($H$2&lt;&gt;"m")*($H$2&lt;&gt;"Y"), " • ", IF((ISNUMBER(FIND(")",AE465))), " • ", "")),IF((B465=B466)*(K465=K466)," • ",". ")))</f>
        <v/>
      </c>
    </row>
    <row r="466" spans="1:34" s="1" customFormat="1" x14ac:dyDescent="0.25">
      <c r="A466" s="3" t="str">
        <f t="shared" si="52"/>
        <v/>
      </c>
      <c r="B466" s="53" t="str">
        <f t="shared" si="50"/>
        <v/>
      </c>
      <c r="C466" s="54"/>
      <c r="D466" s="55"/>
      <c r="E466" s="55"/>
      <c r="F466" s="54"/>
      <c r="G466" s="54"/>
      <c r="H466" s="54"/>
      <c r="I466" s="54"/>
      <c r="J466" s="54"/>
      <c r="K466" s="54"/>
      <c r="L466" s="56"/>
      <c r="M466" s="54"/>
      <c r="N466" s="56"/>
      <c r="O466" s="54"/>
      <c r="P466" s="54"/>
      <c r="Q466" s="54"/>
      <c r="R466" s="54"/>
      <c r="S466" s="54"/>
      <c r="T466" s="54"/>
      <c r="U466" s="54"/>
      <c r="V466" s="54"/>
      <c r="W466" s="54"/>
      <c r="X466" s="147" t="str">
        <f>IF(COUNTBLANK(D466)=1,"",IF('order-admin-units'!$I$1&lt;&gt;"y", "", IF(COUNTBLANK(K466)=1, 'order-admin-units'!$B$1+1, VLOOKUP(K466, ordercountry, 2))))</f>
        <v/>
      </c>
      <c r="Y466" s="147" t="str">
        <f>IF(COUNTBLANK(D466)=1,"",IF('order-admin-units'!$I$1&lt;&gt;"y", "", IF(COUNTBLANK(K466:L466)&gt;0, 'order-admin-units'!$B$2+1, VLOOKUP(K466&amp;"@"&amp;L466, orderadmin, 2))))</f>
        <v/>
      </c>
      <c r="Z466" s="147" t="str">
        <f t="shared" si="53"/>
        <v/>
      </c>
      <c r="AA466" s="147" t="str">
        <f t="shared" si="54"/>
        <v/>
      </c>
      <c r="AB466" s="147" t="str">
        <f t="shared" si="55"/>
        <v/>
      </c>
      <c r="AC466" s="147" t="str">
        <f t="shared" si="51"/>
        <v/>
      </c>
      <c r="AD466" s="11" t="str">
        <f t="shared" si="56"/>
        <v/>
      </c>
      <c r="AE466" s="11" t="str">
        <f t="array" ref="AE466">IF(COUNTBLANK(D466)=1,"",IF(OR($H$2="y",$H$2="m"),IF(AA466=AA465,IF(OR(AB466=$AB$4:$AB465)=FALSE,AE465&amp;C466,AE465),"("&amp;C466)&amp;IF(AA466=AA467,IF(OR(AB467=$AB$4:$AB466)=FALSE,", ",""),") "),""))</f>
        <v/>
      </c>
      <c r="AF466" s="11" t="str">
        <f t="array" ref="AF466">IF((COUNTBLANK(D466)=0)*OR($H$2="y",$H$2="m"),IFERROR(LEFT(C466, FIND(" ",C466)-1), C466),"")</f>
        <v/>
      </c>
      <c r="AG466" s="11" t="str">
        <f t="array" ref="AG466">IF(COUNTBLANK(D466)=1,"",IF(OR($H$2="y",$H$2="m"),IF(AA466=AA465,IF(OR(AC466=$AC$4:$AC465)=FALSE,AG465&amp;AF466,AG465),"("&amp;AF466)&amp;IF(AA466=AA467,IF(OR(AC467=$AC$4:$AC466)=FALSE,", ",""),") "),""))</f>
        <v/>
      </c>
      <c r="AH466" s="10" t="str">
        <f>IF((COUNTBLANK(D466)=1),"",IF(D466=D465,AH465,"")&amp;IF(B465&lt;&gt;B466,((IF(COUNTBLANK(E466)=1,$D$3&amp;"Non-type material: "&amp;$D$3,$D$3&amp;INDEX('type-categories'!$A$2:$B$100,MATCH(E466,'type-categories'!$A$2:$A$100,0),2)&amp;$D$3))),"")&amp;(IF(K466&lt;&gt;K465,$C$2&amp;UPPER(K466)&amp;$C$2&amp;$K$3&amp;" ",(IF(B466&lt;&gt;B465,$C$2&amp;UPPER(K466)&amp;$C$2&amp;$K$3&amp;" ",""))))&amp;IF((AA466&lt;&gt;AA467)*($H$2="y"),AD466&amp;AE466,IF((AA466&lt;&gt;AA467)*($H$2="m"),AD466&amp;AG466,IF(($H$2&lt;&gt;"m")*($H$2&lt;&gt;"Y"),(IF(F466=0,"",F466&amp;" "&amp;$F$4&amp;" "))&amp;(IF(G466=0,"",G466&amp;" "&amp;$G$4&amp;" "))&amp;(IF(H466=0,"",H466&amp;" "&amp;H$4&amp;" "))&amp;(IF(I466=0,"",I466&amp;" "&amp;$I$4&amp;" "))&amp;(IF(J466=0,"",J466&amp;" "&amp;$J$4&amp;" ")),"")))&amp;"; "&amp;IF((B466=B465)*(AA466=AA465), "same collecting data; ", IF((B466=B465)*(Z465=Z466),"same locality; ",(IF(COUNTBLANK(L466)=1,"",$D$2&amp;L466&amp;$L$3&amp;" "&amp;$D$2))&amp;(IF(COUNTBLANK(M466)=1,"",$E$2&amp;M466&amp;$E$2&amp;", "))&amp;(IF(COUNTBLANK(N466)=1,"",N466&amp;"; "))&amp;(IF(COUNTBLANK(O466)=1,"",O466&amp;"; ")))&amp;(IF(COUNTBLANK(P466)=1,"",P466&amp;"; "))&amp;(IF(COUNTBLANK(Q466)=1,"",Q466&amp;"; "))&amp;(IF(COUNTBLANK(R466)=1,"",R466&amp;"m, "))&amp;IF((COUNTBLANK(S466)=0)*(S466&lt;&gt;S465), S466&amp;"; ","")&amp;(IF(COUNTBLANK(U466)=1,"",U466&amp;"; "))&amp;(IF(COUNTBLANK(T466)=1,"",IF(COUNTBLANK(F$2)=1,T466&amp;"; ",T466&amp;" "&amp;F$2&amp;"; "))))&amp;(IF(COUNTBLANK(V466)=1,"",V466&amp;"; "))&amp;IF((COUNTBLANK(C466)=1),"",C466)&amp;IF((B466=B467)*(K466=K467)*(L466=L467)*(M466=M467),IF(($H$2&lt;&gt;"m")*($H$2&lt;&gt;"Y"), " • ", IF((ISNUMBER(FIND(")",AE466))), " • ", "")),IF((B466=B467)*(K466=K467)," • ",". ")))</f>
        <v/>
      </c>
    </row>
    <row r="467" spans="1:34" s="1" customFormat="1" x14ac:dyDescent="0.25">
      <c r="A467" s="3" t="str">
        <f t="shared" si="52"/>
        <v/>
      </c>
      <c r="B467" s="53" t="str">
        <f t="shared" si="50"/>
        <v/>
      </c>
      <c r="C467" s="57"/>
      <c r="D467" s="56"/>
      <c r="E467" s="56"/>
      <c r="F467" s="56"/>
      <c r="G467" s="56"/>
      <c r="H467" s="56"/>
      <c r="I467" s="56"/>
      <c r="J467" s="56"/>
      <c r="K467" s="54"/>
      <c r="L467" s="54"/>
      <c r="M467" s="54"/>
      <c r="N467" s="54"/>
      <c r="O467" s="54"/>
      <c r="P467" s="54"/>
      <c r="Q467" s="54"/>
      <c r="R467" s="54"/>
      <c r="S467" s="54"/>
      <c r="T467" s="54"/>
      <c r="U467" s="54"/>
      <c r="V467" s="54"/>
      <c r="W467" s="54"/>
      <c r="X467" s="147" t="str">
        <f>IF(COUNTBLANK(D467)=1,"",IF('order-admin-units'!$I$1&lt;&gt;"y", "", IF(COUNTBLANK(K467)=1, 'order-admin-units'!$B$1+1, VLOOKUP(K467, ordercountry, 2))))</f>
        <v/>
      </c>
      <c r="Y467" s="147" t="str">
        <f>IF(COUNTBLANK(D467)=1,"",IF('order-admin-units'!$I$1&lt;&gt;"y", "", IF(COUNTBLANK(K467:L467)&gt;0, 'order-admin-units'!$B$2+1, VLOOKUP(K467&amp;"@"&amp;L467, orderadmin, 2))))</f>
        <v/>
      </c>
      <c r="Z467" s="147" t="str">
        <f t="shared" si="53"/>
        <v/>
      </c>
      <c r="AA467" s="147" t="str">
        <f t="shared" si="54"/>
        <v/>
      </c>
      <c r="AB467" s="147" t="str">
        <f t="shared" si="55"/>
        <v/>
      </c>
      <c r="AC467" s="147" t="str">
        <f t="shared" si="51"/>
        <v/>
      </c>
      <c r="AD467" s="11" t="str">
        <f t="shared" si="56"/>
        <v/>
      </c>
      <c r="AE467" s="11" t="str">
        <f t="array" ref="AE467">IF(COUNTBLANK(D467)=1,"",IF(OR($H$2="y",$H$2="m"),IF(AA467=AA466,IF(OR(AB467=$AB$4:$AB466)=FALSE,AE466&amp;C467,AE466),"("&amp;C467)&amp;IF(AA467=AA468,IF(OR(AB468=$AB$4:$AB467)=FALSE,", ",""),") "),""))</f>
        <v/>
      </c>
      <c r="AF467" s="11" t="str">
        <f t="array" ref="AF467">IF((COUNTBLANK(D467)=0)*OR($H$2="y",$H$2="m"),IFERROR(LEFT(C467, FIND(" ",C467)-1), C467),"")</f>
        <v/>
      </c>
      <c r="AG467" s="11" t="str">
        <f t="array" ref="AG467">IF(COUNTBLANK(D467)=1,"",IF(OR($H$2="y",$H$2="m"),IF(AA467=AA466,IF(OR(AC467=$AC$4:$AC466)=FALSE,AG466&amp;AF467,AG466),"("&amp;AF467)&amp;IF(AA467=AA468,IF(OR(AC468=$AC$4:$AC467)=FALSE,", ",""),") "),""))</f>
        <v/>
      </c>
      <c r="AH467" s="10" t="str">
        <f>IF((COUNTBLANK(D467)=1),"",IF(D467=D466,AH466,"")&amp;IF(B466&lt;&gt;B467,((IF(COUNTBLANK(E467)=1,$D$3&amp;"Non-type material: "&amp;$D$3,$D$3&amp;INDEX('type-categories'!$A$2:$B$100,MATCH(E467,'type-categories'!$A$2:$A$100,0),2)&amp;$D$3))),"")&amp;(IF(K467&lt;&gt;K466,$C$2&amp;UPPER(K467)&amp;$C$2&amp;$K$3&amp;" ",(IF(B467&lt;&gt;B466,$C$2&amp;UPPER(K467)&amp;$C$2&amp;$K$3&amp;" ",""))))&amp;IF((AA467&lt;&gt;AA468)*($H$2="y"),AD467&amp;AE467,IF((AA467&lt;&gt;AA468)*($H$2="m"),AD467&amp;AG467,IF(($H$2&lt;&gt;"m")*($H$2&lt;&gt;"Y"),(IF(F467=0,"",F467&amp;" "&amp;$F$4&amp;" "))&amp;(IF(G467=0,"",G467&amp;" "&amp;$G$4&amp;" "))&amp;(IF(H467=0,"",H467&amp;" "&amp;H$4&amp;" "))&amp;(IF(I467=0,"",I467&amp;" "&amp;$I$4&amp;" "))&amp;(IF(J467=0,"",J467&amp;" "&amp;$J$4&amp;" ")),"")))&amp;"; "&amp;IF((B467=B466)*(AA467=AA466), "same collecting data; ", IF((B467=B466)*(Z466=Z467),"same locality; ",(IF(COUNTBLANK(L467)=1,"",$D$2&amp;L467&amp;$L$3&amp;" "&amp;$D$2))&amp;(IF(COUNTBLANK(M467)=1,"",$E$2&amp;M467&amp;$E$2&amp;", "))&amp;(IF(COUNTBLANK(N467)=1,"",N467&amp;"; "))&amp;(IF(COUNTBLANK(O467)=1,"",O467&amp;"; ")))&amp;(IF(COUNTBLANK(P467)=1,"",P467&amp;"; "))&amp;(IF(COUNTBLANK(Q467)=1,"",Q467&amp;"; "))&amp;(IF(COUNTBLANK(R467)=1,"",R467&amp;"m, "))&amp;IF((COUNTBLANK(S467)=0)*(S467&lt;&gt;S466), S467&amp;"; ","")&amp;(IF(COUNTBLANK(U467)=1,"",U467&amp;"; "))&amp;(IF(COUNTBLANK(T467)=1,"",IF(COUNTBLANK(F$2)=1,T467&amp;"; ",T467&amp;" "&amp;F$2&amp;"; "))))&amp;(IF(COUNTBLANK(V467)=1,"",V467&amp;"; "))&amp;IF((COUNTBLANK(C467)=1),"",C467)&amp;IF((B467=B468)*(K467=K468)*(L467=L468)*(M467=M468),IF(($H$2&lt;&gt;"m")*($H$2&lt;&gt;"Y"), " • ", IF((ISNUMBER(FIND(")",AE467))), " • ", "")),IF((B467=B468)*(K467=K468)," • ",". ")))</f>
        <v/>
      </c>
    </row>
    <row r="468" spans="1:34" s="1" customFormat="1" x14ac:dyDescent="0.25">
      <c r="A468" s="3" t="str">
        <f t="shared" si="52"/>
        <v/>
      </c>
      <c r="B468" s="53" t="str">
        <f t="shared" si="50"/>
        <v/>
      </c>
      <c r="C468" s="57"/>
      <c r="D468" s="56"/>
      <c r="E468" s="56"/>
      <c r="F468" s="56"/>
      <c r="G468" s="56"/>
      <c r="H468" s="56"/>
      <c r="I468" s="56"/>
      <c r="J468" s="56"/>
      <c r="K468" s="54"/>
      <c r="L468" s="54"/>
      <c r="M468" s="54"/>
      <c r="N468" s="54"/>
      <c r="O468" s="54"/>
      <c r="P468" s="54"/>
      <c r="Q468" s="54"/>
      <c r="R468" s="54"/>
      <c r="S468" s="54"/>
      <c r="T468" s="54"/>
      <c r="U468" s="54"/>
      <c r="V468" s="54"/>
      <c r="W468" s="54"/>
      <c r="X468" s="147" t="str">
        <f>IF(COUNTBLANK(D468)=1,"",IF('order-admin-units'!$I$1&lt;&gt;"y", "", IF(COUNTBLANK(K468)=1, 'order-admin-units'!$B$1+1, VLOOKUP(K468, ordercountry, 2))))</f>
        <v/>
      </c>
      <c r="Y468" s="147" t="str">
        <f>IF(COUNTBLANK(D468)=1,"",IF('order-admin-units'!$I$1&lt;&gt;"y", "", IF(COUNTBLANK(K468:L468)&gt;0, 'order-admin-units'!$B$2+1, VLOOKUP(K468&amp;"@"&amp;L468, orderadmin, 2))))</f>
        <v/>
      </c>
      <c r="Z468" s="147" t="str">
        <f t="shared" si="53"/>
        <v/>
      </c>
      <c r="AA468" s="147" t="str">
        <f t="shared" si="54"/>
        <v/>
      </c>
      <c r="AB468" s="147" t="str">
        <f t="shared" si="55"/>
        <v/>
      </c>
      <c r="AC468" s="147" t="str">
        <f t="shared" si="51"/>
        <v/>
      </c>
      <c r="AD468" s="11" t="str">
        <f t="shared" si="56"/>
        <v/>
      </c>
      <c r="AE468" s="11" t="str">
        <f t="array" ref="AE468">IF(COUNTBLANK(D468)=1,"",IF(OR($H$2="y",$H$2="m"),IF(AA468=AA467,IF(OR(AB468=$AB$4:$AB467)=FALSE,AE467&amp;C468,AE467),"("&amp;C468)&amp;IF(AA468=AA469,IF(OR(AB469=$AB$4:$AB468)=FALSE,", ",""),") "),""))</f>
        <v/>
      </c>
      <c r="AF468" s="11" t="str">
        <f t="array" ref="AF468">IF((COUNTBLANK(D468)=0)*OR($H$2="y",$H$2="m"),IFERROR(LEFT(C468, FIND(" ",C468)-1), C468),"")</f>
        <v/>
      </c>
      <c r="AG468" s="11" t="str">
        <f t="array" ref="AG468">IF(COUNTBLANK(D468)=1,"",IF(OR($H$2="y",$H$2="m"),IF(AA468=AA467,IF(OR(AC468=$AC$4:$AC467)=FALSE,AG467&amp;AF468,AG467),"("&amp;AF468)&amp;IF(AA468=AA469,IF(OR(AC469=$AC$4:$AC468)=FALSE,", ",""),") "),""))</f>
        <v/>
      </c>
      <c r="AH468" s="10" t="str">
        <f>IF((COUNTBLANK(D468)=1),"",IF(D468=D467,AH467,"")&amp;IF(B467&lt;&gt;B468,((IF(COUNTBLANK(E468)=1,$D$3&amp;"Non-type material: "&amp;$D$3,$D$3&amp;INDEX('type-categories'!$A$2:$B$100,MATCH(E468,'type-categories'!$A$2:$A$100,0),2)&amp;$D$3))),"")&amp;(IF(K468&lt;&gt;K467,$C$2&amp;UPPER(K468)&amp;$C$2&amp;$K$3&amp;" ",(IF(B468&lt;&gt;B467,$C$2&amp;UPPER(K468)&amp;$C$2&amp;$K$3&amp;" ",""))))&amp;IF((AA468&lt;&gt;AA469)*($H$2="y"),AD468&amp;AE468,IF((AA468&lt;&gt;AA469)*($H$2="m"),AD468&amp;AG468,IF(($H$2&lt;&gt;"m")*($H$2&lt;&gt;"Y"),(IF(F468=0,"",F468&amp;" "&amp;$F$4&amp;" "))&amp;(IF(G468=0,"",G468&amp;" "&amp;$G$4&amp;" "))&amp;(IF(H468=0,"",H468&amp;" "&amp;H$4&amp;" "))&amp;(IF(I468=0,"",I468&amp;" "&amp;$I$4&amp;" "))&amp;(IF(J468=0,"",J468&amp;" "&amp;$J$4&amp;" ")),"")))&amp;"; "&amp;IF((B468=B467)*(AA468=AA467), "same collecting data; ", IF((B468=B467)*(Z467=Z468),"same locality; ",(IF(COUNTBLANK(L468)=1,"",$D$2&amp;L468&amp;$L$3&amp;" "&amp;$D$2))&amp;(IF(COUNTBLANK(M468)=1,"",$E$2&amp;M468&amp;$E$2&amp;", "))&amp;(IF(COUNTBLANK(N468)=1,"",N468&amp;"; "))&amp;(IF(COUNTBLANK(O468)=1,"",O468&amp;"; ")))&amp;(IF(COUNTBLANK(P468)=1,"",P468&amp;"; "))&amp;(IF(COUNTBLANK(Q468)=1,"",Q468&amp;"; "))&amp;(IF(COUNTBLANK(R468)=1,"",R468&amp;"m, "))&amp;IF((COUNTBLANK(S468)=0)*(S468&lt;&gt;S467), S468&amp;"; ","")&amp;(IF(COUNTBLANK(U468)=1,"",U468&amp;"; "))&amp;(IF(COUNTBLANK(T468)=1,"",IF(COUNTBLANK(F$2)=1,T468&amp;"; ",T468&amp;" "&amp;F$2&amp;"; "))))&amp;(IF(COUNTBLANK(V468)=1,"",V468&amp;"; "))&amp;IF((COUNTBLANK(C468)=1),"",C468)&amp;IF((B468=B469)*(K468=K469)*(L468=L469)*(M468=M469),IF(($H$2&lt;&gt;"m")*($H$2&lt;&gt;"Y"), " • ", IF((ISNUMBER(FIND(")",AE468))), " • ", "")),IF((B468=B469)*(K468=K469)," • ",". ")))</f>
        <v/>
      </c>
    </row>
    <row r="469" spans="1:34" s="1" customFormat="1" x14ac:dyDescent="0.25">
      <c r="A469" s="3" t="str">
        <f t="shared" si="52"/>
        <v/>
      </c>
      <c r="B469" s="53" t="str">
        <f t="shared" si="50"/>
        <v/>
      </c>
      <c r="C469" s="57"/>
      <c r="D469" s="57"/>
      <c r="E469" s="57"/>
      <c r="F469" s="57"/>
      <c r="G469" s="57"/>
      <c r="H469" s="57"/>
      <c r="I469" s="57"/>
      <c r="J469" s="57"/>
      <c r="K469" s="57"/>
      <c r="L469" s="57"/>
      <c r="M469" s="54"/>
      <c r="N469" s="57"/>
      <c r="O469" s="58"/>
      <c r="P469" s="58"/>
      <c r="Q469" s="58"/>
      <c r="R469" s="58"/>
      <c r="S469" s="54"/>
      <c r="T469" s="57"/>
      <c r="U469" s="57"/>
      <c r="V469" s="57"/>
      <c r="W469" s="57"/>
      <c r="X469" s="147" t="str">
        <f>IF(COUNTBLANK(D469)=1,"",IF('order-admin-units'!$I$1&lt;&gt;"y", "", IF(COUNTBLANK(K469)=1, 'order-admin-units'!$B$1+1, VLOOKUP(K469, ordercountry, 2))))</f>
        <v/>
      </c>
      <c r="Y469" s="147" t="str">
        <f>IF(COUNTBLANK(D469)=1,"",IF('order-admin-units'!$I$1&lt;&gt;"y", "", IF(COUNTBLANK(K469:L469)&gt;0, 'order-admin-units'!$B$2+1, VLOOKUP(K469&amp;"@"&amp;L469, orderadmin, 2))))</f>
        <v/>
      </c>
      <c r="Z469" s="147" t="str">
        <f t="shared" si="53"/>
        <v/>
      </c>
      <c r="AA469" s="147" t="str">
        <f t="shared" si="54"/>
        <v/>
      </c>
      <c r="AB469" s="147" t="str">
        <f t="shared" si="55"/>
        <v/>
      </c>
      <c r="AC469" s="147" t="str">
        <f t="shared" si="51"/>
        <v/>
      </c>
      <c r="AD469" s="11" t="str">
        <f t="shared" si="56"/>
        <v/>
      </c>
      <c r="AE469" s="11" t="str">
        <f t="array" ref="AE469">IF(COUNTBLANK(D469)=1,"",IF(OR($H$2="y",$H$2="m"),IF(AA469=AA468,IF(OR(AB469=$AB$4:$AB468)=FALSE,AE468&amp;C469,AE468),"("&amp;C469)&amp;IF(AA469=AA470,IF(OR(AB470=$AB$4:$AB469)=FALSE,", ",""),") "),""))</f>
        <v/>
      </c>
      <c r="AF469" s="11" t="str">
        <f t="array" ref="AF469">IF((COUNTBLANK(D469)=0)*OR($H$2="y",$H$2="m"),IFERROR(LEFT(C469, FIND(" ",C469)-1), C469),"")</f>
        <v/>
      </c>
      <c r="AG469" s="11" t="str">
        <f t="array" ref="AG469">IF(COUNTBLANK(D469)=1,"",IF(OR($H$2="y",$H$2="m"),IF(AA469=AA468,IF(OR(AC469=$AC$4:$AC468)=FALSE,AG468&amp;AF469,AG468),"("&amp;AF469)&amp;IF(AA469=AA470,IF(OR(AC470=$AC$4:$AC469)=FALSE,", ",""),") "),""))</f>
        <v/>
      </c>
      <c r="AH469" s="10" t="str">
        <f>IF((COUNTBLANK(D469)=1),"",IF(D469=D468,AH468,"")&amp;IF(B468&lt;&gt;B469,((IF(COUNTBLANK(E469)=1,$D$3&amp;"Non-type material: "&amp;$D$3,$D$3&amp;INDEX('type-categories'!$A$2:$B$100,MATCH(E469,'type-categories'!$A$2:$A$100,0),2)&amp;$D$3))),"")&amp;(IF(K469&lt;&gt;K468,$C$2&amp;UPPER(K469)&amp;$C$2&amp;$K$3&amp;" ",(IF(B469&lt;&gt;B468,$C$2&amp;UPPER(K469)&amp;$C$2&amp;$K$3&amp;" ",""))))&amp;IF((AA469&lt;&gt;AA470)*($H$2="y"),AD469&amp;AE469,IF((AA469&lt;&gt;AA470)*($H$2="m"),AD469&amp;AG469,IF(($H$2&lt;&gt;"m")*($H$2&lt;&gt;"Y"),(IF(F469=0,"",F469&amp;" "&amp;$F$4&amp;" "))&amp;(IF(G469=0,"",G469&amp;" "&amp;$G$4&amp;" "))&amp;(IF(H469=0,"",H469&amp;" "&amp;H$4&amp;" "))&amp;(IF(I469=0,"",I469&amp;" "&amp;$I$4&amp;" "))&amp;(IF(J469=0,"",J469&amp;" "&amp;$J$4&amp;" ")),"")))&amp;"; "&amp;IF((B469=B468)*(AA469=AA468), "same collecting data; ", IF((B469=B468)*(Z468=Z469),"same locality; ",(IF(COUNTBLANK(L469)=1,"",$D$2&amp;L469&amp;$L$3&amp;" "&amp;$D$2))&amp;(IF(COUNTBLANK(M469)=1,"",$E$2&amp;M469&amp;$E$2&amp;", "))&amp;(IF(COUNTBLANK(N469)=1,"",N469&amp;"; "))&amp;(IF(COUNTBLANK(O469)=1,"",O469&amp;"; ")))&amp;(IF(COUNTBLANK(P469)=1,"",P469&amp;"; "))&amp;(IF(COUNTBLANK(Q469)=1,"",Q469&amp;"; "))&amp;(IF(COUNTBLANK(R469)=1,"",R469&amp;"m, "))&amp;IF((COUNTBLANK(S469)=0)*(S469&lt;&gt;S468), S469&amp;"; ","")&amp;(IF(COUNTBLANK(U469)=1,"",U469&amp;"; "))&amp;(IF(COUNTBLANK(T469)=1,"",IF(COUNTBLANK(F$2)=1,T469&amp;"; ",T469&amp;" "&amp;F$2&amp;"; "))))&amp;(IF(COUNTBLANK(V469)=1,"",V469&amp;"; "))&amp;IF((COUNTBLANK(C469)=1),"",C469)&amp;IF((B469=B470)*(K469=K470)*(L469=L470)*(M469=M470),IF(($H$2&lt;&gt;"m")*($H$2&lt;&gt;"Y"), " • ", IF((ISNUMBER(FIND(")",AE469))), " • ", "")),IF((B469=B470)*(K469=K470)," • ",". ")))</f>
        <v/>
      </c>
    </row>
    <row r="470" spans="1:34" s="1" customFormat="1" x14ac:dyDescent="0.25">
      <c r="A470" s="3" t="str">
        <f t="shared" si="52"/>
        <v/>
      </c>
      <c r="B470" s="53" t="str">
        <f t="shared" si="50"/>
        <v/>
      </c>
      <c r="C470" s="57"/>
      <c r="D470" s="57"/>
      <c r="E470" s="57"/>
      <c r="F470" s="57"/>
      <c r="G470" s="57"/>
      <c r="H470" s="57"/>
      <c r="I470" s="57"/>
      <c r="J470" s="57"/>
      <c r="K470" s="57"/>
      <c r="L470" s="57"/>
      <c r="M470" s="54"/>
      <c r="N470" s="57"/>
      <c r="O470" s="58"/>
      <c r="P470" s="58"/>
      <c r="Q470" s="58"/>
      <c r="R470" s="58"/>
      <c r="S470" s="54"/>
      <c r="T470" s="57"/>
      <c r="U470" s="57"/>
      <c r="V470" s="57"/>
      <c r="W470" s="57"/>
      <c r="X470" s="147" t="str">
        <f>IF(COUNTBLANK(D470)=1,"",IF('order-admin-units'!$I$1&lt;&gt;"y", "", IF(COUNTBLANK(K470)=1, 'order-admin-units'!$B$1+1, VLOOKUP(K470, ordercountry, 2))))</f>
        <v/>
      </c>
      <c r="Y470" s="147" t="str">
        <f>IF(COUNTBLANK(D470)=1,"",IF('order-admin-units'!$I$1&lt;&gt;"y", "", IF(COUNTBLANK(K470:L470)&gt;0, 'order-admin-units'!$B$2+1, VLOOKUP(K470&amp;"@"&amp;L470, orderadmin, 2))))</f>
        <v/>
      </c>
      <c r="Z470" s="147" t="str">
        <f t="shared" si="53"/>
        <v/>
      </c>
      <c r="AA470" s="147" t="str">
        <f t="shared" si="54"/>
        <v/>
      </c>
      <c r="AB470" s="147" t="str">
        <f t="shared" si="55"/>
        <v/>
      </c>
      <c r="AC470" s="147" t="str">
        <f t="shared" si="51"/>
        <v/>
      </c>
      <c r="AD470" s="11" t="str">
        <f t="shared" si="56"/>
        <v/>
      </c>
      <c r="AE470" s="11" t="str">
        <f t="array" ref="AE470">IF(COUNTBLANK(D470)=1,"",IF(OR($H$2="y",$H$2="m"),IF(AA470=AA469,IF(OR(AB470=$AB$4:$AB469)=FALSE,AE469&amp;C470,AE469),"("&amp;C470)&amp;IF(AA470=AA471,IF(OR(AB471=$AB$4:$AB470)=FALSE,", ",""),") "),""))</f>
        <v/>
      </c>
      <c r="AF470" s="11" t="str">
        <f t="array" ref="AF470">IF((COUNTBLANK(D470)=0)*OR($H$2="y",$H$2="m"),IFERROR(LEFT(C470, FIND(" ",C470)-1), C470),"")</f>
        <v/>
      </c>
      <c r="AG470" s="11" t="str">
        <f t="array" ref="AG470">IF(COUNTBLANK(D470)=1,"",IF(OR($H$2="y",$H$2="m"),IF(AA470=AA469,IF(OR(AC470=$AC$4:$AC469)=FALSE,AG469&amp;AF470,AG469),"("&amp;AF470)&amp;IF(AA470=AA471,IF(OR(AC471=$AC$4:$AC470)=FALSE,", ",""),") "),""))</f>
        <v/>
      </c>
      <c r="AH470" s="10" t="str">
        <f>IF((COUNTBLANK(D470)=1),"",IF(D470=D469,AH469,"")&amp;IF(B469&lt;&gt;B470,((IF(COUNTBLANK(E470)=1,$D$3&amp;"Non-type material: "&amp;$D$3,$D$3&amp;INDEX('type-categories'!$A$2:$B$100,MATCH(E470,'type-categories'!$A$2:$A$100,0),2)&amp;$D$3))),"")&amp;(IF(K470&lt;&gt;K469,$C$2&amp;UPPER(K470)&amp;$C$2&amp;$K$3&amp;" ",(IF(B470&lt;&gt;B469,$C$2&amp;UPPER(K470)&amp;$C$2&amp;$K$3&amp;" ",""))))&amp;IF((AA470&lt;&gt;AA471)*($H$2="y"),AD470&amp;AE470,IF((AA470&lt;&gt;AA471)*($H$2="m"),AD470&amp;AG470,IF(($H$2&lt;&gt;"m")*($H$2&lt;&gt;"Y"),(IF(F470=0,"",F470&amp;" "&amp;$F$4&amp;" "))&amp;(IF(G470=0,"",G470&amp;" "&amp;$G$4&amp;" "))&amp;(IF(H470=0,"",H470&amp;" "&amp;H$4&amp;" "))&amp;(IF(I470=0,"",I470&amp;" "&amp;$I$4&amp;" "))&amp;(IF(J470=0,"",J470&amp;" "&amp;$J$4&amp;" ")),"")))&amp;"; "&amp;IF((B470=B469)*(AA470=AA469), "same collecting data; ", IF((B470=B469)*(Z469=Z470),"same locality; ",(IF(COUNTBLANK(L470)=1,"",$D$2&amp;L470&amp;$L$3&amp;" "&amp;$D$2))&amp;(IF(COUNTBLANK(M470)=1,"",$E$2&amp;M470&amp;$E$2&amp;", "))&amp;(IF(COUNTBLANK(N470)=1,"",N470&amp;"; "))&amp;(IF(COUNTBLANK(O470)=1,"",O470&amp;"; ")))&amp;(IF(COUNTBLANK(P470)=1,"",P470&amp;"; "))&amp;(IF(COUNTBLANK(Q470)=1,"",Q470&amp;"; "))&amp;(IF(COUNTBLANK(R470)=1,"",R470&amp;"m, "))&amp;IF((COUNTBLANK(S470)=0)*(S470&lt;&gt;S469), S470&amp;"; ","")&amp;(IF(COUNTBLANK(U470)=1,"",U470&amp;"; "))&amp;(IF(COUNTBLANK(T470)=1,"",IF(COUNTBLANK(F$2)=1,T470&amp;"; ",T470&amp;" "&amp;F$2&amp;"; "))))&amp;(IF(COUNTBLANK(V470)=1,"",V470&amp;"; "))&amp;IF((COUNTBLANK(C470)=1),"",C470)&amp;IF((B470=B471)*(K470=K471)*(L470=L471)*(M470=M471),IF(($H$2&lt;&gt;"m")*($H$2&lt;&gt;"Y"), " • ", IF((ISNUMBER(FIND(")",AE470))), " • ", "")),IF((B470=B471)*(K470=K471)," • ",". ")))</f>
        <v/>
      </c>
    </row>
    <row r="471" spans="1:34" s="1" customFormat="1" x14ac:dyDescent="0.25">
      <c r="A471" s="3" t="str">
        <f t="shared" si="52"/>
        <v/>
      </c>
      <c r="B471" s="53" t="str">
        <f t="shared" si="50"/>
        <v/>
      </c>
      <c r="C471" s="57"/>
      <c r="D471" s="56"/>
      <c r="E471" s="56"/>
      <c r="F471" s="56"/>
      <c r="G471" s="56"/>
      <c r="H471" s="56"/>
      <c r="I471" s="56"/>
      <c r="J471" s="56"/>
      <c r="K471" s="54"/>
      <c r="L471" s="54"/>
      <c r="M471" s="54"/>
      <c r="N471" s="54"/>
      <c r="O471" s="54"/>
      <c r="P471" s="54"/>
      <c r="Q471" s="54"/>
      <c r="R471" s="54"/>
      <c r="S471" s="54"/>
      <c r="T471" s="54"/>
      <c r="U471" s="54"/>
      <c r="V471" s="54"/>
      <c r="W471" s="54"/>
      <c r="X471" s="147" t="str">
        <f>IF(COUNTBLANK(D471)=1,"",IF('order-admin-units'!$I$1&lt;&gt;"y", "", IF(COUNTBLANK(K471)=1, 'order-admin-units'!$B$1+1, VLOOKUP(K471, ordercountry, 2))))</f>
        <v/>
      </c>
      <c r="Y471" s="147" t="str">
        <f>IF(COUNTBLANK(D471)=1,"",IF('order-admin-units'!$I$1&lt;&gt;"y", "", IF(COUNTBLANK(K471:L471)&gt;0, 'order-admin-units'!$B$2+1, VLOOKUP(K471&amp;"@"&amp;L471, orderadmin, 2))))</f>
        <v/>
      </c>
      <c r="Z471" s="147" t="str">
        <f t="shared" si="53"/>
        <v/>
      </c>
      <c r="AA471" s="147" t="str">
        <f t="shared" si="54"/>
        <v/>
      </c>
      <c r="AB471" s="147" t="str">
        <f t="shared" si="55"/>
        <v/>
      </c>
      <c r="AC471" s="147" t="str">
        <f t="shared" si="51"/>
        <v/>
      </c>
      <c r="AD471" s="11" t="str">
        <f t="shared" si="56"/>
        <v/>
      </c>
      <c r="AE471" s="11" t="str">
        <f t="array" ref="AE471">IF(COUNTBLANK(D471)=1,"",IF(OR($H$2="y",$H$2="m"),IF(AA471=AA470,IF(OR(AB471=$AB$4:$AB470)=FALSE,AE470&amp;C471,AE470),"("&amp;C471)&amp;IF(AA471=AA472,IF(OR(AB472=$AB$4:$AB471)=FALSE,", ",""),") "),""))</f>
        <v/>
      </c>
      <c r="AF471" s="11" t="str">
        <f t="array" ref="AF471">IF((COUNTBLANK(D471)=0)*OR($H$2="y",$H$2="m"),IFERROR(LEFT(C471, FIND(" ",C471)-1), C471),"")</f>
        <v/>
      </c>
      <c r="AG471" s="11" t="str">
        <f t="array" ref="AG471">IF(COUNTBLANK(D471)=1,"",IF(OR($H$2="y",$H$2="m"),IF(AA471=AA470,IF(OR(AC471=$AC$4:$AC470)=FALSE,AG470&amp;AF471,AG470),"("&amp;AF471)&amp;IF(AA471=AA472,IF(OR(AC472=$AC$4:$AC471)=FALSE,", ",""),") "),""))</f>
        <v/>
      </c>
      <c r="AH471" s="10" t="str">
        <f>IF((COUNTBLANK(D471)=1),"",IF(D471=D470,AH470,"")&amp;IF(B470&lt;&gt;B471,((IF(COUNTBLANK(E471)=1,$D$3&amp;"Non-type material: "&amp;$D$3,$D$3&amp;INDEX('type-categories'!$A$2:$B$100,MATCH(E471,'type-categories'!$A$2:$A$100,0),2)&amp;$D$3))),"")&amp;(IF(K471&lt;&gt;K470,$C$2&amp;UPPER(K471)&amp;$C$2&amp;$K$3&amp;" ",(IF(B471&lt;&gt;B470,$C$2&amp;UPPER(K471)&amp;$C$2&amp;$K$3&amp;" ",""))))&amp;IF((AA471&lt;&gt;AA472)*($H$2="y"),AD471&amp;AE471,IF((AA471&lt;&gt;AA472)*($H$2="m"),AD471&amp;AG471,IF(($H$2&lt;&gt;"m")*($H$2&lt;&gt;"Y"),(IF(F471=0,"",F471&amp;" "&amp;$F$4&amp;" "))&amp;(IF(G471=0,"",G471&amp;" "&amp;$G$4&amp;" "))&amp;(IF(H471=0,"",H471&amp;" "&amp;H$4&amp;" "))&amp;(IF(I471=0,"",I471&amp;" "&amp;$I$4&amp;" "))&amp;(IF(J471=0,"",J471&amp;" "&amp;$J$4&amp;" ")),"")))&amp;"; "&amp;IF((B471=B470)*(AA471=AA470), "same collecting data; ", IF((B471=B470)*(Z470=Z471),"same locality; ",(IF(COUNTBLANK(L471)=1,"",$D$2&amp;L471&amp;$L$3&amp;" "&amp;$D$2))&amp;(IF(COUNTBLANK(M471)=1,"",$E$2&amp;M471&amp;$E$2&amp;", "))&amp;(IF(COUNTBLANK(N471)=1,"",N471&amp;"; "))&amp;(IF(COUNTBLANK(O471)=1,"",O471&amp;"; ")))&amp;(IF(COUNTBLANK(P471)=1,"",P471&amp;"; "))&amp;(IF(COUNTBLANK(Q471)=1,"",Q471&amp;"; "))&amp;(IF(COUNTBLANK(R471)=1,"",R471&amp;"m, "))&amp;IF((COUNTBLANK(S471)=0)*(S471&lt;&gt;S470), S471&amp;"; ","")&amp;(IF(COUNTBLANK(U471)=1,"",U471&amp;"; "))&amp;(IF(COUNTBLANK(T471)=1,"",IF(COUNTBLANK(F$2)=1,T471&amp;"; ",T471&amp;" "&amp;F$2&amp;"; "))))&amp;(IF(COUNTBLANK(V471)=1,"",V471&amp;"; "))&amp;IF((COUNTBLANK(C471)=1),"",C471)&amp;IF((B471=B472)*(K471=K472)*(L471=L472)*(M471=M472),IF(($H$2&lt;&gt;"m")*($H$2&lt;&gt;"Y"), " • ", IF((ISNUMBER(FIND(")",AE471))), " • ", "")),IF((B471=B472)*(K471=K472)," • ",". ")))</f>
        <v/>
      </c>
    </row>
    <row r="472" spans="1:34" s="1" customFormat="1" x14ac:dyDescent="0.25">
      <c r="A472" s="3" t="str">
        <f t="shared" si="52"/>
        <v/>
      </c>
      <c r="B472" s="53" t="str">
        <f t="shared" si="50"/>
        <v/>
      </c>
      <c r="C472" s="56"/>
      <c r="D472" s="57"/>
      <c r="E472" s="57"/>
      <c r="F472" s="57"/>
      <c r="G472" s="57"/>
      <c r="H472" s="57"/>
      <c r="I472" s="57"/>
      <c r="J472" s="57"/>
      <c r="K472" s="57"/>
      <c r="L472" s="57"/>
      <c r="M472" s="54"/>
      <c r="N472" s="57"/>
      <c r="O472" s="57"/>
      <c r="P472" s="57"/>
      <c r="Q472" s="57"/>
      <c r="R472" s="57"/>
      <c r="S472" s="54"/>
      <c r="T472" s="57"/>
      <c r="U472" s="57"/>
      <c r="V472" s="57"/>
      <c r="W472" s="57"/>
      <c r="X472" s="147" t="str">
        <f>IF(COUNTBLANK(D472)=1,"",IF('order-admin-units'!$I$1&lt;&gt;"y", "", IF(COUNTBLANK(K472)=1, 'order-admin-units'!$B$1+1, VLOOKUP(K472, ordercountry, 2))))</f>
        <v/>
      </c>
      <c r="Y472" s="147" t="str">
        <f>IF(COUNTBLANK(D472)=1,"",IF('order-admin-units'!$I$1&lt;&gt;"y", "", IF(COUNTBLANK(K472:L472)&gt;0, 'order-admin-units'!$B$2+1, VLOOKUP(K472&amp;"@"&amp;L472, orderadmin, 2))))</f>
        <v/>
      </c>
      <c r="Z472" s="147" t="str">
        <f t="shared" si="53"/>
        <v/>
      </c>
      <c r="AA472" s="147" t="str">
        <f t="shared" si="54"/>
        <v/>
      </c>
      <c r="AB472" s="147" t="str">
        <f t="shared" si="55"/>
        <v/>
      </c>
      <c r="AC472" s="147" t="str">
        <f t="shared" si="51"/>
        <v/>
      </c>
      <c r="AD472" s="11" t="str">
        <f t="shared" si="56"/>
        <v/>
      </c>
      <c r="AE472" s="11" t="str">
        <f t="array" ref="AE472">IF(COUNTBLANK(D472)=1,"",IF(OR($H$2="y",$H$2="m"),IF(AA472=AA471,IF(OR(AB472=$AB$4:$AB471)=FALSE,AE471&amp;C472,AE471),"("&amp;C472)&amp;IF(AA472=AA473,IF(OR(AB473=$AB$4:$AB472)=FALSE,", ",""),") "),""))</f>
        <v/>
      </c>
      <c r="AF472" s="11" t="str">
        <f t="array" ref="AF472">IF((COUNTBLANK(D472)=0)*OR($H$2="y",$H$2="m"),IFERROR(LEFT(C472, FIND(" ",C472)-1), C472),"")</f>
        <v/>
      </c>
      <c r="AG472" s="11" t="str">
        <f t="array" ref="AG472">IF(COUNTBLANK(D472)=1,"",IF(OR($H$2="y",$H$2="m"),IF(AA472=AA471,IF(OR(AC472=$AC$4:$AC471)=FALSE,AG471&amp;AF472,AG471),"("&amp;AF472)&amp;IF(AA472=AA473,IF(OR(AC473=$AC$4:$AC472)=FALSE,", ",""),") "),""))</f>
        <v/>
      </c>
      <c r="AH472" s="10" t="str">
        <f>IF((COUNTBLANK(D472)=1),"",IF(D472=D471,AH471,"")&amp;IF(B471&lt;&gt;B472,((IF(COUNTBLANK(E472)=1,$D$3&amp;"Non-type material: "&amp;$D$3,$D$3&amp;INDEX('type-categories'!$A$2:$B$100,MATCH(E472,'type-categories'!$A$2:$A$100,0),2)&amp;$D$3))),"")&amp;(IF(K472&lt;&gt;K471,$C$2&amp;UPPER(K472)&amp;$C$2&amp;$K$3&amp;" ",(IF(B472&lt;&gt;B471,$C$2&amp;UPPER(K472)&amp;$C$2&amp;$K$3&amp;" ",""))))&amp;IF((AA472&lt;&gt;AA473)*($H$2="y"),AD472&amp;AE472,IF((AA472&lt;&gt;AA473)*($H$2="m"),AD472&amp;AG472,IF(($H$2&lt;&gt;"m")*($H$2&lt;&gt;"Y"),(IF(F472=0,"",F472&amp;" "&amp;$F$4&amp;" "))&amp;(IF(G472=0,"",G472&amp;" "&amp;$G$4&amp;" "))&amp;(IF(H472=0,"",H472&amp;" "&amp;H$4&amp;" "))&amp;(IF(I472=0,"",I472&amp;" "&amp;$I$4&amp;" "))&amp;(IF(J472=0,"",J472&amp;" "&amp;$J$4&amp;" ")),"")))&amp;"; "&amp;IF((B472=B471)*(AA472=AA471), "same collecting data; ", IF((B472=B471)*(Z471=Z472),"same locality; ",(IF(COUNTBLANK(L472)=1,"",$D$2&amp;L472&amp;$L$3&amp;" "&amp;$D$2))&amp;(IF(COUNTBLANK(M472)=1,"",$E$2&amp;M472&amp;$E$2&amp;", "))&amp;(IF(COUNTBLANK(N472)=1,"",N472&amp;"; "))&amp;(IF(COUNTBLANK(O472)=1,"",O472&amp;"; ")))&amp;(IF(COUNTBLANK(P472)=1,"",P472&amp;"; "))&amp;(IF(COUNTBLANK(Q472)=1,"",Q472&amp;"; "))&amp;(IF(COUNTBLANK(R472)=1,"",R472&amp;"m, "))&amp;IF((COUNTBLANK(S472)=0)*(S472&lt;&gt;S471), S472&amp;"; ","")&amp;(IF(COUNTBLANK(U472)=1,"",U472&amp;"; "))&amp;(IF(COUNTBLANK(T472)=1,"",IF(COUNTBLANK(F$2)=1,T472&amp;"; ",T472&amp;" "&amp;F$2&amp;"; "))))&amp;(IF(COUNTBLANK(V472)=1,"",V472&amp;"; "))&amp;IF((COUNTBLANK(C472)=1),"",C472)&amp;IF((B472=B473)*(K472=K473)*(L472=L473)*(M472=M473),IF(($H$2&lt;&gt;"m")*($H$2&lt;&gt;"Y"), " • ", IF((ISNUMBER(FIND(")",AE472))), " • ", "")),IF((B472=B473)*(K472=K473)," • ",". ")))</f>
        <v/>
      </c>
    </row>
    <row r="473" spans="1:34" s="1" customFormat="1" x14ac:dyDescent="0.25">
      <c r="A473" s="3" t="str">
        <f t="shared" si="52"/>
        <v/>
      </c>
      <c r="B473" s="53" t="str">
        <f t="shared" si="50"/>
        <v/>
      </c>
      <c r="C473" s="57"/>
      <c r="D473" s="57"/>
      <c r="E473" s="57"/>
      <c r="F473" s="57"/>
      <c r="G473" s="57"/>
      <c r="H473" s="57"/>
      <c r="I473" s="57"/>
      <c r="J473" s="57"/>
      <c r="K473" s="57"/>
      <c r="L473" s="57"/>
      <c r="M473" s="54"/>
      <c r="N473" s="57"/>
      <c r="O473" s="58"/>
      <c r="P473" s="58"/>
      <c r="Q473" s="58"/>
      <c r="R473" s="58"/>
      <c r="S473" s="54"/>
      <c r="T473" s="57"/>
      <c r="U473" s="57"/>
      <c r="V473" s="57"/>
      <c r="W473" s="57"/>
      <c r="X473" s="147" t="str">
        <f>IF(COUNTBLANK(D473)=1,"",IF('order-admin-units'!$I$1&lt;&gt;"y", "", IF(COUNTBLANK(K473)=1, 'order-admin-units'!$B$1+1, VLOOKUP(K473, ordercountry, 2))))</f>
        <v/>
      </c>
      <c r="Y473" s="147" t="str">
        <f>IF(COUNTBLANK(D473)=1,"",IF('order-admin-units'!$I$1&lt;&gt;"y", "", IF(COUNTBLANK(K473:L473)&gt;0, 'order-admin-units'!$B$2+1, VLOOKUP(K473&amp;"@"&amp;L473, orderadmin, 2))))</f>
        <v/>
      </c>
      <c r="Z473" s="147" t="str">
        <f t="shared" si="53"/>
        <v/>
      </c>
      <c r="AA473" s="147" t="str">
        <f t="shared" si="54"/>
        <v/>
      </c>
      <c r="AB473" s="147" t="str">
        <f t="shared" si="55"/>
        <v/>
      </c>
      <c r="AC473" s="147" t="str">
        <f t="shared" si="51"/>
        <v/>
      </c>
      <c r="AD473" s="11" t="str">
        <f t="shared" si="56"/>
        <v/>
      </c>
      <c r="AE473" s="11" t="str">
        <f t="array" ref="AE473">IF(COUNTBLANK(D473)=1,"",IF(OR($H$2="y",$H$2="m"),IF(AA473=AA472,IF(OR(AB473=$AB$4:$AB472)=FALSE,AE472&amp;C473,AE472),"("&amp;C473)&amp;IF(AA473=AA474,IF(OR(AB474=$AB$4:$AB473)=FALSE,", ",""),") "),""))</f>
        <v/>
      </c>
      <c r="AF473" s="11" t="str">
        <f t="array" ref="AF473">IF((COUNTBLANK(D473)=0)*OR($H$2="y",$H$2="m"),IFERROR(LEFT(C473, FIND(" ",C473)-1), C473),"")</f>
        <v/>
      </c>
      <c r="AG473" s="11" t="str">
        <f t="array" ref="AG473">IF(COUNTBLANK(D473)=1,"",IF(OR($H$2="y",$H$2="m"),IF(AA473=AA472,IF(OR(AC473=$AC$4:$AC472)=FALSE,AG472&amp;AF473,AG472),"("&amp;AF473)&amp;IF(AA473=AA474,IF(OR(AC474=$AC$4:$AC473)=FALSE,", ",""),") "),""))</f>
        <v/>
      </c>
      <c r="AH473" s="10" t="str">
        <f>IF((COUNTBLANK(D473)=1),"",IF(D473=D472,AH472,"")&amp;IF(B472&lt;&gt;B473,((IF(COUNTBLANK(E473)=1,$D$3&amp;"Non-type material: "&amp;$D$3,$D$3&amp;INDEX('type-categories'!$A$2:$B$100,MATCH(E473,'type-categories'!$A$2:$A$100,0),2)&amp;$D$3))),"")&amp;(IF(K473&lt;&gt;K472,$C$2&amp;UPPER(K473)&amp;$C$2&amp;$K$3&amp;" ",(IF(B473&lt;&gt;B472,$C$2&amp;UPPER(K473)&amp;$C$2&amp;$K$3&amp;" ",""))))&amp;IF((AA473&lt;&gt;AA474)*($H$2="y"),AD473&amp;AE473,IF((AA473&lt;&gt;AA474)*($H$2="m"),AD473&amp;AG473,IF(($H$2&lt;&gt;"m")*($H$2&lt;&gt;"Y"),(IF(F473=0,"",F473&amp;" "&amp;$F$4&amp;" "))&amp;(IF(G473=0,"",G473&amp;" "&amp;$G$4&amp;" "))&amp;(IF(H473=0,"",H473&amp;" "&amp;H$4&amp;" "))&amp;(IF(I473=0,"",I473&amp;" "&amp;$I$4&amp;" "))&amp;(IF(J473=0,"",J473&amp;" "&amp;$J$4&amp;" ")),"")))&amp;"; "&amp;IF((B473=B472)*(AA473=AA472), "same collecting data; ", IF((B473=B472)*(Z472=Z473),"same locality; ",(IF(COUNTBLANK(L473)=1,"",$D$2&amp;L473&amp;$L$3&amp;" "&amp;$D$2))&amp;(IF(COUNTBLANK(M473)=1,"",$E$2&amp;M473&amp;$E$2&amp;", "))&amp;(IF(COUNTBLANK(N473)=1,"",N473&amp;"; "))&amp;(IF(COUNTBLANK(O473)=1,"",O473&amp;"; ")))&amp;(IF(COUNTBLANK(P473)=1,"",P473&amp;"; "))&amp;(IF(COUNTBLANK(Q473)=1,"",Q473&amp;"; "))&amp;(IF(COUNTBLANK(R473)=1,"",R473&amp;"m, "))&amp;IF((COUNTBLANK(S473)=0)*(S473&lt;&gt;S472), S473&amp;"; ","")&amp;(IF(COUNTBLANK(U473)=1,"",U473&amp;"; "))&amp;(IF(COUNTBLANK(T473)=1,"",IF(COUNTBLANK(F$2)=1,T473&amp;"; ",T473&amp;" "&amp;F$2&amp;"; "))))&amp;(IF(COUNTBLANK(V473)=1,"",V473&amp;"; "))&amp;IF((COUNTBLANK(C473)=1),"",C473)&amp;IF((B473=B474)*(K473=K474)*(L473=L474)*(M473=M474),IF(($H$2&lt;&gt;"m")*($H$2&lt;&gt;"Y"), " • ", IF((ISNUMBER(FIND(")",AE473))), " • ", "")),IF((B473=B474)*(K473=K474)," • ",". ")))</f>
        <v/>
      </c>
    </row>
    <row r="474" spans="1:34" s="1" customFormat="1" x14ac:dyDescent="0.25">
      <c r="A474" s="3" t="str">
        <f t="shared" si="52"/>
        <v/>
      </c>
      <c r="B474" s="53" t="str">
        <f t="shared" si="50"/>
        <v/>
      </c>
      <c r="C474" s="57"/>
      <c r="D474" s="57"/>
      <c r="E474" s="57"/>
      <c r="F474" s="57"/>
      <c r="G474" s="57"/>
      <c r="H474" s="57"/>
      <c r="I474" s="57"/>
      <c r="J474" s="57"/>
      <c r="K474" s="57"/>
      <c r="L474" s="57"/>
      <c r="M474" s="54"/>
      <c r="N474" s="57"/>
      <c r="O474" s="58"/>
      <c r="P474" s="58"/>
      <c r="Q474" s="58"/>
      <c r="R474" s="58"/>
      <c r="S474" s="54"/>
      <c r="T474" s="57"/>
      <c r="U474" s="57"/>
      <c r="V474" s="57"/>
      <c r="W474" s="57"/>
      <c r="X474" s="147" t="str">
        <f>IF(COUNTBLANK(D474)=1,"",IF('order-admin-units'!$I$1&lt;&gt;"y", "", IF(COUNTBLANK(K474)=1, 'order-admin-units'!$B$1+1, VLOOKUP(K474, ordercountry, 2))))</f>
        <v/>
      </c>
      <c r="Y474" s="147" t="str">
        <f>IF(COUNTBLANK(D474)=1,"",IF('order-admin-units'!$I$1&lt;&gt;"y", "", IF(COUNTBLANK(K474:L474)&gt;0, 'order-admin-units'!$B$2+1, VLOOKUP(K474&amp;"@"&amp;L474, orderadmin, 2))))</f>
        <v/>
      </c>
      <c r="Z474" s="147" t="str">
        <f t="shared" si="53"/>
        <v/>
      </c>
      <c r="AA474" s="147" t="str">
        <f t="shared" si="54"/>
        <v/>
      </c>
      <c r="AB474" s="147" t="str">
        <f t="shared" si="55"/>
        <v/>
      </c>
      <c r="AC474" s="147" t="str">
        <f t="shared" si="51"/>
        <v/>
      </c>
      <c r="AD474" s="11" t="str">
        <f t="shared" si="56"/>
        <v/>
      </c>
      <c r="AE474" s="11" t="str">
        <f t="array" ref="AE474">IF(COUNTBLANK(D474)=1,"",IF(OR($H$2="y",$H$2="m"),IF(AA474=AA473,IF(OR(AB474=$AB$4:$AB473)=FALSE,AE473&amp;C474,AE473),"("&amp;C474)&amp;IF(AA474=AA475,IF(OR(AB475=$AB$4:$AB474)=FALSE,", ",""),") "),""))</f>
        <v/>
      </c>
      <c r="AF474" s="11" t="str">
        <f t="array" ref="AF474">IF((COUNTBLANK(D474)=0)*OR($H$2="y",$H$2="m"),IFERROR(LEFT(C474, FIND(" ",C474)-1), C474),"")</f>
        <v/>
      </c>
      <c r="AG474" s="11" t="str">
        <f t="array" ref="AG474">IF(COUNTBLANK(D474)=1,"",IF(OR($H$2="y",$H$2="m"),IF(AA474=AA473,IF(OR(AC474=$AC$4:$AC473)=FALSE,AG473&amp;AF474,AG473),"("&amp;AF474)&amp;IF(AA474=AA475,IF(OR(AC475=$AC$4:$AC474)=FALSE,", ",""),") "),""))</f>
        <v/>
      </c>
      <c r="AH474" s="10" t="str">
        <f>IF((COUNTBLANK(D474)=1),"",IF(D474=D473,AH473,"")&amp;IF(B473&lt;&gt;B474,((IF(COUNTBLANK(E474)=1,$D$3&amp;"Non-type material: "&amp;$D$3,$D$3&amp;INDEX('type-categories'!$A$2:$B$100,MATCH(E474,'type-categories'!$A$2:$A$100,0),2)&amp;$D$3))),"")&amp;(IF(K474&lt;&gt;K473,$C$2&amp;UPPER(K474)&amp;$C$2&amp;$K$3&amp;" ",(IF(B474&lt;&gt;B473,$C$2&amp;UPPER(K474)&amp;$C$2&amp;$K$3&amp;" ",""))))&amp;IF((AA474&lt;&gt;AA475)*($H$2="y"),AD474&amp;AE474,IF((AA474&lt;&gt;AA475)*($H$2="m"),AD474&amp;AG474,IF(($H$2&lt;&gt;"m")*($H$2&lt;&gt;"Y"),(IF(F474=0,"",F474&amp;" "&amp;$F$4&amp;" "))&amp;(IF(G474=0,"",G474&amp;" "&amp;$G$4&amp;" "))&amp;(IF(H474=0,"",H474&amp;" "&amp;H$4&amp;" "))&amp;(IF(I474=0,"",I474&amp;" "&amp;$I$4&amp;" "))&amp;(IF(J474=0,"",J474&amp;" "&amp;$J$4&amp;" ")),"")))&amp;"; "&amp;IF((B474=B473)*(AA474=AA473), "same collecting data; ", IF((B474=B473)*(Z473=Z474),"same locality; ",(IF(COUNTBLANK(L474)=1,"",$D$2&amp;L474&amp;$L$3&amp;" "&amp;$D$2))&amp;(IF(COUNTBLANK(M474)=1,"",$E$2&amp;M474&amp;$E$2&amp;", "))&amp;(IF(COUNTBLANK(N474)=1,"",N474&amp;"; "))&amp;(IF(COUNTBLANK(O474)=1,"",O474&amp;"; ")))&amp;(IF(COUNTBLANK(P474)=1,"",P474&amp;"; "))&amp;(IF(COUNTBLANK(Q474)=1,"",Q474&amp;"; "))&amp;(IF(COUNTBLANK(R474)=1,"",R474&amp;"m, "))&amp;IF((COUNTBLANK(S474)=0)*(S474&lt;&gt;S473), S474&amp;"; ","")&amp;(IF(COUNTBLANK(U474)=1,"",U474&amp;"; "))&amp;(IF(COUNTBLANK(T474)=1,"",IF(COUNTBLANK(F$2)=1,T474&amp;"; ",T474&amp;" "&amp;F$2&amp;"; "))))&amp;(IF(COUNTBLANK(V474)=1,"",V474&amp;"; "))&amp;IF((COUNTBLANK(C474)=1),"",C474)&amp;IF((B474=B475)*(K474=K475)*(L474=L475)*(M474=M475),IF(($H$2&lt;&gt;"m")*($H$2&lt;&gt;"Y"), " • ", IF((ISNUMBER(FIND(")",AE474))), " • ", "")),IF((B474=B475)*(K474=K475)," • ",". ")))</f>
        <v/>
      </c>
    </row>
    <row r="475" spans="1:34" s="1" customFormat="1" x14ac:dyDescent="0.25">
      <c r="A475" s="3" t="str">
        <f t="shared" si="52"/>
        <v/>
      </c>
      <c r="B475" s="53" t="str">
        <f t="shared" si="50"/>
        <v/>
      </c>
      <c r="C475" s="57"/>
      <c r="D475" s="57"/>
      <c r="E475" s="57"/>
      <c r="F475" s="57"/>
      <c r="G475" s="57"/>
      <c r="H475" s="57"/>
      <c r="I475" s="57"/>
      <c r="J475" s="57"/>
      <c r="K475" s="57"/>
      <c r="L475" s="57"/>
      <c r="M475" s="54"/>
      <c r="N475" s="57"/>
      <c r="O475" s="58"/>
      <c r="P475" s="58"/>
      <c r="Q475" s="58"/>
      <c r="R475" s="58"/>
      <c r="S475" s="54"/>
      <c r="T475" s="57"/>
      <c r="U475" s="57"/>
      <c r="V475" s="57"/>
      <c r="W475" s="57"/>
      <c r="X475" s="147" t="str">
        <f>IF(COUNTBLANK(D475)=1,"",IF('order-admin-units'!$I$1&lt;&gt;"y", "", IF(COUNTBLANK(K475)=1, 'order-admin-units'!$B$1+1, VLOOKUP(K475, ordercountry, 2))))</f>
        <v/>
      </c>
      <c r="Y475" s="147" t="str">
        <f>IF(COUNTBLANK(D475)=1,"",IF('order-admin-units'!$I$1&lt;&gt;"y", "", IF(COUNTBLANK(K475:L475)&gt;0, 'order-admin-units'!$B$2+1, VLOOKUP(K475&amp;"@"&amp;L475, orderadmin, 2))))</f>
        <v/>
      </c>
      <c r="Z475" s="147" t="str">
        <f t="shared" si="53"/>
        <v/>
      </c>
      <c r="AA475" s="147" t="str">
        <f t="shared" si="54"/>
        <v/>
      </c>
      <c r="AB475" s="147" t="str">
        <f t="shared" si="55"/>
        <v/>
      </c>
      <c r="AC475" s="147" t="str">
        <f t="shared" si="51"/>
        <v/>
      </c>
      <c r="AD475" s="11" t="str">
        <f t="shared" si="56"/>
        <v/>
      </c>
      <c r="AE475" s="11" t="str">
        <f t="array" ref="AE475">IF(COUNTBLANK(D475)=1,"",IF(OR($H$2="y",$H$2="m"),IF(AA475=AA474,IF(OR(AB475=$AB$4:$AB474)=FALSE,AE474&amp;C475,AE474),"("&amp;C475)&amp;IF(AA475=AA476,IF(OR(AB476=$AB$4:$AB475)=FALSE,", ",""),") "),""))</f>
        <v/>
      </c>
      <c r="AF475" s="11" t="str">
        <f t="array" ref="AF475">IF((COUNTBLANK(D475)=0)*OR($H$2="y",$H$2="m"),IFERROR(LEFT(C475, FIND(" ",C475)-1), C475),"")</f>
        <v/>
      </c>
      <c r="AG475" s="11" t="str">
        <f t="array" ref="AG475">IF(COUNTBLANK(D475)=1,"",IF(OR($H$2="y",$H$2="m"),IF(AA475=AA474,IF(OR(AC475=$AC$4:$AC474)=FALSE,AG474&amp;AF475,AG474),"("&amp;AF475)&amp;IF(AA475=AA476,IF(OR(AC476=$AC$4:$AC475)=FALSE,", ",""),") "),""))</f>
        <v/>
      </c>
      <c r="AH475" s="10" t="str">
        <f>IF((COUNTBLANK(D475)=1),"",IF(D475=D474,AH474,"")&amp;IF(B474&lt;&gt;B475,((IF(COUNTBLANK(E475)=1,$D$3&amp;"Non-type material: "&amp;$D$3,$D$3&amp;INDEX('type-categories'!$A$2:$B$100,MATCH(E475,'type-categories'!$A$2:$A$100,0),2)&amp;$D$3))),"")&amp;(IF(K475&lt;&gt;K474,$C$2&amp;UPPER(K475)&amp;$C$2&amp;$K$3&amp;" ",(IF(B475&lt;&gt;B474,$C$2&amp;UPPER(K475)&amp;$C$2&amp;$K$3&amp;" ",""))))&amp;IF((AA475&lt;&gt;AA476)*($H$2="y"),AD475&amp;AE475,IF((AA475&lt;&gt;AA476)*($H$2="m"),AD475&amp;AG475,IF(($H$2&lt;&gt;"m")*($H$2&lt;&gt;"Y"),(IF(F475=0,"",F475&amp;" "&amp;$F$4&amp;" "))&amp;(IF(G475=0,"",G475&amp;" "&amp;$G$4&amp;" "))&amp;(IF(H475=0,"",H475&amp;" "&amp;H$4&amp;" "))&amp;(IF(I475=0,"",I475&amp;" "&amp;$I$4&amp;" "))&amp;(IF(J475=0,"",J475&amp;" "&amp;$J$4&amp;" ")),"")))&amp;"; "&amp;IF((B475=B474)*(AA475=AA474), "same collecting data; ", IF((B475=B474)*(Z474=Z475),"same locality; ",(IF(COUNTBLANK(L475)=1,"",$D$2&amp;L475&amp;$L$3&amp;" "&amp;$D$2))&amp;(IF(COUNTBLANK(M475)=1,"",$E$2&amp;M475&amp;$E$2&amp;", "))&amp;(IF(COUNTBLANK(N475)=1,"",N475&amp;"; "))&amp;(IF(COUNTBLANK(O475)=1,"",O475&amp;"; ")))&amp;(IF(COUNTBLANK(P475)=1,"",P475&amp;"; "))&amp;(IF(COUNTBLANK(Q475)=1,"",Q475&amp;"; "))&amp;(IF(COUNTBLANK(R475)=1,"",R475&amp;"m, "))&amp;IF((COUNTBLANK(S475)=0)*(S475&lt;&gt;S474), S475&amp;"; ","")&amp;(IF(COUNTBLANK(U475)=1,"",U475&amp;"; "))&amp;(IF(COUNTBLANK(T475)=1,"",IF(COUNTBLANK(F$2)=1,T475&amp;"; ",T475&amp;" "&amp;F$2&amp;"; "))))&amp;(IF(COUNTBLANK(V475)=1,"",V475&amp;"; "))&amp;IF((COUNTBLANK(C475)=1),"",C475)&amp;IF((B475=B476)*(K475=K476)*(L475=L476)*(M475=M476),IF(($H$2&lt;&gt;"m")*($H$2&lt;&gt;"Y"), " • ", IF((ISNUMBER(FIND(")",AE475))), " • ", "")),IF((B475=B476)*(K475=K476)," • ",". ")))</f>
        <v/>
      </c>
    </row>
    <row r="476" spans="1:34" s="1" customFormat="1" x14ac:dyDescent="0.25">
      <c r="A476" s="3" t="str">
        <f t="shared" si="52"/>
        <v/>
      </c>
      <c r="B476" s="53" t="str">
        <f t="shared" si="50"/>
        <v/>
      </c>
      <c r="C476" s="57"/>
      <c r="D476" s="57"/>
      <c r="E476" s="57"/>
      <c r="F476" s="57"/>
      <c r="G476" s="57"/>
      <c r="H476" s="57"/>
      <c r="I476" s="57"/>
      <c r="J476" s="57"/>
      <c r="K476" s="57"/>
      <c r="L476" s="57"/>
      <c r="M476" s="54"/>
      <c r="N476" s="57"/>
      <c r="O476" s="58"/>
      <c r="P476" s="58"/>
      <c r="Q476" s="58"/>
      <c r="R476" s="58"/>
      <c r="S476" s="54"/>
      <c r="T476" s="57"/>
      <c r="U476" s="57"/>
      <c r="V476" s="57"/>
      <c r="W476" s="57"/>
      <c r="X476" s="147" t="str">
        <f>IF(COUNTBLANK(D476)=1,"",IF('order-admin-units'!$I$1&lt;&gt;"y", "", IF(COUNTBLANK(K476)=1, 'order-admin-units'!$B$1+1, VLOOKUP(K476, ordercountry, 2))))</f>
        <v/>
      </c>
      <c r="Y476" s="147" t="str">
        <f>IF(COUNTBLANK(D476)=1,"",IF('order-admin-units'!$I$1&lt;&gt;"y", "", IF(COUNTBLANK(K476:L476)&gt;0, 'order-admin-units'!$B$2+1, VLOOKUP(K476&amp;"@"&amp;L476, orderadmin, 2))))</f>
        <v/>
      </c>
      <c r="Z476" s="147" t="str">
        <f t="shared" si="53"/>
        <v/>
      </c>
      <c r="AA476" s="147" t="str">
        <f t="shared" si="54"/>
        <v/>
      </c>
      <c r="AB476" s="147" t="str">
        <f t="shared" si="55"/>
        <v/>
      </c>
      <c r="AC476" s="147" t="str">
        <f t="shared" si="51"/>
        <v/>
      </c>
      <c r="AD476" s="11" t="str">
        <f t="shared" si="56"/>
        <v/>
      </c>
      <c r="AE476" s="11" t="str">
        <f t="array" ref="AE476">IF(COUNTBLANK(D476)=1,"",IF(OR($H$2="y",$H$2="m"),IF(AA476=AA475,IF(OR(AB476=$AB$4:$AB475)=FALSE,AE475&amp;C476,AE475),"("&amp;C476)&amp;IF(AA476=AA477,IF(OR(AB477=$AB$4:$AB476)=FALSE,", ",""),") "),""))</f>
        <v/>
      </c>
      <c r="AF476" s="11" t="str">
        <f t="array" ref="AF476">IF((COUNTBLANK(D476)=0)*OR($H$2="y",$H$2="m"),IFERROR(LEFT(C476, FIND(" ",C476)-1), C476),"")</f>
        <v/>
      </c>
      <c r="AG476" s="11" t="str">
        <f t="array" ref="AG476">IF(COUNTBLANK(D476)=1,"",IF(OR($H$2="y",$H$2="m"),IF(AA476=AA475,IF(OR(AC476=$AC$4:$AC475)=FALSE,AG475&amp;AF476,AG475),"("&amp;AF476)&amp;IF(AA476=AA477,IF(OR(AC477=$AC$4:$AC476)=FALSE,", ",""),") "),""))</f>
        <v/>
      </c>
      <c r="AH476" s="10" t="str">
        <f>IF((COUNTBLANK(D476)=1),"",IF(D476=D475,AH475,"")&amp;IF(B475&lt;&gt;B476,((IF(COUNTBLANK(E476)=1,$D$3&amp;"Non-type material: "&amp;$D$3,$D$3&amp;INDEX('type-categories'!$A$2:$B$100,MATCH(E476,'type-categories'!$A$2:$A$100,0),2)&amp;$D$3))),"")&amp;(IF(K476&lt;&gt;K475,$C$2&amp;UPPER(K476)&amp;$C$2&amp;$K$3&amp;" ",(IF(B476&lt;&gt;B475,$C$2&amp;UPPER(K476)&amp;$C$2&amp;$K$3&amp;" ",""))))&amp;IF((AA476&lt;&gt;AA477)*($H$2="y"),AD476&amp;AE476,IF((AA476&lt;&gt;AA477)*($H$2="m"),AD476&amp;AG476,IF(($H$2&lt;&gt;"m")*($H$2&lt;&gt;"Y"),(IF(F476=0,"",F476&amp;" "&amp;$F$4&amp;" "))&amp;(IF(G476=0,"",G476&amp;" "&amp;$G$4&amp;" "))&amp;(IF(H476=0,"",H476&amp;" "&amp;H$4&amp;" "))&amp;(IF(I476=0,"",I476&amp;" "&amp;$I$4&amp;" "))&amp;(IF(J476=0,"",J476&amp;" "&amp;$J$4&amp;" ")),"")))&amp;"; "&amp;IF((B476=B475)*(AA476=AA475), "same collecting data; ", IF((B476=B475)*(Z475=Z476),"same locality; ",(IF(COUNTBLANK(L476)=1,"",$D$2&amp;L476&amp;$L$3&amp;" "&amp;$D$2))&amp;(IF(COUNTBLANK(M476)=1,"",$E$2&amp;M476&amp;$E$2&amp;", "))&amp;(IF(COUNTBLANK(N476)=1,"",N476&amp;"; "))&amp;(IF(COUNTBLANK(O476)=1,"",O476&amp;"; ")))&amp;(IF(COUNTBLANK(P476)=1,"",P476&amp;"; "))&amp;(IF(COUNTBLANK(Q476)=1,"",Q476&amp;"; "))&amp;(IF(COUNTBLANK(R476)=1,"",R476&amp;"m, "))&amp;IF((COUNTBLANK(S476)=0)*(S476&lt;&gt;S475), S476&amp;"; ","")&amp;(IF(COUNTBLANK(U476)=1,"",U476&amp;"; "))&amp;(IF(COUNTBLANK(T476)=1,"",IF(COUNTBLANK(F$2)=1,T476&amp;"; ",T476&amp;" "&amp;F$2&amp;"; "))))&amp;(IF(COUNTBLANK(V476)=1,"",V476&amp;"; "))&amp;IF((COUNTBLANK(C476)=1),"",C476)&amp;IF((B476=B477)*(K476=K477)*(L476=L477)*(M476=M477),IF(($H$2&lt;&gt;"m")*($H$2&lt;&gt;"Y"), " • ", IF((ISNUMBER(FIND(")",AE476))), " • ", "")),IF((B476=B477)*(K476=K477)," • ",". ")))</f>
        <v/>
      </c>
    </row>
    <row r="477" spans="1:34" s="1" customFormat="1" x14ac:dyDescent="0.25">
      <c r="A477" s="3" t="str">
        <f t="shared" si="52"/>
        <v/>
      </c>
      <c r="B477" s="53" t="str">
        <f t="shared" si="50"/>
        <v/>
      </c>
      <c r="C477" s="57"/>
      <c r="D477" s="57"/>
      <c r="E477" s="57"/>
      <c r="F477" s="57"/>
      <c r="G477" s="57"/>
      <c r="H477" s="57"/>
      <c r="I477" s="57"/>
      <c r="J477" s="57"/>
      <c r="K477" s="57"/>
      <c r="L477" s="57"/>
      <c r="M477" s="54"/>
      <c r="N477" s="57"/>
      <c r="O477" s="58"/>
      <c r="P477" s="58"/>
      <c r="Q477" s="58"/>
      <c r="R477" s="58"/>
      <c r="S477" s="54"/>
      <c r="T477" s="57"/>
      <c r="U477" s="57"/>
      <c r="V477" s="57"/>
      <c r="W477" s="57"/>
      <c r="X477" s="147" t="str">
        <f>IF(COUNTBLANK(D477)=1,"",IF('order-admin-units'!$I$1&lt;&gt;"y", "", IF(COUNTBLANK(K477)=1, 'order-admin-units'!$B$1+1, VLOOKUP(K477, ordercountry, 2))))</f>
        <v/>
      </c>
      <c r="Y477" s="147" t="str">
        <f>IF(COUNTBLANK(D477)=1,"",IF('order-admin-units'!$I$1&lt;&gt;"y", "", IF(COUNTBLANK(K477:L477)&gt;0, 'order-admin-units'!$B$2+1, VLOOKUP(K477&amp;"@"&amp;L477, orderadmin, 2))))</f>
        <v/>
      </c>
      <c r="Z477" s="147" t="str">
        <f t="shared" si="53"/>
        <v/>
      </c>
      <c r="AA477" s="147" t="str">
        <f t="shared" si="54"/>
        <v/>
      </c>
      <c r="AB477" s="147" t="str">
        <f t="shared" si="55"/>
        <v/>
      </c>
      <c r="AC477" s="147" t="str">
        <f t="shared" si="51"/>
        <v/>
      </c>
      <c r="AD477" s="11" t="str">
        <f t="shared" si="56"/>
        <v/>
      </c>
      <c r="AE477" s="11" t="str">
        <f t="array" ref="AE477">IF(COUNTBLANK(D477)=1,"",IF(OR($H$2="y",$H$2="m"),IF(AA477=AA476,IF(OR(AB477=$AB$4:$AB476)=FALSE,AE476&amp;C477,AE476),"("&amp;C477)&amp;IF(AA477=AA478,IF(OR(AB478=$AB$4:$AB477)=FALSE,", ",""),") "),""))</f>
        <v/>
      </c>
      <c r="AF477" s="11" t="str">
        <f t="array" ref="AF477">IF((COUNTBLANK(D477)=0)*OR($H$2="y",$H$2="m"),IFERROR(LEFT(C477, FIND(" ",C477)-1), C477),"")</f>
        <v/>
      </c>
      <c r="AG477" s="11" t="str">
        <f t="array" ref="AG477">IF(COUNTBLANK(D477)=1,"",IF(OR($H$2="y",$H$2="m"),IF(AA477=AA476,IF(OR(AC477=$AC$4:$AC476)=FALSE,AG476&amp;AF477,AG476),"("&amp;AF477)&amp;IF(AA477=AA478,IF(OR(AC478=$AC$4:$AC477)=FALSE,", ",""),") "),""))</f>
        <v/>
      </c>
      <c r="AH477" s="10" t="str">
        <f>IF((COUNTBLANK(D477)=1),"",IF(D477=D476,AH476,"")&amp;IF(B476&lt;&gt;B477,((IF(COUNTBLANK(E477)=1,$D$3&amp;"Non-type material: "&amp;$D$3,$D$3&amp;INDEX('type-categories'!$A$2:$B$100,MATCH(E477,'type-categories'!$A$2:$A$100,0),2)&amp;$D$3))),"")&amp;(IF(K477&lt;&gt;K476,$C$2&amp;UPPER(K477)&amp;$C$2&amp;$K$3&amp;" ",(IF(B477&lt;&gt;B476,$C$2&amp;UPPER(K477)&amp;$C$2&amp;$K$3&amp;" ",""))))&amp;IF((AA477&lt;&gt;AA478)*($H$2="y"),AD477&amp;AE477,IF((AA477&lt;&gt;AA478)*($H$2="m"),AD477&amp;AG477,IF(($H$2&lt;&gt;"m")*($H$2&lt;&gt;"Y"),(IF(F477=0,"",F477&amp;" "&amp;$F$4&amp;" "))&amp;(IF(G477=0,"",G477&amp;" "&amp;$G$4&amp;" "))&amp;(IF(H477=0,"",H477&amp;" "&amp;H$4&amp;" "))&amp;(IF(I477=0,"",I477&amp;" "&amp;$I$4&amp;" "))&amp;(IF(J477=0,"",J477&amp;" "&amp;$J$4&amp;" ")),"")))&amp;"; "&amp;IF((B477=B476)*(AA477=AA476), "same collecting data; ", IF((B477=B476)*(Z476=Z477),"same locality; ",(IF(COUNTBLANK(L477)=1,"",$D$2&amp;L477&amp;$L$3&amp;" "&amp;$D$2))&amp;(IF(COUNTBLANK(M477)=1,"",$E$2&amp;M477&amp;$E$2&amp;", "))&amp;(IF(COUNTBLANK(N477)=1,"",N477&amp;"; "))&amp;(IF(COUNTBLANK(O477)=1,"",O477&amp;"; ")))&amp;(IF(COUNTBLANK(P477)=1,"",P477&amp;"; "))&amp;(IF(COUNTBLANK(Q477)=1,"",Q477&amp;"; "))&amp;(IF(COUNTBLANK(R477)=1,"",R477&amp;"m, "))&amp;IF((COUNTBLANK(S477)=0)*(S477&lt;&gt;S476), S477&amp;"; ","")&amp;(IF(COUNTBLANK(U477)=1,"",U477&amp;"; "))&amp;(IF(COUNTBLANK(T477)=1,"",IF(COUNTBLANK(F$2)=1,T477&amp;"; ",T477&amp;" "&amp;F$2&amp;"; "))))&amp;(IF(COUNTBLANK(V477)=1,"",V477&amp;"; "))&amp;IF((COUNTBLANK(C477)=1),"",C477)&amp;IF((B477=B478)*(K477=K478)*(L477=L478)*(M477=M478),IF(($H$2&lt;&gt;"m")*($H$2&lt;&gt;"Y"), " • ", IF((ISNUMBER(FIND(")",AE477))), " • ", "")),IF((B477=B478)*(K477=K478)," • ",". ")))</f>
        <v/>
      </c>
    </row>
    <row r="478" spans="1:34" s="1" customFormat="1" x14ac:dyDescent="0.25">
      <c r="A478" s="3" t="str">
        <f t="shared" si="52"/>
        <v/>
      </c>
      <c r="B478" s="53" t="str">
        <f t="shared" si="50"/>
        <v/>
      </c>
      <c r="C478" s="57"/>
      <c r="D478" s="57"/>
      <c r="E478" s="57"/>
      <c r="F478" s="57"/>
      <c r="G478" s="57"/>
      <c r="H478" s="57"/>
      <c r="I478" s="57"/>
      <c r="J478" s="57"/>
      <c r="K478" s="57"/>
      <c r="L478" s="57"/>
      <c r="M478" s="54"/>
      <c r="N478" s="57"/>
      <c r="O478" s="58"/>
      <c r="P478" s="58"/>
      <c r="Q478" s="58"/>
      <c r="R478" s="58"/>
      <c r="S478" s="54"/>
      <c r="T478" s="57"/>
      <c r="U478" s="57"/>
      <c r="V478" s="57"/>
      <c r="W478" s="57"/>
      <c r="X478" s="147" t="str">
        <f>IF(COUNTBLANK(D478)=1,"",IF('order-admin-units'!$I$1&lt;&gt;"y", "", IF(COUNTBLANK(K478)=1, 'order-admin-units'!$B$1+1, VLOOKUP(K478, ordercountry, 2))))</f>
        <v/>
      </c>
      <c r="Y478" s="147" t="str">
        <f>IF(COUNTBLANK(D478)=1,"",IF('order-admin-units'!$I$1&lt;&gt;"y", "", IF(COUNTBLANK(K478:L478)&gt;0, 'order-admin-units'!$B$2+1, VLOOKUP(K478&amp;"@"&amp;L478, orderadmin, 2))))</f>
        <v/>
      </c>
      <c r="Z478" s="147" t="str">
        <f t="shared" si="53"/>
        <v/>
      </c>
      <c r="AA478" s="147" t="str">
        <f t="shared" si="54"/>
        <v/>
      </c>
      <c r="AB478" s="147" t="str">
        <f t="shared" si="55"/>
        <v/>
      </c>
      <c r="AC478" s="147" t="str">
        <f t="shared" si="51"/>
        <v/>
      </c>
      <c r="AD478" s="11" t="str">
        <f t="shared" si="56"/>
        <v/>
      </c>
      <c r="AE478" s="11" t="str">
        <f t="array" ref="AE478">IF(COUNTBLANK(D478)=1,"",IF(OR($H$2="y",$H$2="m"),IF(AA478=AA477,IF(OR(AB478=$AB$4:$AB477)=FALSE,AE477&amp;C478,AE477),"("&amp;C478)&amp;IF(AA478=AA479,IF(OR(AB479=$AB$4:$AB478)=FALSE,", ",""),") "),""))</f>
        <v/>
      </c>
      <c r="AF478" s="11" t="str">
        <f t="array" ref="AF478">IF((COUNTBLANK(D478)=0)*OR($H$2="y",$H$2="m"),IFERROR(LEFT(C478, FIND(" ",C478)-1), C478),"")</f>
        <v/>
      </c>
      <c r="AG478" s="11" t="str">
        <f t="array" ref="AG478">IF(COUNTBLANK(D478)=1,"",IF(OR($H$2="y",$H$2="m"),IF(AA478=AA477,IF(OR(AC478=$AC$4:$AC477)=FALSE,AG477&amp;AF478,AG477),"("&amp;AF478)&amp;IF(AA478=AA479,IF(OR(AC479=$AC$4:$AC478)=FALSE,", ",""),") "),""))</f>
        <v/>
      </c>
      <c r="AH478" s="10" t="str">
        <f>IF((COUNTBLANK(D478)=1),"",IF(D478=D477,AH477,"")&amp;IF(B477&lt;&gt;B478,((IF(COUNTBLANK(E478)=1,$D$3&amp;"Non-type material: "&amp;$D$3,$D$3&amp;INDEX('type-categories'!$A$2:$B$100,MATCH(E478,'type-categories'!$A$2:$A$100,0),2)&amp;$D$3))),"")&amp;(IF(K478&lt;&gt;K477,$C$2&amp;UPPER(K478)&amp;$C$2&amp;$K$3&amp;" ",(IF(B478&lt;&gt;B477,$C$2&amp;UPPER(K478)&amp;$C$2&amp;$K$3&amp;" ",""))))&amp;IF((AA478&lt;&gt;AA479)*($H$2="y"),AD478&amp;AE478,IF((AA478&lt;&gt;AA479)*($H$2="m"),AD478&amp;AG478,IF(($H$2&lt;&gt;"m")*($H$2&lt;&gt;"Y"),(IF(F478=0,"",F478&amp;" "&amp;$F$4&amp;" "))&amp;(IF(G478=0,"",G478&amp;" "&amp;$G$4&amp;" "))&amp;(IF(H478=0,"",H478&amp;" "&amp;H$4&amp;" "))&amp;(IF(I478=0,"",I478&amp;" "&amp;$I$4&amp;" "))&amp;(IF(J478=0,"",J478&amp;" "&amp;$J$4&amp;" ")),"")))&amp;"; "&amp;IF((B478=B477)*(AA478=AA477), "same collecting data; ", IF((B478=B477)*(Z477=Z478),"same locality; ",(IF(COUNTBLANK(L478)=1,"",$D$2&amp;L478&amp;$L$3&amp;" "&amp;$D$2))&amp;(IF(COUNTBLANK(M478)=1,"",$E$2&amp;M478&amp;$E$2&amp;", "))&amp;(IF(COUNTBLANK(N478)=1,"",N478&amp;"; "))&amp;(IF(COUNTBLANK(O478)=1,"",O478&amp;"; ")))&amp;(IF(COUNTBLANK(P478)=1,"",P478&amp;"; "))&amp;(IF(COUNTBLANK(Q478)=1,"",Q478&amp;"; "))&amp;(IF(COUNTBLANK(R478)=1,"",R478&amp;"m, "))&amp;IF((COUNTBLANK(S478)=0)*(S478&lt;&gt;S477), S478&amp;"; ","")&amp;(IF(COUNTBLANK(U478)=1,"",U478&amp;"; "))&amp;(IF(COUNTBLANK(T478)=1,"",IF(COUNTBLANK(F$2)=1,T478&amp;"; ",T478&amp;" "&amp;F$2&amp;"; "))))&amp;(IF(COUNTBLANK(V478)=1,"",V478&amp;"; "))&amp;IF((COUNTBLANK(C478)=1),"",C478)&amp;IF((B478=B479)*(K478=K479)*(L478=L479)*(M478=M479),IF(($H$2&lt;&gt;"m")*($H$2&lt;&gt;"Y"), " • ", IF((ISNUMBER(FIND(")",AE478))), " • ", "")),IF((B478=B479)*(K478=K479)," • ",". ")))</f>
        <v/>
      </c>
    </row>
    <row r="479" spans="1:34" s="1" customFormat="1" x14ac:dyDescent="0.25">
      <c r="A479" s="3" t="str">
        <f t="shared" si="52"/>
        <v/>
      </c>
      <c r="B479" s="53" t="str">
        <f t="shared" si="50"/>
        <v/>
      </c>
      <c r="C479" s="56"/>
      <c r="D479" s="57"/>
      <c r="E479" s="57"/>
      <c r="F479" s="57"/>
      <c r="G479" s="57"/>
      <c r="H479" s="57"/>
      <c r="I479" s="57"/>
      <c r="J479" s="57"/>
      <c r="K479" s="57"/>
      <c r="L479" s="57"/>
      <c r="M479" s="54"/>
      <c r="N479" s="57"/>
      <c r="O479" s="57"/>
      <c r="P479" s="57"/>
      <c r="Q479" s="57"/>
      <c r="R479" s="57"/>
      <c r="S479" s="54"/>
      <c r="T479" s="57"/>
      <c r="U479" s="57"/>
      <c r="V479" s="57"/>
      <c r="W479" s="57"/>
      <c r="X479" s="147" t="str">
        <f>IF(COUNTBLANK(D479)=1,"",IF('order-admin-units'!$I$1&lt;&gt;"y", "", IF(COUNTBLANK(K479)=1, 'order-admin-units'!$B$1+1, VLOOKUP(K479, ordercountry, 2))))</f>
        <v/>
      </c>
      <c r="Y479" s="147" t="str">
        <f>IF(COUNTBLANK(D479)=1,"",IF('order-admin-units'!$I$1&lt;&gt;"y", "", IF(COUNTBLANK(K479:L479)&gt;0, 'order-admin-units'!$B$2+1, VLOOKUP(K479&amp;"@"&amp;L479, orderadmin, 2))))</f>
        <v/>
      </c>
      <c r="Z479" s="147" t="str">
        <f t="shared" si="53"/>
        <v/>
      </c>
      <c r="AA479" s="147" t="str">
        <f t="shared" si="54"/>
        <v/>
      </c>
      <c r="AB479" s="147" t="str">
        <f t="shared" si="55"/>
        <v/>
      </c>
      <c r="AC479" s="147" t="str">
        <f t="shared" si="51"/>
        <v/>
      </c>
      <c r="AD479" s="11" t="str">
        <f t="shared" si="56"/>
        <v/>
      </c>
      <c r="AE479" s="11" t="str">
        <f t="array" ref="AE479">IF(COUNTBLANK(D479)=1,"",IF(OR($H$2="y",$H$2="m"),IF(AA479=AA478,IF(OR(AB479=$AB$4:$AB478)=FALSE,AE478&amp;C479,AE478),"("&amp;C479)&amp;IF(AA479=AA480,IF(OR(AB480=$AB$4:$AB479)=FALSE,", ",""),") "),""))</f>
        <v/>
      </c>
      <c r="AF479" s="11" t="str">
        <f t="array" ref="AF479">IF((COUNTBLANK(D479)=0)*OR($H$2="y",$H$2="m"),IFERROR(LEFT(C479, FIND(" ",C479)-1), C479),"")</f>
        <v/>
      </c>
      <c r="AG479" s="11" t="str">
        <f t="array" ref="AG479">IF(COUNTBLANK(D479)=1,"",IF(OR($H$2="y",$H$2="m"),IF(AA479=AA478,IF(OR(AC479=$AC$4:$AC478)=FALSE,AG478&amp;AF479,AG478),"("&amp;AF479)&amp;IF(AA479=AA480,IF(OR(AC480=$AC$4:$AC479)=FALSE,", ",""),") "),""))</f>
        <v/>
      </c>
      <c r="AH479" s="10" t="str">
        <f>IF((COUNTBLANK(D479)=1),"",IF(D479=D478,AH478,"")&amp;IF(B478&lt;&gt;B479,((IF(COUNTBLANK(E479)=1,$D$3&amp;"Non-type material: "&amp;$D$3,$D$3&amp;INDEX('type-categories'!$A$2:$B$100,MATCH(E479,'type-categories'!$A$2:$A$100,0),2)&amp;$D$3))),"")&amp;(IF(K479&lt;&gt;K478,$C$2&amp;UPPER(K479)&amp;$C$2&amp;$K$3&amp;" ",(IF(B479&lt;&gt;B478,$C$2&amp;UPPER(K479)&amp;$C$2&amp;$K$3&amp;" ",""))))&amp;IF((AA479&lt;&gt;AA480)*($H$2="y"),AD479&amp;AE479,IF((AA479&lt;&gt;AA480)*($H$2="m"),AD479&amp;AG479,IF(($H$2&lt;&gt;"m")*($H$2&lt;&gt;"Y"),(IF(F479=0,"",F479&amp;" "&amp;$F$4&amp;" "))&amp;(IF(G479=0,"",G479&amp;" "&amp;$G$4&amp;" "))&amp;(IF(H479=0,"",H479&amp;" "&amp;H$4&amp;" "))&amp;(IF(I479=0,"",I479&amp;" "&amp;$I$4&amp;" "))&amp;(IF(J479=0,"",J479&amp;" "&amp;$J$4&amp;" ")),"")))&amp;"; "&amp;IF((B479=B478)*(AA479=AA478), "same collecting data; ", IF((B479=B478)*(Z478=Z479),"same locality; ",(IF(COUNTBLANK(L479)=1,"",$D$2&amp;L479&amp;$L$3&amp;" "&amp;$D$2))&amp;(IF(COUNTBLANK(M479)=1,"",$E$2&amp;M479&amp;$E$2&amp;", "))&amp;(IF(COUNTBLANK(N479)=1,"",N479&amp;"; "))&amp;(IF(COUNTBLANK(O479)=1,"",O479&amp;"; ")))&amp;(IF(COUNTBLANK(P479)=1,"",P479&amp;"; "))&amp;(IF(COUNTBLANK(Q479)=1,"",Q479&amp;"; "))&amp;(IF(COUNTBLANK(R479)=1,"",R479&amp;"m, "))&amp;IF((COUNTBLANK(S479)=0)*(S479&lt;&gt;S478), S479&amp;"; ","")&amp;(IF(COUNTBLANK(U479)=1,"",U479&amp;"; "))&amp;(IF(COUNTBLANK(T479)=1,"",IF(COUNTBLANK(F$2)=1,T479&amp;"; ",T479&amp;" "&amp;F$2&amp;"; "))))&amp;(IF(COUNTBLANK(V479)=1,"",V479&amp;"; "))&amp;IF((COUNTBLANK(C479)=1),"",C479)&amp;IF((B479=B480)*(K479=K480)*(L479=L480)*(M479=M480),IF(($H$2&lt;&gt;"m")*($H$2&lt;&gt;"Y"), " • ", IF((ISNUMBER(FIND(")",AE479))), " • ", "")),IF((B479=B480)*(K479=K480)," • ",". ")))</f>
        <v/>
      </c>
    </row>
    <row r="480" spans="1:34" s="1" customFormat="1" x14ac:dyDescent="0.25">
      <c r="A480" s="3" t="str">
        <f t="shared" si="52"/>
        <v/>
      </c>
      <c r="B480" s="53" t="str">
        <f t="shared" si="50"/>
        <v/>
      </c>
      <c r="C480" s="57"/>
      <c r="D480" s="57"/>
      <c r="E480" s="57"/>
      <c r="F480" s="57"/>
      <c r="G480" s="57"/>
      <c r="H480" s="57"/>
      <c r="I480" s="57"/>
      <c r="J480" s="57"/>
      <c r="K480" s="57"/>
      <c r="L480" s="57"/>
      <c r="M480" s="57"/>
      <c r="N480" s="57"/>
      <c r="O480" s="58"/>
      <c r="P480" s="58"/>
      <c r="Q480" s="58"/>
      <c r="R480" s="58"/>
      <c r="S480" s="54"/>
      <c r="T480" s="57"/>
      <c r="U480" s="57"/>
      <c r="V480" s="57"/>
      <c r="W480" s="57"/>
      <c r="X480" s="147" t="str">
        <f>IF(COUNTBLANK(D480)=1,"",IF('order-admin-units'!$I$1&lt;&gt;"y", "", IF(COUNTBLANK(K480)=1, 'order-admin-units'!$B$1+1, VLOOKUP(K480, ordercountry, 2))))</f>
        <v/>
      </c>
      <c r="Y480" s="147" t="str">
        <f>IF(COUNTBLANK(D480)=1,"",IF('order-admin-units'!$I$1&lt;&gt;"y", "", IF(COUNTBLANK(K480:L480)&gt;0, 'order-admin-units'!$B$2+1, VLOOKUP(K480&amp;"@"&amp;L480, orderadmin, 2))))</f>
        <v/>
      </c>
      <c r="Z480" s="147" t="str">
        <f t="shared" si="53"/>
        <v/>
      </c>
      <c r="AA480" s="147" t="str">
        <f t="shared" si="54"/>
        <v/>
      </c>
      <c r="AB480" s="147" t="str">
        <f t="shared" si="55"/>
        <v/>
      </c>
      <c r="AC480" s="147" t="str">
        <f t="shared" si="51"/>
        <v/>
      </c>
      <c r="AD480" s="11" t="str">
        <f t="shared" si="56"/>
        <v/>
      </c>
      <c r="AE480" s="11" t="str">
        <f t="array" ref="AE480">IF(COUNTBLANK(D480)=1,"",IF(OR($H$2="y",$H$2="m"),IF(AA480=AA479,IF(OR(AB480=$AB$4:$AB479)=FALSE,AE479&amp;C480,AE479),"("&amp;C480)&amp;IF(AA480=AA481,IF(OR(AB481=$AB$4:$AB480)=FALSE,", ",""),") "),""))</f>
        <v/>
      </c>
      <c r="AF480" s="11" t="str">
        <f t="array" ref="AF480">IF((COUNTBLANK(D480)=0)*OR($H$2="y",$H$2="m"),IFERROR(LEFT(C480, FIND(" ",C480)-1), C480),"")</f>
        <v/>
      </c>
      <c r="AG480" s="11" t="str">
        <f t="array" ref="AG480">IF(COUNTBLANK(D480)=1,"",IF(OR($H$2="y",$H$2="m"),IF(AA480=AA479,IF(OR(AC480=$AC$4:$AC479)=FALSE,AG479&amp;AF480,AG479),"("&amp;AF480)&amp;IF(AA480=AA481,IF(OR(AC481=$AC$4:$AC480)=FALSE,", ",""),") "),""))</f>
        <v/>
      </c>
      <c r="AH480" s="10" t="str">
        <f>IF((COUNTBLANK(D480)=1),"",IF(D480=D479,AH479,"")&amp;IF(B479&lt;&gt;B480,((IF(COUNTBLANK(E480)=1,$D$3&amp;"Non-type material: "&amp;$D$3,$D$3&amp;INDEX('type-categories'!$A$2:$B$100,MATCH(E480,'type-categories'!$A$2:$A$100,0),2)&amp;$D$3))),"")&amp;(IF(K480&lt;&gt;K479,$C$2&amp;UPPER(K480)&amp;$C$2&amp;$K$3&amp;" ",(IF(B480&lt;&gt;B479,$C$2&amp;UPPER(K480)&amp;$C$2&amp;$K$3&amp;" ",""))))&amp;IF((AA480&lt;&gt;AA481)*($H$2="y"),AD480&amp;AE480,IF((AA480&lt;&gt;AA481)*($H$2="m"),AD480&amp;AG480,IF(($H$2&lt;&gt;"m")*($H$2&lt;&gt;"Y"),(IF(F480=0,"",F480&amp;" "&amp;$F$4&amp;" "))&amp;(IF(G480=0,"",G480&amp;" "&amp;$G$4&amp;" "))&amp;(IF(H480=0,"",H480&amp;" "&amp;H$4&amp;" "))&amp;(IF(I480=0,"",I480&amp;" "&amp;$I$4&amp;" "))&amp;(IF(J480=0,"",J480&amp;" "&amp;$J$4&amp;" ")),"")))&amp;"; "&amp;IF((B480=B479)*(AA480=AA479), "same collecting data; ", IF((B480=B479)*(Z479=Z480),"same locality; ",(IF(COUNTBLANK(L480)=1,"",$D$2&amp;L480&amp;$L$3&amp;" "&amp;$D$2))&amp;(IF(COUNTBLANK(M480)=1,"",$E$2&amp;M480&amp;$E$2&amp;", "))&amp;(IF(COUNTBLANK(N480)=1,"",N480&amp;"; "))&amp;(IF(COUNTBLANK(O480)=1,"",O480&amp;"; ")))&amp;(IF(COUNTBLANK(P480)=1,"",P480&amp;"; "))&amp;(IF(COUNTBLANK(Q480)=1,"",Q480&amp;"; "))&amp;(IF(COUNTBLANK(R480)=1,"",R480&amp;"m, "))&amp;IF((COUNTBLANK(S480)=0)*(S480&lt;&gt;S479), S480&amp;"; ","")&amp;(IF(COUNTBLANK(U480)=1,"",U480&amp;"; "))&amp;(IF(COUNTBLANK(T480)=1,"",IF(COUNTBLANK(F$2)=1,T480&amp;"; ",T480&amp;" "&amp;F$2&amp;"; "))))&amp;(IF(COUNTBLANK(V480)=1,"",V480&amp;"; "))&amp;IF((COUNTBLANK(C480)=1),"",C480)&amp;IF((B480=B481)*(K480=K481)*(L480=L481)*(M480=M481),IF(($H$2&lt;&gt;"m")*($H$2&lt;&gt;"Y"), " • ", IF((ISNUMBER(FIND(")",AE480))), " • ", "")),IF((B480=B481)*(K480=K481)," • ",". ")))</f>
        <v/>
      </c>
    </row>
    <row r="481" spans="1:34" s="1" customFormat="1" x14ac:dyDescent="0.25">
      <c r="A481" s="3" t="str">
        <f t="shared" si="52"/>
        <v/>
      </c>
      <c r="B481" s="53" t="str">
        <f t="shared" si="50"/>
        <v/>
      </c>
      <c r="C481" s="57"/>
      <c r="D481" s="57"/>
      <c r="E481" s="57"/>
      <c r="F481" s="57"/>
      <c r="G481" s="57"/>
      <c r="H481" s="57"/>
      <c r="I481" s="57"/>
      <c r="J481" s="57"/>
      <c r="K481" s="57"/>
      <c r="L481" s="57"/>
      <c r="M481" s="54"/>
      <c r="N481" s="57"/>
      <c r="O481" s="58"/>
      <c r="P481" s="58"/>
      <c r="Q481" s="58"/>
      <c r="R481" s="58"/>
      <c r="S481" s="54"/>
      <c r="T481" s="57"/>
      <c r="U481" s="57"/>
      <c r="V481" s="57"/>
      <c r="W481" s="57"/>
      <c r="X481" s="147" t="str">
        <f>IF(COUNTBLANK(D481)=1,"",IF('order-admin-units'!$I$1&lt;&gt;"y", "", IF(COUNTBLANK(K481)=1, 'order-admin-units'!$B$1+1, VLOOKUP(K481, ordercountry, 2))))</f>
        <v/>
      </c>
      <c r="Y481" s="147" t="str">
        <f>IF(COUNTBLANK(D481)=1,"",IF('order-admin-units'!$I$1&lt;&gt;"y", "", IF(COUNTBLANK(K481:L481)&gt;0, 'order-admin-units'!$B$2+1, VLOOKUP(K481&amp;"@"&amp;L481, orderadmin, 2))))</f>
        <v/>
      </c>
      <c r="Z481" s="147" t="str">
        <f t="shared" si="53"/>
        <v/>
      </c>
      <c r="AA481" s="147" t="str">
        <f t="shared" si="54"/>
        <v/>
      </c>
      <c r="AB481" s="147" t="str">
        <f t="shared" si="55"/>
        <v/>
      </c>
      <c r="AC481" s="147" t="str">
        <f t="shared" si="51"/>
        <v/>
      </c>
      <c r="AD481" s="11" t="str">
        <f t="shared" si="56"/>
        <v/>
      </c>
      <c r="AE481" s="11" t="str">
        <f t="array" ref="AE481">IF(COUNTBLANK(D481)=1,"",IF(OR($H$2="y",$H$2="m"),IF(AA481=AA480,IF(OR(AB481=$AB$4:$AB480)=FALSE,AE480&amp;C481,AE480),"("&amp;C481)&amp;IF(AA481=AA482,IF(OR(AB482=$AB$4:$AB481)=FALSE,", ",""),") "),""))</f>
        <v/>
      </c>
      <c r="AF481" s="11" t="str">
        <f t="array" ref="AF481">IF((COUNTBLANK(D481)=0)*OR($H$2="y",$H$2="m"),IFERROR(LEFT(C481, FIND(" ",C481)-1), C481),"")</f>
        <v/>
      </c>
      <c r="AG481" s="11" t="str">
        <f t="array" ref="AG481">IF(COUNTBLANK(D481)=1,"",IF(OR($H$2="y",$H$2="m"),IF(AA481=AA480,IF(OR(AC481=$AC$4:$AC480)=FALSE,AG480&amp;AF481,AG480),"("&amp;AF481)&amp;IF(AA481=AA482,IF(OR(AC482=$AC$4:$AC481)=FALSE,", ",""),") "),""))</f>
        <v/>
      </c>
      <c r="AH481" s="10" t="str">
        <f>IF((COUNTBLANK(D481)=1),"",IF(D481=D480,AH480,"")&amp;IF(B480&lt;&gt;B481,((IF(COUNTBLANK(E481)=1,$D$3&amp;"Non-type material: "&amp;$D$3,$D$3&amp;INDEX('type-categories'!$A$2:$B$100,MATCH(E481,'type-categories'!$A$2:$A$100,0),2)&amp;$D$3))),"")&amp;(IF(K481&lt;&gt;K480,$C$2&amp;UPPER(K481)&amp;$C$2&amp;$K$3&amp;" ",(IF(B481&lt;&gt;B480,$C$2&amp;UPPER(K481)&amp;$C$2&amp;$K$3&amp;" ",""))))&amp;IF((AA481&lt;&gt;AA482)*($H$2="y"),AD481&amp;AE481,IF((AA481&lt;&gt;AA482)*($H$2="m"),AD481&amp;AG481,IF(($H$2&lt;&gt;"m")*($H$2&lt;&gt;"Y"),(IF(F481=0,"",F481&amp;" "&amp;$F$4&amp;" "))&amp;(IF(G481=0,"",G481&amp;" "&amp;$G$4&amp;" "))&amp;(IF(H481=0,"",H481&amp;" "&amp;H$4&amp;" "))&amp;(IF(I481=0,"",I481&amp;" "&amp;$I$4&amp;" "))&amp;(IF(J481=0,"",J481&amp;" "&amp;$J$4&amp;" ")),"")))&amp;"; "&amp;IF((B481=B480)*(AA481=AA480), "same collecting data; ", IF((B481=B480)*(Z480=Z481),"same locality; ",(IF(COUNTBLANK(L481)=1,"",$D$2&amp;L481&amp;$L$3&amp;" "&amp;$D$2))&amp;(IF(COUNTBLANK(M481)=1,"",$E$2&amp;M481&amp;$E$2&amp;", "))&amp;(IF(COUNTBLANK(N481)=1,"",N481&amp;"; "))&amp;(IF(COUNTBLANK(O481)=1,"",O481&amp;"; ")))&amp;(IF(COUNTBLANK(P481)=1,"",P481&amp;"; "))&amp;(IF(COUNTBLANK(Q481)=1,"",Q481&amp;"; "))&amp;(IF(COUNTBLANK(R481)=1,"",R481&amp;"m, "))&amp;IF((COUNTBLANK(S481)=0)*(S481&lt;&gt;S480), S481&amp;"; ","")&amp;(IF(COUNTBLANK(U481)=1,"",U481&amp;"; "))&amp;(IF(COUNTBLANK(T481)=1,"",IF(COUNTBLANK(F$2)=1,T481&amp;"; ",T481&amp;" "&amp;F$2&amp;"; "))))&amp;(IF(COUNTBLANK(V481)=1,"",V481&amp;"; "))&amp;IF((COUNTBLANK(C481)=1),"",C481)&amp;IF((B481=B482)*(K481=K482)*(L481=L482)*(M481=M482),IF(($H$2&lt;&gt;"m")*($H$2&lt;&gt;"Y"), " • ", IF((ISNUMBER(FIND(")",AE481))), " • ", "")),IF((B481=B482)*(K481=K482)," • ",". ")))</f>
        <v/>
      </c>
    </row>
    <row r="482" spans="1:34" s="1" customFormat="1" x14ac:dyDescent="0.25">
      <c r="A482" s="3" t="str">
        <f t="shared" si="52"/>
        <v/>
      </c>
      <c r="B482" s="53" t="str">
        <f t="shared" si="50"/>
        <v/>
      </c>
      <c r="C482" s="57"/>
      <c r="D482" s="57"/>
      <c r="E482" s="57"/>
      <c r="F482" s="57"/>
      <c r="G482" s="57"/>
      <c r="H482" s="57"/>
      <c r="I482" s="57"/>
      <c r="J482" s="57"/>
      <c r="K482" s="57"/>
      <c r="L482" s="57"/>
      <c r="M482" s="54"/>
      <c r="N482" s="57"/>
      <c r="O482" s="58"/>
      <c r="P482" s="58"/>
      <c r="Q482" s="58"/>
      <c r="R482" s="58"/>
      <c r="S482" s="54"/>
      <c r="T482" s="57"/>
      <c r="U482" s="57"/>
      <c r="V482" s="57"/>
      <c r="W482" s="57"/>
      <c r="X482" s="147" t="str">
        <f>IF(COUNTBLANK(D482)=1,"",IF('order-admin-units'!$I$1&lt;&gt;"y", "", IF(COUNTBLANK(K482)=1, 'order-admin-units'!$B$1+1, VLOOKUP(K482, ordercountry, 2))))</f>
        <v/>
      </c>
      <c r="Y482" s="147" t="str">
        <f>IF(COUNTBLANK(D482)=1,"",IF('order-admin-units'!$I$1&lt;&gt;"y", "", IF(COUNTBLANK(K482:L482)&gt;0, 'order-admin-units'!$B$2+1, VLOOKUP(K482&amp;"@"&amp;L482, orderadmin, 2))))</f>
        <v/>
      </c>
      <c r="Z482" s="147" t="str">
        <f t="shared" si="53"/>
        <v/>
      </c>
      <c r="AA482" s="147" t="str">
        <f t="shared" si="54"/>
        <v/>
      </c>
      <c r="AB482" s="147" t="str">
        <f t="shared" si="55"/>
        <v/>
      </c>
      <c r="AC482" s="147" t="str">
        <f t="shared" si="51"/>
        <v/>
      </c>
      <c r="AD482" s="11" t="str">
        <f t="shared" si="56"/>
        <v/>
      </c>
      <c r="AE482" s="11" t="str">
        <f t="array" ref="AE482">IF(COUNTBLANK(D482)=1,"",IF(OR($H$2="y",$H$2="m"),IF(AA482=AA481,IF(OR(AB482=$AB$4:$AB481)=FALSE,AE481&amp;C482,AE481),"("&amp;C482)&amp;IF(AA482=AA483,IF(OR(AB483=$AB$4:$AB482)=FALSE,", ",""),") "),""))</f>
        <v/>
      </c>
      <c r="AF482" s="11" t="str">
        <f t="array" ref="AF482">IF((COUNTBLANK(D482)=0)*OR($H$2="y",$H$2="m"),IFERROR(LEFT(C482, FIND(" ",C482)-1), C482),"")</f>
        <v/>
      </c>
      <c r="AG482" s="11" t="str">
        <f t="array" ref="AG482">IF(COUNTBLANK(D482)=1,"",IF(OR($H$2="y",$H$2="m"),IF(AA482=AA481,IF(OR(AC482=$AC$4:$AC481)=FALSE,AG481&amp;AF482,AG481),"("&amp;AF482)&amp;IF(AA482=AA483,IF(OR(AC483=$AC$4:$AC482)=FALSE,", ",""),") "),""))</f>
        <v/>
      </c>
      <c r="AH482" s="10" t="str">
        <f>IF((COUNTBLANK(D482)=1),"",IF(D482=D481,AH481,"")&amp;IF(B481&lt;&gt;B482,((IF(COUNTBLANK(E482)=1,$D$3&amp;"Non-type material: "&amp;$D$3,$D$3&amp;INDEX('type-categories'!$A$2:$B$100,MATCH(E482,'type-categories'!$A$2:$A$100,0),2)&amp;$D$3))),"")&amp;(IF(K482&lt;&gt;K481,$C$2&amp;UPPER(K482)&amp;$C$2&amp;$K$3&amp;" ",(IF(B482&lt;&gt;B481,$C$2&amp;UPPER(K482)&amp;$C$2&amp;$K$3&amp;" ",""))))&amp;IF((AA482&lt;&gt;AA483)*($H$2="y"),AD482&amp;AE482,IF((AA482&lt;&gt;AA483)*($H$2="m"),AD482&amp;AG482,IF(($H$2&lt;&gt;"m")*($H$2&lt;&gt;"Y"),(IF(F482=0,"",F482&amp;" "&amp;$F$4&amp;" "))&amp;(IF(G482=0,"",G482&amp;" "&amp;$G$4&amp;" "))&amp;(IF(H482=0,"",H482&amp;" "&amp;H$4&amp;" "))&amp;(IF(I482=0,"",I482&amp;" "&amp;$I$4&amp;" "))&amp;(IF(J482=0,"",J482&amp;" "&amp;$J$4&amp;" ")),"")))&amp;"; "&amp;IF((B482=B481)*(AA482=AA481), "same collecting data; ", IF((B482=B481)*(Z481=Z482),"same locality; ",(IF(COUNTBLANK(L482)=1,"",$D$2&amp;L482&amp;$L$3&amp;" "&amp;$D$2))&amp;(IF(COUNTBLANK(M482)=1,"",$E$2&amp;M482&amp;$E$2&amp;", "))&amp;(IF(COUNTBLANK(N482)=1,"",N482&amp;"; "))&amp;(IF(COUNTBLANK(O482)=1,"",O482&amp;"; ")))&amp;(IF(COUNTBLANK(P482)=1,"",P482&amp;"; "))&amp;(IF(COUNTBLANK(Q482)=1,"",Q482&amp;"; "))&amp;(IF(COUNTBLANK(R482)=1,"",R482&amp;"m, "))&amp;IF((COUNTBLANK(S482)=0)*(S482&lt;&gt;S481), S482&amp;"; ","")&amp;(IF(COUNTBLANK(U482)=1,"",U482&amp;"; "))&amp;(IF(COUNTBLANK(T482)=1,"",IF(COUNTBLANK(F$2)=1,T482&amp;"; ",T482&amp;" "&amp;F$2&amp;"; "))))&amp;(IF(COUNTBLANK(V482)=1,"",V482&amp;"; "))&amp;IF((COUNTBLANK(C482)=1),"",C482)&amp;IF((B482=B483)*(K482=K483)*(L482=L483)*(M482=M483),IF(($H$2&lt;&gt;"m")*($H$2&lt;&gt;"Y"), " • ", IF((ISNUMBER(FIND(")",AE482))), " • ", "")),IF((B482=B483)*(K482=K483)," • ",". ")))</f>
        <v/>
      </c>
    </row>
    <row r="483" spans="1:34" s="1" customFormat="1" x14ac:dyDescent="0.25">
      <c r="A483" s="3" t="str">
        <f t="shared" si="52"/>
        <v/>
      </c>
      <c r="B483" s="53" t="str">
        <f t="shared" si="50"/>
        <v/>
      </c>
      <c r="C483" s="57"/>
      <c r="D483" s="57"/>
      <c r="E483" s="57"/>
      <c r="F483" s="57"/>
      <c r="G483" s="57"/>
      <c r="H483" s="57"/>
      <c r="I483" s="57"/>
      <c r="J483" s="57"/>
      <c r="K483" s="57"/>
      <c r="L483" s="57"/>
      <c r="M483" s="54"/>
      <c r="N483" s="57"/>
      <c r="O483" s="58"/>
      <c r="P483" s="58"/>
      <c r="Q483" s="58"/>
      <c r="R483" s="58"/>
      <c r="S483" s="54"/>
      <c r="T483" s="57"/>
      <c r="U483" s="57"/>
      <c r="V483" s="57"/>
      <c r="W483" s="57"/>
      <c r="X483" s="147" t="str">
        <f>IF(COUNTBLANK(D483)=1,"",IF('order-admin-units'!$I$1&lt;&gt;"y", "", IF(COUNTBLANK(K483)=1, 'order-admin-units'!$B$1+1, VLOOKUP(K483, ordercountry, 2))))</f>
        <v/>
      </c>
      <c r="Y483" s="147" t="str">
        <f>IF(COUNTBLANK(D483)=1,"",IF('order-admin-units'!$I$1&lt;&gt;"y", "", IF(COUNTBLANK(K483:L483)&gt;0, 'order-admin-units'!$B$2+1, VLOOKUP(K483&amp;"@"&amp;L483, orderadmin, 2))))</f>
        <v/>
      </c>
      <c r="Z483" s="147" t="str">
        <f t="shared" si="53"/>
        <v/>
      </c>
      <c r="AA483" s="147" t="str">
        <f t="shared" si="54"/>
        <v/>
      </c>
      <c r="AB483" s="147" t="str">
        <f t="shared" si="55"/>
        <v/>
      </c>
      <c r="AC483" s="147" t="str">
        <f t="shared" si="51"/>
        <v/>
      </c>
      <c r="AD483" s="11" t="str">
        <f t="shared" si="56"/>
        <v/>
      </c>
      <c r="AE483" s="11" t="str">
        <f t="array" ref="AE483">IF(COUNTBLANK(D483)=1,"",IF(OR($H$2="y",$H$2="m"),IF(AA483=AA482,IF(OR(AB483=$AB$4:$AB482)=FALSE,AE482&amp;C483,AE482),"("&amp;C483)&amp;IF(AA483=AA484,IF(OR(AB484=$AB$4:$AB483)=FALSE,", ",""),") "),""))</f>
        <v/>
      </c>
      <c r="AF483" s="11" t="str">
        <f t="array" ref="AF483">IF((COUNTBLANK(D483)=0)*OR($H$2="y",$H$2="m"),IFERROR(LEFT(C483, FIND(" ",C483)-1), C483),"")</f>
        <v/>
      </c>
      <c r="AG483" s="11" t="str">
        <f t="array" ref="AG483">IF(COUNTBLANK(D483)=1,"",IF(OR($H$2="y",$H$2="m"),IF(AA483=AA482,IF(OR(AC483=$AC$4:$AC482)=FALSE,AG482&amp;AF483,AG482),"("&amp;AF483)&amp;IF(AA483=AA484,IF(OR(AC484=$AC$4:$AC483)=FALSE,", ",""),") "),""))</f>
        <v/>
      </c>
      <c r="AH483" s="10" t="str">
        <f>IF((COUNTBLANK(D483)=1),"",IF(D483=D482,AH482,"")&amp;IF(B482&lt;&gt;B483,((IF(COUNTBLANK(E483)=1,$D$3&amp;"Non-type material: "&amp;$D$3,$D$3&amp;INDEX('type-categories'!$A$2:$B$100,MATCH(E483,'type-categories'!$A$2:$A$100,0),2)&amp;$D$3))),"")&amp;(IF(K483&lt;&gt;K482,$C$2&amp;UPPER(K483)&amp;$C$2&amp;$K$3&amp;" ",(IF(B483&lt;&gt;B482,$C$2&amp;UPPER(K483)&amp;$C$2&amp;$K$3&amp;" ",""))))&amp;IF((AA483&lt;&gt;AA484)*($H$2="y"),AD483&amp;AE483,IF((AA483&lt;&gt;AA484)*($H$2="m"),AD483&amp;AG483,IF(($H$2&lt;&gt;"m")*($H$2&lt;&gt;"Y"),(IF(F483=0,"",F483&amp;" "&amp;$F$4&amp;" "))&amp;(IF(G483=0,"",G483&amp;" "&amp;$G$4&amp;" "))&amp;(IF(H483=0,"",H483&amp;" "&amp;H$4&amp;" "))&amp;(IF(I483=0,"",I483&amp;" "&amp;$I$4&amp;" "))&amp;(IF(J483=0,"",J483&amp;" "&amp;$J$4&amp;" ")),"")))&amp;"; "&amp;IF((B483=B482)*(AA483=AA482), "same collecting data; ", IF((B483=B482)*(Z482=Z483),"same locality; ",(IF(COUNTBLANK(L483)=1,"",$D$2&amp;L483&amp;$L$3&amp;" "&amp;$D$2))&amp;(IF(COUNTBLANK(M483)=1,"",$E$2&amp;M483&amp;$E$2&amp;", "))&amp;(IF(COUNTBLANK(N483)=1,"",N483&amp;"; "))&amp;(IF(COUNTBLANK(O483)=1,"",O483&amp;"; ")))&amp;(IF(COUNTBLANK(P483)=1,"",P483&amp;"; "))&amp;(IF(COUNTBLANK(Q483)=1,"",Q483&amp;"; "))&amp;(IF(COUNTBLANK(R483)=1,"",R483&amp;"m, "))&amp;IF((COUNTBLANK(S483)=0)*(S483&lt;&gt;S482), S483&amp;"; ","")&amp;(IF(COUNTBLANK(U483)=1,"",U483&amp;"; "))&amp;(IF(COUNTBLANK(T483)=1,"",IF(COUNTBLANK(F$2)=1,T483&amp;"; ",T483&amp;" "&amp;F$2&amp;"; "))))&amp;(IF(COUNTBLANK(V483)=1,"",V483&amp;"; "))&amp;IF((COUNTBLANK(C483)=1),"",C483)&amp;IF((B483=B484)*(K483=K484)*(L483=L484)*(M483=M484),IF(($H$2&lt;&gt;"m")*($H$2&lt;&gt;"Y"), " • ", IF((ISNUMBER(FIND(")",AE483))), " • ", "")),IF((B483=B484)*(K483=K484)," • ",". ")))</f>
        <v/>
      </c>
    </row>
    <row r="484" spans="1:34" s="1" customFormat="1" x14ac:dyDescent="0.25">
      <c r="A484" s="3" t="str">
        <f t="shared" si="52"/>
        <v/>
      </c>
      <c r="B484" s="53" t="str">
        <f t="shared" si="50"/>
        <v/>
      </c>
      <c r="C484" s="57"/>
      <c r="D484" s="57"/>
      <c r="E484" s="57"/>
      <c r="F484" s="57"/>
      <c r="G484" s="57"/>
      <c r="H484" s="57"/>
      <c r="I484" s="57"/>
      <c r="J484" s="57"/>
      <c r="K484" s="57"/>
      <c r="L484" s="57"/>
      <c r="M484" s="54"/>
      <c r="N484" s="57"/>
      <c r="O484" s="58"/>
      <c r="P484" s="58"/>
      <c r="Q484" s="58"/>
      <c r="R484" s="58"/>
      <c r="S484" s="54"/>
      <c r="T484" s="57"/>
      <c r="U484" s="57"/>
      <c r="V484" s="57"/>
      <c r="W484" s="57"/>
      <c r="X484" s="147" t="str">
        <f>IF(COUNTBLANK(D484)=1,"",IF('order-admin-units'!$I$1&lt;&gt;"y", "", IF(COUNTBLANK(K484)=1, 'order-admin-units'!$B$1+1, VLOOKUP(K484, ordercountry, 2))))</f>
        <v/>
      </c>
      <c r="Y484" s="147" t="str">
        <f>IF(COUNTBLANK(D484)=1,"",IF('order-admin-units'!$I$1&lt;&gt;"y", "", IF(COUNTBLANK(K484:L484)&gt;0, 'order-admin-units'!$B$2+1, VLOOKUP(K484&amp;"@"&amp;L484, orderadmin, 2))))</f>
        <v/>
      </c>
      <c r="Z484" s="147" t="str">
        <f t="shared" si="53"/>
        <v/>
      </c>
      <c r="AA484" s="147" t="str">
        <f t="shared" si="54"/>
        <v/>
      </c>
      <c r="AB484" s="147" t="str">
        <f t="shared" si="55"/>
        <v/>
      </c>
      <c r="AC484" s="147" t="str">
        <f t="shared" si="51"/>
        <v/>
      </c>
      <c r="AD484" s="11" t="str">
        <f t="shared" si="56"/>
        <v/>
      </c>
      <c r="AE484" s="11" t="str">
        <f t="array" ref="AE484">IF(COUNTBLANK(D484)=1,"",IF(OR($H$2="y",$H$2="m"),IF(AA484=AA483,IF(OR(AB484=$AB$4:$AB483)=FALSE,AE483&amp;C484,AE483),"("&amp;C484)&amp;IF(AA484=AA485,IF(OR(AB485=$AB$4:$AB484)=FALSE,", ",""),") "),""))</f>
        <v/>
      </c>
      <c r="AF484" s="11" t="str">
        <f t="array" ref="AF484">IF((COUNTBLANK(D484)=0)*OR($H$2="y",$H$2="m"),IFERROR(LEFT(C484, FIND(" ",C484)-1), C484),"")</f>
        <v/>
      </c>
      <c r="AG484" s="11" t="str">
        <f t="array" ref="AG484">IF(COUNTBLANK(D484)=1,"",IF(OR($H$2="y",$H$2="m"),IF(AA484=AA483,IF(OR(AC484=$AC$4:$AC483)=FALSE,AG483&amp;AF484,AG483),"("&amp;AF484)&amp;IF(AA484=AA485,IF(OR(AC485=$AC$4:$AC484)=FALSE,", ",""),") "),""))</f>
        <v/>
      </c>
      <c r="AH484" s="10" t="str">
        <f>IF((COUNTBLANK(D484)=1),"",IF(D484=D483,AH483,"")&amp;IF(B483&lt;&gt;B484,((IF(COUNTBLANK(E484)=1,$D$3&amp;"Non-type material: "&amp;$D$3,$D$3&amp;INDEX('type-categories'!$A$2:$B$100,MATCH(E484,'type-categories'!$A$2:$A$100,0),2)&amp;$D$3))),"")&amp;(IF(K484&lt;&gt;K483,$C$2&amp;UPPER(K484)&amp;$C$2&amp;$K$3&amp;" ",(IF(B484&lt;&gt;B483,$C$2&amp;UPPER(K484)&amp;$C$2&amp;$K$3&amp;" ",""))))&amp;IF((AA484&lt;&gt;AA485)*($H$2="y"),AD484&amp;AE484,IF((AA484&lt;&gt;AA485)*($H$2="m"),AD484&amp;AG484,IF(($H$2&lt;&gt;"m")*($H$2&lt;&gt;"Y"),(IF(F484=0,"",F484&amp;" "&amp;$F$4&amp;" "))&amp;(IF(G484=0,"",G484&amp;" "&amp;$G$4&amp;" "))&amp;(IF(H484=0,"",H484&amp;" "&amp;H$4&amp;" "))&amp;(IF(I484=0,"",I484&amp;" "&amp;$I$4&amp;" "))&amp;(IF(J484=0,"",J484&amp;" "&amp;$J$4&amp;" ")),"")))&amp;"; "&amp;IF((B484=B483)*(AA484=AA483), "same collecting data; ", IF((B484=B483)*(Z483=Z484),"same locality; ",(IF(COUNTBLANK(L484)=1,"",$D$2&amp;L484&amp;$L$3&amp;" "&amp;$D$2))&amp;(IF(COUNTBLANK(M484)=1,"",$E$2&amp;M484&amp;$E$2&amp;", "))&amp;(IF(COUNTBLANK(N484)=1,"",N484&amp;"; "))&amp;(IF(COUNTBLANK(O484)=1,"",O484&amp;"; ")))&amp;(IF(COUNTBLANK(P484)=1,"",P484&amp;"; "))&amp;(IF(COUNTBLANK(Q484)=1,"",Q484&amp;"; "))&amp;(IF(COUNTBLANK(R484)=1,"",R484&amp;"m, "))&amp;IF((COUNTBLANK(S484)=0)*(S484&lt;&gt;S483), S484&amp;"; ","")&amp;(IF(COUNTBLANK(U484)=1,"",U484&amp;"; "))&amp;(IF(COUNTBLANK(T484)=1,"",IF(COUNTBLANK(F$2)=1,T484&amp;"; ",T484&amp;" "&amp;F$2&amp;"; "))))&amp;(IF(COUNTBLANK(V484)=1,"",V484&amp;"; "))&amp;IF((COUNTBLANK(C484)=1),"",C484)&amp;IF((B484=B485)*(K484=K485)*(L484=L485)*(M484=M485),IF(($H$2&lt;&gt;"m")*($H$2&lt;&gt;"Y"), " • ", IF((ISNUMBER(FIND(")",AE484))), " • ", "")),IF((B484=B485)*(K484=K485)," • ",". ")))</f>
        <v/>
      </c>
    </row>
    <row r="485" spans="1:34" s="1" customFormat="1" x14ac:dyDescent="0.25">
      <c r="A485" s="3" t="str">
        <f t="shared" si="52"/>
        <v/>
      </c>
      <c r="B485" s="53" t="str">
        <f t="shared" si="50"/>
        <v/>
      </c>
      <c r="C485" s="57"/>
      <c r="D485" s="57"/>
      <c r="E485" s="57"/>
      <c r="F485" s="57"/>
      <c r="G485" s="57"/>
      <c r="H485" s="57"/>
      <c r="I485" s="57"/>
      <c r="J485" s="57"/>
      <c r="K485" s="57"/>
      <c r="L485" s="57"/>
      <c r="M485" s="54"/>
      <c r="N485" s="57"/>
      <c r="O485" s="58"/>
      <c r="P485" s="58"/>
      <c r="Q485" s="58"/>
      <c r="R485" s="58"/>
      <c r="S485" s="54"/>
      <c r="T485" s="57"/>
      <c r="U485" s="57"/>
      <c r="V485" s="57"/>
      <c r="W485" s="57"/>
      <c r="X485" s="147" t="str">
        <f>IF(COUNTBLANK(D485)=1,"",IF('order-admin-units'!$I$1&lt;&gt;"y", "", IF(COUNTBLANK(K485)=1, 'order-admin-units'!$B$1+1, VLOOKUP(K485, ordercountry, 2))))</f>
        <v/>
      </c>
      <c r="Y485" s="147" t="str">
        <f>IF(COUNTBLANK(D485)=1,"",IF('order-admin-units'!$I$1&lt;&gt;"y", "", IF(COUNTBLANK(K485:L485)&gt;0, 'order-admin-units'!$B$2+1, VLOOKUP(K485&amp;"@"&amp;L485, orderadmin, 2))))</f>
        <v/>
      </c>
      <c r="Z485" s="147" t="str">
        <f t="shared" si="53"/>
        <v/>
      </c>
      <c r="AA485" s="147" t="str">
        <f t="shared" si="54"/>
        <v/>
      </c>
      <c r="AB485" s="147" t="str">
        <f t="shared" si="55"/>
        <v/>
      </c>
      <c r="AC485" s="147" t="str">
        <f t="shared" si="51"/>
        <v/>
      </c>
      <c r="AD485" s="11" t="str">
        <f t="shared" si="56"/>
        <v/>
      </c>
      <c r="AE485" s="11" t="str">
        <f t="array" ref="AE485">IF(COUNTBLANK(D485)=1,"",IF(OR($H$2="y",$H$2="m"),IF(AA485=AA484,IF(OR(AB485=$AB$4:$AB484)=FALSE,AE484&amp;C485,AE484),"("&amp;C485)&amp;IF(AA485=AA486,IF(OR(AB486=$AB$4:$AB485)=FALSE,", ",""),") "),""))</f>
        <v/>
      </c>
      <c r="AF485" s="11" t="str">
        <f t="array" ref="AF485">IF((COUNTBLANK(D485)=0)*OR($H$2="y",$H$2="m"),IFERROR(LEFT(C485, FIND(" ",C485)-1), C485),"")</f>
        <v/>
      </c>
      <c r="AG485" s="11" t="str">
        <f t="array" ref="AG485">IF(COUNTBLANK(D485)=1,"",IF(OR($H$2="y",$H$2="m"),IF(AA485=AA484,IF(OR(AC485=$AC$4:$AC484)=FALSE,AG484&amp;AF485,AG484),"("&amp;AF485)&amp;IF(AA485=AA486,IF(OR(AC486=$AC$4:$AC485)=FALSE,", ",""),") "),""))</f>
        <v/>
      </c>
      <c r="AH485" s="10" t="str">
        <f>IF((COUNTBLANK(D485)=1),"",IF(D485=D484,AH484,"")&amp;IF(B484&lt;&gt;B485,((IF(COUNTBLANK(E485)=1,$D$3&amp;"Non-type material: "&amp;$D$3,$D$3&amp;INDEX('type-categories'!$A$2:$B$100,MATCH(E485,'type-categories'!$A$2:$A$100,0),2)&amp;$D$3))),"")&amp;(IF(K485&lt;&gt;K484,$C$2&amp;UPPER(K485)&amp;$C$2&amp;$K$3&amp;" ",(IF(B485&lt;&gt;B484,$C$2&amp;UPPER(K485)&amp;$C$2&amp;$K$3&amp;" ",""))))&amp;IF((AA485&lt;&gt;AA486)*($H$2="y"),AD485&amp;AE485,IF((AA485&lt;&gt;AA486)*($H$2="m"),AD485&amp;AG485,IF(($H$2&lt;&gt;"m")*($H$2&lt;&gt;"Y"),(IF(F485=0,"",F485&amp;" "&amp;$F$4&amp;" "))&amp;(IF(G485=0,"",G485&amp;" "&amp;$G$4&amp;" "))&amp;(IF(H485=0,"",H485&amp;" "&amp;H$4&amp;" "))&amp;(IF(I485=0,"",I485&amp;" "&amp;$I$4&amp;" "))&amp;(IF(J485=0,"",J485&amp;" "&amp;$J$4&amp;" ")),"")))&amp;"; "&amp;IF((B485=B484)*(AA485=AA484), "same collecting data; ", IF((B485=B484)*(Z484=Z485),"same locality; ",(IF(COUNTBLANK(L485)=1,"",$D$2&amp;L485&amp;$L$3&amp;" "&amp;$D$2))&amp;(IF(COUNTBLANK(M485)=1,"",$E$2&amp;M485&amp;$E$2&amp;", "))&amp;(IF(COUNTBLANK(N485)=1,"",N485&amp;"; "))&amp;(IF(COUNTBLANK(O485)=1,"",O485&amp;"; ")))&amp;(IF(COUNTBLANK(P485)=1,"",P485&amp;"; "))&amp;(IF(COUNTBLANK(Q485)=1,"",Q485&amp;"; "))&amp;(IF(COUNTBLANK(R485)=1,"",R485&amp;"m, "))&amp;IF((COUNTBLANK(S485)=0)*(S485&lt;&gt;S484), S485&amp;"; ","")&amp;(IF(COUNTBLANK(U485)=1,"",U485&amp;"; "))&amp;(IF(COUNTBLANK(T485)=1,"",IF(COUNTBLANK(F$2)=1,T485&amp;"; ",T485&amp;" "&amp;F$2&amp;"; "))))&amp;(IF(COUNTBLANK(V485)=1,"",V485&amp;"; "))&amp;IF((COUNTBLANK(C485)=1),"",C485)&amp;IF((B485=B486)*(K485=K486)*(L485=L486)*(M485=M486),IF(($H$2&lt;&gt;"m")*($H$2&lt;&gt;"Y"), " • ", IF((ISNUMBER(FIND(")",AE485))), " • ", "")),IF((B485=B486)*(K485=K486)," • ",". ")))</f>
        <v/>
      </c>
    </row>
    <row r="486" spans="1:34" s="1" customFormat="1" x14ac:dyDescent="0.25">
      <c r="A486" s="3" t="str">
        <f t="shared" si="52"/>
        <v/>
      </c>
      <c r="B486" s="53" t="str">
        <f t="shared" si="50"/>
        <v/>
      </c>
      <c r="C486" s="57"/>
      <c r="D486" s="57"/>
      <c r="E486" s="57"/>
      <c r="F486" s="57"/>
      <c r="G486" s="57"/>
      <c r="H486" s="57"/>
      <c r="I486" s="57"/>
      <c r="J486" s="57"/>
      <c r="K486" s="57"/>
      <c r="L486" s="57"/>
      <c r="M486" s="54"/>
      <c r="N486" s="57"/>
      <c r="O486" s="58"/>
      <c r="P486" s="58"/>
      <c r="Q486" s="58"/>
      <c r="R486" s="58"/>
      <c r="S486" s="54"/>
      <c r="T486" s="57"/>
      <c r="U486" s="57"/>
      <c r="V486" s="57"/>
      <c r="W486" s="57"/>
      <c r="X486" s="147" t="str">
        <f>IF(COUNTBLANK(D486)=1,"",IF('order-admin-units'!$I$1&lt;&gt;"y", "", IF(COUNTBLANK(K486)=1, 'order-admin-units'!$B$1+1, VLOOKUP(K486, ordercountry, 2))))</f>
        <v/>
      </c>
      <c r="Y486" s="147" t="str">
        <f>IF(COUNTBLANK(D486)=1,"",IF('order-admin-units'!$I$1&lt;&gt;"y", "", IF(COUNTBLANK(K486:L486)&gt;0, 'order-admin-units'!$B$2+1, VLOOKUP(K486&amp;"@"&amp;L486, orderadmin, 2))))</f>
        <v/>
      </c>
      <c r="Z486" s="147" t="str">
        <f t="shared" si="53"/>
        <v/>
      </c>
      <c r="AA486" s="147" t="str">
        <f t="shared" si="54"/>
        <v/>
      </c>
      <c r="AB486" s="147" t="str">
        <f t="shared" si="55"/>
        <v/>
      </c>
      <c r="AC486" s="147" t="str">
        <f t="shared" si="51"/>
        <v/>
      </c>
      <c r="AD486" s="11" t="str">
        <f t="shared" si="56"/>
        <v/>
      </c>
      <c r="AE486" s="11" t="str">
        <f t="array" ref="AE486">IF(COUNTBLANK(D486)=1,"",IF(OR($H$2="y",$H$2="m"),IF(AA486=AA485,IF(OR(AB486=$AB$4:$AB485)=FALSE,AE485&amp;C486,AE485),"("&amp;C486)&amp;IF(AA486=AA487,IF(OR(AB487=$AB$4:$AB486)=FALSE,", ",""),") "),""))</f>
        <v/>
      </c>
      <c r="AF486" s="11" t="str">
        <f t="array" ref="AF486">IF((COUNTBLANK(D486)=0)*OR($H$2="y",$H$2="m"),IFERROR(LEFT(C486, FIND(" ",C486)-1), C486),"")</f>
        <v/>
      </c>
      <c r="AG486" s="11" t="str">
        <f t="array" ref="AG486">IF(COUNTBLANK(D486)=1,"",IF(OR($H$2="y",$H$2="m"),IF(AA486=AA485,IF(OR(AC486=$AC$4:$AC485)=FALSE,AG485&amp;AF486,AG485),"("&amp;AF486)&amp;IF(AA486=AA487,IF(OR(AC487=$AC$4:$AC486)=FALSE,", ",""),") "),""))</f>
        <v/>
      </c>
      <c r="AH486" s="10" t="str">
        <f>IF((COUNTBLANK(D486)=1),"",IF(D486=D485,AH485,"")&amp;IF(B485&lt;&gt;B486,((IF(COUNTBLANK(E486)=1,$D$3&amp;"Non-type material: "&amp;$D$3,$D$3&amp;INDEX('type-categories'!$A$2:$B$100,MATCH(E486,'type-categories'!$A$2:$A$100,0),2)&amp;$D$3))),"")&amp;(IF(K486&lt;&gt;K485,$C$2&amp;UPPER(K486)&amp;$C$2&amp;$K$3&amp;" ",(IF(B486&lt;&gt;B485,$C$2&amp;UPPER(K486)&amp;$C$2&amp;$K$3&amp;" ",""))))&amp;IF((AA486&lt;&gt;AA487)*($H$2="y"),AD486&amp;AE486,IF((AA486&lt;&gt;AA487)*($H$2="m"),AD486&amp;AG486,IF(($H$2&lt;&gt;"m")*($H$2&lt;&gt;"Y"),(IF(F486=0,"",F486&amp;" "&amp;$F$4&amp;" "))&amp;(IF(G486=0,"",G486&amp;" "&amp;$G$4&amp;" "))&amp;(IF(H486=0,"",H486&amp;" "&amp;H$4&amp;" "))&amp;(IF(I486=0,"",I486&amp;" "&amp;$I$4&amp;" "))&amp;(IF(J486=0,"",J486&amp;" "&amp;$J$4&amp;" ")),"")))&amp;"; "&amp;IF((B486=B485)*(AA486=AA485), "same collecting data; ", IF((B486=B485)*(Z485=Z486),"same locality; ",(IF(COUNTBLANK(L486)=1,"",$D$2&amp;L486&amp;$L$3&amp;" "&amp;$D$2))&amp;(IF(COUNTBLANK(M486)=1,"",$E$2&amp;M486&amp;$E$2&amp;", "))&amp;(IF(COUNTBLANK(N486)=1,"",N486&amp;"; "))&amp;(IF(COUNTBLANK(O486)=1,"",O486&amp;"; ")))&amp;(IF(COUNTBLANK(P486)=1,"",P486&amp;"; "))&amp;(IF(COUNTBLANK(Q486)=1,"",Q486&amp;"; "))&amp;(IF(COUNTBLANK(R486)=1,"",R486&amp;"m, "))&amp;IF((COUNTBLANK(S486)=0)*(S486&lt;&gt;S485), S486&amp;"; ","")&amp;(IF(COUNTBLANK(U486)=1,"",U486&amp;"; "))&amp;(IF(COUNTBLANK(T486)=1,"",IF(COUNTBLANK(F$2)=1,T486&amp;"; ",T486&amp;" "&amp;F$2&amp;"; "))))&amp;(IF(COUNTBLANK(V486)=1,"",V486&amp;"; "))&amp;IF((COUNTBLANK(C486)=1),"",C486)&amp;IF((B486=B487)*(K486=K487)*(L486=L487)*(M486=M487),IF(($H$2&lt;&gt;"m")*($H$2&lt;&gt;"Y"), " • ", IF((ISNUMBER(FIND(")",AE486))), " • ", "")),IF((B486=B487)*(K486=K487)," • ",". ")))</f>
        <v/>
      </c>
    </row>
    <row r="487" spans="1:34" s="1" customFormat="1" x14ac:dyDescent="0.25">
      <c r="A487" s="3" t="str">
        <f t="shared" si="52"/>
        <v/>
      </c>
      <c r="B487" s="53" t="str">
        <f t="shared" si="50"/>
        <v/>
      </c>
      <c r="C487" s="57"/>
      <c r="D487" s="57"/>
      <c r="E487" s="57"/>
      <c r="F487" s="57"/>
      <c r="G487" s="57"/>
      <c r="H487" s="57"/>
      <c r="I487" s="57"/>
      <c r="J487" s="57"/>
      <c r="K487" s="57"/>
      <c r="L487" s="57"/>
      <c r="M487" s="54"/>
      <c r="N487" s="57"/>
      <c r="O487" s="58"/>
      <c r="P487" s="58"/>
      <c r="Q487" s="58"/>
      <c r="R487" s="58"/>
      <c r="S487" s="54"/>
      <c r="T487" s="57"/>
      <c r="U487" s="57"/>
      <c r="V487" s="57"/>
      <c r="W487" s="57"/>
      <c r="X487" s="147" t="str">
        <f>IF(COUNTBLANK(D487)=1,"",IF('order-admin-units'!$I$1&lt;&gt;"y", "", IF(COUNTBLANK(K487)=1, 'order-admin-units'!$B$1+1, VLOOKUP(K487, ordercountry, 2))))</f>
        <v/>
      </c>
      <c r="Y487" s="147" t="str">
        <f>IF(COUNTBLANK(D487)=1,"",IF('order-admin-units'!$I$1&lt;&gt;"y", "", IF(COUNTBLANK(K487:L487)&gt;0, 'order-admin-units'!$B$2+1, VLOOKUP(K487&amp;"@"&amp;L487, orderadmin, 2))))</f>
        <v/>
      </c>
      <c r="Z487" s="147" t="str">
        <f t="shared" si="53"/>
        <v/>
      </c>
      <c r="AA487" s="147" t="str">
        <f t="shared" si="54"/>
        <v/>
      </c>
      <c r="AB487" s="147" t="str">
        <f t="shared" si="55"/>
        <v/>
      </c>
      <c r="AC487" s="147" t="str">
        <f t="shared" si="51"/>
        <v/>
      </c>
      <c r="AD487" s="11" t="str">
        <f t="shared" si="56"/>
        <v/>
      </c>
      <c r="AE487" s="11" t="str">
        <f t="array" ref="AE487">IF(COUNTBLANK(D487)=1,"",IF(OR($H$2="y",$H$2="m"),IF(AA487=AA486,IF(OR(AB487=$AB$4:$AB486)=FALSE,AE486&amp;C487,AE486),"("&amp;C487)&amp;IF(AA487=AA488,IF(OR(AB488=$AB$4:$AB487)=FALSE,", ",""),") "),""))</f>
        <v/>
      </c>
      <c r="AF487" s="11" t="str">
        <f t="array" ref="AF487">IF((COUNTBLANK(D487)=0)*OR($H$2="y",$H$2="m"),IFERROR(LEFT(C487, FIND(" ",C487)-1), C487),"")</f>
        <v/>
      </c>
      <c r="AG487" s="11" t="str">
        <f t="array" ref="AG487">IF(COUNTBLANK(D487)=1,"",IF(OR($H$2="y",$H$2="m"),IF(AA487=AA486,IF(OR(AC487=$AC$4:$AC486)=FALSE,AG486&amp;AF487,AG486),"("&amp;AF487)&amp;IF(AA487=AA488,IF(OR(AC488=$AC$4:$AC487)=FALSE,", ",""),") "),""))</f>
        <v/>
      </c>
      <c r="AH487" s="10" t="str">
        <f>IF((COUNTBLANK(D487)=1),"",IF(D487=D486,AH486,"")&amp;IF(B486&lt;&gt;B487,((IF(COUNTBLANK(E487)=1,$D$3&amp;"Non-type material: "&amp;$D$3,$D$3&amp;INDEX('type-categories'!$A$2:$B$100,MATCH(E487,'type-categories'!$A$2:$A$100,0),2)&amp;$D$3))),"")&amp;(IF(K487&lt;&gt;K486,$C$2&amp;UPPER(K487)&amp;$C$2&amp;$K$3&amp;" ",(IF(B487&lt;&gt;B486,$C$2&amp;UPPER(K487)&amp;$C$2&amp;$K$3&amp;" ",""))))&amp;IF((AA487&lt;&gt;AA488)*($H$2="y"),AD487&amp;AE487,IF((AA487&lt;&gt;AA488)*($H$2="m"),AD487&amp;AG487,IF(($H$2&lt;&gt;"m")*($H$2&lt;&gt;"Y"),(IF(F487=0,"",F487&amp;" "&amp;$F$4&amp;" "))&amp;(IF(G487=0,"",G487&amp;" "&amp;$G$4&amp;" "))&amp;(IF(H487=0,"",H487&amp;" "&amp;H$4&amp;" "))&amp;(IF(I487=0,"",I487&amp;" "&amp;$I$4&amp;" "))&amp;(IF(J487=0,"",J487&amp;" "&amp;$J$4&amp;" ")),"")))&amp;"; "&amp;IF((B487=B486)*(AA487=AA486), "same collecting data; ", IF((B487=B486)*(Z486=Z487),"same locality; ",(IF(COUNTBLANK(L487)=1,"",$D$2&amp;L487&amp;$L$3&amp;" "&amp;$D$2))&amp;(IF(COUNTBLANK(M487)=1,"",$E$2&amp;M487&amp;$E$2&amp;", "))&amp;(IF(COUNTBLANK(N487)=1,"",N487&amp;"; "))&amp;(IF(COUNTBLANK(O487)=1,"",O487&amp;"; ")))&amp;(IF(COUNTBLANK(P487)=1,"",P487&amp;"; "))&amp;(IF(COUNTBLANK(Q487)=1,"",Q487&amp;"; "))&amp;(IF(COUNTBLANK(R487)=1,"",R487&amp;"m, "))&amp;IF((COUNTBLANK(S487)=0)*(S487&lt;&gt;S486), S487&amp;"; ","")&amp;(IF(COUNTBLANK(U487)=1,"",U487&amp;"; "))&amp;(IF(COUNTBLANK(T487)=1,"",IF(COUNTBLANK(F$2)=1,T487&amp;"; ",T487&amp;" "&amp;F$2&amp;"; "))))&amp;(IF(COUNTBLANK(V487)=1,"",V487&amp;"; "))&amp;IF((COUNTBLANK(C487)=1),"",C487)&amp;IF((B487=B488)*(K487=K488)*(L487=L488)*(M487=M488),IF(($H$2&lt;&gt;"m")*($H$2&lt;&gt;"Y"), " • ", IF((ISNUMBER(FIND(")",AE487))), " • ", "")),IF((B487=B488)*(K487=K488)," • ",". ")))</f>
        <v/>
      </c>
    </row>
    <row r="488" spans="1:34" s="1" customFormat="1" x14ac:dyDescent="0.25">
      <c r="A488" s="3" t="str">
        <f t="shared" si="52"/>
        <v/>
      </c>
      <c r="B488" s="53" t="str">
        <f t="shared" si="50"/>
        <v/>
      </c>
      <c r="C488" s="57"/>
      <c r="D488" s="57"/>
      <c r="E488" s="57"/>
      <c r="F488" s="57"/>
      <c r="G488" s="57"/>
      <c r="H488" s="57"/>
      <c r="I488" s="57"/>
      <c r="J488" s="57"/>
      <c r="K488" s="57"/>
      <c r="L488" s="57"/>
      <c r="M488" s="54"/>
      <c r="N488" s="57"/>
      <c r="O488" s="58"/>
      <c r="P488" s="58"/>
      <c r="Q488" s="58"/>
      <c r="R488" s="58"/>
      <c r="S488" s="54"/>
      <c r="T488" s="57"/>
      <c r="U488" s="57"/>
      <c r="V488" s="57"/>
      <c r="W488" s="57"/>
      <c r="X488" s="147" t="str">
        <f>IF(COUNTBLANK(D488)=1,"",IF('order-admin-units'!$I$1&lt;&gt;"y", "", IF(COUNTBLANK(K488)=1, 'order-admin-units'!$B$1+1, VLOOKUP(K488, ordercountry, 2))))</f>
        <v/>
      </c>
      <c r="Y488" s="147" t="str">
        <f>IF(COUNTBLANK(D488)=1,"",IF('order-admin-units'!$I$1&lt;&gt;"y", "", IF(COUNTBLANK(K488:L488)&gt;0, 'order-admin-units'!$B$2+1, VLOOKUP(K488&amp;"@"&amp;L488, orderadmin, 2))))</f>
        <v/>
      </c>
      <c r="Z488" s="147" t="str">
        <f t="shared" si="53"/>
        <v/>
      </c>
      <c r="AA488" s="147" t="str">
        <f t="shared" si="54"/>
        <v/>
      </c>
      <c r="AB488" s="147" t="str">
        <f t="shared" si="55"/>
        <v/>
      </c>
      <c r="AC488" s="147" t="str">
        <f t="shared" si="51"/>
        <v/>
      </c>
      <c r="AD488" s="11" t="str">
        <f t="shared" si="56"/>
        <v/>
      </c>
      <c r="AE488" s="11" t="str">
        <f t="array" ref="AE488">IF(COUNTBLANK(D488)=1,"",IF(OR($H$2="y",$H$2="m"),IF(AA488=AA487,IF(OR(AB488=$AB$4:$AB487)=FALSE,AE487&amp;C488,AE487),"("&amp;C488)&amp;IF(AA488=AA489,IF(OR(AB489=$AB$4:$AB488)=FALSE,", ",""),") "),""))</f>
        <v/>
      </c>
      <c r="AF488" s="11" t="str">
        <f t="array" ref="AF488">IF((COUNTBLANK(D488)=0)*OR($H$2="y",$H$2="m"),IFERROR(LEFT(C488, FIND(" ",C488)-1), C488),"")</f>
        <v/>
      </c>
      <c r="AG488" s="11" t="str">
        <f t="array" ref="AG488">IF(COUNTBLANK(D488)=1,"",IF(OR($H$2="y",$H$2="m"),IF(AA488=AA487,IF(OR(AC488=$AC$4:$AC487)=FALSE,AG487&amp;AF488,AG487),"("&amp;AF488)&amp;IF(AA488=AA489,IF(OR(AC489=$AC$4:$AC488)=FALSE,", ",""),") "),""))</f>
        <v/>
      </c>
      <c r="AH488" s="10" t="str">
        <f>IF((COUNTBLANK(D488)=1),"",IF(D488=D487,AH487,"")&amp;IF(B487&lt;&gt;B488,((IF(COUNTBLANK(E488)=1,$D$3&amp;"Non-type material: "&amp;$D$3,$D$3&amp;INDEX('type-categories'!$A$2:$B$100,MATCH(E488,'type-categories'!$A$2:$A$100,0),2)&amp;$D$3))),"")&amp;(IF(K488&lt;&gt;K487,$C$2&amp;UPPER(K488)&amp;$C$2&amp;$K$3&amp;" ",(IF(B488&lt;&gt;B487,$C$2&amp;UPPER(K488)&amp;$C$2&amp;$K$3&amp;" ",""))))&amp;IF((AA488&lt;&gt;AA489)*($H$2="y"),AD488&amp;AE488,IF((AA488&lt;&gt;AA489)*($H$2="m"),AD488&amp;AG488,IF(($H$2&lt;&gt;"m")*($H$2&lt;&gt;"Y"),(IF(F488=0,"",F488&amp;" "&amp;$F$4&amp;" "))&amp;(IF(G488=0,"",G488&amp;" "&amp;$G$4&amp;" "))&amp;(IF(H488=0,"",H488&amp;" "&amp;H$4&amp;" "))&amp;(IF(I488=0,"",I488&amp;" "&amp;$I$4&amp;" "))&amp;(IF(J488=0,"",J488&amp;" "&amp;$J$4&amp;" ")),"")))&amp;"; "&amp;IF((B488=B487)*(AA488=AA487), "same collecting data; ", IF((B488=B487)*(Z487=Z488),"same locality; ",(IF(COUNTBLANK(L488)=1,"",$D$2&amp;L488&amp;$L$3&amp;" "&amp;$D$2))&amp;(IF(COUNTBLANK(M488)=1,"",$E$2&amp;M488&amp;$E$2&amp;", "))&amp;(IF(COUNTBLANK(N488)=1,"",N488&amp;"; "))&amp;(IF(COUNTBLANK(O488)=1,"",O488&amp;"; ")))&amp;(IF(COUNTBLANK(P488)=1,"",P488&amp;"; "))&amp;(IF(COUNTBLANK(Q488)=1,"",Q488&amp;"; "))&amp;(IF(COUNTBLANK(R488)=1,"",R488&amp;"m, "))&amp;IF((COUNTBLANK(S488)=0)*(S488&lt;&gt;S487), S488&amp;"; ","")&amp;(IF(COUNTBLANK(U488)=1,"",U488&amp;"; "))&amp;(IF(COUNTBLANK(T488)=1,"",IF(COUNTBLANK(F$2)=1,T488&amp;"; ",T488&amp;" "&amp;F$2&amp;"; "))))&amp;(IF(COUNTBLANK(V488)=1,"",V488&amp;"; "))&amp;IF((COUNTBLANK(C488)=1),"",C488)&amp;IF((B488=B489)*(K488=K489)*(L488=L489)*(M488=M489),IF(($H$2&lt;&gt;"m")*($H$2&lt;&gt;"Y"), " • ", IF((ISNUMBER(FIND(")",AE488))), " • ", "")),IF((B488=B489)*(K488=K489)," • ",". ")))</f>
        <v/>
      </c>
    </row>
    <row r="489" spans="1:34" s="1" customFormat="1" x14ac:dyDescent="0.25">
      <c r="A489" s="3" t="str">
        <f t="shared" si="52"/>
        <v/>
      </c>
      <c r="B489" s="53" t="str">
        <f t="shared" si="50"/>
        <v/>
      </c>
      <c r="C489" s="57"/>
      <c r="D489" s="57"/>
      <c r="E489" s="57"/>
      <c r="F489" s="57"/>
      <c r="G489" s="57"/>
      <c r="H489" s="57"/>
      <c r="I489" s="57"/>
      <c r="J489" s="57"/>
      <c r="K489" s="57"/>
      <c r="L489" s="57"/>
      <c r="M489" s="54"/>
      <c r="N489" s="57"/>
      <c r="O489" s="58"/>
      <c r="P489" s="58"/>
      <c r="Q489" s="58"/>
      <c r="R489" s="58"/>
      <c r="S489" s="54"/>
      <c r="T489" s="57"/>
      <c r="U489" s="57"/>
      <c r="V489" s="57"/>
      <c r="W489" s="57"/>
      <c r="X489" s="147" t="str">
        <f>IF(COUNTBLANK(D489)=1,"",IF('order-admin-units'!$I$1&lt;&gt;"y", "", IF(COUNTBLANK(K489)=1, 'order-admin-units'!$B$1+1, VLOOKUP(K489, ordercountry, 2))))</f>
        <v/>
      </c>
      <c r="Y489" s="147" t="str">
        <f>IF(COUNTBLANK(D489)=1,"",IF('order-admin-units'!$I$1&lt;&gt;"y", "", IF(COUNTBLANK(K489:L489)&gt;0, 'order-admin-units'!$B$2+1, VLOOKUP(K489&amp;"@"&amp;L489, orderadmin, 2))))</f>
        <v/>
      </c>
      <c r="Z489" s="147" t="str">
        <f t="shared" si="53"/>
        <v/>
      </c>
      <c r="AA489" s="147" t="str">
        <f t="shared" si="54"/>
        <v/>
      </c>
      <c r="AB489" s="147" t="str">
        <f t="shared" si="55"/>
        <v/>
      </c>
      <c r="AC489" s="147" t="str">
        <f t="shared" si="51"/>
        <v/>
      </c>
      <c r="AD489" s="11" t="str">
        <f t="shared" si="56"/>
        <v/>
      </c>
      <c r="AE489" s="11" t="str">
        <f t="array" ref="AE489">IF(COUNTBLANK(D489)=1,"",IF(OR($H$2="y",$H$2="m"),IF(AA489=AA488,IF(OR(AB489=$AB$4:$AB488)=FALSE,AE488&amp;C489,AE488),"("&amp;C489)&amp;IF(AA489=AA490,IF(OR(AB490=$AB$4:$AB489)=FALSE,", ",""),") "),""))</f>
        <v/>
      </c>
      <c r="AF489" s="11" t="str">
        <f t="array" ref="AF489">IF((COUNTBLANK(D489)=0)*OR($H$2="y",$H$2="m"),IFERROR(LEFT(C489, FIND(" ",C489)-1), C489),"")</f>
        <v/>
      </c>
      <c r="AG489" s="11" t="str">
        <f t="array" ref="AG489">IF(COUNTBLANK(D489)=1,"",IF(OR($H$2="y",$H$2="m"),IF(AA489=AA488,IF(OR(AC489=$AC$4:$AC488)=FALSE,AG488&amp;AF489,AG488),"("&amp;AF489)&amp;IF(AA489=AA490,IF(OR(AC490=$AC$4:$AC489)=FALSE,", ",""),") "),""))</f>
        <v/>
      </c>
      <c r="AH489" s="10" t="str">
        <f>IF((COUNTBLANK(D489)=1),"",IF(D489=D488,AH488,"")&amp;IF(B488&lt;&gt;B489,((IF(COUNTBLANK(E489)=1,$D$3&amp;"Non-type material: "&amp;$D$3,$D$3&amp;INDEX('type-categories'!$A$2:$B$100,MATCH(E489,'type-categories'!$A$2:$A$100,0),2)&amp;$D$3))),"")&amp;(IF(K489&lt;&gt;K488,$C$2&amp;UPPER(K489)&amp;$C$2&amp;$K$3&amp;" ",(IF(B489&lt;&gt;B488,$C$2&amp;UPPER(K489)&amp;$C$2&amp;$K$3&amp;" ",""))))&amp;IF((AA489&lt;&gt;AA490)*($H$2="y"),AD489&amp;AE489,IF((AA489&lt;&gt;AA490)*($H$2="m"),AD489&amp;AG489,IF(($H$2&lt;&gt;"m")*($H$2&lt;&gt;"Y"),(IF(F489=0,"",F489&amp;" "&amp;$F$4&amp;" "))&amp;(IF(G489=0,"",G489&amp;" "&amp;$G$4&amp;" "))&amp;(IF(H489=0,"",H489&amp;" "&amp;H$4&amp;" "))&amp;(IF(I489=0,"",I489&amp;" "&amp;$I$4&amp;" "))&amp;(IF(J489=0,"",J489&amp;" "&amp;$J$4&amp;" ")),"")))&amp;"; "&amp;IF((B489=B488)*(AA489=AA488), "same collecting data; ", IF((B489=B488)*(Z488=Z489),"same locality; ",(IF(COUNTBLANK(L489)=1,"",$D$2&amp;L489&amp;$L$3&amp;" "&amp;$D$2))&amp;(IF(COUNTBLANK(M489)=1,"",$E$2&amp;M489&amp;$E$2&amp;", "))&amp;(IF(COUNTBLANK(N489)=1,"",N489&amp;"; "))&amp;(IF(COUNTBLANK(O489)=1,"",O489&amp;"; ")))&amp;(IF(COUNTBLANK(P489)=1,"",P489&amp;"; "))&amp;(IF(COUNTBLANK(Q489)=1,"",Q489&amp;"; "))&amp;(IF(COUNTBLANK(R489)=1,"",R489&amp;"m, "))&amp;IF((COUNTBLANK(S489)=0)*(S489&lt;&gt;S488), S489&amp;"; ","")&amp;(IF(COUNTBLANK(U489)=1,"",U489&amp;"; "))&amp;(IF(COUNTBLANK(T489)=1,"",IF(COUNTBLANK(F$2)=1,T489&amp;"; ",T489&amp;" "&amp;F$2&amp;"; "))))&amp;(IF(COUNTBLANK(V489)=1,"",V489&amp;"; "))&amp;IF((COUNTBLANK(C489)=1),"",C489)&amp;IF((B489=B490)*(K489=K490)*(L489=L490)*(M489=M490),IF(($H$2&lt;&gt;"m")*($H$2&lt;&gt;"Y"), " • ", IF((ISNUMBER(FIND(")",AE489))), " • ", "")),IF((B489=B490)*(K489=K490)," • ",". ")))</f>
        <v/>
      </c>
    </row>
    <row r="490" spans="1:34" s="1" customFormat="1" x14ac:dyDescent="0.25">
      <c r="A490" s="3" t="str">
        <f t="shared" si="52"/>
        <v/>
      </c>
      <c r="B490" s="53" t="str">
        <f t="shared" si="50"/>
        <v/>
      </c>
      <c r="C490" s="57"/>
      <c r="D490" s="57"/>
      <c r="E490" s="57"/>
      <c r="F490" s="57"/>
      <c r="G490" s="57"/>
      <c r="H490" s="57"/>
      <c r="I490" s="57"/>
      <c r="J490" s="57"/>
      <c r="K490" s="57"/>
      <c r="L490" s="57"/>
      <c r="M490" s="54"/>
      <c r="N490" s="57"/>
      <c r="O490" s="58"/>
      <c r="P490" s="58"/>
      <c r="Q490" s="58"/>
      <c r="R490" s="58"/>
      <c r="S490" s="54"/>
      <c r="T490" s="57"/>
      <c r="U490" s="57"/>
      <c r="V490" s="57"/>
      <c r="W490" s="57"/>
      <c r="X490" s="147" t="str">
        <f>IF(COUNTBLANK(D490)=1,"",IF('order-admin-units'!$I$1&lt;&gt;"y", "", IF(COUNTBLANK(K490)=1, 'order-admin-units'!$B$1+1, VLOOKUP(K490, ordercountry, 2))))</f>
        <v/>
      </c>
      <c r="Y490" s="147" t="str">
        <f>IF(COUNTBLANK(D490)=1,"",IF('order-admin-units'!$I$1&lt;&gt;"y", "", IF(COUNTBLANK(K490:L490)&gt;0, 'order-admin-units'!$B$2+1, VLOOKUP(K490&amp;"@"&amp;L490, orderadmin, 2))))</f>
        <v/>
      </c>
      <c r="Z490" s="147" t="str">
        <f t="shared" si="53"/>
        <v/>
      </c>
      <c r="AA490" s="147" t="str">
        <f t="shared" si="54"/>
        <v/>
      </c>
      <c r="AB490" s="147" t="str">
        <f t="shared" si="55"/>
        <v/>
      </c>
      <c r="AC490" s="147" t="str">
        <f t="shared" si="51"/>
        <v/>
      </c>
      <c r="AD490" s="11" t="str">
        <f t="shared" si="56"/>
        <v/>
      </c>
      <c r="AE490" s="11" t="str">
        <f t="array" ref="AE490">IF(COUNTBLANK(D490)=1,"",IF(OR($H$2="y",$H$2="m"),IF(AA490=AA489,IF(OR(AB490=$AB$4:$AB489)=FALSE,AE489&amp;C490,AE489),"("&amp;C490)&amp;IF(AA490=AA491,IF(OR(AB491=$AB$4:$AB490)=FALSE,", ",""),") "),""))</f>
        <v/>
      </c>
      <c r="AF490" s="11" t="str">
        <f t="array" ref="AF490">IF((COUNTBLANK(D490)=0)*OR($H$2="y",$H$2="m"),IFERROR(LEFT(C490, FIND(" ",C490)-1), C490),"")</f>
        <v/>
      </c>
      <c r="AG490" s="11" t="str">
        <f t="array" ref="AG490">IF(COUNTBLANK(D490)=1,"",IF(OR($H$2="y",$H$2="m"),IF(AA490=AA489,IF(OR(AC490=$AC$4:$AC489)=FALSE,AG489&amp;AF490,AG489),"("&amp;AF490)&amp;IF(AA490=AA491,IF(OR(AC491=$AC$4:$AC490)=FALSE,", ",""),") "),""))</f>
        <v/>
      </c>
      <c r="AH490" s="10" t="str">
        <f>IF((COUNTBLANK(D490)=1),"",IF(D490=D489,AH489,"")&amp;IF(B489&lt;&gt;B490,((IF(COUNTBLANK(E490)=1,$D$3&amp;"Non-type material: "&amp;$D$3,$D$3&amp;INDEX('type-categories'!$A$2:$B$100,MATCH(E490,'type-categories'!$A$2:$A$100,0),2)&amp;$D$3))),"")&amp;(IF(K490&lt;&gt;K489,$C$2&amp;UPPER(K490)&amp;$C$2&amp;$K$3&amp;" ",(IF(B490&lt;&gt;B489,$C$2&amp;UPPER(K490)&amp;$C$2&amp;$K$3&amp;" ",""))))&amp;IF((AA490&lt;&gt;AA491)*($H$2="y"),AD490&amp;AE490,IF((AA490&lt;&gt;AA491)*($H$2="m"),AD490&amp;AG490,IF(($H$2&lt;&gt;"m")*($H$2&lt;&gt;"Y"),(IF(F490=0,"",F490&amp;" "&amp;$F$4&amp;" "))&amp;(IF(G490=0,"",G490&amp;" "&amp;$G$4&amp;" "))&amp;(IF(H490=0,"",H490&amp;" "&amp;H$4&amp;" "))&amp;(IF(I490=0,"",I490&amp;" "&amp;$I$4&amp;" "))&amp;(IF(J490=0,"",J490&amp;" "&amp;$J$4&amp;" ")),"")))&amp;"; "&amp;IF((B490=B489)*(AA490=AA489), "same collecting data; ", IF((B490=B489)*(Z489=Z490),"same locality; ",(IF(COUNTBLANK(L490)=1,"",$D$2&amp;L490&amp;$L$3&amp;" "&amp;$D$2))&amp;(IF(COUNTBLANK(M490)=1,"",$E$2&amp;M490&amp;$E$2&amp;", "))&amp;(IF(COUNTBLANK(N490)=1,"",N490&amp;"; "))&amp;(IF(COUNTBLANK(O490)=1,"",O490&amp;"; ")))&amp;(IF(COUNTBLANK(P490)=1,"",P490&amp;"; "))&amp;(IF(COUNTBLANK(Q490)=1,"",Q490&amp;"; "))&amp;(IF(COUNTBLANK(R490)=1,"",R490&amp;"m, "))&amp;IF((COUNTBLANK(S490)=0)*(S490&lt;&gt;S489), S490&amp;"; ","")&amp;(IF(COUNTBLANK(U490)=1,"",U490&amp;"; "))&amp;(IF(COUNTBLANK(T490)=1,"",IF(COUNTBLANK(F$2)=1,T490&amp;"; ",T490&amp;" "&amp;F$2&amp;"; "))))&amp;(IF(COUNTBLANK(V490)=1,"",V490&amp;"; "))&amp;IF((COUNTBLANK(C490)=1),"",C490)&amp;IF((B490=B491)*(K490=K491)*(L490=L491)*(M490=M491),IF(($H$2&lt;&gt;"m")*($H$2&lt;&gt;"Y"), " • ", IF((ISNUMBER(FIND(")",AE490))), " • ", "")),IF((B490=B491)*(K490=K491)," • ",". ")))</f>
        <v/>
      </c>
    </row>
    <row r="491" spans="1:34" s="1" customFormat="1" x14ac:dyDescent="0.25">
      <c r="A491" s="3" t="str">
        <f t="shared" si="52"/>
        <v/>
      </c>
      <c r="B491" s="53" t="str">
        <f t="shared" si="50"/>
        <v/>
      </c>
      <c r="C491" s="57"/>
      <c r="D491" s="57"/>
      <c r="E491" s="57"/>
      <c r="F491" s="57"/>
      <c r="G491" s="57"/>
      <c r="H491" s="57"/>
      <c r="I491" s="57"/>
      <c r="J491" s="57"/>
      <c r="K491" s="57"/>
      <c r="L491" s="57"/>
      <c r="M491" s="54"/>
      <c r="N491" s="57"/>
      <c r="O491" s="58"/>
      <c r="P491" s="58"/>
      <c r="Q491" s="58"/>
      <c r="R491" s="58"/>
      <c r="S491" s="54"/>
      <c r="T491" s="57"/>
      <c r="U491" s="57"/>
      <c r="V491" s="57"/>
      <c r="W491" s="57"/>
      <c r="X491" s="147" t="str">
        <f>IF(COUNTBLANK(D491)=1,"",IF('order-admin-units'!$I$1&lt;&gt;"y", "", IF(COUNTBLANK(K491)=1, 'order-admin-units'!$B$1+1, VLOOKUP(K491, ordercountry, 2))))</f>
        <v/>
      </c>
      <c r="Y491" s="147" t="str">
        <f>IF(COUNTBLANK(D491)=1,"",IF('order-admin-units'!$I$1&lt;&gt;"y", "", IF(COUNTBLANK(K491:L491)&gt;0, 'order-admin-units'!$B$2+1, VLOOKUP(K491&amp;"@"&amp;L491, orderadmin, 2))))</f>
        <v/>
      </c>
      <c r="Z491" s="147" t="str">
        <f t="shared" si="53"/>
        <v/>
      </c>
      <c r="AA491" s="147" t="str">
        <f t="shared" si="54"/>
        <v/>
      </c>
      <c r="AB491" s="147" t="str">
        <f t="shared" si="55"/>
        <v/>
      </c>
      <c r="AC491" s="147" t="str">
        <f t="shared" si="51"/>
        <v/>
      </c>
      <c r="AD491" s="11" t="str">
        <f t="shared" si="56"/>
        <v/>
      </c>
      <c r="AE491" s="11" t="str">
        <f t="array" ref="AE491">IF(COUNTBLANK(D491)=1,"",IF(OR($H$2="y",$H$2="m"),IF(AA491=AA490,IF(OR(AB491=$AB$4:$AB490)=FALSE,AE490&amp;C491,AE490),"("&amp;C491)&amp;IF(AA491=AA492,IF(OR(AB492=$AB$4:$AB491)=FALSE,", ",""),") "),""))</f>
        <v/>
      </c>
      <c r="AF491" s="11" t="str">
        <f t="array" ref="AF491">IF((COUNTBLANK(D491)=0)*OR($H$2="y",$H$2="m"),IFERROR(LEFT(C491, FIND(" ",C491)-1), C491),"")</f>
        <v/>
      </c>
      <c r="AG491" s="11" t="str">
        <f t="array" ref="AG491">IF(COUNTBLANK(D491)=1,"",IF(OR($H$2="y",$H$2="m"),IF(AA491=AA490,IF(OR(AC491=$AC$4:$AC490)=FALSE,AG490&amp;AF491,AG490),"("&amp;AF491)&amp;IF(AA491=AA492,IF(OR(AC492=$AC$4:$AC491)=FALSE,", ",""),") "),""))</f>
        <v/>
      </c>
      <c r="AH491" s="10" t="str">
        <f>IF((COUNTBLANK(D491)=1),"",IF(D491=D490,AH490,"")&amp;IF(B490&lt;&gt;B491,((IF(COUNTBLANK(E491)=1,$D$3&amp;"Non-type material: "&amp;$D$3,$D$3&amp;INDEX('type-categories'!$A$2:$B$100,MATCH(E491,'type-categories'!$A$2:$A$100,0),2)&amp;$D$3))),"")&amp;(IF(K491&lt;&gt;K490,$C$2&amp;UPPER(K491)&amp;$C$2&amp;$K$3&amp;" ",(IF(B491&lt;&gt;B490,$C$2&amp;UPPER(K491)&amp;$C$2&amp;$K$3&amp;" ",""))))&amp;IF((AA491&lt;&gt;AA492)*($H$2="y"),AD491&amp;AE491,IF((AA491&lt;&gt;AA492)*($H$2="m"),AD491&amp;AG491,IF(($H$2&lt;&gt;"m")*($H$2&lt;&gt;"Y"),(IF(F491=0,"",F491&amp;" "&amp;$F$4&amp;" "))&amp;(IF(G491=0,"",G491&amp;" "&amp;$G$4&amp;" "))&amp;(IF(H491=0,"",H491&amp;" "&amp;H$4&amp;" "))&amp;(IF(I491=0,"",I491&amp;" "&amp;$I$4&amp;" "))&amp;(IF(J491=0,"",J491&amp;" "&amp;$J$4&amp;" ")),"")))&amp;"; "&amp;IF((B491=B490)*(AA491=AA490), "same collecting data; ", IF((B491=B490)*(Z490=Z491),"same locality; ",(IF(COUNTBLANK(L491)=1,"",$D$2&amp;L491&amp;$L$3&amp;" "&amp;$D$2))&amp;(IF(COUNTBLANK(M491)=1,"",$E$2&amp;M491&amp;$E$2&amp;", "))&amp;(IF(COUNTBLANK(N491)=1,"",N491&amp;"; "))&amp;(IF(COUNTBLANK(O491)=1,"",O491&amp;"; ")))&amp;(IF(COUNTBLANK(P491)=1,"",P491&amp;"; "))&amp;(IF(COUNTBLANK(Q491)=1,"",Q491&amp;"; "))&amp;(IF(COUNTBLANK(R491)=1,"",R491&amp;"m, "))&amp;IF((COUNTBLANK(S491)=0)*(S491&lt;&gt;S490), S491&amp;"; ","")&amp;(IF(COUNTBLANK(U491)=1,"",U491&amp;"; "))&amp;(IF(COUNTBLANK(T491)=1,"",IF(COUNTBLANK(F$2)=1,T491&amp;"; ",T491&amp;" "&amp;F$2&amp;"; "))))&amp;(IF(COUNTBLANK(V491)=1,"",V491&amp;"; "))&amp;IF((COUNTBLANK(C491)=1),"",C491)&amp;IF((B491=B492)*(K491=K492)*(L491=L492)*(M491=M492),IF(($H$2&lt;&gt;"m")*($H$2&lt;&gt;"Y"), " • ", IF((ISNUMBER(FIND(")",AE491))), " • ", "")),IF((B491=B492)*(K491=K492)," • ",". ")))</f>
        <v/>
      </c>
    </row>
    <row r="492" spans="1:34" s="1" customFormat="1" x14ac:dyDescent="0.25">
      <c r="A492" s="3" t="str">
        <f t="shared" si="52"/>
        <v/>
      </c>
      <c r="B492" s="53" t="str">
        <f t="shared" si="50"/>
        <v/>
      </c>
      <c r="C492" s="57"/>
      <c r="D492" s="57"/>
      <c r="E492" s="57"/>
      <c r="F492" s="57"/>
      <c r="G492" s="57"/>
      <c r="H492" s="57"/>
      <c r="I492" s="57"/>
      <c r="J492" s="57"/>
      <c r="K492" s="57"/>
      <c r="L492" s="57"/>
      <c r="M492" s="54"/>
      <c r="N492" s="57"/>
      <c r="O492" s="58"/>
      <c r="P492" s="58"/>
      <c r="Q492" s="58"/>
      <c r="R492" s="58"/>
      <c r="S492" s="54"/>
      <c r="T492" s="57"/>
      <c r="U492" s="57"/>
      <c r="V492" s="57"/>
      <c r="W492" s="57"/>
      <c r="X492" s="147" t="str">
        <f>IF(COUNTBLANK(D492)=1,"",IF('order-admin-units'!$I$1&lt;&gt;"y", "", IF(COUNTBLANK(K492)=1, 'order-admin-units'!$B$1+1, VLOOKUP(K492, ordercountry, 2))))</f>
        <v/>
      </c>
      <c r="Y492" s="147" t="str">
        <f>IF(COUNTBLANK(D492)=1,"",IF('order-admin-units'!$I$1&lt;&gt;"y", "", IF(COUNTBLANK(K492:L492)&gt;0, 'order-admin-units'!$B$2+1, VLOOKUP(K492&amp;"@"&amp;L492, orderadmin, 2))))</f>
        <v/>
      </c>
      <c r="Z492" s="147" t="str">
        <f t="shared" si="53"/>
        <v/>
      </c>
      <c r="AA492" s="147" t="str">
        <f t="shared" si="54"/>
        <v/>
      </c>
      <c r="AB492" s="147" t="str">
        <f t="shared" si="55"/>
        <v/>
      </c>
      <c r="AC492" s="147" t="str">
        <f t="shared" si="51"/>
        <v/>
      </c>
      <c r="AD492" s="11" t="str">
        <f t="shared" si="56"/>
        <v/>
      </c>
      <c r="AE492" s="11" t="str">
        <f t="array" ref="AE492">IF(COUNTBLANK(D492)=1,"",IF(OR($H$2="y",$H$2="m"),IF(AA492=AA491,IF(OR(AB492=$AB$4:$AB491)=FALSE,AE491&amp;C492,AE491),"("&amp;C492)&amp;IF(AA492=AA493,IF(OR(AB493=$AB$4:$AB492)=FALSE,", ",""),") "),""))</f>
        <v/>
      </c>
      <c r="AF492" s="11" t="str">
        <f t="array" ref="AF492">IF((COUNTBLANK(D492)=0)*OR($H$2="y",$H$2="m"),IFERROR(LEFT(C492, FIND(" ",C492)-1), C492),"")</f>
        <v/>
      </c>
      <c r="AG492" s="11" t="str">
        <f t="array" ref="AG492">IF(COUNTBLANK(D492)=1,"",IF(OR($H$2="y",$H$2="m"),IF(AA492=AA491,IF(OR(AC492=$AC$4:$AC491)=FALSE,AG491&amp;AF492,AG491),"("&amp;AF492)&amp;IF(AA492=AA493,IF(OR(AC493=$AC$4:$AC492)=FALSE,", ",""),") "),""))</f>
        <v/>
      </c>
      <c r="AH492" s="10" t="str">
        <f>IF((COUNTBLANK(D492)=1),"",IF(D492=D491,AH491,"")&amp;IF(B491&lt;&gt;B492,((IF(COUNTBLANK(E492)=1,$D$3&amp;"Non-type material: "&amp;$D$3,$D$3&amp;INDEX('type-categories'!$A$2:$B$100,MATCH(E492,'type-categories'!$A$2:$A$100,0),2)&amp;$D$3))),"")&amp;(IF(K492&lt;&gt;K491,$C$2&amp;UPPER(K492)&amp;$C$2&amp;$K$3&amp;" ",(IF(B492&lt;&gt;B491,$C$2&amp;UPPER(K492)&amp;$C$2&amp;$K$3&amp;" ",""))))&amp;IF((AA492&lt;&gt;AA493)*($H$2="y"),AD492&amp;AE492,IF((AA492&lt;&gt;AA493)*($H$2="m"),AD492&amp;AG492,IF(($H$2&lt;&gt;"m")*($H$2&lt;&gt;"Y"),(IF(F492=0,"",F492&amp;" "&amp;$F$4&amp;" "))&amp;(IF(G492=0,"",G492&amp;" "&amp;$G$4&amp;" "))&amp;(IF(H492=0,"",H492&amp;" "&amp;H$4&amp;" "))&amp;(IF(I492=0,"",I492&amp;" "&amp;$I$4&amp;" "))&amp;(IF(J492=0,"",J492&amp;" "&amp;$J$4&amp;" ")),"")))&amp;"; "&amp;IF((B492=B491)*(AA492=AA491), "same collecting data; ", IF((B492=B491)*(Z491=Z492),"same locality; ",(IF(COUNTBLANK(L492)=1,"",$D$2&amp;L492&amp;$L$3&amp;" "&amp;$D$2))&amp;(IF(COUNTBLANK(M492)=1,"",$E$2&amp;M492&amp;$E$2&amp;", "))&amp;(IF(COUNTBLANK(N492)=1,"",N492&amp;"; "))&amp;(IF(COUNTBLANK(O492)=1,"",O492&amp;"; ")))&amp;(IF(COUNTBLANK(P492)=1,"",P492&amp;"; "))&amp;(IF(COUNTBLANK(Q492)=1,"",Q492&amp;"; "))&amp;(IF(COUNTBLANK(R492)=1,"",R492&amp;"m, "))&amp;IF((COUNTBLANK(S492)=0)*(S492&lt;&gt;S491), S492&amp;"; ","")&amp;(IF(COUNTBLANK(U492)=1,"",U492&amp;"; "))&amp;(IF(COUNTBLANK(T492)=1,"",IF(COUNTBLANK(F$2)=1,T492&amp;"; ",T492&amp;" "&amp;F$2&amp;"; "))))&amp;(IF(COUNTBLANK(V492)=1,"",V492&amp;"; "))&amp;IF((COUNTBLANK(C492)=1),"",C492)&amp;IF((B492=B493)*(K492=K493)*(L492=L493)*(M492=M493),IF(($H$2&lt;&gt;"m")*($H$2&lt;&gt;"Y"), " • ", IF((ISNUMBER(FIND(")",AE492))), " • ", "")),IF((B492=B493)*(K492=K493)," • ",". ")))</f>
        <v/>
      </c>
    </row>
    <row r="493" spans="1:34" s="1" customFormat="1" x14ac:dyDescent="0.25">
      <c r="A493" s="3" t="str">
        <f t="shared" si="52"/>
        <v/>
      </c>
      <c r="B493" s="53" t="str">
        <f t="shared" si="50"/>
        <v/>
      </c>
      <c r="C493" s="57"/>
      <c r="D493" s="57"/>
      <c r="E493" s="57"/>
      <c r="F493" s="57"/>
      <c r="G493" s="57"/>
      <c r="H493" s="57"/>
      <c r="I493" s="57"/>
      <c r="J493" s="57"/>
      <c r="K493" s="57"/>
      <c r="L493" s="57"/>
      <c r="M493" s="54"/>
      <c r="N493" s="57"/>
      <c r="O493" s="58"/>
      <c r="P493" s="58"/>
      <c r="Q493" s="58"/>
      <c r="R493" s="58"/>
      <c r="S493" s="54"/>
      <c r="T493" s="57"/>
      <c r="U493" s="57"/>
      <c r="V493" s="57"/>
      <c r="W493" s="57"/>
      <c r="X493" s="147" t="str">
        <f>IF(COUNTBLANK(D493)=1,"",IF('order-admin-units'!$I$1&lt;&gt;"y", "", IF(COUNTBLANK(K493)=1, 'order-admin-units'!$B$1+1, VLOOKUP(K493, ordercountry, 2))))</f>
        <v/>
      </c>
      <c r="Y493" s="147" t="str">
        <f>IF(COUNTBLANK(D493)=1,"",IF('order-admin-units'!$I$1&lt;&gt;"y", "", IF(COUNTBLANK(K493:L493)&gt;0, 'order-admin-units'!$B$2+1, VLOOKUP(K493&amp;"@"&amp;L493, orderadmin, 2))))</f>
        <v/>
      </c>
      <c r="Z493" s="147" t="str">
        <f t="shared" si="53"/>
        <v/>
      </c>
      <c r="AA493" s="147" t="str">
        <f t="shared" si="54"/>
        <v/>
      </c>
      <c r="AB493" s="147" t="str">
        <f t="shared" si="55"/>
        <v/>
      </c>
      <c r="AC493" s="147" t="str">
        <f t="shared" si="51"/>
        <v/>
      </c>
      <c r="AD493" s="11" t="str">
        <f t="shared" si="56"/>
        <v/>
      </c>
      <c r="AE493" s="11" t="str">
        <f t="array" ref="AE493">IF(COUNTBLANK(D493)=1,"",IF(OR($H$2="y",$H$2="m"),IF(AA493=AA492,IF(OR(AB493=$AB$4:$AB492)=FALSE,AE492&amp;C493,AE492),"("&amp;C493)&amp;IF(AA493=AA494,IF(OR(AB494=$AB$4:$AB493)=FALSE,", ",""),") "),""))</f>
        <v/>
      </c>
      <c r="AF493" s="11" t="str">
        <f t="array" ref="AF493">IF((COUNTBLANK(D493)=0)*OR($H$2="y",$H$2="m"),IFERROR(LEFT(C493, FIND(" ",C493)-1), C493),"")</f>
        <v/>
      </c>
      <c r="AG493" s="11" t="str">
        <f t="array" ref="AG493">IF(COUNTBLANK(D493)=1,"",IF(OR($H$2="y",$H$2="m"),IF(AA493=AA492,IF(OR(AC493=$AC$4:$AC492)=FALSE,AG492&amp;AF493,AG492),"("&amp;AF493)&amp;IF(AA493=AA494,IF(OR(AC494=$AC$4:$AC493)=FALSE,", ",""),") "),""))</f>
        <v/>
      </c>
      <c r="AH493" s="10" t="str">
        <f>IF((COUNTBLANK(D493)=1),"",IF(D493=D492,AH492,"")&amp;IF(B492&lt;&gt;B493,((IF(COUNTBLANK(E493)=1,$D$3&amp;"Non-type material: "&amp;$D$3,$D$3&amp;INDEX('type-categories'!$A$2:$B$100,MATCH(E493,'type-categories'!$A$2:$A$100,0),2)&amp;$D$3))),"")&amp;(IF(K493&lt;&gt;K492,$C$2&amp;UPPER(K493)&amp;$C$2&amp;$K$3&amp;" ",(IF(B493&lt;&gt;B492,$C$2&amp;UPPER(K493)&amp;$C$2&amp;$K$3&amp;" ",""))))&amp;IF((AA493&lt;&gt;AA494)*($H$2="y"),AD493&amp;AE493,IF((AA493&lt;&gt;AA494)*($H$2="m"),AD493&amp;AG493,IF(($H$2&lt;&gt;"m")*($H$2&lt;&gt;"Y"),(IF(F493=0,"",F493&amp;" "&amp;$F$4&amp;" "))&amp;(IF(G493=0,"",G493&amp;" "&amp;$G$4&amp;" "))&amp;(IF(H493=0,"",H493&amp;" "&amp;H$4&amp;" "))&amp;(IF(I493=0,"",I493&amp;" "&amp;$I$4&amp;" "))&amp;(IF(J493=0,"",J493&amp;" "&amp;$J$4&amp;" ")),"")))&amp;"; "&amp;IF((B493=B492)*(AA493=AA492), "same collecting data; ", IF((B493=B492)*(Z492=Z493),"same locality; ",(IF(COUNTBLANK(L493)=1,"",$D$2&amp;L493&amp;$L$3&amp;" "&amp;$D$2))&amp;(IF(COUNTBLANK(M493)=1,"",$E$2&amp;M493&amp;$E$2&amp;", "))&amp;(IF(COUNTBLANK(N493)=1,"",N493&amp;"; "))&amp;(IF(COUNTBLANK(O493)=1,"",O493&amp;"; ")))&amp;(IF(COUNTBLANK(P493)=1,"",P493&amp;"; "))&amp;(IF(COUNTBLANK(Q493)=1,"",Q493&amp;"; "))&amp;(IF(COUNTBLANK(R493)=1,"",R493&amp;"m, "))&amp;IF((COUNTBLANK(S493)=0)*(S493&lt;&gt;S492), S493&amp;"; ","")&amp;(IF(COUNTBLANK(U493)=1,"",U493&amp;"; "))&amp;(IF(COUNTBLANK(T493)=1,"",IF(COUNTBLANK(F$2)=1,T493&amp;"; ",T493&amp;" "&amp;F$2&amp;"; "))))&amp;(IF(COUNTBLANK(V493)=1,"",V493&amp;"; "))&amp;IF((COUNTBLANK(C493)=1),"",C493)&amp;IF((B493=B494)*(K493=K494)*(L493=L494)*(M493=M494),IF(($H$2&lt;&gt;"m")*($H$2&lt;&gt;"Y"), " • ", IF((ISNUMBER(FIND(")",AE493))), " • ", "")),IF((B493=B494)*(K493=K494)," • ",". ")))</f>
        <v/>
      </c>
    </row>
    <row r="494" spans="1:34" s="1" customFormat="1" x14ac:dyDescent="0.25">
      <c r="A494" s="3" t="str">
        <f t="shared" si="52"/>
        <v/>
      </c>
      <c r="B494" s="53" t="str">
        <f t="shared" si="50"/>
        <v/>
      </c>
      <c r="C494" s="57"/>
      <c r="D494" s="57"/>
      <c r="E494" s="57"/>
      <c r="F494" s="57"/>
      <c r="G494" s="57"/>
      <c r="H494" s="57"/>
      <c r="I494" s="57"/>
      <c r="J494" s="57"/>
      <c r="K494" s="57"/>
      <c r="L494" s="57"/>
      <c r="M494" s="54"/>
      <c r="N494" s="57"/>
      <c r="O494" s="58"/>
      <c r="P494" s="58"/>
      <c r="Q494" s="58"/>
      <c r="R494" s="58"/>
      <c r="S494" s="54"/>
      <c r="T494" s="57"/>
      <c r="U494" s="57"/>
      <c r="V494" s="57"/>
      <c r="W494" s="57"/>
      <c r="X494" s="147" t="str">
        <f>IF(COUNTBLANK(D494)=1,"",IF('order-admin-units'!$I$1&lt;&gt;"y", "", IF(COUNTBLANK(K494)=1, 'order-admin-units'!$B$1+1, VLOOKUP(K494, ordercountry, 2))))</f>
        <v/>
      </c>
      <c r="Y494" s="147" t="str">
        <f>IF(COUNTBLANK(D494)=1,"",IF('order-admin-units'!$I$1&lt;&gt;"y", "", IF(COUNTBLANK(K494:L494)&gt;0, 'order-admin-units'!$B$2+1, VLOOKUP(K494&amp;"@"&amp;L494, orderadmin, 2))))</f>
        <v/>
      </c>
      <c r="Z494" s="147" t="str">
        <f t="shared" si="53"/>
        <v/>
      </c>
      <c r="AA494" s="147" t="str">
        <f t="shared" si="54"/>
        <v/>
      </c>
      <c r="AB494" s="147" t="str">
        <f t="shared" si="55"/>
        <v/>
      </c>
      <c r="AC494" s="147" t="str">
        <f t="shared" si="51"/>
        <v/>
      </c>
      <c r="AD494" s="11" t="str">
        <f t="shared" si="56"/>
        <v/>
      </c>
      <c r="AE494" s="11" t="str">
        <f t="array" ref="AE494">IF(COUNTBLANK(D494)=1,"",IF(OR($H$2="y",$H$2="m"),IF(AA494=AA493,IF(OR(AB494=$AB$4:$AB493)=FALSE,AE493&amp;C494,AE493),"("&amp;C494)&amp;IF(AA494=AA495,IF(OR(AB495=$AB$4:$AB494)=FALSE,", ",""),") "),""))</f>
        <v/>
      </c>
      <c r="AF494" s="11" t="str">
        <f t="array" ref="AF494">IF((COUNTBLANK(D494)=0)*OR($H$2="y",$H$2="m"),IFERROR(LEFT(C494, FIND(" ",C494)-1), C494),"")</f>
        <v/>
      </c>
      <c r="AG494" s="11" t="str">
        <f t="array" ref="AG494">IF(COUNTBLANK(D494)=1,"",IF(OR($H$2="y",$H$2="m"),IF(AA494=AA493,IF(OR(AC494=$AC$4:$AC493)=FALSE,AG493&amp;AF494,AG493),"("&amp;AF494)&amp;IF(AA494=AA495,IF(OR(AC495=$AC$4:$AC494)=FALSE,", ",""),") "),""))</f>
        <v/>
      </c>
      <c r="AH494" s="10" t="str">
        <f>IF((COUNTBLANK(D494)=1),"",IF(D494=D493,AH493,"")&amp;IF(B493&lt;&gt;B494,((IF(COUNTBLANK(E494)=1,$D$3&amp;"Non-type material: "&amp;$D$3,$D$3&amp;INDEX('type-categories'!$A$2:$B$100,MATCH(E494,'type-categories'!$A$2:$A$100,0),2)&amp;$D$3))),"")&amp;(IF(K494&lt;&gt;K493,$C$2&amp;UPPER(K494)&amp;$C$2&amp;$K$3&amp;" ",(IF(B494&lt;&gt;B493,$C$2&amp;UPPER(K494)&amp;$C$2&amp;$K$3&amp;" ",""))))&amp;IF((AA494&lt;&gt;AA495)*($H$2="y"),AD494&amp;AE494,IF((AA494&lt;&gt;AA495)*($H$2="m"),AD494&amp;AG494,IF(($H$2&lt;&gt;"m")*($H$2&lt;&gt;"Y"),(IF(F494=0,"",F494&amp;" "&amp;$F$4&amp;" "))&amp;(IF(G494=0,"",G494&amp;" "&amp;$G$4&amp;" "))&amp;(IF(H494=0,"",H494&amp;" "&amp;H$4&amp;" "))&amp;(IF(I494=0,"",I494&amp;" "&amp;$I$4&amp;" "))&amp;(IF(J494=0,"",J494&amp;" "&amp;$J$4&amp;" ")),"")))&amp;"; "&amp;IF((B494=B493)*(AA494=AA493), "same collecting data; ", IF((B494=B493)*(Z493=Z494),"same locality; ",(IF(COUNTBLANK(L494)=1,"",$D$2&amp;L494&amp;$L$3&amp;" "&amp;$D$2))&amp;(IF(COUNTBLANK(M494)=1,"",$E$2&amp;M494&amp;$E$2&amp;", "))&amp;(IF(COUNTBLANK(N494)=1,"",N494&amp;"; "))&amp;(IF(COUNTBLANK(O494)=1,"",O494&amp;"; ")))&amp;(IF(COUNTBLANK(P494)=1,"",P494&amp;"; "))&amp;(IF(COUNTBLANK(Q494)=1,"",Q494&amp;"; "))&amp;(IF(COUNTBLANK(R494)=1,"",R494&amp;"m, "))&amp;IF((COUNTBLANK(S494)=0)*(S494&lt;&gt;S493), S494&amp;"; ","")&amp;(IF(COUNTBLANK(U494)=1,"",U494&amp;"; "))&amp;(IF(COUNTBLANK(T494)=1,"",IF(COUNTBLANK(F$2)=1,T494&amp;"; ",T494&amp;" "&amp;F$2&amp;"; "))))&amp;(IF(COUNTBLANK(V494)=1,"",V494&amp;"; "))&amp;IF((COUNTBLANK(C494)=1),"",C494)&amp;IF((B494=B495)*(K494=K495)*(L494=L495)*(M494=M495),IF(($H$2&lt;&gt;"m")*($H$2&lt;&gt;"Y"), " • ", IF((ISNUMBER(FIND(")",AE494))), " • ", "")),IF((B494=B495)*(K494=K495)," • ",". ")))</f>
        <v/>
      </c>
    </row>
    <row r="495" spans="1:34" s="1" customFormat="1" x14ac:dyDescent="0.25">
      <c r="A495" s="3" t="str">
        <f t="shared" si="52"/>
        <v/>
      </c>
      <c r="B495" s="53" t="str">
        <f t="shared" si="50"/>
        <v/>
      </c>
      <c r="C495" s="57"/>
      <c r="D495" s="57"/>
      <c r="E495" s="57"/>
      <c r="F495" s="57"/>
      <c r="G495" s="57"/>
      <c r="H495" s="57"/>
      <c r="I495" s="57"/>
      <c r="J495" s="57"/>
      <c r="K495" s="57"/>
      <c r="L495" s="57"/>
      <c r="M495" s="54"/>
      <c r="N495" s="57"/>
      <c r="O495" s="58"/>
      <c r="P495" s="58"/>
      <c r="Q495" s="58"/>
      <c r="R495" s="58"/>
      <c r="S495" s="54"/>
      <c r="T495" s="57"/>
      <c r="U495" s="57"/>
      <c r="V495" s="57"/>
      <c r="W495" s="57"/>
      <c r="X495" s="147" t="str">
        <f>IF(COUNTBLANK(D495)=1,"",IF('order-admin-units'!$I$1&lt;&gt;"y", "", IF(COUNTBLANK(K495)=1, 'order-admin-units'!$B$1+1, VLOOKUP(K495, ordercountry, 2))))</f>
        <v/>
      </c>
      <c r="Y495" s="147" t="str">
        <f>IF(COUNTBLANK(D495)=1,"",IF('order-admin-units'!$I$1&lt;&gt;"y", "", IF(COUNTBLANK(K495:L495)&gt;0, 'order-admin-units'!$B$2+1, VLOOKUP(K495&amp;"@"&amp;L495, orderadmin, 2))))</f>
        <v/>
      </c>
      <c r="Z495" s="147" t="str">
        <f t="shared" si="53"/>
        <v/>
      </c>
      <c r="AA495" s="147" t="str">
        <f t="shared" si="54"/>
        <v/>
      </c>
      <c r="AB495" s="147" t="str">
        <f t="shared" si="55"/>
        <v/>
      </c>
      <c r="AC495" s="147" t="str">
        <f t="shared" si="51"/>
        <v/>
      </c>
      <c r="AD495" s="11" t="str">
        <f t="shared" si="56"/>
        <v/>
      </c>
      <c r="AE495" s="11" t="str">
        <f t="array" ref="AE495">IF(COUNTBLANK(D495)=1,"",IF(OR($H$2="y",$H$2="m"),IF(AA495=AA494,IF(OR(AB495=$AB$4:$AB494)=FALSE,AE494&amp;C495,AE494),"("&amp;C495)&amp;IF(AA495=AA496,IF(OR(AB496=$AB$4:$AB495)=FALSE,", ",""),") "),""))</f>
        <v/>
      </c>
      <c r="AF495" s="11" t="str">
        <f t="array" ref="AF495">IF((COUNTBLANK(D495)=0)*OR($H$2="y",$H$2="m"),IFERROR(LEFT(C495, FIND(" ",C495)-1), C495),"")</f>
        <v/>
      </c>
      <c r="AG495" s="11" t="str">
        <f t="array" ref="AG495">IF(COUNTBLANK(D495)=1,"",IF(OR($H$2="y",$H$2="m"),IF(AA495=AA494,IF(OR(AC495=$AC$4:$AC494)=FALSE,AG494&amp;AF495,AG494),"("&amp;AF495)&amp;IF(AA495=AA496,IF(OR(AC496=$AC$4:$AC495)=FALSE,", ",""),") "),""))</f>
        <v/>
      </c>
      <c r="AH495" s="10" t="str">
        <f>IF((COUNTBLANK(D495)=1),"",IF(D495=D494,AH494,"")&amp;IF(B494&lt;&gt;B495,((IF(COUNTBLANK(E495)=1,$D$3&amp;"Non-type material: "&amp;$D$3,$D$3&amp;INDEX('type-categories'!$A$2:$B$100,MATCH(E495,'type-categories'!$A$2:$A$100,0),2)&amp;$D$3))),"")&amp;(IF(K495&lt;&gt;K494,$C$2&amp;UPPER(K495)&amp;$C$2&amp;$K$3&amp;" ",(IF(B495&lt;&gt;B494,$C$2&amp;UPPER(K495)&amp;$C$2&amp;$K$3&amp;" ",""))))&amp;IF((AA495&lt;&gt;AA496)*($H$2="y"),AD495&amp;AE495,IF((AA495&lt;&gt;AA496)*($H$2="m"),AD495&amp;AG495,IF(($H$2&lt;&gt;"m")*($H$2&lt;&gt;"Y"),(IF(F495=0,"",F495&amp;" "&amp;$F$4&amp;" "))&amp;(IF(G495=0,"",G495&amp;" "&amp;$G$4&amp;" "))&amp;(IF(H495=0,"",H495&amp;" "&amp;H$4&amp;" "))&amp;(IF(I495=0,"",I495&amp;" "&amp;$I$4&amp;" "))&amp;(IF(J495=0,"",J495&amp;" "&amp;$J$4&amp;" ")),"")))&amp;"; "&amp;IF((B495=B494)*(AA495=AA494), "same collecting data; ", IF((B495=B494)*(Z494=Z495),"same locality; ",(IF(COUNTBLANK(L495)=1,"",$D$2&amp;L495&amp;$L$3&amp;" "&amp;$D$2))&amp;(IF(COUNTBLANK(M495)=1,"",$E$2&amp;M495&amp;$E$2&amp;", "))&amp;(IF(COUNTBLANK(N495)=1,"",N495&amp;"; "))&amp;(IF(COUNTBLANK(O495)=1,"",O495&amp;"; ")))&amp;(IF(COUNTBLANK(P495)=1,"",P495&amp;"; "))&amp;(IF(COUNTBLANK(Q495)=1,"",Q495&amp;"; "))&amp;(IF(COUNTBLANK(R495)=1,"",R495&amp;"m, "))&amp;IF((COUNTBLANK(S495)=0)*(S495&lt;&gt;S494), S495&amp;"; ","")&amp;(IF(COUNTBLANK(U495)=1,"",U495&amp;"; "))&amp;(IF(COUNTBLANK(T495)=1,"",IF(COUNTBLANK(F$2)=1,T495&amp;"; ",T495&amp;" "&amp;F$2&amp;"; "))))&amp;(IF(COUNTBLANK(V495)=1,"",V495&amp;"; "))&amp;IF((COUNTBLANK(C495)=1),"",C495)&amp;IF((B495=B496)*(K495=K496)*(L495=L496)*(M495=M496),IF(($H$2&lt;&gt;"m")*($H$2&lt;&gt;"Y"), " • ", IF((ISNUMBER(FIND(")",AE495))), " • ", "")),IF((B495=B496)*(K495=K496)," • ",". ")))</f>
        <v/>
      </c>
    </row>
    <row r="496" spans="1:34" s="1" customFormat="1" x14ac:dyDescent="0.25">
      <c r="A496" s="3" t="str">
        <f t="shared" si="52"/>
        <v/>
      </c>
      <c r="B496" s="53" t="str">
        <f t="shared" si="50"/>
        <v/>
      </c>
      <c r="C496" s="57"/>
      <c r="D496" s="57"/>
      <c r="E496" s="57"/>
      <c r="F496" s="57"/>
      <c r="G496" s="57"/>
      <c r="H496" s="57"/>
      <c r="I496" s="57"/>
      <c r="J496" s="57"/>
      <c r="K496" s="57"/>
      <c r="L496" s="57"/>
      <c r="M496" s="54"/>
      <c r="N496" s="57"/>
      <c r="O496" s="58"/>
      <c r="P496" s="58"/>
      <c r="Q496" s="58"/>
      <c r="R496" s="58"/>
      <c r="S496" s="54"/>
      <c r="T496" s="57"/>
      <c r="U496" s="57"/>
      <c r="V496" s="57"/>
      <c r="W496" s="57"/>
      <c r="X496" s="147" t="str">
        <f>IF(COUNTBLANK(D496)=1,"",IF('order-admin-units'!$I$1&lt;&gt;"y", "", IF(COUNTBLANK(K496)=1, 'order-admin-units'!$B$1+1, VLOOKUP(K496, ordercountry, 2))))</f>
        <v/>
      </c>
      <c r="Y496" s="147" t="str">
        <f>IF(COUNTBLANK(D496)=1,"",IF('order-admin-units'!$I$1&lt;&gt;"y", "", IF(COUNTBLANK(K496:L496)&gt;0, 'order-admin-units'!$B$2+1, VLOOKUP(K496&amp;"@"&amp;L496, orderadmin, 2))))</f>
        <v/>
      </c>
      <c r="Z496" s="147" t="str">
        <f t="shared" si="53"/>
        <v/>
      </c>
      <c r="AA496" s="147" t="str">
        <f t="shared" si="54"/>
        <v/>
      </c>
      <c r="AB496" s="147" t="str">
        <f t="shared" si="55"/>
        <v/>
      </c>
      <c r="AC496" s="147" t="str">
        <f t="shared" si="51"/>
        <v/>
      </c>
      <c r="AD496" s="11" t="str">
        <f t="shared" si="56"/>
        <v/>
      </c>
      <c r="AE496" s="11" t="str">
        <f t="array" ref="AE496">IF(COUNTBLANK(D496)=1,"",IF(OR($H$2="y",$H$2="m"),IF(AA496=AA495,IF(OR(AB496=$AB$4:$AB495)=FALSE,AE495&amp;C496,AE495),"("&amp;C496)&amp;IF(AA496=AA497,IF(OR(AB497=$AB$4:$AB496)=FALSE,", ",""),") "),""))</f>
        <v/>
      </c>
      <c r="AF496" s="11" t="str">
        <f t="array" ref="AF496">IF((COUNTBLANK(D496)=0)*OR($H$2="y",$H$2="m"),IFERROR(LEFT(C496, FIND(" ",C496)-1), C496),"")</f>
        <v/>
      </c>
      <c r="AG496" s="11" t="str">
        <f t="array" ref="AG496">IF(COUNTBLANK(D496)=1,"",IF(OR($H$2="y",$H$2="m"),IF(AA496=AA495,IF(OR(AC496=$AC$4:$AC495)=FALSE,AG495&amp;AF496,AG495),"("&amp;AF496)&amp;IF(AA496=AA497,IF(OR(AC497=$AC$4:$AC496)=FALSE,", ",""),") "),""))</f>
        <v/>
      </c>
      <c r="AH496" s="10" t="str">
        <f>IF((COUNTBLANK(D496)=1),"",IF(D496=D495,AH495,"")&amp;IF(B495&lt;&gt;B496,((IF(COUNTBLANK(E496)=1,$D$3&amp;"Non-type material: "&amp;$D$3,$D$3&amp;INDEX('type-categories'!$A$2:$B$100,MATCH(E496,'type-categories'!$A$2:$A$100,0),2)&amp;$D$3))),"")&amp;(IF(K496&lt;&gt;K495,$C$2&amp;UPPER(K496)&amp;$C$2&amp;$K$3&amp;" ",(IF(B496&lt;&gt;B495,$C$2&amp;UPPER(K496)&amp;$C$2&amp;$K$3&amp;" ",""))))&amp;IF((AA496&lt;&gt;AA497)*($H$2="y"),AD496&amp;AE496,IF((AA496&lt;&gt;AA497)*($H$2="m"),AD496&amp;AG496,IF(($H$2&lt;&gt;"m")*($H$2&lt;&gt;"Y"),(IF(F496=0,"",F496&amp;" "&amp;$F$4&amp;" "))&amp;(IF(G496=0,"",G496&amp;" "&amp;$G$4&amp;" "))&amp;(IF(H496=0,"",H496&amp;" "&amp;H$4&amp;" "))&amp;(IF(I496=0,"",I496&amp;" "&amp;$I$4&amp;" "))&amp;(IF(J496=0,"",J496&amp;" "&amp;$J$4&amp;" ")),"")))&amp;"; "&amp;IF((B496=B495)*(AA496=AA495), "same collecting data; ", IF((B496=B495)*(Z495=Z496),"same locality; ",(IF(COUNTBLANK(L496)=1,"",$D$2&amp;L496&amp;$L$3&amp;" "&amp;$D$2))&amp;(IF(COUNTBLANK(M496)=1,"",$E$2&amp;M496&amp;$E$2&amp;", "))&amp;(IF(COUNTBLANK(N496)=1,"",N496&amp;"; "))&amp;(IF(COUNTBLANK(O496)=1,"",O496&amp;"; ")))&amp;(IF(COUNTBLANK(P496)=1,"",P496&amp;"; "))&amp;(IF(COUNTBLANK(Q496)=1,"",Q496&amp;"; "))&amp;(IF(COUNTBLANK(R496)=1,"",R496&amp;"m, "))&amp;IF((COUNTBLANK(S496)=0)*(S496&lt;&gt;S495), S496&amp;"; ","")&amp;(IF(COUNTBLANK(U496)=1,"",U496&amp;"; "))&amp;(IF(COUNTBLANK(T496)=1,"",IF(COUNTBLANK(F$2)=1,T496&amp;"; ",T496&amp;" "&amp;F$2&amp;"; "))))&amp;(IF(COUNTBLANK(V496)=1,"",V496&amp;"; "))&amp;IF((COUNTBLANK(C496)=1),"",C496)&amp;IF((B496=B497)*(K496=K497)*(L496=L497)*(M496=M497),IF(($H$2&lt;&gt;"m")*($H$2&lt;&gt;"Y"), " • ", IF((ISNUMBER(FIND(")",AE496))), " • ", "")),IF((B496=B497)*(K496=K497)," • ",". ")))</f>
        <v/>
      </c>
    </row>
    <row r="497" spans="1:35" s="1" customFormat="1" x14ac:dyDescent="0.25">
      <c r="A497" s="3" t="str">
        <f t="shared" si="52"/>
        <v/>
      </c>
      <c r="B497" s="53" t="str">
        <f t="shared" si="50"/>
        <v/>
      </c>
      <c r="C497" s="57"/>
      <c r="D497" s="57"/>
      <c r="E497" s="57"/>
      <c r="F497" s="57"/>
      <c r="G497" s="57"/>
      <c r="H497" s="57"/>
      <c r="I497" s="57"/>
      <c r="J497" s="57"/>
      <c r="K497" s="57"/>
      <c r="L497" s="57"/>
      <c r="M497" s="54"/>
      <c r="N497" s="57"/>
      <c r="O497" s="58"/>
      <c r="P497" s="58"/>
      <c r="Q497" s="58"/>
      <c r="R497" s="58"/>
      <c r="S497" s="54"/>
      <c r="T497" s="57"/>
      <c r="U497" s="57"/>
      <c r="V497" s="57"/>
      <c r="W497" s="57"/>
      <c r="X497" s="147" t="str">
        <f>IF(COUNTBLANK(D497)=1,"",IF('order-admin-units'!$I$1&lt;&gt;"y", "", IF(COUNTBLANK(K497)=1, 'order-admin-units'!$B$1+1, VLOOKUP(K497, ordercountry, 2))))</f>
        <v/>
      </c>
      <c r="Y497" s="147" t="str">
        <f>IF(COUNTBLANK(D497)=1,"",IF('order-admin-units'!$I$1&lt;&gt;"y", "", IF(COUNTBLANK(K497:L497)&gt;0, 'order-admin-units'!$B$2+1, VLOOKUP(K497&amp;"@"&amp;L497, orderadmin, 2))))</f>
        <v/>
      </c>
      <c r="Z497" s="147" t="str">
        <f t="shared" si="53"/>
        <v/>
      </c>
      <c r="AA497" s="147" t="str">
        <f t="shared" si="54"/>
        <v/>
      </c>
      <c r="AB497" s="147" t="str">
        <f t="shared" si="55"/>
        <v/>
      </c>
      <c r="AC497" s="147" t="str">
        <f t="shared" si="51"/>
        <v/>
      </c>
      <c r="AD497" s="11" t="str">
        <f t="shared" si="56"/>
        <v/>
      </c>
      <c r="AE497" s="11" t="str">
        <f t="array" ref="AE497">IF(COUNTBLANK(D497)=1,"",IF(OR($H$2="y",$H$2="m"),IF(AA497=AA496,IF(OR(AB497=$AB$4:$AB496)=FALSE,AE496&amp;C497,AE496),"("&amp;C497)&amp;IF(AA497=AA498,IF(OR(AB498=$AB$4:$AB497)=FALSE,", ",""),") "),""))</f>
        <v/>
      </c>
      <c r="AF497" s="11" t="str">
        <f t="array" ref="AF497">IF((COUNTBLANK(D497)=0)*OR($H$2="y",$H$2="m"),IFERROR(LEFT(C497, FIND(" ",C497)-1), C497),"")</f>
        <v/>
      </c>
      <c r="AG497" s="11" t="str">
        <f t="array" ref="AG497">IF(COUNTBLANK(D497)=1,"",IF(OR($H$2="y",$H$2="m"),IF(AA497=AA496,IF(OR(AC497=$AC$4:$AC496)=FALSE,AG496&amp;AF497,AG496),"("&amp;AF497)&amp;IF(AA497=AA498,IF(OR(AC498=$AC$4:$AC497)=FALSE,", ",""),") "),""))</f>
        <v/>
      </c>
      <c r="AH497" s="10" t="str">
        <f>IF((COUNTBLANK(D497)=1),"",IF(D497=D496,AH496,"")&amp;IF(B496&lt;&gt;B497,((IF(COUNTBLANK(E497)=1,$D$3&amp;"Non-type material: "&amp;$D$3,$D$3&amp;INDEX('type-categories'!$A$2:$B$100,MATCH(E497,'type-categories'!$A$2:$A$100,0),2)&amp;$D$3))),"")&amp;(IF(K497&lt;&gt;K496,$C$2&amp;UPPER(K497)&amp;$C$2&amp;$K$3&amp;" ",(IF(B497&lt;&gt;B496,$C$2&amp;UPPER(K497)&amp;$C$2&amp;$K$3&amp;" ",""))))&amp;IF((AA497&lt;&gt;AA498)*($H$2="y"),AD497&amp;AE497,IF((AA497&lt;&gt;AA498)*($H$2="m"),AD497&amp;AG497,IF(($H$2&lt;&gt;"m")*($H$2&lt;&gt;"Y"),(IF(F497=0,"",F497&amp;" "&amp;$F$4&amp;" "))&amp;(IF(G497=0,"",G497&amp;" "&amp;$G$4&amp;" "))&amp;(IF(H497=0,"",H497&amp;" "&amp;H$4&amp;" "))&amp;(IF(I497=0,"",I497&amp;" "&amp;$I$4&amp;" "))&amp;(IF(J497=0,"",J497&amp;" "&amp;$J$4&amp;" ")),"")))&amp;"; "&amp;IF((B497=B496)*(AA497=AA496), "same collecting data; ", IF((B497=B496)*(Z496=Z497),"same locality; ",(IF(COUNTBLANK(L497)=1,"",$D$2&amp;L497&amp;$L$3&amp;" "&amp;$D$2))&amp;(IF(COUNTBLANK(M497)=1,"",$E$2&amp;M497&amp;$E$2&amp;", "))&amp;(IF(COUNTBLANK(N497)=1,"",N497&amp;"; "))&amp;(IF(COUNTBLANK(O497)=1,"",O497&amp;"; ")))&amp;(IF(COUNTBLANK(P497)=1,"",P497&amp;"; "))&amp;(IF(COUNTBLANK(Q497)=1,"",Q497&amp;"; "))&amp;(IF(COUNTBLANK(R497)=1,"",R497&amp;"m, "))&amp;IF((COUNTBLANK(S497)=0)*(S497&lt;&gt;S496), S497&amp;"; ","")&amp;(IF(COUNTBLANK(U497)=1,"",U497&amp;"; "))&amp;(IF(COUNTBLANK(T497)=1,"",IF(COUNTBLANK(F$2)=1,T497&amp;"; ",T497&amp;" "&amp;F$2&amp;"; "))))&amp;(IF(COUNTBLANK(V497)=1,"",V497&amp;"; "))&amp;IF((COUNTBLANK(C497)=1),"",C497)&amp;IF((B497=B498)*(K497=K498)*(L497=L498)*(M497=M498),IF(($H$2&lt;&gt;"m")*($H$2&lt;&gt;"Y"), " • ", IF((ISNUMBER(FIND(")",AE497))), " • ", "")),IF((B497=B498)*(K497=K498)," • ",". ")))</f>
        <v/>
      </c>
    </row>
    <row r="498" spans="1:35" s="1" customFormat="1" x14ac:dyDescent="0.25">
      <c r="A498" s="3" t="str">
        <f t="shared" si="52"/>
        <v/>
      </c>
      <c r="B498" s="53" t="str">
        <f t="shared" si="50"/>
        <v/>
      </c>
      <c r="C498" s="57"/>
      <c r="D498" s="57"/>
      <c r="E498" s="57"/>
      <c r="F498" s="57"/>
      <c r="G498" s="57"/>
      <c r="H498" s="57"/>
      <c r="I498" s="57"/>
      <c r="J498" s="57"/>
      <c r="K498" s="57"/>
      <c r="L498" s="57"/>
      <c r="M498" s="54"/>
      <c r="N498" s="57"/>
      <c r="O498" s="58"/>
      <c r="P498" s="58"/>
      <c r="Q498" s="58"/>
      <c r="R498" s="58"/>
      <c r="S498" s="54"/>
      <c r="T498" s="57"/>
      <c r="U498" s="57"/>
      <c r="V498" s="57"/>
      <c r="W498" s="57"/>
      <c r="X498" s="147" t="str">
        <f>IF(COUNTBLANK(D498)=1,"",IF('order-admin-units'!$I$1&lt;&gt;"y", "", IF(COUNTBLANK(K498)=1, 'order-admin-units'!$B$1+1, VLOOKUP(K498, ordercountry, 2))))</f>
        <v/>
      </c>
      <c r="Y498" s="147" t="str">
        <f>IF(COUNTBLANK(D498)=1,"",IF('order-admin-units'!$I$1&lt;&gt;"y", "", IF(COUNTBLANK(K498:L498)&gt;0, 'order-admin-units'!$B$2+1, VLOOKUP(K498&amp;"@"&amp;L498, orderadmin, 2))))</f>
        <v/>
      </c>
      <c r="Z498" s="147" t="str">
        <f t="shared" si="53"/>
        <v/>
      </c>
      <c r="AA498" s="147" t="str">
        <f t="shared" si="54"/>
        <v/>
      </c>
      <c r="AB498" s="147" t="str">
        <f t="shared" si="55"/>
        <v/>
      </c>
      <c r="AC498" s="147" t="str">
        <f t="shared" si="51"/>
        <v/>
      </c>
      <c r="AD498" s="11" t="str">
        <f t="shared" si="56"/>
        <v/>
      </c>
      <c r="AE498" s="11" t="str">
        <f t="array" ref="AE498">IF(COUNTBLANK(D498)=1,"",IF(OR($H$2="y",$H$2="m"),IF(AA498=AA497,IF(OR(AB498=$AB$4:$AB497)=FALSE,AE497&amp;C498,AE497),"("&amp;C498)&amp;IF(AA498=AA499,IF(OR(AB499=$AB$4:$AB498)=FALSE,", ",""),") "),""))</f>
        <v/>
      </c>
      <c r="AF498" s="11" t="str">
        <f t="array" ref="AF498">IF((COUNTBLANK(D498)=0)*OR($H$2="y",$H$2="m"),IFERROR(LEFT(C498, FIND(" ",C498)-1), C498),"")</f>
        <v/>
      </c>
      <c r="AG498" s="11" t="str">
        <f t="array" ref="AG498">IF(COUNTBLANK(D498)=1,"",IF(OR($H$2="y",$H$2="m"),IF(AA498=AA497,IF(OR(AC498=$AC$4:$AC497)=FALSE,AG497&amp;AF498,AG497),"("&amp;AF498)&amp;IF(AA498=AA499,IF(OR(AC499=$AC$4:$AC498)=FALSE,", ",""),") "),""))</f>
        <v/>
      </c>
      <c r="AH498" s="10" t="str">
        <f>IF((COUNTBLANK(D498)=1),"",IF(D498=D497,AH497,"")&amp;IF(B497&lt;&gt;B498,((IF(COUNTBLANK(E498)=1,$D$3&amp;"Non-type material: "&amp;$D$3,$D$3&amp;INDEX('type-categories'!$A$2:$B$100,MATCH(E498,'type-categories'!$A$2:$A$100,0),2)&amp;$D$3))),"")&amp;(IF(K498&lt;&gt;K497,$C$2&amp;UPPER(K498)&amp;$C$2&amp;$K$3&amp;" ",(IF(B498&lt;&gt;B497,$C$2&amp;UPPER(K498)&amp;$C$2&amp;$K$3&amp;" ",""))))&amp;IF((AA498&lt;&gt;AA499)*($H$2="y"),AD498&amp;AE498,IF((AA498&lt;&gt;AA499)*($H$2="m"),AD498&amp;AG498,IF(($H$2&lt;&gt;"m")*($H$2&lt;&gt;"Y"),(IF(F498=0,"",F498&amp;" "&amp;$F$4&amp;" "))&amp;(IF(G498=0,"",G498&amp;" "&amp;$G$4&amp;" "))&amp;(IF(H498=0,"",H498&amp;" "&amp;H$4&amp;" "))&amp;(IF(I498=0,"",I498&amp;" "&amp;$I$4&amp;" "))&amp;(IF(J498=0,"",J498&amp;" "&amp;$J$4&amp;" ")),"")))&amp;"; "&amp;IF((B498=B497)*(AA498=AA497), "same collecting data; ", IF((B498=B497)*(Z497=Z498),"same locality; ",(IF(COUNTBLANK(L498)=1,"",$D$2&amp;L498&amp;$L$3&amp;" "&amp;$D$2))&amp;(IF(COUNTBLANK(M498)=1,"",$E$2&amp;M498&amp;$E$2&amp;", "))&amp;(IF(COUNTBLANK(N498)=1,"",N498&amp;"; "))&amp;(IF(COUNTBLANK(O498)=1,"",O498&amp;"; ")))&amp;(IF(COUNTBLANK(P498)=1,"",P498&amp;"; "))&amp;(IF(COUNTBLANK(Q498)=1,"",Q498&amp;"; "))&amp;(IF(COUNTBLANK(R498)=1,"",R498&amp;"m, "))&amp;IF((COUNTBLANK(S498)=0)*(S498&lt;&gt;S497), S498&amp;"; ","")&amp;(IF(COUNTBLANK(U498)=1,"",U498&amp;"; "))&amp;(IF(COUNTBLANK(T498)=1,"",IF(COUNTBLANK(F$2)=1,T498&amp;"; ",T498&amp;" "&amp;F$2&amp;"; "))))&amp;(IF(COUNTBLANK(V498)=1,"",V498&amp;"; "))&amp;IF((COUNTBLANK(C498)=1),"",C498)&amp;IF((B498=B499)*(K498=K499)*(L498=L499)*(M498=M499),IF(($H$2&lt;&gt;"m")*($H$2&lt;&gt;"Y"), " • ", IF((ISNUMBER(FIND(")",AE498))), " • ", "")),IF((B498=B499)*(K498=K499)," • ",". ")))</f>
        <v/>
      </c>
    </row>
    <row r="499" spans="1:35" s="1" customFormat="1" x14ac:dyDescent="0.25">
      <c r="A499" s="3" t="str">
        <f t="shared" si="52"/>
        <v/>
      </c>
      <c r="B499" s="53" t="str">
        <f t="shared" si="50"/>
        <v/>
      </c>
      <c r="C499" s="57"/>
      <c r="D499" s="57"/>
      <c r="E499" s="57"/>
      <c r="F499" s="57"/>
      <c r="G499" s="57"/>
      <c r="H499" s="57"/>
      <c r="I499" s="57"/>
      <c r="J499" s="57"/>
      <c r="K499" s="57"/>
      <c r="L499" s="57"/>
      <c r="M499" s="54"/>
      <c r="N499" s="57"/>
      <c r="O499" s="58"/>
      <c r="P499" s="58"/>
      <c r="Q499" s="58"/>
      <c r="R499" s="58"/>
      <c r="S499" s="54"/>
      <c r="T499" s="57"/>
      <c r="U499" s="57"/>
      <c r="V499" s="57"/>
      <c r="W499" s="57"/>
      <c r="X499" s="147" t="str">
        <f>IF(COUNTBLANK(D499)=1,"",IF('order-admin-units'!$I$1&lt;&gt;"y", "", IF(COUNTBLANK(K499)=1, 'order-admin-units'!$B$1+1, VLOOKUP(K499, ordercountry, 2))))</f>
        <v/>
      </c>
      <c r="Y499" s="147" t="str">
        <f>IF(COUNTBLANK(D499)=1,"",IF('order-admin-units'!$I$1&lt;&gt;"y", "", IF(COUNTBLANK(K499:L499)&gt;0, 'order-admin-units'!$B$2+1, VLOOKUP(K499&amp;"@"&amp;L499, orderadmin, 2))))</f>
        <v/>
      </c>
      <c r="Z499" s="147" t="str">
        <f t="shared" si="53"/>
        <v/>
      </c>
      <c r="AA499" s="147" t="str">
        <f t="shared" si="54"/>
        <v/>
      </c>
      <c r="AB499" s="147" t="str">
        <f t="shared" si="55"/>
        <v/>
      </c>
      <c r="AC499" s="147" t="str">
        <f t="shared" si="51"/>
        <v/>
      </c>
      <c r="AD499" s="11" t="str">
        <f t="shared" si="56"/>
        <v/>
      </c>
      <c r="AE499" s="11" t="str">
        <f t="array" ref="AE499">IF(COUNTBLANK(D499)=1,"",IF(OR($H$2="y",$H$2="m"),IF(AA499=AA498,IF(OR(AB499=$AB$4:$AB498)=FALSE,AE498&amp;C499,AE498),"("&amp;C499)&amp;IF(AA499=AA500,IF(OR(AB500=$AB$4:$AB499)=FALSE,", ",""),") "),""))</f>
        <v/>
      </c>
      <c r="AF499" s="11" t="str">
        <f t="array" ref="AF499">IF((COUNTBLANK(D499)=0)*OR($H$2="y",$H$2="m"),IFERROR(LEFT(C499, FIND(" ",C499)-1), C499),"")</f>
        <v/>
      </c>
      <c r="AG499" s="11" t="str">
        <f t="array" ref="AG499">IF(COUNTBLANK(D499)=1,"",IF(OR($H$2="y",$H$2="m"),IF(AA499=AA498,IF(OR(AC499=$AC$4:$AC498)=FALSE,AG498&amp;AF499,AG498),"("&amp;AF499)&amp;IF(AA499=AA500,IF(OR(AC500=$AC$4:$AC499)=FALSE,", ",""),") "),""))</f>
        <v/>
      </c>
      <c r="AH499" s="10" t="str">
        <f>IF((COUNTBLANK(D499)=1),"",IF(D499=D498,AH498,"")&amp;IF(B498&lt;&gt;B499,((IF(COUNTBLANK(E499)=1,$D$3&amp;"Non-type material: "&amp;$D$3,$D$3&amp;INDEX('type-categories'!$A$2:$B$100,MATCH(E499,'type-categories'!$A$2:$A$100,0),2)&amp;$D$3))),"")&amp;(IF(K499&lt;&gt;K498,$C$2&amp;UPPER(K499)&amp;$C$2&amp;$K$3&amp;" ",(IF(B499&lt;&gt;B498,$C$2&amp;UPPER(K499)&amp;$C$2&amp;$K$3&amp;" ",""))))&amp;IF((AA499&lt;&gt;AA500)*($H$2="y"),AD499&amp;AE499,IF((AA499&lt;&gt;AA500)*($H$2="m"),AD499&amp;AG499,IF(($H$2&lt;&gt;"m")*($H$2&lt;&gt;"Y"),(IF(F499=0,"",F499&amp;" "&amp;$F$4&amp;" "))&amp;(IF(G499=0,"",G499&amp;" "&amp;$G$4&amp;" "))&amp;(IF(H499=0,"",H499&amp;" "&amp;H$4&amp;" "))&amp;(IF(I499=0,"",I499&amp;" "&amp;$I$4&amp;" "))&amp;(IF(J499=0,"",J499&amp;" "&amp;$J$4&amp;" ")),"")))&amp;"; "&amp;IF((B499=B498)*(AA499=AA498), "same collecting data; ", IF((B499=B498)*(Z498=Z499),"same locality; ",(IF(COUNTBLANK(L499)=1,"",$D$2&amp;L499&amp;$L$3&amp;" "&amp;$D$2))&amp;(IF(COUNTBLANK(M499)=1,"",$E$2&amp;M499&amp;$E$2&amp;", "))&amp;(IF(COUNTBLANK(N499)=1,"",N499&amp;"; "))&amp;(IF(COUNTBLANK(O499)=1,"",O499&amp;"; ")))&amp;(IF(COUNTBLANK(P499)=1,"",P499&amp;"; "))&amp;(IF(COUNTBLANK(Q499)=1,"",Q499&amp;"; "))&amp;(IF(COUNTBLANK(R499)=1,"",R499&amp;"m, "))&amp;IF((COUNTBLANK(S499)=0)*(S499&lt;&gt;S498), S499&amp;"; ","")&amp;(IF(COUNTBLANK(U499)=1,"",U499&amp;"; "))&amp;(IF(COUNTBLANK(T499)=1,"",IF(COUNTBLANK(F$2)=1,T499&amp;"; ",T499&amp;" "&amp;F$2&amp;"; "))))&amp;(IF(COUNTBLANK(V499)=1,"",V499&amp;"; "))&amp;IF((COUNTBLANK(C499)=1),"",C499)&amp;IF((B499=B500)*(K499=K500)*(L499=L500)*(M499=M500),IF(($H$2&lt;&gt;"m")*($H$2&lt;&gt;"Y"), " • ", IF((ISNUMBER(FIND(")",AE499))), " • ", "")),IF((B499=B500)*(K499=K500)," • ",". ")))</f>
        <v/>
      </c>
    </row>
    <row r="500" spans="1:35" s="1" customFormat="1" x14ac:dyDescent="0.25">
      <c r="A500" s="3" t="str">
        <f t="shared" si="52"/>
        <v/>
      </c>
      <c r="B500" s="53" t="str">
        <f t="shared" si="50"/>
        <v/>
      </c>
      <c r="C500" s="57"/>
      <c r="D500" s="57"/>
      <c r="E500" s="57"/>
      <c r="F500" s="57"/>
      <c r="G500" s="57"/>
      <c r="H500" s="57"/>
      <c r="I500" s="57"/>
      <c r="J500" s="57"/>
      <c r="K500" s="57"/>
      <c r="L500" s="57"/>
      <c r="M500" s="54"/>
      <c r="N500" s="57"/>
      <c r="O500" s="58"/>
      <c r="P500" s="58"/>
      <c r="Q500" s="58"/>
      <c r="R500" s="58"/>
      <c r="S500" s="54"/>
      <c r="T500" s="57"/>
      <c r="U500" s="57"/>
      <c r="V500" s="57"/>
      <c r="W500" s="57"/>
      <c r="X500" s="147" t="str">
        <f>IF(COUNTBLANK(D500)=1,"",IF('order-admin-units'!$I$1&lt;&gt;"y", "", IF(COUNTBLANK(K500)=1, 'order-admin-units'!$B$1+1, VLOOKUP(K500, ordercountry, 2))))</f>
        <v/>
      </c>
      <c r="Y500" s="147" t="str">
        <f>IF(COUNTBLANK(D500)=1,"",IF('order-admin-units'!$I$1&lt;&gt;"y", "", IF(COUNTBLANK(K500:L500)&gt;0, 'order-admin-units'!$B$2+1, VLOOKUP(K500&amp;"@"&amp;L500, orderadmin, 2))))</f>
        <v/>
      </c>
      <c r="Z500" s="147" t="str">
        <f t="shared" si="53"/>
        <v/>
      </c>
      <c r="AA500" s="147" t="str">
        <f t="shared" si="54"/>
        <v/>
      </c>
      <c r="AB500" s="147" t="str">
        <f t="shared" si="55"/>
        <v/>
      </c>
      <c r="AC500" s="147" t="str">
        <f t="shared" si="51"/>
        <v/>
      </c>
      <c r="AD500" s="11" t="str">
        <f t="shared" si="56"/>
        <v/>
      </c>
      <c r="AE500" s="11" t="str">
        <f t="array" ref="AE500">IF(COUNTBLANK(D500)=1,"",IF(OR($H$2="y",$H$2="m"),IF(AA500=AA499,IF(OR(AB500=$AB$4:$AB499)=FALSE,AE499&amp;C500,AE499),"("&amp;C500)&amp;IF(AA500=AA501,IF(OR(AB501=$AB$4:$AB500)=FALSE,", ",""),") "),""))</f>
        <v/>
      </c>
      <c r="AF500" s="11" t="str">
        <f t="array" ref="AF500">IF((COUNTBLANK(D500)=0)*OR($H$2="y",$H$2="m"),IFERROR(LEFT(C500, FIND(" ",C500)-1), C500),"")</f>
        <v/>
      </c>
      <c r="AG500" s="11" t="str">
        <f t="array" ref="AG500">IF(COUNTBLANK(D500)=1,"",IF(OR($H$2="y",$H$2="m"),IF(AA500=AA499,IF(OR(AC500=$AC$4:$AC499)=FALSE,AG499&amp;AF500,AG499),"("&amp;AF500)&amp;IF(AA500=AA501,IF(OR(AC501=$AC$4:$AC500)=FALSE,", ",""),") "),""))</f>
        <v/>
      </c>
      <c r="AH500" s="10" t="str">
        <f>IF((COUNTBLANK(D500)=1),"",IF(D500=D499,AH499,"")&amp;IF(B499&lt;&gt;B500,((IF(COUNTBLANK(E500)=1,$D$3&amp;"Non-type material: "&amp;$D$3,$D$3&amp;INDEX('type-categories'!$A$2:$B$100,MATCH(E500,'type-categories'!$A$2:$A$100,0),2)&amp;$D$3))),"")&amp;(IF(K500&lt;&gt;K499,$C$2&amp;UPPER(K500)&amp;$C$2&amp;$K$3&amp;" ",(IF(B500&lt;&gt;B499,$C$2&amp;UPPER(K500)&amp;$C$2&amp;$K$3&amp;" ",""))))&amp;IF((AA500&lt;&gt;AA501)*($H$2="y"),AD500&amp;AE500,IF((AA500&lt;&gt;AA501)*($H$2="m"),AD500&amp;AG500,IF(($H$2&lt;&gt;"m")*($H$2&lt;&gt;"Y"),(IF(F500=0,"",F500&amp;" "&amp;$F$4&amp;" "))&amp;(IF(G500=0,"",G500&amp;" "&amp;$G$4&amp;" "))&amp;(IF(H500=0,"",H500&amp;" "&amp;H$4&amp;" "))&amp;(IF(I500=0,"",I500&amp;" "&amp;$I$4&amp;" "))&amp;(IF(J500=0,"",J500&amp;" "&amp;$J$4&amp;" ")),"")))&amp;"; "&amp;IF((B500=B499)*(AA500=AA499), "same collecting data; ", IF((B500=B499)*(Z499=Z500),"same locality; ",(IF(COUNTBLANK(L500)=1,"",$D$2&amp;L500&amp;$L$3&amp;" "&amp;$D$2))&amp;(IF(COUNTBLANK(M500)=1,"",$E$2&amp;M500&amp;$E$2&amp;", "))&amp;(IF(COUNTBLANK(N500)=1,"",N500&amp;"; "))&amp;(IF(COUNTBLANK(O500)=1,"",O500&amp;"; ")))&amp;(IF(COUNTBLANK(P500)=1,"",P500&amp;"; "))&amp;(IF(COUNTBLANK(Q500)=1,"",Q500&amp;"; "))&amp;(IF(COUNTBLANK(R500)=1,"",R500&amp;"m, "))&amp;IF((COUNTBLANK(S500)=0)*(S500&lt;&gt;S499), S500&amp;"; ","")&amp;(IF(COUNTBLANK(U500)=1,"",U500&amp;"; "))&amp;(IF(COUNTBLANK(T500)=1,"",IF(COUNTBLANK(F$2)=1,T500&amp;"; ",T500&amp;" "&amp;F$2&amp;"; "))))&amp;(IF(COUNTBLANK(V500)=1,"",V500&amp;"; "))&amp;IF((COUNTBLANK(C500)=1),"",C500)&amp;IF((B500=B501)*(K500=K501)*(L500=L501)*(M500=M501),IF(($H$2&lt;&gt;"m")*($H$2&lt;&gt;"Y"), " • ", IF((ISNUMBER(FIND(")",AE500))), " • ", "")),IF((B500=B501)*(K500=K501)," • ",". ")))</f>
        <v/>
      </c>
    </row>
    <row r="501" spans="1:35" s="1" customFormat="1" x14ac:dyDescent="0.25">
      <c r="A501" s="3" t="str">
        <f t="shared" si="52"/>
        <v/>
      </c>
      <c r="B501" s="53" t="str">
        <f t="shared" si="50"/>
        <v/>
      </c>
      <c r="C501" s="57"/>
      <c r="D501" s="57"/>
      <c r="E501" s="57"/>
      <c r="F501" s="57"/>
      <c r="G501" s="57"/>
      <c r="H501" s="57"/>
      <c r="I501" s="57"/>
      <c r="J501" s="57"/>
      <c r="K501" s="57"/>
      <c r="L501" s="57"/>
      <c r="M501" s="54"/>
      <c r="N501" s="57"/>
      <c r="O501" s="58"/>
      <c r="P501" s="58"/>
      <c r="Q501" s="58"/>
      <c r="R501" s="58"/>
      <c r="S501" s="54"/>
      <c r="T501" s="57"/>
      <c r="U501" s="57"/>
      <c r="V501" s="57"/>
      <c r="W501" s="57"/>
      <c r="X501" s="147" t="str">
        <f>IF(COUNTBLANK(D501)=1,"",IF('order-admin-units'!$I$1&lt;&gt;"y", "", IF(COUNTBLANK(K501)=1, 'order-admin-units'!$B$1+1, VLOOKUP(K501, ordercountry, 2))))</f>
        <v/>
      </c>
      <c r="Y501" s="147" t="str">
        <f>IF(COUNTBLANK(D501)=1,"",IF('order-admin-units'!$I$1&lt;&gt;"y", "", IF(COUNTBLANK(K501:L501)&gt;0, 'order-admin-units'!$B$2+1, VLOOKUP(K501&amp;"@"&amp;L501, orderadmin, 2))))</f>
        <v/>
      </c>
      <c r="Z501" s="147" t="str">
        <f t="shared" si="53"/>
        <v/>
      </c>
      <c r="AA501" s="147" t="str">
        <f t="shared" si="54"/>
        <v/>
      </c>
      <c r="AB501" s="147" t="str">
        <f t="shared" si="55"/>
        <v/>
      </c>
      <c r="AC501" s="147" t="str">
        <f t="shared" si="51"/>
        <v/>
      </c>
      <c r="AD501" s="11" t="str">
        <f t="shared" si="56"/>
        <v/>
      </c>
      <c r="AE501" s="11" t="str">
        <f t="array" ref="AE501">IF(COUNTBLANK(D501)=1,"",IF(OR($H$2="y",$H$2="m"),IF(AA501=AA500,IF(OR(AB501=$AB$4:$AB500)=FALSE,AE500&amp;C501,AE500),"("&amp;C501)&amp;IF(AA501=AA502,IF(OR(AB502=$AB$4:$AB501)=FALSE,", ",""),") "),""))</f>
        <v/>
      </c>
      <c r="AF501" s="11" t="str">
        <f t="array" ref="AF501">IF((COUNTBLANK(D501)=0)*OR($H$2="y",$H$2="m"),IFERROR(LEFT(C501, FIND(" ",C501)-1), C501),"")</f>
        <v/>
      </c>
      <c r="AG501" s="11" t="str">
        <f t="array" ref="AG501">IF(COUNTBLANK(D501)=1,"",IF(OR($H$2="y",$H$2="m"),IF(AA501=AA500,IF(OR(AC501=$AC$4:$AC500)=FALSE,AG500&amp;AF501,AG500),"("&amp;AF501)&amp;IF(AA501=AA502,IF(OR(AC502=$AC$4:$AC501)=FALSE,", ",""),") "),""))</f>
        <v/>
      </c>
      <c r="AH501" s="10" t="str">
        <f>IF((COUNTBLANK(D501)=1),"",IF(D501=D500,AH500,"")&amp;IF(B500&lt;&gt;B501,((IF(COUNTBLANK(E501)=1,$D$3&amp;"Non-type material: "&amp;$D$3,$D$3&amp;INDEX('type-categories'!$A$2:$B$100,MATCH(E501,'type-categories'!$A$2:$A$100,0),2)&amp;$D$3))),"")&amp;(IF(K501&lt;&gt;K500,$C$2&amp;UPPER(K501)&amp;$C$2&amp;$K$3&amp;" ",(IF(B501&lt;&gt;B500,$C$2&amp;UPPER(K501)&amp;$C$2&amp;$K$3&amp;" ",""))))&amp;IF((AA501&lt;&gt;AA502)*($H$2="y"),AD501&amp;AE501,IF((AA501&lt;&gt;AA502)*($H$2="m"),AD501&amp;AG501,IF(($H$2&lt;&gt;"m")*($H$2&lt;&gt;"Y"),(IF(F501=0,"",F501&amp;" "&amp;$F$4&amp;" "))&amp;(IF(G501=0,"",G501&amp;" "&amp;$G$4&amp;" "))&amp;(IF(H501=0,"",H501&amp;" "&amp;H$4&amp;" "))&amp;(IF(I501=0,"",I501&amp;" "&amp;$I$4&amp;" "))&amp;(IF(J501=0,"",J501&amp;" "&amp;$J$4&amp;" ")),"")))&amp;"; "&amp;IF((B501=B500)*(AA501=AA500), "same collecting data; ", IF((B501=B500)*(Z500=Z501),"same locality; ",(IF(COUNTBLANK(L501)=1,"",$D$2&amp;L501&amp;$L$3&amp;" "&amp;$D$2))&amp;(IF(COUNTBLANK(M501)=1,"",$E$2&amp;M501&amp;$E$2&amp;", "))&amp;(IF(COUNTBLANK(N501)=1,"",N501&amp;"; "))&amp;(IF(COUNTBLANK(O501)=1,"",O501&amp;"; ")))&amp;(IF(COUNTBLANK(P501)=1,"",P501&amp;"; "))&amp;(IF(COUNTBLANK(Q501)=1,"",Q501&amp;"; "))&amp;(IF(COUNTBLANK(R501)=1,"",R501&amp;"m, "))&amp;IF((COUNTBLANK(S501)=0)*(S501&lt;&gt;S500), S501&amp;"; ","")&amp;(IF(COUNTBLANK(U501)=1,"",U501&amp;"; "))&amp;(IF(COUNTBLANK(T501)=1,"",IF(COUNTBLANK(F$2)=1,T501&amp;"; ",T501&amp;" "&amp;F$2&amp;"; "))))&amp;(IF(COUNTBLANK(V501)=1,"",V501&amp;"; "))&amp;IF((COUNTBLANK(C501)=1),"",C501)&amp;IF((B501=B502)*(K501=K502)*(L501=L502)*(M501=M502),IF(($H$2&lt;&gt;"m")*($H$2&lt;&gt;"Y"), " • ", IF((ISNUMBER(FIND(")",AE501))), " • ", "")),IF((B501=B502)*(K501=K502)," • ",". ")))</f>
        <v/>
      </c>
    </row>
    <row r="502" spans="1:35" s="1" customFormat="1" x14ac:dyDescent="0.25">
      <c r="A502" s="3" t="str">
        <f t="shared" si="52"/>
        <v/>
      </c>
      <c r="B502" s="53" t="str">
        <f t="shared" si="50"/>
        <v/>
      </c>
      <c r="C502" s="57"/>
      <c r="D502" s="57"/>
      <c r="E502" s="57"/>
      <c r="F502" s="57"/>
      <c r="G502" s="57"/>
      <c r="H502" s="57"/>
      <c r="I502" s="57"/>
      <c r="J502" s="57"/>
      <c r="K502" s="57"/>
      <c r="L502" s="57"/>
      <c r="M502" s="54"/>
      <c r="N502" s="57"/>
      <c r="O502" s="58"/>
      <c r="P502" s="58"/>
      <c r="Q502" s="58"/>
      <c r="R502" s="58"/>
      <c r="S502" s="54"/>
      <c r="T502" s="57"/>
      <c r="U502" s="57"/>
      <c r="V502" s="57"/>
      <c r="W502" s="57"/>
      <c r="X502" s="147" t="str">
        <f>IF(COUNTBLANK(D502)=1,"",IF('order-admin-units'!$I$1&lt;&gt;"y", "", IF(COUNTBLANK(K502)=1, 'order-admin-units'!$B$1+1, VLOOKUP(K502, ordercountry, 2))))</f>
        <v/>
      </c>
      <c r="Y502" s="147" t="str">
        <f>IF(COUNTBLANK(D502)=1,"",IF('order-admin-units'!$I$1&lt;&gt;"y", "", IF(COUNTBLANK(K502:L502)&gt;0, 'order-admin-units'!$B$2+1, VLOOKUP(K502&amp;"@"&amp;L502, orderadmin, 2))))</f>
        <v/>
      </c>
      <c r="Z502" s="147" t="str">
        <f t="shared" si="53"/>
        <v/>
      </c>
      <c r="AA502" s="147" t="str">
        <f t="shared" si="54"/>
        <v/>
      </c>
      <c r="AB502" s="147" t="str">
        <f t="shared" si="55"/>
        <v/>
      </c>
      <c r="AC502" s="147" t="str">
        <f t="shared" si="51"/>
        <v/>
      </c>
      <c r="AD502" s="11" t="str">
        <f t="shared" si="56"/>
        <v/>
      </c>
      <c r="AE502" s="11" t="str">
        <f t="array" ref="AE502">IF(COUNTBLANK(D502)=1,"",IF(OR($H$2="y",$H$2="m"),IF(AA502=AA501,IF(OR(AB502=$AB$4:$AB501)=FALSE,AE501&amp;C502,AE501),"("&amp;C502)&amp;IF(AA502=AA503,IF(OR(AB503=$AB$4:$AB502)=FALSE,", ",""),") "),""))</f>
        <v/>
      </c>
      <c r="AF502" s="11" t="str">
        <f t="array" ref="AF502">IF((COUNTBLANK(D502)=0)*OR($H$2="y",$H$2="m"),IFERROR(LEFT(C502, FIND(" ",C502)-1), C502),"")</f>
        <v/>
      </c>
      <c r="AG502" s="11" t="str">
        <f t="array" ref="AG502">IF(COUNTBLANK(D502)=1,"",IF(OR($H$2="y",$H$2="m"),IF(AA502=AA501,IF(OR(AC502=$AC$4:$AC501)=FALSE,AG501&amp;AF502,AG501),"("&amp;AF502)&amp;IF(AA502=AA503,IF(OR(AC503=$AC$4:$AC502)=FALSE,", ",""),") "),""))</f>
        <v/>
      </c>
      <c r="AH502" s="10" t="str">
        <f>IF((COUNTBLANK(D502)=1),"",IF(D502=D501,AH501,"")&amp;IF(B501&lt;&gt;B502,((IF(COUNTBLANK(E502)=1,$D$3&amp;"Non-type material: "&amp;$D$3,$D$3&amp;INDEX('type-categories'!$A$2:$B$100,MATCH(E502,'type-categories'!$A$2:$A$100,0),2)&amp;$D$3))),"")&amp;(IF(K502&lt;&gt;K501,$C$2&amp;UPPER(K502)&amp;$C$2&amp;$K$3&amp;" ",(IF(B502&lt;&gt;B501,$C$2&amp;UPPER(K502)&amp;$C$2&amp;$K$3&amp;" ",""))))&amp;IF((AA502&lt;&gt;AA503)*($H$2="y"),AD502&amp;AE502,IF((AA502&lt;&gt;AA503)*($H$2="m"),AD502&amp;AG502,IF(($H$2&lt;&gt;"m")*($H$2&lt;&gt;"Y"),(IF(F502=0,"",F502&amp;" "&amp;$F$4&amp;" "))&amp;(IF(G502=0,"",G502&amp;" "&amp;$G$4&amp;" "))&amp;(IF(H502=0,"",H502&amp;" "&amp;H$4&amp;" "))&amp;(IF(I502=0,"",I502&amp;" "&amp;$I$4&amp;" "))&amp;(IF(J502=0,"",J502&amp;" "&amp;$J$4&amp;" ")),"")))&amp;"; "&amp;IF((B502=B501)*(AA502=AA501), "same collecting data; ", IF((B502=B501)*(Z501=Z502),"same locality; ",(IF(COUNTBLANK(L502)=1,"",$D$2&amp;L502&amp;$L$3&amp;" "&amp;$D$2))&amp;(IF(COUNTBLANK(M502)=1,"",$E$2&amp;M502&amp;$E$2&amp;", "))&amp;(IF(COUNTBLANK(N502)=1,"",N502&amp;"; "))&amp;(IF(COUNTBLANK(O502)=1,"",O502&amp;"; ")))&amp;(IF(COUNTBLANK(P502)=1,"",P502&amp;"; "))&amp;(IF(COUNTBLANK(Q502)=1,"",Q502&amp;"; "))&amp;(IF(COUNTBLANK(R502)=1,"",R502&amp;"m, "))&amp;IF((COUNTBLANK(S502)=0)*(S502&lt;&gt;S501), S502&amp;"; ","")&amp;(IF(COUNTBLANK(U502)=1,"",U502&amp;"; "))&amp;(IF(COUNTBLANK(T502)=1,"",IF(COUNTBLANK(F$2)=1,T502&amp;"; ",T502&amp;" "&amp;F$2&amp;"; "))))&amp;(IF(COUNTBLANK(V502)=1,"",V502&amp;"; "))&amp;IF((COUNTBLANK(C502)=1),"",C502)&amp;IF((B502=B503)*(K502=K503)*(L502=L503)*(M502=M503),IF(($H$2&lt;&gt;"m")*($H$2&lt;&gt;"Y"), " • ", IF((ISNUMBER(FIND(")",AE502))), " • ", "")),IF((B502=B503)*(K502=K503)," • ",". ")))</f>
        <v/>
      </c>
    </row>
    <row r="503" spans="1:35" s="1" customFormat="1" x14ac:dyDescent="0.25">
      <c r="A503" s="3" t="str">
        <f t="shared" si="52"/>
        <v/>
      </c>
      <c r="B503" s="53" t="str">
        <f t="shared" si="50"/>
        <v/>
      </c>
      <c r="C503" s="57"/>
      <c r="D503" s="57"/>
      <c r="E503" s="57"/>
      <c r="F503" s="57"/>
      <c r="G503" s="57"/>
      <c r="H503" s="57"/>
      <c r="I503" s="57"/>
      <c r="J503" s="57"/>
      <c r="K503" s="57"/>
      <c r="L503" s="57"/>
      <c r="M503" s="54"/>
      <c r="N503" s="57"/>
      <c r="O503" s="58"/>
      <c r="P503" s="58"/>
      <c r="Q503" s="58"/>
      <c r="R503" s="58"/>
      <c r="S503" s="54"/>
      <c r="T503" s="57"/>
      <c r="U503" s="57"/>
      <c r="V503" s="57"/>
      <c r="W503" s="57"/>
      <c r="X503" s="147" t="str">
        <f>IF(COUNTBLANK(D503)=1,"",IF('order-admin-units'!$I$1&lt;&gt;"y", "", IF(COUNTBLANK(K503)=1, 'order-admin-units'!$B$1+1, VLOOKUP(K503, ordercountry, 2))))</f>
        <v/>
      </c>
      <c r="Y503" s="147" t="str">
        <f>IF(COUNTBLANK(D503)=1,"",IF('order-admin-units'!$I$1&lt;&gt;"y", "", IF(COUNTBLANK(K503:L503)&gt;0, 'order-admin-units'!$B$2+1, VLOOKUP(K503&amp;"@"&amp;L503, orderadmin, 2))))</f>
        <v/>
      </c>
      <c r="Z503" s="147" t="str">
        <f t="shared" si="53"/>
        <v/>
      </c>
      <c r="AA503" s="147" t="str">
        <f t="shared" si="54"/>
        <v/>
      </c>
      <c r="AB503" s="147" t="str">
        <f t="shared" si="55"/>
        <v/>
      </c>
      <c r="AC503" s="147" t="str">
        <f t="shared" si="51"/>
        <v/>
      </c>
      <c r="AD503" s="11" t="str">
        <f t="shared" si="56"/>
        <v/>
      </c>
      <c r="AE503" s="11" t="str">
        <f t="array" ref="AE503">IF(COUNTBLANK(D503)=1,"",IF(OR($H$2="y",$H$2="m"),IF(AA503=AA502,IF(OR(AB503=$AB$4:$AB502)=FALSE,AE502&amp;C503,AE502),"("&amp;C503)&amp;IF(AA503=AA504,IF(OR(AB504=$AB$4:$AB503)=FALSE,", ",""),") "),""))</f>
        <v/>
      </c>
      <c r="AF503" s="11" t="str">
        <f t="array" ref="AF503">IF((COUNTBLANK(D503)=0)*OR($H$2="y",$H$2="m"),IFERROR(LEFT(C503, FIND(" ",C503)-1), C503),"")</f>
        <v/>
      </c>
      <c r="AG503" s="11" t="str">
        <f t="array" ref="AG503">IF(COUNTBLANK(D503)=1,"",IF(OR($H$2="y",$H$2="m"),IF(AA503=AA502,IF(OR(AC503=$AC$4:$AC502)=FALSE,AG502&amp;AF503,AG502),"("&amp;AF503)&amp;IF(AA503=AA504,IF(OR(AC504=$AC$4:$AC503)=FALSE,", ",""),") "),""))</f>
        <v/>
      </c>
      <c r="AH503" s="10" t="str">
        <f>IF((COUNTBLANK(D503)=1),"",IF(D503=D502,AH502,"")&amp;IF(B502&lt;&gt;B503,((IF(COUNTBLANK(E503)=1,$D$3&amp;"Non-type material: "&amp;$D$3,$D$3&amp;INDEX('type-categories'!$A$2:$B$100,MATCH(E503,'type-categories'!$A$2:$A$100,0),2)&amp;$D$3))),"")&amp;(IF(K503&lt;&gt;K502,$C$2&amp;UPPER(K503)&amp;$C$2&amp;$K$3&amp;" ",(IF(B503&lt;&gt;B502,$C$2&amp;UPPER(K503)&amp;$C$2&amp;$K$3&amp;" ",""))))&amp;IF((AA503&lt;&gt;AA504)*($H$2="y"),AD503&amp;AE503,IF((AA503&lt;&gt;AA504)*($H$2="m"),AD503&amp;AG503,IF(($H$2&lt;&gt;"m")*($H$2&lt;&gt;"Y"),(IF(F503=0,"",F503&amp;" "&amp;$F$4&amp;" "))&amp;(IF(G503=0,"",G503&amp;" "&amp;$G$4&amp;" "))&amp;(IF(H503=0,"",H503&amp;" "&amp;H$4&amp;" "))&amp;(IF(I503=0,"",I503&amp;" "&amp;$I$4&amp;" "))&amp;(IF(J503=0,"",J503&amp;" "&amp;$J$4&amp;" ")),"")))&amp;"; "&amp;IF((B503=B502)*(AA503=AA502), "same collecting data; ", IF((B503=B502)*(Z502=Z503),"same locality; ",(IF(COUNTBLANK(L503)=1,"",$D$2&amp;L503&amp;$L$3&amp;" "&amp;$D$2))&amp;(IF(COUNTBLANK(M503)=1,"",$E$2&amp;M503&amp;$E$2&amp;", "))&amp;(IF(COUNTBLANK(N503)=1,"",N503&amp;"; "))&amp;(IF(COUNTBLANK(O503)=1,"",O503&amp;"; ")))&amp;(IF(COUNTBLANK(P503)=1,"",P503&amp;"; "))&amp;(IF(COUNTBLANK(Q503)=1,"",Q503&amp;"; "))&amp;(IF(COUNTBLANK(R503)=1,"",R503&amp;"m, "))&amp;IF((COUNTBLANK(S503)=0)*(S503&lt;&gt;S502), S503&amp;"; ","")&amp;(IF(COUNTBLANK(U503)=1,"",U503&amp;"; "))&amp;(IF(COUNTBLANK(T503)=1,"",IF(COUNTBLANK(F$2)=1,T503&amp;"; ",T503&amp;" "&amp;F$2&amp;"; "))))&amp;(IF(COUNTBLANK(V503)=1,"",V503&amp;"; "))&amp;IF((COUNTBLANK(C503)=1),"",C503)&amp;IF((B503=B504)*(K503=K504)*(L503=L504)*(M503=M504),IF(($H$2&lt;&gt;"m")*($H$2&lt;&gt;"Y"), " • ", IF((ISNUMBER(FIND(")",AE503))), " • ", "")),IF((B503=B504)*(K503=K504)," • ",". ")))</f>
        <v/>
      </c>
    </row>
    <row r="504" spans="1:35" x14ac:dyDescent="0.25">
      <c r="A504" s="3" t="str">
        <f t="shared" si="52"/>
        <v/>
      </c>
      <c r="B504" s="53" t="str">
        <f t="shared" si="50"/>
        <v/>
      </c>
      <c r="C504" s="57"/>
      <c r="D504" s="57"/>
      <c r="E504" s="57"/>
      <c r="F504" s="57"/>
      <c r="G504" s="57"/>
      <c r="H504" s="57"/>
      <c r="I504" s="57"/>
      <c r="J504" s="57"/>
      <c r="K504" s="57"/>
      <c r="L504" s="57"/>
      <c r="M504" s="54"/>
      <c r="N504" s="57"/>
      <c r="O504" s="58"/>
      <c r="P504" s="58"/>
      <c r="Q504" s="58"/>
      <c r="R504" s="58"/>
      <c r="S504" s="54"/>
      <c r="T504" s="57"/>
      <c r="U504" s="57"/>
      <c r="V504" s="57"/>
      <c r="W504" s="57"/>
      <c r="X504" s="147" t="str">
        <f>IF(COUNTBLANK(D504)=1,"",IF('order-admin-units'!$I$1&lt;&gt;"y", "", IF(COUNTBLANK(K504)=1, 'order-admin-units'!$B$1+1, VLOOKUP(K504, ordercountry, 2))))</f>
        <v/>
      </c>
      <c r="Y504" s="147" t="str">
        <f>IF(COUNTBLANK(D504)=1,"",IF('order-admin-units'!$I$1&lt;&gt;"y", "", IF(COUNTBLANK(K504:L504)&gt;0, 'order-admin-units'!$B$2+1, VLOOKUP(K504&amp;"@"&amp;L504, orderadmin, 2))))</f>
        <v/>
      </c>
      <c r="Z504" s="147" t="str">
        <f t="shared" si="53"/>
        <v/>
      </c>
      <c r="AA504" s="147" t="str">
        <f t="shared" si="54"/>
        <v/>
      </c>
      <c r="AB504" s="147" t="str">
        <f t="shared" si="55"/>
        <v/>
      </c>
      <c r="AC504" s="147" t="str">
        <f t="shared" si="51"/>
        <v/>
      </c>
      <c r="AD504" s="11" t="str">
        <f t="shared" si="56"/>
        <v/>
      </c>
      <c r="AE504" s="11" t="str">
        <f t="array" ref="AE504">IF(COUNTBLANK(D504)=1,"",IF(OR($H$2="y",$H$2="m"),IF(AA504=AA503,IF(OR(AB504=$AB$4:$AB503)=FALSE,AE503&amp;C504,AE503),"("&amp;C504)&amp;IF(AA504=AA505,IF(OR(AB505=$AB$4:$AB504)=FALSE,", ",""),") "),""))</f>
        <v/>
      </c>
      <c r="AF504" s="11" t="str">
        <f t="array" ref="AF504">IF((COUNTBLANK(D504)=0)*OR($H$2="y",$H$2="m"),IFERROR(LEFT(C504, FIND(" ",C504)-1), C504),"")</f>
        <v/>
      </c>
      <c r="AG504" s="11" t="str">
        <f t="array" ref="AG504">IF(COUNTBLANK(D504)=1,"",IF(OR($H$2="y",$H$2="m"),IF(AA504=AA503,IF(OR(AC504=$AC$4:$AC503)=FALSE,AG503&amp;AF504,AG503),"("&amp;AF504)&amp;IF(AA504=AA505,IF(OR(AC505=$AC$4:$AC504)=FALSE,", ",""),") "),""))</f>
        <v/>
      </c>
      <c r="AH504" s="10" t="str">
        <f>IF((COUNTBLANK(D504)=1),"",IF(D504=D503,AH503,"")&amp;IF(B503&lt;&gt;B504,((IF(COUNTBLANK(E504)=1,$D$3&amp;"Non-type material: "&amp;$D$3,$D$3&amp;INDEX('type-categories'!$A$2:$B$100,MATCH(E504,'type-categories'!$A$2:$A$100,0),2)&amp;$D$3))),"")&amp;(IF(K504&lt;&gt;K503,$C$2&amp;UPPER(K504)&amp;$C$2&amp;$K$3&amp;" ",(IF(B504&lt;&gt;B503,$C$2&amp;UPPER(K504)&amp;$C$2&amp;$K$3&amp;" ",""))))&amp;IF((AA504&lt;&gt;AA505)*($H$2="y"),AD504&amp;AE504,IF((AA504&lt;&gt;AA505)*($H$2="m"),AD504&amp;AG504,IF(($H$2&lt;&gt;"m")*($H$2&lt;&gt;"Y"),(IF(F504=0,"",F504&amp;" "&amp;$F$4&amp;" "))&amp;(IF(G504=0,"",G504&amp;" "&amp;$G$4&amp;" "))&amp;(IF(H504=0,"",H504&amp;" "&amp;H$4&amp;" "))&amp;(IF(I504=0,"",I504&amp;" "&amp;$I$4&amp;" "))&amp;(IF(J504=0,"",J504&amp;" "&amp;$J$4&amp;" ")),"")))&amp;"; "&amp;IF((B504=B503)*(AA504=AA503), "same collecting data; ", IF((B504=B503)*(Z503=Z504),"same locality; ",(IF(COUNTBLANK(L504)=1,"",$D$2&amp;L504&amp;$L$3&amp;" "&amp;$D$2))&amp;(IF(COUNTBLANK(M504)=1,"",$E$2&amp;M504&amp;$E$2&amp;", "))&amp;(IF(COUNTBLANK(N504)=1,"",N504&amp;"; "))&amp;(IF(COUNTBLANK(O504)=1,"",O504&amp;"; ")))&amp;(IF(COUNTBLANK(P504)=1,"",P504&amp;"; "))&amp;(IF(COUNTBLANK(Q504)=1,"",Q504&amp;"; "))&amp;(IF(COUNTBLANK(R504)=1,"",R504&amp;"m, "))&amp;IF((COUNTBLANK(S504)=0)*(S504&lt;&gt;S503), S504&amp;"; ","")&amp;(IF(COUNTBLANK(U504)=1,"",U504&amp;"; "))&amp;(IF(COUNTBLANK(T504)=1,"",IF(COUNTBLANK(F$2)=1,T504&amp;"; ",T504&amp;" "&amp;F$2&amp;"; "))))&amp;(IF(COUNTBLANK(V504)=1,"",V504&amp;"; "))&amp;IF((COUNTBLANK(C504)=1),"",C504)&amp;IF((B504=B505)*(K504=K505)*(L504=L505)*(M504=M505),IF(($H$2&lt;&gt;"m")*($H$2&lt;&gt;"Y"), " • ", IF((ISNUMBER(FIND(")",AE504))), " • ", "")),IF((B504=B505)*(K504=K505)," • ",". ")))</f>
        <v/>
      </c>
      <c r="AI504" s="1"/>
    </row>
    <row r="505" spans="1:35" x14ac:dyDescent="0.25">
      <c r="A505" s="3" t="str">
        <f t="shared" si="52"/>
        <v/>
      </c>
      <c r="B505" s="53" t="str">
        <f t="shared" si="50"/>
        <v/>
      </c>
      <c r="C505" s="57"/>
      <c r="D505" s="57"/>
      <c r="E505" s="57"/>
      <c r="F505" s="57"/>
      <c r="G505" s="57"/>
      <c r="H505" s="57"/>
      <c r="I505" s="57"/>
      <c r="J505" s="57"/>
      <c r="K505" s="57"/>
      <c r="L505" s="57"/>
      <c r="M505" s="54"/>
      <c r="N505" s="57"/>
      <c r="O505" s="58"/>
      <c r="P505" s="58"/>
      <c r="Q505" s="58"/>
      <c r="R505" s="58"/>
      <c r="S505" s="54"/>
      <c r="T505" s="57"/>
      <c r="U505" s="57"/>
      <c r="V505" s="57"/>
      <c r="W505" s="57"/>
      <c r="X505" s="147" t="str">
        <f>IF(COUNTBLANK(D505)=1,"",IF('order-admin-units'!$I$1&lt;&gt;"y", "", IF(COUNTBLANK(K505)=1, 'order-admin-units'!$B$1+1, VLOOKUP(K505, ordercountry, 2))))</f>
        <v/>
      </c>
      <c r="Y505" s="147" t="str">
        <f>IF(COUNTBLANK(D505)=1,"",IF('order-admin-units'!$I$1&lt;&gt;"y", "", IF(COUNTBLANK(K505:L505)&gt;0, 'order-admin-units'!$B$2+1, VLOOKUP(K505&amp;"@"&amp;L505, orderadmin, 2))))</f>
        <v/>
      </c>
      <c r="Z505" s="147" t="str">
        <f t="shared" si="53"/>
        <v/>
      </c>
      <c r="AA505" s="147" t="str">
        <f t="shared" si="54"/>
        <v/>
      </c>
      <c r="AB505" s="147" t="str">
        <f t="shared" si="55"/>
        <v/>
      </c>
      <c r="AC505" s="147" t="str">
        <f t="shared" si="51"/>
        <v/>
      </c>
      <c r="AD505" s="11" t="str">
        <f t="shared" si="56"/>
        <v/>
      </c>
      <c r="AE505" s="11" t="str">
        <f t="array" ref="AE505">IF(COUNTBLANK(D505)=1,"",IF(OR($H$2="y",$H$2="m"),IF(AA505=AA504,IF(OR(AB505=$AB$4:$AB504)=FALSE,AE504&amp;C505,AE504),"("&amp;C505)&amp;IF(AA505=AA506,IF(OR(AB506=$AB$4:$AB505)=FALSE,", ",""),") "),""))</f>
        <v/>
      </c>
      <c r="AF505" s="11" t="str">
        <f t="array" ref="AF505">IF((COUNTBLANK(D505)=0)*OR($H$2="y",$H$2="m"),IFERROR(LEFT(C505, FIND(" ",C505)-1), C505),"")</f>
        <v/>
      </c>
      <c r="AG505" s="11" t="str">
        <f t="array" ref="AG505">IF(COUNTBLANK(D505)=1,"",IF(OR($H$2="y",$H$2="m"),IF(AA505=AA504,IF(OR(AC505=$AC$4:$AC504)=FALSE,AG504&amp;AF505,AG504),"("&amp;AF505)&amp;IF(AA505=AA506,IF(OR(AC506=$AC$4:$AC505)=FALSE,", ",""),") "),""))</f>
        <v/>
      </c>
      <c r="AH505" s="10" t="str">
        <f>IF((COUNTBLANK(D505)=1),"",IF(D505=D504,AH504,"")&amp;IF(B504&lt;&gt;B505,((IF(COUNTBLANK(E505)=1,$D$3&amp;"Non-type material: "&amp;$D$3,$D$3&amp;INDEX('type-categories'!$A$2:$B$100,MATCH(E505,'type-categories'!$A$2:$A$100,0),2)&amp;$D$3))),"")&amp;(IF(K505&lt;&gt;K504,$C$2&amp;UPPER(K505)&amp;$C$2&amp;$K$3&amp;" ",(IF(B505&lt;&gt;B504,$C$2&amp;UPPER(K505)&amp;$C$2&amp;$K$3&amp;" ",""))))&amp;IF((AA505&lt;&gt;AA506)*($H$2="y"),AD505&amp;AE505,IF((AA505&lt;&gt;AA506)*($H$2="m"),AD505&amp;AG505,IF(($H$2&lt;&gt;"m")*($H$2&lt;&gt;"Y"),(IF(F505=0,"",F505&amp;" "&amp;$F$4&amp;" "))&amp;(IF(G505=0,"",G505&amp;" "&amp;$G$4&amp;" "))&amp;(IF(H505=0,"",H505&amp;" "&amp;H$4&amp;" "))&amp;(IF(I505=0,"",I505&amp;" "&amp;$I$4&amp;" "))&amp;(IF(J505=0,"",J505&amp;" "&amp;$J$4&amp;" ")),"")))&amp;"; "&amp;IF((B505=B504)*(AA505=AA504), "same collecting data; ", IF((B505=B504)*(Z504=Z505),"same locality; ",(IF(COUNTBLANK(L505)=1,"",$D$2&amp;L505&amp;$L$3&amp;" "&amp;$D$2))&amp;(IF(COUNTBLANK(M505)=1,"",$E$2&amp;M505&amp;$E$2&amp;", "))&amp;(IF(COUNTBLANK(N505)=1,"",N505&amp;"; "))&amp;(IF(COUNTBLANK(O505)=1,"",O505&amp;"; ")))&amp;(IF(COUNTBLANK(P505)=1,"",P505&amp;"; "))&amp;(IF(COUNTBLANK(Q505)=1,"",Q505&amp;"; "))&amp;(IF(COUNTBLANK(R505)=1,"",R505&amp;"m, "))&amp;IF((COUNTBLANK(S505)=0)*(S505&lt;&gt;S504), S505&amp;"; ","")&amp;(IF(COUNTBLANK(U505)=1,"",U505&amp;"; "))&amp;(IF(COUNTBLANK(T505)=1,"",IF(COUNTBLANK(F$2)=1,T505&amp;"; ",T505&amp;" "&amp;F$2&amp;"; "))))&amp;(IF(COUNTBLANK(V505)=1,"",V505&amp;"; "))&amp;IF((COUNTBLANK(C505)=1),"",C505)&amp;IF((B505=B506)*(K505=K506)*(L505=L506)*(M505=M506),IF(($H$2&lt;&gt;"m")*($H$2&lt;&gt;"Y"), " • ", IF((ISNUMBER(FIND(")",AE505))), " • ", "")),IF((B505=B506)*(K505=K506)," • ",". ")))</f>
        <v/>
      </c>
      <c r="AI505" s="1"/>
    </row>
    <row r="506" spans="1:35" x14ac:dyDescent="0.25">
      <c r="A506" s="3" t="str">
        <f t="shared" si="52"/>
        <v/>
      </c>
      <c r="B506" s="53" t="str">
        <f t="shared" si="50"/>
        <v/>
      </c>
      <c r="C506" s="57"/>
      <c r="D506" s="57"/>
      <c r="E506" s="57"/>
      <c r="F506" s="57"/>
      <c r="G506" s="57"/>
      <c r="H506" s="57"/>
      <c r="I506" s="57"/>
      <c r="J506" s="57"/>
      <c r="K506" s="57"/>
      <c r="L506" s="57"/>
      <c r="M506" s="54"/>
      <c r="N506" s="57"/>
      <c r="O506" s="58"/>
      <c r="P506" s="58"/>
      <c r="Q506" s="58"/>
      <c r="R506" s="58"/>
      <c r="S506" s="54"/>
      <c r="T506" s="57"/>
      <c r="U506" s="57"/>
      <c r="V506" s="57"/>
      <c r="W506" s="57"/>
      <c r="X506" s="147" t="str">
        <f>IF(COUNTBLANK(D506)=1,"",IF('order-admin-units'!$I$1&lt;&gt;"y", "", IF(COUNTBLANK(K506)=1, 'order-admin-units'!$B$1+1, VLOOKUP(K506, ordercountry, 2))))</f>
        <v/>
      </c>
      <c r="Y506" s="147" t="str">
        <f>IF(COUNTBLANK(D506)=1,"",IF('order-admin-units'!$I$1&lt;&gt;"y", "", IF(COUNTBLANK(K506:L506)&gt;0, 'order-admin-units'!$B$2+1, VLOOKUP(K506&amp;"@"&amp;L506, orderadmin, 2))))</f>
        <v/>
      </c>
      <c r="Z506" s="147" t="str">
        <f t="shared" si="53"/>
        <v/>
      </c>
      <c r="AA506" s="147" t="str">
        <f t="shared" si="54"/>
        <v/>
      </c>
      <c r="AB506" s="147" t="str">
        <f t="shared" si="55"/>
        <v/>
      </c>
      <c r="AC506" s="147" t="str">
        <f t="shared" si="51"/>
        <v/>
      </c>
      <c r="AD506" s="11" t="str">
        <f t="shared" si="56"/>
        <v/>
      </c>
      <c r="AE506" s="11" t="str">
        <f t="array" ref="AE506">IF(COUNTBLANK(D506)=1,"",IF(OR($H$2="y",$H$2="m"),IF(AA506=AA505,IF(OR(AB506=$AB$4:$AB505)=FALSE,AE505&amp;C506,AE505),"("&amp;C506)&amp;IF(AA506=AA507,IF(OR(AB507=$AB$4:$AB506)=FALSE,", ",""),") "),""))</f>
        <v/>
      </c>
      <c r="AF506" s="11" t="str">
        <f t="array" ref="AF506">IF((COUNTBLANK(D506)=0)*OR($H$2="y",$H$2="m"),IFERROR(LEFT(C506, FIND(" ",C506)-1), C506),"")</f>
        <v/>
      </c>
      <c r="AG506" s="11" t="str">
        <f t="array" ref="AG506">IF(COUNTBLANK(D506)=1,"",IF(OR($H$2="y",$H$2="m"),IF(AA506=AA505,IF(OR(AC506=$AC$4:$AC505)=FALSE,AG505&amp;AF506,AG505),"("&amp;AF506)&amp;IF(AA506=AA507,IF(OR(AC507=$AC$4:$AC506)=FALSE,", ",""),") "),""))</f>
        <v/>
      </c>
      <c r="AH506" s="10" t="str">
        <f>IF((COUNTBLANK(D506)=1),"",IF(D506=D505,AH505,"")&amp;IF(B505&lt;&gt;B506,((IF(COUNTBLANK(E506)=1,$D$3&amp;"Non-type material: "&amp;$D$3,$D$3&amp;INDEX('type-categories'!$A$2:$B$100,MATCH(E506,'type-categories'!$A$2:$A$100,0),2)&amp;$D$3))),"")&amp;(IF(K506&lt;&gt;K505,$C$2&amp;UPPER(K506)&amp;$C$2&amp;$K$3&amp;" ",(IF(B506&lt;&gt;B505,$C$2&amp;UPPER(K506)&amp;$C$2&amp;$K$3&amp;" ",""))))&amp;IF((AA506&lt;&gt;AA507)*($H$2="y"),AD506&amp;AE506,IF((AA506&lt;&gt;AA507)*($H$2="m"),AD506&amp;AG506,IF(($H$2&lt;&gt;"m")*($H$2&lt;&gt;"Y"),(IF(F506=0,"",F506&amp;" "&amp;$F$4&amp;" "))&amp;(IF(G506=0,"",G506&amp;" "&amp;$G$4&amp;" "))&amp;(IF(H506=0,"",H506&amp;" "&amp;H$4&amp;" "))&amp;(IF(I506=0,"",I506&amp;" "&amp;$I$4&amp;" "))&amp;(IF(J506=0,"",J506&amp;" "&amp;$J$4&amp;" ")),"")))&amp;"; "&amp;IF((B506=B505)*(AA506=AA505), "same collecting data; ", IF((B506=B505)*(Z505=Z506),"same locality; ",(IF(COUNTBLANK(L506)=1,"",$D$2&amp;L506&amp;$L$3&amp;" "&amp;$D$2))&amp;(IF(COUNTBLANK(M506)=1,"",$E$2&amp;M506&amp;$E$2&amp;", "))&amp;(IF(COUNTBLANK(N506)=1,"",N506&amp;"; "))&amp;(IF(COUNTBLANK(O506)=1,"",O506&amp;"; ")))&amp;(IF(COUNTBLANK(P506)=1,"",P506&amp;"; "))&amp;(IF(COUNTBLANK(Q506)=1,"",Q506&amp;"; "))&amp;(IF(COUNTBLANK(R506)=1,"",R506&amp;"m, "))&amp;IF((COUNTBLANK(S506)=0)*(S506&lt;&gt;S505), S506&amp;"; ","")&amp;(IF(COUNTBLANK(U506)=1,"",U506&amp;"; "))&amp;(IF(COUNTBLANK(T506)=1,"",IF(COUNTBLANK(F$2)=1,T506&amp;"; ",T506&amp;" "&amp;F$2&amp;"; "))))&amp;(IF(COUNTBLANK(V506)=1,"",V506&amp;"; "))&amp;IF((COUNTBLANK(C506)=1),"",C506)&amp;IF((B506=B507)*(K506=K507)*(L506=L507)*(M506=M507),IF(($H$2&lt;&gt;"m")*($H$2&lt;&gt;"Y"), " • ", IF((ISNUMBER(FIND(")",AE506))), " • ", "")),IF((B506=B507)*(K506=K507)," • ",". ")))</f>
        <v/>
      </c>
      <c r="AI506" s="1"/>
    </row>
    <row r="507" spans="1:35" x14ac:dyDescent="0.25">
      <c r="A507" s="3" t="str">
        <f t="shared" si="52"/>
        <v/>
      </c>
      <c r="B507" s="53" t="str">
        <f t="shared" si="50"/>
        <v/>
      </c>
      <c r="C507" s="57"/>
      <c r="D507" s="57"/>
      <c r="E507" s="57"/>
      <c r="F507" s="57"/>
      <c r="G507" s="57"/>
      <c r="H507" s="57"/>
      <c r="I507" s="57"/>
      <c r="J507" s="57"/>
      <c r="K507" s="57"/>
      <c r="L507" s="57"/>
      <c r="M507" s="54"/>
      <c r="N507" s="57"/>
      <c r="O507" s="58"/>
      <c r="P507" s="58"/>
      <c r="Q507" s="58"/>
      <c r="R507" s="58"/>
      <c r="S507" s="54"/>
      <c r="T507" s="57"/>
      <c r="U507" s="57"/>
      <c r="V507" s="57"/>
      <c r="W507" s="57"/>
      <c r="X507" s="147" t="str">
        <f>IF(COUNTBLANK(D507)=1,"",IF('order-admin-units'!$I$1&lt;&gt;"y", "", IF(COUNTBLANK(K507)=1, 'order-admin-units'!$B$1+1, VLOOKUP(K507, ordercountry, 2))))</f>
        <v/>
      </c>
      <c r="Y507" s="147" t="str">
        <f>IF(COUNTBLANK(D507)=1,"",IF('order-admin-units'!$I$1&lt;&gt;"y", "", IF(COUNTBLANK(K507:L507)&gt;0, 'order-admin-units'!$B$2+1, VLOOKUP(K507&amp;"@"&amp;L507, orderadmin, 2))))</f>
        <v/>
      </c>
      <c r="Z507" s="147" t="str">
        <f t="shared" si="53"/>
        <v/>
      </c>
      <c r="AA507" s="147" t="str">
        <f t="shared" si="54"/>
        <v/>
      </c>
      <c r="AB507" s="147" t="str">
        <f t="shared" si="55"/>
        <v/>
      </c>
      <c r="AC507" s="147" t="str">
        <f t="shared" si="51"/>
        <v/>
      </c>
      <c r="AD507" s="11" t="str">
        <f t="shared" si="56"/>
        <v/>
      </c>
      <c r="AE507" s="11" t="str">
        <f t="array" ref="AE507">IF(COUNTBLANK(D507)=1,"",IF(OR($H$2="y",$H$2="m"),IF(AA507=AA506,IF(OR(AB507=$AB$4:$AB506)=FALSE,AE506&amp;C507,AE506),"("&amp;C507)&amp;IF(AA507=AA508,IF(OR(AB508=$AB$4:$AB507)=FALSE,", ",""),") "),""))</f>
        <v/>
      </c>
      <c r="AF507" s="11" t="str">
        <f t="array" ref="AF507">IF((COUNTBLANK(D507)=0)*OR($H$2="y",$H$2="m"),IFERROR(LEFT(C507, FIND(" ",C507)-1), C507),"")</f>
        <v/>
      </c>
      <c r="AG507" s="11" t="str">
        <f t="array" ref="AG507">IF(COUNTBLANK(D507)=1,"",IF(OR($H$2="y",$H$2="m"),IF(AA507=AA506,IF(OR(AC507=$AC$4:$AC506)=FALSE,AG506&amp;AF507,AG506),"("&amp;AF507)&amp;IF(AA507=AA508,IF(OR(AC508=$AC$4:$AC507)=FALSE,", ",""),") "),""))</f>
        <v/>
      </c>
      <c r="AH507" s="10" t="str">
        <f>IF((COUNTBLANK(D507)=1),"",IF(D507=D506,AH506,"")&amp;IF(B506&lt;&gt;B507,((IF(COUNTBLANK(E507)=1,$D$3&amp;"Non-type material: "&amp;$D$3,$D$3&amp;INDEX('type-categories'!$A$2:$B$100,MATCH(E507,'type-categories'!$A$2:$A$100,0),2)&amp;$D$3))),"")&amp;(IF(K507&lt;&gt;K506,$C$2&amp;UPPER(K507)&amp;$C$2&amp;$K$3&amp;" ",(IF(B507&lt;&gt;B506,$C$2&amp;UPPER(K507)&amp;$C$2&amp;$K$3&amp;" ",""))))&amp;IF((AA507&lt;&gt;AA508)*($H$2="y"),AD507&amp;AE507,IF((AA507&lt;&gt;AA508)*($H$2="m"),AD507&amp;AG507,IF(($H$2&lt;&gt;"m")*($H$2&lt;&gt;"Y"),(IF(F507=0,"",F507&amp;" "&amp;$F$4&amp;" "))&amp;(IF(G507=0,"",G507&amp;" "&amp;$G$4&amp;" "))&amp;(IF(H507=0,"",H507&amp;" "&amp;H$4&amp;" "))&amp;(IF(I507=0,"",I507&amp;" "&amp;$I$4&amp;" "))&amp;(IF(J507=0,"",J507&amp;" "&amp;$J$4&amp;" ")),"")))&amp;"; "&amp;IF((B507=B506)*(AA507=AA506), "same collecting data; ", IF((B507=B506)*(Z506=Z507),"same locality; ",(IF(COUNTBLANK(L507)=1,"",$D$2&amp;L507&amp;$L$3&amp;" "&amp;$D$2))&amp;(IF(COUNTBLANK(M507)=1,"",$E$2&amp;M507&amp;$E$2&amp;", "))&amp;(IF(COUNTBLANK(N507)=1,"",N507&amp;"; "))&amp;(IF(COUNTBLANK(O507)=1,"",O507&amp;"; ")))&amp;(IF(COUNTBLANK(P507)=1,"",P507&amp;"; "))&amp;(IF(COUNTBLANK(Q507)=1,"",Q507&amp;"; "))&amp;(IF(COUNTBLANK(R507)=1,"",R507&amp;"m, "))&amp;IF((COUNTBLANK(S507)=0)*(S507&lt;&gt;S506), S507&amp;"; ","")&amp;(IF(COUNTBLANK(U507)=1,"",U507&amp;"; "))&amp;(IF(COUNTBLANK(T507)=1,"",IF(COUNTBLANK(F$2)=1,T507&amp;"; ",T507&amp;" "&amp;F$2&amp;"; "))))&amp;(IF(COUNTBLANK(V507)=1,"",V507&amp;"; "))&amp;IF((COUNTBLANK(C507)=1),"",C507)&amp;IF((B507=B508)*(K507=K508)*(L507=L508)*(M507=M508),IF(($H$2&lt;&gt;"m")*($H$2&lt;&gt;"Y"), " • ", IF((ISNUMBER(FIND(")",AE507))), " • ", "")),IF((B507=B508)*(K507=K508)," • ",". ")))</f>
        <v/>
      </c>
      <c r="AI507" s="1"/>
    </row>
    <row r="508" spans="1:35" x14ac:dyDescent="0.25">
      <c r="A508" s="3" t="str">
        <f t="shared" si="52"/>
        <v/>
      </c>
      <c r="B508" s="53" t="str">
        <f t="shared" si="50"/>
        <v/>
      </c>
      <c r="C508" s="57"/>
      <c r="D508" s="57"/>
      <c r="E508" s="57"/>
      <c r="F508" s="57"/>
      <c r="G508" s="57"/>
      <c r="H508" s="57"/>
      <c r="I508" s="57"/>
      <c r="J508" s="57"/>
      <c r="K508" s="57"/>
      <c r="L508" s="57"/>
      <c r="M508" s="54"/>
      <c r="N508" s="57"/>
      <c r="O508" s="58"/>
      <c r="P508" s="58"/>
      <c r="Q508" s="58"/>
      <c r="R508" s="58"/>
      <c r="S508" s="54"/>
      <c r="T508" s="57"/>
      <c r="U508" s="57"/>
      <c r="V508" s="57"/>
      <c r="W508" s="57"/>
      <c r="X508" s="147" t="str">
        <f>IF(COUNTBLANK(D508)=1,"",IF('order-admin-units'!$I$1&lt;&gt;"y", "", IF(COUNTBLANK(K508)=1, 'order-admin-units'!$B$1+1, VLOOKUP(K508, ordercountry, 2))))</f>
        <v/>
      </c>
      <c r="Y508" s="147" t="str">
        <f>IF(COUNTBLANK(D508)=1,"",IF('order-admin-units'!$I$1&lt;&gt;"y", "", IF(COUNTBLANK(K508:L508)&gt;0, 'order-admin-units'!$B$2+1, VLOOKUP(K508&amp;"@"&amp;L508, orderadmin, 2))))</f>
        <v/>
      </c>
      <c r="Z508" s="147" t="str">
        <f t="shared" si="53"/>
        <v/>
      </c>
      <c r="AA508" s="147" t="str">
        <f t="shared" si="54"/>
        <v/>
      </c>
      <c r="AB508" s="147" t="str">
        <f t="shared" si="55"/>
        <v/>
      </c>
      <c r="AC508" s="147" t="str">
        <f t="shared" si="51"/>
        <v/>
      </c>
      <c r="AD508" s="11" t="str">
        <f t="shared" si="56"/>
        <v/>
      </c>
      <c r="AE508" s="11" t="str">
        <f t="array" ref="AE508">IF(COUNTBLANK(D508)=1,"",IF(OR($H$2="y",$H$2="m"),IF(AA508=AA507,IF(OR(AB508=$AB$4:$AB507)=FALSE,AE507&amp;C508,AE507),"("&amp;C508)&amp;IF(AA508=AA509,IF(OR(AB509=$AB$4:$AB508)=FALSE,", ",""),") "),""))</f>
        <v/>
      </c>
      <c r="AF508" s="11" t="str">
        <f t="array" ref="AF508">IF((COUNTBLANK(D508)=0)*OR($H$2="y",$H$2="m"),IFERROR(LEFT(C508, FIND(" ",C508)-1), C508),"")</f>
        <v/>
      </c>
      <c r="AG508" s="11" t="str">
        <f t="array" ref="AG508">IF(COUNTBLANK(D508)=1,"",IF(OR($H$2="y",$H$2="m"),IF(AA508=AA507,IF(OR(AC508=$AC$4:$AC507)=FALSE,AG507&amp;AF508,AG507),"("&amp;AF508)&amp;IF(AA508=AA509,IF(OR(AC509=$AC$4:$AC508)=FALSE,", ",""),") "),""))</f>
        <v/>
      </c>
      <c r="AH508" s="10" t="str">
        <f>IF((COUNTBLANK(D508)=1),"",IF(D508=D507,AH507,"")&amp;IF(B507&lt;&gt;B508,((IF(COUNTBLANK(E508)=1,$D$3&amp;"Non-type material: "&amp;$D$3,$D$3&amp;INDEX('type-categories'!$A$2:$B$100,MATCH(E508,'type-categories'!$A$2:$A$100,0),2)&amp;$D$3))),"")&amp;(IF(K508&lt;&gt;K507,$C$2&amp;UPPER(K508)&amp;$C$2&amp;$K$3&amp;" ",(IF(B508&lt;&gt;B507,$C$2&amp;UPPER(K508)&amp;$C$2&amp;$K$3&amp;" ",""))))&amp;IF((AA508&lt;&gt;AA509)*($H$2="y"),AD508&amp;AE508,IF((AA508&lt;&gt;AA509)*($H$2="m"),AD508&amp;AG508,IF(($H$2&lt;&gt;"m")*($H$2&lt;&gt;"Y"),(IF(F508=0,"",F508&amp;" "&amp;$F$4&amp;" "))&amp;(IF(G508=0,"",G508&amp;" "&amp;$G$4&amp;" "))&amp;(IF(H508=0,"",H508&amp;" "&amp;H$4&amp;" "))&amp;(IF(I508=0,"",I508&amp;" "&amp;$I$4&amp;" "))&amp;(IF(J508=0,"",J508&amp;" "&amp;$J$4&amp;" ")),"")))&amp;"; "&amp;IF((B508=B507)*(AA508=AA507), "same collecting data; ", IF((B508=B507)*(Z507=Z508),"same locality; ",(IF(COUNTBLANK(L508)=1,"",$D$2&amp;L508&amp;$L$3&amp;" "&amp;$D$2))&amp;(IF(COUNTBLANK(M508)=1,"",$E$2&amp;M508&amp;$E$2&amp;", "))&amp;(IF(COUNTBLANK(N508)=1,"",N508&amp;"; "))&amp;(IF(COUNTBLANK(O508)=1,"",O508&amp;"; ")))&amp;(IF(COUNTBLANK(P508)=1,"",P508&amp;"; "))&amp;(IF(COUNTBLANK(Q508)=1,"",Q508&amp;"; "))&amp;(IF(COUNTBLANK(R508)=1,"",R508&amp;"m, "))&amp;IF((COUNTBLANK(S508)=0)*(S508&lt;&gt;S507), S508&amp;"; ","")&amp;(IF(COUNTBLANK(U508)=1,"",U508&amp;"; "))&amp;(IF(COUNTBLANK(T508)=1,"",IF(COUNTBLANK(F$2)=1,T508&amp;"; ",T508&amp;" "&amp;F$2&amp;"; "))))&amp;(IF(COUNTBLANK(V508)=1,"",V508&amp;"; "))&amp;IF((COUNTBLANK(C508)=1),"",C508)&amp;IF((B508=B509)*(K508=K509)*(L508=L509)*(M508=M509),IF(($H$2&lt;&gt;"m")*($H$2&lt;&gt;"Y"), " • ", IF((ISNUMBER(FIND(")",AE508))), " • ", "")),IF((B508=B509)*(K508=K509)," • ",". ")))</f>
        <v/>
      </c>
      <c r="AI508" s="1"/>
    </row>
    <row r="509" spans="1:35" x14ac:dyDescent="0.25">
      <c r="A509" s="3" t="str">
        <f t="shared" si="52"/>
        <v/>
      </c>
      <c r="B509" s="53" t="str">
        <f t="shared" si="50"/>
        <v/>
      </c>
      <c r="C509" s="57"/>
      <c r="D509" s="57"/>
      <c r="E509" s="57"/>
      <c r="F509" s="57"/>
      <c r="G509" s="57"/>
      <c r="H509" s="57"/>
      <c r="I509" s="57"/>
      <c r="J509" s="57"/>
      <c r="K509" s="57"/>
      <c r="L509" s="57"/>
      <c r="M509" s="54"/>
      <c r="N509" s="57"/>
      <c r="O509" s="58"/>
      <c r="P509" s="58"/>
      <c r="Q509" s="58"/>
      <c r="R509" s="58"/>
      <c r="S509" s="54"/>
      <c r="T509" s="57"/>
      <c r="U509" s="57"/>
      <c r="V509" s="57"/>
      <c r="W509" s="57"/>
      <c r="X509" s="147" t="str">
        <f>IF(COUNTBLANK(D509)=1,"",IF('order-admin-units'!$I$1&lt;&gt;"y", "", IF(COUNTBLANK(K509)=1, 'order-admin-units'!$B$1+1, VLOOKUP(K509, ordercountry, 2))))</f>
        <v/>
      </c>
      <c r="Y509" s="147" t="str">
        <f>IF(COUNTBLANK(D509)=1,"",IF('order-admin-units'!$I$1&lt;&gt;"y", "", IF(COUNTBLANK(K509:L509)&gt;0, 'order-admin-units'!$B$2+1, VLOOKUP(K509&amp;"@"&amp;L509, orderadmin, 2))))</f>
        <v/>
      </c>
      <c r="Z509" s="147" t="str">
        <f t="shared" si="53"/>
        <v/>
      </c>
      <c r="AA509" s="147" t="str">
        <f t="shared" si="54"/>
        <v/>
      </c>
      <c r="AB509" s="147" t="str">
        <f t="shared" si="55"/>
        <v/>
      </c>
      <c r="AC509" s="147" t="str">
        <f t="shared" si="51"/>
        <v/>
      </c>
      <c r="AD509" s="11" t="str">
        <f t="shared" si="56"/>
        <v/>
      </c>
      <c r="AE509" s="11" t="str">
        <f t="array" ref="AE509">IF(COUNTBLANK(D509)=1,"",IF(OR($H$2="y",$H$2="m"),IF(AA509=AA508,IF(OR(AB509=$AB$4:$AB508)=FALSE,AE508&amp;C509,AE508),"("&amp;C509)&amp;IF(AA509=AA510,IF(OR(AB510=$AB$4:$AB509)=FALSE,", ",""),") "),""))</f>
        <v/>
      </c>
      <c r="AF509" s="11" t="str">
        <f t="array" ref="AF509">IF((COUNTBLANK(D509)=0)*OR($H$2="y",$H$2="m"),IFERROR(LEFT(C509, FIND(" ",C509)-1), C509),"")</f>
        <v/>
      </c>
      <c r="AG509" s="11" t="str">
        <f t="array" ref="AG509">IF(COUNTBLANK(D509)=1,"",IF(OR($H$2="y",$H$2="m"),IF(AA509=AA508,IF(OR(AC509=$AC$4:$AC508)=FALSE,AG508&amp;AF509,AG508),"("&amp;AF509)&amp;IF(AA509=AA510,IF(OR(AC510=$AC$4:$AC509)=FALSE,", ",""),") "),""))</f>
        <v/>
      </c>
      <c r="AH509" s="10" t="str">
        <f>IF((COUNTBLANK(D509)=1),"",IF(D509=D508,AH508,"")&amp;IF(B508&lt;&gt;B509,((IF(COUNTBLANK(E509)=1,$D$3&amp;"Non-type material: "&amp;$D$3,$D$3&amp;INDEX('type-categories'!$A$2:$B$100,MATCH(E509,'type-categories'!$A$2:$A$100,0),2)&amp;$D$3))),"")&amp;(IF(K509&lt;&gt;K508,$C$2&amp;UPPER(K509)&amp;$C$2&amp;$K$3&amp;" ",(IF(B509&lt;&gt;B508,$C$2&amp;UPPER(K509)&amp;$C$2&amp;$K$3&amp;" ",""))))&amp;IF((AA509&lt;&gt;AA510)*($H$2="y"),AD509&amp;AE509,IF((AA509&lt;&gt;AA510)*($H$2="m"),AD509&amp;AG509,IF(($H$2&lt;&gt;"m")*($H$2&lt;&gt;"Y"),(IF(F509=0,"",F509&amp;" "&amp;$F$4&amp;" "))&amp;(IF(G509=0,"",G509&amp;" "&amp;$G$4&amp;" "))&amp;(IF(H509=0,"",H509&amp;" "&amp;H$4&amp;" "))&amp;(IF(I509=0,"",I509&amp;" "&amp;$I$4&amp;" "))&amp;(IF(J509=0,"",J509&amp;" "&amp;$J$4&amp;" ")),"")))&amp;"; "&amp;IF((B509=B508)*(AA509=AA508), "same collecting data; ", IF((B509=B508)*(Z508=Z509),"same locality; ",(IF(COUNTBLANK(L509)=1,"",$D$2&amp;L509&amp;$L$3&amp;" "&amp;$D$2))&amp;(IF(COUNTBLANK(M509)=1,"",$E$2&amp;M509&amp;$E$2&amp;", "))&amp;(IF(COUNTBLANK(N509)=1,"",N509&amp;"; "))&amp;(IF(COUNTBLANK(O509)=1,"",O509&amp;"; ")))&amp;(IF(COUNTBLANK(P509)=1,"",P509&amp;"; "))&amp;(IF(COUNTBLANK(Q509)=1,"",Q509&amp;"; "))&amp;(IF(COUNTBLANK(R509)=1,"",R509&amp;"m, "))&amp;IF((COUNTBLANK(S509)=0)*(S509&lt;&gt;S508), S509&amp;"; ","")&amp;(IF(COUNTBLANK(U509)=1,"",U509&amp;"; "))&amp;(IF(COUNTBLANK(T509)=1,"",IF(COUNTBLANK(F$2)=1,T509&amp;"; ",T509&amp;" "&amp;F$2&amp;"; "))))&amp;(IF(COUNTBLANK(V509)=1,"",V509&amp;"; "))&amp;IF((COUNTBLANK(C509)=1),"",C509)&amp;IF((B509=B510)*(K509=K510)*(L509=L510)*(M509=M510),IF(($H$2&lt;&gt;"m")*($H$2&lt;&gt;"Y"), " • ", IF((ISNUMBER(FIND(")",AE509))), " • ", "")),IF((B509=B510)*(K509=K510)," • ",". ")))</f>
        <v/>
      </c>
      <c r="AI509" s="1"/>
    </row>
    <row r="510" spans="1:35" x14ac:dyDescent="0.25">
      <c r="A510" s="3" t="str">
        <f t="shared" si="52"/>
        <v/>
      </c>
      <c r="B510" s="53" t="str">
        <f t="shared" si="50"/>
        <v/>
      </c>
      <c r="C510" s="57"/>
      <c r="D510" s="57"/>
      <c r="E510" s="57"/>
      <c r="F510" s="57"/>
      <c r="G510" s="57"/>
      <c r="H510" s="57"/>
      <c r="I510" s="57"/>
      <c r="J510" s="57"/>
      <c r="K510" s="57"/>
      <c r="L510" s="57"/>
      <c r="M510" s="54"/>
      <c r="N510" s="57"/>
      <c r="O510" s="58"/>
      <c r="P510" s="58"/>
      <c r="Q510" s="58"/>
      <c r="R510" s="58"/>
      <c r="S510" s="54"/>
      <c r="T510" s="57"/>
      <c r="U510" s="57"/>
      <c r="V510" s="57"/>
      <c r="W510" s="57"/>
      <c r="X510" s="147" t="str">
        <f>IF(COUNTBLANK(D510)=1,"",IF('order-admin-units'!$I$1&lt;&gt;"y", "", IF(COUNTBLANK(K510)=1, 'order-admin-units'!$B$1+1, VLOOKUP(K510, ordercountry, 2))))</f>
        <v/>
      </c>
      <c r="Y510" s="147" t="str">
        <f>IF(COUNTBLANK(D510)=1,"",IF('order-admin-units'!$I$1&lt;&gt;"y", "", IF(COUNTBLANK(K510:L510)&gt;0, 'order-admin-units'!$B$2+1, VLOOKUP(K510&amp;"@"&amp;L510, orderadmin, 2))))</f>
        <v/>
      </c>
      <c r="Z510" s="147" t="str">
        <f t="shared" si="53"/>
        <v/>
      </c>
      <c r="AA510" s="147" t="str">
        <f t="shared" si="54"/>
        <v/>
      </c>
      <c r="AB510" s="147" t="str">
        <f t="shared" si="55"/>
        <v/>
      </c>
      <c r="AC510" s="147" t="str">
        <f t="shared" si="51"/>
        <v/>
      </c>
      <c r="AD510" s="11" t="str">
        <f t="shared" si="56"/>
        <v/>
      </c>
      <c r="AE510" s="11" t="str">
        <f t="array" ref="AE510">IF(COUNTBLANK(D510)=1,"",IF(OR($H$2="y",$H$2="m"),IF(AA510=AA509,IF(OR(AB510=$AB$4:$AB509)=FALSE,AE509&amp;C510,AE509),"("&amp;C510)&amp;IF(AA510=AA511,IF(OR(AB511=$AB$4:$AB510)=FALSE,", ",""),") "),""))</f>
        <v/>
      </c>
      <c r="AF510" s="11" t="str">
        <f t="array" ref="AF510">IF((COUNTBLANK(D510)=0)*OR($H$2="y",$H$2="m"),IFERROR(LEFT(C510, FIND(" ",C510)-1), C510),"")</f>
        <v/>
      </c>
      <c r="AG510" s="11" t="str">
        <f t="array" ref="AG510">IF(COUNTBLANK(D510)=1,"",IF(OR($H$2="y",$H$2="m"),IF(AA510=AA509,IF(OR(AC510=$AC$4:$AC509)=FALSE,AG509&amp;AF510,AG509),"("&amp;AF510)&amp;IF(AA510=AA511,IF(OR(AC511=$AC$4:$AC510)=FALSE,", ",""),") "),""))</f>
        <v/>
      </c>
      <c r="AH510" s="10" t="str">
        <f>IF((COUNTBLANK(D510)=1),"",IF(D510=D509,AH509,"")&amp;IF(B509&lt;&gt;B510,((IF(COUNTBLANK(E510)=1,$D$3&amp;"Non-type material: "&amp;$D$3,$D$3&amp;INDEX('type-categories'!$A$2:$B$100,MATCH(E510,'type-categories'!$A$2:$A$100,0),2)&amp;$D$3))),"")&amp;(IF(K510&lt;&gt;K509,$C$2&amp;UPPER(K510)&amp;$C$2&amp;$K$3&amp;" ",(IF(B510&lt;&gt;B509,$C$2&amp;UPPER(K510)&amp;$C$2&amp;$K$3&amp;" ",""))))&amp;IF((AA510&lt;&gt;AA511)*($H$2="y"),AD510&amp;AE510,IF((AA510&lt;&gt;AA511)*($H$2="m"),AD510&amp;AG510,IF(($H$2&lt;&gt;"m")*($H$2&lt;&gt;"Y"),(IF(F510=0,"",F510&amp;" "&amp;$F$4&amp;" "))&amp;(IF(G510=0,"",G510&amp;" "&amp;$G$4&amp;" "))&amp;(IF(H510=0,"",H510&amp;" "&amp;H$4&amp;" "))&amp;(IF(I510=0,"",I510&amp;" "&amp;$I$4&amp;" "))&amp;(IF(J510=0,"",J510&amp;" "&amp;$J$4&amp;" ")),"")))&amp;"; "&amp;IF((B510=B509)*(AA510=AA509), "same collecting data; ", IF((B510=B509)*(Z509=Z510),"same locality; ",(IF(COUNTBLANK(L510)=1,"",$D$2&amp;L510&amp;$L$3&amp;" "&amp;$D$2))&amp;(IF(COUNTBLANK(M510)=1,"",$E$2&amp;M510&amp;$E$2&amp;", "))&amp;(IF(COUNTBLANK(N510)=1,"",N510&amp;"; "))&amp;(IF(COUNTBLANK(O510)=1,"",O510&amp;"; ")))&amp;(IF(COUNTBLANK(P510)=1,"",P510&amp;"; "))&amp;(IF(COUNTBLANK(Q510)=1,"",Q510&amp;"; "))&amp;(IF(COUNTBLANK(R510)=1,"",R510&amp;"m, "))&amp;IF((COUNTBLANK(S510)=0)*(S510&lt;&gt;S509), S510&amp;"; ","")&amp;(IF(COUNTBLANK(U510)=1,"",U510&amp;"; "))&amp;(IF(COUNTBLANK(T510)=1,"",IF(COUNTBLANK(F$2)=1,T510&amp;"; ",T510&amp;" "&amp;F$2&amp;"; "))))&amp;(IF(COUNTBLANK(V510)=1,"",V510&amp;"; "))&amp;IF((COUNTBLANK(C510)=1),"",C510)&amp;IF((B510=B511)*(K510=K511)*(L510=L511)*(M510=M511),IF(($H$2&lt;&gt;"m")*($H$2&lt;&gt;"Y"), " • ", IF((ISNUMBER(FIND(")",AE510))), " • ", "")),IF((B510=B511)*(K510=K511)," • ",". ")))</f>
        <v/>
      </c>
      <c r="AI510" s="1"/>
    </row>
    <row r="511" spans="1:35" x14ac:dyDescent="0.25">
      <c r="A511" s="3" t="str">
        <f t="shared" si="52"/>
        <v/>
      </c>
      <c r="B511" s="53" t="str">
        <f t="shared" si="50"/>
        <v/>
      </c>
      <c r="C511" s="57"/>
      <c r="D511" s="57"/>
      <c r="E511" s="57"/>
      <c r="F511" s="57"/>
      <c r="G511" s="57"/>
      <c r="H511" s="57"/>
      <c r="I511" s="57"/>
      <c r="J511" s="57"/>
      <c r="K511" s="57"/>
      <c r="L511" s="57"/>
      <c r="M511" s="54"/>
      <c r="N511" s="57"/>
      <c r="O511" s="58"/>
      <c r="P511" s="58"/>
      <c r="Q511" s="58"/>
      <c r="R511" s="58"/>
      <c r="S511" s="54"/>
      <c r="T511" s="57"/>
      <c r="U511" s="57"/>
      <c r="V511" s="57"/>
      <c r="W511" s="57"/>
      <c r="X511" s="147" t="str">
        <f>IF(COUNTBLANK(D511)=1,"",IF('order-admin-units'!$I$1&lt;&gt;"y", "", IF(COUNTBLANK(K511)=1, 'order-admin-units'!$B$1+1, VLOOKUP(K511, ordercountry, 2))))</f>
        <v/>
      </c>
      <c r="Y511" s="147" t="str">
        <f>IF(COUNTBLANK(D511)=1,"",IF('order-admin-units'!$I$1&lt;&gt;"y", "", IF(COUNTBLANK(K511:L511)&gt;0, 'order-admin-units'!$B$2+1, VLOOKUP(K511&amp;"@"&amp;L511, orderadmin, 2))))</f>
        <v/>
      </c>
      <c r="Z511" s="147" t="str">
        <f t="shared" si="53"/>
        <v/>
      </c>
      <c r="AA511" s="147" t="str">
        <f t="shared" si="54"/>
        <v/>
      </c>
      <c r="AB511" s="147" t="str">
        <f t="shared" si="55"/>
        <v/>
      </c>
      <c r="AC511" s="147" t="str">
        <f t="shared" si="51"/>
        <v/>
      </c>
      <c r="AD511" s="11" t="str">
        <f t="shared" si="56"/>
        <v/>
      </c>
      <c r="AE511" s="11" t="str">
        <f t="array" ref="AE511">IF(COUNTBLANK(D511)=1,"",IF(OR($H$2="y",$H$2="m"),IF(AA511=AA510,IF(OR(AB511=$AB$4:$AB510)=FALSE,AE510&amp;C511,AE510),"("&amp;C511)&amp;IF(AA511=AA512,IF(OR(AB512=$AB$4:$AB511)=FALSE,", ",""),") "),""))</f>
        <v/>
      </c>
      <c r="AF511" s="11" t="str">
        <f t="array" ref="AF511">IF((COUNTBLANK(D511)=0)*OR($H$2="y",$H$2="m"),IFERROR(LEFT(C511, FIND(" ",C511)-1), C511),"")</f>
        <v/>
      </c>
      <c r="AG511" s="11" t="str">
        <f t="array" ref="AG511">IF(COUNTBLANK(D511)=1,"",IF(OR($H$2="y",$H$2="m"),IF(AA511=AA510,IF(OR(AC511=$AC$4:$AC510)=FALSE,AG510&amp;AF511,AG510),"("&amp;AF511)&amp;IF(AA511=AA512,IF(OR(AC512=$AC$4:$AC511)=FALSE,", ",""),") "),""))</f>
        <v/>
      </c>
      <c r="AH511" s="10" t="str">
        <f>IF((COUNTBLANK(D511)=1),"",IF(D511=D510,AH510,"")&amp;IF(B510&lt;&gt;B511,((IF(COUNTBLANK(E511)=1,$D$3&amp;"Non-type material: "&amp;$D$3,$D$3&amp;INDEX('type-categories'!$A$2:$B$100,MATCH(E511,'type-categories'!$A$2:$A$100,0),2)&amp;$D$3))),"")&amp;(IF(K511&lt;&gt;K510,$C$2&amp;UPPER(K511)&amp;$C$2&amp;$K$3&amp;" ",(IF(B511&lt;&gt;B510,$C$2&amp;UPPER(K511)&amp;$C$2&amp;$K$3&amp;" ",""))))&amp;IF((AA511&lt;&gt;AA512)*($H$2="y"),AD511&amp;AE511,IF((AA511&lt;&gt;AA512)*($H$2="m"),AD511&amp;AG511,IF(($H$2&lt;&gt;"m")*($H$2&lt;&gt;"Y"),(IF(F511=0,"",F511&amp;" "&amp;$F$4&amp;" "))&amp;(IF(G511=0,"",G511&amp;" "&amp;$G$4&amp;" "))&amp;(IF(H511=0,"",H511&amp;" "&amp;H$4&amp;" "))&amp;(IF(I511=0,"",I511&amp;" "&amp;$I$4&amp;" "))&amp;(IF(J511=0,"",J511&amp;" "&amp;$J$4&amp;" ")),"")))&amp;"; "&amp;IF((B511=B510)*(AA511=AA510), "same collecting data; ", IF((B511=B510)*(Z510=Z511),"same locality; ",(IF(COUNTBLANK(L511)=1,"",$D$2&amp;L511&amp;$L$3&amp;" "&amp;$D$2))&amp;(IF(COUNTBLANK(M511)=1,"",$E$2&amp;M511&amp;$E$2&amp;", "))&amp;(IF(COUNTBLANK(N511)=1,"",N511&amp;"; "))&amp;(IF(COUNTBLANK(O511)=1,"",O511&amp;"; ")))&amp;(IF(COUNTBLANK(P511)=1,"",P511&amp;"; "))&amp;(IF(COUNTBLANK(Q511)=1,"",Q511&amp;"; "))&amp;(IF(COUNTBLANK(R511)=1,"",R511&amp;"m, "))&amp;IF((COUNTBLANK(S511)=0)*(S511&lt;&gt;S510), S511&amp;"; ","")&amp;(IF(COUNTBLANK(U511)=1,"",U511&amp;"; "))&amp;(IF(COUNTBLANK(T511)=1,"",IF(COUNTBLANK(F$2)=1,T511&amp;"; ",T511&amp;" "&amp;F$2&amp;"; "))))&amp;(IF(COUNTBLANK(V511)=1,"",V511&amp;"; "))&amp;IF((COUNTBLANK(C511)=1),"",C511)&amp;IF((B511=B512)*(K511=K512)*(L511=L512)*(M511=M512),IF(($H$2&lt;&gt;"m")*($H$2&lt;&gt;"Y"), " • ", IF((ISNUMBER(FIND(")",AE511))), " • ", "")),IF((B511=B512)*(K511=K512)," • ",". ")))</f>
        <v/>
      </c>
      <c r="AI511" s="1"/>
    </row>
    <row r="512" spans="1:35" x14ac:dyDescent="0.25">
      <c r="A512" s="3" t="str">
        <f t="shared" si="52"/>
        <v/>
      </c>
      <c r="B512" s="53" t="str">
        <f t="shared" si="50"/>
        <v/>
      </c>
      <c r="C512" s="57"/>
      <c r="D512" s="57"/>
      <c r="E512" s="57"/>
      <c r="F512" s="57"/>
      <c r="G512" s="57"/>
      <c r="H512" s="57"/>
      <c r="I512" s="57"/>
      <c r="J512" s="57"/>
      <c r="K512" s="57"/>
      <c r="L512" s="57"/>
      <c r="M512" s="54"/>
      <c r="N512" s="57"/>
      <c r="O512" s="58"/>
      <c r="P512" s="58"/>
      <c r="Q512" s="58"/>
      <c r="R512" s="58"/>
      <c r="S512" s="54"/>
      <c r="T512" s="57"/>
      <c r="U512" s="57"/>
      <c r="V512" s="57"/>
      <c r="W512" s="57"/>
      <c r="X512" s="147" t="str">
        <f>IF(COUNTBLANK(D512)=1,"",IF('order-admin-units'!$I$1&lt;&gt;"y", "", IF(COUNTBLANK(K512)=1, 'order-admin-units'!$B$1+1, VLOOKUP(K512, ordercountry, 2))))</f>
        <v/>
      </c>
      <c r="Y512" s="147" t="str">
        <f>IF(COUNTBLANK(D512)=1,"",IF('order-admin-units'!$I$1&lt;&gt;"y", "", IF(COUNTBLANK(K512:L512)&gt;0, 'order-admin-units'!$B$2+1, VLOOKUP(K512&amp;"@"&amp;L512, orderadmin, 2))))</f>
        <v/>
      </c>
      <c r="Z512" s="147" t="str">
        <f t="shared" si="53"/>
        <v/>
      </c>
      <c r="AA512" s="147" t="str">
        <f t="shared" si="54"/>
        <v/>
      </c>
      <c r="AB512" s="147" t="str">
        <f t="shared" si="55"/>
        <v/>
      </c>
      <c r="AC512" s="147" t="str">
        <f t="shared" si="51"/>
        <v/>
      </c>
      <c r="AD512" s="11" t="str">
        <f t="shared" si="56"/>
        <v/>
      </c>
      <c r="AE512" s="11" t="str">
        <f t="array" ref="AE512">IF(COUNTBLANK(D512)=1,"",IF(OR($H$2="y",$H$2="m"),IF(AA512=AA511,IF(OR(AB512=$AB$4:$AB511)=FALSE,AE511&amp;C512,AE511),"("&amp;C512)&amp;IF(AA512=AA513,IF(OR(AB513=$AB$4:$AB512)=FALSE,", ",""),") "),""))</f>
        <v/>
      </c>
      <c r="AF512" s="11" t="str">
        <f t="array" ref="AF512">IF((COUNTBLANK(D512)=0)*OR($H$2="y",$H$2="m"),IFERROR(LEFT(C512, FIND(" ",C512)-1), C512),"")</f>
        <v/>
      </c>
      <c r="AG512" s="11" t="str">
        <f t="array" ref="AG512">IF(COUNTBLANK(D512)=1,"",IF(OR($H$2="y",$H$2="m"),IF(AA512=AA511,IF(OR(AC512=$AC$4:$AC511)=FALSE,AG511&amp;AF512,AG511),"("&amp;AF512)&amp;IF(AA512=AA513,IF(OR(AC513=$AC$4:$AC512)=FALSE,", ",""),") "),""))</f>
        <v/>
      </c>
      <c r="AH512" s="10" t="str">
        <f>IF((COUNTBLANK(D512)=1),"",IF(D512=D511,AH511,"")&amp;IF(B511&lt;&gt;B512,((IF(COUNTBLANK(E512)=1,$D$3&amp;"Non-type material: "&amp;$D$3,$D$3&amp;INDEX('type-categories'!$A$2:$B$100,MATCH(E512,'type-categories'!$A$2:$A$100,0),2)&amp;$D$3))),"")&amp;(IF(K512&lt;&gt;K511,$C$2&amp;UPPER(K512)&amp;$C$2&amp;$K$3&amp;" ",(IF(B512&lt;&gt;B511,$C$2&amp;UPPER(K512)&amp;$C$2&amp;$K$3&amp;" ",""))))&amp;IF((AA512&lt;&gt;AA513)*($H$2="y"),AD512&amp;AE512,IF((AA512&lt;&gt;AA513)*($H$2="m"),AD512&amp;AG512,IF(($H$2&lt;&gt;"m")*($H$2&lt;&gt;"Y"),(IF(F512=0,"",F512&amp;" "&amp;$F$4&amp;" "))&amp;(IF(G512=0,"",G512&amp;" "&amp;$G$4&amp;" "))&amp;(IF(H512=0,"",H512&amp;" "&amp;H$4&amp;" "))&amp;(IF(I512=0,"",I512&amp;" "&amp;$I$4&amp;" "))&amp;(IF(J512=0,"",J512&amp;" "&amp;$J$4&amp;" ")),"")))&amp;"; "&amp;IF((B512=B511)*(AA512=AA511), "same collecting data; ", IF((B512=B511)*(Z511=Z512),"same locality; ",(IF(COUNTBLANK(L512)=1,"",$D$2&amp;L512&amp;$L$3&amp;" "&amp;$D$2))&amp;(IF(COUNTBLANK(M512)=1,"",$E$2&amp;M512&amp;$E$2&amp;", "))&amp;(IF(COUNTBLANK(N512)=1,"",N512&amp;"; "))&amp;(IF(COUNTBLANK(O512)=1,"",O512&amp;"; ")))&amp;(IF(COUNTBLANK(P512)=1,"",P512&amp;"; "))&amp;(IF(COUNTBLANK(Q512)=1,"",Q512&amp;"; "))&amp;(IF(COUNTBLANK(R512)=1,"",R512&amp;"m, "))&amp;IF((COUNTBLANK(S512)=0)*(S512&lt;&gt;S511), S512&amp;"; ","")&amp;(IF(COUNTBLANK(U512)=1,"",U512&amp;"; "))&amp;(IF(COUNTBLANK(T512)=1,"",IF(COUNTBLANK(F$2)=1,T512&amp;"; ",T512&amp;" "&amp;F$2&amp;"; "))))&amp;(IF(COUNTBLANK(V512)=1,"",V512&amp;"; "))&amp;IF((COUNTBLANK(C512)=1),"",C512)&amp;IF((B512=B513)*(K512=K513)*(L512=L513)*(M512=M513),IF(($H$2&lt;&gt;"m")*($H$2&lt;&gt;"Y"), " • ", IF((ISNUMBER(FIND(")",AE512))), " • ", "")),IF((B512=B513)*(K512=K513)," • ",". ")))</f>
        <v/>
      </c>
      <c r="AI512" s="1"/>
    </row>
    <row r="513" spans="1:35" x14ac:dyDescent="0.25">
      <c r="A513" s="3" t="str">
        <f t="shared" si="52"/>
        <v/>
      </c>
      <c r="B513" s="53" t="str">
        <f t="shared" si="50"/>
        <v/>
      </c>
      <c r="C513" s="57"/>
      <c r="D513" s="57"/>
      <c r="E513" s="57"/>
      <c r="F513" s="57"/>
      <c r="G513" s="57"/>
      <c r="H513" s="57"/>
      <c r="I513" s="57"/>
      <c r="J513" s="57"/>
      <c r="K513" s="57"/>
      <c r="L513" s="57"/>
      <c r="M513" s="54"/>
      <c r="N513" s="57"/>
      <c r="O513" s="58"/>
      <c r="P513" s="58"/>
      <c r="Q513" s="58"/>
      <c r="R513" s="58"/>
      <c r="S513" s="54"/>
      <c r="T513" s="57"/>
      <c r="U513" s="57"/>
      <c r="V513" s="57"/>
      <c r="W513" s="57"/>
      <c r="X513" s="147" t="str">
        <f>IF(COUNTBLANK(D513)=1,"",IF('order-admin-units'!$I$1&lt;&gt;"y", "", IF(COUNTBLANK(K513)=1, 'order-admin-units'!$B$1+1, VLOOKUP(K513, ordercountry, 2))))</f>
        <v/>
      </c>
      <c r="Y513" s="147" t="str">
        <f>IF(COUNTBLANK(D513)=1,"",IF('order-admin-units'!$I$1&lt;&gt;"y", "", IF(COUNTBLANK(K513:L513)&gt;0, 'order-admin-units'!$B$2+1, VLOOKUP(K513&amp;"@"&amp;L513, orderadmin, 2))))</f>
        <v/>
      </c>
      <c r="Z513" s="147" t="str">
        <f t="shared" si="53"/>
        <v/>
      </c>
      <c r="AA513" s="147" t="str">
        <f t="shared" si="54"/>
        <v/>
      </c>
      <c r="AB513" s="147" t="str">
        <f t="shared" si="55"/>
        <v/>
      </c>
      <c r="AC513" s="147" t="str">
        <f t="shared" si="51"/>
        <v/>
      </c>
      <c r="AD513" s="11" t="str">
        <f t="shared" si="56"/>
        <v/>
      </c>
      <c r="AE513" s="11" t="str">
        <f t="array" ref="AE513">IF(COUNTBLANK(D513)=1,"",IF(OR($H$2="y",$H$2="m"),IF(AA513=AA512,IF(OR(AB513=$AB$4:$AB512)=FALSE,AE512&amp;C513,AE512),"("&amp;C513)&amp;IF(AA513=AA514,IF(OR(AB514=$AB$4:$AB513)=FALSE,", ",""),") "),""))</f>
        <v/>
      </c>
      <c r="AF513" s="11" t="str">
        <f t="array" ref="AF513">IF((COUNTBLANK(D513)=0)*OR($H$2="y",$H$2="m"),IFERROR(LEFT(C513, FIND(" ",C513)-1), C513),"")</f>
        <v/>
      </c>
      <c r="AG513" s="11" t="str">
        <f t="array" ref="AG513">IF(COUNTBLANK(D513)=1,"",IF(OR($H$2="y",$H$2="m"),IF(AA513=AA512,IF(OR(AC513=$AC$4:$AC512)=FALSE,AG512&amp;AF513,AG512),"("&amp;AF513)&amp;IF(AA513=AA514,IF(OR(AC514=$AC$4:$AC513)=FALSE,", ",""),") "),""))</f>
        <v/>
      </c>
      <c r="AH513" s="10" t="str">
        <f>IF((COUNTBLANK(D513)=1),"",IF(D513=D512,AH512,"")&amp;IF(B512&lt;&gt;B513,((IF(COUNTBLANK(E513)=1,$D$3&amp;"Non-type material: "&amp;$D$3,$D$3&amp;INDEX('type-categories'!$A$2:$B$100,MATCH(E513,'type-categories'!$A$2:$A$100,0),2)&amp;$D$3))),"")&amp;(IF(K513&lt;&gt;K512,$C$2&amp;UPPER(K513)&amp;$C$2&amp;$K$3&amp;" ",(IF(B513&lt;&gt;B512,$C$2&amp;UPPER(K513)&amp;$C$2&amp;$K$3&amp;" ",""))))&amp;IF((AA513&lt;&gt;AA514)*($H$2="y"),AD513&amp;AE513,IF((AA513&lt;&gt;AA514)*($H$2="m"),AD513&amp;AG513,IF(($H$2&lt;&gt;"m")*($H$2&lt;&gt;"Y"),(IF(F513=0,"",F513&amp;" "&amp;$F$4&amp;" "))&amp;(IF(G513=0,"",G513&amp;" "&amp;$G$4&amp;" "))&amp;(IF(H513=0,"",H513&amp;" "&amp;H$4&amp;" "))&amp;(IF(I513=0,"",I513&amp;" "&amp;$I$4&amp;" "))&amp;(IF(J513=0,"",J513&amp;" "&amp;$J$4&amp;" ")),"")))&amp;"; "&amp;IF((B513=B512)*(AA513=AA512), "same collecting data; ", IF((B513=B512)*(Z512=Z513),"same locality; ",(IF(COUNTBLANK(L513)=1,"",$D$2&amp;L513&amp;$L$3&amp;" "&amp;$D$2))&amp;(IF(COUNTBLANK(M513)=1,"",$E$2&amp;M513&amp;$E$2&amp;", "))&amp;(IF(COUNTBLANK(N513)=1,"",N513&amp;"; "))&amp;(IF(COUNTBLANK(O513)=1,"",O513&amp;"; ")))&amp;(IF(COUNTBLANK(P513)=1,"",P513&amp;"; "))&amp;(IF(COUNTBLANK(Q513)=1,"",Q513&amp;"; "))&amp;(IF(COUNTBLANK(R513)=1,"",R513&amp;"m, "))&amp;IF((COUNTBLANK(S513)=0)*(S513&lt;&gt;S512), S513&amp;"; ","")&amp;(IF(COUNTBLANK(U513)=1,"",U513&amp;"; "))&amp;(IF(COUNTBLANK(T513)=1,"",IF(COUNTBLANK(F$2)=1,T513&amp;"; ",T513&amp;" "&amp;F$2&amp;"; "))))&amp;(IF(COUNTBLANK(V513)=1,"",V513&amp;"; "))&amp;IF((COUNTBLANK(C513)=1),"",C513)&amp;IF((B513=B514)*(K513=K514)*(L513=L514)*(M513=M514),IF(($H$2&lt;&gt;"m")*($H$2&lt;&gt;"Y"), " • ", IF((ISNUMBER(FIND(")",AE513))), " • ", "")),IF((B513=B514)*(K513=K514)," • ",". ")))</f>
        <v/>
      </c>
      <c r="AI513" s="1"/>
    </row>
    <row r="514" spans="1:35" x14ac:dyDescent="0.25">
      <c r="A514" s="3" t="str">
        <f t="shared" si="52"/>
        <v/>
      </c>
      <c r="B514" s="53" t="str">
        <f t="shared" si="50"/>
        <v/>
      </c>
      <c r="C514" s="57"/>
      <c r="D514" s="57"/>
      <c r="E514" s="57"/>
      <c r="F514" s="57"/>
      <c r="G514" s="57"/>
      <c r="H514" s="57"/>
      <c r="I514" s="57"/>
      <c r="J514" s="57"/>
      <c r="K514" s="57"/>
      <c r="L514" s="57"/>
      <c r="M514" s="54"/>
      <c r="N514" s="57"/>
      <c r="O514" s="58"/>
      <c r="P514" s="58"/>
      <c r="Q514" s="58"/>
      <c r="R514" s="58"/>
      <c r="S514" s="54"/>
      <c r="T514" s="57"/>
      <c r="U514" s="57"/>
      <c r="V514" s="57"/>
      <c r="W514" s="57"/>
      <c r="X514" s="147" t="str">
        <f>IF(COUNTBLANK(D514)=1,"",IF('order-admin-units'!$I$1&lt;&gt;"y", "", IF(COUNTBLANK(K514)=1, 'order-admin-units'!$B$1+1, VLOOKUP(K514, ordercountry, 2))))</f>
        <v/>
      </c>
      <c r="Y514" s="147" t="str">
        <f>IF(COUNTBLANK(D514)=1,"",IF('order-admin-units'!$I$1&lt;&gt;"y", "", IF(COUNTBLANK(K514:L514)&gt;0, 'order-admin-units'!$B$2+1, VLOOKUP(K514&amp;"@"&amp;L514, orderadmin, 2))))</f>
        <v/>
      </c>
      <c r="Z514" s="147" t="str">
        <f t="shared" si="53"/>
        <v/>
      </c>
      <c r="AA514" s="147" t="str">
        <f t="shared" si="54"/>
        <v/>
      </c>
      <c r="AB514" s="147" t="str">
        <f t="shared" si="55"/>
        <v/>
      </c>
      <c r="AC514" s="147" t="str">
        <f t="shared" si="51"/>
        <v/>
      </c>
      <c r="AD514" s="11" t="str">
        <f t="shared" si="56"/>
        <v/>
      </c>
      <c r="AE514" s="11" t="str">
        <f t="array" ref="AE514">IF(COUNTBLANK(D514)=1,"",IF(OR($H$2="y",$H$2="m"),IF(AA514=AA513,IF(OR(AB514=$AB$4:$AB513)=FALSE,AE513&amp;C514,AE513),"("&amp;C514)&amp;IF(AA514=AA515,IF(OR(AB515=$AB$4:$AB514)=FALSE,", ",""),") "),""))</f>
        <v/>
      </c>
      <c r="AF514" s="11" t="str">
        <f t="array" ref="AF514">IF((COUNTBLANK(D514)=0)*OR($H$2="y",$H$2="m"),IFERROR(LEFT(C514, FIND(" ",C514)-1), C514),"")</f>
        <v/>
      </c>
      <c r="AG514" s="11" t="str">
        <f t="array" ref="AG514">IF(COUNTBLANK(D514)=1,"",IF(OR($H$2="y",$H$2="m"),IF(AA514=AA513,IF(OR(AC514=$AC$4:$AC513)=FALSE,AG513&amp;AF514,AG513),"("&amp;AF514)&amp;IF(AA514=AA515,IF(OR(AC515=$AC$4:$AC514)=FALSE,", ",""),") "),""))</f>
        <v/>
      </c>
      <c r="AH514" s="10" t="str">
        <f>IF((COUNTBLANK(D514)=1),"",IF(D514=D513,AH513,"")&amp;IF(B513&lt;&gt;B514,((IF(COUNTBLANK(E514)=1,$D$3&amp;"Non-type material: "&amp;$D$3,$D$3&amp;INDEX('type-categories'!$A$2:$B$100,MATCH(E514,'type-categories'!$A$2:$A$100,0),2)&amp;$D$3))),"")&amp;(IF(K514&lt;&gt;K513,$C$2&amp;UPPER(K514)&amp;$C$2&amp;$K$3&amp;" ",(IF(B514&lt;&gt;B513,$C$2&amp;UPPER(K514)&amp;$C$2&amp;$K$3&amp;" ",""))))&amp;IF((AA514&lt;&gt;AA515)*($H$2="y"),AD514&amp;AE514,IF((AA514&lt;&gt;AA515)*($H$2="m"),AD514&amp;AG514,IF(($H$2&lt;&gt;"m")*($H$2&lt;&gt;"Y"),(IF(F514=0,"",F514&amp;" "&amp;$F$4&amp;" "))&amp;(IF(G514=0,"",G514&amp;" "&amp;$G$4&amp;" "))&amp;(IF(H514=0,"",H514&amp;" "&amp;H$4&amp;" "))&amp;(IF(I514=0,"",I514&amp;" "&amp;$I$4&amp;" "))&amp;(IF(J514=0,"",J514&amp;" "&amp;$J$4&amp;" ")),"")))&amp;"; "&amp;IF((B514=B513)*(AA514=AA513), "same collecting data; ", IF((B514=B513)*(Z513=Z514),"same locality; ",(IF(COUNTBLANK(L514)=1,"",$D$2&amp;L514&amp;$L$3&amp;" "&amp;$D$2))&amp;(IF(COUNTBLANK(M514)=1,"",$E$2&amp;M514&amp;$E$2&amp;", "))&amp;(IF(COUNTBLANK(N514)=1,"",N514&amp;"; "))&amp;(IF(COUNTBLANK(O514)=1,"",O514&amp;"; ")))&amp;(IF(COUNTBLANK(P514)=1,"",P514&amp;"; "))&amp;(IF(COUNTBLANK(Q514)=1,"",Q514&amp;"; "))&amp;(IF(COUNTBLANK(R514)=1,"",R514&amp;"m, "))&amp;IF((COUNTBLANK(S514)=0)*(S514&lt;&gt;S513), S514&amp;"; ","")&amp;(IF(COUNTBLANK(U514)=1,"",U514&amp;"; "))&amp;(IF(COUNTBLANK(T514)=1,"",IF(COUNTBLANK(F$2)=1,T514&amp;"; ",T514&amp;" "&amp;F$2&amp;"; "))))&amp;(IF(COUNTBLANK(V514)=1,"",V514&amp;"; "))&amp;IF((COUNTBLANK(C514)=1),"",C514)&amp;IF((B514=B515)*(K514=K515)*(L514=L515)*(M514=M515),IF(($H$2&lt;&gt;"m")*($H$2&lt;&gt;"Y"), " • ", IF((ISNUMBER(FIND(")",AE514))), " • ", "")),IF((B514=B515)*(K514=K515)," • ",". ")))</f>
        <v/>
      </c>
      <c r="AI514" s="1"/>
    </row>
    <row r="515" spans="1:35" x14ac:dyDescent="0.25">
      <c r="A515" s="3" t="str">
        <f t="shared" si="52"/>
        <v/>
      </c>
      <c r="B515" s="53" t="str">
        <f t="shared" si="50"/>
        <v/>
      </c>
      <c r="C515" s="57"/>
      <c r="D515" s="57"/>
      <c r="E515" s="57"/>
      <c r="F515" s="57"/>
      <c r="G515" s="57"/>
      <c r="H515" s="57"/>
      <c r="I515" s="57"/>
      <c r="J515" s="57"/>
      <c r="K515" s="57"/>
      <c r="L515" s="57"/>
      <c r="M515" s="54"/>
      <c r="N515" s="57"/>
      <c r="O515" s="58"/>
      <c r="P515" s="58"/>
      <c r="Q515" s="58"/>
      <c r="R515" s="58"/>
      <c r="S515" s="54"/>
      <c r="T515" s="57"/>
      <c r="U515" s="57"/>
      <c r="V515" s="57"/>
      <c r="W515" s="57"/>
      <c r="X515" s="147" t="str">
        <f>IF(COUNTBLANK(D515)=1,"",IF('order-admin-units'!$I$1&lt;&gt;"y", "", IF(COUNTBLANK(K515)=1, 'order-admin-units'!$B$1+1, VLOOKUP(K515, ordercountry, 2))))</f>
        <v/>
      </c>
      <c r="Y515" s="147" t="str">
        <f>IF(COUNTBLANK(D515)=1,"",IF('order-admin-units'!$I$1&lt;&gt;"y", "", IF(COUNTBLANK(K515:L515)&gt;0, 'order-admin-units'!$B$2+1, VLOOKUP(K515&amp;"@"&amp;L515, orderadmin, 2))))</f>
        <v/>
      </c>
      <c r="Z515" s="147" t="str">
        <f t="shared" si="53"/>
        <v/>
      </c>
      <c r="AA515" s="147" t="str">
        <f t="shared" si="54"/>
        <v/>
      </c>
      <c r="AB515" s="147" t="str">
        <f t="shared" si="55"/>
        <v/>
      </c>
      <c r="AC515" s="147" t="str">
        <f t="shared" si="51"/>
        <v/>
      </c>
      <c r="AD515" s="11" t="str">
        <f t="shared" si="56"/>
        <v/>
      </c>
      <c r="AE515" s="11" t="str">
        <f t="array" ref="AE515">IF(COUNTBLANK(D515)=1,"",IF(OR($H$2="y",$H$2="m"),IF(AA515=AA514,IF(OR(AB515=$AB$4:$AB514)=FALSE,AE514&amp;C515,AE514),"("&amp;C515)&amp;IF(AA515=AA516,IF(OR(AB516=$AB$4:$AB515)=FALSE,", ",""),") "),""))</f>
        <v/>
      </c>
      <c r="AF515" s="11" t="str">
        <f t="array" ref="AF515">IF((COUNTBLANK(D515)=0)*OR($H$2="y",$H$2="m"),IFERROR(LEFT(C515, FIND(" ",C515)-1), C515),"")</f>
        <v/>
      </c>
      <c r="AG515" s="11" t="str">
        <f t="array" ref="AG515">IF(COUNTBLANK(D515)=1,"",IF(OR($H$2="y",$H$2="m"),IF(AA515=AA514,IF(OR(AC515=$AC$4:$AC514)=FALSE,AG514&amp;AF515,AG514),"("&amp;AF515)&amp;IF(AA515=AA516,IF(OR(AC516=$AC$4:$AC515)=FALSE,", ",""),") "),""))</f>
        <v/>
      </c>
      <c r="AH515" s="10" t="str">
        <f>IF((COUNTBLANK(D515)=1),"",IF(D515=D514,AH514,"")&amp;IF(B514&lt;&gt;B515,((IF(COUNTBLANK(E515)=1,$D$3&amp;"Non-type material: "&amp;$D$3,$D$3&amp;INDEX('type-categories'!$A$2:$B$100,MATCH(E515,'type-categories'!$A$2:$A$100,0),2)&amp;$D$3))),"")&amp;(IF(K515&lt;&gt;K514,$C$2&amp;UPPER(K515)&amp;$C$2&amp;$K$3&amp;" ",(IF(B515&lt;&gt;B514,$C$2&amp;UPPER(K515)&amp;$C$2&amp;$K$3&amp;" ",""))))&amp;IF((AA515&lt;&gt;AA516)*($H$2="y"),AD515&amp;AE515,IF((AA515&lt;&gt;AA516)*($H$2="m"),AD515&amp;AG515,IF(($H$2&lt;&gt;"m")*($H$2&lt;&gt;"Y"),(IF(F515=0,"",F515&amp;" "&amp;$F$4&amp;" "))&amp;(IF(G515=0,"",G515&amp;" "&amp;$G$4&amp;" "))&amp;(IF(H515=0,"",H515&amp;" "&amp;H$4&amp;" "))&amp;(IF(I515=0,"",I515&amp;" "&amp;$I$4&amp;" "))&amp;(IF(J515=0,"",J515&amp;" "&amp;$J$4&amp;" ")),"")))&amp;"; "&amp;IF((B515=B514)*(AA515=AA514), "same collecting data; ", IF((B515=B514)*(Z514=Z515),"same locality; ",(IF(COUNTBLANK(L515)=1,"",$D$2&amp;L515&amp;$L$3&amp;" "&amp;$D$2))&amp;(IF(COUNTBLANK(M515)=1,"",$E$2&amp;M515&amp;$E$2&amp;", "))&amp;(IF(COUNTBLANK(N515)=1,"",N515&amp;"; "))&amp;(IF(COUNTBLANK(O515)=1,"",O515&amp;"; ")))&amp;(IF(COUNTBLANK(P515)=1,"",P515&amp;"; "))&amp;(IF(COUNTBLANK(Q515)=1,"",Q515&amp;"; "))&amp;(IF(COUNTBLANK(R515)=1,"",R515&amp;"m, "))&amp;IF((COUNTBLANK(S515)=0)*(S515&lt;&gt;S514), S515&amp;"; ","")&amp;(IF(COUNTBLANK(U515)=1,"",U515&amp;"; "))&amp;(IF(COUNTBLANK(T515)=1,"",IF(COUNTBLANK(F$2)=1,T515&amp;"; ",T515&amp;" "&amp;F$2&amp;"; "))))&amp;(IF(COUNTBLANK(V515)=1,"",V515&amp;"; "))&amp;IF((COUNTBLANK(C515)=1),"",C515)&amp;IF((B515=B516)*(K515=K516)*(L515=L516)*(M515=M516),IF(($H$2&lt;&gt;"m")*($H$2&lt;&gt;"Y"), " • ", IF((ISNUMBER(FIND(")",AE515))), " • ", "")),IF((B515=B516)*(K515=K516)," • ",". ")))</f>
        <v/>
      </c>
      <c r="AI515" s="1"/>
    </row>
    <row r="516" spans="1:35" x14ac:dyDescent="0.25">
      <c r="A516" s="3" t="str">
        <f t="shared" si="52"/>
        <v/>
      </c>
      <c r="B516" s="53" t="str">
        <f t="shared" si="50"/>
        <v/>
      </c>
      <c r="C516" s="57"/>
      <c r="D516" s="57"/>
      <c r="E516" s="57"/>
      <c r="F516" s="57"/>
      <c r="G516" s="57"/>
      <c r="H516" s="57"/>
      <c r="I516" s="57"/>
      <c r="J516" s="57"/>
      <c r="K516" s="57"/>
      <c r="L516" s="57"/>
      <c r="M516" s="54"/>
      <c r="N516" s="57"/>
      <c r="O516" s="58"/>
      <c r="P516" s="58"/>
      <c r="Q516" s="58"/>
      <c r="R516" s="58"/>
      <c r="S516" s="54"/>
      <c r="T516" s="57"/>
      <c r="U516" s="57"/>
      <c r="V516" s="57"/>
      <c r="W516" s="57"/>
      <c r="X516" s="147" t="str">
        <f>IF(COUNTBLANK(D516)=1,"",IF('order-admin-units'!$I$1&lt;&gt;"y", "", IF(COUNTBLANK(K516)=1, 'order-admin-units'!$B$1+1, VLOOKUP(K516, ordercountry, 2))))</f>
        <v/>
      </c>
      <c r="Y516" s="147" t="str">
        <f>IF(COUNTBLANK(D516)=1,"",IF('order-admin-units'!$I$1&lt;&gt;"y", "", IF(COUNTBLANK(K516:L516)&gt;0, 'order-admin-units'!$B$2+1, VLOOKUP(K516&amp;"@"&amp;L516, orderadmin, 2))))</f>
        <v/>
      </c>
      <c r="Z516" s="147" t="str">
        <f t="shared" si="53"/>
        <v/>
      </c>
      <c r="AA516" s="147" t="str">
        <f t="shared" si="54"/>
        <v/>
      </c>
      <c r="AB516" s="147" t="str">
        <f t="shared" si="55"/>
        <v/>
      </c>
      <c r="AC516" s="147" t="str">
        <f t="shared" si="51"/>
        <v/>
      </c>
      <c r="AD516" s="11" t="str">
        <f t="shared" si="56"/>
        <v/>
      </c>
      <c r="AE516" s="11" t="str">
        <f t="array" ref="AE516">IF(COUNTBLANK(D516)=1,"",IF(OR($H$2="y",$H$2="m"),IF(AA516=AA515,IF(OR(AB516=$AB$4:$AB515)=FALSE,AE515&amp;C516,AE515),"("&amp;C516)&amp;IF(AA516=AA517,IF(OR(AB517=$AB$4:$AB516)=FALSE,", ",""),") "),""))</f>
        <v/>
      </c>
      <c r="AF516" s="11" t="str">
        <f t="array" ref="AF516">IF((COUNTBLANK(D516)=0)*OR($H$2="y",$H$2="m"),IFERROR(LEFT(C516, FIND(" ",C516)-1), C516),"")</f>
        <v/>
      </c>
      <c r="AG516" s="11" t="str">
        <f t="array" ref="AG516">IF(COUNTBLANK(D516)=1,"",IF(OR($H$2="y",$H$2="m"),IF(AA516=AA515,IF(OR(AC516=$AC$4:$AC515)=FALSE,AG515&amp;AF516,AG515),"("&amp;AF516)&amp;IF(AA516=AA517,IF(OR(AC517=$AC$4:$AC516)=FALSE,", ",""),") "),""))</f>
        <v/>
      </c>
      <c r="AH516" s="10" t="str">
        <f>IF((COUNTBLANK(D516)=1),"",IF(D516=D515,AH515,"")&amp;IF(B515&lt;&gt;B516,((IF(COUNTBLANK(E516)=1,$D$3&amp;"Non-type material: "&amp;$D$3,$D$3&amp;INDEX('type-categories'!$A$2:$B$100,MATCH(E516,'type-categories'!$A$2:$A$100,0),2)&amp;$D$3))),"")&amp;(IF(K516&lt;&gt;K515,$C$2&amp;UPPER(K516)&amp;$C$2&amp;$K$3&amp;" ",(IF(B516&lt;&gt;B515,$C$2&amp;UPPER(K516)&amp;$C$2&amp;$K$3&amp;" ",""))))&amp;IF((AA516&lt;&gt;AA517)*($H$2="y"),AD516&amp;AE516,IF((AA516&lt;&gt;AA517)*($H$2="m"),AD516&amp;AG516,IF(($H$2&lt;&gt;"m")*($H$2&lt;&gt;"Y"),(IF(F516=0,"",F516&amp;" "&amp;$F$4&amp;" "))&amp;(IF(G516=0,"",G516&amp;" "&amp;$G$4&amp;" "))&amp;(IF(H516=0,"",H516&amp;" "&amp;H$4&amp;" "))&amp;(IF(I516=0,"",I516&amp;" "&amp;$I$4&amp;" "))&amp;(IF(J516=0,"",J516&amp;" "&amp;$J$4&amp;" ")),"")))&amp;"; "&amp;IF((B516=B515)*(AA516=AA515), "same collecting data; ", IF((B516=B515)*(Z515=Z516),"same locality; ",(IF(COUNTBLANK(L516)=1,"",$D$2&amp;L516&amp;$L$3&amp;" "&amp;$D$2))&amp;(IF(COUNTBLANK(M516)=1,"",$E$2&amp;M516&amp;$E$2&amp;", "))&amp;(IF(COUNTBLANK(N516)=1,"",N516&amp;"; "))&amp;(IF(COUNTBLANK(O516)=1,"",O516&amp;"; ")))&amp;(IF(COUNTBLANK(P516)=1,"",P516&amp;"; "))&amp;(IF(COUNTBLANK(Q516)=1,"",Q516&amp;"; "))&amp;(IF(COUNTBLANK(R516)=1,"",R516&amp;"m, "))&amp;IF((COUNTBLANK(S516)=0)*(S516&lt;&gt;S515), S516&amp;"; ","")&amp;(IF(COUNTBLANK(U516)=1,"",U516&amp;"; "))&amp;(IF(COUNTBLANK(T516)=1,"",IF(COUNTBLANK(F$2)=1,T516&amp;"; ",T516&amp;" "&amp;F$2&amp;"; "))))&amp;(IF(COUNTBLANK(V516)=1,"",V516&amp;"; "))&amp;IF((COUNTBLANK(C516)=1),"",C516)&amp;IF((B516=B517)*(K516=K517)*(L516=L517)*(M516=M517),IF(($H$2&lt;&gt;"m")*($H$2&lt;&gt;"Y"), " • ", IF((ISNUMBER(FIND(")",AE516))), " • ", "")),IF((B516=B517)*(K516=K517)," • ",". ")))</f>
        <v/>
      </c>
      <c r="AI516" s="1"/>
    </row>
    <row r="517" spans="1:35" x14ac:dyDescent="0.25">
      <c r="A517" s="3" t="str">
        <f t="shared" si="52"/>
        <v/>
      </c>
      <c r="B517" s="53" t="str">
        <f t="shared" ref="B517:B580" si="57">D517&amp;E517</f>
        <v/>
      </c>
      <c r="C517" s="57"/>
      <c r="D517" s="57"/>
      <c r="E517" s="57"/>
      <c r="F517" s="57"/>
      <c r="G517" s="57"/>
      <c r="H517" s="57"/>
      <c r="I517" s="57"/>
      <c r="J517" s="57"/>
      <c r="K517" s="57"/>
      <c r="L517" s="57"/>
      <c r="M517" s="54"/>
      <c r="N517" s="57"/>
      <c r="O517" s="58"/>
      <c r="P517" s="58"/>
      <c r="Q517" s="58"/>
      <c r="R517" s="58"/>
      <c r="S517" s="54"/>
      <c r="T517" s="57"/>
      <c r="U517" s="57"/>
      <c r="V517" s="57"/>
      <c r="W517" s="57"/>
      <c r="X517" s="147" t="str">
        <f>IF(COUNTBLANK(D517)=1,"",IF('order-admin-units'!$I$1&lt;&gt;"y", "", IF(COUNTBLANK(K517)=1, 'order-admin-units'!$B$1+1, VLOOKUP(K517, ordercountry, 2))))</f>
        <v/>
      </c>
      <c r="Y517" s="147" t="str">
        <f>IF(COUNTBLANK(D517)=1,"",IF('order-admin-units'!$I$1&lt;&gt;"y", "", IF(COUNTBLANK(K517:L517)&gt;0, 'order-admin-units'!$B$2+1, VLOOKUP(K517&amp;"@"&amp;L517, orderadmin, 2))))</f>
        <v/>
      </c>
      <c r="Z517" s="147" t="str">
        <f t="shared" si="53"/>
        <v/>
      </c>
      <c r="AA517" s="147" t="str">
        <f t="shared" si="54"/>
        <v/>
      </c>
      <c r="AB517" s="147" t="str">
        <f t="shared" si="55"/>
        <v/>
      </c>
      <c r="AC517" s="147" t="str">
        <f t="shared" ref="AC517:AC580" si="58">AA517&amp;AF517</f>
        <v/>
      </c>
      <c r="AD517" s="11" t="str">
        <f t="shared" si="56"/>
        <v/>
      </c>
      <c r="AE517" s="11" t="str">
        <f t="array" ref="AE517">IF(COUNTBLANK(D517)=1,"",IF(OR($H$2="y",$H$2="m"),IF(AA517=AA516,IF(OR(AB517=$AB$4:$AB516)=FALSE,AE516&amp;C517,AE516),"("&amp;C517)&amp;IF(AA517=AA518,IF(OR(AB518=$AB$4:$AB517)=FALSE,", ",""),") "),""))</f>
        <v/>
      </c>
      <c r="AF517" s="11" t="str">
        <f t="array" ref="AF517">IF((COUNTBLANK(D517)=0)*OR($H$2="y",$H$2="m"),IFERROR(LEFT(C517, FIND(" ",C517)-1), C517),"")</f>
        <v/>
      </c>
      <c r="AG517" s="11" t="str">
        <f t="array" ref="AG517">IF(COUNTBLANK(D517)=1,"",IF(OR($H$2="y",$H$2="m"),IF(AA517=AA516,IF(OR(AC517=$AC$4:$AC516)=FALSE,AG516&amp;AF517,AG516),"("&amp;AF517)&amp;IF(AA517=AA518,IF(OR(AC518=$AC$4:$AC517)=FALSE,", ",""),") "),""))</f>
        <v/>
      </c>
      <c r="AH517" s="10" t="str">
        <f>IF((COUNTBLANK(D517)=1),"",IF(D517=D516,AH516,"")&amp;IF(B516&lt;&gt;B517,((IF(COUNTBLANK(E517)=1,$D$3&amp;"Non-type material: "&amp;$D$3,$D$3&amp;INDEX('type-categories'!$A$2:$B$100,MATCH(E517,'type-categories'!$A$2:$A$100,0),2)&amp;$D$3))),"")&amp;(IF(K517&lt;&gt;K516,$C$2&amp;UPPER(K517)&amp;$C$2&amp;$K$3&amp;" ",(IF(B517&lt;&gt;B516,$C$2&amp;UPPER(K517)&amp;$C$2&amp;$K$3&amp;" ",""))))&amp;IF((AA517&lt;&gt;AA518)*($H$2="y"),AD517&amp;AE517,IF((AA517&lt;&gt;AA518)*($H$2="m"),AD517&amp;AG517,IF(($H$2&lt;&gt;"m")*($H$2&lt;&gt;"Y"),(IF(F517=0,"",F517&amp;" "&amp;$F$4&amp;" "))&amp;(IF(G517=0,"",G517&amp;" "&amp;$G$4&amp;" "))&amp;(IF(H517=0,"",H517&amp;" "&amp;H$4&amp;" "))&amp;(IF(I517=0,"",I517&amp;" "&amp;$I$4&amp;" "))&amp;(IF(J517=0,"",J517&amp;" "&amp;$J$4&amp;" ")),"")))&amp;"; "&amp;IF((B517=B516)*(AA517=AA516), "same collecting data; ", IF((B517=B516)*(Z516=Z517),"same locality; ",(IF(COUNTBLANK(L517)=1,"",$D$2&amp;L517&amp;$L$3&amp;" "&amp;$D$2))&amp;(IF(COUNTBLANK(M517)=1,"",$E$2&amp;M517&amp;$E$2&amp;", "))&amp;(IF(COUNTBLANK(N517)=1,"",N517&amp;"; "))&amp;(IF(COUNTBLANK(O517)=1,"",O517&amp;"; ")))&amp;(IF(COUNTBLANK(P517)=1,"",P517&amp;"; "))&amp;(IF(COUNTBLANK(Q517)=1,"",Q517&amp;"; "))&amp;(IF(COUNTBLANK(R517)=1,"",R517&amp;"m, "))&amp;IF((COUNTBLANK(S517)=0)*(S517&lt;&gt;S516), S517&amp;"; ","")&amp;(IF(COUNTBLANK(U517)=1,"",U517&amp;"; "))&amp;(IF(COUNTBLANK(T517)=1,"",IF(COUNTBLANK(F$2)=1,T517&amp;"; ",T517&amp;" "&amp;F$2&amp;"; "))))&amp;(IF(COUNTBLANK(V517)=1,"",V517&amp;"; "))&amp;IF((COUNTBLANK(C517)=1),"",C517)&amp;IF((B517=B518)*(K517=K518)*(L517=L518)*(M517=M518),IF(($H$2&lt;&gt;"m")*($H$2&lt;&gt;"Y"), " • ", IF((ISNUMBER(FIND(")",AE517))), " • ", "")),IF((B517=B518)*(K517=K518)," • ",". ")))</f>
        <v/>
      </c>
      <c r="AI517" s="1"/>
    </row>
    <row r="518" spans="1:35" x14ac:dyDescent="0.25">
      <c r="A518" s="3" t="str">
        <f t="shared" ref="A518:A581" si="59">IF(ISBLANK(D518),"",IF(D518&lt;&gt;D517, A517+1, A517))</f>
        <v/>
      </c>
      <c r="B518" s="53" t="str">
        <f t="shared" si="57"/>
        <v/>
      </c>
      <c r="C518" s="57"/>
      <c r="D518" s="57"/>
      <c r="E518" s="57"/>
      <c r="F518" s="57"/>
      <c r="G518" s="57"/>
      <c r="H518" s="57"/>
      <c r="I518" s="57"/>
      <c r="J518" s="57"/>
      <c r="K518" s="57"/>
      <c r="L518" s="57"/>
      <c r="M518" s="54"/>
      <c r="N518" s="57"/>
      <c r="O518" s="58"/>
      <c r="P518" s="58"/>
      <c r="Q518" s="58"/>
      <c r="R518" s="58"/>
      <c r="S518" s="54"/>
      <c r="T518" s="57"/>
      <c r="U518" s="57"/>
      <c r="V518" s="57"/>
      <c r="W518" s="57"/>
      <c r="X518" s="147" t="str">
        <f>IF(COUNTBLANK(D518)=1,"",IF('order-admin-units'!$I$1&lt;&gt;"y", "", IF(COUNTBLANK(K518)=1, 'order-admin-units'!$B$1+1, VLOOKUP(K518, ordercountry, 2))))</f>
        <v/>
      </c>
      <c r="Y518" s="147" t="str">
        <f>IF(COUNTBLANK(D518)=1,"",IF('order-admin-units'!$I$1&lt;&gt;"y", "", IF(COUNTBLANK(K518:L518)&gt;0, 'order-admin-units'!$B$2+1, VLOOKUP(K518&amp;"@"&amp;L518, orderadmin, 2))))</f>
        <v/>
      </c>
      <c r="Z518" s="147" t="str">
        <f t="shared" ref="Z518:Z581" si="60">K518&amp;L518&amp;M518&amp;N518&amp;O518</f>
        <v/>
      </c>
      <c r="AA518" s="147" t="str">
        <f t="shared" ref="AA518:AA581" si="61">B518&amp;K518&amp;L518&amp;M518&amp;N518&amp;O518&amp;P518&amp;Q518&amp;R518&amp;S518&amp;T518&amp;U518</f>
        <v/>
      </c>
      <c r="AB518" s="147" t="str">
        <f t="shared" ref="AB518:AB581" si="62">AA518&amp;C518</f>
        <v/>
      </c>
      <c r="AC518" s="147" t="str">
        <f t="shared" si="58"/>
        <v/>
      </c>
      <c r="AD518" s="11" t="str">
        <f t="shared" ref="AD518:AD581" si="63">IF(OR($H$2="y",$H$2="m"),IF(SUMIF($AA$5:$AA$2000,AA518,$F$5:$F$2000)&lt;&gt;0,SUMIF($AA$5:$AA$2000,AA518,$F$5:$F$2000)&amp;" "&amp;$F$4&amp;" ","")&amp;IF(SUMIF($AA$5:$AA$2000,AA518,$G$5:$G$2000)&lt;&gt;0,SUMIF($AA$5:$AA$2000,AA518,$G$5:$G$2000)&amp;" "&amp;$G$4&amp;" ","")&amp;IF(SUMIF($AA$5:$AA$2000,AA518,$H$5:$H$2000)&lt;&gt;0,SUMIF($AA$5:$AA$2000,AA518,$H$5:$H$2000)&amp;" "&amp;$H$4&amp;" ","")&amp;IF(SUMIF($AA$5:$AA$2000,AA518,$I$5:$I$2000)&lt;&gt;0,SUMIF($AA$5:$AA$2000,AA518,$I$5:$I$2000)&amp;" "&amp;$I$4&amp;" ","")&amp;IF(SUMIF($AA$5:$AA$2000,AA518,$J$5:$J$2000)&lt;&gt;0,SUMIF($AA$5:$AA$2000,AA518,$J$5:$J$2000)&amp;" "&amp;$J$4&amp;" ",""),"")</f>
        <v/>
      </c>
      <c r="AE518" s="11" t="str">
        <f t="array" ref="AE518">IF(COUNTBLANK(D518)=1,"",IF(OR($H$2="y",$H$2="m"),IF(AA518=AA517,IF(OR(AB518=$AB$4:$AB517)=FALSE,AE517&amp;C518,AE517),"("&amp;C518)&amp;IF(AA518=AA519,IF(OR(AB519=$AB$4:$AB518)=FALSE,", ",""),") "),""))</f>
        <v/>
      </c>
      <c r="AF518" s="11" t="str">
        <f t="array" ref="AF518">IF((COUNTBLANK(D518)=0)*OR($H$2="y",$H$2="m"),IFERROR(LEFT(C518, FIND(" ",C518)-1), C518),"")</f>
        <v/>
      </c>
      <c r="AG518" s="11" t="str">
        <f t="array" ref="AG518">IF(COUNTBLANK(D518)=1,"",IF(OR($H$2="y",$H$2="m"),IF(AA518=AA517,IF(OR(AC518=$AC$4:$AC517)=FALSE,AG517&amp;AF518,AG517),"("&amp;AF518)&amp;IF(AA518=AA519,IF(OR(AC519=$AC$4:$AC518)=FALSE,", ",""),") "),""))</f>
        <v/>
      </c>
      <c r="AH518" s="10" t="str">
        <f>IF((COUNTBLANK(D518)=1),"",IF(D518=D517,AH517,"")&amp;IF(B517&lt;&gt;B518,((IF(COUNTBLANK(E518)=1,$D$3&amp;"Non-type material: "&amp;$D$3,$D$3&amp;INDEX('type-categories'!$A$2:$B$100,MATCH(E518,'type-categories'!$A$2:$A$100,0),2)&amp;$D$3))),"")&amp;(IF(K518&lt;&gt;K517,$C$2&amp;UPPER(K518)&amp;$C$2&amp;$K$3&amp;" ",(IF(B518&lt;&gt;B517,$C$2&amp;UPPER(K518)&amp;$C$2&amp;$K$3&amp;" ",""))))&amp;IF((AA518&lt;&gt;AA519)*($H$2="y"),AD518&amp;AE518,IF((AA518&lt;&gt;AA519)*($H$2="m"),AD518&amp;AG518,IF(($H$2&lt;&gt;"m")*($H$2&lt;&gt;"Y"),(IF(F518=0,"",F518&amp;" "&amp;$F$4&amp;" "))&amp;(IF(G518=0,"",G518&amp;" "&amp;$G$4&amp;" "))&amp;(IF(H518=0,"",H518&amp;" "&amp;H$4&amp;" "))&amp;(IF(I518=0,"",I518&amp;" "&amp;$I$4&amp;" "))&amp;(IF(J518=0,"",J518&amp;" "&amp;$J$4&amp;" ")),"")))&amp;"; "&amp;IF((B518=B517)*(AA518=AA517), "same collecting data; ", IF((B518=B517)*(Z517=Z518),"same locality; ",(IF(COUNTBLANK(L518)=1,"",$D$2&amp;L518&amp;$L$3&amp;" "&amp;$D$2))&amp;(IF(COUNTBLANK(M518)=1,"",$E$2&amp;M518&amp;$E$2&amp;", "))&amp;(IF(COUNTBLANK(N518)=1,"",N518&amp;"; "))&amp;(IF(COUNTBLANK(O518)=1,"",O518&amp;"; ")))&amp;(IF(COUNTBLANK(P518)=1,"",P518&amp;"; "))&amp;(IF(COUNTBLANK(Q518)=1,"",Q518&amp;"; "))&amp;(IF(COUNTBLANK(R518)=1,"",R518&amp;"m, "))&amp;IF((COUNTBLANK(S518)=0)*(S518&lt;&gt;S517), S518&amp;"; ","")&amp;(IF(COUNTBLANK(U518)=1,"",U518&amp;"; "))&amp;(IF(COUNTBLANK(T518)=1,"",IF(COUNTBLANK(F$2)=1,T518&amp;"; ",T518&amp;" "&amp;F$2&amp;"; "))))&amp;(IF(COUNTBLANK(V518)=1,"",V518&amp;"; "))&amp;IF((COUNTBLANK(C518)=1),"",C518)&amp;IF((B518=B519)*(K518=K519)*(L518=L519)*(M518=M519),IF(($H$2&lt;&gt;"m")*($H$2&lt;&gt;"Y"), " • ", IF((ISNUMBER(FIND(")",AE518))), " • ", "")),IF((B518=B519)*(K518=K519)," • ",". ")))</f>
        <v/>
      </c>
      <c r="AI518" s="1"/>
    </row>
    <row r="519" spans="1:35" x14ac:dyDescent="0.25">
      <c r="A519" s="3" t="str">
        <f t="shared" si="59"/>
        <v/>
      </c>
      <c r="B519" s="53" t="str">
        <f t="shared" si="57"/>
        <v/>
      </c>
      <c r="C519" s="57"/>
      <c r="D519" s="57"/>
      <c r="E519" s="57"/>
      <c r="F519" s="57"/>
      <c r="G519" s="57"/>
      <c r="H519" s="57"/>
      <c r="I519" s="57"/>
      <c r="J519" s="57"/>
      <c r="K519" s="57"/>
      <c r="L519" s="57"/>
      <c r="M519" s="54"/>
      <c r="N519" s="57"/>
      <c r="O519" s="58"/>
      <c r="P519" s="58"/>
      <c r="Q519" s="58"/>
      <c r="R519" s="58"/>
      <c r="S519" s="54"/>
      <c r="T519" s="57"/>
      <c r="U519" s="57"/>
      <c r="V519" s="57"/>
      <c r="W519" s="57"/>
      <c r="X519" s="147" t="str">
        <f>IF(COUNTBLANK(D519)=1,"",IF('order-admin-units'!$I$1&lt;&gt;"y", "", IF(COUNTBLANK(K519)=1, 'order-admin-units'!$B$1+1, VLOOKUP(K519, ordercountry, 2))))</f>
        <v/>
      </c>
      <c r="Y519" s="147" t="str">
        <f>IF(COUNTBLANK(D519)=1,"",IF('order-admin-units'!$I$1&lt;&gt;"y", "", IF(COUNTBLANK(K519:L519)&gt;0, 'order-admin-units'!$B$2+1, VLOOKUP(K519&amp;"@"&amp;L519, orderadmin, 2))))</f>
        <v/>
      </c>
      <c r="Z519" s="147" t="str">
        <f t="shared" si="60"/>
        <v/>
      </c>
      <c r="AA519" s="147" t="str">
        <f t="shared" si="61"/>
        <v/>
      </c>
      <c r="AB519" s="147" t="str">
        <f t="shared" si="62"/>
        <v/>
      </c>
      <c r="AC519" s="147" t="str">
        <f t="shared" si="58"/>
        <v/>
      </c>
      <c r="AD519" s="11" t="str">
        <f t="shared" si="63"/>
        <v/>
      </c>
      <c r="AE519" s="11" t="str">
        <f t="array" ref="AE519">IF(COUNTBLANK(D519)=1,"",IF(OR($H$2="y",$H$2="m"),IF(AA519=AA518,IF(OR(AB519=$AB$4:$AB518)=FALSE,AE518&amp;C519,AE518),"("&amp;C519)&amp;IF(AA519=AA520,IF(OR(AB520=$AB$4:$AB519)=FALSE,", ",""),") "),""))</f>
        <v/>
      </c>
      <c r="AF519" s="11" t="str">
        <f t="array" ref="AF519">IF((COUNTBLANK(D519)=0)*OR($H$2="y",$H$2="m"),IFERROR(LEFT(C519, FIND(" ",C519)-1), C519),"")</f>
        <v/>
      </c>
      <c r="AG519" s="11" t="str">
        <f t="array" ref="AG519">IF(COUNTBLANK(D519)=1,"",IF(OR($H$2="y",$H$2="m"),IF(AA519=AA518,IF(OR(AC519=$AC$4:$AC518)=FALSE,AG518&amp;AF519,AG518),"("&amp;AF519)&amp;IF(AA519=AA520,IF(OR(AC520=$AC$4:$AC519)=FALSE,", ",""),") "),""))</f>
        <v/>
      </c>
      <c r="AH519" s="10" t="str">
        <f>IF((COUNTBLANK(D519)=1),"",IF(D519=D518,AH518,"")&amp;IF(B518&lt;&gt;B519,((IF(COUNTBLANK(E519)=1,$D$3&amp;"Non-type material: "&amp;$D$3,$D$3&amp;INDEX('type-categories'!$A$2:$B$100,MATCH(E519,'type-categories'!$A$2:$A$100,0),2)&amp;$D$3))),"")&amp;(IF(K519&lt;&gt;K518,$C$2&amp;UPPER(K519)&amp;$C$2&amp;$K$3&amp;" ",(IF(B519&lt;&gt;B518,$C$2&amp;UPPER(K519)&amp;$C$2&amp;$K$3&amp;" ",""))))&amp;IF((AA519&lt;&gt;AA520)*($H$2="y"),AD519&amp;AE519,IF((AA519&lt;&gt;AA520)*($H$2="m"),AD519&amp;AG519,IF(($H$2&lt;&gt;"m")*($H$2&lt;&gt;"Y"),(IF(F519=0,"",F519&amp;" "&amp;$F$4&amp;" "))&amp;(IF(G519=0,"",G519&amp;" "&amp;$G$4&amp;" "))&amp;(IF(H519=0,"",H519&amp;" "&amp;H$4&amp;" "))&amp;(IF(I519=0,"",I519&amp;" "&amp;$I$4&amp;" "))&amp;(IF(J519=0,"",J519&amp;" "&amp;$J$4&amp;" ")),"")))&amp;"; "&amp;IF((B519=B518)*(AA519=AA518), "same collecting data; ", IF((B519=B518)*(Z518=Z519),"same locality; ",(IF(COUNTBLANK(L519)=1,"",$D$2&amp;L519&amp;$L$3&amp;" "&amp;$D$2))&amp;(IF(COUNTBLANK(M519)=1,"",$E$2&amp;M519&amp;$E$2&amp;", "))&amp;(IF(COUNTBLANK(N519)=1,"",N519&amp;"; "))&amp;(IF(COUNTBLANK(O519)=1,"",O519&amp;"; ")))&amp;(IF(COUNTBLANK(P519)=1,"",P519&amp;"; "))&amp;(IF(COUNTBLANK(Q519)=1,"",Q519&amp;"; "))&amp;(IF(COUNTBLANK(R519)=1,"",R519&amp;"m, "))&amp;IF((COUNTBLANK(S519)=0)*(S519&lt;&gt;S518), S519&amp;"; ","")&amp;(IF(COUNTBLANK(U519)=1,"",U519&amp;"; "))&amp;(IF(COUNTBLANK(T519)=1,"",IF(COUNTBLANK(F$2)=1,T519&amp;"; ",T519&amp;" "&amp;F$2&amp;"; "))))&amp;(IF(COUNTBLANK(V519)=1,"",V519&amp;"; "))&amp;IF((COUNTBLANK(C519)=1),"",C519)&amp;IF((B519=B520)*(K519=K520)*(L519=L520)*(M519=M520),IF(($H$2&lt;&gt;"m")*($H$2&lt;&gt;"Y"), " • ", IF((ISNUMBER(FIND(")",AE519))), " • ", "")),IF((B519=B520)*(K519=K520)," • ",". ")))</f>
        <v/>
      </c>
      <c r="AI519" s="1"/>
    </row>
    <row r="520" spans="1:35" x14ac:dyDescent="0.25">
      <c r="A520" s="3" t="str">
        <f t="shared" si="59"/>
        <v/>
      </c>
      <c r="B520" s="53" t="str">
        <f t="shared" si="57"/>
        <v/>
      </c>
      <c r="C520" s="57"/>
      <c r="D520" s="57"/>
      <c r="E520" s="57"/>
      <c r="F520" s="57"/>
      <c r="G520" s="57"/>
      <c r="H520" s="57"/>
      <c r="I520" s="57"/>
      <c r="J520" s="57"/>
      <c r="K520" s="57"/>
      <c r="L520" s="57"/>
      <c r="M520" s="54"/>
      <c r="N520" s="57"/>
      <c r="O520" s="58"/>
      <c r="P520" s="58"/>
      <c r="Q520" s="58"/>
      <c r="R520" s="58"/>
      <c r="S520" s="54"/>
      <c r="T520" s="57"/>
      <c r="U520" s="57"/>
      <c r="V520" s="57"/>
      <c r="W520" s="57"/>
      <c r="X520" s="147" t="str">
        <f>IF(COUNTBLANK(D520)=1,"",IF('order-admin-units'!$I$1&lt;&gt;"y", "", IF(COUNTBLANK(K520)=1, 'order-admin-units'!$B$1+1, VLOOKUP(K520, ordercountry, 2))))</f>
        <v/>
      </c>
      <c r="Y520" s="147" t="str">
        <f>IF(COUNTBLANK(D520)=1,"",IF('order-admin-units'!$I$1&lt;&gt;"y", "", IF(COUNTBLANK(K520:L520)&gt;0, 'order-admin-units'!$B$2+1, VLOOKUP(K520&amp;"@"&amp;L520, orderadmin, 2))))</f>
        <v/>
      </c>
      <c r="Z520" s="147" t="str">
        <f t="shared" si="60"/>
        <v/>
      </c>
      <c r="AA520" s="147" t="str">
        <f t="shared" si="61"/>
        <v/>
      </c>
      <c r="AB520" s="147" t="str">
        <f t="shared" si="62"/>
        <v/>
      </c>
      <c r="AC520" s="147" t="str">
        <f t="shared" si="58"/>
        <v/>
      </c>
      <c r="AD520" s="11" t="str">
        <f t="shared" si="63"/>
        <v/>
      </c>
      <c r="AE520" s="11" t="str">
        <f t="array" ref="AE520">IF(COUNTBLANK(D520)=1,"",IF(OR($H$2="y",$H$2="m"),IF(AA520=AA519,IF(OR(AB520=$AB$4:$AB519)=FALSE,AE519&amp;C520,AE519),"("&amp;C520)&amp;IF(AA520=AA521,IF(OR(AB521=$AB$4:$AB520)=FALSE,", ",""),") "),""))</f>
        <v/>
      </c>
      <c r="AF520" s="11" t="str">
        <f t="array" ref="AF520">IF((COUNTBLANK(D520)=0)*OR($H$2="y",$H$2="m"),IFERROR(LEFT(C520, FIND(" ",C520)-1), C520),"")</f>
        <v/>
      </c>
      <c r="AG520" s="11" t="str">
        <f t="array" ref="AG520">IF(COUNTBLANK(D520)=1,"",IF(OR($H$2="y",$H$2="m"),IF(AA520=AA519,IF(OR(AC520=$AC$4:$AC519)=FALSE,AG519&amp;AF520,AG519),"("&amp;AF520)&amp;IF(AA520=AA521,IF(OR(AC521=$AC$4:$AC520)=FALSE,", ",""),") "),""))</f>
        <v/>
      </c>
      <c r="AH520" s="10" t="str">
        <f>IF((COUNTBLANK(D520)=1),"",IF(D520=D519,AH519,"")&amp;IF(B519&lt;&gt;B520,((IF(COUNTBLANK(E520)=1,$D$3&amp;"Non-type material: "&amp;$D$3,$D$3&amp;INDEX('type-categories'!$A$2:$B$100,MATCH(E520,'type-categories'!$A$2:$A$100,0),2)&amp;$D$3))),"")&amp;(IF(K520&lt;&gt;K519,$C$2&amp;UPPER(K520)&amp;$C$2&amp;$K$3&amp;" ",(IF(B520&lt;&gt;B519,$C$2&amp;UPPER(K520)&amp;$C$2&amp;$K$3&amp;" ",""))))&amp;IF((AA520&lt;&gt;AA521)*($H$2="y"),AD520&amp;AE520,IF((AA520&lt;&gt;AA521)*($H$2="m"),AD520&amp;AG520,IF(($H$2&lt;&gt;"m")*($H$2&lt;&gt;"Y"),(IF(F520=0,"",F520&amp;" "&amp;$F$4&amp;" "))&amp;(IF(G520=0,"",G520&amp;" "&amp;$G$4&amp;" "))&amp;(IF(H520=0,"",H520&amp;" "&amp;H$4&amp;" "))&amp;(IF(I520=0,"",I520&amp;" "&amp;$I$4&amp;" "))&amp;(IF(J520=0,"",J520&amp;" "&amp;$J$4&amp;" ")),"")))&amp;"; "&amp;IF((B520=B519)*(AA520=AA519), "same collecting data; ", IF((B520=B519)*(Z519=Z520),"same locality; ",(IF(COUNTBLANK(L520)=1,"",$D$2&amp;L520&amp;$L$3&amp;" "&amp;$D$2))&amp;(IF(COUNTBLANK(M520)=1,"",$E$2&amp;M520&amp;$E$2&amp;", "))&amp;(IF(COUNTBLANK(N520)=1,"",N520&amp;"; "))&amp;(IF(COUNTBLANK(O520)=1,"",O520&amp;"; ")))&amp;(IF(COUNTBLANK(P520)=1,"",P520&amp;"; "))&amp;(IF(COUNTBLANK(Q520)=1,"",Q520&amp;"; "))&amp;(IF(COUNTBLANK(R520)=1,"",R520&amp;"m, "))&amp;IF((COUNTBLANK(S520)=0)*(S520&lt;&gt;S519), S520&amp;"; ","")&amp;(IF(COUNTBLANK(U520)=1,"",U520&amp;"; "))&amp;(IF(COUNTBLANK(T520)=1,"",IF(COUNTBLANK(F$2)=1,T520&amp;"; ",T520&amp;" "&amp;F$2&amp;"; "))))&amp;(IF(COUNTBLANK(V520)=1,"",V520&amp;"; "))&amp;IF((COUNTBLANK(C520)=1),"",C520)&amp;IF((B520=B521)*(K520=K521)*(L520=L521)*(M520=M521),IF(($H$2&lt;&gt;"m")*($H$2&lt;&gt;"Y"), " • ", IF((ISNUMBER(FIND(")",AE520))), " • ", "")),IF((B520=B521)*(K520=K521)," • ",". ")))</f>
        <v/>
      </c>
      <c r="AI520" s="1"/>
    </row>
    <row r="521" spans="1:35" x14ac:dyDescent="0.25">
      <c r="A521" s="3" t="str">
        <f t="shared" si="59"/>
        <v/>
      </c>
      <c r="B521" s="53" t="str">
        <f t="shared" si="57"/>
        <v/>
      </c>
      <c r="C521" s="57"/>
      <c r="D521" s="57"/>
      <c r="E521" s="57"/>
      <c r="F521" s="57"/>
      <c r="G521" s="57"/>
      <c r="H521" s="57"/>
      <c r="I521" s="57"/>
      <c r="J521" s="57"/>
      <c r="K521" s="57"/>
      <c r="L521" s="57"/>
      <c r="M521" s="54"/>
      <c r="N521" s="57"/>
      <c r="O521" s="58"/>
      <c r="P521" s="58"/>
      <c r="Q521" s="58"/>
      <c r="R521" s="58"/>
      <c r="S521" s="54"/>
      <c r="T521" s="57"/>
      <c r="U521" s="57"/>
      <c r="V521" s="57"/>
      <c r="W521" s="57"/>
      <c r="X521" s="147" t="str">
        <f>IF(COUNTBLANK(D521)=1,"",IF('order-admin-units'!$I$1&lt;&gt;"y", "", IF(COUNTBLANK(K521)=1, 'order-admin-units'!$B$1+1, VLOOKUP(K521, ordercountry, 2))))</f>
        <v/>
      </c>
      <c r="Y521" s="147" t="str">
        <f>IF(COUNTBLANK(D521)=1,"",IF('order-admin-units'!$I$1&lt;&gt;"y", "", IF(COUNTBLANK(K521:L521)&gt;0, 'order-admin-units'!$B$2+1, VLOOKUP(K521&amp;"@"&amp;L521, orderadmin, 2))))</f>
        <v/>
      </c>
      <c r="Z521" s="147" t="str">
        <f t="shared" si="60"/>
        <v/>
      </c>
      <c r="AA521" s="147" t="str">
        <f t="shared" si="61"/>
        <v/>
      </c>
      <c r="AB521" s="147" t="str">
        <f t="shared" si="62"/>
        <v/>
      </c>
      <c r="AC521" s="147" t="str">
        <f t="shared" si="58"/>
        <v/>
      </c>
      <c r="AD521" s="11" t="str">
        <f t="shared" si="63"/>
        <v/>
      </c>
      <c r="AE521" s="11" t="str">
        <f t="array" ref="AE521">IF(COUNTBLANK(D521)=1,"",IF(OR($H$2="y",$H$2="m"),IF(AA521=AA520,IF(OR(AB521=$AB$4:$AB520)=FALSE,AE520&amp;C521,AE520),"("&amp;C521)&amp;IF(AA521=AA522,IF(OR(AB522=$AB$4:$AB521)=FALSE,", ",""),") "),""))</f>
        <v/>
      </c>
      <c r="AF521" s="11" t="str">
        <f t="array" ref="AF521">IF((COUNTBLANK(D521)=0)*OR($H$2="y",$H$2="m"),IFERROR(LEFT(C521, FIND(" ",C521)-1), C521),"")</f>
        <v/>
      </c>
      <c r="AG521" s="11" t="str">
        <f t="array" ref="AG521">IF(COUNTBLANK(D521)=1,"",IF(OR($H$2="y",$H$2="m"),IF(AA521=AA520,IF(OR(AC521=$AC$4:$AC520)=FALSE,AG520&amp;AF521,AG520),"("&amp;AF521)&amp;IF(AA521=AA522,IF(OR(AC522=$AC$4:$AC521)=FALSE,", ",""),") "),""))</f>
        <v/>
      </c>
      <c r="AH521" s="10" t="str">
        <f>IF((COUNTBLANK(D521)=1),"",IF(D521=D520,AH520,"")&amp;IF(B520&lt;&gt;B521,((IF(COUNTBLANK(E521)=1,$D$3&amp;"Non-type material: "&amp;$D$3,$D$3&amp;INDEX('type-categories'!$A$2:$B$100,MATCH(E521,'type-categories'!$A$2:$A$100,0),2)&amp;$D$3))),"")&amp;(IF(K521&lt;&gt;K520,$C$2&amp;UPPER(K521)&amp;$C$2&amp;$K$3&amp;" ",(IF(B521&lt;&gt;B520,$C$2&amp;UPPER(K521)&amp;$C$2&amp;$K$3&amp;" ",""))))&amp;IF((AA521&lt;&gt;AA522)*($H$2="y"),AD521&amp;AE521,IF((AA521&lt;&gt;AA522)*($H$2="m"),AD521&amp;AG521,IF(($H$2&lt;&gt;"m")*($H$2&lt;&gt;"Y"),(IF(F521=0,"",F521&amp;" "&amp;$F$4&amp;" "))&amp;(IF(G521=0,"",G521&amp;" "&amp;$G$4&amp;" "))&amp;(IF(H521=0,"",H521&amp;" "&amp;H$4&amp;" "))&amp;(IF(I521=0,"",I521&amp;" "&amp;$I$4&amp;" "))&amp;(IF(J521=0,"",J521&amp;" "&amp;$J$4&amp;" ")),"")))&amp;"; "&amp;IF((B521=B520)*(AA521=AA520), "same collecting data; ", IF((B521=B520)*(Z520=Z521),"same locality; ",(IF(COUNTBLANK(L521)=1,"",$D$2&amp;L521&amp;$L$3&amp;" "&amp;$D$2))&amp;(IF(COUNTBLANK(M521)=1,"",$E$2&amp;M521&amp;$E$2&amp;", "))&amp;(IF(COUNTBLANK(N521)=1,"",N521&amp;"; "))&amp;(IF(COUNTBLANK(O521)=1,"",O521&amp;"; ")))&amp;(IF(COUNTBLANK(P521)=1,"",P521&amp;"; "))&amp;(IF(COUNTBLANK(Q521)=1,"",Q521&amp;"; "))&amp;(IF(COUNTBLANK(R521)=1,"",R521&amp;"m, "))&amp;IF((COUNTBLANK(S521)=0)*(S521&lt;&gt;S520), S521&amp;"; ","")&amp;(IF(COUNTBLANK(U521)=1,"",U521&amp;"; "))&amp;(IF(COUNTBLANK(T521)=1,"",IF(COUNTBLANK(F$2)=1,T521&amp;"; ",T521&amp;" "&amp;F$2&amp;"; "))))&amp;(IF(COUNTBLANK(V521)=1,"",V521&amp;"; "))&amp;IF((COUNTBLANK(C521)=1),"",C521)&amp;IF((B521=B522)*(K521=K522)*(L521=L522)*(M521=M522),IF(($H$2&lt;&gt;"m")*($H$2&lt;&gt;"Y"), " • ", IF((ISNUMBER(FIND(")",AE521))), " • ", "")),IF((B521=B522)*(K521=K522)," • ",". ")))</f>
        <v/>
      </c>
      <c r="AI521" s="1"/>
    </row>
    <row r="522" spans="1:35" x14ac:dyDescent="0.25">
      <c r="A522" s="3" t="str">
        <f t="shared" si="59"/>
        <v/>
      </c>
      <c r="B522" s="53" t="str">
        <f t="shared" si="57"/>
        <v/>
      </c>
      <c r="C522" s="57"/>
      <c r="D522" s="57"/>
      <c r="E522" s="57"/>
      <c r="F522" s="57"/>
      <c r="G522" s="57"/>
      <c r="H522" s="57"/>
      <c r="I522" s="57"/>
      <c r="J522" s="57"/>
      <c r="K522" s="57"/>
      <c r="L522" s="57"/>
      <c r="M522" s="54"/>
      <c r="N522" s="57"/>
      <c r="O522" s="58"/>
      <c r="P522" s="58"/>
      <c r="Q522" s="58"/>
      <c r="R522" s="58"/>
      <c r="S522" s="54"/>
      <c r="T522" s="57"/>
      <c r="U522" s="57"/>
      <c r="V522" s="57"/>
      <c r="W522" s="57"/>
      <c r="X522" s="147" t="str">
        <f>IF(COUNTBLANK(D522)=1,"",IF('order-admin-units'!$I$1&lt;&gt;"y", "", IF(COUNTBLANK(K522)=1, 'order-admin-units'!$B$1+1, VLOOKUP(K522, ordercountry, 2))))</f>
        <v/>
      </c>
      <c r="Y522" s="147" t="str">
        <f>IF(COUNTBLANK(D522)=1,"",IF('order-admin-units'!$I$1&lt;&gt;"y", "", IF(COUNTBLANK(K522:L522)&gt;0, 'order-admin-units'!$B$2+1, VLOOKUP(K522&amp;"@"&amp;L522, orderadmin, 2))))</f>
        <v/>
      </c>
      <c r="Z522" s="147" t="str">
        <f t="shared" si="60"/>
        <v/>
      </c>
      <c r="AA522" s="147" t="str">
        <f t="shared" si="61"/>
        <v/>
      </c>
      <c r="AB522" s="147" t="str">
        <f t="shared" si="62"/>
        <v/>
      </c>
      <c r="AC522" s="147" t="str">
        <f t="shared" si="58"/>
        <v/>
      </c>
      <c r="AD522" s="11" t="str">
        <f t="shared" si="63"/>
        <v/>
      </c>
      <c r="AE522" s="11" t="str">
        <f t="array" ref="AE522">IF(COUNTBLANK(D522)=1,"",IF(OR($H$2="y",$H$2="m"),IF(AA522=AA521,IF(OR(AB522=$AB$4:$AB521)=FALSE,AE521&amp;C522,AE521),"("&amp;C522)&amp;IF(AA522=AA523,IF(OR(AB523=$AB$4:$AB522)=FALSE,", ",""),") "),""))</f>
        <v/>
      </c>
      <c r="AF522" s="11" t="str">
        <f t="array" ref="AF522">IF((COUNTBLANK(D522)=0)*OR($H$2="y",$H$2="m"),IFERROR(LEFT(C522, FIND(" ",C522)-1), C522),"")</f>
        <v/>
      </c>
      <c r="AG522" s="11" t="str">
        <f t="array" ref="AG522">IF(COUNTBLANK(D522)=1,"",IF(OR($H$2="y",$H$2="m"),IF(AA522=AA521,IF(OR(AC522=$AC$4:$AC521)=FALSE,AG521&amp;AF522,AG521),"("&amp;AF522)&amp;IF(AA522=AA523,IF(OR(AC523=$AC$4:$AC522)=FALSE,", ",""),") "),""))</f>
        <v/>
      </c>
      <c r="AH522" s="10" t="str">
        <f>IF((COUNTBLANK(D522)=1),"",IF(D522=D521,AH521,"")&amp;IF(B521&lt;&gt;B522,((IF(COUNTBLANK(E522)=1,$D$3&amp;"Non-type material: "&amp;$D$3,$D$3&amp;INDEX('type-categories'!$A$2:$B$100,MATCH(E522,'type-categories'!$A$2:$A$100,0),2)&amp;$D$3))),"")&amp;(IF(K522&lt;&gt;K521,$C$2&amp;UPPER(K522)&amp;$C$2&amp;$K$3&amp;" ",(IF(B522&lt;&gt;B521,$C$2&amp;UPPER(K522)&amp;$C$2&amp;$K$3&amp;" ",""))))&amp;IF((AA522&lt;&gt;AA523)*($H$2="y"),AD522&amp;AE522,IF((AA522&lt;&gt;AA523)*($H$2="m"),AD522&amp;AG522,IF(($H$2&lt;&gt;"m")*($H$2&lt;&gt;"Y"),(IF(F522=0,"",F522&amp;" "&amp;$F$4&amp;" "))&amp;(IF(G522=0,"",G522&amp;" "&amp;$G$4&amp;" "))&amp;(IF(H522=0,"",H522&amp;" "&amp;H$4&amp;" "))&amp;(IF(I522=0,"",I522&amp;" "&amp;$I$4&amp;" "))&amp;(IF(J522=0,"",J522&amp;" "&amp;$J$4&amp;" ")),"")))&amp;"; "&amp;IF((B522=B521)*(AA522=AA521), "same collecting data; ", IF((B522=B521)*(Z521=Z522),"same locality; ",(IF(COUNTBLANK(L522)=1,"",$D$2&amp;L522&amp;$L$3&amp;" "&amp;$D$2))&amp;(IF(COUNTBLANK(M522)=1,"",$E$2&amp;M522&amp;$E$2&amp;", "))&amp;(IF(COUNTBLANK(N522)=1,"",N522&amp;"; "))&amp;(IF(COUNTBLANK(O522)=1,"",O522&amp;"; ")))&amp;(IF(COUNTBLANK(P522)=1,"",P522&amp;"; "))&amp;(IF(COUNTBLANK(Q522)=1,"",Q522&amp;"; "))&amp;(IF(COUNTBLANK(R522)=1,"",R522&amp;"m, "))&amp;IF((COUNTBLANK(S522)=0)*(S522&lt;&gt;S521), S522&amp;"; ","")&amp;(IF(COUNTBLANK(U522)=1,"",U522&amp;"; "))&amp;(IF(COUNTBLANK(T522)=1,"",IF(COUNTBLANK(F$2)=1,T522&amp;"; ",T522&amp;" "&amp;F$2&amp;"; "))))&amp;(IF(COUNTBLANK(V522)=1,"",V522&amp;"; "))&amp;IF((COUNTBLANK(C522)=1),"",C522)&amp;IF((B522=B523)*(K522=K523)*(L522=L523)*(M522=M523),IF(($H$2&lt;&gt;"m")*($H$2&lt;&gt;"Y"), " • ", IF((ISNUMBER(FIND(")",AE522))), " • ", "")),IF((B522=B523)*(K522=K523)," • ",". ")))</f>
        <v/>
      </c>
      <c r="AI522" s="1"/>
    </row>
    <row r="523" spans="1:35" x14ac:dyDescent="0.25">
      <c r="A523" s="3" t="str">
        <f t="shared" si="59"/>
        <v/>
      </c>
      <c r="B523" s="53" t="str">
        <f t="shared" si="57"/>
        <v/>
      </c>
      <c r="C523" s="57"/>
      <c r="D523" s="57"/>
      <c r="E523" s="57"/>
      <c r="F523" s="57"/>
      <c r="G523" s="57"/>
      <c r="H523" s="57"/>
      <c r="I523" s="57"/>
      <c r="J523" s="57"/>
      <c r="K523" s="57"/>
      <c r="L523" s="57"/>
      <c r="M523" s="54"/>
      <c r="N523" s="57"/>
      <c r="O523" s="58"/>
      <c r="P523" s="58"/>
      <c r="Q523" s="58"/>
      <c r="R523" s="58"/>
      <c r="S523" s="54"/>
      <c r="T523" s="57"/>
      <c r="U523" s="57"/>
      <c r="V523" s="57"/>
      <c r="W523" s="57"/>
      <c r="X523" s="147" t="str">
        <f>IF(COUNTBLANK(D523)=1,"",IF('order-admin-units'!$I$1&lt;&gt;"y", "", IF(COUNTBLANK(K523)=1, 'order-admin-units'!$B$1+1, VLOOKUP(K523, ordercountry, 2))))</f>
        <v/>
      </c>
      <c r="Y523" s="147" t="str">
        <f>IF(COUNTBLANK(D523)=1,"",IF('order-admin-units'!$I$1&lt;&gt;"y", "", IF(COUNTBLANK(K523:L523)&gt;0, 'order-admin-units'!$B$2+1, VLOOKUP(K523&amp;"@"&amp;L523, orderadmin, 2))))</f>
        <v/>
      </c>
      <c r="Z523" s="147" t="str">
        <f t="shared" si="60"/>
        <v/>
      </c>
      <c r="AA523" s="147" t="str">
        <f t="shared" si="61"/>
        <v/>
      </c>
      <c r="AB523" s="147" t="str">
        <f t="shared" si="62"/>
        <v/>
      </c>
      <c r="AC523" s="147" t="str">
        <f t="shared" si="58"/>
        <v/>
      </c>
      <c r="AD523" s="11" t="str">
        <f t="shared" si="63"/>
        <v/>
      </c>
      <c r="AE523" s="11" t="str">
        <f t="array" ref="AE523">IF(COUNTBLANK(D523)=1,"",IF(OR($H$2="y",$H$2="m"),IF(AA523=AA522,IF(OR(AB523=$AB$4:$AB522)=FALSE,AE522&amp;C523,AE522),"("&amp;C523)&amp;IF(AA523=AA524,IF(OR(AB524=$AB$4:$AB523)=FALSE,", ",""),") "),""))</f>
        <v/>
      </c>
      <c r="AF523" s="11" t="str">
        <f t="array" ref="AF523">IF((COUNTBLANK(D523)=0)*OR($H$2="y",$H$2="m"),IFERROR(LEFT(C523, FIND(" ",C523)-1), C523),"")</f>
        <v/>
      </c>
      <c r="AG523" s="11" t="str">
        <f t="array" ref="AG523">IF(COUNTBLANK(D523)=1,"",IF(OR($H$2="y",$H$2="m"),IF(AA523=AA522,IF(OR(AC523=$AC$4:$AC522)=FALSE,AG522&amp;AF523,AG522),"("&amp;AF523)&amp;IF(AA523=AA524,IF(OR(AC524=$AC$4:$AC523)=FALSE,", ",""),") "),""))</f>
        <v/>
      </c>
      <c r="AH523" s="10" t="str">
        <f>IF((COUNTBLANK(D523)=1),"",IF(D523=D522,AH522,"")&amp;IF(B522&lt;&gt;B523,((IF(COUNTBLANK(E523)=1,$D$3&amp;"Non-type material: "&amp;$D$3,$D$3&amp;INDEX('type-categories'!$A$2:$B$100,MATCH(E523,'type-categories'!$A$2:$A$100,0),2)&amp;$D$3))),"")&amp;(IF(K523&lt;&gt;K522,$C$2&amp;UPPER(K523)&amp;$C$2&amp;$K$3&amp;" ",(IF(B523&lt;&gt;B522,$C$2&amp;UPPER(K523)&amp;$C$2&amp;$K$3&amp;" ",""))))&amp;IF((AA523&lt;&gt;AA524)*($H$2="y"),AD523&amp;AE523,IF((AA523&lt;&gt;AA524)*($H$2="m"),AD523&amp;AG523,IF(($H$2&lt;&gt;"m")*($H$2&lt;&gt;"Y"),(IF(F523=0,"",F523&amp;" "&amp;$F$4&amp;" "))&amp;(IF(G523=0,"",G523&amp;" "&amp;$G$4&amp;" "))&amp;(IF(H523=0,"",H523&amp;" "&amp;H$4&amp;" "))&amp;(IF(I523=0,"",I523&amp;" "&amp;$I$4&amp;" "))&amp;(IF(J523=0,"",J523&amp;" "&amp;$J$4&amp;" ")),"")))&amp;"; "&amp;IF((B523=B522)*(AA523=AA522), "same collecting data; ", IF((B523=B522)*(Z522=Z523),"same locality; ",(IF(COUNTBLANK(L523)=1,"",$D$2&amp;L523&amp;$L$3&amp;" "&amp;$D$2))&amp;(IF(COUNTBLANK(M523)=1,"",$E$2&amp;M523&amp;$E$2&amp;", "))&amp;(IF(COUNTBLANK(N523)=1,"",N523&amp;"; "))&amp;(IF(COUNTBLANK(O523)=1,"",O523&amp;"; ")))&amp;(IF(COUNTBLANK(P523)=1,"",P523&amp;"; "))&amp;(IF(COUNTBLANK(Q523)=1,"",Q523&amp;"; "))&amp;(IF(COUNTBLANK(R523)=1,"",R523&amp;"m, "))&amp;IF((COUNTBLANK(S523)=0)*(S523&lt;&gt;S522), S523&amp;"; ","")&amp;(IF(COUNTBLANK(U523)=1,"",U523&amp;"; "))&amp;(IF(COUNTBLANK(T523)=1,"",IF(COUNTBLANK(F$2)=1,T523&amp;"; ",T523&amp;" "&amp;F$2&amp;"; "))))&amp;(IF(COUNTBLANK(V523)=1,"",V523&amp;"; "))&amp;IF((COUNTBLANK(C523)=1),"",C523)&amp;IF((B523=B524)*(K523=K524)*(L523=L524)*(M523=M524),IF(($H$2&lt;&gt;"m")*($H$2&lt;&gt;"Y"), " • ", IF((ISNUMBER(FIND(")",AE523))), " • ", "")),IF((B523=B524)*(K523=K524)," • ",". ")))</f>
        <v/>
      </c>
      <c r="AI523" s="1"/>
    </row>
    <row r="524" spans="1:35" x14ac:dyDescent="0.25">
      <c r="A524" s="3" t="str">
        <f t="shared" si="59"/>
        <v/>
      </c>
      <c r="B524" s="53" t="str">
        <f t="shared" si="57"/>
        <v/>
      </c>
      <c r="C524" s="57"/>
      <c r="D524" s="57"/>
      <c r="E524" s="57"/>
      <c r="F524" s="57"/>
      <c r="G524" s="57"/>
      <c r="H524" s="57"/>
      <c r="I524" s="57"/>
      <c r="J524" s="57"/>
      <c r="K524" s="57"/>
      <c r="L524" s="57"/>
      <c r="M524" s="54"/>
      <c r="N524" s="57"/>
      <c r="O524" s="58"/>
      <c r="P524" s="58"/>
      <c r="Q524" s="58"/>
      <c r="R524" s="58"/>
      <c r="S524" s="54"/>
      <c r="T524" s="57"/>
      <c r="U524" s="57"/>
      <c r="V524" s="57"/>
      <c r="W524" s="57"/>
      <c r="X524" s="147" t="str">
        <f>IF(COUNTBLANK(D524)=1,"",IF('order-admin-units'!$I$1&lt;&gt;"y", "", IF(COUNTBLANK(K524)=1, 'order-admin-units'!$B$1+1, VLOOKUP(K524, ordercountry, 2))))</f>
        <v/>
      </c>
      <c r="Y524" s="147" t="str">
        <f>IF(COUNTBLANK(D524)=1,"",IF('order-admin-units'!$I$1&lt;&gt;"y", "", IF(COUNTBLANK(K524:L524)&gt;0, 'order-admin-units'!$B$2+1, VLOOKUP(K524&amp;"@"&amp;L524, orderadmin, 2))))</f>
        <v/>
      </c>
      <c r="Z524" s="147" t="str">
        <f t="shared" si="60"/>
        <v/>
      </c>
      <c r="AA524" s="147" t="str">
        <f t="shared" si="61"/>
        <v/>
      </c>
      <c r="AB524" s="147" t="str">
        <f t="shared" si="62"/>
        <v/>
      </c>
      <c r="AC524" s="147" t="str">
        <f t="shared" si="58"/>
        <v/>
      </c>
      <c r="AD524" s="11" t="str">
        <f t="shared" si="63"/>
        <v/>
      </c>
      <c r="AE524" s="11" t="str">
        <f t="array" ref="AE524">IF(COUNTBLANK(D524)=1,"",IF(OR($H$2="y",$H$2="m"),IF(AA524=AA523,IF(OR(AB524=$AB$4:$AB523)=FALSE,AE523&amp;C524,AE523),"("&amp;C524)&amp;IF(AA524=AA525,IF(OR(AB525=$AB$4:$AB524)=FALSE,", ",""),") "),""))</f>
        <v/>
      </c>
      <c r="AF524" s="11" t="str">
        <f t="array" ref="AF524">IF((COUNTBLANK(D524)=0)*OR($H$2="y",$H$2="m"),IFERROR(LEFT(C524, FIND(" ",C524)-1), C524),"")</f>
        <v/>
      </c>
      <c r="AG524" s="11" t="str">
        <f t="array" ref="AG524">IF(COUNTBLANK(D524)=1,"",IF(OR($H$2="y",$H$2="m"),IF(AA524=AA523,IF(OR(AC524=$AC$4:$AC523)=FALSE,AG523&amp;AF524,AG523),"("&amp;AF524)&amp;IF(AA524=AA525,IF(OR(AC525=$AC$4:$AC524)=FALSE,", ",""),") "),""))</f>
        <v/>
      </c>
      <c r="AH524" s="10" t="str">
        <f>IF((COUNTBLANK(D524)=1),"",IF(D524=D523,AH523,"")&amp;IF(B523&lt;&gt;B524,((IF(COUNTBLANK(E524)=1,$D$3&amp;"Non-type material: "&amp;$D$3,$D$3&amp;INDEX('type-categories'!$A$2:$B$100,MATCH(E524,'type-categories'!$A$2:$A$100,0),2)&amp;$D$3))),"")&amp;(IF(K524&lt;&gt;K523,$C$2&amp;UPPER(K524)&amp;$C$2&amp;$K$3&amp;" ",(IF(B524&lt;&gt;B523,$C$2&amp;UPPER(K524)&amp;$C$2&amp;$K$3&amp;" ",""))))&amp;IF((AA524&lt;&gt;AA525)*($H$2="y"),AD524&amp;AE524,IF((AA524&lt;&gt;AA525)*($H$2="m"),AD524&amp;AG524,IF(($H$2&lt;&gt;"m")*($H$2&lt;&gt;"Y"),(IF(F524=0,"",F524&amp;" "&amp;$F$4&amp;" "))&amp;(IF(G524=0,"",G524&amp;" "&amp;$G$4&amp;" "))&amp;(IF(H524=0,"",H524&amp;" "&amp;H$4&amp;" "))&amp;(IF(I524=0,"",I524&amp;" "&amp;$I$4&amp;" "))&amp;(IF(J524=0,"",J524&amp;" "&amp;$J$4&amp;" ")),"")))&amp;"; "&amp;IF((B524=B523)*(AA524=AA523), "same collecting data; ", IF((B524=B523)*(Z523=Z524),"same locality; ",(IF(COUNTBLANK(L524)=1,"",$D$2&amp;L524&amp;$L$3&amp;" "&amp;$D$2))&amp;(IF(COUNTBLANK(M524)=1,"",$E$2&amp;M524&amp;$E$2&amp;", "))&amp;(IF(COUNTBLANK(N524)=1,"",N524&amp;"; "))&amp;(IF(COUNTBLANK(O524)=1,"",O524&amp;"; ")))&amp;(IF(COUNTBLANK(P524)=1,"",P524&amp;"; "))&amp;(IF(COUNTBLANK(Q524)=1,"",Q524&amp;"; "))&amp;(IF(COUNTBLANK(R524)=1,"",R524&amp;"m, "))&amp;IF((COUNTBLANK(S524)=0)*(S524&lt;&gt;S523), S524&amp;"; ","")&amp;(IF(COUNTBLANK(U524)=1,"",U524&amp;"; "))&amp;(IF(COUNTBLANK(T524)=1,"",IF(COUNTBLANK(F$2)=1,T524&amp;"; ",T524&amp;" "&amp;F$2&amp;"; "))))&amp;(IF(COUNTBLANK(V524)=1,"",V524&amp;"; "))&amp;IF((COUNTBLANK(C524)=1),"",C524)&amp;IF((B524=B525)*(K524=K525)*(L524=L525)*(M524=M525),IF(($H$2&lt;&gt;"m")*($H$2&lt;&gt;"Y"), " • ", IF((ISNUMBER(FIND(")",AE524))), " • ", "")),IF((B524=B525)*(K524=K525)," • ",". ")))</f>
        <v/>
      </c>
      <c r="AI524" s="1"/>
    </row>
    <row r="525" spans="1:35" x14ac:dyDescent="0.25">
      <c r="A525" s="3" t="str">
        <f t="shared" si="59"/>
        <v/>
      </c>
      <c r="B525" s="53" t="str">
        <f t="shared" si="57"/>
        <v/>
      </c>
      <c r="C525" s="57"/>
      <c r="D525" s="57"/>
      <c r="E525" s="57"/>
      <c r="F525" s="57"/>
      <c r="G525" s="57"/>
      <c r="H525" s="57"/>
      <c r="I525" s="57"/>
      <c r="J525" s="57"/>
      <c r="K525" s="57"/>
      <c r="L525" s="57"/>
      <c r="M525" s="54"/>
      <c r="N525" s="57"/>
      <c r="O525" s="58"/>
      <c r="P525" s="58"/>
      <c r="Q525" s="58"/>
      <c r="R525" s="58"/>
      <c r="S525" s="54"/>
      <c r="T525" s="57"/>
      <c r="U525" s="57"/>
      <c r="V525" s="57"/>
      <c r="W525" s="57"/>
      <c r="X525" s="147" t="str">
        <f>IF(COUNTBLANK(D525)=1,"",IF('order-admin-units'!$I$1&lt;&gt;"y", "", IF(COUNTBLANK(K525)=1, 'order-admin-units'!$B$1+1, VLOOKUP(K525, ordercountry, 2))))</f>
        <v/>
      </c>
      <c r="Y525" s="147" t="str">
        <f>IF(COUNTBLANK(D525)=1,"",IF('order-admin-units'!$I$1&lt;&gt;"y", "", IF(COUNTBLANK(K525:L525)&gt;0, 'order-admin-units'!$B$2+1, VLOOKUP(K525&amp;"@"&amp;L525, orderadmin, 2))))</f>
        <v/>
      </c>
      <c r="Z525" s="147" t="str">
        <f t="shared" si="60"/>
        <v/>
      </c>
      <c r="AA525" s="147" t="str">
        <f t="shared" si="61"/>
        <v/>
      </c>
      <c r="AB525" s="147" t="str">
        <f t="shared" si="62"/>
        <v/>
      </c>
      <c r="AC525" s="147" t="str">
        <f t="shared" si="58"/>
        <v/>
      </c>
      <c r="AD525" s="11" t="str">
        <f t="shared" si="63"/>
        <v/>
      </c>
      <c r="AE525" s="11" t="str">
        <f t="array" ref="AE525">IF(COUNTBLANK(D525)=1,"",IF(OR($H$2="y",$H$2="m"),IF(AA525=AA524,IF(OR(AB525=$AB$4:$AB524)=FALSE,AE524&amp;C525,AE524),"("&amp;C525)&amp;IF(AA525=AA526,IF(OR(AB526=$AB$4:$AB525)=FALSE,", ",""),") "),""))</f>
        <v/>
      </c>
      <c r="AF525" s="11" t="str">
        <f t="array" ref="AF525">IF((COUNTBLANK(D525)=0)*OR($H$2="y",$H$2="m"),IFERROR(LEFT(C525, FIND(" ",C525)-1), C525),"")</f>
        <v/>
      </c>
      <c r="AG525" s="11" t="str">
        <f t="array" ref="AG525">IF(COUNTBLANK(D525)=1,"",IF(OR($H$2="y",$H$2="m"),IF(AA525=AA524,IF(OR(AC525=$AC$4:$AC524)=FALSE,AG524&amp;AF525,AG524),"("&amp;AF525)&amp;IF(AA525=AA526,IF(OR(AC526=$AC$4:$AC525)=FALSE,", ",""),") "),""))</f>
        <v/>
      </c>
      <c r="AH525" s="10" t="str">
        <f>IF((COUNTBLANK(D525)=1),"",IF(D525=D524,AH524,"")&amp;IF(B524&lt;&gt;B525,((IF(COUNTBLANK(E525)=1,$D$3&amp;"Non-type material: "&amp;$D$3,$D$3&amp;INDEX('type-categories'!$A$2:$B$100,MATCH(E525,'type-categories'!$A$2:$A$100,0),2)&amp;$D$3))),"")&amp;(IF(K525&lt;&gt;K524,$C$2&amp;UPPER(K525)&amp;$C$2&amp;$K$3&amp;" ",(IF(B525&lt;&gt;B524,$C$2&amp;UPPER(K525)&amp;$C$2&amp;$K$3&amp;" ",""))))&amp;IF((AA525&lt;&gt;AA526)*($H$2="y"),AD525&amp;AE525,IF((AA525&lt;&gt;AA526)*($H$2="m"),AD525&amp;AG525,IF(($H$2&lt;&gt;"m")*($H$2&lt;&gt;"Y"),(IF(F525=0,"",F525&amp;" "&amp;$F$4&amp;" "))&amp;(IF(G525=0,"",G525&amp;" "&amp;$G$4&amp;" "))&amp;(IF(H525=0,"",H525&amp;" "&amp;H$4&amp;" "))&amp;(IF(I525=0,"",I525&amp;" "&amp;$I$4&amp;" "))&amp;(IF(J525=0,"",J525&amp;" "&amp;$J$4&amp;" ")),"")))&amp;"; "&amp;IF((B525=B524)*(AA525=AA524), "same collecting data; ", IF((B525=B524)*(Z524=Z525),"same locality; ",(IF(COUNTBLANK(L525)=1,"",$D$2&amp;L525&amp;$L$3&amp;" "&amp;$D$2))&amp;(IF(COUNTBLANK(M525)=1,"",$E$2&amp;M525&amp;$E$2&amp;", "))&amp;(IF(COUNTBLANK(N525)=1,"",N525&amp;"; "))&amp;(IF(COUNTBLANK(O525)=1,"",O525&amp;"; ")))&amp;(IF(COUNTBLANK(P525)=1,"",P525&amp;"; "))&amp;(IF(COUNTBLANK(Q525)=1,"",Q525&amp;"; "))&amp;(IF(COUNTBLANK(R525)=1,"",R525&amp;"m, "))&amp;IF((COUNTBLANK(S525)=0)*(S525&lt;&gt;S524), S525&amp;"; ","")&amp;(IF(COUNTBLANK(U525)=1,"",U525&amp;"; "))&amp;(IF(COUNTBLANK(T525)=1,"",IF(COUNTBLANK(F$2)=1,T525&amp;"; ",T525&amp;" "&amp;F$2&amp;"; "))))&amp;(IF(COUNTBLANK(V525)=1,"",V525&amp;"; "))&amp;IF((COUNTBLANK(C525)=1),"",C525)&amp;IF((B525=B526)*(K525=K526)*(L525=L526)*(M525=M526),IF(($H$2&lt;&gt;"m")*($H$2&lt;&gt;"Y"), " • ", IF((ISNUMBER(FIND(")",AE525))), " • ", "")),IF((B525=B526)*(K525=K526)," • ",". ")))</f>
        <v/>
      </c>
      <c r="AI525" s="1"/>
    </row>
    <row r="526" spans="1:35" x14ac:dyDescent="0.25">
      <c r="A526" s="3" t="str">
        <f t="shared" si="59"/>
        <v/>
      </c>
      <c r="B526" s="53" t="str">
        <f t="shared" si="57"/>
        <v/>
      </c>
      <c r="C526" s="57"/>
      <c r="D526" s="57"/>
      <c r="E526" s="57"/>
      <c r="F526" s="57"/>
      <c r="G526" s="57"/>
      <c r="H526" s="57"/>
      <c r="I526" s="57"/>
      <c r="J526" s="57"/>
      <c r="K526" s="57"/>
      <c r="L526" s="57"/>
      <c r="M526" s="54"/>
      <c r="N526" s="57"/>
      <c r="O526" s="58"/>
      <c r="P526" s="58"/>
      <c r="Q526" s="58"/>
      <c r="R526" s="58"/>
      <c r="S526" s="54"/>
      <c r="T526" s="57"/>
      <c r="U526" s="57"/>
      <c r="V526" s="57"/>
      <c r="W526" s="57"/>
      <c r="X526" s="147" t="str">
        <f>IF(COUNTBLANK(D526)=1,"",IF('order-admin-units'!$I$1&lt;&gt;"y", "", IF(COUNTBLANK(K526)=1, 'order-admin-units'!$B$1+1, VLOOKUP(K526, ordercountry, 2))))</f>
        <v/>
      </c>
      <c r="Y526" s="147" t="str">
        <f>IF(COUNTBLANK(D526)=1,"",IF('order-admin-units'!$I$1&lt;&gt;"y", "", IF(COUNTBLANK(K526:L526)&gt;0, 'order-admin-units'!$B$2+1, VLOOKUP(K526&amp;"@"&amp;L526, orderadmin, 2))))</f>
        <v/>
      </c>
      <c r="Z526" s="147" t="str">
        <f t="shared" si="60"/>
        <v/>
      </c>
      <c r="AA526" s="147" t="str">
        <f t="shared" si="61"/>
        <v/>
      </c>
      <c r="AB526" s="147" t="str">
        <f t="shared" si="62"/>
        <v/>
      </c>
      <c r="AC526" s="147" t="str">
        <f t="shared" si="58"/>
        <v/>
      </c>
      <c r="AD526" s="11" t="str">
        <f t="shared" si="63"/>
        <v/>
      </c>
      <c r="AE526" s="11" t="str">
        <f t="array" ref="AE526">IF(COUNTBLANK(D526)=1,"",IF(OR($H$2="y",$H$2="m"),IF(AA526=AA525,IF(OR(AB526=$AB$4:$AB525)=FALSE,AE525&amp;C526,AE525),"("&amp;C526)&amp;IF(AA526=AA527,IF(OR(AB527=$AB$4:$AB526)=FALSE,", ",""),") "),""))</f>
        <v/>
      </c>
      <c r="AF526" s="11" t="str">
        <f t="array" ref="AF526">IF((COUNTBLANK(D526)=0)*OR($H$2="y",$H$2="m"),IFERROR(LEFT(C526, FIND(" ",C526)-1), C526),"")</f>
        <v/>
      </c>
      <c r="AG526" s="11" t="str">
        <f t="array" ref="AG526">IF(COUNTBLANK(D526)=1,"",IF(OR($H$2="y",$H$2="m"),IF(AA526=AA525,IF(OR(AC526=$AC$4:$AC525)=FALSE,AG525&amp;AF526,AG525),"("&amp;AF526)&amp;IF(AA526=AA527,IF(OR(AC527=$AC$4:$AC526)=FALSE,", ",""),") "),""))</f>
        <v/>
      </c>
      <c r="AH526" s="10" t="str">
        <f>IF((COUNTBLANK(D526)=1),"",IF(D526=D525,AH525,"")&amp;IF(B525&lt;&gt;B526,((IF(COUNTBLANK(E526)=1,$D$3&amp;"Non-type material: "&amp;$D$3,$D$3&amp;INDEX('type-categories'!$A$2:$B$100,MATCH(E526,'type-categories'!$A$2:$A$100,0),2)&amp;$D$3))),"")&amp;(IF(K526&lt;&gt;K525,$C$2&amp;UPPER(K526)&amp;$C$2&amp;$K$3&amp;" ",(IF(B526&lt;&gt;B525,$C$2&amp;UPPER(K526)&amp;$C$2&amp;$K$3&amp;" ",""))))&amp;IF((AA526&lt;&gt;AA527)*($H$2="y"),AD526&amp;AE526,IF((AA526&lt;&gt;AA527)*($H$2="m"),AD526&amp;AG526,IF(($H$2&lt;&gt;"m")*($H$2&lt;&gt;"Y"),(IF(F526=0,"",F526&amp;" "&amp;$F$4&amp;" "))&amp;(IF(G526=0,"",G526&amp;" "&amp;$G$4&amp;" "))&amp;(IF(H526=0,"",H526&amp;" "&amp;H$4&amp;" "))&amp;(IF(I526=0,"",I526&amp;" "&amp;$I$4&amp;" "))&amp;(IF(J526=0,"",J526&amp;" "&amp;$J$4&amp;" ")),"")))&amp;"; "&amp;IF((B526=B525)*(AA526=AA525), "same collecting data; ", IF((B526=B525)*(Z525=Z526),"same locality; ",(IF(COUNTBLANK(L526)=1,"",$D$2&amp;L526&amp;$L$3&amp;" "&amp;$D$2))&amp;(IF(COUNTBLANK(M526)=1,"",$E$2&amp;M526&amp;$E$2&amp;", "))&amp;(IF(COUNTBLANK(N526)=1,"",N526&amp;"; "))&amp;(IF(COUNTBLANK(O526)=1,"",O526&amp;"; ")))&amp;(IF(COUNTBLANK(P526)=1,"",P526&amp;"; "))&amp;(IF(COUNTBLANK(Q526)=1,"",Q526&amp;"; "))&amp;(IF(COUNTBLANK(R526)=1,"",R526&amp;"m, "))&amp;IF((COUNTBLANK(S526)=0)*(S526&lt;&gt;S525), S526&amp;"; ","")&amp;(IF(COUNTBLANK(U526)=1,"",U526&amp;"; "))&amp;(IF(COUNTBLANK(T526)=1,"",IF(COUNTBLANK(F$2)=1,T526&amp;"; ",T526&amp;" "&amp;F$2&amp;"; "))))&amp;(IF(COUNTBLANK(V526)=1,"",V526&amp;"; "))&amp;IF((COUNTBLANK(C526)=1),"",C526)&amp;IF((B526=B527)*(K526=K527)*(L526=L527)*(M526=M527),IF(($H$2&lt;&gt;"m")*($H$2&lt;&gt;"Y"), " • ", IF((ISNUMBER(FIND(")",AE526))), " • ", "")),IF((B526=B527)*(K526=K527)," • ",". ")))</f>
        <v/>
      </c>
      <c r="AI526" s="1"/>
    </row>
    <row r="527" spans="1:35" x14ac:dyDescent="0.25">
      <c r="A527" s="3" t="str">
        <f t="shared" si="59"/>
        <v/>
      </c>
      <c r="B527" s="53" t="str">
        <f t="shared" si="57"/>
        <v/>
      </c>
      <c r="C527" s="57"/>
      <c r="D527" s="57"/>
      <c r="E527" s="57"/>
      <c r="F527" s="57"/>
      <c r="G527" s="57"/>
      <c r="H527" s="57"/>
      <c r="I527" s="57"/>
      <c r="J527" s="57"/>
      <c r="K527" s="57"/>
      <c r="L527" s="57"/>
      <c r="M527" s="54"/>
      <c r="N527" s="57"/>
      <c r="O527" s="58"/>
      <c r="P527" s="58"/>
      <c r="Q527" s="58"/>
      <c r="R527" s="58"/>
      <c r="S527" s="54"/>
      <c r="T527" s="57"/>
      <c r="U527" s="57"/>
      <c r="V527" s="57"/>
      <c r="W527" s="57"/>
      <c r="X527" s="147" t="str">
        <f>IF(COUNTBLANK(D527)=1,"",IF('order-admin-units'!$I$1&lt;&gt;"y", "", IF(COUNTBLANK(K527)=1, 'order-admin-units'!$B$1+1, VLOOKUP(K527, ordercountry, 2))))</f>
        <v/>
      </c>
      <c r="Y527" s="147" t="str">
        <f>IF(COUNTBLANK(D527)=1,"",IF('order-admin-units'!$I$1&lt;&gt;"y", "", IF(COUNTBLANK(K527:L527)&gt;0, 'order-admin-units'!$B$2+1, VLOOKUP(K527&amp;"@"&amp;L527, orderadmin, 2))))</f>
        <v/>
      </c>
      <c r="Z527" s="147" t="str">
        <f t="shared" si="60"/>
        <v/>
      </c>
      <c r="AA527" s="147" t="str">
        <f t="shared" si="61"/>
        <v/>
      </c>
      <c r="AB527" s="147" t="str">
        <f t="shared" si="62"/>
        <v/>
      </c>
      <c r="AC527" s="147" t="str">
        <f t="shared" si="58"/>
        <v/>
      </c>
      <c r="AD527" s="11" t="str">
        <f t="shared" si="63"/>
        <v/>
      </c>
      <c r="AE527" s="11" t="str">
        <f t="array" ref="AE527">IF(COUNTBLANK(D527)=1,"",IF(OR($H$2="y",$H$2="m"),IF(AA527=AA526,IF(OR(AB527=$AB$4:$AB526)=FALSE,AE526&amp;C527,AE526),"("&amp;C527)&amp;IF(AA527=AA528,IF(OR(AB528=$AB$4:$AB527)=FALSE,", ",""),") "),""))</f>
        <v/>
      </c>
      <c r="AF527" s="11" t="str">
        <f t="array" ref="AF527">IF((COUNTBLANK(D527)=0)*OR($H$2="y",$H$2="m"),IFERROR(LEFT(C527, FIND(" ",C527)-1), C527),"")</f>
        <v/>
      </c>
      <c r="AG527" s="11" t="str">
        <f t="array" ref="AG527">IF(COUNTBLANK(D527)=1,"",IF(OR($H$2="y",$H$2="m"),IF(AA527=AA526,IF(OR(AC527=$AC$4:$AC526)=FALSE,AG526&amp;AF527,AG526),"("&amp;AF527)&amp;IF(AA527=AA528,IF(OR(AC528=$AC$4:$AC527)=FALSE,", ",""),") "),""))</f>
        <v/>
      </c>
      <c r="AH527" s="10" t="str">
        <f>IF((COUNTBLANK(D527)=1),"",IF(D527=D526,AH526,"")&amp;IF(B526&lt;&gt;B527,((IF(COUNTBLANK(E527)=1,$D$3&amp;"Non-type material: "&amp;$D$3,$D$3&amp;INDEX('type-categories'!$A$2:$B$100,MATCH(E527,'type-categories'!$A$2:$A$100,0),2)&amp;$D$3))),"")&amp;(IF(K527&lt;&gt;K526,$C$2&amp;UPPER(K527)&amp;$C$2&amp;$K$3&amp;" ",(IF(B527&lt;&gt;B526,$C$2&amp;UPPER(K527)&amp;$C$2&amp;$K$3&amp;" ",""))))&amp;IF((AA527&lt;&gt;AA528)*($H$2="y"),AD527&amp;AE527,IF((AA527&lt;&gt;AA528)*($H$2="m"),AD527&amp;AG527,IF(($H$2&lt;&gt;"m")*($H$2&lt;&gt;"Y"),(IF(F527=0,"",F527&amp;" "&amp;$F$4&amp;" "))&amp;(IF(G527=0,"",G527&amp;" "&amp;$G$4&amp;" "))&amp;(IF(H527=0,"",H527&amp;" "&amp;H$4&amp;" "))&amp;(IF(I527=0,"",I527&amp;" "&amp;$I$4&amp;" "))&amp;(IF(J527=0,"",J527&amp;" "&amp;$J$4&amp;" ")),"")))&amp;"; "&amp;IF((B527=B526)*(AA527=AA526), "same collecting data; ", IF((B527=B526)*(Z526=Z527),"same locality; ",(IF(COUNTBLANK(L527)=1,"",$D$2&amp;L527&amp;$L$3&amp;" "&amp;$D$2))&amp;(IF(COUNTBLANK(M527)=1,"",$E$2&amp;M527&amp;$E$2&amp;", "))&amp;(IF(COUNTBLANK(N527)=1,"",N527&amp;"; "))&amp;(IF(COUNTBLANK(O527)=1,"",O527&amp;"; ")))&amp;(IF(COUNTBLANK(P527)=1,"",P527&amp;"; "))&amp;(IF(COUNTBLANK(Q527)=1,"",Q527&amp;"; "))&amp;(IF(COUNTBLANK(R527)=1,"",R527&amp;"m, "))&amp;IF((COUNTBLANK(S527)=0)*(S527&lt;&gt;S526), S527&amp;"; ","")&amp;(IF(COUNTBLANK(U527)=1,"",U527&amp;"; "))&amp;(IF(COUNTBLANK(T527)=1,"",IF(COUNTBLANK(F$2)=1,T527&amp;"; ",T527&amp;" "&amp;F$2&amp;"; "))))&amp;(IF(COUNTBLANK(V527)=1,"",V527&amp;"; "))&amp;IF((COUNTBLANK(C527)=1),"",C527)&amp;IF((B527=B528)*(K527=K528)*(L527=L528)*(M527=M528),IF(($H$2&lt;&gt;"m")*($H$2&lt;&gt;"Y"), " • ", IF((ISNUMBER(FIND(")",AE527))), " • ", "")),IF((B527=B528)*(K527=K528)," • ",". ")))</f>
        <v/>
      </c>
      <c r="AI527" s="1"/>
    </row>
    <row r="528" spans="1:35" x14ac:dyDescent="0.25">
      <c r="A528" s="3" t="str">
        <f t="shared" si="59"/>
        <v/>
      </c>
      <c r="B528" s="53" t="str">
        <f t="shared" si="57"/>
        <v/>
      </c>
      <c r="C528" s="57"/>
      <c r="D528" s="57"/>
      <c r="E528" s="57"/>
      <c r="F528" s="57"/>
      <c r="G528" s="57"/>
      <c r="H528" s="57"/>
      <c r="I528" s="57"/>
      <c r="J528" s="57"/>
      <c r="K528" s="57"/>
      <c r="L528" s="57"/>
      <c r="M528" s="54"/>
      <c r="N528" s="57"/>
      <c r="O528" s="58"/>
      <c r="P528" s="58"/>
      <c r="Q528" s="58"/>
      <c r="R528" s="58"/>
      <c r="S528" s="54"/>
      <c r="T528" s="57"/>
      <c r="U528" s="57"/>
      <c r="V528" s="57"/>
      <c r="W528" s="57"/>
      <c r="X528" s="147" t="str">
        <f>IF(COUNTBLANK(D528)=1,"",IF('order-admin-units'!$I$1&lt;&gt;"y", "", IF(COUNTBLANK(K528)=1, 'order-admin-units'!$B$1+1, VLOOKUP(K528, ordercountry, 2))))</f>
        <v/>
      </c>
      <c r="Y528" s="147" t="str">
        <f>IF(COUNTBLANK(D528)=1,"",IF('order-admin-units'!$I$1&lt;&gt;"y", "", IF(COUNTBLANK(K528:L528)&gt;0, 'order-admin-units'!$B$2+1, VLOOKUP(K528&amp;"@"&amp;L528, orderadmin, 2))))</f>
        <v/>
      </c>
      <c r="Z528" s="147" t="str">
        <f t="shared" si="60"/>
        <v/>
      </c>
      <c r="AA528" s="147" t="str">
        <f t="shared" si="61"/>
        <v/>
      </c>
      <c r="AB528" s="147" t="str">
        <f t="shared" si="62"/>
        <v/>
      </c>
      <c r="AC528" s="147" t="str">
        <f t="shared" si="58"/>
        <v/>
      </c>
      <c r="AD528" s="11" t="str">
        <f t="shared" si="63"/>
        <v/>
      </c>
      <c r="AE528" s="11" t="str">
        <f t="array" ref="AE528">IF(COUNTBLANK(D528)=1,"",IF(OR($H$2="y",$H$2="m"),IF(AA528=AA527,IF(OR(AB528=$AB$4:$AB527)=FALSE,AE527&amp;C528,AE527),"("&amp;C528)&amp;IF(AA528=AA529,IF(OR(AB529=$AB$4:$AB528)=FALSE,", ",""),") "),""))</f>
        <v/>
      </c>
      <c r="AF528" s="11" t="str">
        <f t="array" ref="AF528">IF((COUNTBLANK(D528)=0)*OR($H$2="y",$H$2="m"),IFERROR(LEFT(C528, FIND(" ",C528)-1), C528),"")</f>
        <v/>
      </c>
      <c r="AG528" s="11" t="str">
        <f t="array" ref="AG528">IF(COUNTBLANK(D528)=1,"",IF(OR($H$2="y",$H$2="m"),IF(AA528=AA527,IF(OR(AC528=$AC$4:$AC527)=FALSE,AG527&amp;AF528,AG527),"("&amp;AF528)&amp;IF(AA528=AA529,IF(OR(AC529=$AC$4:$AC528)=FALSE,", ",""),") "),""))</f>
        <v/>
      </c>
      <c r="AH528" s="10" t="str">
        <f>IF((COUNTBLANK(D528)=1),"",IF(D528=D527,AH527,"")&amp;IF(B527&lt;&gt;B528,((IF(COUNTBLANK(E528)=1,$D$3&amp;"Non-type material: "&amp;$D$3,$D$3&amp;INDEX('type-categories'!$A$2:$B$100,MATCH(E528,'type-categories'!$A$2:$A$100,0),2)&amp;$D$3))),"")&amp;(IF(K528&lt;&gt;K527,$C$2&amp;UPPER(K528)&amp;$C$2&amp;$K$3&amp;" ",(IF(B528&lt;&gt;B527,$C$2&amp;UPPER(K528)&amp;$C$2&amp;$K$3&amp;" ",""))))&amp;IF((AA528&lt;&gt;AA529)*($H$2="y"),AD528&amp;AE528,IF((AA528&lt;&gt;AA529)*($H$2="m"),AD528&amp;AG528,IF(($H$2&lt;&gt;"m")*($H$2&lt;&gt;"Y"),(IF(F528=0,"",F528&amp;" "&amp;$F$4&amp;" "))&amp;(IF(G528=0,"",G528&amp;" "&amp;$G$4&amp;" "))&amp;(IF(H528=0,"",H528&amp;" "&amp;H$4&amp;" "))&amp;(IF(I528=0,"",I528&amp;" "&amp;$I$4&amp;" "))&amp;(IF(J528=0,"",J528&amp;" "&amp;$J$4&amp;" ")),"")))&amp;"; "&amp;IF((B528=B527)*(AA528=AA527), "same collecting data; ", IF((B528=B527)*(Z527=Z528),"same locality; ",(IF(COUNTBLANK(L528)=1,"",$D$2&amp;L528&amp;$L$3&amp;" "&amp;$D$2))&amp;(IF(COUNTBLANK(M528)=1,"",$E$2&amp;M528&amp;$E$2&amp;", "))&amp;(IF(COUNTBLANK(N528)=1,"",N528&amp;"; "))&amp;(IF(COUNTBLANK(O528)=1,"",O528&amp;"; ")))&amp;(IF(COUNTBLANK(P528)=1,"",P528&amp;"; "))&amp;(IF(COUNTBLANK(Q528)=1,"",Q528&amp;"; "))&amp;(IF(COUNTBLANK(R528)=1,"",R528&amp;"m, "))&amp;IF((COUNTBLANK(S528)=0)*(S528&lt;&gt;S527), S528&amp;"; ","")&amp;(IF(COUNTBLANK(U528)=1,"",U528&amp;"; "))&amp;(IF(COUNTBLANK(T528)=1,"",IF(COUNTBLANK(F$2)=1,T528&amp;"; ",T528&amp;" "&amp;F$2&amp;"; "))))&amp;(IF(COUNTBLANK(V528)=1,"",V528&amp;"; "))&amp;IF((COUNTBLANK(C528)=1),"",C528)&amp;IF((B528=B529)*(K528=K529)*(L528=L529)*(M528=M529),IF(($H$2&lt;&gt;"m")*($H$2&lt;&gt;"Y"), " • ", IF((ISNUMBER(FIND(")",AE528))), " • ", "")),IF((B528=B529)*(K528=K529)," • ",". ")))</f>
        <v/>
      </c>
      <c r="AI528" s="1"/>
    </row>
    <row r="529" spans="1:35" x14ac:dyDescent="0.25">
      <c r="A529" s="3" t="str">
        <f t="shared" si="59"/>
        <v/>
      </c>
      <c r="B529" s="53" t="str">
        <f t="shared" si="57"/>
        <v/>
      </c>
      <c r="C529" s="57"/>
      <c r="D529" s="57"/>
      <c r="E529" s="57"/>
      <c r="F529" s="57"/>
      <c r="G529" s="57"/>
      <c r="H529" s="57"/>
      <c r="I529" s="57"/>
      <c r="J529" s="57"/>
      <c r="K529" s="57"/>
      <c r="L529" s="57"/>
      <c r="M529" s="54"/>
      <c r="N529" s="57"/>
      <c r="O529" s="58"/>
      <c r="P529" s="58"/>
      <c r="Q529" s="58"/>
      <c r="R529" s="58"/>
      <c r="S529" s="54"/>
      <c r="T529" s="57"/>
      <c r="U529" s="57"/>
      <c r="V529" s="57"/>
      <c r="W529" s="57"/>
      <c r="X529" s="147" t="str">
        <f>IF(COUNTBLANK(D529)=1,"",IF('order-admin-units'!$I$1&lt;&gt;"y", "", IF(COUNTBLANK(K529)=1, 'order-admin-units'!$B$1+1, VLOOKUP(K529, ordercountry, 2))))</f>
        <v/>
      </c>
      <c r="Y529" s="147" t="str">
        <f>IF(COUNTBLANK(D529)=1,"",IF('order-admin-units'!$I$1&lt;&gt;"y", "", IF(COUNTBLANK(K529:L529)&gt;0, 'order-admin-units'!$B$2+1, VLOOKUP(K529&amp;"@"&amp;L529, orderadmin, 2))))</f>
        <v/>
      </c>
      <c r="Z529" s="147" t="str">
        <f t="shared" si="60"/>
        <v/>
      </c>
      <c r="AA529" s="147" t="str">
        <f t="shared" si="61"/>
        <v/>
      </c>
      <c r="AB529" s="147" t="str">
        <f t="shared" si="62"/>
        <v/>
      </c>
      <c r="AC529" s="147" t="str">
        <f t="shared" si="58"/>
        <v/>
      </c>
      <c r="AD529" s="11" t="str">
        <f t="shared" si="63"/>
        <v/>
      </c>
      <c r="AE529" s="11" t="str">
        <f t="array" ref="AE529">IF(COUNTBLANK(D529)=1,"",IF(OR($H$2="y",$H$2="m"),IF(AA529=AA528,IF(OR(AB529=$AB$4:$AB528)=FALSE,AE528&amp;C529,AE528),"("&amp;C529)&amp;IF(AA529=AA530,IF(OR(AB530=$AB$4:$AB529)=FALSE,", ",""),") "),""))</f>
        <v/>
      </c>
      <c r="AF529" s="11" t="str">
        <f t="array" ref="AF529">IF((COUNTBLANK(D529)=0)*OR($H$2="y",$H$2="m"),IFERROR(LEFT(C529, FIND(" ",C529)-1), C529),"")</f>
        <v/>
      </c>
      <c r="AG529" s="11" t="str">
        <f t="array" ref="AG529">IF(COUNTBLANK(D529)=1,"",IF(OR($H$2="y",$H$2="m"),IF(AA529=AA528,IF(OR(AC529=$AC$4:$AC528)=FALSE,AG528&amp;AF529,AG528),"("&amp;AF529)&amp;IF(AA529=AA530,IF(OR(AC530=$AC$4:$AC529)=FALSE,", ",""),") "),""))</f>
        <v/>
      </c>
      <c r="AH529" s="10" t="str">
        <f>IF((COUNTBLANK(D529)=1),"",IF(D529=D528,AH528,"")&amp;IF(B528&lt;&gt;B529,((IF(COUNTBLANK(E529)=1,$D$3&amp;"Non-type material: "&amp;$D$3,$D$3&amp;INDEX('type-categories'!$A$2:$B$100,MATCH(E529,'type-categories'!$A$2:$A$100,0),2)&amp;$D$3))),"")&amp;(IF(K529&lt;&gt;K528,$C$2&amp;UPPER(K529)&amp;$C$2&amp;$K$3&amp;" ",(IF(B529&lt;&gt;B528,$C$2&amp;UPPER(K529)&amp;$C$2&amp;$K$3&amp;" ",""))))&amp;IF((AA529&lt;&gt;AA530)*($H$2="y"),AD529&amp;AE529,IF((AA529&lt;&gt;AA530)*($H$2="m"),AD529&amp;AG529,IF(($H$2&lt;&gt;"m")*($H$2&lt;&gt;"Y"),(IF(F529=0,"",F529&amp;" "&amp;$F$4&amp;" "))&amp;(IF(G529=0,"",G529&amp;" "&amp;$G$4&amp;" "))&amp;(IF(H529=0,"",H529&amp;" "&amp;H$4&amp;" "))&amp;(IF(I529=0,"",I529&amp;" "&amp;$I$4&amp;" "))&amp;(IF(J529=0,"",J529&amp;" "&amp;$J$4&amp;" ")),"")))&amp;"; "&amp;IF((B529=B528)*(AA529=AA528), "same collecting data; ", IF((B529=B528)*(Z528=Z529),"same locality; ",(IF(COUNTBLANK(L529)=1,"",$D$2&amp;L529&amp;$L$3&amp;" "&amp;$D$2))&amp;(IF(COUNTBLANK(M529)=1,"",$E$2&amp;M529&amp;$E$2&amp;", "))&amp;(IF(COUNTBLANK(N529)=1,"",N529&amp;"; "))&amp;(IF(COUNTBLANK(O529)=1,"",O529&amp;"; ")))&amp;(IF(COUNTBLANK(P529)=1,"",P529&amp;"; "))&amp;(IF(COUNTBLANK(Q529)=1,"",Q529&amp;"; "))&amp;(IF(COUNTBLANK(R529)=1,"",R529&amp;"m, "))&amp;IF((COUNTBLANK(S529)=0)*(S529&lt;&gt;S528), S529&amp;"; ","")&amp;(IF(COUNTBLANK(U529)=1,"",U529&amp;"; "))&amp;(IF(COUNTBLANK(T529)=1,"",IF(COUNTBLANK(F$2)=1,T529&amp;"; ",T529&amp;" "&amp;F$2&amp;"; "))))&amp;(IF(COUNTBLANK(V529)=1,"",V529&amp;"; "))&amp;IF((COUNTBLANK(C529)=1),"",C529)&amp;IF((B529=B530)*(K529=K530)*(L529=L530)*(M529=M530),IF(($H$2&lt;&gt;"m")*($H$2&lt;&gt;"Y"), " • ", IF((ISNUMBER(FIND(")",AE529))), " • ", "")),IF((B529=B530)*(K529=K530)," • ",". ")))</f>
        <v/>
      </c>
      <c r="AI529" s="1"/>
    </row>
    <row r="530" spans="1:35" x14ac:dyDescent="0.25">
      <c r="A530" s="3" t="str">
        <f t="shared" si="59"/>
        <v/>
      </c>
      <c r="B530" s="53" t="str">
        <f t="shared" si="57"/>
        <v/>
      </c>
      <c r="C530" s="57"/>
      <c r="D530" s="57"/>
      <c r="E530" s="57"/>
      <c r="F530" s="57"/>
      <c r="G530" s="57"/>
      <c r="H530" s="57"/>
      <c r="I530" s="57"/>
      <c r="J530" s="57"/>
      <c r="K530" s="57"/>
      <c r="L530" s="57"/>
      <c r="M530" s="54"/>
      <c r="N530" s="57"/>
      <c r="O530" s="58"/>
      <c r="P530" s="58"/>
      <c r="Q530" s="58"/>
      <c r="R530" s="58"/>
      <c r="S530" s="54"/>
      <c r="T530" s="57"/>
      <c r="U530" s="57"/>
      <c r="V530" s="57"/>
      <c r="W530" s="57"/>
      <c r="X530" s="147" t="str">
        <f>IF(COUNTBLANK(D530)=1,"",IF('order-admin-units'!$I$1&lt;&gt;"y", "", IF(COUNTBLANK(K530)=1, 'order-admin-units'!$B$1+1, VLOOKUP(K530, ordercountry, 2))))</f>
        <v/>
      </c>
      <c r="Y530" s="147" t="str">
        <f>IF(COUNTBLANK(D530)=1,"",IF('order-admin-units'!$I$1&lt;&gt;"y", "", IF(COUNTBLANK(K530:L530)&gt;0, 'order-admin-units'!$B$2+1, VLOOKUP(K530&amp;"@"&amp;L530, orderadmin, 2))))</f>
        <v/>
      </c>
      <c r="Z530" s="147" t="str">
        <f t="shared" si="60"/>
        <v/>
      </c>
      <c r="AA530" s="147" t="str">
        <f t="shared" si="61"/>
        <v/>
      </c>
      <c r="AB530" s="147" t="str">
        <f t="shared" si="62"/>
        <v/>
      </c>
      <c r="AC530" s="147" t="str">
        <f t="shared" si="58"/>
        <v/>
      </c>
      <c r="AD530" s="11" t="str">
        <f t="shared" si="63"/>
        <v/>
      </c>
      <c r="AE530" s="11" t="str">
        <f t="array" ref="AE530">IF(COUNTBLANK(D530)=1,"",IF(OR($H$2="y",$H$2="m"),IF(AA530=AA529,IF(OR(AB530=$AB$4:$AB529)=FALSE,AE529&amp;C530,AE529),"("&amp;C530)&amp;IF(AA530=AA531,IF(OR(AB531=$AB$4:$AB530)=FALSE,", ",""),") "),""))</f>
        <v/>
      </c>
      <c r="AF530" s="11" t="str">
        <f t="array" ref="AF530">IF((COUNTBLANK(D530)=0)*OR($H$2="y",$H$2="m"),IFERROR(LEFT(C530, FIND(" ",C530)-1), C530),"")</f>
        <v/>
      </c>
      <c r="AG530" s="11" t="str">
        <f t="array" ref="AG530">IF(COUNTBLANK(D530)=1,"",IF(OR($H$2="y",$H$2="m"),IF(AA530=AA529,IF(OR(AC530=$AC$4:$AC529)=FALSE,AG529&amp;AF530,AG529),"("&amp;AF530)&amp;IF(AA530=AA531,IF(OR(AC531=$AC$4:$AC530)=FALSE,", ",""),") "),""))</f>
        <v/>
      </c>
      <c r="AH530" s="10" t="str">
        <f>IF((COUNTBLANK(D530)=1),"",IF(D530=D529,AH529,"")&amp;IF(B529&lt;&gt;B530,((IF(COUNTBLANK(E530)=1,$D$3&amp;"Non-type material: "&amp;$D$3,$D$3&amp;INDEX('type-categories'!$A$2:$B$100,MATCH(E530,'type-categories'!$A$2:$A$100,0),2)&amp;$D$3))),"")&amp;(IF(K530&lt;&gt;K529,$C$2&amp;UPPER(K530)&amp;$C$2&amp;$K$3&amp;" ",(IF(B530&lt;&gt;B529,$C$2&amp;UPPER(K530)&amp;$C$2&amp;$K$3&amp;" ",""))))&amp;IF((AA530&lt;&gt;AA531)*($H$2="y"),AD530&amp;AE530,IF((AA530&lt;&gt;AA531)*($H$2="m"),AD530&amp;AG530,IF(($H$2&lt;&gt;"m")*($H$2&lt;&gt;"Y"),(IF(F530=0,"",F530&amp;" "&amp;$F$4&amp;" "))&amp;(IF(G530=0,"",G530&amp;" "&amp;$G$4&amp;" "))&amp;(IF(H530=0,"",H530&amp;" "&amp;H$4&amp;" "))&amp;(IF(I530=0,"",I530&amp;" "&amp;$I$4&amp;" "))&amp;(IF(J530=0,"",J530&amp;" "&amp;$J$4&amp;" ")),"")))&amp;"; "&amp;IF((B530=B529)*(AA530=AA529), "same collecting data; ", IF((B530=B529)*(Z529=Z530),"same locality; ",(IF(COUNTBLANK(L530)=1,"",$D$2&amp;L530&amp;$L$3&amp;" "&amp;$D$2))&amp;(IF(COUNTBLANK(M530)=1,"",$E$2&amp;M530&amp;$E$2&amp;", "))&amp;(IF(COUNTBLANK(N530)=1,"",N530&amp;"; "))&amp;(IF(COUNTBLANK(O530)=1,"",O530&amp;"; ")))&amp;(IF(COUNTBLANK(P530)=1,"",P530&amp;"; "))&amp;(IF(COUNTBLANK(Q530)=1,"",Q530&amp;"; "))&amp;(IF(COUNTBLANK(R530)=1,"",R530&amp;"m, "))&amp;IF((COUNTBLANK(S530)=0)*(S530&lt;&gt;S529), S530&amp;"; ","")&amp;(IF(COUNTBLANK(U530)=1,"",U530&amp;"; "))&amp;(IF(COUNTBLANK(T530)=1,"",IF(COUNTBLANK(F$2)=1,T530&amp;"; ",T530&amp;" "&amp;F$2&amp;"; "))))&amp;(IF(COUNTBLANK(V530)=1,"",V530&amp;"; "))&amp;IF((COUNTBLANK(C530)=1),"",C530)&amp;IF((B530=B531)*(K530=K531)*(L530=L531)*(M530=M531),IF(($H$2&lt;&gt;"m")*($H$2&lt;&gt;"Y"), " • ", IF((ISNUMBER(FIND(")",AE530))), " • ", "")),IF((B530=B531)*(K530=K531)," • ",". ")))</f>
        <v/>
      </c>
      <c r="AI530" s="1"/>
    </row>
    <row r="531" spans="1:35" x14ac:dyDescent="0.25">
      <c r="A531" s="3" t="str">
        <f t="shared" si="59"/>
        <v/>
      </c>
      <c r="B531" s="53" t="str">
        <f t="shared" si="57"/>
        <v/>
      </c>
      <c r="C531" s="57"/>
      <c r="D531" s="57"/>
      <c r="E531" s="57"/>
      <c r="F531" s="57"/>
      <c r="G531" s="57"/>
      <c r="H531" s="57"/>
      <c r="I531" s="57"/>
      <c r="J531" s="57"/>
      <c r="K531" s="57"/>
      <c r="L531" s="57"/>
      <c r="M531" s="54"/>
      <c r="N531" s="57"/>
      <c r="O531" s="58"/>
      <c r="P531" s="58"/>
      <c r="Q531" s="58"/>
      <c r="R531" s="58"/>
      <c r="S531" s="54"/>
      <c r="T531" s="57"/>
      <c r="U531" s="57"/>
      <c r="V531" s="57"/>
      <c r="W531" s="57"/>
      <c r="X531" s="147" t="str">
        <f>IF(COUNTBLANK(D531)=1,"",IF('order-admin-units'!$I$1&lt;&gt;"y", "", IF(COUNTBLANK(K531)=1, 'order-admin-units'!$B$1+1, VLOOKUP(K531, ordercountry, 2))))</f>
        <v/>
      </c>
      <c r="Y531" s="147" t="str">
        <f>IF(COUNTBLANK(D531)=1,"",IF('order-admin-units'!$I$1&lt;&gt;"y", "", IF(COUNTBLANK(K531:L531)&gt;0, 'order-admin-units'!$B$2+1, VLOOKUP(K531&amp;"@"&amp;L531, orderadmin, 2))))</f>
        <v/>
      </c>
      <c r="Z531" s="147" t="str">
        <f t="shared" si="60"/>
        <v/>
      </c>
      <c r="AA531" s="147" t="str">
        <f t="shared" si="61"/>
        <v/>
      </c>
      <c r="AB531" s="147" t="str">
        <f t="shared" si="62"/>
        <v/>
      </c>
      <c r="AC531" s="147" t="str">
        <f t="shared" si="58"/>
        <v/>
      </c>
      <c r="AD531" s="11" t="str">
        <f t="shared" si="63"/>
        <v/>
      </c>
      <c r="AE531" s="11" t="str">
        <f t="array" ref="AE531">IF(COUNTBLANK(D531)=1,"",IF(OR($H$2="y",$H$2="m"),IF(AA531=AA530,IF(OR(AB531=$AB$4:$AB530)=FALSE,AE530&amp;C531,AE530),"("&amp;C531)&amp;IF(AA531=AA532,IF(OR(AB532=$AB$4:$AB531)=FALSE,", ",""),") "),""))</f>
        <v/>
      </c>
      <c r="AF531" s="11" t="str">
        <f t="array" ref="AF531">IF((COUNTBLANK(D531)=0)*OR($H$2="y",$H$2="m"),IFERROR(LEFT(C531, FIND(" ",C531)-1), C531),"")</f>
        <v/>
      </c>
      <c r="AG531" s="11" t="str">
        <f t="array" ref="AG531">IF(COUNTBLANK(D531)=1,"",IF(OR($H$2="y",$H$2="m"),IF(AA531=AA530,IF(OR(AC531=$AC$4:$AC530)=FALSE,AG530&amp;AF531,AG530),"("&amp;AF531)&amp;IF(AA531=AA532,IF(OR(AC532=$AC$4:$AC531)=FALSE,", ",""),") "),""))</f>
        <v/>
      </c>
      <c r="AH531" s="10" t="str">
        <f>IF((COUNTBLANK(D531)=1),"",IF(D531=D530,AH530,"")&amp;IF(B530&lt;&gt;B531,((IF(COUNTBLANK(E531)=1,$D$3&amp;"Non-type material: "&amp;$D$3,$D$3&amp;INDEX('type-categories'!$A$2:$B$100,MATCH(E531,'type-categories'!$A$2:$A$100,0),2)&amp;$D$3))),"")&amp;(IF(K531&lt;&gt;K530,$C$2&amp;UPPER(K531)&amp;$C$2&amp;$K$3&amp;" ",(IF(B531&lt;&gt;B530,$C$2&amp;UPPER(K531)&amp;$C$2&amp;$K$3&amp;" ",""))))&amp;IF((AA531&lt;&gt;AA532)*($H$2="y"),AD531&amp;AE531,IF((AA531&lt;&gt;AA532)*($H$2="m"),AD531&amp;AG531,IF(($H$2&lt;&gt;"m")*($H$2&lt;&gt;"Y"),(IF(F531=0,"",F531&amp;" "&amp;$F$4&amp;" "))&amp;(IF(G531=0,"",G531&amp;" "&amp;$G$4&amp;" "))&amp;(IF(H531=0,"",H531&amp;" "&amp;H$4&amp;" "))&amp;(IF(I531=0,"",I531&amp;" "&amp;$I$4&amp;" "))&amp;(IF(J531=0,"",J531&amp;" "&amp;$J$4&amp;" ")),"")))&amp;"; "&amp;IF((B531=B530)*(AA531=AA530), "same collecting data; ", IF((B531=B530)*(Z530=Z531),"same locality; ",(IF(COUNTBLANK(L531)=1,"",$D$2&amp;L531&amp;$L$3&amp;" "&amp;$D$2))&amp;(IF(COUNTBLANK(M531)=1,"",$E$2&amp;M531&amp;$E$2&amp;", "))&amp;(IF(COUNTBLANK(N531)=1,"",N531&amp;"; "))&amp;(IF(COUNTBLANK(O531)=1,"",O531&amp;"; ")))&amp;(IF(COUNTBLANK(P531)=1,"",P531&amp;"; "))&amp;(IF(COUNTBLANK(Q531)=1,"",Q531&amp;"; "))&amp;(IF(COUNTBLANK(R531)=1,"",R531&amp;"m, "))&amp;IF((COUNTBLANK(S531)=0)*(S531&lt;&gt;S530), S531&amp;"; ","")&amp;(IF(COUNTBLANK(U531)=1,"",U531&amp;"; "))&amp;(IF(COUNTBLANK(T531)=1,"",IF(COUNTBLANK(F$2)=1,T531&amp;"; ",T531&amp;" "&amp;F$2&amp;"; "))))&amp;(IF(COUNTBLANK(V531)=1,"",V531&amp;"; "))&amp;IF((COUNTBLANK(C531)=1),"",C531)&amp;IF((B531=B532)*(K531=K532)*(L531=L532)*(M531=M532),IF(($H$2&lt;&gt;"m")*($H$2&lt;&gt;"Y"), " • ", IF((ISNUMBER(FIND(")",AE531))), " • ", "")),IF((B531=B532)*(K531=K532)," • ",". ")))</f>
        <v/>
      </c>
      <c r="AI531" s="1"/>
    </row>
    <row r="532" spans="1:35" x14ac:dyDescent="0.25">
      <c r="A532" s="3" t="str">
        <f t="shared" si="59"/>
        <v/>
      </c>
      <c r="B532" s="53" t="str">
        <f t="shared" si="57"/>
        <v/>
      </c>
      <c r="C532" s="57"/>
      <c r="D532" s="57"/>
      <c r="E532" s="57"/>
      <c r="F532" s="57"/>
      <c r="G532" s="57"/>
      <c r="H532" s="57"/>
      <c r="I532" s="57"/>
      <c r="J532" s="57"/>
      <c r="K532" s="57"/>
      <c r="L532" s="57"/>
      <c r="M532" s="54"/>
      <c r="N532" s="57"/>
      <c r="O532" s="58"/>
      <c r="P532" s="58"/>
      <c r="Q532" s="58"/>
      <c r="R532" s="58"/>
      <c r="S532" s="54"/>
      <c r="T532" s="57"/>
      <c r="U532" s="57"/>
      <c r="V532" s="57"/>
      <c r="W532" s="57"/>
      <c r="X532" s="147" t="str">
        <f>IF(COUNTBLANK(D532)=1,"",IF('order-admin-units'!$I$1&lt;&gt;"y", "", IF(COUNTBLANK(K532)=1, 'order-admin-units'!$B$1+1, VLOOKUP(K532, ordercountry, 2))))</f>
        <v/>
      </c>
      <c r="Y532" s="147" t="str">
        <f>IF(COUNTBLANK(D532)=1,"",IF('order-admin-units'!$I$1&lt;&gt;"y", "", IF(COUNTBLANK(K532:L532)&gt;0, 'order-admin-units'!$B$2+1, VLOOKUP(K532&amp;"@"&amp;L532, orderadmin, 2))))</f>
        <v/>
      </c>
      <c r="Z532" s="147" t="str">
        <f t="shared" si="60"/>
        <v/>
      </c>
      <c r="AA532" s="147" t="str">
        <f t="shared" si="61"/>
        <v/>
      </c>
      <c r="AB532" s="147" t="str">
        <f t="shared" si="62"/>
        <v/>
      </c>
      <c r="AC532" s="147" t="str">
        <f t="shared" si="58"/>
        <v/>
      </c>
      <c r="AD532" s="11" t="str">
        <f t="shared" si="63"/>
        <v/>
      </c>
      <c r="AE532" s="11" t="str">
        <f t="array" ref="AE532">IF(COUNTBLANK(D532)=1,"",IF(OR($H$2="y",$H$2="m"),IF(AA532=AA531,IF(OR(AB532=$AB$4:$AB531)=FALSE,AE531&amp;C532,AE531),"("&amp;C532)&amp;IF(AA532=AA533,IF(OR(AB533=$AB$4:$AB532)=FALSE,", ",""),") "),""))</f>
        <v/>
      </c>
      <c r="AF532" s="11" t="str">
        <f t="array" ref="AF532">IF((COUNTBLANK(D532)=0)*OR($H$2="y",$H$2="m"),IFERROR(LEFT(C532, FIND(" ",C532)-1), C532),"")</f>
        <v/>
      </c>
      <c r="AG532" s="11" t="str">
        <f t="array" ref="AG532">IF(COUNTBLANK(D532)=1,"",IF(OR($H$2="y",$H$2="m"),IF(AA532=AA531,IF(OR(AC532=$AC$4:$AC531)=FALSE,AG531&amp;AF532,AG531),"("&amp;AF532)&amp;IF(AA532=AA533,IF(OR(AC533=$AC$4:$AC532)=FALSE,", ",""),") "),""))</f>
        <v/>
      </c>
      <c r="AH532" s="10" t="str">
        <f>IF((COUNTBLANK(D532)=1),"",IF(D532=D531,AH531,"")&amp;IF(B531&lt;&gt;B532,((IF(COUNTBLANK(E532)=1,$D$3&amp;"Non-type material: "&amp;$D$3,$D$3&amp;INDEX('type-categories'!$A$2:$B$100,MATCH(E532,'type-categories'!$A$2:$A$100,0),2)&amp;$D$3))),"")&amp;(IF(K532&lt;&gt;K531,$C$2&amp;UPPER(K532)&amp;$C$2&amp;$K$3&amp;" ",(IF(B532&lt;&gt;B531,$C$2&amp;UPPER(K532)&amp;$C$2&amp;$K$3&amp;" ",""))))&amp;IF((AA532&lt;&gt;AA533)*($H$2="y"),AD532&amp;AE532,IF((AA532&lt;&gt;AA533)*($H$2="m"),AD532&amp;AG532,IF(($H$2&lt;&gt;"m")*($H$2&lt;&gt;"Y"),(IF(F532=0,"",F532&amp;" "&amp;$F$4&amp;" "))&amp;(IF(G532=0,"",G532&amp;" "&amp;$G$4&amp;" "))&amp;(IF(H532=0,"",H532&amp;" "&amp;H$4&amp;" "))&amp;(IF(I532=0,"",I532&amp;" "&amp;$I$4&amp;" "))&amp;(IF(J532=0,"",J532&amp;" "&amp;$J$4&amp;" ")),"")))&amp;"; "&amp;IF((B532=B531)*(AA532=AA531), "same collecting data; ", IF((B532=B531)*(Z531=Z532),"same locality; ",(IF(COUNTBLANK(L532)=1,"",$D$2&amp;L532&amp;$L$3&amp;" "&amp;$D$2))&amp;(IF(COUNTBLANK(M532)=1,"",$E$2&amp;M532&amp;$E$2&amp;", "))&amp;(IF(COUNTBLANK(N532)=1,"",N532&amp;"; "))&amp;(IF(COUNTBLANK(O532)=1,"",O532&amp;"; ")))&amp;(IF(COUNTBLANK(P532)=1,"",P532&amp;"; "))&amp;(IF(COUNTBLANK(Q532)=1,"",Q532&amp;"; "))&amp;(IF(COUNTBLANK(R532)=1,"",R532&amp;"m, "))&amp;IF((COUNTBLANK(S532)=0)*(S532&lt;&gt;S531), S532&amp;"; ","")&amp;(IF(COUNTBLANK(U532)=1,"",U532&amp;"; "))&amp;(IF(COUNTBLANK(T532)=1,"",IF(COUNTBLANK(F$2)=1,T532&amp;"; ",T532&amp;" "&amp;F$2&amp;"; "))))&amp;(IF(COUNTBLANK(V532)=1,"",V532&amp;"; "))&amp;IF((COUNTBLANK(C532)=1),"",C532)&amp;IF((B532=B533)*(K532=K533)*(L532=L533)*(M532=M533),IF(($H$2&lt;&gt;"m")*($H$2&lt;&gt;"Y"), " • ", IF((ISNUMBER(FIND(")",AE532))), " • ", "")),IF((B532=B533)*(K532=K533)," • ",". ")))</f>
        <v/>
      </c>
      <c r="AI532" s="1"/>
    </row>
    <row r="533" spans="1:35" x14ac:dyDescent="0.25">
      <c r="A533" s="3" t="str">
        <f t="shared" si="59"/>
        <v/>
      </c>
      <c r="B533" s="53" t="str">
        <f t="shared" si="57"/>
        <v/>
      </c>
      <c r="C533" s="57"/>
      <c r="D533" s="57"/>
      <c r="E533" s="57"/>
      <c r="F533" s="57"/>
      <c r="G533" s="57"/>
      <c r="H533" s="57"/>
      <c r="I533" s="57"/>
      <c r="J533" s="57"/>
      <c r="K533" s="57"/>
      <c r="L533" s="57"/>
      <c r="M533" s="54"/>
      <c r="N533" s="57"/>
      <c r="O533" s="58"/>
      <c r="P533" s="58"/>
      <c r="Q533" s="58"/>
      <c r="R533" s="58"/>
      <c r="S533" s="54"/>
      <c r="T533" s="57"/>
      <c r="U533" s="57"/>
      <c r="V533" s="57"/>
      <c r="W533" s="57"/>
      <c r="X533" s="147" t="str">
        <f>IF(COUNTBLANK(D533)=1,"",IF('order-admin-units'!$I$1&lt;&gt;"y", "", IF(COUNTBLANK(K533)=1, 'order-admin-units'!$B$1+1, VLOOKUP(K533, ordercountry, 2))))</f>
        <v/>
      </c>
      <c r="Y533" s="147" t="str">
        <f>IF(COUNTBLANK(D533)=1,"",IF('order-admin-units'!$I$1&lt;&gt;"y", "", IF(COUNTBLANK(K533:L533)&gt;0, 'order-admin-units'!$B$2+1, VLOOKUP(K533&amp;"@"&amp;L533, orderadmin, 2))))</f>
        <v/>
      </c>
      <c r="Z533" s="147" t="str">
        <f t="shared" si="60"/>
        <v/>
      </c>
      <c r="AA533" s="147" t="str">
        <f t="shared" si="61"/>
        <v/>
      </c>
      <c r="AB533" s="147" t="str">
        <f t="shared" si="62"/>
        <v/>
      </c>
      <c r="AC533" s="147" t="str">
        <f t="shared" si="58"/>
        <v/>
      </c>
      <c r="AD533" s="11" t="str">
        <f t="shared" si="63"/>
        <v/>
      </c>
      <c r="AE533" s="11" t="str">
        <f t="array" ref="AE533">IF(COUNTBLANK(D533)=1,"",IF(OR($H$2="y",$H$2="m"),IF(AA533=AA532,IF(OR(AB533=$AB$4:$AB532)=FALSE,AE532&amp;C533,AE532),"("&amp;C533)&amp;IF(AA533=AA534,IF(OR(AB534=$AB$4:$AB533)=FALSE,", ",""),") "),""))</f>
        <v/>
      </c>
      <c r="AF533" s="11" t="str">
        <f t="array" ref="AF533">IF((COUNTBLANK(D533)=0)*OR($H$2="y",$H$2="m"),IFERROR(LEFT(C533, FIND(" ",C533)-1), C533),"")</f>
        <v/>
      </c>
      <c r="AG533" s="11" t="str">
        <f t="array" ref="AG533">IF(COUNTBLANK(D533)=1,"",IF(OR($H$2="y",$H$2="m"),IF(AA533=AA532,IF(OR(AC533=$AC$4:$AC532)=FALSE,AG532&amp;AF533,AG532),"("&amp;AF533)&amp;IF(AA533=AA534,IF(OR(AC534=$AC$4:$AC533)=FALSE,", ",""),") "),""))</f>
        <v/>
      </c>
      <c r="AH533" s="10" t="str">
        <f>IF((COUNTBLANK(D533)=1),"",IF(D533=D532,AH532,"")&amp;IF(B532&lt;&gt;B533,((IF(COUNTBLANK(E533)=1,$D$3&amp;"Non-type material: "&amp;$D$3,$D$3&amp;INDEX('type-categories'!$A$2:$B$100,MATCH(E533,'type-categories'!$A$2:$A$100,0),2)&amp;$D$3))),"")&amp;(IF(K533&lt;&gt;K532,$C$2&amp;UPPER(K533)&amp;$C$2&amp;$K$3&amp;" ",(IF(B533&lt;&gt;B532,$C$2&amp;UPPER(K533)&amp;$C$2&amp;$K$3&amp;" ",""))))&amp;IF((AA533&lt;&gt;AA534)*($H$2="y"),AD533&amp;AE533,IF((AA533&lt;&gt;AA534)*($H$2="m"),AD533&amp;AG533,IF(($H$2&lt;&gt;"m")*($H$2&lt;&gt;"Y"),(IF(F533=0,"",F533&amp;" "&amp;$F$4&amp;" "))&amp;(IF(G533=0,"",G533&amp;" "&amp;$G$4&amp;" "))&amp;(IF(H533=0,"",H533&amp;" "&amp;H$4&amp;" "))&amp;(IF(I533=0,"",I533&amp;" "&amp;$I$4&amp;" "))&amp;(IF(J533=0,"",J533&amp;" "&amp;$J$4&amp;" ")),"")))&amp;"; "&amp;IF((B533=B532)*(AA533=AA532), "same collecting data; ", IF((B533=B532)*(Z532=Z533),"same locality; ",(IF(COUNTBLANK(L533)=1,"",$D$2&amp;L533&amp;$L$3&amp;" "&amp;$D$2))&amp;(IF(COUNTBLANK(M533)=1,"",$E$2&amp;M533&amp;$E$2&amp;", "))&amp;(IF(COUNTBLANK(N533)=1,"",N533&amp;"; "))&amp;(IF(COUNTBLANK(O533)=1,"",O533&amp;"; ")))&amp;(IF(COUNTBLANK(P533)=1,"",P533&amp;"; "))&amp;(IF(COUNTBLANK(Q533)=1,"",Q533&amp;"; "))&amp;(IF(COUNTBLANK(R533)=1,"",R533&amp;"m, "))&amp;IF((COUNTBLANK(S533)=0)*(S533&lt;&gt;S532), S533&amp;"; ","")&amp;(IF(COUNTBLANK(U533)=1,"",U533&amp;"; "))&amp;(IF(COUNTBLANK(T533)=1,"",IF(COUNTBLANK(F$2)=1,T533&amp;"; ",T533&amp;" "&amp;F$2&amp;"; "))))&amp;(IF(COUNTBLANK(V533)=1,"",V533&amp;"; "))&amp;IF((COUNTBLANK(C533)=1),"",C533)&amp;IF((B533=B534)*(K533=K534)*(L533=L534)*(M533=M534),IF(($H$2&lt;&gt;"m")*($H$2&lt;&gt;"Y"), " • ", IF((ISNUMBER(FIND(")",AE533))), " • ", "")),IF((B533=B534)*(K533=K534)," • ",". ")))</f>
        <v/>
      </c>
      <c r="AI533" s="1"/>
    </row>
    <row r="534" spans="1:35" x14ac:dyDescent="0.25">
      <c r="A534" s="3" t="str">
        <f t="shared" si="59"/>
        <v/>
      </c>
      <c r="B534" s="53" t="str">
        <f t="shared" si="57"/>
        <v/>
      </c>
      <c r="C534" s="57"/>
      <c r="D534" s="57"/>
      <c r="E534" s="57"/>
      <c r="F534" s="57"/>
      <c r="G534" s="57"/>
      <c r="H534" s="57"/>
      <c r="I534" s="57"/>
      <c r="J534" s="57"/>
      <c r="K534" s="57"/>
      <c r="L534" s="57"/>
      <c r="M534" s="54"/>
      <c r="N534" s="57"/>
      <c r="O534" s="58"/>
      <c r="P534" s="58"/>
      <c r="Q534" s="58"/>
      <c r="R534" s="58"/>
      <c r="S534" s="54"/>
      <c r="T534" s="57"/>
      <c r="U534" s="57"/>
      <c r="V534" s="57"/>
      <c r="W534" s="57"/>
      <c r="X534" s="147" t="str">
        <f>IF(COUNTBLANK(D534)=1,"",IF('order-admin-units'!$I$1&lt;&gt;"y", "", IF(COUNTBLANK(K534)=1, 'order-admin-units'!$B$1+1, VLOOKUP(K534, ordercountry, 2))))</f>
        <v/>
      </c>
      <c r="Y534" s="147" t="str">
        <f>IF(COUNTBLANK(D534)=1,"",IF('order-admin-units'!$I$1&lt;&gt;"y", "", IF(COUNTBLANK(K534:L534)&gt;0, 'order-admin-units'!$B$2+1, VLOOKUP(K534&amp;"@"&amp;L534, orderadmin, 2))))</f>
        <v/>
      </c>
      <c r="Z534" s="147" t="str">
        <f t="shared" si="60"/>
        <v/>
      </c>
      <c r="AA534" s="147" t="str">
        <f t="shared" si="61"/>
        <v/>
      </c>
      <c r="AB534" s="147" t="str">
        <f t="shared" si="62"/>
        <v/>
      </c>
      <c r="AC534" s="147" t="str">
        <f t="shared" si="58"/>
        <v/>
      </c>
      <c r="AD534" s="11" t="str">
        <f t="shared" si="63"/>
        <v/>
      </c>
      <c r="AE534" s="11" t="str">
        <f t="array" ref="AE534">IF(COUNTBLANK(D534)=1,"",IF(OR($H$2="y",$H$2="m"),IF(AA534=AA533,IF(OR(AB534=$AB$4:$AB533)=FALSE,AE533&amp;C534,AE533),"("&amp;C534)&amp;IF(AA534=AA535,IF(OR(AB535=$AB$4:$AB534)=FALSE,", ",""),") "),""))</f>
        <v/>
      </c>
      <c r="AF534" s="11" t="str">
        <f t="array" ref="AF534">IF((COUNTBLANK(D534)=0)*OR($H$2="y",$H$2="m"),IFERROR(LEFT(C534, FIND(" ",C534)-1), C534),"")</f>
        <v/>
      </c>
      <c r="AG534" s="11" t="str">
        <f t="array" ref="AG534">IF(COUNTBLANK(D534)=1,"",IF(OR($H$2="y",$H$2="m"),IF(AA534=AA533,IF(OR(AC534=$AC$4:$AC533)=FALSE,AG533&amp;AF534,AG533),"("&amp;AF534)&amp;IF(AA534=AA535,IF(OR(AC535=$AC$4:$AC534)=FALSE,", ",""),") "),""))</f>
        <v/>
      </c>
      <c r="AH534" s="10" t="str">
        <f>IF((COUNTBLANK(D534)=1),"",IF(D534=D533,AH533,"")&amp;IF(B533&lt;&gt;B534,((IF(COUNTBLANK(E534)=1,$D$3&amp;"Non-type material: "&amp;$D$3,$D$3&amp;INDEX('type-categories'!$A$2:$B$100,MATCH(E534,'type-categories'!$A$2:$A$100,0),2)&amp;$D$3))),"")&amp;(IF(K534&lt;&gt;K533,$C$2&amp;UPPER(K534)&amp;$C$2&amp;$K$3&amp;" ",(IF(B534&lt;&gt;B533,$C$2&amp;UPPER(K534)&amp;$C$2&amp;$K$3&amp;" ",""))))&amp;IF((AA534&lt;&gt;AA535)*($H$2="y"),AD534&amp;AE534,IF((AA534&lt;&gt;AA535)*($H$2="m"),AD534&amp;AG534,IF(($H$2&lt;&gt;"m")*($H$2&lt;&gt;"Y"),(IF(F534=0,"",F534&amp;" "&amp;$F$4&amp;" "))&amp;(IF(G534=0,"",G534&amp;" "&amp;$G$4&amp;" "))&amp;(IF(H534=0,"",H534&amp;" "&amp;H$4&amp;" "))&amp;(IF(I534=0,"",I534&amp;" "&amp;$I$4&amp;" "))&amp;(IF(J534=0,"",J534&amp;" "&amp;$J$4&amp;" ")),"")))&amp;"; "&amp;IF((B534=B533)*(AA534=AA533), "same collecting data; ", IF((B534=B533)*(Z533=Z534),"same locality; ",(IF(COUNTBLANK(L534)=1,"",$D$2&amp;L534&amp;$L$3&amp;" "&amp;$D$2))&amp;(IF(COUNTBLANK(M534)=1,"",$E$2&amp;M534&amp;$E$2&amp;", "))&amp;(IF(COUNTBLANK(N534)=1,"",N534&amp;"; "))&amp;(IF(COUNTBLANK(O534)=1,"",O534&amp;"; ")))&amp;(IF(COUNTBLANK(P534)=1,"",P534&amp;"; "))&amp;(IF(COUNTBLANK(Q534)=1,"",Q534&amp;"; "))&amp;(IF(COUNTBLANK(R534)=1,"",R534&amp;"m, "))&amp;IF((COUNTBLANK(S534)=0)*(S534&lt;&gt;S533), S534&amp;"; ","")&amp;(IF(COUNTBLANK(U534)=1,"",U534&amp;"; "))&amp;(IF(COUNTBLANK(T534)=1,"",IF(COUNTBLANK(F$2)=1,T534&amp;"; ",T534&amp;" "&amp;F$2&amp;"; "))))&amp;(IF(COUNTBLANK(V534)=1,"",V534&amp;"; "))&amp;IF((COUNTBLANK(C534)=1),"",C534)&amp;IF((B534=B535)*(K534=K535)*(L534=L535)*(M534=M535),IF(($H$2&lt;&gt;"m")*($H$2&lt;&gt;"Y"), " • ", IF((ISNUMBER(FIND(")",AE534))), " • ", "")),IF((B534=B535)*(K534=K535)," • ",". ")))</f>
        <v/>
      </c>
      <c r="AI534" s="1"/>
    </row>
    <row r="535" spans="1:35" x14ac:dyDescent="0.25">
      <c r="A535" s="3" t="str">
        <f t="shared" si="59"/>
        <v/>
      </c>
      <c r="B535" s="53" t="str">
        <f t="shared" si="57"/>
        <v/>
      </c>
      <c r="C535" s="57"/>
      <c r="D535" s="57"/>
      <c r="E535" s="57"/>
      <c r="F535" s="57"/>
      <c r="G535" s="57"/>
      <c r="H535" s="57"/>
      <c r="I535" s="57"/>
      <c r="J535" s="57"/>
      <c r="K535" s="57"/>
      <c r="L535" s="57"/>
      <c r="M535" s="54"/>
      <c r="N535" s="57"/>
      <c r="O535" s="58"/>
      <c r="P535" s="58"/>
      <c r="Q535" s="58"/>
      <c r="R535" s="58"/>
      <c r="S535" s="54"/>
      <c r="T535" s="57"/>
      <c r="U535" s="57"/>
      <c r="V535" s="57"/>
      <c r="W535" s="57"/>
      <c r="X535" s="147" t="str">
        <f>IF(COUNTBLANK(D535)=1,"",IF('order-admin-units'!$I$1&lt;&gt;"y", "", IF(COUNTBLANK(K535)=1, 'order-admin-units'!$B$1+1, VLOOKUP(K535, ordercountry, 2))))</f>
        <v/>
      </c>
      <c r="Y535" s="147" t="str">
        <f>IF(COUNTBLANK(D535)=1,"",IF('order-admin-units'!$I$1&lt;&gt;"y", "", IF(COUNTBLANK(K535:L535)&gt;0, 'order-admin-units'!$B$2+1, VLOOKUP(K535&amp;"@"&amp;L535, orderadmin, 2))))</f>
        <v/>
      </c>
      <c r="Z535" s="147" t="str">
        <f t="shared" si="60"/>
        <v/>
      </c>
      <c r="AA535" s="147" t="str">
        <f t="shared" si="61"/>
        <v/>
      </c>
      <c r="AB535" s="147" t="str">
        <f t="shared" si="62"/>
        <v/>
      </c>
      <c r="AC535" s="147" t="str">
        <f t="shared" si="58"/>
        <v/>
      </c>
      <c r="AD535" s="11" t="str">
        <f t="shared" si="63"/>
        <v/>
      </c>
      <c r="AE535" s="11" t="str">
        <f t="array" ref="AE535">IF(COUNTBLANK(D535)=1,"",IF(OR($H$2="y",$H$2="m"),IF(AA535=AA534,IF(OR(AB535=$AB$4:$AB534)=FALSE,AE534&amp;C535,AE534),"("&amp;C535)&amp;IF(AA535=AA536,IF(OR(AB536=$AB$4:$AB535)=FALSE,", ",""),") "),""))</f>
        <v/>
      </c>
      <c r="AF535" s="11" t="str">
        <f t="array" ref="AF535">IF((COUNTBLANK(D535)=0)*OR($H$2="y",$H$2="m"),IFERROR(LEFT(C535, FIND(" ",C535)-1), C535),"")</f>
        <v/>
      </c>
      <c r="AG535" s="11" t="str">
        <f t="array" ref="AG535">IF(COUNTBLANK(D535)=1,"",IF(OR($H$2="y",$H$2="m"),IF(AA535=AA534,IF(OR(AC535=$AC$4:$AC534)=FALSE,AG534&amp;AF535,AG534),"("&amp;AF535)&amp;IF(AA535=AA536,IF(OR(AC536=$AC$4:$AC535)=FALSE,", ",""),") "),""))</f>
        <v/>
      </c>
      <c r="AH535" s="10" t="str">
        <f>IF((COUNTBLANK(D535)=1),"",IF(D535=D534,AH534,"")&amp;IF(B534&lt;&gt;B535,((IF(COUNTBLANK(E535)=1,$D$3&amp;"Non-type material: "&amp;$D$3,$D$3&amp;INDEX('type-categories'!$A$2:$B$100,MATCH(E535,'type-categories'!$A$2:$A$100,0),2)&amp;$D$3))),"")&amp;(IF(K535&lt;&gt;K534,$C$2&amp;UPPER(K535)&amp;$C$2&amp;$K$3&amp;" ",(IF(B535&lt;&gt;B534,$C$2&amp;UPPER(K535)&amp;$C$2&amp;$K$3&amp;" ",""))))&amp;IF((AA535&lt;&gt;AA536)*($H$2="y"),AD535&amp;AE535,IF((AA535&lt;&gt;AA536)*($H$2="m"),AD535&amp;AG535,IF(($H$2&lt;&gt;"m")*($H$2&lt;&gt;"Y"),(IF(F535=0,"",F535&amp;" "&amp;$F$4&amp;" "))&amp;(IF(G535=0,"",G535&amp;" "&amp;$G$4&amp;" "))&amp;(IF(H535=0,"",H535&amp;" "&amp;H$4&amp;" "))&amp;(IF(I535=0,"",I535&amp;" "&amp;$I$4&amp;" "))&amp;(IF(J535=0,"",J535&amp;" "&amp;$J$4&amp;" ")),"")))&amp;"; "&amp;IF((B535=B534)*(AA535=AA534), "same collecting data; ", IF((B535=B534)*(Z534=Z535),"same locality; ",(IF(COUNTBLANK(L535)=1,"",$D$2&amp;L535&amp;$L$3&amp;" "&amp;$D$2))&amp;(IF(COUNTBLANK(M535)=1,"",$E$2&amp;M535&amp;$E$2&amp;", "))&amp;(IF(COUNTBLANK(N535)=1,"",N535&amp;"; "))&amp;(IF(COUNTBLANK(O535)=1,"",O535&amp;"; ")))&amp;(IF(COUNTBLANK(P535)=1,"",P535&amp;"; "))&amp;(IF(COUNTBLANK(Q535)=1,"",Q535&amp;"; "))&amp;(IF(COUNTBLANK(R535)=1,"",R535&amp;"m, "))&amp;IF((COUNTBLANK(S535)=0)*(S535&lt;&gt;S534), S535&amp;"; ","")&amp;(IF(COUNTBLANK(U535)=1,"",U535&amp;"; "))&amp;(IF(COUNTBLANK(T535)=1,"",IF(COUNTBLANK(F$2)=1,T535&amp;"; ",T535&amp;" "&amp;F$2&amp;"; "))))&amp;(IF(COUNTBLANK(V535)=1,"",V535&amp;"; "))&amp;IF((COUNTBLANK(C535)=1),"",C535)&amp;IF((B535=B536)*(K535=K536)*(L535=L536)*(M535=M536),IF(($H$2&lt;&gt;"m")*($H$2&lt;&gt;"Y"), " • ", IF((ISNUMBER(FIND(")",AE535))), " • ", "")),IF((B535=B536)*(K535=K536)," • ",". ")))</f>
        <v/>
      </c>
      <c r="AI535" s="1"/>
    </row>
    <row r="536" spans="1:35" x14ac:dyDescent="0.25">
      <c r="A536" s="3" t="str">
        <f t="shared" si="59"/>
        <v/>
      </c>
      <c r="B536" s="53" t="str">
        <f t="shared" si="57"/>
        <v/>
      </c>
      <c r="C536" s="57"/>
      <c r="D536" s="57"/>
      <c r="E536" s="57"/>
      <c r="F536" s="57"/>
      <c r="G536" s="57"/>
      <c r="H536" s="57"/>
      <c r="I536" s="57"/>
      <c r="J536" s="57"/>
      <c r="K536" s="57"/>
      <c r="L536" s="57"/>
      <c r="M536" s="54"/>
      <c r="N536" s="57"/>
      <c r="O536" s="58"/>
      <c r="P536" s="58"/>
      <c r="Q536" s="58"/>
      <c r="R536" s="58"/>
      <c r="S536" s="54"/>
      <c r="T536" s="57"/>
      <c r="U536" s="57"/>
      <c r="V536" s="57"/>
      <c r="W536" s="57"/>
      <c r="X536" s="147" t="str">
        <f>IF(COUNTBLANK(D536)=1,"",IF('order-admin-units'!$I$1&lt;&gt;"y", "", IF(COUNTBLANK(K536)=1, 'order-admin-units'!$B$1+1, VLOOKUP(K536, ordercountry, 2))))</f>
        <v/>
      </c>
      <c r="Y536" s="147" t="str">
        <f>IF(COUNTBLANK(D536)=1,"",IF('order-admin-units'!$I$1&lt;&gt;"y", "", IF(COUNTBLANK(K536:L536)&gt;0, 'order-admin-units'!$B$2+1, VLOOKUP(K536&amp;"@"&amp;L536, orderadmin, 2))))</f>
        <v/>
      </c>
      <c r="Z536" s="147" t="str">
        <f t="shared" si="60"/>
        <v/>
      </c>
      <c r="AA536" s="147" t="str">
        <f t="shared" si="61"/>
        <v/>
      </c>
      <c r="AB536" s="147" t="str">
        <f t="shared" si="62"/>
        <v/>
      </c>
      <c r="AC536" s="147" t="str">
        <f t="shared" si="58"/>
        <v/>
      </c>
      <c r="AD536" s="11" t="str">
        <f t="shared" si="63"/>
        <v/>
      </c>
      <c r="AE536" s="11" t="str">
        <f t="array" ref="AE536">IF(COUNTBLANK(D536)=1,"",IF(OR($H$2="y",$H$2="m"),IF(AA536=AA535,IF(OR(AB536=$AB$4:$AB535)=FALSE,AE535&amp;C536,AE535),"("&amp;C536)&amp;IF(AA536=AA537,IF(OR(AB537=$AB$4:$AB536)=FALSE,", ",""),") "),""))</f>
        <v/>
      </c>
      <c r="AF536" s="11" t="str">
        <f t="array" ref="AF536">IF((COUNTBLANK(D536)=0)*OR($H$2="y",$H$2="m"),IFERROR(LEFT(C536, FIND(" ",C536)-1), C536),"")</f>
        <v/>
      </c>
      <c r="AG536" s="11" t="str">
        <f t="array" ref="AG536">IF(COUNTBLANK(D536)=1,"",IF(OR($H$2="y",$H$2="m"),IF(AA536=AA535,IF(OR(AC536=$AC$4:$AC535)=FALSE,AG535&amp;AF536,AG535),"("&amp;AF536)&amp;IF(AA536=AA537,IF(OR(AC537=$AC$4:$AC536)=FALSE,", ",""),") "),""))</f>
        <v/>
      </c>
      <c r="AH536" s="10" t="str">
        <f>IF((COUNTBLANK(D536)=1),"",IF(D536=D535,AH535,"")&amp;IF(B535&lt;&gt;B536,((IF(COUNTBLANK(E536)=1,$D$3&amp;"Non-type material: "&amp;$D$3,$D$3&amp;INDEX('type-categories'!$A$2:$B$100,MATCH(E536,'type-categories'!$A$2:$A$100,0),2)&amp;$D$3))),"")&amp;(IF(K536&lt;&gt;K535,$C$2&amp;UPPER(K536)&amp;$C$2&amp;$K$3&amp;" ",(IF(B536&lt;&gt;B535,$C$2&amp;UPPER(K536)&amp;$C$2&amp;$K$3&amp;" ",""))))&amp;IF((AA536&lt;&gt;AA537)*($H$2="y"),AD536&amp;AE536,IF((AA536&lt;&gt;AA537)*($H$2="m"),AD536&amp;AG536,IF(($H$2&lt;&gt;"m")*($H$2&lt;&gt;"Y"),(IF(F536=0,"",F536&amp;" "&amp;$F$4&amp;" "))&amp;(IF(G536=0,"",G536&amp;" "&amp;$G$4&amp;" "))&amp;(IF(H536=0,"",H536&amp;" "&amp;H$4&amp;" "))&amp;(IF(I536=0,"",I536&amp;" "&amp;$I$4&amp;" "))&amp;(IF(J536=0,"",J536&amp;" "&amp;$J$4&amp;" ")),"")))&amp;"; "&amp;IF((B536=B535)*(AA536=AA535), "same collecting data; ", IF((B536=B535)*(Z535=Z536),"same locality; ",(IF(COUNTBLANK(L536)=1,"",$D$2&amp;L536&amp;$L$3&amp;" "&amp;$D$2))&amp;(IF(COUNTBLANK(M536)=1,"",$E$2&amp;M536&amp;$E$2&amp;", "))&amp;(IF(COUNTBLANK(N536)=1,"",N536&amp;"; "))&amp;(IF(COUNTBLANK(O536)=1,"",O536&amp;"; ")))&amp;(IF(COUNTBLANK(P536)=1,"",P536&amp;"; "))&amp;(IF(COUNTBLANK(Q536)=1,"",Q536&amp;"; "))&amp;(IF(COUNTBLANK(R536)=1,"",R536&amp;"m, "))&amp;IF((COUNTBLANK(S536)=0)*(S536&lt;&gt;S535), S536&amp;"; ","")&amp;(IF(COUNTBLANK(U536)=1,"",U536&amp;"; "))&amp;(IF(COUNTBLANK(T536)=1,"",IF(COUNTBLANK(F$2)=1,T536&amp;"; ",T536&amp;" "&amp;F$2&amp;"; "))))&amp;(IF(COUNTBLANK(V536)=1,"",V536&amp;"; "))&amp;IF((COUNTBLANK(C536)=1),"",C536)&amp;IF((B536=B537)*(K536=K537)*(L536=L537)*(M536=M537),IF(($H$2&lt;&gt;"m")*($H$2&lt;&gt;"Y"), " • ", IF((ISNUMBER(FIND(")",AE536))), " • ", "")),IF((B536=B537)*(K536=K537)," • ",". ")))</f>
        <v/>
      </c>
      <c r="AI536" s="1"/>
    </row>
    <row r="537" spans="1:35" x14ac:dyDescent="0.25">
      <c r="A537" s="3" t="str">
        <f t="shared" si="59"/>
        <v/>
      </c>
      <c r="B537" s="53" t="str">
        <f t="shared" si="57"/>
        <v/>
      </c>
      <c r="C537" s="57"/>
      <c r="D537" s="57"/>
      <c r="E537" s="57"/>
      <c r="F537" s="57"/>
      <c r="G537" s="57"/>
      <c r="H537" s="57"/>
      <c r="I537" s="57"/>
      <c r="J537" s="57"/>
      <c r="K537" s="57"/>
      <c r="L537" s="57"/>
      <c r="M537" s="54"/>
      <c r="N537" s="57"/>
      <c r="O537" s="58"/>
      <c r="P537" s="58"/>
      <c r="Q537" s="58"/>
      <c r="R537" s="58"/>
      <c r="S537" s="54"/>
      <c r="T537" s="57"/>
      <c r="U537" s="57"/>
      <c r="V537" s="57"/>
      <c r="W537" s="57"/>
      <c r="X537" s="147" t="str">
        <f>IF(COUNTBLANK(D537)=1,"",IF('order-admin-units'!$I$1&lt;&gt;"y", "", IF(COUNTBLANK(K537)=1, 'order-admin-units'!$B$1+1, VLOOKUP(K537, ordercountry, 2))))</f>
        <v/>
      </c>
      <c r="Y537" s="147" t="str">
        <f>IF(COUNTBLANK(D537)=1,"",IF('order-admin-units'!$I$1&lt;&gt;"y", "", IF(COUNTBLANK(K537:L537)&gt;0, 'order-admin-units'!$B$2+1, VLOOKUP(K537&amp;"@"&amp;L537, orderadmin, 2))))</f>
        <v/>
      </c>
      <c r="Z537" s="147" t="str">
        <f t="shared" si="60"/>
        <v/>
      </c>
      <c r="AA537" s="147" t="str">
        <f t="shared" si="61"/>
        <v/>
      </c>
      <c r="AB537" s="147" t="str">
        <f t="shared" si="62"/>
        <v/>
      </c>
      <c r="AC537" s="147" t="str">
        <f t="shared" si="58"/>
        <v/>
      </c>
      <c r="AD537" s="11" t="str">
        <f t="shared" si="63"/>
        <v/>
      </c>
      <c r="AE537" s="11" t="str">
        <f t="array" ref="AE537">IF(COUNTBLANK(D537)=1,"",IF(OR($H$2="y",$H$2="m"),IF(AA537=AA536,IF(OR(AB537=$AB$4:$AB536)=FALSE,AE536&amp;C537,AE536),"("&amp;C537)&amp;IF(AA537=AA538,IF(OR(AB538=$AB$4:$AB537)=FALSE,", ",""),") "),""))</f>
        <v/>
      </c>
      <c r="AF537" s="11" t="str">
        <f t="array" ref="AF537">IF((COUNTBLANK(D537)=0)*OR($H$2="y",$H$2="m"),IFERROR(LEFT(C537, FIND(" ",C537)-1), C537),"")</f>
        <v/>
      </c>
      <c r="AG537" s="11" t="str">
        <f t="array" ref="AG537">IF(COUNTBLANK(D537)=1,"",IF(OR($H$2="y",$H$2="m"),IF(AA537=AA536,IF(OR(AC537=$AC$4:$AC536)=FALSE,AG536&amp;AF537,AG536),"("&amp;AF537)&amp;IF(AA537=AA538,IF(OR(AC538=$AC$4:$AC537)=FALSE,", ",""),") "),""))</f>
        <v/>
      </c>
      <c r="AH537" s="10" t="str">
        <f>IF((COUNTBLANK(D537)=1),"",IF(D537=D536,AH536,"")&amp;IF(B536&lt;&gt;B537,((IF(COUNTBLANK(E537)=1,$D$3&amp;"Non-type material: "&amp;$D$3,$D$3&amp;INDEX('type-categories'!$A$2:$B$100,MATCH(E537,'type-categories'!$A$2:$A$100,0),2)&amp;$D$3))),"")&amp;(IF(K537&lt;&gt;K536,$C$2&amp;UPPER(K537)&amp;$C$2&amp;$K$3&amp;" ",(IF(B537&lt;&gt;B536,$C$2&amp;UPPER(K537)&amp;$C$2&amp;$K$3&amp;" ",""))))&amp;IF((AA537&lt;&gt;AA538)*($H$2="y"),AD537&amp;AE537,IF((AA537&lt;&gt;AA538)*($H$2="m"),AD537&amp;AG537,IF(($H$2&lt;&gt;"m")*($H$2&lt;&gt;"Y"),(IF(F537=0,"",F537&amp;" "&amp;$F$4&amp;" "))&amp;(IF(G537=0,"",G537&amp;" "&amp;$G$4&amp;" "))&amp;(IF(H537=0,"",H537&amp;" "&amp;H$4&amp;" "))&amp;(IF(I537=0,"",I537&amp;" "&amp;$I$4&amp;" "))&amp;(IF(J537=0,"",J537&amp;" "&amp;$J$4&amp;" ")),"")))&amp;"; "&amp;IF((B537=B536)*(AA537=AA536), "same collecting data; ", IF((B537=B536)*(Z536=Z537),"same locality; ",(IF(COUNTBLANK(L537)=1,"",$D$2&amp;L537&amp;$L$3&amp;" "&amp;$D$2))&amp;(IF(COUNTBLANK(M537)=1,"",$E$2&amp;M537&amp;$E$2&amp;", "))&amp;(IF(COUNTBLANK(N537)=1,"",N537&amp;"; "))&amp;(IF(COUNTBLANK(O537)=1,"",O537&amp;"; ")))&amp;(IF(COUNTBLANK(P537)=1,"",P537&amp;"; "))&amp;(IF(COUNTBLANK(Q537)=1,"",Q537&amp;"; "))&amp;(IF(COUNTBLANK(R537)=1,"",R537&amp;"m, "))&amp;IF((COUNTBLANK(S537)=0)*(S537&lt;&gt;S536), S537&amp;"; ","")&amp;(IF(COUNTBLANK(U537)=1,"",U537&amp;"; "))&amp;(IF(COUNTBLANK(T537)=1,"",IF(COUNTBLANK(F$2)=1,T537&amp;"; ",T537&amp;" "&amp;F$2&amp;"; "))))&amp;(IF(COUNTBLANK(V537)=1,"",V537&amp;"; "))&amp;IF((COUNTBLANK(C537)=1),"",C537)&amp;IF((B537=B538)*(K537=K538)*(L537=L538)*(M537=M538),IF(($H$2&lt;&gt;"m")*($H$2&lt;&gt;"Y"), " • ", IF((ISNUMBER(FIND(")",AE537))), " • ", "")),IF((B537=B538)*(K537=K538)," • ",". ")))</f>
        <v/>
      </c>
      <c r="AI537" s="1"/>
    </row>
    <row r="538" spans="1:35" x14ac:dyDescent="0.25">
      <c r="A538" s="3" t="str">
        <f t="shared" si="59"/>
        <v/>
      </c>
      <c r="B538" s="53" t="str">
        <f t="shared" si="57"/>
        <v/>
      </c>
      <c r="C538" s="57"/>
      <c r="D538" s="57"/>
      <c r="E538" s="57"/>
      <c r="F538" s="57"/>
      <c r="G538" s="57"/>
      <c r="H538" s="57"/>
      <c r="I538" s="57"/>
      <c r="J538" s="57"/>
      <c r="K538" s="57"/>
      <c r="L538" s="57"/>
      <c r="M538" s="54"/>
      <c r="N538" s="57"/>
      <c r="O538" s="58"/>
      <c r="P538" s="58"/>
      <c r="Q538" s="58"/>
      <c r="R538" s="58"/>
      <c r="S538" s="54"/>
      <c r="T538" s="57"/>
      <c r="U538" s="57"/>
      <c r="V538" s="57"/>
      <c r="W538" s="57"/>
      <c r="X538" s="147" t="str">
        <f>IF(COUNTBLANK(D538)=1,"",IF('order-admin-units'!$I$1&lt;&gt;"y", "", IF(COUNTBLANK(K538)=1, 'order-admin-units'!$B$1+1, VLOOKUP(K538, ordercountry, 2))))</f>
        <v/>
      </c>
      <c r="Y538" s="147" t="str">
        <f>IF(COUNTBLANK(D538)=1,"",IF('order-admin-units'!$I$1&lt;&gt;"y", "", IF(COUNTBLANK(K538:L538)&gt;0, 'order-admin-units'!$B$2+1, VLOOKUP(K538&amp;"@"&amp;L538, orderadmin, 2))))</f>
        <v/>
      </c>
      <c r="Z538" s="147" t="str">
        <f t="shared" si="60"/>
        <v/>
      </c>
      <c r="AA538" s="147" t="str">
        <f t="shared" si="61"/>
        <v/>
      </c>
      <c r="AB538" s="147" t="str">
        <f t="shared" si="62"/>
        <v/>
      </c>
      <c r="AC538" s="147" t="str">
        <f t="shared" si="58"/>
        <v/>
      </c>
      <c r="AD538" s="11" t="str">
        <f t="shared" si="63"/>
        <v/>
      </c>
      <c r="AE538" s="11" t="str">
        <f t="array" ref="AE538">IF(COUNTBLANK(D538)=1,"",IF(OR($H$2="y",$H$2="m"),IF(AA538=AA537,IF(OR(AB538=$AB$4:$AB537)=FALSE,AE537&amp;C538,AE537),"("&amp;C538)&amp;IF(AA538=AA539,IF(OR(AB539=$AB$4:$AB538)=FALSE,", ",""),") "),""))</f>
        <v/>
      </c>
      <c r="AF538" s="11" t="str">
        <f t="array" ref="AF538">IF((COUNTBLANK(D538)=0)*OR($H$2="y",$H$2="m"),IFERROR(LEFT(C538, FIND(" ",C538)-1), C538),"")</f>
        <v/>
      </c>
      <c r="AG538" s="11" t="str">
        <f t="array" ref="AG538">IF(COUNTBLANK(D538)=1,"",IF(OR($H$2="y",$H$2="m"),IF(AA538=AA537,IF(OR(AC538=$AC$4:$AC537)=FALSE,AG537&amp;AF538,AG537),"("&amp;AF538)&amp;IF(AA538=AA539,IF(OR(AC539=$AC$4:$AC538)=FALSE,", ",""),") "),""))</f>
        <v/>
      </c>
      <c r="AH538" s="10" t="str">
        <f>IF((COUNTBLANK(D538)=1),"",IF(D538=D537,AH537,"")&amp;IF(B537&lt;&gt;B538,((IF(COUNTBLANK(E538)=1,$D$3&amp;"Non-type material: "&amp;$D$3,$D$3&amp;INDEX('type-categories'!$A$2:$B$100,MATCH(E538,'type-categories'!$A$2:$A$100,0),2)&amp;$D$3))),"")&amp;(IF(K538&lt;&gt;K537,$C$2&amp;UPPER(K538)&amp;$C$2&amp;$K$3&amp;" ",(IF(B538&lt;&gt;B537,$C$2&amp;UPPER(K538)&amp;$C$2&amp;$K$3&amp;" ",""))))&amp;IF((AA538&lt;&gt;AA539)*($H$2="y"),AD538&amp;AE538,IF((AA538&lt;&gt;AA539)*($H$2="m"),AD538&amp;AG538,IF(($H$2&lt;&gt;"m")*($H$2&lt;&gt;"Y"),(IF(F538=0,"",F538&amp;" "&amp;$F$4&amp;" "))&amp;(IF(G538=0,"",G538&amp;" "&amp;$G$4&amp;" "))&amp;(IF(H538=0,"",H538&amp;" "&amp;H$4&amp;" "))&amp;(IF(I538=0,"",I538&amp;" "&amp;$I$4&amp;" "))&amp;(IF(J538=0,"",J538&amp;" "&amp;$J$4&amp;" ")),"")))&amp;"; "&amp;IF((B538=B537)*(AA538=AA537), "same collecting data; ", IF((B538=B537)*(Z537=Z538),"same locality; ",(IF(COUNTBLANK(L538)=1,"",$D$2&amp;L538&amp;$L$3&amp;" "&amp;$D$2))&amp;(IF(COUNTBLANK(M538)=1,"",$E$2&amp;M538&amp;$E$2&amp;", "))&amp;(IF(COUNTBLANK(N538)=1,"",N538&amp;"; "))&amp;(IF(COUNTBLANK(O538)=1,"",O538&amp;"; ")))&amp;(IF(COUNTBLANK(P538)=1,"",P538&amp;"; "))&amp;(IF(COUNTBLANK(Q538)=1,"",Q538&amp;"; "))&amp;(IF(COUNTBLANK(R538)=1,"",R538&amp;"m, "))&amp;IF((COUNTBLANK(S538)=0)*(S538&lt;&gt;S537), S538&amp;"; ","")&amp;(IF(COUNTBLANK(U538)=1,"",U538&amp;"; "))&amp;(IF(COUNTBLANK(T538)=1,"",IF(COUNTBLANK(F$2)=1,T538&amp;"; ",T538&amp;" "&amp;F$2&amp;"; "))))&amp;(IF(COUNTBLANK(V538)=1,"",V538&amp;"; "))&amp;IF((COUNTBLANK(C538)=1),"",C538)&amp;IF((B538=B539)*(K538=K539)*(L538=L539)*(M538=M539),IF(($H$2&lt;&gt;"m")*($H$2&lt;&gt;"Y"), " • ", IF((ISNUMBER(FIND(")",AE538))), " • ", "")),IF((B538=B539)*(K538=K539)," • ",". ")))</f>
        <v/>
      </c>
      <c r="AI538" s="1"/>
    </row>
    <row r="539" spans="1:35" x14ac:dyDescent="0.25">
      <c r="A539" s="3" t="str">
        <f t="shared" si="59"/>
        <v/>
      </c>
      <c r="B539" s="53" t="str">
        <f t="shared" si="57"/>
        <v/>
      </c>
      <c r="C539" s="57"/>
      <c r="D539" s="57"/>
      <c r="E539" s="57"/>
      <c r="F539" s="57"/>
      <c r="G539" s="57"/>
      <c r="H539" s="57"/>
      <c r="I539" s="57"/>
      <c r="J539" s="57"/>
      <c r="K539" s="57"/>
      <c r="L539" s="57"/>
      <c r="M539" s="54"/>
      <c r="N539" s="57"/>
      <c r="O539" s="58"/>
      <c r="P539" s="58"/>
      <c r="Q539" s="58"/>
      <c r="R539" s="58"/>
      <c r="S539" s="54"/>
      <c r="T539" s="57"/>
      <c r="U539" s="57"/>
      <c r="V539" s="57"/>
      <c r="W539" s="57"/>
      <c r="X539" s="147" t="str">
        <f>IF(COUNTBLANK(D539)=1,"",IF('order-admin-units'!$I$1&lt;&gt;"y", "", IF(COUNTBLANK(K539)=1, 'order-admin-units'!$B$1+1, VLOOKUP(K539, ordercountry, 2))))</f>
        <v/>
      </c>
      <c r="Y539" s="147" t="str">
        <f>IF(COUNTBLANK(D539)=1,"",IF('order-admin-units'!$I$1&lt;&gt;"y", "", IF(COUNTBLANK(K539:L539)&gt;0, 'order-admin-units'!$B$2+1, VLOOKUP(K539&amp;"@"&amp;L539, orderadmin, 2))))</f>
        <v/>
      </c>
      <c r="Z539" s="147" t="str">
        <f t="shared" si="60"/>
        <v/>
      </c>
      <c r="AA539" s="147" t="str">
        <f t="shared" si="61"/>
        <v/>
      </c>
      <c r="AB539" s="147" t="str">
        <f t="shared" si="62"/>
        <v/>
      </c>
      <c r="AC539" s="147" t="str">
        <f t="shared" si="58"/>
        <v/>
      </c>
      <c r="AD539" s="11" t="str">
        <f t="shared" si="63"/>
        <v/>
      </c>
      <c r="AE539" s="11" t="str">
        <f t="array" ref="AE539">IF(COUNTBLANK(D539)=1,"",IF(OR($H$2="y",$H$2="m"),IF(AA539=AA538,IF(OR(AB539=$AB$4:$AB538)=FALSE,AE538&amp;C539,AE538),"("&amp;C539)&amp;IF(AA539=AA540,IF(OR(AB540=$AB$4:$AB539)=FALSE,", ",""),") "),""))</f>
        <v/>
      </c>
      <c r="AF539" s="11" t="str">
        <f t="array" ref="AF539">IF((COUNTBLANK(D539)=0)*OR($H$2="y",$H$2="m"),IFERROR(LEFT(C539, FIND(" ",C539)-1), C539),"")</f>
        <v/>
      </c>
      <c r="AG539" s="11" t="str">
        <f t="array" ref="AG539">IF(COUNTBLANK(D539)=1,"",IF(OR($H$2="y",$H$2="m"),IF(AA539=AA538,IF(OR(AC539=$AC$4:$AC538)=FALSE,AG538&amp;AF539,AG538),"("&amp;AF539)&amp;IF(AA539=AA540,IF(OR(AC540=$AC$4:$AC539)=FALSE,", ",""),") "),""))</f>
        <v/>
      </c>
      <c r="AH539" s="10" t="str">
        <f>IF((COUNTBLANK(D539)=1),"",IF(D539=D538,AH538,"")&amp;IF(B538&lt;&gt;B539,((IF(COUNTBLANK(E539)=1,$D$3&amp;"Non-type material: "&amp;$D$3,$D$3&amp;INDEX('type-categories'!$A$2:$B$100,MATCH(E539,'type-categories'!$A$2:$A$100,0),2)&amp;$D$3))),"")&amp;(IF(K539&lt;&gt;K538,$C$2&amp;UPPER(K539)&amp;$C$2&amp;$K$3&amp;" ",(IF(B539&lt;&gt;B538,$C$2&amp;UPPER(K539)&amp;$C$2&amp;$K$3&amp;" ",""))))&amp;IF((AA539&lt;&gt;AA540)*($H$2="y"),AD539&amp;AE539,IF((AA539&lt;&gt;AA540)*($H$2="m"),AD539&amp;AG539,IF(($H$2&lt;&gt;"m")*($H$2&lt;&gt;"Y"),(IF(F539=0,"",F539&amp;" "&amp;$F$4&amp;" "))&amp;(IF(G539=0,"",G539&amp;" "&amp;$G$4&amp;" "))&amp;(IF(H539=0,"",H539&amp;" "&amp;H$4&amp;" "))&amp;(IF(I539=0,"",I539&amp;" "&amp;$I$4&amp;" "))&amp;(IF(J539=0,"",J539&amp;" "&amp;$J$4&amp;" ")),"")))&amp;"; "&amp;IF((B539=B538)*(AA539=AA538), "same collecting data; ", IF((B539=B538)*(Z538=Z539),"same locality; ",(IF(COUNTBLANK(L539)=1,"",$D$2&amp;L539&amp;$L$3&amp;" "&amp;$D$2))&amp;(IF(COUNTBLANK(M539)=1,"",$E$2&amp;M539&amp;$E$2&amp;", "))&amp;(IF(COUNTBLANK(N539)=1,"",N539&amp;"; "))&amp;(IF(COUNTBLANK(O539)=1,"",O539&amp;"; ")))&amp;(IF(COUNTBLANK(P539)=1,"",P539&amp;"; "))&amp;(IF(COUNTBLANK(Q539)=1,"",Q539&amp;"; "))&amp;(IF(COUNTBLANK(R539)=1,"",R539&amp;"m, "))&amp;IF((COUNTBLANK(S539)=0)*(S539&lt;&gt;S538), S539&amp;"; ","")&amp;(IF(COUNTBLANK(U539)=1,"",U539&amp;"; "))&amp;(IF(COUNTBLANK(T539)=1,"",IF(COUNTBLANK(F$2)=1,T539&amp;"; ",T539&amp;" "&amp;F$2&amp;"; "))))&amp;(IF(COUNTBLANK(V539)=1,"",V539&amp;"; "))&amp;IF((COUNTBLANK(C539)=1),"",C539)&amp;IF((B539=B540)*(K539=K540)*(L539=L540)*(M539=M540),IF(($H$2&lt;&gt;"m")*($H$2&lt;&gt;"Y"), " • ", IF((ISNUMBER(FIND(")",AE539))), " • ", "")),IF((B539=B540)*(K539=K540)," • ",". ")))</f>
        <v/>
      </c>
      <c r="AI539" s="1"/>
    </row>
    <row r="540" spans="1:35" x14ac:dyDescent="0.25">
      <c r="A540" s="3" t="str">
        <f t="shared" si="59"/>
        <v/>
      </c>
      <c r="B540" s="53" t="str">
        <f t="shared" si="57"/>
        <v/>
      </c>
      <c r="C540" s="57"/>
      <c r="D540" s="57"/>
      <c r="E540" s="57"/>
      <c r="F540" s="57"/>
      <c r="G540" s="57"/>
      <c r="H540" s="57"/>
      <c r="I540" s="57"/>
      <c r="J540" s="57"/>
      <c r="K540" s="57"/>
      <c r="L540" s="57"/>
      <c r="M540" s="54"/>
      <c r="N540" s="57"/>
      <c r="O540" s="58"/>
      <c r="P540" s="58"/>
      <c r="Q540" s="58"/>
      <c r="R540" s="58"/>
      <c r="S540" s="54"/>
      <c r="T540" s="57"/>
      <c r="U540" s="57"/>
      <c r="V540" s="57"/>
      <c r="W540" s="57"/>
      <c r="X540" s="147" t="str">
        <f>IF(COUNTBLANK(D540)=1,"",IF('order-admin-units'!$I$1&lt;&gt;"y", "", IF(COUNTBLANK(K540)=1, 'order-admin-units'!$B$1+1, VLOOKUP(K540, ordercountry, 2))))</f>
        <v/>
      </c>
      <c r="Y540" s="147" t="str">
        <f>IF(COUNTBLANK(D540)=1,"",IF('order-admin-units'!$I$1&lt;&gt;"y", "", IF(COUNTBLANK(K540:L540)&gt;0, 'order-admin-units'!$B$2+1, VLOOKUP(K540&amp;"@"&amp;L540, orderadmin, 2))))</f>
        <v/>
      </c>
      <c r="Z540" s="147" t="str">
        <f t="shared" si="60"/>
        <v/>
      </c>
      <c r="AA540" s="147" t="str">
        <f t="shared" si="61"/>
        <v/>
      </c>
      <c r="AB540" s="147" t="str">
        <f t="shared" si="62"/>
        <v/>
      </c>
      <c r="AC540" s="147" t="str">
        <f t="shared" si="58"/>
        <v/>
      </c>
      <c r="AD540" s="11" t="str">
        <f t="shared" si="63"/>
        <v/>
      </c>
      <c r="AE540" s="11" t="str">
        <f t="array" ref="AE540">IF(COUNTBLANK(D540)=1,"",IF(OR($H$2="y",$H$2="m"),IF(AA540=AA539,IF(OR(AB540=$AB$4:$AB539)=FALSE,AE539&amp;C540,AE539),"("&amp;C540)&amp;IF(AA540=AA541,IF(OR(AB541=$AB$4:$AB540)=FALSE,", ",""),") "),""))</f>
        <v/>
      </c>
      <c r="AF540" s="11" t="str">
        <f t="array" ref="AF540">IF((COUNTBLANK(D540)=0)*OR($H$2="y",$H$2="m"),IFERROR(LEFT(C540, FIND(" ",C540)-1), C540),"")</f>
        <v/>
      </c>
      <c r="AG540" s="11" t="str">
        <f t="array" ref="AG540">IF(COUNTBLANK(D540)=1,"",IF(OR($H$2="y",$H$2="m"),IF(AA540=AA539,IF(OR(AC540=$AC$4:$AC539)=FALSE,AG539&amp;AF540,AG539),"("&amp;AF540)&amp;IF(AA540=AA541,IF(OR(AC541=$AC$4:$AC540)=FALSE,", ",""),") "),""))</f>
        <v/>
      </c>
      <c r="AH540" s="10" t="str">
        <f>IF((COUNTBLANK(D540)=1),"",IF(D540=D539,AH539,"")&amp;IF(B539&lt;&gt;B540,((IF(COUNTBLANK(E540)=1,$D$3&amp;"Non-type material: "&amp;$D$3,$D$3&amp;INDEX('type-categories'!$A$2:$B$100,MATCH(E540,'type-categories'!$A$2:$A$100,0),2)&amp;$D$3))),"")&amp;(IF(K540&lt;&gt;K539,$C$2&amp;UPPER(K540)&amp;$C$2&amp;$K$3&amp;" ",(IF(B540&lt;&gt;B539,$C$2&amp;UPPER(K540)&amp;$C$2&amp;$K$3&amp;" ",""))))&amp;IF((AA540&lt;&gt;AA541)*($H$2="y"),AD540&amp;AE540,IF((AA540&lt;&gt;AA541)*($H$2="m"),AD540&amp;AG540,IF(($H$2&lt;&gt;"m")*($H$2&lt;&gt;"Y"),(IF(F540=0,"",F540&amp;" "&amp;$F$4&amp;" "))&amp;(IF(G540=0,"",G540&amp;" "&amp;$G$4&amp;" "))&amp;(IF(H540=0,"",H540&amp;" "&amp;H$4&amp;" "))&amp;(IF(I540=0,"",I540&amp;" "&amp;$I$4&amp;" "))&amp;(IF(J540=0,"",J540&amp;" "&amp;$J$4&amp;" ")),"")))&amp;"; "&amp;IF((B540=B539)*(AA540=AA539), "same collecting data; ", IF((B540=B539)*(Z539=Z540),"same locality; ",(IF(COUNTBLANK(L540)=1,"",$D$2&amp;L540&amp;$L$3&amp;" "&amp;$D$2))&amp;(IF(COUNTBLANK(M540)=1,"",$E$2&amp;M540&amp;$E$2&amp;", "))&amp;(IF(COUNTBLANK(N540)=1,"",N540&amp;"; "))&amp;(IF(COUNTBLANK(O540)=1,"",O540&amp;"; ")))&amp;(IF(COUNTBLANK(P540)=1,"",P540&amp;"; "))&amp;(IF(COUNTBLANK(Q540)=1,"",Q540&amp;"; "))&amp;(IF(COUNTBLANK(R540)=1,"",R540&amp;"m, "))&amp;IF((COUNTBLANK(S540)=0)*(S540&lt;&gt;S539), S540&amp;"; ","")&amp;(IF(COUNTBLANK(U540)=1,"",U540&amp;"; "))&amp;(IF(COUNTBLANK(T540)=1,"",IF(COUNTBLANK(F$2)=1,T540&amp;"; ",T540&amp;" "&amp;F$2&amp;"; "))))&amp;(IF(COUNTBLANK(V540)=1,"",V540&amp;"; "))&amp;IF((COUNTBLANK(C540)=1),"",C540)&amp;IF((B540=B541)*(K540=K541)*(L540=L541)*(M540=M541),IF(($H$2&lt;&gt;"m")*($H$2&lt;&gt;"Y"), " • ", IF((ISNUMBER(FIND(")",AE540))), " • ", "")),IF((B540=B541)*(K540=K541)," • ",". ")))</f>
        <v/>
      </c>
      <c r="AI540" s="1"/>
    </row>
    <row r="541" spans="1:35" x14ac:dyDescent="0.25">
      <c r="A541" s="3" t="str">
        <f t="shared" si="59"/>
        <v/>
      </c>
      <c r="B541" s="53" t="str">
        <f t="shared" si="57"/>
        <v/>
      </c>
      <c r="C541" s="57"/>
      <c r="D541" s="57"/>
      <c r="E541" s="57"/>
      <c r="F541" s="57"/>
      <c r="G541" s="57"/>
      <c r="H541" s="57"/>
      <c r="I541" s="57"/>
      <c r="J541" s="57"/>
      <c r="K541" s="57"/>
      <c r="L541" s="57"/>
      <c r="M541" s="54"/>
      <c r="N541" s="57"/>
      <c r="O541" s="58"/>
      <c r="P541" s="58"/>
      <c r="Q541" s="58"/>
      <c r="R541" s="58"/>
      <c r="S541" s="54"/>
      <c r="T541" s="57"/>
      <c r="U541" s="57"/>
      <c r="V541" s="57"/>
      <c r="W541" s="57"/>
      <c r="X541" s="147" t="str">
        <f>IF(COUNTBLANK(D541)=1,"",IF('order-admin-units'!$I$1&lt;&gt;"y", "", IF(COUNTBLANK(K541)=1, 'order-admin-units'!$B$1+1, VLOOKUP(K541, ordercountry, 2))))</f>
        <v/>
      </c>
      <c r="Y541" s="147" t="str">
        <f>IF(COUNTBLANK(D541)=1,"",IF('order-admin-units'!$I$1&lt;&gt;"y", "", IF(COUNTBLANK(K541:L541)&gt;0, 'order-admin-units'!$B$2+1, VLOOKUP(K541&amp;"@"&amp;L541, orderadmin, 2))))</f>
        <v/>
      </c>
      <c r="Z541" s="147" t="str">
        <f t="shared" si="60"/>
        <v/>
      </c>
      <c r="AA541" s="147" t="str">
        <f t="shared" si="61"/>
        <v/>
      </c>
      <c r="AB541" s="147" t="str">
        <f t="shared" si="62"/>
        <v/>
      </c>
      <c r="AC541" s="147" t="str">
        <f t="shared" si="58"/>
        <v/>
      </c>
      <c r="AD541" s="11" t="str">
        <f t="shared" si="63"/>
        <v/>
      </c>
      <c r="AE541" s="11" t="str">
        <f t="array" ref="AE541">IF(COUNTBLANK(D541)=1,"",IF(OR($H$2="y",$H$2="m"),IF(AA541=AA540,IF(OR(AB541=$AB$4:$AB540)=FALSE,AE540&amp;C541,AE540),"("&amp;C541)&amp;IF(AA541=AA542,IF(OR(AB542=$AB$4:$AB541)=FALSE,", ",""),") "),""))</f>
        <v/>
      </c>
      <c r="AF541" s="11" t="str">
        <f t="array" ref="AF541">IF((COUNTBLANK(D541)=0)*OR($H$2="y",$H$2="m"),IFERROR(LEFT(C541, FIND(" ",C541)-1), C541),"")</f>
        <v/>
      </c>
      <c r="AG541" s="11" t="str">
        <f t="array" ref="AG541">IF(COUNTBLANK(D541)=1,"",IF(OR($H$2="y",$H$2="m"),IF(AA541=AA540,IF(OR(AC541=$AC$4:$AC540)=FALSE,AG540&amp;AF541,AG540),"("&amp;AF541)&amp;IF(AA541=AA542,IF(OR(AC542=$AC$4:$AC541)=FALSE,", ",""),") "),""))</f>
        <v/>
      </c>
      <c r="AH541" s="10" t="str">
        <f>IF((COUNTBLANK(D541)=1),"",IF(D541=D540,AH540,"")&amp;IF(B540&lt;&gt;B541,((IF(COUNTBLANK(E541)=1,$D$3&amp;"Non-type material: "&amp;$D$3,$D$3&amp;INDEX('type-categories'!$A$2:$B$100,MATCH(E541,'type-categories'!$A$2:$A$100,0),2)&amp;$D$3))),"")&amp;(IF(K541&lt;&gt;K540,$C$2&amp;UPPER(K541)&amp;$C$2&amp;$K$3&amp;" ",(IF(B541&lt;&gt;B540,$C$2&amp;UPPER(K541)&amp;$C$2&amp;$K$3&amp;" ",""))))&amp;IF((AA541&lt;&gt;AA542)*($H$2="y"),AD541&amp;AE541,IF((AA541&lt;&gt;AA542)*($H$2="m"),AD541&amp;AG541,IF(($H$2&lt;&gt;"m")*($H$2&lt;&gt;"Y"),(IF(F541=0,"",F541&amp;" "&amp;$F$4&amp;" "))&amp;(IF(G541=0,"",G541&amp;" "&amp;$G$4&amp;" "))&amp;(IF(H541=0,"",H541&amp;" "&amp;H$4&amp;" "))&amp;(IF(I541=0,"",I541&amp;" "&amp;$I$4&amp;" "))&amp;(IF(J541=0,"",J541&amp;" "&amp;$J$4&amp;" ")),"")))&amp;"; "&amp;IF((B541=B540)*(AA541=AA540), "same collecting data; ", IF((B541=B540)*(Z540=Z541),"same locality; ",(IF(COUNTBLANK(L541)=1,"",$D$2&amp;L541&amp;$L$3&amp;" "&amp;$D$2))&amp;(IF(COUNTBLANK(M541)=1,"",$E$2&amp;M541&amp;$E$2&amp;", "))&amp;(IF(COUNTBLANK(N541)=1,"",N541&amp;"; "))&amp;(IF(COUNTBLANK(O541)=1,"",O541&amp;"; ")))&amp;(IF(COUNTBLANK(P541)=1,"",P541&amp;"; "))&amp;(IF(COUNTBLANK(Q541)=1,"",Q541&amp;"; "))&amp;(IF(COUNTBLANK(R541)=1,"",R541&amp;"m, "))&amp;IF((COUNTBLANK(S541)=0)*(S541&lt;&gt;S540), S541&amp;"; ","")&amp;(IF(COUNTBLANK(U541)=1,"",U541&amp;"; "))&amp;(IF(COUNTBLANK(T541)=1,"",IF(COUNTBLANK(F$2)=1,T541&amp;"; ",T541&amp;" "&amp;F$2&amp;"; "))))&amp;(IF(COUNTBLANK(V541)=1,"",V541&amp;"; "))&amp;IF((COUNTBLANK(C541)=1),"",C541)&amp;IF((B541=B542)*(K541=K542)*(L541=L542)*(M541=M542),IF(($H$2&lt;&gt;"m")*($H$2&lt;&gt;"Y"), " • ", IF((ISNUMBER(FIND(")",AE541))), " • ", "")),IF((B541=B542)*(K541=K542)," • ",". ")))</f>
        <v/>
      </c>
      <c r="AI541" s="1"/>
    </row>
    <row r="542" spans="1:35" x14ac:dyDescent="0.25">
      <c r="A542" s="3" t="str">
        <f t="shared" si="59"/>
        <v/>
      </c>
      <c r="B542" s="53" t="str">
        <f t="shared" si="57"/>
        <v/>
      </c>
      <c r="C542" s="57"/>
      <c r="D542" s="57"/>
      <c r="E542" s="57"/>
      <c r="F542" s="57"/>
      <c r="G542" s="57"/>
      <c r="H542" s="57"/>
      <c r="I542" s="57"/>
      <c r="J542" s="57"/>
      <c r="K542" s="57"/>
      <c r="L542" s="57"/>
      <c r="M542" s="54"/>
      <c r="N542" s="57"/>
      <c r="O542" s="58"/>
      <c r="P542" s="58"/>
      <c r="Q542" s="58"/>
      <c r="R542" s="58"/>
      <c r="S542" s="54"/>
      <c r="T542" s="57"/>
      <c r="U542" s="57"/>
      <c r="V542" s="57"/>
      <c r="W542" s="57"/>
      <c r="X542" s="147" t="str">
        <f>IF(COUNTBLANK(D542)=1,"",IF('order-admin-units'!$I$1&lt;&gt;"y", "", IF(COUNTBLANK(K542)=1, 'order-admin-units'!$B$1+1, VLOOKUP(K542, ordercountry, 2))))</f>
        <v/>
      </c>
      <c r="Y542" s="147" t="str">
        <f>IF(COUNTBLANK(D542)=1,"",IF('order-admin-units'!$I$1&lt;&gt;"y", "", IF(COUNTBLANK(K542:L542)&gt;0, 'order-admin-units'!$B$2+1, VLOOKUP(K542&amp;"@"&amp;L542, orderadmin, 2))))</f>
        <v/>
      </c>
      <c r="Z542" s="147" t="str">
        <f t="shared" si="60"/>
        <v/>
      </c>
      <c r="AA542" s="147" t="str">
        <f t="shared" si="61"/>
        <v/>
      </c>
      <c r="AB542" s="147" t="str">
        <f t="shared" si="62"/>
        <v/>
      </c>
      <c r="AC542" s="147" t="str">
        <f t="shared" si="58"/>
        <v/>
      </c>
      <c r="AD542" s="11" t="str">
        <f t="shared" si="63"/>
        <v/>
      </c>
      <c r="AE542" s="11" t="str">
        <f t="array" ref="AE542">IF(COUNTBLANK(D542)=1,"",IF(OR($H$2="y",$H$2="m"),IF(AA542=AA541,IF(OR(AB542=$AB$4:$AB541)=FALSE,AE541&amp;C542,AE541),"("&amp;C542)&amp;IF(AA542=AA543,IF(OR(AB543=$AB$4:$AB542)=FALSE,", ",""),") "),""))</f>
        <v/>
      </c>
      <c r="AF542" s="11" t="str">
        <f t="array" ref="AF542">IF((COUNTBLANK(D542)=0)*OR($H$2="y",$H$2="m"),IFERROR(LEFT(C542, FIND(" ",C542)-1), C542),"")</f>
        <v/>
      </c>
      <c r="AG542" s="11" t="str">
        <f t="array" ref="AG542">IF(COUNTBLANK(D542)=1,"",IF(OR($H$2="y",$H$2="m"),IF(AA542=AA541,IF(OR(AC542=$AC$4:$AC541)=FALSE,AG541&amp;AF542,AG541),"("&amp;AF542)&amp;IF(AA542=AA543,IF(OR(AC543=$AC$4:$AC542)=FALSE,", ",""),") "),""))</f>
        <v/>
      </c>
      <c r="AH542" s="10" t="str">
        <f>IF((COUNTBLANK(D542)=1),"",IF(D542=D541,AH541,"")&amp;IF(B541&lt;&gt;B542,((IF(COUNTBLANK(E542)=1,$D$3&amp;"Non-type material: "&amp;$D$3,$D$3&amp;INDEX('type-categories'!$A$2:$B$100,MATCH(E542,'type-categories'!$A$2:$A$100,0),2)&amp;$D$3))),"")&amp;(IF(K542&lt;&gt;K541,$C$2&amp;UPPER(K542)&amp;$C$2&amp;$K$3&amp;" ",(IF(B542&lt;&gt;B541,$C$2&amp;UPPER(K542)&amp;$C$2&amp;$K$3&amp;" ",""))))&amp;IF((AA542&lt;&gt;AA543)*($H$2="y"),AD542&amp;AE542,IF((AA542&lt;&gt;AA543)*($H$2="m"),AD542&amp;AG542,IF(($H$2&lt;&gt;"m")*($H$2&lt;&gt;"Y"),(IF(F542=0,"",F542&amp;" "&amp;$F$4&amp;" "))&amp;(IF(G542=0,"",G542&amp;" "&amp;$G$4&amp;" "))&amp;(IF(H542=0,"",H542&amp;" "&amp;H$4&amp;" "))&amp;(IF(I542=0,"",I542&amp;" "&amp;$I$4&amp;" "))&amp;(IF(J542=0,"",J542&amp;" "&amp;$J$4&amp;" ")),"")))&amp;"; "&amp;IF((B542=B541)*(AA542=AA541), "same collecting data; ", IF((B542=B541)*(Z541=Z542),"same locality; ",(IF(COUNTBLANK(L542)=1,"",$D$2&amp;L542&amp;$L$3&amp;" "&amp;$D$2))&amp;(IF(COUNTBLANK(M542)=1,"",$E$2&amp;M542&amp;$E$2&amp;", "))&amp;(IF(COUNTBLANK(N542)=1,"",N542&amp;"; "))&amp;(IF(COUNTBLANK(O542)=1,"",O542&amp;"; ")))&amp;(IF(COUNTBLANK(P542)=1,"",P542&amp;"; "))&amp;(IF(COUNTBLANK(Q542)=1,"",Q542&amp;"; "))&amp;(IF(COUNTBLANK(R542)=1,"",R542&amp;"m, "))&amp;IF((COUNTBLANK(S542)=0)*(S542&lt;&gt;S541), S542&amp;"; ","")&amp;(IF(COUNTBLANK(U542)=1,"",U542&amp;"; "))&amp;(IF(COUNTBLANK(T542)=1,"",IF(COUNTBLANK(F$2)=1,T542&amp;"; ",T542&amp;" "&amp;F$2&amp;"; "))))&amp;(IF(COUNTBLANK(V542)=1,"",V542&amp;"; "))&amp;IF((COUNTBLANK(C542)=1),"",C542)&amp;IF((B542=B543)*(K542=K543)*(L542=L543)*(M542=M543),IF(($H$2&lt;&gt;"m")*($H$2&lt;&gt;"Y"), " • ", IF((ISNUMBER(FIND(")",AE542))), " • ", "")),IF((B542=B543)*(K542=K543)," • ",". ")))</f>
        <v/>
      </c>
      <c r="AI542" s="1"/>
    </row>
    <row r="543" spans="1:35" x14ac:dyDescent="0.25">
      <c r="A543" s="3" t="str">
        <f t="shared" si="59"/>
        <v/>
      </c>
      <c r="B543" s="53" t="str">
        <f t="shared" si="57"/>
        <v/>
      </c>
      <c r="C543" s="57"/>
      <c r="D543" s="57"/>
      <c r="E543" s="57"/>
      <c r="F543" s="57"/>
      <c r="G543" s="57"/>
      <c r="H543" s="57"/>
      <c r="I543" s="57"/>
      <c r="J543" s="57"/>
      <c r="K543" s="57"/>
      <c r="L543" s="57"/>
      <c r="M543" s="54"/>
      <c r="N543" s="57"/>
      <c r="O543" s="58"/>
      <c r="P543" s="58"/>
      <c r="Q543" s="58"/>
      <c r="R543" s="58"/>
      <c r="S543" s="54"/>
      <c r="T543" s="57"/>
      <c r="U543" s="57"/>
      <c r="V543" s="57"/>
      <c r="W543" s="57"/>
      <c r="X543" s="147" t="str">
        <f>IF(COUNTBLANK(D543)=1,"",IF('order-admin-units'!$I$1&lt;&gt;"y", "", IF(COUNTBLANK(K543)=1, 'order-admin-units'!$B$1+1, VLOOKUP(K543, ordercountry, 2))))</f>
        <v/>
      </c>
      <c r="Y543" s="147" t="str">
        <f>IF(COUNTBLANK(D543)=1,"",IF('order-admin-units'!$I$1&lt;&gt;"y", "", IF(COUNTBLANK(K543:L543)&gt;0, 'order-admin-units'!$B$2+1, VLOOKUP(K543&amp;"@"&amp;L543, orderadmin, 2))))</f>
        <v/>
      </c>
      <c r="Z543" s="147" t="str">
        <f t="shared" si="60"/>
        <v/>
      </c>
      <c r="AA543" s="147" t="str">
        <f t="shared" si="61"/>
        <v/>
      </c>
      <c r="AB543" s="147" t="str">
        <f t="shared" si="62"/>
        <v/>
      </c>
      <c r="AC543" s="147" t="str">
        <f t="shared" si="58"/>
        <v/>
      </c>
      <c r="AD543" s="11" t="str">
        <f t="shared" si="63"/>
        <v/>
      </c>
      <c r="AE543" s="11" t="str">
        <f t="array" ref="AE543">IF(COUNTBLANK(D543)=1,"",IF(OR($H$2="y",$H$2="m"),IF(AA543=AA542,IF(OR(AB543=$AB$4:$AB542)=FALSE,AE542&amp;C543,AE542),"("&amp;C543)&amp;IF(AA543=AA544,IF(OR(AB544=$AB$4:$AB543)=FALSE,", ",""),") "),""))</f>
        <v/>
      </c>
      <c r="AF543" s="11" t="str">
        <f t="array" ref="AF543">IF((COUNTBLANK(D543)=0)*OR($H$2="y",$H$2="m"),IFERROR(LEFT(C543, FIND(" ",C543)-1), C543),"")</f>
        <v/>
      </c>
      <c r="AG543" s="11" t="str">
        <f t="array" ref="AG543">IF(COUNTBLANK(D543)=1,"",IF(OR($H$2="y",$H$2="m"),IF(AA543=AA542,IF(OR(AC543=$AC$4:$AC542)=FALSE,AG542&amp;AF543,AG542),"("&amp;AF543)&amp;IF(AA543=AA544,IF(OR(AC544=$AC$4:$AC543)=FALSE,", ",""),") "),""))</f>
        <v/>
      </c>
      <c r="AH543" s="10" t="str">
        <f>IF((COUNTBLANK(D543)=1),"",IF(D543=D542,AH542,"")&amp;IF(B542&lt;&gt;B543,((IF(COUNTBLANK(E543)=1,$D$3&amp;"Non-type material: "&amp;$D$3,$D$3&amp;INDEX('type-categories'!$A$2:$B$100,MATCH(E543,'type-categories'!$A$2:$A$100,0),2)&amp;$D$3))),"")&amp;(IF(K543&lt;&gt;K542,$C$2&amp;UPPER(K543)&amp;$C$2&amp;$K$3&amp;" ",(IF(B543&lt;&gt;B542,$C$2&amp;UPPER(K543)&amp;$C$2&amp;$K$3&amp;" ",""))))&amp;IF((AA543&lt;&gt;AA544)*($H$2="y"),AD543&amp;AE543,IF((AA543&lt;&gt;AA544)*($H$2="m"),AD543&amp;AG543,IF(($H$2&lt;&gt;"m")*($H$2&lt;&gt;"Y"),(IF(F543=0,"",F543&amp;" "&amp;$F$4&amp;" "))&amp;(IF(G543=0,"",G543&amp;" "&amp;$G$4&amp;" "))&amp;(IF(H543=0,"",H543&amp;" "&amp;H$4&amp;" "))&amp;(IF(I543=0,"",I543&amp;" "&amp;$I$4&amp;" "))&amp;(IF(J543=0,"",J543&amp;" "&amp;$J$4&amp;" ")),"")))&amp;"; "&amp;IF((B543=B542)*(AA543=AA542), "same collecting data; ", IF((B543=B542)*(Z542=Z543),"same locality; ",(IF(COUNTBLANK(L543)=1,"",$D$2&amp;L543&amp;$L$3&amp;" "&amp;$D$2))&amp;(IF(COUNTBLANK(M543)=1,"",$E$2&amp;M543&amp;$E$2&amp;", "))&amp;(IF(COUNTBLANK(N543)=1,"",N543&amp;"; "))&amp;(IF(COUNTBLANK(O543)=1,"",O543&amp;"; ")))&amp;(IF(COUNTBLANK(P543)=1,"",P543&amp;"; "))&amp;(IF(COUNTBLANK(Q543)=1,"",Q543&amp;"; "))&amp;(IF(COUNTBLANK(R543)=1,"",R543&amp;"m, "))&amp;IF((COUNTBLANK(S543)=0)*(S543&lt;&gt;S542), S543&amp;"; ","")&amp;(IF(COUNTBLANK(U543)=1,"",U543&amp;"; "))&amp;(IF(COUNTBLANK(T543)=1,"",IF(COUNTBLANK(F$2)=1,T543&amp;"; ",T543&amp;" "&amp;F$2&amp;"; "))))&amp;(IF(COUNTBLANK(V543)=1,"",V543&amp;"; "))&amp;IF((COUNTBLANK(C543)=1),"",C543)&amp;IF((B543=B544)*(K543=K544)*(L543=L544)*(M543=M544),IF(($H$2&lt;&gt;"m")*($H$2&lt;&gt;"Y"), " • ", IF((ISNUMBER(FIND(")",AE543))), " • ", "")),IF((B543=B544)*(K543=K544)," • ",". ")))</f>
        <v/>
      </c>
      <c r="AI543" s="1"/>
    </row>
    <row r="544" spans="1:35" x14ac:dyDescent="0.25">
      <c r="A544" s="3" t="str">
        <f t="shared" si="59"/>
        <v/>
      </c>
      <c r="B544" s="53" t="str">
        <f t="shared" si="57"/>
        <v/>
      </c>
      <c r="C544" s="57"/>
      <c r="D544" s="57"/>
      <c r="E544" s="57"/>
      <c r="F544" s="57"/>
      <c r="G544" s="57"/>
      <c r="H544" s="57"/>
      <c r="I544" s="57"/>
      <c r="J544" s="57"/>
      <c r="K544" s="57"/>
      <c r="L544" s="57"/>
      <c r="M544" s="54"/>
      <c r="N544" s="57"/>
      <c r="O544" s="58"/>
      <c r="P544" s="58"/>
      <c r="Q544" s="58"/>
      <c r="R544" s="58"/>
      <c r="S544" s="54"/>
      <c r="T544" s="57"/>
      <c r="U544" s="57"/>
      <c r="V544" s="57"/>
      <c r="W544" s="57"/>
      <c r="X544" s="147" t="str">
        <f>IF(COUNTBLANK(D544)=1,"",IF('order-admin-units'!$I$1&lt;&gt;"y", "", IF(COUNTBLANK(K544)=1, 'order-admin-units'!$B$1+1, VLOOKUP(K544, ordercountry, 2))))</f>
        <v/>
      </c>
      <c r="Y544" s="147" t="str">
        <f>IF(COUNTBLANK(D544)=1,"",IF('order-admin-units'!$I$1&lt;&gt;"y", "", IF(COUNTBLANK(K544:L544)&gt;0, 'order-admin-units'!$B$2+1, VLOOKUP(K544&amp;"@"&amp;L544, orderadmin, 2))))</f>
        <v/>
      </c>
      <c r="Z544" s="147" t="str">
        <f t="shared" si="60"/>
        <v/>
      </c>
      <c r="AA544" s="147" t="str">
        <f t="shared" si="61"/>
        <v/>
      </c>
      <c r="AB544" s="147" t="str">
        <f t="shared" si="62"/>
        <v/>
      </c>
      <c r="AC544" s="147" t="str">
        <f t="shared" si="58"/>
        <v/>
      </c>
      <c r="AD544" s="11" t="str">
        <f t="shared" si="63"/>
        <v/>
      </c>
      <c r="AE544" s="11" t="str">
        <f t="array" ref="AE544">IF(COUNTBLANK(D544)=1,"",IF(OR($H$2="y",$H$2="m"),IF(AA544=AA543,IF(OR(AB544=$AB$4:$AB543)=FALSE,AE543&amp;C544,AE543),"("&amp;C544)&amp;IF(AA544=AA545,IF(OR(AB545=$AB$4:$AB544)=FALSE,", ",""),") "),""))</f>
        <v/>
      </c>
      <c r="AF544" s="11" t="str">
        <f t="array" ref="AF544">IF((COUNTBLANK(D544)=0)*OR($H$2="y",$H$2="m"),IFERROR(LEFT(C544, FIND(" ",C544)-1), C544),"")</f>
        <v/>
      </c>
      <c r="AG544" s="11" t="str">
        <f t="array" ref="AG544">IF(COUNTBLANK(D544)=1,"",IF(OR($H$2="y",$H$2="m"),IF(AA544=AA543,IF(OR(AC544=$AC$4:$AC543)=FALSE,AG543&amp;AF544,AG543),"("&amp;AF544)&amp;IF(AA544=AA545,IF(OR(AC545=$AC$4:$AC544)=FALSE,", ",""),") "),""))</f>
        <v/>
      </c>
      <c r="AH544" s="10" t="str">
        <f>IF((COUNTBLANK(D544)=1),"",IF(D544=D543,AH543,"")&amp;IF(B543&lt;&gt;B544,((IF(COUNTBLANK(E544)=1,$D$3&amp;"Non-type material: "&amp;$D$3,$D$3&amp;INDEX('type-categories'!$A$2:$B$100,MATCH(E544,'type-categories'!$A$2:$A$100,0),2)&amp;$D$3))),"")&amp;(IF(K544&lt;&gt;K543,$C$2&amp;UPPER(K544)&amp;$C$2&amp;$K$3&amp;" ",(IF(B544&lt;&gt;B543,$C$2&amp;UPPER(K544)&amp;$C$2&amp;$K$3&amp;" ",""))))&amp;IF((AA544&lt;&gt;AA545)*($H$2="y"),AD544&amp;AE544,IF((AA544&lt;&gt;AA545)*($H$2="m"),AD544&amp;AG544,IF(($H$2&lt;&gt;"m")*($H$2&lt;&gt;"Y"),(IF(F544=0,"",F544&amp;" "&amp;$F$4&amp;" "))&amp;(IF(G544=0,"",G544&amp;" "&amp;$G$4&amp;" "))&amp;(IF(H544=0,"",H544&amp;" "&amp;H$4&amp;" "))&amp;(IF(I544=0,"",I544&amp;" "&amp;$I$4&amp;" "))&amp;(IF(J544=0,"",J544&amp;" "&amp;$J$4&amp;" ")),"")))&amp;"; "&amp;IF((B544=B543)*(AA544=AA543), "same collecting data; ", IF((B544=B543)*(Z543=Z544),"same locality; ",(IF(COUNTBLANK(L544)=1,"",$D$2&amp;L544&amp;$L$3&amp;" "&amp;$D$2))&amp;(IF(COUNTBLANK(M544)=1,"",$E$2&amp;M544&amp;$E$2&amp;", "))&amp;(IF(COUNTBLANK(N544)=1,"",N544&amp;"; "))&amp;(IF(COUNTBLANK(O544)=1,"",O544&amp;"; ")))&amp;(IF(COUNTBLANK(P544)=1,"",P544&amp;"; "))&amp;(IF(COUNTBLANK(Q544)=1,"",Q544&amp;"; "))&amp;(IF(COUNTBLANK(R544)=1,"",R544&amp;"m, "))&amp;IF((COUNTBLANK(S544)=0)*(S544&lt;&gt;S543), S544&amp;"; ","")&amp;(IF(COUNTBLANK(U544)=1,"",U544&amp;"; "))&amp;(IF(COUNTBLANK(T544)=1,"",IF(COUNTBLANK(F$2)=1,T544&amp;"; ",T544&amp;" "&amp;F$2&amp;"; "))))&amp;(IF(COUNTBLANK(V544)=1,"",V544&amp;"; "))&amp;IF((COUNTBLANK(C544)=1),"",C544)&amp;IF((B544=B545)*(K544=K545)*(L544=L545)*(M544=M545),IF(($H$2&lt;&gt;"m")*($H$2&lt;&gt;"Y"), " • ", IF((ISNUMBER(FIND(")",AE544))), " • ", "")),IF((B544=B545)*(K544=K545)," • ",". ")))</f>
        <v/>
      </c>
      <c r="AI544" s="1"/>
    </row>
    <row r="545" spans="1:35" x14ac:dyDescent="0.25">
      <c r="A545" s="3" t="str">
        <f t="shared" si="59"/>
        <v/>
      </c>
      <c r="B545" s="53" t="str">
        <f t="shared" si="57"/>
        <v/>
      </c>
      <c r="C545" s="57"/>
      <c r="D545" s="57"/>
      <c r="E545" s="57"/>
      <c r="F545" s="57"/>
      <c r="G545" s="57"/>
      <c r="H545" s="57"/>
      <c r="I545" s="57"/>
      <c r="J545" s="57"/>
      <c r="K545" s="57"/>
      <c r="L545" s="57"/>
      <c r="M545" s="54"/>
      <c r="N545" s="57"/>
      <c r="O545" s="58"/>
      <c r="P545" s="58"/>
      <c r="Q545" s="58"/>
      <c r="R545" s="58"/>
      <c r="S545" s="54"/>
      <c r="T545" s="57"/>
      <c r="U545" s="57"/>
      <c r="V545" s="57"/>
      <c r="W545" s="57"/>
      <c r="X545" s="147" t="str">
        <f>IF(COUNTBLANK(D545)=1,"",IF('order-admin-units'!$I$1&lt;&gt;"y", "", IF(COUNTBLANK(K545)=1, 'order-admin-units'!$B$1+1, VLOOKUP(K545, ordercountry, 2))))</f>
        <v/>
      </c>
      <c r="Y545" s="147" t="str">
        <f>IF(COUNTBLANK(D545)=1,"",IF('order-admin-units'!$I$1&lt;&gt;"y", "", IF(COUNTBLANK(K545:L545)&gt;0, 'order-admin-units'!$B$2+1, VLOOKUP(K545&amp;"@"&amp;L545, orderadmin, 2))))</f>
        <v/>
      </c>
      <c r="Z545" s="147" t="str">
        <f t="shared" si="60"/>
        <v/>
      </c>
      <c r="AA545" s="147" t="str">
        <f t="shared" si="61"/>
        <v/>
      </c>
      <c r="AB545" s="147" t="str">
        <f t="shared" si="62"/>
        <v/>
      </c>
      <c r="AC545" s="147" t="str">
        <f t="shared" si="58"/>
        <v/>
      </c>
      <c r="AD545" s="11" t="str">
        <f t="shared" si="63"/>
        <v/>
      </c>
      <c r="AE545" s="11" t="str">
        <f t="array" ref="AE545">IF(COUNTBLANK(D545)=1,"",IF(OR($H$2="y",$H$2="m"),IF(AA545=AA544,IF(OR(AB545=$AB$4:$AB544)=FALSE,AE544&amp;C545,AE544),"("&amp;C545)&amp;IF(AA545=AA546,IF(OR(AB546=$AB$4:$AB545)=FALSE,", ",""),") "),""))</f>
        <v/>
      </c>
      <c r="AF545" s="11" t="str">
        <f t="array" ref="AF545">IF((COUNTBLANK(D545)=0)*OR($H$2="y",$H$2="m"),IFERROR(LEFT(C545, FIND(" ",C545)-1), C545),"")</f>
        <v/>
      </c>
      <c r="AG545" s="11" t="str">
        <f t="array" ref="AG545">IF(COUNTBLANK(D545)=1,"",IF(OR($H$2="y",$H$2="m"),IF(AA545=AA544,IF(OR(AC545=$AC$4:$AC544)=FALSE,AG544&amp;AF545,AG544),"("&amp;AF545)&amp;IF(AA545=AA546,IF(OR(AC546=$AC$4:$AC545)=FALSE,", ",""),") "),""))</f>
        <v/>
      </c>
      <c r="AH545" s="10" t="str">
        <f>IF((COUNTBLANK(D545)=1),"",IF(D545=D544,AH544,"")&amp;IF(B544&lt;&gt;B545,((IF(COUNTBLANK(E545)=1,$D$3&amp;"Non-type material: "&amp;$D$3,$D$3&amp;INDEX('type-categories'!$A$2:$B$100,MATCH(E545,'type-categories'!$A$2:$A$100,0),2)&amp;$D$3))),"")&amp;(IF(K545&lt;&gt;K544,$C$2&amp;UPPER(K545)&amp;$C$2&amp;$K$3&amp;" ",(IF(B545&lt;&gt;B544,$C$2&amp;UPPER(K545)&amp;$C$2&amp;$K$3&amp;" ",""))))&amp;IF((AA545&lt;&gt;AA546)*($H$2="y"),AD545&amp;AE545,IF((AA545&lt;&gt;AA546)*($H$2="m"),AD545&amp;AG545,IF(($H$2&lt;&gt;"m")*($H$2&lt;&gt;"Y"),(IF(F545=0,"",F545&amp;" "&amp;$F$4&amp;" "))&amp;(IF(G545=0,"",G545&amp;" "&amp;$G$4&amp;" "))&amp;(IF(H545=0,"",H545&amp;" "&amp;H$4&amp;" "))&amp;(IF(I545=0,"",I545&amp;" "&amp;$I$4&amp;" "))&amp;(IF(J545=0,"",J545&amp;" "&amp;$J$4&amp;" ")),"")))&amp;"; "&amp;IF((B545=B544)*(AA545=AA544), "same collecting data; ", IF((B545=B544)*(Z544=Z545),"same locality; ",(IF(COUNTBLANK(L545)=1,"",$D$2&amp;L545&amp;$L$3&amp;" "&amp;$D$2))&amp;(IF(COUNTBLANK(M545)=1,"",$E$2&amp;M545&amp;$E$2&amp;", "))&amp;(IF(COUNTBLANK(N545)=1,"",N545&amp;"; "))&amp;(IF(COUNTBLANK(O545)=1,"",O545&amp;"; ")))&amp;(IF(COUNTBLANK(P545)=1,"",P545&amp;"; "))&amp;(IF(COUNTBLANK(Q545)=1,"",Q545&amp;"; "))&amp;(IF(COUNTBLANK(R545)=1,"",R545&amp;"m, "))&amp;IF((COUNTBLANK(S545)=0)*(S545&lt;&gt;S544), S545&amp;"; ","")&amp;(IF(COUNTBLANK(U545)=1,"",U545&amp;"; "))&amp;(IF(COUNTBLANK(T545)=1,"",IF(COUNTBLANK(F$2)=1,T545&amp;"; ",T545&amp;" "&amp;F$2&amp;"; "))))&amp;(IF(COUNTBLANK(V545)=1,"",V545&amp;"; "))&amp;IF((COUNTBLANK(C545)=1),"",C545)&amp;IF((B545=B546)*(K545=K546)*(L545=L546)*(M545=M546),IF(($H$2&lt;&gt;"m")*($H$2&lt;&gt;"Y"), " • ", IF((ISNUMBER(FIND(")",AE545))), " • ", "")),IF((B545=B546)*(K545=K546)," • ",". ")))</f>
        <v/>
      </c>
      <c r="AI545" s="1"/>
    </row>
    <row r="546" spans="1:35" x14ac:dyDescent="0.25">
      <c r="A546" s="3" t="str">
        <f t="shared" si="59"/>
        <v/>
      </c>
      <c r="B546" s="53" t="str">
        <f t="shared" si="57"/>
        <v/>
      </c>
      <c r="C546" s="57"/>
      <c r="D546" s="57"/>
      <c r="E546" s="57"/>
      <c r="F546" s="57"/>
      <c r="G546" s="57"/>
      <c r="H546" s="57"/>
      <c r="I546" s="57"/>
      <c r="J546" s="57"/>
      <c r="K546" s="57"/>
      <c r="L546" s="57"/>
      <c r="M546" s="54"/>
      <c r="N546" s="57"/>
      <c r="O546" s="58"/>
      <c r="P546" s="58"/>
      <c r="Q546" s="58"/>
      <c r="R546" s="58"/>
      <c r="S546" s="54"/>
      <c r="T546" s="57"/>
      <c r="U546" s="57"/>
      <c r="V546" s="57"/>
      <c r="W546" s="57"/>
      <c r="X546" s="147" t="str">
        <f>IF(COUNTBLANK(D546)=1,"",IF('order-admin-units'!$I$1&lt;&gt;"y", "", IF(COUNTBLANK(K546)=1, 'order-admin-units'!$B$1+1, VLOOKUP(K546, ordercountry, 2))))</f>
        <v/>
      </c>
      <c r="Y546" s="147" t="str">
        <f>IF(COUNTBLANK(D546)=1,"",IF('order-admin-units'!$I$1&lt;&gt;"y", "", IF(COUNTBLANK(K546:L546)&gt;0, 'order-admin-units'!$B$2+1, VLOOKUP(K546&amp;"@"&amp;L546, orderadmin, 2))))</f>
        <v/>
      </c>
      <c r="Z546" s="147" t="str">
        <f t="shared" si="60"/>
        <v/>
      </c>
      <c r="AA546" s="147" t="str">
        <f t="shared" si="61"/>
        <v/>
      </c>
      <c r="AB546" s="147" t="str">
        <f t="shared" si="62"/>
        <v/>
      </c>
      <c r="AC546" s="147" t="str">
        <f t="shared" si="58"/>
        <v/>
      </c>
      <c r="AD546" s="11" t="str">
        <f t="shared" si="63"/>
        <v/>
      </c>
      <c r="AE546" s="11" t="str">
        <f t="array" ref="AE546">IF(COUNTBLANK(D546)=1,"",IF(OR($H$2="y",$H$2="m"),IF(AA546=AA545,IF(OR(AB546=$AB$4:$AB545)=FALSE,AE545&amp;C546,AE545),"("&amp;C546)&amp;IF(AA546=AA547,IF(OR(AB547=$AB$4:$AB546)=FALSE,", ",""),") "),""))</f>
        <v/>
      </c>
      <c r="AF546" s="11" t="str">
        <f t="array" ref="AF546">IF((COUNTBLANK(D546)=0)*OR($H$2="y",$H$2="m"),IFERROR(LEFT(C546, FIND(" ",C546)-1), C546),"")</f>
        <v/>
      </c>
      <c r="AG546" s="11" t="str">
        <f t="array" ref="AG546">IF(COUNTBLANK(D546)=1,"",IF(OR($H$2="y",$H$2="m"),IF(AA546=AA545,IF(OR(AC546=$AC$4:$AC545)=FALSE,AG545&amp;AF546,AG545),"("&amp;AF546)&amp;IF(AA546=AA547,IF(OR(AC547=$AC$4:$AC546)=FALSE,", ",""),") "),""))</f>
        <v/>
      </c>
      <c r="AH546" s="10" t="str">
        <f>IF((COUNTBLANK(D546)=1),"",IF(D546=D545,AH545,"")&amp;IF(B545&lt;&gt;B546,((IF(COUNTBLANK(E546)=1,$D$3&amp;"Non-type material: "&amp;$D$3,$D$3&amp;INDEX('type-categories'!$A$2:$B$100,MATCH(E546,'type-categories'!$A$2:$A$100,0),2)&amp;$D$3))),"")&amp;(IF(K546&lt;&gt;K545,$C$2&amp;UPPER(K546)&amp;$C$2&amp;$K$3&amp;" ",(IF(B546&lt;&gt;B545,$C$2&amp;UPPER(K546)&amp;$C$2&amp;$K$3&amp;" ",""))))&amp;IF((AA546&lt;&gt;AA547)*($H$2="y"),AD546&amp;AE546,IF((AA546&lt;&gt;AA547)*($H$2="m"),AD546&amp;AG546,IF(($H$2&lt;&gt;"m")*($H$2&lt;&gt;"Y"),(IF(F546=0,"",F546&amp;" "&amp;$F$4&amp;" "))&amp;(IF(G546=0,"",G546&amp;" "&amp;$G$4&amp;" "))&amp;(IF(H546=0,"",H546&amp;" "&amp;H$4&amp;" "))&amp;(IF(I546=0,"",I546&amp;" "&amp;$I$4&amp;" "))&amp;(IF(J546=0,"",J546&amp;" "&amp;$J$4&amp;" ")),"")))&amp;"; "&amp;IF((B546=B545)*(AA546=AA545), "same collecting data; ", IF((B546=B545)*(Z545=Z546),"same locality; ",(IF(COUNTBLANK(L546)=1,"",$D$2&amp;L546&amp;$L$3&amp;" "&amp;$D$2))&amp;(IF(COUNTBLANK(M546)=1,"",$E$2&amp;M546&amp;$E$2&amp;", "))&amp;(IF(COUNTBLANK(N546)=1,"",N546&amp;"; "))&amp;(IF(COUNTBLANK(O546)=1,"",O546&amp;"; ")))&amp;(IF(COUNTBLANK(P546)=1,"",P546&amp;"; "))&amp;(IF(COUNTBLANK(Q546)=1,"",Q546&amp;"; "))&amp;(IF(COUNTBLANK(R546)=1,"",R546&amp;"m, "))&amp;IF((COUNTBLANK(S546)=0)*(S546&lt;&gt;S545), S546&amp;"; ","")&amp;(IF(COUNTBLANK(U546)=1,"",U546&amp;"; "))&amp;(IF(COUNTBLANK(T546)=1,"",IF(COUNTBLANK(F$2)=1,T546&amp;"; ",T546&amp;" "&amp;F$2&amp;"; "))))&amp;(IF(COUNTBLANK(V546)=1,"",V546&amp;"; "))&amp;IF((COUNTBLANK(C546)=1),"",C546)&amp;IF((B546=B547)*(K546=K547)*(L546=L547)*(M546=M547),IF(($H$2&lt;&gt;"m")*($H$2&lt;&gt;"Y"), " • ", IF((ISNUMBER(FIND(")",AE546))), " • ", "")),IF((B546=B547)*(K546=K547)," • ",". ")))</f>
        <v/>
      </c>
      <c r="AI546" s="1"/>
    </row>
    <row r="547" spans="1:35" x14ac:dyDescent="0.25">
      <c r="A547" s="3" t="str">
        <f t="shared" si="59"/>
        <v/>
      </c>
      <c r="B547" s="53" t="str">
        <f t="shared" si="57"/>
        <v/>
      </c>
      <c r="C547" s="57"/>
      <c r="D547" s="57"/>
      <c r="E547" s="57"/>
      <c r="F547" s="57"/>
      <c r="G547" s="57"/>
      <c r="H547" s="57"/>
      <c r="I547" s="57"/>
      <c r="J547" s="57"/>
      <c r="K547" s="57"/>
      <c r="L547" s="57"/>
      <c r="M547" s="54"/>
      <c r="N547" s="57"/>
      <c r="O547" s="58"/>
      <c r="P547" s="58"/>
      <c r="Q547" s="58"/>
      <c r="R547" s="58"/>
      <c r="S547" s="54"/>
      <c r="T547" s="57"/>
      <c r="U547" s="57"/>
      <c r="V547" s="57"/>
      <c r="W547" s="57"/>
      <c r="X547" s="147" t="str">
        <f>IF(COUNTBLANK(D547)=1,"",IF('order-admin-units'!$I$1&lt;&gt;"y", "", IF(COUNTBLANK(K547)=1, 'order-admin-units'!$B$1+1, VLOOKUP(K547, ordercountry, 2))))</f>
        <v/>
      </c>
      <c r="Y547" s="147" t="str">
        <f>IF(COUNTBLANK(D547)=1,"",IF('order-admin-units'!$I$1&lt;&gt;"y", "", IF(COUNTBLANK(K547:L547)&gt;0, 'order-admin-units'!$B$2+1, VLOOKUP(K547&amp;"@"&amp;L547, orderadmin, 2))))</f>
        <v/>
      </c>
      <c r="Z547" s="147" t="str">
        <f t="shared" si="60"/>
        <v/>
      </c>
      <c r="AA547" s="147" t="str">
        <f t="shared" si="61"/>
        <v/>
      </c>
      <c r="AB547" s="147" t="str">
        <f t="shared" si="62"/>
        <v/>
      </c>
      <c r="AC547" s="147" t="str">
        <f t="shared" si="58"/>
        <v/>
      </c>
      <c r="AD547" s="11" t="str">
        <f t="shared" si="63"/>
        <v/>
      </c>
      <c r="AE547" s="11" t="str">
        <f t="array" ref="AE547">IF(COUNTBLANK(D547)=1,"",IF(OR($H$2="y",$H$2="m"),IF(AA547=AA546,IF(OR(AB547=$AB$4:$AB546)=FALSE,AE546&amp;C547,AE546),"("&amp;C547)&amp;IF(AA547=AA548,IF(OR(AB548=$AB$4:$AB547)=FALSE,", ",""),") "),""))</f>
        <v/>
      </c>
      <c r="AF547" s="11" t="str">
        <f t="array" ref="AF547">IF((COUNTBLANK(D547)=0)*OR($H$2="y",$H$2="m"),IFERROR(LEFT(C547, FIND(" ",C547)-1), C547),"")</f>
        <v/>
      </c>
      <c r="AG547" s="11" t="str">
        <f t="array" ref="AG547">IF(COUNTBLANK(D547)=1,"",IF(OR($H$2="y",$H$2="m"),IF(AA547=AA546,IF(OR(AC547=$AC$4:$AC546)=FALSE,AG546&amp;AF547,AG546),"("&amp;AF547)&amp;IF(AA547=AA548,IF(OR(AC548=$AC$4:$AC547)=FALSE,", ",""),") "),""))</f>
        <v/>
      </c>
      <c r="AH547" s="10" t="str">
        <f>IF((COUNTBLANK(D547)=1),"",IF(D547=D546,AH546,"")&amp;IF(B546&lt;&gt;B547,((IF(COUNTBLANK(E547)=1,$D$3&amp;"Non-type material: "&amp;$D$3,$D$3&amp;INDEX('type-categories'!$A$2:$B$100,MATCH(E547,'type-categories'!$A$2:$A$100,0),2)&amp;$D$3))),"")&amp;(IF(K547&lt;&gt;K546,$C$2&amp;UPPER(K547)&amp;$C$2&amp;$K$3&amp;" ",(IF(B547&lt;&gt;B546,$C$2&amp;UPPER(K547)&amp;$C$2&amp;$K$3&amp;" ",""))))&amp;IF((AA547&lt;&gt;AA548)*($H$2="y"),AD547&amp;AE547,IF((AA547&lt;&gt;AA548)*($H$2="m"),AD547&amp;AG547,IF(($H$2&lt;&gt;"m")*($H$2&lt;&gt;"Y"),(IF(F547=0,"",F547&amp;" "&amp;$F$4&amp;" "))&amp;(IF(G547=0,"",G547&amp;" "&amp;$G$4&amp;" "))&amp;(IF(H547=0,"",H547&amp;" "&amp;H$4&amp;" "))&amp;(IF(I547=0,"",I547&amp;" "&amp;$I$4&amp;" "))&amp;(IF(J547=0,"",J547&amp;" "&amp;$J$4&amp;" ")),"")))&amp;"; "&amp;IF((B547=B546)*(AA547=AA546), "same collecting data; ", IF((B547=B546)*(Z546=Z547),"same locality; ",(IF(COUNTBLANK(L547)=1,"",$D$2&amp;L547&amp;$L$3&amp;" "&amp;$D$2))&amp;(IF(COUNTBLANK(M547)=1,"",$E$2&amp;M547&amp;$E$2&amp;", "))&amp;(IF(COUNTBLANK(N547)=1,"",N547&amp;"; "))&amp;(IF(COUNTBLANK(O547)=1,"",O547&amp;"; ")))&amp;(IF(COUNTBLANK(P547)=1,"",P547&amp;"; "))&amp;(IF(COUNTBLANK(Q547)=1,"",Q547&amp;"; "))&amp;(IF(COUNTBLANK(R547)=1,"",R547&amp;"m, "))&amp;IF((COUNTBLANK(S547)=0)*(S547&lt;&gt;S546), S547&amp;"; ","")&amp;(IF(COUNTBLANK(U547)=1,"",U547&amp;"; "))&amp;(IF(COUNTBLANK(T547)=1,"",IF(COUNTBLANK(F$2)=1,T547&amp;"; ",T547&amp;" "&amp;F$2&amp;"; "))))&amp;(IF(COUNTBLANK(V547)=1,"",V547&amp;"; "))&amp;IF((COUNTBLANK(C547)=1),"",C547)&amp;IF((B547=B548)*(K547=K548)*(L547=L548)*(M547=M548),IF(($H$2&lt;&gt;"m")*($H$2&lt;&gt;"Y"), " • ", IF((ISNUMBER(FIND(")",AE547))), " • ", "")),IF((B547=B548)*(K547=K548)," • ",". ")))</f>
        <v/>
      </c>
      <c r="AI547" s="1"/>
    </row>
    <row r="548" spans="1:35" x14ac:dyDescent="0.25">
      <c r="A548" s="3" t="str">
        <f t="shared" si="59"/>
        <v/>
      </c>
      <c r="B548" s="53" t="str">
        <f t="shared" si="57"/>
        <v/>
      </c>
      <c r="C548" s="57"/>
      <c r="D548" s="57"/>
      <c r="E548" s="57"/>
      <c r="F548" s="57"/>
      <c r="G548" s="57"/>
      <c r="H548" s="57"/>
      <c r="I548" s="57"/>
      <c r="J548" s="57"/>
      <c r="K548" s="57"/>
      <c r="L548" s="57"/>
      <c r="M548" s="54"/>
      <c r="N548" s="57"/>
      <c r="O548" s="58"/>
      <c r="P548" s="58"/>
      <c r="Q548" s="58"/>
      <c r="R548" s="58"/>
      <c r="S548" s="54"/>
      <c r="T548" s="57"/>
      <c r="U548" s="57"/>
      <c r="V548" s="57"/>
      <c r="W548" s="57"/>
      <c r="X548" s="147" t="str">
        <f>IF(COUNTBLANK(D548)=1,"",IF('order-admin-units'!$I$1&lt;&gt;"y", "", IF(COUNTBLANK(K548)=1, 'order-admin-units'!$B$1+1, VLOOKUP(K548, ordercountry, 2))))</f>
        <v/>
      </c>
      <c r="Y548" s="147" t="str">
        <f>IF(COUNTBLANK(D548)=1,"",IF('order-admin-units'!$I$1&lt;&gt;"y", "", IF(COUNTBLANK(K548:L548)&gt;0, 'order-admin-units'!$B$2+1, VLOOKUP(K548&amp;"@"&amp;L548, orderadmin, 2))))</f>
        <v/>
      </c>
      <c r="Z548" s="147" t="str">
        <f t="shared" si="60"/>
        <v/>
      </c>
      <c r="AA548" s="147" t="str">
        <f t="shared" si="61"/>
        <v/>
      </c>
      <c r="AB548" s="147" t="str">
        <f t="shared" si="62"/>
        <v/>
      </c>
      <c r="AC548" s="147" t="str">
        <f t="shared" si="58"/>
        <v/>
      </c>
      <c r="AD548" s="11" t="str">
        <f t="shared" si="63"/>
        <v/>
      </c>
      <c r="AE548" s="11" t="str">
        <f t="array" ref="AE548">IF(COUNTBLANK(D548)=1,"",IF(OR($H$2="y",$H$2="m"),IF(AA548=AA547,IF(OR(AB548=$AB$4:$AB547)=FALSE,AE547&amp;C548,AE547),"("&amp;C548)&amp;IF(AA548=AA549,IF(OR(AB549=$AB$4:$AB548)=FALSE,", ",""),") "),""))</f>
        <v/>
      </c>
      <c r="AF548" s="11" t="str">
        <f t="array" ref="AF548">IF((COUNTBLANK(D548)=0)*OR($H$2="y",$H$2="m"),IFERROR(LEFT(C548, FIND(" ",C548)-1), C548),"")</f>
        <v/>
      </c>
      <c r="AG548" s="11" t="str">
        <f t="array" ref="AG548">IF(COUNTBLANK(D548)=1,"",IF(OR($H$2="y",$H$2="m"),IF(AA548=AA547,IF(OR(AC548=$AC$4:$AC547)=FALSE,AG547&amp;AF548,AG547),"("&amp;AF548)&amp;IF(AA548=AA549,IF(OR(AC549=$AC$4:$AC548)=FALSE,", ",""),") "),""))</f>
        <v/>
      </c>
      <c r="AH548" s="10" t="str">
        <f>IF((COUNTBLANK(D548)=1),"",IF(D548=D547,AH547,"")&amp;IF(B547&lt;&gt;B548,((IF(COUNTBLANK(E548)=1,$D$3&amp;"Non-type material: "&amp;$D$3,$D$3&amp;INDEX('type-categories'!$A$2:$B$100,MATCH(E548,'type-categories'!$A$2:$A$100,0),2)&amp;$D$3))),"")&amp;(IF(K548&lt;&gt;K547,$C$2&amp;UPPER(K548)&amp;$C$2&amp;$K$3&amp;" ",(IF(B548&lt;&gt;B547,$C$2&amp;UPPER(K548)&amp;$C$2&amp;$K$3&amp;" ",""))))&amp;IF((AA548&lt;&gt;AA549)*($H$2="y"),AD548&amp;AE548,IF((AA548&lt;&gt;AA549)*($H$2="m"),AD548&amp;AG548,IF(($H$2&lt;&gt;"m")*($H$2&lt;&gt;"Y"),(IF(F548=0,"",F548&amp;" "&amp;$F$4&amp;" "))&amp;(IF(G548=0,"",G548&amp;" "&amp;$G$4&amp;" "))&amp;(IF(H548=0,"",H548&amp;" "&amp;H$4&amp;" "))&amp;(IF(I548=0,"",I548&amp;" "&amp;$I$4&amp;" "))&amp;(IF(J548=0,"",J548&amp;" "&amp;$J$4&amp;" ")),"")))&amp;"; "&amp;IF((B548=B547)*(AA548=AA547), "same collecting data; ", IF((B548=B547)*(Z547=Z548),"same locality; ",(IF(COUNTBLANK(L548)=1,"",$D$2&amp;L548&amp;$L$3&amp;" "&amp;$D$2))&amp;(IF(COUNTBLANK(M548)=1,"",$E$2&amp;M548&amp;$E$2&amp;", "))&amp;(IF(COUNTBLANK(N548)=1,"",N548&amp;"; "))&amp;(IF(COUNTBLANK(O548)=1,"",O548&amp;"; ")))&amp;(IF(COUNTBLANK(P548)=1,"",P548&amp;"; "))&amp;(IF(COUNTBLANK(Q548)=1,"",Q548&amp;"; "))&amp;(IF(COUNTBLANK(R548)=1,"",R548&amp;"m, "))&amp;IF((COUNTBLANK(S548)=0)*(S548&lt;&gt;S547), S548&amp;"; ","")&amp;(IF(COUNTBLANK(U548)=1,"",U548&amp;"; "))&amp;(IF(COUNTBLANK(T548)=1,"",IF(COUNTBLANK(F$2)=1,T548&amp;"; ",T548&amp;" "&amp;F$2&amp;"; "))))&amp;(IF(COUNTBLANK(V548)=1,"",V548&amp;"; "))&amp;IF((COUNTBLANK(C548)=1),"",C548)&amp;IF((B548=B549)*(K548=K549)*(L548=L549)*(M548=M549),IF(($H$2&lt;&gt;"m")*($H$2&lt;&gt;"Y"), " • ", IF((ISNUMBER(FIND(")",AE548))), " • ", "")),IF((B548=B549)*(K548=K549)," • ",". ")))</f>
        <v/>
      </c>
      <c r="AI548" s="1"/>
    </row>
    <row r="549" spans="1:35" x14ac:dyDescent="0.25">
      <c r="A549" s="3" t="str">
        <f t="shared" si="59"/>
        <v/>
      </c>
      <c r="B549" s="53" t="str">
        <f t="shared" si="57"/>
        <v/>
      </c>
      <c r="C549" s="57"/>
      <c r="D549" s="57"/>
      <c r="E549" s="57"/>
      <c r="F549" s="57"/>
      <c r="G549" s="57"/>
      <c r="H549" s="57"/>
      <c r="I549" s="57"/>
      <c r="J549" s="57"/>
      <c r="K549" s="57"/>
      <c r="L549" s="57"/>
      <c r="M549" s="54"/>
      <c r="N549" s="57"/>
      <c r="O549" s="58"/>
      <c r="P549" s="58"/>
      <c r="Q549" s="58"/>
      <c r="R549" s="58"/>
      <c r="S549" s="54"/>
      <c r="T549" s="57"/>
      <c r="U549" s="57"/>
      <c r="V549" s="57"/>
      <c r="W549" s="57"/>
      <c r="X549" s="147" t="str">
        <f>IF(COUNTBLANK(D549)=1,"",IF('order-admin-units'!$I$1&lt;&gt;"y", "", IF(COUNTBLANK(K549)=1, 'order-admin-units'!$B$1+1, VLOOKUP(K549, ordercountry, 2))))</f>
        <v/>
      </c>
      <c r="Y549" s="147" t="str">
        <f>IF(COUNTBLANK(D549)=1,"",IF('order-admin-units'!$I$1&lt;&gt;"y", "", IF(COUNTBLANK(K549:L549)&gt;0, 'order-admin-units'!$B$2+1, VLOOKUP(K549&amp;"@"&amp;L549, orderadmin, 2))))</f>
        <v/>
      </c>
      <c r="Z549" s="147" t="str">
        <f t="shared" si="60"/>
        <v/>
      </c>
      <c r="AA549" s="147" t="str">
        <f t="shared" si="61"/>
        <v/>
      </c>
      <c r="AB549" s="147" t="str">
        <f t="shared" si="62"/>
        <v/>
      </c>
      <c r="AC549" s="147" t="str">
        <f t="shared" si="58"/>
        <v/>
      </c>
      <c r="AD549" s="11" t="str">
        <f t="shared" si="63"/>
        <v/>
      </c>
      <c r="AE549" s="11" t="str">
        <f t="array" ref="AE549">IF(COUNTBLANK(D549)=1,"",IF(OR($H$2="y",$H$2="m"),IF(AA549=AA548,IF(OR(AB549=$AB$4:$AB548)=FALSE,AE548&amp;C549,AE548),"("&amp;C549)&amp;IF(AA549=AA550,IF(OR(AB550=$AB$4:$AB549)=FALSE,", ",""),") "),""))</f>
        <v/>
      </c>
      <c r="AF549" s="11" t="str">
        <f t="array" ref="AF549">IF((COUNTBLANK(D549)=0)*OR($H$2="y",$H$2="m"),IFERROR(LEFT(C549, FIND(" ",C549)-1), C549),"")</f>
        <v/>
      </c>
      <c r="AG549" s="11" t="str">
        <f t="array" ref="AG549">IF(COUNTBLANK(D549)=1,"",IF(OR($H$2="y",$H$2="m"),IF(AA549=AA548,IF(OR(AC549=$AC$4:$AC548)=FALSE,AG548&amp;AF549,AG548),"("&amp;AF549)&amp;IF(AA549=AA550,IF(OR(AC550=$AC$4:$AC549)=FALSE,", ",""),") "),""))</f>
        <v/>
      </c>
      <c r="AH549" s="10" t="str">
        <f>IF((COUNTBLANK(D549)=1),"",IF(D549=D548,AH548,"")&amp;IF(B548&lt;&gt;B549,((IF(COUNTBLANK(E549)=1,$D$3&amp;"Non-type material: "&amp;$D$3,$D$3&amp;INDEX('type-categories'!$A$2:$B$100,MATCH(E549,'type-categories'!$A$2:$A$100,0),2)&amp;$D$3))),"")&amp;(IF(K549&lt;&gt;K548,$C$2&amp;UPPER(K549)&amp;$C$2&amp;$K$3&amp;" ",(IF(B549&lt;&gt;B548,$C$2&amp;UPPER(K549)&amp;$C$2&amp;$K$3&amp;" ",""))))&amp;IF((AA549&lt;&gt;AA550)*($H$2="y"),AD549&amp;AE549,IF((AA549&lt;&gt;AA550)*($H$2="m"),AD549&amp;AG549,IF(($H$2&lt;&gt;"m")*($H$2&lt;&gt;"Y"),(IF(F549=0,"",F549&amp;" "&amp;$F$4&amp;" "))&amp;(IF(G549=0,"",G549&amp;" "&amp;$G$4&amp;" "))&amp;(IF(H549=0,"",H549&amp;" "&amp;H$4&amp;" "))&amp;(IF(I549=0,"",I549&amp;" "&amp;$I$4&amp;" "))&amp;(IF(J549=0,"",J549&amp;" "&amp;$J$4&amp;" ")),"")))&amp;"; "&amp;IF((B549=B548)*(AA549=AA548), "same collecting data; ", IF((B549=B548)*(Z548=Z549),"same locality; ",(IF(COUNTBLANK(L549)=1,"",$D$2&amp;L549&amp;$L$3&amp;" "&amp;$D$2))&amp;(IF(COUNTBLANK(M549)=1,"",$E$2&amp;M549&amp;$E$2&amp;", "))&amp;(IF(COUNTBLANK(N549)=1,"",N549&amp;"; "))&amp;(IF(COUNTBLANK(O549)=1,"",O549&amp;"; ")))&amp;(IF(COUNTBLANK(P549)=1,"",P549&amp;"; "))&amp;(IF(COUNTBLANK(Q549)=1,"",Q549&amp;"; "))&amp;(IF(COUNTBLANK(R549)=1,"",R549&amp;"m, "))&amp;IF((COUNTBLANK(S549)=0)*(S549&lt;&gt;S548), S549&amp;"; ","")&amp;(IF(COUNTBLANK(U549)=1,"",U549&amp;"; "))&amp;(IF(COUNTBLANK(T549)=1,"",IF(COUNTBLANK(F$2)=1,T549&amp;"; ",T549&amp;" "&amp;F$2&amp;"; "))))&amp;(IF(COUNTBLANK(V549)=1,"",V549&amp;"; "))&amp;IF((COUNTBLANK(C549)=1),"",C549)&amp;IF((B549=B550)*(K549=K550)*(L549=L550)*(M549=M550),IF(($H$2&lt;&gt;"m")*($H$2&lt;&gt;"Y"), " • ", IF((ISNUMBER(FIND(")",AE549))), " • ", "")),IF((B549=B550)*(K549=K550)," • ",". ")))</f>
        <v/>
      </c>
      <c r="AI549" s="1"/>
    </row>
    <row r="550" spans="1:35" x14ac:dyDescent="0.25">
      <c r="A550" s="3" t="str">
        <f t="shared" si="59"/>
        <v/>
      </c>
      <c r="B550" s="53" t="str">
        <f t="shared" si="57"/>
        <v/>
      </c>
      <c r="C550" s="57"/>
      <c r="D550" s="57"/>
      <c r="E550" s="57"/>
      <c r="F550" s="57"/>
      <c r="G550" s="57"/>
      <c r="H550" s="57"/>
      <c r="I550" s="57"/>
      <c r="J550" s="57"/>
      <c r="K550" s="57"/>
      <c r="L550" s="57"/>
      <c r="M550" s="54"/>
      <c r="N550" s="57"/>
      <c r="O550" s="58"/>
      <c r="P550" s="58"/>
      <c r="Q550" s="58"/>
      <c r="R550" s="58"/>
      <c r="S550" s="54"/>
      <c r="T550" s="57"/>
      <c r="U550" s="57"/>
      <c r="V550" s="57"/>
      <c r="W550" s="57"/>
      <c r="X550" s="147" t="str">
        <f>IF(COUNTBLANK(D550)=1,"",IF('order-admin-units'!$I$1&lt;&gt;"y", "", IF(COUNTBLANK(K550)=1, 'order-admin-units'!$B$1+1, VLOOKUP(K550, ordercountry, 2))))</f>
        <v/>
      </c>
      <c r="Y550" s="147" t="str">
        <f>IF(COUNTBLANK(D550)=1,"",IF('order-admin-units'!$I$1&lt;&gt;"y", "", IF(COUNTBLANK(K550:L550)&gt;0, 'order-admin-units'!$B$2+1, VLOOKUP(K550&amp;"@"&amp;L550, orderadmin, 2))))</f>
        <v/>
      </c>
      <c r="Z550" s="147" t="str">
        <f t="shared" si="60"/>
        <v/>
      </c>
      <c r="AA550" s="147" t="str">
        <f t="shared" si="61"/>
        <v/>
      </c>
      <c r="AB550" s="147" t="str">
        <f t="shared" si="62"/>
        <v/>
      </c>
      <c r="AC550" s="147" t="str">
        <f t="shared" si="58"/>
        <v/>
      </c>
      <c r="AD550" s="11" t="str">
        <f t="shared" si="63"/>
        <v/>
      </c>
      <c r="AE550" s="11" t="str">
        <f t="array" ref="AE550">IF(COUNTBLANK(D550)=1,"",IF(OR($H$2="y",$H$2="m"),IF(AA550=AA549,IF(OR(AB550=$AB$4:$AB549)=FALSE,AE549&amp;C550,AE549),"("&amp;C550)&amp;IF(AA550=AA551,IF(OR(AB551=$AB$4:$AB550)=FALSE,", ",""),") "),""))</f>
        <v/>
      </c>
      <c r="AF550" s="11" t="str">
        <f t="array" ref="AF550">IF((COUNTBLANK(D550)=0)*OR($H$2="y",$H$2="m"),IFERROR(LEFT(C550, FIND(" ",C550)-1), C550),"")</f>
        <v/>
      </c>
      <c r="AG550" s="11" t="str">
        <f t="array" ref="AG550">IF(COUNTBLANK(D550)=1,"",IF(OR($H$2="y",$H$2="m"),IF(AA550=AA549,IF(OR(AC550=$AC$4:$AC549)=FALSE,AG549&amp;AF550,AG549),"("&amp;AF550)&amp;IF(AA550=AA551,IF(OR(AC551=$AC$4:$AC550)=FALSE,", ",""),") "),""))</f>
        <v/>
      </c>
      <c r="AH550" s="10" t="str">
        <f>IF((COUNTBLANK(D550)=1),"",IF(D550=D549,AH549,"")&amp;IF(B549&lt;&gt;B550,((IF(COUNTBLANK(E550)=1,$D$3&amp;"Non-type material: "&amp;$D$3,$D$3&amp;INDEX('type-categories'!$A$2:$B$100,MATCH(E550,'type-categories'!$A$2:$A$100,0),2)&amp;$D$3))),"")&amp;(IF(K550&lt;&gt;K549,$C$2&amp;UPPER(K550)&amp;$C$2&amp;$K$3&amp;" ",(IF(B550&lt;&gt;B549,$C$2&amp;UPPER(K550)&amp;$C$2&amp;$K$3&amp;" ",""))))&amp;IF((AA550&lt;&gt;AA551)*($H$2="y"),AD550&amp;AE550,IF((AA550&lt;&gt;AA551)*($H$2="m"),AD550&amp;AG550,IF(($H$2&lt;&gt;"m")*($H$2&lt;&gt;"Y"),(IF(F550=0,"",F550&amp;" "&amp;$F$4&amp;" "))&amp;(IF(G550=0,"",G550&amp;" "&amp;$G$4&amp;" "))&amp;(IF(H550=0,"",H550&amp;" "&amp;H$4&amp;" "))&amp;(IF(I550=0,"",I550&amp;" "&amp;$I$4&amp;" "))&amp;(IF(J550=0,"",J550&amp;" "&amp;$J$4&amp;" ")),"")))&amp;"; "&amp;IF((B550=B549)*(AA550=AA549), "same collecting data; ", IF((B550=B549)*(Z549=Z550),"same locality; ",(IF(COUNTBLANK(L550)=1,"",$D$2&amp;L550&amp;$L$3&amp;" "&amp;$D$2))&amp;(IF(COUNTBLANK(M550)=1,"",$E$2&amp;M550&amp;$E$2&amp;", "))&amp;(IF(COUNTBLANK(N550)=1,"",N550&amp;"; "))&amp;(IF(COUNTBLANK(O550)=1,"",O550&amp;"; ")))&amp;(IF(COUNTBLANK(P550)=1,"",P550&amp;"; "))&amp;(IF(COUNTBLANK(Q550)=1,"",Q550&amp;"; "))&amp;(IF(COUNTBLANK(R550)=1,"",R550&amp;"m, "))&amp;IF((COUNTBLANK(S550)=0)*(S550&lt;&gt;S549), S550&amp;"; ","")&amp;(IF(COUNTBLANK(U550)=1,"",U550&amp;"; "))&amp;(IF(COUNTBLANK(T550)=1,"",IF(COUNTBLANK(F$2)=1,T550&amp;"; ",T550&amp;" "&amp;F$2&amp;"; "))))&amp;(IF(COUNTBLANK(V550)=1,"",V550&amp;"; "))&amp;IF((COUNTBLANK(C550)=1),"",C550)&amp;IF((B550=B551)*(K550=K551)*(L550=L551)*(M550=M551),IF(($H$2&lt;&gt;"m")*($H$2&lt;&gt;"Y"), " • ", IF((ISNUMBER(FIND(")",AE550))), " • ", "")),IF((B550=B551)*(K550=K551)," • ",". ")))</f>
        <v/>
      </c>
      <c r="AI550" s="1"/>
    </row>
    <row r="551" spans="1:35" x14ac:dyDescent="0.25">
      <c r="A551" s="3" t="str">
        <f t="shared" si="59"/>
        <v/>
      </c>
      <c r="B551" s="53" t="str">
        <f t="shared" si="57"/>
        <v/>
      </c>
      <c r="C551" s="57"/>
      <c r="D551" s="57"/>
      <c r="E551" s="57"/>
      <c r="F551" s="57"/>
      <c r="G551" s="57"/>
      <c r="H551" s="57"/>
      <c r="I551" s="57"/>
      <c r="J551" s="57"/>
      <c r="K551" s="57"/>
      <c r="L551" s="57"/>
      <c r="M551" s="54"/>
      <c r="N551" s="57"/>
      <c r="O551" s="58"/>
      <c r="P551" s="58"/>
      <c r="Q551" s="58"/>
      <c r="R551" s="58"/>
      <c r="S551" s="54"/>
      <c r="T551" s="57"/>
      <c r="U551" s="57"/>
      <c r="V551" s="57"/>
      <c r="W551" s="57"/>
      <c r="X551" s="147" t="str">
        <f>IF(COUNTBLANK(D551)=1,"",IF('order-admin-units'!$I$1&lt;&gt;"y", "", IF(COUNTBLANK(K551)=1, 'order-admin-units'!$B$1+1, VLOOKUP(K551, ordercountry, 2))))</f>
        <v/>
      </c>
      <c r="Y551" s="147" t="str">
        <f>IF(COUNTBLANK(D551)=1,"",IF('order-admin-units'!$I$1&lt;&gt;"y", "", IF(COUNTBLANK(K551:L551)&gt;0, 'order-admin-units'!$B$2+1, VLOOKUP(K551&amp;"@"&amp;L551, orderadmin, 2))))</f>
        <v/>
      </c>
      <c r="Z551" s="147" t="str">
        <f t="shared" si="60"/>
        <v/>
      </c>
      <c r="AA551" s="147" t="str">
        <f t="shared" si="61"/>
        <v/>
      </c>
      <c r="AB551" s="147" t="str">
        <f t="shared" si="62"/>
        <v/>
      </c>
      <c r="AC551" s="147" t="str">
        <f t="shared" si="58"/>
        <v/>
      </c>
      <c r="AD551" s="11" t="str">
        <f t="shared" si="63"/>
        <v/>
      </c>
      <c r="AE551" s="11" t="str">
        <f t="array" ref="AE551">IF(COUNTBLANK(D551)=1,"",IF(OR($H$2="y",$H$2="m"),IF(AA551=AA550,IF(OR(AB551=$AB$4:$AB550)=FALSE,AE550&amp;C551,AE550),"("&amp;C551)&amp;IF(AA551=AA552,IF(OR(AB552=$AB$4:$AB551)=FALSE,", ",""),") "),""))</f>
        <v/>
      </c>
      <c r="AF551" s="11" t="str">
        <f t="array" ref="AF551">IF((COUNTBLANK(D551)=0)*OR($H$2="y",$H$2="m"),IFERROR(LEFT(C551, FIND(" ",C551)-1), C551),"")</f>
        <v/>
      </c>
      <c r="AG551" s="11" t="str">
        <f t="array" ref="AG551">IF(COUNTBLANK(D551)=1,"",IF(OR($H$2="y",$H$2="m"),IF(AA551=AA550,IF(OR(AC551=$AC$4:$AC550)=FALSE,AG550&amp;AF551,AG550),"("&amp;AF551)&amp;IF(AA551=AA552,IF(OR(AC552=$AC$4:$AC551)=FALSE,", ",""),") "),""))</f>
        <v/>
      </c>
      <c r="AH551" s="10" t="str">
        <f>IF((COUNTBLANK(D551)=1),"",IF(D551=D550,AH550,"")&amp;IF(B550&lt;&gt;B551,((IF(COUNTBLANK(E551)=1,$D$3&amp;"Non-type material: "&amp;$D$3,$D$3&amp;INDEX('type-categories'!$A$2:$B$100,MATCH(E551,'type-categories'!$A$2:$A$100,0),2)&amp;$D$3))),"")&amp;(IF(K551&lt;&gt;K550,$C$2&amp;UPPER(K551)&amp;$C$2&amp;$K$3&amp;" ",(IF(B551&lt;&gt;B550,$C$2&amp;UPPER(K551)&amp;$C$2&amp;$K$3&amp;" ",""))))&amp;IF((AA551&lt;&gt;AA552)*($H$2="y"),AD551&amp;AE551,IF((AA551&lt;&gt;AA552)*($H$2="m"),AD551&amp;AG551,IF(($H$2&lt;&gt;"m")*($H$2&lt;&gt;"Y"),(IF(F551=0,"",F551&amp;" "&amp;$F$4&amp;" "))&amp;(IF(G551=0,"",G551&amp;" "&amp;$G$4&amp;" "))&amp;(IF(H551=0,"",H551&amp;" "&amp;H$4&amp;" "))&amp;(IF(I551=0,"",I551&amp;" "&amp;$I$4&amp;" "))&amp;(IF(J551=0,"",J551&amp;" "&amp;$J$4&amp;" ")),"")))&amp;"; "&amp;IF((B551=B550)*(AA551=AA550), "same collecting data; ", IF((B551=B550)*(Z550=Z551),"same locality; ",(IF(COUNTBLANK(L551)=1,"",$D$2&amp;L551&amp;$L$3&amp;" "&amp;$D$2))&amp;(IF(COUNTBLANK(M551)=1,"",$E$2&amp;M551&amp;$E$2&amp;", "))&amp;(IF(COUNTBLANK(N551)=1,"",N551&amp;"; "))&amp;(IF(COUNTBLANK(O551)=1,"",O551&amp;"; ")))&amp;(IF(COUNTBLANK(P551)=1,"",P551&amp;"; "))&amp;(IF(COUNTBLANK(Q551)=1,"",Q551&amp;"; "))&amp;(IF(COUNTBLANK(R551)=1,"",R551&amp;"m, "))&amp;IF((COUNTBLANK(S551)=0)*(S551&lt;&gt;S550), S551&amp;"; ","")&amp;(IF(COUNTBLANK(U551)=1,"",U551&amp;"; "))&amp;(IF(COUNTBLANK(T551)=1,"",IF(COUNTBLANK(F$2)=1,T551&amp;"; ",T551&amp;" "&amp;F$2&amp;"; "))))&amp;(IF(COUNTBLANK(V551)=1,"",V551&amp;"; "))&amp;IF((COUNTBLANK(C551)=1),"",C551)&amp;IF((B551=B552)*(K551=K552)*(L551=L552)*(M551=M552),IF(($H$2&lt;&gt;"m")*($H$2&lt;&gt;"Y"), " • ", IF((ISNUMBER(FIND(")",AE551))), " • ", "")),IF((B551=B552)*(K551=K552)," • ",". ")))</f>
        <v/>
      </c>
      <c r="AI551" s="1"/>
    </row>
    <row r="552" spans="1:35" x14ac:dyDescent="0.25">
      <c r="A552" s="3" t="str">
        <f t="shared" si="59"/>
        <v/>
      </c>
      <c r="B552" s="53" t="str">
        <f t="shared" si="57"/>
        <v/>
      </c>
      <c r="C552" s="57"/>
      <c r="D552" s="57"/>
      <c r="E552" s="57"/>
      <c r="F552" s="57"/>
      <c r="G552" s="57"/>
      <c r="H552" s="57"/>
      <c r="I552" s="57"/>
      <c r="J552" s="57"/>
      <c r="K552" s="57"/>
      <c r="L552" s="57"/>
      <c r="M552" s="54"/>
      <c r="N552" s="57"/>
      <c r="O552" s="58"/>
      <c r="P552" s="58"/>
      <c r="Q552" s="58"/>
      <c r="R552" s="58"/>
      <c r="S552" s="54"/>
      <c r="T552" s="57"/>
      <c r="U552" s="57"/>
      <c r="V552" s="57"/>
      <c r="W552" s="57"/>
      <c r="X552" s="147" t="str">
        <f>IF(COUNTBLANK(D552)=1,"",IF('order-admin-units'!$I$1&lt;&gt;"y", "", IF(COUNTBLANK(K552)=1, 'order-admin-units'!$B$1+1, VLOOKUP(K552, ordercountry, 2))))</f>
        <v/>
      </c>
      <c r="Y552" s="147" t="str">
        <f>IF(COUNTBLANK(D552)=1,"",IF('order-admin-units'!$I$1&lt;&gt;"y", "", IF(COUNTBLANK(K552:L552)&gt;0, 'order-admin-units'!$B$2+1, VLOOKUP(K552&amp;"@"&amp;L552, orderadmin, 2))))</f>
        <v/>
      </c>
      <c r="Z552" s="147" t="str">
        <f t="shared" si="60"/>
        <v/>
      </c>
      <c r="AA552" s="147" t="str">
        <f t="shared" si="61"/>
        <v/>
      </c>
      <c r="AB552" s="147" t="str">
        <f t="shared" si="62"/>
        <v/>
      </c>
      <c r="AC552" s="147" t="str">
        <f t="shared" si="58"/>
        <v/>
      </c>
      <c r="AD552" s="11" t="str">
        <f t="shared" si="63"/>
        <v/>
      </c>
      <c r="AE552" s="11" t="str">
        <f t="array" ref="AE552">IF(COUNTBLANK(D552)=1,"",IF(OR($H$2="y",$H$2="m"),IF(AA552=AA551,IF(OR(AB552=$AB$4:$AB551)=FALSE,AE551&amp;C552,AE551),"("&amp;C552)&amp;IF(AA552=AA553,IF(OR(AB553=$AB$4:$AB552)=FALSE,", ",""),") "),""))</f>
        <v/>
      </c>
      <c r="AF552" s="11" t="str">
        <f t="array" ref="AF552">IF((COUNTBLANK(D552)=0)*OR($H$2="y",$H$2="m"),IFERROR(LEFT(C552, FIND(" ",C552)-1), C552),"")</f>
        <v/>
      </c>
      <c r="AG552" s="11" t="str">
        <f t="array" ref="AG552">IF(COUNTBLANK(D552)=1,"",IF(OR($H$2="y",$H$2="m"),IF(AA552=AA551,IF(OR(AC552=$AC$4:$AC551)=FALSE,AG551&amp;AF552,AG551),"("&amp;AF552)&amp;IF(AA552=AA553,IF(OR(AC553=$AC$4:$AC552)=FALSE,", ",""),") "),""))</f>
        <v/>
      </c>
      <c r="AH552" s="10" t="str">
        <f>IF((COUNTBLANK(D552)=1),"",IF(D552=D551,AH551,"")&amp;IF(B551&lt;&gt;B552,((IF(COUNTBLANK(E552)=1,$D$3&amp;"Non-type material: "&amp;$D$3,$D$3&amp;INDEX('type-categories'!$A$2:$B$100,MATCH(E552,'type-categories'!$A$2:$A$100,0),2)&amp;$D$3))),"")&amp;(IF(K552&lt;&gt;K551,$C$2&amp;UPPER(K552)&amp;$C$2&amp;$K$3&amp;" ",(IF(B552&lt;&gt;B551,$C$2&amp;UPPER(K552)&amp;$C$2&amp;$K$3&amp;" ",""))))&amp;IF((AA552&lt;&gt;AA553)*($H$2="y"),AD552&amp;AE552,IF((AA552&lt;&gt;AA553)*($H$2="m"),AD552&amp;AG552,IF(($H$2&lt;&gt;"m")*($H$2&lt;&gt;"Y"),(IF(F552=0,"",F552&amp;" "&amp;$F$4&amp;" "))&amp;(IF(G552=0,"",G552&amp;" "&amp;$G$4&amp;" "))&amp;(IF(H552=0,"",H552&amp;" "&amp;H$4&amp;" "))&amp;(IF(I552=0,"",I552&amp;" "&amp;$I$4&amp;" "))&amp;(IF(J552=0,"",J552&amp;" "&amp;$J$4&amp;" ")),"")))&amp;"; "&amp;IF((B552=B551)*(AA552=AA551), "same collecting data; ", IF((B552=B551)*(Z551=Z552),"same locality; ",(IF(COUNTBLANK(L552)=1,"",$D$2&amp;L552&amp;$L$3&amp;" "&amp;$D$2))&amp;(IF(COUNTBLANK(M552)=1,"",$E$2&amp;M552&amp;$E$2&amp;", "))&amp;(IF(COUNTBLANK(N552)=1,"",N552&amp;"; "))&amp;(IF(COUNTBLANK(O552)=1,"",O552&amp;"; ")))&amp;(IF(COUNTBLANK(P552)=1,"",P552&amp;"; "))&amp;(IF(COUNTBLANK(Q552)=1,"",Q552&amp;"; "))&amp;(IF(COUNTBLANK(R552)=1,"",R552&amp;"m, "))&amp;IF((COUNTBLANK(S552)=0)*(S552&lt;&gt;S551), S552&amp;"; ","")&amp;(IF(COUNTBLANK(U552)=1,"",U552&amp;"; "))&amp;(IF(COUNTBLANK(T552)=1,"",IF(COUNTBLANK(F$2)=1,T552&amp;"; ",T552&amp;" "&amp;F$2&amp;"; "))))&amp;(IF(COUNTBLANK(V552)=1,"",V552&amp;"; "))&amp;IF((COUNTBLANK(C552)=1),"",C552)&amp;IF((B552=B553)*(K552=K553)*(L552=L553)*(M552=M553),IF(($H$2&lt;&gt;"m")*($H$2&lt;&gt;"Y"), " • ", IF((ISNUMBER(FIND(")",AE552))), " • ", "")),IF((B552=B553)*(K552=K553)," • ",". ")))</f>
        <v/>
      </c>
      <c r="AI552" s="1"/>
    </row>
    <row r="553" spans="1:35" x14ac:dyDescent="0.25">
      <c r="A553" s="3" t="str">
        <f t="shared" si="59"/>
        <v/>
      </c>
      <c r="B553" s="53" t="str">
        <f t="shared" si="57"/>
        <v/>
      </c>
      <c r="C553" s="57"/>
      <c r="D553" s="57"/>
      <c r="E553" s="57"/>
      <c r="F553" s="57"/>
      <c r="G553" s="57"/>
      <c r="H553" s="57"/>
      <c r="I553" s="57"/>
      <c r="J553" s="57"/>
      <c r="K553" s="57"/>
      <c r="L553" s="57"/>
      <c r="M553" s="54"/>
      <c r="N553" s="57"/>
      <c r="O553" s="58"/>
      <c r="P553" s="58"/>
      <c r="Q553" s="58"/>
      <c r="R553" s="58"/>
      <c r="S553" s="54"/>
      <c r="T553" s="57"/>
      <c r="U553" s="57"/>
      <c r="V553" s="57"/>
      <c r="W553" s="57"/>
      <c r="X553" s="147" t="str">
        <f>IF(COUNTBLANK(D553)=1,"",IF('order-admin-units'!$I$1&lt;&gt;"y", "", IF(COUNTBLANK(K553)=1, 'order-admin-units'!$B$1+1, VLOOKUP(K553, ordercountry, 2))))</f>
        <v/>
      </c>
      <c r="Y553" s="147" t="str">
        <f>IF(COUNTBLANK(D553)=1,"",IF('order-admin-units'!$I$1&lt;&gt;"y", "", IF(COUNTBLANK(K553:L553)&gt;0, 'order-admin-units'!$B$2+1, VLOOKUP(K553&amp;"@"&amp;L553, orderadmin, 2))))</f>
        <v/>
      </c>
      <c r="Z553" s="147" t="str">
        <f t="shared" si="60"/>
        <v/>
      </c>
      <c r="AA553" s="147" t="str">
        <f t="shared" si="61"/>
        <v/>
      </c>
      <c r="AB553" s="147" t="str">
        <f t="shared" si="62"/>
        <v/>
      </c>
      <c r="AC553" s="147" t="str">
        <f t="shared" si="58"/>
        <v/>
      </c>
      <c r="AD553" s="11" t="str">
        <f t="shared" si="63"/>
        <v/>
      </c>
      <c r="AE553" s="11" t="str">
        <f t="array" ref="AE553">IF(COUNTBLANK(D553)=1,"",IF(OR($H$2="y",$H$2="m"),IF(AA553=AA552,IF(OR(AB553=$AB$4:$AB552)=FALSE,AE552&amp;C553,AE552),"("&amp;C553)&amp;IF(AA553=AA554,IF(OR(AB554=$AB$4:$AB553)=FALSE,", ",""),") "),""))</f>
        <v/>
      </c>
      <c r="AF553" s="11" t="str">
        <f t="array" ref="AF553">IF((COUNTBLANK(D553)=0)*OR($H$2="y",$H$2="m"),IFERROR(LEFT(C553, FIND(" ",C553)-1), C553),"")</f>
        <v/>
      </c>
      <c r="AG553" s="11" t="str">
        <f t="array" ref="AG553">IF(COUNTBLANK(D553)=1,"",IF(OR($H$2="y",$H$2="m"),IF(AA553=AA552,IF(OR(AC553=$AC$4:$AC552)=FALSE,AG552&amp;AF553,AG552),"("&amp;AF553)&amp;IF(AA553=AA554,IF(OR(AC554=$AC$4:$AC553)=FALSE,", ",""),") "),""))</f>
        <v/>
      </c>
      <c r="AH553" s="10" t="str">
        <f>IF((COUNTBLANK(D553)=1),"",IF(D553=D552,AH552,"")&amp;IF(B552&lt;&gt;B553,((IF(COUNTBLANK(E553)=1,$D$3&amp;"Non-type material: "&amp;$D$3,$D$3&amp;INDEX('type-categories'!$A$2:$B$100,MATCH(E553,'type-categories'!$A$2:$A$100,0),2)&amp;$D$3))),"")&amp;(IF(K553&lt;&gt;K552,$C$2&amp;UPPER(K553)&amp;$C$2&amp;$K$3&amp;" ",(IF(B553&lt;&gt;B552,$C$2&amp;UPPER(K553)&amp;$C$2&amp;$K$3&amp;" ",""))))&amp;IF((AA553&lt;&gt;AA554)*($H$2="y"),AD553&amp;AE553,IF((AA553&lt;&gt;AA554)*($H$2="m"),AD553&amp;AG553,IF(($H$2&lt;&gt;"m")*($H$2&lt;&gt;"Y"),(IF(F553=0,"",F553&amp;" "&amp;$F$4&amp;" "))&amp;(IF(G553=0,"",G553&amp;" "&amp;$G$4&amp;" "))&amp;(IF(H553=0,"",H553&amp;" "&amp;H$4&amp;" "))&amp;(IF(I553=0,"",I553&amp;" "&amp;$I$4&amp;" "))&amp;(IF(J553=0,"",J553&amp;" "&amp;$J$4&amp;" ")),"")))&amp;"; "&amp;IF((B553=B552)*(AA553=AA552), "same collecting data; ", IF((B553=B552)*(Z552=Z553),"same locality; ",(IF(COUNTBLANK(L553)=1,"",$D$2&amp;L553&amp;$L$3&amp;" "&amp;$D$2))&amp;(IF(COUNTBLANK(M553)=1,"",$E$2&amp;M553&amp;$E$2&amp;", "))&amp;(IF(COUNTBLANK(N553)=1,"",N553&amp;"; "))&amp;(IF(COUNTBLANK(O553)=1,"",O553&amp;"; ")))&amp;(IF(COUNTBLANK(P553)=1,"",P553&amp;"; "))&amp;(IF(COUNTBLANK(Q553)=1,"",Q553&amp;"; "))&amp;(IF(COUNTBLANK(R553)=1,"",R553&amp;"m, "))&amp;IF((COUNTBLANK(S553)=0)*(S553&lt;&gt;S552), S553&amp;"; ","")&amp;(IF(COUNTBLANK(U553)=1,"",U553&amp;"; "))&amp;(IF(COUNTBLANK(T553)=1,"",IF(COUNTBLANK(F$2)=1,T553&amp;"; ",T553&amp;" "&amp;F$2&amp;"; "))))&amp;(IF(COUNTBLANK(V553)=1,"",V553&amp;"; "))&amp;IF((COUNTBLANK(C553)=1),"",C553)&amp;IF((B553=B554)*(K553=K554)*(L553=L554)*(M553=M554),IF(($H$2&lt;&gt;"m")*($H$2&lt;&gt;"Y"), " • ", IF((ISNUMBER(FIND(")",AE553))), " • ", "")),IF((B553=B554)*(K553=K554)," • ",". ")))</f>
        <v/>
      </c>
      <c r="AI553" s="1"/>
    </row>
    <row r="554" spans="1:35" x14ac:dyDescent="0.25">
      <c r="A554" s="3" t="str">
        <f t="shared" si="59"/>
        <v/>
      </c>
      <c r="B554" s="53" t="str">
        <f t="shared" si="57"/>
        <v/>
      </c>
      <c r="C554" s="57"/>
      <c r="D554" s="57"/>
      <c r="E554" s="57"/>
      <c r="F554" s="57"/>
      <c r="G554" s="57"/>
      <c r="H554" s="57"/>
      <c r="I554" s="57"/>
      <c r="J554" s="57"/>
      <c r="K554" s="57"/>
      <c r="L554" s="57"/>
      <c r="M554" s="54"/>
      <c r="N554" s="57"/>
      <c r="O554" s="58"/>
      <c r="P554" s="58"/>
      <c r="Q554" s="58"/>
      <c r="R554" s="58"/>
      <c r="S554" s="54"/>
      <c r="T554" s="57"/>
      <c r="U554" s="57"/>
      <c r="V554" s="57"/>
      <c r="W554" s="57"/>
      <c r="X554" s="147" t="str">
        <f>IF(COUNTBLANK(D554)=1,"",IF('order-admin-units'!$I$1&lt;&gt;"y", "", IF(COUNTBLANK(K554)=1, 'order-admin-units'!$B$1+1, VLOOKUP(K554, ordercountry, 2))))</f>
        <v/>
      </c>
      <c r="Y554" s="147" t="str">
        <f>IF(COUNTBLANK(D554)=1,"",IF('order-admin-units'!$I$1&lt;&gt;"y", "", IF(COUNTBLANK(K554:L554)&gt;0, 'order-admin-units'!$B$2+1, VLOOKUP(K554&amp;"@"&amp;L554, orderadmin, 2))))</f>
        <v/>
      </c>
      <c r="Z554" s="147" t="str">
        <f t="shared" si="60"/>
        <v/>
      </c>
      <c r="AA554" s="147" t="str">
        <f t="shared" si="61"/>
        <v/>
      </c>
      <c r="AB554" s="147" t="str">
        <f t="shared" si="62"/>
        <v/>
      </c>
      <c r="AC554" s="147" t="str">
        <f t="shared" si="58"/>
        <v/>
      </c>
      <c r="AD554" s="11" t="str">
        <f t="shared" si="63"/>
        <v/>
      </c>
      <c r="AE554" s="11" t="str">
        <f t="array" ref="AE554">IF(COUNTBLANK(D554)=1,"",IF(OR($H$2="y",$H$2="m"),IF(AA554=AA553,IF(OR(AB554=$AB$4:$AB553)=FALSE,AE553&amp;C554,AE553),"("&amp;C554)&amp;IF(AA554=AA555,IF(OR(AB555=$AB$4:$AB554)=FALSE,", ",""),") "),""))</f>
        <v/>
      </c>
      <c r="AF554" s="11" t="str">
        <f t="array" ref="AF554">IF((COUNTBLANK(D554)=0)*OR($H$2="y",$H$2="m"),IFERROR(LEFT(C554, FIND(" ",C554)-1), C554),"")</f>
        <v/>
      </c>
      <c r="AG554" s="11" t="str">
        <f t="array" ref="AG554">IF(COUNTBLANK(D554)=1,"",IF(OR($H$2="y",$H$2="m"),IF(AA554=AA553,IF(OR(AC554=$AC$4:$AC553)=FALSE,AG553&amp;AF554,AG553),"("&amp;AF554)&amp;IF(AA554=AA555,IF(OR(AC555=$AC$4:$AC554)=FALSE,", ",""),") "),""))</f>
        <v/>
      </c>
      <c r="AH554" s="10" t="str">
        <f>IF((COUNTBLANK(D554)=1),"",IF(D554=D553,AH553,"")&amp;IF(B553&lt;&gt;B554,((IF(COUNTBLANK(E554)=1,$D$3&amp;"Non-type material: "&amp;$D$3,$D$3&amp;INDEX('type-categories'!$A$2:$B$100,MATCH(E554,'type-categories'!$A$2:$A$100,0),2)&amp;$D$3))),"")&amp;(IF(K554&lt;&gt;K553,$C$2&amp;UPPER(K554)&amp;$C$2&amp;$K$3&amp;" ",(IF(B554&lt;&gt;B553,$C$2&amp;UPPER(K554)&amp;$C$2&amp;$K$3&amp;" ",""))))&amp;IF((AA554&lt;&gt;AA555)*($H$2="y"),AD554&amp;AE554,IF((AA554&lt;&gt;AA555)*($H$2="m"),AD554&amp;AG554,IF(($H$2&lt;&gt;"m")*($H$2&lt;&gt;"Y"),(IF(F554=0,"",F554&amp;" "&amp;$F$4&amp;" "))&amp;(IF(G554=0,"",G554&amp;" "&amp;$G$4&amp;" "))&amp;(IF(H554=0,"",H554&amp;" "&amp;H$4&amp;" "))&amp;(IF(I554=0,"",I554&amp;" "&amp;$I$4&amp;" "))&amp;(IF(J554=0,"",J554&amp;" "&amp;$J$4&amp;" ")),"")))&amp;"; "&amp;IF((B554=B553)*(AA554=AA553), "same collecting data; ", IF((B554=B553)*(Z553=Z554),"same locality; ",(IF(COUNTBLANK(L554)=1,"",$D$2&amp;L554&amp;$L$3&amp;" "&amp;$D$2))&amp;(IF(COUNTBLANK(M554)=1,"",$E$2&amp;M554&amp;$E$2&amp;", "))&amp;(IF(COUNTBLANK(N554)=1,"",N554&amp;"; "))&amp;(IF(COUNTBLANK(O554)=1,"",O554&amp;"; ")))&amp;(IF(COUNTBLANK(P554)=1,"",P554&amp;"; "))&amp;(IF(COUNTBLANK(Q554)=1,"",Q554&amp;"; "))&amp;(IF(COUNTBLANK(R554)=1,"",R554&amp;"m, "))&amp;IF((COUNTBLANK(S554)=0)*(S554&lt;&gt;S553), S554&amp;"; ","")&amp;(IF(COUNTBLANK(U554)=1,"",U554&amp;"; "))&amp;(IF(COUNTBLANK(T554)=1,"",IF(COUNTBLANK(F$2)=1,T554&amp;"; ",T554&amp;" "&amp;F$2&amp;"; "))))&amp;(IF(COUNTBLANK(V554)=1,"",V554&amp;"; "))&amp;IF((COUNTBLANK(C554)=1),"",C554)&amp;IF((B554=B555)*(K554=K555)*(L554=L555)*(M554=M555),IF(($H$2&lt;&gt;"m")*($H$2&lt;&gt;"Y"), " • ", IF((ISNUMBER(FIND(")",AE554))), " • ", "")),IF((B554=B555)*(K554=K555)," • ",". ")))</f>
        <v/>
      </c>
      <c r="AI554" s="1"/>
    </row>
    <row r="555" spans="1:35" x14ac:dyDescent="0.25">
      <c r="A555" s="3" t="str">
        <f t="shared" si="59"/>
        <v/>
      </c>
      <c r="B555" s="53" t="str">
        <f t="shared" si="57"/>
        <v/>
      </c>
      <c r="C555" s="57"/>
      <c r="D555" s="57"/>
      <c r="E555" s="57"/>
      <c r="F555" s="57"/>
      <c r="G555" s="57"/>
      <c r="H555" s="57"/>
      <c r="I555" s="57"/>
      <c r="J555" s="57"/>
      <c r="K555" s="57"/>
      <c r="L555" s="57"/>
      <c r="M555" s="54"/>
      <c r="N555" s="57"/>
      <c r="O555" s="58"/>
      <c r="P555" s="58"/>
      <c r="Q555" s="58"/>
      <c r="R555" s="58"/>
      <c r="S555" s="54"/>
      <c r="T555" s="57"/>
      <c r="U555" s="57"/>
      <c r="V555" s="57"/>
      <c r="W555" s="57"/>
      <c r="X555" s="147" t="str">
        <f>IF(COUNTBLANK(D555)=1,"",IF('order-admin-units'!$I$1&lt;&gt;"y", "", IF(COUNTBLANK(K555)=1, 'order-admin-units'!$B$1+1, VLOOKUP(K555, ordercountry, 2))))</f>
        <v/>
      </c>
      <c r="Y555" s="147" t="str">
        <f>IF(COUNTBLANK(D555)=1,"",IF('order-admin-units'!$I$1&lt;&gt;"y", "", IF(COUNTBLANK(K555:L555)&gt;0, 'order-admin-units'!$B$2+1, VLOOKUP(K555&amp;"@"&amp;L555, orderadmin, 2))))</f>
        <v/>
      </c>
      <c r="Z555" s="147" t="str">
        <f t="shared" si="60"/>
        <v/>
      </c>
      <c r="AA555" s="147" t="str">
        <f t="shared" si="61"/>
        <v/>
      </c>
      <c r="AB555" s="147" t="str">
        <f t="shared" si="62"/>
        <v/>
      </c>
      <c r="AC555" s="147" t="str">
        <f t="shared" si="58"/>
        <v/>
      </c>
      <c r="AD555" s="11" t="str">
        <f t="shared" si="63"/>
        <v/>
      </c>
      <c r="AE555" s="11" t="str">
        <f t="array" ref="AE555">IF(COUNTBLANK(D555)=1,"",IF(OR($H$2="y",$H$2="m"),IF(AA555=AA554,IF(OR(AB555=$AB$4:$AB554)=FALSE,AE554&amp;C555,AE554),"("&amp;C555)&amp;IF(AA555=AA556,IF(OR(AB556=$AB$4:$AB555)=FALSE,", ",""),") "),""))</f>
        <v/>
      </c>
      <c r="AF555" s="11" t="str">
        <f t="array" ref="AF555">IF((COUNTBLANK(D555)=0)*OR($H$2="y",$H$2="m"),IFERROR(LEFT(C555, FIND(" ",C555)-1), C555),"")</f>
        <v/>
      </c>
      <c r="AG555" s="11" t="str">
        <f t="array" ref="AG555">IF(COUNTBLANK(D555)=1,"",IF(OR($H$2="y",$H$2="m"),IF(AA555=AA554,IF(OR(AC555=$AC$4:$AC554)=FALSE,AG554&amp;AF555,AG554),"("&amp;AF555)&amp;IF(AA555=AA556,IF(OR(AC556=$AC$4:$AC555)=FALSE,", ",""),") "),""))</f>
        <v/>
      </c>
      <c r="AH555" s="10" t="str">
        <f>IF((COUNTBLANK(D555)=1),"",IF(D555=D554,AH554,"")&amp;IF(B554&lt;&gt;B555,((IF(COUNTBLANK(E555)=1,$D$3&amp;"Non-type material: "&amp;$D$3,$D$3&amp;INDEX('type-categories'!$A$2:$B$100,MATCH(E555,'type-categories'!$A$2:$A$100,0),2)&amp;$D$3))),"")&amp;(IF(K555&lt;&gt;K554,$C$2&amp;UPPER(K555)&amp;$C$2&amp;$K$3&amp;" ",(IF(B555&lt;&gt;B554,$C$2&amp;UPPER(K555)&amp;$C$2&amp;$K$3&amp;" ",""))))&amp;IF((AA555&lt;&gt;AA556)*($H$2="y"),AD555&amp;AE555,IF((AA555&lt;&gt;AA556)*($H$2="m"),AD555&amp;AG555,IF(($H$2&lt;&gt;"m")*($H$2&lt;&gt;"Y"),(IF(F555=0,"",F555&amp;" "&amp;$F$4&amp;" "))&amp;(IF(G555=0,"",G555&amp;" "&amp;$G$4&amp;" "))&amp;(IF(H555=0,"",H555&amp;" "&amp;H$4&amp;" "))&amp;(IF(I555=0,"",I555&amp;" "&amp;$I$4&amp;" "))&amp;(IF(J555=0,"",J555&amp;" "&amp;$J$4&amp;" ")),"")))&amp;"; "&amp;IF((B555=B554)*(AA555=AA554), "same collecting data; ", IF((B555=B554)*(Z554=Z555),"same locality; ",(IF(COUNTBLANK(L555)=1,"",$D$2&amp;L555&amp;$L$3&amp;" "&amp;$D$2))&amp;(IF(COUNTBLANK(M555)=1,"",$E$2&amp;M555&amp;$E$2&amp;", "))&amp;(IF(COUNTBLANK(N555)=1,"",N555&amp;"; "))&amp;(IF(COUNTBLANK(O555)=1,"",O555&amp;"; ")))&amp;(IF(COUNTBLANK(P555)=1,"",P555&amp;"; "))&amp;(IF(COUNTBLANK(Q555)=1,"",Q555&amp;"; "))&amp;(IF(COUNTBLANK(R555)=1,"",R555&amp;"m, "))&amp;IF((COUNTBLANK(S555)=0)*(S555&lt;&gt;S554), S555&amp;"; ","")&amp;(IF(COUNTBLANK(U555)=1,"",U555&amp;"; "))&amp;(IF(COUNTBLANK(T555)=1,"",IF(COUNTBLANK(F$2)=1,T555&amp;"; ",T555&amp;" "&amp;F$2&amp;"; "))))&amp;(IF(COUNTBLANK(V555)=1,"",V555&amp;"; "))&amp;IF((COUNTBLANK(C555)=1),"",C555)&amp;IF((B555=B556)*(K555=K556)*(L555=L556)*(M555=M556),IF(($H$2&lt;&gt;"m")*($H$2&lt;&gt;"Y"), " • ", IF((ISNUMBER(FIND(")",AE555))), " • ", "")),IF((B555=B556)*(K555=K556)," • ",". ")))</f>
        <v/>
      </c>
      <c r="AI555" s="1"/>
    </row>
    <row r="556" spans="1:35" x14ac:dyDescent="0.25">
      <c r="A556" s="3" t="str">
        <f t="shared" si="59"/>
        <v/>
      </c>
      <c r="B556" s="53" t="str">
        <f t="shared" si="57"/>
        <v/>
      </c>
      <c r="C556" s="57"/>
      <c r="D556" s="57"/>
      <c r="E556" s="57"/>
      <c r="F556" s="57"/>
      <c r="G556" s="57"/>
      <c r="H556" s="57"/>
      <c r="I556" s="57"/>
      <c r="J556" s="57"/>
      <c r="K556" s="57"/>
      <c r="L556" s="57"/>
      <c r="M556" s="54"/>
      <c r="N556" s="57"/>
      <c r="O556" s="58"/>
      <c r="P556" s="58"/>
      <c r="Q556" s="58"/>
      <c r="R556" s="58"/>
      <c r="S556" s="54"/>
      <c r="T556" s="57"/>
      <c r="U556" s="57"/>
      <c r="V556" s="57"/>
      <c r="W556" s="57"/>
      <c r="X556" s="147" t="str">
        <f>IF(COUNTBLANK(D556)=1,"",IF('order-admin-units'!$I$1&lt;&gt;"y", "", IF(COUNTBLANK(K556)=1, 'order-admin-units'!$B$1+1, VLOOKUP(K556, ordercountry, 2))))</f>
        <v/>
      </c>
      <c r="Y556" s="147" t="str">
        <f>IF(COUNTBLANK(D556)=1,"",IF('order-admin-units'!$I$1&lt;&gt;"y", "", IF(COUNTBLANK(K556:L556)&gt;0, 'order-admin-units'!$B$2+1, VLOOKUP(K556&amp;"@"&amp;L556, orderadmin, 2))))</f>
        <v/>
      </c>
      <c r="Z556" s="147" t="str">
        <f t="shared" si="60"/>
        <v/>
      </c>
      <c r="AA556" s="147" t="str">
        <f t="shared" si="61"/>
        <v/>
      </c>
      <c r="AB556" s="147" t="str">
        <f t="shared" si="62"/>
        <v/>
      </c>
      <c r="AC556" s="147" t="str">
        <f t="shared" si="58"/>
        <v/>
      </c>
      <c r="AD556" s="11" t="str">
        <f t="shared" si="63"/>
        <v/>
      </c>
      <c r="AE556" s="11" t="str">
        <f t="array" ref="AE556">IF(COUNTBLANK(D556)=1,"",IF(OR($H$2="y",$H$2="m"),IF(AA556=AA555,IF(OR(AB556=$AB$4:$AB555)=FALSE,AE555&amp;C556,AE555),"("&amp;C556)&amp;IF(AA556=AA557,IF(OR(AB557=$AB$4:$AB556)=FALSE,", ",""),") "),""))</f>
        <v/>
      </c>
      <c r="AF556" s="11" t="str">
        <f t="array" ref="AF556">IF((COUNTBLANK(D556)=0)*OR($H$2="y",$H$2="m"),IFERROR(LEFT(C556, FIND(" ",C556)-1), C556),"")</f>
        <v/>
      </c>
      <c r="AG556" s="11" t="str">
        <f t="array" ref="AG556">IF(COUNTBLANK(D556)=1,"",IF(OR($H$2="y",$H$2="m"),IF(AA556=AA555,IF(OR(AC556=$AC$4:$AC555)=FALSE,AG555&amp;AF556,AG555),"("&amp;AF556)&amp;IF(AA556=AA557,IF(OR(AC557=$AC$4:$AC556)=FALSE,", ",""),") "),""))</f>
        <v/>
      </c>
      <c r="AH556" s="10" t="str">
        <f>IF((COUNTBLANK(D556)=1),"",IF(D556=D555,AH555,"")&amp;IF(B555&lt;&gt;B556,((IF(COUNTBLANK(E556)=1,$D$3&amp;"Non-type material: "&amp;$D$3,$D$3&amp;INDEX('type-categories'!$A$2:$B$100,MATCH(E556,'type-categories'!$A$2:$A$100,0),2)&amp;$D$3))),"")&amp;(IF(K556&lt;&gt;K555,$C$2&amp;UPPER(K556)&amp;$C$2&amp;$K$3&amp;" ",(IF(B556&lt;&gt;B555,$C$2&amp;UPPER(K556)&amp;$C$2&amp;$K$3&amp;" ",""))))&amp;IF((AA556&lt;&gt;AA557)*($H$2="y"),AD556&amp;AE556,IF((AA556&lt;&gt;AA557)*($H$2="m"),AD556&amp;AG556,IF(($H$2&lt;&gt;"m")*($H$2&lt;&gt;"Y"),(IF(F556=0,"",F556&amp;" "&amp;$F$4&amp;" "))&amp;(IF(G556=0,"",G556&amp;" "&amp;$G$4&amp;" "))&amp;(IF(H556=0,"",H556&amp;" "&amp;H$4&amp;" "))&amp;(IF(I556=0,"",I556&amp;" "&amp;$I$4&amp;" "))&amp;(IF(J556=0,"",J556&amp;" "&amp;$J$4&amp;" ")),"")))&amp;"; "&amp;IF((B556=B555)*(AA556=AA555), "same collecting data; ", IF((B556=B555)*(Z555=Z556),"same locality; ",(IF(COUNTBLANK(L556)=1,"",$D$2&amp;L556&amp;$L$3&amp;" "&amp;$D$2))&amp;(IF(COUNTBLANK(M556)=1,"",$E$2&amp;M556&amp;$E$2&amp;", "))&amp;(IF(COUNTBLANK(N556)=1,"",N556&amp;"; "))&amp;(IF(COUNTBLANK(O556)=1,"",O556&amp;"; ")))&amp;(IF(COUNTBLANK(P556)=1,"",P556&amp;"; "))&amp;(IF(COUNTBLANK(Q556)=1,"",Q556&amp;"; "))&amp;(IF(COUNTBLANK(R556)=1,"",R556&amp;"m, "))&amp;IF((COUNTBLANK(S556)=0)*(S556&lt;&gt;S555), S556&amp;"; ","")&amp;(IF(COUNTBLANK(U556)=1,"",U556&amp;"; "))&amp;(IF(COUNTBLANK(T556)=1,"",IF(COUNTBLANK(F$2)=1,T556&amp;"; ",T556&amp;" "&amp;F$2&amp;"; "))))&amp;(IF(COUNTBLANK(V556)=1,"",V556&amp;"; "))&amp;IF((COUNTBLANK(C556)=1),"",C556)&amp;IF((B556=B557)*(K556=K557)*(L556=L557)*(M556=M557),IF(($H$2&lt;&gt;"m")*($H$2&lt;&gt;"Y"), " • ", IF((ISNUMBER(FIND(")",AE556))), " • ", "")),IF((B556=B557)*(K556=K557)," • ",". ")))</f>
        <v/>
      </c>
      <c r="AI556" s="1"/>
    </row>
    <row r="557" spans="1:35" x14ac:dyDescent="0.25">
      <c r="A557" s="3" t="str">
        <f t="shared" si="59"/>
        <v/>
      </c>
      <c r="B557" s="53" t="str">
        <f t="shared" si="57"/>
        <v/>
      </c>
      <c r="C557" s="57"/>
      <c r="D557" s="57"/>
      <c r="E557" s="57"/>
      <c r="F557" s="57"/>
      <c r="G557" s="57"/>
      <c r="H557" s="57"/>
      <c r="I557" s="57"/>
      <c r="J557" s="57"/>
      <c r="K557" s="57"/>
      <c r="L557" s="57"/>
      <c r="M557" s="54"/>
      <c r="N557" s="57"/>
      <c r="O557" s="58"/>
      <c r="P557" s="58"/>
      <c r="Q557" s="58"/>
      <c r="R557" s="58"/>
      <c r="S557" s="54"/>
      <c r="T557" s="57"/>
      <c r="U557" s="57"/>
      <c r="V557" s="57"/>
      <c r="W557" s="57"/>
      <c r="X557" s="147" t="str">
        <f>IF(COUNTBLANK(D557)=1,"",IF('order-admin-units'!$I$1&lt;&gt;"y", "", IF(COUNTBLANK(K557)=1, 'order-admin-units'!$B$1+1, VLOOKUP(K557, ordercountry, 2))))</f>
        <v/>
      </c>
      <c r="Y557" s="147" t="str">
        <f>IF(COUNTBLANK(D557)=1,"",IF('order-admin-units'!$I$1&lt;&gt;"y", "", IF(COUNTBLANK(K557:L557)&gt;0, 'order-admin-units'!$B$2+1, VLOOKUP(K557&amp;"@"&amp;L557, orderadmin, 2))))</f>
        <v/>
      </c>
      <c r="Z557" s="147" t="str">
        <f t="shared" si="60"/>
        <v/>
      </c>
      <c r="AA557" s="147" t="str">
        <f t="shared" si="61"/>
        <v/>
      </c>
      <c r="AB557" s="147" t="str">
        <f t="shared" si="62"/>
        <v/>
      </c>
      <c r="AC557" s="147" t="str">
        <f t="shared" si="58"/>
        <v/>
      </c>
      <c r="AD557" s="11" t="str">
        <f t="shared" si="63"/>
        <v/>
      </c>
      <c r="AE557" s="11" t="str">
        <f t="array" ref="AE557">IF(COUNTBLANK(D557)=1,"",IF(OR($H$2="y",$H$2="m"),IF(AA557=AA556,IF(OR(AB557=$AB$4:$AB556)=FALSE,AE556&amp;C557,AE556),"("&amp;C557)&amp;IF(AA557=AA558,IF(OR(AB558=$AB$4:$AB557)=FALSE,", ",""),") "),""))</f>
        <v/>
      </c>
      <c r="AF557" s="11" t="str">
        <f t="array" ref="AF557">IF((COUNTBLANK(D557)=0)*OR($H$2="y",$H$2="m"),IFERROR(LEFT(C557, FIND(" ",C557)-1), C557),"")</f>
        <v/>
      </c>
      <c r="AG557" s="11" t="str">
        <f t="array" ref="AG557">IF(COUNTBLANK(D557)=1,"",IF(OR($H$2="y",$H$2="m"),IF(AA557=AA556,IF(OR(AC557=$AC$4:$AC556)=FALSE,AG556&amp;AF557,AG556),"("&amp;AF557)&amp;IF(AA557=AA558,IF(OR(AC558=$AC$4:$AC557)=FALSE,", ",""),") "),""))</f>
        <v/>
      </c>
      <c r="AH557" s="10" t="str">
        <f>IF((COUNTBLANK(D557)=1),"",IF(D557=D556,AH556,"")&amp;IF(B556&lt;&gt;B557,((IF(COUNTBLANK(E557)=1,$D$3&amp;"Non-type material: "&amp;$D$3,$D$3&amp;INDEX('type-categories'!$A$2:$B$100,MATCH(E557,'type-categories'!$A$2:$A$100,0),2)&amp;$D$3))),"")&amp;(IF(K557&lt;&gt;K556,$C$2&amp;UPPER(K557)&amp;$C$2&amp;$K$3&amp;" ",(IF(B557&lt;&gt;B556,$C$2&amp;UPPER(K557)&amp;$C$2&amp;$K$3&amp;" ",""))))&amp;IF((AA557&lt;&gt;AA558)*($H$2="y"),AD557&amp;AE557,IF((AA557&lt;&gt;AA558)*($H$2="m"),AD557&amp;AG557,IF(($H$2&lt;&gt;"m")*($H$2&lt;&gt;"Y"),(IF(F557=0,"",F557&amp;" "&amp;$F$4&amp;" "))&amp;(IF(G557=0,"",G557&amp;" "&amp;$G$4&amp;" "))&amp;(IF(H557=0,"",H557&amp;" "&amp;H$4&amp;" "))&amp;(IF(I557=0,"",I557&amp;" "&amp;$I$4&amp;" "))&amp;(IF(J557=0,"",J557&amp;" "&amp;$J$4&amp;" ")),"")))&amp;"; "&amp;IF((B557=B556)*(AA557=AA556), "same collecting data; ", IF((B557=B556)*(Z556=Z557),"same locality; ",(IF(COUNTBLANK(L557)=1,"",$D$2&amp;L557&amp;$L$3&amp;" "&amp;$D$2))&amp;(IF(COUNTBLANK(M557)=1,"",$E$2&amp;M557&amp;$E$2&amp;", "))&amp;(IF(COUNTBLANK(N557)=1,"",N557&amp;"; "))&amp;(IF(COUNTBLANK(O557)=1,"",O557&amp;"; ")))&amp;(IF(COUNTBLANK(P557)=1,"",P557&amp;"; "))&amp;(IF(COUNTBLANK(Q557)=1,"",Q557&amp;"; "))&amp;(IF(COUNTBLANK(R557)=1,"",R557&amp;"m, "))&amp;IF((COUNTBLANK(S557)=0)*(S557&lt;&gt;S556), S557&amp;"; ","")&amp;(IF(COUNTBLANK(U557)=1,"",U557&amp;"; "))&amp;(IF(COUNTBLANK(T557)=1,"",IF(COUNTBLANK(F$2)=1,T557&amp;"; ",T557&amp;" "&amp;F$2&amp;"; "))))&amp;(IF(COUNTBLANK(V557)=1,"",V557&amp;"; "))&amp;IF((COUNTBLANK(C557)=1),"",C557)&amp;IF((B557=B558)*(K557=K558)*(L557=L558)*(M557=M558),IF(($H$2&lt;&gt;"m")*($H$2&lt;&gt;"Y"), " • ", IF((ISNUMBER(FIND(")",AE557))), " • ", "")),IF((B557=B558)*(K557=K558)," • ",". ")))</f>
        <v/>
      </c>
      <c r="AI557" s="1"/>
    </row>
    <row r="558" spans="1:35" x14ac:dyDescent="0.25">
      <c r="A558" s="3" t="str">
        <f t="shared" si="59"/>
        <v/>
      </c>
      <c r="B558" s="53" t="str">
        <f t="shared" si="57"/>
        <v/>
      </c>
      <c r="C558" s="57"/>
      <c r="D558" s="57"/>
      <c r="E558" s="57"/>
      <c r="F558" s="57"/>
      <c r="G558" s="57"/>
      <c r="H558" s="57"/>
      <c r="I558" s="57"/>
      <c r="J558" s="57"/>
      <c r="K558" s="57"/>
      <c r="L558" s="57"/>
      <c r="M558" s="54"/>
      <c r="N558" s="57"/>
      <c r="O558" s="58"/>
      <c r="P558" s="58"/>
      <c r="Q558" s="58"/>
      <c r="R558" s="58"/>
      <c r="S558" s="54"/>
      <c r="T558" s="57"/>
      <c r="U558" s="57"/>
      <c r="V558" s="57"/>
      <c r="W558" s="57"/>
      <c r="X558" s="147" t="str">
        <f>IF(COUNTBLANK(D558)=1,"",IF('order-admin-units'!$I$1&lt;&gt;"y", "", IF(COUNTBLANK(K558)=1, 'order-admin-units'!$B$1+1, VLOOKUP(K558, ordercountry, 2))))</f>
        <v/>
      </c>
      <c r="Y558" s="147" t="str">
        <f>IF(COUNTBLANK(D558)=1,"",IF('order-admin-units'!$I$1&lt;&gt;"y", "", IF(COUNTBLANK(K558:L558)&gt;0, 'order-admin-units'!$B$2+1, VLOOKUP(K558&amp;"@"&amp;L558, orderadmin, 2))))</f>
        <v/>
      </c>
      <c r="Z558" s="147" t="str">
        <f t="shared" si="60"/>
        <v/>
      </c>
      <c r="AA558" s="147" t="str">
        <f t="shared" si="61"/>
        <v/>
      </c>
      <c r="AB558" s="147" t="str">
        <f t="shared" si="62"/>
        <v/>
      </c>
      <c r="AC558" s="147" t="str">
        <f t="shared" si="58"/>
        <v/>
      </c>
      <c r="AD558" s="11" t="str">
        <f t="shared" si="63"/>
        <v/>
      </c>
      <c r="AE558" s="11" t="str">
        <f t="array" ref="AE558">IF(COUNTBLANK(D558)=1,"",IF(OR($H$2="y",$H$2="m"),IF(AA558=AA557,IF(OR(AB558=$AB$4:$AB557)=FALSE,AE557&amp;C558,AE557),"("&amp;C558)&amp;IF(AA558=AA559,IF(OR(AB559=$AB$4:$AB558)=FALSE,", ",""),") "),""))</f>
        <v/>
      </c>
      <c r="AF558" s="11" t="str">
        <f t="array" ref="AF558">IF((COUNTBLANK(D558)=0)*OR($H$2="y",$H$2="m"),IFERROR(LEFT(C558, FIND(" ",C558)-1), C558),"")</f>
        <v/>
      </c>
      <c r="AG558" s="11" t="str">
        <f t="array" ref="AG558">IF(COUNTBLANK(D558)=1,"",IF(OR($H$2="y",$H$2="m"),IF(AA558=AA557,IF(OR(AC558=$AC$4:$AC557)=FALSE,AG557&amp;AF558,AG557),"("&amp;AF558)&amp;IF(AA558=AA559,IF(OR(AC559=$AC$4:$AC558)=FALSE,", ",""),") "),""))</f>
        <v/>
      </c>
      <c r="AH558" s="10" t="str">
        <f>IF((COUNTBLANK(D558)=1),"",IF(D558=D557,AH557,"")&amp;IF(B557&lt;&gt;B558,((IF(COUNTBLANK(E558)=1,$D$3&amp;"Non-type material: "&amp;$D$3,$D$3&amp;INDEX('type-categories'!$A$2:$B$100,MATCH(E558,'type-categories'!$A$2:$A$100,0),2)&amp;$D$3))),"")&amp;(IF(K558&lt;&gt;K557,$C$2&amp;UPPER(K558)&amp;$C$2&amp;$K$3&amp;" ",(IF(B558&lt;&gt;B557,$C$2&amp;UPPER(K558)&amp;$C$2&amp;$K$3&amp;" ",""))))&amp;IF((AA558&lt;&gt;AA559)*($H$2="y"),AD558&amp;AE558,IF((AA558&lt;&gt;AA559)*($H$2="m"),AD558&amp;AG558,IF(($H$2&lt;&gt;"m")*($H$2&lt;&gt;"Y"),(IF(F558=0,"",F558&amp;" "&amp;$F$4&amp;" "))&amp;(IF(G558=0,"",G558&amp;" "&amp;$G$4&amp;" "))&amp;(IF(H558=0,"",H558&amp;" "&amp;H$4&amp;" "))&amp;(IF(I558=0,"",I558&amp;" "&amp;$I$4&amp;" "))&amp;(IF(J558=0,"",J558&amp;" "&amp;$J$4&amp;" ")),"")))&amp;"; "&amp;IF((B558=B557)*(AA558=AA557), "same collecting data; ", IF((B558=B557)*(Z557=Z558),"same locality; ",(IF(COUNTBLANK(L558)=1,"",$D$2&amp;L558&amp;$L$3&amp;" "&amp;$D$2))&amp;(IF(COUNTBLANK(M558)=1,"",$E$2&amp;M558&amp;$E$2&amp;", "))&amp;(IF(COUNTBLANK(N558)=1,"",N558&amp;"; "))&amp;(IF(COUNTBLANK(O558)=1,"",O558&amp;"; ")))&amp;(IF(COUNTBLANK(P558)=1,"",P558&amp;"; "))&amp;(IF(COUNTBLANK(Q558)=1,"",Q558&amp;"; "))&amp;(IF(COUNTBLANK(R558)=1,"",R558&amp;"m, "))&amp;IF((COUNTBLANK(S558)=0)*(S558&lt;&gt;S557), S558&amp;"; ","")&amp;(IF(COUNTBLANK(U558)=1,"",U558&amp;"; "))&amp;(IF(COUNTBLANK(T558)=1,"",IF(COUNTBLANK(F$2)=1,T558&amp;"; ",T558&amp;" "&amp;F$2&amp;"; "))))&amp;(IF(COUNTBLANK(V558)=1,"",V558&amp;"; "))&amp;IF((COUNTBLANK(C558)=1),"",C558)&amp;IF((B558=B559)*(K558=K559)*(L558=L559)*(M558=M559),IF(($H$2&lt;&gt;"m")*($H$2&lt;&gt;"Y"), " • ", IF((ISNUMBER(FIND(")",AE558))), " • ", "")),IF((B558=B559)*(K558=K559)," • ",". ")))</f>
        <v/>
      </c>
      <c r="AI558" s="1"/>
    </row>
    <row r="559" spans="1:35" x14ac:dyDescent="0.25">
      <c r="A559" s="3" t="str">
        <f t="shared" si="59"/>
        <v/>
      </c>
      <c r="B559" s="53" t="str">
        <f t="shared" si="57"/>
        <v/>
      </c>
      <c r="C559" s="57"/>
      <c r="D559" s="57"/>
      <c r="E559" s="57"/>
      <c r="F559" s="57"/>
      <c r="G559" s="57"/>
      <c r="H559" s="57"/>
      <c r="I559" s="57"/>
      <c r="J559" s="57"/>
      <c r="K559" s="57"/>
      <c r="L559" s="57"/>
      <c r="M559" s="54"/>
      <c r="N559" s="57"/>
      <c r="O559" s="58"/>
      <c r="P559" s="58"/>
      <c r="Q559" s="58"/>
      <c r="R559" s="58"/>
      <c r="S559" s="54"/>
      <c r="T559" s="57"/>
      <c r="U559" s="57"/>
      <c r="V559" s="57"/>
      <c r="W559" s="57"/>
      <c r="X559" s="147" t="str">
        <f>IF(COUNTBLANK(D559)=1,"",IF('order-admin-units'!$I$1&lt;&gt;"y", "", IF(COUNTBLANK(K559)=1, 'order-admin-units'!$B$1+1, VLOOKUP(K559, ordercountry, 2))))</f>
        <v/>
      </c>
      <c r="Y559" s="147" t="str">
        <f>IF(COUNTBLANK(D559)=1,"",IF('order-admin-units'!$I$1&lt;&gt;"y", "", IF(COUNTBLANK(K559:L559)&gt;0, 'order-admin-units'!$B$2+1, VLOOKUP(K559&amp;"@"&amp;L559, orderadmin, 2))))</f>
        <v/>
      </c>
      <c r="Z559" s="147" t="str">
        <f t="shared" si="60"/>
        <v/>
      </c>
      <c r="AA559" s="147" t="str">
        <f t="shared" si="61"/>
        <v/>
      </c>
      <c r="AB559" s="147" t="str">
        <f t="shared" si="62"/>
        <v/>
      </c>
      <c r="AC559" s="147" t="str">
        <f t="shared" si="58"/>
        <v/>
      </c>
      <c r="AD559" s="11" t="str">
        <f t="shared" si="63"/>
        <v/>
      </c>
      <c r="AE559" s="11" t="str">
        <f t="array" ref="AE559">IF(COUNTBLANK(D559)=1,"",IF(OR($H$2="y",$H$2="m"),IF(AA559=AA558,IF(OR(AB559=$AB$4:$AB558)=FALSE,AE558&amp;C559,AE558),"("&amp;C559)&amp;IF(AA559=AA560,IF(OR(AB560=$AB$4:$AB559)=FALSE,", ",""),") "),""))</f>
        <v/>
      </c>
      <c r="AF559" s="11" t="str">
        <f t="array" ref="AF559">IF((COUNTBLANK(D559)=0)*OR($H$2="y",$H$2="m"),IFERROR(LEFT(C559, FIND(" ",C559)-1), C559),"")</f>
        <v/>
      </c>
      <c r="AG559" s="11" t="str">
        <f t="array" ref="AG559">IF(COUNTBLANK(D559)=1,"",IF(OR($H$2="y",$H$2="m"),IF(AA559=AA558,IF(OR(AC559=$AC$4:$AC558)=FALSE,AG558&amp;AF559,AG558),"("&amp;AF559)&amp;IF(AA559=AA560,IF(OR(AC560=$AC$4:$AC559)=FALSE,", ",""),") "),""))</f>
        <v/>
      </c>
      <c r="AH559" s="10" t="str">
        <f>IF((COUNTBLANK(D559)=1),"",IF(D559=D558,AH558,"")&amp;IF(B558&lt;&gt;B559,((IF(COUNTBLANK(E559)=1,$D$3&amp;"Non-type material: "&amp;$D$3,$D$3&amp;INDEX('type-categories'!$A$2:$B$100,MATCH(E559,'type-categories'!$A$2:$A$100,0),2)&amp;$D$3))),"")&amp;(IF(K559&lt;&gt;K558,$C$2&amp;UPPER(K559)&amp;$C$2&amp;$K$3&amp;" ",(IF(B559&lt;&gt;B558,$C$2&amp;UPPER(K559)&amp;$C$2&amp;$K$3&amp;" ",""))))&amp;IF((AA559&lt;&gt;AA560)*($H$2="y"),AD559&amp;AE559,IF((AA559&lt;&gt;AA560)*($H$2="m"),AD559&amp;AG559,IF(($H$2&lt;&gt;"m")*($H$2&lt;&gt;"Y"),(IF(F559=0,"",F559&amp;" "&amp;$F$4&amp;" "))&amp;(IF(G559=0,"",G559&amp;" "&amp;$G$4&amp;" "))&amp;(IF(H559=0,"",H559&amp;" "&amp;H$4&amp;" "))&amp;(IF(I559=0,"",I559&amp;" "&amp;$I$4&amp;" "))&amp;(IF(J559=0,"",J559&amp;" "&amp;$J$4&amp;" ")),"")))&amp;"; "&amp;IF((B559=B558)*(AA559=AA558), "same collecting data; ", IF((B559=B558)*(Z558=Z559),"same locality; ",(IF(COUNTBLANK(L559)=1,"",$D$2&amp;L559&amp;$L$3&amp;" "&amp;$D$2))&amp;(IF(COUNTBLANK(M559)=1,"",$E$2&amp;M559&amp;$E$2&amp;", "))&amp;(IF(COUNTBLANK(N559)=1,"",N559&amp;"; "))&amp;(IF(COUNTBLANK(O559)=1,"",O559&amp;"; ")))&amp;(IF(COUNTBLANK(P559)=1,"",P559&amp;"; "))&amp;(IF(COUNTBLANK(Q559)=1,"",Q559&amp;"; "))&amp;(IF(COUNTBLANK(R559)=1,"",R559&amp;"m, "))&amp;IF((COUNTBLANK(S559)=0)*(S559&lt;&gt;S558), S559&amp;"; ","")&amp;(IF(COUNTBLANK(U559)=1,"",U559&amp;"; "))&amp;(IF(COUNTBLANK(T559)=1,"",IF(COUNTBLANK(F$2)=1,T559&amp;"; ",T559&amp;" "&amp;F$2&amp;"; "))))&amp;(IF(COUNTBLANK(V559)=1,"",V559&amp;"; "))&amp;IF((COUNTBLANK(C559)=1),"",C559)&amp;IF((B559=B560)*(K559=K560)*(L559=L560)*(M559=M560),IF(($H$2&lt;&gt;"m")*($H$2&lt;&gt;"Y"), " • ", IF((ISNUMBER(FIND(")",AE559))), " • ", "")),IF((B559=B560)*(K559=K560)," • ",". ")))</f>
        <v/>
      </c>
      <c r="AI559" s="1"/>
    </row>
    <row r="560" spans="1:35" x14ac:dyDescent="0.25">
      <c r="A560" s="3" t="str">
        <f t="shared" si="59"/>
        <v/>
      </c>
      <c r="B560" s="53" t="str">
        <f t="shared" si="57"/>
        <v/>
      </c>
      <c r="C560" s="57"/>
      <c r="D560" s="57"/>
      <c r="E560" s="57"/>
      <c r="F560" s="57"/>
      <c r="G560" s="57"/>
      <c r="H560" s="57"/>
      <c r="I560" s="57"/>
      <c r="J560" s="57"/>
      <c r="K560" s="57"/>
      <c r="L560" s="57"/>
      <c r="M560" s="54"/>
      <c r="N560" s="57"/>
      <c r="O560" s="58"/>
      <c r="P560" s="58"/>
      <c r="Q560" s="58"/>
      <c r="R560" s="58"/>
      <c r="S560" s="54"/>
      <c r="T560" s="57"/>
      <c r="U560" s="57"/>
      <c r="V560" s="57"/>
      <c r="W560" s="57"/>
      <c r="X560" s="147" t="str">
        <f>IF(COUNTBLANK(D560)=1,"",IF('order-admin-units'!$I$1&lt;&gt;"y", "", IF(COUNTBLANK(K560)=1, 'order-admin-units'!$B$1+1, VLOOKUP(K560, ordercountry, 2))))</f>
        <v/>
      </c>
      <c r="Y560" s="147" t="str">
        <f>IF(COUNTBLANK(D560)=1,"",IF('order-admin-units'!$I$1&lt;&gt;"y", "", IF(COUNTBLANK(K560:L560)&gt;0, 'order-admin-units'!$B$2+1, VLOOKUP(K560&amp;"@"&amp;L560, orderadmin, 2))))</f>
        <v/>
      </c>
      <c r="Z560" s="147" t="str">
        <f t="shared" si="60"/>
        <v/>
      </c>
      <c r="AA560" s="147" t="str">
        <f t="shared" si="61"/>
        <v/>
      </c>
      <c r="AB560" s="147" t="str">
        <f t="shared" si="62"/>
        <v/>
      </c>
      <c r="AC560" s="147" t="str">
        <f t="shared" si="58"/>
        <v/>
      </c>
      <c r="AD560" s="11" t="str">
        <f t="shared" si="63"/>
        <v/>
      </c>
      <c r="AE560" s="11" t="str">
        <f t="array" ref="AE560">IF(COUNTBLANK(D560)=1,"",IF(OR($H$2="y",$H$2="m"),IF(AA560=AA559,IF(OR(AB560=$AB$4:$AB559)=FALSE,AE559&amp;C560,AE559),"("&amp;C560)&amp;IF(AA560=AA561,IF(OR(AB561=$AB$4:$AB560)=FALSE,", ",""),") "),""))</f>
        <v/>
      </c>
      <c r="AF560" s="11" t="str">
        <f t="array" ref="AF560">IF((COUNTBLANK(D560)=0)*OR($H$2="y",$H$2="m"),IFERROR(LEFT(C560, FIND(" ",C560)-1), C560),"")</f>
        <v/>
      </c>
      <c r="AG560" s="11" t="str">
        <f t="array" ref="AG560">IF(COUNTBLANK(D560)=1,"",IF(OR($H$2="y",$H$2="m"),IF(AA560=AA559,IF(OR(AC560=$AC$4:$AC559)=FALSE,AG559&amp;AF560,AG559),"("&amp;AF560)&amp;IF(AA560=AA561,IF(OR(AC561=$AC$4:$AC560)=FALSE,", ",""),") "),""))</f>
        <v/>
      </c>
      <c r="AH560" s="10" t="str">
        <f>IF((COUNTBLANK(D560)=1),"",IF(D560=D559,AH559,"")&amp;IF(B559&lt;&gt;B560,((IF(COUNTBLANK(E560)=1,$D$3&amp;"Non-type material: "&amp;$D$3,$D$3&amp;INDEX('type-categories'!$A$2:$B$100,MATCH(E560,'type-categories'!$A$2:$A$100,0),2)&amp;$D$3))),"")&amp;(IF(K560&lt;&gt;K559,$C$2&amp;UPPER(K560)&amp;$C$2&amp;$K$3&amp;" ",(IF(B560&lt;&gt;B559,$C$2&amp;UPPER(K560)&amp;$C$2&amp;$K$3&amp;" ",""))))&amp;IF((AA560&lt;&gt;AA561)*($H$2="y"),AD560&amp;AE560,IF((AA560&lt;&gt;AA561)*($H$2="m"),AD560&amp;AG560,IF(($H$2&lt;&gt;"m")*($H$2&lt;&gt;"Y"),(IF(F560=0,"",F560&amp;" "&amp;$F$4&amp;" "))&amp;(IF(G560=0,"",G560&amp;" "&amp;$G$4&amp;" "))&amp;(IF(H560=0,"",H560&amp;" "&amp;H$4&amp;" "))&amp;(IF(I560=0,"",I560&amp;" "&amp;$I$4&amp;" "))&amp;(IF(J560=0,"",J560&amp;" "&amp;$J$4&amp;" ")),"")))&amp;"; "&amp;IF((B560=B559)*(AA560=AA559), "same collecting data; ", IF((B560=B559)*(Z559=Z560),"same locality; ",(IF(COUNTBLANK(L560)=1,"",$D$2&amp;L560&amp;$L$3&amp;" "&amp;$D$2))&amp;(IF(COUNTBLANK(M560)=1,"",$E$2&amp;M560&amp;$E$2&amp;", "))&amp;(IF(COUNTBLANK(N560)=1,"",N560&amp;"; "))&amp;(IF(COUNTBLANK(O560)=1,"",O560&amp;"; ")))&amp;(IF(COUNTBLANK(P560)=1,"",P560&amp;"; "))&amp;(IF(COUNTBLANK(Q560)=1,"",Q560&amp;"; "))&amp;(IF(COUNTBLANK(R560)=1,"",R560&amp;"m, "))&amp;IF((COUNTBLANK(S560)=0)*(S560&lt;&gt;S559), S560&amp;"; ","")&amp;(IF(COUNTBLANK(U560)=1,"",U560&amp;"; "))&amp;(IF(COUNTBLANK(T560)=1,"",IF(COUNTBLANK(F$2)=1,T560&amp;"; ",T560&amp;" "&amp;F$2&amp;"; "))))&amp;(IF(COUNTBLANK(V560)=1,"",V560&amp;"; "))&amp;IF((COUNTBLANK(C560)=1),"",C560)&amp;IF((B560=B561)*(K560=K561)*(L560=L561)*(M560=M561),IF(($H$2&lt;&gt;"m")*($H$2&lt;&gt;"Y"), " • ", IF((ISNUMBER(FIND(")",AE560))), " • ", "")),IF((B560=B561)*(K560=K561)," • ",". ")))</f>
        <v/>
      </c>
      <c r="AI560" s="1"/>
    </row>
    <row r="561" spans="1:35" x14ac:dyDescent="0.25">
      <c r="A561" s="3" t="str">
        <f t="shared" si="59"/>
        <v/>
      </c>
      <c r="B561" s="53" t="str">
        <f t="shared" si="57"/>
        <v/>
      </c>
      <c r="C561" s="57"/>
      <c r="D561" s="57"/>
      <c r="E561" s="57"/>
      <c r="F561" s="57"/>
      <c r="G561" s="57"/>
      <c r="H561" s="57"/>
      <c r="I561" s="57"/>
      <c r="J561" s="57"/>
      <c r="K561" s="57"/>
      <c r="L561" s="57"/>
      <c r="M561" s="54"/>
      <c r="N561" s="57"/>
      <c r="O561" s="58"/>
      <c r="P561" s="58"/>
      <c r="Q561" s="58"/>
      <c r="R561" s="58"/>
      <c r="S561" s="54"/>
      <c r="T561" s="57"/>
      <c r="U561" s="57"/>
      <c r="V561" s="57"/>
      <c r="W561" s="57"/>
      <c r="X561" s="147" t="str">
        <f>IF(COUNTBLANK(D561)=1,"",IF('order-admin-units'!$I$1&lt;&gt;"y", "", IF(COUNTBLANK(K561)=1, 'order-admin-units'!$B$1+1, VLOOKUP(K561, ordercountry, 2))))</f>
        <v/>
      </c>
      <c r="Y561" s="147" t="str">
        <f>IF(COUNTBLANK(D561)=1,"",IF('order-admin-units'!$I$1&lt;&gt;"y", "", IF(COUNTBLANK(K561:L561)&gt;0, 'order-admin-units'!$B$2+1, VLOOKUP(K561&amp;"@"&amp;L561, orderadmin, 2))))</f>
        <v/>
      </c>
      <c r="Z561" s="147" t="str">
        <f t="shared" si="60"/>
        <v/>
      </c>
      <c r="AA561" s="147" t="str">
        <f t="shared" si="61"/>
        <v/>
      </c>
      <c r="AB561" s="147" t="str">
        <f t="shared" si="62"/>
        <v/>
      </c>
      <c r="AC561" s="147" t="str">
        <f t="shared" si="58"/>
        <v/>
      </c>
      <c r="AD561" s="11" t="str">
        <f t="shared" si="63"/>
        <v/>
      </c>
      <c r="AE561" s="11" t="str">
        <f t="array" ref="AE561">IF(COUNTBLANK(D561)=1,"",IF(OR($H$2="y",$H$2="m"),IF(AA561=AA560,IF(OR(AB561=$AB$4:$AB560)=FALSE,AE560&amp;C561,AE560),"("&amp;C561)&amp;IF(AA561=AA562,IF(OR(AB562=$AB$4:$AB561)=FALSE,", ",""),") "),""))</f>
        <v/>
      </c>
      <c r="AF561" s="11" t="str">
        <f t="array" ref="AF561">IF((COUNTBLANK(D561)=0)*OR($H$2="y",$H$2="m"),IFERROR(LEFT(C561, FIND(" ",C561)-1), C561),"")</f>
        <v/>
      </c>
      <c r="AG561" s="11" t="str">
        <f t="array" ref="AG561">IF(COUNTBLANK(D561)=1,"",IF(OR($H$2="y",$H$2="m"),IF(AA561=AA560,IF(OR(AC561=$AC$4:$AC560)=FALSE,AG560&amp;AF561,AG560),"("&amp;AF561)&amp;IF(AA561=AA562,IF(OR(AC562=$AC$4:$AC561)=FALSE,", ",""),") "),""))</f>
        <v/>
      </c>
      <c r="AH561" s="10" t="str">
        <f>IF((COUNTBLANK(D561)=1),"",IF(D561=D560,AH560,"")&amp;IF(B560&lt;&gt;B561,((IF(COUNTBLANK(E561)=1,$D$3&amp;"Non-type material: "&amp;$D$3,$D$3&amp;INDEX('type-categories'!$A$2:$B$100,MATCH(E561,'type-categories'!$A$2:$A$100,0),2)&amp;$D$3))),"")&amp;(IF(K561&lt;&gt;K560,$C$2&amp;UPPER(K561)&amp;$C$2&amp;$K$3&amp;" ",(IF(B561&lt;&gt;B560,$C$2&amp;UPPER(K561)&amp;$C$2&amp;$K$3&amp;" ",""))))&amp;IF((AA561&lt;&gt;AA562)*($H$2="y"),AD561&amp;AE561,IF((AA561&lt;&gt;AA562)*($H$2="m"),AD561&amp;AG561,IF(($H$2&lt;&gt;"m")*($H$2&lt;&gt;"Y"),(IF(F561=0,"",F561&amp;" "&amp;$F$4&amp;" "))&amp;(IF(G561=0,"",G561&amp;" "&amp;$G$4&amp;" "))&amp;(IF(H561=0,"",H561&amp;" "&amp;H$4&amp;" "))&amp;(IF(I561=0,"",I561&amp;" "&amp;$I$4&amp;" "))&amp;(IF(J561=0,"",J561&amp;" "&amp;$J$4&amp;" ")),"")))&amp;"; "&amp;IF((B561=B560)*(AA561=AA560), "same collecting data; ", IF((B561=B560)*(Z560=Z561),"same locality; ",(IF(COUNTBLANK(L561)=1,"",$D$2&amp;L561&amp;$L$3&amp;" "&amp;$D$2))&amp;(IF(COUNTBLANK(M561)=1,"",$E$2&amp;M561&amp;$E$2&amp;", "))&amp;(IF(COUNTBLANK(N561)=1,"",N561&amp;"; "))&amp;(IF(COUNTBLANK(O561)=1,"",O561&amp;"; ")))&amp;(IF(COUNTBLANK(P561)=1,"",P561&amp;"; "))&amp;(IF(COUNTBLANK(Q561)=1,"",Q561&amp;"; "))&amp;(IF(COUNTBLANK(R561)=1,"",R561&amp;"m, "))&amp;IF((COUNTBLANK(S561)=0)*(S561&lt;&gt;S560), S561&amp;"; ","")&amp;(IF(COUNTBLANK(U561)=1,"",U561&amp;"; "))&amp;(IF(COUNTBLANK(T561)=1,"",IF(COUNTBLANK(F$2)=1,T561&amp;"; ",T561&amp;" "&amp;F$2&amp;"; "))))&amp;(IF(COUNTBLANK(V561)=1,"",V561&amp;"; "))&amp;IF((COUNTBLANK(C561)=1),"",C561)&amp;IF((B561=B562)*(K561=K562)*(L561=L562)*(M561=M562),IF(($H$2&lt;&gt;"m")*($H$2&lt;&gt;"Y"), " • ", IF((ISNUMBER(FIND(")",AE561))), " • ", "")),IF((B561=B562)*(K561=K562)," • ",". ")))</f>
        <v/>
      </c>
      <c r="AI561" s="1"/>
    </row>
    <row r="562" spans="1:35" x14ac:dyDescent="0.25">
      <c r="A562" s="3" t="str">
        <f t="shared" si="59"/>
        <v/>
      </c>
      <c r="B562" s="53" t="str">
        <f t="shared" si="57"/>
        <v/>
      </c>
      <c r="C562" s="57"/>
      <c r="D562" s="57"/>
      <c r="E562" s="57"/>
      <c r="F562" s="57"/>
      <c r="G562" s="57"/>
      <c r="H562" s="57"/>
      <c r="I562" s="57"/>
      <c r="J562" s="57"/>
      <c r="K562" s="57"/>
      <c r="L562" s="57"/>
      <c r="M562" s="54"/>
      <c r="N562" s="57"/>
      <c r="O562" s="58"/>
      <c r="P562" s="58"/>
      <c r="Q562" s="58"/>
      <c r="R562" s="58"/>
      <c r="S562" s="54"/>
      <c r="T562" s="57"/>
      <c r="U562" s="57"/>
      <c r="V562" s="57"/>
      <c r="W562" s="57"/>
      <c r="X562" s="147" t="str">
        <f>IF(COUNTBLANK(D562)=1,"",IF('order-admin-units'!$I$1&lt;&gt;"y", "", IF(COUNTBLANK(K562)=1, 'order-admin-units'!$B$1+1, VLOOKUP(K562, ordercountry, 2))))</f>
        <v/>
      </c>
      <c r="Y562" s="147" t="str">
        <f>IF(COUNTBLANK(D562)=1,"",IF('order-admin-units'!$I$1&lt;&gt;"y", "", IF(COUNTBLANK(K562:L562)&gt;0, 'order-admin-units'!$B$2+1, VLOOKUP(K562&amp;"@"&amp;L562, orderadmin, 2))))</f>
        <v/>
      </c>
      <c r="Z562" s="147" t="str">
        <f t="shared" si="60"/>
        <v/>
      </c>
      <c r="AA562" s="147" t="str">
        <f t="shared" si="61"/>
        <v/>
      </c>
      <c r="AB562" s="147" t="str">
        <f t="shared" si="62"/>
        <v/>
      </c>
      <c r="AC562" s="147" t="str">
        <f t="shared" si="58"/>
        <v/>
      </c>
      <c r="AD562" s="11" t="str">
        <f t="shared" si="63"/>
        <v/>
      </c>
      <c r="AE562" s="11" t="str">
        <f t="array" ref="AE562">IF(COUNTBLANK(D562)=1,"",IF(OR($H$2="y",$H$2="m"),IF(AA562=AA561,IF(OR(AB562=$AB$4:$AB561)=FALSE,AE561&amp;C562,AE561),"("&amp;C562)&amp;IF(AA562=AA563,IF(OR(AB563=$AB$4:$AB562)=FALSE,", ",""),") "),""))</f>
        <v/>
      </c>
      <c r="AF562" s="11" t="str">
        <f t="array" ref="AF562">IF((COUNTBLANK(D562)=0)*OR($H$2="y",$H$2="m"),IFERROR(LEFT(C562, FIND(" ",C562)-1), C562),"")</f>
        <v/>
      </c>
      <c r="AG562" s="11" t="str">
        <f t="array" ref="AG562">IF(COUNTBLANK(D562)=1,"",IF(OR($H$2="y",$H$2="m"),IF(AA562=AA561,IF(OR(AC562=$AC$4:$AC561)=FALSE,AG561&amp;AF562,AG561),"("&amp;AF562)&amp;IF(AA562=AA563,IF(OR(AC563=$AC$4:$AC562)=FALSE,", ",""),") "),""))</f>
        <v/>
      </c>
      <c r="AH562" s="10" t="str">
        <f>IF((COUNTBLANK(D562)=1),"",IF(D562=D561,AH561,"")&amp;IF(B561&lt;&gt;B562,((IF(COUNTBLANK(E562)=1,$D$3&amp;"Non-type material: "&amp;$D$3,$D$3&amp;INDEX('type-categories'!$A$2:$B$100,MATCH(E562,'type-categories'!$A$2:$A$100,0),2)&amp;$D$3))),"")&amp;(IF(K562&lt;&gt;K561,$C$2&amp;UPPER(K562)&amp;$C$2&amp;$K$3&amp;" ",(IF(B562&lt;&gt;B561,$C$2&amp;UPPER(K562)&amp;$C$2&amp;$K$3&amp;" ",""))))&amp;IF((AA562&lt;&gt;AA563)*($H$2="y"),AD562&amp;AE562,IF((AA562&lt;&gt;AA563)*($H$2="m"),AD562&amp;AG562,IF(($H$2&lt;&gt;"m")*($H$2&lt;&gt;"Y"),(IF(F562=0,"",F562&amp;" "&amp;$F$4&amp;" "))&amp;(IF(G562=0,"",G562&amp;" "&amp;$G$4&amp;" "))&amp;(IF(H562=0,"",H562&amp;" "&amp;H$4&amp;" "))&amp;(IF(I562=0,"",I562&amp;" "&amp;$I$4&amp;" "))&amp;(IF(J562=0,"",J562&amp;" "&amp;$J$4&amp;" ")),"")))&amp;"; "&amp;IF((B562=B561)*(AA562=AA561), "same collecting data; ", IF((B562=B561)*(Z561=Z562),"same locality; ",(IF(COUNTBLANK(L562)=1,"",$D$2&amp;L562&amp;$L$3&amp;" "&amp;$D$2))&amp;(IF(COUNTBLANK(M562)=1,"",$E$2&amp;M562&amp;$E$2&amp;", "))&amp;(IF(COUNTBLANK(N562)=1,"",N562&amp;"; "))&amp;(IF(COUNTBLANK(O562)=1,"",O562&amp;"; ")))&amp;(IF(COUNTBLANK(P562)=1,"",P562&amp;"; "))&amp;(IF(COUNTBLANK(Q562)=1,"",Q562&amp;"; "))&amp;(IF(COUNTBLANK(R562)=1,"",R562&amp;"m, "))&amp;IF((COUNTBLANK(S562)=0)*(S562&lt;&gt;S561), S562&amp;"; ","")&amp;(IF(COUNTBLANK(U562)=1,"",U562&amp;"; "))&amp;(IF(COUNTBLANK(T562)=1,"",IF(COUNTBLANK(F$2)=1,T562&amp;"; ",T562&amp;" "&amp;F$2&amp;"; "))))&amp;(IF(COUNTBLANK(V562)=1,"",V562&amp;"; "))&amp;IF((COUNTBLANK(C562)=1),"",C562)&amp;IF((B562=B563)*(K562=K563)*(L562=L563)*(M562=M563),IF(($H$2&lt;&gt;"m")*($H$2&lt;&gt;"Y"), " • ", IF((ISNUMBER(FIND(")",AE562))), " • ", "")),IF((B562=B563)*(K562=K563)," • ",". ")))</f>
        <v/>
      </c>
      <c r="AI562" s="1"/>
    </row>
    <row r="563" spans="1:35" x14ac:dyDescent="0.25">
      <c r="A563" s="3" t="str">
        <f t="shared" si="59"/>
        <v/>
      </c>
      <c r="B563" s="53" t="str">
        <f t="shared" si="57"/>
        <v/>
      </c>
      <c r="C563" s="57"/>
      <c r="D563" s="57"/>
      <c r="E563" s="57"/>
      <c r="F563" s="57"/>
      <c r="G563" s="57"/>
      <c r="H563" s="57"/>
      <c r="I563" s="57"/>
      <c r="J563" s="57"/>
      <c r="K563" s="57"/>
      <c r="L563" s="57"/>
      <c r="M563" s="54"/>
      <c r="N563" s="57"/>
      <c r="O563" s="58"/>
      <c r="P563" s="58"/>
      <c r="Q563" s="58"/>
      <c r="R563" s="58"/>
      <c r="S563" s="54"/>
      <c r="T563" s="57"/>
      <c r="U563" s="57"/>
      <c r="V563" s="57"/>
      <c r="W563" s="57"/>
      <c r="X563" s="147" t="str">
        <f>IF(COUNTBLANK(D563)=1,"",IF('order-admin-units'!$I$1&lt;&gt;"y", "", IF(COUNTBLANK(K563)=1, 'order-admin-units'!$B$1+1, VLOOKUP(K563, ordercountry, 2))))</f>
        <v/>
      </c>
      <c r="Y563" s="147" t="str">
        <f>IF(COUNTBLANK(D563)=1,"",IF('order-admin-units'!$I$1&lt;&gt;"y", "", IF(COUNTBLANK(K563:L563)&gt;0, 'order-admin-units'!$B$2+1, VLOOKUP(K563&amp;"@"&amp;L563, orderadmin, 2))))</f>
        <v/>
      </c>
      <c r="Z563" s="147" t="str">
        <f t="shared" si="60"/>
        <v/>
      </c>
      <c r="AA563" s="147" t="str">
        <f t="shared" si="61"/>
        <v/>
      </c>
      <c r="AB563" s="147" t="str">
        <f t="shared" si="62"/>
        <v/>
      </c>
      <c r="AC563" s="147" t="str">
        <f t="shared" si="58"/>
        <v/>
      </c>
      <c r="AD563" s="11" t="str">
        <f t="shared" si="63"/>
        <v/>
      </c>
      <c r="AE563" s="11" t="str">
        <f t="array" ref="AE563">IF(COUNTBLANK(D563)=1,"",IF(OR($H$2="y",$H$2="m"),IF(AA563=AA562,IF(OR(AB563=$AB$4:$AB562)=FALSE,AE562&amp;C563,AE562),"("&amp;C563)&amp;IF(AA563=AA564,IF(OR(AB564=$AB$4:$AB563)=FALSE,", ",""),") "),""))</f>
        <v/>
      </c>
      <c r="AF563" s="11" t="str">
        <f t="array" ref="AF563">IF((COUNTBLANK(D563)=0)*OR($H$2="y",$H$2="m"),IFERROR(LEFT(C563, FIND(" ",C563)-1), C563),"")</f>
        <v/>
      </c>
      <c r="AG563" s="11" t="str">
        <f t="array" ref="AG563">IF(COUNTBLANK(D563)=1,"",IF(OR($H$2="y",$H$2="m"),IF(AA563=AA562,IF(OR(AC563=$AC$4:$AC562)=FALSE,AG562&amp;AF563,AG562),"("&amp;AF563)&amp;IF(AA563=AA564,IF(OR(AC564=$AC$4:$AC563)=FALSE,", ",""),") "),""))</f>
        <v/>
      </c>
      <c r="AH563" s="10" t="str">
        <f>IF((COUNTBLANK(D563)=1),"",IF(D563=D562,AH562,"")&amp;IF(B562&lt;&gt;B563,((IF(COUNTBLANK(E563)=1,$D$3&amp;"Non-type material: "&amp;$D$3,$D$3&amp;INDEX('type-categories'!$A$2:$B$100,MATCH(E563,'type-categories'!$A$2:$A$100,0),2)&amp;$D$3))),"")&amp;(IF(K563&lt;&gt;K562,$C$2&amp;UPPER(K563)&amp;$C$2&amp;$K$3&amp;" ",(IF(B563&lt;&gt;B562,$C$2&amp;UPPER(K563)&amp;$C$2&amp;$K$3&amp;" ",""))))&amp;IF((AA563&lt;&gt;AA564)*($H$2="y"),AD563&amp;AE563,IF((AA563&lt;&gt;AA564)*($H$2="m"),AD563&amp;AG563,IF(($H$2&lt;&gt;"m")*($H$2&lt;&gt;"Y"),(IF(F563=0,"",F563&amp;" "&amp;$F$4&amp;" "))&amp;(IF(G563=0,"",G563&amp;" "&amp;$G$4&amp;" "))&amp;(IF(H563=0,"",H563&amp;" "&amp;H$4&amp;" "))&amp;(IF(I563=0,"",I563&amp;" "&amp;$I$4&amp;" "))&amp;(IF(J563=0,"",J563&amp;" "&amp;$J$4&amp;" ")),"")))&amp;"; "&amp;IF((B563=B562)*(AA563=AA562), "same collecting data; ", IF((B563=B562)*(Z562=Z563),"same locality; ",(IF(COUNTBLANK(L563)=1,"",$D$2&amp;L563&amp;$L$3&amp;" "&amp;$D$2))&amp;(IF(COUNTBLANK(M563)=1,"",$E$2&amp;M563&amp;$E$2&amp;", "))&amp;(IF(COUNTBLANK(N563)=1,"",N563&amp;"; "))&amp;(IF(COUNTBLANK(O563)=1,"",O563&amp;"; ")))&amp;(IF(COUNTBLANK(P563)=1,"",P563&amp;"; "))&amp;(IF(COUNTBLANK(Q563)=1,"",Q563&amp;"; "))&amp;(IF(COUNTBLANK(R563)=1,"",R563&amp;"m, "))&amp;IF((COUNTBLANK(S563)=0)*(S563&lt;&gt;S562), S563&amp;"; ","")&amp;(IF(COUNTBLANK(U563)=1,"",U563&amp;"; "))&amp;(IF(COUNTBLANK(T563)=1,"",IF(COUNTBLANK(F$2)=1,T563&amp;"; ",T563&amp;" "&amp;F$2&amp;"; "))))&amp;(IF(COUNTBLANK(V563)=1,"",V563&amp;"; "))&amp;IF((COUNTBLANK(C563)=1),"",C563)&amp;IF((B563=B564)*(K563=K564)*(L563=L564)*(M563=M564),IF(($H$2&lt;&gt;"m")*($H$2&lt;&gt;"Y"), " • ", IF((ISNUMBER(FIND(")",AE563))), " • ", "")),IF((B563=B564)*(K563=K564)," • ",". ")))</f>
        <v/>
      </c>
      <c r="AI563" s="1"/>
    </row>
    <row r="564" spans="1:35" x14ac:dyDescent="0.25">
      <c r="A564" s="3" t="str">
        <f t="shared" si="59"/>
        <v/>
      </c>
      <c r="B564" s="53" t="str">
        <f t="shared" si="57"/>
        <v/>
      </c>
      <c r="C564" s="57"/>
      <c r="D564" s="57"/>
      <c r="E564" s="57"/>
      <c r="F564" s="57"/>
      <c r="G564" s="57"/>
      <c r="H564" s="57"/>
      <c r="I564" s="57"/>
      <c r="J564" s="57"/>
      <c r="K564" s="57"/>
      <c r="L564" s="57"/>
      <c r="M564" s="54"/>
      <c r="N564" s="57"/>
      <c r="O564" s="58"/>
      <c r="P564" s="58"/>
      <c r="Q564" s="58"/>
      <c r="R564" s="58"/>
      <c r="S564" s="54"/>
      <c r="T564" s="57"/>
      <c r="U564" s="57"/>
      <c r="V564" s="57"/>
      <c r="W564" s="57"/>
      <c r="X564" s="147" t="str">
        <f>IF(COUNTBLANK(D564)=1,"",IF('order-admin-units'!$I$1&lt;&gt;"y", "", IF(COUNTBLANK(K564)=1, 'order-admin-units'!$B$1+1, VLOOKUP(K564, ordercountry, 2))))</f>
        <v/>
      </c>
      <c r="Y564" s="147" t="str">
        <f>IF(COUNTBLANK(D564)=1,"",IF('order-admin-units'!$I$1&lt;&gt;"y", "", IF(COUNTBLANK(K564:L564)&gt;0, 'order-admin-units'!$B$2+1, VLOOKUP(K564&amp;"@"&amp;L564, orderadmin, 2))))</f>
        <v/>
      </c>
      <c r="Z564" s="147" t="str">
        <f t="shared" si="60"/>
        <v/>
      </c>
      <c r="AA564" s="147" t="str">
        <f t="shared" si="61"/>
        <v/>
      </c>
      <c r="AB564" s="147" t="str">
        <f t="shared" si="62"/>
        <v/>
      </c>
      <c r="AC564" s="147" t="str">
        <f t="shared" si="58"/>
        <v/>
      </c>
      <c r="AD564" s="11" t="str">
        <f t="shared" si="63"/>
        <v/>
      </c>
      <c r="AE564" s="11" t="str">
        <f t="array" ref="AE564">IF(COUNTBLANK(D564)=1,"",IF(OR($H$2="y",$H$2="m"),IF(AA564=AA563,IF(OR(AB564=$AB$4:$AB563)=FALSE,AE563&amp;C564,AE563),"("&amp;C564)&amp;IF(AA564=AA565,IF(OR(AB565=$AB$4:$AB564)=FALSE,", ",""),") "),""))</f>
        <v/>
      </c>
      <c r="AF564" s="11" t="str">
        <f t="array" ref="AF564">IF((COUNTBLANK(D564)=0)*OR($H$2="y",$H$2="m"),IFERROR(LEFT(C564, FIND(" ",C564)-1), C564),"")</f>
        <v/>
      </c>
      <c r="AG564" s="11" t="str">
        <f t="array" ref="AG564">IF(COUNTBLANK(D564)=1,"",IF(OR($H$2="y",$H$2="m"),IF(AA564=AA563,IF(OR(AC564=$AC$4:$AC563)=FALSE,AG563&amp;AF564,AG563),"("&amp;AF564)&amp;IF(AA564=AA565,IF(OR(AC565=$AC$4:$AC564)=FALSE,", ",""),") "),""))</f>
        <v/>
      </c>
      <c r="AH564" s="10" t="str">
        <f>IF((COUNTBLANK(D564)=1),"",IF(D564=D563,AH563,"")&amp;IF(B563&lt;&gt;B564,((IF(COUNTBLANK(E564)=1,$D$3&amp;"Non-type material: "&amp;$D$3,$D$3&amp;INDEX('type-categories'!$A$2:$B$100,MATCH(E564,'type-categories'!$A$2:$A$100,0),2)&amp;$D$3))),"")&amp;(IF(K564&lt;&gt;K563,$C$2&amp;UPPER(K564)&amp;$C$2&amp;$K$3&amp;" ",(IF(B564&lt;&gt;B563,$C$2&amp;UPPER(K564)&amp;$C$2&amp;$K$3&amp;" ",""))))&amp;IF((AA564&lt;&gt;AA565)*($H$2="y"),AD564&amp;AE564,IF((AA564&lt;&gt;AA565)*($H$2="m"),AD564&amp;AG564,IF(($H$2&lt;&gt;"m")*($H$2&lt;&gt;"Y"),(IF(F564=0,"",F564&amp;" "&amp;$F$4&amp;" "))&amp;(IF(G564=0,"",G564&amp;" "&amp;$G$4&amp;" "))&amp;(IF(H564=0,"",H564&amp;" "&amp;H$4&amp;" "))&amp;(IF(I564=0,"",I564&amp;" "&amp;$I$4&amp;" "))&amp;(IF(J564=0,"",J564&amp;" "&amp;$J$4&amp;" ")),"")))&amp;"; "&amp;IF((B564=B563)*(AA564=AA563), "same collecting data; ", IF((B564=B563)*(Z563=Z564),"same locality; ",(IF(COUNTBLANK(L564)=1,"",$D$2&amp;L564&amp;$L$3&amp;" "&amp;$D$2))&amp;(IF(COUNTBLANK(M564)=1,"",$E$2&amp;M564&amp;$E$2&amp;", "))&amp;(IF(COUNTBLANK(N564)=1,"",N564&amp;"; "))&amp;(IF(COUNTBLANK(O564)=1,"",O564&amp;"; ")))&amp;(IF(COUNTBLANK(P564)=1,"",P564&amp;"; "))&amp;(IF(COUNTBLANK(Q564)=1,"",Q564&amp;"; "))&amp;(IF(COUNTBLANK(R564)=1,"",R564&amp;"m, "))&amp;IF((COUNTBLANK(S564)=0)*(S564&lt;&gt;S563), S564&amp;"; ","")&amp;(IF(COUNTBLANK(U564)=1,"",U564&amp;"; "))&amp;(IF(COUNTBLANK(T564)=1,"",IF(COUNTBLANK(F$2)=1,T564&amp;"; ",T564&amp;" "&amp;F$2&amp;"; "))))&amp;(IF(COUNTBLANK(V564)=1,"",V564&amp;"; "))&amp;IF((COUNTBLANK(C564)=1),"",C564)&amp;IF((B564=B565)*(K564=K565)*(L564=L565)*(M564=M565),IF(($H$2&lt;&gt;"m")*($H$2&lt;&gt;"Y"), " • ", IF((ISNUMBER(FIND(")",AE564))), " • ", "")),IF((B564=B565)*(K564=K565)," • ",". ")))</f>
        <v/>
      </c>
      <c r="AI564" s="1"/>
    </row>
    <row r="565" spans="1:35" x14ac:dyDescent="0.25">
      <c r="A565" s="3" t="str">
        <f t="shared" si="59"/>
        <v/>
      </c>
      <c r="B565" s="53" t="str">
        <f t="shared" si="57"/>
        <v/>
      </c>
      <c r="C565" s="57"/>
      <c r="D565" s="57"/>
      <c r="E565" s="57"/>
      <c r="F565" s="57"/>
      <c r="G565" s="57"/>
      <c r="H565" s="57"/>
      <c r="I565" s="57"/>
      <c r="J565" s="57"/>
      <c r="K565" s="57"/>
      <c r="L565" s="57"/>
      <c r="M565" s="54"/>
      <c r="N565" s="57"/>
      <c r="O565" s="58"/>
      <c r="P565" s="58"/>
      <c r="Q565" s="58"/>
      <c r="R565" s="58"/>
      <c r="S565" s="54"/>
      <c r="T565" s="57"/>
      <c r="U565" s="57"/>
      <c r="V565" s="57"/>
      <c r="W565" s="57"/>
      <c r="X565" s="147" t="str">
        <f>IF(COUNTBLANK(D565)=1,"",IF('order-admin-units'!$I$1&lt;&gt;"y", "", IF(COUNTBLANK(K565)=1, 'order-admin-units'!$B$1+1, VLOOKUP(K565, ordercountry, 2))))</f>
        <v/>
      </c>
      <c r="Y565" s="147" t="str">
        <f>IF(COUNTBLANK(D565)=1,"",IF('order-admin-units'!$I$1&lt;&gt;"y", "", IF(COUNTBLANK(K565:L565)&gt;0, 'order-admin-units'!$B$2+1, VLOOKUP(K565&amp;"@"&amp;L565, orderadmin, 2))))</f>
        <v/>
      </c>
      <c r="Z565" s="147" t="str">
        <f t="shared" si="60"/>
        <v/>
      </c>
      <c r="AA565" s="147" t="str">
        <f t="shared" si="61"/>
        <v/>
      </c>
      <c r="AB565" s="147" t="str">
        <f t="shared" si="62"/>
        <v/>
      </c>
      <c r="AC565" s="147" t="str">
        <f t="shared" si="58"/>
        <v/>
      </c>
      <c r="AD565" s="11" t="str">
        <f t="shared" si="63"/>
        <v/>
      </c>
      <c r="AE565" s="11" t="str">
        <f t="array" ref="AE565">IF(COUNTBLANK(D565)=1,"",IF(OR($H$2="y",$H$2="m"),IF(AA565=AA564,IF(OR(AB565=$AB$4:$AB564)=FALSE,AE564&amp;C565,AE564),"("&amp;C565)&amp;IF(AA565=AA566,IF(OR(AB566=$AB$4:$AB565)=FALSE,", ",""),") "),""))</f>
        <v/>
      </c>
      <c r="AF565" s="11" t="str">
        <f t="array" ref="AF565">IF((COUNTBLANK(D565)=0)*OR($H$2="y",$H$2="m"),IFERROR(LEFT(C565, FIND(" ",C565)-1), C565),"")</f>
        <v/>
      </c>
      <c r="AG565" s="11" t="str">
        <f t="array" ref="AG565">IF(COUNTBLANK(D565)=1,"",IF(OR($H$2="y",$H$2="m"),IF(AA565=AA564,IF(OR(AC565=$AC$4:$AC564)=FALSE,AG564&amp;AF565,AG564),"("&amp;AF565)&amp;IF(AA565=AA566,IF(OR(AC566=$AC$4:$AC565)=FALSE,", ",""),") "),""))</f>
        <v/>
      </c>
      <c r="AH565" s="10" t="str">
        <f>IF((COUNTBLANK(D565)=1),"",IF(D565=D564,AH564,"")&amp;IF(B564&lt;&gt;B565,((IF(COUNTBLANK(E565)=1,$D$3&amp;"Non-type material: "&amp;$D$3,$D$3&amp;INDEX('type-categories'!$A$2:$B$100,MATCH(E565,'type-categories'!$A$2:$A$100,0),2)&amp;$D$3))),"")&amp;(IF(K565&lt;&gt;K564,$C$2&amp;UPPER(K565)&amp;$C$2&amp;$K$3&amp;" ",(IF(B565&lt;&gt;B564,$C$2&amp;UPPER(K565)&amp;$C$2&amp;$K$3&amp;" ",""))))&amp;IF((AA565&lt;&gt;AA566)*($H$2="y"),AD565&amp;AE565,IF((AA565&lt;&gt;AA566)*($H$2="m"),AD565&amp;AG565,IF(($H$2&lt;&gt;"m")*($H$2&lt;&gt;"Y"),(IF(F565=0,"",F565&amp;" "&amp;$F$4&amp;" "))&amp;(IF(G565=0,"",G565&amp;" "&amp;$G$4&amp;" "))&amp;(IF(H565=0,"",H565&amp;" "&amp;H$4&amp;" "))&amp;(IF(I565=0,"",I565&amp;" "&amp;$I$4&amp;" "))&amp;(IF(J565=0,"",J565&amp;" "&amp;$J$4&amp;" ")),"")))&amp;"; "&amp;IF((B565=B564)*(AA565=AA564), "same collecting data; ", IF((B565=B564)*(Z564=Z565),"same locality; ",(IF(COUNTBLANK(L565)=1,"",$D$2&amp;L565&amp;$L$3&amp;" "&amp;$D$2))&amp;(IF(COUNTBLANK(M565)=1,"",$E$2&amp;M565&amp;$E$2&amp;", "))&amp;(IF(COUNTBLANK(N565)=1,"",N565&amp;"; "))&amp;(IF(COUNTBLANK(O565)=1,"",O565&amp;"; ")))&amp;(IF(COUNTBLANK(P565)=1,"",P565&amp;"; "))&amp;(IF(COUNTBLANK(Q565)=1,"",Q565&amp;"; "))&amp;(IF(COUNTBLANK(R565)=1,"",R565&amp;"m, "))&amp;IF((COUNTBLANK(S565)=0)*(S565&lt;&gt;S564), S565&amp;"; ","")&amp;(IF(COUNTBLANK(U565)=1,"",U565&amp;"; "))&amp;(IF(COUNTBLANK(T565)=1,"",IF(COUNTBLANK(F$2)=1,T565&amp;"; ",T565&amp;" "&amp;F$2&amp;"; "))))&amp;(IF(COUNTBLANK(V565)=1,"",V565&amp;"; "))&amp;IF((COUNTBLANK(C565)=1),"",C565)&amp;IF((B565=B566)*(K565=K566)*(L565=L566)*(M565=M566),IF(($H$2&lt;&gt;"m")*($H$2&lt;&gt;"Y"), " • ", IF((ISNUMBER(FIND(")",AE565))), " • ", "")),IF((B565=B566)*(K565=K566)," • ",". ")))</f>
        <v/>
      </c>
      <c r="AI565" s="1"/>
    </row>
    <row r="566" spans="1:35" x14ac:dyDescent="0.25">
      <c r="A566" s="3" t="str">
        <f t="shared" si="59"/>
        <v/>
      </c>
      <c r="B566" s="53" t="str">
        <f t="shared" si="57"/>
        <v/>
      </c>
      <c r="C566" s="57"/>
      <c r="D566" s="57"/>
      <c r="E566" s="57"/>
      <c r="F566" s="57"/>
      <c r="G566" s="57"/>
      <c r="H566" s="57"/>
      <c r="I566" s="57"/>
      <c r="J566" s="57"/>
      <c r="K566" s="57"/>
      <c r="L566" s="57"/>
      <c r="M566" s="54"/>
      <c r="N566" s="57"/>
      <c r="O566" s="58"/>
      <c r="P566" s="58"/>
      <c r="Q566" s="58"/>
      <c r="R566" s="58"/>
      <c r="S566" s="54"/>
      <c r="T566" s="57"/>
      <c r="U566" s="57"/>
      <c r="V566" s="57"/>
      <c r="W566" s="57"/>
      <c r="X566" s="147" t="str">
        <f>IF(COUNTBLANK(D566)=1,"",IF('order-admin-units'!$I$1&lt;&gt;"y", "", IF(COUNTBLANK(K566)=1, 'order-admin-units'!$B$1+1, VLOOKUP(K566, ordercountry, 2))))</f>
        <v/>
      </c>
      <c r="Y566" s="147" t="str">
        <f>IF(COUNTBLANK(D566)=1,"",IF('order-admin-units'!$I$1&lt;&gt;"y", "", IF(COUNTBLANK(K566:L566)&gt;0, 'order-admin-units'!$B$2+1, VLOOKUP(K566&amp;"@"&amp;L566, orderadmin, 2))))</f>
        <v/>
      </c>
      <c r="Z566" s="147" t="str">
        <f t="shared" si="60"/>
        <v/>
      </c>
      <c r="AA566" s="147" t="str">
        <f t="shared" si="61"/>
        <v/>
      </c>
      <c r="AB566" s="147" t="str">
        <f t="shared" si="62"/>
        <v/>
      </c>
      <c r="AC566" s="147" t="str">
        <f t="shared" si="58"/>
        <v/>
      </c>
      <c r="AD566" s="11" t="str">
        <f t="shared" si="63"/>
        <v/>
      </c>
      <c r="AE566" s="11" t="str">
        <f t="array" ref="AE566">IF(COUNTBLANK(D566)=1,"",IF(OR($H$2="y",$H$2="m"),IF(AA566=AA565,IF(OR(AB566=$AB$4:$AB565)=FALSE,AE565&amp;C566,AE565),"("&amp;C566)&amp;IF(AA566=AA567,IF(OR(AB567=$AB$4:$AB566)=FALSE,", ",""),") "),""))</f>
        <v/>
      </c>
      <c r="AF566" s="11" t="str">
        <f t="array" ref="AF566">IF((COUNTBLANK(D566)=0)*OR($H$2="y",$H$2="m"),IFERROR(LEFT(C566, FIND(" ",C566)-1), C566),"")</f>
        <v/>
      </c>
      <c r="AG566" s="11" t="str">
        <f t="array" ref="AG566">IF(COUNTBLANK(D566)=1,"",IF(OR($H$2="y",$H$2="m"),IF(AA566=AA565,IF(OR(AC566=$AC$4:$AC565)=FALSE,AG565&amp;AF566,AG565),"("&amp;AF566)&amp;IF(AA566=AA567,IF(OR(AC567=$AC$4:$AC566)=FALSE,", ",""),") "),""))</f>
        <v/>
      </c>
      <c r="AH566" s="10" t="str">
        <f>IF((COUNTBLANK(D566)=1),"",IF(D566=D565,AH565,"")&amp;IF(B565&lt;&gt;B566,((IF(COUNTBLANK(E566)=1,$D$3&amp;"Non-type material: "&amp;$D$3,$D$3&amp;INDEX('type-categories'!$A$2:$B$100,MATCH(E566,'type-categories'!$A$2:$A$100,0),2)&amp;$D$3))),"")&amp;(IF(K566&lt;&gt;K565,$C$2&amp;UPPER(K566)&amp;$C$2&amp;$K$3&amp;" ",(IF(B566&lt;&gt;B565,$C$2&amp;UPPER(K566)&amp;$C$2&amp;$K$3&amp;" ",""))))&amp;IF((AA566&lt;&gt;AA567)*($H$2="y"),AD566&amp;AE566,IF((AA566&lt;&gt;AA567)*($H$2="m"),AD566&amp;AG566,IF(($H$2&lt;&gt;"m")*($H$2&lt;&gt;"Y"),(IF(F566=0,"",F566&amp;" "&amp;$F$4&amp;" "))&amp;(IF(G566=0,"",G566&amp;" "&amp;$G$4&amp;" "))&amp;(IF(H566=0,"",H566&amp;" "&amp;H$4&amp;" "))&amp;(IF(I566=0,"",I566&amp;" "&amp;$I$4&amp;" "))&amp;(IF(J566=0,"",J566&amp;" "&amp;$J$4&amp;" ")),"")))&amp;"; "&amp;IF((B566=B565)*(AA566=AA565), "same collecting data; ", IF((B566=B565)*(Z565=Z566),"same locality; ",(IF(COUNTBLANK(L566)=1,"",$D$2&amp;L566&amp;$L$3&amp;" "&amp;$D$2))&amp;(IF(COUNTBLANK(M566)=1,"",$E$2&amp;M566&amp;$E$2&amp;", "))&amp;(IF(COUNTBLANK(N566)=1,"",N566&amp;"; "))&amp;(IF(COUNTBLANK(O566)=1,"",O566&amp;"; ")))&amp;(IF(COUNTBLANK(P566)=1,"",P566&amp;"; "))&amp;(IF(COUNTBLANK(Q566)=1,"",Q566&amp;"; "))&amp;(IF(COUNTBLANK(R566)=1,"",R566&amp;"m, "))&amp;IF((COUNTBLANK(S566)=0)*(S566&lt;&gt;S565), S566&amp;"; ","")&amp;(IF(COUNTBLANK(U566)=1,"",U566&amp;"; "))&amp;(IF(COUNTBLANK(T566)=1,"",IF(COUNTBLANK(F$2)=1,T566&amp;"; ",T566&amp;" "&amp;F$2&amp;"; "))))&amp;(IF(COUNTBLANK(V566)=1,"",V566&amp;"; "))&amp;IF((COUNTBLANK(C566)=1),"",C566)&amp;IF((B566=B567)*(K566=K567)*(L566=L567)*(M566=M567),IF(($H$2&lt;&gt;"m")*($H$2&lt;&gt;"Y"), " • ", IF((ISNUMBER(FIND(")",AE566))), " • ", "")),IF((B566=B567)*(K566=K567)," • ",". ")))</f>
        <v/>
      </c>
      <c r="AI566" s="1"/>
    </row>
    <row r="567" spans="1:35" x14ac:dyDescent="0.25">
      <c r="A567" s="3" t="str">
        <f t="shared" si="59"/>
        <v/>
      </c>
      <c r="B567" s="53" t="str">
        <f t="shared" si="57"/>
        <v/>
      </c>
      <c r="C567" s="57"/>
      <c r="D567" s="57"/>
      <c r="E567" s="57"/>
      <c r="F567" s="57"/>
      <c r="G567" s="57"/>
      <c r="H567" s="57"/>
      <c r="I567" s="57"/>
      <c r="J567" s="57"/>
      <c r="K567" s="57"/>
      <c r="L567" s="57"/>
      <c r="M567" s="54"/>
      <c r="N567" s="57"/>
      <c r="O567" s="58"/>
      <c r="P567" s="58"/>
      <c r="Q567" s="58"/>
      <c r="R567" s="58"/>
      <c r="S567" s="54"/>
      <c r="T567" s="57"/>
      <c r="U567" s="57"/>
      <c r="V567" s="57"/>
      <c r="W567" s="57"/>
      <c r="X567" s="147" t="str">
        <f>IF(COUNTBLANK(D567)=1,"",IF('order-admin-units'!$I$1&lt;&gt;"y", "", IF(COUNTBLANK(K567)=1, 'order-admin-units'!$B$1+1, VLOOKUP(K567, ordercountry, 2))))</f>
        <v/>
      </c>
      <c r="Y567" s="147" t="str">
        <f>IF(COUNTBLANK(D567)=1,"",IF('order-admin-units'!$I$1&lt;&gt;"y", "", IF(COUNTBLANK(K567:L567)&gt;0, 'order-admin-units'!$B$2+1, VLOOKUP(K567&amp;"@"&amp;L567, orderadmin, 2))))</f>
        <v/>
      </c>
      <c r="Z567" s="147" t="str">
        <f t="shared" si="60"/>
        <v/>
      </c>
      <c r="AA567" s="147" t="str">
        <f t="shared" si="61"/>
        <v/>
      </c>
      <c r="AB567" s="147" t="str">
        <f t="shared" si="62"/>
        <v/>
      </c>
      <c r="AC567" s="147" t="str">
        <f t="shared" si="58"/>
        <v/>
      </c>
      <c r="AD567" s="11" t="str">
        <f t="shared" si="63"/>
        <v/>
      </c>
      <c r="AE567" s="11" t="str">
        <f t="array" ref="AE567">IF(COUNTBLANK(D567)=1,"",IF(OR($H$2="y",$H$2="m"),IF(AA567=AA566,IF(OR(AB567=$AB$4:$AB566)=FALSE,AE566&amp;C567,AE566),"("&amp;C567)&amp;IF(AA567=AA568,IF(OR(AB568=$AB$4:$AB567)=FALSE,", ",""),") "),""))</f>
        <v/>
      </c>
      <c r="AF567" s="11" t="str">
        <f t="array" ref="AF567">IF((COUNTBLANK(D567)=0)*OR($H$2="y",$H$2="m"),IFERROR(LEFT(C567, FIND(" ",C567)-1), C567),"")</f>
        <v/>
      </c>
      <c r="AG567" s="11" t="str">
        <f t="array" ref="AG567">IF(COUNTBLANK(D567)=1,"",IF(OR($H$2="y",$H$2="m"),IF(AA567=AA566,IF(OR(AC567=$AC$4:$AC566)=FALSE,AG566&amp;AF567,AG566),"("&amp;AF567)&amp;IF(AA567=AA568,IF(OR(AC568=$AC$4:$AC567)=FALSE,", ",""),") "),""))</f>
        <v/>
      </c>
      <c r="AH567" s="10" t="str">
        <f>IF((COUNTBLANK(D567)=1),"",IF(D567=D566,AH566,"")&amp;IF(B566&lt;&gt;B567,((IF(COUNTBLANK(E567)=1,$D$3&amp;"Non-type material: "&amp;$D$3,$D$3&amp;INDEX('type-categories'!$A$2:$B$100,MATCH(E567,'type-categories'!$A$2:$A$100,0),2)&amp;$D$3))),"")&amp;(IF(K567&lt;&gt;K566,$C$2&amp;UPPER(K567)&amp;$C$2&amp;$K$3&amp;" ",(IF(B567&lt;&gt;B566,$C$2&amp;UPPER(K567)&amp;$C$2&amp;$K$3&amp;" ",""))))&amp;IF((AA567&lt;&gt;AA568)*($H$2="y"),AD567&amp;AE567,IF((AA567&lt;&gt;AA568)*($H$2="m"),AD567&amp;AG567,IF(($H$2&lt;&gt;"m")*($H$2&lt;&gt;"Y"),(IF(F567=0,"",F567&amp;" "&amp;$F$4&amp;" "))&amp;(IF(G567=0,"",G567&amp;" "&amp;$G$4&amp;" "))&amp;(IF(H567=0,"",H567&amp;" "&amp;H$4&amp;" "))&amp;(IF(I567=0,"",I567&amp;" "&amp;$I$4&amp;" "))&amp;(IF(J567=0,"",J567&amp;" "&amp;$J$4&amp;" ")),"")))&amp;"; "&amp;IF((B567=B566)*(AA567=AA566), "same collecting data; ", IF((B567=B566)*(Z566=Z567),"same locality; ",(IF(COUNTBLANK(L567)=1,"",$D$2&amp;L567&amp;$L$3&amp;" "&amp;$D$2))&amp;(IF(COUNTBLANK(M567)=1,"",$E$2&amp;M567&amp;$E$2&amp;", "))&amp;(IF(COUNTBLANK(N567)=1,"",N567&amp;"; "))&amp;(IF(COUNTBLANK(O567)=1,"",O567&amp;"; ")))&amp;(IF(COUNTBLANK(P567)=1,"",P567&amp;"; "))&amp;(IF(COUNTBLANK(Q567)=1,"",Q567&amp;"; "))&amp;(IF(COUNTBLANK(R567)=1,"",R567&amp;"m, "))&amp;IF((COUNTBLANK(S567)=0)*(S567&lt;&gt;S566), S567&amp;"; ","")&amp;(IF(COUNTBLANK(U567)=1,"",U567&amp;"; "))&amp;(IF(COUNTBLANK(T567)=1,"",IF(COUNTBLANK(F$2)=1,T567&amp;"; ",T567&amp;" "&amp;F$2&amp;"; "))))&amp;(IF(COUNTBLANK(V567)=1,"",V567&amp;"; "))&amp;IF((COUNTBLANK(C567)=1),"",C567)&amp;IF((B567=B568)*(K567=K568)*(L567=L568)*(M567=M568),IF(($H$2&lt;&gt;"m")*($H$2&lt;&gt;"Y"), " • ", IF((ISNUMBER(FIND(")",AE567))), " • ", "")),IF((B567=B568)*(K567=K568)," • ",". ")))</f>
        <v/>
      </c>
      <c r="AI567" s="1"/>
    </row>
    <row r="568" spans="1:35" x14ac:dyDescent="0.25">
      <c r="A568" s="3" t="str">
        <f t="shared" si="59"/>
        <v/>
      </c>
      <c r="B568" s="53" t="str">
        <f t="shared" si="57"/>
        <v/>
      </c>
      <c r="C568" s="57"/>
      <c r="D568" s="57"/>
      <c r="E568" s="57"/>
      <c r="F568" s="57"/>
      <c r="G568" s="57"/>
      <c r="H568" s="57"/>
      <c r="I568" s="57"/>
      <c r="J568" s="57"/>
      <c r="K568" s="57"/>
      <c r="L568" s="57"/>
      <c r="M568" s="54"/>
      <c r="N568" s="57"/>
      <c r="O568" s="58"/>
      <c r="P568" s="58"/>
      <c r="Q568" s="58"/>
      <c r="R568" s="58"/>
      <c r="S568" s="54"/>
      <c r="T568" s="57"/>
      <c r="U568" s="57"/>
      <c r="V568" s="57"/>
      <c r="W568" s="57"/>
      <c r="X568" s="147" t="str">
        <f>IF(COUNTBLANK(D568)=1,"",IF('order-admin-units'!$I$1&lt;&gt;"y", "", IF(COUNTBLANK(K568)=1, 'order-admin-units'!$B$1+1, VLOOKUP(K568, ordercountry, 2))))</f>
        <v/>
      </c>
      <c r="Y568" s="147" t="str">
        <f>IF(COUNTBLANK(D568)=1,"",IF('order-admin-units'!$I$1&lt;&gt;"y", "", IF(COUNTBLANK(K568:L568)&gt;0, 'order-admin-units'!$B$2+1, VLOOKUP(K568&amp;"@"&amp;L568, orderadmin, 2))))</f>
        <v/>
      </c>
      <c r="Z568" s="147" t="str">
        <f t="shared" si="60"/>
        <v/>
      </c>
      <c r="AA568" s="147" t="str">
        <f t="shared" si="61"/>
        <v/>
      </c>
      <c r="AB568" s="147" t="str">
        <f t="shared" si="62"/>
        <v/>
      </c>
      <c r="AC568" s="147" t="str">
        <f t="shared" si="58"/>
        <v/>
      </c>
      <c r="AD568" s="11" t="str">
        <f t="shared" si="63"/>
        <v/>
      </c>
      <c r="AE568" s="11" t="str">
        <f t="array" ref="AE568">IF(COUNTBLANK(D568)=1,"",IF(OR($H$2="y",$H$2="m"),IF(AA568=AA567,IF(OR(AB568=$AB$4:$AB567)=FALSE,AE567&amp;C568,AE567),"("&amp;C568)&amp;IF(AA568=AA569,IF(OR(AB569=$AB$4:$AB568)=FALSE,", ",""),") "),""))</f>
        <v/>
      </c>
      <c r="AF568" s="11" t="str">
        <f t="array" ref="AF568">IF((COUNTBLANK(D568)=0)*OR($H$2="y",$H$2="m"),IFERROR(LEFT(C568, FIND(" ",C568)-1), C568),"")</f>
        <v/>
      </c>
      <c r="AG568" s="11" t="str">
        <f t="array" ref="AG568">IF(COUNTBLANK(D568)=1,"",IF(OR($H$2="y",$H$2="m"),IF(AA568=AA567,IF(OR(AC568=$AC$4:$AC567)=FALSE,AG567&amp;AF568,AG567),"("&amp;AF568)&amp;IF(AA568=AA569,IF(OR(AC569=$AC$4:$AC568)=FALSE,", ",""),") "),""))</f>
        <v/>
      </c>
      <c r="AH568" s="10" t="str">
        <f>IF((COUNTBLANK(D568)=1),"",IF(D568=D567,AH567,"")&amp;IF(B567&lt;&gt;B568,((IF(COUNTBLANK(E568)=1,$D$3&amp;"Non-type material: "&amp;$D$3,$D$3&amp;INDEX('type-categories'!$A$2:$B$100,MATCH(E568,'type-categories'!$A$2:$A$100,0),2)&amp;$D$3))),"")&amp;(IF(K568&lt;&gt;K567,$C$2&amp;UPPER(K568)&amp;$C$2&amp;$K$3&amp;" ",(IF(B568&lt;&gt;B567,$C$2&amp;UPPER(K568)&amp;$C$2&amp;$K$3&amp;" ",""))))&amp;IF((AA568&lt;&gt;AA569)*($H$2="y"),AD568&amp;AE568,IF((AA568&lt;&gt;AA569)*($H$2="m"),AD568&amp;AG568,IF(($H$2&lt;&gt;"m")*($H$2&lt;&gt;"Y"),(IF(F568=0,"",F568&amp;" "&amp;$F$4&amp;" "))&amp;(IF(G568=0,"",G568&amp;" "&amp;$G$4&amp;" "))&amp;(IF(H568=0,"",H568&amp;" "&amp;H$4&amp;" "))&amp;(IF(I568=0,"",I568&amp;" "&amp;$I$4&amp;" "))&amp;(IF(J568=0,"",J568&amp;" "&amp;$J$4&amp;" ")),"")))&amp;"; "&amp;IF((B568=B567)*(AA568=AA567), "same collecting data; ", IF((B568=B567)*(Z567=Z568),"same locality; ",(IF(COUNTBLANK(L568)=1,"",$D$2&amp;L568&amp;$L$3&amp;" "&amp;$D$2))&amp;(IF(COUNTBLANK(M568)=1,"",$E$2&amp;M568&amp;$E$2&amp;", "))&amp;(IF(COUNTBLANK(N568)=1,"",N568&amp;"; "))&amp;(IF(COUNTBLANK(O568)=1,"",O568&amp;"; ")))&amp;(IF(COUNTBLANK(P568)=1,"",P568&amp;"; "))&amp;(IF(COUNTBLANK(Q568)=1,"",Q568&amp;"; "))&amp;(IF(COUNTBLANK(R568)=1,"",R568&amp;"m, "))&amp;IF((COUNTBLANK(S568)=0)*(S568&lt;&gt;S567), S568&amp;"; ","")&amp;(IF(COUNTBLANK(U568)=1,"",U568&amp;"; "))&amp;(IF(COUNTBLANK(T568)=1,"",IF(COUNTBLANK(F$2)=1,T568&amp;"; ",T568&amp;" "&amp;F$2&amp;"; "))))&amp;(IF(COUNTBLANK(V568)=1,"",V568&amp;"; "))&amp;IF((COUNTBLANK(C568)=1),"",C568)&amp;IF((B568=B569)*(K568=K569)*(L568=L569)*(M568=M569),IF(($H$2&lt;&gt;"m")*($H$2&lt;&gt;"Y"), " • ", IF((ISNUMBER(FIND(")",AE568))), " • ", "")),IF((B568=B569)*(K568=K569)," • ",". ")))</f>
        <v/>
      </c>
      <c r="AI568" s="1"/>
    </row>
    <row r="569" spans="1:35" x14ac:dyDescent="0.25">
      <c r="A569" s="3" t="str">
        <f t="shared" si="59"/>
        <v/>
      </c>
      <c r="B569" s="53" t="str">
        <f t="shared" si="57"/>
        <v/>
      </c>
      <c r="C569" s="57"/>
      <c r="D569" s="57"/>
      <c r="E569" s="57"/>
      <c r="F569" s="57"/>
      <c r="G569" s="57"/>
      <c r="H569" s="57"/>
      <c r="I569" s="57"/>
      <c r="J569" s="57"/>
      <c r="K569" s="57"/>
      <c r="L569" s="57"/>
      <c r="M569" s="54"/>
      <c r="N569" s="57"/>
      <c r="O569" s="58"/>
      <c r="P569" s="58"/>
      <c r="Q569" s="58"/>
      <c r="R569" s="58"/>
      <c r="S569" s="54"/>
      <c r="T569" s="57"/>
      <c r="U569" s="57"/>
      <c r="V569" s="57"/>
      <c r="W569" s="57"/>
      <c r="X569" s="147" t="str">
        <f>IF(COUNTBLANK(D569)=1,"",IF('order-admin-units'!$I$1&lt;&gt;"y", "", IF(COUNTBLANK(K569)=1, 'order-admin-units'!$B$1+1, VLOOKUP(K569, ordercountry, 2))))</f>
        <v/>
      </c>
      <c r="Y569" s="147" t="str">
        <f>IF(COUNTBLANK(D569)=1,"",IF('order-admin-units'!$I$1&lt;&gt;"y", "", IF(COUNTBLANK(K569:L569)&gt;0, 'order-admin-units'!$B$2+1, VLOOKUP(K569&amp;"@"&amp;L569, orderadmin, 2))))</f>
        <v/>
      </c>
      <c r="Z569" s="147" t="str">
        <f t="shared" si="60"/>
        <v/>
      </c>
      <c r="AA569" s="147" t="str">
        <f t="shared" si="61"/>
        <v/>
      </c>
      <c r="AB569" s="147" t="str">
        <f t="shared" si="62"/>
        <v/>
      </c>
      <c r="AC569" s="147" t="str">
        <f t="shared" si="58"/>
        <v/>
      </c>
      <c r="AD569" s="11" t="str">
        <f t="shared" si="63"/>
        <v/>
      </c>
      <c r="AE569" s="11" t="str">
        <f t="array" ref="AE569">IF(COUNTBLANK(D569)=1,"",IF(OR($H$2="y",$H$2="m"),IF(AA569=AA568,IF(OR(AB569=$AB$4:$AB568)=FALSE,AE568&amp;C569,AE568),"("&amp;C569)&amp;IF(AA569=AA570,IF(OR(AB570=$AB$4:$AB569)=FALSE,", ",""),") "),""))</f>
        <v/>
      </c>
      <c r="AF569" s="11" t="str">
        <f t="array" ref="AF569">IF((COUNTBLANK(D569)=0)*OR($H$2="y",$H$2="m"),IFERROR(LEFT(C569, FIND(" ",C569)-1), C569),"")</f>
        <v/>
      </c>
      <c r="AG569" s="11" t="str">
        <f t="array" ref="AG569">IF(COUNTBLANK(D569)=1,"",IF(OR($H$2="y",$H$2="m"),IF(AA569=AA568,IF(OR(AC569=$AC$4:$AC568)=FALSE,AG568&amp;AF569,AG568),"("&amp;AF569)&amp;IF(AA569=AA570,IF(OR(AC570=$AC$4:$AC569)=FALSE,", ",""),") "),""))</f>
        <v/>
      </c>
      <c r="AH569" s="10" t="str">
        <f>IF((COUNTBLANK(D569)=1),"",IF(D569=D568,AH568,"")&amp;IF(B568&lt;&gt;B569,((IF(COUNTBLANK(E569)=1,$D$3&amp;"Non-type material: "&amp;$D$3,$D$3&amp;INDEX('type-categories'!$A$2:$B$100,MATCH(E569,'type-categories'!$A$2:$A$100,0),2)&amp;$D$3))),"")&amp;(IF(K569&lt;&gt;K568,$C$2&amp;UPPER(K569)&amp;$C$2&amp;$K$3&amp;" ",(IF(B569&lt;&gt;B568,$C$2&amp;UPPER(K569)&amp;$C$2&amp;$K$3&amp;" ",""))))&amp;IF((AA569&lt;&gt;AA570)*($H$2="y"),AD569&amp;AE569,IF((AA569&lt;&gt;AA570)*($H$2="m"),AD569&amp;AG569,IF(($H$2&lt;&gt;"m")*($H$2&lt;&gt;"Y"),(IF(F569=0,"",F569&amp;" "&amp;$F$4&amp;" "))&amp;(IF(G569=0,"",G569&amp;" "&amp;$G$4&amp;" "))&amp;(IF(H569=0,"",H569&amp;" "&amp;H$4&amp;" "))&amp;(IF(I569=0,"",I569&amp;" "&amp;$I$4&amp;" "))&amp;(IF(J569=0,"",J569&amp;" "&amp;$J$4&amp;" ")),"")))&amp;"; "&amp;IF((B569=B568)*(AA569=AA568), "same collecting data; ", IF((B569=B568)*(Z568=Z569),"same locality; ",(IF(COUNTBLANK(L569)=1,"",$D$2&amp;L569&amp;$L$3&amp;" "&amp;$D$2))&amp;(IF(COUNTBLANK(M569)=1,"",$E$2&amp;M569&amp;$E$2&amp;", "))&amp;(IF(COUNTBLANK(N569)=1,"",N569&amp;"; "))&amp;(IF(COUNTBLANK(O569)=1,"",O569&amp;"; ")))&amp;(IF(COUNTBLANK(P569)=1,"",P569&amp;"; "))&amp;(IF(COUNTBLANK(Q569)=1,"",Q569&amp;"; "))&amp;(IF(COUNTBLANK(R569)=1,"",R569&amp;"m, "))&amp;IF((COUNTBLANK(S569)=0)*(S569&lt;&gt;S568), S569&amp;"; ","")&amp;(IF(COUNTBLANK(U569)=1,"",U569&amp;"; "))&amp;(IF(COUNTBLANK(T569)=1,"",IF(COUNTBLANK(F$2)=1,T569&amp;"; ",T569&amp;" "&amp;F$2&amp;"; "))))&amp;(IF(COUNTBLANK(V569)=1,"",V569&amp;"; "))&amp;IF((COUNTBLANK(C569)=1),"",C569)&amp;IF((B569=B570)*(K569=K570)*(L569=L570)*(M569=M570),IF(($H$2&lt;&gt;"m")*($H$2&lt;&gt;"Y"), " • ", IF((ISNUMBER(FIND(")",AE569))), " • ", "")),IF((B569=B570)*(K569=K570)," • ",". ")))</f>
        <v/>
      </c>
      <c r="AI569" s="1"/>
    </row>
    <row r="570" spans="1:35" x14ac:dyDescent="0.25">
      <c r="A570" s="3" t="str">
        <f t="shared" si="59"/>
        <v/>
      </c>
      <c r="B570" s="53" t="str">
        <f t="shared" si="57"/>
        <v/>
      </c>
      <c r="C570" s="57"/>
      <c r="D570" s="57"/>
      <c r="E570" s="57"/>
      <c r="F570" s="57"/>
      <c r="G570" s="57"/>
      <c r="H570" s="57"/>
      <c r="I570" s="57"/>
      <c r="J570" s="57"/>
      <c r="K570" s="57"/>
      <c r="L570" s="57"/>
      <c r="M570" s="54"/>
      <c r="N570" s="57"/>
      <c r="O570" s="58"/>
      <c r="P570" s="58"/>
      <c r="Q570" s="58"/>
      <c r="R570" s="58"/>
      <c r="S570" s="54"/>
      <c r="T570" s="57"/>
      <c r="U570" s="57"/>
      <c r="V570" s="57"/>
      <c r="W570" s="57"/>
      <c r="X570" s="147" t="str">
        <f>IF(COUNTBLANK(D570)=1,"",IF('order-admin-units'!$I$1&lt;&gt;"y", "", IF(COUNTBLANK(K570)=1, 'order-admin-units'!$B$1+1, VLOOKUP(K570, ordercountry, 2))))</f>
        <v/>
      </c>
      <c r="Y570" s="147" t="str">
        <f>IF(COUNTBLANK(D570)=1,"",IF('order-admin-units'!$I$1&lt;&gt;"y", "", IF(COUNTBLANK(K570:L570)&gt;0, 'order-admin-units'!$B$2+1, VLOOKUP(K570&amp;"@"&amp;L570, orderadmin, 2))))</f>
        <v/>
      </c>
      <c r="Z570" s="147" t="str">
        <f t="shared" si="60"/>
        <v/>
      </c>
      <c r="AA570" s="147" t="str">
        <f t="shared" si="61"/>
        <v/>
      </c>
      <c r="AB570" s="147" t="str">
        <f t="shared" si="62"/>
        <v/>
      </c>
      <c r="AC570" s="147" t="str">
        <f t="shared" si="58"/>
        <v/>
      </c>
      <c r="AD570" s="11" t="str">
        <f t="shared" si="63"/>
        <v/>
      </c>
      <c r="AE570" s="11" t="str">
        <f t="array" ref="AE570">IF(COUNTBLANK(D570)=1,"",IF(OR($H$2="y",$H$2="m"),IF(AA570=AA569,IF(OR(AB570=$AB$4:$AB569)=FALSE,AE569&amp;C570,AE569),"("&amp;C570)&amp;IF(AA570=AA571,IF(OR(AB571=$AB$4:$AB570)=FALSE,", ",""),") "),""))</f>
        <v/>
      </c>
      <c r="AF570" s="11" t="str">
        <f t="array" ref="AF570">IF((COUNTBLANK(D570)=0)*OR($H$2="y",$H$2="m"),IFERROR(LEFT(C570, FIND(" ",C570)-1), C570),"")</f>
        <v/>
      </c>
      <c r="AG570" s="11" t="str">
        <f t="array" ref="AG570">IF(COUNTBLANK(D570)=1,"",IF(OR($H$2="y",$H$2="m"),IF(AA570=AA569,IF(OR(AC570=$AC$4:$AC569)=FALSE,AG569&amp;AF570,AG569),"("&amp;AF570)&amp;IF(AA570=AA571,IF(OR(AC571=$AC$4:$AC570)=FALSE,", ",""),") "),""))</f>
        <v/>
      </c>
      <c r="AH570" s="10" t="str">
        <f>IF((COUNTBLANK(D570)=1),"",IF(D570=D569,AH569,"")&amp;IF(B569&lt;&gt;B570,((IF(COUNTBLANK(E570)=1,$D$3&amp;"Non-type material: "&amp;$D$3,$D$3&amp;INDEX('type-categories'!$A$2:$B$100,MATCH(E570,'type-categories'!$A$2:$A$100,0),2)&amp;$D$3))),"")&amp;(IF(K570&lt;&gt;K569,$C$2&amp;UPPER(K570)&amp;$C$2&amp;$K$3&amp;" ",(IF(B570&lt;&gt;B569,$C$2&amp;UPPER(K570)&amp;$C$2&amp;$K$3&amp;" ",""))))&amp;IF((AA570&lt;&gt;AA571)*($H$2="y"),AD570&amp;AE570,IF((AA570&lt;&gt;AA571)*($H$2="m"),AD570&amp;AG570,IF(($H$2&lt;&gt;"m")*($H$2&lt;&gt;"Y"),(IF(F570=0,"",F570&amp;" "&amp;$F$4&amp;" "))&amp;(IF(G570=0,"",G570&amp;" "&amp;$G$4&amp;" "))&amp;(IF(H570=0,"",H570&amp;" "&amp;H$4&amp;" "))&amp;(IF(I570=0,"",I570&amp;" "&amp;$I$4&amp;" "))&amp;(IF(J570=0,"",J570&amp;" "&amp;$J$4&amp;" ")),"")))&amp;"; "&amp;IF((B570=B569)*(AA570=AA569), "same collecting data; ", IF((B570=B569)*(Z569=Z570),"same locality; ",(IF(COUNTBLANK(L570)=1,"",$D$2&amp;L570&amp;$L$3&amp;" "&amp;$D$2))&amp;(IF(COUNTBLANK(M570)=1,"",$E$2&amp;M570&amp;$E$2&amp;", "))&amp;(IF(COUNTBLANK(N570)=1,"",N570&amp;"; "))&amp;(IF(COUNTBLANK(O570)=1,"",O570&amp;"; ")))&amp;(IF(COUNTBLANK(P570)=1,"",P570&amp;"; "))&amp;(IF(COUNTBLANK(Q570)=1,"",Q570&amp;"; "))&amp;(IF(COUNTBLANK(R570)=1,"",R570&amp;"m, "))&amp;IF((COUNTBLANK(S570)=0)*(S570&lt;&gt;S569), S570&amp;"; ","")&amp;(IF(COUNTBLANK(U570)=1,"",U570&amp;"; "))&amp;(IF(COUNTBLANK(T570)=1,"",IF(COUNTBLANK(F$2)=1,T570&amp;"; ",T570&amp;" "&amp;F$2&amp;"; "))))&amp;(IF(COUNTBLANK(V570)=1,"",V570&amp;"; "))&amp;IF((COUNTBLANK(C570)=1),"",C570)&amp;IF((B570=B571)*(K570=K571)*(L570=L571)*(M570=M571),IF(($H$2&lt;&gt;"m")*($H$2&lt;&gt;"Y"), " • ", IF((ISNUMBER(FIND(")",AE570))), " • ", "")),IF((B570=B571)*(K570=K571)," • ",". ")))</f>
        <v/>
      </c>
      <c r="AI570" s="1"/>
    </row>
    <row r="571" spans="1:35" x14ac:dyDescent="0.25">
      <c r="A571" s="3" t="str">
        <f t="shared" si="59"/>
        <v/>
      </c>
      <c r="B571" s="53" t="str">
        <f t="shared" si="57"/>
        <v/>
      </c>
      <c r="C571" s="57"/>
      <c r="D571" s="57"/>
      <c r="E571" s="57"/>
      <c r="F571" s="57"/>
      <c r="G571" s="57"/>
      <c r="H571" s="57"/>
      <c r="I571" s="57"/>
      <c r="J571" s="57"/>
      <c r="K571" s="57"/>
      <c r="L571" s="57"/>
      <c r="M571" s="54"/>
      <c r="N571" s="57"/>
      <c r="O571" s="58"/>
      <c r="P571" s="58"/>
      <c r="Q571" s="58"/>
      <c r="R571" s="58"/>
      <c r="S571" s="54"/>
      <c r="T571" s="57"/>
      <c r="U571" s="57"/>
      <c r="V571" s="57"/>
      <c r="W571" s="57"/>
      <c r="X571" s="147" t="str">
        <f>IF(COUNTBLANK(D571)=1,"",IF('order-admin-units'!$I$1&lt;&gt;"y", "", IF(COUNTBLANK(K571)=1, 'order-admin-units'!$B$1+1, VLOOKUP(K571, ordercountry, 2))))</f>
        <v/>
      </c>
      <c r="Y571" s="147" t="str">
        <f>IF(COUNTBLANK(D571)=1,"",IF('order-admin-units'!$I$1&lt;&gt;"y", "", IF(COUNTBLANK(K571:L571)&gt;0, 'order-admin-units'!$B$2+1, VLOOKUP(K571&amp;"@"&amp;L571, orderadmin, 2))))</f>
        <v/>
      </c>
      <c r="Z571" s="147" t="str">
        <f t="shared" si="60"/>
        <v/>
      </c>
      <c r="AA571" s="147" t="str">
        <f t="shared" si="61"/>
        <v/>
      </c>
      <c r="AB571" s="147" t="str">
        <f t="shared" si="62"/>
        <v/>
      </c>
      <c r="AC571" s="147" t="str">
        <f t="shared" si="58"/>
        <v/>
      </c>
      <c r="AD571" s="11" t="str">
        <f t="shared" si="63"/>
        <v/>
      </c>
      <c r="AE571" s="11" t="str">
        <f t="array" ref="AE571">IF(COUNTBLANK(D571)=1,"",IF(OR($H$2="y",$H$2="m"),IF(AA571=AA570,IF(OR(AB571=$AB$4:$AB570)=FALSE,AE570&amp;C571,AE570),"("&amp;C571)&amp;IF(AA571=AA572,IF(OR(AB572=$AB$4:$AB571)=FALSE,", ",""),") "),""))</f>
        <v/>
      </c>
      <c r="AF571" s="11" t="str">
        <f t="array" ref="AF571">IF((COUNTBLANK(D571)=0)*OR($H$2="y",$H$2="m"),IFERROR(LEFT(C571, FIND(" ",C571)-1), C571),"")</f>
        <v/>
      </c>
      <c r="AG571" s="11" t="str">
        <f t="array" ref="AG571">IF(COUNTBLANK(D571)=1,"",IF(OR($H$2="y",$H$2="m"),IF(AA571=AA570,IF(OR(AC571=$AC$4:$AC570)=FALSE,AG570&amp;AF571,AG570),"("&amp;AF571)&amp;IF(AA571=AA572,IF(OR(AC572=$AC$4:$AC571)=FALSE,", ",""),") "),""))</f>
        <v/>
      </c>
      <c r="AH571" s="10" t="str">
        <f>IF((COUNTBLANK(D571)=1),"",IF(D571=D570,AH570,"")&amp;IF(B570&lt;&gt;B571,((IF(COUNTBLANK(E571)=1,$D$3&amp;"Non-type material: "&amp;$D$3,$D$3&amp;INDEX('type-categories'!$A$2:$B$100,MATCH(E571,'type-categories'!$A$2:$A$100,0),2)&amp;$D$3))),"")&amp;(IF(K571&lt;&gt;K570,$C$2&amp;UPPER(K571)&amp;$C$2&amp;$K$3&amp;" ",(IF(B571&lt;&gt;B570,$C$2&amp;UPPER(K571)&amp;$C$2&amp;$K$3&amp;" ",""))))&amp;IF((AA571&lt;&gt;AA572)*($H$2="y"),AD571&amp;AE571,IF((AA571&lt;&gt;AA572)*($H$2="m"),AD571&amp;AG571,IF(($H$2&lt;&gt;"m")*($H$2&lt;&gt;"Y"),(IF(F571=0,"",F571&amp;" "&amp;$F$4&amp;" "))&amp;(IF(G571=0,"",G571&amp;" "&amp;$G$4&amp;" "))&amp;(IF(H571=0,"",H571&amp;" "&amp;H$4&amp;" "))&amp;(IF(I571=0,"",I571&amp;" "&amp;$I$4&amp;" "))&amp;(IF(J571=0,"",J571&amp;" "&amp;$J$4&amp;" ")),"")))&amp;"; "&amp;IF((B571=B570)*(AA571=AA570), "same collecting data; ", IF((B571=B570)*(Z570=Z571),"same locality; ",(IF(COUNTBLANK(L571)=1,"",$D$2&amp;L571&amp;$L$3&amp;" "&amp;$D$2))&amp;(IF(COUNTBLANK(M571)=1,"",$E$2&amp;M571&amp;$E$2&amp;", "))&amp;(IF(COUNTBLANK(N571)=1,"",N571&amp;"; "))&amp;(IF(COUNTBLANK(O571)=1,"",O571&amp;"; ")))&amp;(IF(COUNTBLANK(P571)=1,"",P571&amp;"; "))&amp;(IF(COUNTBLANK(Q571)=1,"",Q571&amp;"; "))&amp;(IF(COUNTBLANK(R571)=1,"",R571&amp;"m, "))&amp;IF((COUNTBLANK(S571)=0)*(S571&lt;&gt;S570), S571&amp;"; ","")&amp;(IF(COUNTBLANK(U571)=1,"",U571&amp;"; "))&amp;(IF(COUNTBLANK(T571)=1,"",IF(COUNTBLANK(F$2)=1,T571&amp;"; ",T571&amp;" "&amp;F$2&amp;"; "))))&amp;(IF(COUNTBLANK(V571)=1,"",V571&amp;"; "))&amp;IF((COUNTBLANK(C571)=1),"",C571)&amp;IF((B571=B572)*(K571=K572)*(L571=L572)*(M571=M572),IF(($H$2&lt;&gt;"m")*($H$2&lt;&gt;"Y"), " • ", IF((ISNUMBER(FIND(")",AE571))), " • ", "")),IF((B571=B572)*(K571=K572)," • ",". ")))</f>
        <v/>
      </c>
      <c r="AI571" s="1"/>
    </row>
    <row r="572" spans="1:35" x14ac:dyDescent="0.25">
      <c r="A572" s="3" t="str">
        <f t="shared" si="59"/>
        <v/>
      </c>
      <c r="B572" s="53" t="str">
        <f t="shared" si="57"/>
        <v/>
      </c>
      <c r="C572" s="57"/>
      <c r="D572" s="57"/>
      <c r="E572" s="57"/>
      <c r="F572" s="57"/>
      <c r="G572" s="57"/>
      <c r="H572" s="57"/>
      <c r="I572" s="57"/>
      <c r="J572" s="57"/>
      <c r="K572" s="57"/>
      <c r="L572" s="57"/>
      <c r="M572" s="54"/>
      <c r="N572" s="57"/>
      <c r="O572" s="58"/>
      <c r="P572" s="58"/>
      <c r="Q572" s="58"/>
      <c r="R572" s="58"/>
      <c r="S572" s="54"/>
      <c r="T572" s="57"/>
      <c r="U572" s="57"/>
      <c r="V572" s="57"/>
      <c r="W572" s="57"/>
      <c r="X572" s="147" t="str">
        <f>IF(COUNTBLANK(D572)=1,"",IF('order-admin-units'!$I$1&lt;&gt;"y", "", IF(COUNTBLANK(K572)=1, 'order-admin-units'!$B$1+1, VLOOKUP(K572, ordercountry, 2))))</f>
        <v/>
      </c>
      <c r="Y572" s="147" t="str">
        <f>IF(COUNTBLANK(D572)=1,"",IF('order-admin-units'!$I$1&lt;&gt;"y", "", IF(COUNTBLANK(K572:L572)&gt;0, 'order-admin-units'!$B$2+1, VLOOKUP(K572&amp;"@"&amp;L572, orderadmin, 2))))</f>
        <v/>
      </c>
      <c r="Z572" s="147" t="str">
        <f t="shared" si="60"/>
        <v/>
      </c>
      <c r="AA572" s="147" t="str">
        <f t="shared" si="61"/>
        <v/>
      </c>
      <c r="AB572" s="147" t="str">
        <f t="shared" si="62"/>
        <v/>
      </c>
      <c r="AC572" s="147" t="str">
        <f t="shared" si="58"/>
        <v/>
      </c>
      <c r="AD572" s="11" t="str">
        <f t="shared" si="63"/>
        <v/>
      </c>
      <c r="AE572" s="11" t="str">
        <f t="array" ref="AE572">IF(COUNTBLANK(D572)=1,"",IF(OR($H$2="y",$H$2="m"),IF(AA572=AA571,IF(OR(AB572=$AB$4:$AB571)=FALSE,AE571&amp;C572,AE571),"("&amp;C572)&amp;IF(AA572=AA573,IF(OR(AB573=$AB$4:$AB572)=FALSE,", ",""),") "),""))</f>
        <v/>
      </c>
      <c r="AF572" s="11" t="str">
        <f t="array" ref="AF572">IF((COUNTBLANK(D572)=0)*OR($H$2="y",$H$2="m"),IFERROR(LEFT(C572, FIND(" ",C572)-1), C572),"")</f>
        <v/>
      </c>
      <c r="AG572" s="11" t="str">
        <f t="array" ref="AG572">IF(COUNTBLANK(D572)=1,"",IF(OR($H$2="y",$H$2="m"),IF(AA572=AA571,IF(OR(AC572=$AC$4:$AC571)=FALSE,AG571&amp;AF572,AG571),"("&amp;AF572)&amp;IF(AA572=AA573,IF(OR(AC573=$AC$4:$AC572)=FALSE,", ",""),") "),""))</f>
        <v/>
      </c>
      <c r="AH572" s="10" t="str">
        <f>IF((COUNTBLANK(D572)=1),"",IF(D572=D571,AH571,"")&amp;IF(B571&lt;&gt;B572,((IF(COUNTBLANK(E572)=1,$D$3&amp;"Non-type material: "&amp;$D$3,$D$3&amp;INDEX('type-categories'!$A$2:$B$100,MATCH(E572,'type-categories'!$A$2:$A$100,0),2)&amp;$D$3))),"")&amp;(IF(K572&lt;&gt;K571,$C$2&amp;UPPER(K572)&amp;$C$2&amp;$K$3&amp;" ",(IF(B572&lt;&gt;B571,$C$2&amp;UPPER(K572)&amp;$C$2&amp;$K$3&amp;" ",""))))&amp;IF((AA572&lt;&gt;AA573)*($H$2="y"),AD572&amp;AE572,IF((AA572&lt;&gt;AA573)*($H$2="m"),AD572&amp;AG572,IF(($H$2&lt;&gt;"m")*($H$2&lt;&gt;"Y"),(IF(F572=0,"",F572&amp;" "&amp;$F$4&amp;" "))&amp;(IF(G572=0,"",G572&amp;" "&amp;$G$4&amp;" "))&amp;(IF(H572=0,"",H572&amp;" "&amp;H$4&amp;" "))&amp;(IF(I572=0,"",I572&amp;" "&amp;$I$4&amp;" "))&amp;(IF(J572=0,"",J572&amp;" "&amp;$J$4&amp;" ")),"")))&amp;"; "&amp;IF((B572=B571)*(AA572=AA571), "same collecting data; ", IF((B572=B571)*(Z571=Z572),"same locality; ",(IF(COUNTBLANK(L572)=1,"",$D$2&amp;L572&amp;$L$3&amp;" "&amp;$D$2))&amp;(IF(COUNTBLANK(M572)=1,"",$E$2&amp;M572&amp;$E$2&amp;", "))&amp;(IF(COUNTBLANK(N572)=1,"",N572&amp;"; "))&amp;(IF(COUNTBLANK(O572)=1,"",O572&amp;"; ")))&amp;(IF(COUNTBLANK(P572)=1,"",P572&amp;"; "))&amp;(IF(COUNTBLANK(Q572)=1,"",Q572&amp;"; "))&amp;(IF(COUNTBLANK(R572)=1,"",R572&amp;"m, "))&amp;IF((COUNTBLANK(S572)=0)*(S572&lt;&gt;S571), S572&amp;"; ","")&amp;(IF(COUNTBLANK(U572)=1,"",U572&amp;"; "))&amp;(IF(COUNTBLANK(T572)=1,"",IF(COUNTBLANK(F$2)=1,T572&amp;"; ",T572&amp;" "&amp;F$2&amp;"; "))))&amp;(IF(COUNTBLANK(V572)=1,"",V572&amp;"; "))&amp;IF((COUNTBLANK(C572)=1),"",C572)&amp;IF((B572=B573)*(K572=K573)*(L572=L573)*(M572=M573),IF(($H$2&lt;&gt;"m")*($H$2&lt;&gt;"Y"), " • ", IF((ISNUMBER(FIND(")",AE572))), " • ", "")),IF((B572=B573)*(K572=K573)," • ",". ")))</f>
        <v/>
      </c>
      <c r="AI572" s="1"/>
    </row>
    <row r="573" spans="1:35" x14ac:dyDescent="0.25">
      <c r="A573" s="3" t="str">
        <f t="shared" si="59"/>
        <v/>
      </c>
      <c r="B573" s="53" t="str">
        <f t="shared" si="57"/>
        <v/>
      </c>
      <c r="C573" s="57"/>
      <c r="D573" s="57"/>
      <c r="E573" s="57"/>
      <c r="F573" s="57"/>
      <c r="G573" s="57"/>
      <c r="H573" s="57"/>
      <c r="I573" s="57"/>
      <c r="J573" s="57"/>
      <c r="K573" s="57"/>
      <c r="L573" s="57"/>
      <c r="M573" s="54"/>
      <c r="N573" s="57"/>
      <c r="O573" s="58"/>
      <c r="P573" s="58"/>
      <c r="Q573" s="58"/>
      <c r="R573" s="58"/>
      <c r="S573" s="54"/>
      <c r="T573" s="57"/>
      <c r="U573" s="57"/>
      <c r="V573" s="57"/>
      <c r="W573" s="57"/>
      <c r="X573" s="147" t="str">
        <f>IF(COUNTBLANK(D573)=1,"",IF('order-admin-units'!$I$1&lt;&gt;"y", "", IF(COUNTBLANK(K573)=1, 'order-admin-units'!$B$1+1, VLOOKUP(K573, ordercountry, 2))))</f>
        <v/>
      </c>
      <c r="Y573" s="147" t="str">
        <f>IF(COUNTBLANK(D573)=1,"",IF('order-admin-units'!$I$1&lt;&gt;"y", "", IF(COUNTBLANK(K573:L573)&gt;0, 'order-admin-units'!$B$2+1, VLOOKUP(K573&amp;"@"&amp;L573, orderadmin, 2))))</f>
        <v/>
      </c>
      <c r="Z573" s="147" t="str">
        <f t="shared" si="60"/>
        <v/>
      </c>
      <c r="AA573" s="147" t="str">
        <f t="shared" si="61"/>
        <v/>
      </c>
      <c r="AB573" s="147" t="str">
        <f t="shared" si="62"/>
        <v/>
      </c>
      <c r="AC573" s="147" t="str">
        <f t="shared" si="58"/>
        <v/>
      </c>
      <c r="AD573" s="11" t="str">
        <f t="shared" si="63"/>
        <v/>
      </c>
      <c r="AE573" s="11" t="str">
        <f t="array" ref="AE573">IF(COUNTBLANK(D573)=1,"",IF(OR($H$2="y",$H$2="m"),IF(AA573=AA572,IF(OR(AB573=$AB$4:$AB572)=FALSE,AE572&amp;C573,AE572),"("&amp;C573)&amp;IF(AA573=AA574,IF(OR(AB574=$AB$4:$AB573)=FALSE,", ",""),") "),""))</f>
        <v/>
      </c>
      <c r="AF573" s="11" t="str">
        <f t="array" ref="AF573">IF((COUNTBLANK(D573)=0)*OR($H$2="y",$H$2="m"),IFERROR(LEFT(C573, FIND(" ",C573)-1), C573),"")</f>
        <v/>
      </c>
      <c r="AG573" s="11" t="str">
        <f t="array" ref="AG573">IF(COUNTBLANK(D573)=1,"",IF(OR($H$2="y",$H$2="m"),IF(AA573=AA572,IF(OR(AC573=$AC$4:$AC572)=FALSE,AG572&amp;AF573,AG572),"("&amp;AF573)&amp;IF(AA573=AA574,IF(OR(AC574=$AC$4:$AC573)=FALSE,", ",""),") "),""))</f>
        <v/>
      </c>
      <c r="AH573" s="10" t="str">
        <f>IF((COUNTBLANK(D573)=1),"",IF(D573=D572,AH572,"")&amp;IF(B572&lt;&gt;B573,((IF(COUNTBLANK(E573)=1,$D$3&amp;"Non-type material: "&amp;$D$3,$D$3&amp;INDEX('type-categories'!$A$2:$B$100,MATCH(E573,'type-categories'!$A$2:$A$100,0),2)&amp;$D$3))),"")&amp;(IF(K573&lt;&gt;K572,$C$2&amp;UPPER(K573)&amp;$C$2&amp;$K$3&amp;" ",(IF(B573&lt;&gt;B572,$C$2&amp;UPPER(K573)&amp;$C$2&amp;$K$3&amp;" ",""))))&amp;IF((AA573&lt;&gt;AA574)*($H$2="y"),AD573&amp;AE573,IF((AA573&lt;&gt;AA574)*($H$2="m"),AD573&amp;AG573,IF(($H$2&lt;&gt;"m")*($H$2&lt;&gt;"Y"),(IF(F573=0,"",F573&amp;" "&amp;$F$4&amp;" "))&amp;(IF(G573=0,"",G573&amp;" "&amp;$G$4&amp;" "))&amp;(IF(H573=0,"",H573&amp;" "&amp;H$4&amp;" "))&amp;(IF(I573=0,"",I573&amp;" "&amp;$I$4&amp;" "))&amp;(IF(J573=0,"",J573&amp;" "&amp;$J$4&amp;" ")),"")))&amp;"; "&amp;IF((B573=B572)*(AA573=AA572), "same collecting data; ", IF((B573=B572)*(Z572=Z573),"same locality; ",(IF(COUNTBLANK(L573)=1,"",$D$2&amp;L573&amp;$L$3&amp;" "&amp;$D$2))&amp;(IF(COUNTBLANK(M573)=1,"",$E$2&amp;M573&amp;$E$2&amp;", "))&amp;(IF(COUNTBLANK(N573)=1,"",N573&amp;"; "))&amp;(IF(COUNTBLANK(O573)=1,"",O573&amp;"; ")))&amp;(IF(COUNTBLANK(P573)=1,"",P573&amp;"; "))&amp;(IF(COUNTBLANK(Q573)=1,"",Q573&amp;"; "))&amp;(IF(COUNTBLANK(R573)=1,"",R573&amp;"m, "))&amp;IF((COUNTBLANK(S573)=0)*(S573&lt;&gt;S572), S573&amp;"; ","")&amp;(IF(COUNTBLANK(U573)=1,"",U573&amp;"; "))&amp;(IF(COUNTBLANK(T573)=1,"",IF(COUNTBLANK(F$2)=1,T573&amp;"; ",T573&amp;" "&amp;F$2&amp;"; "))))&amp;(IF(COUNTBLANK(V573)=1,"",V573&amp;"; "))&amp;IF((COUNTBLANK(C573)=1),"",C573)&amp;IF((B573=B574)*(K573=K574)*(L573=L574)*(M573=M574),IF(($H$2&lt;&gt;"m")*($H$2&lt;&gt;"Y"), " • ", IF((ISNUMBER(FIND(")",AE573))), " • ", "")),IF((B573=B574)*(K573=K574)," • ",". ")))</f>
        <v/>
      </c>
      <c r="AI573" s="1"/>
    </row>
    <row r="574" spans="1:35" x14ac:dyDescent="0.25">
      <c r="A574" s="3" t="str">
        <f t="shared" si="59"/>
        <v/>
      </c>
      <c r="B574" s="53" t="str">
        <f t="shared" si="57"/>
        <v/>
      </c>
      <c r="C574" s="57"/>
      <c r="D574" s="57"/>
      <c r="E574" s="57"/>
      <c r="F574" s="57"/>
      <c r="G574" s="57"/>
      <c r="H574" s="57"/>
      <c r="I574" s="57"/>
      <c r="J574" s="57"/>
      <c r="K574" s="57"/>
      <c r="L574" s="57"/>
      <c r="M574" s="54"/>
      <c r="N574" s="57"/>
      <c r="O574" s="58"/>
      <c r="P574" s="58"/>
      <c r="Q574" s="58"/>
      <c r="R574" s="58"/>
      <c r="S574" s="54"/>
      <c r="T574" s="57"/>
      <c r="U574" s="57"/>
      <c r="V574" s="57"/>
      <c r="W574" s="57"/>
      <c r="X574" s="147" t="str">
        <f>IF(COUNTBLANK(D574)=1,"",IF('order-admin-units'!$I$1&lt;&gt;"y", "", IF(COUNTBLANK(K574)=1, 'order-admin-units'!$B$1+1, VLOOKUP(K574, ordercountry, 2))))</f>
        <v/>
      </c>
      <c r="Y574" s="147" t="str">
        <f>IF(COUNTBLANK(D574)=1,"",IF('order-admin-units'!$I$1&lt;&gt;"y", "", IF(COUNTBLANK(K574:L574)&gt;0, 'order-admin-units'!$B$2+1, VLOOKUP(K574&amp;"@"&amp;L574, orderadmin, 2))))</f>
        <v/>
      </c>
      <c r="Z574" s="147" t="str">
        <f t="shared" si="60"/>
        <v/>
      </c>
      <c r="AA574" s="147" t="str">
        <f t="shared" si="61"/>
        <v/>
      </c>
      <c r="AB574" s="147" t="str">
        <f t="shared" si="62"/>
        <v/>
      </c>
      <c r="AC574" s="147" t="str">
        <f t="shared" si="58"/>
        <v/>
      </c>
      <c r="AD574" s="11" t="str">
        <f t="shared" si="63"/>
        <v/>
      </c>
      <c r="AE574" s="11" t="str">
        <f t="array" ref="AE574">IF(COUNTBLANK(D574)=1,"",IF(OR($H$2="y",$H$2="m"),IF(AA574=AA573,IF(OR(AB574=$AB$4:$AB573)=FALSE,AE573&amp;C574,AE573),"("&amp;C574)&amp;IF(AA574=AA575,IF(OR(AB575=$AB$4:$AB574)=FALSE,", ",""),") "),""))</f>
        <v/>
      </c>
      <c r="AF574" s="11" t="str">
        <f t="array" ref="AF574">IF((COUNTBLANK(D574)=0)*OR($H$2="y",$H$2="m"),IFERROR(LEFT(C574, FIND(" ",C574)-1), C574),"")</f>
        <v/>
      </c>
      <c r="AG574" s="11" t="str">
        <f t="array" ref="AG574">IF(COUNTBLANK(D574)=1,"",IF(OR($H$2="y",$H$2="m"),IF(AA574=AA573,IF(OR(AC574=$AC$4:$AC573)=FALSE,AG573&amp;AF574,AG573),"("&amp;AF574)&amp;IF(AA574=AA575,IF(OR(AC575=$AC$4:$AC574)=FALSE,", ",""),") "),""))</f>
        <v/>
      </c>
      <c r="AH574" s="10" t="str">
        <f>IF((COUNTBLANK(D574)=1),"",IF(D574=D573,AH573,"")&amp;IF(B573&lt;&gt;B574,((IF(COUNTBLANK(E574)=1,$D$3&amp;"Non-type material: "&amp;$D$3,$D$3&amp;INDEX('type-categories'!$A$2:$B$100,MATCH(E574,'type-categories'!$A$2:$A$100,0),2)&amp;$D$3))),"")&amp;(IF(K574&lt;&gt;K573,$C$2&amp;UPPER(K574)&amp;$C$2&amp;$K$3&amp;" ",(IF(B574&lt;&gt;B573,$C$2&amp;UPPER(K574)&amp;$C$2&amp;$K$3&amp;" ",""))))&amp;IF((AA574&lt;&gt;AA575)*($H$2="y"),AD574&amp;AE574,IF((AA574&lt;&gt;AA575)*($H$2="m"),AD574&amp;AG574,IF(($H$2&lt;&gt;"m")*($H$2&lt;&gt;"Y"),(IF(F574=0,"",F574&amp;" "&amp;$F$4&amp;" "))&amp;(IF(G574=0,"",G574&amp;" "&amp;$G$4&amp;" "))&amp;(IF(H574=0,"",H574&amp;" "&amp;H$4&amp;" "))&amp;(IF(I574=0,"",I574&amp;" "&amp;$I$4&amp;" "))&amp;(IF(J574=0,"",J574&amp;" "&amp;$J$4&amp;" ")),"")))&amp;"; "&amp;IF((B574=B573)*(AA574=AA573), "same collecting data; ", IF((B574=B573)*(Z573=Z574),"same locality; ",(IF(COUNTBLANK(L574)=1,"",$D$2&amp;L574&amp;$L$3&amp;" "&amp;$D$2))&amp;(IF(COUNTBLANK(M574)=1,"",$E$2&amp;M574&amp;$E$2&amp;", "))&amp;(IF(COUNTBLANK(N574)=1,"",N574&amp;"; "))&amp;(IF(COUNTBLANK(O574)=1,"",O574&amp;"; ")))&amp;(IF(COUNTBLANK(P574)=1,"",P574&amp;"; "))&amp;(IF(COUNTBLANK(Q574)=1,"",Q574&amp;"; "))&amp;(IF(COUNTBLANK(R574)=1,"",R574&amp;"m, "))&amp;IF((COUNTBLANK(S574)=0)*(S574&lt;&gt;S573), S574&amp;"; ","")&amp;(IF(COUNTBLANK(U574)=1,"",U574&amp;"; "))&amp;(IF(COUNTBLANK(T574)=1,"",IF(COUNTBLANK(F$2)=1,T574&amp;"; ",T574&amp;" "&amp;F$2&amp;"; "))))&amp;(IF(COUNTBLANK(V574)=1,"",V574&amp;"; "))&amp;IF((COUNTBLANK(C574)=1),"",C574)&amp;IF((B574=B575)*(K574=K575)*(L574=L575)*(M574=M575),IF(($H$2&lt;&gt;"m")*($H$2&lt;&gt;"Y"), " • ", IF((ISNUMBER(FIND(")",AE574))), " • ", "")),IF((B574=B575)*(K574=K575)," • ",". ")))</f>
        <v/>
      </c>
      <c r="AI574" s="1"/>
    </row>
    <row r="575" spans="1:35" x14ac:dyDescent="0.25">
      <c r="A575" s="3" t="str">
        <f t="shared" si="59"/>
        <v/>
      </c>
      <c r="B575" s="53" t="str">
        <f t="shared" si="57"/>
        <v/>
      </c>
      <c r="C575" s="57"/>
      <c r="D575" s="57"/>
      <c r="E575" s="57"/>
      <c r="F575" s="57"/>
      <c r="G575" s="57"/>
      <c r="H575" s="57"/>
      <c r="I575" s="57"/>
      <c r="J575" s="57"/>
      <c r="K575" s="57"/>
      <c r="L575" s="57"/>
      <c r="M575" s="54"/>
      <c r="N575" s="57"/>
      <c r="O575" s="58"/>
      <c r="P575" s="58"/>
      <c r="Q575" s="58"/>
      <c r="R575" s="58"/>
      <c r="S575" s="54"/>
      <c r="T575" s="57"/>
      <c r="U575" s="57"/>
      <c r="V575" s="57"/>
      <c r="W575" s="57"/>
      <c r="X575" s="147" t="str">
        <f>IF(COUNTBLANK(D575)=1,"",IF('order-admin-units'!$I$1&lt;&gt;"y", "", IF(COUNTBLANK(K575)=1, 'order-admin-units'!$B$1+1, VLOOKUP(K575, ordercountry, 2))))</f>
        <v/>
      </c>
      <c r="Y575" s="147" t="str">
        <f>IF(COUNTBLANK(D575)=1,"",IF('order-admin-units'!$I$1&lt;&gt;"y", "", IF(COUNTBLANK(K575:L575)&gt;0, 'order-admin-units'!$B$2+1, VLOOKUP(K575&amp;"@"&amp;L575, orderadmin, 2))))</f>
        <v/>
      </c>
      <c r="Z575" s="147" t="str">
        <f t="shared" si="60"/>
        <v/>
      </c>
      <c r="AA575" s="147" t="str">
        <f t="shared" si="61"/>
        <v/>
      </c>
      <c r="AB575" s="147" t="str">
        <f t="shared" si="62"/>
        <v/>
      </c>
      <c r="AC575" s="147" t="str">
        <f t="shared" si="58"/>
        <v/>
      </c>
      <c r="AD575" s="11" t="str">
        <f t="shared" si="63"/>
        <v/>
      </c>
      <c r="AE575" s="11" t="str">
        <f t="array" ref="AE575">IF(COUNTBLANK(D575)=1,"",IF(OR($H$2="y",$H$2="m"),IF(AA575=AA574,IF(OR(AB575=$AB$4:$AB574)=FALSE,AE574&amp;C575,AE574),"("&amp;C575)&amp;IF(AA575=AA576,IF(OR(AB576=$AB$4:$AB575)=FALSE,", ",""),") "),""))</f>
        <v/>
      </c>
      <c r="AF575" s="11" t="str">
        <f t="array" ref="AF575">IF((COUNTBLANK(D575)=0)*OR($H$2="y",$H$2="m"),IFERROR(LEFT(C575, FIND(" ",C575)-1), C575),"")</f>
        <v/>
      </c>
      <c r="AG575" s="11" t="str">
        <f t="array" ref="AG575">IF(COUNTBLANK(D575)=1,"",IF(OR($H$2="y",$H$2="m"),IF(AA575=AA574,IF(OR(AC575=$AC$4:$AC574)=FALSE,AG574&amp;AF575,AG574),"("&amp;AF575)&amp;IF(AA575=AA576,IF(OR(AC576=$AC$4:$AC575)=FALSE,", ",""),") "),""))</f>
        <v/>
      </c>
      <c r="AH575" s="10" t="str">
        <f>IF((COUNTBLANK(D575)=1),"",IF(D575=D574,AH574,"")&amp;IF(B574&lt;&gt;B575,((IF(COUNTBLANK(E575)=1,$D$3&amp;"Non-type material: "&amp;$D$3,$D$3&amp;INDEX('type-categories'!$A$2:$B$100,MATCH(E575,'type-categories'!$A$2:$A$100,0),2)&amp;$D$3))),"")&amp;(IF(K575&lt;&gt;K574,$C$2&amp;UPPER(K575)&amp;$C$2&amp;$K$3&amp;" ",(IF(B575&lt;&gt;B574,$C$2&amp;UPPER(K575)&amp;$C$2&amp;$K$3&amp;" ",""))))&amp;IF((AA575&lt;&gt;AA576)*($H$2="y"),AD575&amp;AE575,IF((AA575&lt;&gt;AA576)*($H$2="m"),AD575&amp;AG575,IF(($H$2&lt;&gt;"m")*($H$2&lt;&gt;"Y"),(IF(F575=0,"",F575&amp;" "&amp;$F$4&amp;" "))&amp;(IF(G575=0,"",G575&amp;" "&amp;$G$4&amp;" "))&amp;(IF(H575=0,"",H575&amp;" "&amp;H$4&amp;" "))&amp;(IF(I575=0,"",I575&amp;" "&amp;$I$4&amp;" "))&amp;(IF(J575=0,"",J575&amp;" "&amp;$J$4&amp;" ")),"")))&amp;"; "&amp;IF((B575=B574)*(AA575=AA574), "same collecting data; ", IF((B575=B574)*(Z574=Z575),"same locality; ",(IF(COUNTBLANK(L575)=1,"",$D$2&amp;L575&amp;$L$3&amp;" "&amp;$D$2))&amp;(IF(COUNTBLANK(M575)=1,"",$E$2&amp;M575&amp;$E$2&amp;", "))&amp;(IF(COUNTBLANK(N575)=1,"",N575&amp;"; "))&amp;(IF(COUNTBLANK(O575)=1,"",O575&amp;"; ")))&amp;(IF(COUNTBLANK(P575)=1,"",P575&amp;"; "))&amp;(IF(COUNTBLANK(Q575)=1,"",Q575&amp;"; "))&amp;(IF(COUNTBLANK(R575)=1,"",R575&amp;"m, "))&amp;IF((COUNTBLANK(S575)=0)*(S575&lt;&gt;S574), S575&amp;"; ","")&amp;(IF(COUNTBLANK(U575)=1,"",U575&amp;"; "))&amp;(IF(COUNTBLANK(T575)=1,"",IF(COUNTBLANK(F$2)=1,T575&amp;"; ",T575&amp;" "&amp;F$2&amp;"; "))))&amp;(IF(COUNTBLANK(V575)=1,"",V575&amp;"; "))&amp;IF((COUNTBLANK(C575)=1),"",C575)&amp;IF((B575=B576)*(K575=K576)*(L575=L576)*(M575=M576),IF(($H$2&lt;&gt;"m")*($H$2&lt;&gt;"Y"), " • ", IF((ISNUMBER(FIND(")",AE575))), " • ", "")),IF((B575=B576)*(K575=K576)," • ",". ")))</f>
        <v/>
      </c>
      <c r="AI575" s="1"/>
    </row>
    <row r="576" spans="1:35" x14ac:dyDescent="0.25">
      <c r="A576" s="3" t="str">
        <f t="shared" si="59"/>
        <v/>
      </c>
      <c r="B576" s="53" t="str">
        <f t="shared" si="57"/>
        <v/>
      </c>
      <c r="C576" s="57"/>
      <c r="D576" s="57"/>
      <c r="E576" s="57"/>
      <c r="F576" s="57"/>
      <c r="G576" s="57"/>
      <c r="H576" s="57"/>
      <c r="I576" s="57"/>
      <c r="J576" s="57"/>
      <c r="K576" s="57"/>
      <c r="L576" s="57"/>
      <c r="M576" s="54"/>
      <c r="N576" s="57"/>
      <c r="O576" s="58"/>
      <c r="P576" s="58"/>
      <c r="Q576" s="58"/>
      <c r="R576" s="58"/>
      <c r="S576" s="54"/>
      <c r="T576" s="57"/>
      <c r="U576" s="57"/>
      <c r="V576" s="57"/>
      <c r="W576" s="57"/>
      <c r="X576" s="147" t="str">
        <f>IF(COUNTBLANK(D576)=1,"",IF('order-admin-units'!$I$1&lt;&gt;"y", "", IF(COUNTBLANK(K576)=1, 'order-admin-units'!$B$1+1, VLOOKUP(K576, ordercountry, 2))))</f>
        <v/>
      </c>
      <c r="Y576" s="147" t="str">
        <f>IF(COUNTBLANK(D576)=1,"",IF('order-admin-units'!$I$1&lt;&gt;"y", "", IF(COUNTBLANK(K576:L576)&gt;0, 'order-admin-units'!$B$2+1, VLOOKUP(K576&amp;"@"&amp;L576, orderadmin, 2))))</f>
        <v/>
      </c>
      <c r="Z576" s="147" t="str">
        <f t="shared" si="60"/>
        <v/>
      </c>
      <c r="AA576" s="147" t="str">
        <f t="shared" si="61"/>
        <v/>
      </c>
      <c r="AB576" s="147" t="str">
        <f t="shared" si="62"/>
        <v/>
      </c>
      <c r="AC576" s="147" t="str">
        <f t="shared" si="58"/>
        <v/>
      </c>
      <c r="AD576" s="11" t="str">
        <f t="shared" si="63"/>
        <v/>
      </c>
      <c r="AE576" s="11" t="str">
        <f t="array" ref="AE576">IF(COUNTBLANK(D576)=1,"",IF(OR($H$2="y",$H$2="m"),IF(AA576=AA575,IF(OR(AB576=$AB$4:$AB575)=FALSE,AE575&amp;C576,AE575),"("&amp;C576)&amp;IF(AA576=AA577,IF(OR(AB577=$AB$4:$AB576)=FALSE,", ",""),") "),""))</f>
        <v/>
      </c>
      <c r="AF576" s="11" t="str">
        <f t="array" ref="AF576">IF((COUNTBLANK(D576)=0)*OR($H$2="y",$H$2="m"),IFERROR(LEFT(C576, FIND(" ",C576)-1), C576),"")</f>
        <v/>
      </c>
      <c r="AG576" s="11" t="str">
        <f t="array" ref="AG576">IF(COUNTBLANK(D576)=1,"",IF(OR($H$2="y",$H$2="m"),IF(AA576=AA575,IF(OR(AC576=$AC$4:$AC575)=FALSE,AG575&amp;AF576,AG575),"("&amp;AF576)&amp;IF(AA576=AA577,IF(OR(AC577=$AC$4:$AC576)=FALSE,", ",""),") "),""))</f>
        <v/>
      </c>
      <c r="AH576" s="10" t="str">
        <f>IF((COUNTBLANK(D576)=1),"",IF(D576=D575,AH575,"")&amp;IF(B575&lt;&gt;B576,((IF(COUNTBLANK(E576)=1,$D$3&amp;"Non-type material: "&amp;$D$3,$D$3&amp;INDEX('type-categories'!$A$2:$B$100,MATCH(E576,'type-categories'!$A$2:$A$100,0),2)&amp;$D$3))),"")&amp;(IF(K576&lt;&gt;K575,$C$2&amp;UPPER(K576)&amp;$C$2&amp;$K$3&amp;" ",(IF(B576&lt;&gt;B575,$C$2&amp;UPPER(K576)&amp;$C$2&amp;$K$3&amp;" ",""))))&amp;IF((AA576&lt;&gt;AA577)*($H$2="y"),AD576&amp;AE576,IF((AA576&lt;&gt;AA577)*($H$2="m"),AD576&amp;AG576,IF(($H$2&lt;&gt;"m")*($H$2&lt;&gt;"Y"),(IF(F576=0,"",F576&amp;" "&amp;$F$4&amp;" "))&amp;(IF(G576=0,"",G576&amp;" "&amp;$G$4&amp;" "))&amp;(IF(H576=0,"",H576&amp;" "&amp;H$4&amp;" "))&amp;(IF(I576=0,"",I576&amp;" "&amp;$I$4&amp;" "))&amp;(IF(J576=0,"",J576&amp;" "&amp;$J$4&amp;" ")),"")))&amp;"; "&amp;IF((B576=B575)*(AA576=AA575), "same collecting data; ", IF((B576=B575)*(Z575=Z576),"same locality; ",(IF(COUNTBLANK(L576)=1,"",$D$2&amp;L576&amp;$L$3&amp;" "&amp;$D$2))&amp;(IF(COUNTBLANK(M576)=1,"",$E$2&amp;M576&amp;$E$2&amp;", "))&amp;(IF(COUNTBLANK(N576)=1,"",N576&amp;"; "))&amp;(IF(COUNTBLANK(O576)=1,"",O576&amp;"; ")))&amp;(IF(COUNTBLANK(P576)=1,"",P576&amp;"; "))&amp;(IF(COUNTBLANK(Q576)=1,"",Q576&amp;"; "))&amp;(IF(COUNTBLANK(R576)=1,"",R576&amp;"m, "))&amp;IF((COUNTBLANK(S576)=0)*(S576&lt;&gt;S575), S576&amp;"; ","")&amp;(IF(COUNTBLANK(U576)=1,"",U576&amp;"; "))&amp;(IF(COUNTBLANK(T576)=1,"",IF(COUNTBLANK(F$2)=1,T576&amp;"; ",T576&amp;" "&amp;F$2&amp;"; "))))&amp;(IF(COUNTBLANK(V576)=1,"",V576&amp;"; "))&amp;IF((COUNTBLANK(C576)=1),"",C576)&amp;IF((B576=B577)*(K576=K577)*(L576=L577)*(M576=M577),IF(($H$2&lt;&gt;"m")*($H$2&lt;&gt;"Y"), " • ", IF((ISNUMBER(FIND(")",AE576))), " • ", "")),IF((B576=B577)*(K576=K577)," • ",". ")))</f>
        <v/>
      </c>
      <c r="AI576" s="1"/>
    </row>
    <row r="577" spans="1:35" x14ac:dyDescent="0.25">
      <c r="A577" s="3" t="str">
        <f t="shared" si="59"/>
        <v/>
      </c>
      <c r="B577" s="53" t="str">
        <f t="shared" si="57"/>
        <v/>
      </c>
      <c r="C577" s="57"/>
      <c r="D577" s="57"/>
      <c r="E577" s="57"/>
      <c r="F577" s="57"/>
      <c r="G577" s="57"/>
      <c r="H577" s="57"/>
      <c r="I577" s="57"/>
      <c r="J577" s="57"/>
      <c r="K577" s="57"/>
      <c r="L577" s="57"/>
      <c r="M577" s="54"/>
      <c r="N577" s="57"/>
      <c r="O577" s="58"/>
      <c r="P577" s="58"/>
      <c r="Q577" s="58"/>
      <c r="R577" s="58"/>
      <c r="S577" s="54"/>
      <c r="T577" s="57"/>
      <c r="U577" s="57"/>
      <c r="V577" s="57"/>
      <c r="W577" s="57"/>
      <c r="X577" s="147" t="str">
        <f>IF(COUNTBLANK(D577)=1,"",IF('order-admin-units'!$I$1&lt;&gt;"y", "", IF(COUNTBLANK(K577)=1, 'order-admin-units'!$B$1+1, VLOOKUP(K577, ordercountry, 2))))</f>
        <v/>
      </c>
      <c r="Y577" s="147" t="str">
        <f>IF(COUNTBLANK(D577)=1,"",IF('order-admin-units'!$I$1&lt;&gt;"y", "", IF(COUNTBLANK(K577:L577)&gt;0, 'order-admin-units'!$B$2+1, VLOOKUP(K577&amp;"@"&amp;L577, orderadmin, 2))))</f>
        <v/>
      </c>
      <c r="Z577" s="147" t="str">
        <f t="shared" si="60"/>
        <v/>
      </c>
      <c r="AA577" s="147" t="str">
        <f t="shared" si="61"/>
        <v/>
      </c>
      <c r="AB577" s="147" t="str">
        <f t="shared" si="62"/>
        <v/>
      </c>
      <c r="AC577" s="147" t="str">
        <f t="shared" si="58"/>
        <v/>
      </c>
      <c r="AD577" s="11" t="str">
        <f t="shared" si="63"/>
        <v/>
      </c>
      <c r="AE577" s="11" t="str">
        <f t="array" ref="AE577">IF(COUNTBLANK(D577)=1,"",IF(OR($H$2="y",$H$2="m"),IF(AA577=AA576,IF(OR(AB577=$AB$4:$AB576)=FALSE,AE576&amp;C577,AE576),"("&amp;C577)&amp;IF(AA577=AA578,IF(OR(AB578=$AB$4:$AB577)=FALSE,", ",""),") "),""))</f>
        <v/>
      </c>
      <c r="AF577" s="11" t="str">
        <f t="array" ref="AF577">IF((COUNTBLANK(D577)=0)*OR($H$2="y",$H$2="m"),IFERROR(LEFT(C577, FIND(" ",C577)-1), C577),"")</f>
        <v/>
      </c>
      <c r="AG577" s="11" t="str">
        <f t="array" ref="AG577">IF(COUNTBLANK(D577)=1,"",IF(OR($H$2="y",$H$2="m"),IF(AA577=AA576,IF(OR(AC577=$AC$4:$AC576)=FALSE,AG576&amp;AF577,AG576),"("&amp;AF577)&amp;IF(AA577=AA578,IF(OR(AC578=$AC$4:$AC577)=FALSE,", ",""),") "),""))</f>
        <v/>
      </c>
      <c r="AH577" s="10" t="str">
        <f>IF((COUNTBLANK(D577)=1),"",IF(D577=D576,AH576,"")&amp;IF(B576&lt;&gt;B577,((IF(COUNTBLANK(E577)=1,$D$3&amp;"Non-type material: "&amp;$D$3,$D$3&amp;INDEX('type-categories'!$A$2:$B$100,MATCH(E577,'type-categories'!$A$2:$A$100,0),2)&amp;$D$3))),"")&amp;(IF(K577&lt;&gt;K576,$C$2&amp;UPPER(K577)&amp;$C$2&amp;$K$3&amp;" ",(IF(B577&lt;&gt;B576,$C$2&amp;UPPER(K577)&amp;$C$2&amp;$K$3&amp;" ",""))))&amp;IF((AA577&lt;&gt;AA578)*($H$2="y"),AD577&amp;AE577,IF((AA577&lt;&gt;AA578)*($H$2="m"),AD577&amp;AG577,IF(($H$2&lt;&gt;"m")*($H$2&lt;&gt;"Y"),(IF(F577=0,"",F577&amp;" "&amp;$F$4&amp;" "))&amp;(IF(G577=0,"",G577&amp;" "&amp;$G$4&amp;" "))&amp;(IF(H577=0,"",H577&amp;" "&amp;H$4&amp;" "))&amp;(IF(I577=0,"",I577&amp;" "&amp;$I$4&amp;" "))&amp;(IF(J577=0,"",J577&amp;" "&amp;$J$4&amp;" ")),"")))&amp;"; "&amp;IF((B577=B576)*(AA577=AA576), "same collecting data; ", IF((B577=B576)*(Z576=Z577),"same locality; ",(IF(COUNTBLANK(L577)=1,"",$D$2&amp;L577&amp;$L$3&amp;" "&amp;$D$2))&amp;(IF(COUNTBLANK(M577)=1,"",$E$2&amp;M577&amp;$E$2&amp;", "))&amp;(IF(COUNTBLANK(N577)=1,"",N577&amp;"; "))&amp;(IF(COUNTBLANK(O577)=1,"",O577&amp;"; ")))&amp;(IF(COUNTBLANK(P577)=1,"",P577&amp;"; "))&amp;(IF(COUNTBLANK(Q577)=1,"",Q577&amp;"; "))&amp;(IF(COUNTBLANK(R577)=1,"",R577&amp;"m, "))&amp;IF((COUNTBLANK(S577)=0)*(S577&lt;&gt;S576), S577&amp;"; ","")&amp;(IF(COUNTBLANK(U577)=1,"",U577&amp;"; "))&amp;(IF(COUNTBLANK(T577)=1,"",IF(COUNTBLANK(F$2)=1,T577&amp;"; ",T577&amp;" "&amp;F$2&amp;"; "))))&amp;(IF(COUNTBLANK(V577)=1,"",V577&amp;"; "))&amp;IF((COUNTBLANK(C577)=1),"",C577)&amp;IF((B577=B578)*(K577=K578)*(L577=L578)*(M577=M578),IF(($H$2&lt;&gt;"m")*($H$2&lt;&gt;"Y"), " • ", IF((ISNUMBER(FIND(")",AE577))), " • ", "")),IF((B577=B578)*(K577=K578)," • ",". ")))</f>
        <v/>
      </c>
      <c r="AI577" s="1"/>
    </row>
    <row r="578" spans="1:35" x14ac:dyDescent="0.25">
      <c r="A578" s="3" t="str">
        <f t="shared" si="59"/>
        <v/>
      </c>
      <c r="B578" s="53" t="str">
        <f t="shared" si="57"/>
        <v/>
      </c>
      <c r="C578" s="57"/>
      <c r="D578" s="57"/>
      <c r="E578" s="57"/>
      <c r="F578" s="57"/>
      <c r="G578" s="57"/>
      <c r="H578" s="57"/>
      <c r="I578" s="57"/>
      <c r="J578" s="57"/>
      <c r="K578" s="57"/>
      <c r="L578" s="57"/>
      <c r="M578" s="54"/>
      <c r="N578" s="57"/>
      <c r="O578" s="58"/>
      <c r="P578" s="58"/>
      <c r="Q578" s="58"/>
      <c r="R578" s="58"/>
      <c r="S578" s="54"/>
      <c r="T578" s="57"/>
      <c r="U578" s="57"/>
      <c r="V578" s="57"/>
      <c r="W578" s="57"/>
      <c r="X578" s="147" t="str">
        <f>IF(COUNTBLANK(D578)=1,"",IF('order-admin-units'!$I$1&lt;&gt;"y", "", IF(COUNTBLANK(K578)=1, 'order-admin-units'!$B$1+1, VLOOKUP(K578, ordercountry, 2))))</f>
        <v/>
      </c>
      <c r="Y578" s="147" t="str">
        <f>IF(COUNTBLANK(D578)=1,"",IF('order-admin-units'!$I$1&lt;&gt;"y", "", IF(COUNTBLANK(K578:L578)&gt;0, 'order-admin-units'!$B$2+1, VLOOKUP(K578&amp;"@"&amp;L578, orderadmin, 2))))</f>
        <v/>
      </c>
      <c r="Z578" s="147" t="str">
        <f t="shared" si="60"/>
        <v/>
      </c>
      <c r="AA578" s="147" t="str">
        <f t="shared" si="61"/>
        <v/>
      </c>
      <c r="AB578" s="147" t="str">
        <f t="shared" si="62"/>
        <v/>
      </c>
      <c r="AC578" s="147" t="str">
        <f t="shared" si="58"/>
        <v/>
      </c>
      <c r="AD578" s="11" t="str">
        <f t="shared" si="63"/>
        <v/>
      </c>
      <c r="AE578" s="11" t="str">
        <f t="array" ref="AE578">IF(COUNTBLANK(D578)=1,"",IF(OR($H$2="y",$H$2="m"),IF(AA578=AA577,IF(OR(AB578=$AB$4:$AB577)=FALSE,AE577&amp;C578,AE577),"("&amp;C578)&amp;IF(AA578=AA579,IF(OR(AB579=$AB$4:$AB578)=FALSE,", ",""),") "),""))</f>
        <v/>
      </c>
      <c r="AF578" s="11" t="str">
        <f t="array" ref="AF578">IF((COUNTBLANK(D578)=0)*OR($H$2="y",$H$2="m"),IFERROR(LEFT(C578, FIND(" ",C578)-1), C578),"")</f>
        <v/>
      </c>
      <c r="AG578" s="11" t="str">
        <f t="array" ref="AG578">IF(COUNTBLANK(D578)=1,"",IF(OR($H$2="y",$H$2="m"),IF(AA578=AA577,IF(OR(AC578=$AC$4:$AC577)=FALSE,AG577&amp;AF578,AG577),"("&amp;AF578)&amp;IF(AA578=AA579,IF(OR(AC579=$AC$4:$AC578)=FALSE,", ",""),") "),""))</f>
        <v/>
      </c>
      <c r="AH578" s="10" t="str">
        <f>IF((COUNTBLANK(D578)=1),"",IF(D578=D577,AH577,"")&amp;IF(B577&lt;&gt;B578,((IF(COUNTBLANK(E578)=1,$D$3&amp;"Non-type material: "&amp;$D$3,$D$3&amp;INDEX('type-categories'!$A$2:$B$100,MATCH(E578,'type-categories'!$A$2:$A$100,0),2)&amp;$D$3))),"")&amp;(IF(K578&lt;&gt;K577,$C$2&amp;UPPER(K578)&amp;$C$2&amp;$K$3&amp;" ",(IF(B578&lt;&gt;B577,$C$2&amp;UPPER(K578)&amp;$C$2&amp;$K$3&amp;" ",""))))&amp;IF((AA578&lt;&gt;AA579)*($H$2="y"),AD578&amp;AE578,IF((AA578&lt;&gt;AA579)*($H$2="m"),AD578&amp;AG578,IF(($H$2&lt;&gt;"m")*($H$2&lt;&gt;"Y"),(IF(F578=0,"",F578&amp;" "&amp;$F$4&amp;" "))&amp;(IF(G578=0,"",G578&amp;" "&amp;$G$4&amp;" "))&amp;(IF(H578=0,"",H578&amp;" "&amp;H$4&amp;" "))&amp;(IF(I578=0,"",I578&amp;" "&amp;$I$4&amp;" "))&amp;(IF(J578=0,"",J578&amp;" "&amp;$J$4&amp;" ")),"")))&amp;"; "&amp;IF((B578=B577)*(AA578=AA577), "same collecting data; ", IF((B578=B577)*(Z577=Z578),"same locality; ",(IF(COUNTBLANK(L578)=1,"",$D$2&amp;L578&amp;$L$3&amp;" "&amp;$D$2))&amp;(IF(COUNTBLANK(M578)=1,"",$E$2&amp;M578&amp;$E$2&amp;", "))&amp;(IF(COUNTBLANK(N578)=1,"",N578&amp;"; "))&amp;(IF(COUNTBLANK(O578)=1,"",O578&amp;"; ")))&amp;(IF(COUNTBLANK(P578)=1,"",P578&amp;"; "))&amp;(IF(COUNTBLANK(Q578)=1,"",Q578&amp;"; "))&amp;(IF(COUNTBLANK(R578)=1,"",R578&amp;"m, "))&amp;IF((COUNTBLANK(S578)=0)*(S578&lt;&gt;S577), S578&amp;"; ","")&amp;(IF(COUNTBLANK(U578)=1,"",U578&amp;"; "))&amp;(IF(COUNTBLANK(T578)=1,"",IF(COUNTBLANK(F$2)=1,T578&amp;"; ",T578&amp;" "&amp;F$2&amp;"; "))))&amp;(IF(COUNTBLANK(V578)=1,"",V578&amp;"; "))&amp;IF((COUNTBLANK(C578)=1),"",C578)&amp;IF((B578=B579)*(K578=K579)*(L578=L579)*(M578=M579),IF(($H$2&lt;&gt;"m")*($H$2&lt;&gt;"Y"), " • ", IF((ISNUMBER(FIND(")",AE578))), " • ", "")),IF((B578=B579)*(K578=K579)," • ",". ")))</f>
        <v/>
      </c>
      <c r="AI578" s="1"/>
    </row>
    <row r="579" spans="1:35" x14ac:dyDescent="0.25">
      <c r="A579" s="3" t="str">
        <f t="shared" si="59"/>
        <v/>
      </c>
      <c r="B579" s="53" t="str">
        <f t="shared" si="57"/>
        <v/>
      </c>
      <c r="C579" s="57"/>
      <c r="D579" s="57"/>
      <c r="E579" s="57"/>
      <c r="F579" s="57"/>
      <c r="G579" s="57"/>
      <c r="H579" s="57"/>
      <c r="I579" s="57"/>
      <c r="J579" s="57"/>
      <c r="K579" s="57"/>
      <c r="L579" s="57"/>
      <c r="M579" s="54"/>
      <c r="N579" s="57"/>
      <c r="O579" s="58"/>
      <c r="P579" s="58"/>
      <c r="Q579" s="58"/>
      <c r="R579" s="58"/>
      <c r="S579" s="54"/>
      <c r="T579" s="57"/>
      <c r="U579" s="57"/>
      <c r="V579" s="57"/>
      <c r="W579" s="57"/>
      <c r="X579" s="147" t="str">
        <f>IF(COUNTBLANK(D579)=1,"",IF('order-admin-units'!$I$1&lt;&gt;"y", "", IF(COUNTBLANK(K579)=1, 'order-admin-units'!$B$1+1, VLOOKUP(K579, ordercountry, 2))))</f>
        <v/>
      </c>
      <c r="Y579" s="147" t="str">
        <f>IF(COUNTBLANK(D579)=1,"",IF('order-admin-units'!$I$1&lt;&gt;"y", "", IF(COUNTBLANK(K579:L579)&gt;0, 'order-admin-units'!$B$2+1, VLOOKUP(K579&amp;"@"&amp;L579, orderadmin, 2))))</f>
        <v/>
      </c>
      <c r="Z579" s="147" t="str">
        <f t="shared" si="60"/>
        <v/>
      </c>
      <c r="AA579" s="147" t="str">
        <f t="shared" si="61"/>
        <v/>
      </c>
      <c r="AB579" s="147" t="str">
        <f t="shared" si="62"/>
        <v/>
      </c>
      <c r="AC579" s="147" t="str">
        <f t="shared" si="58"/>
        <v/>
      </c>
      <c r="AD579" s="11" t="str">
        <f t="shared" si="63"/>
        <v/>
      </c>
      <c r="AE579" s="11" t="str">
        <f t="array" ref="AE579">IF(COUNTBLANK(D579)=1,"",IF(OR($H$2="y",$H$2="m"),IF(AA579=AA578,IF(OR(AB579=$AB$4:$AB578)=FALSE,AE578&amp;C579,AE578),"("&amp;C579)&amp;IF(AA579=AA580,IF(OR(AB580=$AB$4:$AB579)=FALSE,", ",""),") "),""))</f>
        <v/>
      </c>
      <c r="AF579" s="11" t="str">
        <f t="array" ref="AF579">IF((COUNTBLANK(D579)=0)*OR($H$2="y",$H$2="m"),IFERROR(LEFT(C579, FIND(" ",C579)-1), C579),"")</f>
        <v/>
      </c>
      <c r="AG579" s="11" t="str">
        <f t="array" ref="AG579">IF(COUNTBLANK(D579)=1,"",IF(OR($H$2="y",$H$2="m"),IF(AA579=AA578,IF(OR(AC579=$AC$4:$AC578)=FALSE,AG578&amp;AF579,AG578),"("&amp;AF579)&amp;IF(AA579=AA580,IF(OR(AC580=$AC$4:$AC579)=FALSE,", ",""),") "),""))</f>
        <v/>
      </c>
      <c r="AH579" s="10" t="str">
        <f>IF((COUNTBLANK(D579)=1),"",IF(D579=D578,AH578,"")&amp;IF(B578&lt;&gt;B579,((IF(COUNTBLANK(E579)=1,$D$3&amp;"Non-type material: "&amp;$D$3,$D$3&amp;INDEX('type-categories'!$A$2:$B$100,MATCH(E579,'type-categories'!$A$2:$A$100,0),2)&amp;$D$3))),"")&amp;(IF(K579&lt;&gt;K578,$C$2&amp;UPPER(K579)&amp;$C$2&amp;$K$3&amp;" ",(IF(B579&lt;&gt;B578,$C$2&amp;UPPER(K579)&amp;$C$2&amp;$K$3&amp;" ",""))))&amp;IF((AA579&lt;&gt;AA580)*($H$2="y"),AD579&amp;AE579,IF((AA579&lt;&gt;AA580)*($H$2="m"),AD579&amp;AG579,IF(($H$2&lt;&gt;"m")*($H$2&lt;&gt;"Y"),(IF(F579=0,"",F579&amp;" "&amp;$F$4&amp;" "))&amp;(IF(G579=0,"",G579&amp;" "&amp;$G$4&amp;" "))&amp;(IF(H579=0,"",H579&amp;" "&amp;H$4&amp;" "))&amp;(IF(I579=0,"",I579&amp;" "&amp;$I$4&amp;" "))&amp;(IF(J579=0,"",J579&amp;" "&amp;$J$4&amp;" ")),"")))&amp;"; "&amp;IF((B579=B578)*(AA579=AA578), "same collecting data; ", IF((B579=B578)*(Z578=Z579),"same locality; ",(IF(COUNTBLANK(L579)=1,"",$D$2&amp;L579&amp;$L$3&amp;" "&amp;$D$2))&amp;(IF(COUNTBLANK(M579)=1,"",$E$2&amp;M579&amp;$E$2&amp;", "))&amp;(IF(COUNTBLANK(N579)=1,"",N579&amp;"; "))&amp;(IF(COUNTBLANK(O579)=1,"",O579&amp;"; ")))&amp;(IF(COUNTBLANK(P579)=1,"",P579&amp;"; "))&amp;(IF(COUNTBLANK(Q579)=1,"",Q579&amp;"; "))&amp;(IF(COUNTBLANK(R579)=1,"",R579&amp;"m, "))&amp;IF((COUNTBLANK(S579)=0)*(S579&lt;&gt;S578), S579&amp;"; ","")&amp;(IF(COUNTBLANK(U579)=1,"",U579&amp;"; "))&amp;(IF(COUNTBLANK(T579)=1,"",IF(COUNTBLANK(F$2)=1,T579&amp;"; ",T579&amp;" "&amp;F$2&amp;"; "))))&amp;(IF(COUNTBLANK(V579)=1,"",V579&amp;"; "))&amp;IF((COUNTBLANK(C579)=1),"",C579)&amp;IF((B579=B580)*(K579=K580)*(L579=L580)*(M579=M580),IF(($H$2&lt;&gt;"m")*($H$2&lt;&gt;"Y"), " • ", IF((ISNUMBER(FIND(")",AE579))), " • ", "")),IF((B579=B580)*(K579=K580)," • ",". ")))</f>
        <v/>
      </c>
      <c r="AI579" s="1"/>
    </row>
    <row r="580" spans="1:35" x14ac:dyDescent="0.25">
      <c r="A580" s="3" t="str">
        <f t="shared" si="59"/>
        <v/>
      </c>
      <c r="B580" s="53" t="str">
        <f t="shared" si="57"/>
        <v/>
      </c>
      <c r="C580" s="57"/>
      <c r="D580" s="57"/>
      <c r="E580" s="57"/>
      <c r="F580" s="57"/>
      <c r="G580" s="57"/>
      <c r="H580" s="57"/>
      <c r="I580" s="57"/>
      <c r="J580" s="57"/>
      <c r="K580" s="57"/>
      <c r="L580" s="57"/>
      <c r="M580" s="54"/>
      <c r="N580" s="57"/>
      <c r="O580" s="58"/>
      <c r="P580" s="58"/>
      <c r="Q580" s="58"/>
      <c r="R580" s="58"/>
      <c r="S580" s="54"/>
      <c r="T580" s="57"/>
      <c r="U580" s="57"/>
      <c r="V580" s="57"/>
      <c r="W580" s="57"/>
      <c r="X580" s="147" t="str">
        <f>IF(COUNTBLANK(D580)=1,"",IF('order-admin-units'!$I$1&lt;&gt;"y", "", IF(COUNTBLANK(K580)=1, 'order-admin-units'!$B$1+1, VLOOKUP(K580, ordercountry, 2))))</f>
        <v/>
      </c>
      <c r="Y580" s="147" t="str">
        <f>IF(COUNTBLANK(D580)=1,"",IF('order-admin-units'!$I$1&lt;&gt;"y", "", IF(COUNTBLANK(K580:L580)&gt;0, 'order-admin-units'!$B$2+1, VLOOKUP(K580&amp;"@"&amp;L580, orderadmin, 2))))</f>
        <v/>
      </c>
      <c r="Z580" s="147" t="str">
        <f t="shared" si="60"/>
        <v/>
      </c>
      <c r="AA580" s="147" t="str">
        <f t="shared" si="61"/>
        <v/>
      </c>
      <c r="AB580" s="147" t="str">
        <f t="shared" si="62"/>
        <v/>
      </c>
      <c r="AC580" s="147" t="str">
        <f t="shared" si="58"/>
        <v/>
      </c>
      <c r="AD580" s="11" t="str">
        <f t="shared" si="63"/>
        <v/>
      </c>
      <c r="AE580" s="11" t="str">
        <f t="array" ref="AE580">IF(COUNTBLANK(D580)=1,"",IF(OR($H$2="y",$H$2="m"),IF(AA580=AA579,IF(OR(AB580=$AB$4:$AB579)=FALSE,AE579&amp;C580,AE579),"("&amp;C580)&amp;IF(AA580=AA581,IF(OR(AB581=$AB$4:$AB580)=FALSE,", ",""),") "),""))</f>
        <v/>
      </c>
      <c r="AF580" s="11" t="str">
        <f t="array" ref="AF580">IF((COUNTBLANK(D580)=0)*OR($H$2="y",$H$2="m"),IFERROR(LEFT(C580, FIND(" ",C580)-1), C580),"")</f>
        <v/>
      </c>
      <c r="AG580" s="11" t="str">
        <f t="array" ref="AG580">IF(COUNTBLANK(D580)=1,"",IF(OR($H$2="y",$H$2="m"),IF(AA580=AA579,IF(OR(AC580=$AC$4:$AC579)=FALSE,AG579&amp;AF580,AG579),"("&amp;AF580)&amp;IF(AA580=AA581,IF(OR(AC581=$AC$4:$AC580)=FALSE,", ",""),") "),""))</f>
        <v/>
      </c>
      <c r="AH580" s="10" t="str">
        <f>IF((COUNTBLANK(D580)=1),"",IF(D580=D579,AH579,"")&amp;IF(B579&lt;&gt;B580,((IF(COUNTBLANK(E580)=1,$D$3&amp;"Non-type material: "&amp;$D$3,$D$3&amp;INDEX('type-categories'!$A$2:$B$100,MATCH(E580,'type-categories'!$A$2:$A$100,0),2)&amp;$D$3))),"")&amp;(IF(K580&lt;&gt;K579,$C$2&amp;UPPER(K580)&amp;$C$2&amp;$K$3&amp;" ",(IF(B580&lt;&gt;B579,$C$2&amp;UPPER(K580)&amp;$C$2&amp;$K$3&amp;" ",""))))&amp;IF((AA580&lt;&gt;AA581)*($H$2="y"),AD580&amp;AE580,IF((AA580&lt;&gt;AA581)*($H$2="m"),AD580&amp;AG580,IF(($H$2&lt;&gt;"m")*($H$2&lt;&gt;"Y"),(IF(F580=0,"",F580&amp;" "&amp;$F$4&amp;" "))&amp;(IF(G580=0,"",G580&amp;" "&amp;$G$4&amp;" "))&amp;(IF(H580=0,"",H580&amp;" "&amp;H$4&amp;" "))&amp;(IF(I580=0,"",I580&amp;" "&amp;$I$4&amp;" "))&amp;(IF(J580=0,"",J580&amp;" "&amp;$J$4&amp;" ")),"")))&amp;"; "&amp;IF((B580=B579)*(AA580=AA579), "same collecting data; ", IF((B580=B579)*(Z579=Z580),"same locality; ",(IF(COUNTBLANK(L580)=1,"",$D$2&amp;L580&amp;$L$3&amp;" "&amp;$D$2))&amp;(IF(COUNTBLANK(M580)=1,"",$E$2&amp;M580&amp;$E$2&amp;", "))&amp;(IF(COUNTBLANK(N580)=1,"",N580&amp;"; "))&amp;(IF(COUNTBLANK(O580)=1,"",O580&amp;"; ")))&amp;(IF(COUNTBLANK(P580)=1,"",P580&amp;"; "))&amp;(IF(COUNTBLANK(Q580)=1,"",Q580&amp;"; "))&amp;(IF(COUNTBLANK(R580)=1,"",R580&amp;"m, "))&amp;IF((COUNTBLANK(S580)=0)*(S580&lt;&gt;S579), S580&amp;"; ","")&amp;(IF(COUNTBLANK(U580)=1,"",U580&amp;"; "))&amp;(IF(COUNTBLANK(T580)=1,"",IF(COUNTBLANK(F$2)=1,T580&amp;"; ",T580&amp;" "&amp;F$2&amp;"; "))))&amp;(IF(COUNTBLANK(V580)=1,"",V580&amp;"; "))&amp;IF((COUNTBLANK(C580)=1),"",C580)&amp;IF((B580=B581)*(K580=K581)*(L580=L581)*(M580=M581),IF(($H$2&lt;&gt;"m")*($H$2&lt;&gt;"Y"), " • ", IF((ISNUMBER(FIND(")",AE580))), " • ", "")),IF((B580=B581)*(K580=K581)," • ",". ")))</f>
        <v/>
      </c>
      <c r="AI580" s="1"/>
    </row>
    <row r="581" spans="1:35" x14ac:dyDescent="0.25">
      <c r="A581" s="3" t="str">
        <f t="shared" si="59"/>
        <v/>
      </c>
      <c r="B581" s="53" t="str">
        <f t="shared" ref="B581:B644" si="64">D581&amp;E581</f>
        <v/>
      </c>
      <c r="C581" s="57"/>
      <c r="D581" s="57"/>
      <c r="E581" s="57"/>
      <c r="F581" s="57"/>
      <c r="G581" s="57"/>
      <c r="H581" s="57"/>
      <c r="I581" s="57"/>
      <c r="J581" s="57"/>
      <c r="K581" s="57"/>
      <c r="L581" s="57"/>
      <c r="M581" s="54"/>
      <c r="N581" s="57"/>
      <c r="O581" s="58"/>
      <c r="P581" s="58"/>
      <c r="Q581" s="58"/>
      <c r="R581" s="58"/>
      <c r="S581" s="54"/>
      <c r="T581" s="57"/>
      <c r="U581" s="57"/>
      <c r="V581" s="57"/>
      <c r="W581" s="57"/>
      <c r="X581" s="147" t="str">
        <f>IF(COUNTBLANK(D581)=1,"",IF('order-admin-units'!$I$1&lt;&gt;"y", "", IF(COUNTBLANK(K581)=1, 'order-admin-units'!$B$1+1, VLOOKUP(K581, ordercountry, 2))))</f>
        <v/>
      </c>
      <c r="Y581" s="147" t="str">
        <f>IF(COUNTBLANK(D581)=1,"",IF('order-admin-units'!$I$1&lt;&gt;"y", "", IF(COUNTBLANK(K581:L581)&gt;0, 'order-admin-units'!$B$2+1, VLOOKUP(K581&amp;"@"&amp;L581, orderadmin, 2))))</f>
        <v/>
      </c>
      <c r="Z581" s="147" t="str">
        <f t="shared" si="60"/>
        <v/>
      </c>
      <c r="AA581" s="147" t="str">
        <f t="shared" si="61"/>
        <v/>
      </c>
      <c r="AB581" s="147" t="str">
        <f t="shared" si="62"/>
        <v/>
      </c>
      <c r="AC581" s="147" t="str">
        <f t="shared" ref="AC581:AC644" si="65">AA581&amp;AF581</f>
        <v/>
      </c>
      <c r="AD581" s="11" t="str">
        <f t="shared" si="63"/>
        <v/>
      </c>
      <c r="AE581" s="11" t="str">
        <f t="array" ref="AE581">IF(COUNTBLANK(D581)=1,"",IF(OR($H$2="y",$H$2="m"),IF(AA581=AA580,IF(OR(AB581=$AB$4:$AB580)=FALSE,AE580&amp;C581,AE580),"("&amp;C581)&amp;IF(AA581=AA582,IF(OR(AB582=$AB$4:$AB581)=FALSE,", ",""),") "),""))</f>
        <v/>
      </c>
      <c r="AF581" s="11" t="str">
        <f t="array" ref="AF581">IF((COUNTBLANK(D581)=0)*OR($H$2="y",$H$2="m"),IFERROR(LEFT(C581, FIND(" ",C581)-1), C581),"")</f>
        <v/>
      </c>
      <c r="AG581" s="11" t="str">
        <f t="array" ref="AG581">IF(COUNTBLANK(D581)=1,"",IF(OR($H$2="y",$H$2="m"),IF(AA581=AA580,IF(OR(AC581=$AC$4:$AC580)=FALSE,AG580&amp;AF581,AG580),"("&amp;AF581)&amp;IF(AA581=AA582,IF(OR(AC582=$AC$4:$AC581)=FALSE,", ",""),") "),""))</f>
        <v/>
      </c>
      <c r="AH581" s="10" t="str">
        <f>IF((COUNTBLANK(D581)=1),"",IF(D581=D580,AH580,"")&amp;IF(B580&lt;&gt;B581,((IF(COUNTBLANK(E581)=1,$D$3&amp;"Non-type material: "&amp;$D$3,$D$3&amp;INDEX('type-categories'!$A$2:$B$100,MATCH(E581,'type-categories'!$A$2:$A$100,0),2)&amp;$D$3))),"")&amp;(IF(K581&lt;&gt;K580,$C$2&amp;UPPER(K581)&amp;$C$2&amp;$K$3&amp;" ",(IF(B581&lt;&gt;B580,$C$2&amp;UPPER(K581)&amp;$C$2&amp;$K$3&amp;" ",""))))&amp;IF((AA581&lt;&gt;AA582)*($H$2="y"),AD581&amp;AE581,IF((AA581&lt;&gt;AA582)*($H$2="m"),AD581&amp;AG581,IF(($H$2&lt;&gt;"m")*($H$2&lt;&gt;"Y"),(IF(F581=0,"",F581&amp;" "&amp;$F$4&amp;" "))&amp;(IF(G581=0,"",G581&amp;" "&amp;$G$4&amp;" "))&amp;(IF(H581=0,"",H581&amp;" "&amp;H$4&amp;" "))&amp;(IF(I581=0,"",I581&amp;" "&amp;$I$4&amp;" "))&amp;(IF(J581=0,"",J581&amp;" "&amp;$J$4&amp;" ")),"")))&amp;"; "&amp;IF((B581=B580)*(AA581=AA580), "same collecting data; ", IF((B581=B580)*(Z580=Z581),"same locality; ",(IF(COUNTBLANK(L581)=1,"",$D$2&amp;L581&amp;$L$3&amp;" "&amp;$D$2))&amp;(IF(COUNTBLANK(M581)=1,"",$E$2&amp;M581&amp;$E$2&amp;", "))&amp;(IF(COUNTBLANK(N581)=1,"",N581&amp;"; "))&amp;(IF(COUNTBLANK(O581)=1,"",O581&amp;"; ")))&amp;(IF(COUNTBLANK(P581)=1,"",P581&amp;"; "))&amp;(IF(COUNTBLANK(Q581)=1,"",Q581&amp;"; "))&amp;(IF(COUNTBLANK(R581)=1,"",R581&amp;"m, "))&amp;IF((COUNTBLANK(S581)=0)*(S581&lt;&gt;S580), S581&amp;"; ","")&amp;(IF(COUNTBLANK(U581)=1,"",U581&amp;"; "))&amp;(IF(COUNTBLANK(T581)=1,"",IF(COUNTBLANK(F$2)=1,T581&amp;"; ",T581&amp;" "&amp;F$2&amp;"; "))))&amp;(IF(COUNTBLANK(V581)=1,"",V581&amp;"; "))&amp;IF((COUNTBLANK(C581)=1),"",C581)&amp;IF((B581=B582)*(K581=K582)*(L581=L582)*(M581=M582),IF(($H$2&lt;&gt;"m")*($H$2&lt;&gt;"Y"), " • ", IF((ISNUMBER(FIND(")",AE581))), " • ", "")),IF((B581=B582)*(K581=K582)," • ",". ")))</f>
        <v/>
      </c>
      <c r="AI581" s="1"/>
    </row>
    <row r="582" spans="1:35" x14ac:dyDescent="0.25">
      <c r="A582" s="3" t="str">
        <f t="shared" ref="A582:A645" si="66">IF(ISBLANK(D582),"",IF(D582&lt;&gt;D581, A581+1, A581))</f>
        <v/>
      </c>
      <c r="B582" s="53" t="str">
        <f t="shared" si="64"/>
        <v/>
      </c>
      <c r="C582" s="57"/>
      <c r="D582" s="57"/>
      <c r="E582" s="57"/>
      <c r="F582" s="57"/>
      <c r="G582" s="57"/>
      <c r="H582" s="57"/>
      <c r="I582" s="57"/>
      <c r="J582" s="57"/>
      <c r="K582" s="57"/>
      <c r="L582" s="57"/>
      <c r="M582" s="54"/>
      <c r="N582" s="57"/>
      <c r="O582" s="58"/>
      <c r="P582" s="58"/>
      <c r="Q582" s="58"/>
      <c r="R582" s="58"/>
      <c r="S582" s="54"/>
      <c r="T582" s="57"/>
      <c r="U582" s="57"/>
      <c r="V582" s="57"/>
      <c r="W582" s="57"/>
      <c r="X582" s="147" t="str">
        <f>IF(COUNTBLANK(D582)=1,"",IF('order-admin-units'!$I$1&lt;&gt;"y", "", IF(COUNTBLANK(K582)=1, 'order-admin-units'!$B$1+1, VLOOKUP(K582, ordercountry, 2))))</f>
        <v/>
      </c>
      <c r="Y582" s="147" t="str">
        <f>IF(COUNTBLANK(D582)=1,"",IF('order-admin-units'!$I$1&lt;&gt;"y", "", IF(COUNTBLANK(K582:L582)&gt;0, 'order-admin-units'!$B$2+1, VLOOKUP(K582&amp;"@"&amp;L582, orderadmin, 2))))</f>
        <v/>
      </c>
      <c r="Z582" s="147" t="str">
        <f t="shared" ref="Z582:Z645" si="67">K582&amp;L582&amp;M582&amp;N582&amp;O582</f>
        <v/>
      </c>
      <c r="AA582" s="147" t="str">
        <f t="shared" ref="AA582:AA645" si="68">B582&amp;K582&amp;L582&amp;M582&amp;N582&amp;O582&amp;P582&amp;Q582&amp;R582&amp;S582&amp;T582&amp;U582</f>
        <v/>
      </c>
      <c r="AB582" s="147" t="str">
        <f t="shared" ref="AB582:AB645" si="69">AA582&amp;C582</f>
        <v/>
      </c>
      <c r="AC582" s="147" t="str">
        <f t="shared" si="65"/>
        <v/>
      </c>
      <c r="AD582" s="11" t="str">
        <f t="shared" ref="AD582:AD645" si="70">IF(OR($H$2="y",$H$2="m"),IF(SUMIF($AA$5:$AA$2000,AA582,$F$5:$F$2000)&lt;&gt;0,SUMIF($AA$5:$AA$2000,AA582,$F$5:$F$2000)&amp;" "&amp;$F$4&amp;" ","")&amp;IF(SUMIF($AA$5:$AA$2000,AA582,$G$5:$G$2000)&lt;&gt;0,SUMIF($AA$5:$AA$2000,AA582,$G$5:$G$2000)&amp;" "&amp;$G$4&amp;" ","")&amp;IF(SUMIF($AA$5:$AA$2000,AA582,$H$5:$H$2000)&lt;&gt;0,SUMIF($AA$5:$AA$2000,AA582,$H$5:$H$2000)&amp;" "&amp;$H$4&amp;" ","")&amp;IF(SUMIF($AA$5:$AA$2000,AA582,$I$5:$I$2000)&lt;&gt;0,SUMIF($AA$5:$AA$2000,AA582,$I$5:$I$2000)&amp;" "&amp;$I$4&amp;" ","")&amp;IF(SUMIF($AA$5:$AA$2000,AA582,$J$5:$J$2000)&lt;&gt;0,SUMIF($AA$5:$AA$2000,AA582,$J$5:$J$2000)&amp;" "&amp;$J$4&amp;" ",""),"")</f>
        <v/>
      </c>
      <c r="AE582" s="11" t="str">
        <f t="array" ref="AE582">IF(COUNTBLANK(D582)=1,"",IF(OR($H$2="y",$H$2="m"),IF(AA582=AA581,IF(OR(AB582=$AB$4:$AB581)=FALSE,AE581&amp;C582,AE581),"("&amp;C582)&amp;IF(AA582=AA583,IF(OR(AB583=$AB$4:$AB582)=FALSE,", ",""),") "),""))</f>
        <v/>
      </c>
      <c r="AF582" s="11" t="str">
        <f t="array" ref="AF582">IF((COUNTBLANK(D582)=0)*OR($H$2="y",$H$2="m"),IFERROR(LEFT(C582, FIND(" ",C582)-1), C582),"")</f>
        <v/>
      </c>
      <c r="AG582" s="11" t="str">
        <f t="array" ref="AG582">IF(COUNTBLANK(D582)=1,"",IF(OR($H$2="y",$H$2="m"),IF(AA582=AA581,IF(OR(AC582=$AC$4:$AC581)=FALSE,AG581&amp;AF582,AG581),"("&amp;AF582)&amp;IF(AA582=AA583,IF(OR(AC583=$AC$4:$AC582)=FALSE,", ",""),") "),""))</f>
        <v/>
      </c>
      <c r="AH582" s="10" t="str">
        <f>IF((COUNTBLANK(D582)=1),"",IF(D582=D581,AH581,"")&amp;IF(B581&lt;&gt;B582,((IF(COUNTBLANK(E582)=1,$D$3&amp;"Non-type material: "&amp;$D$3,$D$3&amp;INDEX('type-categories'!$A$2:$B$100,MATCH(E582,'type-categories'!$A$2:$A$100,0),2)&amp;$D$3))),"")&amp;(IF(K582&lt;&gt;K581,$C$2&amp;UPPER(K582)&amp;$C$2&amp;$K$3&amp;" ",(IF(B582&lt;&gt;B581,$C$2&amp;UPPER(K582)&amp;$C$2&amp;$K$3&amp;" ",""))))&amp;IF((AA582&lt;&gt;AA583)*($H$2="y"),AD582&amp;AE582,IF((AA582&lt;&gt;AA583)*($H$2="m"),AD582&amp;AG582,IF(($H$2&lt;&gt;"m")*($H$2&lt;&gt;"Y"),(IF(F582=0,"",F582&amp;" "&amp;$F$4&amp;" "))&amp;(IF(G582=0,"",G582&amp;" "&amp;$G$4&amp;" "))&amp;(IF(H582=0,"",H582&amp;" "&amp;H$4&amp;" "))&amp;(IF(I582=0,"",I582&amp;" "&amp;$I$4&amp;" "))&amp;(IF(J582=0,"",J582&amp;" "&amp;$J$4&amp;" ")),"")))&amp;"; "&amp;IF((B582=B581)*(AA582=AA581), "same collecting data; ", IF((B582=B581)*(Z581=Z582),"same locality; ",(IF(COUNTBLANK(L582)=1,"",$D$2&amp;L582&amp;$L$3&amp;" "&amp;$D$2))&amp;(IF(COUNTBLANK(M582)=1,"",$E$2&amp;M582&amp;$E$2&amp;", "))&amp;(IF(COUNTBLANK(N582)=1,"",N582&amp;"; "))&amp;(IF(COUNTBLANK(O582)=1,"",O582&amp;"; ")))&amp;(IF(COUNTBLANK(P582)=1,"",P582&amp;"; "))&amp;(IF(COUNTBLANK(Q582)=1,"",Q582&amp;"; "))&amp;(IF(COUNTBLANK(R582)=1,"",R582&amp;"m, "))&amp;IF((COUNTBLANK(S582)=0)*(S582&lt;&gt;S581), S582&amp;"; ","")&amp;(IF(COUNTBLANK(U582)=1,"",U582&amp;"; "))&amp;(IF(COUNTBLANK(T582)=1,"",IF(COUNTBLANK(F$2)=1,T582&amp;"; ",T582&amp;" "&amp;F$2&amp;"; "))))&amp;(IF(COUNTBLANK(V582)=1,"",V582&amp;"; "))&amp;IF((COUNTBLANK(C582)=1),"",C582)&amp;IF((B582=B583)*(K582=K583)*(L582=L583)*(M582=M583),IF(($H$2&lt;&gt;"m")*($H$2&lt;&gt;"Y"), " • ", IF((ISNUMBER(FIND(")",AE582))), " • ", "")),IF((B582=B583)*(K582=K583)," • ",". ")))</f>
        <v/>
      </c>
      <c r="AI582" s="1"/>
    </row>
    <row r="583" spans="1:35" x14ac:dyDescent="0.25">
      <c r="A583" s="3" t="str">
        <f t="shared" si="66"/>
        <v/>
      </c>
      <c r="B583" s="53" t="str">
        <f t="shared" si="64"/>
        <v/>
      </c>
      <c r="C583" s="57"/>
      <c r="D583" s="57"/>
      <c r="E583" s="57"/>
      <c r="F583" s="57"/>
      <c r="G583" s="57"/>
      <c r="H583" s="57"/>
      <c r="I583" s="57"/>
      <c r="J583" s="57"/>
      <c r="K583" s="57"/>
      <c r="L583" s="57"/>
      <c r="M583" s="54"/>
      <c r="N583" s="57"/>
      <c r="O583" s="58"/>
      <c r="P583" s="58"/>
      <c r="Q583" s="58"/>
      <c r="R583" s="58"/>
      <c r="S583" s="54"/>
      <c r="T583" s="57"/>
      <c r="U583" s="57"/>
      <c r="V583" s="57"/>
      <c r="W583" s="57"/>
      <c r="X583" s="147" t="str">
        <f>IF(COUNTBLANK(D583)=1,"",IF('order-admin-units'!$I$1&lt;&gt;"y", "", IF(COUNTBLANK(K583)=1, 'order-admin-units'!$B$1+1, VLOOKUP(K583, ordercountry, 2))))</f>
        <v/>
      </c>
      <c r="Y583" s="147" t="str">
        <f>IF(COUNTBLANK(D583)=1,"",IF('order-admin-units'!$I$1&lt;&gt;"y", "", IF(COUNTBLANK(K583:L583)&gt;0, 'order-admin-units'!$B$2+1, VLOOKUP(K583&amp;"@"&amp;L583, orderadmin, 2))))</f>
        <v/>
      </c>
      <c r="Z583" s="147" t="str">
        <f t="shared" si="67"/>
        <v/>
      </c>
      <c r="AA583" s="147" t="str">
        <f t="shared" si="68"/>
        <v/>
      </c>
      <c r="AB583" s="147" t="str">
        <f t="shared" si="69"/>
        <v/>
      </c>
      <c r="AC583" s="147" t="str">
        <f t="shared" si="65"/>
        <v/>
      </c>
      <c r="AD583" s="11" t="str">
        <f t="shared" si="70"/>
        <v/>
      </c>
      <c r="AE583" s="11" t="str">
        <f t="array" ref="AE583">IF(COUNTBLANK(D583)=1,"",IF(OR($H$2="y",$H$2="m"),IF(AA583=AA582,IF(OR(AB583=$AB$4:$AB582)=FALSE,AE582&amp;C583,AE582),"("&amp;C583)&amp;IF(AA583=AA584,IF(OR(AB584=$AB$4:$AB583)=FALSE,", ",""),") "),""))</f>
        <v/>
      </c>
      <c r="AF583" s="11" t="str">
        <f t="array" ref="AF583">IF((COUNTBLANK(D583)=0)*OR($H$2="y",$H$2="m"),IFERROR(LEFT(C583, FIND(" ",C583)-1), C583),"")</f>
        <v/>
      </c>
      <c r="AG583" s="11" t="str">
        <f t="array" ref="AG583">IF(COUNTBLANK(D583)=1,"",IF(OR($H$2="y",$H$2="m"),IF(AA583=AA582,IF(OR(AC583=$AC$4:$AC582)=FALSE,AG582&amp;AF583,AG582),"("&amp;AF583)&amp;IF(AA583=AA584,IF(OR(AC584=$AC$4:$AC583)=FALSE,", ",""),") "),""))</f>
        <v/>
      </c>
      <c r="AH583" s="10" t="str">
        <f>IF((COUNTBLANK(D583)=1),"",IF(D583=D582,AH582,"")&amp;IF(B582&lt;&gt;B583,((IF(COUNTBLANK(E583)=1,$D$3&amp;"Non-type material: "&amp;$D$3,$D$3&amp;INDEX('type-categories'!$A$2:$B$100,MATCH(E583,'type-categories'!$A$2:$A$100,0),2)&amp;$D$3))),"")&amp;(IF(K583&lt;&gt;K582,$C$2&amp;UPPER(K583)&amp;$C$2&amp;$K$3&amp;" ",(IF(B583&lt;&gt;B582,$C$2&amp;UPPER(K583)&amp;$C$2&amp;$K$3&amp;" ",""))))&amp;IF((AA583&lt;&gt;AA584)*($H$2="y"),AD583&amp;AE583,IF((AA583&lt;&gt;AA584)*($H$2="m"),AD583&amp;AG583,IF(($H$2&lt;&gt;"m")*($H$2&lt;&gt;"Y"),(IF(F583=0,"",F583&amp;" "&amp;$F$4&amp;" "))&amp;(IF(G583=0,"",G583&amp;" "&amp;$G$4&amp;" "))&amp;(IF(H583=0,"",H583&amp;" "&amp;H$4&amp;" "))&amp;(IF(I583=0,"",I583&amp;" "&amp;$I$4&amp;" "))&amp;(IF(J583=0,"",J583&amp;" "&amp;$J$4&amp;" ")),"")))&amp;"; "&amp;IF((B583=B582)*(AA583=AA582), "same collecting data; ", IF((B583=B582)*(Z582=Z583),"same locality; ",(IF(COUNTBLANK(L583)=1,"",$D$2&amp;L583&amp;$L$3&amp;" "&amp;$D$2))&amp;(IF(COUNTBLANK(M583)=1,"",$E$2&amp;M583&amp;$E$2&amp;", "))&amp;(IF(COUNTBLANK(N583)=1,"",N583&amp;"; "))&amp;(IF(COUNTBLANK(O583)=1,"",O583&amp;"; ")))&amp;(IF(COUNTBLANK(P583)=1,"",P583&amp;"; "))&amp;(IF(COUNTBLANK(Q583)=1,"",Q583&amp;"; "))&amp;(IF(COUNTBLANK(R583)=1,"",R583&amp;"m, "))&amp;IF((COUNTBLANK(S583)=0)*(S583&lt;&gt;S582), S583&amp;"; ","")&amp;(IF(COUNTBLANK(U583)=1,"",U583&amp;"; "))&amp;(IF(COUNTBLANK(T583)=1,"",IF(COUNTBLANK(F$2)=1,T583&amp;"; ",T583&amp;" "&amp;F$2&amp;"; "))))&amp;(IF(COUNTBLANK(V583)=1,"",V583&amp;"; "))&amp;IF((COUNTBLANK(C583)=1),"",C583)&amp;IF((B583=B584)*(K583=K584)*(L583=L584)*(M583=M584),IF(($H$2&lt;&gt;"m")*($H$2&lt;&gt;"Y"), " • ", IF((ISNUMBER(FIND(")",AE583))), " • ", "")),IF((B583=B584)*(K583=K584)," • ",". ")))</f>
        <v/>
      </c>
      <c r="AI583" s="1"/>
    </row>
    <row r="584" spans="1:35" x14ac:dyDescent="0.25">
      <c r="A584" s="3" t="str">
        <f t="shared" si="66"/>
        <v/>
      </c>
      <c r="B584" s="53" t="str">
        <f t="shared" si="64"/>
        <v/>
      </c>
      <c r="C584" s="57"/>
      <c r="D584" s="57"/>
      <c r="E584" s="57"/>
      <c r="F584" s="57"/>
      <c r="G584" s="57"/>
      <c r="H584" s="57"/>
      <c r="I584" s="57"/>
      <c r="J584" s="57"/>
      <c r="K584" s="57"/>
      <c r="L584" s="57"/>
      <c r="M584" s="54"/>
      <c r="N584" s="57"/>
      <c r="O584" s="58"/>
      <c r="P584" s="58"/>
      <c r="Q584" s="58"/>
      <c r="R584" s="58"/>
      <c r="S584" s="54"/>
      <c r="T584" s="57"/>
      <c r="U584" s="57"/>
      <c r="V584" s="57"/>
      <c r="W584" s="57"/>
      <c r="X584" s="147" t="str">
        <f>IF(COUNTBLANK(D584)=1,"",IF('order-admin-units'!$I$1&lt;&gt;"y", "", IF(COUNTBLANK(K584)=1, 'order-admin-units'!$B$1+1, VLOOKUP(K584, ordercountry, 2))))</f>
        <v/>
      </c>
      <c r="Y584" s="147" t="str">
        <f>IF(COUNTBLANK(D584)=1,"",IF('order-admin-units'!$I$1&lt;&gt;"y", "", IF(COUNTBLANK(K584:L584)&gt;0, 'order-admin-units'!$B$2+1, VLOOKUP(K584&amp;"@"&amp;L584, orderadmin, 2))))</f>
        <v/>
      </c>
      <c r="Z584" s="147" t="str">
        <f t="shared" si="67"/>
        <v/>
      </c>
      <c r="AA584" s="147" t="str">
        <f t="shared" si="68"/>
        <v/>
      </c>
      <c r="AB584" s="147" t="str">
        <f t="shared" si="69"/>
        <v/>
      </c>
      <c r="AC584" s="147" t="str">
        <f t="shared" si="65"/>
        <v/>
      </c>
      <c r="AD584" s="11" t="str">
        <f t="shared" si="70"/>
        <v/>
      </c>
      <c r="AE584" s="11" t="str">
        <f t="array" ref="AE584">IF(COUNTBLANK(D584)=1,"",IF(OR($H$2="y",$H$2="m"),IF(AA584=AA583,IF(OR(AB584=$AB$4:$AB583)=FALSE,AE583&amp;C584,AE583),"("&amp;C584)&amp;IF(AA584=AA585,IF(OR(AB585=$AB$4:$AB584)=FALSE,", ",""),") "),""))</f>
        <v/>
      </c>
      <c r="AF584" s="11" t="str">
        <f t="array" ref="AF584">IF((COUNTBLANK(D584)=0)*OR($H$2="y",$H$2="m"),IFERROR(LEFT(C584, FIND(" ",C584)-1), C584),"")</f>
        <v/>
      </c>
      <c r="AG584" s="11" t="str">
        <f t="array" ref="AG584">IF(COUNTBLANK(D584)=1,"",IF(OR($H$2="y",$H$2="m"),IF(AA584=AA583,IF(OR(AC584=$AC$4:$AC583)=FALSE,AG583&amp;AF584,AG583),"("&amp;AF584)&amp;IF(AA584=AA585,IF(OR(AC585=$AC$4:$AC584)=FALSE,", ",""),") "),""))</f>
        <v/>
      </c>
      <c r="AH584" s="10" t="str">
        <f>IF((COUNTBLANK(D584)=1),"",IF(D584=D583,AH583,"")&amp;IF(B583&lt;&gt;B584,((IF(COUNTBLANK(E584)=1,$D$3&amp;"Non-type material: "&amp;$D$3,$D$3&amp;INDEX('type-categories'!$A$2:$B$100,MATCH(E584,'type-categories'!$A$2:$A$100,0),2)&amp;$D$3))),"")&amp;(IF(K584&lt;&gt;K583,$C$2&amp;UPPER(K584)&amp;$C$2&amp;$K$3&amp;" ",(IF(B584&lt;&gt;B583,$C$2&amp;UPPER(K584)&amp;$C$2&amp;$K$3&amp;" ",""))))&amp;IF((AA584&lt;&gt;AA585)*($H$2="y"),AD584&amp;AE584,IF((AA584&lt;&gt;AA585)*($H$2="m"),AD584&amp;AG584,IF(($H$2&lt;&gt;"m")*($H$2&lt;&gt;"Y"),(IF(F584=0,"",F584&amp;" "&amp;$F$4&amp;" "))&amp;(IF(G584=0,"",G584&amp;" "&amp;$G$4&amp;" "))&amp;(IF(H584=0,"",H584&amp;" "&amp;H$4&amp;" "))&amp;(IF(I584=0,"",I584&amp;" "&amp;$I$4&amp;" "))&amp;(IF(J584=0,"",J584&amp;" "&amp;$J$4&amp;" ")),"")))&amp;"; "&amp;IF((B584=B583)*(AA584=AA583), "same collecting data; ", IF((B584=B583)*(Z583=Z584),"same locality; ",(IF(COUNTBLANK(L584)=1,"",$D$2&amp;L584&amp;$L$3&amp;" "&amp;$D$2))&amp;(IF(COUNTBLANK(M584)=1,"",$E$2&amp;M584&amp;$E$2&amp;", "))&amp;(IF(COUNTBLANK(N584)=1,"",N584&amp;"; "))&amp;(IF(COUNTBLANK(O584)=1,"",O584&amp;"; ")))&amp;(IF(COUNTBLANK(P584)=1,"",P584&amp;"; "))&amp;(IF(COUNTBLANK(Q584)=1,"",Q584&amp;"; "))&amp;(IF(COUNTBLANK(R584)=1,"",R584&amp;"m, "))&amp;IF((COUNTBLANK(S584)=0)*(S584&lt;&gt;S583), S584&amp;"; ","")&amp;(IF(COUNTBLANK(U584)=1,"",U584&amp;"; "))&amp;(IF(COUNTBLANK(T584)=1,"",IF(COUNTBLANK(F$2)=1,T584&amp;"; ",T584&amp;" "&amp;F$2&amp;"; "))))&amp;(IF(COUNTBLANK(V584)=1,"",V584&amp;"; "))&amp;IF((COUNTBLANK(C584)=1),"",C584)&amp;IF((B584=B585)*(K584=K585)*(L584=L585)*(M584=M585),IF(($H$2&lt;&gt;"m")*($H$2&lt;&gt;"Y"), " • ", IF((ISNUMBER(FIND(")",AE584))), " • ", "")),IF((B584=B585)*(K584=K585)," • ",". ")))</f>
        <v/>
      </c>
      <c r="AI584" s="1"/>
    </row>
    <row r="585" spans="1:35" x14ac:dyDescent="0.25">
      <c r="A585" s="3" t="str">
        <f t="shared" si="66"/>
        <v/>
      </c>
      <c r="B585" s="53" t="str">
        <f t="shared" si="64"/>
        <v/>
      </c>
      <c r="C585" s="57"/>
      <c r="D585" s="57"/>
      <c r="E585" s="57"/>
      <c r="F585" s="57"/>
      <c r="G585" s="57"/>
      <c r="H585" s="57"/>
      <c r="I585" s="57"/>
      <c r="J585" s="57"/>
      <c r="K585" s="57"/>
      <c r="L585" s="57"/>
      <c r="M585" s="54"/>
      <c r="N585" s="57"/>
      <c r="O585" s="58"/>
      <c r="P585" s="58"/>
      <c r="Q585" s="58"/>
      <c r="R585" s="58"/>
      <c r="S585" s="54"/>
      <c r="T585" s="57"/>
      <c r="U585" s="57"/>
      <c r="V585" s="57"/>
      <c r="W585" s="57"/>
      <c r="X585" s="147" t="str">
        <f>IF(COUNTBLANK(D585)=1,"",IF('order-admin-units'!$I$1&lt;&gt;"y", "", IF(COUNTBLANK(K585)=1, 'order-admin-units'!$B$1+1, VLOOKUP(K585, ordercountry, 2))))</f>
        <v/>
      </c>
      <c r="Y585" s="147" t="str">
        <f>IF(COUNTBLANK(D585)=1,"",IF('order-admin-units'!$I$1&lt;&gt;"y", "", IF(COUNTBLANK(K585:L585)&gt;0, 'order-admin-units'!$B$2+1, VLOOKUP(K585&amp;"@"&amp;L585, orderadmin, 2))))</f>
        <v/>
      </c>
      <c r="Z585" s="147" t="str">
        <f t="shared" si="67"/>
        <v/>
      </c>
      <c r="AA585" s="147" t="str">
        <f t="shared" si="68"/>
        <v/>
      </c>
      <c r="AB585" s="147" t="str">
        <f t="shared" si="69"/>
        <v/>
      </c>
      <c r="AC585" s="147" t="str">
        <f t="shared" si="65"/>
        <v/>
      </c>
      <c r="AD585" s="11" t="str">
        <f t="shared" si="70"/>
        <v/>
      </c>
      <c r="AE585" s="11" t="str">
        <f t="array" ref="AE585">IF(COUNTBLANK(D585)=1,"",IF(OR($H$2="y",$H$2="m"),IF(AA585=AA584,IF(OR(AB585=$AB$4:$AB584)=FALSE,AE584&amp;C585,AE584),"("&amp;C585)&amp;IF(AA585=AA586,IF(OR(AB586=$AB$4:$AB585)=FALSE,", ",""),") "),""))</f>
        <v/>
      </c>
      <c r="AF585" s="11" t="str">
        <f t="array" ref="AF585">IF((COUNTBLANK(D585)=0)*OR($H$2="y",$H$2="m"),IFERROR(LEFT(C585, FIND(" ",C585)-1), C585),"")</f>
        <v/>
      </c>
      <c r="AG585" s="11" t="str">
        <f t="array" ref="AG585">IF(COUNTBLANK(D585)=1,"",IF(OR($H$2="y",$H$2="m"),IF(AA585=AA584,IF(OR(AC585=$AC$4:$AC584)=FALSE,AG584&amp;AF585,AG584),"("&amp;AF585)&amp;IF(AA585=AA586,IF(OR(AC586=$AC$4:$AC585)=FALSE,", ",""),") "),""))</f>
        <v/>
      </c>
      <c r="AH585" s="10" t="str">
        <f>IF((COUNTBLANK(D585)=1),"",IF(D585=D584,AH584,"")&amp;IF(B584&lt;&gt;B585,((IF(COUNTBLANK(E585)=1,$D$3&amp;"Non-type material: "&amp;$D$3,$D$3&amp;INDEX('type-categories'!$A$2:$B$100,MATCH(E585,'type-categories'!$A$2:$A$100,0),2)&amp;$D$3))),"")&amp;(IF(K585&lt;&gt;K584,$C$2&amp;UPPER(K585)&amp;$C$2&amp;$K$3&amp;" ",(IF(B585&lt;&gt;B584,$C$2&amp;UPPER(K585)&amp;$C$2&amp;$K$3&amp;" ",""))))&amp;IF((AA585&lt;&gt;AA586)*($H$2="y"),AD585&amp;AE585,IF((AA585&lt;&gt;AA586)*($H$2="m"),AD585&amp;AG585,IF(($H$2&lt;&gt;"m")*($H$2&lt;&gt;"Y"),(IF(F585=0,"",F585&amp;" "&amp;$F$4&amp;" "))&amp;(IF(G585=0,"",G585&amp;" "&amp;$G$4&amp;" "))&amp;(IF(H585=0,"",H585&amp;" "&amp;H$4&amp;" "))&amp;(IF(I585=0,"",I585&amp;" "&amp;$I$4&amp;" "))&amp;(IF(J585=0,"",J585&amp;" "&amp;$J$4&amp;" ")),"")))&amp;"; "&amp;IF((B585=B584)*(AA585=AA584), "same collecting data; ", IF((B585=B584)*(Z584=Z585),"same locality; ",(IF(COUNTBLANK(L585)=1,"",$D$2&amp;L585&amp;$L$3&amp;" "&amp;$D$2))&amp;(IF(COUNTBLANK(M585)=1,"",$E$2&amp;M585&amp;$E$2&amp;", "))&amp;(IF(COUNTBLANK(N585)=1,"",N585&amp;"; "))&amp;(IF(COUNTBLANK(O585)=1,"",O585&amp;"; ")))&amp;(IF(COUNTBLANK(P585)=1,"",P585&amp;"; "))&amp;(IF(COUNTBLANK(Q585)=1,"",Q585&amp;"; "))&amp;(IF(COUNTBLANK(R585)=1,"",R585&amp;"m, "))&amp;IF((COUNTBLANK(S585)=0)*(S585&lt;&gt;S584), S585&amp;"; ","")&amp;(IF(COUNTBLANK(U585)=1,"",U585&amp;"; "))&amp;(IF(COUNTBLANK(T585)=1,"",IF(COUNTBLANK(F$2)=1,T585&amp;"; ",T585&amp;" "&amp;F$2&amp;"; "))))&amp;(IF(COUNTBLANK(V585)=1,"",V585&amp;"; "))&amp;IF((COUNTBLANK(C585)=1),"",C585)&amp;IF((B585=B586)*(K585=K586)*(L585=L586)*(M585=M586),IF(($H$2&lt;&gt;"m")*($H$2&lt;&gt;"Y"), " • ", IF((ISNUMBER(FIND(")",AE585))), " • ", "")),IF((B585=B586)*(K585=K586)," • ",". ")))</f>
        <v/>
      </c>
      <c r="AI585" s="1"/>
    </row>
    <row r="586" spans="1:35" x14ac:dyDescent="0.25">
      <c r="A586" s="3" t="str">
        <f t="shared" si="66"/>
        <v/>
      </c>
      <c r="B586" s="53" t="str">
        <f t="shared" si="64"/>
        <v/>
      </c>
      <c r="C586" s="57"/>
      <c r="D586" s="57"/>
      <c r="E586" s="57"/>
      <c r="F586" s="57"/>
      <c r="G586" s="57"/>
      <c r="H586" s="57"/>
      <c r="I586" s="57"/>
      <c r="J586" s="57"/>
      <c r="K586" s="57"/>
      <c r="L586" s="57"/>
      <c r="M586" s="54"/>
      <c r="N586" s="57"/>
      <c r="O586" s="58"/>
      <c r="P586" s="58"/>
      <c r="Q586" s="58"/>
      <c r="R586" s="58"/>
      <c r="S586" s="54"/>
      <c r="T586" s="57"/>
      <c r="U586" s="57"/>
      <c r="V586" s="57"/>
      <c r="W586" s="57"/>
      <c r="X586" s="147" t="str">
        <f>IF(COUNTBLANK(D586)=1,"",IF('order-admin-units'!$I$1&lt;&gt;"y", "", IF(COUNTBLANK(K586)=1, 'order-admin-units'!$B$1+1, VLOOKUP(K586, ordercountry, 2))))</f>
        <v/>
      </c>
      <c r="Y586" s="147" t="str">
        <f>IF(COUNTBLANK(D586)=1,"",IF('order-admin-units'!$I$1&lt;&gt;"y", "", IF(COUNTBLANK(K586:L586)&gt;0, 'order-admin-units'!$B$2+1, VLOOKUP(K586&amp;"@"&amp;L586, orderadmin, 2))))</f>
        <v/>
      </c>
      <c r="Z586" s="147" t="str">
        <f t="shared" si="67"/>
        <v/>
      </c>
      <c r="AA586" s="147" t="str">
        <f t="shared" si="68"/>
        <v/>
      </c>
      <c r="AB586" s="147" t="str">
        <f t="shared" si="69"/>
        <v/>
      </c>
      <c r="AC586" s="147" t="str">
        <f t="shared" si="65"/>
        <v/>
      </c>
      <c r="AD586" s="11" t="str">
        <f t="shared" si="70"/>
        <v/>
      </c>
      <c r="AE586" s="11" t="str">
        <f t="array" ref="AE586">IF(COUNTBLANK(D586)=1,"",IF(OR($H$2="y",$H$2="m"),IF(AA586=AA585,IF(OR(AB586=$AB$4:$AB585)=FALSE,AE585&amp;C586,AE585),"("&amp;C586)&amp;IF(AA586=AA587,IF(OR(AB587=$AB$4:$AB586)=FALSE,", ",""),") "),""))</f>
        <v/>
      </c>
      <c r="AF586" s="11" t="str">
        <f t="array" ref="AF586">IF((COUNTBLANK(D586)=0)*OR($H$2="y",$H$2="m"),IFERROR(LEFT(C586, FIND(" ",C586)-1), C586),"")</f>
        <v/>
      </c>
      <c r="AG586" s="11" t="str">
        <f t="array" ref="AG586">IF(COUNTBLANK(D586)=1,"",IF(OR($H$2="y",$H$2="m"),IF(AA586=AA585,IF(OR(AC586=$AC$4:$AC585)=FALSE,AG585&amp;AF586,AG585),"("&amp;AF586)&amp;IF(AA586=AA587,IF(OR(AC587=$AC$4:$AC586)=FALSE,", ",""),") "),""))</f>
        <v/>
      </c>
      <c r="AH586" s="10" t="str">
        <f>IF((COUNTBLANK(D586)=1),"",IF(D586=D585,AH585,"")&amp;IF(B585&lt;&gt;B586,((IF(COUNTBLANK(E586)=1,$D$3&amp;"Non-type material: "&amp;$D$3,$D$3&amp;INDEX('type-categories'!$A$2:$B$100,MATCH(E586,'type-categories'!$A$2:$A$100,0),2)&amp;$D$3))),"")&amp;(IF(K586&lt;&gt;K585,$C$2&amp;UPPER(K586)&amp;$C$2&amp;$K$3&amp;" ",(IF(B586&lt;&gt;B585,$C$2&amp;UPPER(K586)&amp;$C$2&amp;$K$3&amp;" ",""))))&amp;IF((AA586&lt;&gt;AA587)*($H$2="y"),AD586&amp;AE586,IF((AA586&lt;&gt;AA587)*($H$2="m"),AD586&amp;AG586,IF(($H$2&lt;&gt;"m")*($H$2&lt;&gt;"Y"),(IF(F586=0,"",F586&amp;" "&amp;$F$4&amp;" "))&amp;(IF(G586=0,"",G586&amp;" "&amp;$G$4&amp;" "))&amp;(IF(H586=0,"",H586&amp;" "&amp;H$4&amp;" "))&amp;(IF(I586=0,"",I586&amp;" "&amp;$I$4&amp;" "))&amp;(IF(J586=0,"",J586&amp;" "&amp;$J$4&amp;" ")),"")))&amp;"; "&amp;IF((B586=B585)*(AA586=AA585), "same collecting data; ", IF((B586=B585)*(Z585=Z586),"same locality; ",(IF(COUNTBLANK(L586)=1,"",$D$2&amp;L586&amp;$L$3&amp;" "&amp;$D$2))&amp;(IF(COUNTBLANK(M586)=1,"",$E$2&amp;M586&amp;$E$2&amp;", "))&amp;(IF(COUNTBLANK(N586)=1,"",N586&amp;"; "))&amp;(IF(COUNTBLANK(O586)=1,"",O586&amp;"; ")))&amp;(IF(COUNTBLANK(P586)=1,"",P586&amp;"; "))&amp;(IF(COUNTBLANK(Q586)=1,"",Q586&amp;"; "))&amp;(IF(COUNTBLANK(R586)=1,"",R586&amp;"m, "))&amp;IF((COUNTBLANK(S586)=0)*(S586&lt;&gt;S585), S586&amp;"; ","")&amp;(IF(COUNTBLANK(U586)=1,"",U586&amp;"; "))&amp;(IF(COUNTBLANK(T586)=1,"",IF(COUNTBLANK(F$2)=1,T586&amp;"; ",T586&amp;" "&amp;F$2&amp;"; "))))&amp;(IF(COUNTBLANK(V586)=1,"",V586&amp;"; "))&amp;IF((COUNTBLANK(C586)=1),"",C586)&amp;IF((B586=B587)*(K586=K587)*(L586=L587)*(M586=M587),IF(($H$2&lt;&gt;"m")*($H$2&lt;&gt;"Y"), " • ", IF((ISNUMBER(FIND(")",AE586))), " • ", "")),IF((B586=B587)*(K586=K587)," • ",". ")))</f>
        <v/>
      </c>
      <c r="AI586" s="1"/>
    </row>
    <row r="587" spans="1:35" x14ac:dyDescent="0.25">
      <c r="A587" s="3" t="str">
        <f t="shared" si="66"/>
        <v/>
      </c>
      <c r="B587" s="53" t="str">
        <f t="shared" si="64"/>
        <v/>
      </c>
      <c r="C587" s="57"/>
      <c r="D587" s="57"/>
      <c r="E587" s="57"/>
      <c r="F587" s="57"/>
      <c r="G587" s="57"/>
      <c r="H587" s="57"/>
      <c r="I587" s="57"/>
      <c r="J587" s="57"/>
      <c r="K587" s="57"/>
      <c r="L587" s="57"/>
      <c r="M587" s="54"/>
      <c r="N587" s="57"/>
      <c r="O587" s="58"/>
      <c r="P587" s="58"/>
      <c r="Q587" s="58"/>
      <c r="R587" s="58"/>
      <c r="S587" s="54"/>
      <c r="T587" s="57"/>
      <c r="U587" s="57"/>
      <c r="V587" s="57"/>
      <c r="W587" s="57"/>
      <c r="X587" s="147" t="str">
        <f>IF(COUNTBLANK(D587)=1,"",IF('order-admin-units'!$I$1&lt;&gt;"y", "", IF(COUNTBLANK(K587)=1, 'order-admin-units'!$B$1+1, VLOOKUP(K587, ordercountry, 2))))</f>
        <v/>
      </c>
      <c r="Y587" s="147" t="str">
        <f>IF(COUNTBLANK(D587)=1,"",IF('order-admin-units'!$I$1&lt;&gt;"y", "", IF(COUNTBLANK(K587:L587)&gt;0, 'order-admin-units'!$B$2+1, VLOOKUP(K587&amp;"@"&amp;L587, orderadmin, 2))))</f>
        <v/>
      </c>
      <c r="Z587" s="147" t="str">
        <f t="shared" si="67"/>
        <v/>
      </c>
      <c r="AA587" s="147" t="str">
        <f t="shared" si="68"/>
        <v/>
      </c>
      <c r="AB587" s="147" t="str">
        <f t="shared" si="69"/>
        <v/>
      </c>
      <c r="AC587" s="147" t="str">
        <f t="shared" si="65"/>
        <v/>
      </c>
      <c r="AD587" s="11" t="str">
        <f t="shared" si="70"/>
        <v/>
      </c>
      <c r="AE587" s="11" t="str">
        <f t="array" ref="AE587">IF(COUNTBLANK(D587)=1,"",IF(OR($H$2="y",$H$2="m"),IF(AA587=AA586,IF(OR(AB587=$AB$4:$AB586)=FALSE,AE586&amp;C587,AE586),"("&amp;C587)&amp;IF(AA587=AA588,IF(OR(AB588=$AB$4:$AB587)=FALSE,", ",""),") "),""))</f>
        <v/>
      </c>
      <c r="AF587" s="11" t="str">
        <f t="array" ref="AF587">IF((COUNTBLANK(D587)=0)*OR($H$2="y",$H$2="m"),IFERROR(LEFT(C587, FIND(" ",C587)-1), C587),"")</f>
        <v/>
      </c>
      <c r="AG587" s="11" t="str">
        <f t="array" ref="AG587">IF(COUNTBLANK(D587)=1,"",IF(OR($H$2="y",$H$2="m"),IF(AA587=AA586,IF(OR(AC587=$AC$4:$AC586)=FALSE,AG586&amp;AF587,AG586),"("&amp;AF587)&amp;IF(AA587=AA588,IF(OR(AC588=$AC$4:$AC587)=FALSE,", ",""),") "),""))</f>
        <v/>
      </c>
      <c r="AH587" s="10" t="str">
        <f>IF((COUNTBLANK(D587)=1),"",IF(D587=D586,AH586,"")&amp;IF(B586&lt;&gt;B587,((IF(COUNTBLANK(E587)=1,$D$3&amp;"Non-type material: "&amp;$D$3,$D$3&amp;INDEX('type-categories'!$A$2:$B$100,MATCH(E587,'type-categories'!$A$2:$A$100,0),2)&amp;$D$3))),"")&amp;(IF(K587&lt;&gt;K586,$C$2&amp;UPPER(K587)&amp;$C$2&amp;$K$3&amp;" ",(IF(B587&lt;&gt;B586,$C$2&amp;UPPER(K587)&amp;$C$2&amp;$K$3&amp;" ",""))))&amp;IF((AA587&lt;&gt;AA588)*($H$2="y"),AD587&amp;AE587,IF((AA587&lt;&gt;AA588)*($H$2="m"),AD587&amp;AG587,IF(($H$2&lt;&gt;"m")*($H$2&lt;&gt;"Y"),(IF(F587=0,"",F587&amp;" "&amp;$F$4&amp;" "))&amp;(IF(G587=0,"",G587&amp;" "&amp;$G$4&amp;" "))&amp;(IF(H587=0,"",H587&amp;" "&amp;H$4&amp;" "))&amp;(IF(I587=0,"",I587&amp;" "&amp;$I$4&amp;" "))&amp;(IF(J587=0,"",J587&amp;" "&amp;$J$4&amp;" ")),"")))&amp;"; "&amp;IF((B587=B586)*(AA587=AA586), "same collecting data; ", IF((B587=B586)*(Z586=Z587),"same locality; ",(IF(COUNTBLANK(L587)=1,"",$D$2&amp;L587&amp;$L$3&amp;" "&amp;$D$2))&amp;(IF(COUNTBLANK(M587)=1,"",$E$2&amp;M587&amp;$E$2&amp;", "))&amp;(IF(COUNTBLANK(N587)=1,"",N587&amp;"; "))&amp;(IF(COUNTBLANK(O587)=1,"",O587&amp;"; ")))&amp;(IF(COUNTBLANK(P587)=1,"",P587&amp;"; "))&amp;(IF(COUNTBLANK(Q587)=1,"",Q587&amp;"; "))&amp;(IF(COUNTBLANK(R587)=1,"",R587&amp;"m, "))&amp;IF((COUNTBLANK(S587)=0)*(S587&lt;&gt;S586), S587&amp;"; ","")&amp;(IF(COUNTBLANK(U587)=1,"",U587&amp;"; "))&amp;(IF(COUNTBLANK(T587)=1,"",IF(COUNTBLANK(F$2)=1,T587&amp;"; ",T587&amp;" "&amp;F$2&amp;"; "))))&amp;(IF(COUNTBLANK(V587)=1,"",V587&amp;"; "))&amp;IF((COUNTBLANK(C587)=1),"",C587)&amp;IF((B587=B588)*(K587=K588)*(L587=L588)*(M587=M588),IF(($H$2&lt;&gt;"m")*($H$2&lt;&gt;"Y"), " • ", IF((ISNUMBER(FIND(")",AE587))), " • ", "")),IF((B587=B588)*(K587=K588)," • ",". ")))</f>
        <v/>
      </c>
      <c r="AI587" s="1"/>
    </row>
    <row r="588" spans="1:35" x14ac:dyDescent="0.25">
      <c r="A588" s="3" t="str">
        <f t="shared" si="66"/>
        <v/>
      </c>
      <c r="B588" s="53" t="str">
        <f t="shared" si="64"/>
        <v/>
      </c>
      <c r="C588" s="57"/>
      <c r="D588" s="57"/>
      <c r="E588" s="57"/>
      <c r="F588" s="57"/>
      <c r="G588" s="57"/>
      <c r="H588" s="57"/>
      <c r="I588" s="57"/>
      <c r="J588" s="57"/>
      <c r="K588" s="57"/>
      <c r="L588" s="57"/>
      <c r="M588" s="54"/>
      <c r="N588" s="57"/>
      <c r="O588" s="58"/>
      <c r="P588" s="58"/>
      <c r="Q588" s="58"/>
      <c r="R588" s="58"/>
      <c r="S588" s="54"/>
      <c r="T588" s="57"/>
      <c r="U588" s="57"/>
      <c r="V588" s="57"/>
      <c r="W588" s="57"/>
      <c r="X588" s="147" t="str">
        <f>IF(COUNTBLANK(D588)=1,"",IF('order-admin-units'!$I$1&lt;&gt;"y", "", IF(COUNTBLANK(K588)=1, 'order-admin-units'!$B$1+1, VLOOKUP(K588, ordercountry, 2))))</f>
        <v/>
      </c>
      <c r="Y588" s="147" t="str">
        <f>IF(COUNTBLANK(D588)=1,"",IF('order-admin-units'!$I$1&lt;&gt;"y", "", IF(COUNTBLANK(K588:L588)&gt;0, 'order-admin-units'!$B$2+1, VLOOKUP(K588&amp;"@"&amp;L588, orderadmin, 2))))</f>
        <v/>
      </c>
      <c r="Z588" s="147" t="str">
        <f t="shared" si="67"/>
        <v/>
      </c>
      <c r="AA588" s="147" t="str">
        <f t="shared" si="68"/>
        <v/>
      </c>
      <c r="AB588" s="147" t="str">
        <f t="shared" si="69"/>
        <v/>
      </c>
      <c r="AC588" s="147" t="str">
        <f t="shared" si="65"/>
        <v/>
      </c>
      <c r="AD588" s="11" t="str">
        <f t="shared" si="70"/>
        <v/>
      </c>
      <c r="AE588" s="11" t="str">
        <f t="array" ref="AE588">IF(COUNTBLANK(D588)=1,"",IF(OR($H$2="y",$H$2="m"),IF(AA588=AA587,IF(OR(AB588=$AB$4:$AB587)=FALSE,AE587&amp;C588,AE587),"("&amp;C588)&amp;IF(AA588=AA589,IF(OR(AB589=$AB$4:$AB588)=FALSE,", ",""),") "),""))</f>
        <v/>
      </c>
      <c r="AF588" s="11" t="str">
        <f t="array" ref="AF588">IF((COUNTBLANK(D588)=0)*OR($H$2="y",$H$2="m"),IFERROR(LEFT(C588, FIND(" ",C588)-1), C588),"")</f>
        <v/>
      </c>
      <c r="AG588" s="11" t="str">
        <f t="array" ref="AG588">IF(COUNTBLANK(D588)=1,"",IF(OR($H$2="y",$H$2="m"),IF(AA588=AA587,IF(OR(AC588=$AC$4:$AC587)=FALSE,AG587&amp;AF588,AG587),"("&amp;AF588)&amp;IF(AA588=AA589,IF(OR(AC589=$AC$4:$AC588)=FALSE,", ",""),") "),""))</f>
        <v/>
      </c>
      <c r="AH588" s="10" t="str">
        <f>IF((COUNTBLANK(D588)=1),"",IF(D588=D587,AH587,"")&amp;IF(B587&lt;&gt;B588,((IF(COUNTBLANK(E588)=1,$D$3&amp;"Non-type material: "&amp;$D$3,$D$3&amp;INDEX('type-categories'!$A$2:$B$100,MATCH(E588,'type-categories'!$A$2:$A$100,0),2)&amp;$D$3))),"")&amp;(IF(K588&lt;&gt;K587,$C$2&amp;UPPER(K588)&amp;$C$2&amp;$K$3&amp;" ",(IF(B588&lt;&gt;B587,$C$2&amp;UPPER(K588)&amp;$C$2&amp;$K$3&amp;" ",""))))&amp;IF((AA588&lt;&gt;AA589)*($H$2="y"),AD588&amp;AE588,IF((AA588&lt;&gt;AA589)*($H$2="m"),AD588&amp;AG588,IF(($H$2&lt;&gt;"m")*($H$2&lt;&gt;"Y"),(IF(F588=0,"",F588&amp;" "&amp;$F$4&amp;" "))&amp;(IF(G588=0,"",G588&amp;" "&amp;$G$4&amp;" "))&amp;(IF(H588=0,"",H588&amp;" "&amp;H$4&amp;" "))&amp;(IF(I588=0,"",I588&amp;" "&amp;$I$4&amp;" "))&amp;(IF(J588=0,"",J588&amp;" "&amp;$J$4&amp;" ")),"")))&amp;"; "&amp;IF((B588=B587)*(AA588=AA587), "same collecting data; ", IF((B588=B587)*(Z587=Z588),"same locality; ",(IF(COUNTBLANK(L588)=1,"",$D$2&amp;L588&amp;$L$3&amp;" "&amp;$D$2))&amp;(IF(COUNTBLANK(M588)=1,"",$E$2&amp;M588&amp;$E$2&amp;", "))&amp;(IF(COUNTBLANK(N588)=1,"",N588&amp;"; "))&amp;(IF(COUNTBLANK(O588)=1,"",O588&amp;"; ")))&amp;(IF(COUNTBLANK(P588)=1,"",P588&amp;"; "))&amp;(IF(COUNTBLANK(Q588)=1,"",Q588&amp;"; "))&amp;(IF(COUNTBLANK(R588)=1,"",R588&amp;"m, "))&amp;IF((COUNTBLANK(S588)=0)*(S588&lt;&gt;S587), S588&amp;"; ","")&amp;(IF(COUNTBLANK(U588)=1,"",U588&amp;"; "))&amp;(IF(COUNTBLANK(T588)=1,"",IF(COUNTBLANK(F$2)=1,T588&amp;"; ",T588&amp;" "&amp;F$2&amp;"; "))))&amp;(IF(COUNTBLANK(V588)=1,"",V588&amp;"; "))&amp;IF((COUNTBLANK(C588)=1),"",C588)&amp;IF((B588=B589)*(K588=K589)*(L588=L589)*(M588=M589),IF(($H$2&lt;&gt;"m")*($H$2&lt;&gt;"Y"), " • ", IF((ISNUMBER(FIND(")",AE588))), " • ", "")),IF((B588=B589)*(K588=K589)," • ",". ")))</f>
        <v/>
      </c>
      <c r="AI588" s="1"/>
    </row>
    <row r="589" spans="1:35" x14ac:dyDescent="0.25">
      <c r="A589" s="3" t="str">
        <f t="shared" si="66"/>
        <v/>
      </c>
      <c r="B589" s="53" t="str">
        <f t="shared" si="64"/>
        <v/>
      </c>
      <c r="C589" s="57"/>
      <c r="D589" s="57"/>
      <c r="E589" s="57"/>
      <c r="F589" s="57"/>
      <c r="G589" s="57"/>
      <c r="H589" s="57"/>
      <c r="I589" s="57"/>
      <c r="J589" s="57"/>
      <c r="K589" s="57"/>
      <c r="L589" s="57"/>
      <c r="M589" s="54"/>
      <c r="N589" s="57"/>
      <c r="O589" s="58"/>
      <c r="P589" s="58"/>
      <c r="Q589" s="58"/>
      <c r="R589" s="58"/>
      <c r="S589" s="54"/>
      <c r="T589" s="57"/>
      <c r="U589" s="57"/>
      <c r="V589" s="57"/>
      <c r="W589" s="57"/>
      <c r="X589" s="147" t="str">
        <f>IF(COUNTBLANK(D589)=1,"",IF('order-admin-units'!$I$1&lt;&gt;"y", "", IF(COUNTBLANK(K589)=1, 'order-admin-units'!$B$1+1, VLOOKUP(K589, ordercountry, 2))))</f>
        <v/>
      </c>
      <c r="Y589" s="147" t="str">
        <f>IF(COUNTBLANK(D589)=1,"",IF('order-admin-units'!$I$1&lt;&gt;"y", "", IF(COUNTBLANK(K589:L589)&gt;0, 'order-admin-units'!$B$2+1, VLOOKUP(K589&amp;"@"&amp;L589, orderadmin, 2))))</f>
        <v/>
      </c>
      <c r="Z589" s="147" t="str">
        <f t="shared" si="67"/>
        <v/>
      </c>
      <c r="AA589" s="147" t="str">
        <f t="shared" si="68"/>
        <v/>
      </c>
      <c r="AB589" s="147" t="str">
        <f t="shared" si="69"/>
        <v/>
      </c>
      <c r="AC589" s="147" t="str">
        <f t="shared" si="65"/>
        <v/>
      </c>
      <c r="AD589" s="11" t="str">
        <f t="shared" si="70"/>
        <v/>
      </c>
      <c r="AE589" s="11" t="str">
        <f t="array" ref="AE589">IF(COUNTBLANK(D589)=1,"",IF(OR($H$2="y",$H$2="m"),IF(AA589=AA588,IF(OR(AB589=$AB$4:$AB588)=FALSE,AE588&amp;C589,AE588),"("&amp;C589)&amp;IF(AA589=AA590,IF(OR(AB590=$AB$4:$AB589)=FALSE,", ",""),") "),""))</f>
        <v/>
      </c>
      <c r="AF589" s="11" t="str">
        <f t="array" ref="AF589">IF((COUNTBLANK(D589)=0)*OR($H$2="y",$H$2="m"),IFERROR(LEFT(C589, FIND(" ",C589)-1), C589),"")</f>
        <v/>
      </c>
      <c r="AG589" s="11" t="str">
        <f t="array" ref="AG589">IF(COUNTBLANK(D589)=1,"",IF(OR($H$2="y",$H$2="m"),IF(AA589=AA588,IF(OR(AC589=$AC$4:$AC588)=FALSE,AG588&amp;AF589,AG588),"("&amp;AF589)&amp;IF(AA589=AA590,IF(OR(AC590=$AC$4:$AC589)=FALSE,", ",""),") "),""))</f>
        <v/>
      </c>
      <c r="AH589" s="10" t="str">
        <f>IF((COUNTBLANK(D589)=1),"",IF(D589=D588,AH588,"")&amp;IF(B588&lt;&gt;B589,((IF(COUNTBLANK(E589)=1,$D$3&amp;"Non-type material: "&amp;$D$3,$D$3&amp;INDEX('type-categories'!$A$2:$B$100,MATCH(E589,'type-categories'!$A$2:$A$100,0),2)&amp;$D$3))),"")&amp;(IF(K589&lt;&gt;K588,$C$2&amp;UPPER(K589)&amp;$C$2&amp;$K$3&amp;" ",(IF(B589&lt;&gt;B588,$C$2&amp;UPPER(K589)&amp;$C$2&amp;$K$3&amp;" ",""))))&amp;IF((AA589&lt;&gt;AA590)*($H$2="y"),AD589&amp;AE589,IF((AA589&lt;&gt;AA590)*($H$2="m"),AD589&amp;AG589,IF(($H$2&lt;&gt;"m")*($H$2&lt;&gt;"Y"),(IF(F589=0,"",F589&amp;" "&amp;$F$4&amp;" "))&amp;(IF(G589=0,"",G589&amp;" "&amp;$G$4&amp;" "))&amp;(IF(H589=0,"",H589&amp;" "&amp;H$4&amp;" "))&amp;(IF(I589=0,"",I589&amp;" "&amp;$I$4&amp;" "))&amp;(IF(J589=0,"",J589&amp;" "&amp;$J$4&amp;" ")),"")))&amp;"; "&amp;IF((B589=B588)*(AA589=AA588), "same collecting data; ", IF((B589=B588)*(Z588=Z589),"same locality; ",(IF(COUNTBLANK(L589)=1,"",$D$2&amp;L589&amp;$L$3&amp;" "&amp;$D$2))&amp;(IF(COUNTBLANK(M589)=1,"",$E$2&amp;M589&amp;$E$2&amp;", "))&amp;(IF(COUNTBLANK(N589)=1,"",N589&amp;"; "))&amp;(IF(COUNTBLANK(O589)=1,"",O589&amp;"; ")))&amp;(IF(COUNTBLANK(P589)=1,"",P589&amp;"; "))&amp;(IF(COUNTBLANK(Q589)=1,"",Q589&amp;"; "))&amp;(IF(COUNTBLANK(R589)=1,"",R589&amp;"m, "))&amp;IF((COUNTBLANK(S589)=0)*(S589&lt;&gt;S588), S589&amp;"; ","")&amp;(IF(COUNTBLANK(U589)=1,"",U589&amp;"; "))&amp;(IF(COUNTBLANK(T589)=1,"",IF(COUNTBLANK(F$2)=1,T589&amp;"; ",T589&amp;" "&amp;F$2&amp;"; "))))&amp;(IF(COUNTBLANK(V589)=1,"",V589&amp;"; "))&amp;IF((COUNTBLANK(C589)=1),"",C589)&amp;IF((B589=B590)*(K589=K590)*(L589=L590)*(M589=M590),IF(($H$2&lt;&gt;"m")*($H$2&lt;&gt;"Y"), " • ", IF((ISNUMBER(FIND(")",AE589))), " • ", "")),IF((B589=B590)*(K589=K590)," • ",". ")))</f>
        <v/>
      </c>
      <c r="AI589" s="1"/>
    </row>
    <row r="590" spans="1:35" x14ac:dyDescent="0.25">
      <c r="A590" s="3" t="str">
        <f t="shared" si="66"/>
        <v/>
      </c>
      <c r="B590" s="53" t="str">
        <f t="shared" si="64"/>
        <v/>
      </c>
      <c r="C590" s="57"/>
      <c r="D590" s="57"/>
      <c r="E590" s="57"/>
      <c r="F590" s="57"/>
      <c r="G590" s="57"/>
      <c r="H590" s="57"/>
      <c r="I590" s="57"/>
      <c r="J590" s="57"/>
      <c r="K590" s="57"/>
      <c r="L590" s="57"/>
      <c r="M590" s="54"/>
      <c r="N590" s="57"/>
      <c r="O590" s="58"/>
      <c r="P590" s="58"/>
      <c r="Q590" s="58"/>
      <c r="R590" s="58"/>
      <c r="S590" s="54"/>
      <c r="T590" s="57"/>
      <c r="U590" s="57"/>
      <c r="V590" s="57"/>
      <c r="W590" s="57"/>
      <c r="X590" s="147" t="str">
        <f>IF(COUNTBLANK(D590)=1,"",IF('order-admin-units'!$I$1&lt;&gt;"y", "", IF(COUNTBLANK(K590)=1, 'order-admin-units'!$B$1+1, VLOOKUP(K590, ordercountry, 2))))</f>
        <v/>
      </c>
      <c r="Y590" s="147" t="str">
        <f>IF(COUNTBLANK(D590)=1,"",IF('order-admin-units'!$I$1&lt;&gt;"y", "", IF(COUNTBLANK(K590:L590)&gt;0, 'order-admin-units'!$B$2+1, VLOOKUP(K590&amp;"@"&amp;L590, orderadmin, 2))))</f>
        <v/>
      </c>
      <c r="Z590" s="147" t="str">
        <f t="shared" si="67"/>
        <v/>
      </c>
      <c r="AA590" s="147" t="str">
        <f t="shared" si="68"/>
        <v/>
      </c>
      <c r="AB590" s="147" t="str">
        <f t="shared" si="69"/>
        <v/>
      </c>
      <c r="AC590" s="147" t="str">
        <f t="shared" si="65"/>
        <v/>
      </c>
      <c r="AD590" s="11" t="str">
        <f t="shared" si="70"/>
        <v/>
      </c>
      <c r="AE590" s="11" t="str">
        <f t="array" ref="AE590">IF(COUNTBLANK(D590)=1,"",IF(OR($H$2="y",$H$2="m"),IF(AA590=AA589,IF(OR(AB590=$AB$4:$AB589)=FALSE,AE589&amp;C590,AE589),"("&amp;C590)&amp;IF(AA590=AA591,IF(OR(AB591=$AB$4:$AB590)=FALSE,", ",""),") "),""))</f>
        <v/>
      </c>
      <c r="AF590" s="11" t="str">
        <f t="array" ref="AF590">IF((COUNTBLANK(D590)=0)*OR($H$2="y",$H$2="m"),IFERROR(LEFT(C590, FIND(" ",C590)-1), C590),"")</f>
        <v/>
      </c>
      <c r="AG590" s="11" t="str">
        <f t="array" ref="AG590">IF(COUNTBLANK(D590)=1,"",IF(OR($H$2="y",$H$2="m"),IF(AA590=AA589,IF(OR(AC590=$AC$4:$AC589)=FALSE,AG589&amp;AF590,AG589),"("&amp;AF590)&amp;IF(AA590=AA591,IF(OR(AC591=$AC$4:$AC590)=FALSE,", ",""),") "),""))</f>
        <v/>
      </c>
      <c r="AH590" s="10" t="str">
        <f>IF((COUNTBLANK(D590)=1),"",IF(D590=D589,AH589,"")&amp;IF(B589&lt;&gt;B590,((IF(COUNTBLANK(E590)=1,$D$3&amp;"Non-type material: "&amp;$D$3,$D$3&amp;INDEX('type-categories'!$A$2:$B$100,MATCH(E590,'type-categories'!$A$2:$A$100,0),2)&amp;$D$3))),"")&amp;(IF(K590&lt;&gt;K589,$C$2&amp;UPPER(K590)&amp;$C$2&amp;$K$3&amp;" ",(IF(B590&lt;&gt;B589,$C$2&amp;UPPER(K590)&amp;$C$2&amp;$K$3&amp;" ",""))))&amp;IF((AA590&lt;&gt;AA591)*($H$2="y"),AD590&amp;AE590,IF((AA590&lt;&gt;AA591)*($H$2="m"),AD590&amp;AG590,IF(($H$2&lt;&gt;"m")*($H$2&lt;&gt;"Y"),(IF(F590=0,"",F590&amp;" "&amp;$F$4&amp;" "))&amp;(IF(G590=0,"",G590&amp;" "&amp;$G$4&amp;" "))&amp;(IF(H590=0,"",H590&amp;" "&amp;H$4&amp;" "))&amp;(IF(I590=0,"",I590&amp;" "&amp;$I$4&amp;" "))&amp;(IF(J590=0,"",J590&amp;" "&amp;$J$4&amp;" ")),"")))&amp;"; "&amp;IF((B590=B589)*(AA590=AA589), "same collecting data; ", IF((B590=B589)*(Z589=Z590),"same locality; ",(IF(COUNTBLANK(L590)=1,"",$D$2&amp;L590&amp;$L$3&amp;" "&amp;$D$2))&amp;(IF(COUNTBLANK(M590)=1,"",$E$2&amp;M590&amp;$E$2&amp;", "))&amp;(IF(COUNTBLANK(N590)=1,"",N590&amp;"; "))&amp;(IF(COUNTBLANK(O590)=1,"",O590&amp;"; ")))&amp;(IF(COUNTBLANK(P590)=1,"",P590&amp;"; "))&amp;(IF(COUNTBLANK(Q590)=1,"",Q590&amp;"; "))&amp;(IF(COUNTBLANK(R590)=1,"",R590&amp;"m, "))&amp;IF((COUNTBLANK(S590)=0)*(S590&lt;&gt;S589), S590&amp;"; ","")&amp;(IF(COUNTBLANK(U590)=1,"",U590&amp;"; "))&amp;(IF(COUNTBLANK(T590)=1,"",IF(COUNTBLANK(F$2)=1,T590&amp;"; ",T590&amp;" "&amp;F$2&amp;"; "))))&amp;(IF(COUNTBLANK(V590)=1,"",V590&amp;"; "))&amp;IF((COUNTBLANK(C590)=1),"",C590)&amp;IF((B590=B591)*(K590=K591)*(L590=L591)*(M590=M591),IF(($H$2&lt;&gt;"m")*($H$2&lt;&gt;"Y"), " • ", IF((ISNUMBER(FIND(")",AE590))), " • ", "")),IF((B590=B591)*(K590=K591)," • ",". ")))</f>
        <v/>
      </c>
      <c r="AI590" s="1"/>
    </row>
    <row r="591" spans="1:35" x14ac:dyDescent="0.25">
      <c r="A591" s="3" t="str">
        <f t="shared" si="66"/>
        <v/>
      </c>
      <c r="B591" s="53" t="str">
        <f t="shared" si="64"/>
        <v/>
      </c>
      <c r="C591" s="57"/>
      <c r="D591" s="57"/>
      <c r="E591" s="57"/>
      <c r="F591" s="57"/>
      <c r="G591" s="57"/>
      <c r="H591" s="57"/>
      <c r="I591" s="57"/>
      <c r="J591" s="57"/>
      <c r="K591" s="57"/>
      <c r="L591" s="57"/>
      <c r="M591" s="54"/>
      <c r="N591" s="57"/>
      <c r="O591" s="58"/>
      <c r="P591" s="58"/>
      <c r="Q591" s="58"/>
      <c r="R591" s="58"/>
      <c r="S591" s="54"/>
      <c r="T591" s="57"/>
      <c r="U591" s="57"/>
      <c r="V591" s="57"/>
      <c r="W591" s="57"/>
      <c r="X591" s="147" t="str">
        <f>IF(COUNTBLANK(D591)=1,"",IF('order-admin-units'!$I$1&lt;&gt;"y", "", IF(COUNTBLANK(K591)=1, 'order-admin-units'!$B$1+1, VLOOKUP(K591, ordercountry, 2))))</f>
        <v/>
      </c>
      <c r="Y591" s="147" t="str">
        <f>IF(COUNTBLANK(D591)=1,"",IF('order-admin-units'!$I$1&lt;&gt;"y", "", IF(COUNTBLANK(K591:L591)&gt;0, 'order-admin-units'!$B$2+1, VLOOKUP(K591&amp;"@"&amp;L591, orderadmin, 2))))</f>
        <v/>
      </c>
      <c r="Z591" s="147" t="str">
        <f t="shared" si="67"/>
        <v/>
      </c>
      <c r="AA591" s="147" t="str">
        <f t="shared" si="68"/>
        <v/>
      </c>
      <c r="AB591" s="147" t="str">
        <f t="shared" si="69"/>
        <v/>
      </c>
      <c r="AC591" s="147" t="str">
        <f t="shared" si="65"/>
        <v/>
      </c>
      <c r="AD591" s="11" t="str">
        <f t="shared" si="70"/>
        <v/>
      </c>
      <c r="AE591" s="11" t="str">
        <f t="array" ref="AE591">IF(COUNTBLANK(D591)=1,"",IF(OR($H$2="y",$H$2="m"),IF(AA591=AA590,IF(OR(AB591=$AB$4:$AB590)=FALSE,AE590&amp;C591,AE590),"("&amp;C591)&amp;IF(AA591=AA592,IF(OR(AB592=$AB$4:$AB591)=FALSE,", ",""),") "),""))</f>
        <v/>
      </c>
      <c r="AF591" s="11" t="str">
        <f t="array" ref="AF591">IF((COUNTBLANK(D591)=0)*OR($H$2="y",$H$2="m"),IFERROR(LEFT(C591, FIND(" ",C591)-1), C591),"")</f>
        <v/>
      </c>
      <c r="AG591" s="11" t="str">
        <f t="array" ref="AG591">IF(COUNTBLANK(D591)=1,"",IF(OR($H$2="y",$H$2="m"),IF(AA591=AA590,IF(OR(AC591=$AC$4:$AC590)=FALSE,AG590&amp;AF591,AG590),"("&amp;AF591)&amp;IF(AA591=AA592,IF(OR(AC592=$AC$4:$AC591)=FALSE,", ",""),") "),""))</f>
        <v/>
      </c>
      <c r="AH591" s="10" t="str">
        <f>IF((COUNTBLANK(D591)=1),"",IF(D591=D590,AH590,"")&amp;IF(B590&lt;&gt;B591,((IF(COUNTBLANK(E591)=1,$D$3&amp;"Non-type material: "&amp;$D$3,$D$3&amp;INDEX('type-categories'!$A$2:$B$100,MATCH(E591,'type-categories'!$A$2:$A$100,0),2)&amp;$D$3))),"")&amp;(IF(K591&lt;&gt;K590,$C$2&amp;UPPER(K591)&amp;$C$2&amp;$K$3&amp;" ",(IF(B591&lt;&gt;B590,$C$2&amp;UPPER(K591)&amp;$C$2&amp;$K$3&amp;" ",""))))&amp;IF((AA591&lt;&gt;AA592)*($H$2="y"),AD591&amp;AE591,IF((AA591&lt;&gt;AA592)*($H$2="m"),AD591&amp;AG591,IF(($H$2&lt;&gt;"m")*($H$2&lt;&gt;"Y"),(IF(F591=0,"",F591&amp;" "&amp;$F$4&amp;" "))&amp;(IF(G591=0,"",G591&amp;" "&amp;$G$4&amp;" "))&amp;(IF(H591=0,"",H591&amp;" "&amp;H$4&amp;" "))&amp;(IF(I591=0,"",I591&amp;" "&amp;$I$4&amp;" "))&amp;(IF(J591=0,"",J591&amp;" "&amp;$J$4&amp;" ")),"")))&amp;"; "&amp;IF((B591=B590)*(AA591=AA590), "same collecting data; ", IF((B591=B590)*(Z590=Z591),"same locality; ",(IF(COUNTBLANK(L591)=1,"",$D$2&amp;L591&amp;$L$3&amp;" "&amp;$D$2))&amp;(IF(COUNTBLANK(M591)=1,"",$E$2&amp;M591&amp;$E$2&amp;", "))&amp;(IF(COUNTBLANK(N591)=1,"",N591&amp;"; "))&amp;(IF(COUNTBLANK(O591)=1,"",O591&amp;"; ")))&amp;(IF(COUNTBLANK(P591)=1,"",P591&amp;"; "))&amp;(IF(COUNTBLANK(Q591)=1,"",Q591&amp;"; "))&amp;(IF(COUNTBLANK(R591)=1,"",R591&amp;"m, "))&amp;IF((COUNTBLANK(S591)=0)*(S591&lt;&gt;S590), S591&amp;"; ","")&amp;(IF(COUNTBLANK(U591)=1,"",U591&amp;"; "))&amp;(IF(COUNTBLANK(T591)=1,"",IF(COUNTBLANK(F$2)=1,T591&amp;"; ",T591&amp;" "&amp;F$2&amp;"; "))))&amp;(IF(COUNTBLANK(V591)=1,"",V591&amp;"; "))&amp;IF((COUNTBLANK(C591)=1),"",C591)&amp;IF((B591=B592)*(K591=K592)*(L591=L592)*(M591=M592),IF(($H$2&lt;&gt;"m")*($H$2&lt;&gt;"Y"), " • ", IF((ISNUMBER(FIND(")",AE591))), " • ", "")),IF((B591=B592)*(K591=K592)," • ",". ")))</f>
        <v/>
      </c>
      <c r="AI591" s="1"/>
    </row>
    <row r="592" spans="1:35" x14ac:dyDescent="0.25">
      <c r="A592" s="3" t="str">
        <f t="shared" si="66"/>
        <v/>
      </c>
      <c r="B592" s="53" t="str">
        <f t="shared" si="64"/>
        <v/>
      </c>
      <c r="C592" s="57"/>
      <c r="D592" s="57"/>
      <c r="E592" s="57"/>
      <c r="F592" s="57"/>
      <c r="G592" s="57"/>
      <c r="H592" s="57"/>
      <c r="I592" s="57"/>
      <c r="J592" s="57"/>
      <c r="K592" s="57"/>
      <c r="L592" s="57"/>
      <c r="M592" s="54"/>
      <c r="N592" s="57"/>
      <c r="O592" s="58"/>
      <c r="P592" s="58"/>
      <c r="Q592" s="58"/>
      <c r="R592" s="58"/>
      <c r="S592" s="54"/>
      <c r="T592" s="57"/>
      <c r="U592" s="57"/>
      <c r="V592" s="57"/>
      <c r="W592" s="57"/>
      <c r="X592" s="147" t="str">
        <f>IF(COUNTBLANK(D592)=1,"",IF('order-admin-units'!$I$1&lt;&gt;"y", "", IF(COUNTBLANK(K592)=1, 'order-admin-units'!$B$1+1, VLOOKUP(K592, ordercountry, 2))))</f>
        <v/>
      </c>
      <c r="Y592" s="147" t="str">
        <f>IF(COUNTBLANK(D592)=1,"",IF('order-admin-units'!$I$1&lt;&gt;"y", "", IF(COUNTBLANK(K592:L592)&gt;0, 'order-admin-units'!$B$2+1, VLOOKUP(K592&amp;"@"&amp;L592, orderadmin, 2))))</f>
        <v/>
      </c>
      <c r="Z592" s="147" t="str">
        <f t="shared" si="67"/>
        <v/>
      </c>
      <c r="AA592" s="147" t="str">
        <f t="shared" si="68"/>
        <v/>
      </c>
      <c r="AB592" s="147" t="str">
        <f t="shared" si="69"/>
        <v/>
      </c>
      <c r="AC592" s="147" t="str">
        <f t="shared" si="65"/>
        <v/>
      </c>
      <c r="AD592" s="11" t="str">
        <f t="shared" si="70"/>
        <v/>
      </c>
      <c r="AE592" s="11" t="str">
        <f t="array" ref="AE592">IF(COUNTBLANK(D592)=1,"",IF(OR($H$2="y",$H$2="m"),IF(AA592=AA591,IF(OR(AB592=$AB$4:$AB591)=FALSE,AE591&amp;C592,AE591),"("&amp;C592)&amp;IF(AA592=AA593,IF(OR(AB593=$AB$4:$AB592)=FALSE,", ",""),") "),""))</f>
        <v/>
      </c>
      <c r="AF592" s="11" t="str">
        <f t="array" ref="AF592">IF((COUNTBLANK(D592)=0)*OR($H$2="y",$H$2="m"),IFERROR(LEFT(C592, FIND(" ",C592)-1), C592),"")</f>
        <v/>
      </c>
      <c r="AG592" s="11" t="str">
        <f t="array" ref="AG592">IF(COUNTBLANK(D592)=1,"",IF(OR($H$2="y",$H$2="m"),IF(AA592=AA591,IF(OR(AC592=$AC$4:$AC591)=FALSE,AG591&amp;AF592,AG591),"("&amp;AF592)&amp;IF(AA592=AA593,IF(OR(AC593=$AC$4:$AC592)=FALSE,", ",""),") "),""))</f>
        <v/>
      </c>
      <c r="AH592" s="10" t="str">
        <f>IF((COUNTBLANK(D592)=1),"",IF(D592=D591,AH591,"")&amp;IF(B591&lt;&gt;B592,((IF(COUNTBLANK(E592)=1,$D$3&amp;"Non-type material: "&amp;$D$3,$D$3&amp;INDEX('type-categories'!$A$2:$B$100,MATCH(E592,'type-categories'!$A$2:$A$100,0),2)&amp;$D$3))),"")&amp;(IF(K592&lt;&gt;K591,$C$2&amp;UPPER(K592)&amp;$C$2&amp;$K$3&amp;" ",(IF(B592&lt;&gt;B591,$C$2&amp;UPPER(K592)&amp;$C$2&amp;$K$3&amp;" ",""))))&amp;IF((AA592&lt;&gt;AA593)*($H$2="y"),AD592&amp;AE592,IF((AA592&lt;&gt;AA593)*($H$2="m"),AD592&amp;AG592,IF(($H$2&lt;&gt;"m")*($H$2&lt;&gt;"Y"),(IF(F592=0,"",F592&amp;" "&amp;$F$4&amp;" "))&amp;(IF(G592=0,"",G592&amp;" "&amp;$G$4&amp;" "))&amp;(IF(H592=0,"",H592&amp;" "&amp;H$4&amp;" "))&amp;(IF(I592=0,"",I592&amp;" "&amp;$I$4&amp;" "))&amp;(IF(J592=0,"",J592&amp;" "&amp;$J$4&amp;" ")),"")))&amp;"; "&amp;IF((B592=B591)*(AA592=AA591), "same collecting data; ", IF((B592=B591)*(Z591=Z592),"same locality; ",(IF(COUNTBLANK(L592)=1,"",$D$2&amp;L592&amp;$L$3&amp;" "&amp;$D$2))&amp;(IF(COUNTBLANK(M592)=1,"",$E$2&amp;M592&amp;$E$2&amp;", "))&amp;(IF(COUNTBLANK(N592)=1,"",N592&amp;"; "))&amp;(IF(COUNTBLANK(O592)=1,"",O592&amp;"; ")))&amp;(IF(COUNTBLANK(P592)=1,"",P592&amp;"; "))&amp;(IF(COUNTBLANK(Q592)=1,"",Q592&amp;"; "))&amp;(IF(COUNTBLANK(R592)=1,"",R592&amp;"m, "))&amp;IF((COUNTBLANK(S592)=0)*(S592&lt;&gt;S591), S592&amp;"; ","")&amp;(IF(COUNTBLANK(U592)=1,"",U592&amp;"; "))&amp;(IF(COUNTBLANK(T592)=1,"",IF(COUNTBLANK(F$2)=1,T592&amp;"; ",T592&amp;" "&amp;F$2&amp;"; "))))&amp;(IF(COUNTBLANK(V592)=1,"",V592&amp;"; "))&amp;IF((COUNTBLANK(C592)=1),"",C592)&amp;IF((B592=B593)*(K592=K593)*(L592=L593)*(M592=M593),IF(($H$2&lt;&gt;"m")*($H$2&lt;&gt;"Y"), " • ", IF((ISNUMBER(FIND(")",AE592))), " • ", "")),IF((B592=B593)*(K592=K593)," • ",". ")))</f>
        <v/>
      </c>
      <c r="AI592" s="1"/>
    </row>
    <row r="593" spans="1:35" x14ac:dyDescent="0.25">
      <c r="A593" s="3" t="str">
        <f t="shared" si="66"/>
        <v/>
      </c>
      <c r="B593" s="53" t="str">
        <f t="shared" si="64"/>
        <v/>
      </c>
      <c r="C593" s="57"/>
      <c r="D593" s="57"/>
      <c r="E593" s="57"/>
      <c r="F593" s="57"/>
      <c r="G593" s="57"/>
      <c r="H593" s="57"/>
      <c r="I593" s="57"/>
      <c r="J593" s="57"/>
      <c r="K593" s="57"/>
      <c r="L593" s="57"/>
      <c r="M593" s="54"/>
      <c r="N593" s="57"/>
      <c r="O593" s="58"/>
      <c r="P593" s="58"/>
      <c r="Q593" s="58"/>
      <c r="R593" s="58"/>
      <c r="S593" s="54"/>
      <c r="T593" s="57"/>
      <c r="U593" s="57"/>
      <c r="V593" s="57"/>
      <c r="W593" s="57"/>
      <c r="X593" s="147" t="str">
        <f>IF(COUNTBLANK(D593)=1,"",IF('order-admin-units'!$I$1&lt;&gt;"y", "", IF(COUNTBLANK(K593)=1, 'order-admin-units'!$B$1+1, VLOOKUP(K593, ordercountry, 2))))</f>
        <v/>
      </c>
      <c r="Y593" s="147" t="str">
        <f>IF(COUNTBLANK(D593)=1,"",IF('order-admin-units'!$I$1&lt;&gt;"y", "", IF(COUNTBLANK(K593:L593)&gt;0, 'order-admin-units'!$B$2+1, VLOOKUP(K593&amp;"@"&amp;L593, orderadmin, 2))))</f>
        <v/>
      </c>
      <c r="Z593" s="147" t="str">
        <f t="shared" si="67"/>
        <v/>
      </c>
      <c r="AA593" s="147" t="str">
        <f t="shared" si="68"/>
        <v/>
      </c>
      <c r="AB593" s="147" t="str">
        <f t="shared" si="69"/>
        <v/>
      </c>
      <c r="AC593" s="147" t="str">
        <f t="shared" si="65"/>
        <v/>
      </c>
      <c r="AD593" s="11" t="str">
        <f t="shared" si="70"/>
        <v/>
      </c>
      <c r="AE593" s="11" t="str">
        <f t="array" ref="AE593">IF(COUNTBLANK(D593)=1,"",IF(OR($H$2="y",$H$2="m"),IF(AA593=AA592,IF(OR(AB593=$AB$4:$AB592)=FALSE,AE592&amp;C593,AE592),"("&amp;C593)&amp;IF(AA593=AA594,IF(OR(AB594=$AB$4:$AB593)=FALSE,", ",""),") "),""))</f>
        <v/>
      </c>
      <c r="AF593" s="11" t="str">
        <f t="array" ref="AF593">IF((COUNTBLANK(D593)=0)*OR($H$2="y",$H$2="m"),IFERROR(LEFT(C593, FIND(" ",C593)-1), C593),"")</f>
        <v/>
      </c>
      <c r="AG593" s="11" t="str">
        <f t="array" ref="AG593">IF(COUNTBLANK(D593)=1,"",IF(OR($H$2="y",$H$2="m"),IF(AA593=AA592,IF(OR(AC593=$AC$4:$AC592)=FALSE,AG592&amp;AF593,AG592),"("&amp;AF593)&amp;IF(AA593=AA594,IF(OR(AC594=$AC$4:$AC593)=FALSE,", ",""),") "),""))</f>
        <v/>
      </c>
      <c r="AH593" s="10" t="str">
        <f>IF((COUNTBLANK(D593)=1),"",IF(D593=D592,AH592,"")&amp;IF(B592&lt;&gt;B593,((IF(COUNTBLANK(E593)=1,$D$3&amp;"Non-type material: "&amp;$D$3,$D$3&amp;INDEX('type-categories'!$A$2:$B$100,MATCH(E593,'type-categories'!$A$2:$A$100,0),2)&amp;$D$3))),"")&amp;(IF(K593&lt;&gt;K592,$C$2&amp;UPPER(K593)&amp;$C$2&amp;$K$3&amp;" ",(IF(B593&lt;&gt;B592,$C$2&amp;UPPER(K593)&amp;$C$2&amp;$K$3&amp;" ",""))))&amp;IF((AA593&lt;&gt;AA594)*($H$2="y"),AD593&amp;AE593,IF((AA593&lt;&gt;AA594)*($H$2="m"),AD593&amp;AG593,IF(($H$2&lt;&gt;"m")*($H$2&lt;&gt;"Y"),(IF(F593=0,"",F593&amp;" "&amp;$F$4&amp;" "))&amp;(IF(G593=0,"",G593&amp;" "&amp;$G$4&amp;" "))&amp;(IF(H593=0,"",H593&amp;" "&amp;H$4&amp;" "))&amp;(IF(I593=0,"",I593&amp;" "&amp;$I$4&amp;" "))&amp;(IF(J593=0,"",J593&amp;" "&amp;$J$4&amp;" ")),"")))&amp;"; "&amp;IF((B593=B592)*(AA593=AA592), "same collecting data; ", IF((B593=B592)*(Z592=Z593),"same locality; ",(IF(COUNTBLANK(L593)=1,"",$D$2&amp;L593&amp;$L$3&amp;" "&amp;$D$2))&amp;(IF(COUNTBLANK(M593)=1,"",$E$2&amp;M593&amp;$E$2&amp;", "))&amp;(IF(COUNTBLANK(N593)=1,"",N593&amp;"; "))&amp;(IF(COUNTBLANK(O593)=1,"",O593&amp;"; ")))&amp;(IF(COUNTBLANK(P593)=1,"",P593&amp;"; "))&amp;(IF(COUNTBLANK(Q593)=1,"",Q593&amp;"; "))&amp;(IF(COUNTBLANK(R593)=1,"",R593&amp;"m, "))&amp;IF((COUNTBLANK(S593)=0)*(S593&lt;&gt;S592), S593&amp;"; ","")&amp;(IF(COUNTBLANK(U593)=1,"",U593&amp;"; "))&amp;(IF(COUNTBLANK(T593)=1,"",IF(COUNTBLANK(F$2)=1,T593&amp;"; ",T593&amp;" "&amp;F$2&amp;"; "))))&amp;(IF(COUNTBLANK(V593)=1,"",V593&amp;"; "))&amp;IF((COUNTBLANK(C593)=1),"",C593)&amp;IF((B593=B594)*(K593=K594)*(L593=L594)*(M593=M594),IF(($H$2&lt;&gt;"m")*($H$2&lt;&gt;"Y"), " • ", IF((ISNUMBER(FIND(")",AE593))), " • ", "")),IF((B593=B594)*(K593=K594)," • ",". ")))</f>
        <v/>
      </c>
      <c r="AI593" s="1"/>
    </row>
    <row r="594" spans="1:35" x14ac:dyDescent="0.25">
      <c r="A594" s="3" t="str">
        <f t="shared" si="66"/>
        <v/>
      </c>
      <c r="B594" s="53" t="str">
        <f t="shared" si="64"/>
        <v/>
      </c>
      <c r="C594" s="57"/>
      <c r="D594" s="57"/>
      <c r="E594" s="57"/>
      <c r="F594" s="57"/>
      <c r="G594" s="57"/>
      <c r="H594" s="57"/>
      <c r="I594" s="57"/>
      <c r="J594" s="57"/>
      <c r="K594" s="57"/>
      <c r="L594" s="57"/>
      <c r="M594" s="54"/>
      <c r="N594" s="57"/>
      <c r="O594" s="58"/>
      <c r="P594" s="58"/>
      <c r="Q594" s="58"/>
      <c r="R594" s="58"/>
      <c r="S594" s="54"/>
      <c r="T594" s="57"/>
      <c r="U594" s="57"/>
      <c r="V594" s="57"/>
      <c r="W594" s="57"/>
      <c r="X594" s="147" t="str">
        <f>IF(COUNTBLANK(D594)=1,"",IF('order-admin-units'!$I$1&lt;&gt;"y", "", IF(COUNTBLANK(K594)=1, 'order-admin-units'!$B$1+1, VLOOKUP(K594, ordercountry, 2))))</f>
        <v/>
      </c>
      <c r="Y594" s="147" t="str">
        <f>IF(COUNTBLANK(D594)=1,"",IF('order-admin-units'!$I$1&lt;&gt;"y", "", IF(COUNTBLANK(K594:L594)&gt;0, 'order-admin-units'!$B$2+1, VLOOKUP(K594&amp;"@"&amp;L594, orderadmin, 2))))</f>
        <v/>
      </c>
      <c r="Z594" s="147" t="str">
        <f t="shared" si="67"/>
        <v/>
      </c>
      <c r="AA594" s="147" t="str">
        <f t="shared" si="68"/>
        <v/>
      </c>
      <c r="AB594" s="147" t="str">
        <f t="shared" si="69"/>
        <v/>
      </c>
      <c r="AC594" s="147" t="str">
        <f t="shared" si="65"/>
        <v/>
      </c>
      <c r="AD594" s="11" t="str">
        <f t="shared" si="70"/>
        <v/>
      </c>
      <c r="AE594" s="11" t="str">
        <f t="array" ref="AE594">IF(COUNTBLANK(D594)=1,"",IF(OR($H$2="y",$H$2="m"),IF(AA594=AA593,IF(OR(AB594=$AB$4:$AB593)=FALSE,AE593&amp;C594,AE593),"("&amp;C594)&amp;IF(AA594=AA595,IF(OR(AB595=$AB$4:$AB594)=FALSE,", ",""),") "),""))</f>
        <v/>
      </c>
      <c r="AF594" s="11" t="str">
        <f t="array" ref="AF594">IF((COUNTBLANK(D594)=0)*OR($H$2="y",$H$2="m"),IFERROR(LEFT(C594, FIND(" ",C594)-1), C594),"")</f>
        <v/>
      </c>
      <c r="AG594" s="11" t="str">
        <f t="array" ref="AG594">IF(COUNTBLANK(D594)=1,"",IF(OR($H$2="y",$H$2="m"),IF(AA594=AA593,IF(OR(AC594=$AC$4:$AC593)=FALSE,AG593&amp;AF594,AG593),"("&amp;AF594)&amp;IF(AA594=AA595,IF(OR(AC595=$AC$4:$AC594)=FALSE,", ",""),") "),""))</f>
        <v/>
      </c>
      <c r="AH594" s="10" t="str">
        <f>IF((COUNTBLANK(D594)=1),"",IF(D594=D593,AH593,"")&amp;IF(B593&lt;&gt;B594,((IF(COUNTBLANK(E594)=1,$D$3&amp;"Non-type material: "&amp;$D$3,$D$3&amp;INDEX('type-categories'!$A$2:$B$100,MATCH(E594,'type-categories'!$A$2:$A$100,0),2)&amp;$D$3))),"")&amp;(IF(K594&lt;&gt;K593,$C$2&amp;UPPER(K594)&amp;$C$2&amp;$K$3&amp;" ",(IF(B594&lt;&gt;B593,$C$2&amp;UPPER(K594)&amp;$C$2&amp;$K$3&amp;" ",""))))&amp;IF((AA594&lt;&gt;AA595)*($H$2="y"),AD594&amp;AE594,IF((AA594&lt;&gt;AA595)*($H$2="m"),AD594&amp;AG594,IF(($H$2&lt;&gt;"m")*($H$2&lt;&gt;"Y"),(IF(F594=0,"",F594&amp;" "&amp;$F$4&amp;" "))&amp;(IF(G594=0,"",G594&amp;" "&amp;$G$4&amp;" "))&amp;(IF(H594=0,"",H594&amp;" "&amp;H$4&amp;" "))&amp;(IF(I594=0,"",I594&amp;" "&amp;$I$4&amp;" "))&amp;(IF(J594=0,"",J594&amp;" "&amp;$J$4&amp;" ")),"")))&amp;"; "&amp;IF((B594=B593)*(AA594=AA593), "same collecting data; ", IF((B594=B593)*(Z593=Z594),"same locality; ",(IF(COUNTBLANK(L594)=1,"",$D$2&amp;L594&amp;$L$3&amp;" "&amp;$D$2))&amp;(IF(COUNTBLANK(M594)=1,"",$E$2&amp;M594&amp;$E$2&amp;", "))&amp;(IF(COUNTBLANK(N594)=1,"",N594&amp;"; "))&amp;(IF(COUNTBLANK(O594)=1,"",O594&amp;"; ")))&amp;(IF(COUNTBLANK(P594)=1,"",P594&amp;"; "))&amp;(IF(COUNTBLANK(Q594)=1,"",Q594&amp;"; "))&amp;(IF(COUNTBLANK(R594)=1,"",R594&amp;"m, "))&amp;IF((COUNTBLANK(S594)=0)*(S594&lt;&gt;S593), S594&amp;"; ","")&amp;(IF(COUNTBLANK(U594)=1,"",U594&amp;"; "))&amp;(IF(COUNTBLANK(T594)=1,"",IF(COUNTBLANK(F$2)=1,T594&amp;"; ",T594&amp;" "&amp;F$2&amp;"; "))))&amp;(IF(COUNTBLANK(V594)=1,"",V594&amp;"; "))&amp;IF((COUNTBLANK(C594)=1),"",C594)&amp;IF((B594=B595)*(K594=K595)*(L594=L595)*(M594=M595),IF(($H$2&lt;&gt;"m")*($H$2&lt;&gt;"Y"), " • ", IF((ISNUMBER(FIND(")",AE594))), " • ", "")),IF((B594=B595)*(K594=K595)," • ",". ")))</f>
        <v/>
      </c>
      <c r="AI594" s="1"/>
    </row>
    <row r="595" spans="1:35" x14ac:dyDescent="0.25">
      <c r="A595" s="3" t="str">
        <f t="shared" si="66"/>
        <v/>
      </c>
      <c r="B595" s="53" t="str">
        <f t="shared" si="64"/>
        <v/>
      </c>
      <c r="C595" s="57"/>
      <c r="D595" s="57"/>
      <c r="E595" s="57"/>
      <c r="F595" s="57"/>
      <c r="G595" s="57"/>
      <c r="H595" s="57"/>
      <c r="I595" s="57"/>
      <c r="J595" s="57"/>
      <c r="K595" s="57"/>
      <c r="L595" s="57"/>
      <c r="M595" s="54"/>
      <c r="N595" s="57"/>
      <c r="O595" s="58"/>
      <c r="P595" s="58"/>
      <c r="Q595" s="58"/>
      <c r="R595" s="58"/>
      <c r="S595" s="54"/>
      <c r="T595" s="57"/>
      <c r="U595" s="57"/>
      <c r="V595" s="57"/>
      <c r="W595" s="57"/>
      <c r="X595" s="147" t="str">
        <f>IF(COUNTBLANK(D595)=1,"",IF('order-admin-units'!$I$1&lt;&gt;"y", "", IF(COUNTBLANK(K595)=1, 'order-admin-units'!$B$1+1, VLOOKUP(K595, ordercountry, 2))))</f>
        <v/>
      </c>
      <c r="Y595" s="147" t="str">
        <f>IF(COUNTBLANK(D595)=1,"",IF('order-admin-units'!$I$1&lt;&gt;"y", "", IF(COUNTBLANK(K595:L595)&gt;0, 'order-admin-units'!$B$2+1, VLOOKUP(K595&amp;"@"&amp;L595, orderadmin, 2))))</f>
        <v/>
      </c>
      <c r="Z595" s="147" t="str">
        <f t="shared" si="67"/>
        <v/>
      </c>
      <c r="AA595" s="147" t="str">
        <f t="shared" si="68"/>
        <v/>
      </c>
      <c r="AB595" s="147" t="str">
        <f t="shared" si="69"/>
        <v/>
      </c>
      <c r="AC595" s="147" t="str">
        <f t="shared" si="65"/>
        <v/>
      </c>
      <c r="AD595" s="11" t="str">
        <f t="shared" si="70"/>
        <v/>
      </c>
      <c r="AE595" s="11" t="str">
        <f t="array" ref="AE595">IF(COUNTBLANK(D595)=1,"",IF(OR($H$2="y",$H$2="m"),IF(AA595=AA594,IF(OR(AB595=$AB$4:$AB594)=FALSE,AE594&amp;C595,AE594),"("&amp;C595)&amp;IF(AA595=AA596,IF(OR(AB596=$AB$4:$AB595)=FALSE,", ",""),") "),""))</f>
        <v/>
      </c>
      <c r="AF595" s="11" t="str">
        <f t="array" ref="AF595">IF((COUNTBLANK(D595)=0)*OR($H$2="y",$H$2="m"),IFERROR(LEFT(C595, FIND(" ",C595)-1), C595),"")</f>
        <v/>
      </c>
      <c r="AG595" s="11" t="str">
        <f t="array" ref="AG595">IF(COUNTBLANK(D595)=1,"",IF(OR($H$2="y",$H$2="m"),IF(AA595=AA594,IF(OR(AC595=$AC$4:$AC594)=FALSE,AG594&amp;AF595,AG594),"("&amp;AF595)&amp;IF(AA595=AA596,IF(OR(AC596=$AC$4:$AC595)=FALSE,", ",""),") "),""))</f>
        <v/>
      </c>
      <c r="AH595" s="10" t="str">
        <f>IF((COUNTBLANK(D595)=1),"",IF(D595=D594,AH594,"")&amp;IF(B594&lt;&gt;B595,((IF(COUNTBLANK(E595)=1,$D$3&amp;"Non-type material: "&amp;$D$3,$D$3&amp;INDEX('type-categories'!$A$2:$B$100,MATCH(E595,'type-categories'!$A$2:$A$100,0),2)&amp;$D$3))),"")&amp;(IF(K595&lt;&gt;K594,$C$2&amp;UPPER(K595)&amp;$C$2&amp;$K$3&amp;" ",(IF(B595&lt;&gt;B594,$C$2&amp;UPPER(K595)&amp;$C$2&amp;$K$3&amp;" ",""))))&amp;IF((AA595&lt;&gt;AA596)*($H$2="y"),AD595&amp;AE595,IF((AA595&lt;&gt;AA596)*($H$2="m"),AD595&amp;AG595,IF(($H$2&lt;&gt;"m")*($H$2&lt;&gt;"Y"),(IF(F595=0,"",F595&amp;" "&amp;$F$4&amp;" "))&amp;(IF(G595=0,"",G595&amp;" "&amp;$G$4&amp;" "))&amp;(IF(H595=0,"",H595&amp;" "&amp;H$4&amp;" "))&amp;(IF(I595=0,"",I595&amp;" "&amp;$I$4&amp;" "))&amp;(IF(J595=0,"",J595&amp;" "&amp;$J$4&amp;" ")),"")))&amp;"; "&amp;IF((B595=B594)*(AA595=AA594), "same collecting data; ", IF((B595=B594)*(Z594=Z595),"same locality; ",(IF(COUNTBLANK(L595)=1,"",$D$2&amp;L595&amp;$L$3&amp;" "&amp;$D$2))&amp;(IF(COUNTBLANK(M595)=1,"",$E$2&amp;M595&amp;$E$2&amp;", "))&amp;(IF(COUNTBLANK(N595)=1,"",N595&amp;"; "))&amp;(IF(COUNTBLANK(O595)=1,"",O595&amp;"; ")))&amp;(IF(COUNTBLANK(P595)=1,"",P595&amp;"; "))&amp;(IF(COUNTBLANK(Q595)=1,"",Q595&amp;"; "))&amp;(IF(COUNTBLANK(R595)=1,"",R595&amp;"m, "))&amp;IF((COUNTBLANK(S595)=0)*(S595&lt;&gt;S594), S595&amp;"; ","")&amp;(IF(COUNTBLANK(U595)=1,"",U595&amp;"; "))&amp;(IF(COUNTBLANK(T595)=1,"",IF(COUNTBLANK(F$2)=1,T595&amp;"; ",T595&amp;" "&amp;F$2&amp;"; "))))&amp;(IF(COUNTBLANK(V595)=1,"",V595&amp;"; "))&amp;IF((COUNTBLANK(C595)=1),"",C595)&amp;IF((B595=B596)*(K595=K596)*(L595=L596)*(M595=M596),IF(($H$2&lt;&gt;"m")*($H$2&lt;&gt;"Y"), " • ", IF((ISNUMBER(FIND(")",AE595))), " • ", "")),IF((B595=B596)*(K595=K596)," • ",". ")))</f>
        <v/>
      </c>
      <c r="AI595" s="1"/>
    </row>
    <row r="596" spans="1:35" x14ac:dyDescent="0.25">
      <c r="A596" s="3" t="str">
        <f t="shared" si="66"/>
        <v/>
      </c>
      <c r="B596" s="53" t="str">
        <f t="shared" si="64"/>
        <v/>
      </c>
      <c r="C596" s="57"/>
      <c r="D596" s="57"/>
      <c r="E596" s="57"/>
      <c r="F596" s="57"/>
      <c r="G596" s="57"/>
      <c r="H596" s="57"/>
      <c r="I596" s="57"/>
      <c r="J596" s="57"/>
      <c r="K596" s="57"/>
      <c r="L596" s="57"/>
      <c r="M596" s="54"/>
      <c r="N596" s="57"/>
      <c r="O596" s="58"/>
      <c r="P596" s="58"/>
      <c r="Q596" s="58"/>
      <c r="R596" s="58"/>
      <c r="S596" s="54"/>
      <c r="T596" s="57"/>
      <c r="U596" s="57"/>
      <c r="V596" s="57"/>
      <c r="W596" s="57"/>
      <c r="X596" s="147" t="str">
        <f>IF(COUNTBLANK(D596)=1,"",IF('order-admin-units'!$I$1&lt;&gt;"y", "", IF(COUNTBLANK(K596)=1, 'order-admin-units'!$B$1+1, VLOOKUP(K596, ordercountry, 2))))</f>
        <v/>
      </c>
      <c r="Y596" s="147" t="str">
        <f>IF(COUNTBLANK(D596)=1,"",IF('order-admin-units'!$I$1&lt;&gt;"y", "", IF(COUNTBLANK(K596:L596)&gt;0, 'order-admin-units'!$B$2+1, VLOOKUP(K596&amp;"@"&amp;L596, orderadmin, 2))))</f>
        <v/>
      </c>
      <c r="Z596" s="147" t="str">
        <f t="shared" si="67"/>
        <v/>
      </c>
      <c r="AA596" s="147" t="str">
        <f t="shared" si="68"/>
        <v/>
      </c>
      <c r="AB596" s="147" t="str">
        <f t="shared" si="69"/>
        <v/>
      </c>
      <c r="AC596" s="147" t="str">
        <f t="shared" si="65"/>
        <v/>
      </c>
      <c r="AD596" s="11" t="str">
        <f t="shared" si="70"/>
        <v/>
      </c>
      <c r="AE596" s="11" t="str">
        <f t="array" ref="AE596">IF(COUNTBLANK(D596)=1,"",IF(OR($H$2="y",$H$2="m"),IF(AA596=AA595,IF(OR(AB596=$AB$4:$AB595)=FALSE,AE595&amp;C596,AE595),"("&amp;C596)&amp;IF(AA596=AA597,IF(OR(AB597=$AB$4:$AB596)=FALSE,", ",""),") "),""))</f>
        <v/>
      </c>
      <c r="AF596" s="11" t="str">
        <f t="array" ref="AF596">IF((COUNTBLANK(D596)=0)*OR($H$2="y",$H$2="m"),IFERROR(LEFT(C596, FIND(" ",C596)-1), C596),"")</f>
        <v/>
      </c>
      <c r="AG596" s="11" t="str">
        <f t="array" ref="AG596">IF(COUNTBLANK(D596)=1,"",IF(OR($H$2="y",$H$2="m"),IF(AA596=AA595,IF(OR(AC596=$AC$4:$AC595)=FALSE,AG595&amp;AF596,AG595),"("&amp;AF596)&amp;IF(AA596=AA597,IF(OR(AC597=$AC$4:$AC596)=FALSE,", ",""),") "),""))</f>
        <v/>
      </c>
      <c r="AH596" s="10" t="str">
        <f>IF((COUNTBLANK(D596)=1),"",IF(D596=D595,AH595,"")&amp;IF(B595&lt;&gt;B596,((IF(COUNTBLANK(E596)=1,$D$3&amp;"Non-type material: "&amp;$D$3,$D$3&amp;INDEX('type-categories'!$A$2:$B$100,MATCH(E596,'type-categories'!$A$2:$A$100,0),2)&amp;$D$3))),"")&amp;(IF(K596&lt;&gt;K595,$C$2&amp;UPPER(K596)&amp;$C$2&amp;$K$3&amp;" ",(IF(B596&lt;&gt;B595,$C$2&amp;UPPER(K596)&amp;$C$2&amp;$K$3&amp;" ",""))))&amp;IF((AA596&lt;&gt;AA597)*($H$2="y"),AD596&amp;AE596,IF((AA596&lt;&gt;AA597)*($H$2="m"),AD596&amp;AG596,IF(($H$2&lt;&gt;"m")*($H$2&lt;&gt;"Y"),(IF(F596=0,"",F596&amp;" "&amp;$F$4&amp;" "))&amp;(IF(G596=0,"",G596&amp;" "&amp;$G$4&amp;" "))&amp;(IF(H596=0,"",H596&amp;" "&amp;H$4&amp;" "))&amp;(IF(I596=0,"",I596&amp;" "&amp;$I$4&amp;" "))&amp;(IF(J596=0,"",J596&amp;" "&amp;$J$4&amp;" ")),"")))&amp;"; "&amp;IF((B596=B595)*(AA596=AA595), "same collecting data; ", IF((B596=B595)*(Z595=Z596),"same locality; ",(IF(COUNTBLANK(L596)=1,"",$D$2&amp;L596&amp;$L$3&amp;" "&amp;$D$2))&amp;(IF(COUNTBLANK(M596)=1,"",$E$2&amp;M596&amp;$E$2&amp;", "))&amp;(IF(COUNTBLANK(N596)=1,"",N596&amp;"; "))&amp;(IF(COUNTBLANK(O596)=1,"",O596&amp;"; ")))&amp;(IF(COUNTBLANK(P596)=1,"",P596&amp;"; "))&amp;(IF(COUNTBLANK(Q596)=1,"",Q596&amp;"; "))&amp;(IF(COUNTBLANK(R596)=1,"",R596&amp;"m, "))&amp;IF((COUNTBLANK(S596)=0)*(S596&lt;&gt;S595), S596&amp;"; ","")&amp;(IF(COUNTBLANK(U596)=1,"",U596&amp;"; "))&amp;(IF(COUNTBLANK(T596)=1,"",IF(COUNTBLANK(F$2)=1,T596&amp;"; ",T596&amp;" "&amp;F$2&amp;"; "))))&amp;(IF(COUNTBLANK(V596)=1,"",V596&amp;"; "))&amp;IF((COUNTBLANK(C596)=1),"",C596)&amp;IF((B596=B597)*(K596=K597)*(L596=L597)*(M596=M597),IF(($H$2&lt;&gt;"m")*($H$2&lt;&gt;"Y"), " • ", IF((ISNUMBER(FIND(")",AE596))), " • ", "")),IF((B596=B597)*(K596=K597)," • ",". ")))</f>
        <v/>
      </c>
      <c r="AI596" s="1"/>
    </row>
    <row r="597" spans="1:35" x14ac:dyDescent="0.25">
      <c r="A597" s="3" t="str">
        <f t="shared" si="66"/>
        <v/>
      </c>
      <c r="B597" s="53" t="str">
        <f t="shared" si="64"/>
        <v/>
      </c>
      <c r="C597" s="57"/>
      <c r="D597" s="57"/>
      <c r="E597" s="57"/>
      <c r="F597" s="57"/>
      <c r="G597" s="57"/>
      <c r="H597" s="57"/>
      <c r="I597" s="57"/>
      <c r="J597" s="57"/>
      <c r="K597" s="57"/>
      <c r="L597" s="57"/>
      <c r="M597" s="54"/>
      <c r="N597" s="57"/>
      <c r="O597" s="58"/>
      <c r="P597" s="58"/>
      <c r="Q597" s="58"/>
      <c r="R597" s="58"/>
      <c r="S597" s="54"/>
      <c r="T597" s="57"/>
      <c r="U597" s="57"/>
      <c r="V597" s="57"/>
      <c r="W597" s="57"/>
      <c r="X597" s="147" t="str">
        <f>IF(COUNTBLANK(D597)=1,"",IF('order-admin-units'!$I$1&lt;&gt;"y", "", IF(COUNTBLANK(K597)=1, 'order-admin-units'!$B$1+1, VLOOKUP(K597, ordercountry, 2))))</f>
        <v/>
      </c>
      <c r="Y597" s="147" t="str">
        <f>IF(COUNTBLANK(D597)=1,"",IF('order-admin-units'!$I$1&lt;&gt;"y", "", IF(COUNTBLANK(K597:L597)&gt;0, 'order-admin-units'!$B$2+1, VLOOKUP(K597&amp;"@"&amp;L597, orderadmin, 2))))</f>
        <v/>
      </c>
      <c r="Z597" s="147" t="str">
        <f t="shared" si="67"/>
        <v/>
      </c>
      <c r="AA597" s="147" t="str">
        <f t="shared" si="68"/>
        <v/>
      </c>
      <c r="AB597" s="147" t="str">
        <f t="shared" si="69"/>
        <v/>
      </c>
      <c r="AC597" s="147" t="str">
        <f t="shared" si="65"/>
        <v/>
      </c>
      <c r="AD597" s="11" t="str">
        <f t="shared" si="70"/>
        <v/>
      </c>
      <c r="AE597" s="11" t="str">
        <f t="array" ref="AE597">IF(COUNTBLANK(D597)=1,"",IF(OR($H$2="y",$H$2="m"),IF(AA597=AA596,IF(OR(AB597=$AB$4:$AB596)=FALSE,AE596&amp;C597,AE596),"("&amp;C597)&amp;IF(AA597=AA598,IF(OR(AB598=$AB$4:$AB597)=FALSE,", ",""),") "),""))</f>
        <v/>
      </c>
      <c r="AF597" s="11" t="str">
        <f t="array" ref="AF597">IF((COUNTBLANK(D597)=0)*OR($H$2="y",$H$2="m"),IFERROR(LEFT(C597, FIND(" ",C597)-1), C597),"")</f>
        <v/>
      </c>
      <c r="AG597" s="11" t="str">
        <f t="array" ref="AG597">IF(COUNTBLANK(D597)=1,"",IF(OR($H$2="y",$H$2="m"),IF(AA597=AA596,IF(OR(AC597=$AC$4:$AC596)=FALSE,AG596&amp;AF597,AG596),"("&amp;AF597)&amp;IF(AA597=AA598,IF(OR(AC598=$AC$4:$AC597)=FALSE,", ",""),") "),""))</f>
        <v/>
      </c>
      <c r="AH597" s="10" t="str">
        <f>IF((COUNTBLANK(D597)=1),"",IF(D597=D596,AH596,"")&amp;IF(B596&lt;&gt;B597,((IF(COUNTBLANK(E597)=1,$D$3&amp;"Non-type material: "&amp;$D$3,$D$3&amp;INDEX('type-categories'!$A$2:$B$100,MATCH(E597,'type-categories'!$A$2:$A$100,0),2)&amp;$D$3))),"")&amp;(IF(K597&lt;&gt;K596,$C$2&amp;UPPER(K597)&amp;$C$2&amp;$K$3&amp;" ",(IF(B597&lt;&gt;B596,$C$2&amp;UPPER(K597)&amp;$C$2&amp;$K$3&amp;" ",""))))&amp;IF((AA597&lt;&gt;AA598)*($H$2="y"),AD597&amp;AE597,IF((AA597&lt;&gt;AA598)*($H$2="m"),AD597&amp;AG597,IF(($H$2&lt;&gt;"m")*($H$2&lt;&gt;"Y"),(IF(F597=0,"",F597&amp;" "&amp;$F$4&amp;" "))&amp;(IF(G597=0,"",G597&amp;" "&amp;$G$4&amp;" "))&amp;(IF(H597=0,"",H597&amp;" "&amp;H$4&amp;" "))&amp;(IF(I597=0,"",I597&amp;" "&amp;$I$4&amp;" "))&amp;(IF(J597=0,"",J597&amp;" "&amp;$J$4&amp;" ")),"")))&amp;"; "&amp;IF((B597=B596)*(AA597=AA596), "same collecting data; ", IF((B597=B596)*(Z596=Z597),"same locality; ",(IF(COUNTBLANK(L597)=1,"",$D$2&amp;L597&amp;$L$3&amp;" "&amp;$D$2))&amp;(IF(COUNTBLANK(M597)=1,"",$E$2&amp;M597&amp;$E$2&amp;", "))&amp;(IF(COUNTBLANK(N597)=1,"",N597&amp;"; "))&amp;(IF(COUNTBLANK(O597)=1,"",O597&amp;"; ")))&amp;(IF(COUNTBLANK(P597)=1,"",P597&amp;"; "))&amp;(IF(COUNTBLANK(Q597)=1,"",Q597&amp;"; "))&amp;(IF(COUNTBLANK(R597)=1,"",R597&amp;"m, "))&amp;IF((COUNTBLANK(S597)=0)*(S597&lt;&gt;S596), S597&amp;"; ","")&amp;(IF(COUNTBLANK(U597)=1,"",U597&amp;"; "))&amp;(IF(COUNTBLANK(T597)=1,"",IF(COUNTBLANK(F$2)=1,T597&amp;"; ",T597&amp;" "&amp;F$2&amp;"; "))))&amp;(IF(COUNTBLANK(V597)=1,"",V597&amp;"; "))&amp;IF((COUNTBLANK(C597)=1),"",C597)&amp;IF((B597=B598)*(K597=K598)*(L597=L598)*(M597=M598),IF(($H$2&lt;&gt;"m")*($H$2&lt;&gt;"Y"), " • ", IF((ISNUMBER(FIND(")",AE597))), " • ", "")),IF((B597=B598)*(K597=K598)," • ",". ")))</f>
        <v/>
      </c>
      <c r="AI597" s="1"/>
    </row>
    <row r="598" spans="1:35" x14ac:dyDescent="0.25">
      <c r="A598" s="3" t="str">
        <f t="shared" si="66"/>
        <v/>
      </c>
      <c r="B598" s="53" t="str">
        <f t="shared" si="64"/>
        <v/>
      </c>
      <c r="C598" s="57"/>
      <c r="D598" s="57"/>
      <c r="E598" s="57"/>
      <c r="F598" s="57"/>
      <c r="G598" s="57"/>
      <c r="H598" s="57"/>
      <c r="I598" s="57"/>
      <c r="J598" s="57"/>
      <c r="K598" s="57"/>
      <c r="L598" s="57"/>
      <c r="M598" s="54"/>
      <c r="N598" s="57"/>
      <c r="O598" s="58"/>
      <c r="P598" s="58"/>
      <c r="Q598" s="58"/>
      <c r="R598" s="58"/>
      <c r="S598" s="54"/>
      <c r="T598" s="57"/>
      <c r="U598" s="57"/>
      <c r="V598" s="57"/>
      <c r="W598" s="57"/>
      <c r="X598" s="147" t="str">
        <f>IF(COUNTBLANK(D598)=1,"",IF('order-admin-units'!$I$1&lt;&gt;"y", "", IF(COUNTBLANK(K598)=1, 'order-admin-units'!$B$1+1, VLOOKUP(K598, ordercountry, 2))))</f>
        <v/>
      </c>
      <c r="Y598" s="147" t="str">
        <f>IF(COUNTBLANK(D598)=1,"",IF('order-admin-units'!$I$1&lt;&gt;"y", "", IF(COUNTBLANK(K598:L598)&gt;0, 'order-admin-units'!$B$2+1, VLOOKUP(K598&amp;"@"&amp;L598, orderadmin, 2))))</f>
        <v/>
      </c>
      <c r="Z598" s="147" t="str">
        <f t="shared" si="67"/>
        <v/>
      </c>
      <c r="AA598" s="147" t="str">
        <f t="shared" si="68"/>
        <v/>
      </c>
      <c r="AB598" s="147" t="str">
        <f t="shared" si="69"/>
        <v/>
      </c>
      <c r="AC598" s="147" t="str">
        <f t="shared" si="65"/>
        <v/>
      </c>
      <c r="AD598" s="11" t="str">
        <f t="shared" si="70"/>
        <v/>
      </c>
      <c r="AE598" s="11" t="str">
        <f t="array" ref="AE598">IF(COUNTBLANK(D598)=1,"",IF(OR($H$2="y",$H$2="m"),IF(AA598=AA597,IF(OR(AB598=$AB$4:$AB597)=FALSE,AE597&amp;C598,AE597),"("&amp;C598)&amp;IF(AA598=AA599,IF(OR(AB599=$AB$4:$AB598)=FALSE,", ",""),") "),""))</f>
        <v/>
      </c>
      <c r="AF598" s="11" t="str">
        <f t="array" ref="AF598">IF((COUNTBLANK(D598)=0)*OR($H$2="y",$H$2="m"),IFERROR(LEFT(C598, FIND(" ",C598)-1), C598),"")</f>
        <v/>
      </c>
      <c r="AG598" s="11" t="str">
        <f t="array" ref="AG598">IF(COUNTBLANK(D598)=1,"",IF(OR($H$2="y",$H$2="m"),IF(AA598=AA597,IF(OR(AC598=$AC$4:$AC597)=FALSE,AG597&amp;AF598,AG597),"("&amp;AF598)&amp;IF(AA598=AA599,IF(OR(AC599=$AC$4:$AC598)=FALSE,", ",""),") "),""))</f>
        <v/>
      </c>
      <c r="AH598" s="10" t="str">
        <f>IF((COUNTBLANK(D598)=1),"",IF(D598=D597,AH597,"")&amp;IF(B597&lt;&gt;B598,((IF(COUNTBLANK(E598)=1,$D$3&amp;"Non-type material: "&amp;$D$3,$D$3&amp;INDEX('type-categories'!$A$2:$B$100,MATCH(E598,'type-categories'!$A$2:$A$100,0),2)&amp;$D$3))),"")&amp;(IF(K598&lt;&gt;K597,$C$2&amp;UPPER(K598)&amp;$C$2&amp;$K$3&amp;" ",(IF(B598&lt;&gt;B597,$C$2&amp;UPPER(K598)&amp;$C$2&amp;$K$3&amp;" ",""))))&amp;IF((AA598&lt;&gt;AA599)*($H$2="y"),AD598&amp;AE598,IF((AA598&lt;&gt;AA599)*($H$2="m"),AD598&amp;AG598,IF(($H$2&lt;&gt;"m")*($H$2&lt;&gt;"Y"),(IF(F598=0,"",F598&amp;" "&amp;$F$4&amp;" "))&amp;(IF(G598=0,"",G598&amp;" "&amp;$G$4&amp;" "))&amp;(IF(H598=0,"",H598&amp;" "&amp;H$4&amp;" "))&amp;(IF(I598=0,"",I598&amp;" "&amp;$I$4&amp;" "))&amp;(IF(J598=0,"",J598&amp;" "&amp;$J$4&amp;" ")),"")))&amp;"; "&amp;IF((B598=B597)*(AA598=AA597), "same collecting data; ", IF((B598=B597)*(Z597=Z598),"same locality; ",(IF(COUNTBLANK(L598)=1,"",$D$2&amp;L598&amp;$L$3&amp;" "&amp;$D$2))&amp;(IF(COUNTBLANK(M598)=1,"",$E$2&amp;M598&amp;$E$2&amp;", "))&amp;(IF(COUNTBLANK(N598)=1,"",N598&amp;"; "))&amp;(IF(COUNTBLANK(O598)=1,"",O598&amp;"; ")))&amp;(IF(COUNTBLANK(P598)=1,"",P598&amp;"; "))&amp;(IF(COUNTBLANK(Q598)=1,"",Q598&amp;"; "))&amp;(IF(COUNTBLANK(R598)=1,"",R598&amp;"m, "))&amp;IF((COUNTBLANK(S598)=0)*(S598&lt;&gt;S597), S598&amp;"; ","")&amp;(IF(COUNTBLANK(U598)=1,"",U598&amp;"; "))&amp;(IF(COUNTBLANK(T598)=1,"",IF(COUNTBLANK(F$2)=1,T598&amp;"; ",T598&amp;" "&amp;F$2&amp;"; "))))&amp;(IF(COUNTBLANK(V598)=1,"",V598&amp;"; "))&amp;IF((COUNTBLANK(C598)=1),"",C598)&amp;IF((B598=B599)*(K598=K599)*(L598=L599)*(M598=M599),IF(($H$2&lt;&gt;"m")*($H$2&lt;&gt;"Y"), " • ", IF((ISNUMBER(FIND(")",AE598))), " • ", "")),IF((B598=B599)*(K598=K599)," • ",". ")))</f>
        <v/>
      </c>
      <c r="AI598" s="1"/>
    </row>
    <row r="599" spans="1:35" x14ac:dyDescent="0.25">
      <c r="A599" s="3" t="str">
        <f t="shared" si="66"/>
        <v/>
      </c>
      <c r="B599" s="53" t="str">
        <f t="shared" si="64"/>
        <v/>
      </c>
      <c r="C599" s="57"/>
      <c r="D599" s="57"/>
      <c r="E599" s="57"/>
      <c r="F599" s="57"/>
      <c r="G599" s="57"/>
      <c r="H599" s="57"/>
      <c r="I599" s="57"/>
      <c r="J599" s="57"/>
      <c r="K599" s="57"/>
      <c r="L599" s="57"/>
      <c r="M599" s="54"/>
      <c r="N599" s="57"/>
      <c r="O599" s="58"/>
      <c r="P599" s="58"/>
      <c r="Q599" s="58"/>
      <c r="R599" s="58"/>
      <c r="S599" s="54"/>
      <c r="T599" s="57"/>
      <c r="U599" s="57"/>
      <c r="V599" s="57"/>
      <c r="W599" s="57"/>
      <c r="X599" s="147" t="str">
        <f>IF(COUNTBLANK(D599)=1,"",IF('order-admin-units'!$I$1&lt;&gt;"y", "", IF(COUNTBLANK(K599)=1, 'order-admin-units'!$B$1+1, VLOOKUP(K599, ordercountry, 2))))</f>
        <v/>
      </c>
      <c r="Y599" s="147" t="str">
        <f>IF(COUNTBLANK(D599)=1,"",IF('order-admin-units'!$I$1&lt;&gt;"y", "", IF(COUNTBLANK(K599:L599)&gt;0, 'order-admin-units'!$B$2+1, VLOOKUP(K599&amp;"@"&amp;L599, orderadmin, 2))))</f>
        <v/>
      </c>
      <c r="Z599" s="147" t="str">
        <f t="shared" si="67"/>
        <v/>
      </c>
      <c r="AA599" s="147" t="str">
        <f t="shared" si="68"/>
        <v/>
      </c>
      <c r="AB599" s="147" t="str">
        <f t="shared" si="69"/>
        <v/>
      </c>
      <c r="AC599" s="147" t="str">
        <f t="shared" si="65"/>
        <v/>
      </c>
      <c r="AD599" s="11" t="str">
        <f t="shared" si="70"/>
        <v/>
      </c>
      <c r="AE599" s="11" t="str">
        <f t="array" ref="AE599">IF(COUNTBLANK(D599)=1,"",IF(OR($H$2="y",$H$2="m"),IF(AA599=AA598,IF(OR(AB599=$AB$4:$AB598)=FALSE,AE598&amp;C599,AE598),"("&amp;C599)&amp;IF(AA599=AA600,IF(OR(AB600=$AB$4:$AB599)=FALSE,", ",""),") "),""))</f>
        <v/>
      </c>
      <c r="AF599" s="11" t="str">
        <f t="array" ref="AF599">IF((COUNTBLANK(D599)=0)*OR($H$2="y",$H$2="m"),IFERROR(LEFT(C599, FIND(" ",C599)-1), C599),"")</f>
        <v/>
      </c>
      <c r="AG599" s="11" t="str">
        <f t="array" ref="AG599">IF(COUNTBLANK(D599)=1,"",IF(OR($H$2="y",$H$2="m"),IF(AA599=AA598,IF(OR(AC599=$AC$4:$AC598)=FALSE,AG598&amp;AF599,AG598),"("&amp;AF599)&amp;IF(AA599=AA600,IF(OR(AC600=$AC$4:$AC599)=FALSE,", ",""),") "),""))</f>
        <v/>
      </c>
      <c r="AH599" s="10" t="str">
        <f>IF((COUNTBLANK(D599)=1),"",IF(D599=D598,AH598,"")&amp;IF(B598&lt;&gt;B599,((IF(COUNTBLANK(E599)=1,$D$3&amp;"Non-type material: "&amp;$D$3,$D$3&amp;INDEX('type-categories'!$A$2:$B$100,MATCH(E599,'type-categories'!$A$2:$A$100,0),2)&amp;$D$3))),"")&amp;(IF(K599&lt;&gt;K598,$C$2&amp;UPPER(K599)&amp;$C$2&amp;$K$3&amp;" ",(IF(B599&lt;&gt;B598,$C$2&amp;UPPER(K599)&amp;$C$2&amp;$K$3&amp;" ",""))))&amp;IF((AA599&lt;&gt;AA600)*($H$2="y"),AD599&amp;AE599,IF((AA599&lt;&gt;AA600)*($H$2="m"),AD599&amp;AG599,IF(($H$2&lt;&gt;"m")*($H$2&lt;&gt;"Y"),(IF(F599=0,"",F599&amp;" "&amp;$F$4&amp;" "))&amp;(IF(G599=0,"",G599&amp;" "&amp;$G$4&amp;" "))&amp;(IF(H599=0,"",H599&amp;" "&amp;H$4&amp;" "))&amp;(IF(I599=0,"",I599&amp;" "&amp;$I$4&amp;" "))&amp;(IF(J599=0,"",J599&amp;" "&amp;$J$4&amp;" ")),"")))&amp;"; "&amp;IF((B599=B598)*(AA599=AA598), "same collecting data; ", IF((B599=B598)*(Z598=Z599),"same locality; ",(IF(COUNTBLANK(L599)=1,"",$D$2&amp;L599&amp;$L$3&amp;" "&amp;$D$2))&amp;(IF(COUNTBLANK(M599)=1,"",$E$2&amp;M599&amp;$E$2&amp;", "))&amp;(IF(COUNTBLANK(N599)=1,"",N599&amp;"; "))&amp;(IF(COUNTBLANK(O599)=1,"",O599&amp;"; ")))&amp;(IF(COUNTBLANK(P599)=1,"",P599&amp;"; "))&amp;(IF(COUNTBLANK(Q599)=1,"",Q599&amp;"; "))&amp;(IF(COUNTBLANK(R599)=1,"",R599&amp;"m, "))&amp;IF((COUNTBLANK(S599)=0)*(S599&lt;&gt;S598), S599&amp;"; ","")&amp;(IF(COUNTBLANK(U599)=1,"",U599&amp;"; "))&amp;(IF(COUNTBLANK(T599)=1,"",IF(COUNTBLANK(F$2)=1,T599&amp;"; ",T599&amp;" "&amp;F$2&amp;"; "))))&amp;(IF(COUNTBLANK(V599)=1,"",V599&amp;"; "))&amp;IF((COUNTBLANK(C599)=1),"",C599)&amp;IF((B599=B600)*(K599=K600)*(L599=L600)*(M599=M600),IF(($H$2&lt;&gt;"m")*($H$2&lt;&gt;"Y"), " • ", IF((ISNUMBER(FIND(")",AE599))), " • ", "")),IF((B599=B600)*(K599=K600)," • ",". ")))</f>
        <v/>
      </c>
      <c r="AI599" s="1"/>
    </row>
    <row r="600" spans="1:35" x14ac:dyDescent="0.25">
      <c r="A600" s="3" t="str">
        <f t="shared" si="66"/>
        <v/>
      </c>
      <c r="B600" s="53" t="str">
        <f t="shared" si="64"/>
        <v/>
      </c>
      <c r="C600" s="57"/>
      <c r="D600" s="57"/>
      <c r="E600" s="57"/>
      <c r="F600" s="57"/>
      <c r="G600" s="57"/>
      <c r="H600" s="57"/>
      <c r="I600" s="57"/>
      <c r="J600" s="57"/>
      <c r="K600" s="57"/>
      <c r="L600" s="57"/>
      <c r="M600" s="54"/>
      <c r="N600" s="57"/>
      <c r="O600" s="58"/>
      <c r="P600" s="58"/>
      <c r="Q600" s="58"/>
      <c r="R600" s="58"/>
      <c r="S600" s="54"/>
      <c r="T600" s="57"/>
      <c r="U600" s="57"/>
      <c r="V600" s="57"/>
      <c r="W600" s="57"/>
      <c r="X600" s="147" t="str">
        <f>IF(COUNTBLANK(D600)=1,"",IF('order-admin-units'!$I$1&lt;&gt;"y", "", IF(COUNTBLANK(K600)=1, 'order-admin-units'!$B$1+1, VLOOKUP(K600, ordercountry, 2))))</f>
        <v/>
      </c>
      <c r="Y600" s="147" t="str">
        <f>IF(COUNTBLANK(D600)=1,"",IF('order-admin-units'!$I$1&lt;&gt;"y", "", IF(COUNTBLANK(K600:L600)&gt;0, 'order-admin-units'!$B$2+1, VLOOKUP(K600&amp;"@"&amp;L600, orderadmin, 2))))</f>
        <v/>
      </c>
      <c r="Z600" s="147" t="str">
        <f t="shared" si="67"/>
        <v/>
      </c>
      <c r="AA600" s="147" t="str">
        <f t="shared" si="68"/>
        <v/>
      </c>
      <c r="AB600" s="147" t="str">
        <f t="shared" si="69"/>
        <v/>
      </c>
      <c r="AC600" s="147" t="str">
        <f t="shared" si="65"/>
        <v/>
      </c>
      <c r="AD600" s="11" t="str">
        <f t="shared" si="70"/>
        <v/>
      </c>
      <c r="AE600" s="11" t="str">
        <f t="array" ref="AE600">IF(COUNTBLANK(D600)=1,"",IF(OR($H$2="y",$H$2="m"),IF(AA600=AA599,IF(OR(AB600=$AB$4:$AB599)=FALSE,AE599&amp;C600,AE599),"("&amp;C600)&amp;IF(AA600=AA601,IF(OR(AB601=$AB$4:$AB600)=FALSE,", ",""),") "),""))</f>
        <v/>
      </c>
      <c r="AF600" s="11" t="str">
        <f t="array" ref="AF600">IF((COUNTBLANK(D600)=0)*OR($H$2="y",$H$2="m"),IFERROR(LEFT(C600, FIND(" ",C600)-1), C600),"")</f>
        <v/>
      </c>
      <c r="AG600" s="11" t="str">
        <f t="array" ref="AG600">IF(COUNTBLANK(D600)=1,"",IF(OR($H$2="y",$H$2="m"),IF(AA600=AA599,IF(OR(AC600=$AC$4:$AC599)=FALSE,AG599&amp;AF600,AG599),"("&amp;AF600)&amp;IF(AA600=AA601,IF(OR(AC601=$AC$4:$AC600)=FALSE,", ",""),") "),""))</f>
        <v/>
      </c>
      <c r="AH600" s="10" t="str">
        <f>IF((COUNTBLANK(D600)=1),"",IF(D600=D599,AH599,"")&amp;IF(B599&lt;&gt;B600,((IF(COUNTBLANK(E600)=1,$D$3&amp;"Non-type material: "&amp;$D$3,$D$3&amp;INDEX('type-categories'!$A$2:$B$100,MATCH(E600,'type-categories'!$A$2:$A$100,0),2)&amp;$D$3))),"")&amp;(IF(K600&lt;&gt;K599,$C$2&amp;UPPER(K600)&amp;$C$2&amp;$K$3&amp;" ",(IF(B600&lt;&gt;B599,$C$2&amp;UPPER(K600)&amp;$C$2&amp;$K$3&amp;" ",""))))&amp;IF((AA600&lt;&gt;AA601)*($H$2="y"),AD600&amp;AE600,IF((AA600&lt;&gt;AA601)*($H$2="m"),AD600&amp;AG600,IF(($H$2&lt;&gt;"m")*($H$2&lt;&gt;"Y"),(IF(F600=0,"",F600&amp;" "&amp;$F$4&amp;" "))&amp;(IF(G600=0,"",G600&amp;" "&amp;$G$4&amp;" "))&amp;(IF(H600=0,"",H600&amp;" "&amp;H$4&amp;" "))&amp;(IF(I600=0,"",I600&amp;" "&amp;$I$4&amp;" "))&amp;(IF(J600=0,"",J600&amp;" "&amp;$J$4&amp;" ")),"")))&amp;"; "&amp;IF((B600=B599)*(AA600=AA599), "same collecting data; ", IF((B600=B599)*(Z599=Z600),"same locality; ",(IF(COUNTBLANK(L600)=1,"",$D$2&amp;L600&amp;$L$3&amp;" "&amp;$D$2))&amp;(IF(COUNTBLANK(M600)=1,"",$E$2&amp;M600&amp;$E$2&amp;", "))&amp;(IF(COUNTBLANK(N600)=1,"",N600&amp;"; "))&amp;(IF(COUNTBLANK(O600)=1,"",O600&amp;"; ")))&amp;(IF(COUNTBLANK(P600)=1,"",P600&amp;"; "))&amp;(IF(COUNTBLANK(Q600)=1,"",Q600&amp;"; "))&amp;(IF(COUNTBLANK(R600)=1,"",R600&amp;"m, "))&amp;IF((COUNTBLANK(S600)=0)*(S600&lt;&gt;S599), S600&amp;"; ","")&amp;(IF(COUNTBLANK(U600)=1,"",U600&amp;"; "))&amp;(IF(COUNTBLANK(T600)=1,"",IF(COUNTBLANK(F$2)=1,T600&amp;"; ",T600&amp;" "&amp;F$2&amp;"; "))))&amp;(IF(COUNTBLANK(V600)=1,"",V600&amp;"; "))&amp;IF((COUNTBLANK(C600)=1),"",C600)&amp;IF((B600=B601)*(K600=K601)*(L600=L601)*(M600=M601),IF(($H$2&lt;&gt;"m")*($H$2&lt;&gt;"Y"), " • ", IF((ISNUMBER(FIND(")",AE600))), " • ", "")),IF((B600=B601)*(K600=K601)," • ",". ")))</f>
        <v/>
      </c>
      <c r="AI600" s="1"/>
    </row>
    <row r="601" spans="1:35" x14ac:dyDescent="0.25">
      <c r="A601" s="3" t="str">
        <f t="shared" si="66"/>
        <v/>
      </c>
      <c r="B601" s="53" t="str">
        <f t="shared" si="64"/>
        <v/>
      </c>
      <c r="C601" s="57"/>
      <c r="D601" s="57"/>
      <c r="E601" s="57"/>
      <c r="F601" s="57"/>
      <c r="G601" s="57"/>
      <c r="H601" s="57"/>
      <c r="I601" s="57"/>
      <c r="J601" s="57"/>
      <c r="K601" s="57"/>
      <c r="L601" s="57"/>
      <c r="M601" s="54"/>
      <c r="N601" s="57"/>
      <c r="O601" s="58"/>
      <c r="P601" s="58"/>
      <c r="Q601" s="58"/>
      <c r="R601" s="58"/>
      <c r="S601" s="54"/>
      <c r="T601" s="57"/>
      <c r="U601" s="57"/>
      <c r="V601" s="57"/>
      <c r="W601" s="57"/>
      <c r="X601" s="147" t="str">
        <f>IF(COUNTBLANK(D601)=1,"",IF('order-admin-units'!$I$1&lt;&gt;"y", "", IF(COUNTBLANK(K601)=1, 'order-admin-units'!$B$1+1, VLOOKUP(K601, ordercountry, 2))))</f>
        <v/>
      </c>
      <c r="Y601" s="147" t="str">
        <f>IF(COUNTBLANK(D601)=1,"",IF('order-admin-units'!$I$1&lt;&gt;"y", "", IF(COUNTBLANK(K601:L601)&gt;0, 'order-admin-units'!$B$2+1, VLOOKUP(K601&amp;"@"&amp;L601, orderadmin, 2))))</f>
        <v/>
      </c>
      <c r="Z601" s="147" t="str">
        <f t="shared" si="67"/>
        <v/>
      </c>
      <c r="AA601" s="147" t="str">
        <f t="shared" si="68"/>
        <v/>
      </c>
      <c r="AB601" s="147" t="str">
        <f t="shared" si="69"/>
        <v/>
      </c>
      <c r="AC601" s="147" t="str">
        <f t="shared" si="65"/>
        <v/>
      </c>
      <c r="AD601" s="11" t="str">
        <f t="shared" si="70"/>
        <v/>
      </c>
      <c r="AE601" s="11" t="str">
        <f t="array" ref="AE601">IF(COUNTBLANK(D601)=1,"",IF(OR($H$2="y",$H$2="m"),IF(AA601=AA600,IF(OR(AB601=$AB$4:$AB600)=FALSE,AE600&amp;C601,AE600),"("&amp;C601)&amp;IF(AA601=AA602,IF(OR(AB602=$AB$4:$AB601)=FALSE,", ",""),") "),""))</f>
        <v/>
      </c>
      <c r="AF601" s="11" t="str">
        <f t="array" ref="AF601">IF((COUNTBLANK(D601)=0)*OR($H$2="y",$H$2="m"),IFERROR(LEFT(C601, FIND(" ",C601)-1), C601),"")</f>
        <v/>
      </c>
      <c r="AG601" s="11" t="str">
        <f t="array" ref="AG601">IF(COUNTBLANK(D601)=1,"",IF(OR($H$2="y",$H$2="m"),IF(AA601=AA600,IF(OR(AC601=$AC$4:$AC600)=FALSE,AG600&amp;AF601,AG600),"("&amp;AF601)&amp;IF(AA601=AA602,IF(OR(AC602=$AC$4:$AC601)=FALSE,", ",""),") "),""))</f>
        <v/>
      </c>
      <c r="AH601" s="10" t="str">
        <f>IF((COUNTBLANK(D601)=1),"",IF(D601=D600,AH600,"")&amp;IF(B600&lt;&gt;B601,((IF(COUNTBLANK(E601)=1,$D$3&amp;"Non-type material: "&amp;$D$3,$D$3&amp;INDEX('type-categories'!$A$2:$B$100,MATCH(E601,'type-categories'!$A$2:$A$100,0),2)&amp;$D$3))),"")&amp;(IF(K601&lt;&gt;K600,$C$2&amp;UPPER(K601)&amp;$C$2&amp;$K$3&amp;" ",(IF(B601&lt;&gt;B600,$C$2&amp;UPPER(K601)&amp;$C$2&amp;$K$3&amp;" ",""))))&amp;IF((AA601&lt;&gt;AA602)*($H$2="y"),AD601&amp;AE601,IF((AA601&lt;&gt;AA602)*($H$2="m"),AD601&amp;AG601,IF(($H$2&lt;&gt;"m")*($H$2&lt;&gt;"Y"),(IF(F601=0,"",F601&amp;" "&amp;$F$4&amp;" "))&amp;(IF(G601=0,"",G601&amp;" "&amp;$G$4&amp;" "))&amp;(IF(H601=0,"",H601&amp;" "&amp;H$4&amp;" "))&amp;(IF(I601=0,"",I601&amp;" "&amp;$I$4&amp;" "))&amp;(IF(J601=0,"",J601&amp;" "&amp;$J$4&amp;" ")),"")))&amp;"; "&amp;IF((B601=B600)*(AA601=AA600), "same collecting data; ", IF((B601=B600)*(Z600=Z601),"same locality; ",(IF(COUNTBLANK(L601)=1,"",$D$2&amp;L601&amp;$L$3&amp;" "&amp;$D$2))&amp;(IF(COUNTBLANK(M601)=1,"",$E$2&amp;M601&amp;$E$2&amp;", "))&amp;(IF(COUNTBLANK(N601)=1,"",N601&amp;"; "))&amp;(IF(COUNTBLANK(O601)=1,"",O601&amp;"; ")))&amp;(IF(COUNTBLANK(P601)=1,"",P601&amp;"; "))&amp;(IF(COUNTBLANK(Q601)=1,"",Q601&amp;"; "))&amp;(IF(COUNTBLANK(R601)=1,"",R601&amp;"m, "))&amp;IF((COUNTBLANK(S601)=0)*(S601&lt;&gt;S600), S601&amp;"; ","")&amp;(IF(COUNTBLANK(U601)=1,"",U601&amp;"; "))&amp;(IF(COUNTBLANK(T601)=1,"",IF(COUNTBLANK(F$2)=1,T601&amp;"; ",T601&amp;" "&amp;F$2&amp;"; "))))&amp;(IF(COUNTBLANK(V601)=1,"",V601&amp;"; "))&amp;IF((COUNTBLANK(C601)=1),"",C601)&amp;IF((B601=B602)*(K601=K602)*(L601=L602)*(M601=M602),IF(($H$2&lt;&gt;"m")*($H$2&lt;&gt;"Y"), " • ", IF((ISNUMBER(FIND(")",AE601))), " • ", "")),IF((B601=B602)*(K601=K602)," • ",". ")))</f>
        <v/>
      </c>
      <c r="AI601" s="1"/>
    </row>
    <row r="602" spans="1:35" x14ac:dyDescent="0.25">
      <c r="A602" s="3" t="str">
        <f t="shared" si="66"/>
        <v/>
      </c>
      <c r="B602" s="53" t="str">
        <f t="shared" si="64"/>
        <v/>
      </c>
      <c r="C602" s="57"/>
      <c r="D602" s="57"/>
      <c r="E602" s="57"/>
      <c r="F602" s="57"/>
      <c r="G602" s="57"/>
      <c r="H602" s="57"/>
      <c r="I602" s="57"/>
      <c r="J602" s="57"/>
      <c r="K602" s="57"/>
      <c r="L602" s="57"/>
      <c r="M602" s="54"/>
      <c r="N602" s="57"/>
      <c r="O602" s="58"/>
      <c r="P602" s="58"/>
      <c r="Q602" s="58"/>
      <c r="R602" s="58"/>
      <c r="S602" s="54"/>
      <c r="T602" s="57"/>
      <c r="U602" s="57"/>
      <c r="V602" s="57"/>
      <c r="W602" s="57"/>
      <c r="X602" s="147" t="str">
        <f>IF(COUNTBLANK(D602)=1,"",IF('order-admin-units'!$I$1&lt;&gt;"y", "", IF(COUNTBLANK(K602)=1, 'order-admin-units'!$B$1+1, VLOOKUP(K602, ordercountry, 2))))</f>
        <v/>
      </c>
      <c r="Y602" s="147" t="str">
        <f>IF(COUNTBLANK(D602)=1,"",IF('order-admin-units'!$I$1&lt;&gt;"y", "", IF(COUNTBLANK(K602:L602)&gt;0, 'order-admin-units'!$B$2+1, VLOOKUP(K602&amp;"@"&amp;L602, orderadmin, 2))))</f>
        <v/>
      </c>
      <c r="Z602" s="147" t="str">
        <f t="shared" si="67"/>
        <v/>
      </c>
      <c r="AA602" s="147" t="str">
        <f t="shared" si="68"/>
        <v/>
      </c>
      <c r="AB602" s="147" t="str">
        <f t="shared" si="69"/>
        <v/>
      </c>
      <c r="AC602" s="147" t="str">
        <f t="shared" si="65"/>
        <v/>
      </c>
      <c r="AD602" s="11" t="str">
        <f t="shared" si="70"/>
        <v/>
      </c>
      <c r="AE602" s="11" t="str">
        <f t="array" ref="AE602">IF(COUNTBLANK(D602)=1,"",IF(OR($H$2="y",$H$2="m"),IF(AA602=AA601,IF(OR(AB602=$AB$4:$AB601)=FALSE,AE601&amp;C602,AE601),"("&amp;C602)&amp;IF(AA602=AA603,IF(OR(AB603=$AB$4:$AB602)=FALSE,", ",""),") "),""))</f>
        <v/>
      </c>
      <c r="AF602" s="11" t="str">
        <f t="array" ref="AF602">IF((COUNTBLANK(D602)=0)*OR($H$2="y",$H$2="m"),IFERROR(LEFT(C602, FIND(" ",C602)-1), C602),"")</f>
        <v/>
      </c>
      <c r="AG602" s="11" t="str">
        <f t="array" ref="AG602">IF(COUNTBLANK(D602)=1,"",IF(OR($H$2="y",$H$2="m"),IF(AA602=AA601,IF(OR(AC602=$AC$4:$AC601)=FALSE,AG601&amp;AF602,AG601),"("&amp;AF602)&amp;IF(AA602=AA603,IF(OR(AC603=$AC$4:$AC602)=FALSE,", ",""),") "),""))</f>
        <v/>
      </c>
      <c r="AH602" s="10" t="str">
        <f>IF((COUNTBLANK(D602)=1),"",IF(D602=D601,AH601,"")&amp;IF(B601&lt;&gt;B602,((IF(COUNTBLANK(E602)=1,$D$3&amp;"Non-type material: "&amp;$D$3,$D$3&amp;INDEX('type-categories'!$A$2:$B$100,MATCH(E602,'type-categories'!$A$2:$A$100,0),2)&amp;$D$3))),"")&amp;(IF(K602&lt;&gt;K601,$C$2&amp;UPPER(K602)&amp;$C$2&amp;$K$3&amp;" ",(IF(B602&lt;&gt;B601,$C$2&amp;UPPER(K602)&amp;$C$2&amp;$K$3&amp;" ",""))))&amp;IF((AA602&lt;&gt;AA603)*($H$2="y"),AD602&amp;AE602,IF((AA602&lt;&gt;AA603)*($H$2="m"),AD602&amp;AG602,IF(($H$2&lt;&gt;"m")*($H$2&lt;&gt;"Y"),(IF(F602=0,"",F602&amp;" "&amp;$F$4&amp;" "))&amp;(IF(G602=0,"",G602&amp;" "&amp;$G$4&amp;" "))&amp;(IF(H602=0,"",H602&amp;" "&amp;H$4&amp;" "))&amp;(IF(I602=0,"",I602&amp;" "&amp;$I$4&amp;" "))&amp;(IF(J602=0,"",J602&amp;" "&amp;$J$4&amp;" ")),"")))&amp;"; "&amp;IF((B602=B601)*(AA602=AA601), "same collecting data; ", IF((B602=B601)*(Z601=Z602),"same locality; ",(IF(COUNTBLANK(L602)=1,"",$D$2&amp;L602&amp;$L$3&amp;" "&amp;$D$2))&amp;(IF(COUNTBLANK(M602)=1,"",$E$2&amp;M602&amp;$E$2&amp;", "))&amp;(IF(COUNTBLANK(N602)=1,"",N602&amp;"; "))&amp;(IF(COUNTBLANK(O602)=1,"",O602&amp;"; ")))&amp;(IF(COUNTBLANK(P602)=1,"",P602&amp;"; "))&amp;(IF(COUNTBLANK(Q602)=1,"",Q602&amp;"; "))&amp;(IF(COUNTBLANK(R602)=1,"",R602&amp;"m, "))&amp;IF((COUNTBLANK(S602)=0)*(S602&lt;&gt;S601), S602&amp;"; ","")&amp;(IF(COUNTBLANK(U602)=1,"",U602&amp;"; "))&amp;(IF(COUNTBLANK(T602)=1,"",IF(COUNTBLANK(F$2)=1,T602&amp;"; ",T602&amp;" "&amp;F$2&amp;"; "))))&amp;(IF(COUNTBLANK(V602)=1,"",V602&amp;"; "))&amp;IF((COUNTBLANK(C602)=1),"",C602)&amp;IF((B602=B603)*(K602=K603)*(L602=L603)*(M602=M603),IF(($H$2&lt;&gt;"m")*($H$2&lt;&gt;"Y"), " • ", IF((ISNUMBER(FIND(")",AE602))), " • ", "")),IF((B602=B603)*(K602=K603)," • ",". ")))</f>
        <v/>
      </c>
      <c r="AI602" s="1"/>
    </row>
    <row r="603" spans="1:35" x14ac:dyDescent="0.25">
      <c r="A603" s="3" t="str">
        <f t="shared" si="66"/>
        <v/>
      </c>
      <c r="B603" s="53" t="str">
        <f t="shared" si="64"/>
        <v/>
      </c>
      <c r="C603" s="57"/>
      <c r="D603" s="57"/>
      <c r="E603" s="57"/>
      <c r="F603" s="57"/>
      <c r="G603" s="57"/>
      <c r="H603" s="57"/>
      <c r="I603" s="57"/>
      <c r="J603" s="57"/>
      <c r="K603" s="57"/>
      <c r="L603" s="57"/>
      <c r="M603" s="54"/>
      <c r="N603" s="57"/>
      <c r="O603" s="58"/>
      <c r="P603" s="58"/>
      <c r="Q603" s="58"/>
      <c r="R603" s="58"/>
      <c r="S603" s="54"/>
      <c r="T603" s="57"/>
      <c r="U603" s="57"/>
      <c r="V603" s="57"/>
      <c r="W603" s="57"/>
      <c r="X603" s="147" t="str">
        <f>IF(COUNTBLANK(D603)=1,"",IF('order-admin-units'!$I$1&lt;&gt;"y", "", IF(COUNTBLANK(K603)=1, 'order-admin-units'!$B$1+1, VLOOKUP(K603, ordercountry, 2))))</f>
        <v/>
      </c>
      <c r="Y603" s="147" t="str">
        <f>IF(COUNTBLANK(D603)=1,"",IF('order-admin-units'!$I$1&lt;&gt;"y", "", IF(COUNTBLANK(K603:L603)&gt;0, 'order-admin-units'!$B$2+1, VLOOKUP(K603&amp;"@"&amp;L603, orderadmin, 2))))</f>
        <v/>
      </c>
      <c r="Z603" s="147" t="str">
        <f t="shared" si="67"/>
        <v/>
      </c>
      <c r="AA603" s="147" t="str">
        <f t="shared" si="68"/>
        <v/>
      </c>
      <c r="AB603" s="147" t="str">
        <f t="shared" si="69"/>
        <v/>
      </c>
      <c r="AC603" s="147" t="str">
        <f t="shared" si="65"/>
        <v/>
      </c>
      <c r="AD603" s="11" t="str">
        <f t="shared" si="70"/>
        <v/>
      </c>
      <c r="AE603" s="11" t="str">
        <f t="array" ref="AE603">IF(COUNTBLANK(D603)=1,"",IF(OR($H$2="y",$H$2="m"),IF(AA603=AA602,IF(OR(AB603=$AB$4:$AB602)=FALSE,AE602&amp;C603,AE602),"("&amp;C603)&amp;IF(AA603=AA604,IF(OR(AB604=$AB$4:$AB603)=FALSE,", ",""),") "),""))</f>
        <v/>
      </c>
      <c r="AF603" s="11" t="str">
        <f t="array" ref="AF603">IF((COUNTBLANK(D603)=0)*OR($H$2="y",$H$2="m"),IFERROR(LEFT(C603, FIND(" ",C603)-1), C603),"")</f>
        <v/>
      </c>
      <c r="AG603" s="11" t="str">
        <f t="array" ref="AG603">IF(COUNTBLANK(D603)=1,"",IF(OR($H$2="y",$H$2="m"),IF(AA603=AA602,IF(OR(AC603=$AC$4:$AC602)=FALSE,AG602&amp;AF603,AG602),"("&amp;AF603)&amp;IF(AA603=AA604,IF(OR(AC604=$AC$4:$AC603)=FALSE,", ",""),") "),""))</f>
        <v/>
      </c>
      <c r="AH603" s="10" t="str">
        <f>IF((COUNTBLANK(D603)=1),"",IF(D603=D602,AH602,"")&amp;IF(B602&lt;&gt;B603,((IF(COUNTBLANK(E603)=1,$D$3&amp;"Non-type material: "&amp;$D$3,$D$3&amp;INDEX('type-categories'!$A$2:$B$100,MATCH(E603,'type-categories'!$A$2:$A$100,0),2)&amp;$D$3))),"")&amp;(IF(K603&lt;&gt;K602,$C$2&amp;UPPER(K603)&amp;$C$2&amp;$K$3&amp;" ",(IF(B603&lt;&gt;B602,$C$2&amp;UPPER(K603)&amp;$C$2&amp;$K$3&amp;" ",""))))&amp;IF((AA603&lt;&gt;AA604)*($H$2="y"),AD603&amp;AE603,IF((AA603&lt;&gt;AA604)*($H$2="m"),AD603&amp;AG603,IF(($H$2&lt;&gt;"m")*($H$2&lt;&gt;"Y"),(IF(F603=0,"",F603&amp;" "&amp;$F$4&amp;" "))&amp;(IF(G603=0,"",G603&amp;" "&amp;$G$4&amp;" "))&amp;(IF(H603=0,"",H603&amp;" "&amp;H$4&amp;" "))&amp;(IF(I603=0,"",I603&amp;" "&amp;$I$4&amp;" "))&amp;(IF(J603=0,"",J603&amp;" "&amp;$J$4&amp;" ")),"")))&amp;"; "&amp;IF((B603=B602)*(AA603=AA602), "same collecting data; ", IF((B603=B602)*(Z602=Z603),"same locality; ",(IF(COUNTBLANK(L603)=1,"",$D$2&amp;L603&amp;$L$3&amp;" "&amp;$D$2))&amp;(IF(COUNTBLANK(M603)=1,"",$E$2&amp;M603&amp;$E$2&amp;", "))&amp;(IF(COUNTBLANK(N603)=1,"",N603&amp;"; "))&amp;(IF(COUNTBLANK(O603)=1,"",O603&amp;"; ")))&amp;(IF(COUNTBLANK(P603)=1,"",P603&amp;"; "))&amp;(IF(COUNTBLANK(Q603)=1,"",Q603&amp;"; "))&amp;(IF(COUNTBLANK(R603)=1,"",R603&amp;"m, "))&amp;IF((COUNTBLANK(S603)=0)*(S603&lt;&gt;S602), S603&amp;"; ","")&amp;(IF(COUNTBLANK(U603)=1,"",U603&amp;"; "))&amp;(IF(COUNTBLANK(T603)=1,"",IF(COUNTBLANK(F$2)=1,T603&amp;"; ",T603&amp;" "&amp;F$2&amp;"; "))))&amp;(IF(COUNTBLANK(V603)=1,"",V603&amp;"; "))&amp;IF((COUNTBLANK(C603)=1),"",C603)&amp;IF((B603=B604)*(K603=K604)*(L603=L604)*(M603=M604),IF(($H$2&lt;&gt;"m")*($H$2&lt;&gt;"Y"), " • ", IF((ISNUMBER(FIND(")",AE603))), " • ", "")),IF((B603=B604)*(K603=K604)," • ",". ")))</f>
        <v/>
      </c>
      <c r="AI603" s="1"/>
    </row>
    <row r="604" spans="1:35" x14ac:dyDescent="0.25">
      <c r="A604" s="3" t="str">
        <f t="shared" si="66"/>
        <v/>
      </c>
      <c r="B604" s="53" t="str">
        <f t="shared" si="64"/>
        <v/>
      </c>
      <c r="C604" s="57"/>
      <c r="D604" s="57"/>
      <c r="E604" s="57"/>
      <c r="F604" s="57"/>
      <c r="G604" s="57"/>
      <c r="H604" s="57"/>
      <c r="I604" s="57"/>
      <c r="J604" s="57"/>
      <c r="K604" s="57"/>
      <c r="L604" s="57"/>
      <c r="M604" s="54"/>
      <c r="N604" s="57"/>
      <c r="O604" s="58"/>
      <c r="P604" s="58"/>
      <c r="Q604" s="58"/>
      <c r="R604" s="58"/>
      <c r="S604" s="54"/>
      <c r="T604" s="57"/>
      <c r="U604" s="57"/>
      <c r="V604" s="57"/>
      <c r="W604" s="57"/>
      <c r="X604" s="147" t="str">
        <f>IF(COUNTBLANK(D604)=1,"",IF('order-admin-units'!$I$1&lt;&gt;"y", "", IF(COUNTBLANK(K604)=1, 'order-admin-units'!$B$1+1, VLOOKUP(K604, ordercountry, 2))))</f>
        <v/>
      </c>
      <c r="Y604" s="147" t="str">
        <f>IF(COUNTBLANK(D604)=1,"",IF('order-admin-units'!$I$1&lt;&gt;"y", "", IF(COUNTBLANK(K604:L604)&gt;0, 'order-admin-units'!$B$2+1, VLOOKUP(K604&amp;"@"&amp;L604, orderadmin, 2))))</f>
        <v/>
      </c>
      <c r="Z604" s="147" t="str">
        <f t="shared" si="67"/>
        <v/>
      </c>
      <c r="AA604" s="147" t="str">
        <f t="shared" si="68"/>
        <v/>
      </c>
      <c r="AB604" s="147" t="str">
        <f t="shared" si="69"/>
        <v/>
      </c>
      <c r="AC604" s="147" t="str">
        <f t="shared" si="65"/>
        <v/>
      </c>
      <c r="AD604" s="11" t="str">
        <f t="shared" si="70"/>
        <v/>
      </c>
      <c r="AE604" s="11" t="str">
        <f t="array" ref="AE604">IF(COUNTBLANK(D604)=1,"",IF(OR($H$2="y",$H$2="m"),IF(AA604=AA603,IF(OR(AB604=$AB$4:$AB603)=FALSE,AE603&amp;C604,AE603),"("&amp;C604)&amp;IF(AA604=AA605,IF(OR(AB605=$AB$4:$AB604)=FALSE,", ",""),") "),""))</f>
        <v/>
      </c>
      <c r="AF604" s="11" t="str">
        <f t="array" ref="AF604">IF((COUNTBLANK(D604)=0)*OR($H$2="y",$H$2="m"),IFERROR(LEFT(C604, FIND(" ",C604)-1), C604),"")</f>
        <v/>
      </c>
      <c r="AG604" s="11" t="str">
        <f t="array" ref="AG604">IF(COUNTBLANK(D604)=1,"",IF(OR($H$2="y",$H$2="m"),IF(AA604=AA603,IF(OR(AC604=$AC$4:$AC603)=FALSE,AG603&amp;AF604,AG603),"("&amp;AF604)&amp;IF(AA604=AA605,IF(OR(AC605=$AC$4:$AC604)=FALSE,", ",""),") "),""))</f>
        <v/>
      </c>
      <c r="AH604" s="10" t="str">
        <f>IF((COUNTBLANK(D604)=1),"",IF(D604=D603,AH603,"")&amp;IF(B603&lt;&gt;B604,((IF(COUNTBLANK(E604)=1,$D$3&amp;"Non-type material: "&amp;$D$3,$D$3&amp;INDEX('type-categories'!$A$2:$B$100,MATCH(E604,'type-categories'!$A$2:$A$100,0),2)&amp;$D$3))),"")&amp;(IF(K604&lt;&gt;K603,$C$2&amp;UPPER(K604)&amp;$C$2&amp;$K$3&amp;" ",(IF(B604&lt;&gt;B603,$C$2&amp;UPPER(K604)&amp;$C$2&amp;$K$3&amp;" ",""))))&amp;IF((AA604&lt;&gt;AA605)*($H$2="y"),AD604&amp;AE604,IF((AA604&lt;&gt;AA605)*($H$2="m"),AD604&amp;AG604,IF(($H$2&lt;&gt;"m")*($H$2&lt;&gt;"Y"),(IF(F604=0,"",F604&amp;" "&amp;$F$4&amp;" "))&amp;(IF(G604=0,"",G604&amp;" "&amp;$G$4&amp;" "))&amp;(IF(H604=0,"",H604&amp;" "&amp;H$4&amp;" "))&amp;(IF(I604=0,"",I604&amp;" "&amp;$I$4&amp;" "))&amp;(IF(J604=0,"",J604&amp;" "&amp;$J$4&amp;" ")),"")))&amp;"; "&amp;IF((B604=B603)*(AA604=AA603), "same collecting data; ", IF((B604=B603)*(Z603=Z604),"same locality; ",(IF(COUNTBLANK(L604)=1,"",$D$2&amp;L604&amp;$L$3&amp;" "&amp;$D$2))&amp;(IF(COUNTBLANK(M604)=1,"",$E$2&amp;M604&amp;$E$2&amp;", "))&amp;(IF(COUNTBLANK(N604)=1,"",N604&amp;"; "))&amp;(IF(COUNTBLANK(O604)=1,"",O604&amp;"; ")))&amp;(IF(COUNTBLANK(P604)=1,"",P604&amp;"; "))&amp;(IF(COUNTBLANK(Q604)=1,"",Q604&amp;"; "))&amp;(IF(COUNTBLANK(R604)=1,"",R604&amp;"m, "))&amp;IF((COUNTBLANK(S604)=0)*(S604&lt;&gt;S603), S604&amp;"; ","")&amp;(IF(COUNTBLANK(U604)=1,"",U604&amp;"; "))&amp;(IF(COUNTBLANK(T604)=1,"",IF(COUNTBLANK(F$2)=1,T604&amp;"; ",T604&amp;" "&amp;F$2&amp;"; "))))&amp;(IF(COUNTBLANK(V604)=1,"",V604&amp;"; "))&amp;IF((COUNTBLANK(C604)=1),"",C604)&amp;IF((B604=B605)*(K604=K605)*(L604=L605)*(M604=M605),IF(($H$2&lt;&gt;"m")*($H$2&lt;&gt;"Y"), " • ", IF((ISNUMBER(FIND(")",AE604))), " • ", "")),IF((B604=B605)*(K604=K605)," • ",". ")))</f>
        <v/>
      </c>
      <c r="AI604" s="1"/>
    </row>
    <row r="605" spans="1:35" x14ac:dyDescent="0.25">
      <c r="A605" s="3" t="str">
        <f t="shared" si="66"/>
        <v/>
      </c>
      <c r="B605" s="53" t="str">
        <f t="shared" si="64"/>
        <v/>
      </c>
      <c r="C605" s="57"/>
      <c r="D605" s="57"/>
      <c r="E605" s="57"/>
      <c r="F605" s="57"/>
      <c r="G605" s="57"/>
      <c r="H605" s="57"/>
      <c r="I605" s="57"/>
      <c r="J605" s="57"/>
      <c r="K605" s="57"/>
      <c r="L605" s="57"/>
      <c r="M605" s="54"/>
      <c r="N605" s="57"/>
      <c r="O605" s="58"/>
      <c r="P605" s="58"/>
      <c r="Q605" s="58"/>
      <c r="R605" s="58"/>
      <c r="S605" s="54"/>
      <c r="T605" s="57"/>
      <c r="U605" s="57"/>
      <c r="V605" s="57"/>
      <c r="W605" s="57"/>
      <c r="X605" s="147" t="str">
        <f>IF(COUNTBLANK(D605)=1,"",IF('order-admin-units'!$I$1&lt;&gt;"y", "", IF(COUNTBLANK(K605)=1, 'order-admin-units'!$B$1+1, VLOOKUP(K605, ordercountry, 2))))</f>
        <v/>
      </c>
      <c r="Y605" s="147" t="str">
        <f>IF(COUNTBLANK(D605)=1,"",IF('order-admin-units'!$I$1&lt;&gt;"y", "", IF(COUNTBLANK(K605:L605)&gt;0, 'order-admin-units'!$B$2+1, VLOOKUP(K605&amp;"@"&amp;L605, orderadmin, 2))))</f>
        <v/>
      </c>
      <c r="Z605" s="147" t="str">
        <f t="shared" si="67"/>
        <v/>
      </c>
      <c r="AA605" s="147" t="str">
        <f t="shared" si="68"/>
        <v/>
      </c>
      <c r="AB605" s="147" t="str">
        <f t="shared" si="69"/>
        <v/>
      </c>
      <c r="AC605" s="147" t="str">
        <f t="shared" si="65"/>
        <v/>
      </c>
      <c r="AD605" s="11" t="str">
        <f t="shared" si="70"/>
        <v/>
      </c>
      <c r="AE605" s="11" t="str">
        <f t="array" ref="AE605">IF(COUNTBLANK(D605)=1,"",IF(OR($H$2="y",$H$2="m"),IF(AA605=AA604,IF(OR(AB605=$AB$4:$AB604)=FALSE,AE604&amp;C605,AE604),"("&amp;C605)&amp;IF(AA605=AA606,IF(OR(AB606=$AB$4:$AB605)=FALSE,", ",""),") "),""))</f>
        <v/>
      </c>
      <c r="AF605" s="11" t="str">
        <f t="array" ref="AF605">IF((COUNTBLANK(D605)=0)*OR($H$2="y",$H$2="m"),IFERROR(LEFT(C605, FIND(" ",C605)-1), C605),"")</f>
        <v/>
      </c>
      <c r="AG605" s="11" t="str">
        <f t="array" ref="AG605">IF(COUNTBLANK(D605)=1,"",IF(OR($H$2="y",$H$2="m"),IF(AA605=AA604,IF(OR(AC605=$AC$4:$AC604)=FALSE,AG604&amp;AF605,AG604),"("&amp;AF605)&amp;IF(AA605=AA606,IF(OR(AC606=$AC$4:$AC605)=FALSE,", ",""),") "),""))</f>
        <v/>
      </c>
      <c r="AH605" s="10" t="str">
        <f>IF((COUNTBLANK(D605)=1),"",IF(D605=D604,AH604,"")&amp;IF(B604&lt;&gt;B605,((IF(COUNTBLANK(E605)=1,$D$3&amp;"Non-type material: "&amp;$D$3,$D$3&amp;INDEX('type-categories'!$A$2:$B$100,MATCH(E605,'type-categories'!$A$2:$A$100,0),2)&amp;$D$3))),"")&amp;(IF(K605&lt;&gt;K604,$C$2&amp;UPPER(K605)&amp;$C$2&amp;$K$3&amp;" ",(IF(B605&lt;&gt;B604,$C$2&amp;UPPER(K605)&amp;$C$2&amp;$K$3&amp;" ",""))))&amp;IF((AA605&lt;&gt;AA606)*($H$2="y"),AD605&amp;AE605,IF((AA605&lt;&gt;AA606)*($H$2="m"),AD605&amp;AG605,IF(($H$2&lt;&gt;"m")*($H$2&lt;&gt;"Y"),(IF(F605=0,"",F605&amp;" "&amp;$F$4&amp;" "))&amp;(IF(G605=0,"",G605&amp;" "&amp;$G$4&amp;" "))&amp;(IF(H605=0,"",H605&amp;" "&amp;H$4&amp;" "))&amp;(IF(I605=0,"",I605&amp;" "&amp;$I$4&amp;" "))&amp;(IF(J605=0,"",J605&amp;" "&amp;$J$4&amp;" ")),"")))&amp;"; "&amp;IF((B605=B604)*(AA605=AA604), "same collecting data; ", IF((B605=B604)*(Z604=Z605),"same locality; ",(IF(COUNTBLANK(L605)=1,"",$D$2&amp;L605&amp;$L$3&amp;" "&amp;$D$2))&amp;(IF(COUNTBLANK(M605)=1,"",$E$2&amp;M605&amp;$E$2&amp;", "))&amp;(IF(COUNTBLANK(N605)=1,"",N605&amp;"; "))&amp;(IF(COUNTBLANK(O605)=1,"",O605&amp;"; ")))&amp;(IF(COUNTBLANK(P605)=1,"",P605&amp;"; "))&amp;(IF(COUNTBLANK(Q605)=1,"",Q605&amp;"; "))&amp;(IF(COUNTBLANK(R605)=1,"",R605&amp;"m, "))&amp;IF((COUNTBLANK(S605)=0)*(S605&lt;&gt;S604), S605&amp;"; ","")&amp;(IF(COUNTBLANK(U605)=1,"",U605&amp;"; "))&amp;(IF(COUNTBLANK(T605)=1,"",IF(COUNTBLANK(F$2)=1,T605&amp;"; ",T605&amp;" "&amp;F$2&amp;"; "))))&amp;(IF(COUNTBLANK(V605)=1,"",V605&amp;"; "))&amp;IF((COUNTBLANK(C605)=1),"",C605)&amp;IF((B605=B606)*(K605=K606)*(L605=L606)*(M605=M606),IF(($H$2&lt;&gt;"m")*($H$2&lt;&gt;"Y"), " • ", IF((ISNUMBER(FIND(")",AE605))), " • ", "")),IF((B605=B606)*(K605=K606)," • ",". ")))</f>
        <v/>
      </c>
      <c r="AI605" s="1"/>
    </row>
    <row r="606" spans="1:35" x14ac:dyDescent="0.25">
      <c r="A606" s="3" t="str">
        <f t="shared" si="66"/>
        <v/>
      </c>
      <c r="B606" s="53" t="str">
        <f t="shared" si="64"/>
        <v/>
      </c>
      <c r="C606" s="57"/>
      <c r="D606" s="57"/>
      <c r="E606" s="57"/>
      <c r="F606" s="57"/>
      <c r="G606" s="57"/>
      <c r="H606" s="57"/>
      <c r="I606" s="57"/>
      <c r="J606" s="57"/>
      <c r="K606" s="57"/>
      <c r="L606" s="57"/>
      <c r="M606" s="54"/>
      <c r="N606" s="57"/>
      <c r="O606" s="58"/>
      <c r="P606" s="58"/>
      <c r="Q606" s="58"/>
      <c r="R606" s="58"/>
      <c r="S606" s="54"/>
      <c r="T606" s="57"/>
      <c r="U606" s="57"/>
      <c r="V606" s="57"/>
      <c r="W606" s="57"/>
      <c r="X606" s="147" t="str">
        <f>IF(COUNTBLANK(D606)=1,"",IF('order-admin-units'!$I$1&lt;&gt;"y", "", IF(COUNTBLANK(K606)=1, 'order-admin-units'!$B$1+1, VLOOKUP(K606, ordercountry, 2))))</f>
        <v/>
      </c>
      <c r="Y606" s="147" t="str">
        <f>IF(COUNTBLANK(D606)=1,"",IF('order-admin-units'!$I$1&lt;&gt;"y", "", IF(COUNTBLANK(K606:L606)&gt;0, 'order-admin-units'!$B$2+1, VLOOKUP(K606&amp;"@"&amp;L606, orderadmin, 2))))</f>
        <v/>
      </c>
      <c r="Z606" s="147" t="str">
        <f t="shared" si="67"/>
        <v/>
      </c>
      <c r="AA606" s="147" t="str">
        <f t="shared" si="68"/>
        <v/>
      </c>
      <c r="AB606" s="147" t="str">
        <f t="shared" si="69"/>
        <v/>
      </c>
      <c r="AC606" s="147" t="str">
        <f t="shared" si="65"/>
        <v/>
      </c>
      <c r="AD606" s="11" t="str">
        <f t="shared" si="70"/>
        <v/>
      </c>
      <c r="AE606" s="11" t="str">
        <f t="array" ref="AE606">IF(COUNTBLANK(D606)=1,"",IF(OR($H$2="y",$H$2="m"),IF(AA606=AA605,IF(OR(AB606=$AB$4:$AB605)=FALSE,AE605&amp;C606,AE605),"("&amp;C606)&amp;IF(AA606=AA607,IF(OR(AB607=$AB$4:$AB606)=FALSE,", ",""),") "),""))</f>
        <v/>
      </c>
      <c r="AF606" s="11" t="str">
        <f t="array" ref="AF606">IF((COUNTBLANK(D606)=0)*OR($H$2="y",$H$2="m"),IFERROR(LEFT(C606, FIND(" ",C606)-1), C606),"")</f>
        <v/>
      </c>
      <c r="AG606" s="11" t="str">
        <f t="array" ref="AG606">IF(COUNTBLANK(D606)=1,"",IF(OR($H$2="y",$H$2="m"),IF(AA606=AA605,IF(OR(AC606=$AC$4:$AC605)=FALSE,AG605&amp;AF606,AG605),"("&amp;AF606)&amp;IF(AA606=AA607,IF(OR(AC607=$AC$4:$AC606)=FALSE,", ",""),") "),""))</f>
        <v/>
      </c>
      <c r="AH606" s="10" t="str">
        <f>IF((COUNTBLANK(D606)=1),"",IF(D606=D605,AH605,"")&amp;IF(B605&lt;&gt;B606,((IF(COUNTBLANK(E606)=1,$D$3&amp;"Non-type material: "&amp;$D$3,$D$3&amp;INDEX('type-categories'!$A$2:$B$100,MATCH(E606,'type-categories'!$A$2:$A$100,0),2)&amp;$D$3))),"")&amp;(IF(K606&lt;&gt;K605,$C$2&amp;UPPER(K606)&amp;$C$2&amp;$K$3&amp;" ",(IF(B606&lt;&gt;B605,$C$2&amp;UPPER(K606)&amp;$C$2&amp;$K$3&amp;" ",""))))&amp;IF((AA606&lt;&gt;AA607)*($H$2="y"),AD606&amp;AE606,IF((AA606&lt;&gt;AA607)*($H$2="m"),AD606&amp;AG606,IF(($H$2&lt;&gt;"m")*($H$2&lt;&gt;"Y"),(IF(F606=0,"",F606&amp;" "&amp;$F$4&amp;" "))&amp;(IF(G606=0,"",G606&amp;" "&amp;$G$4&amp;" "))&amp;(IF(H606=0,"",H606&amp;" "&amp;H$4&amp;" "))&amp;(IF(I606=0,"",I606&amp;" "&amp;$I$4&amp;" "))&amp;(IF(J606=0,"",J606&amp;" "&amp;$J$4&amp;" ")),"")))&amp;"; "&amp;IF((B606=B605)*(AA606=AA605), "same collecting data; ", IF((B606=B605)*(Z605=Z606),"same locality; ",(IF(COUNTBLANK(L606)=1,"",$D$2&amp;L606&amp;$L$3&amp;" "&amp;$D$2))&amp;(IF(COUNTBLANK(M606)=1,"",$E$2&amp;M606&amp;$E$2&amp;", "))&amp;(IF(COUNTBLANK(N606)=1,"",N606&amp;"; "))&amp;(IF(COUNTBLANK(O606)=1,"",O606&amp;"; ")))&amp;(IF(COUNTBLANK(P606)=1,"",P606&amp;"; "))&amp;(IF(COUNTBLANK(Q606)=1,"",Q606&amp;"; "))&amp;(IF(COUNTBLANK(R606)=1,"",R606&amp;"m, "))&amp;IF((COUNTBLANK(S606)=0)*(S606&lt;&gt;S605), S606&amp;"; ","")&amp;(IF(COUNTBLANK(U606)=1,"",U606&amp;"; "))&amp;(IF(COUNTBLANK(T606)=1,"",IF(COUNTBLANK(F$2)=1,T606&amp;"; ",T606&amp;" "&amp;F$2&amp;"; "))))&amp;(IF(COUNTBLANK(V606)=1,"",V606&amp;"; "))&amp;IF((COUNTBLANK(C606)=1),"",C606)&amp;IF((B606=B607)*(K606=K607)*(L606=L607)*(M606=M607),IF(($H$2&lt;&gt;"m")*($H$2&lt;&gt;"Y"), " • ", IF((ISNUMBER(FIND(")",AE606))), " • ", "")),IF((B606=B607)*(K606=K607)," • ",". ")))</f>
        <v/>
      </c>
      <c r="AI606" s="1"/>
    </row>
    <row r="607" spans="1:35" x14ac:dyDescent="0.25">
      <c r="A607" s="3" t="str">
        <f t="shared" si="66"/>
        <v/>
      </c>
      <c r="B607" s="53" t="str">
        <f t="shared" si="64"/>
        <v/>
      </c>
      <c r="C607" s="57"/>
      <c r="D607" s="57"/>
      <c r="E607" s="57"/>
      <c r="F607" s="57"/>
      <c r="G607" s="57"/>
      <c r="H607" s="57"/>
      <c r="I607" s="57"/>
      <c r="J607" s="57"/>
      <c r="K607" s="57"/>
      <c r="L607" s="57"/>
      <c r="M607" s="54"/>
      <c r="N607" s="57"/>
      <c r="O607" s="58"/>
      <c r="P607" s="58"/>
      <c r="Q607" s="58"/>
      <c r="R607" s="58"/>
      <c r="S607" s="54"/>
      <c r="T607" s="57"/>
      <c r="U607" s="57"/>
      <c r="V607" s="57"/>
      <c r="W607" s="57"/>
      <c r="X607" s="147" t="str">
        <f>IF(COUNTBLANK(D607)=1,"",IF('order-admin-units'!$I$1&lt;&gt;"y", "", IF(COUNTBLANK(K607)=1, 'order-admin-units'!$B$1+1, VLOOKUP(K607, ordercountry, 2))))</f>
        <v/>
      </c>
      <c r="Y607" s="147" t="str">
        <f>IF(COUNTBLANK(D607)=1,"",IF('order-admin-units'!$I$1&lt;&gt;"y", "", IF(COUNTBLANK(K607:L607)&gt;0, 'order-admin-units'!$B$2+1, VLOOKUP(K607&amp;"@"&amp;L607, orderadmin, 2))))</f>
        <v/>
      </c>
      <c r="Z607" s="147" t="str">
        <f t="shared" si="67"/>
        <v/>
      </c>
      <c r="AA607" s="147" t="str">
        <f t="shared" si="68"/>
        <v/>
      </c>
      <c r="AB607" s="147" t="str">
        <f t="shared" si="69"/>
        <v/>
      </c>
      <c r="AC607" s="147" t="str">
        <f t="shared" si="65"/>
        <v/>
      </c>
      <c r="AD607" s="11" t="str">
        <f t="shared" si="70"/>
        <v/>
      </c>
      <c r="AE607" s="11" t="str">
        <f t="array" ref="AE607">IF(COUNTBLANK(D607)=1,"",IF(OR($H$2="y",$H$2="m"),IF(AA607=AA606,IF(OR(AB607=$AB$4:$AB606)=FALSE,AE606&amp;C607,AE606),"("&amp;C607)&amp;IF(AA607=AA608,IF(OR(AB608=$AB$4:$AB607)=FALSE,", ",""),") "),""))</f>
        <v/>
      </c>
      <c r="AF607" s="11" t="str">
        <f t="array" ref="AF607">IF((COUNTBLANK(D607)=0)*OR($H$2="y",$H$2="m"),IFERROR(LEFT(C607, FIND(" ",C607)-1), C607),"")</f>
        <v/>
      </c>
      <c r="AG607" s="11" t="str">
        <f t="array" ref="AG607">IF(COUNTBLANK(D607)=1,"",IF(OR($H$2="y",$H$2="m"),IF(AA607=AA606,IF(OR(AC607=$AC$4:$AC606)=FALSE,AG606&amp;AF607,AG606),"("&amp;AF607)&amp;IF(AA607=AA608,IF(OR(AC608=$AC$4:$AC607)=FALSE,", ",""),") "),""))</f>
        <v/>
      </c>
      <c r="AH607" s="10" t="str">
        <f>IF((COUNTBLANK(D607)=1),"",IF(D607=D606,AH606,"")&amp;IF(B606&lt;&gt;B607,((IF(COUNTBLANK(E607)=1,$D$3&amp;"Non-type material: "&amp;$D$3,$D$3&amp;INDEX('type-categories'!$A$2:$B$100,MATCH(E607,'type-categories'!$A$2:$A$100,0),2)&amp;$D$3))),"")&amp;(IF(K607&lt;&gt;K606,$C$2&amp;UPPER(K607)&amp;$C$2&amp;$K$3&amp;" ",(IF(B607&lt;&gt;B606,$C$2&amp;UPPER(K607)&amp;$C$2&amp;$K$3&amp;" ",""))))&amp;IF((AA607&lt;&gt;AA608)*($H$2="y"),AD607&amp;AE607,IF((AA607&lt;&gt;AA608)*($H$2="m"),AD607&amp;AG607,IF(($H$2&lt;&gt;"m")*($H$2&lt;&gt;"Y"),(IF(F607=0,"",F607&amp;" "&amp;$F$4&amp;" "))&amp;(IF(G607=0,"",G607&amp;" "&amp;$G$4&amp;" "))&amp;(IF(H607=0,"",H607&amp;" "&amp;H$4&amp;" "))&amp;(IF(I607=0,"",I607&amp;" "&amp;$I$4&amp;" "))&amp;(IF(J607=0,"",J607&amp;" "&amp;$J$4&amp;" ")),"")))&amp;"; "&amp;IF((B607=B606)*(AA607=AA606), "same collecting data; ", IF((B607=B606)*(Z606=Z607),"same locality; ",(IF(COUNTBLANK(L607)=1,"",$D$2&amp;L607&amp;$L$3&amp;" "&amp;$D$2))&amp;(IF(COUNTBLANK(M607)=1,"",$E$2&amp;M607&amp;$E$2&amp;", "))&amp;(IF(COUNTBLANK(N607)=1,"",N607&amp;"; "))&amp;(IF(COUNTBLANK(O607)=1,"",O607&amp;"; ")))&amp;(IF(COUNTBLANK(P607)=1,"",P607&amp;"; "))&amp;(IF(COUNTBLANK(Q607)=1,"",Q607&amp;"; "))&amp;(IF(COUNTBLANK(R607)=1,"",R607&amp;"m, "))&amp;IF((COUNTBLANK(S607)=0)*(S607&lt;&gt;S606), S607&amp;"; ","")&amp;(IF(COUNTBLANK(U607)=1,"",U607&amp;"; "))&amp;(IF(COUNTBLANK(T607)=1,"",IF(COUNTBLANK(F$2)=1,T607&amp;"; ",T607&amp;" "&amp;F$2&amp;"; "))))&amp;(IF(COUNTBLANK(V607)=1,"",V607&amp;"; "))&amp;IF((COUNTBLANK(C607)=1),"",C607)&amp;IF((B607=B608)*(K607=K608)*(L607=L608)*(M607=M608),IF(($H$2&lt;&gt;"m")*($H$2&lt;&gt;"Y"), " • ", IF((ISNUMBER(FIND(")",AE607))), " • ", "")),IF((B607=B608)*(K607=K608)," • ",". ")))</f>
        <v/>
      </c>
      <c r="AI607" s="1"/>
    </row>
    <row r="608" spans="1:35" x14ac:dyDescent="0.25">
      <c r="A608" s="3" t="str">
        <f t="shared" si="66"/>
        <v/>
      </c>
      <c r="B608" s="53" t="str">
        <f t="shared" si="64"/>
        <v/>
      </c>
      <c r="C608" s="57"/>
      <c r="D608" s="57"/>
      <c r="E608" s="57"/>
      <c r="F608" s="57"/>
      <c r="G608" s="57"/>
      <c r="H608" s="57"/>
      <c r="I608" s="57"/>
      <c r="J608" s="57"/>
      <c r="K608" s="57"/>
      <c r="L608" s="57"/>
      <c r="M608" s="54"/>
      <c r="N608" s="57"/>
      <c r="O608" s="58"/>
      <c r="P608" s="58"/>
      <c r="Q608" s="58"/>
      <c r="R608" s="58"/>
      <c r="S608" s="54"/>
      <c r="T608" s="57"/>
      <c r="U608" s="57"/>
      <c r="V608" s="57"/>
      <c r="W608" s="57"/>
      <c r="X608" s="147" t="str">
        <f>IF(COUNTBLANK(D608)=1,"",IF('order-admin-units'!$I$1&lt;&gt;"y", "", IF(COUNTBLANK(K608)=1, 'order-admin-units'!$B$1+1, VLOOKUP(K608, ordercountry, 2))))</f>
        <v/>
      </c>
      <c r="Y608" s="147" t="str">
        <f>IF(COUNTBLANK(D608)=1,"",IF('order-admin-units'!$I$1&lt;&gt;"y", "", IF(COUNTBLANK(K608:L608)&gt;0, 'order-admin-units'!$B$2+1, VLOOKUP(K608&amp;"@"&amp;L608, orderadmin, 2))))</f>
        <v/>
      </c>
      <c r="Z608" s="147" t="str">
        <f t="shared" si="67"/>
        <v/>
      </c>
      <c r="AA608" s="147" t="str">
        <f t="shared" si="68"/>
        <v/>
      </c>
      <c r="AB608" s="147" t="str">
        <f t="shared" si="69"/>
        <v/>
      </c>
      <c r="AC608" s="147" t="str">
        <f t="shared" si="65"/>
        <v/>
      </c>
      <c r="AD608" s="11" t="str">
        <f t="shared" si="70"/>
        <v/>
      </c>
      <c r="AE608" s="11" t="str">
        <f t="array" ref="AE608">IF(COUNTBLANK(D608)=1,"",IF(OR($H$2="y",$H$2="m"),IF(AA608=AA607,IF(OR(AB608=$AB$4:$AB607)=FALSE,AE607&amp;C608,AE607),"("&amp;C608)&amp;IF(AA608=AA609,IF(OR(AB609=$AB$4:$AB608)=FALSE,", ",""),") "),""))</f>
        <v/>
      </c>
      <c r="AF608" s="11" t="str">
        <f t="array" ref="AF608">IF((COUNTBLANK(D608)=0)*OR($H$2="y",$H$2="m"),IFERROR(LEFT(C608, FIND(" ",C608)-1), C608),"")</f>
        <v/>
      </c>
      <c r="AG608" s="11" t="str">
        <f t="array" ref="AG608">IF(COUNTBLANK(D608)=1,"",IF(OR($H$2="y",$H$2="m"),IF(AA608=AA607,IF(OR(AC608=$AC$4:$AC607)=FALSE,AG607&amp;AF608,AG607),"("&amp;AF608)&amp;IF(AA608=AA609,IF(OR(AC609=$AC$4:$AC608)=FALSE,", ",""),") "),""))</f>
        <v/>
      </c>
      <c r="AH608" s="10" t="str">
        <f>IF((COUNTBLANK(D608)=1),"",IF(D608=D607,AH607,"")&amp;IF(B607&lt;&gt;B608,((IF(COUNTBLANK(E608)=1,$D$3&amp;"Non-type material: "&amp;$D$3,$D$3&amp;INDEX('type-categories'!$A$2:$B$100,MATCH(E608,'type-categories'!$A$2:$A$100,0),2)&amp;$D$3))),"")&amp;(IF(K608&lt;&gt;K607,$C$2&amp;UPPER(K608)&amp;$C$2&amp;$K$3&amp;" ",(IF(B608&lt;&gt;B607,$C$2&amp;UPPER(K608)&amp;$C$2&amp;$K$3&amp;" ",""))))&amp;IF((AA608&lt;&gt;AA609)*($H$2="y"),AD608&amp;AE608,IF((AA608&lt;&gt;AA609)*($H$2="m"),AD608&amp;AG608,IF(($H$2&lt;&gt;"m")*($H$2&lt;&gt;"Y"),(IF(F608=0,"",F608&amp;" "&amp;$F$4&amp;" "))&amp;(IF(G608=0,"",G608&amp;" "&amp;$G$4&amp;" "))&amp;(IF(H608=0,"",H608&amp;" "&amp;H$4&amp;" "))&amp;(IF(I608=0,"",I608&amp;" "&amp;$I$4&amp;" "))&amp;(IF(J608=0,"",J608&amp;" "&amp;$J$4&amp;" ")),"")))&amp;"; "&amp;IF((B608=B607)*(AA608=AA607), "same collecting data; ", IF((B608=B607)*(Z607=Z608),"same locality; ",(IF(COUNTBLANK(L608)=1,"",$D$2&amp;L608&amp;$L$3&amp;" "&amp;$D$2))&amp;(IF(COUNTBLANK(M608)=1,"",$E$2&amp;M608&amp;$E$2&amp;", "))&amp;(IF(COUNTBLANK(N608)=1,"",N608&amp;"; "))&amp;(IF(COUNTBLANK(O608)=1,"",O608&amp;"; ")))&amp;(IF(COUNTBLANK(P608)=1,"",P608&amp;"; "))&amp;(IF(COUNTBLANK(Q608)=1,"",Q608&amp;"; "))&amp;(IF(COUNTBLANK(R608)=1,"",R608&amp;"m, "))&amp;IF((COUNTBLANK(S608)=0)*(S608&lt;&gt;S607), S608&amp;"; ","")&amp;(IF(COUNTBLANK(U608)=1,"",U608&amp;"; "))&amp;(IF(COUNTBLANK(T608)=1,"",IF(COUNTBLANK(F$2)=1,T608&amp;"; ",T608&amp;" "&amp;F$2&amp;"; "))))&amp;(IF(COUNTBLANK(V608)=1,"",V608&amp;"; "))&amp;IF((COUNTBLANK(C608)=1),"",C608)&amp;IF((B608=B609)*(K608=K609)*(L608=L609)*(M608=M609),IF(($H$2&lt;&gt;"m")*($H$2&lt;&gt;"Y"), " • ", IF((ISNUMBER(FIND(")",AE608))), " • ", "")),IF((B608=B609)*(K608=K609)," • ",". ")))</f>
        <v/>
      </c>
      <c r="AI608" s="1"/>
    </row>
    <row r="609" spans="1:35" x14ac:dyDescent="0.25">
      <c r="A609" s="3" t="str">
        <f t="shared" si="66"/>
        <v/>
      </c>
      <c r="B609" s="53" t="str">
        <f t="shared" si="64"/>
        <v/>
      </c>
      <c r="C609" s="57"/>
      <c r="D609" s="57"/>
      <c r="E609" s="57"/>
      <c r="F609" s="57"/>
      <c r="G609" s="57"/>
      <c r="H609" s="57"/>
      <c r="I609" s="57"/>
      <c r="J609" s="57"/>
      <c r="K609" s="57"/>
      <c r="L609" s="57"/>
      <c r="M609" s="54"/>
      <c r="N609" s="57"/>
      <c r="O609" s="58"/>
      <c r="P609" s="58"/>
      <c r="Q609" s="58"/>
      <c r="R609" s="58"/>
      <c r="S609" s="54"/>
      <c r="T609" s="57"/>
      <c r="U609" s="57"/>
      <c r="V609" s="57"/>
      <c r="W609" s="57"/>
      <c r="X609" s="147" t="str">
        <f>IF(COUNTBLANK(D609)=1,"",IF('order-admin-units'!$I$1&lt;&gt;"y", "", IF(COUNTBLANK(K609)=1, 'order-admin-units'!$B$1+1, VLOOKUP(K609, ordercountry, 2))))</f>
        <v/>
      </c>
      <c r="Y609" s="147" t="str">
        <f>IF(COUNTBLANK(D609)=1,"",IF('order-admin-units'!$I$1&lt;&gt;"y", "", IF(COUNTBLANK(K609:L609)&gt;0, 'order-admin-units'!$B$2+1, VLOOKUP(K609&amp;"@"&amp;L609, orderadmin, 2))))</f>
        <v/>
      </c>
      <c r="Z609" s="147" t="str">
        <f t="shared" si="67"/>
        <v/>
      </c>
      <c r="AA609" s="147" t="str">
        <f t="shared" si="68"/>
        <v/>
      </c>
      <c r="AB609" s="147" t="str">
        <f t="shared" si="69"/>
        <v/>
      </c>
      <c r="AC609" s="147" t="str">
        <f t="shared" si="65"/>
        <v/>
      </c>
      <c r="AD609" s="11" t="str">
        <f t="shared" si="70"/>
        <v/>
      </c>
      <c r="AE609" s="11" t="str">
        <f t="array" ref="AE609">IF(COUNTBLANK(D609)=1,"",IF(OR($H$2="y",$H$2="m"),IF(AA609=AA608,IF(OR(AB609=$AB$4:$AB608)=FALSE,AE608&amp;C609,AE608),"("&amp;C609)&amp;IF(AA609=AA610,IF(OR(AB610=$AB$4:$AB609)=FALSE,", ",""),") "),""))</f>
        <v/>
      </c>
      <c r="AF609" s="11" t="str">
        <f t="array" ref="AF609">IF((COUNTBLANK(D609)=0)*OR($H$2="y",$H$2="m"),IFERROR(LEFT(C609, FIND(" ",C609)-1), C609),"")</f>
        <v/>
      </c>
      <c r="AG609" s="11" t="str">
        <f t="array" ref="AG609">IF(COUNTBLANK(D609)=1,"",IF(OR($H$2="y",$H$2="m"),IF(AA609=AA608,IF(OR(AC609=$AC$4:$AC608)=FALSE,AG608&amp;AF609,AG608),"("&amp;AF609)&amp;IF(AA609=AA610,IF(OR(AC610=$AC$4:$AC609)=FALSE,", ",""),") "),""))</f>
        <v/>
      </c>
      <c r="AH609" s="10" t="str">
        <f>IF((COUNTBLANK(D609)=1),"",IF(D609=D608,AH608,"")&amp;IF(B608&lt;&gt;B609,((IF(COUNTBLANK(E609)=1,$D$3&amp;"Non-type material: "&amp;$D$3,$D$3&amp;INDEX('type-categories'!$A$2:$B$100,MATCH(E609,'type-categories'!$A$2:$A$100,0),2)&amp;$D$3))),"")&amp;(IF(K609&lt;&gt;K608,$C$2&amp;UPPER(K609)&amp;$C$2&amp;$K$3&amp;" ",(IF(B609&lt;&gt;B608,$C$2&amp;UPPER(K609)&amp;$C$2&amp;$K$3&amp;" ",""))))&amp;IF((AA609&lt;&gt;AA610)*($H$2="y"),AD609&amp;AE609,IF((AA609&lt;&gt;AA610)*($H$2="m"),AD609&amp;AG609,IF(($H$2&lt;&gt;"m")*($H$2&lt;&gt;"Y"),(IF(F609=0,"",F609&amp;" "&amp;$F$4&amp;" "))&amp;(IF(G609=0,"",G609&amp;" "&amp;$G$4&amp;" "))&amp;(IF(H609=0,"",H609&amp;" "&amp;H$4&amp;" "))&amp;(IF(I609=0,"",I609&amp;" "&amp;$I$4&amp;" "))&amp;(IF(J609=0,"",J609&amp;" "&amp;$J$4&amp;" ")),"")))&amp;"; "&amp;IF((B609=B608)*(AA609=AA608), "same collecting data; ", IF((B609=B608)*(Z608=Z609),"same locality; ",(IF(COUNTBLANK(L609)=1,"",$D$2&amp;L609&amp;$L$3&amp;" "&amp;$D$2))&amp;(IF(COUNTBLANK(M609)=1,"",$E$2&amp;M609&amp;$E$2&amp;", "))&amp;(IF(COUNTBLANK(N609)=1,"",N609&amp;"; "))&amp;(IF(COUNTBLANK(O609)=1,"",O609&amp;"; ")))&amp;(IF(COUNTBLANK(P609)=1,"",P609&amp;"; "))&amp;(IF(COUNTBLANK(Q609)=1,"",Q609&amp;"; "))&amp;(IF(COUNTBLANK(R609)=1,"",R609&amp;"m, "))&amp;IF((COUNTBLANK(S609)=0)*(S609&lt;&gt;S608), S609&amp;"; ","")&amp;(IF(COUNTBLANK(U609)=1,"",U609&amp;"; "))&amp;(IF(COUNTBLANK(T609)=1,"",IF(COUNTBLANK(F$2)=1,T609&amp;"; ",T609&amp;" "&amp;F$2&amp;"; "))))&amp;(IF(COUNTBLANK(V609)=1,"",V609&amp;"; "))&amp;IF((COUNTBLANK(C609)=1),"",C609)&amp;IF((B609=B610)*(K609=K610)*(L609=L610)*(M609=M610),IF(($H$2&lt;&gt;"m")*($H$2&lt;&gt;"Y"), " • ", IF((ISNUMBER(FIND(")",AE609))), " • ", "")),IF((B609=B610)*(K609=K610)," • ",". ")))</f>
        <v/>
      </c>
      <c r="AI609" s="1"/>
    </row>
    <row r="610" spans="1:35" x14ac:dyDescent="0.25">
      <c r="A610" s="3" t="str">
        <f t="shared" si="66"/>
        <v/>
      </c>
      <c r="B610" s="53" t="str">
        <f t="shared" si="64"/>
        <v/>
      </c>
      <c r="C610" s="57"/>
      <c r="D610" s="57"/>
      <c r="E610" s="57"/>
      <c r="F610" s="57"/>
      <c r="G610" s="57"/>
      <c r="H610" s="57"/>
      <c r="I610" s="57"/>
      <c r="J610" s="57"/>
      <c r="K610" s="57"/>
      <c r="L610" s="57"/>
      <c r="M610" s="54"/>
      <c r="N610" s="57"/>
      <c r="O610" s="58"/>
      <c r="P610" s="58"/>
      <c r="Q610" s="58"/>
      <c r="R610" s="58"/>
      <c r="S610" s="54"/>
      <c r="T610" s="57"/>
      <c r="U610" s="57"/>
      <c r="V610" s="57"/>
      <c r="W610" s="57"/>
      <c r="X610" s="147" t="str">
        <f>IF(COUNTBLANK(D610)=1,"",IF('order-admin-units'!$I$1&lt;&gt;"y", "", IF(COUNTBLANK(K610)=1, 'order-admin-units'!$B$1+1, VLOOKUP(K610, ordercountry, 2))))</f>
        <v/>
      </c>
      <c r="Y610" s="147" t="str">
        <f>IF(COUNTBLANK(D610)=1,"",IF('order-admin-units'!$I$1&lt;&gt;"y", "", IF(COUNTBLANK(K610:L610)&gt;0, 'order-admin-units'!$B$2+1, VLOOKUP(K610&amp;"@"&amp;L610, orderadmin, 2))))</f>
        <v/>
      </c>
      <c r="Z610" s="147" t="str">
        <f t="shared" si="67"/>
        <v/>
      </c>
      <c r="AA610" s="147" t="str">
        <f t="shared" si="68"/>
        <v/>
      </c>
      <c r="AB610" s="147" t="str">
        <f t="shared" si="69"/>
        <v/>
      </c>
      <c r="AC610" s="147" t="str">
        <f t="shared" si="65"/>
        <v/>
      </c>
      <c r="AD610" s="11" t="str">
        <f t="shared" si="70"/>
        <v/>
      </c>
      <c r="AE610" s="11" t="str">
        <f t="array" ref="AE610">IF(COUNTBLANK(D610)=1,"",IF(OR($H$2="y",$H$2="m"),IF(AA610=AA609,IF(OR(AB610=$AB$4:$AB609)=FALSE,AE609&amp;C610,AE609),"("&amp;C610)&amp;IF(AA610=AA611,IF(OR(AB611=$AB$4:$AB610)=FALSE,", ",""),") "),""))</f>
        <v/>
      </c>
      <c r="AF610" s="11" t="str">
        <f t="array" ref="AF610">IF((COUNTBLANK(D610)=0)*OR($H$2="y",$H$2="m"),IFERROR(LEFT(C610, FIND(" ",C610)-1), C610),"")</f>
        <v/>
      </c>
      <c r="AG610" s="11" t="str">
        <f t="array" ref="AG610">IF(COUNTBLANK(D610)=1,"",IF(OR($H$2="y",$H$2="m"),IF(AA610=AA609,IF(OR(AC610=$AC$4:$AC609)=FALSE,AG609&amp;AF610,AG609),"("&amp;AF610)&amp;IF(AA610=AA611,IF(OR(AC611=$AC$4:$AC610)=FALSE,", ",""),") "),""))</f>
        <v/>
      </c>
      <c r="AH610" s="10" t="str">
        <f>IF((COUNTBLANK(D610)=1),"",IF(D610=D609,AH609,"")&amp;IF(B609&lt;&gt;B610,((IF(COUNTBLANK(E610)=1,$D$3&amp;"Non-type material: "&amp;$D$3,$D$3&amp;INDEX('type-categories'!$A$2:$B$100,MATCH(E610,'type-categories'!$A$2:$A$100,0),2)&amp;$D$3))),"")&amp;(IF(K610&lt;&gt;K609,$C$2&amp;UPPER(K610)&amp;$C$2&amp;$K$3&amp;" ",(IF(B610&lt;&gt;B609,$C$2&amp;UPPER(K610)&amp;$C$2&amp;$K$3&amp;" ",""))))&amp;IF((AA610&lt;&gt;AA611)*($H$2="y"),AD610&amp;AE610,IF((AA610&lt;&gt;AA611)*($H$2="m"),AD610&amp;AG610,IF(($H$2&lt;&gt;"m")*($H$2&lt;&gt;"Y"),(IF(F610=0,"",F610&amp;" "&amp;$F$4&amp;" "))&amp;(IF(G610=0,"",G610&amp;" "&amp;$G$4&amp;" "))&amp;(IF(H610=0,"",H610&amp;" "&amp;H$4&amp;" "))&amp;(IF(I610=0,"",I610&amp;" "&amp;$I$4&amp;" "))&amp;(IF(J610=0,"",J610&amp;" "&amp;$J$4&amp;" ")),"")))&amp;"; "&amp;IF((B610=B609)*(AA610=AA609), "same collecting data; ", IF((B610=B609)*(Z609=Z610),"same locality; ",(IF(COUNTBLANK(L610)=1,"",$D$2&amp;L610&amp;$L$3&amp;" "&amp;$D$2))&amp;(IF(COUNTBLANK(M610)=1,"",$E$2&amp;M610&amp;$E$2&amp;", "))&amp;(IF(COUNTBLANK(N610)=1,"",N610&amp;"; "))&amp;(IF(COUNTBLANK(O610)=1,"",O610&amp;"; ")))&amp;(IF(COUNTBLANK(P610)=1,"",P610&amp;"; "))&amp;(IF(COUNTBLANK(Q610)=1,"",Q610&amp;"; "))&amp;(IF(COUNTBLANK(R610)=1,"",R610&amp;"m, "))&amp;IF((COUNTBLANK(S610)=0)*(S610&lt;&gt;S609), S610&amp;"; ","")&amp;(IF(COUNTBLANK(U610)=1,"",U610&amp;"; "))&amp;(IF(COUNTBLANK(T610)=1,"",IF(COUNTBLANK(F$2)=1,T610&amp;"; ",T610&amp;" "&amp;F$2&amp;"; "))))&amp;(IF(COUNTBLANK(V610)=1,"",V610&amp;"; "))&amp;IF((COUNTBLANK(C610)=1),"",C610)&amp;IF((B610=B611)*(K610=K611)*(L610=L611)*(M610=M611),IF(($H$2&lt;&gt;"m")*($H$2&lt;&gt;"Y"), " • ", IF((ISNUMBER(FIND(")",AE610))), " • ", "")),IF((B610=B611)*(K610=K611)," • ",". ")))</f>
        <v/>
      </c>
      <c r="AI610" s="1"/>
    </row>
    <row r="611" spans="1:35" x14ac:dyDescent="0.25">
      <c r="A611" s="3" t="str">
        <f t="shared" si="66"/>
        <v/>
      </c>
      <c r="B611" s="53" t="str">
        <f t="shared" si="64"/>
        <v/>
      </c>
      <c r="C611" s="57"/>
      <c r="D611" s="57"/>
      <c r="E611" s="57"/>
      <c r="F611" s="57"/>
      <c r="G611" s="57"/>
      <c r="H611" s="57"/>
      <c r="I611" s="57"/>
      <c r="J611" s="57"/>
      <c r="K611" s="57"/>
      <c r="L611" s="57"/>
      <c r="M611" s="54"/>
      <c r="N611" s="57"/>
      <c r="O611" s="58"/>
      <c r="P611" s="58"/>
      <c r="Q611" s="58"/>
      <c r="R611" s="58"/>
      <c r="S611" s="54"/>
      <c r="T611" s="57"/>
      <c r="U611" s="57"/>
      <c r="V611" s="57"/>
      <c r="W611" s="57"/>
      <c r="X611" s="147" t="str">
        <f>IF(COUNTBLANK(D611)=1,"",IF('order-admin-units'!$I$1&lt;&gt;"y", "", IF(COUNTBLANK(K611)=1, 'order-admin-units'!$B$1+1, VLOOKUP(K611, ordercountry, 2))))</f>
        <v/>
      </c>
      <c r="Y611" s="147" t="str">
        <f>IF(COUNTBLANK(D611)=1,"",IF('order-admin-units'!$I$1&lt;&gt;"y", "", IF(COUNTBLANK(K611:L611)&gt;0, 'order-admin-units'!$B$2+1, VLOOKUP(K611&amp;"@"&amp;L611, orderadmin, 2))))</f>
        <v/>
      </c>
      <c r="Z611" s="147" t="str">
        <f t="shared" si="67"/>
        <v/>
      </c>
      <c r="AA611" s="147" t="str">
        <f t="shared" si="68"/>
        <v/>
      </c>
      <c r="AB611" s="147" t="str">
        <f t="shared" si="69"/>
        <v/>
      </c>
      <c r="AC611" s="147" t="str">
        <f t="shared" si="65"/>
        <v/>
      </c>
      <c r="AD611" s="11" t="str">
        <f t="shared" si="70"/>
        <v/>
      </c>
      <c r="AE611" s="11" t="str">
        <f t="array" ref="AE611">IF(COUNTBLANK(D611)=1,"",IF(OR($H$2="y",$H$2="m"),IF(AA611=AA610,IF(OR(AB611=$AB$4:$AB610)=FALSE,AE610&amp;C611,AE610),"("&amp;C611)&amp;IF(AA611=AA612,IF(OR(AB612=$AB$4:$AB611)=FALSE,", ",""),") "),""))</f>
        <v/>
      </c>
      <c r="AF611" s="11" t="str">
        <f t="array" ref="AF611">IF((COUNTBLANK(D611)=0)*OR($H$2="y",$H$2="m"),IFERROR(LEFT(C611, FIND(" ",C611)-1), C611),"")</f>
        <v/>
      </c>
      <c r="AG611" s="11" t="str">
        <f t="array" ref="AG611">IF(COUNTBLANK(D611)=1,"",IF(OR($H$2="y",$H$2="m"),IF(AA611=AA610,IF(OR(AC611=$AC$4:$AC610)=FALSE,AG610&amp;AF611,AG610),"("&amp;AF611)&amp;IF(AA611=AA612,IF(OR(AC612=$AC$4:$AC611)=FALSE,", ",""),") "),""))</f>
        <v/>
      </c>
      <c r="AH611" s="10" t="str">
        <f>IF((COUNTBLANK(D611)=1),"",IF(D611=D610,AH610,"")&amp;IF(B610&lt;&gt;B611,((IF(COUNTBLANK(E611)=1,$D$3&amp;"Non-type material: "&amp;$D$3,$D$3&amp;INDEX('type-categories'!$A$2:$B$100,MATCH(E611,'type-categories'!$A$2:$A$100,0),2)&amp;$D$3))),"")&amp;(IF(K611&lt;&gt;K610,$C$2&amp;UPPER(K611)&amp;$C$2&amp;$K$3&amp;" ",(IF(B611&lt;&gt;B610,$C$2&amp;UPPER(K611)&amp;$C$2&amp;$K$3&amp;" ",""))))&amp;IF((AA611&lt;&gt;AA612)*($H$2="y"),AD611&amp;AE611,IF((AA611&lt;&gt;AA612)*($H$2="m"),AD611&amp;AG611,IF(($H$2&lt;&gt;"m")*($H$2&lt;&gt;"Y"),(IF(F611=0,"",F611&amp;" "&amp;$F$4&amp;" "))&amp;(IF(G611=0,"",G611&amp;" "&amp;$G$4&amp;" "))&amp;(IF(H611=0,"",H611&amp;" "&amp;H$4&amp;" "))&amp;(IF(I611=0,"",I611&amp;" "&amp;$I$4&amp;" "))&amp;(IF(J611=0,"",J611&amp;" "&amp;$J$4&amp;" ")),"")))&amp;"; "&amp;IF((B611=B610)*(AA611=AA610), "same collecting data; ", IF((B611=B610)*(Z610=Z611),"same locality; ",(IF(COUNTBLANK(L611)=1,"",$D$2&amp;L611&amp;$L$3&amp;" "&amp;$D$2))&amp;(IF(COUNTBLANK(M611)=1,"",$E$2&amp;M611&amp;$E$2&amp;", "))&amp;(IF(COUNTBLANK(N611)=1,"",N611&amp;"; "))&amp;(IF(COUNTBLANK(O611)=1,"",O611&amp;"; ")))&amp;(IF(COUNTBLANK(P611)=1,"",P611&amp;"; "))&amp;(IF(COUNTBLANK(Q611)=1,"",Q611&amp;"; "))&amp;(IF(COUNTBLANK(R611)=1,"",R611&amp;"m, "))&amp;IF((COUNTBLANK(S611)=0)*(S611&lt;&gt;S610), S611&amp;"; ","")&amp;(IF(COUNTBLANK(U611)=1,"",U611&amp;"; "))&amp;(IF(COUNTBLANK(T611)=1,"",IF(COUNTBLANK(F$2)=1,T611&amp;"; ",T611&amp;" "&amp;F$2&amp;"; "))))&amp;(IF(COUNTBLANK(V611)=1,"",V611&amp;"; "))&amp;IF((COUNTBLANK(C611)=1),"",C611)&amp;IF((B611=B612)*(K611=K612)*(L611=L612)*(M611=M612),IF(($H$2&lt;&gt;"m")*($H$2&lt;&gt;"Y"), " • ", IF((ISNUMBER(FIND(")",AE611))), " • ", "")),IF((B611=B612)*(K611=K612)," • ",". ")))</f>
        <v/>
      </c>
      <c r="AI611" s="1"/>
    </row>
    <row r="612" spans="1:35" x14ac:dyDescent="0.25">
      <c r="A612" s="3" t="str">
        <f t="shared" si="66"/>
        <v/>
      </c>
      <c r="B612" s="53" t="str">
        <f t="shared" si="64"/>
        <v/>
      </c>
      <c r="C612" s="57"/>
      <c r="D612" s="57"/>
      <c r="E612" s="57"/>
      <c r="F612" s="57"/>
      <c r="G612" s="57"/>
      <c r="H612" s="57"/>
      <c r="I612" s="57"/>
      <c r="J612" s="57"/>
      <c r="K612" s="57"/>
      <c r="L612" s="57"/>
      <c r="M612" s="54"/>
      <c r="N612" s="57"/>
      <c r="O612" s="58"/>
      <c r="P612" s="58"/>
      <c r="Q612" s="58"/>
      <c r="R612" s="58"/>
      <c r="S612" s="54"/>
      <c r="T612" s="57"/>
      <c r="U612" s="57"/>
      <c r="V612" s="57"/>
      <c r="W612" s="57"/>
      <c r="X612" s="147" t="str">
        <f>IF(COUNTBLANK(D612)=1,"",IF('order-admin-units'!$I$1&lt;&gt;"y", "", IF(COUNTBLANK(K612)=1, 'order-admin-units'!$B$1+1, VLOOKUP(K612, ordercountry, 2))))</f>
        <v/>
      </c>
      <c r="Y612" s="147" t="str">
        <f>IF(COUNTBLANK(D612)=1,"",IF('order-admin-units'!$I$1&lt;&gt;"y", "", IF(COUNTBLANK(K612:L612)&gt;0, 'order-admin-units'!$B$2+1, VLOOKUP(K612&amp;"@"&amp;L612, orderadmin, 2))))</f>
        <v/>
      </c>
      <c r="Z612" s="147" t="str">
        <f t="shared" si="67"/>
        <v/>
      </c>
      <c r="AA612" s="147" t="str">
        <f t="shared" si="68"/>
        <v/>
      </c>
      <c r="AB612" s="147" t="str">
        <f t="shared" si="69"/>
        <v/>
      </c>
      <c r="AC612" s="147" t="str">
        <f t="shared" si="65"/>
        <v/>
      </c>
      <c r="AD612" s="11" t="str">
        <f t="shared" si="70"/>
        <v/>
      </c>
      <c r="AE612" s="11" t="str">
        <f t="array" ref="AE612">IF(COUNTBLANK(D612)=1,"",IF(OR($H$2="y",$H$2="m"),IF(AA612=AA611,IF(OR(AB612=$AB$4:$AB611)=FALSE,AE611&amp;C612,AE611),"("&amp;C612)&amp;IF(AA612=AA613,IF(OR(AB613=$AB$4:$AB612)=FALSE,", ",""),") "),""))</f>
        <v/>
      </c>
      <c r="AF612" s="11" t="str">
        <f t="array" ref="AF612">IF((COUNTBLANK(D612)=0)*OR($H$2="y",$H$2="m"),IFERROR(LEFT(C612, FIND(" ",C612)-1), C612),"")</f>
        <v/>
      </c>
      <c r="AG612" s="11" t="str">
        <f t="array" ref="AG612">IF(COUNTBLANK(D612)=1,"",IF(OR($H$2="y",$H$2="m"),IF(AA612=AA611,IF(OR(AC612=$AC$4:$AC611)=FALSE,AG611&amp;AF612,AG611),"("&amp;AF612)&amp;IF(AA612=AA613,IF(OR(AC613=$AC$4:$AC612)=FALSE,", ",""),") "),""))</f>
        <v/>
      </c>
      <c r="AH612" s="10" t="str">
        <f>IF((COUNTBLANK(D612)=1),"",IF(D612=D611,AH611,"")&amp;IF(B611&lt;&gt;B612,((IF(COUNTBLANK(E612)=1,$D$3&amp;"Non-type material: "&amp;$D$3,$D$3&amp;INDEX('type-categories'!$A$2:$B$100,MATCH(E612,'type-categories'!$A$2:$A$100,0),2)&amp;$D$3))),"")&amp;(IF(K612&lt;&gt;K611,$C$2&amp;UPPER(K612)&amp;$C$2&amp;$K$3&amp;" ",(IF(B612&lt;&gt;B611,$C$2&amp;UPPER(K612)&amp;$C$2&amp;$K$3&amp;" ",""))))&amp;IF((AA612&lt;&gt;AA613)*($H$2="y"),AD612&amp;AE612,IF((AA612&lt;&gt;AA613)*($H$2="m"),AD612&amp;AG612,IF(($H$2&lt;&gt;"m")*($H$2&lt;&gt;"Y"),(IF(F612=0,"",F612&amp;" "&amp;$F$4&amp;" "))&amp;(IF(G612=0,"",G612&amp;" "&amp;$G$4&amp;" "))&amp;(IF(H612=0,"",H612&amp;" "&amp;H$4&amp;" "))&amp;(IF(I612=0,"",I612&amp;" "&amp;$I$4&amp;" "))&amp;(IF(J612=0,"",J612&amp;" "&amp;$J$4&amp;" ")),"")))&amp;"; "&amp;IF((B612=B611)*(AA612=AA611), "same collecting data; ", IF((B612=B611)*(Z611=Z612),"same locality; ",(IF(COUNTBLANK(L612)=1,"",$D$2&amp;L612&amp;$L$3&amp;" "&amp;$D$2))&amp;(IF(COUNTBLANK(M612)=1,"",$E$2&amp;M612&amp;$E$2&amp;", "))&amp;(IF(COUNTBLANK(N612)=1,"",N612&amp;"; "))&amp;(IF(COUNTBLANK(O612)=1,"",O612&amp;"; ")))&amp;(IF(COUNTBLANK(P612)=1,"",P612&amp;"; "))&amp;(IF(COUNTBLANK(Q612)=1,"",Q612&amp;"; "))&amp;(IF(COUNTBLANK(R612)=1,"",R612&amp;"m, "))&amp;IF((COUNTBLANK(S612)=0)*(S612&lt;&gt;S611), S612&amp;"; ","")&amp;(IF(COUNTBLANK(U612)=1,"",U612&amp;"; "))&amp;(IF(COUNTBLANK(T612)=1,"",IF(COUNTBLANK(F$2)=1,T612&amp;"; ",T612&amp;" "&amp;F$2&amp;"; "))))&amp;(IF(COUNTBLANK(V612)=1,"",V612&amp;"; "))&amp;IF((COUNTBLANK(C612)=1),"",C612)&amp;IF((B612=B613)*(K612=K613)*(L612=L613)*(M612=M613),IF(($H$2&lt;&gt;"m")*($H$2&lt;&gt;"Y"), " • ", IF((ISNUMBER(FIND(")",AE612))), " • ", "")),IF((B612=B613)*(K612=K613)," • ",". ")))</f>
        <v/>
      </c>
      <c r="AI612" s="1"/>
    </row>
    <row r="613" spans="1:35" x14ac:dyDescent="0.25">
      <c r="A613" s="3" t="str">
        <f t="shared" si="66"/>
        <v/>
      </c>
      <c r="B613" s="53" t="str">
        <f t="shared" si="64"/>
        <v/>
      </c>
      <c r="C613" s="57"/>
      <c r="D613" s="57"/>
      <c r="E613" s="57"/>
      <c r="F613" s="57"/>
      <c r="G613" s="57"/>
      <c r="H613" s="57"/>
      <c r="I613" s="57"/>
      <c r="J613" s="57"/>
      <c r="K613" s="57"/>
      <c r="L613" s="57"/>
      <c r="M613" s="54"/>
      <c r="N613" s="57"/>
      <c r="O613" s="58"/>
      <c r="P613" s="58"/>
      <c r="Q613" s="58"/>
      <c r="R613" s="58"/>
      <c r="S613" s="54"/>
      <c r="T613" s="57"/>
      <c r="U613" s="57"/>
      <c r="V613" s="57"/>
      <c r="W613" s="57"/>
      <c r="X613" s="147" t="str">
        <f>IF(COUNTBLANK(D613)=1,"",IF('order-admin-units'!$I$1&lt;&gt;"y", "", IF(COUNTBLANK(K613)=1, 'order-admin-units'!$B$1+1, VLOOKUP(K613, ordercountry, 2))))</f>
        <v/>
      </c>
      <c r="Y613" s="147" t="str">
        <f>IF(COUNTBLANK(D613)=1,"",IF('order-admin-units'!$I$1&lt;&gt;"y", "", IF(COUNTBLANK(K613:L613)&gt;0, 'order-admin-units'!$B$2+1, VLOOKUP(K613&amp;"@"&amp;L613, orderadmin, 2))))</f>
        <v/>
      </c>
      <c r="Z613" s="147" t="str">
        <f t="shared" si="67"/>
        <v/>
      </c>
      <c r="AA613" s="147" t="str">
        <f t="shared" si="68"/>
        <v/>
      </c>
      <c r="AB613" s="147" t="str">
        <f t="shared" si="69"/>
        <v/>
      </c>
      <c r="AC613" s="147" t="str">
        <f t="shared" si="65"/>
        <v/>
      </c>
      <c r="AD613" s="11" t="str">
        <f t="shared" si="70"/>
        <v/>
      </c>
      <c r="AE613" s="11" t="str">
        <f t="array" ref="AE613">IF(COUNTBLANK(D613)=1,"",IF(OR($H$2="y",$H$2="m"),IF(AA613=AA612,IF(OR(AB613=$AB$4:$AB612)=FALSE,AE612&amp;C613,AE612),"("&amp;C613)&amp;IF(AA613=AA614,IF(OR(AB614=$AB$4:$AB613)=FALSE,", ",""),") "),""))</f>
        <v/>
      </c>
      <c r="AF613" s="11" t="str">
        <f t="array" ref="AF613">IF((COUNTBLANK(D613)=0)*OR($H$2="y",$H$2="m"),IFERROR(LEFT(C613, FIND(" ",C613)-1), C613),"")</f>
        <v/>
      </c>
      <c r="AG613" s="11" t="str">
        <f t="array" ref="AG613">IF(COUNTBLANK(D613)=1,"",IF(OR($H$2="y",$H$2="m"),IF(AA613=AA612,IF(OR(AC613=$AC$4:$AC612)=FALSE,AG612&amp;AF613,AG612),"("&amp;AF613)&amp;IF(AA613=AA614,IF(OR(AC614=$AC$4:$AC613)=FALSE,", ",""),") "),""))</f>
        <v/>
      </c>
      <c r="AH613" s="10" t="str">
        <f>IF((COUNTBLANK(D613)=1),"",IF(D613=D612,AH612,"")&amp;IF(B612&lt;&gt;B613,((IF(COUNTBLANK(E613)=1,$D$3&amp;"Non-type material: "&amp;$D$3,$D$3&amp;INDEX('type-categories'!$A$2:$B$100,MATCH(E613,'type-categories'!$A$2:$A$100,0),2)&amp;$D$3))),"")&amp;(IF(K613&lt;&gt;K612,$C$2&amp;UPPER(K613)&amp;$C$2&amp;$K$3&amp;" ",(IF(B613&lt;&gt;B612,$C$2&amp;UPPER(K613)&amp;$C$2&amp;$K$3&amp;" ",""))))&amp;IF((AA613&lt;&gt;AA614)*($H$2="y"),AD613&amp;AE613,IF((AA613&lt;&gt;AA614)*($H$2="m"),AD613&amp;AG613,IF(($H$2&lt;&gt;"m")*($H$2&lt;&gt;"Y"),(IF(F613=0,"",F613&amp;" "&amp;$F$4&amp;" "))&amp;(IF(G613=0,"",G613&amp;" "&amp;$G$4&amp;" "))&amp;(IF(H613=0,"",H613&amp;" "&amp;H$4&amp;" "))&amp;(IF(I613=0,"",I613&amp;" "&amp;$I$4&amp;" "))&amp;(IF(J613=0,"",J613&amp;" "&amp;$J$4&amp;" ")),"")))&amp;"; "&amp;IF((B613=B612)*(AA613=AA612), "same collecting data; ", IF((B613=B612)*(Z612=Z613),"same locality; ",(IF(COUNTBLANK(L613)=1,"",$D$2&amp;L613&amp;$L$3&amp;" "&amp;$D$2))&amp;(IF(COUNTBLANK(M613)=1,"",$E$2&amp;M613&amp;$E$2&amp;", "))&amp;(IF(COUNTBLANK(N613)=1,"",N613&amp;"; "))&amp;(IF(COUNTBLANK(O613)=1,"",O613&amp;"; ")))&amp;(IF(COUNTBLANK(P613)=1,"",P613&amp;"; "))&amp;(IF(COUNTBLANK(Q613)=1,"",Q613&amp;"; "))&amp;(IF(COUNTBLANK(R613)=1,"",R613&amp;"m, "))&amp;IF((COUNTBLANK(S613)=0)*(S613&lt;&gt;S612), S613&amp;"; ","")&amp;(IF(COUNTBLANK(U613)=1,"",U613&amp;"; "))&amp;(IF(COUNTBLANK(T613)=1,"",IF(COUNTBLANK(F$2)=1,T613&amp;"; ",T613&amp;" "&amp;F$2&amp;"; "))))&amp;(IF(COUNTBLANK(V613)=1,"",V613&amp;"; "))&amp;IF((COUNTBLANK(C613)=1),"",C613)&amp;IF((B613=B614)*(K613=K614)*(L613=L614)*(M613=M614),IF(($H$2&lt;&gt;"m")*($H$2&lt;&gt;"Y"), " • ", IF((ISNUMBER(FIND(")",AE613))), " • ", "")),IF((B613=B614)*(K613=K614)," • ",". ")))</f>
        <v/>
      </c>
      <c r="AI613" s="1"/>
    </row>
    <row r="614" spans="1:35" x14ac:dyDescent="0.25">
      <c r="A614" s="3" t="str">
        <f t="shared" si="66"/>
        <v/>
      </c>
      <c r="B614" s="53" t="str">
        <f t="shared" si="64"/>
        <v/>
      </c>
      <c r="C614" s="57"/>
      <c r="D614" s="57"/>
      <c r="E614" s="57"/>
      <c r="F614" s="57"/>
      <c r="G614" s="57"/>
      <c r="H614" s="57"/>
      <c r="I614" s="57"/>
      <c r="J614" s="57"/>
      <c r="K614" s="57"/>
      <c r="L614" s="57"/>
      <c r="M614" s="54"/>
      <c r="N614" s="57"/>
      <c r="O614" s="58"/>
      <c r="P614" s="58"/>
      <c r="Q614" s="58"/>
      <c r="R614" s="58"/>
      <c r="S614" s="54"/>
      <c r="T614" s="57"/>
      <c r="U614" s="57"/>
      <c r="V614" s="57"/>
      <c r="W614" s="57"/>
      <c r="X614" s="147" t="str">
        <f>IF(COUNTBLANK(D614)=1,"",IF('order-admin-units'!$I$1&lt;&gt;"y", "", IF(COUNTBLANK(K614)=1, 'order-admin-units'!$B$1+1, VLOOKUP(K614, ordercountry, 2))))</f>
        <v/>
      </c>
      <c r="Y614" s="147" t="str">
        <f>IF(COUNTBLANK(D614)=1,"",IF('order-admin-units'!$I$1&lt;&gt;"y", "", IF(COUNTBLANK(K614:L614)&gt;0, 'order-admin-units'!$B$2+1, VLOOKUP(K614&amp;"@"&amp;L614, orderadmin, 2))))</f>
        <v/>
      </c>
      <c r="Z614" s="147" t="str">
        <f t="shared" si="67"/>
        <v/>
      </c>
      <c r="AA614" s="147" t="str">
        <f t="shared" si="68"/>
        <v/>
      </c>
      <c r="AB614" s="147" t="str">
        <f t="shared" si="69"/>
        <v/>
      </c>
      <c r="AC614" s="147" t="str">
        <f t="shared" si="65"/>
        <v/>
      </c>
      <c r="AD614" s="11" t="str">
        <f t="shared" si="70"/>
        <v/>
      </c>
      <c r="AE614" s="11" t="str">
        <f t="array" ref="AE614">IF(COUNTBLANK(D614)=1,"",IF(OR($H$2="y",$H$2="m"),IF(AA614=AA613,IF(OR(AB614=$AB$4:$AB613)=FALSE,AE613&amp;C614,AE613),"("&amp;C614)&amp;IF(AA614=AA615,IF(OR(AB615=$AB$4:$AB614)=FALSE,", ",""),") "),""))</f>
        <v/>
      </c>
      <c r="AF614" s="11" t="str">
        <f t="array" ref="AF614">IF((COUNTBLANK(D614)=0)*OR($H$2="y",$H$2="m"),IFERROR(LEFT(C614, FIND(" ",C614)-1), C614),"")</f>
        <v/>
      </c>
      <c r="AG614" s="11" t="str">
        <f t="array" ref="AG614">IF(COUNTBLANK(D614)=1,"",IF(OR($H$2="y",$H$2="m"),IF(AA614=AA613,IF(OR(AC614=$AC$4:$AC613)=FALSE,AG613&amp;AF614,AG613),"("&amp;AF614)&amp;IF(AA614=AA615,IF(OR(AC615=$AC$4:$AC614)=FALSE,", ",""),") "),""))</f>
        <v/>
      </c>
      <c r="AH614" s="10" t="str">
        <f>IF((COUNTBLANK(D614)=1),"",IF(D614=D613,AH613,"")&amp;IF(B613&lt;&gt;B614,((IF(COUNTBLANK(E614)=1,$D$3&amp;"Non-type material: "&amp;$D$3,$D$3&amp;INDEX('type-categories'!$A$2:$B$100,MATCH(E614,'type-categories'!$A$2:$A$100,0),2)&amp;$D$3))),"")&amp;(IF(K614&lt;&gt;K613,$C$2&amp;UPPER(K614)&amp;$C$2&amp;$K$3&amp;" ",(IF(B614&lt;&gt;B613,$C$2&amp;UPPER(K614)&amp;$C$2&amp;$K$3&amp;" ",""))))&amp;IF((AA614&lt;&gt;AA615)*($H$2="y"),AD614&amp;AE614,IF((AA614&lt;&gt;AA615)*($H$2="m"),AD614&amp;AG614,IF(($H$2&lt;&gt;"m")*($H$2&lt;&gt;"Y"),(IF(F614=0,"",F614&amp;" "&amp;$F$4&amp;" "))&amp;(IF(G614=0,"",G614&amp;" "&amp;$G$4&amp;" "))&amp;(IF(H614=0,"",H614&amp;" "&amp;H$4&amp;" "))&amp;(IF(I614=0,"",I614&amp;" "&amp;$I$4&amp;" "))&amp;(IF(J614=0,"",J614&amp;" "&amp;$J$4&amp;" ")),"")))&amp;"; "&amp;IF((B614=B613)*(AA614=AA613), "same collecting data; ", IF((B614=B613)*(Z613=Z614),"same locality; ",(IF(COUNTBLANK(L614)=1,"",$D$2&amp;L614&amp;$L$3&amp;" "&amp;$D$2))&amp;(IF(COUNTBLANK(M614)=1,"",$E$2&amp;M614&amp;$E$2&amp;", "))&amp;(IF(COUNTBLANK(N614)=1,"",N614&amp;"; "))&amp;(IF(COUNTBLANK(O614)=1,"",O614&amp;"; ")))&amp;(IF(COUNTBLANK(P614)=1,"",P614&amp;"; "))&amp;(IF(COUNTBLANK(Q614)=1,"",Q614&amp;"; "))&amp;(IF(COUNTBLANK(R614)=1,"",R614&amp;"m, "))&amp;IF((COUNTBLANK(S614)=0)*(S614&lt;&gt;S613), S614&amp;"; ","")&amp;(IF(COUNTBLANK(U614)=1,"",U614&amp;"; "))&amp;(IF(COUNTBLANK(T614)=1,"",IF(COUNTBLANK(F$2)=1,T614&amp;"; ",T614&amp;" "&amp;F$2&amp;"; "))))&amp;(IF(COUNTBLANK(V614)=1,"",V614&amp;"; "))&amp;IF((COUNTBLANK(C614)=1),"",C614)&amp;IF((B614=B615)*(K614=K615)*(L614=L615)*(M614=M615),IF(($H$2&lt;&gt;"m")*($H$2&lt;&gt;"Y"), " • ", IF((ISNUMBER(FIND(")",AE614))), " • ", "")),IF((B614=B615)*(K614=K615)," • ",". ")))</f>
        <v/>
      </c>
      <c r="AI614" s="1"/>
    </row>
    <row r="615" spans="1:35" x14ac:dyDescent="0.25">
      <c r="A615" s="3" t="str">
        <f t="shared" si="66"/>
        <v/>
      </c>
      <c r="B615" s="53" t="str">
        <f t="shared" si="64"/>
        <v/>
      </c>
      <c r="C615" s="57"/>
      <c r="D615" s="57"/>
      <c r="E615" s="57"/>
      <c r="F615" s="57"/>
      <c r="G615" s="57"/>
      <c r="H615" s="57"/>
      <c r="I615" s="57"/>
      <c r="J615" s="57"/>
      <c r="K615" s="57"/>
      <c r="L615" s="57"/>
      <c r="M615" s="54"/>
      <c r="N615" s="57"/>
      <c r="O615" s="58"/>
      <c r="P615" s="58"/>
      <c r="Q615" s="58"/>
      <c r="R615" s="58"/>
      <c r="S615" s="54"/>
      <c r="T615" s="57"/>
      <c r="U615" s="57"/>
      <c r="V615" s="57"/>
      <c r="W615" s="57"/>
      <c r="X615" s="147" t="str">
        <f>IF(COUNTBLANK(D615)=1,"",IF('order-admin-units'!$I$1&lt;&gt;"y", "", IF(COUNTBLANK(K615)=1, 'order-admin-units'!$B$1+1, VLOOKUP(K615, ordercountry, 2))))</f>
        <v/>
      </c>
      <c r="Y615" s="147" t="str">
        <f>IF(COUNTBLANK(D615)=1,"",IF('order-admin-units'!$I$1&lt;&gt;"y", "", IF(COUNTBLANK(K615:L615)&gt;0, 'order-admin-units'!$B$2+1, VLOOKUP(K615&amp;"@"&amp;L615, orderadmin, 2))))</f>
        <v/>
      </c>
      <c r="Z615" s="147" t="str">
        <f t="shared" si="67"/>
        <v/>
      </c>
      <c r="AA615" s="147" t="str">
        <f t="shared" si="68"/>
        <v/>
      </c>
      <c r="AB615" s="147" t="str">
        <f t="shared" si="69"/>
        <v/>
      </c>
      <c r="AC615" s="147" t="str">
        <f t="shared" si="65"/>
        <v/>
      </c>
      <c r="AD615" s="11" t="str">
        <f t="shared" si="70"/>
        <v/>
      </c>
      <c r="AE615" s="11" t="str">
        <f t="array" ref="AE615">IF(COUNTBLANK(D615)=1,"",IF(OR($H$2="y",$H$2="m"),IF(AA615=AA614,IF(OR(AB615=$AB$4:$AB614)=FALSE,AE614&amp;C615,AE614),"("&amp;C615)&amp;IF(AA615=AA616,IF(OR(AB616=$AB$4:$AB615)=FALSE,", ",""),") "),""))</f>
        <v/>
      </c>
      <c r="AF615" s="11" t="str">
        <f t="array" ref="AF615">IF((COUNTBLANK(D615)=0)*OR($H$2="y",$H$2="m"),IFERROR(LEFT(C615, FIND(" ",C615)-1), C615),"")</f>
        <v/>
      </c>
      <c r="AG615" s="11" t="str">
        <f t="array" ref="AG615">IF(COUNTBLANK(D615)=1,"",IF(OR($H$2="y",$H$2="m"),IF(AA615=AA614,IF(OR(AC615=$AC$4:$AC614)=FALSE,AG614&amp;AF615,AG614),"("&amp;AF615)&amp;IF(AA615=AA616,IF(OR(AC616=$AC$4:$AC615)=FALSE,", ",""),") "),""))</f>
        <v/>
      </c>
      <c r="AH615" s="10" t="str">
        <f>IF((COUNTBLANK(D615)=1),"",IF(D615=D614,AH614,"")&amp;IF(B614&lt;&gt;B615,((IF(COUNTBLANK(E615)=1,$D$3&amp;"Non-type material: "&amp;$D$3,$D$3&amp;INDEX('type-categories'!$A$2:$B$100,MATCH(E615,'type-categories'!$A$2:$A$100,0),2)&amp;$D$3))),"")&amp;(IF(K615&lt;&gt;K614,$C$2&amp;UPPER(K615)&amp;$C$2&amp;$K$3&amp;" ",(IF(B615&lt;&gt;B614,$C$2&amp;UPPER(K615)&amp;$C$2&amp;$K$3&amp;" ",""))))&amp;IF((AA615&lt;&gt;AA616)*($H$2="y"),AD615&amp;AE615,IF((AA615&lt;&gt;AA616)*($H$2="m"),AD615&amp;AG615,IF(($H$2&lt;&gt;"m")*($H$2&lt;&gt;"Y"),(IF(F615=0,"",F615&amp;" "&amp;$F$4&amp;" "))&amp;(IF(G615=0,"",G615&amp;" "&amp;$G$4&amp;" "))&amp;(IF(H615=0,"",H615&amp;" "&amp;H$4&amp;" "))&amp;(IF(I615=0,"",I615&amp;" "&amp;$I$4&amp;" "))&amp;(IF(J615=0,"",J615&amp;" "&amp;$J$4&amp;" ")),"")))&amp;"; "&amp;IF((B615=B614)*(AA615=AA614), "same collecting data; ", IF((B615=B614)*(Z614=Z615),"same locality; ",(IF(COUNTBLANK(L615)=1,"",$D$2&amp;L615&amp;$L$3&amp;" "&amp;$D$2))&amp;(IF(COUNTBLANK(M615)=1,"",$E$2&amp;M615&amp;$E$2&amp;", "))&amp;(IF(COUNTBLANK(N615)=1,"",N615&amp;"; "))&amp;(IF(COUNTBLANK(O615)=1,"",O615&amp;"; ")))&amp;(IF(COUNTBLANK(P615)=1,"",P615&amp;"; "))&amp;(IF(COUNTBLANK(Q615)=1,"",Q615&amp;"; "))&amp;(IF(COUNTBLANK(R615)=1,"",R615&amp;"m, "))&amp;IF((COUNTBLANK(S615)=0)*(S615&lt;&gt;S614), S615&amp;"; ","")&amp;(IF(COUNTBLANK(U615)=1,"",U615&amp;"; "))&amp;(IF(COUNTBLANK(T615)=1,"",IF(COUNTBLANK(F$2)=1,T615&amp;"; ",T615&amp;" "&amp;F$2&amp;"; "))))&amp;(IF(COUNTBLANK(V615)=1,"",V615&amp;"; "))&amp;IF((COUNTBLANK(C615)=1),"",C615)&amp;IF((B615=B616)*(K615=K616)*(L615=L616)*(M615=M616),IF(($H$2&lt;&gt;"m")*($H$2&lt;&gt;"Y"), " • ", IF((ISNUMBER(FIND(")",AE615))), " • ", "")),IF((B615=B616)*(K615=K616)," • ",". ")))</f>
        <v/>
      </c>
      <c r="AI615" s="1"/>
    </row>
    <row r="616" spans="1:35" x14ac:dyDescent="0.25">
      <c r="A616" s="3" t="str">
        <f t="shared" si="66"/>
        <v/>
      </c>
      <c r="B616" s="53" t="str">
        <f t="shared" si="64"/>
        <v/>
      </c>
      <c r="C616" s="57"/>
      <c r="D616" s="57"/>
      <c r="E616" s="57"/>
      <c r="F616" s="57"/>
      <c r="G616" s="57"/>
      <c r="H616" s="57"/>
      <c r="I616" s="57"/>
      <c r="J616" s="57"/>
      <c r="K616" s="57"/>
      <c r="L616" s="57"/>
      <c r="M616" s="54"/>
      <c r="N616" s="57"/>
      <c r="O616" s="58"/>
      <c r="P616" s="58"/>
      <c r="Q616" s="58"/>
      <c r="R616" s="58"/>
      <c r="S616" s="54"/>
      <c r="T616" s="57"/>
      <c r="U616" s="57"/>
      <c r="V616" s="57"/>
      <c r="W616" s="57"/>
      <c r="X616" s="147" t="str">
        <f>IF(COUNTBLANK(D616)=1,"",IF('order-admin-units'!$I$1&lt;&gt;"y", "", IF(COUNTBLANK(K616)=1, 'order-admin-units'!$B$1+1, VLOOKUP(K616, ordercountry, 2))))</f>
        <v/>
      </c>
      <c r="Y616" s="147" t="str">
        <f>IF(COUNTBLANK(D616)=1,"",IF('order-admin-units'!$I$1&lt;&gt;"y", "", IF(COUNTBLANK(K616:L616)&gt;0, 'order-admin-units'!$B$2+1, VLOOKUP(K616&amp;"@"&amp;L616, orderadmin, 2))))</f>
        <v/>
      </c>
      <c r="Z616" s="147" t="str">
        <f t="shared" si="67"/>
        <v/>
      </c>
      <c r="AA616" s="147" t="str">
        <f t="shared" si="68"/>
        <v/>
      </c>
      <c r="AB616" s="147" t="str">
        <f t="shared" si="69"/>
        <v/>
      </c>
      <c r="AC616" s="147" t="str">
        <f t="shared" si="65"/>
        <v/>
      </c>
      <c r="AD616" s="11" t="str">
        <f t="shared" si="70"/>
        <v/>
      </c>
      <c r="AE616" s="11" t="str">
        <f t="array" ref="AE616">IF(COUNTBLANK(D616)=1,"",IF(OR($H$2="y",$H$2="m"),IF(AA616=AA615,IF(OR(AB616=$AB$4:$AB615)=FALSE,AE615&amp;C616,AE615),"("&amp;C616)&amp;IF(AA616=AA617,IF(OR(AB617=$AB$4:$AB616)=FALSE,", ",""),") "),""))</f>
        <v/>
      </c>
      <c r="AF616" s="11" t="str">
        <f t="array" ref="AF616">IF((COUNTBLANK(D616)=0)*OR($H$2="y",$H$2="m"),IFERROR(LEFT(C616, FIND(" ",C616)-1), C616),"")</f>
        <v/>
      </c>
      <c r="AG616" s="11" t="str">
        <f t="array" ref="AG616">IF(COUNTBLANK(D616)=1,"",IF(OR($H$2="y",$H$2="m"),IF(AA616=AA615,IF(OR(AC616=$AC$4:$AC615)=FALSE,AG615&amp;AF616,AG615),"("&amp;AF616)&amp;IF(AA616=AA617,IF(OR(AC617=$AC$4:$AC616)=FALSE,", ",""),") "),""))</f>
        <v/>
      </c>
      <c r="AH616" s="10" t="str">
        <f>IF((COUNTBLANK(D616)=1),"",IF(D616=D615,AH615,"")&amp;IF(B615&lt;&gt;B616,((IF(COUNTBLANK(E616)=1,$D$3&amp;"Non-type material: "&amp;$D$3,$D$3&amp;INDEX('type-categories'!$A$2:$B$100,MATCH(E616,'type-categories'!$A$2:$A$100,0),2)&amp;$D$3))),"")&amp;(IF(K616&lt;&gt;K615,$C$2&amp;UPPER(K616)&amp;$C$2&amp;$K$3&amp;" ",(IF(B616&lt;&gt;B615,$C$2&amp;UPPER(K616)&amp;$C$2&amp;$K$3&amp;" ",""))))&amp;IF((AA616&lt;&gt;AA617)*($H$2="y"),AD616&amp;AE616,IF((AA616&lt;&gt;AA617)*($H$2="m"),AD616&amp;AG616,IF(($H$2&lt;&gt;"m")*($H$2&lt;&gt;"Y"),(IF(F616=0,"",F616&amp;" "&amp;$F$4&amp;" "))&amp;(IF(G616=0,"",G616&amp;" "&amp;$G$4&amp;" "))&amp;(IF(H616=0,"",H616&amp;" "&amp;H$4&amp;" "))&amp;(IF(I616=0,"",I616&amp;" "&amp;$I$4&amp;" "))&amp;(IF(J616=0,"",J616&amp;" "&amp;$J$4&amp;" ")),"")))&amp;"; "&amp;IF((B616=B615)*(AA616=AA615), "same collecting data; ", IF((B616=B615)*(Z615=Z616),"same locality; ",(IF(COUNTBLANK(L616)=1,"",$D$2&amp;L616&amp;$L$3&amp;" "&amp;$D$2))&amp;(IF(COUNTBLANK(M616)=1,"",$E$2&amp;M616&amp;$E$2&amp;", "))&amp;(IF(COUNTBLANK(N616)=1,"",N616&amp;"; "))&amp;(IF(COUNTBLANK(O616)=1,"",O616&amp;"; ")))&amp;(IF(COUNTBLANK(P616)=1,"",P616&amp;"; "))&amp;(IF(COUNTBLANK(Q616)=1,"",Q616&amp;"; "))&amp;(IF(COUNTBLANK(R616)=1,"",R616&amp;"m, "))&amp;IF((COUNTBLANK(S616)=0)*(S616&lt;&gt;S615), S616&amp;"; ","")&amp;(IF(COUNTBLANK(U616)=1,"",U616&amp;"; "))&amp;(IF(COUNTBLANK(T616)=1,"",IF(COUNTBLANK(F$2)=1,T616&amp;"; ",T616&amp;" "&amp;F$2&amp;"; "))))&amp;(IF(COUNTBLANK(V616)=1,"",V616&amp;"; "))&amp;IF((COUNTBLANK(C616)=1),"",C616)&amp;IF((B616=B617)*(K616=K617)*(L616=L617)*(M616=M617),IF(($H$2&lt;&gt;"m")*($H$2&lt;&gt;"Y"), " • ", IF((ISNUMBER(FIND(")",AE616))), " • ", "")),IF((B616=B617)*(K616=K617)," • ",". ")))</f>
        <v/>
      </c>
      <c r="AI616" s="1"/>
    </row>
    <row r="617" spans="1:35" x14ac:dyDescent="0.25">
      <c r="A617" s="3" t="str">
        <f t="shared" si="66"/>
        <v/>
      </c>
      <c r="B617" s="53" t="str">
        <f t="shared" si="64"/>
        <v/>
      </c>
      <c r="C617" s="57"/>
      <c r="D617" s="57"/>
      <c r="E617" s="57"/>
      <c r="F617" s="57"/>
      <c r="G617" s="57"/>
      <c r="H617" s="57"/>
      <c r="I617" s="57"/>
      <c r="J617" s="57"/>
      <c r="K617" s="57"/>
      <c r="L617" s="57"/>
      <c r="M617" s="54"/>
      <c r="N617" s="57"/>
      <c r="O617" s="58"/>
      <c r="P617" s="58"/>
      <c r="Q617" s="58"/>
      <c r="R617" s="58"/>
      <c r="S617" s="54"/>
      <c r="T617" s="57"/>
      <c r="U617" s="57"/>
      <c r="V617" s="57"/>
      <c r="W617" s="57"/>
      <c r="X617" s="147" t="str">
        <f>IF(COUNTBLANK(D617)=1,"",IF('order-admin-units'!$I$1&lt;&gt;"y", "", IF(COUNTBLANK(K617)=1, 'order-admin-units'!$B$1+1, VLOOKUP(K617, ordercountry, 2))))</f>
        <v/>
      </c>
      <c r="Y617" s="147" t="str">
        <f>IF(COUNTBLANK(D617)=1,"",IF('order-admin-units'!$I$1&lt;&gt;"y", "", IF(COUNTBLANK(K617:L617)&gt;0, 'order-admin-units'!$B$2+1, VLOOKUP(K617&amp;"@"&amp;L617, orderadmin, 2))))</f>
        <v/>
      </c>
      <c r="Z617" s="147" t="str">
        <f t="shared" si="67"/>
        <v/>
      </c>
      <c r="AA617" s="147" t="str">
        <f t="shared" si="68"/>
        <v/>
      </c>
      <c r="AB617" s="147" t="str">
        <f t="shared" si="69"/>
        <v/>
      </c>
      <c r="AC617" s="147" t="str">
        <f t="shared" si="65"/>
        <v/>
      </c>
      <c r="AD617" s="11" t="str">
        <f t="shared" si="70"/>
        <v/>
      </c>
      <c r="AE617" s="11" t="str">
        <f t="array" ref="AE617">IF(COUNTBLANK(D617)=1,"",IF(OR($H$2="y",$H$2="m"),IF(AA617=AA616,IF(OR(AB617=$AB$4:$AB616)=FALSE,AE616&amp;C617,AE616),"("&amp;C617)&amp;IF(AA617=AA618,IF(OR(AB618=$AB$4:$AB617)=FALSE,", ",""),") "),""))</f>
        <v/>
      </c>
      <c r="AF617" s="11" t="str">
        <f t="array" ref="AF617">IF((COUNTBLANK(D617)=0)*OR($H$2="y",$H$2="m"),IFERROR(LEFT(C617, FIND(" ",C617)-1), C617),"")</f>
        <v/>
      </c>
      <c r="AG617" s="11" t="str">
        <f t="array" ref="AG617">IF(COUNTBLANK(D617)=1,"",IF(OR($H$2="y",$H$2="m"),IF(AA617=AA616,IF(OR(AC617=$AC$4:$AC616)=FALSE,AG616&amp;AF617,AG616),"("&amp;AF617)&amp;IF(AA617=AA618,IF(OR(AC618=$AC$4:$AC617)=FALSE,", ",""),") "),""))</f>
        <v/>
      </c>
      <c r="AH617" s="10" t="str">
        <f>IF((COUNTBLANK(D617)=1),"",IF(D617=D616,AH616,"")&amp;IF(B616&lt;&gt;B617,((IF(COUNTBLANK(E617)=1,$D$3&amp;"Non-type material: "&amp;$D$3,$D$3&amp;INDEX('type-categories'!$A$2:$B$100,MATCH(E617,'type-categories'!$A$2:$A$100,0),2)&amp;$D$3))),"")&amp;(IF(K617&lt;&gt;K616,$C$2&amp;UPPER(K617)&amp;$C$2&amp;$K$3&amp;" ",(IF(B617&lt;&gt;B616,$C$2&amp;UPPER(K617)&amp;$C$2&amp;$K$3&amp;" ",""))))&amp;IF((AA617&lt;&gt;AA618)*($H$2="y"),AD617&amp;AE617,IF((AA617&lt;&gt;AA618)*($H$2="m"),AD617&amp;AG617,IF(($H$2&lt;&gt;"m")*($H$2&lt;&gt;"Y"),(IF(F617=0,"",F617&amp;" "&amp;$F$4&amp;" "))&amp;(IF(G617=0,"",G617&amp;" "&amp;$G$4&amp;" "))&amp;(IF(H617=0,"",H617&amp;" "&amp;H$4&amp;" "))&amp;(IF(I617=0,"",I617&amp;" "&amp;$I$4&amp;" "))&amp;(IF(J617=0,"",J617&amp;" "&amp;$J$4&amp;" ")),"")))&amp;"; "&amp;IF((B617=B616)*(AA617=AA616), "same collecting data; ", IF((B617=B616)*(Z616=Z617),"same locality; ",(IF(COUNTBLANK(L617)=1,"",$D$2&amp;L617&amp;$L$3&amp;" "&amp;$D$2))&amp;(IF(COUNTBLANK(M617)=1,"",$E$2&amp;M617&amp;$E$2&amp;", "))&amp;(IF(COUNTBLANK(N617)=1,"",N617&amp;"; "))&amp;(IF(COUNTBLANK(O617)=1,"",O617&amp;"; ")))&amp;(IF(COUNTBLANK(P617)=1,"",P617&amp;"; "))&amp;(IF(COUNTBLANK(Q617)=1,"",Q617&amp;"; "))&amp;(IF(COUNTBLANK(R617)=1,"",R617&amp;"m, "))&amp;IF((COUNTBLANK(S617)=0)*(S617&lt;&gt;S616), S617&amp;"; ","")&amp;(IF(COUNTBLANK(U617)=1,"",U617&amp;"; "))&amp;(IF(COUNTBLANK(T617)=1,"",IF(COUNTBLANK(F$2)=1,T617&amp;"; ",T617&amp;" "&amp;F$2&amp;"; "))))&amp;(IF(COUNTBLANK(V617)=1,"",V617&amp;"; "))&amp;IF((COUNTBLANK(C617)=1),"",C617)&amp;IF((B617=B618)*(K617=K618)*(L617=L618)*(M617=M618),IF(($H$2&lt;&gt;"m")*($H$2&lt;&gt;"Y"), " • ", IF((ISNUMBER(FIND(")",AE617))), " • ", "")),IF((B617=B618)*(K617=K618)," • ",". ")))</f>
        <v/>
      </c>
      <c r="AI617" s="1"/>
    </row>
    <row r="618" spans="1:35" x14ac:dyDescent="0.25">
      <c r="A618" s="3" t="str">
        <f t="shared" si="66"/>
        <v/>
      </c>
      <c r="B618" s="53" t="str">
        <f t="shared" si="64"/>
        <v/>
      </c>
      <c r="C618" s="57"/>
      <c r="D618" s="57"/>
      <c r="E618" s="57"/>
      <c r="F618" s="57"/>
      <c r="G618" s="57"/>
      <c r="H618" s="57"/>
      <c r="I618" s="57"/>
      <c r="J618" s="57"/>
      <c r="K618" s="57"/>
      <c r="L618" s="57"/>
      <c r="M618" s="54"/>
      <c r="N618" s="57"/>
      <c r="O618" s="58"/>
      <c r="P618" s="58"/>
      <c r="Q618" s="58"/>
      <c r="R618" s="58"/>
      <c r="S618" s="54"/>
      <c r="T618" s="57"/>
      <c r="U618" s="57"/>
      <c r="V618" s="57"/>
      <c r="W618" s="57"/>
      <c r="X618" s="147" t="str">
        <f>IF(COUNTBLANK(D618)=1,"",IF('order-admin-units'!$I$1&lt;&gt;"y", "", IF(COUNTBLANK(K618)=1, 'order-admin-units'!$B$1+1, VLOOKUP(K618, ordercountry, 2))))</f>
        <v/>
      </c>
      <c r="Y618" s="147" t="str">
        <f>IF(COUNTBLANK(D618)=1,"",IF('order-admin-units'!$I$1&lt;&gt;"y", "", IF(COUNTBLANK(K618:L618)&gt;0, 'order-admin-units'!$B$2+1, VLOOKUP(K618&amp;"@"&amp;L618, orderadmin, 2))))</f>
        <v/>
      </c>
      <c r="Z618" s="147" t="str">
        <f t="shared" si="67"/>
        <v/>
      </c>
      <c r="AA618" s="147" t="str">
        <f t="shared" si="68"/>
        <v/>
      </c>
      <c r="AB618" s="147" t="str">
        <f t="shared" si="69"/>
        <v/>
      </c>
      <c r="AC618" s="147" t="str">
        <f t="shared" si="65"/>
        <v/>
      </c>
      <c r="AD618" s="11" t="str">
        <f t="shared" si="70"/>
        <v/>
      </c>
      <c r="AE618" s="11" t="str">
        <f t="array" ref="AE618">IF(COUNTBLANK(D618)=1,"",IF(OR($H$2="y",$H$2="m"),IF(AA618=AA617,IF(OR(AB618=$AB$4:$AB617)=FALSE,AE617&amp;C618,AE617),"("&amp;C618)&amp;IF(AA618=AA619,IF(OR(AB619=$AB$4:$AB618)=FALSE,", ",""),") "),""))</f>
        <v/>
      </c>
      <c r="AF618" s="11" t="str">
        <f t="array" ref="AF618">IF((COUNTBLANK(D618)=0)*OR($H$2="y",$H$2="m"),IFERROR(LEFT(C618, FIND(" ",C618)-1), C618),"")</f>
        <v/>
      </c>
      <c r="AG618" s="11" t="str">
        <f t="array" ref="AG618">IF(COUNTBLANK(D618)=1,"",IF(OR($H$2="y",$H$2="m"),IF(AA618=AA617,IF(OR(AC618=$AC$4:$AC617)=FALSE,AG617&amp;AF618,AG617),"("&amp;AF618)&amp;IF(AA618=AA619,IF(OR(AC619=$AC$4:$AC618)=FALSE,", ",""),") "),""))</f>
        <v/>
      </c>
      <c r="AH618" s="10" t="str">
        <f>IF((COUNTBLANK(D618)=1),"",IF(D618=D617,AH617,"")&amp;IF(B617&lt;&gt;B618,((IF(COUNTBLANK(E618)=1,$D$3&amp;"Non-type material: "&amp;$D$3,$D$3&amp;INDEX('type-categories'!$A$2:$B$100,MATCH(E618,'type-categories'!$A$2:$A$100,0),2)&amp;$D$3))),"")&amp;(IF(K618&lt;&gt;K617,$C$2&amp;UPPER(K618)&amp;$C$2&amp;$K$3&amp;" ",(IF(B618&lt;&gt;B617,$C$2&amp;UPPER(K618)&amp;$C$2&amp;$K$3&amp;" ",""))))&amp;IF((AA618&lt;&gt;AA619)*($H$2="y"),AD618&amp;AE618,IF((AA618&lt;&gt;AA619)*($H$2="m"),AD618&amp;AG618,IF(($H$2&lt;&gt;"m")*($H$2&lt;&gt;"Y"),(IF(F618=0,"",F618&amp;" "&amp;$F$4&amp;" "))&amp;(IF(G618=0,"",G618&amp;" "&amp;$G$4&amp;" "))&amp;(IF(H618=0,"",H618&amp;" "&amp;H$4&amp;" "))&amp;(IF(I618=0,"",I618&amp;" "&amp;$I$4&amp;" "))&amp;(IF(J618=0,"",J618&amp;" "&amp;$J$4&amp;" ")),"")))&amp;"; "&amp;IF((B618=B617)*(AA618=AA617), "same collecting data; ", IF((B618=B617)*(Z617=Z618),"same locality; ",(IF(COUNTBLANK(L618)=1,"",$D$2&amp;L618&amp;$L$3&amp;" "&amp;$D$2))&amp;(IF(COUNTBLANK(M618)=1,"",$E$2&amp;M618&amp;$E$2&amp;", "))&amp;(IF(COUNTBLANK(N618)=1,"",N618&amp;"; "))&amp;(IF(COUNTBLANK(O618)=1,"",O618&amp;"; ")))&amp;(IF(COUNTBLANK(P618)=1,"",P618&amp;"; "))&amp;(IF(COUNTBLANK(Q618)=1,"",Q618&amp;"; "))&amp;(IF(COUNTBLANK(R618)=1,"",R618&amp;"m, "))&amp;IF((COUNTBLANK(S618)=0)*(S618&lt;&gt;S617), S618&amp;"; ","")&amp;(IF(COUNTBLANK(U618)=1,"",U618&amp;"; "))&amp;(IF(COUNTBLANK(T618)=1,"",IF(COUNTBLANK(F$2)=1,T618&amp;"; ",T618&amp;" "&amp;F$2&amp;"; "))))&amp;(IF(COUNTBLANK(V618)=1,"",V618&amp;"; "))&amp;IF((COUNTBLANK(C618)=1),"",C618)&amp;IF((B618=B619)*(K618=K619)*(L618=L619)*(M618=M619),IF(($H$2&lt;&gt;"m")*($H$2&lt;&gt;"Y"), " • ", IF((ISNUMBER(FIND(")",AE618))), " • ", "")),IF((B618=B619)*(K618=K619)," • ",". ")))</f>
        <v/>
      </c>
      <c r="AI618" s="1"/>
    </row>
    <row r="619" spans="1:35" x14ac:dyDescent="0.25">
      <c r="A619" s="3" t="str">
        <f t="shared" si="66"/>
        <v/>
      </c>
      <c r="B619" s="53" t="str">
        <f t="shared" si="64"/>
        <v/>
      </c>
      <c r="C619" s="57"/>
      <c r="D619" s="57"/>
      <c r="E619" s="57"/>
      <c r="F619" s="57"/>
      <c r="G619" s="57"/>
      <c r="H619" s="57"/>
      <c r="I619" s="57"/>
      <c r="J619" s="57"/>
      <c r="K619" s="57"/>
      <c r="L619" s="57"/>
      <c r="M619" s="54"/>
      <c r="N619" s="57"/>
      <c r="O619" s="58"/>
      <c r="P619" s="58"/>
      <c r="Q619" s="58"/>
      <c r="R619" s="58"/>
      <c r="S619" s="54"/>
      <c r="T619" s="57"/>
      <c r="U619" s="57"/>
      <c r="V619" s="57"/>
      <c r="W619" s="57"/>
      <c r="X619" s="147" t="str">
        <f>IF(COUNTBLANK(D619)=1,"",IF('order-admin-units'!$I$1&lt;&gt;"y", "", IF(COUNTBLANK(K619)=1, 'order-admin-units'!$B$1+1, VLOOKUP(K619, ordercountry, 2))))</f>
        <v/>
      </c>
      <c r="Y619" s="147" t="str">
        <f>IF(COUNTBLANK(D619)=1,"",IF('order-admin-units'!$I$1&lt;&gt;"y", "", IF(COUNTBLANK(K619:L619)&gt;0, 'order-admin-units'!$B$2+1, VLOOKUP(K619&amp;"@"&amp;L619, orderadmin, 2))))</f>
        <v/>
      </c>
      <c r="Z619" s="147" t="str">
        <f t="shared" si="67"/>
        <v/>
      </c>
      <c r="AA619" s="147" t="str">
        <f t="shared" si="68"/>
        <v/>
      </c>
      <c r="AB619" s="147" t="str">
        <f t="shared" si="69"/>
        <v/>
      </c>
      <c r="AC619" s="147" t="str">
        <f t="shared" si="65"/>
        <v/>
      </c>
      <c r="AD619" s="11" t="str">
        <f t="shared" si="70"/>
        <v/>
      </c>
      <c r="AE619" s="11" t="str">
        <f t="array" ref="AE619">IF(COUNTBLANK(D619)=1,"",IF(OR($H$2="y",$H$2="m"),IF(AA619=AA618,IF(OR(AB619=$AB$4:$AB618)=FALSE,AE618&amp;C619,AE618),"("&amp;C619)&amp;IF(AA619=AA620,IF(OR(AB620=$AB$4:$AB619)=FALSE,", ",""),") "),""))</f>
        <v/>
      </c>
      <c r="AF619" s="11" t="str">
        <f t="array" ref="AF619">IF((COUNTBLANK(D619)=0)*OR($H$2="y",$H$2="m"),IFERROR(LEFT(C619, FIND(" ",C619)-1), C619),"")</f>
        <v/>
      </c>
      <c r="AG619" s="11" t="str">
        <f t="array" ref="AG619">IF(COUNTBLANK(D619)=1,"",IF(OR($H$2="y",$H$2="m"),IF(AA619=AA618,IF(OR(AC619=$AC$4:$AC618)=FALSE,AG618&amp;AF619,AG618),"("&amp;AF619)&amp;IF(AA619=AA620,IF(OR(AC620=$AC$4:$AC619)=FALSE,", ",""),") "),""))</f>
        <v/>
      </c>
      <c r="AH619" s="10" t="str">
        <f>IF((COUNTBLANK(D619)=1),"",IF(D619=D618,AH618,"")&amp;IF(B618&lt;&gt;B619,((IF(COUNTBLANK(E619)=1,$D$3&amp;"Non-type material: "&amp;$D$3,$D$3&amp;INDEX('type-categories'!$A$2:$B$100,MATCH(E619,'type-categories'!$A$2:$A$100,0),2)&amp;$D$3))),"")&amp;(IF(K619&lt;&gt;K618,$C$2&amp;UPPER(K619)&amp;$C$2&amp;$K$3&amp;" ",(IF(B619&lt;&gt;B618,$C$2&amp;UPPER(K619)&amp;$C$2&amp;$K$3&amp;" ",""))))&amp;IF((AA619&lt;&gt;AA620)*($H$2="y"),AD619&amp;AE619,IF((AA619&lt;&gt;AA620)*($H$2="m"),AD619&amp;AG619,IF(($H$2&lt;&gt;"m")*($H$2&lt;&gt;"Y"),(IF(F619=0,"",F619&amp;" "&amp;$F$4&amp;" "))&amp;(IF(G619=0,"",G619&amp;" "&amp;$G$4&amp;" "))&amp;(IF(H619=0,"",H619&amp;" "&amp;H$4&amp;" "))&amp;(IF(I619=0,"",I619&amp;" "&amp;$I$4&amp;" "))&amp;(IF(J619=0,"",J619&amp;" "&amp;$J$4&amp;" ")),"")))&amp;"; "&amp;IF((B619=B618)*(AA619=AA618), "same collecting data; ", IF((B619=B618)*(Z618=Z619),"same locality; ",(IF(COUNTBLANK(L619)=1,"",$D$2&amp;L619&amp;$L$3&amp;" "&amp;$D$2))&amp;(IF(COUNTBLANK(M619)=1,"",$E$2&amp;M619&amp;$E$2&amp;", "))&amp;(IF(COUNTBLANK(N619)=1,"",N619&amp;"; "))&amp;(IF(COUNTBLANK(O619)=1,"",O619&amp;"; ")))&amp;(IF(COUNTBLANK(P619)=1,"",P619&amp;"; "))&amp;(IF(COUNTBLANK(Q619)=1,"",Q619&amp;"; "))&amp;(IF(COUNTBLANK(R619)=1,"",R619&amp;"m, "))&amp;IF((COUNTBLANK(S619)=0)*(S619&lt;&gt;S618), S619&amp;"; ","")&amp;(IF(COUNTBLANK(U619)=1,"",U619&amp;"; "))&amp;(IF(COUNTBLANK(T619)=1,"",IF(COUNTBLANK(F$2)=1,T619&amp;"; ",T619&amp;" "&amp;F$2&amp;"; "))))&amp;(IF(COUNTBLANK(V619)=1,"",V619&amp;"; "))&amp;IF((COUNTBLANK(C619)=1),"",C619)&amp;IF((B619=B620)*(K619=K620)*(L619=L620)*(M619=M620),IF(($H$2&lt;&gt;"m")*($H$2&lt;&gt;"Y"), " • ", IF((ISNUMBER(FIND(")",AE619))), " • ", "")),IF((B619=B620)*(K619=K620)," • ",". ")))</f>
        <v/>
      </c>
      <c r="AI619" s="1"/>
    </row>
    <row r="620" spans="1:35" x14ac:dyDescent="0.25">
      <c r="A620" s="3" t="str">
        <f t="shared" si="66"/>
        <v/>
      </c>
      <c r="B620" s="53" t="str">
        <f t="shared" si="64"/>
        <v/>
      </c>
      <c r="C620" s="57"/>
      <c r="D620" s="57"/>
      <c r="E620" s="57"/>
      <c r="F620" s="57"/>
      <c r="G620" s="57"/>
      <c r="H620" s="57"/>
      <c r="I620" s="57"/>
      <c r="J620" s="57"/>
      <c r="K620" s="57"/>
      <c r="L620" s="57"/>
      <c r="M620" s="54"/>
      <c r="N620" s="57"/>
      <c r="O620" s="58"/>
      <c r="P620" s="58"/>
      <c r="Q620" s="58"/>
      <c r="R620" s="58"/>
      <c r="S620" s="54"/>
      <c r="T620" s="57"/>
      <c r="U620" s="57"/>
      <c r="V620" s="57"/>
      <c r="W620" s="57"/>
      <c r="X620" s="147" t="str">
        <f>IF(COUNTBLANK(D620)=1,"",IF('order-admin-units'!$I$1&lt;&gt;"y", "", IF(COUNTBLANK(K620)=1, 'order-admin-units'!$B$1+1, VLOOKUP(K620, ordercountry, 2))))</f>
        <v/>
      </c>
      <c r="Y620" s="147" t="str">
        <f>IF(COUNTBLANK(D620)=1,"",IF('order-admin-units'!$I$1&lt;&gt;"y", "", IF(COUNTBLANK(K620:L620)&gt;0, 'order-admin-units'!$B$2+1, VLOOKUP(K620&amp;"@"&amp;L620, orderadmin, 2))))</f>
        <v/>
      </c>
      <c r="Z620" s="147" t="str">
        <f t="shared" si="67"/>
        <v/>
      </c>
      <c r="AA620" s="147" t="str">
        <f t="shared" si="68"/>
        <v/>
      </c>
      <c r="AB620" s="147" t="str">
        <f t="shared" si="69"/>
        <v/>
      </c>
      <c r="AC620" s="147" t="str">
        <f t="shared" si="65"/>
        <v/>
      </c>
      <c r="AD620" s="11" t="str">
        <f t="shared" si="70"/>
        <v/>
      </c>
      <c r="AE620" s="11" t="str">
        <f t="array" ref="AE620">IF(COUNTBLANK(D620)=1,"",IF(OR($H$2="y",$H$2="m"),IF(AA620=AA619,IF(OR(AB620=$AB$4:$AB619)=FALSE,AE619&amp;C620,AE619),"("&amp;C620)&amp;IF(AA620=AA621,IF(OR(AB621=$AB$4:$AB620)=FALSE,", ",""),") "),""))</f>
        <v/>
      </c>
      <c r="AF620" s="11" t="str">
        <f t="array" ref="AF620">IF((COUNTBLANK(D620)=0)*OR($H$2="y",$H$2="m"),IFERROR(LEFT(C620, FIND(" ",C620)-1), C620),"")</f>
        <v/>
      </c>
      <c r="AG620" s="11" t="str">
        <f t="array" ref="AG620">IF(COUNTBLANK(D620)=1,"",IF(OR($H$2="y",$H$2="m"),IF(AA620=AA619,IF(OR(AC620=$AC$4:$AC619)=FALSE,AG619&amp;AF620,AG619),"("&amp;AF620)&amp;IF(AA620=AA621,IF(OR(AC621=$AC$4:$AC620)=FALSE,", ",""),") "),""))</f>
        <v/>
      </c>
      <c r="AH620" s="10" t="str">
        <f>IF((COUNTBLANK(D620)=1),"",IF(D620=D619,AH619,"")&amp;IF(B619&lt;&gt;B620,((IF(COUNTBLANK(E620)=1,$D$3&amp;"Non-type material: "&amp;$D$3,$D$3&amp;INDEX('type-categories'!$A$2:$B$100,MATCH(E620,'type-categories'!$A$2:$A$100,0),2)&amp;$D$3))),"")&amp;(IF(K620&lt;&gt;K619,$C$2&amp;UPPER(K620)&amp;$C$2&amp;$K$3&amp;" ",(IF(B620&lt;&gt;B619,$C$2&amp;UPPER(K620)&amp;$C$2&amp;$K$3&amp;" ",""))))&amp;IF((AA620&lt;&gt;AA621)*($H$2="y"),AD620&amp;AE620,IF((AA620&lt;&gt;AA621)*($H$2="m"),AD620&amp;AG620,IF(($H$2&lt;&gt;"m")*($H$2&lt;&gt;"Y"),(IF(F620=0,"",F620&amp;" "&amp;$F$4&amp;" "))&amp;(IF(G620=0,"",G620&amp;" "&amp;$G$4&amp;" "))&amp;(IF(H620=0,"",H620&amp;" "&amp;H$4&amp;" "))&amp;(IF(I620=0,"",I620&amp;" "&amp;$I$4&amp;" "))&amp;(IF(J620=0,"",J620&amp;" "&amp;$J$4&amp;" ")),"")))&amp;"; "&amp;IF((B620=B619)*(AA620=AA619), "same collecting data; ", IF((B620=B619)*(Z619=Z620),"same locality; ",(IF(COUNTBLANK(L620)=1,"",$D$2&amp;L620&amp;$L$3&amp;" "&amp;$D$2))&amp;(IF(COUNTBLANK(M620)=1,"",$E$2&amp;M620&amp;$E$2&amp;", "))&amp;(IF(COUNTBLANK(N620)=1,"",N620&amp;"; "))&amp;(IF(COUNTBLANK(O620)=1,"",O620&amp;"; ")))&amp;(IF(COUNTBLANK(P620)=1,"",P620&amp;"; "))&amp;(IF(COUNTBLANK(Q620)=1,"",Q620&amp;"; "))&amp;(IF(COUNTBLANK(R620)=1,"",R620&amp;"m, "))&amp;IF((COUNTBLANK(S620)=0)*(S620&lt;&gt;S619), S620&amp;"; ","")&amp;(IF(COUNTBLANK(U620)=1,"",U620&amp;"; "))&amp;(IF(COUNTBLANK(T620)=1,"",IF(COUNTBLANK(F$2)=1,T620&amp;"; ",T620&amp;" "&amp;F$2&amp;"; "))))&amp;(IF(COUNTBLANK(V620)=1,"",V620&amp;"; "))&amp;IF((COUNTBLANK(C620)=1),"",C620)&amp;IF((B620=B621)*(K620=K621)*(L620=L621)*(M620=M621),IF(($H$2&lt;&gt;"m")*($H$2&lt;&gt;"Y"), " • ", IF((ISNUMBER(FIND(")",AE620))), " • ", "")),IF((B620=B621)*(K620=K621)," • ",". ")))</f>
        <v/>
      </c>
      <c r="AI620" s="1"/>
    </row>
    <row r="621" spans="1:35" x14ac:dyDescent="0.25">
      <c r="A621" s="3" t="str">
        <f t="shared" si="66"/>
        <v/>
      </c>
      <c r="B621" s="53" t="str">
        <f t="shared" si="64"/>
        <v/>
      </c>
      <c r="C621" s="57"/>
      <c r="D621" s="57"/>
      <c r="E621" s="57"/>
      <c r="F621" s="57"/>
      <c r="G621" s="57"/>
      <c r="H621" s="57"/>
      <c r="I621" s="57"/>
      <c r="J621" s="57"/>
      <c r="K621" s="57"/>
      <c r="L621" s="57"/>
      <c r="M621" s="54"/>
      <c r="N621" s="57"/>
      <c r="O621" s="58"/>
      <c r="P621" s="58"/>
      <c r="Q621" s="58"/>
      <c r="R621" s="58"/>
      <c r="S621" s="54"/>
      <c r="T621" s="57"/>
      <c r="U621" s="57"/>
      <c r="V621" s="57"/>
      <c r="W621" s="57"/>
      <c r="X621" s="147" t="str">
        <f>IF(COUNTBLANK(D621)=1,"",IF('order-admin-units'!$I$1&lt;&gt;"y", "", IF(COUNTBLANK(K621)=1, 'order-admin-units'!$B$1+1, VLOOKUP(K621, ordercountry, 2))))</f>
        <v/>
      </c>
      <c r="Y621" s="147" t="str">
        <f>IF(COUNTBLANK(D621)=1,"",IF('order-admin-units'!$I$1&lt;&gt;"y", "", IF(COUNTBLANK(K621:L621)&gt;0, 'order-admin-units'!$B$2+1, VLOOKUP(K621&amp;"@"&amp;L621, orderadmin, 2))))</f>
        <v/>
      </c>
      <c r="Z621" s="147" t="str">
        <f t="shared" si="67"/>
        <v/>
      </c>
      <c r="AA621" s="147" t="str">
        <f t="shared" si="68"/>
        <v/>
      </c>
      <c r="AB621" s="147" t="str">
        <f t="shared" si="69"/>
        <v/>
      </c>
      <c r="AC621" s="147" t="str">
        <f t="shared" si="65"/>
        <v/>
      </c>
      <c r="AD621" s="11" t="str">
        <f t="shared" si="70"/>
        <v/>
      </c>
      <c r="AE621" s="11" t="str">
        <f t="array" ref="AE621">IF(COUNTBLANK(D621)=1,"",IF(OR($H$2="y",$H$2="m"),IF(AA621=AA620,IF(OR(AB621=$AB$4:$AB620)=FALSE,AE620&amp;C621,AE620),"("&amp;C621)&amp;IF(AA621=AA622,IF(OR(AB622=$AB$4:$AB621)=FALSE,", ",""),") "),""))</f>
        <v/>
      </c>
      <c r="AF621" s="11" t="str">
        <f t="array" ref="AF621">IF((COUNTBLANK(D621)=0)*OR($H$2="y",$H$2="m"),IFERROR(LEFT(C621, FIND(" ",C621)-1), C621),"")</f>
        <v/>
      </c>
      <c r="AG621" s="11" t="str">
        <f t="array" ref="AG621">IF(COUNTBLANK(D621)=1,"",IF(OR($H$2="y",$H$2="m"),IF(AA621=AA620,IF(OR(AC621=$AC$4:$AC620)=FALSE,AG620&amp;AF621,AG620),"("&amp;AF621)&amp;IF(AA621=AA622,IF(OR(AC622=$AC$4:$AC621)=FALSE,", ",""),") "),""))</f>
        <v/>
      </c>
      <c r="AH621" s="10" t="str">
        <f>IF((COUNTBLANK(D621)=1),"",IF(D621=D620,AH620,"")&amp;IF(B620&lt;&gt;B621,((IF(COUNTBLANK(E621)=1,$D$3&amp;"Non-type material: "&amp;$D$3,$D$3&amp;INDEX('type-categories'!$A$2:$B$100,MATCH(E621,'type-categories'!$A$2:$A$100,0),2)&amp;$D$3))),"")&amp;(IF(K621&lt;&gt;K620,$C$2&amp;UPPER(K621)&amp;$C$2&amp;$K$3&amp;" ",(IF(B621&lt;&gt;B620,$C$2&amp;UPPER(K621)&amp;$C$2&amp;$K$3&amp;" ",""))))&amp;IF((AA621&lt;&gt;AA622)*($H$2="y"),AD621&amp;AE621,IF((AA621&lt;&gt;AA622)*($H$2="m"),AD621&amp;AG621,IF(($H$2&lt;&gt;"m")*($H$2&lt;&gt;"Y"),(IF(F621=0,"",F621&amp;" "&amp;$F$4&amp;" "))&amp;(IF(G621=0,"",G621&amp;" "&amp;$G$4&amp;" "))&amp;(IF(H621=0,"",H621&amp;" "&amp;H$4&amp;" "))&amp;(IF(I621=0,"",I621&amp;" "&amp;$I$4&amp;" "))&amp;(IF(J621=0,"",J621&amp;" "&amp;$J$4&amp;" ")),"")))&amp;"; "&amp;IF((B621=B620)*(AA621=AA620), "same collecting data; ", IF((B621=B620)*(Z620=Z621),"same locality; ",(IF(COUNTBLANK(L621)=1,"",$D$2&amp;L621&amp;$L$3&amp;" "&amp;$D$2))&amp;(IF(COUNTBLANK(M621)=1,"",$E$2&amp;M621&amp;$E$2&amp;", "))&amp;(IF(COUNTBLANK(N621)=1,"",N621&amp;"; "))&amp;(IF(COUNTBLANK(O621)=1,"",O621&amp;"; ")))&amp;(IF(COUNTBLANK(P621)=1,"",P621&amp;"; "))&amp;(IF(COUNTBLANK(Q621)=1,"",Q621&amp;"; "))&amp;(IF(COUNTBLANK(R621)=1,"",R621&amp;"m, "))&amp;IF((COUNTBLANK(S621)=0)*(S621&lt;&gt;S620), S621&amp;"; ","")&amp;(IF(COUNTBLANK(U621)=1,"",U621&amp;"; "))&amp;(IF(COUNTBLANK(T621)=1,"",IF(COUNTBLANK(F$2)=1,T621&amp;"; ",T621&amp;" "&amp;F$2&amp;"; "))))&amp;(IF(COUNTBLANK(V621)=1,"",V621&amp;"; "))&amp;IF((COUNTBLANK(C621)=1),"",C621)&amp;IF((B621=B622)*(K621=K622)*(L621=L622)*(M621=M622),IF(($H$2&lt;&gt;"m")*($H$2&lt;&gt;"Y"), " • ", IF((ISNUMBER(FIND(")",AE621))), " • ", "")),IF((B621=B622)*(K621=K622)," • ",". ")))</f>
        <v/>
      </c>
      <c r="AI621" s="1"/>
    </row>
    <row r="622" spans="1:35" x14ac:dyDescent="0.25">
      <c r="A622" s="3" t="str">
        <f t="shared" si="66"/>
        <v/>
      </c>
      <c r="B622" s="53" t="str">
        <f t="shared" si="64"/>
        <v/>
      </c>
      <c r="C622" s="57"/>
      <c r="D622" s="57"/>
      <c r="E622" s="57"/>
      <c r="F622" s="57"/>
      <c r="G622" s="57"/>
      <c r="H622" s="57"/>
      <c r="I622" s="57"/>
      <c r="J622" s="57"/>
      <c r="K622" s="57"/>
      <c r="L622" s="57"/>
      <c r="M622" s="54"/>
      <c r="N622" s="57"/>
      <c r="O622" s="58"/>
      <c r="P622" s="58"/>
      <c r="Q622" s="58"/>
      <c r="R622" s="58"/>
      <c r="S622" s="54"/>
      <c r="T622" s="57"/>
      <c r="U622" s="57"/>
      <c r="V622" s="57"/>
      <c r="W622" s="57"/>
      <c r="X622" s="147" t="str">
        <f>IF(COUNTBLANK(D622)=1,"",IF('order-admin-units'!$I$1&lt;&gt;"y", "", IF(COUNTBLANK(K622)=1, 'order-admin-units'!$B$1+1, VLOOKUP(K622, ordercountry, 2))))</f>
        <v/>
      </c>
      <c r="Y622" s="147" t="str">
        <f>IF(COUNTBLANK(D622)=1,"",IF('order-admin-units'!$I$1&lt;&gt;"y", "", IF(COUNTBLANK(K622:L622)&gt;0, 'order-admin-units'!$B$2+1, VLOOKUP(K622&amp;"@"&amp;L622, orderadmin, 2))))</f>
        <v/>
      </c>
      <c r="Z622" s="147" t="str">
        <f t="shared" si="67"/>
        <v/>
      </c>
      <c r="AA622" s="147" t="str">
        <f t="shared" si="68"/>
        <v/>
      </c>
      <c r="AB622" s="147" t="str">
        <f t="shared" si="69"/>
        <v/>
      </c>
      <c r="AC622" s="147" t="str">
        <f t="shared" si="65"/>
        <v/>
      </c>
      <c r="AD622" s="11" t="str">
        <f t="shared" si="70"/>
        <v/>
      </c>
      <c r="AE622" s="11" t="str">
        <f t="array" ref="AE622">IF(COUNTBLANK(D622)=1,"",IF(OR($H$2="y",$H$2="m"),IF(AA622=AA621,IF(OR(AB622=$AB$4:$AB621)=FALSE,AE621&amp;C622,AE621),"("&amp;C622)&amp;IF(AA622=AA623,IF(OR(AB623=$AB$4:$AB622)=FALSE,", ",""),") "),""))</f>
        <v/>
      </c>
      <c r="AF622" s="11" t="str">
        <f t="array" ref="AF622">IF((COUNTBLANK(D622)=0)*OR($H$2="y",$H$2="m"),IFERROR(LEFT(C622, FIND(" ",C622)-1), C622),"")</f>
        <v/>
      </c>
      <c r="AG622" s="11" t="str">
        <f t="array" ref="AG622">IF(COUNTBLANK(D622)=1,"",IF(OR($H$2="y",$H$2="m"),IF(AA622=AA621,IF(OR(AC622=$AC$4:$AC621)=FALSE,AG621&amp;AF622,AG621),"("&amp;AF622)&amp;IF(AA622=AA623,IF(OR(AC623=$AC$4:$AC622)=FALSE,", ",""),") "),""))</f>
        <v/>
      </c>
      <c r="AH622" s="10" t="str">
        <f>IF((COUNTBLANK(D622)=1),"",IF(D622=D621,AH621,"")&amp;IF(B621&lt;&gt;B622,((IF(COUNTBLANK(E622)=1,$D$3&amp;"Non-type material: "&amp;$D$3,$D$3&amp;INDEX('type-categories'!$A$2:$B$100,MATCH(E622,'type-categories'!$A$2:$A$100,0),2)&amp;$D$3))),"")&amp;(IF(K622&lt;&gt;K621,$C$2&amp;UPPER(K622)&amp;$C$2&amp;$K$3&amp;" ",(IF(B622&lt;&gt;B621,$C$2&amp;UPPER(K622)&amp;$C$2&amp;$K$3&amp;" ",""))))&amp;IF((AA622&lt;&gt;AA623)*($H$2="y"),AD622&amp;AE622,IF((AA622&lt;&gt;AA623)*($H$2="m"),AD622&amp;AG622,IF(($H$2&lt;&gt;"m")*($H$2&lt;&gt;"Y"),(IF(F622=0,"",F622&amp;" "&amp;$F$4&amp;" "))&amp;(IF(G622=0,"",G622&amp;" "&amp;$G$4&amp;" "))&amp;(IF(H622=0,"",H622&amp;" "&amp;H$4&amp;" "))&amp;(IF(I622=0,"",I622&amp;" "&amp;$I$4&amp;" "))&amp;(IF(J622=0,"",J622&amp;" "&amp;$J$4&amp;" ")),"")))&amp;"; "&amp;IF((B622=B621)*(AA622=AA621), "same collecting data; ", IF((B622=B621)*(Z621=Z622),"same locality; ",(IF(COUNTBLANK(L622)=1,"",$D$2&amp;L622&amp;$L$3&amp;" "&amp;$D$2))&amp;(IF(COUNTBLANK(M622)=1,"",$E$2&amp;M622&amp;$E$2&amp;", "))&amp;(IF(COUNTBLANK(N622)=1,"",N622&amp;"; "))&amp;(IF(COUNTBLANK(O622)=1,"",O622&amp;"; ")))&amp;(IF(COUNTBLANK(P622)=1,"",P622&amp;"; "))&amp;(IF(COUNTBLANK(Q622)=1,"",Q622&amp;"; "))&amp;(IF(COUNTBLANK(R622)=1,"",R622&amp;"m, "))&amp;IF((COUNTBLANK(S622)=0)*(S622&lt;&gt;S621), S622&amp;"; ","")&amp;(IF(COUNTBLANK(U622)=1,"",U622&amp;"; "))&amp;(IF(COUNTBLANK(T622)=1,"",IF(COUNTBLANK(F$2)=1,T622&amp;"; ",T622&amp;" "&amp;F$2&amp;"; "))))&amp;(IF(COUNTBLANK(V622)=1,"",V622&amp;"; "))&amp;IF((COUNTBLANK(C622)=1),"",C622)&amp;IF((B622=B623)*(K622=K623)*(L622=L623)*(M622=M623),IF(($H$2&lt;&gt;"m")*($H$2&lt;&gt;"Y"), " • ", IF((ISNUMBER(FIND(")",AE622))), " • ", "")),IF((B622=B623)*(K622=K623)," • ",". ")))</f>
        <v/>
      </c>
      <c r="AI622" s="1"/>
    </row>
    <row r="623" spans="1:35" x14ac:dyDescent="0.25">
      <c r="A623" s="3" t="str">
        <f t="shared" si="66"/>
        <v/>
      </c>
      <c r="B623" s="53" t="str">
        <f t="shared" si="64"/>
        <v/>
      </c>
      <c r="C623" s="57"/>
      <c r="D623" s="57"/>
      <c r="E623" s="57"/>
      <c r="F623" s="57"/>
      <c r="G623" s="57"/>
      <c r="H623" s="57"/>
      <c r="I623" s="57"/>
      <c r="J623" s="57"/>
      <c r="K623" s="57"/>
      <c r="L623" s="57"/>
      <c r="M623" s="54"/>
      <c r="N623" s="57"/>
      <c r="O623" s="58"/>
      <c r="P623" s="58"/>
      <c r="Q623" s="58"/>
      <c r="R623" s="58"/>
      <c r="S623" s="54"/>
      <c r="T623" s="57"/>
      <c r="U623" s="57"/>
      <c r="V623" s="57"/>
      <c r="W623" s="57"/>
      <c r="X623" s="147" t="str">
        <f>IF(COUNTBLANK(D623)=1,"",IF('order-admin-units'!$I$1&lt;&gt;"y", "", IF(COUNTBLANK(K623)=1, 'order-admin-units'!$B$1+1, VLOOKUP(K623, ordercountry, 2))))</f>
        <v/>
      </c>
      <c r="Y623" s="147" t="str">
        <f>IF(COUNTBLANK(D623)=1,"",IF('order-admin-units'!$I$1&lt;&gt;"y", "", IF(COUNTBLANK(K623:L623)&gt;0, 'order-admin-units'!$B$2+1, VLOOKUP(K623&amp;"@"&amp;L623, orderadmin, 2))))</f>
        <v/>
      </c>
      <c r="Z623" s="147" t="str">
        <f t="shared" si="67"/>
        <v/>
      </c>
      <c r="AA623" s="147" t="str">
        <f t="shared" si="68"/>
        <v/>
      </c>
      <c r="AB623" s="147" t="str">
        <f t="shared" si="69"/>
        <v/>
      </c>
      <c r="AC623" s="147" t="str">
        <f t="shared" si="65"/>
        <v/>
      </c>
      <c r="AD623" s="11" t="str">
        <f t="shared" si="70"/>
        <v/>
      </c>
      <c r="AE623" s="11" t="str">
        <f t="array" ref="AE623">IF(COUNTBLANK(D623)=1,"",IF(OR($H$2="y",$H$2="m"),IF(AA623=AA622,IF(OR(AB623=$AB$4:$AB622)=FALSE,AE622&amp;C623,AE622),"("&amp;C623)&amp;IF(AA623=AA624,IF(OR(AB624=$AB$4:$AB623)=FALSE,", ",""),") "),""))</f>
        <v/>
      </c>
      <c r="AF623" s="11" t="str">
        <f t="array" ref="AF623">IF((COUNTBLANK(D623)=0)*OR($H$2="y",$H$2="m"),IFERROR(LEFT(C623, FIND(" ",C623)-1), C623),"")</f>
        <v/>
      </c>
      <c r="AG623" s="11" t="str">
        <f t="array" ref="AG623">IF(COUNTBLANK(D623)=1,"",IF(OR($H$2="y",$H$2="m"),IF(AA623=AA622,IF(OR(AC623=$AC$4:$AC622)=FALSE,AG622&amp;AF623,AG622),"("&amp;AF623)&amp;IF(AA623=AA624,IF(OR(AC624=$AC$4:$AC623)=FALSE,", ",""),") "),""))</f>
        <v/>
      </c>
      <c r="AH623" s="10" t="str">
        <f>IF((COUNTBLANK(D623)=1),"",IF(D623=D622,AH622,"")&amp;IF(B622&lt;&gt;B623,((IF(COUNTBLANK(E623)=1,$D$3&amp;"Non-type material: "&amp;$D$3,$D$3&amp;INDEX('type-categories'!$A$2:$B$100,MATCH(E623,'type-categories'!$A$2:$A$100,0),2)&amp;$D$3))),"")&amp;(IF(K623&lt;&gt;K622,$C$2&amp;UPPER(K623)&amp;$C$2&amp;$K$3&amp;" ",(IF(B623&lt;&gt;B622,$C$2&amp;UPPER(K623)&amp;$C$2&amp;$K$3&amp;" ",""))))&amp;IF((AA623&lt;&gt;AA624)*($H$2="y"),AD623&amp;AE623,IF((AA623&lt;&gt;AA624)*($H$2="m"),AD623&amp;AG623,IF(($H$2&lt;&gt;"m")*($H$2&lt;&gt;"Y"),(IF(F623=0,"",F623&amp;" "&amp;$F$4&amp;" "))&amp;(IF(G623=0,"",G623&amp;" "&amp;$G$4&amp;" "))&amp;(IF(H623=0,"",H623&amp;" "&amp;H$4&amp;" "))&amp;(IF(I623=0,"",I623&amp;" "&amp;$I$4&amp;" "))&amp;(IF(J623=0,"",J623&amp;" "&amp;$J$4&amp;" ")),"")))&amp;"; "&amp;IF((B623=B622)*(AA623=AA622), "same collecting data; ", IF((B623=B622)*(Z622=Z623),"same locality; ",(IF(COUNTBLANK(L623)=1,"",$D$2&amp;L623&amp;$L$3&amp;" "&amp;$D$2))&amp;(IF(COUNTBLANK(M623)=1,"",$E$2&amp;M623&amp;$E$2&amp;", "))&amp;(IF(COUNTBLANK(N623)=1,"",N623&amp;"; "))&amp;(IF(COUNTBLANK(O623)=1,"",O623&amp;"; ")))&amp;(IF(COUNTBLANK(P623)=1,"",P623&amp;"; "))&amp;(IF(COUNTBLANK(Q623)=1,"",Q623&amp;"; "))&amp;(IF(COUNTBLANK(R623)=1,"",R623&amp;"m, "))&amp;IF((COUNTBLANK(S623)=0)*(S623&lt;&gt;S622), S623&amp;"; ","")&amp;(IF(COUNTBLANK(U623)=1,"",U623&amp;"; "))&amp;(IF(COUNTBLANK(T623)=1,"",IF(COUNTBLANK(F$2)=1,T623&amp;"; ",T623&amp;" "&amp;F$2&amp;"; "))))&amp;(IF(COUNTBLANK(V623)=1,"",V623&amp;"; "))&amp;IF((COUNTBLANK(C623)=1),"",C623)&amp;IF((B623=B624)*(K623=K624)*(L623=L624)*(M623=M624),IF(($H$2&lt;&gt;"m")*($H$2&lt;&gt;"Y"), " • ", IF((ISNUMBER(FIND(")",AE623))), " • ", "")),IF((B623=B624)*(K623=K624)," • ",". ")))</f>
        <v/>
      </c>
      <c r="AI623" s="1"/>
    </row>
    <row r="624" spans="1:35" x14ac:dyDescent="0.25">
      <c r="A624" s="3" t="str">
        <f t="shared" si="66"/>
        <v/>
      </c>
      <c r="B624" s="53" t="str">
        <f t="shared" si="64"/>
        <v/>
      </c>
      <c r="C624" s="57"/>
      <c r="D624" s="57"/>
      <c r="E624" s="57"/>
      <c r="F624" s="57"/>
      <c r="G624" s="57"/>
      <c r="H624" s="57"/>
      <c r="I624" s="57"/>
      <c r="J624" s="57"/>
      <c r="K624" s="57"/>
      <c r="L624" s="57"/>
      <c r="M624" s="54"/>
      <c r="N624" s="57"/>
      <c r="O624" s="58"/>
      <c r="P624" s="58"/>
      <c r="Q624" s="58"/>
      <c r="R624" s="58"/>
      <c r="S624" s="54"/>
      <c r="T624" s="57"/>
      <c r="U624" s="57"/>
      <c r="V624" s="57"/>
      <c r="W624" s="57"/>
      <c r="X624" s="147" t="str">
        <f>IF(COUNTBLANK(D624)=1,"",IF('order-admin-units'!$I$1&lt;&gt;"y", "", IF(COUNTBLANK(K624)=1, 'order-admin-units'!$B$1+1, VLOOKUP(K624, ordercountry, 2))))</f>
        <v/>
      </c>
      <c r="Y624" s="147" t="str">
        <f>IF(COUNTBLANK(D624)=1,"",IF('order-admin-units'!$I$1&lt;&gt;"y", "", IF(COUNTBLANK(K624:L624)&gt;0, 'order-admin-units'!$B$2+1, VLOOKUP(K624&amp;"@"&amp;L624, orderadmin, 2))))</f>
        <v/>
      </c>
      <c r="Z624" s="147" t="str">
        <f t="shared" si="67"/>
        <v/>
      </c>
      <c r="AA624" s="147" t="str">
        <f t="shared" si="68"/>
        <v/>
      </c>
      <c r="AB624" s="147" t="str">
        <f t="shared" si="69"/>
        <v/>
      </c>
      <c r="AC624" s="147" t="str">
        <f t="shared" si="65"/>
        <v/>
      </c>
      <c r="AD624" s="11" t="str">
        <f t="shared" si="70"/>
        <v/>
      </c>
      <c r="AE624" s="11" t="str">
        <f t="array" ref="AE624">IF(COUNTBLANK(D624)=1,"",IF(OR($H$2="y",$H$2="m"),IF(AA624=AA623,IF(OR(AB624=$AB$4:$AB623)=FALSE,AE623&amp;C624,AE623),"("&amp;C624)&amp;IF(AA624=AA625,IF(OR(AB625=$AB$4:$AB624)=FALSE,", ",""),") "),""))</f>
        <v/>
      </c>
      <c r="AF624" s="11" t="str">
        <f t="array" ref="AF624">IF((COUNTBLANK(D624)=0)*OR($H$2="y",$H$2="m"),IFERROR(LEFT(C624, FIND(" ",C624)-1), C624),"")</f>
        <v/>
      </c>
      <c r="AG624" s="11" t="str">
        <f t="array" ref="AG624">IF(COUNTBLANK(D624)=1,"",IF(OR($H$2="y",$H$2="m"),IF(AA624=AA623,IF(OR(AC624=$AC$4:$AC623)=FALSE,AG623&amp;AF624,AG623),"("&amp;AF624)&amp;IF(AA624=AA625,IF(OR(AC625=$AC$4:$AC624)=FALSE,", ",""),") "),""))</f>
        <v/>
      </c>
      <c r="AH624" s="10" t="str">
        <f>IF((COUNTBLANK(D624)=1),"",IF(D624=D623,AH623,"")&amp;IF(B623&lt;&gt;B624,((IF(COUNTBLANK(E624)=1,$D$3&amp;"Non-type material: "&amp;$D$3,$D$3&amp;INDEX('type-categories'!$A$2:$B$100,MATCH(E624,'type-categories'!$A$2:$A$100,0),2)&amp;$D$3))),"")&amp;(IF(K624&lt;&gt;K623,$C$2&amp;UPPER(K624)&amp;$C$2&amp;$K$3&amp;" ",(IF(B624&lt;&gt;B623,$C$2&amp;UPPER(K624)&amp;$C$2&amp;$K$3&amp;" ",""))))&amp;IF((AA624&lt;&gt;AA625)*($H$2="y"),AD624&amp;AE624,IF((AA624&lt;&gt;AA625)*($H$2="m"),AD624&amp;AG624,IF(($H$2&lt;&gt;"m")*($H$2&lt;&gt;"Y"),(IF(F624=0,"",F624&amp;" "&amp;$F$4&amp;" "))&amp;(IF(G624=0,"",G624&amp;" "&amp;$G$4&amp;" "))&amp;(IF(H624=0,"",H624&amp;" "&amp;H$4&amp;" "))&amp;(IF(I624=0,"",I624&amp;" "&amp;$I$4&amp;" "))&amp;(IF(J624=0,"",J624&amp;" "&amp;$J$4&amp;" ")),"")))&amp;"; "&amp;IF((B624=B623)*(AA624=AA623), "same collecting data; ", IF((B624=B623)*(Z623=Z624),"same locality; ",(IF(COUNTBLANK(L624)=1,"",$D$2&amp;L624&amp;$L$3&amp;" "&amp;$D$2))&amp;(IF(COUNTBLANK(M624)=1,"",$E$2&amp;M624&amp;$E$2&amp;", "))&amp;(IF(COUNTBLANK(N624)=1,"",N624&amp;"; "))&amp;(IF(COUNTBLANK(O624)=1,"",O624&amp;"; ")))&amp;(IF(COUNTBLANK(P624)=1,"",P624&amp;"; "))&amp;(IF(COUNTBLANK(Q624)=1,"",Q624&amp;"; "))&amp;(IF(COUNTBLANK(R624)=1,"",R624&amp;"m, "))&amp;IF((COUNTBLANK(S624)=0)*(S624&lt;&gt;S623), S624&amp;"; ","")&amp;(IF(COUNTBLANK(U624)=1,"",U624&amp;"; "))&amp;(IF(COUNTBLANK(T624)=1,"",IF(COUNTBLANK(F$2)=1,T624&amp;"; ",T624&amp;" "&amp;F$2&amp;"; "))))&amp;(IF(COUNTBLANK(V624)=1,"",V624&amp;"; "))&amp;IF((COUNTBLANK(C624)=1),"",C624)&amp;IF((B624=B625)*(K624=K625)*(L624=L625)*(M624=M625),IF(($H$2&lt;&gt;"m")*($H$2&lt;&gt;"Y"), " • ", IF((ISNUMBER(FIND(")",AE624))), " • ", "")),IF((B624=B625)*(K624=K625)," • ",". ")))</f>
        <v/>
      </c>
      <c r="AI624" s="1"/>
    </row>
    <row r="625" spans="1:35" x14ac:dyDescent="0.25">
      <c r="A625" s="3" t="str">
        <f t="shared" si="66"/>
        <v/>
      </c>
      <c r="B625" s="53" t="str">
        <f t="shared" si="64"/>
        <v/>
      </c>
      <c r="C625" s="57"/>
      <c r="D625" s="57"/>
      <c r="E625" s="57"/>
      <c r="F625" s="57"/>
      <c r="G625" s="57"/>
      <c r="H625" s="57"/>
      <c r="I625" s="57"/>
      <c r="J625" s="57"/>
      <c r="K625" s="57"/>
      <c r="L625" s="57"/>
      <c r="M625" s="54"/>
      <c r="N625" s="57"/>
      <c r="O625" s="58"/>
      <c r="P625" s="58"/>
      <c r="Q625" s="58"/>
      <c r="R625" s="58"/>
      <c r="S625" s="54"/>
      <c r="T625" s="57"/>
      <c r="U625" s="57"/>
      <c r="V625" s="57"/>
      <c r="W625" s="57"/>
      <c r="X625" s="147" t="str">
        <f>IF(COUNTBLANK(D625)=1,"",IF('order-admin-units'!$I$1&lt;&gt;"y", "", IF(COUNTBLANK(K625)=1, 'order-admin-units'!$B$1+1, VLOOKUP(K625, ordercountry, 2))))</f>
        <v/>
      </c>
      <c r="Y625" s="147" t="str">
        <f>IF(COUNTBLANK(D625)=1,"",IF('order-admin-units'!$I$1&lt;&gt;"y", "", IF(COUNTBLANK(K625:L625)&gt;0, 'order-admin-units'!$B$2+1, VLOOKUP(K625&amp;"@"&amp;L625, orderadmin, 2))))</f>
        <v/>
      </c>
      <c r="Z625" s="147" t="str">
        <f t="shared" si="67"/>
        <v/>
      </c>
      <c r="AA625" s="147" t="str">
        <f t="shared" si="68"/>
        <v/>
      </c>
      <c r="AB625" s="147" t="str">
        <f t="shared" si="69"/>
        <v/>
      </c>
      <c r="AC625" s="147" t="str">
        <f t="shared" si="65"/>
        <v/>
      </c>
      <c r="AD625" s="11" t="str">
        <f t="shared" si="70"/>
        <v/>
      </c>
      <c r="AE625" s="11" t="str">
        <f t="array" ref="AE625">IF(COUNTBLANK(D625)=1,"",IF(OR($H$2="y",$H$2="m"),IF(AA625=AA624,IF(OR(AB625=$AB$4:$AB624)=FALSE,AE624&amp;C625,AE624),"("&amp;C625)&amp;IF(AA625=AA626,IF(OR(AB626=$AB$4:$AB625)=FALSE,", ",""),") "),""))</f>
        <v/>
      </c>
      <c r="AF625" s="11" t="str">
        <f t="array" ref="AF625">IF((COUNTBLANK(D625)=0)*OR($H$2="y",$H$2="m"),IFERROR(LEFT(C625, FIND(" ",C625)-1), C625),"")</f>
        <v/>
      </c>
      <c r="AG625" s="11" t="str">
        <f t="array" ref="AG625">IF(COUNTBLANK(D625)=1,"",IF(OR($H$2="y",$H$2="m"),IF(AA625=AA624,IF(OR(AC625=$AC$4:$AC624)=FALSE,AG624&amp;AF625,AG624),"("&amp;AF625)&amp;IF(AA625=AA626,IF(OR(AC626=$AC$4:$AC625)=FALSE,", ",""),") "),""))</f>
        <v/>
      </c>
      <c r="AH625" s="10" t="str">
        <f>IF((COUNTBLANK(D625)=1),"",IF(D625=D624,AH624,"")&amp;IF(B624&lt;&gt;B625,((IF(COUNTBLANK(E625)=1,$D$3&amp;"Non-type material: "&amp;$D$3,$D$3&amp;INDEX('type-categories'!$A$2:$B$100,MATCH(E625,'type-categories'!$A$2:$A$100,0),2)&amp;$D$3))),"")&amp;(IF(K625&lt;&gt;K624,$C$2&amp;UPPER(K625)&amp;$C$2&amp;$K$3&amp;" ",(IF(B625&lt;&gt;B624,$C$2&amp;UPPER(K625)&amp;$C$2&amp;$K$3&amp;" ",""))))&amp;IF((AA625&lt;&gt;AA626)*($H$2="y"),AD625&amp;AE625,IF((AA625&lt;&gt;AA626)*($H$2="m"),AD625&amp;AG625,IF(($H$2&lt;&gt;"m")*($H$2&lt;&gt;"Y"),(IF(F625=0,"",F625&amp;" "&amp;$F$4&amp;" "))&amp;(IF(G625=0,"",G625&amp;" "&amp;$G$4&amp;" "))&amp;(IF(H625=0,"",H625&amp;" "&amp;H$4&amp;" "))&amp;(IF(I625=0,"",I625&amp;" "&amp;$I$4&amp;" "))&amp;(IF(J625=0,"",J625&amp;" "&amp;$J$4&amp;" ")),"")))&amp;"; "&amp;IF((B625=B624)*(AA625=AA624), "same collecting data; ", IF((B625=B624)*(Z624=Z625),"same locality; ",(IF(COUNTBLANK(L625)=1,"",$D$2&amp;L625&amp;$L$3&amp;" "&amp;$D$2))&amp;(IF(COUNTBLANK(M625)=1,"",$E$2&amp;M625&amp;$E$2&amp;", "))&amp;(IF(COUNTBLANK(N625)=1,"",N625&amp;"; "))&amp;(IF(COUNTBLANK(O625)=1,"",O625&amp;"; ")))&amp;(IF(COUNTBLANK(P625)=1,"",P625&amp;"; "))&amp;(IF(COUNTBLANK(Q625)=1,"",Q625&amp;"; "))&amp;(IF(COUNTBLANK(R625)=1,"",R625&amp;"m, "))&amp;IF((COUNTBLANK(S625)=0)*(S625&lt;&gt;S624), S625&amp;"; ","")&amp;(IF(COUNTBLANK(U625)=1,"",U625&amp;"; "))&amp;(IF(COUNTBLANK(T625)=1,"",IF(COUNTBLANK(F$2)=1,T625&amp;"; ",T625&amp;" "&amp;F$2&amp;"; "))))&amp;(IF(COUNTBLANK(V625)=1,"",V625&amp;"; "))&amp;IF((COUNTBLANK(C625)=1),"",C625)&amp;IF((B625=B626)*(K625=K626)*(L625=L626)*(M625=M626),IF(($H$2&lt;&gt;"m")*($H$2&lt;&gt;"Y"), " • ", IF((ISNUMBER(FIND(")",AE625))), " • ", "")),IF((B625=B626)*(K625=K626)," • ",". ")))</f>
        <v/>
      </c>
      <c r="AI625" s="1"/>
    </row>
    <row r="626" spans="1:35" x14ac:dyDescent="0.25">
      <c r="A626" s="3" t="str">
        <f t="shared" si="66"/>
        <v/>
      </c>
      <c r="B626" s="53" t="str">
        <f t="shared" si="64"/>
        <v/>
      </c>
      <c r="C626" s="57"/>
      <c r="D626" s="57"/>
      <c r="E626" s="57"/>
      <c r="F626" s="57"/>
      <c r="G626" s="57"/>
      <c r="H626" s="57"/>
      <c r="I626" s="57"/>
      <c r="J626" s="57"/>
      <c r="K626" s="57"/>
      <c r="L626" s="57"/>
      <c r="M626" s="54"/>
      <c r="N626" s="57"/>
      <c r="O626" s="58"/>
      <c r="P626" s="58"/>
      <c r="Q626" s="58"/>
      <c r="R626" s="58"/>
      <c r="S626" s="54"/>
      <c r="T626" s="57"/>
      <c r="U626" s="57"/>
      <c r="V626" s="57"/>
      <c r="W626" s="57"/>
      <c r="X626" s="147" t="str">
        <f>IF(COUNTBLANK(D626)=1,"",IF('order-admin-units'!$I$1&lt;&gt;"y", "", IF(COUNTBLANK(K626)=1, 'order-admin-units'!$B$1+1, VLOOKUP(K626, ordercountry, 2))))</f>
        <v/>
      </c>
      <c r="Y626" s="147" t="str">
        <f>IF(COUNTBLANK(D626)=1,"",IF('order-admin-units'!$I$1&lt;&gt;"y", "", IF(COUNTBLANK(K626:L626)&gt;0, 'order-admin-units'!$B$2+1, VLOOKUP(K626&amp;"@"&amp;L626, orderadmin, 2))))</f>
        <v/>
      </c>
      <c r="Z626" s="147" t="str">
        <f t="shared" si="67"/>
        <v/>
      </c>
      <c r="AA626" s="147" t="str">
        <f t="shared" si="68"/>
        <v/>
      </c>
      <c r="AB626" s="147" t="str">
        <f t="shared" si="69"/>
        <v/>
      </c>
      <c r="AC626" s="147" t="str">
        <f t="shared" si="65"/>
        <v/>
      </c>
      <c r="AD626" s="11" t="str">
        <f t="shared" si="70"/>
        <v/>
      </c>
      <c r="AE626" s="11" t="str">
        <f t="array" ref="AE626">IF(COUNTBLANK(D626)=1,"",IF(OR($H$2="y",$H$2="m"),IF(AA626=AA625,IF(OR(AB626=$AB$4:$AB625)=FALSE,AE625&amp;C626,AE625),"("&amp;C626)&amp;IF(AA626=AA627,IF(OR(AB627=$AB$4:$AB626)=FALSE,", ",""),") "),""))</f>
        <v/>
      </c>
      <c r="AF626" s="11" t="str">
        <f t="array" ref="AF626">IF((COUNTBLANK(D626)=0)*OR($H$2="y",$H$2="m"),IFERROR(LEFT(C626, FIND(" ",C626)-1), C626),"")</f>
        <v/>
      </c>
      <c r="AG626" s="11" t="str">
        <f t="array" ref="AG626">IF(COUNTBLANK(D626)=1,"",IF(OR($H$2="y",$H$2="m"),IF(AA626=AA625,IF(OR(AC626=$AC$4:$AC625)=FALSE,AG625&amp;AF626,AG625),"("&amp;AF626)&amp;IF(AA626=AA627,IF(OR(AC627=$AC$4:$AC626)=FALSE,", ",""),") "),""))</f>
        <v/>
      </c>
      <c r="AH626" s="10" t="str">
        <f>IF((COUNTBLANK(D626)=1),"",IF(D626=D625,AH625,"")&amp;IF(B625&lt;&gt;B626,((IF(COUNTBLANK(E626)=1,$D$3&amp;"Non-type material: "&amp;$D$3,$D$3&amp;INDEX('type-categories'!$A$2:$B$100,MATCH(E626,'type-categories'!$A$2:$A$100,0),2)&amp;$D$3))),"")&amp;(IF(K626&lt;&gt;K625,$C$2&amp;UPPER(K626)&amp;$C$2&amp;$K$3&amp;" ",(IF(B626&lt;&gt;B625,$C$2&amp;UPPER(K626)&amp;$C$2&amp;$K$3&amp;" ",""))))&amp;IF((AA626&lt;&gt;AA627)*($H$2="y"),AD626&amp;AE626,IF((AA626&lt;&gt;AA627)*($H$2="m"),AD626&amp;AG626,IF(($H$2&lt;&gt;"m")*($H$2&lt;&gt;"Y"),(IF(F626=0,"",F626&amp;" "&amp;$F$4&amp;" "))&amp;(IF(G626=0,"",G626&amp;" "&amp;$G$4&amp;" "))&amp;(IF(H626=0,"",H626&amp;" "&amp;H$4&amp;" "))&amp;(IF(I626=0,"",I626&amp;" "&amp;$I$4&amp;" "))&amp;(IF(J626=0,"",J626&amp;" "&amp;$J$4&amp;" ")),"")))&amp;"; "&amp;IF((B626=B625)*(AA626=AA625), "same collecting data; ", IF((B626=B625)*(Z625=Z626),"same locality; ",(IF(COUNTBLANK(L626)=1,"",$D$2&amp;L626&amp;$L$3&amp;" "&amp;$D$2))&amp;(IF(COUNTBLANK(M626)=1,"",$E$2&amp;M626&amp;$E$2&amp;", "))&amp;(IF(COUNTBLANK(N626)=1,"",N626&amp;"; "))&amp;(IF(COUNTBLANK(O626)=1,"",O626&amp;"; ")))&amp;(IF(COUNTBLANK(P626)=1,"",P626&amp;"; "))&amp;(IF(COUNTBLANK(Q626)=1,"",Q626&amp;"; "))&amp;(IF(COUNTBLANK(R626)=1,"",R626&amp;"m, "))&amp;IF((COUNTBLANK(S626)=0)*(S626&lt;&gt;S625), S626&amp;"; ","")&amp;(IF(COUNTBLANK(U626)=1,"",U626&amp;"; "))&amp;(IF(COUNTBLANK(T626)=1,"",IF(COUNTBLANK(F$2)=1,T626&amp;"; ",T626&amp;" "&amp;F$2&amp;"; "))))&amp;(IF(COUNTBLANK(V626)=1,"",V626&amp;"; "))&amp;IF((COUNTBLANK(C626)=1),"",C626)&amp;IF((B626=B627)*(K626=K627)*(L626=L627)*(M626=M627),IF(($H$2&lt;&gt;"m")*($H$2&lt;&gt;"Y"), " • ", IF((ISNUMBER(FIND(")",AE626))), " • ", "")),IF((B626=B627)*(K626=K627)," • ",". ")))</f>
        <v/>
      </c>
      <c r="AI626" s="1"/>
    </row>
    <row r="627" spans="1:35" x14ac:dyDescent="0.25">
      <c r="A627" s="3" t="str">
        <f t="shared" si="66"/>
        <v/>
      </c>
      <c r="B627" s="53" t="str">
        <f t="shared" si="64"/>
        <v/>
      </c>
      <c r="C627" s="57"/>
      <c r="D627" s="57"/>
      <c r="E627" s="57"/>
      <c r="F627" s="57"/>
      <c r="G627" s="57"/>
      <c r="H627" s="57"/>
      <c r="I627" s="57"/>
      <c r="J627" s="57"/>
      <c r="K627" s="57"/>
      <c r="L627" s="57"/>
      <c r="M627" s="54"/>
      <c r="N627" s="57"/>
      <c r="O627" s="58"/>
      <c r="P627" s="58"/>
      <c r="Q627" s="58"/>
      <c r="R627" s="58"/>
      <c r="S627" s="54"/>
      <c r="T627" s="57"/>
      <c r="U627" s="57"/>
      <c r="V627" s="57"/>
      <c r="W627" s="57"/>
      <c r="X627" s="147" t="str">
        <f>IF(COUNTBLANK(D627)=1,"",IF('order-admin-units'!$I$1&lt;&gt;"y", "", IF(COUNTBLANK(K627)=1, 'order-admin-units'!$B$1+1, VLOOKUP(K627, ordercountry, 2))))</f>
        <v/>
      </c>
      <c r="Y627" s="147" t="str">
        <f>IF(COUNTBLANK(D627)=1,"",IF('order-admin-units'!$I$1&lt;&gt;"y", "", IF(COUNTBLANK(K627:L627)&gt;0, 'order-admin-units'!$B$2+1, VLOOKUP(K627&amp;"@"&amp;L627, orderadmin, 2))))</f>
        <v/>
      </c>
      <c r="Z627" s="147" t="str">
        <f t="shared" si="67"/>
        <v/>
      </c>
      <c r="AA627" s="147" t="str">
        <f t="shared" si="68"/>
        <v/>
      </c>
      <c r="AB627" s="147" t="str">
        <f t="shared" si="69"/>
        <v/>
      </c>
      <c r="AC627" s="147" t="str">
        <f t="shared" si="65"/>
        <v/>
      </c>
      <c r="AD627" s="11" t="str">
        <f t="shared" si="70"/>
        <v/>
      </c>
      <c r="AE627" s="11" t="str">
        <f t="array" ref="AE627">IF(COUNTBLANK(D627)=1,"",IF(OR($H$2="y",$H$2="m"),IF(AA627=AA626,IF(OR(AB627=$AB$4:$AB626)=FALSE,AE626&amp;C627,AE626),"("&amp;C627)&amp;IF(AA627=AA628,IF(OR(AB628=$AB$4:$AB627)=FALSE,", ",""),") "),""))</f>
        <v/>
      </c>
      <c r="AF627" s="11" t="str">
        <f t="array" ref="AF627">IF((COUNTBLANK(D627)=0)*OR($H$2="y",$H$2="m"),IFERROR(LEFT(C627, FIND(" ",C627)-1), C627),"")</f>
        <v/>
      </c>
      <c r="AG627" s="11" t="str">
        <f t="array" ref="AG627">IF(COUNTBLANK(D627)=1,"",IF(OR($H$2="y",$H$2="m"),IF(AA627=AA626,IF(OR(AC627=$AC$4:$AC626)=FALSE,AG626&amp;AF627,AG626),"("&amp;AF627)&amp;IF(AA627=AA628,IF(OR(AC628=$AC$4:$AC627)=FALSE,", ",""),") "),""))</f>
        <v/>
      </c>
      <c r="AH627" s="10" t="str">
        <f>IF((COUNTBLANK(D627)=1),"",IF(D627=D626,AH626,"")&amp;IF(B626&lt;&gt;B627,((IF(COUNTBLANK(E627)=1,$D$3&amp;"Non-type material: "&amp;$D$3,$D$3&amp;INDEX('type-categories'!$A$2:$B$100,MATCH(E627,'type-categories'!$A$2:$A$100,0),2)&amp;$D$3))),"")&amp;(IF(K627&lt;&gt;K626,$C$2&amp;UPPER(K627)&amp;$C$2&amp;$K$3&amp;" ",(IF(B627&lt;&gt;B626,$C$2&amp;UPPER(K627)&amp;$C$2&amp;$K$3&amp;" ",""))))&amp;IF((AA627&lt;&gt;AA628)*($H$2="y"),AD627&amp;AE627,IF((AA627&lt;&gt;AA628)*($H$2="m"),AD627&amp;AG627,IF(($H$2&lt;&gt;"m")*($H$2&lt;&gt;"Y"),(IF(F627=0,"",F627&amp;" "&amp;$F$4&amp;" "))&amp;(IF(G627=0,"",G627&amp;" "&amp;$G$4&amp;" "))&amp;(IF(H627=0,"",H627&amp;" "&amp;H$4&amp;" "))&amp;(IF(I627=0,"",I627&amp;" "&amp;$I$4&amp;" "))&amp;(IF(J627=0,"",J627&amp;" "&amp;$J$4&amp;" ")),"")))&amp;"; "&amp;IF((B627=B626)*(AA627=AA626), "same collecting data; ", IF((B627=B626)*(Z626=Z627),"same locality; ",(IF(COUNTBLANK(L627)=1,"",$D$2&amp;L627&amp;$L$3&amp;" "&amp;$D$2))&amp;(IF(COUNTBLANK(M627)=1,"",$E$2&amp;M627&amp;$E$2&amp;", "))&amp;(IF(COUNTBLANK(N627)=1,"",N627&amp;"; "))&amp;(IF(COUNTBLANK(O627)=1,"",O627&amp;"; ")))&amp;(IF(COUNTBLANK(P627)=1,"",P627&amp;"; "))&amp;(IF(COUNTBLANK(Q627)=1,"",Q627&amp;"; "))&amp;(IF(COUNTBLANK(R627)=1,"",R627&amp;"m, "))&amp;IF((COUNTBLANK(S627)=0)*(S627&lt;&gt;S626), S627&amp;"; ","")&amp;(IF(COUNTBLANK(U627)=1,"",U627&amp;"; "))&amp;(IF(COUNTBLANK(T627)=1,"",IF(COUNTBLANK(F$2)=1,T627&amp;"; ",T627&amp;" "&amp;F$2&amp;"; "))))&amp;(IF(COUNTBLANK(V627)=1,"",V627&amp;"; "))&amp;IF((COUNTBLANK(C627)=1),"",C627)&amp;IF((B627=B628)*(K627=K628)*(L627=L628)*(M627=M628),IF(($H$2&lt;&gt;"m")*($H$2&lt;&gt;"Y"), " • ", IF((ISNUMBER(FIND(")",AE627))), " • ", "")),IF((B627=B628)*(K627=K628)," • ",". ")))</f>
        <v/>
      </c>
      <c r="AI627" s="1"/>
    </row>
    <row r="628" spans="1:35" x14ac:dyDescent="0.25">
      <c r="A628" s="3" t="str">
        <f t="shared" si="66"/>
        <v/>
      </c>
      <c r="B628" s="53" t="str">
        <f t="shared" si="64"/>
        <v/>
      </c>
      <c r="C628" s="57"/>
      <c r="D628" s="57"/>
      <c r="E628" s="57"/>
      <c r="F628" s="57"/>
      <c r="G628" s="57"/>
      <c r="H628" s="57"/>
      <c r="I628" s="57"/>
      <c r="J628" s="57"/>
      <c r="K628" s="57"/>
      <c r="L628" s="57"/>
      <c r="M628" s="54"/>
      <c r="N628" s="57"/>
      <c r="O628" s="58"/>
      <c r="P628" s="58"/>
      <c r="Q628" s="58"/>
      <c r="R628" s="58"/>
      <c r="S628" s="54"/>
      <c r="T628" s="57"/>
      <c r="U628" s="57"/>
      <c r="V628" s="57"/>
      <c r="W628" s="57"/>
      <c r="X628" s="147" t="str">
        <f>IF(COUNTBLANK(D628)=1,"",IF('order-admin-units'!$I$1&lt;&gt;"y", "", IF(COUNTBLANK(K628)=1, 'order-admin-units'!$B$1+1, VLOOKUP(K628, ordercountry, 2))))</f>
        <v/>
      </c>
      <c r="Y628" s="147" t="str">
        <f>IF(COUNTBLANK(D628)=1,"",IF('order-admin-units'!$I$1&lt;&gt;"y", "", IF(COUNTBLANK(K628:L628)&gt;0, 'order-admin-units'!$B$2+1, VLOOKUP(K628&amp;"@"&amp;L628, orderadmin, 2))))</f>
        <v/>
      </c>
      <c r="Z628" s="147" t="str">
        <f t="shared" si="67"/>
        <v/>
      </c>
      <c r="AA628" s="147" t="str">
        <f t="shared" si="68"/>
        <v/>
      </c>
      <c r="AB628" s="147" t="str">
        <f t="shared" si="69"/>
        <v/>
      </c>
      <c r="AC628" s="147" t="str">
        <f t="shared" si="65"/>
        <v/>
      </c>
      <c r="AD628" s="11" t="str">
        <f t="shared" si="70"/>
        <v/>
      </c>
      <c r="AE628" s="11" t="str">
        <f t="array" ref="AE628">IF(COUNTBLANK(D628)=1,"",IF(OR($H$2="y",$H$2="m"),IF(AA628=AA627,IF(OR(AB628=$AB$4:$AB627)=FALSE,AE627&amp;C628,AE627),"("&amp;C628)&amp;IF(AA628=AA629,IF(OR(AB629=$AB$4:$AB628)=FALSE,", ",""),") "),""))</f>
        <v/>
      </c>
      <c r="AF628" s="11" t="str">
        <f t="array" ref="AF628">IF((COUNTBLANK(D628)=0)*OR($H$2="y",$H$2="m"),IFERROR(LEFT(C628, FIND(" ",C628)-1), C628),"")</f>
        <v/>
      </c>
      <c r="AG628" s="11" t="str">
        <f t="array" ref="AG628">IF(COUNTBLANK(D628)=1,"",IF(OR($H$2="y",$H$2="m"),IF(AA628=AA627,IF(OR(AC628=$AC$4:$AC627)=FALSE,AG627&amp;AF628,AG627),"("&amp;AF628)&amp;IF(AA628=AA629,IF(OR(AC629=$AC$4:$AC628)=FALSE,", ",""),") "),""))</f>
        <v/>
      </c>
      <c r="AH628" s="10" t="str">
        <f>IF((COUNTBLANK(D628)=1),"",IF(D628=D627,AH627,"")&amp;IF(B627&lt;&gt;B628,((IF(COUNTBLANK(E628)=1,$D$3&amp;"Non-type material: "&amp;$D$3,$D$3&amp;INDEX('type-categories'!$A$2:$B$100,MATCH(E628,'type-categories'!$A$2:$A$100,0),2)&amp;$D$3))),"")&amp;(IF(K628&lt;&gt;K627,$C$2&amp;UPPER(K628)&amp;$C$2&amp;$K$3&amp;" ",(IF(B628&lt;&gt;B627,$C$2&amp;UPPER(K628)&amp;$C$2&amp;$K$3&amp;" ",""))))&amp;IF((AA628&lt;&gt;AA629)*($H$2="y"),AD628&amp;AE628,IF((AA628&lt;&gt;AA629)*($H$2="m"),AD628&amp;AG628,IF(($H$2&lt;&gt;"m")*($H$2&lt;&gt;"Y"),(IF(F628=0,"",F628&amp;" "&amp;$F$4&amp;" "))&amp;(IF(G628=0,"",G628&amp;" "&amp;$G$4&amp;" "))&amp;(IF(H628=0,"",H628&amp;" "&amp;H$4&amp;" "))&amp;(IF(I628=0,"",I628&amp;" "&amp;$I$4&amp;" "))&amp;(IF(J628=0,"",J628&amp;" "&amp;$J$4&amp;" ")),"")))&amp;"; "&amp;IF((B628=B627)*(AA628=AA627), "same collecting data; ", IF((B628=B627)*(Z627=Z628),"same locality; ",(IF(COUNTBLANK(L628)=1,"",$D$2&amp;L628&amp;$L$3&amp;" "&amp;$D$2))&amp;(IF(COUNTBLANK(M628)=1,"",$E$2&amp;M628&amp;$E$2&amp;", "))&amp;(IF(COUNTBLANK(N628)=1,"",N628&amp;"; "))&amp;(IF(COUNTBLANK(O628)=1,"",O628&amp;"; ")))&amp;(IF(COUNTBLANK(P628)=1,"",P628&amp;"; "))&amp;(IF(COUNTBLANK(Q628)=1,"",Q628&amp;"; "))&amp;(IF(COUNTBLANK(R628)=1,"",R628&amp;"m, "))&amp;IF((COUNTBLANK(S628)=0)*(S628&lt;&gt;S627), S628&amp;"; ","")&amp;(IF(COUNTBLANK(U628)=1,"",U628&amp;"; "))&amp;(IF(COUNTBLANK(T628)=1,"",IF(COUNTBLANK(F$2)=1,T628&amp;"; ",T628&amp;" "&amp;F$2&amp;"; "))))&amp;(IF(COUNTBLANK(V628)=1,"",V628&amp;"; "))&amp;IF((COUNTBLANK(C628)=1),"",C628)&amp;IF((B628=B629)*(K628=K629)*(L628=L629)*(M628=M629),IF(($H$2&lt;&gt;"m")*($H$2&lt;&gt;"Y"), " • ", IF((ISNUMBER(FIND(")",AE628))), " • ", "")),IF((B628=B629)*(K628=K629)," • ",". ")))</f>
        <v/>
      </c>
      <c r="AI628" s="1"/>
    </row>
    <row r="629" spans="1:35" x14ac:dyDescent="0.25">
      <c r="A629" s="3" t="str">
        <f t="shared" si="66"/>
        <v/>
      </c>
      <c r="B629" s="53" t="str">
        <f t="shared" si="64"/>
        <v/>
      </c>
      <c r="C629" s="57"/>
      <c r="D629" s="57"/>
      <c r="E629" s="57"/>
      <c r="F629" s="57"/>
      <c r="G629" s="57"/>
      <c r="H629" s="57"/>
      <c r="I629" s="57"/>
      <c r="J629" s="57"/>
      <c r="K629" s="57"/>
      <c r="L629" s="57"/>
      <c r="M629" s="54"/>
      <c r="N629" s="57"/>
      <c r="O629" s="58"/>
      <c r="P629" s="58"/>
      <c r="Q629" s="58"/>
      <c r="R629" s="58"/>
      <c r="S629" s="54"/>
      <c r="T629" s="57"/>
      <c r="U629" s="57"/>
      <c r="V629" s="57"/>
      <c r="W629" s="57"/>
      <c r="X629" s="147" t="str">
        <f>IF(COUNTBLANK(D629)=1,"",IF('order-admin-units'!$I$1&lt;&gt;"y", "", IF(COUNTBLANK(K629)=1, 'order-admin-units'!$B$1+1, VLOOKUP(K629, ordercountry, 2))))</f>
        <v/>
      </c>
      <c r="Y629" s="147" t="str">
        <f>IF(COUNTBLANK(D629)=1,"",IF('order-admin-units'!$I$1&lt;&gt;"y", "", IF(COUNTBLANK(K629:L629)&gt;0, 'order-admin-units'!$B$2+1, VLOOKUP(K629&amp;"@"&amp;L629, orderadmin, 2))))</f>
        <v/>
      </c>
      <c r="Z629" s="147" t="str">
        <f t="shared" si="67"/>
        <v/>
      </c>
      <c r="AA629" s="147" t="str">
        <f t="shared" si="68"/>
        <v/>
      </c>
      <c r="AB629" s="147" t="str">
        <f t="shared" si="69"/>
        <v/>
      </c>
      <c r="AC629" s="147" t="str">
        <f t="shared" si="65"/>
        <v/>
      </c>
      <c r="AD629" s="11" t="str">
        <f t="shared" si="70"/>
        <v/>
      </c>
      <c r="AE629" s="11" t="str">
        <f t="array" ref="AE629">IF(COUNTBLANK(D629)=1,"",IF(OR($H$2="y",$H$2="m"),IF(AA629=AA628,IF(OR(AB629=$AB$4:$AB628)=FALSE,AE628&amp;C629,AE628),"("&amp;C629)&amp;IF(AA629=AA630,IF(OR(AB630=$AB$4:$AB629)=FALSE,", ",""),") "),""))</f>
        <v/>
      </c>
      <c r="AF629" s="11" t="str">
        <f t="array" ref="AF629">IF((COUNTBLANK(D629)=0)*OR($H$2="y",$H$2="m"),IFERROR(LEFT(C629, FIND(" ",C629)-1), C629),"")</f>
        <v/>
      </c>
      <c r="AG629" s="11" t="str">
        <f t="array" ref="AG629">IF(COUNTBLANK(D629)=1,"",IF(OR($H$2="y",$H$2="m"),IF(AA629=AA628,IF(OR(AC629=$AC$4:$AC628)=FALSE,AG628&amp;AF629,AG628),"("&amp;AF629)&amp;IF(AA629=AA630,IF(OR(AC630=$AC$4:$AC629)=FALSE,", ",""),") "),""))</f>
        <v/>
      </c>
      <c r="AH629" s="10" t="str">
        <f>IF((COUNTBLANK(D629)=1),"",IF(D629=D628,AH628,"")&amp;IF(B628&lt;&gt;B629,((IF(COUNTBLANK(E629)=1,$D$3&amp;"Non-type material: "&amp;$D$3,$D$3&amp;INDEX('type-categories'!$A$2:$B$100,MATCH(E629,'type-categories'!$A$2:$A$100,0),2)&amp;$D$3))),"")&amp;(IF(K629&lt;&gt;K628,$C$2&amp;UPPER(K629)&amp;$C$2&amp;$K$3&amp;" ",(IF(B629&lt;&gt;B628,$C$2&amp;UPPER(K629)&amp;$C$2&amp;$K$3&amp;" ",""))))&amp;IF((AA629&lt;&gt;AA630)*($H$2="y"),AD629&amp;AE629,IF((AA629&lt;&gt;AA630)*($H$2="m"),AD629&amp;AG629,IF(($H$2&lt;&gt;"m")*($H$2&lt;&gt;"Y"),(IF(F629=0,"",F629&amp;" "&amp;$F$4&amp;" "))&amp;(IF(G629=0,"",G629&amp;" "&amp;$G$4&amp;" "))&amp;(IF(H629=0,"",H629&amp;" "&amp;H$4&amp;" "))&amp;(IF(I629=0,"",I629&amp;" "&amp;$I$4&amp;" "))&amp;(IF(J629=0,"",J629&amp;" "&amp;$J$4&amp;" ")),"")))&amp;"; "&amp;IF((B629=B628)*(AA629=AA628), "same collecting data; ", IF((B629=B628)*(Z628=Z629),"same locality; ",(IF(COUNTBLANK(L629)=1,"",$D$2&amp;L629&amp;$L$3&amp;" "&amp;$D$2))&amp;(IF(COUNTBLANK(M629)=1,"",$E$2&amp;M629&amp;$E$2&amp;", "))&amp;(IF(COUNTBLANK(N629)=1,"",N629&amp;"; "))&amp;(IF(COUNTBLANK(O629)=1,"",O629&amp;"; ")))&amp;(IF(COUNTBLANK(P629)=1,"",P629&amp;"; "))&amp;(IF(COUNTBLANK(Q629)=1,"",Q629&amp;"; "))&amp;(IF(COUNTBLANK(R629)=1,"",R629&amp;"m, "))&amp;IF((COUNTBLANK(S629)=0)*(S629&lt;&gt;S628), S629&amp;"; ","")&amp;(IF(COUNTBLANK(U629)=1,"",U629&amp;"; "))&amp;(IF(COUNTBLANK(T629)=1,"",IF(COUNTBLANK(F$2)=1,T629&amp;"; ",T629&amp;" "&amp;F$2&amp;"; "))))&amp;(IF(COUNTBLANK(V629)=1,"",V629&amp;"; "))&amp;IF((COUNTBLANK(C629)=1),"",C629)&amp;IF((B629=B630)*(K629=K630)*(L629=L630)*(M629=M630),IF(($H$2&lt;&gt;"m")*($H$2&lt;&gt;"Y"), " • ", IF((ISNUMBER(FIND(")",AE629))), " • ", "")),IF((B629=B630)*(K629=K630)," • ",". ")))</f>
        <v/>
      </c>
      <c r="AI629" s="1"/>
    </row>
    <row r="630" spans="1:35" x14ac:dyDescent="0.25">
      <c r="A630" s="3" t="str">
        <f t="shared" si="66"/>
        <v/>
      </c>
      <c r="B630" s="53" t="str">
        <f t="shared" si="64"/>
        <v/>
      </c>
      <c r="C630" s="57"/>
      <c r="D630" s="57"/>
      <c r="E630" s="57"/>
      <c r="F630" s="57"/>
      <c r="G630" s="57"/>
      <c r="H630" s="57"/>
      <c r="I630" s="57"/>
      <c r="J630" s="57"/>
      <c r="K630" s="57"/>
      <c r="L630" s="57"/>
      <c r="M630" s="54"/>
      <c r="N630" s="57"/>
      <c r="O630" s="58"/>
      <c r="P630" s="58"/>
      <c r="Q630" s="58"/>
      <c r="R630" s="58"/>
      <c r="S630" s="54"/>
      <c r="T630" s="57"/>
      <c r="U630" s="57"/>
      <c r="V630" s="57"/>
      <c r="W630" s="57"/>
      <c r="X630" s="147" t="str">
        <f>IF(COUNTBLANK(D630)=1,"",IF('order-admin-units'!$I$1&lt;&gt;"y", "", IF(COUNTBLANK(K630)=1, 'order-admin-units'!$B$1+1, VLOOKUP(K630, ordercountry, 2))))</f>
        <v/>
      </c>
      <c r="Y630" s="147" t="str">
        <f>IF(COUNTBLANK(D630)=1,"",IF('order-admin-units'!$I$1&lt;&gt;"y", "", IF(COUNTBLANK(K630:L630)&gt;0, 'order-admin-units'!$B$2+1, VLOOKUP(K630&amp;"@"&amp;L630, orderadmin, 2))))</f>
        <v/>
      </c>
      <c r="Z630" s="147" t="str">
        <f t="shared" si="67"/>
        <v/>
      </c>
      <c r="AA630" s="147" t="str">
        <f t="shared" si="68"/>
        <v/>
      </c>
      <c r="AB630" s="147" t="str">
        <f t="shared" si="69"/>
        <v/>
      </c>
      <c r="AC630" s="147" t="str">
        <f t="shared" si="65"/>
        <v/>
      </c>
      <c r="AD630" s="11" t="str">
        <f t="shared" si="70"/>
        <v/>
      </c>
      <c r="AE630" s="11" t="str">
        <f t="array" ref="AE630">IF(COUNTBLANK(D630)=1,"",IF(OR($H$2="y",$H$2="m"),IF(AA630=AA629,IF(OR(AB630=$AB$4:$AB629)=FALSE,AE629&amp;C630,AE629),"("&amp;C630)&amp;IF(AA630=AA631,IF(OR(AB631=$AB$4:$AB630)=FALSE,", ",""),") "),""))</f>
        <v/>
      </c>
      <c r="AF630" s="11" t="str">
        <f t="array" ref="AF630">IF((COUNTBLANK(D630)=0)*OR($H$2="y",$H$2="m"),IFERROR(LEFT(C630, FIND(" ",C630)-1), C630),"")</f>
        <v/>
      </c>
      <c r="AG630" s="11" t="str">
        <f t="array" ref="AG630">IF(COUNTBLANK(D630)=1,"",IF(OR($H$2="y",$H$2="m"),IF(AA630=AA629,IF(OR(AC630=$AC$4:$AC629)=FALSE,AG629&amp;AF630,AG629),"("&amp;AF630)&amp;IF(AA630=AA631,IF(OR(AC631=$AC$4:$AC630)=FALSE,", ",""),") "),""))</f>
        <v/>
      </c>
      <c r="AH630" s="10" t="str">
        <f>IF((COUNTBLANK(D630)=1),"",IF(D630=D629,AH629,"")&amp;IF(B629&lt;&gt;B630,((IF(COUNTBLANK(E630)=1,$D$3&amp;"Non-type material: "&amp;$D$3,$D$3&amp;INDEX('type-categories'!$A$2:$B$100,MATCH(E630,'type-categories'!$A$2:$A$100,0),2)&amp;$D$3))),"")&amp;(IF(K630&lt;&gt;K629,$C$2&amp;UPPER(K630)&amp;$C$2&amp;$K$3&amp;" ",(IF(B630&lt;&gt;B629,$C$2&amp;UPPER(K630)&amp;$C$2&amp;$K$3&amp;" ",""))))&amp;IF((AA630&lt;&gt;AA631)*($H$2="y"),AD630&amp;AE630,IF((AA630&lt;&gt;AA631)*($H$2="m"),AD630&amp;AG630,IF(($H$2&lt;&gt;"m")*($H$2&lt;&gt;"Y"),(IF(F630=0,"",F630&amp;" "&amp;$F$4&amp;" "))&amp;(IF(G630=0,"",G630&amp;" "&amp;$G$4&amp;" "))&amp;(IF(H630=0,"",H630&amp;" "&amp;H$4&amp;" "))&amp;(IF(I630=0,"",I630&amp;" "&amp;$I$4&amp;" "))&amp;(IF(J630=0,"",J630&amp;" "&amp;$J$4&amp;" ")),"")))&amp;"; "&amp;IF((B630=B629)*(AA630=AA629), "same collecting data; ", IF((B630=B629)*(Z629=Z630),"same locality; ",(IF(COUNTBLANK(L630)=1,"",$D$2&amp;L630&amp;$L$3&amp;" "&amp;$D$2))&amp;(IF(COUNTBLANK(M630)=1,"",$E$2&amp;M630&amp;$E$2&amp;", "))&amp;(IF(COUNTBLANK(N630)=1,"",N630&amp;"; "))&amp;(IF(COUNTBLANK(O630)=1,"",O630&amp;"; ")))&amp;(IF(COUNTBLANK(P630)=1,"",P630&amp;"; "))&amp;(IF(COUNTBLANK(Q630)=1,"",Q630&amp;"; "))&amp;(IF(COUNTBLANK(R630)=1,"",R630&amp;"m, "))&amp;IF((COUNTBLANK(S630)=0)*(S630&lt;&gt;S629), S630&amp;"; ","")&amp;(IF(COUNTBLANK(U630)=1,"",U630&amp;"; "))&amp;(IF(COUNTBLANK(T630)=1,"",IF(COUNTBLANK(F$2)=1,T630&amp;"; ",T630&amp;" "&amp;F$2&amp;"; "))))&amp;(IF(COUNTBLANK(V630)=1,"",V630&amp;"; "))&amp;IF((COUNTBLANK(C630)=1),"",C630)&amp;IF((B630=B631)*(K630=K631)*(L630=L631)*(M630=M631),IF(($H$2&lt;&gt;"m")*($H$2&lt;&gt;"Y"), " • ", IF((ISNUMBER(FIND(")",AE630))), " • ", "")),IF((B630=B631)*(K630=K631)," • ",". ")))</f>
        <v/>
      </c>
      <c r="AI630" s="1"/>
    </row>
    <row r="631" spans="1:35" x14ac:dyDescent="0.25">
      <c r="A631" s="3" t="str">
        <f t="shared" si="66"/>
        <v/>
      </c>
      <c r="B631" s="53" t="str">
        <f t="shared" si="64"/>
        <v/>
      </c>
      <c r="C631" s="57"/>
      <c r="D631" s="57"/>
      <c r="E631" s="57"/>
      <c r="F631" s="57"/>
      <c r="G631" s="57"/>
      <c r="H631" s="57"/>
      <c r="I631" s="57"/>
      <c r="J631" s="57"/>
      <c r="K631" s="57"/>
      <c r="L631" s="57"/>
      <c r="M631" s="54"/>
      <c r="N631" s="57"/>
      <c r="O631" s="58"/>
      <c r="P631" s="58"/>
      <c r="Q631" s="58"/>
      <c r="R631" s="58"/>
      <c r="S631" s="54"/>
      <c r="T631" s="57"/>
      <c r="U631" s="57"/>
      <c r="V631" s="57"/>
      <c r="W631" s="57"/>
      <c r="X631" s="147" t="str">
        <f>IF(COUNTBLANK(D631)=1,"",IF('order-admin-units'!$I$1&lt;&gt;"y", "", IF(COUNTBLANK(K631)=1, 'order-admin-units'!$B$1+1, VLOOKUP(K631, ordercountry, 2))))</f>
        <v/>
      </c>
      <c r="Y631" s="147" t="str">
        <f>IF(COUNTBLANK(D631)=1,"",IF('order-admin-units'!$I$1&lt;&gt;"y", "", IF(COUNTBLANK(K631:L631)&gt;0, 'order-admin-units'!$B$2+1, VLOOKUP(K631&amp;"@"&amp;L631, orderadmin, 2))))</f>
        <v/>
      </c>
      <c r="Z631" s="147" t="str">
        <f t="shared" si="67"/>
        <v/>
      </c>
      <c r="AA631" s="147" t="str">
        <f t="shared" si="68"/>
        <v/>
      </c>
      <c r="AB631" s="147" t="str">
        <f t="shared" si="69"/>
        <v/>
      </c>
      <c r="AC631" s="147" t="str">
        <f t="shared" si="65"/>
        <v/>
      </c>
      <c r="AD631" s="11" t="str">
        <f t="shared" si="70"/>
        <v/>
      </c>
      <c r="AE631" s="11" t="str">
        <f t="array" ref="AE631">IF(COUNTBLANK(D631)=1,"",IF(OR($H$2="y",$H$2="m"),IF(AA631=AA630,IF(OR(AB631=$AB$4:$AB630)=FALSE,AE630&amp;C631,AE630),"("&amp;C631)&amp;IF(AA631=AA632,IF(OR(AB632=$AB$4:$AB631)=FALSE,", ",""),") "),""))</f>
        <v/>
      </c>
      <c r="AF631" s="11" t="str">
        <f t="array" ref="AF631">IF((COUNTBLANK(D631)=0)*OR($H$2="y",$H$2="m"),IFERROR(LEFT(C631, FIND(" ",C631)-1), C631),"")</f>
        <v/>
      </c>
      <c r="AG631" s="11" t="str">
        <f t="array" ref="AG631">IF(COUNTBLANK(D631)=1,"",IF(OR($H$2="y",$H$2="m"),IF(AA631=AA630,IF(OR(AC631=$AC$4:$AC630)=FALSE,AG630&amp;AF631,AG630),"("&amp;AF631)&amp;IF(AA631=AA632,IF(OR(AC632=$AC$4:$AC631)=FALSE,", ",""),") "),""))</f>
        <v/>
      </c>
      <c r="AH631" s="10" t="str">
        <f>IF((COUNTBLANK(D631)=1),"",IF(D631=D630,AH630,"")&amp;IF(B630&lt;&gt;B631,((IF(COUNTBLANK(E631)=1,$D$3&amp;"Non-type material: "&amp;$D$3,$D$3&amp;INDEX('type-categories'!$A$2:$B$100,MATCH(E631,'type-categories'!$A$2:$A$100,0),2)&amp;$D$3))),"")&amp;(IF(K631&lt;&gt;K630,$C$2&amp;UPPER(K631)&amp;$C$2&amp;$K$3&amp;" ",(IF(B631&lt;&gt;B630,$C$2&amp;UPPER(K631)&amp;$C$2&amp;$K$3&amp;" ",""))))&amp;IF((AA631&lt;&gt;AA632)*($H$2="y"),AD631&amp;AE631,IF((AA631&lt;&gt;AA632)*($H$2="m"),AD631&amp;AG631,IF(($H$2&lt;&gt;"m")*($H$2&lt;&gt;"Y"),(IF(F631=0,"",F631&amp;" "&amp;$F$4&amp;" "))&amp;(IF(G631=0,"",G631&amp;" "&amp;$G$4&amp;" "))&amp;(IF(H631=0,"",H631&amp;" "&amp;H$4&amp;" "))&amp;(IF(I631=0,"",I631&amp;" "&amp;$I$4&amp;" "))&amp;(IF(J631=0,"",J631&amp;" "&amp;$J$4&amp;" ")),"")))&amp;"; "&amp;IF((B631=B630)*(AA631=AA630), "same collecting data; ", IF((B631=B630)*(Z630=Z631),"same locality; ",(IF(COUNTBLANK(L631)=1,"",$D$2&amp;L631&amp;$L$3&amp;" "&amp;$D$2))&amp;(IF(COUNTBLANK(M631)=1,"",$E$2&amp;M631&amp;$E$2&amp;", "))&amp;(IF(COUNTBLANK(N631)=1,"",N631&amp;"; "))&amp;(IF(COUNTBLANK(O631)=1,"",O631&amp;"; ")))&amp;(IF(COUNTBLANK(P631)=1,"",P631&amp;"; "))&amp;(IF(COUNTBLANK(Q631)=1,"",Q631&amp;"; "))&amp;(IF(COUNTBLANK(R631)=1,"",R631&amp;"m, "))&amp;IF((COUNTBLANK(S631)=0)*(S631&lt;&gt;S630), S631&amp;"; ","")&amp;(IF(COUNTBLANK(U631)=1,"",U631&amp;"; "))&amp;(IF(COUNTBLANK(T631)=1,"",IF(COUNTBLANK(F$2)=1,T631&amp;"; ",T631&amp;" "&amp;F$2&amp;"; "))))&amp;(IF(COUNTBLANK(V631)=1,"",V631&amp;"; "))&amp;IF((COUNTBLANK(C631)=1),"",C631)&amp;IF((B631=B632)*(K631=K632)*(L631=L632)*(M631=M632),IF(($H$2&lt;&gt;"m")*($H$2&lt;&gt;"Y"), " • ", IF((ISNUMBER(FIND(")",AE631))), " • ", "")),IF((B631=B632)*(K631=K632)," • ",". ")))</f>
        <v/>
      </c>
      <c r="AI631" s="1"/>
    </row>
    <row r="632" spans="1:35" x14ac:dyDescent="0.25">
      <c r="A632" s="3" t="str">
        <f t="shared" si="66"/>
        <v/>
      </c>
      <c r="B632" s="53" t="str">
        <f t="shared" si="64"/>
        <v/>
      </c>
      <c r="C632" s="57"/>
      <c r="D632" s="57"/>
      <c r="E632" s="57"/>
      <c r="F632" s="57"/>
      <c r="G632" s="57"/>
      <c r="H632" s="57"/>
      <c r="I632" s="57"/>
      <c r="J632" s="57"/>
      <c r="K632" s="57"/>
      <c r="L632" s="57"/>
      <c r="M632" s="54"/>
      <c r="N632" s="57"/>
      <c r="O632" s="58"/>
      <c r="P632" s="58"/>
      <c r="Q632" s="58"/>
      <c r="R632" s="58"/>
      <c r="S632" s="54"/>
      <c r="T632" s="57"/>
      <c r="U632" s="57"/>
      <c r="V632" s="57"/>
      <c r="W632" s="57"/>
      <c r="X632" s="147" t="str">
        <f>IF(COUNTBLANK(D632)=1,"",IF('order-admin-units'!$I$1&lt;&gt;"y", "", IF(COUNTBLANK(K632)=1, 'order-admin-units'!$B$1+1, VLOOKUP(K632, ordercountry, 2))))</f>
        <v/>
      </c>
      <c r="Y632" s="147" t="str">
        <f>IF(COUNTBLANK(D632)=1,"",IF('order-admin-units'!$I$1&lt;&gt;"y", "", IF(COUNTBLANK(K632:L632)&gt;0, 'order-admin-units'!$B$2+1, VLOOKUP(K632&amp;"@"&amp;L632, orderadmin, 2))))</f>
        <v/>
      </c>
      <c r="Z632" s="147" t="str">
        <f t="shared" si="67"/>
        <v/>
      </c>
      <c r="AA632" s="147" t="str">
        <f t="shared" si="68"/>
        <v/>
      </c>
      <c r="AB632" s="147" t="str">
        <f t="shared" si="69"/>
        <v/>
      </c>
      <c r="AC632" s="147" t="str">
        <f t="shared" si="65"/>
        <v/>
      </c>
      <c r="AD632" s="11" t="str">
        <f t="shared" si="70"/>
        <v/>
      </c>
      <c r="AE632" s="11" t="str">
        <f t="array" ref="AE632">IF(COUNTBLANK(D632)=1,"",IF(OR($H$2="y",$H$2="m"),IF(AA632=AA631,IF(OR(AB632=$AB$4:$AB631)=FALSE,AE631&amp;C632,AE631),"("&amp;C632)&amp;IF(AA632=AA633,IF(OR(AB633=$AB$4:$AB632)=FALSE,", ",""),") "),""))</f>
        <v/>
      </c>
      <c r="AF632" s="11" t="str">
        <f t="array" ref="AF632">IF((COUNTBLANK(D632)=0)*OR($H$2="y",$H$2="m"),IFERROR(LEFT(C632, FIND(" ",C632)-1), C632),"")</f>
        <v/>
      </c>
      <c r="AG632" s="11" t="str">
        <f t="array" ref="AG632">IF(COUNTBLANK(D632)=1,"",IF(OR($H$2="y",$H$2="m"),IF(AA632=AA631,IF(OR(AC632=$AC$4:$AC631)=FALSE,AG631&amp;AF632,AG631),"("&amp;AF632)&amp;IF(AA632=AA633,IF(OR(AC633=$AC$4:$AC632)=FALSE,", ",""),") "),""))</f>
        <v/>
      </c>
      <c r="AH632" s="10" t="str">
        <f>IF((COUNTBLANK(D632)=1),"",IF(D632=D631,AH631,"")&amp;IF(B631&lt;&gt;B632,((IF(COUNTBLANK(E632)=1,$D$3&amp;"Non-type material: "&amp;$D$3,$D$3&amp;INDEX('type-categories'!$A$2:$B$100,MATCH(E632,'type-categories'!$A$2:$A$100,0),2)&amp;$D$3))),"")&amp;(IF(K632&lt;&gt;K631,$C$2&amp;UPPER(K632)&amp;$C$2&amp;$K$3&amp;" ",(IF(B632&lt;&gt;B631,$C$2&amp;UPPER(K632)&amp;$C$2&amp;$K$3&amp;" ",""))))&amp;IF((AA632&lt;&gt;AA633)*($H$2="y"),AD632&amp;AE632,IF((AA632&lt;&gt;AA633)*($H$2="m"),AD632&amp;AG632,IF(($H$2&lt;&gt;"m")*($H$2&lt;&gt;"Y"),(IF(F632=0,"",F632&amp;" "&amp;$F$4&amp;" "))&amp;(IF(G632=0,"",G632&amp;" "&amp;$G$4&amp;" "))&amp;(IF(H632=0,"",H632&amp;" "&amp;H$4&amp;" "))&amp;(IF(I632=0,"",I632&amp;" "&amp;$I$4&amp;" "))&amp;(IF(J632=0,"",J632&amp;" "&amp;$J$4&amp;" ")),"")))&amp;"; "&amp;IF((B632=B631)*(AA632=AA631), "same collecting data; ", IF((B632=B631)*(Z631=Z632),"same locality; ",(IF(COUNTBLANK(L632)=1,"",$D$2&amp;L632&amp;$L$3&amp;" "&amp;$D$2))&amp;(IF(COUNTBLANK(M632)=1,"",$E$2&amp;M632&amp;$E$2&amp;", "))&amp;(IF(COUNTBLANK(N632)=1,"",N632&amp;"; "))&amp;(IF(COUNTBLANK(O632)=1,"",O632&amp;"; ")))&amp;(IF(COUNTBLANK(P632)=1,"",P632&amp;"; "))&amp;(IF(COUNTBLANK(Q632)=1,"",Q632&amp;"; "))&amp;(IF(COUNTBLANK(R632)=1,"",R632&amp;"m, "))&amp;IF((COUNTBLANK(S632)=0)*(S632&lt;&gt;S631), S632&amp;"; ","")&amp;(IF(COUNTBLANK(U632)=1,"",U632&amp;"; "))&amp;(IF(COUNTBLANK(T632)=1,"",IF(COUNTBLANK(F$2)=1,T632&amp;"; ",T632&amp;" "&amp;F$2&amp;"; "))))&amp;(IF(COUNTBLANK(V632)=1,"",V632&amp;"; "))&amp;IF((COUNTBLANK(C632)=1),"",C632)&amp;IF((B632=B633)*(K632=K633)*(L632=L633)*(M632=M633),IF(($H$2&lt;&gt;"m")*($H$2&lt;&gt;"Y"), " • ", IF((ISNUMBER(FIND(")",AE632))), " • ", "")),IF((B632=B633)*(K632=K633)," • ",". ")))</f>
        <v/>
      </c>
      <c r="AI632" s="1"/>
    </row>
    <row r="633" spans="1:35" x14ac:dyDescent="0.25">
      <c r="A633" s="3" t="str">
        <f t="shared" si="66"/>
        <v/>
      </c>
      <c r="B633" s="53" t="str">
        <f t="shared" si="64"/>
        <v/>
      </c>
      <c r="C633" s="57"/>
      <c r="D633" s="57"/>
      <c r="E633" s="57"/>
      <c r="F633" s="57"/>
      <c r="G633" s="57"/>
      <c r="H633" s="57"/>
      <c r="I633" s="57"/>
      <c r="J633" s="57"/>
      <c r="K633" s="57"/>
      <c r="L633" s="57"/>
      <c r="M633" s="54"/>
      <c r="N633" s="57"/>
      <c r="O633" s="58"/>
      <c r="P633" s="58"/>
      <c r="Q633" s="58"/>
      <c r="R633" s="58"/>
      <c r="S633" s="54"/>
      <c r="T633" s="57"/>
      <c r="U633" s="57"/>
      <c r="V633" s="57"/>
      <c r="W633" s="57"/>
      <c r="X633" s="147" t="str">
        <f>IF(COUNTBLANK(D633)=1,"",IF('order-admin-units'!$I$1&lt;&gt;"y", "", IF(COUNTBLANK(K633)=1, 'order-admin-units'!$B$1+1, VLOOKUP(K633, ordercountry, 2))))</f>
        <v/>
      </c>
      <c r="Y633" s="147" t="str">
        <f>IF(COUNTBLANK(D633)=1,"",IF('order-admin-units'!$I$1&lt;&gt;"y", "", IF(COUNTBLANK(K633:L633)&gt;0, 'order-admin-units'!$B$2+1, VLOOKUP(K633&amp;"@"&amp;L633, orderadmin, 2))))</f>
        <v/>
      </c>
      <c r="Z633" s="147" t="str">
        <f t="shared" si="67"/>
        <v/>
      </c>
      <c r="AA633" s="147" t="str">
        <f t="shared" si="68"/>
        <v/>
      </c>
      <c r="AB633" s="147" t="str">
        <f t="shared" si="69"/>
        <v/>
      </c>
      <c r="AC633" s="147" t="str">
        <f t="shared" si="65"/>
        <v/>
      </c>
      <c r="AD633" s="11" t="str">
        <f t="shared" si="70"/>
        <v/>
      </c>
      <c r="AE633" s="11" t="str">
        <f t="array" ref="AE633">IF(COUNTBLANK(D633)=1,"",IF(OR($H$2="y",$H$2="m"),IF(AA633=AA632,IF(OR(AB633=$AB$4:$AB632)=FALSE,AE632&amp;C633,AE632),"("&amp;C633)&amp;IF(AA633=AA634,IF(OR(AB634=$AB$4:$AB633)=FALSE,", ",""),") "),""))</f>
        <v/>
      </c>
      <c r="AF633" s="11" t="str">
        <f t="array" ref="AF633">IF((COUNTBLANK(D633)=0)*OR($H$2="y",$H$2="m"),IFERROR(LEFT(C633, FIND(" ",C633)-1), C633),"")</f>
        <v/>
      </c>
      <c r="AG633" s="11" t="str">
        <f t="array" ref="AG633">IF(COUNTBLANK(D633)=1,"",IF(OR($H$2="y",$H$2="m"),IF(AA633=AA632,IF(OR(AC633=$AC$4:$AC632)=FALSE,AG632&amp;AF633,AG632),"("&amp;AF633)&amp;IF(AA633=AA634,IF(OR(AC634=$AC$4:$AC633)=FALSE,", ",""),") "),""))</f>
        <v/>
      </c>
      <c r="AH633" s="10" t="str">
        <f>IF((COUNTBLANK(D633)=1),"",IF(D633=D632,AH632,"")&amp;IF(B632&lt;&gt;B633,((IF(COUNTBLANK(E633)=1,$D$3&amp;"Non-type material: "&amp;$D$3,$D$3&amp;INDEX('type-categories'!$A$2:$B$100,MATCH(E633,'type-categories'!$A$2:$A$100,0),2)&amp;$D$3))),"")&amp;(IF(K633&lt;&gt;K632,$C$2&amp;UPPER(K633)&amp;$C$2&amp;$K$3&amp;" ",(IF(B633&lt;&gt;B632,$C$2&amp;UPPER(K633)&amp;$C$2&amp;$K$3&amp;" ",""))))&amp;IF((AA633&lt;&gt;AA634)*($H$2="y"),AD633&amp;AE633,IF((AA633&lt;&gt;AA634)*($H$2="m"),AD633&amp;AG633,IF(($H$2&lt;&gt;"m")*($H$2&lt;&gt;"Y"),(IF(F633=0,"",F633&amp;" "&amp;$F$4&amp;" "))&amp;(IF(G633=0,"",G633&amp;" "&amp;$G$4&amp;" "))&amp;(IF(H633=0,"",H633&amp;" "&amp;H$4&amp;" "))&amp;(IF(I633=0,"",I633&amp;" "&amp;$I$4&amp;" "))&amp;(IF(J633=0,"",J633&amp;" "&amp;$J$4&amp;" ")),"")))&amp;"; "&amp;IF((B633=B632)*(AA633=AA632), "same collecting data; ", IF((B633=B632)*(Z632=Z633),"same locality; ",(IF(COUNTBLANK(L633)=1,"",$D$2&amp;L633&amp;$L$3&amp;" "&amp;$D$2))&amp;(IF(COUNTBLANK(M633)=1,"",$E$2&amp;M633&amp;$E$2&amp;", "))&amp;(IF(COUNTBLANK(N633)=1,"",N633&amp;"; "))&amp;(IF(COUNTBLANK(O633)=1,"",O633&amp;"; ")))&amp;(IF(COUNTBLANK(P633)=1,"",P633&amp;"; "))&amp;(IF(COUNTBLANK(Q633)=1,"",Q633&amp;"; "))&amp;(IF(COUNTBLANK(R633)=1,"",R633&amp;"m, "))&amp;IF((COUNTBLANK(S633)=0)*(S633&lt;&gt;S632), S633&amp;"; ","")&amp;(IF(COUNTBLANK(U633)=1,"",U633&amp;"; "))&amp;(IF(COUNTBLANK(T633)=1,"",IF(COUNTBLANK(F$2)=1,T633&amp;"; ",T633&amp;" "&amp;F$2&amp;"; "))))&amp;(IF(COUNTBLANK(V633)=1,"",V633&amp;"; "))&amp;IF((COUNTBLANK(C633)=1),"",C633)&amp;IF((B633=B634)*(K633=K634)*(L633=L634)*(M633=M634),IF(($H$2&lt;&gt;"m")*($H$2&lt;&gt;"Y"), " • ", IF((ISNUMBER(FIND(")",AE633))), " • ", "")),IF((B633=B634)*(K633=K634)," • ",". ")))</f>
        <v/>
      </c>
      <c r="AI633" s="1"/>
    </row>
    <row r="634" spans="1:35" x14ac:dyDescent="0.25">
      <c r="A634" s="3" t="str">
        <f t="shared" si="66"/>
        <v/>
      </c>
      <c r="B634" s="53" t="str">
        <f t="shared" si="64"/>
        <v/>
      </c>
      <c r="C634" s="57"/>
      <c r="D634" s="57"/>
      <c r="E634" s="57"/>
      <c r="F634" s="57"/>
      <c r="G634" s="57"/>
      <c r="H634" s="57"/>
      <c r="I634" s="57"/>
      <c r="J634" s="57"/>
      <c r="K634" s="57"/>
      <c r="L634" s="57"/>
      <c r="M634" s="54"/>
      <c r="N634" s="57"/>
      <c r="O634" s="58"/>
      <c r="P634" s="58"/>
      <c r="Q634" s="58"/>
      <c r="R634" s="58"/>
      <c r="S634" s="54"/>
      <c r="T634" s="57"/>
      <c r="U634" s="57"/>
      <c r="V634" s="57"/>
      <c r="W634" s="57"/>
      <c r="X634" s="147" t="str">
        <f>IF(COUNTBLANK(D634)=1,"",IF('order-admin-units'!$I$1&lt;&gt;"y", "", IF(COUNTBLANK(K634)=1, 'order-admin-units'!$B$1+1, VLOOKUP(K634, ordercountry, 2))))</f>
        <v/>
      </c>
      <c r="Y634" s="147" t="str">
        <f>IF(COUNTBLANK(D634)=1,"",IF('order-admin-units'!$I$1&lt;&gt;"y", "", IF(COUNTBLANK(K634:L634)&gt;0, 'order-admin-units'!$B$2+1, VLOOKUP(K634&amp;"@"&amp;L634, orderadmin, 2))))</f>
        <v/>
      </c>
      <c r="Z634" s="147" t="str">
        <f t="shared" si="67"/>
        <v/>
      </c>
      <c r="AA634" s="147" t="str">
        <f t="shared" si="68"/>
        <v/>
      </c>
      <c r="AB634" s="147" t="str">
        <f t="shared" si="69"/>
        <v/>
      </c>
      <c r="AC634" s="147" t="str">
        <f t="shared" si="65"/>
        <v/>
      </c>
      <c r="AD634" s="11" t="str">
        <f t="shared" si="70"/>
        <v/>
      </c>
      <c r="AE634" s="11" t="str">
        <f t="array" ref="AE634">IF(COUNTBLANK(D634)=1,"",IF(OR($H$2="y",$H$2="m"),IF(AA634=AA633,IF(OR(AB634=$AB$4:$AB633)=FALSE,AE633&amp;C634,AE633),"("&amp;C634)&amp;IF(AA634=AA635,IF(OR(AB635=$AB$4:$AB634)=FALSE,", ",""),") "),""))</f>
        <v/>
      </c>
      <c r="AF634" s="11" t="str">
        <f t="array" ref="AF634">IF((COUNTBLANK(D634)=0)*OR($H$2="y",$H$2="m"),IFERROR(LEFT(C634, FIND(" ",C634)-1), C634),"")</f>
        <v/>
      </c>
      <c r="AG634" s="11" t="str">
        <f t="array" ref="AG634">IF(COUNTBLANK(D634)=1,"",IF(OR($H$2="y",$H$2="m"),IF(AA634=AA633,IF(OR(AC634=$AC$4:$AC633)=FALSE,AG633&amp;AF634,AG633),"("&amp;AF634)&amp;IF(AA634=AA635,IF(OR(AC635=$AC$4:$AC634)=FALSE,", ",""),") "),""))</f>
        <v/>
      </c>
      <c r="AH634" s="10" t="str">
        <f>IF((COUNTBLANK(D634)=1),"",IF(D634=D633,AH633,"")&amp;IF(B633&lt;&gt;B634,((IF(COUNTBLANK(E634)=1,$D$3&amp;"Non-type material: "&amp;$D$3,$D$3&amp;INDEX('type-categories'!$A$2:$B$100,MATCH(E634,'type-categories'!$A$2:$A$100,0),2)&amp;$D$3))),"")&amp;(IF(K634&lt;&gt;K633,$C$2&amp;UPPER(K634)&amp;$C$2&amp;$K$3&amp;" ",(IF(B634&lt;&gt;B633,$C$2&amp;UPPER(K634)&amp;$C$2&amp;$K$3&amp;" ",""))))&amp;IF((AA634&lt;&gt;AA635)*($H$2="y"),AD634&amp;AE634,IF((AA634&lt;&gt;AA635)*($H$2="m"),AD634&amp;AG634,IF(($H$2&lt;&gt;"m")*($H$2&lt;&gt;"Y"),(IF(F634=0,"",F634&amp;" "&amp;$F$4&amp;" "))&amp;(IF(G634=0,"",G634&amp;" "&amp;$G$4&amp;" "))&amp;(IF(H634=0,"",H634&amp;" "&amp;H$4&amp;" "))&amp;(IF(I634=0,"",I634&amp;" "&amp;$I$4&amp;" "))&amp;(IF(J634=0,"",J634&amp;" "&amp;$J$4&amp;" ")),"")))&amp;"; "&amp;IF((B634=B633)*(AA634=AA633), "same collecting data; ", IF((B634=B633)*(Z633=Z634),"same locality; ",(IF(COUNTBLANK(L634)=1,"",$D$2&amp;L634&amp;$L$3&amp;" "&amp;$D$2))&amp;(IF(COUNTBLANK(M634)=1,"",$E$2&amp;M634&amp;$E$2&amp;", "))&amp;(IF(COUNTBLANK(N634)=1,"",N634&amp;"; "))&amp;(IF(COUNTBLANK(O634)=1,"",O634&amp;"; ")))&amp;(IF(COUNTBLANK(P634)=1,"",P634&amp;"; "))&amp;(IF(COUNTBLANK(Q634)=1,"",Q634&amp;"; "))&amp;(IF(COUNTBLANK(R634)=1,"",R634&amp;"m, "))&amp;IF((COUNTBLANK(S634)=0)*(S634&lt;&gt;S633), S634&amp;"; ","")&amp;(IF(COUNTBLANK(U634)=1,"",U634&amp;"; "))&amp;(IF(COUNTBLANK(T634)=1,"",IF(COUNTBLANK(F$2)=1,T634&amp;"; ",T634&amp;" "&amp;F$2&amp;"; "))))&amp;(IF(COUNTBLANK(V634)=1,"",V634&amp;"; "))&amp;IF((COUNTBLANK(C634)=1),"",C634)&amp;IF((B634=B635)*(K634=K635)*(L634=L635)*(M634=M635),IF(($H$2&lt;&gt;"m")*($H$2&lt;&gt;"Y"), " • ", IF((ISNUMBER(FIND(")",AE634))), " • ", "")),IF((B634=B635)*(K634=K635)," • ",". ")))</f>
        <v/>
      </c>
      <c r="AI634" s="1"/>
    </row>
    <row r="635" spans="1:35" x14ac:dyDescent="0.25">
      <c r="A635" s="3" t="str">
        <f t="shared" si="66"/>
        <v/>
      </c>
      <c r="B635" s="53" t="str">
        <f t="shared" si="64"/>
        <v/>
      </c>
      <c r="C635" s="57"/>
      <c r="D635" s="57"/>
      <c r="E635" s="57"/>
      <c r="F635" s="57"/>
      <c r="G635" s="57"/>
      <c r="H635" s="57"/>
      <c r="I635" s="57"/>
      <c r="J635" s="57"/>
      <c r="K635" s="57"/>
      <c r="L635" s="57"/>
      <c r="M635" s="54"/>
      <c r="N635" s="57"/>
      <c r="O635" s="58"/>
      <c r="P635" s="58"/>
      <c r="Q635" s="58"/>
      <c r="R635" s="58"/>
      <c r="S635" s="54"/>
      <c r="T635" s="57"/>
      <c r="U635" s="57"/>
      <c r="V635" s="57"/>
      <c r="W635" s="57"/>
      <c r="X635" s="147" t="str">
        <f>IF(COUNTBLANK(D635)=1,"",IF('order-admin-units'!$I$1&lt;&gt;"y", "", IF(COUNTBLANK(K635)=1, 'order-admin-units'!$B$1+1, VLOOKUP(K635, ordercountry, 2))))</f>
        <v/>
      </c>
      <c r="Y635" s="147" t="str">
        <f>IF(COUNTBLANK(D635)=1,"",IF('order-admin-units'!$I$1&lt;&gt;"y", "", IF(COUNTBLANK(K635:L635)&gt;0, 'order-admin-units'!$B$2+1, VLOOKUP(K635&amp;"@"&amp;L635, orderadmin, 2))))</f>
        <v/>
      </c>
      <c r="Z635" s="147" t="str">
        <f t="shared" si="67"/>
        <v/>
      </c>
      <c r="AA635" s="147" t="str">
        <f t="shared" si="68"/>
        <v/>
      </c>
      <c r="AB635" s="147" t="str">
        <f t="shared" si="69"/>
        <v/>
      </c>
      <c r="AC635" s="147" t="str">
        <f t="shared" si="65"/>
        <v/>
      </c>
      <c r="AD635" s="11" t="str">
        <f t="shared" si="70"/>
        <v/>
      </c>
      <c r="AE635" s="11" t="str">
        <f t="array" ref="AE635">IF(COUNTBLANK(D635)=1,"",IF(OR($H$2="y",$H$2="m"),IF(AA635=AA634,IF(OR(AB635=$AB$4:$AB634)=FALSE,AE634&amp;C635,AE634),"("&amp;C635)&amp;IF(AA635=AA636,IF(OR(AB636=$AB$4:$AB635)=FALSE,", ",""),") "),""))</f>
        <v/>
      </c>
      <c r="AF635" s="11" t="str">
        <f t="array" ref="AF635">IF((COUNTBLANK(D635)=0)*OR($H$2="y",$H$2="m"),IFERROR(LEFT(C635, FIND(" ",C635)-1), C635),"")</f>
        <v/>
      </c>
      <c r="AG635" s="11" t="str">
        <f t="array" ref="AG635">IF(COUNTBLANK(D635)=1,"",IF(OR($H$2="y",$H$2="m"),IF(AA635=AA634,IF(OR(AC635=$AC$4:$AC634)=FALSE,AG634&amp;AF635,AG634),"("&amp;AF635)&amp;IF(AA635=AA636,IF(OR(AC636=$AC$4:$AC635)=FALSE,", ",""),") "),""))</f>
        <v/>
      </c>
      <c r="AH635" s="10" t="str">
        <f>IF((COUNTBLANK(D635)=1),"",IF(D635=D634,AH634,"")&amp;IF(B634&lt;&gt;B635,((IF(COUNTBLANK(E635)=1,$D$3&amp;"Non-type material: "&amp;$D$3,$D$3&amp;INDEX('type-categories'!$A$2:$B$100,MATCH(E635,'type-categories'!$A$2:$A$100,0),2)&amp;$D$3))),"")&amp;(IF(K635&lt;&gt;K634,$C$2&amp;UPPER(K635)&amp;$C$2&amp;$K$3&amp;" ",(IF(B635&lt;&gt;B634,$C$2&amp;UPPER(K635)&amp;$C$2&amp;$K$3&amp;" ",""))))&amp;IF((AA635&lt;&gt;AA636)*($H$2="y"),AD635&amp;AE635,IF((AA635&lt;&gt;AA636)*($H$2="m"),AD635&amp;AG635,IF(($H$2&lt;&gt;"m")*($H$2&lt;&gt;"Y"),(IF(F635=0,"",F635&amp;" "&amp;$F$4&amp;" "))&amp;(IF(G635=0,"",G635&amp;" "&amp;$G$4&amp;" "))&amp;(IF(H635=0,"",H635&amp;" "&amp;H$4&amp;" "))&amp;(IF(I635=0,"",I635&amp;" "&amp;$I$4&amp;" "))&amp;(IF(J635=0,"",J635&amp;" "&amp;$J$4&amp;" ")),"")))&amp;"; "&amp;IF((B635=B634)*(AA635=AA634), "same collecting data; ", IF((B635=B634)*(Z634=Z635),"same locality; ",(IF(COUNTBLANK(L635)=1,"",$D$2&amp;L635&amp;$L$3&amp;" "&amp;$D$2))&amp;(IF(COUNTBLANK(M635)=1,"",$E$2&amp;M635&amp;$E$2&amp;", "))&amp;(IF(COUNTBLANK(N635)=1,"",N635&amp;"; "))&amp;(IF(COUNTBLANK(O635)=1,"",O635&amp;"; ")))&amp;(IF(COUNTBLANK(P635)=1,"",P635&amp;"; "))&amp;(IF(COUNTBLANK(Q635)=1,"",Q635&amp;"; "))&amp;(IF(COUNTBLANK(R635)=1,"",R635&amp;"m, "))&amp;IF((COUNTBLANK(S635)=0)*(S635&lt;&gt;S634), S635&amp;"; ","")&amp;(IF(COUNTBLANK(U635)=1,"",U635&amp;"; "))&amp;(IF(COUNTBLANK(T635)=1,"",IF(COUNTBLANK(F$2)=1,T635&amp;"; ",T635&amp;" "&amp;F$2&amp;"; "))))&amp;(IF(COUNTBLANK(V635)=1,"",V635&amp;"; "))&amp;IF((COUNTBLANK(C635)=1),"",C635)&amp;IF((B635=B636)*(K635=K636)*(L635=L636)*(M635=M636),IF(($H$2&lt;&gt;"m")*($H$2&lt;&gt;"Y"), " • ", IF((ISNUMBER(FIND(")",AE635))), " • ", "")),IF((B635=B636)*(K635=K636)," • ",". ")))</f>
        <v/>
      </c>
      <c r="AI635" s="1"/>
    </row>
    <row r="636" spans="1:35" x14ac:dyDescent="0.25">
      <c r="A636" s="3" t="str">
        <f t="shared" si="66"/>
        <v/>
      </c>
      <c r="B636" s="53" t="str">
        <f t="shared" si="64"/>
        <v/>
      </c>
      <c r="C636" s="57"/>
      <c r="D636" s="57"/>
      <c r="E636" s="57"/>
      <c r="F636" s="57"/>
      <c r="G636" s="57"/>
      <c r="H636" s="57"/>
      <c r="I636" s="57"/>
      <c r="J636" s="57"/>
      <c r="K636" s="57"/>
      <c r="L636" s="57"/>
      <c r="M636" s="54"/>
      <c r="N636" s="57"/>
      <c r="O636" s="58"/>
      <c r="P636" s="58"/>
      <c r="Q636" s="58"/>
      <c r="R636" s="58"/>
      <c r="S636" s="54"/>
      <c r="T636" s="57"/>
      <c r="U636" s="57"/>
      <c r="V636" s="57"/>
      <c r="W636" s="57"/>
      <c r="X636" s="147" t="str">
        <f>IF(COUNTBLANK(D636)=1,"",IF('order-admin-units'!$I$1&lt;&gt;"y", "", IF(COUNTBLANK(K636)=1, 'order-admin-units'!$B$1+1, VLOOKUP(K636, ordercountry, 2))))</f>
        <v/>
      </c>
      <c r="Y636" s="147" t="str">
        <f>IF(COUNTBLANK(D636)=1,"",IF('order-admin-units'!$I$1&lt;&gt;"y", "", IF(COUNTBLANK(K636:L636)&gt;0, 'order-admin-units'!$B$2+1, VLOOKUP(K636&amp;"@"&amp;L636, orderadmin, 2))))</f>
        <v/>
      </c>
      <c r="Z636" s="147" t="str">
        <f t="shared" si="67"/>
        <v/>
      </c>
      <c r="AA636" s="147" t="str">
        <f t="shared" si="68"/>
        <v/>
      </c>
      <c r="AB636" s="147" t="str">
        <f t="shared" si="69"/>
        <v/>
      </c>
      <c r="AC636" s="147" t="str">
        <f t="shared" si="65"/>
        <v/>
      </c>
      <c r="AD636" s="11" t="str">
        <f t="shared" si="70"/>
        <v/>
      </c>
      <c r="AE636" s="11" t="str">
        <f t="array" ref="AE636">IF(COUNTBLANK(D636)=1,"",IF(OR($H$2="y",$H$2="m"),IF(AA636=AA635,IF(OR(AB636=$AB$4:$AB635)=FALSE,AE635&amp;C636,AE635),"("&amp;C636)&amp;IF(AA636=AA637,IF(OR(AB637=$AB$4:$AB636)=FALSE,", ",""),") "),""))</f>
        <v/>
      </c>
      <c r="AF636" s="11" t="str">
        <f t="array" ref="AF636">IF((COUNTBLANK(D636)=0)*OR($H$2="y",$H$2="m"),IFERROR(LEFT(C636, FIND(" ",C636)-1), C636),"")</f>
        <v/>
      </c>
      <c r="AG636" s="11" t="str">
        <f t="array" ref="AG636">IF(COUNTBLANK(D636)=1,"",IF(OR($H$2="y",$H$2="m"),IF(AA636=AA635,IF(OR(AC636=$AC$4:$AC635)=FALSE,AG635&amp;AF636,AG635),"("&amp;AF636)&amp;IF(AA636=AA637,IF(OR(AC637=$AC$4:$AC636)=FALSE,", ",""),") "),""))</f>
        <v/>
      </c>
      <c r="AH636" s="10" t="str">
        <f>IF((COUNTBLANK(D636)=1),"",IF(D636=D635,AH635,"")&amp;IF(B635&lt;&gt;B636,((IF(COUNTBLANK(E636)=1,$D$3&amp;"Non-type material: "&amp;$D$3,$D$3&amp;INDEX('type-categories'!$A$2:$B$100,MATCH(E636,'type-categories'!$A$2:$A$100,0),2)&amp;$D$3))),"")&amp;(IF(K636&lt;&gt;K635,$C$2&amp;UPPER(K636)&amp;$C$2&amp;$K$3&amp;" ",(IF(B636&lt;&gt;B635,$C$2&amp;UPPER(K636)&amp;$C$2&amp;$K$3&amp;" ",""))))&amp;IF((AA636&lt;&gt;AA637)*($H$2="y"),AD636&amp;AE636,IF((AA636&lt;&gt;AA637)*($H$2="m"),AD636&amp;AG636,IF(($H$2&lt;&gt;"m")*($H$2&lt;&gt;"Y"),(IF(F636=0,"",F636&amp;" "&amp;$F$4&amp;" "))&amp;(IF(G636=0,"",G636&amp;" "&amp;$G$4&amp;" "))&amp;(IF(H636=0,"",H636&amp;" "&amp;H$4&amp;" "))&amp;(IF(I636=0,"",I636&amp;" "&amp;$I$4&amp;" "))&amp;(IF(J636=0,"",J636&amp;" "&amp;$J$4&amp;" ")),"")))&amp;"; "&amp;IF((B636=B635)*(AA636=AA635), "same collecting data; ", IF((B636=B635)*(Z635=Z636),"same locality; ",(IF(COUNTBLANK(L636)=1,"",$D$2&amp;L636&amp;$L$3&amp;" "&amp;$D$2))&amp;(IF(COUNTBLANK(M636)=1,"",$E$2&amp;M636&amp;$E$2&amp;", "))&amp;(IF(COUNTBLANK(N636)=1,"",N636&amp;"; "))&amp;(IF(COUNTBLANK(O636)=1,"",O636&amp;"; ")))&amp;(IF(COUNTBLANK(P636)=1,"",P636&amp;"; "))&amp;(IF(COUNTBLANK(Q636)=1,"",Q636&amp;"; "))&amp;(IF(COUNTBLANK(R636)=1,"",R636&amp;"m, "))&amp;IF((COUNTBLANK(S636)=0)*(S636&lt;&gt;S635), S636&amp;"; ","")&amp;(IF(COUNTBLANK(U636)=1,"",U636&amp;"; "))&amp;(IF(COUNTBLANK(T636)=1,"",IF(COUNTBLANK(F$2)=1,T636&amp;"; ",T636&amp;" "&amp;F$2&amp;"; "))))&amp;(IF(COUNTBLANK(V636)=1,"",V636&amp;"; "))&amp;IF((COUNTBLANK(C636)=1),"",C636)&amp;IF((B636=B637)*(K636=K637)*(L636=L637)*(M636=M637),IF(($H$2&lt;&gt;"m")*($H$2&lt;&gt;"Y"), " • ", IF((ISNUMBER(FIND(")",AE636))), " • ", "")),IF((B636=B637)*(K636=K637)," • ",". ")))</f>
        <v/>
      </c>
      <c r="AI636" s="1"/>
    </row>
    <row r="637" spans="1:35" x14ac:dyDescent="0.25">
      <c r="A637" s="3" t="str">
        <f t="shared" si="66"/>
        <v/>
      </c>
      <c r="B637" s="53" t="str">
        <f t="shared" si="64"/>
        <v/>
      </c>
      <c r="C637" s="57"/>
      <c r="D637" s="57"/>
      <c r="E637" s="57"/>
      <c r="F637" s="57"/>
      <c r="G637" s="57"/>
      <c r="H637" s="57"/>
      <c r="I637" s="57"/>
      <c r="J637" s="57"/>
      <c r="K637" s="57"/>
      <c r="L637" s="57"/>
      <c r="M637" s="54"/>
      <c r="N637" s="57"/>
      <c r="O637" s="58"/>
      <c r="P637" s="58"/>
      <c r="Q637" s="58"/>
      <c r="R637" s="58"/>
      <c r="S637" s="54"/>
      <c r="T637" s="57"/>
      <c r="U637" s="57"/>
      <c r="V637" s="57"/>
      <c r="W637" s="57"/>
      <c r="X637" s="147" t="str">
        <f>IF(COUNTBLANK(D637)=1,"",IF('order-admin-units'!$I$1&lt;&gt;"y", "", IF(COUNTBLANK(K637)=1, 'order-admin-units'!$B$1+1, VLOOKUP(K637, ordercountry, 2))))</f>
        <v/>
      </c>
      <c r="Y637" s="147" t="str">
        <f>IF(COUNTBLANK(D637)=1,"",IF('order-admin-units'!$I$1&lt;&gt;"y", "", IF(COUNTBLANK(K637:L637)&gt;0, 'order-admin-units'!$B$2+1, VLOOKUP(K637&amp;"@"&amp;L637, orderadmin, 2))))</f>
        <v/>
      </c>
      <c r="Z637" s="147" t="str">
        <f t="shared" si="67"/>
        <v/>
      </c>
      <c r="AA637" s="147" t="str">
        <f t="shared" si="68"/>
        <v/>
      </c>
      <c r="AB637" s="147" t="str">
        <f t="shared" si="69"/>
        <v/>
      </c>
      <c r="AC637" s="147" t="str">
        <f t="shared" si="65"/>
        <v/>
      </c>
      <c r="AD637" s="11" t="str">
        <f t="shared" si="70"/>
        <v/>
      </c>
      <c r="AE637" s="11" t="str">
        <f t="array" ref="AE637">IF(COUNTBLANK(D637)=1,"",IF(OR($H$2="y",$H$2="m"),IF(AA637=AA636,IF(OR(AB637=$AB$4:$AB636)=FALSE,AE636&amp;C637,AE636),"("&amp;C637)&amp;IF(AA637=AA638,IF(OR(AB638=$AB$4:$AB637)=FALSE,", ",""),") "),""))</f>
        <v/>
      </c>
      <c r="AF637" s="11" t="str">
        <f t="array" ref="AF637">IF((COUNTBLANK(D637)=0)*OR($H$2="y",$H$2="m"),IFERROR(LEFT(C637, FIND(" ",C637)-1), C637),"")</f>
        <v/>
      </c>
      <c r="AG637" s="11" t="str">
        <f t="array" ref="AG637">IF(COUNTBLANK(D637)=1,"",IF(OR($H$2="y",$H$2="m"),IF(AA637=AA636,IF(OR(AC637=$AC$4:$AC636)=FALSE,AG636&amp;AF637,AG636),"("&amp;AF637)&amp;IF(AA637=AA638,IF(OR(AC638=$AC$4:$AC637)=FALSE,", ",""),") "),""))</f>
        <v/>
      </c>
      <c r="AH637" s="10" t="str">
        <f>IF((COUNTBLANK(D637)=1),"",IF(D637=D636,AH636,"")&amp;IF(B636&lt;&gt;B637,((IF(COUNTBLANK(E637)=1,$D$3&amp;"Non-type material: "&amp;$D$3,$D$3&amp;INDEX('type-categories'!$A$2:$B$100,MATCH(E637,'type-categories'!$A$2:$A$100,0),2)&amp;$D$3))),"")&amp;(IF(K637&lt;&gt;K636,$C$2&amp;UPPER(K637)&amp;$C$2&amp;$K$3&amp;" ",(IF(B637&lt;&gt;B636,$C$2&amp;UPPER(K637)&amp;$C$2&amp;$K$3&amp;" ",""))))&amp;IF((AA637&lt;&gt;AA638)*($H$2="y"),AD637&amp;AE637,IF((AA637&lt;&gt;AA638)*($H$2="m"),AD637&amp;AG637,IF(($H$2&lt;&gt;"m")*($H$2&lt;&gt;"Y"),(IF(F637=0,"",F637&amp;" "&amp;$F$4&amp;" "))&amp;(IF(G637=0,"",G637&amp;" "&amp;$G$4&amp;" "))&amp;(IF(H637=0,"",H637&amp;" "&amp;H$4&amp;" "))&amp;(IF(I637=0,"",I637&amp;" "&amp;$I$4&amp;" "))&amp;(IF(J637=0,"",J637&amp;" "&amp;$J$4&amp;" ")),"")))&amp;"; "&amp;IF((B637=B636)*(AA637=AA636), "same collecting data; ", IF((B637=B636)*(Z636=Z637),"same locality; ",(IF(COUNTBLANK(L637)=1,"",$D$2&amp;L637&amp;$L$3&amp;" "&amp;$D$2))&amp;(IF(COUNTBLANK(M637)=1,"",$E$2&amp;M637&amp;$E$2&amp;", "))&amp;(IF(COUNTBLANK(N637)=1,"",N637&amp;"; "))&amp;(IF(COUNTBLANK(O637)=1,"",O637&amp;"; ")))&amp;(IF(COUNTBLANK(P637)=1,"",P637&amp;"; "))&amp;(IF(COUNTBLANK(Q637)=1,"",Q637&amp;"; "))&amp;(IF(COUNTBLANK(R637)=1,"",R637&amp;"m, "))&amp;IF((COUNTBLANK(S637)=0)*(S637&lt;&gt;S636), S637&amp;"; ","")&amp;(IF(COUNTBLANK(U637)=1,"",U637&amp;"; "))&amp;(IF(COUNTBLANK(T637)=1,"",IF(COUNTBLANK(F$2)=1,T637&amp;"; ",T637&amp;" "&amp;F$2&amp;"; "))))&amp;(IF(COUNTBLANK(V637)=1,"",V637&amp;"; "))&amp;IF((COUNTBLANK(C637)=1),"",C637)&amp;IF((B637=B638)*(K637=K638)*(L637=L638)*(M637=M638),IF(($H$2&lt;&gt;"m")*($H$2&lt;&gt;"Y"), " • ", IF((ISNUMBER(FIND(")",AE637))), " • ", "")),IF((B637=B638)*(K637=K638)," • ",". ")))</f>
        <v/>
      </c>
      <c r="AI637" s="1"/>
    </row>
    <row r="638" spans="1:35" x14ac:dyDescent="0.25">
      <c r="A638" s="3" t="str">
        <f t="shared" si="66"/>
        <v/>
      </c>
      <c r="B638" s="53" t="str">
        <f t="shared" si="64"/>
        <v/>
      </c>
      <c r="C638" s="57"/>
      <c r="D638" s="57"/>
      <c r="E638" s="57"/>
      <c r="F638" s="57"/>
      <c r="G638" s="57"/>
      <c r="H638" s="57"/>
      <c r="I638" s="57"/>
      <c r="J638" s="57"/>
      <c r="K638" s="57"/>
      <c r="L638" s="57"/>
      <c r="M638" s="54"/>
      <c r="N638" s="57"/>
      <c r="O638" s="58"/>
      <c r="P638" s="58"/>
      <c r="Q638" s="58"/>
      <c r="R638" s="58"/>
      <c r="S638" s="54"/>
      <c r="T638" s="57"/>
      <c r="U638" s="57"/>
      <c r="V638" s="57"/>
      <c r="W638" s="57"/>
      <c r="X638" s="147" t="str">
        <f>IF(COUNTBLANK(D638)=1,"",IF('order-admin-units'!$I$1&lt;&gt;"y", "", IF(COUNTBLANK(K638)=1, 'order-admin-units'!$B$1+1, VLOOKUP(K638, ordercountry, 2))))</f>
        <v/>
      </c>
      <c r="Y638" s="147" t="str">
        <f>IF(COUNTBLANK(D638)=1,"",IF('order-admin-units'!$I$1&lt;&gt;"y", "", IF(COUNTBLANK(K638:L638)&gt;0, 'order-admin-units'!$B$2+1, VLOOKUP(K638&amp;"@"&amp;L638, orderadmin, 2))))</f>
        <v/>
      </c>
      <c r="Z638" s="147" t="str">
        <f t="shared" si="67"/>
        <v/>
      </c>
      <c r="AA638" s="147" t="str">
        <f t="shared" si="68"/>
        <v/>
      </c>
      <c r="AB638" s="147" t="str">
        <f t="shared" si="69"/>
        <v/>
      </c>
      <c r="AC638" s="147" t="str">
        <f t="shared" si="65"/>
        <v/>
      </c>
      <c r="AD638" s="11" t="str">
        <f t="shared" si="70"/>
        <v/>
      </c>
      <c r="AE638" s="11" t="str">
        <f t="array" ref="AE638">IF(COUNTBLANK(D638)=1,"",IF(OR($H$2="y",$H$2="m"),IF(AA638=AA637,IF(OR(AB638=$AB$4:$AB637)=FALSE,AE637&amp;C638,AE637),"("&amp;C638)&amp;IF(AA638=AA639,IF(OR(AB639=$AB$4:$AB638)=FALSE,", ",""),") "),""))</f>
        <v/>
      </c>
      <c r="AF638" s="11" t="str">
        <f t="array" ref="AF638">IF((COUNTBLANK(D638)=0)*OR($H$2="y",$H$2="m"),IFERROR(LEFT(C638, FIND(" ",C638)-1), C638),"")</f>
        <v/>
      </c>
      <c r="AG638" s="11" t="str">
        <f t="array" ref="AG638">IF(COUNTBLANK(D638)=1,"",IF(OR($H$2="y",$H$2="m"),IF(AA638=AA637,IF(OR(AC638=$AC$4:$AC637)=FALSE,AG637&amp;AF638,AG637),"("&amp;AF638)&amp;IF(AA638=AA639,IF(OR(AC639=$AC$4:$AC638)=FALSE,", ",""),") "),""))</f>
        <v/>
      </c>
      <c r="AH638" s="10" t="str">
        <f>IF((COUNTBLANK(D638)=1),"",IF(D638=D637,AH637,"")&amp;IF(B637&lt;&gt;B638,((IF(COUNTBLANK(E638)=1,$D$3&amp;"Non-type material: "&amp;$D$3,$D$3&amp;INDEX('type-categories'!$A$2:$B$100,MATCH(E638,'type-categories'!$A$2:$A$100,0),2)&amp;$D$3))),"")&amp;(IF(K638&lt;&gt;K637,$C$2&amp;UPPER(K638)&amp;$C$2&amp;$K$3&amp;" ",(IF(B638&lt;&gt;B637,$C$2&amp;UPPER(K638)&amp;$C$2&amp;$K$3&amp;" ",""))))&amp;IF((AA638&lt;&gt;AA639)*($H$2="y"),AD638&amp;AE638,IF((AA638&lt;&gt;AA639)*($H$2="m"),AD638&amp;AG638,IF(($H$2&lt;&gt;"m")*($H$2&lt;&gt;"Y"),(IF(F638=0,"",F638&amp;" "&amp;$F$4&amp;" "))&amp;(IF(G638=0,"",G638&amp;" "&amp;$G$4&amp;" "))&amp;(IF(H638=0,"",H638&amp;" "&amp;H$4&amp;" "))&amp;(IF(I638=0,"",I638&amp;" "&amp;$I$4&amp;" "))&amp;(IF(J638=0,"",J638&amp;" "&amp;$J$4&amp;" ")),"")))&amp;"; "&amp;IF((B638=B637)*(AA638=AA637), "same collecting data; ", IF((B638=B637)*(Z637=Z638),"same locality; ",(IF(COUNTBLANK(L638)=1,"",$D$2&amp;L638&amp;$L$3&amp;" "&amp;$D$2))&amp;(IF(COUNTBLANK(M638)=1,"",$E$2&amp;M638&amp;$E$2&amp;", "))&amp;(IF(COUNTBLANK(N638)=1,"",N638&amp;"; "))&amp;(IF(COUNTBLANK(O638)=1,"",O638&amp;"; ")))&amp;(IF(COUNTBLANK(P638)=1,"",P638&amp;"; "))&amp;(IF(COUNTBLANK(Q638)=1,"",Q638&amp;"; "))&amp;(IF(COUNTBLANK(R638)=1,"",R638&amp;"m, "))&amp;IF((COUNTBLANK(S638)=0)*(S638&lt;&gt;S637), S638&amp;"; ","")&amp;(IF(COUNTBLANK(U638)=1,"",U638&amp;"; "))&amp;(IF(COUNTBLANK(T638)=1,"",IF(COUNTBLANK(F$2)=1,T638&amp;"; ",T638&amp;" "&amp;F$2&amp;"; "))))&amp;(IF(COUNTBLANK(V638)=1,"",V638&amp;"; "))&amp;IF((COUNTBLANK(C638)=1),"",C638)&amp;IF((B638=B639)*(K638=K639)*(L638=L639)*(M638=M639),IF(($H$2&lt;&gt;"m")*($H$2&lt;&gt;"Y"), " • ", IF((ISNUMBER(FIND(")",AE638))), " • ", "")),IF((B638=B639)*(K638=K639)," • ",". ")))</f>
        <v/>
      </c>
      <c r="AI638" s="1"/>
    </row>
    <row r="639" spans="1:35" x14ac:dyDescent="0.25">
      <c r="A639" s="3" t="str">
        <f t="shared" si="66"/>
        <v/>
      </c>
      <c r="B639" s="53" t="str">
        <f t="shared" si="64"/>
        <v/>
      </c>
      <c r="C639" s="57"/>
      <c r="D639" s="57"/>
      <c r="E639" s="57"/>
      <c r="F639" s="57"/>
      <c r="G639" s="57"/>
      <c r="H639" s="57"/>
      <c r="I639" s="57"/>
      <c r="J639" s="57"/>
      <c r="K639" s="57"/>
      <c r="L639" s="57"/>
      <c r="M639" s="54"/>
      <c r="N639" s="57"/>
      <c r="O639" s="58"/>
      <c r="P639" s="58"/>
      <c r="Q639" s="58"/>
      <c r="R639" s="58"/>
      <c r="S639" s="54"/>
      <c r="T639" s="57"/>
      <c r="U639" s="57"/>
      <c r="V639" s="57"/>
      <c r="W639" s="57"/>
      <c r="X639" s="147" t="str">
        <f>IF(COUNTBLANK(D639)=1,"",IF('order-admin-units'!$I$1&lt;&gt;"y", "", IF(COUNTBLANK(K639)=1, 'order-admin-units'!$B$1+1, VLOOKUP(K639, ordercountry, 2))))</f>
        <v/>
      </c>
      <c r="Y639" s="147" t="str">
        <f>IF(COUNTBLANK(D639)=1,"",IF('order-admin-units'!$I$1&lt;&gt;"y", "", IF(COUNTBLANK(K639:L639)&gt;0, 'order-admin-units'!$B$2+1, VLOOKUP(K639&amp;"@"&amp;L639, orderadmin, 2))))</f>
        <v/>
      </c>
      <c r="Z639" s="147" t="str">
        <f t="shared" si="67"/>
        <v/>
      </c>
      <c r="AA639" s="147" t="str">
        <f t="shared" si="68"/>
        <v/>
      </c>
      <c r="AB639" s="147" t="str">
        <f t="shared" si="69"/>
        <v/>
      </c>
      <c r="AC639" s="147" t="str">
        <f t="shared" si="65"/>
        <v/>
      </c>
      <c r="AD639" s="11" t="str">
        <f t="shared" si="70"/>
        <v/>
      </c>
      <c r="AE639" s="11" t="str">
        <f t="array" ref="AE639">IF(COUNTBLANK(D639)=1,"",IF(OR($H$2="y",$H$2="m"),IF(AA639=AA638,IF(OR(AB639=$AB$4:$AB638)=FALSE,AE638&amp;C639,AE638),"("&amp;C639)&amp;IF(AA639=AA640,IF(OR(AB640=$AB$4:$AB639)=FALSE,", ",""),") "),""))</f>
        <v/>
      </c>
      <c r="AF639" s="11" t="str">
        <f t="array" ref="AF639">IF((COUNTBLANK(D639)=0)*OR($H$2="y",$H$2="m"),IFERROR(LEFT(C639, FIND(" ",C639)-1), C639),"")</f>
        <v/>
      </c>
      <c r="AG639" s="11" t="str">
        <f t="array" ref="AG639">IF(COUNTBLANK(D639)=1,"",IF(OR($H$2="y",$H$2="m"),IF(AA639=AA638,IF(OR(AC639=$AC$4:$AC638)=FALSE,AG638&amp;AF639,AG638),"("&amp;AF639)&amp;IF(AA639=AA640,IF(OR(AC640=$AC$4:$AC639)=FALSE,", ",""),") "),""))</f>
        <v/>
      </c>
      <c r="AH639" s="10" t="str">
        <f>IF((COUNTBLANK(D639)=1),"",IF(D639=D638,AH638,"")&amp;IF(B638&lt;&gt;B639,((IF(COUNTBLANK(E639)=1,$D$3&amp;"Non-type material: "&amp;$D$3,$D$3&amp;INDEX('type-categories'!$A$2:$B$100,MATCH(E639,'type-categories'!$A$2:$A$100,0),2)&amp;$D$3))),"")&amp;(IF(K639&lt;&gt;K638,$C$2&amp;UPPER(K639)&amp;$C$2&amp;$K$3&amp;" ",(IF(B639&lt;&gt;B638,$C$2&amp;UPPER(K639)&amp;$C$2&amp;$K$3&amp;" ",""))))&amp;IF((AA639&lt;&gt;AA640)*($H$2="y"),AD639&amp;AE639,IF((AA639&lt;&gt;AA640)*($H$2="m"),AD639&amp;AG639,IF(($H$2&lt;&gt;"m")*($H$2&lt;&gt;"Y"),(IF(F639=0,"",F639&amp;" "&amp;$F$4&amp;" "))&amp;(IF(G639=0,"",G639&amp;" "&amp;$G$4&amp;" "))&amp;(IF(H639=0,"",H639&amp;" "&amp;H$4&amp;" "))&amp;(IF(I639=0,"",I639&amp;" "&amp;$I$4&amp;" "))&amp;(IF(J639=0,"",J639&amp;" "&amp;$J$4&amp;" ")),"")))&amp;"; "&amp;IF((B639=B638)*(AA639=AA638), "same collecting data; ", IF((B639=B638)*(Z638=Z639),"same locality; ",(IF(COUNTBLANK(L639)=1,"",$D$2&amp;L639&amp;$L$3&amp;" "&amp;$D$2))&amp;(IF(COUNTBLANK(M639)=1,"",$E$2&amp;M639&amp;$E$2&amp;", "))&amp;(IF(COUNTBLANK(N639)=1,"",N639&amp;"; "))&amp;(IF(COUNTBLANK(O639)=1,"",O639&amp;"; ")))&amp;(IF(COUNTBLANK(P639)=1,"",P639&amp;"; "))&amp;(IF(COUNTBLANK(Q639)=1,"",Q639&amp;"; "))&amp;(IF(COUNTBLANK(R639)=1,"",R639&amp;"m, "))&amp;IF((COUNTBLANK(S639)=0)*(S639&lt;&gt;S638), S639&amp;"; ","")&amp;(IF(COUNTBLANK(U639)=1,"",U639&amp;"; "))&amp;(IF(COUNTBLANK(T639)=1,"",IF(COUNTBLANK(F$2)=1,T639&amp;"; ",T639&amp;" "&amp;F$2&amp;"; "))))&amp;(IF(COUNTBLANK(V639)=1,"",V639&amp;"; "))&amp;IF((COUNTBLANK(C639)=1),"",C639)&amp;IF((B639=B640)*(K639=K640)*(L639=L640)*(M639=M640),IF(($H$2&lt;&gt;"m")*($H$2&lt;&gt;"Y"), " • ", IF((ISNUMBER(FIND(")",AE639))), " • ", "")),IF((B639=B640)*(K639=K640)," • ",". ")))</f>
        <v/>
      </c>
      <c r="AI639" s="1"/>
    </row>
    <row r="640" spans="1:35" x14ac:dyDescent="0.25">
      <c r="A640" s="3" t="str">
        <f t="shared" si="66"/>
        <v/>
      </c>
      <c r="B640" s="53" t="str">
        <f t="shared" si="64"/>
        <v/>
      </c>
      <c r="C640" s="57"/>
      <c r="D640" s="57"/>
      <c r="E640" s="57"/>
      <c r="F640" s="57"/>
      <c r="G640" s="57"/>
      <c r="H640" s="57"/>
      <c r="I640" s="57"/>
      <c r="J640" s="57"/>
      <c r="K640" s="57"/>
      <c r="L640" s="57"/>
      <c r="M640" s="54"/>
      <c r="N640" s="57"/>
      <c r="O640" s="58"/>
      <c r="P640" s="58"/>
      <c r="Q640" s="58"/>
      <c r="R640" s="58"/>
      <c r="S640" s="54"/>
      <c r="T640" s="57"/>
      <c r="U640" s="57"/>
      <c r="V640" s="57"/>
      <c r="W640" s="57"/>
      <c r="X640" s="147" t="str">
        <f>IF(COUNTBLANK(D640)=1,"",IF('order-admin-units'!$I$1&lt;&gt;"y", "", IF(COUNTBLANK(K640)=1, 'order-admin-units'!$B$1+1, VLOOKUP(K640, ordercountry, 2))))</f>
        <v/>
      </c>
      <c r="Y640" s="147" t="str">
        <f>IF(COUNTBLANK(D640)=1,"",IF('order-admin-units'!$I$1&lt;&gt;"y", "", IF(COUNTBLANK(K640:L640)&gt;0, 'order-admin-units'!$B$2+1, VLOOKUP(K640&amp;"@"&amp;L640, orderadmin, 2))))</f>
        <v/>
      </c>
      <c r="Z640" s="147" t="str">
        <f t="shared" si="67"/>
        <v/>
      </c>
      <c r="AA640" s="147" t="str">
        <f t="shared" si="68"/>
        <v/>
      </c>
      <c r="AB640" s="147" t="str">
        <f t="shared" si="69"/>
        <v/>
      </c>
      <c r="AC640" s="147" t="str">
        <f t="shared" si="65"/>
        <v/>
      </c>
      <c r="AD640" s="11" t="str">
        <f t="shared" si="70"/>
        <v/>
      </c>
      <c r="AE640" s="11" t="str">
        <f t="array" ref="AE640">IF(COUNTBLANK(D640)=1,"",IF(OR($H$2="y",$H$2="m"),IF(AA640=AA639,IF(OR(AB640=$AB$4:$AB639)=FALSE,AE639&amp;C640,AE639),"("&amp;C640)&amp;IF(AA640=AA641,IF(OR(AB641=$AB$4:$AB640)=FALSE,", ",""),") "),""))</f>
        <v/>
      </c>
      <c r="AF640" s="11" t="str">
        <f t="array" ref="AF640">IF((COUNTBLANK(D640)=0)*OR($H$2="y",$H$2="m"),IFERROR(LEFT(C640, FIND(" ",C640)-1), C640),"")</f>
        <v/>
      </c>
      <c r="AG640" s="11" t="str">
        <f t="array" ref="AG640">IF(COUNTBLANK(D640)=1,"",IF(OR($H$2="y",$H$2="m"),IF(AA640=AA639,IF(OR(AC640=$AC$4:$AC639)=FALSE,AG639&amp;AF640,AG639),"("&amp;AF640)&amp;IF(AA640=AA641,IF(OR(AC641=$AC$4:$AC640)=FALSE,", ",""),") "),""))</f>
        <v/>
      </c>
      <c r="AH640" s="10" t="str">
        <f>IF((COUNTBLANK(D640)=1),"",IF(D640=D639,AH639,"")&amp;IF(B639&lt;&gt;B640,((IF(COUNTBLANK(E640)=1,$D$3&amp;"Non-type material: "&amp;$D$3,$D$3&amp;INDEX('type-categories'!$A$2:$B$100,MATCH(E640,'type-categories'!$A$2:$A$100,0),2)&amp;$D$3))),"")&amp;(IF(K640&lt;&gt;K639,$C$2&amp;UPPER(K640)&amp;$C$2&amp;$K$3&amp;" ",(IF(B640&lt;&gt;B639,$C$2&amp;UPPER(K640)&amp;$C$2&amp;$K$3&amp;" ",""))))&amp;IF((AA640&lt;&gt;AA641)*($H$2="y"),AD640&amp;AE640,IF((AA640&lt;&gt;AA641)*($H$2="m"),AD640&amp;AG640,IF(($H$2&lt;&gt;"m")*($H$2&lt;&gt;"Y"),(IF(F640=0,"",F640&amp;" "&amp;$F$4&amp;" "))&amp;(IF(G640=0,"",G640&amp;" "&amp;$G$4&amp;" "))&amp;(IF(H640=0,"",H640&amp;" "&amp;H$4&amp;" "))&amp;(IF(I640=0,"",I640&amp;" "&amp;$I$4&amp;" "))&amp;(IF(J640=0,"",J640&amp;" "&amp;$J$4&amp;" ")),"")))&amp;"; "&amp;IF((B640=B639)*(AA640=AA639), "same collecting data; ", IF((B640=B639)*(Z639=Z640),"same locality; ",(IF(COUNTBLANK(L640)=1,"",$D$2&amp;L640&amp;$L$3&amp;" "&amp;$D$2))&amp;(IF(COUNTBLANK(M640)=1,"",$E$2&amp;M640&amp;$E$2&amp;", "))&amp;(IF(COUNTBLANK(N640)=1,"",N640&amp;"; "))&amp;(IF(COUNTBLANK(O640)=1,"",O640&amp;"; ")))&amp;(IF(COUNTBLANK(P640)=1,"",P640&amp;"; "))&amp;(IF(COUNTBLANK(Q640)=1,"",Q640&amp;"; "))&amp;(IF(COUNTBLANK(R640)=1,"",R640&amp;"m, "))&amp;IF((COUNTBLANK(S640)=0)*(S640&lt;&gt;S639), S640&amp;"; ","")&amp;(IF(COUNTBLANK(U640)=1,"",U640&amp;"; "))&amp;(IF(COUNTBLANK(T640)=1,"",IF(COUNTBLANK(F$2)=1,T640&amp;"; ",T640&amp;" "&amp;F$2&amp;"; "))))&amp;(IF(COUNTBLANK(V640)=1,"",V640&amp;"; "))&amp;IF((COUNTBLANK(C640)=1),"",C640)&amp;IF((B640=B641)*(K640=K641)*(L640=L641)*(M640=M641),IF(($H$2&lt;&gt;"m")*($H$2&lt;&gt;"Y"), " • ", IF((ISNUMBER(FIND(")",AE640))), " • ", "")),IF((B640=B641)*(K640=K641)," • ",". ")))</f>
        <v/>
      </c>
      <c r="AI640" s="1"/>
    </row>
    <row r="641" spans="1:35" x14ac:dyDescent="0.25">
      <c r="A641" s="3" t="str">
        <f t="shared" si="66"/>
        <v/>
      </c>
      <c r="B641" s="53" t="str">
        <f t="shared" si="64"/>
        <v/>
      </c>
      <c r="C641" s="57"/>
      <c r="D641" s="57"/>
      <c r="E641" s="57"/>
      <c r="F641" s="57"/>
      <c r="G641" s="57"/>
      <c r="H641" s="57"/>
      <c r="I641" s="57"/>
      <c r="J641" s="57"/>
      <c r="K641" s="57"/>
      <c r="L641" s="57"/>
      <c r="M641" s="54"/>
      <c r="N641" s="57"/>
      <c r="O641" s="58"/>
      <c r="P641" s="58"/>
      <c r="Q641" s="58"/>
      <c r="R641" s="58"/>
      <c r="S641" s="54"/>
      <c r="T641" s="57"/>
      <c r="U641" s="57"/>
      <c r="V641" s="57"/>
      <c r="W641" s="57"/>
      <c r="X641" s="147" t="str">
        <f>IF(COUNTBLANK(D641)=1,"",IF('order-admin-units'!$I$1&lt;&gt;"y", "", IF(COUNTBLANK(K641)=1, 'order-admin-units'!$B$1+1, VLOOKUP(K641, ordercountry, 2))))</f>
        <v/>
      </c>
      <c r="Y641" s="147" t="str">
        <f>IF(COUNTBLANK(D641)=1,"",IF('order-admin-units'!$I$1&lt;&gt;"y", "", IF(COUNTBLANK(K641:L641)&gt;0, 'order-admin-units'!$B$2+1, VLOOKUP(K641&amp;"@"&amp;L641, orderadmin, 2))))</f>
        <v/>
      </c>
      <c r="Z641" s="147" t="str">
        <f t="shared" si="67"/>
        <v/>
      </c>
      <c r="AA641" s="147" t="str">
        <f t="shared" si="68"/>
        <v/>
      </c>
      <c r="AB641" s="147" t="str">
        <f t="shared" si="69"/>
        <v/>
      </c>
      <c r="AC641" s="147" t="str">
        <f t="shared" si="65"/>
        <v/>
      </c>
      <c r="AD641" s="11" t="str">
        <f t="shared" si="70"/>
        <v/>
      </c>
      <c r="AE641" s="11" t="str">
        <f t="array" ref="AE641">IF(COUNTBLANK(D641)=1,"",IF(OR($H$2="y",$H$2="m"),IF(AA641=AA640,IF(OR(AB641=$AB$4:$AB640)=FALSE,AE640&amp;C641,AE640),"("&amp;C641)&amp;IF(AA641=AA642,IF(OR(AB642=$AB$4:$AB641)=FALSE,", ",""),") "),""))</f>
        <v/>
      </c>
      <c r="AF641" s="11" t="str">
        <f t="array" ref="AF641">IF((COUNTBLANK(D641)=0)*OR($H$2="y",$H$2="m"),IFERROR(LEFT(C641, FIND(" ",C641)-1), C641),"")</f>
        <v/>
      </c>
      <c r="AG641" s="11" t="str">
        <f t="array" ref="AG641">IF(COUNTBLANK(D641)=1,"",IF(OR($H$2="y",$H$2="m"),IF(AA641=AA640,IF(OR(AC641=$AC$4:$AC640)=FALSE,AG640&amp;AF641,AG640),"("&amp;AF641)&amp;IF(AA641=AA642,IF(OR(AC642=$AC$4:$AC641)=FALSE,", ",""),") "),""))</f>
        <v/>
      </c>
      <c r="AH641" s="10" t="str">
        <f>IF((COUNTBLANK(D641)=1),"",IF(D641=D640,AH640,"")&amp;IF(B640&lt;&gt;B641,((IF(COUNTBLANK(E641)=1,$D$3&amp;"Non-type material: "&amp;$D$3,$D$3&amp;INDEX('type-categories'!$A$2:$B$100,MATCH(E641,'type-categories'!$A$2:$A$100,0),2)&amp;$D$3))),"")&amp;(IF(K641&lt;&gt;K640,$C$2&amp;UPPER(K641)&amp;$C$2&amp;$K$3&amp;" ",(IF(B641&lt;&gt;B640,$C$2&amp;UPPER(K641)&amp;$C$2&amp;$K$3&amp;" ",""))))&amp;IF((AA641&lt;&gt;AA642)*($H$2="y"),AD641&amp;AE641,IF((AA641&lt;&gt;AA642)*($H$2="m"),AD641&amp;AG641,IF(($H$2&lt;&gt;"m")*($H$2&lt;&gt;"Y"),(IF(F641=0,"",F641&amp;" "&amp;$F$4&amp;" "))&amp;(IF(G641=0,"",G641&amp;" "&amp;$G$4&amp;" "))&amp;(IF(H641=0,"",H641&amp;" "&amp;H$4&amp;" "))&amp;(IF(I641=0,"",I641&amp;" "&amp;$I$4&amp;" "))&amp;(IF(J641=0,"",J641&amp;" "&amp;$J$4&amp;" ")),"")))&amp;"; "&amp;IF((B641=B640)*(AA641=AA640), "same collecting data; ", IF((B641=B640)*(Z640=Z641),"same locality; ",(IF(COUNTBLANK(L641)=1,"",$D$2&amp;L641&amp;$L$3&amp;" "&amp;$D$2))&amp;(IF(COUNTBLANK(M641)=1,"",$E$2&amp;M641&amp;$E$2&amp;", "))&amp;(IF(COUNTBLANK(N641)=1,"",N641&amp;"; "))&amp;(IF(COUNTBLANK(O641)=1,"",O641&amp;"; ")))&amp;(IF(COUNTBLANK(P641)=1,"",P641&amp;"; "))&amp;(IF(COUNTBLANK(Q641)=1,"",Q641&amp;"; "))&amp;(IF(COUNTBLANK(R641)=1,"",R641&amp;"m, "))&amp;IF((COUNTBLANK(S641)=0)*(S641&lt;&gt;S640), S641&amp;"; ","")&amp;(IF(COUNTBLANK(U641)=1,"",U641&amp;"; "))&amp;(IF(COUNTBLANK(T641)=1,"",IF(COUNTBLANK(F$2)=1,T641&amp;"; ",T641&amp;" "&amp;F$2&amp;"; "))))&amp;(IF(COUNTBLANK(V641)=1,"",V641&amp;"; "))&amp;IF((COUNTBLANK(C641)=1),"",C641)&amp;IF((B641=B642)*(K641=K642)*(L641=L642)*(M641=M642),IF(($H$2&lt;&gt;"m")*($H$2&lt;&gt;"Y"), " • ", IF((ISNUMBER(FIND(")",AE641))), " • ", "")),IF((B641=B642)*(K641=K642)," • ",". ")))</f>
        <v/>
      </c>
      <c r="AI641" s="1"/>
    </row>
    <row r="642" spans="1:35" x14ac:dyDescent="0.25">
      <c r="A642" s="3" t="str">
        <f t="shared" si="66"/>
        <v/>
      </c>
      <c r="B642" s="53" t="str">
        <f t="shared" si="64"/>
        <v/>
      </c>
      <c r="C642" s="57"/>
      <c r="D642" s="57"/>
      <c r="E642" s="57"/>
      <c r="F642" s="57"/>
      <c r="G642" s="57"/>
      <c r="H642" s="57"/>
      <c r="I642" s="57"/>
      <c r="J642" s="57"/>
      <c r="K642" s="57"/>
      <c r="L642" s="57"/>
      <c r="M642" s="54"/>
      <c r="N642" s="57"/>
      <c r="O642" s="58"/>
      <c r="P642" s="58"/>
      <c r="Q642" s="58"/>
      <c r="R642" s="58"/>
      <c r="S642" s="54"/>
      <c r="T642" s="57"/>
      <c r="U642" s="57"/>
      <c r="V642" s="57"/>
      <c r="W642" s="57"/>
      <c r="X642" s="147" t="str">
        <f>IF(COUNTBLANK(D642)=1,"",IF('order-admin-units'!$I$1&lt;&gt;"y", "", IF(COUNTBLANK(K642)=1, 'order-admin-units'!$B$1+1, VLOOKUP(K642, ordercountry, 2))))</f>
        <v/>
      </c>
      <c r="Y642" s="147" t="str">
        <f>IF(COUNTBLANK(D642)=1,"",IF('order-admin-units'!$I$1&lt;&gt;"y", "", IF(COUNTBLANK(K642:L642)&gt;0, 'order-admin-units'!$B$2+1, VLOOKUP(K642&amp;"@"&amp;L642, orderadmin, 2))))</f>
        <v/>
      </c>
      <c r="Z642" s="147" t="str">
        <f t="shared" si="67"/>
        <v/>
      </c>
      <c r="AA642" s="147" t="str">
        <f t="shared" si="68"/>
        <v/>
      </c>
      <c r="AB642" s="147" t="str">
        <f t="shared" si="69"/>
        <v/>
      </c>
      <c r="AC642" s="147" t="str">
        <f t="shared" si="65"/>
        <v/>
      </c>
      <c r="AD642" s="11" t="str">
        <f t="shared" si="70"/>
        <v/>
      </c>
      <c r="AE642" s="11" t="str">
        <f t="array" ref="AE642">IF(COUNTBLANK(D642)=1,"",IF(OR($H$2="y",$H$2="m"),IF(AA642=AA641,IF(OR(AB642=$AB$4:$AB641)=FALSE,AE641&amp;C642,AE641),"("&amp;C642)&amp;IF(AA642=AA643,IF(OR(AB643=$AB$4:$AB642)=FALSE,", ",""),") "),""))</f>
        <v/>
      </c>
      <c r="AF642" s="11" t="str">
        <f t="array" ref="AF642">IF((COUNTBLANK(D642)=0)*OR($H$2="y",$H$2="m"),IFERROR(LEFT(C642, FIND(" ",C642)-1), C642),"")</f>
        <v/>
      </c>
      <c r="AG642" s="11" t="str">
        <f t="array" ref="AG642">IF(COUNTBLANK(D642)=1,"",IF(OR($H$2="y",$H$2="m"),IF(AA642=AA641,IF(OR(AC642=$AC$4:$AC641)=FALSE,AG641&amp;AF642,AG641),"("&amp;AF642)&amp;IF(AA642=AA643,IF(OR(AC643=$AC$4:$AC642)=FALSE,", ",""),") "),""))</f>
        <v/>
      </c>
      <c r="AH642" s="10" t="str">
        <f>IF((COUNTBLANK(D642)=1),"",IF(D642=D641,AH641,"")&amp;IF(B641&lt;&gt;B642,((IF(COUNTBLANK(E642)=1,$D$3&amp;"Non-type material: "&amp;$D$3,$D$3&amp;INDEX('type-categories'!$A$2:$B$100,MATCH(E642,'type-categories'!$A$2:$A$100,0),2)&amp;$D$3))),"")&amp;(IF(K642&lt;&gt;K641,$C$2&amp;UPPER(K642)&amp;$C$2&amp;$K$3&amp;" ",(IF(B642&lt;&gt;B641,$C$2&amp;UPPER(K642)&amp;$C$2&amp;$K$3&amp;" ",""))))&amp;IF((AA642&lt;&gt;AA643)*($H$2="y"),AD642&amp;AE642,IF((AA642&lt;&gt;AA643)*($H$2="m"),AD642&amp;AG642,IF(($H$2&lt;&gt;"m")*($H$2&lt;&gt;"Y"),(IF(F642=0,"",F642&amp;" "&amp;$F$4&amp;" "))&amp;(IF(G642=0,"",G642&amp;" "&amp;$G$4&amp;" "))&amp;(IF(H642=0,"",H642&amp;" "&amp;H$4&amp;" "))&amp;(IF(I642=0,"",I642&amp;" "&amp;$I$4&amp;" "))&amp;(IF(J642=0,"",J642&amp;" "&amp;$J$4&amp;" ")),"")))&amp;"; "&amp;IF((B642=B641)*(AA642=AA641), "same collecting data; ", IF((B642=B641)*(Z641=Z642),"same locality; ",(IF(COUNTBLANK(L642)=1,"",$D$2&amp;L642&amp;$L$3&amp;" "&amp;$D$2))&amp;(IF(COUNTBLANK(M642)=1,"",$E$2&amp;M642&amp;$E$2&amp;", "))&amp;(IF(COUNTBLANK(N642)=1,"",N642&amp;"; "))&amp;(IF(COUNTBLANK(O642)=1,"",O642&amp;"; ")))&amp;(IF(COUNTBLANK(P642)=1,"",P642&amp;"; "))&amp;(IF(COUNTBLANK(Q642)=1,"",Q642&amp;"; "))&amp;(IF(COUNTBLANK(R642)=1,"",R642&amp;"m, "))&amp;IF((COUNTBLANK(S642)=0)*(S642&lt;&gt;S641), S642&amp;"; ","")&amp;(IF(COUNTBLANK(U642)=1,"",U642&amp;"; "))&amp;(IF(COUNTBLANK(T642)=1,"",IF(COUNTBLANK(F$2)=1,T642&amp;"; ",T642&amp;" "&amp;F$2&amp;"; "))))&amp;(IF(COUNTBLANK(V642)=1,"",V642&amp;"; "))&amp;IF((COUNTBLANK(C642)=1),"",C642)&amp;IF((B642=B643)*(K642=K643)*(L642=L643)*(M642=M643),IF(($H$2&lt;&gt;"m")*($H$2&lt;&gt;"Y"), " • ", IF((ISNUMBER(FIND(")",AE642))), " • ", "")),IF((B642=B643)*(K642=K643)," • ",". ")))</f>
        <v/>
      </c>
      <c r="AI642" s="1"/>
    </row>
    <row r="643" spans="1:35" x14ac:dyDescent="0.25">
      <c r="A643" s="3" t="str">
        <f t="shared" si="66"/>
        <v/>
      </c>
      <c r="B643" s="53" t="str">
        <f t="shared" si="64"/>
        <v/>
      </c>
      <c r="C643" s="57"/>
      <c r="D643" s="57"/>
      <c r="E643" s="57"/>
      <c r="F643" s="57"/>
      <c r="G643" s="57"/>
      <c r="H643" s="57"/>
      <c r="I643" s="57"/>
      <c r="J643" s="57"/>
      <c r="K643" s="57"/>
      <c r="L643" s="57"/>
      <c r="M643" s="54"/>
      <c r="N643" s="57"/>
      <c r="O643" s="58"/>
      <c r="P643" s="58"/>
      <c r="Q643" s="58"/>
      <c r="R643" s="58"/>
      <c r="S643" s="54"/>
      <c r="T643" s="57"/>
      <c r="U643" s="57"/>
      <c r="V643" s="57"/>
      <c r="W643" s="57"/>
      <c r="X643" s="147" t="str">
        <f>IF(COUNTBLANK(D643)=1,"",IF('order-admin-units'!$I$1&lt;&gt;"y", "", IF(COUNTBLANK(K643)=1, 'order-admin-units'!$B$1+1, VLOOKUP(K643, ordercountry, 2))))</f>
        <v/>
      </c>
      <c r="Y643" s="147" t="str">
        <f>IF(COUNTBLANK(D643)=1,"",IF('order-admin-units'!$I$1&lt;&gt;"y", "", IF(COUNTBLANK(K643:L643)&gt;0, 'order-admin-units'!$B$2+1, VLOOKUP(K643&amp;"@"&amp;L643, orderadmin, 2))))</f>
        <v/>
      </c>
      <c r="Z643" s="147" t="str">
        <f t="shared" si="67"/>
        <v/>
      </c>
      <c r="AA643" s="147" t="str">
        <f t="shared" si="68"/>
        <v/>
      </c>
      <c r="AB643" s="147" t="str">
        <f t="shared" si="69"/>
        <v/>
      </c>
      <c r="AC643" s="147" t="str">
        <f t="shared" si="65"/>
        <v/>
      </c>
      <c r="AD643" s="11" t="str">
        <f t="shared" si="70"/>
        <v/>
      </c>
      <c r="AE643" s="11" t="str">
        <f t="array" ref="AE643">IF(COUNTBLANK(D643)=1,"",IF(OR($H$2="y",$H$2="m"),IF(AA643=AA642,IF(OR(AB643=$AB$4:$AB642)=FALSE,AE642&amp;C643,AE642),"("&amp;C643)&amp;IF(AA643=AA644,IF(OR(AB644=$AB$4:$AB643)=FALSE,", ",""),") "),""))</f>
        <v/>
      </c>
      <c r="AF643" s="11" t="str">
        <f t="array" ref="AF643">IF((COUNTBLANK(D643)=0)*OR($H$2="y",$H$2="m"),IFERROR(LEFT(C643, FIND(" ",C643)-1), C643),"")</f>
        <v/>
      </c>
      <c r="AG643" s="11" t="str">
        <f t="array" ref="AG643">IF(COUNTBLANK(D643)=1,"",IF(OR($H$2="y",$H$2="m"),IF(AA643=AA642,IF(OR(AC643=$AC$4:$AC642)=FALSE,AG642&amp;AF643,AG642),"("&amp;AF643)&amp;IF(AA643=AA644,IF(OR(AC644=$AC$4:$AC643)=FALSE,", ",""),") "),""))</f>
        <v/>
      </c>
      <c r="AH643" s="10" t="str">
        <f>IF((COUNTBLANK(D643)=1),"",IF(D643=D642,AH642,"")&amp;IF(B642&lt;&gt;B643,((IF(COUNTBLANK(E643)=1,$D$3&amp;"Non-type material: "&amp;$D$3,$D$3&amp;INDEX('type-categories'!$A$2:$B$100,MATCH(E643,'type-categories'!$A$2:$A$100,0),2)&amp;$D$3))),"")&amp;(IF(K643&lt;&gt;K642,$C$2&amp;UPPER(K643)&amp;$C$2&amp;$K$3&amp;" ",(IF(B643&lt;&gt;B642,$C$2&amp;UPPER(K643)&amp;$C$2&amp;$K$3&amp;" ",""))))&amp;IF((AA643&lt;&gt;AA644)*($H$2="y"),AD643&amp;AE643,IF((AA643&lt;&gt;AA644)*($H$2="m"),AD643&amp;AG643,IF(($H$2&lt;&gt;"m")*($H$2&lt;&gt;"Y"),(IF(F643=0,"",F643&amp;" "&amp;$F$4&amp;" "))&amp;(IF(G643=0,"",G643&amp;" "&amp;$G$4&amp;" "))&amp;(IF(H643=0,"",H643&amp;" "&amp;H$4&amp;" "))&amp;(IF(I643=0,"",I643&amp;" "&amp;$I$4&amp;" "))&amp;(IF(J643=0,"",J643&amp;" "&amp;$J$4&amp;" ")),"")))&amp;"; "&amp;IF((B643=B642)*(AA643=AA642), "same collecting data; ", IF((B643=B642)*(Z642=Z643),"same locality; ",(IF(COUNTBLANK(L643)=1,"",$D$2&amp;L643&amp;$L$3&amp;" "&amp;$D$2))&amp;(IF(COUNTBLANK(M643)=1,"",$E$2&amp;M643&amp;$E$2&amp;", "))&amp;(IF(COUNTBLANK(N643)=1,"",N643&amp;"; "))&amp;(IF(COUNTBLANK(O643)=1,"",O643&amp;"; ")))&amp;(IF(COUNTBLANK(P643)=1,"",P643&amp;"; "))&amp;(IF(COUNTBLANK(Q643)=1,"",Q643&amp;"; "))&amp;(IF(COUNTBLANK(R643)=1,"",R643&amp;"m, "))&amp;IF((COUNTBLANK(S643)=0)*(S643&lt;&gt;S642), S643&amp;"; ","")&amp;(IF(COUNTBLANK(U643)=1,"",U643&amp;"; "))&amp;(IF(COUNTBLANK(T643)=1,"",IF(COUNTBLANK(F$2)=1,T643&amp;"; ",T643&amp;" "&amp;F$2&amp;"; "))))&amp;(IF(COUNTBLANK(V643)=1,"",V643&amp;"; "))&amp;IF((COUNTBLANK(C643)=1),"",C643)&amp;IF((B643=B644)*(K643=K644)*(L643=L644)*(M643=M644),IF(($H$2&lt;&gt;"m")*($H$2&lt;&gt;"Y"), " • ", IF((ISNUMBER(FIND(")",AE643))), " • ", "")),IF((B643=B644)*(K643=K644)," • ",". ")))</f>
        <v/>
      </c>
      <c r="AI643" s="1"/>
    </row>
    <row r="644" spans="1:35" x14ac:dyDescent="0.25">
      <c r="A644" s="3" t="str">
        <f t="shared" si="66"/>
        <v/>
      </c>
      <c r="B644" s="53" t="str">
        <f t="shared" si="64"/>
        <v/>
      </c>
      <c r="C644" s="57"/>
      <c r="D644" s="57"/>
      <c r="E644" s="57"/>
      <c r="F644" s="57"/>
      <c r="G644" s="57"/>
      <c r="H644" s="57"/>
      <c r="I644" s="57"/>
      <c r="J644" s="57"/>
      <c r="K644" s="57"/>
      <c r="L644" s="57"/>
      <c r="M644" s="54"/>
      <c r="N644" s="57"/>
      <c r="O644" s="58"/>
      <c r="P644" s="58"/>
      <c r="Q644" s="58"/>
      <c r="R644" s="58"/>
      <c r="S644" s="54"/>
      <c r="T644" s="57"/>
      <c r="U644" s="57"/>
      <c r="V644" s="57"/>
      <c r="W644" s="57"/>
      <c r="X644" s="147" t="str">
        <f>IF(COUNTBLANK(D644)=1,"",IF('order-admin-units'!$I$1&lt;&gt;"y", "", IF(COUNTBLANK(K644)=1, 'order-admin-units'!$B$1+1, VLOOKUP(K644, ordercountry, 2))))</f>
        <v/>
      </c>
      <c r="Y644" s="147" t="str">
        <f>IF(COUNTBLANK(D644)=1,"",IF('order-admin-units'!$I$1&lt;&gt;"y", "", IF(COUNTBLANK(K644:L644)&gt;0, 'order-admin-units'!$B$2+1, VLOOKUP(K644&amp;"@"&amp;L644, orderadmin, 2))))</f>
        <v/>
      </c>
      <c r="Z644" s="147" t="str">
        <f t="shared" si="67"/>
        <v/>
      </c>
      <c r="AA644" s="147" t="str">
        <f t="shared" si="68"/>
        <v/>
      </c>
      <c r="AB644" s="147" t="str">
        <f t="shared" si="69"/>
        <v/>
      </c>
      <c r="AC644" s="147" t="str">
        <f t="shared" si="65"/>
        <v/>
      </c>
      <c r="AD644" s="11" t="str">
        <f t="shared" si="70"/>
        <v/>
      </c>
      <c r="AE644" s="11" t="str">
        <f t="array" ref="AE644">IF(COUNTBLANK(D644)=1,"",IF(OR($H$2="y",$H$2="m"),IF(AA644=AA643,IF(OR(AB644=$AB$4:$AB643)=FALSE,AE643&amp;C644,AE643),"("&amp;C644)&amp;IF(AA644=AA645,IF(OR(AB645=$AB$4:$AB644)=FALSE,", ",""),") "),""))</f>
        <v/>
      </c>
      <c r="AF644" s="11" t="str">
        <f t="array" ref="AF644">IF((COUNTBLANK(D644)=0)*OR($H$2="y",$H$2="m"),IFERROR(LEFT(C644, FIND(" ",C644)-1), C644),"")</f>
        <v/>
      </c>
      <c r="AG644" s="11" t="str">
        <f t="array" ref="AG644">IF(COUNTBLANK(D644)=1,"",IF(OR($H$2="y",$H$2="m"),IF(AA644=AA643,IF(OR(AC644=$AC$4:$AC643)=FALSE,AG643&amp;AF644,AG643),"("&amp;AF644)&amp;IF(AA644=AA645,IF(OR(AC645=$AC$4:$AC644)=FALSE,", ",""),") "),""))</f>
        <v/>
      </c>
      <c r="AH644" s="10" t="str">
        <f>IF((COUNTBLANK(D644)=1),"",IF(D644=D643,AH643,"")&amp;IF(B643&lt;&gt;B644,((IF(COUNTBLANK(E644)=1,$D$3&amp;"Non-type material: "&amp;$D$3,$D$3&amp;INDEX('type-categories'!$A$2:$B$100,MATCH(E644,'type-categories'!$A$2:$A$100,0),2)&amp;$D$3))),"")&amp;(IF(K644&lt;&gt;K643,$C$2&amp;UPPER(K644)&amp;$C$2&amp;$K$3&amp;" ",(IF(B644&lt;&gt;B643,$C$2&amp;UPPER(K644)&amp;$C$2&amp;$K$3&amp;" ",""))))&amp;IF((AA644&lt;&gt;AA645)*($H$2="y"),AD644&amp;AE644,IF((AA644&lt;&gt;AA645)*($H$2="m"),AD644&amp;AG644,IF(($H$2&lt;&gt;"m")*($H$2&lt;&gt;"Y"),(IF(F644=0,"",F644&amp;" "&amp;$F$4&amp;" "))&amp;(IF(G644=0,"",G644&amp;" "&amp;$G$4&amp;" "))&amp;(IF(H644=0,"",H644&amp;" "&amp;H$4&amp;" "))&amp;(IF(I644=0,"",I644&amp;" "&amp;$I$4&amp;" "))&amp;(IF(J644=0,"",J644&amp;" "&amp;$J$4&amp;" ")),"")))&amp;"; "&amp;IF((B644=B643)*(AA644=AA643), "same collecting data; ", IF((B644=B643)*(Z643=Z644),"same locality; ",(IF(COUNTBLANK(L644)=1,"",$D$2&amp;L644&amp;$L$3&amp;" "&amp;$D$2))&amp;(IF(COUNTBLANK(M644)=1,"",$E$2&amp;M644&amp;$E$2&amp;", "))&amp;(IF(COUNTBLANK(N644)=1,"",N644&amp;"; "))&amp;(IF(COUNTBLANK(O644)=1,"",O644&amp;"; ")))&amp;(IF(COUNTBLANK(P644)=1,"",P644&amp;"; "))&amp;(IF(COUNTBLANK(Q644)=1,"",Q644&amp;"; "))&amp;(IF(COUNTBLANK(R644)=1,"",R644&amp;"m, "))&amp;IF((COUNTBLANK(S644)=0)*(S644&lt;&gt;S643), S644&amp;"; ","")&amp;(IF(COUNTBLANK(U644)=1,"",U644&amp;"; "))&amp;(IF(COUNTBLANK(T644)=1,"",IF(COUNTBLANK(F$2)=1,T644&amp;"; ",T644&amp;" "&amp;F$2&amp;"; "))))&amp;(IF(COUNTBLANK(V644)=1,"",V644&amp;"; "))&amp;IF((COUNTBLANK(C644)=1),"",C644)&amp;IF((B644=B645)*(K644=K645)*(L644=L645)*(M644=M645),IF(($H$2&lt;&gt;"m")*($H$2&lt;&gt;"Y"), " • ", IF((ISNUMBER(FIND(")",AE644))), " • ", "")),IF((B644=B645)*(K644=K645)," • ",". ")))</f>
        <v/>
      </c>
      <c r="AI644" s="1"/>
    </row>
    <row r="645" spans="1:35" x14ac:dyDescent="0.25">
      <c r="A645" s="3" t="str">
        <f t="shared" si="66"/>
        <v/>
      </c>
      <c r="B645" s="53" t="str">
        <f t="shared" ref="B645:B708" si="71">D645&amp;E645</f>
        <v/>
      </c>
      <c r="C645" s="57"/>
      <c r="D645" s="57"/>
      <c r="E645" s="57"/>
      <c r="F645" s="57"/>
      <c r="G645" s="57"/>
      <c r="H645" s="57"/>
      <c r="I645" s="57"/>
      <c r="J645" s="57"/>
      <c r="K645" s="57"/>
      <c r="L645" s="57"/>
      <c r="M645" s="54"/>
      <c r="N645" s="57"/>
      <c r="O645" s="58"/>
      <c r="P645" s="58"/>
      <c r="Q645" s="58"/>
      <c r="R645" s="58"/>
      <c r="S645" s="54"/>
      <c r="T645" s="57"/>
      <c r="U645" s="57"/>
      <c r="V645" s="57"/>
      <c r="W645" s="57"/>
      <c r="X645" s="147" t="str">
        <f>IF(COUNTBLANK(D645)=1,"",IF('order-admin-units'!$I$1&lt;&gt;"y", "", IF(COUNTBLANK(K645)=1, 'order-admin-units'!$B$1+1, VLOOKUP(K645, ordercountry, 2))))</f>
        <v/>
      </c>
      <c r="Y645" s="147" t="str">
        <f>IF(COUNTBLANK(D645)=1,"",IF('order-admin-units'!$I$1&lt;&gt;"y", "", IF(COUNTBLANK(K645:L645)&gt;0, 'order-admin-units'!$B$2+1, VLOOKUP(K645&amp;"@"&amp;L645, orderadmin, 2))))</f>
        <v/>
      </c>
      <c r="Z645" s="147" t="str">
        <f t="shared" si="67"/>
        <v/>
      </c>
      <c r="AA645" s="147" t="str">
        <f t="shared" si="68"/>
        <v/>
      </c>
      <c r="AB645" s="147" t="str">
        <f t="shared" si="69"/>
        <v/>
      </c>
      <c r="AC645" s="147" t="str">
        <f t="shared" ref="AC645:AC708" si="72">AA645&amp;AF645</f>
        <v/>
      </c>
      <c r="AD645" s="11" t="str">
        <f t="shared" si="70"/>
        <v/>
      </c>
      <c r="AE645" s="11" t="str">
        <f t="array" ref="AE645">IF(COUNTBLANK(D645)=1,"",IF(OR($H$2="y",$H$2="m"),IF(AA645=AA644,IF(OR(AB645=$AB$4:$AB644)=FALSE,AE644&amp;C645,AE644),"("&amp;C645)&amp;IF(AA645=AA646,IF(OR(AB646=$AB$4:$AB645)=FALSE,", ",""),") "),""))</f>
        <v/>
      </c>
      <c r="AF645" s="11" t="str">
        <f t="array" ref="AF645">IF((COUNTBLANK(D645)=0)*OR($H$2="y",$H$2="m"),IFERROR(LEFT(C645, FIND(" ",C645)-1), C645),"")</f>
        <v/>
      </c>
      <c r="AG645" s="11" t="str">
        <f t="array" ref="AG645">IF(COUNTBLANK(D645)=1,"",IF(OR($H$2="y",$H$2="m"),IF(AA645=AA644,IF(OR(AC645=$AC$4:$AC644)=FALSE,AG644&amp;AF645,AG644),"("&amp;AF645)&amp;IF(AA645=AA646,IF(OR(AC646=$AC$4:$AC645)=FALSE,", ",""),") "),""))</f>
        <v/>
      </c>
      <c r="AH645" s="10" t="str">
        <f>IF((COUNTBLANK(D645)=1),"",IF(D645=D644,AH644,"")&amp;IF(B644&lt;&gt;B645,((IF(COUNTBLANK(E645)=1,$D$3&amp;"Non-type material: "&amp;$D$3,$D$3&amp;INDEX('type-categories'!$A$2:$B$100,MATCH(E645,'type-categories'!$A$2:$A$100,0),2)&amp;$D$3))),"")&amp;(IF(K645&lt;&gt;K644,$C$2&amp;UPPER(K645)&amp;$C$2&amp;$K$3&amp;" ",(IF(B645&lt;&gt;B644,$C$2&amp;UPPER(K645)&amp;$C$2&amp;$K$3&amp;" ",""))))&amp;IF((AA645&lt;&gt;AA646)*($H$2="y"),AD645&amp;AE645,IF((AA645&lt;&gt;AA646)*($H$2="m"),AD645&amp;AG645,IF(($H$2&lt;&gt;"m")*($H$2&lt;&gt;"Y"),(IF(F645=0,"",F645&amp;" "&amp;$F$4&amp;" "))&amp;(IF(G645=0,"",G645&amp;" "&amp;$G$4&amp;" "))&amp;(IF(H645=0,"",H645&amp;" "&amp;H$4&amp;" "))&amp;(IF(I645=0,"",I645&amp;" "&amp;$I$4&amp;" "))&amp;(IF(J645=0,"",J645&amp;" "&amp;$J$4&amp;" ")),"")))&amp;"; "&amp;IF((B645=B644)*(AA645=AA644), "same collecting data; ", IF((B645=B644)*(Z644=Z645),"same locality; ",(IF(COUNTBLANK(L645)=1,"",$D$2&amp;L645&amp;$L$3&amp;" "&amp;$D$2))&amp;(IF(COUNTBLANK(M645)=1,"",$E$2&amp;M645&amp;$E$2&amp;", "))&amp;(IF(COUNTBLANK(N645)=1,"",N645&amp;"; "))&amp;(IF(COUNTBLANK(O645)=1,"",O645&amp;"; ")))&amp;(IF(COUNTBLANK(P645)=1,"",P645&amp;"; "))&amp;(IF(COUNTBLANK(Q645)=1,"",Q645&amp;"; "))&amp;(IF(COUNTBLANK(R645)=1,"",R645&amp;"m, "))&amp;IF((COUNTBLANK(S645)=0)*(S645&lt;&gt;S644), S645&amp;"; ","")&amp;(IF(COUNTBLANK(U645)=1,"",U645&amp;"; "))&amp;(IF(COUNTBLANK(T645)=1,"",IF(COUNTBLANK(F$2)=1,T645&amp;"; ",T645&amp;" "&amp;F$2&amp;"; "))))&amp;(IF(COUNTBLANK(V645)=1,"",V645&amp;"; "))&amp;IF((COUNTBLANK(C645)=1),"",C645)&amp;IF((B645=B646)*(K645=K646)*(L645=L646)*(M645=M646),IF(($H$2&lt;&gt;"m")*($H$2&lt;&gt;"Y"), " • ", IF((ISNUMBER(FIND(")",AE645))), " • ", "")),IF((B645=B646)*(K645=K646)," • ",". ")))</f>
        <v/>
      </c>
      <c r="AI645" s="1"/>
    </row>
    <row r="646" spans="1:35" x14ac:dyDescent="0.25">
      <c r="A646" s="3" t="str">
        <f t="shared" ref="A646:A709" si="73">IF(ISBLANK(D646),"",IF(D646&lt;&gt;D645, A645+1, A645))</f>
        <v/>
      </c>
      <c r="B646" s="53" t="str">
        <f t="shared" si="71"/>
        <v/>
      </c>
      <c r="C646" s="57"/>
      <c r="D646" s="57"/>
      <c r="E646" s="57"/>
      <c r="F646" s="57"/>
      <c r="G646" s="57"/>
      <c r="H646" s="57"/>
      <c r="I646" s="57"/>
      <c r="J646" s="57"/>
      <c r="K646" s="57"/>
      <c r="L646" s="57"/>
      <c r="M646" s="54"/>
      <c r="N646" s="57"/>
      <c r="O646" s="58"/>
      <c r="P646" s="58"/>
      <c r="Q646" s="58"/>
      <c r="R646" s="58"/>
      <c r="S646" s="54"/>
      <c r="T646" s="57"/>
      <c r="U646" s="57"/>
      <c r="V646" s="57"/>
      <c r="W646" s="57"/>
      <c r="X646" s="147" t="str">
        <f>IF(COUNTBLANK(D646)=1,"",IF('order-admin-units'!$I$1&lt;&gt;"y", "", IF(COUNTBLANK(K646)=1, 'order-admin-units'!$B$1+1, VLOOKUP(K646, ordercountry, 2))))</f>
        <v/>
      </c>
      <c r="Y646" s="147" t="str">
        <f>IF(COUNTBLANK(D646)=1,"",IF('order-admin-units'!$I$1&lt;&gt;"y", "", IF(COUNTBLANK(K646:L646)&gt;0, 'order-admin-units'!$B$2+1, VLOOKUP(K646&amp;"@"&amp;L646, orderadmin, 2))))</f>
        <v/>
      </c>
      <c r="Z646" s="147" t="str">
        <f t="shared" ref="Z646:Z709" si="74">K646&amp;L646&amp;M646&amp;N646&amp;O646</f>
        <v/>
      </c>
      <c r="AA646" s="147" t="str">
        <f t="shared" ref="AA646:AA709" si="75">B646&amp;K646&amp;L646&amp;M646&amp;N646&amp;O646&amp;P646&amp;Q646&amp;R646&amp;S646&amp;T646&amp;U646</f>
        <v/>
      </c>
      <c r="AB646" s="147" t="str">
        <f t="shared" ref="AB646:AB709" si="76">AA646&amp;C646</f>
        <v/>
      </c>
      <c r="AC646" s="147" t="str">
        <f t="shared" si="72"/>
        <v/>
      </c>
      <c r="AD646" s="11" t="str">
        <f t="shared" ref="AD646:AD709" si="77">IF(OR($H$2="y",$H$2="m"),IF(SUMIF($AA$5:$AA$2000,AA646,$F$5:$F$2000)&lt;&gt;0,SUMIF($AA$5:$AA$2000,AA646,$F$5:$F$2000)&amp;" "&amp;$F$4&amp;" ","")&amp;IF(SUMIF($AA$5:$AA$2000,AA646,$G$5:$G$2000)&lt;&gt;0,SUMIF($AA$5:$AA$2000,AA646,$G$5:$G$2000)&amp;" "&amp;$G$4&amp;" ","")&amp;IF(SUMIF($AA$5:$AA$2000,AA646,$H$5:$H$2000)&lt;&gt;0,SUMIF($AA$5:$AA$2000,AA646,$H$5:$H$2000)&amp;" "&amp;$H$4&amp;" ","")&amp;IF(SUMIF($AA$5:$AA$2000,AA646,$I$5:$I$2000)&lt;&gt;0,SUMIF($AA$5:$AA$2000,AA646,$I$5:$I$2000)&amp;" "&amp;$I$4&amp;" ","")&amp;IF(SUMIF($AA$5:$AA$2000,AA646,$J$5:$J$2000)&lt;&gt;0,SUMIF($AA$5:$AA$2000,AA646,$J$5:$J$2000)&amp;" "&amp;$J$4&amp;" ",""),"")</f>
        <v/>
      </c>
      <c r="AE646" s="11" t="str">
        <f t="array" ref="AE646">IF(COUNTBLANK(D646)=1,"",IF(OR($H$2="y",$H$2="m"),IF(AA646=AA645,IF(OR(AB646=$AB$4:$AB645)=FALSE,AE645&amp;C646,AE645),"("&amp;C646)&amp;IF(AA646=AA647,IF(OR(AB647=$AB$4:$AB646)=FALSE,", ",""),") "),""))</f>
        <v/>
      </c>
      <c r="AF646" s="11" t="str">
        <f t="array" ref="AF646">IF((COUNTBLANK(D646)=0)*OR($H$2="y",$H$2="m"),IFERROR(LEFT(C646, FIND(" ",C646)-1), C646),"")</f>
        <v/>
      </c>
      <c r="AG646" s="11" t="str">
        <f t="array" ref="AG646">IF(COUNTBLANK(D646)=1,"",IF(OR($H$2="y",$H$2="m"),IF(AA646=AA645,IF(OR(AC646=$AC$4:$AC645)=FALSE,AG645&amp;AF646,AG645),"("&amp;AF646)&amp;IF(AA646=AA647,IF(OR(AC647=$AC$4:$AC646)=FALSE,", ",""),") "),""))</f>
        <v/>
      </c>
      <c r="AH646" s="10" t="str">
        <f>IF((COUNTBLANK(D646)=1),"",IF(D646=D645,AH645,"")&amp;IF(B645&lt;&gt;B646,((IF(COUNTBLANK(E646)=1,$D$3&amp;"Non-type material: "&amp;$D$3,$D$3&amp;INDEX('type-categories'!$A$2:$B$100,MATCH(E646,'type-categories'!$A$2:$A$100,0),2)&amp;$D$3))),"")&amp;(IF(K646&lt;&gt;K645,$C$2&amp;UPPER(K646)&amp;$C$2&amp;$K$3&amp;" ",(IF(B646&lt;&gt;B645,$C$2&amp;UPPER(K646)&amp;$C$2&amp;$K$3&amp;" ",""))))&amp;IF((AA646&lt;&gt;AA647)*($H$2="y"),AD646&amp;AE646,IF((AA646&lt;&gt;AA647)*($H$2="m"),AD646&amp;AG646,IF(($H$2&lt;&gt;"m")*($H$2&lt;&gt;"Y"),(IF(F646=0,"",F646&amp;" "&amp;$F$4&amp;" "))&amp;(IF(G646=0,"",G646&amp;" "&amp;$G$4&amp;" "))&amp;(IF(H646=0,"",H646&amp;" "&amp;H$4&amp;" "))&amp;(IF(I646=0,"",I646&amp;" "&amp;$I$4&amp;" "))&amp;(IF(J646=0,"",J646&amp;" "&amp;$J$4&amp;" ")),"")))&amp;"; "&amp;IF((B646=B645)*(AA646=AA645), "same collecting data; ", IF((B646=B645)*(Z645=Z646),"same locality; ",(IF(COUNTBLANK(L646)=1,"",$D$2&amp;L646&amp;$L$3&amp;" "&amp;$D$2))&amp;(IF(COUNTBLANK(M646)=1,"",$E$2&amp;M646&amp;$E$2&amp;", "))&amp;(IF(COUNTBLANK(N646)=1,"",N646&amp;"; "))&amp;(IF(COUNTBLANK(O646)=1,"",O646&amp;"; ")))&amp;(IF(COUNTBLANK(P646)=1,"",P646&amp;"; "))&amp;(IF(COUNTBLANK(Q646)=1,"",Q646&amp;"; "))&amp;(IF(COUNTBLANK(R646)=1,"",R646&amp;"m, "))&amp;IF((COUNTBLANK(S646)=0)*(S646&lt;&gt;S645), S646&amp;"; ","")&amp;(IF(COUNTBLANK(U646)=1,"",U646&amp;"; "))&amp;(IF(COUNTBLANK(T646)=1,"",IF(COUNTBLANK(F$2)=1,T646&amp;"; ",T646&amp;" "&amp;F$2&amp;"; "))))&amp;(IF(COUNTBLANK(V646)=1,"",V646&amp;"; "))&amp;IF((COUNTBLANK(C646)=1),"",C646)&amp;IF((B646=B647)*(K646=K647)*(L646=L647)*(M646=M647),IF(($H$2&lt;&gt;"m")*($H$2&lt;&gt;"Y"), " • ", IF((ISNUMBER(FIND(")",AE646))), " • ", "")),IF((B646=B647)*(K646=K647)," • ",". ")))</f>
        <v/>
      </c>
      <c r="AI646" s="1"/>
    </row>
    <row r="647" spans="1:35" x14ac:dyDescent="0.25">
      <c r="A647" s="3" t="str">
        <f t="shared" si="73"/>
        <v/>
      </c>
      <c r="B647" s="53" t="str">
        <f t="shared" si="71"/>
        <v/>
      </c>
      <c r="C647" s="57"/>
      <c r="D647" s="57"/>
      <c r="E647" s="57"/>
      <c r="F647" s="57"/>
      <c r="G647" s="57"/>
      <c r="H647" s="57"/>
      <c r="I647" s="57"/>
      <c r="J647" s="57"/>
      <c r="K647" s="57"/>
      <c r="L647" s="57"/>
      <c r="M647" s="54"/>
      <c r="N647" s="57"/>
      <c r="O647" s="58"/>
      <c r="P647" s="58"/>
      <c r="Q647" s="58"/>
      <c r="R647" s="58"/>
      <c r="S647" s="54"/>
      <c r="T647" s="57"/>
      <c r="U647" s="57"/>
      <c r="V647" s="57"/>
      <c r="W647" s="57"/>
      <c r="X647" s="147" t="str">
        <f>IF(COUNTBLANK(D647)=1,"",IF('order-admin-units'!$I$1&lt;&gt;"y", "", IF(COUNTBLANK(K647)=1, 'order-admin-units'!$B$1+1, VLOOKUP(K647, ordercountry, 2))))</f>
        <v/>
      </c>
      <c r="Y647" s="147" t="str">
        <f>IF(COUNTBLANK(D647)=1,"",IF('order-admin-units'!$I$1&lt;&gt;"y", "", IF(COUNTBLANK(K647:L647)&gt;0, 'order-admin-units'!$B$2+1, VLOOKUP(K647&amp;"@"&amp;L647, orderadmin, 2))))</f>
        <v/>
      </c>
      <c r="Z647" s="147" t="str">
        <f t="shared" si="74"/>
        <v/>
      </c>
      <c r="AA647" s="147" t="str">
        <f t="shared" si="75"/>
        <v/>
      </c>
      <c r="AB647" s="147" t="str">
        <f t="shared" si="76"/>
        <v/>
      </c>
      <c r="AC647" s="147" t="str">
        <f t="shared" si="72"/>
        <v/>
      </c>
      <c r="AD647" s="11" t="str">
        <f t="shared" si="77"/>
        <v/>
      </c>
      <c r="AE647" s="11" t="str">
        <f t="array" ref="AE647">IF(COUNTBLANK(D647)=1,"",IF(OR($H$2="y",$H$2="m"),IF(AA647=AA646,IF(OR(AB647=$AB$4:$AB646)=FALSE,AE646&amp;C647,AE646),"("&amp;C647)&amp;IF(AA647=AA648,IF(OR(AB648=$AB$4:$AB647)=FALSE,", ",""),") "),""))</f>
        <v/>
      </c>
      <c r="AF647" s="11" t="str">
        <f t="array" ref="AF647">IF((COUNTBLANK(D647)=0)*OR($H$2="y",$H$2="m"),IFERROR(LEFT(C647, FIND(" ",C647)-1), C647),"")</f>
        <v/>
      </c>
      <c r="AG647" s="11" t="str">
        <f t="array" ref="AG647">IF(COUNTBLANK(D647)=1,"",IF(OR($H$2="y",$H$2="m"),IF(AA647=AA646,IF(OR(AC647=$AC$4:$AC646)=FALSE,AG646&amp;AF647,AG646),"("&amp;AF647)&amp;IF(AA647=AA648,IF(OR(AC648=$AC$4:$AC647)=FALSE,", ",""),") "),""))</f>
        <v/>
      </c>
      <c r="AH647" s="10" t="str">
        <f>IF((COUNTBLANK(D647)=1),"",IF(D647=D646,AH646,"")&amp;IF(B646&lt;&gt;B647,((IF(COUNTBLANK(E647)=1,$D$3&amp;"Non-type material: "&amp;$D$3,$D$3&amp;INDEX('type-categories'!$A$2:$B$100,MATCH(E647,'type-categories'!$A$2:$A$100,0),2)&amp;$D$3))),"")&amp;(IF(K647&lt;&gt;K646,$C$2&amp;UPPER(K647)&amp;$C$2&amp;$K$3&amp;" ",(IF(B647&lt;&gt;B646,$C$2&amp;UPPER(K647)&amp;$C$2&amp;$K$3&amp;" ",""))))&amp;IF((AA647&lt;&gt;AA648)*($H$2="y"),AD647&amp;AE647,IF((AA647&lt;&gt;AA648)*($H$2="m"),AD647&amp;AG647,IF(($H$2&lt;&gt;"m")*($H$2&lt;&gt;"Y"),(IF(F647=0,"",F647&amp;" "&amp;$F$4&amp;" "))&amp;(IF(G647=0,"",G647&amp;" "&amp;$G$4&amp;" "))&amp;(IF(H647=0,"",H647&amp;" "&amp;H$4&amp;" "))&amp;(IF(I647=0,"",I647&amp;" "&amp;$I$4&amp;" "))&amp;(IF(J647=0,"",J647&amp;" "&amp;$J$4&amp;" ")),"")))&amp;"; "&amp;IF((B647=B646)*(AA647=AA646), "same collecting data; ", IF((B647=B646)*(Z646=Z647),"same locality; ",(IF(COUNTBLANK(L647)=1,"",$D$2&amp;L647&amp;$L$3&amp;" "&amp;$D$2))&amp;(IF(COUNTBLANK(M647)=1,"",$E$2&amp;M647&amp;$E$2&amp;", "))&amp;(IF(COUNTBLANK(N647)=1,"",N647&amp;"; "))&amp;(IF(COUNTBLANK(O647)=1,"",O647&amp;"; ")))&amp;(IF(COUNTBLANK(P647)=1,"",P647&amp;"; "))&amp;(IF(COUNTBLANK(Q647)=1,"",Q647&amp;"; "))&amp;(IF(COUNTBLANK(R647)=1,"",R647&amp;"m, "))&amp;IF((COUNTBLANK(S647)=0)*(S647&lt;&gt;S646), S647&amp;"; ","")&amp;(IF(COUNTBLANK(U647)=1,"",U647&amp;"; "))&amp;(IF(COUNTBLANK(T647)=1,"",IF(COUNTBLANK(F$2)=1,T647&amp;"; ",T647&amp;" "&amp;F$2&amp;"; "))))&amp;(IF(COUNTBLANK(V647)=1,"",V647&amp;"; "))&amp;IF((COUNTBLANK(C647)=1),"",C647)&amp;IF((B647=B648)*(K647=K648)*(L647=L648)*(M647=M648),IF(($H$2&lt;&gt;"m")*($H$2&lt;&gt;"Y"), " • ", IF((ISNUMBER(FIND(")",AE647))), " • ", "")),IF((B647=B648)*(K647=K648)," • ",". ")))</f>
        <v/>
      </c>
      <c r="AI647" s="1"/>
    </row>
    <row r="648" spans="1:35" x14ac:dyDescent="0.25">
      <c r="A648" s="3" t="str">
        <f t="shared" si="73"/>
        <v/>
      </c>
      <c r="B648" s="53" t="str">
        <f t="shared" si="71"/>
        <v/>
      </c>
      <c r="C648" s="57"/>
      <c r="D648" s="57"/>
      <c r="E648" s="57"/>
      <c r="F648" s="57"/>
      <c r="G648" s="57"/>
      <c r="H648" s="57"/>
      <c r="I648" s="57"/>
      <c r="J648" s="57"/>
      <c r="K648" s="57"/>
      <c r="L648" s="57"/>
      <c r="M648" s="54"/>
      <c r="N648" s="57"/>
      <c r="O648" s="58"/>
      <c r="P648" s="58"/>
      <c r="Q648" s="58"/>
      <c r="R648" s="58"/>
      <c r="S648" s="54"/>
      <c r="T648" s="57"/>
      <c r="U648" s="57"/>
      <c r="V648" s="57"/>
      <c r="W648" s="57"/>
      <c r="X648" s="147" t="str">
        <f>IF(COUNTBLANK(D648)=1,"",IF('order-admin-units'!$I$1&lt;&gt;"y", "", IF(COUNTBLANK(K648)=1, 'order-admin-units'!$B$1+1, VLOOKUP(K648, ordercountry, 2))))</f>
        <v/>
      </c>
      <c r="Y648" s="147" t="str">
        <f>IF(COUNTBLANK(D648)=1,"",IF('order-admin-units'!$I$1&lt;&gt;"y", "", IF(COUNTBLANK(K648:L648)&gt;0, 'order-admin-units'!$B$2+1, VLOOKUP(K648&amp;"@"&amp;L648, orderadmin, 2))))</f>
        <v/>
      </c>
      <c r="Z648" s="147" t="str">
        <f t="shared" si="74"/>
        <v/>
      </c>
      <c r="AA648" s="147" t="str">
        <f t="shared" si="75"/>
        <v/>
      </c>
      <c r="AB648" s="147" t="str">
        <f t="shared" si="76"/>
        <v/>
      </c>
      <c r="AC648" s="147" t="str">
        <f t="shared" si="72"/>
        <v/>
      </c>
      <c r="AD648" s="11" t="str">
        <f t="shared" si="77"/>
        <v/>
      </c>
      <c r="AE648" s="11" t="str">
        <f t="array" ref="AE648">IF(COUNTBLANK(D648)=1,"",IF(OR($H$2="y",$H$2="m"),IF(AA648=AA647,IF(OR(AB648=$AB$4:$AB647)=FALSE,AE647&amp;C648,AE647),"("&amp;C648)&amp;IF(AA648=AA649,IF(OR(AB649=$AB$4:$AB648)=FALSE,", ",""),") "),""))</f>
        <v/>
      </c>
      <c r="AF648" s="11" t="str">
        <f t="array" ref="AF648">IF((COUNTBLANK(D648)=0)*OR($H$2="y",$H$2="m"),IFERROR(LEFT(C648, FIND(" ",C648)-1), C648),"")</f>
        <v/>
      </c>
      <c r="AG648" s="11" t="str">
        <f t="array" ref="AG648">IF(COUNTBLANK(D648)=1,"",IF(OR($H$2="y",$H$2="m"),IF(AA648=AA647,IF(OR(AC648=$AC$4:$AC647)=FALSE,AG647&amp;AF648,AG647),"("&amp;AF648)&amp;IF(AA648=AA649,IF(OR(AC649=$AC$4:$AC648)=FALSE,", ",""),") "),""))</f>
        <v/>
      </c>
      <c r="AH648" s="10" t="str">
        <f>IF((COUNTBLANK(D648)=1),"",IF(D648=D647,AH647,"")&amp;IF(B647&lt;&gt;B648,((IF(COUNTBLANK(E648)=1,$D$3&amp;"Non-type material: "&amp;$D$3,$D$3&amp;INDEX('type-categories'!$A$2:$B$100,MATCH(E648,'type-categories'!$A$2:$A$100,0),2)&amp;$D$3))),"")&amp;(IF(K648&lt;&gt;K647,$C$2&amp;UPPER(K648)&amp;$C$2&amp;$K$3&amp;" ",(IF(B648&lt;&gt;B647,$C$2&amp;UPPER(K648)&amp;$C$2&amp;$K$3&amp;" ",""))))&amp;IF((AA648&lt;&gt;AA649)*($H$2="y"),AD648&amp;AE648,IF((AA648&lt;&gt;AA649)*($H$2="m"),AD648&amp;AG648,IF(($H$2&lt;&gt;"m")*($H$2&lt;&gt;"Y"),(IF(F648=0,"",F648&amp;" "&amp;$F$4&amp;" "))&amp;(IF(G648=0,"",G648&amp;" "&amp;$G$4&amp;" "))&amp;(IF(H648=0,"",H648&amp;" "&amp;H$4&amp;" "))&amp;(IF(I648=0,"",I648&amp;" "&amp;$I$4&amp;" "))&amp;(IF(J648=0,"",J648&amp;" "&amp;$J$4&amp;" ")),"")))&amp;"; "&amp;IF((B648=B647)*(AA648=AA647), "same collecting data; ", IF((B648=B647)*(Z647=Z648),"same locality; ",(IF(COUNTBLANK(L648)=1,"",$D$2&amp;L648&amp;$L$3&amp;" "&amp;$D$2))&amp;(IF(COUNTBLANK(M648)=1,"",$E$2&amp;M648&amp;$E$2&amp;", "))&amp;(IF(COUNTBLANK(N648)=1,"",N648&amp;"; "))&amp;(IF(COUNTBLANK(O648)=1,"",O648&amp;"; ")))&amp;(IF(COUNTBLANK(P648)=1,"",P648&amp;"; "))&amp;(IF(COUNTBLANK(Q648)=1,"",Q648&amp;"; "))&amp;(IF(COUNTBLANK(R648)=1,"",R648&amp;"m, "))&amp;IF((COUNTBLANK(S648)=0)*(S648&lt;&gt;S647), S648&amp;"; ","")&amp;(IF(COUNTBLANK(U648)=1,"",U648&amp;"; "))&amp;(IF(COUNTBLANK(T648)=1,"",IF(COUNTBLANK(F$2)=1,T648&amp;"; ",T648&amp;" "&amp;F$2&amp;"; "))))&amp;(IF(COUNTBLANK(V648)=1,"",V648&amp;"; "))&amp;IF((COUNTBLANK(C648)=1),"",C648)&amp;IF((B648=B649)*(K648=K649)*(L648=L649)*(M648=M649),IF(($H$2&lt;&gt;"m")*($H$2&lt;&gt;"Y"), " • ", IF((ISNUMBER(FIND(")",AE648))), " • ", "")),IF((B648=B649)*(K648=K649)," • ",". ")))</f>
        <v/>
      </c>
      <c r="AI648" s="1"/>
    </row>
    <row r="649" spans="1:35" x14ac:dyDescent="0.25">
      <c r="A649" s="3" t="str">
        <f t="shared" si="73"/>
        <v/>
      </c>
      <c r="B649" s="53" t="str">
        <f t="shared" si="71"/>
        <v/>
      </c>
      <c r="C649" s="57"/>
      <c r="D649" s="57"/>
      <c r="E649" s="57"/>
      <c r="F649" s="57"/>
      <c r="G649" s="57"/>
      <c r="H649" s="57"/>
      <c r="I649" s="57"/>
      <c r="J649" s="57"/>
      <c r="K649" s="57"/>
      <c r="L649" s="57"/>
      <c r="M649" s="54"/>
      <c r="N649" s="57"/>
      <c r="O649" s="58"/>
      <c r="P649" s="58"/>
      <c r="Q649" s="58"/>
      <c r="R649" s="58"/>
      <c r="S649" s="54"/>
      <c r="T649" s="57"/>
      <c r="U649" s="57"/>
      <c r="V649" s="57"/>
      <c r="W649" s="57"/>
      <c r="X649" s="147" t="str">
        <f>IF(COUNTBLANK(D649)=1,"",IF('order-admin-units'!$I$1&lt;&gt;"y", "", IF(COUNTBLANK(K649)=1, 'order-admin-units'!$B$1+1, VLOOKUP(K649, ordercountry, 2))))</f>
        <v/>
      </c>
      <c r="Y649" s="147" t="str">
        <f>IF(COUNTBLANK(D649)=1,"",IF('order-admin-units'!$I$1&lt;&gt;"y", "", IF(COUNTBLANK(K649:L649)&gt;0, 'order-admin-units'!$B$2+1, VLOOKUP(K649&amp;"@"&amp;L649, orderadmin, 2))))</f>
        <v/>
      </c>
      <c r="Z649" s="147" t="str">
        <f t="shared" si="74"/>
        <v/>
      </c>
      <c r="AA649" s="147" t="str">
        <f t="shared" si="75"/>
        <v/>
      </c>
      <c r="AB649" s="147" t="str">
        <f t="shared" si="76"/>
        <v/>
      </c>
      <c r="AC649" s="147" t="str">
        <f t="shared" si="72"/>
        <v/>
      </c>
      <c r="AD649" s="11" t="str">
        <f t="shared" si="77"/>
        <v/>
      </c>
      <c r="AE649" s="11" t="str">
        <f t="array" ref="AE649">IF(COUNTBLANK(D649)=1,"",IF(OR($H$2="y",$H$2="m"),IF(AA649=AA648,IF(OR(AB649=$AB$4:$AB648)=FALSE,AE648&amp;C649,AE648),"("&amp;C649)&amp;IF(AA649=AA650,IF(OR(AB650=$AB$4:$AB649)=FALSE,", ",""),") "),""))</f>
        <v/>
      </c>
      <c r="AF649" s="11" t="str">
        <f t="array" ref="AF649">IF((COUNTBLANK(D649)=0)*OR($H$2="y",$H$2="m"),IFERROR(LEFT(C649, FIND(" ",C649)-1), C649),"")</f>
        <v/>
      </c>
      <c r="AG649" s="11" t="str">
        <f t="array" ref="AG649">IF(COUNTBLANK(D649)=1,"",IF(OR($H$2="y",$H$2="m"),IF(AA649=AA648,IF(OR(AC649=$AC$4:$AC648)=FALSE,AG648&amp;AF649,AG648),"("&amp;AF649)&amp;IF(AA649=AA650,IF(OR(AC650=$AC$4:$AC649)=FALSE,", ",""),") "),""))</f>
        <v/>
      </c>
      <c r="AH649" s="10" t="str">
        <f>IF((COUNTBLANK(D649)=1),"",IF(D649=D648,AH648,"")&amp;IF(B648&lt;&gt;B649,((IF(COUNTBLANK(E649)=1,$D$3&amp;"Non-type material: "&amp;$D$3,$D$3&amp;INDEX('type-categories'!$A$2:$B$100,MATCH(E649,'type-categories'!$A$2:$A$100,0),2)&amp;$D$3))),"")&amp;(IF(K649&lt;&gt;K648,$C$2&amp;UPPER(K649)&amp;$C$2&amp;$K$3&amp;" ",(IF(B649&lt;&gt;B648,$C$2&amp;UPPER(K649)&amp;$C$2&amp;$K$3&amp;" ",""))))&amp;IF((AA649&lt;&gt;AA650)*($H$2="y"),AD649&amp;AE649,IF((AA649&lt;&gt;AA650)*($H$2="m"),AD649&amp;AG649,IF(($H$2&lt;&gt;"m")*($H$2&lt;&gt;"Y"),(IF(F649=0,"",F649&amp;" "&amp;$F$4&amp;" "))&amp;(IF(G649=0,"",G649&amp;" "&amp;$G$4&amp;" "))&amp;(IF(H649=0,"",H649&amp;" "&amp;H$4&amp;" "))&amp;(IF(I649=0,"",I649&amp;" "&amp;$I$4&amp;" "))&amp;(IF(J649=0,"",J649&amp;" "&amp;$J$4&amp;" ")),"")))&amp;"; "&amp;IF((B649=B648)*(AA649=AA648), "same collecting data; ", IF((B649=B648)*(Z648=Z649),"same locality; ",(IF(COUNTBLANK(L649)=1,"",$D$2&amp;L649&amp;$L$3&amp;" "&amp;$D$2))&amp;(IF(COUNTBLANK(M649)=1,"",$E$2&amp;M649&amp;$E$2&amp;", "))&amp;(IF(COUNTBLANK(N649)=1,"",N649&amp;"; "))&amp;(IF(COUNTBLANK(O649)=1,"",O649&amp;"; ")))&amp;(IF(COUNTBLANK(P649)=1,"",P649&amp;"; "))&amp;(IF(COUNTBLANK(Q649)=1,"",Q649&amp;"; "))&amp;(IF(COUNTBLANK(R649)=1,"",R649&amp;"m, "))&amp;IF((COUNTBLANK(S649)=0)*(S649&lt;&gt;S648), S649&amp;"; ","")&amp;(IF(COUNTBLANK(U649)=1,"",U649&amp;"; "))&amp;(IF(COUNTBLANK(T649)=1,"",IF(COUNTBLANK(F$2)=1,T649&amp;"; ",T649&amp;" "&amp;F$2&amp;"; "))))&amp;(IF(COUNTBLANK(V649)=1,"",V649&amp;"; "))&amp;IF((COUNTBLANK(C649)=1),"",C649)&amp;IF((B649=B650)*(K649=K650)*(L649=L650)*(M649=M650),IF(($H$2&lt;&gt;"m")*($H$2&lt;&gt;"Y"), " • ", IF((ISNUMBER(FIND(")",AE649))), " • ", "")),IF((B649=B650)*(K649=K650)," • ",". ")))</f>
        <v/>
      </c>
      <c r="AI649" s="1"/>
    </row>
    <row r="650" spans="1:35" x14ac:dyDescent="0.25">
      <c r="A650" s="3" t="str">
        <f t="shared" si="73"/>
        <v/>
      </c>
      <c r="B650" s="53" t="str">
        <f t="shared" si="71"/>
        <v/>
      </c>
      <c r="C650" s="57"/>
      <c r="D650" s="57"/>
      <c r="E650" s="57"/>
      <c r="F650" s="57"/>
      <c r="G650" s="57"/>
      <c r="H650" s="57"/>
      <c r="I650" s="57"/>
      <c r="J650" s="57"/>
      <c r="K650" s="57"/>
      <c r="L650" s="57"/>
      <c r="M650" s="54"/>
      <c r="N650" s="57"/>
      <c r="O650" s="58"/>
      <c r="P650" s="58"/>
      <c r="Q650" s="58"/>
      <c r="R650" s="58"/>
      <c r="S650" s="54"/>
      <c r="T650" s="57"/>
      <c r="U650" s="57"/>
      <c r="V650" s="57"/>
      <c r="W650" s="57"/>
      <c r="X650" s="147" t="str">
        <f>IF(COUNTBLANK(D650)=1,"",IF('order-admin-units'!$I$1&lt;&gt;"y", "", IF(COUNTBLANK(K650)=1, 'order-admin-units'!$B$1+1, VLOOKUP(K650, ordercountry, 2))))</f>
        <v/>
      </c>
      <c r="Y650" s="147" t="str">
        <f>IF(COUNTBLANK(D650)=1,"",IF('order-admin-units'!$I$1&lt;&gt;"y", "", IF(COUNTBLANK(K650:L650)&gt;0, 'order-admin-units'!$B$2+1, VLOOKUP(K650&amp;"@"&amp;L650, orderadmin, 2))))</f>
        <v/>
      </c>
      <c r="Z650" s="147" t="str">
        <f t="shared" si="74"/>
        <v/>
      </c>
      <c r="AA650" s="147" t="str">
        <f t="shared" si="75"/>
        <v/>
      </c>
      <c r="AB650" s="147" t="str">
        <f t="shared" si="76"/>
        <v/>
      </c>
      <c r="AC650" s="147" t="str">
        <f t="shared" si="72"/>
        <v/>
      </c>
      <c r="AD650" s="11" t="str">
        <f t="shared" si="77"/>
        <v/>
      </c>
      <c r="AE650" s="11" t="str">
        <f t="array" ref="AE650">IF(COUNTBLANK(D650)=1,"",IF(OR($H$2="y",$H$2="m"),IF(AA650=AA649,IF(OR(AB650=$AB$4:$AB649)=FALSE,AE649&amp;C650,AE649),"("&amp;C650)&amp;IF(AA650=AA651,IF(OR(AB651=$AB$4:$AB650)=FALSE,", ",""),") "),""))</f>
        <v/>
      </c>
      <c r="AF650" s="11" t="str">
        <f t="array" ref="AF650">IF((COUNTBLANK(D650)=0)*OR($H$2="y",$H$2="m"),IFERROR(LEFT(C650, FIND(" ",C650)-1), C650),"")</f>
        <v/>
      </c>
      <c r="AG650" s="11" t="str">
        <f t="array" ref="AG650">IF(COUNTBLANK(D650)=1,"",IF(OR($H$2="y",$H$2="m"),IF(AA650=AA649,IF(OR(AC650=$AC$4:$AC649)=FALSE,AG649&amp;AF650,AG649),"("&amp;AF650)&amp;IF(AA650=AA651,IF(OR(AC651=$AC$4:$AC650)=FALSE,", ",""),") "),""))</f>
        <v/>
      </c>
      <c r="AH650" s="10" t="str">
        <f>IF((COUNTBLANK(D650)=1),"",IF(D650=D649,AH649,"")&amp;IF(B649&lt;&gt;B650,((IF(COUNTBLANK(E650)=1,$D$3&amp;"Non-type material: "&amp;$D$3,$D$3&amp;INDEX('type-categories'!$A$2:$B$100,MATCH(E650,'type-categories'!$A$2:$A$100,0),2)&amp;$D$3))),"")&amp;(IF(K650&lt;&gt;K649,$C$2&amp;UPPER(K650)&amp;$C$2&amp;$K$3&amp;" ",(IF(B650&lt;&gt;B649,$C$2&amp;UPPER(K650)&amp;$C$2&amp;$K$3&amp;" ",""))))&amp;IF((AA650&lt;&gt;AA651)*($H$2="y"),AD650&amp;AE650,IF((AA650&lt;&gt;AA651)*($H$2="m"),AD650&amp;AG650,IF(($H$2&lt;&gt;"m")*($H$2&lt;&gt;"Y"),(IF(F650=0,"",F650&amp;" "&amp;$F$4&amp;" "))&amp;(IF(G650=0,"",G650&amp;" "&amp;$G$4&amp;" "))&amp;(IF(H650=0,"",H650&amp;" "&amp;H$4&amp;" "))&amp;(IF(I650=0,"",I650&amp;" "&amp;$I$4&amp;" "))&amp;(IF(J650=0,"",J650&amp;" "&amp;$J$4&amp;" ")),"")))&amp;"; "&amp;IF((B650=B649)*(AA650=AA649), "same collecting data; ", IF((B650=B649)*(Z649=Z650),"same locality; ",(IF(COUNTBLANK(L650)=1,"",$D$2&amp;L650&amp;$L$3&amp;" "&amp;$D$2))&amp;(IF(COUNTBLANK(M650)=1,"",$E$2&amp;M650&amp;$E$2&amp;", "))&amp;(IF(COUNTBLANK(N650)=1,"",N650&amp;"; "))&amp;(IF(COUNTBLANK(O650)=1,"",O650&amp;"; ")))&amp;(IF(COUNTBLANK(P650)=1,"",P650&amp;"; "))&amp;(IF(COUNTBLANK(Q650)=1,"",Q650&amp;"; "))&amp;(IF(COUNTBLANK(R650)=1,"",R650&amp;"m, "))&amp;IF((COUNTBLANK(S650)=0)*(S650&lt;&gt;S649), S650&amp;"; ","")&amp;(IF(COUNTBLANK(U650)=1,"",U650&amp;"; "))&amp;(IF(COUNTBLANK(T650)=1,"",IF(COUNTBLANK(F$2)=1,T650&amp;"; ",T650&amp;" "&amp;F$2&amp;"; "))))&amp;(IF(COUNTBLANK(V650)=1,"",V650&amp;"; "))&amp;IF((COUNTBLANK(C650)=1),"",C650)&amp;IF((B650=B651)*(K650=K651)*(L650=L651)*(M650=M651),IF(($H$2&lt;&gt;"m")*($H$2&lt;&gt;"Y"), " • ", IF((ISNUMBER(FIND(")",AE650))), " • ", "")),IF((B650=B651)*(K650=K651)," • ",". ")))</f>
        <v/>
      </c>
      <c r="AI650" s="1"/>
    </row>
    <row r="651" spans="1:35" x14ac:dyDescent="0.25">
      <c r="A651" s="3" t="str">
        <f t="shared" si="73"/>
        <v/>
      </c>
      <c r="B651" s="53" t="str">
        <f t="shared" si="71"/>
        <v/>
      </c>
      <c r="C651" s="57"/>
      <c r="D651" s="57"/>
      <c r="E651" s="57"/>
      <c r="F651" s="57"/>
      <c r="G651" s="57"/>
      <c r="H651" s="57"/>
      <c r="I651" s="57"/>
      <c r="J651" s="57"/>
      <c r="K651" s="57"/>
      <c r="L651" s="57"/>
      <c r="M651" s="54"/>
      <c r="N651" s="57"/>
      <c r="O651" s="58"/>
      <c r="P651" s="58"/>
      <c r="Q651" s="58"/>
      <c r="R651" s="58"/>
      <c r="S651" s="54"/>
      <c r="T651" s="57"/>
      <c r="U651" s="57"/>
      <c r="V651" s="57"/>
      <c r="W651" s="57"/>
      <c r="X651" s="147" t="str">
        <f>IF(COUNTBLANK(D651)=1,"",IF('order-admin-units'!$I$1&lt;&gt;"y", "", IF(COUNTBLANK(K651)=1, 'order-admin-units'!$B$1+1, VLOOKUP(K651, ordercountry, 2))))</f>
        <v/>
      </c>
      <c r="Y651" s="147" t="str">
        <f>IF(COUNTBLANK(D651)=1,"",IF('order-admin-units'!$I$1&lt;&gt;"y", "", IF(COUNTBLANK(K651:L651)&gt;0, 'order-admin-units'!$B$2+1, VLOOKUP(K651&amp;"@"&amp;L651, orderadmin, 2))))</f>
        <v/>
      </c>
      <c r="Z651" s="147" t="str">
        <f t="shared" si="74"/>
        <v/>
      </c>
      <c r="AA651" s="147" t="str">
        <f t="shared" si="75"/>
        <v/>
      </c>
      <c r="AB651" s="147" t="str">
        <f t="shared" si="76"/>
        <v/>
      </c>
      <c r="AC651" s="147" t="str">
        <f t="shared" si="72"/>
        <v/>
      </c>
      <c r="AD651" s="11" t="str">
        <f t="shared" si="77"/>
        <v/>
      </c>
      <c r="AE651" s="11" t="str">
        <f t="array" ref="AE651">IF(COUNTBLANK(D651)=1,"",IF(OR($H$2="y",$H$2="m"),IF(AA651=AA650,IF(OR(AB651=$AB$4:$AB650)=FALSE,AE650&amp;C651,AE650),"("&amp;C651)&amp;IF(AA651=AA652,IF(OR(AB652=$AB$4:$AB651)=FALSE,", ",""),") "),""))</f>
        <v/>
      </c>
      <c r="AF651" s="11" t="str">
        <f t="array" ref="AF651">IF((COUNTBLANK(D651)=0)*OR($H$2="y",$H$2="m"),IFERROR(LEFT(C651, FIND(" ",C651)-1), C651),"")</f>
        <v/>
      </c>
      <c r="AG651" s="11" t="str">
        <f t="array" ref="AG651">IF(COUNTBLANK(D651)=1,"",IF(OR($H$2="y",$H$2="m"),IF(AA651=AA650,IF(OR(AC651=$AC$4:$AC650)=FALSE,AG650&amp;AF651,AG650),"("&amp;AF651)&amp;IF(AA651=AA652,IF(OR(AC652=$AC$4:$AC651)=FALSE,", ",""),") "),""))</f>
        <v/>
      </c>
      <c r="AH651" s="10" t="str">
        <f>IF((COUNTBLANK(D651)=1),"",IF(D651=D650,AH650,"")&amp;IF(B650&lt;&gt;B651,((IF(COUNTBLANK(E651)=1,$D$3&amp;"Non-type material: "&amp;$D$3,$D$3&amp;INDEX('type-categories'!$A$2:$B$100,MATCH(E651,'type-categories'!$A$2:$A$100,0),2)&amp;$D$3))),"")&amp;(IF(K651&lt;&gt;K650,$C$2&amp;UPPER(K651)&amp;$C$2&amp;$K$3&amp;" ",(IF(B651&lt;&gt;B650,$C$2&amp;UPPER(K651)&amp;$C$2&amp;$K$3&amp;" ",""))))&amp;IF((AA651&lt;&gt;AA652)*($H$2="y"),AD651&amp;AE651,IF((AA651&lt;&gt;AA652)*($H$2="m"),AD651&amp;AG651,IF(($H$2&lt;&gt;"m")*($H$2&lt;&gt;"Y"),(IF(F651=0,"",F651&amp;" "&amp;$F$4&amp;" "))&amp;(IF(G651=0,"",G651&amp;" "&amp;$G$4&amp;" "))&amp;(IF(H651=0,"",H651&amp;" "&amp;H$4&amp;" "))&amp;(IF(I651=0,"",I651&amp;" "&amp;$I$4&amp;" "))&amp;(IF(J651=0,"",J651&amp;" "&amp;$J$4&amp;" ")),"")))&amp;"; "&amp;IF((B651=B650)*(AA651=AA650), "same collecting data; ", IF((B651=B650)*(Z650=Z651),"same locality; ",(IF(COUNTBLANK(L651)=1,"",$D$2&amp;L651&amp;$L$3&amp;" "&amp;$D$2))&amp;(IF(COUNTBLANK(M651)=1,"",$E$2&amp;M651&amp;$E$2&amp;", "))&amp;(IF(COUNTBLANK(N651)=1,"",N651&amp;"; "))&amp;(IF(COUNTBLANK(O651)=1,"",O651&amp;"; ")))&amp;(IF(COUNTBLANK(P651)=1,"",P651&amp;"; "))&amp;(IF(COUNTBLANK(Q651)=1,"",Q651&amp;"; "))&amp;(IF(COUNTBLANK(R651)=1,"",R651&amp;"m, "))&amp;IF((COUNTBLANK(S651)=0)*(S651&lt;&gt;S650), S651&amp;"; ","")&amp;(IF(COUNTBLANK(U651)=1,"",U651&amp;"; "))&amp;(IF(COUNTBLANK(T651)=1,"",IF(COUNTBLANK(F$2)=1,T651&amp;"; ",T651&amp;" "&amp;F$2&amp;"; "))))&amp;(IF(COUNTBLANK(V651)=1,"",V651&amp;"; "))&amp;IF((COUNTBLANK(C651)=1),"",C651)&amp;IF((B651=B652)*(K651=K652)*(L651=L652)*(M651=M652),IF(($H$2&lt;&gt;"m")*($H$2&lt;&gt;"Y"), " • ", IF((ISNUMBER(FIND(")",AE651))), " • ", "")),IF((B651=B652)*(K651=K652)," • ",". ")))</f>
        <v/>
      </c>
      <c r="AI651" s="1"/>
    </row>
    <row r="652" spans="1:35" x14ac:dyDescent="0.25">
      <c r="A652" s="3" t="str">
        <f t="shared" si="73"/>
        <v/>
      </c>
      <c r="B652" s="53" t="str">
        <f t="shared" si="71"/>
        <v/>
      </c>
      <c r="C652" s="57"/>
      <c r="D652" s="57"/>
      <c r="E652" s="57"/>
      <c r="F652" s="57"/>
      <c r="G652" s="57"/>
      <c r="H652" s="57"/>
      <c r="I652" s="57"/>
      <c r="J652" s="57"/>
      <c r="K652" s="57"/>
      <c r="L652" s="57"/>
      <c r="M652" s="54"/>
      <c r="N652" s="57"/>
      <c r="O652" s="58"/>
      <c r="P652" s="58"/>
      <c r="Q652" s="58"/>
      <c r="R652" s="58"/>
      <c r="S652" s="54"/>
      <c r="T652" s="57"/>
      <c r="U652" s="57"/>
      <c r="V652" s="57"/>
      <c r="W652" s="57"/>
      <c r="X652" s="147" t="str">
        <f>IF(COUNTBLANK(D652)=1,"",IF('order-admin-units'!$I$1&lt;&gt;"y", "", IF(COUNTBLANK(K652)=1, 'order-admin-units'!$B$1+1, VLOOKUP(K652, ordercountry, 2))))</f>
        <v/>
      </c>
      <c r="Y652" s="147" t="str">
        <f>IF(COUNTBLANK(D652)=1,"",IF('order-admin-units'!$I$1&lt;&gt;"y", "", IF(COUNTBLANK(K652:L652)&gt;0, 'order-admin-units'!$B$2+1, VLOOKUP(K652&amp;"@"&amp;L652, orderadmin, 2))))</f>
        <v/>
      </c>
      <c r="Z652" s="147" t="str">
        <f t="shared" si="74"/>
        <v/>
      </c>
      <c r="AA652" s="147" t="str">
        <f t="shared" si="75"/>
        <v/>
      </c>
      <c r="AB652" s="147" t="str">
        <f t="shared" si="76"/>
        <v/>
      </c>
      <c r="AC652" s="147" t="str">
        <f t="shared" si="72"/>
        <v/>
      </c>
      <c r="AD652" s="11" t="str">
        <f t="shared" si="77"/>
        <v/>
      </c>
      <c r="AE652" s="11" t="str">
        <f t="array" ref="AE652">IF(COUNTBLANK(D652)=1,"",IF(OR($H$2="y",$H$2="m"),IF(AA652=AA651,IF(OR(AB652=$AB$4:$AB651)=FALSE,AE651&amp;C652,AE651),"("&amp;C652)&amp;IF(AA652=AA653,IF(OR(AB653=$AB$4:$AB652)=FALSE,", ",""),") "),""))</f>
        <v/>
      </c>
      <c r="AF652" s="11" t="str">
        <f t="array" ref="AF652">IF((COUNTBLANK(D652)=0)*OR($H$2="y",$H$2="m"),IFERROR(LEFT(C652, FIND(" ",C652)-1), C652),"")</f>
        <v/>
      </c>
      <c r="AG652" s="11" t="str">
        <f t="array" ref="AG652">IF(COUNTBLANK(D652)=1,"",IF(OR($H$2="y",$H$2="m"),IF(AA652=AA651,IF(OR(AC652=$AC$4:$AC651)=FALSE,AG651&amp;AF652,AG651),"("&amp;AF652)&amp;IF(AA652=AA653,IF(OR(AC653=$AC$4:$AC652)=FALSE,", ",""),") "),""))</f>
        <v/>
      </c>
      <c r="AH652" s="10" t="str">
        <f>IF((COUNTBLANK(D652)=1),"",IF(D652=D651,AH651,"")&amp;IF(B651&lt;&gt;B652,((IF(COUNTBLANK(E652)=1,$D$3&amp;"Non-type material: "&amp;$D$3,$D$3&amp;INDEX('type-categories'!$A$2:$B$100,MATCH(E652,'type-categories'!$A$2:$A$100,0),2)&amp;$D$3))),"")&amp;(IF(K652&lt;&gt;K651,$C$2&amp;UPPER(K652)&amp;$C$2&amp;$K$3&amp;" ",(IF(B652&lt;&gt;B651,$C$2&amp;UPPER(K652)&amp;$C$2&amp;$K$3&amp;" ",""))))&amp;IF((AA652&lt;&gt;AA653)*($H$2="y"),AD652&amp;AE652,IF((AA652&lt;&gt;AA653)*($H$2="m"),AD652&amp;AG652,IF(($H$2&lt;&gt;"m")*($H$2&lt;&gt;"Y"),(IF(F652=0,"",F652&amp;" "&amp;$F$4&amp;" "))&amp;(IF(G652=0,"",G652&amp;" "&amp;$G$4&amp;" "))&amp;(IF(H652=0,"",H652&amp;" "&amp;H$4&amp;" "))&amp;(IF(I652=0,"",I652&amp;" "&amp;$I$4&amp;" "))&amp;(IF(J652=0,"",J652&amp;" "&amp;$J$4&amp;" ")),"")))&amp;"; "&amp;IF((B652=B651)*(AA652=AA651), "same collecting data; ", IF((B652=B651)*(Z651=Z652),"same locality; ",(IF(COUNTBLANK(L652)=1,"",$D$2&amp;L652&amp;$L$3&amp;" "&amp;$D$2))&amp;(IF(COUNTBLANK(M652)=1,"",$E$2&amp;M652&amp;$E$2&amp;", "))&amp;(IF(COUNTBLANK(N652)=1,"",N652&amp;"; "))&amp;(IF(COUNTBLANK(O652)=1,"",O652&amp;"; ")))&amp;(IF(COUNTBLANK(P652)=1,"",P652&amp;"; "))&amp;(IF(COUNTBLANK(Q652)=1,"",Q652&amp;"; "))&amp;(IF(COUNTBLANK(R652)=1,"",R652&amp;"m, "))&amp;IF((COUNTBLANK(S652)=0)*(S652&lt;&gt;S651), S652&amp;"; ","")&amp;(IF(COUNTBLANK(U652)=1,"",U652&amp;"; "))&amp;(IF(COUNTBLANK(T652)=1,"",IF(COUNTBLANK(F$2)=1,T652&amp;"; ",T652&amp;" "&amp;F$2&amp;"; "))))&amp;(IF(COUNTBLANK(V652)=1,"",V652&amp;"; "))&amp;IF((COUNTBLANK(C652)=1),"",C652)&amp;IF((B652=B653)*(K652=K653)*(L652=L653)*(M652=M653),IF(($H$2&lt;&gt;"m")*($H$2&lt;&gt;"Y"), " • ", IF((ISNUMBER(FIND(")",AE652))), " • ", "")),IF((B652=B653)*(K652=K653)," • ",". ")))</f>
        <v/>
      </c>
      <c r="AI652" s="1"/>
    </row>
    <row r="653" spans="1:35" x14ac:dyDescent="0.25">
      <c r="A653" s="3" t="str">
        <f t="shared" si="73"/>
        <v/>
      </c>
      <c r="B653" s="53" t="str">
        <f t="shared" si="71"/>
        <v/>
      </c>
      <c r="C653" s="57"/>
      <c r="D653" s="57"/>
      <c r="E653" s="57"/>
      <c r="F653" s="57"/>
      <c r="G653" s="57"/>
      <c r="H653" s="57"/>
      <c r="I653" s="57"/>
      <c r="J653" s="57"/>
      <c r="K653" s="57"/>
      <c r="L653" s="57"/>
      <c r="M653" s="54"/>
      <c r="N653" s="57"/>
      <c r="O653" s="58"/>
      <c r="P653" s="58"/>
      <c r="Q653" s="58"/>
      <c r="R653" s="58"/>
      <c r="S653" s="54"/>
      <c r="T653" s="57"/>
      <c r="U653" s="57"/>
      <c r="V653" s="57"/>
      <c r="W653" s="57"/>
      <c r="X653" s="147" t="str">
        <f>IF(COUNTBLANK(D653)=1,"",IF('order-admin-units'!$I$1&lt;&gt;"y", "", IF(COUNTBLANK(K653)=1, 'order-admin-units'!$B$1+1, VLOOKUP(K653, ordercountry, 2))))</f>
        <v/>
      </c>
      <c r="Y653" s="147" t="str">
        <f>IF(COUNTBLANK(D653)=1,"",IF('order-admin-units'!$I$1&lt;&gt;"y", "", IF(COUNTBLANK(K653:L653)&gt;0, 'order-admin-units'!$B$2+1, VLOOKUP(K653&amp;"@"&amp;L653, orderadmin, 2))))</f>
        <v/>
      </c>
      <c r="Z653" s="147" t="str">
        <f t="shared" si="74"/>
        <v/>
      </c>
      <c r="AA653" s="147" t="str">
        <f t="shared" si="75"/>
        <v/>
      </c>
      <c r="AB653" s="147" t="str">
        <f t="shared" si="76"/>
        <v/>
      </c>
      <c r="AC653" s="147" t="str">
        <f t="shared" si="72"/>
        <v/>
      </c>
      <c r="AD653" s="11" t="str">
        <f t="shared" si="77"/>
        <v/>
      </c>
      <c r="AE653" s="11" t="str">
        <f t="array" ref="AE653">IF(COUNTBLANK(D653)=1,"",IF(OR($H$2="y",$H$2="m"),IF(AA653=AA652,IF(OR(AB653=$AB$4:$AB652)=FALSE,AE652&amp;C653,AE652),"("&amp;C653)&amp;IF(AA653=AA654,IF(OR(AB654=$AB$4:$AB653)=FALSE,", ",""),") "),""))</f>
        <v/>
      </c>
      <c r="AF653" s="11" t="str">
        <f t="array" ref="AF653">IF((COUNTBLANK(D653)=0)*OR($H$2="y",$H$2="m"),IFERROR(LEFT(C653, FIND(" ",C653)-1), C653),"")</f>
        <v/>
      </c>
      <c r="AG653" s="11" t="str">
        <f t="array" ref="AG653">IF(COUNTBLANK(D653)=1,"",IF(OR($H$2="y",$H$2="m"),IF(AA653=AA652,IF(OR(AC653=$AC$4:$AC652)=FALSE,AG652&amp;AF653,AG652),"("&amp;AF653)&amp;IF(AA653=AA654,IF(OR(AC654=$AC$4:$AC653)=FALSE,", ",""),") "),""))</f>
        <v/>
      </c>
      <c r="AH653" s="10" t="str">
        <f>IF((COUNTBLANK(D653)=1),"",IF(D653=D652,AH652,"")&amp;IF(B652&lt;&gt;B653,((IF(COUNTBLANK(E653)=1,$D$3&amp;"Non-type material: "&amp;$D$3,$D$3&amp;INDEX('type-categories'!$A$2:$B$100,MATCH(E653,'type-categories'!$A$2:$A$100,0),2)&amp;$D$3))),"")&amp;(IF(K653&lt;&gt;K652,$C$2&amp;UPPER(K653)&amp;$C$2&amp;$K$3&amp;" ",(IF(B653&lt;&gt;B652,$C$2&amp;UPPER(K653)&amp;$C$2&amp;$K$3&amp;" ",""))))&amp;IF((AA653&lt;&gt;AA654)*($H$2="y"),AD653&amp;AE653,IF((AA653&lt;&gt;AA654)*($H$2="m"),AD653&amp;AG653,IF(($H$2&lt;&gt;"m")*($H$2&lt;&gt;"Y"),(IF(F653=0,"",F653&amp;" "&amp;$F$4&amp;" "))&amp;(IF(G653=0,"",G653&amp;" "&amp;$G$4&amp;" "))&amp;(IF(H653=0,"",H653&amp;" "&amp;H$4&amp;" "))&amp;(IF(I653=0,"",I653&amp;" "&amp;$I$4&amp;" "))&amp;(IF(J653=0,"",J653&amp;" "&amp;$J$4&amp;" ")),"")))&amp;"; "&amp;IF((B653=B652)*(AA653=AA652), "same collecting data; ", IF((B653=B652)*(Z652=Z653),"same locality; ",(IF(COUNTBLANK(L653)=1,"",$D$2&amp;L653&amp;$L$3&amp;" "&amp;$D$2))&amp;(IF(COUNTBLANK(M653)=1,"",$E$2&amp;M653&amp;$E$2&amp;", "))&amp;(IF(COUNTBLANK(N653)=1,"",N653&amp;"; "))&amp;(IF(COUNTBLANK(O653)=1,"",O653&amp;"; ")))&amp;(IF(COUNTBLANK(P653)=1,"",P653&amp;"; "))&amp;(IF(COUNTBLANK(Q653)=1,"",Q653&amp;"; "))&amp;(IF(COUNTBLANK(R653)=1,"",R653&amp;"m, "))&amp;IF((COUNTBLANK(S653)=0)*(S653&lt;&gt;S652), S653&amp;"; ","")&amp;(IF(COUNTBLANK(U653)=1,"",U653&amp;"; "))&amp;(IF(COUNTBLANK(T653)=1,"",IF(COUNTBLANK(F$2)=1,T653&amp;"; ",T653&amp;" "&amp;F$2&amp;"; "))))&amp;(IF(COUNTBLANK(V653)=1,"",V653&amp;"; "))&amp;IF((COUNTBLANK(C653)=1),"",C653)&amp;IF((B653=B654)*(K653=K654)*(L653=L654)*(M653=M654),IF(($H$2&lt;&gt;"m")*($H$2&lt;&gt;"Y"), " • ", IF((ISNUMBER(FIND(")",AE653))), " • ", "")),IF((B653=B654)*(K653=K654)," • ",". ")))</f>
        <v/>
      </c>
      <c r="AI653" s="1"/>
    </row>
    <row r="654" spans="1:35" x14ac:dyDescent="0.25">
      <c r="A654" s="3" t="str">
        <f t="shared" si="73"/>
        <v/>
      </c>
      <c r="B654" s="53" t="str">
        <f t="shared" si="71"/>
        <v/>
      </c>
      <c r="C654" s="57"/>
      <c r="D654" s="57"/>
      <c r="E654" s="57"/>
      <c r="F654" s="57"/>
      <c r="G654" s="57"/>
      <c r="H654" s="57"/>
      <c r="I654" s="57"/>
      <c r="J654" s="57"/>
      <c r="K654" s="57"/>
      <c r="L654" s="57"/>
      <c r="M654" s="54"/>
      <c r="N654" s="57"/>
      <c r="O654" s="58"/>
      <c r="P654" s="58"/>
      <c r="Q654" s="58"/>
      <c r="R654" s="58"/>
      <c r="S654" s="54"/>
      <c r="T654" s="57"/>
      <c r="U654" s="57"/>
      <c r="V654" s="57"/>
      <c r="W654" s="57"/>
      <c r="X654" s="147" t="str">
        <f>IF(COUNTBLANK(D654)=1,"",IF('order-admin-units'!$I$1&lt;&gt;"y", "", IF(COUNTBLANK(K654)=1, 'order-admin-units'!$B$1+1, VLOOKUP(K654, ordercountry, 2))))</f>
        <v/>
      </c>
      <c r="Y654" s="147" t="str">
        <f>IF(COUNTBLANK(D654)=1,"",IF('order-admin-units'!$I$1&lt;&gt;"y", "", IF(COUNTBLANK(K654:L654)&gt;0, 'order-admin-units'!$B$2+1, VLOOKUP(K654&amp;"@"&amp;L654, orderadmin, 2))))</f>
        <v/>
      </c>
      <c r="Z654" s="147" t="str">
        <f t="shared" si="74"/>
        <v/>
      </c>
      <c r="AA654" s="147" t="str">
        <f t="shared" si="75"/>
        <v/>
      </c>
      <c r="AB654" s="147" t="str">
        <f t="shared" si="76"/>
        <v/>
      </c>
      <c r="AC654" s="147" t="str">
        <f t="shared" si="72"/>
        <v/>
      </c>
      <c r="AD654" s="11" t="str">
        <f t="shared" si="77"/>
        <v/>
      </c>
      <c r="AE654" s="11" t="str">
        <f t="array" ref="AE654">IF(COUNTBLANK(D654)=1,"",IF(OR($H$2="y",$H$2="m"),IF(AA654=AA653,IF(OR(AB654=$AB$4:$AB653)=FALSE,AE653&amp;C654,AE653),"("&amp;C654)&amp;IF(AA654=AA655,IF(OR(AB655=$AB$4:$AB654)=FALSE,", ",""),") "),""))</f>
        <v/>
      </c>
      <c r="AF654" s="11" t="str">
        <f t="array" ref="AF654">IF((COUNTBLANK(D654)=0)*OR($H$2="y",$H$2="m"),IFERROR(LEFT(C654, FIND(" ",C654)-1), C654),"")</f>
        <v/>
      </c>
      <c r="AG654" s="11" t="str">
        <f t="array" ref="AG654">IF(COUNTBLANK(D654)=1,"",IF(OR($H$2="y",$H$2="m"),IF(AA654=AA653,IF(OR(AC654=$AC$4:$AC653)=FALSE,AG653&amp;AF654,AG653),"("&amp;AF654)&amp;IF(AA654=AA655,IF(OR(AC655=$AC$4:$AC654)=FALSE,", ",""),") "),""))</f>
        <v/>
      </c>
      <c r="AH654" s="10" t="str">
        <f>IF((COUNTBLANK(D654)=1),"",IF(D654=D653,AH653,"")&amp;IF(B653&lt;&gt;B654,((IF(COUNTBLANK(E654)=1,$D$3&amp;"Non-type material: "&amp;$D$3,$D$3&amp;INDEX('type-categories'!$A$2:$B$100,MATCH(E654,'type-categories'!$A$2:$A$100,0),2)&amp;$D$3))),"")&amp;(IF(K654&lt;&gt;K653,$C$2&amp;UPPER(K654)&amp;$C$2&amp;$K$3&amp;" ",(IF(B654&lt;&gt;B653,$C$2&amp;UPPER(K654)&amp;$C$2&amp;$K$3&amp;" ",""))))&amp;IF((AA654&lt;&gt;AA655)*($H$2="y"),AD654&amp;AE654,IF((AA654&lt;&gt;AA655)*($H$2="m"),AD654&amp;AG654,IF(($H$2&lt;&gt;"m")*($H$2&lt;&gt;"Y"),(IF(F654=0,"",F654&amp;" "&amp;$F$4&amp;" "))&amp;(IF(G654=0,"",G654&amp;" "&amp;$G$4&amp;" "))&amp;(IF(H654=0,"",H654&amp;" "&amp;H$4&amp;" "))&amp;(IF(I654=0,"",I654&amp;" "&amp;$I$4&amp;" "))&amp;(IF(J654=0,"",J654&amp;" "&amp;$J$4&amp;" ")),"")))&amp;"; "&amp;IF((B654=B653)*(AA654=AA653), "same collecting data; ", IF((B654=B653)*(Z653=Z654),"same locality; ",(IF(COUNTBLANK(L654)=1,"",$D$2&amp;L654&amp;$L$3&amp;" "&amp;$D$2))&amp;(IF(COUNTBLANK(M654)=1,"",$E$2&amp;M654&amp;$E$2&amp;", "))&amp;(IF(COUNTBLANK(N654)=1,"",N654&amp;"; "))&amp;(IF(COUNTBLANK(O654)=1,"",O654&amp;"; ")))&amp;(IF(COUNTBLANK(P654)=1,"",P654&amp;"; "))&amp;(IF(COUNTBLANK(Q654)=1,"",Q654&amp;"; "))&amp;(IF(COUNTBLANK(R654)=1,"",R654&amp;"m, "))&amp;IF((COUNTBLANK(S654)=0)*(S654&lt;&gt;S653), S654&amp;"; ","")&amp;(IF(COUNTBLANK(U654)=1,"",U654&amp;"; "))&amp;(IF(COUNTBLANK(T654)=1,"",IF(COUNTBLANK(F$2)=1,T654&amp;"; ",T654&amp;" "&amp;F$2&amp;"; "))))&amp;(IF(COUNTBLANK(V654)=1,"",V654&amp;"; "))&amp;IF((COUNTBLANK(C654)=1),"",C654)&amp;IF((B654=B655)*(K654=K655)*(L654=L655)*(M654=M655),IF(($H$2&lt;&gt;"m")*($H$2&lt;&gt;"Y"), " • ", IF((ISNUMBER(FIND(")",AE654))), " • ", "")),IF((B654=B655)*(K654=K655)," • ",". ")))</f>
        <v/>
      </c>
      <c r="AI654" s="1"/>
    </row>
    <row r="655" spans="1:35" x14ac:dyDescent="0.25">
      <c r="A655" s="3" t="str">
        <f t="shared" si="73"/>
        <v/>
      </c>
      <c r="B655" s="53" t="str">
        <f t="shared" si="71"/>
        <v/>
      </c>
      <c r="C655" s="57"/>
      <c r="D655" s="57"/>
      <c r="E655" s="57"/>
      <c r="F655" s="57"/>
      <c r="G655" s="57"/>
      <c r="H655" s="57"/>
      <c r="I655" s="57"/>
      <c r="J655" s="57"/>
      <c r="K655" s="57"/>
      <c r="L655" s="57"/>
      <c r="M655" s="54"/>
      <c r="N655" s="57"/>
      <c r="O655" s="58"/>
      <c r="P655" s="58"/>
      <c r="Q655" s="58"/>
      <c r="R655" s="58"/>
      <c r="S655" s="54"/>
      <c r="T655" s="57"/>
      <c r="U655" s="57"/>
      <c r="V655" s="57"/>
      <c r="W655" s="57"/>
      <c r="X655" s="147" t="str">
        <f>IF(COUNTBLANK(D655)=1,"",IF('order-admin-units'!$I$1&lt;&gt;"y", "", IF(COUNTBLANK(K655)=1, 'order-admin-units'!$B$1+1, VLOOKUP(K655, ordercountry, 2))))</f>
        <v/>
      </c>
      <c r="Y655" s="147" t="str">
        <f>IF(COUNTBLANK(D655)=1,"",IF('order-admin-units'!$I$1&lt;&gt;"y", "", IF(COUNTBLANK(K655:L655)&gt;0, 'order-admin-units'!$B$2+1, VLOOKUP(K655&amp;"@"&amp;L655, orderadmin, 2))))</f>
        <v/>
      </c>
      <c r="Z655" s="147" t="str">
        <f t="shared" si="74"/>
        <v/>
      </c>
      <c r="AA655" s="147" t="str">
        <f t="shared" si="75"/>
        <v/>
      </c>
      <c r="AB655" s="147" t="str">
        <f t="shared" si="76"/>
        <v/>
      </c>
      <c r="AC655" s="147" t="str">
        <f t="shared" si="72"/>
        <v/>
      </c>
      <c r="AD655" s="11" t="str">
        <f t="shared" si="77"/>
        <v/>
      </c>
      <c r="AE655" s="11" t="str">
        <f t="array" ref="AE655">IF(COUNTBLANK(D655)=1,"",IF(OR($H$2="y",$H$2="m"),IF(AA655=AA654,IF(OR(AB655=$AB$4:$AB654)=FALSE,AE654&amp;C655,AE654),"("&amp;C655)&amp;IF(AA655=AA656,IF(OR(AB656=$AB$4:$AB655)=FALSE,", ",""),") "),""))</f>
        <v/>
      </c>
      <c r="AF655" s="11" t="str">
        <f t="array" ref="AF655">IF((COUNTBLANK(D655)=0)*OR($H$2="y",$H$2="m"),IFERROR(LEFT(C655, FIND(" ",C655)-1), C655),"")</f>
        <v/>
      </c>
      <c r="AG655" s="11" t="str">
        <f t="array" ref="AG655">IF(COUNTBLANK(D655)=1,"",IF(OR($H$2="y",$H$2="m"),IF(AA655=AA654,IF(OR(AC655=$AC$4:$AC654)=FALSE,AG654&amp;AF655,AG654),"("&amp;AF655)&amp;IF(AA655=AA656,IF(OR(AC656=$AC$4:$AC655)=FALSE,", ",""),") "),""))</f>
        <v/>
      </c>
      <c r="AH655" s="10" t="str">
        <f>IF((COUNTBLANK(D655)=1),"",IF(D655=D654,AH654,"")&amp;IF(B654&lt;&gt;B655,((IF(COUNTBLANK(E655)=1,$D$3&amp;"Non-type material: "&amp;$D$3,$D$3&amp;INDEX('type-categories'!$A$2:$B$100,MATCH(E655,'type-categories'!$A$2:$A$100,0),2)&amp;$D$3))),"")&amp;(IF(K655&lt;&gt;K654,$C$2&amp;UPPER(K655)&amp;$C$2&amp;$K$3&amp;" ",(IF(B655&lt;&gt;B654,$C$2&amp;UPPER(K655)&amp;$C$2&amp;$K$3&amp;" ",""))))&amp;IF((AA655&lt;&gt;AA656)*($H$2="y"),AD655&amp;AE655,IF((AA655&lt;&gt;AA656)*($H$2="m"),AD655&amp;AG655,IF(($H$2&lt;&gt;"m")*($H$2&lt;&gt;"Y"),(IF(F655=0,"",F655&amp;" "&amp;$F$4&amp;" "))&amp;(IF(G655=0,"",G655&amp;" "&amp;$G$4&amp;" "))&amp;(IF(H655=0,"",H655&amp;" "&amp;H$4&amp;" "))&amp;(IF(I655=0,"",I655&amp;" "&amp;$I$4&amp;" "))&amp;(IF(J655=0,"",J655&amp;" "&amp;$J$4&amp;" ")),"")))&amp;"; "&amp;IF((B655=B654)*(AA655=AA654), "same collecting data; ", IF((B655=B654)*(Z654=Z655),"same locality; ",(IF(COUNTBLANK(L655)=1,"",$D$2&amp;L655&amp;$L$3&amp;" "&amp;$D$2))&amp;(IF(COUNTBLANK(M655)=1,"",$E$2&amp;M655&amp;$E$2&amp;", "))&amp;(IF(COUNTBLANK(N655)=1,"",N655&amp;"; "))&amp;(IF(COUNTBLANK(O655)=1,"",O655&amp;"; ")))&amp;(IF(COUNTBLANK(P655)=1,"",P655&amp;"; "))&amp;(IF(COUNTBLANK(Q655)=1,"",Q655&amp;"; "))&amp;(IF(COUNTBLANK(R655)=1,"",R655&amp;"m, "))&amp;IF((COUNTBLANK(S655)=0)*(S655&lt;&gt;S654), S655&amp;"; ","")&amp;(IF(COUNTBLANK(U655)=1,"",U655&amp;"; "))&amp;(IF(COUNTBLANK(T655)=1,"",IF(COUNTBLANK(F$2)=1,T655&amp;"; ",T655&amp;" "&amp;F$2&amp;"; "))))&amp;(IF(COUNTBLANK(V655)=1,"",V655&amp;"; "))&amp;IF((COUNTBLANK(C655)=1),"",C655)&amp;IF((B655=B656)*(K655=K656)*(L655=L656)*(M655=M656),IF(($H$2&lt;&gt;"m")*($H$2&lt;&gt;"Y"), " • ", IF((ISNUMBER(FIND(")",AE655))), " • ", "")),IF((B655=B656)*(K655=K656)," • ",". ")))</f>
        <v/>
      </c>
      <c r="AI655" s="1"/>
    </row>
    <row r="656" spans="1:35" x14ac:dyDescent="0.25">
      <c r="A656" s="3" t="str">
        <f t="shared" si="73"/>
        <v/>
      </c>
      <c r="B656" s="53" t="str">
        <f t="shared" si="71"/>
        <v/>
      </c>
      <c r="C656" s="57"/>
      <c r="D656" s="57"/>
      <c r="E656" s="57"/>
      <c r="F656" s="57"/>
      <c r="G656" s="57"/>
      <c r="H656" s="57"/>
      <c r="I656" s="57"/>
      <c r="J656" s="57"/>
      <c r="K656" s="57"/>
      <c r="L656" s="57"/>
      <c r="M656" s="54"/>
      <c r="N656" s="57"/>
      <c r="O656" s="58"/>
      <c r="P656" s="58"/>
      <c r="Q656" s="58"/>
      <c r="R656" s="58"/>
      <c r="S656" s="54"/>
      <c r="T656" s="57"/>
      <c r="U656" s="57"/>
      <c r="V656" s="57"/>
      <c r="W656" s="57"/>
      <c r="X656" s="147" t="str">
        <f>IF(COUNTBLANK(D656)=1,"",IF('order-admin-units'!$I$1&lt;&gt;"y", "", IF(COUNTBLANK(K656)=1, 'order-admin-units'!$B$1+1, VLOOKUP(K656, ordercountry, 2))))</f>
        <v/>
      </c>
      <c r="Y656" s="147" t="str">
        <f>IF(COUNTBLANK(D656)=1,"",IF('order-admin-units'!$I$1&lt;&gt;"y", "", IF(COUNTBLANK(K656:L656)&gt;0, 'order-admin-units'!$B$2+1, VLOOKUP(K656&amp;"@"&amp;L656, orderadmin, 2))))</f>
        <v/>
      </c>
      <c r="Z656" s="147" t="str">
        <f t="shared" si="74"/>
        <v/>
      </c>
      <c r="AA656" s="147" t="str">
        <f t="shared" si="75"/>
        <v/>
      </c>
      <c r="AB656" s="147" t="str">
        <f t="shared" si="76"/>
        <v/>
      </c>
      <c r="AC656" s="147" t="str">
        <f t="shared" si="72"/>
        <v/>
      </c>
      <c r="AD656" s="11" t="str">
        <f t="shared" si="77"/>
        <v/>
      </c>
      <c r="AE656" s="11" t="str">
        <f t="array" ref="AE656">IF(COUNTBLANK(D656)=1,"",IF(OR($H$2="y",$H$2="m"),IF(AA656=AA655,IF(OR(AB656=$AB$4:$AB655)=FALSE,AE655&amp;C656,AE655),"("&amp;C656)&amp;IF(AA656=AA657,IF(OR(AB657=$AB$4:$AB656)=FALSE,", ",""),") "),""))</f>
        <v/>
      </c>
      <c r="AF656" s="11" t="str">
        <f t="array" ref="AF656">IF((COUNTBLANK(D656)=0)*OR($H$2="y",$H$2="m"),IFERROR(LEFT(C656, FIND(" ",C656)-1), C656),"")</f>
        <v/>
      </c>
      <c r="AG656" s="11" t="str">
        <f t="array" ref="AG656">IF(COUNTBLANK(D656)=1,"",IF(OR($H$2="y",$H$2="m"),IF(AA656=AA655,IF(OR(AC656=$AC$4:$AC655)=FALSE,AG655&amp;AF656,AG655),"("&amp;AF656)&amp;IF(AA656=AA657,IF(OR(AC657=$AC$4:$AC656)=FALSE,", ",""),") "),""))</f>
        <v/>
      </c>
      <c r="AH656" s="10" t="str">
        <f>IF((COUNTBLANK(D656)=1),"",IF(D656=D655,AH655,"")&amp;IF(B655&lt;&gt;B656,((IF(COUNTBLANK(E656)=1,$D$3&amp;"Non-type material: "&amp;$D$3,$D$3&amp;INDEX('type-categories'!$A$2:$B$100,MATCH(E656,'type-categories'!$A$2:$A$100,0),2)&amp;$D$3))),"")&amp;(IF(K656&lt;&gt;K655,$C$2&amp;UPPER(K656)&amp;$C$2&amp;$K$3&amp;" ",(IF(B656&lt;&gt;B655,$C$2&amp;UPPER(K656)&amp;$C$2&amp;$K$3&amp;" ",""))))&amp;IF((AA656&lt;&gt;AA657)*($H$2="y"),AD656&amp;AE656,IF((AA656&lt;&gt;AA657)*($H$2="m"),AD656&amp;AG656,IF(($H$2&lt;&gt;"m")*($H$2&lt;&gt;"Y"),(IF(F656=0,"",F656&amp;" "&amp;$F$4&amp;" "))&amp;(IF(G656=0,"",G656&amp;" "&amp;$G$4&amp;" "))&amp;(IF(H656=0,"",H656&amp;" "&amp;H$4&amp;" "))&amp;(IF(I656=0,"",I656&amp;" "&amp;$I$4&amp;" "))&amp;(IF(J656=0,"",J656&amp;" "&amp;$J$4&amp;" ")),"")))&amp;"; "&amp;IF((B656=B655)*(AA656=AA655), "same collecting data; ", IF((B656=B655)*(Z655=Z656),"same locality; ",(IF(COUNTBLANK(L656)=1,"",$D$2&amp;L656&amp;$L$3&amp;" "&amp;$D$2))&amp;(IF(COUNTBLANK(M656)=1,"",$E$2&amp;M656&amp;$E$2&amp;", "))&amp;(IF(COUNTBLANK(N656)=1,"",N656&amp;"; "))&amp;(IF(COUNTBLANK(O656)=1,"",O656&amp;"; ")))&amp;(IF(COUNTBLANK(P656)=1,"",P656&amp;"; "))&amp;(IF(COUNTBLANK(Q656)=1,"",Q656&amp;"; "))&amp;(IF(COUNTBLANK(R656)=1,"",R656&amp;"m, "))&amp;IF((COUNTBLANK(S656)=0)*(S656&lt;&gt;S655), S656&amp;"; ","")&amp;(IF(COUNTBLANK(U656)=1,"",U656&amp;"; "))&amp;(IF(COUNTBLANK(T656)=1,"",IF(COUNTBLANK(F$2)=1,T656&amp;"; ",T656&amp;" "&amp;F$2&amp;"; "))))&amp;(IF(COUNTBLANK(V656)=1,"",V656&amp;"; "))&amp;IF((COUNTBLANK(C656)=1),"",C656)&amp;IF((B656=B657)*(K656=K657)*(L656=L657)*(M656=M657),IF(($H$2&lt;&gt;"m")*($H$2&lt;&gt;"Y"), " • ", IF((ISNUMBER(FIND(")",AE656))), " • ", "")),IF((B656=B657)*(K656=K657)," • ",". ")))</f>
        <v/>
      </c>
      <c r="AI656" s="1"/>
    </row>
    <row r="657" spans="1:35" x14ac:dyDescent="0.25">
      <c r="A657" s="3" t="str">
        <f t="shared" si="73"/>
        <v/>
      </c>
      <c r="B657" s="53" t="str">
        <f t="shared" si="71"/>
        <v/>
      </c>
      <c r="C657" s="57"/>
      <c r="D657" s="57"/>
      <c r="E657" s="57"/>
      <c r="F657" s="57"/>
      <c r="G657" s="57"/>
      <c r="H657" s="57"/>
      <c r="I657" s="57"/>
      <c r="J657" s="57"/>
      <c r="K657" s="57"/>
      <c r="L657" s="57"/>
      <c r="M657" s="54"/>
      <c r="N657" s="57"/>
      <c r="O657" s="58"/>
      <c r="P657" s="58"/>
      <c r="Q657" s="58"/>
      <c r="R657" s="58"/>
      <c r="S657" s="54"/>
      <c r="T657" s="57"/>
      <c r="U657" s="57"/>
      <c r="V657" s="57"/>
      <c r="W657" s="57"/>
      <c r="X657" s="147" t="str">
        <f>IF(COUNTBLANK(D657)=1,"",IF('order-admin-units'!$I$1&lt;&gt;"y", "", IF(COUNTBLANK(K657)=1, 'order-admin-units'!$B$1+1, VLOOKUP(K657, ordercountry, 2))))</f>
        <v/>
      </c>
      <c r="Y657" s="147" t="str">
        <f>IF(COUNTBLANK(D657)=1,"",IF('order-admin-units'!$I$1&lt;&gt;"y", "", IF(COUNTBLANK(K657:L657)&gt;0, 'order-admin-units'!$B$2+1, VLOOKUP(K657&amp;"@"&amp;L657, orderadmin, 2))))</f>
        <v/>
      </c>
      <c r="Z657" s="147" t="str">
        <f t="shared" si="74"/>
        <v/>
      </c>
      <c r="AA657" s="147" t="str">
        <f t="shared" si="75"/>
        <v/>
      </c>
      <c r="AB657" s="147" t="str">
        <f t="shared" si="76"/>
        <v/>
      </c>
      <c r="AC657" s="147" t="str">
        <f t="shared" si="72"/>
        <v/>
      </c>
      <c r="AD657" s="11" t="str">
        <f t="shared" si="77"/>
        <v/>
      </c>
      <c r="AE657" s="11" t="str">
        <f t="array" ref="AE657">IF(COUNTBLANK(D657)=1,"",IF(OR($H$2="y",$H$2="m"),IF(AA657=AA656,IF(OR(AB657=$AB$4:$AB656)=FALSE,AE656&amp;C657,AE656),"("&amp;C657)&amp;IF(AA657=AA658,IF(OR(AB658=$AB$4:$AB657)=FALSE,", ",""),") "),""))</f>
        <v/>
      </c>
      <c r="AF657" s="11" t="str">
        <f t="array" ref="AF657">IF((COUNTBLANK(D657)=0)*OR($H$2="y",$H$2="m"),IFERROR(LEFT(C657, FIND(" ",C657)-1), C657),"")</f>
        <v/>
      </c>
      <c r="AG657" s="11" t="str">
        <f t="array" ref="AG657">IF(COUNTBLANK(D657)=1,"",IF(OR($H$2="y",$H$2="m"),IF(AA657=AA656,IF(OR(AC657=$AC$4:$AC656)=FALSE,AG656&amp;AF657,AG656),"("&amp;AF657)&amp;IF(AA657=AA658,IF(OR(AC658=$AC$4:$AC657)=FALSE,", ",""),") "),""))</f>
        <v/>
      </c>
      <c r="AH657" s="10" t="str">
        <f>IF((COUNTBLANK(D657)=1),"",IF(D657=D656,AH656,"")&amp;IF(B656&lt;&gt;B657,((IF(COUNTBLANK(E657)=1,$D$3&amp;"Non-type material: "&amp;$D$3,$D$3&amp;INDEX('type-categories'!$A$2:$B$100,MATCH(E657,'type-categories'!$A$2:$A$100,0),2)&amp;$D$3))),"")&amp;(IF(K657&lt;&gt;K656,$C$2&amp;UPPER(K657)&amp;$C$2&amp;$K$3&amp;" ",(IF(B657&lt;&gt;B656,$C$2&amp;UPPER(K657)&amp;$C$2&amp;$K$3&amp;" ",""))))&amp;IF((AA657&lt;&gt;AA658)*($H$2="y"),AD657&amp;AE657,IF((AA657&lt;&gt;AA658)*($H$2="m"),AD657&amp;AG657,IF(($H$2&lt;&gt;"m")*($H$2&lt;&gt;"Y"),(IF(F657=0,"",F657&amp;" "&amp;$F$4&amp;" "))&amp;(IF(G657=0,"",G657&amp;" "&amp;$G$4&amp;" "))&amp;(IF(H657=0,"",H657&amp;" "&amp;H$4&amp;" "))&amp;(IF(I657=0,"",I657&amp;" "&amp;$I$4&amp;" "))&amp;(IF(J657=0,"",J657&amp;" "&amp;$J$4&amp;" ")),"")))&amp;"; "&amp;IF((B657=B656)*(AA657=AA656), "same collecting data; ", IF((B657=B656)*(Z656=Z657),"same locality; ",(IF(COUNTBLANK(L657)=1,"",$D$2&amp;L657&amp;$L$3&amp;" "&amp;$D$2))&amp;(IF(COUNTBLANK(M657)=1,"",$E$2&amp;M657&amp;$E$2&amp;", "))&amp;(IF(COUNTBLANK(N657)=1,"",N657&amp;"; "))&amp;(IF(COUNTBLANK(O657)=1,"",O657&amp;"; ")))&amp;(IF(COUNTBLANK(P657)=1,"",P657&amp;"; "))&amp;(IF(COUNTBLANK(Q657)=1,"",Q657&amp;"; "))&amp;(IF(COUNTBLANK(R657)=1,"",R657&amp;"m, "))&amp;IF((COUNTBLANK(S657)=0)*(S657&lt;&gt;S656), S657&amp;"; ","")&amp;(IF(COUNTBLANK(U657)=1,"",U657&amp;"; "))&amp;(IF(COUNTBLANK(T657)=1,"",IF(COUNTBLANK(F$2)=1,T657&amp;"; ",T657&amp;" "&amp;F$2&amp;"; "))))&amp;(IF(COUNTBLANK(V657)=1,"",V657&amp;"; "))&amp;IF((COUNTBLANK(C657)=1),"",C657)&amp;IF((B657=B658)*(K657=K658)*(L657=L658)*(M657=M658),IF(($H$2&lt;&gt;"m")*($H$2&lt;&gt;"Y"), " • ", IF((ISNUMBER(FIND(")",AE657))), " • ", "")),IF((B657=B658)*(K657=K658)," • ",". ")))</f>
        <v/>
      </c>
      <c r="AI657" s="1"/>
    </row>
    <row r="658" spans="1:35" x14ac:dyDescent="0.25">
      <c r="A658" s="3" t="str">
        <f t="shared" si="73"/>
        <v/>
      </c>
      <c r="B658" s="53" t="str">
        <f t="shared" si="71"/>
        <v/>
      </c>
      <c r="C658" s="57"/>
      <c r="D658" s="57"/>
      <c r="E658" s="57"/>
      <c r="F658" s="57"/>
      <c r="G658" s="57"/>
      <c r="H658" s="57"/>
      <c r="I658" s="57"/>
      <c r="J658" s="57"/>
      <c r="K658" s="57"/>
      <c r="L658" s="57"/>
      <c r="M658" s="54"/>
      <c r="N658" s="57"/>
      <c r="O658" s="58"/>
      <c r="P658" s="58"/>
      <c r="Q658" s="58"/>
      <c r="R658" s="58"/>
      <c r="S658" s="54"/>
      <c r="T658" s="57"/>
      <c r="U658" s="57"/>
      <c r="V658" s="57"/>
      <c r="W658" s="57"/>
      <c r="X658" s="147" t="str">
        <f>IF(COUNTBLANK(D658)=1,"",IF('order-admin-units'!$I$1&lt;&gt;"y", "", IF(COUNTBLANK(K658)=1, 'order-admin-units'!$B$1+1, VLOOKUP(K658, ordercountry, 2))))</f>
        <v/>
      </c>
      <c r="Y658" s="147" t="str">
        <f>IF(COUNTBLANK(D658)=1,"",IF('order-admin-units'!$I$1&lt;&gt;"y", "", IF(COUNTBLANK(K658:L658)&gt;0, 'order-admin-units'!$B$2+1, VLOOKUP(K658&amp;"@"&amp;L658, orderadmin, 2))))</f>
        <v/>
      </c>
      <c r="Z658" s="147" t="str">
        <f t="shared" si="74"/>
        <v/>
      </c>
      <c r="AA658" s="147" t="str">
        <f t="shared" si="75"/>
        <v/>
      </c>
      <c r="AB658" s="147" t="str">
        <f t="shared" si="76"/>
        <v/>
      </c>
      <c r="AC658" s="147" t="str">
        <f t="shared" si="72"/>
        <v/>
      </c>
      <c r="AD658" s="11" t="str">
        <f t="shared" si="77"/>
        <v/>
      </c>
      <c r="AE658" s="11" t="str">
        <f t="array" ref="AE658">IF(COUNTBLANK(D658)=1,"",IF(OR($H$2="y",$H$2="m"),IF(AA658=AA657,IF(OR(AB658=$AB$4:$AB657)=FALSE,AE657&amp;C658,AE657),"("&amp;C658)&amp;IF(AA658=AA659,IF(OR(AB659=$AB$4:$AB658)=FALSE,", ",""),") "),""))</f>
        <v/>
      </c>
      <c r="AF658" s="11" t="str">
        <f t="array" ref="AF658">IF((COUNTBLANK(D658)=0)*OR($H$2="y",$H$2="m"),IFERROR(LEFT(C658, FIND(" ",C658)-1), C658),"")</f>
        <v/>
      </c>
      <c r="AG658" s="11" t="str">
        <f t="array" ref="AG658">IF(COUNTBLANK(D658)=1,"",IF(OR($H$2="y",$H$2="m"),IF(AA658=AA657,IF(OR(AC658=$AC$4:$AC657)=FALSE,AG657&amp;AF658,AG657),"("&amp;AF658)&amp;IF(AA658=AA659,IF(OR(AC659=$AC$4:$AC658)=FALSE,", ",""),") "),""))</f>
        <v/>
      </c>
      <c r="AH658" s="10" t="str">
        <f>IF((COUNTBLANK(D658)=1),"",IF(D658=D657,AH657,"")&amp;IF(B657&lt;&gt;B658,((IF(COUNTBLANK(E658)=1,$D$3&amp;"Non-type material: "&amp;$D$3,$D$3&amp;INDEX('type-categories'!$A$2:$B$100,MATCH(E658,'type-categories'!$A$2:$A$100,0),2)&amp;$D$3))),"")&amp;(IF(K658&lt;&gt;K657,$C$2&amp;UPPER(K658)&amp;$C$2&amp;$K$3&amp;" ",(IF(B658&lt;&gt;B657,$C$2&amp;UPPER(K658)&amp;$C$2&amp;$K$3&amp;" ",""))))&amp;IF((AA658&lt;&gt;AA659)*($H$2="y"),AD658&amp;AE658,IF((AA658&lt;&gt;AA659)*($H$2="m"),AD658&amp;AG658,IF(($H$2&lt;&gt;"m")*($H$2&lt;&gt;"Y"),(IF(F658=0,"",F658&amp;" "&amp;$F$4&amp;" "))&amp;(IF(G658=0,"",G658&amp;" "&amp;$G$4&amp;" "))&amp;(IF(H658=0,"",H658&amp;" "&amp;H$4&amp;" "))&amp;(IF(I658=0,"",I658&amp;" "&amp;$I$4&amp;" "))&amp;(IF(J658=0,"",J658&amp;" "&amp;$J$4&amp;" ")),"")))&amp;"; "&amp;IF((B658=B657)*(AA658=AA657), "same collecting data; ", IF((B658=B657)*(Z657=Z658),"same locality; ",(IF(COUNTBLANK(L658)=1,"",$D$2&amp;L658&amp;$L$3&amp;" "&amp;$D$2))&amp;(IF(COUNTBLANK(M658)=1,"",$E$2&amp;M658&amp;$E$2&amp;", "))&amp;(IF(COUNTBLANK(N658)=1,"",N658&amp;"; "))&amp;(IF(COUNTBLANK(O658)=1,"",O658&amp;"; ")))&amp;(IF(COUNTBLANK(P658)=1,"",P658&amp;"; "))&amp;(IF(COUNTBLANK(Q658)=1,"",Q658&amp;"; "))&amp;(IF(COUNTBLANK(R658)=1,"",R658&amp;"m, "))&amp;IF((COUNTBLANK(S658)=0)*(S658&lt;&gt;S657), S658&amp;"; ","")&amp;(IF(COUNTBLANK(U658)=1,"",U658&amp;"; "))&amp;(IF(COUNTBLANK(T658)=1,"",IF(COUNTBLANK(F$2)=1,T658&amp;"; ",T658&amp;" "&amp;F$2&amp;"; "))))&amp;(IF(COUNTBLANK(V658)=1,"",V658&amp;"; "))&amp;IF((COUNTBLANK(C658)=1),"",C658)&amp;IF((B658=B659)*(K658=K659)*(L658=L659)*(M658=M659),IF(($H$2&lt;&gt;"m")*($H$2&lt;&gt;"Y"), " • ", IF((ISNUMBER(FIND(")",AE658))), " • ", "")),IF((B658=B659)*(K658=K659)," • ",". ")))</f>
        <v/>
      </c>
      <c r="AI658" s="1"/>
    </row>
    <row r="659" spans="1:35" x14ac:dyDescent="0.25">
      <c r="A659" s="3" t="str">
        <f t="shared" si="73"/>
        <v/>
      </c>
      <c r="B659" s="53" t="str">
        <f t="shared" si="71"/>
        <v/>
      </c>
      <c r="C659" s="57"/>
      <c r="D659" s="57"/>
      <c r="E659" s="57"/>
      <c r="F659" s="57"/>
      <c r="G659" s="57"/>
      <c r="H659" s="57"/>
      <c r="I659" s="57"/>
      <c r="J659" s="57"/>
      <c r="K659" s="57"/>
      <c r="L659" s="57"/>
      <c r="M659" s="54"/>
      <c r="N659" s="57"/>
      <c r="O659" s="58"/>
      <c r="P659" s="58"/>
      <c r="Q659" s="58"/>
      <c r="R659" s="58"/>
      <c r="S659" s="54"/>
      <c r="T659" s="57"/>
      <c r="U659" s="57"/>
      <c r="V659" s="57"/>
      <c r="W659" s="57"/>
      <c r="X659" s="147" t="str">
        <f>IF(COUNTBLANK(D659)=1,"",IF('order-admin-units'!$I$1&lt;&gt;"y", "", IF(COUNTBLANK(K659)=1, 'order-admin-units'!$B$1+1, VLOOKUP(K659, ordercountry, 2))))</f>
        <v/>
      </c>
      <c r="Y659" s="147" t="str">
        <f>IF(COUNTBLANK(D659)=1,"",IF('order-admin-units'!$I$1&lt;&gt;"y", "", IF(COUNTBLANK(K659:L659)&gt;0, 'order-admin-units'!$B$2+1, VLOOKUP(K659&amp;"@"&amp;L659, orderadmin, 2))))</f>
        <v/>
      </c>
      <c r="Z659" s="147" t="str">
        <f t="shared" si="74"/>
        <v/>
      </c>
      <c r="AA659" s="147" t="str">
        <f t="shared" si="75"/>
        <v/>
      </c>
      <c r="AB659" s="147" t="str">
        <f t="shared" si="76"/>
        <v/>
      </c>
      <c r="AC659" s="147" t="str">
        <f t="shared" si="72"/>
        <v/>
      </c>
      <c r="AD659" s="11" t="str">
        <f t="shared" si="77"/>
        <v/>
      </c>
      <c r="AE659" s="11" t="str">
        <f t="array" ref="AE659">IF(COUNTBLANK(D659)=1,"",IF(OR($H$2="y",$H$2="m"),IF(AA659=AA658,IF(OR(AB659=$AB$4:$AB658)=FALSE,AE658&amp;C659,AE658),"("&amp;C659)&amp;IF(AA659=AA660,IF(OR(AB660=$AB$4:$AB659)=FALSE,", ",""),") "),""))</f>
        <v/>
      </c>
      <c r="AF659" s="11" t="str">
        <f t="array" ref="AF659">IF((COUNTBLANK(D659)=0)*OR($H$2="y",$H$2="m"),IFERROR(LEFT(C659, FIND(" ",C659)-1), C659),"")</f>
        <v/>
      </c>
      <c r="AG659" s="11" t="str">
        <f t="array" ref="AG659">IF(COUNTBLANK(D659)=1,"",IF(OR($H$2="y",$H$2="m"),IF(AA659=AA658,IF(OR(AC659=$AC$4:$AC658)=FALSE,AG658&amp;AF659,AG658),"("&amp;AF659)&amp;IF(AA659=AA660,IF(OR(AC660=$AC$4:$AC659)=FALSE,", ",""),") "),""))</f>
        <v/>
      </c>
      <c r="AH659" s="10" t="str">
        <f>IF((COUNTBLANK(D659)=1),"",IF(D659=D658,AH658,"")&amp;IF(B658&lt;&gt;B659,((IF(COUNTBLANK(E659)=1,$D$3&amp;"Non-type material: "&amp;$D$3,$D$3&amp;INDEX('type-categories'!$A$2:$B$100,MATCH(E659,'type-categories'!$A$2:$A$100,0),2)&amp;$D$3))),"")&amp;(IF(K659&lt;&gt;K658,$C$2&amp;UPPER(K659)&amp;$C$2&amp;$K$3&amp;" ",(IF(B659&lt;&gt;B658,$C$2&amp;UPPER(K659)&amp;$C$2&amp;$K$3&amp;" ",""))))&amp;IF((AA659&lt;&gt;AA660)*($H$2="y"),AD659&amp;AE659,IF((AA659&lt;&gt;AA660)*($H$2="m"),AD659&amp;AG659,IF(($H$2&lt;&gt;"m")*($H$2&lt;&gt;"Y"),(IF(F659=0,"",F659&amp;" "&amp;$F$4&amp;" "))&amp;(IF(G659=0,"",G659&amp;" "&amp;$G$4&amp;" "))&amp;(IF(H659=0,"",H659&amp;" "&amp;H$4&amp;" "))&amp;(IF(I659=0,"",I659&amp;" "&amp;$I$4&amp;" "))&amp;(IF(J659=0,"",J659&amp;" "&amp;$J$4&amp;" ")),"")))&amp;"; "&amp;IF((B659=B658)*(AA659=AA658), "same collecting data; ", IF((B659=B658)*(Z658=Z659),"same locality; ",(IF(COUNTBLANK(L659)=1,"",$D$2&amp;L659&amp;$L$3&amp;" "&amp;$D$2))&amp;(IF(COUNTBLANK(M659)=1,"",$E$2&amp;M659&amp;$E$2&amp;", "))&amp;(IF(COUNTBLANK(N659)=1,"",N659&amp;"; "))&amp;(IF(COUNTBLANK(O659)=1,"",O659&amp;"; ")))&amp;(IF(COUNTBLANK(P659)=1,"",P659&amp;"; "))&amp;(IF(COUNTBLANK(Q659)=1,"",Q659&amp;"; "))&amp;(IF(COUNTBLANK(R659)=1,"",R659&amp;"m, "))&amp;IF((COUNTBLANK(S659)=0)*(S659&lt;&gt;S658), S659&amp;"; ","")&amp;(IF(COUNTBLANK(U659)=1,"",U659&amp;"; "))&amp;(IF(COUNTBLANK(T659)=1,"",IF(COUNTBLANK(F$2)=1,T659&amp;"; ",T659&amp;" "&amp;F$2&amp;"; "))))&amp;(IF(COUNTBLANK(V659)=1,"",V659&amp;"; "))&amp;IF((COUNTBLANK(C659)=1),"",C659)&amp;IF((B659=B660)*(K659=K660)*(L659=L660)*(M659=M660),IF(($H$2&lt;&gt;"m")*($H$2&lt;&gt;"Y"), " • ", IF((ISNUMBER(FIND(")",AE659))), " • ", "")),IF((B659=B660)*(K659=K660)," • ",". ")))</f>
        <v/>
      </c>
      <c r="AI659" s="1"/>
    </row>
    <row r="660" spans="1:35" x14ac:dyDescent="0.25">
      <c r="A660" s="3" t="str">
        <f t="shared" si="73"/>
        <v/>
      </c>
      <c r="B660" s="53" t="str">
        <f t="shared" si="71"/>
        <v/>
      </c>
      <c r="C660" s="57"/>
      <c r="D660" s="57"/>
      <c r="E660" s="57"/>
      <c r="F660" s="57"/>
      <c r="G660" s="57"/>
      <c r="H660" s="57"/>
      <c r="I660" s="57"/>
      <c r="J660" s="57"/>
      <c r="K660" s="57"/>
      <c r="L660" s="57"/>
      <c r="M660" s="54"/>
      <c r="N660" s="57"/>
      <c r="O660" s="58"/>
      <c r="P660" s="58"/>
      <c r="Q660" s="58"/>
      <c r="R660" s="58"/>
      <c r="S660" s="54"/>
      <c r="T660" s="57"/>
      <c r="U660" s="57"/>
      <c r="V660" s="57"/>
      <c r="W660" s="57"/>
      <c r="X660" s="147" t="str">
        <f>IF(COUNTBLANK(D660)=1,"",IF('order-admin-units'!$I$1&lt;&gt;"y", "", IF(COUNTBLANK(K660)=1, 'order-admin-units'!$B$1+1, VLOOKUP(K660, ordercountry, 2))))</f>
        <v/>
      </c>
      <c r="Y660" s="147" t="str">
        <f>IF(COUNTBLANK(D660)=1,"",IF('order-admin-units'!$I$1&lt;&gt;"y", "", IF(COUNTBLANK(K660:L660)&gt;0, 'order-admin-units'!$B$2+1, VLOOKUP(K660&amp;"@"&amp;L660, orderadmin, 2))))</f>
        <v/>
      </c>
      <c r="Z660" s="147" t="str">
        <f t="shared" si="74"/>
        <v/>
      </c>
      <c r="AA660" s="147" t="str">
        <f t="shared" si="75"/>
        <v/>
      </c>
      <c r="AB660" s="147" t="str">
        <f t="shared" si="76"/>
        <v/>
      </c>
      <c r="AC660" s="147" t="str">
        <f t="shared" si="72"/>
        <v/>
      </c>
      <c r="AD660" s="11" t="str">
        <f t="shared" si="77"/>
        <v/>
      </c>
      <c r="AE660" s="11" t="str">
        <f t="array" ref="AE660">IF(COUNTBLANK(D660)=1,"",IF(OR($H$2="y",$H$2="m"),IF(AA660=AA659,IF(OR(AB660=$AB$4:$AB659)=FALSE,AE659&amp;C660,AE659),"("&amp;C660)&amp;IF(AA660=AA661,IF(OR(AB661=$AB$4:$AB660)=FALSE,", ",""),") "),""))</f>
        <v/>
      </c>
      <c r="AF660" s="11" t="str">
        <f t="array" ref="AF660">IF((COUNTBLANK(D660)=0)*OR($H$2="y",$H$2="m"),IFERROR(LEFT(C660, FIND(" ",C660)-1), C660),"")</f>
        <v/>
      </c>
      <c r="AG660" s="11" t="str">
        <f t="array" ref="AG660">IF(COUNTBLANK(D660)=1,"",IF(OR($H$2="y",$H$2="m"),IF(AA660=AA659,IF(OR(AC660=$AC$4:$AC659)=FALSE,AG659&amp;AF660,AG659),"("&amp;AF660)&amp;IF(AA660=AA661,IF(OR(AC661=$AC$4:$AC660)=FALSE,", ",""),") "),""))</f>
        <v/>
      </c>
      <c r="AH660" s="10" t="str">
        <f>IF((COUNTBLANK(D660)=1),"",IF(D660=D659,AH659,"")&amp;IF(B659&lt;&gt;B660,((IF(COUNTBLANK(E660)=1,$D$3&amp;"Non-type material: "&amp;$D$3,$D$3&amp;INDEX('type-categories'!$A$2:$B$100,MATCH(E660,'type-categories'!$A$2:$A$100,0),2)&amp;$D$3))),"")&amp;(IF(K660&lt;&gt;K659,$C$2&amp;UPPER(K660)&amp;$C$2&amp;$K$3&amp;" ",(IF(B660&lt;&gt;B659,$C$2&amp;UPPER(K660)&amp;$C$2&amp;$K$3&amp;" ",""))))&amp;IF((AA660&lt;&gt;AA661)*($H$2="y"),AD660&amp;AE660,IF((AA660&lt;&gt;AA661)*($H$2="m"),AD660&amp;AG660,IF(($H$2&lt;&gt;"m")*($H$2&lt;&gt;"Y"),(IF(F660=0,"",F660&amp;" "&amp;$F$4&amp;" "))&amp;(IF(G660=0,"",G660&amp;" "&amp;$G$4&amp;" "))&amp;(IF(H660=0,"",H660&amp;" "&amp;H$4&amp;" "))&amp;(IF(I660=0,"",I660&amp;" "&amp;$I$4&amp;" "))&amp;(IF(J660=0,"",J660&amp;" "&amp;$J$4&amp;" ")),"")))&amp;"; "&amp;IF((B660=B659)*(AA660=AA659), "same collecting data; ", IF((B660=B659)*(Z659=Z660),"same locality; ",(IF(COUNTBLANK(L660)=1,"",$D$2&amp;L660&amp;$L$3&amp;" "&amp;$D$2))&amp;(IF(COUNTBLANK(M660)=1,"",$E$2&amp;M660&amp;$E$2&amp;", "))&amp;(IF(COUNTBLANK(N660)=1,"",N660&amp;"; "))&amp;(IF(COUNTBLANK(O660)=1,"",O660&amp;"; ")))&amp;(IF(COUNTBLANK(P660)=1,"",P660&amp;"; "))&amp;(IF(COUNTBLANK(Q660)=1,"",Q660&amp;"; "))&amp;(IF(COUNTBLANK(R660)=1,"",R660&amp;"m, "))&amp;IF((COUNTBLANK(S660)=0)*(S660&lt;&gt;S659), S660&amp;"; ","")&amp;(IF(COUNTBLANK(U660)=1,"",U660&amp;"; "))&amp;(IF(COUNTBLANK(T660)=1,"",IF(COUNTBLANK(F$2)=1,T660&amp;"; ",T660&amp;" "&amp;F$2&amp;"; "))))&amp;(IF(COUNTBLANK(V660)=1,"",V660&amp;"; "))&amp;IF((COUNTBLANK(C660)=1),"",C660)&amp;IF((B660=B661)*(K660=K661)*(L660=L661)*(M660=M661),IF(($H$2&lt;&gt;"m")*($H$2&lt;&gt;"Y"), " • ", IF((ISNUMBER(FIND(")",AE660))), " • ", "")),IF((B660=B661)*(K660=K661)," • ",". ")))</f>
        <v/>
      </c>
      <c r="AI660" s="1"/>
    </row>
    <row r="661" spans="1:35" x14ac:dyDescent="0.25">
      <c r="A661" s="3" t="str">
        <f t="shared" si="73"/>
        <v/>
      </c>
      <c r="B661" s="53" t="str">
        <f t="shared" si="71"/>
        <v/>
      </c>
      <c r="C661" s="57"/>
      <c r="D661" s="57"/>
      <c r="E661" s="57"/>
      <c r="F661" s="57"/>
      <c r="G661" s="57"/>
      <c r="H661" s="57"/>
      <c r="I661" s="57"/>
      <c r="J661" s="57"/>
      <c r="K661" s="57"/>
      <c r="L661" s="57"/>
      <c r="M661" s="54"/>
      <c r="N661" s="57"/>
      <c r="O661" s="58"/>
      <c r="P661" s="58"/>
      <c r="Q661" s="58"/>
      <c r="R661" s="58"/>
      <c r="S661" s="54"/>
      <c r="T661" s="57"/>
      <c r="U661" s="57"/>
      <c r="V661" s="57"/>
      <c r="W661" s="57"/>
      <c r="X661" s="147" t="str">
        <f>IF(COUNTBLANK(D661)=1,"",IF('order-admin-units'!$I$1&lt;&gt;"y", "", IF(COUNTBLANK(K661)=1, 'order-admin-units'!$B$1+1, VLOOKUP(K661, ordercountry, 2))))</f>
        <v/>
      </c>
      <c r="Y661" s="147" t="str">
        <f>IF(COUNTBLANK(D661)=1,"",IF('order-admin-units'!$I$1&lt;&gt;"y", "", IF(COUNTBLANK(K661:L661)&gt;0, 'order-admin-units'!$B$2+1, VLOOKUP(K661&amp;"@"&amp;L661, orderadmin, 2))))</f>
        <v/>
      </c>
      <c r="Z661" s="147" t="str">
        <f t="shared" si="74"/>
        <v/>
      </c>
      <c r="AA661" s="147" t="str">
        <f t="shared" si="75"/>
        <v/>
      </c>
      <c r="AB661" s="147" t="str">
        <f t="shared" si="76"/>
        <v/>
      </c>
      <c r="AC661" s="147" t="str">
        <f t="shared" si="72"/>
        <v/>
      </c>
      <c r="AD661" s="11" t="str">
        <f t="shared" si="77"/>
        <v/>
      </c>
      <c r="AE661" s="11" t="str">
        <f t="array" ref="AE661">IF(COUNTBLANK(D661)=1,"",IF(OR($H$2="y",$H$2="m"),IF(AA661=AA660,IF(OR(AB661=$AB$4:$AB660)=FALSE,AE660&amp;C661,AE660),"("&amp;C661)&amp;IF(AA661=AA662,IF(OR(AB662=$AB$4:$AB661)=FALSE,", ",""),") "),""))</f>
        <v/>
      </c>
      <c r="AF661" s="11" t="str">
        <f t="array" ref="AF661">IF((COUNTBLANK(D661)=0)*OR($H$2="y",$H$2="m"),IFERROR(LEFT(C661, FIND(" ",C661)-1), C661),"")</f>
        <v/>
      </c>
      <c r="AG661" s="11" t="str">
        <f t="array" ref="AG661">IF(COUNTBLANK(D661)=1,"",IF(OR($H$2="y",$H$2="m"),IF(AA661=AA660,IF(OR(AC661=$AC$4:$AC660)=FALSE,AG660&amp;AF661,AG660),"("&amp;AF661)&amp;IF(AA661=AA662,IF(OR(AC662=$AC$4:$AC661)=FALSE,", ",""),") "),""))</f>
        <v/>
      </c>
      <c r="AH661" s="10" t="str">
        <f>IF((COUNTBLANK(D661)=1),"",IF(D661=D660,AH660,"")&amp;IF(B660&lt;&gt;B661,((IF(COUNTBLANK(E661)=1,$D$3&amp;"Non-type material: "&amp;$D$3,$D$3&amp;INDEX('type-categories'!$A$2:$B$100,MATCH(E661,'type-categories'!$A$2:$A$100,0),2)&amp;$D$3))),"")&amp;(IF(K661&lt;&gt;K660,$C$2&amp;UPPER(K661)&amp;$C$2&amp;$K$3&amp;" ",(IF(B661&lt;&gt;B660,$C$2&amp;UPPER(K661)&amp;$C$2&amp;$K$3&amp;" ",""))))&amp;IF((AA661&lt;&gt;AA662)*($H$2="y"),AD661&amp;AE661,IF((AA661&lt;&gt;AA662)*($H$2="m"),AD661&amp;AG661,IF(($H$2&lt;&gt;"m")*($H$2&lt;&gt;"Y"),(IF(F661=0,"",F661&amp;" "&amp;$F$4&amp;" "))&amp;(IF(G661=0,"",G661&amp;" "&amp;$G$4&amp;" "))&amp;(IF(H661=0,"",H661&amp;" "&amp;H$4&amp;" "))&amp;(IF(I661=0,"",I661&amp;" "&amp;$I$4&amp;" "))&amp;(IF(J661=0,"",J661&amp;" "&amp;$J$4&amp;" ")),"")))&amp;"; "&amp;IF((B661=B660)*(AA661=AA660), "same collecting data; ", IF((B661=B660)*(Z660=Z661),"same locality; ",(IF(COUNTBLANK(L661)=1,"",$D$2&amp;L661&amp;$L$3&amp;" "&amp;$D$2))&amp;(IF(COUNTBLANK(M661)=1,"",$E$2&amp;M661&amp;$E$2&amp;", "))&amp;(IF(COUNTBLANK(N661)=1,"",N661&amp;"; "))&amp;(IF(COUNTBLANK(O661)=1,"",O661&amp;"; ")))&amp;(IF(COUNTBLANK(P661)=1,"",P661&amp;"; "))&amp;(IF(COUNTBLANK(Q661)=1,"",Q661&amp;"; "))&amp;(IF(COUNTBLANK(R661)=1,"",R661&amp;"m, "))&amp;IF((COUNTBLANK(S661)=0)*(S661&lt;&gt;S660), S661&amp;"; ","")&amp;(IF(COUNTBLANK(U661)=1,"",U661&amp;"; "))&amp;(IF(COUNTBLANK(T661)=1,"",IF(COUNTBLANK(F$2)=1,T661&amp;"; ",T661&amp;" "&amp;F$2&amp;"; "))))&amp;(IF(COUNTBLANK(V661)=1,"",V661&amp;"; "))&amp;IF((COUNTBLANK(C661)=1),"",C661)&amp;IF((B661=B662)*(K661=K662)*(L661=L662)*(M661=M662),IF(($H$2&lt;&gt;"m")*($H$2&lt;&gt;"Y"), " • ", IF((ISNUMBER(FIND(")",AE661))), " • ", "")),IF((B661=B662)*(K661=K662)," • ",". ")))</f>
        <v/>
      </c>
      <c r="AI661" s="1"/>
    </row>
    <row r="662" spans="1:35" x14ac:dyDescent="0.25">
      <c r="A662" s="3" t="str">
        <f t="shared" si="73"/>
        <v/>
      </c>
      <c r="B662" s="53" t="str">
        <f t="shared" si="71"/>
        <v/>
      </c>
      <c r="C662" s="57"/>
      <c r="D662" s="57"/>
      <c r="E662" s="57"/>
      <c r="F662" s="57"/>
      <c r="G662" s="57"/>
      <c r="H662" s="57"/>
      <c r="I662" s="57"/>
      <c r="J662" s="57"/>
      <c r="K662" s="57"/>
      <c r="L662" s="57"/>
      <c r="M662" s="54"/>
      <c r="N662" s="57"/>
      <c r="O662" s="58"/>
      <c r="P662" s="58"/>
      <c r="Q662" s="58"/>
      <c r="R662" s="58"/>
      <c r="S662" s="54"/>
      <c r="T662" s="57"/>
      <c r="U662" s="57"/>
      <c r="V662" s="57"/>
      <c r="W662" s="57"/>
      <c r="X662" s="147" t="str">
        <f>IF(COUNTBLANK(D662)=1,"",IF('order-admin-units'!$I$1&lt;&gt;"y", "", IF(COUNTBLANK(K662)=1, 'order-admin-units'!$B$1+1, VLOOKUP(K662, ordercountry, 2))))</f>
        <v/>
      </c>
      <c r="Y662" s="147" t="str">
        <f>IF(COUNTBLANK(D662)=1,"",IF('order-admin-units'!$I$1&lt;&gt;"y", "", IF(COUNTBLANK(K662:L662)&gt;0, 'order-admin-units'!$B$2+1, VLOOKUP(K662&amp;"@"&amp;L662, orderadmin, 2))))</f>
        <v/>
      </c>
      <c r="Z662" s="147" t="str">
        <f t="shared" si="74"/>
        <v/>
      </c>
      <c r="AA662" s="147" t="str">
        <f t="shared" si="75"/>
        <v/>
      </c>
      <c r="AB662" s="147" t="str">
        <f t="shared" si="76"/>
        <v/>
      </c>
      <c r="AC662" s="147" t="str">
        <f t="shared" si="72"/>
        <v/>
      </c>
      <c r="AD662" s="11" t="str">
        <f t="shared" si="77"/>
        <v/>
      </c>
      <c r="AE662" s="11" t="str">
        <f t="array" ref="AE662">IF(COUNTBLANK(D662)=1,"",IF(OR($H$2="y",$H$2="m"),IF(AA662=AA661,IF(OR(AB662=$AB$4:$AB661)=FALSE,AE661&amp;C662,AE661),"("&amp;C662)&amp;IF(AA662=AA663,IF(OR(AB663=$AB$4:$AB662)=FALSE,", ",""),") "),""))</f>
        <v/>
      </c>
      <c r="AF662" s="11" t="str">
        <f t="array" ref="AF662">IF((COUNTBLANK(D662)=0)*OR($H$2="y",$H$2="m"),IFERROR(LEFT(C662, FIND(" ",C662)-1), C662),"")</f>
        <v/>
      </c>
      <c r="AG662" s="11" t="str">
        <f t="array" ref="AG662">IF(COUNTBLANK(D662)=1,"",IF(OR($H$2="y",$H$2="m"),IF(AA662=AA661,IF(OR(AC662=$AC$4:$AC661)=FALSE,AG661&amp;AF662,AG661),"("&amp;AF662)&amp;IF(AA662=AA663,IF(OR(AC663=$AC$4:$AC662)=FALSE,", ",""),") "),""))</f>
        <v/>
      </c>
      <c r="AH662" s="10" t="str">
        <f>IF((COUNTBLANK(D662)=1),"",IF(D662=D661,AH661,"")&amp;IF(B661&lt;&gt;B662,((IF(COUNTBLANK(E662)=1,$D$3&amp;"Non-type material: "&amp;$D$3,$D$3&amp;INDEX('type-categories'!$A$2:$B$100,MATCH(E662,'type-categories'!$A$2:$A$100,0),2)&amp;$D$3))),"")&amp;(IF(K662&lt;&gt;K661,$C$2&amp;UPPER(K662)&amp;$C$2&amp;$K$3&amp;" ",(IF(B662&lt;&gt;B661,$C$2&amp;UPPER(K662)&amp;$C$2&amp;$K$3&amp;" ",""))))&amp;IF((AA662&lt;&gt;AA663)*($H$2="y"),AD662&amp;AE662,IF((AA662&lt;&gt;AA663)*($H$2="m"),AD662&amp;AG662,IF(($H$2&lt;&gt;"m")*($H$2&lt;&gt;"Y"),(IF(F662=0,"",F662&amp;" "&amp;$F$4&amp;" "))&amp;(IF(G662=0,"",G662&amp;" "&amp;$G$4&amp;" "))&amp;(IF(H662=0,"",H662&amp;" "&amp;H$4&amp;" "))&amp;(IF(I662=0,"",I662&amp;" "&amp;$I$4&amp;" "))&amp;(IF(J662=0,"",J662&amp;" "&amp;$J$4&amp;" ")),"")))&amp;"; "&amp;IF((B662=B661)*(AA662=AA661), "same collecting data; ", IF((B662=B661)*(Z661=Z662),"same locality; ",(IF(COUNTBLANK(L662)=1,"",$D$2&amp;L662&amp;$L$3&amp;" "&amp;$D$2))&amp;(IF(COUNTBLANK(M662)=1,"",$E$2&amp;M662&amp;$E$2&amp;", "))&amp;(IF(COUNTBLANK(N662)=1,"",N662&amp;"; "))&amp;(IF(COUNTBLANK(O662)=1,"",O662&amp;"; ")))&amp;(IF(COUNTBLANK(P662)=1,"",P662&amp;"; "))&amp;(IF(COUNTBLANK(Q662)=1,"",Q662&amp;"; "))&amp;(IF(COUNTBLANK(R662)=1,"",R662&amp;"m, "))&amp;IF((COUNTBLANK(S662)=0)*(S662&lt;&gt;S661), S662&amp;"; ","")&amp;(IF(COUNTBLANK(U662)=1,"",U662&amp;"; "))&amp;(IF(COUNTBLANK(T662)=1,"",IF(COUNTBLANK(F$2)=1,T662&amp;"; ",T662&amp;" "&amp;F$2&amp;"; "))))&amp;(IF(COUNTBLANK(V662)=1,"",V662&amp;"; "))&amp;IF((COUNTBLANK(C662)=1),"",C662)&amp;IF((B662=B663)*(K662=K663)*(L662=L663)*(M662=M663),IF(($H$2&lt;&gt;"m")*($H$2&lt;&gt;"Y"), " • ", IF((ISNUMBER(FIND(")",AE662))), " • ", "")),IF((B662=B663)*(K662=K663)," • ",". ")))</f>
        <v/>
      </c>
      <c r="AI662" s="1"/>
    </row>
    <row r="663" spans="1:35" x14ac:dyDescent="0.25">
      <c r="A663" s="3" t="str">
        <f t="shared" si="73"/>
        <v/>
      </c>
      <c r="B663" s="53" t="str">
        <f t="shared" si="71"/>
        <v/>
      </c>
      <c r="C663" s="57"/>
      <c r="D663" s="57"/>
      <c r="E663" s="57"/>
      <c r="F663" s="57"/>
      <c r="G663" s="57"/>
      <c r="H663" s="57"/>
      <c r="I663" s="57"/>
      <c r="J663" s="57"/>
      <c r="K663" s="57"/>
      <c r="L663" s="57"/>
      <c r="M663" s="54"/>
      <c r="N663" s="57"/>
      <c r="O663" s="58"/>
      <c r="P663" s="58"/>
      <c r="Q663" s="58"/>
      <c r="R663" s="58"/>
      <c r="S663" s="54"/>
      <c r="T663" s="57"/>
      <c r="U663" s="57"/>
      <c r="V663" s="57"/>
      <c r="W663" s="57"/>
      <c r="X663" s="147" t="str">
        <f>IF(COUNTBLANK(D663)=1,"",IF('order-admin-units'!$I$1&lt;&gt;"y", "", IF(COUNTBLANK(K663)=1, 'order-admin-units'!$B$1+1, VLOOKUP(K663, ordercountry, 2))))</f>
        <v/>
      </c>
      <c r="Y663" s="147" t="str">
        <f>IF(COUNTBLANK(D663)=1,"",IF('order-admin-units'!$I$1&lt;&gt;"y", "", IF(COUNTBLANK(K663:L663)&gt;0, 'order-admin-units'!$B$2+1, VLOOKUP(K663&amp;"@"&amp;L663, orderadmin, 2))))</f>
        <v/>
      </c>
      <c r="Z663" s="147" t="str">
        <f t="shared" si="74"/>
        <v/>
      </c>
      <c r="AA663" s="147" t="str">
        <f t="shared" si="75"/>
        <v/>
      </c>
      <c r="AB663" s="147" t="str">
        <f t="shared" si="76"/>
        <v/>
      </c>
      <c r="AC663" s="147" t="str">
        <f t="shared" si="72"/>
        <v/>
      </c>
      <c r="AD663" s="11" t="str">
        <f t="shared" si="77"/>
        <v/>
      </c>
      <c r="AE663" s="11" t="str">
        <f t="array" ref="AE663">IF(COUNTBLANK(D663)=1,"",IF(OR($H$2="y",$H$2="m"),IF(AA663=AA662,IF(OR(AB663=$AB$4:$AB662)=FALSE,AE662&amp;C663,AE662),"("&amp;C663)&amp;IF(AA663=AA664,IF(OR(AB664=$AB$4:$AB663)=FALSE,", ",""),") "),""))</f>
        <v/>
      </c>
      <c r="AF663" s="11" t="str">
        <f t="array" ref="AF663">IF((COUNTBLANK(D663)=0)*OR($H$2="y",$H$2="m"),IFERROR(LEFT(C663, FIND(" ",C663)-1), C663),"")</f>
        <v/>
      </c>
      <c r="AG663" s="11" t="str">
        <f t="array" ref="AG663">IF(COUNTBLANK(D663)=1,"",IF(OR($H$2="y",$H$2="m"),IF(AA663=AA662,IF(OR(AC663=$AC$4:$AC662)=FALSE,AG662&amp;AF663,AG662),"("&amp;AF663)&amp;IF(AA663=AA664,IF(OR(AC664=$AC$4:$AC663)=FALSE,", ",""),") "),""))</f>
        <v/>
      </c>
      <c r="AH663" s="10" t="str">
        <f>IF((COUNTBLANK(D663)=1),"",IF(D663=D662,AH662,"")&amp;IF(B662&lt;&gt;B663,((IF(COUNTBLANK(E663)=1,$D$3&amp;"Non-type material: "&amp;$D$3,$D$3&amp;INDEX('type-categories'!$A$2:$B$100,MATCH(E663,'type-categories'!$A$2:$A$100,0),2)&amp;$D$3))),"")&amp;(IF(K663&lt;&gt;K662,$C$2&amp;UPPER(K663)&amp;$C$2&amp;$K$3&amp;" ",(IF(B663&lt;&gt;B662,$C$2&amp;UPPER(K663)&amp;$C$2&amp;$K$3&amp;" ",""))))&amp;IF((AA663&lt;&gt;AA664)*($H$2="y"),AD663&amp;AE663,IF((AA663&lt;&gt;AA664)*($H$2="m"),AD663&amp;AG663,IF(($H$2&lt;&gt;"m")*($H$2&lt;&gt;"Y"),(IF(F663=0,"",F663&amp;" "&amp;$F$4&amp;" "))&amp;(IF(G663=0,"",G663&amp;" "&amp;$G$4&amp;" "))&amp;(IF(H663=0,"",H663&amp;" "&amp;H$4&amp;" "))&amp;(IF(I663=0,"",I663&amp;" "&amp;$I$4&amp;" "))&amp;(IF(J663=0,"",J663&amp;" "&amp;$J$4&amp;" ")),"")))&amp;"; "&amp;IF((B663=B662)*(AA663=AA662), "same collecting data; ", IF((B663=B662)*(Z662=Z663),"same locality; ",(IF(COUNTBLANK(L663)=1,"",$D$2&amp;L663&amp;$L$3&amp;" "&amp;$D$2))&amp;(IF(COUNTBLANK(M663)=1,"",$E$2&amp;M663&amp;$E$2&amp;", "))&amp;(IF(COUNTBLANK(N663)=1,"",N663&amp;"; "))&amp;(IF(COUNTBLANK(O663)=1,"",O663&amp;"; ")))&amp;(IF(COUNTBLANK(P663)=1,"",P663&amp;"; "))&amp;(IF(COUNTBLANK(Q663)=1,"",Q663&amp;"; "))&amp;(IF(COUNTBLANK(R663)=1,"",R663&amp;"m, "))&amp;IF((COUNTBLANK(S663)=0)*(S663&lt;&gt;S662), S663&amp;"; ","")&amp;(IF(COUNTBLANK(U663)=1,"",U663&amp;"; "))&amp;(IF(COUNTBLANK(T663)=1,"",IF(COUNTBLANK(F$2)=1,T663&amp;"; ",T663&amp;" "&amp;F$2&amp;"; "))))&amp;(IF(COUNTBLANK(V663)=1,"",V663&amp;"; "))&amp;IF((COUNTBLANK(C663)=1),"",C663)&amp;IF((B663=B664)*(K663=K664)*(L663=L664)*(M663=M664),IF(($H$2&lt;&gt;"m")*($H$2&lt;&gt;"Y"), " • ", IF((ISNUMBER(FIND(")",AE663))), " • ", "")),IF((B663=B664)*(K663=K664)," • ",". ")))</f>
        <v/>
      </c>
      <c r="AI663" s="1"/>
    </row>
    <row r="664" spans="1:35" x14ac:dyDescent="0.25">
      <c r="A664" s="3" t="str">
        <f t="shared" si="73"/>
        <v/>
      </c>
      <c r="B664" s="53" t="str">
        <f t="shared" si="71"/>
        <v/>
      </c>
      <c r="C664" s="57"/>
      <c r="D664" s="57"/>
      <c r="E664" s="57"/>
      <c r="F664" s="57"/>
      <c r="G664" s="57"/>
      <c r="H664" s="57"/>
      <c r="I664" s="57"/>
      <c r="J664" s="57"/>
      <c r="K664" s="57"/>
      <c r="L664" s="57"/>
      <c r="M664" s="54"/>
      <c r="N664" s="57"/>
      <c r="O664" s="58"/>
      <c r="P664" s="58"/>
      <c r="Q664" s="58"/>
      <c r="R664" s="58"/>
      <c r="S664" s="54"/>
      <c r="T664" s="57"/>
      <c r="U664" s="57"/>
      <c r="V664" s="57"/>
      <c r="W664" s="57"/>
      <c r="X664" s="147" t="str">
        <f>IF(COUNTBLANK(D664)=1,"",IF('order-admin-units'!$I$1&lt;&gt;"y", "", IF(COUNTBLANK(K664)=1, 'order-admin-units'!$B$1+1, VLOOKUP(K664, ordercountry, 2))))</f>
        <v/>
      </c>
      <c r="Y664" s="147" t="str">
        <f>IF(COUNTBLANK(D664)=1,"",IF('order-admin-units'!$I$1&lt;&gt;"y", "", IF(COUNTBLANK(K664:L664)&gt;0, 'order-admin-units'!$B$2+1, VLOOKUP(K664&amp;"@"&amp;L664, orderadmin, 2))))</f>
        <v/>
      </c>
      <c r="Z664" s="147" t="str">
        <f t="shared" si="74"/>
        <v/>
      </c>
      <c r="AA664" s="147" t="str">
        <f t="shared" si="75"/>
        <v/>
      </c>
      <c r="AB664" s="147" t="str">
        <f t="shared" si="76"/>
        <v/>
      </c>
      <c r="AC664" s="147" t="str">
        <f t="shared" si="72"/>
        <v/>
      </c>
      <c r="AD664" s="11" t="str">
        <f t="shared" si="77"/>
        <v/>
      </c>
      <c r="AE664" s="11" t="str">
        <f t="array" ref="AE664">IF(COUNTBLANK(D664)=1,"",IF(OR($H$2="y",$H$2="m"),IF(AA664=AA663,IF(OR(AB664=$AB$4:$AB663)=FALSE,AE663&amp;C664,AE663),"("&amp;C664)&amp;IF(AA664=AA665,IF(OR(AB665=$AB$4:$AB664)=FALSE,", ",""),") "),""))</f>
        <v/>
      </c>
      <c r="AF664" s="11" t="str">
        <f t="array" ref="AF664">IF((COUNTBLANK(D664)=0)*OR($H$2="y",$H$2="m"),IFERROR(LEFT(C664, FIND(" ",C664)-1), C664),"")</f>
        <v/>
      </c>
      <c r="AG664" s="11" t="str">
        <f t="array" ref="AG664">IF(COUNTBLANK(D664)=1,"",IF(OR($H$2="y",$H$2="m"),IF(AA664=AA663,IF(OR(AC664=$AC$4:$AC663)=FALSE,AG663&amp;AF664,AG663),"("&amp;AF664)&amp;IF(AA664=AA665,IF(OR(AC665=$AC$4:$AC664)=FALSE,", ",""),") "),""))</f>
        <v/>
      </c>
      <c r="AH664" s="10" t="str">
        <f>IF((COUNTBLANK(D664)=1),"",IF(D664=D663,AH663,"")&amp;IF(B663&lt;&gt;B664,((IF(COUNTBLANK(E664)=1,$D$3&amp;"Non-type material: "&amp;$D$3,$D$3&amp;INDEX('type-categories'!$A$2:$B$100,MATCH(E664,'type-categories'!$A$2:$A$100,0),2)&amp;$D$3))),"")&amp;(IF(K664&lt;&gt;K663,$C$2&amp;UPPER(K664)&amp;$C$2&amp;$K$3&amp;" ",(IF(B664&lt;&gt;B663,$C$2&amp;UPPER(K664)&amp;$C$2&amp;$K$3&amp;" ",""))))&amp;IF((AA664&lt;&gt;AA665)*($H$2="y"),AD664&amp;AE664,IF((AA664&lt;&gt;AA665)*($H$2="m"),AD664&amp;AG664,IF(($H$2&lt;&gt;"m")*($H$2&lt;&gt;"Y"),(IF(F664=0,"",F664&amp;" "&amp;$F$4&amp;" "))&amp;(IF(G664=0,"",G664&amp;" "&amp;$G$4&amp;" "))&amp;(IF(H664=0,"",H664&amp;" "&amp;H$4&amp;" "))&amp;(IF(I664=0,"",I664&amp;" "&amp;$I$4&amp;" "))&amp;(IF(J664=0,"",J664&amp;" "&amp;$J$4&amp;" ")),"")))&amp;"; "&amp;IF((B664=B663)*(AA664=AA663), "same collecting data; ", IF((B664=B663)*(Z663=Z664),"same locality; ",(IF(COUNTBLANK(L664)=1,"",$D$2&amp;L664&amp;$L$3&amp;" "&amp;$D$2))&amp;(IF(COUNTBLANK(M664)=1,"",$E$2&amp;M664&amp;$E$2&amp;", "))&amp;(IF(COUNTBLANK(N664)=1,"",N664&amp;"; "))&amp;(IF(COUNTBLANK(O664)=1,"",O664&amp;"; ")))&amp;(IF(COUNTBLANK(P664)=1,"",P664&amp;"; "))&amp;(IF(COUNTBLANK(Q664)=1,"",Q664&amp;"; "))&amp;(IF(COUNTBLANK(R664)=1,"",R664&amp;"m, "))&amp;IF((COUNTBLANK(S664)=0)*(S664&lt;&gt;S663), S664&amp;"; ","")&amp;(IF(COUNTBLANK(U664)=1,"",U664&amp;"; "))&amp;(IF(COUNTBLANK(T664)=1,"",IF(COUNTBLANK(F$2)=1,T664&amp;"; ",T664&amp;" "&amp;F$2&amp;"; "))))&amp;(IF(COUNTBLANK(V664)=1,"",V664&amp;"; "))&amp;IF((COUNTBLANK(C664)=1),"",C664)&amp;IF((B664=B665)*(K664=K665)*(L664=L665)*(M664=M665),IF(($H$2&lt;&gt;"m")*($H$2&lt;&gt;"Y"), " • ", IF((ISNUMBER(FIND(")",AE664))), " • ", "")),IF((B664=B665)*(K664=K665)," • ",". ")))</f>
        <v/>
      </c>
      <c r="AI664" s="1"/>
    </row>
    <row r="665" spans="1:35" x14ac:dyDescent="0.25">
      <c r="A665" s="3" t="str">
        <f t="shared" si="73"/>
        <v/>
      </c>
      <c r="B665" s="53" t="str">
        <f t="shared" si="71"/>
        <v/>
      </c>
      <c r="C665" s="57"/>
      <c r="D665" s="57"/>
      <c r="E665" s="57"/>
      <c r="F665" s="57"/>
      <c r="G665" s="57"/>
      <c r="H665" s="57"/>
      <c r="I665" s="57"/>
      <c r="J665" s="57"/>
      <c r="K665" s="57"/>
      <c r="L665" s="57"/>
      <c r="M665" s="54"/>
      <c r="N665" s="57"/>
      <c r="O665" s="58"/>
      <c r="P665" s="58"/>
      <c r="Q665" s="58"/>
      <c r="R665" s="58"/>
      <c r="S665" s="54"/>
      <c r="T665" s="57"/>
      <c r="U665" s="57"/>
      <c r="V665" s="57"/>
      <c r="W665" s="57"/>
      <c r="X665" s="147" t="str">
        <f>IF(COUNTBLANK(D665)=1,"",IF('order-admin-units'!$I$1&lt;&gt;"y", "", IF(COUNTBLANK(K665)=1, 'order-admin-units'!$B$1+1, VLOOKUP(K665, ordercountry, 2))))</f>
        <v/>
      </c>
      <c r="Y665" s="147" t="str">
        <f>IF(COUNTBLANK(D665)=1,"",IF('order-admin-units'!$I$1&lt;&gt;"y", "", IF(COUNTBLANK(K665:L665)&gt;0, 'order-admin-units'!$B$2+1, VLOOKUP(K665&amp;"@"&amp;L665, orderadmin, 2))))</f>
        <v/>
      </c>
      <c r="Z665" s="147" t="str">
        <f t="shared" si="74"/>
        <v/>
      </c>
      <c r="AA665" s="147" t="str">
        <f t="shared" si="75"/>
        <v/>
      </c>
      <c r="AB665" s="147" t="str">
        <f t="shared" si="76"/>
        <v/>
      </c>
      <c r="AC665" s="147" t="str">
        <f t="shared" si="72"/>
        <v/>
      </c>
      <c r="AD665" s="11" t="str">
        <f t="shared" si="77"/>
        <v/>
      </c>
      <c r="AE665" s="11" t="str">
        <f t="array" ref="AE665">IF(COUNTBLANK(D665)=1,"",IF(OR($H$2="y",$H$2="m"),IF(AA665=AA664,IF(OR(AB665=$AB$4:$AB664)=FALSE,AE664&amp;C665,AE664),"("&amp;C665)&amp;IF(AA665=AA666,IF(OR(AB666=$AB$4:$AB665)=FALSE,", ",""),") "),""))</f>
        <v/>
      </c>
      <c r="AF665" s="11" t="str">
        <f t="array" ref="AF665">IF((COUNTBLANK(D665)=0)*OR($H$2="y",$H$2="m"),IFERROR(LEFT(C665, FIND(" ",C665)-1), C665),"")</f>
        <v/>
      </c>
      <c r="AG665" s="11" t="str">
        <f t="array" ref="AG665">IF(COUNTBLANK(D665)=1,"",IF(OR($H$2="y",$H$2="m"),IF(AA665=AA664,IF(OR(AC665=$AC$4:$AC664)=FALSE,AG664&amp;AF665,AG664),"("&amp;AF665)&amp;IF(AA665=AA666,IF(OR(AC666=$AC$4:$AC665)=FALSE,", ",""),") "),""))</f>
        <v/>
      </c>
      <c r="AH665" s="10" t="str">
        <f>IF((COUNTBLANK(D665)=1),"",IF(D665=D664,AH664,"")&amp;IF(B664&lt;&gt;B665,((IF(COUNTBLANK(E665)=1,$D$3&amp;"Non-type material: "&amp;$D$3,$D$3&amp;INDEX('type-categories'!$A$2:$B$100,MATCH(E665,'type-categories'!$A$2:$A$100,0),2)&amp;$D$3))),"")&amp;(IF(K665&lt;&gt;K664,$C$2&amp;UPPER(K665)&amp;$C$2&amp;$K$3&amp;" ",(IF(B665&lt;&gt;B664,$C$2&amp;UPPER(K665)&amp;$C$2&amp;$K$3&amp;" ",""))))&amp;IF((AA665&lt;&gt;AA666)*($H$2="y"),AD665&amp;AE665,IF((AA665&lt;&gt;AA666)*($H$2="m"),AD665&amp;AG665,IF(($H$2&lt;&gt;"m")*($H$2&lt;&gt;"Y"),(IF(F665=0,"",F665&amp;" "&amp;$F$4&amp;" "))&amp;(IF(G665=0,"",G665&amp;" "&amp;$G$4&amp;" "))&amp;(IF(H665=0,"",H665&amp;" "&amp;H$4&amp;" "))&amp;(IF(I665=0,"",I665&amp;" "&amp;$I$4&amp;" "))&amp;(IF(J665=0,"",J665&amp;" "&amp;$J$4&amp;" ")),"")))&amp;"; "&amp;IF((B665=B664)*(AA665=AA664), "same collecting data; ", IF((B665=B664)*(Z664=Z665),"same locality; ",(IF(COUNTBLANK(L665)=1,"",$D$2&amp;L665&amp;$L$3&amp;" "&amp;$D$2))&amp;(IF(COUNTBLANK(M665)=1,"",$E$2&amp;M665&amp;$E$2&amp;", "))&amp;(IF(COUNTBLANK(N665)=1,"",N665&amp;"; "))&amp;(IF(COUNTBLANK(O665)=1,"",O665&amp;"; ")))&amp;(IF(COUNTBLANK(P665)=1,"",P665&amp;"; "))&amp;(IF(COUNTBLANK(Q665)=1,"",Q665&amp;"; "))&amp;(IF(COUNTBLANK(R665)=1,"",R665&amp;"m, "))&amp;IF((COUNTBLANK(S665)=0)*(S665&lt;&gt;S664), S665&amp;"; ","")&amp;(IF(COUNTBLANK(U665)=1,"",U665&amp;"; "))&amp;(IF(COUNTBLANK(T665)=1,"",IF(COUNTBLANK(F$2)=1,T665&amp;"; ",T665&amp;" "&amp;F$2&amp;"; "))))&amp;(IF(COUNTBLANK(V665)=1,"",V665&amp;"; "))&amp;IF((COUNTBLANK(C665)=1),"",C665)&amp;IF((B665=B666)*(K665=K666)*(L665=L666)*(M665=M666),IF(($H$2&lt;&gt;"m")*($H$2&lt;&gt;"Y"), " • ", IF((ISNUMBER(FIND(")",AE665))), " • ", "")),IF((B665=B666)*(K665=K666)," • ",". ")))</f>
        <v/>
      </c>
      <c r="AI665" s="1"/>
    </row>
    <row r="666" spans="1:35" x14ac:dyDescent="0.25">
      <c r="A666" s="3" t="str">
        <f t="shared" si="73"/>
        <v/>
      </c>
      <c r="B666" s="53" t="str">
        <f t="shared" si="71"/>
        <v/>
      </c>
      <c r="C666" s="57"/>
      <c r="D666" s="57"/>
      <c r="E666" s="57"/>
      <c r="F666" s="57"/>
      <c r="G666" s="57"/>
      <c r="H666" s="57"/>
      <c r="I666" s="57"/>
      <c r="J666" s="57"/>
      <c r="K666" s="57"/>
      <c r="L666" s="57"/>
      <c r="M666" s="54"/>
      <c r="N666" s="57"/>
      <c r="O666" s="58"/>
      <c r="P666" s="58"/>
      <c r="Q666" s="58"/>
      <c r="R666" s="58"/>
      <c r="S666" s="54"/>
      <c r="T666" s="57"/>
      <c r="U666" s="57"/>
      <c r="V666" s="57"/>
      <c r="W666" s="57"/>
      <c r="X666" s="147" t="str">
        <f>IF(COUNTBLANK(D666)=1,"",IF('order-admin-units'!$I$1&lt;&gt;"y", "", IF(COUNTBLANK(K666)=1, 'order-admin-units'!$B$1+1, VLOOKUP(K666, ordercountry, 2))))</f>
        <v/>
      </c>
      <c r="Y666" s="147" t="str">
        <f>IF(COUNTBLANK(D666)=1,"",IF('order-admin-units'!$I$1&lt;&gt;"y", "", IF(COUNTBLANK(K666:L666)&gt;0, 'order-admin-units'!$B$2+1, VLOOKUP(K666&amp;"@"&amp;L666, orderadmin, 2))))</f>
        <v/>
      </c>
      <c r="Z666" s="147" t="str">
        <f t="shared" si="74"/>
        <v/>
      </c>
      <c r="AA666" s="147" t="str">
        <f t="shared" si="75"/>
        <v/>
      </c>
      <c r="AB666" s="147" t="str">
        <f t="shared" si="76"/>
        <v/>
      </c>
      <c r="AC666" s="147" t="str">
        <f t="shared" si="72"/>
        <v/>
      </c>
      <c r="AD666" s="11" t="str">
        <f t="shared" si="77"/>
        <v/>
      </c>
      <c r="AE666" s="11" t="str">
        <f t="array" ref="AE666">IF(COUNTBLANK(D666)=1,"",IF(OR($H$2="y",$H$2="m"),IF(AA666=AA665,IF(OR(AB666=$AB$4:$AB665)=FALSE,AE665&amp;C666,AE665),"("&amp;C666)&amp;IF(AA666=AA667,IF(OR(AB667=$AB$4:$AB666)=FALSE,", ",""),") "),""))</f>
        <v/>
      </c>
      <c r="AF666" s="11" t="str">
        <f t="array" ref="AF666">IF((COUNTBLANK(D666)=0)*OR($H$2="y",$H$2="m"),IFERROR(LEFT(C666, FIND(" ",C666)-1), C666),"")</f>
        <v/>
      </c>
      <c r="AG666" s="11" t="str">
        <f t="array" ref="AG666">IF(COUNTBLANK(D666)=1,"",IF(OR($H$2="y",$H$2="m"),IF(AA666=AA665,IF(OR(AC666=$AC$4:$AC665)=FALSE,AG665&amp;AF666,AG665),"("&amp;AF666)&amp;IF(AA666=AA667,IF(OR(AC667=$AC$4:$AC666)=FALSE,", ",""),") "),""))</f>
        <v/>
      </c>
      <c r="AH666" s="10" t="str">
        <f>IF((COUNTBLANK(D666)=1),"",IF(D666=D665,AH665,"")&amp;IF(B665&lt;&gt;B666,((IF(COUNTBLANK(E666)=1,$D$3&amp;"Non-type material: "&amp;$D$3,$D$3&amp;INDEX('type-categories'!$A$2:$B$100,MATCH(E666,'type-categories'!$A$2:$A$100,0),2)&amp;$D$3))),"")&amp;(IF(K666&lt;&gt;K665,$C$2&amp;UPPER(K666)&amp;$C$2&amp;$K$3&amp;" ",(IF(B666&lt;&gt;B665,$C$2&amp;UPPER(K666)&amp;$C$2&amp;$K$3&amp;" ",""))))&amp;IF((AA666&lt;&gt;AA667)*($H$2="y"),AD666&amp;AE666,IF((AA666&lt;&gt;AA667)*($H$2="m"),AD666&amp;AG666,IF(($H$2&lt;&gt;"m")*($H$2&lt;&gt;"Y"),(IF(F666=0,"",F666&amp;" "&amp;$F$4&amp;" "))&amp;(IF(G666=0,"",G666&amp;" "&amp;$G$4&amp;" "))&amp;(IF(H666=0,"",H666&amp;" "&amp;H$4&amp;" "))&amp;(IF(I666=0,"",I666&amp;" "&amp;$I$4&amp;" "))&amp;(IF(J666=0,"",J666&amp;" "&amp;$J$4&amp;" ")),"")))&amp;"; "&amp;IF((B666=B665)*(AA666=AA665), "same collecting data; ", IF((B666=B665)*(Z665=Z666),"same locality; ",(IF(COUNTBLANK(L666)=1,"",$D$2&amp;L666&amp;$L$3&amp;" "&amp;$D$2))&amp;(IF(COUNTBLANK(M666)=1,"",$E$2&amp;M666&amp;$E$2&amp;", "))&amp;(IF(COUNTBLANK(N666)=1,"",N666&amp;"; "))&amp;(IF(COUNTBLANK(O666)=1,"",O666&amp;"; ")))&amp;(IF(COUNTBLANK(P666)=1,"",P666&amp;"; "))&amp;(IF(COUNTBLANK(Q666)=1,"",Q666&amp;"; "))&amp;(IF(COUNTBLANK(R666)=1,"",R666&amp;"m, "))&amp;IF((COUNTBLANK(S666)=0)*(S666&lt;&gt;S665), S666&amp;"; ","")&amp;(IF(COUNTBLANK(U666)=1,"",U666&amp;"; "))&amp;(IF(COUNTBLANK(T666)=1,"",IF(COUNTBLANK(F$2)=1,T666&amp;"; ",T666&amp;" "&amp;F$2&amp;"; "))))&amp;(IF(COUNTBLANK(V666)=1,"",V666&amp;"; "))&amp;IF((COUNTBLANK(C666)=1),"",C666)&amp;IF((B666=B667)*(K666=K667)*(L666=L667)*(M666=M667),IF(($H$2&lt;&gt;"m")*($H$2&lt;&gt;"Y"), " • ", IF((ISNUMBER(FIND(")",AE666))), " • ", "")),IF((B666=B667)*(K666=K667)," • ",". ")))</f>
        <v/>
      </c>
      <c r="AI666" s="1"/>
    </row>
    <row r="667" spans="1:35" x14ac:dyDescent="0.25">
      <c r="A667" s="3" t="str">
        <f t="shared" si="73"/>
        <v/>
      </c>
      <c r="B667" s="53" t="str">
        <f t="shared" si="71"/>
        <v/>
      </c>
      <c r="C667" s="57"/>
      <c r="D667" s="57"/>
      <c r="E667" s="57"/>
      <c r="F667" s="57"/>
      <c r="G667" s="57"/>
      <c r="H667" s="57"/>
      <c r="I667" s="57"/>
      <c r="J667" s="57"/>
      <c r="K667" s="57"/>
      <c r="L667" s="57"/>
      <c r="M667" s="54"/>
      <c r="N667" s="57"/>
      <c r="O667" s="58"/>
      <c r="P667" s="58"/>
      <c r="Q667" s="58"/>
      <c r="R667" s="58"/>
      <c r="S667" s="54"/>
      <c r="T667" s="57"/>
      <c r="U667" s="57"/>
      <c r="V667" s="57"/>
      <c r="W667" s="57"/>
      <c r="X667" s="147" t="str">
        <f>IF(COUNTBLANK(D667)=1,"",IF('order-admin-units'!$I$1&lt;&gt;"y", "", IF(COUNTBLANK(K667)=1, 'order-admin-units'!$B$1+1, VLOOKUP(K667, ordercountry, 2))))</f>
        <v/>
      </c>
      <c r="Y667" s="147" t="str">
        <f>IF(COUNTBLANK(D667)=1,"",IF('order-admin-units'!$I$1&lt;&gt;"y", "", IF(COUNTBLANK(K667:L667)&gt;0, 'order-admin-units'!$B$2+1, VLOOKUP(K667&amp;"@"&amp;L667, orderadmin, 2))))</f>
        <v/>
      </c>
      <c r="Z667" s="147" t="str">
        <f t="shared" si="74"/>
        <v/>
      </c>
      <c r="AA667" s="147" t="str">
        <f t="shared" si="75"/>
        <v/>
      </c>
      <c r="AB667" s="147" t="str">
        <f t="shared" si="76"/>
        <v/>
      </c>
      <c r="AC667" s="147" t="str">
        <f t="shared" si="72"/>
        <v/>
      </c>
      <c r="AD667" s="11" t="str">
        <f t="shared" si="77"/>
        <v/>
      </c>
      <c r="AE667" s="11" t="str">
        <f t="array" ref="AE667">IF(COUNTBLANK(D667)=1,"",IF(OR($H$2="y",$H$2="m"),IF(AA667=AA666,IF(OR(AB667=$AB$4:$AB666)=FALSE,AE666&amp;C667,AE666),"("&amp;C667)&amp;IF(AA667=AA668,IF(OR(AB668=$AB$4:$AB667)=FALSE,", ",""),") "),""))</f>
        <v/>
      </c>
      <c r="AF667" s="11" t="str">
        <f t="array" ref="AF667">IF((COUNTBLANK(D667)=0)*OR($H$2="y",$H$2="m"),IFERROR(LEFT(C667, FIND(" ",C667)-1), C667),"")</f>
        <v/>
      </c>
      <c r="AG667" s="11" t="str">
        <f t="array" ref="AG667">IF(COUNTBLANK(D667)=1,"",IF(OR($H$2="y",$H$2="m"),IF(AA667=AA666,IF(OR(AC667=$AC$4:$AC666)=FALSE,AG666&amp;AF667,AG666),"("&amp;AF667)&amp;IF(AA667=AA668,IF(OR(AC668=$AC$4:$AC667)=FALSE,", ",""),") "),""))</f>
        <v/>
      </c>
      <c r="AH667" s="10" t="str">
        <f>IF((COUNTBLANK(D667)=1),"",IF(D667=D666,AH666,"")&amp;IF(B666&lt;&gt;B667,((IF(COUNTBLANK(E667)=1,$D$3&amp;"Non-type material: "&amp;$D$3,$D$3&amp;INDEX('type-categories'!$A$2:$B$100,MATCH(E667,'type-categories'!$A$2:$A$100,0),2)&amp;$D$3))),"")&amp;(IF(K667&lt;&gt;K666,$C$2&amp;UPPER(K667)&amp;$C$2&amp;$K$3&amp;" ",(IF(B667&lt;&gt;B666,$C$2&amp;UPPER(K667)&amp;$C$2&amp;$K$3&amp;" ",""))))&amp;IF((AA667&lt;&gt;AA668)*($H$2="y"),AD667&amp;AE667,IF((AA667&lt;&gt;AA668)*($H$2="m"),AD667&amp;AG667,IF(($H$2&lt;&gt;"m")*($H$2&lt;&gt;"Y"),(IF(F667=0,"",F667&amp;" "&amp;$F$4&amp;" "))&amp;(IF(G667=0,"",G667&amp;" "&amp;$G$4&amp;" "))&amp;(IF(H667=0,"",H667&amp;" "&amp;H$4&amp;" "))&amp;(IF(I667=0,"",I667&amp;" "&amp;$I$4&amp;" "))&amp;(IF(J667=0,"",J667&amp;" "&amp;$J$4&amp;" ")),"")))&amp;"; "&amp;IF((B667=B666)*(AA667=AA666), "same collecting data; ", IF((B667=B666)*(Z666=Z667),"same locality; ",(IF(COUNTBLANK(L667)=1,"",$D$2&amp;L667&amp;$L$3&amp;" "&amp;$D$2))&amp;(IF(COUNTBLANK(M667)=1,"",$E$2&amp;M667&amp;$E$2&amp;", "))&amp;(IF(COUNTBLANK(N667)=1,"",N667&amp;"; "))&amp;(IF(COUNTBLANK(O667)=1,"",O667&amp;"; ")))&amp;(IF(COUNTBLANK(P667)=1,"",P667&amp;"; "))&amp;(IF(COUNTBLANK(Q667)=1,"",Q667&amp;"; "))&amp;(IF(COUNTBLANK(R667)=1,"",R667&amp;"m, "))&amp;IF((COUNTBLANK(S667)=0)*(S667&lt;&gt;S666), S667&amp;"; ","")&amp;(IF(COUNTBLANK(U667)=1,"",U667&amp;"; "))&amp;(IF(COUNTBLANK(T667)=1,"",IF(COUNTBLANK(F$2)=1,T667&amp;"; ",T667&amp;" "&amp;F$2&amp;"; "))))&amp;(IF(COUNTBLANK(V667)=1,"",V667&amp;"; "))&amp;IF((COUNTBLANK(C667)=1),"",C667)&amp;IF((B667=B668)*(K667=K668)*(L667=L668)*(M667=M668),IF(($H$2&lt;&gt;"m")*($H$2&lt;&gt;"Y"), " • ", IF((ISNUMBER(FIND(")",AE667))), " • ", "")),IF((B667=B668)*(K667=K668)," • ",". ")))</f>
        <v/>
      </c>
      <c r="AI667" s="1"/>
    </row>
    <row r="668" spans="1:35" x14ac:dyDescent="0.25">
      <c r="A668" s="3" t="str">
        <f t="shared" si="73"/>
        <v/>
      </c>
      <c r="B668" s="53" t="str">
        <f t="shared" si="71"/>
        <v/>
      </c>
      <c r="C668" s="57"/>
      <c r="D668" s="57"/>
      <c r="E668" s="57"/>
      <c r="F668" s="57"/>
      <c r="G668" s="57"/>
      <c r="H668" s="57"/>
      <c r="I668" s="57"/>
      <c r="J668" s="57"/>
      <c r="K668" s="57"/>
      <c r="L668" s="57"/>
      <c r="M668" s="54"/>
      <c r="N668" s="57"/>
      <c r="O668" s="58"/>
      <c r="P668" s="58"/>
      <c r="Q668" s="58"/>
      <c r="R668" s="58"/>
      <c r="S668" s="54"/>
      <c r="T668" s="57"/>
      <c r="U668" s="57"/>
      <c r="V668" s="57"/>
      <c r="W668" s="57"/>
      <c r="X668" s="147" t="str">
        <f>IF(COUNTBLANK(D668)=1,"",IF('order-admin-units'!$I$1&lt;&gt;"y", "", IF(COUNTBLANK(K668)=1, 'order-admin-units'!$B$1+1, VLOOKUP(K668, ordercountry, 2))))</f>
        <v/>
      </c>
      <c r="Y668" s="147" t="str">
        <f>IF(COUNTBLANK(D668)=1,"",IF('order-admin-units'!$I$1&lt;&gt;"y", "", IF(COUNTBLANK(K668:L668)&gt;0, 'order-admin-units'!$B$2+1, VLOOKUP(K668&amp;"@"&amp;L668, orderadmin, 2))))</f>
        <v/>
      </c>
      <c r="Z668" s="147" t="str">
        <f t="shared" si="74"/>
        <v/>
      </c>
      <c r="AA668" s="147" t="str">
        <f t="shared" si="75"/>
        <v/>
      </c>
      <c r="AB668" s="147" t="str">
        <f t="shared" si="76"/>
        <v/>
      </c>
      <c r="AC668" s="147" t="str">
        <f t="shared" si="72"/>
        <v/>
      </c>
      <c r="AD668" s="11" t="str">
        <f t="shared" si="77"/>
        <v/>
      </c>
      <c r="AE668" s="11" t="str">
        <f t="array" ref="AE668">IF(COUNTBLANK(D668)=1,"",IF(OR($H$2="y",$H$2="m"),IF(AA668=AA667,IF(OR(AB668=$AB$4:$AB667)=FALSE,AE667&amp;C668,AE667),"("&amp;C668)&amp;IF(AA668=AA669,IF(OR(AB669=$AB$4:$AB668)=FALSE,", ",""),") "),""))</f>
        <v/>
      </c>
      <c r="AF668" s="11" t="str">
        <f t="array" ref="AF668">IF((COUNTBLANK(D668)=0)*OR($H$2="y",$H$2="m"),IFERROR(LEFT(C668, FIND(" ",C668)-1), C668),"")</f>
        <v/>
      </c>
      <c r="AG668" s="11" t="str">
        <f t="array" ref="AG668">IF(COUNTBLANK(D668)=1,"",IF(OR($H$2="y",$H$2="m"),IF(AA668=AA667,IF(OR(AC668=$AC$4:$AC667)=FALSE,AG667&amp;AF668,AG667),"("&amp;AF668)&amp;IF(AA668=AA669,IF(OR(AC669=$AC$4:$AC668)=FALSE,", ",""),") "),""))</f>
        <v/>
      </c>
      <c r="AH668" s="10" t="str">
        <f>IF((COUNTBLANK(D668)=1),"",IF(D668=D667,AH667,"")&amp;IF(B667&lt;&gt;B668,((IF(COUNTBLANK(E668)=1,$D$3&amp;"Non-type material: "&amp;$D$3,$D$3&amp;INDEX('type-categories'!$A$2:$B$100,MATCH(E668,'type-categories'!$A$2:$A$100,0),2)&amp;$D$3))),"")&amp;(IF(K668&lt;&gt;K667,$C$2&amp;UPPER(K668)&amp;$C$2&amp;$K$3&amp;" ",(IF(B668&lt;&gt;B667,$C$2&amp;UPPER(K668)&amp;$C$2&amp;$K$3&amp;" ",""))))&amp;IF((AA668&lt;&gt;AA669)*($H$2="y"),AD668&amp;AE668,IF((AA668&lt;&gt;AA669)*($H$2="m"),AD668&amp;AG668,IF(($H$2&lt;&gt;"m")*($H$2&lt;&gt;"Y"),(IF(F668=0,"",F668&amp;" "&amp;$F$4&amp;" "))&amp;(IF(G668=0,"",G668&amp;" "&amp;$G$4&amp;" "))&amp;(IF(H668=0,"",H668&amp;" "&amp;H$4&amp;" "))&amp;(IF(I668=0,"",I668&amp;" "&amp;$I$4&amp;" "))&amp;(IF(J668=0,"",J668&amp;" "&amp;$J$4&amp;" ")),"")))&amp;"; "&amp;IF((B668=B667)*(AA668=AA667), "same collecting data; ", IF((B668=B667)*(Z667=Z668),"same locality; ",(IF(COUNTBLANK(L668)=1,"",$D$2&amp;L668&amp;$L$3&amp;" "&amp;$D$2))&amp;(IF(COUNTBLANK(M668)=1,"",$E$2&amp;M668&amp;$E$2&amp;", "))&amp;(IF(COUNTBLANK(N668)=1,"",N668&amp;"; "))&amp;(IF(COUNTBLANK(O668)=1,"",O668&amp;"; ")))&amp;(IF(COUNTBLANK(P668)=1,"",P668&amp;"; "))&amp;(IF(COUNTBLANK(Q668)=1,"",Q668&amp;"; "))&amp;(IF(COUNTBLANK(R668)=1,"",R668&amp;"m, "))&amp;IF((COUNTBLANK(S668)=0)*(S668&lt;&gt;S667), S668&amp;"; ","")&amp;(IF(COUNTBLANK(U668)=1,"",U668&amp;"; "))&amp;(IF(COUNTBLANK(T668)=1,"",IF(COUNTBLANK(F$2)=1,T668&amp;"; ",T668&amp;" "&amp;F$2&amp;"; "))))&amp;(IF(COUNTBLANK(V668)=1,"",V668&amp;"; "))&amp;IF((COUNTBLANK(C668)=1),"",C668)&amp;IF((B668=B669)*(K668=K669)*(L668=L669)*(M668=M669),IF(($H$2&lt;&gt;"m")*($H$2&lt;&gt;"Y"), " • ", IF((ISNUMBER(FIND(")",AE668))), " • ", "")),IF((B668=B669)*(K668=K669)," • ",". ")))</f>
        <v/>
      </c>
      <c r="AI668" s="1"/>
    </row>
    <row r="669" spans="1:35" x14ac:dyDescent="0.25">
      <c r="A669" s="3" t="str">
        <f t="shared" si="73"/>
        <v/>
      </c>
      <c r="B669" s="53" t="str">
        <f t="shared" si="71"/>
        <v/>
      </c>
      <c r="C669" s="57"/>
      <c r="D669" s="57"/>
      <c r="E669" s="57"/>
      <c r="F669" s="57"/>
      <c r="G669" s="57"/>
      <c r="H669" s="57"/>
      <c r="I669" s="57"/>
      <c r="J669" s="57"/>
      <c r="K669" s="57"/>
      <c r="L669" s="57"/>
      <c r="M669" s="54"/>
      <c r="N669" s="57"/>
      <c r="O669" s="58"/>
      <c r="P669" s="58"/>
      <c r="Q669" s="58"/>
      <c r="R669" s="58"/>
      <c r="S669" s="54"/>
      <c r="T669" s="57"/>
      <c r="U669" s="57"/>
      <c r="V669" s="57"/>
      <c r="W669" s="57"/>
      <c r="X669" s="147" t="str">
        <f>IF(COUNTBLANK(D669)=1,"",IF('order-admin-units'!$I$1&lt;&gt;"y", "", IF(COUNTBLANK(K669)=1, 'order-admin-units'!$B$1+1, VLOOKUP(K669, ordercountry, 2))))</f>
        <v/>
      </c>
      <c r="Y669" s="147" t="str">
        <f>IF(COUNTBLANK(D669)=1,"",IF('order-admin-units'!$I$1&lt;&gt;"y", "", IF(COUNTBLANK(K669:L669)&gt;0, 'order-admin-units'!$B$2+1, VLOOKUP(K669&amp;"@"&amp;L669, orderadmin, 2))))</f>
        <v/>
      </c>
      <c r="Z669" s="147" t="str">
        <f t="shared" si="74"/>
        <v/>
      </c>
      <c r="AA669" s="147" t="str">
        <f t="shared" si="75"/>
        <v/>
      </c>
      <c r="AB669" s="147" t="str">
        <f t="shared" si="76"/>
        <v/>
      </c>
      <c r="AC669" s="147" t="str">
        <f t="shared" si="72"/>
        <v/>
      </c>
      <c r="AD669" s="11" t="str">
        <f t="shared" si="77"/>
        <v/>
      </c>
      <c r="AE669" s="11" t="str">
        <f t="array" ref="AE669">IF(COUNTBLANK(D669)=1,"",IF(OR($H$2="y",$H$2="m"),IF(AA669=AA668,IF(OR(AB669=$AB$4:$AB668)=FALSE,AE668&amp;C669,AE668),"("&amp;C669)&amp;IF(AA669=AA670,IF(OR(AB670=$AB$4:$AB669)=FALSE,", ",""),") "),""))</f>
        <v/>
      </c>
      <c r="AF669" s="11" t="str">
        <f t="array" ref="AF669">IF((COUNTBLANK(D669)=0)*OR($H$2="y",$H$2="m"),IFERROR(LEFT(C669, FIND(" ",C669)-1), C669),"")</f>
        <v/>
      </c>
      <c r="AG669" s="11" t="str">
        <f t="array" ref="AG669">IF(COUNTBLANK(D669)=1,"",IF(OR($H$2="y",$H$2="m"),IF(AA669=AA668,IF(OR(AC669=$AC$4:$AC668)=FALSE,AG668&amp;AF669,AG668),"("&amp;AF669)&amp;IF(AA669=AA670,IF(OR(AC670=$AC$4:$AC669)=FALSE,", ",""),") "),""))</f>
        <v/>
      </c>
      <c r="AH669" s="10" t="str">
        <f>IF((COUNTBLANK(D669)=1),"",IF(D669=D668,AH668,"")&amp;IF(B668&lt;&gt;B669,((IF(COUNTBLANK(E669)=1,$D$3&amp;"Non-type material: "&amp;$D$3,$D$3&amp;INDEX('type-categories'!$A$2:$B$100,MATCH(E669,'type-categories'!$A$2:$A$100,0),2)&amp;$D$3))),"")&amp;(IF(K669&lt;&gt;K668,$C$2&amp;UPPER(K669)&amp;$C$2&amp;$K$3&amp;" ",(IF(B669&lt;&gt;B668,$C$2&amp;UPPER(K669)&amp;$C$2&amp;$K$3&amp;" ",""))))&amp;IF((AA669&lt;&gt;AA670)*($H$2="y"),AD669&amp;AE669,IF((AA669&lt;&gt;AA670)*($H$2="m"),AD669&amp;AG669,IF(($H$2&lt;&gt;"m")*($H$2&lt;&gt;"Y"),(IF(F669=0,"",F669&amp;" "&amp;$F$4&amp;" "))&amp;(IF(G669=0,"",G669&amp;" "&amp;$G$4&amp;" "))&amp;(IF(H669=0,"",H669&amp;" "&amp;H$4&amp;" "))&amp;(IF(I669=0,"",I669&amp;" "&amp;$I$4&amp;" "))&amp;(IF(J669=0,"",J669&amp;" "&amp;$J$4&amp;" ")),"")))&amp;"; "&amp;IF((B669=B668)*(AA669=AA668), "same collecting data; ", IF((B669=B668)*(Z668=Z669),"same locality; ",(IF(COUNTBLANK(L669)=1,"",$D$2&amp;L669&amp;$L$3&amp;" "&amp;$D$2))&amp;(IF(COUNTBLANK(M669)=1,"",$E$2&amp;M669&amp;$E$2&amp;", "))&amp;(IF(COUNTBLANK(N669)=1,"",N669&amp;"; "))&amp;(IF(COUNTBLANK(O669)=1,"",O669&amp;"; ")))&amp;(IF(COUNTBLANK(P669)=1,"",P669&amp;"; "))&amp;(IF(COUNTBLANK(Q669)=1,"",Q669&amp;"; "))&amp;(IF(COUNTBLANK(R669)=1,"",R669&amp;"m, "))&amp;IF((COUNTBLANK(S669)=0)*(S669&lt;&gt;S668), S669&amp;"; ","")&amp;(IF(COUNTBLANK(U669)=1,"",U669&amp;"; "))&amp;(IF(COUNTBLANK(T669)=1,"",IF(COUNTBLANK(F$2)=1,T669&amp;"; ",T669&amp;" "&amp;F$2&amp;"; "))))&amp;(IF(COUNTBLANK(V669)=1,"",V669&amp;"; "))&amp;IF((COUNTBLANK(C669)=1),"",C669)&amp;IF((B669=B670)*(K669=K670)*(L669=L670)*(M669=M670),IF(($H$2&lt;&gt;"m")*($H$2&lt;&gt;"Y"), " • ", IF((ISNUMBER(FIND(")",AE669))), " • ", "")),IF((B669=B670)*(K669=K670)," • ",". ")))</f>
        <v/>
      </c>
      <c r="AI669" s="1"/>
    </row>
    <row r="670" spans="1:35" x14ac:dyDescent="0.25">
      <c r="A670" s="3" t="str">
        <f t="shared" si="73"/>
        <v/>
      </c>
      <c r="B670" s="53" t="str">
        <f t="shared" si="71"/>
        <v/>
      </c>
      <c r="C670" s="57"/>
      <c r="D670" s="57"/>
      <c r="E670" s="57"/>
      <c r="F670" s="57"/>
      <c r="G670" s="57"/>
      <c r="H670" s="57"/>
      <c r="I670" s="57"/>
      <c r="J670" s="57"/>
      <c r="K670" s="57"/>
      <c r="L670" s="57"/>
      <c r="M670" s="54"/>
      <c r="N670" s="57"/>
      <c r="O670" s="58"/>
      <c r="P670" s="58"/>
      <c r="Q670" s="58"/>
      <c r="R670" s="58"/>
      <c r="S670" s="54"/>
      <c r="T670" s="57"/>
      <c r="U670" s="57"/>
      <c r="V670" s="57"/>
      <c r="W670" s="57"/>
      <c r="X670" s="147" t="str">
        <f>IF(COUNTBLANK(D670)=1,"",IF('order-admin-units'!$I$1&lt;&gt;"y", "", IF(COUNTBLANK(K670)=1, 'order-admin-units'!$B$1+1, VLOOKUP(K670, ordercountry, 2))))</f>
        <v/>
      </c>
      <c r="Y670" s="147" t="str">
        <f>IF(COUNTBLANK(D670)=1,"",IF('order-admin-units'!$I$1&lt;&gt;"y", "", IF(COUNTBLANK(K670:L670)&gt;0, 'order-admin-units'!$B$2+1, VLOOKUP(K670&amp;"@"&amp;L670, orderadmin, 2))))</f>
        <v/>
      </c>
      <c r="Z670" s="147" t="str">
        <f t="shared" si="74"/>
        <v/>
      </c>
      <c r="AA670" s="147" t="str">
        <f t="shared" si="75"/>
        <v/>
      </c>
      <c r="AB670" s="147" t="str">
        <f t="shared" si="76"/>
        <v/>
      </c>
      <c r="AC670" s="147" t="str">
        <f t="shared" si="72"/>
        <v/>
      </c>
      <c r="AD670" s="11" t="str">
        <f t="shared" si="77"/>
        <v/>
      </c>
      <c r="AE670" s="11" t="str">
        <f t="array" ref="AE670">IF(COUNTBLANK(D670)=1,"",IF(OR($H$2="y",$H$2="m"),IF(AA670=AA669,IF(OR(AB670=$AB$4:$AB669)=FALSE,AE669&amp;C670,AE669),"("&amp;C670)&amp;IF(AA670=AA671,IF(OR(AB671=$AB$4:$AB670)=FALSE,", ",""),") "),""))</f>
        <v/>
      </c>
      <c r="AF670" s="11" t="str">
        <f t="array" ref="AF670">IF((COUNTBLANK(D670)=0)*OR($H$2="y",$H$2="m"),IFERROR(LEFT(C670, FIND(" ",C670)-1), C670),"")</f>
        <v/>
      </c>
      <c r="AG670" s="11" t="str">
        <f t="array" ref="AG670">IF(COUNTBLANK(D670)=1,"",IF(OR($H$2="y",$H$2="m"),IF(AA670=AA669,IF(OR(AC670=$AC$4:$AC669)=FALSE,AG669&amp;AF670,AG669),"("&amp;AF670)&amp;IF(AA670=AA671,IF(OR(AC671=$AC$4:$AC670)=FALSE,", ",""),") "),""))</f>
        <v/>
      </c>
      <c r="AH670" s="10" t="str">
        <f>IF((COUNTBLANK(D670)=1),"",IF(D670=D669,AH669,"")&amp;IF(B669&lt;&gt;B670,((IF(COUNTBLANK(E670)=1,$D$3&amp;"Non-type material: "&amp;$D$3,$D$3&amp;INDEX('type-categories'!$A$2:$B$100,MATCH(E670,'type-categories'!$A$2:$A$100,0),2)&amp;$D$3))),"")&amp;(IF(K670&lt;&gt;K669,$C$2&amp;UPPER(K670)&amp;$C$2&amp;$K$3&amp;" ",(IF(B670&lt;&gt;B669,$C$2&amp;UPPER(K670)&amp;$C$2&amp;$K$3&amp;" ",""))))&amp;IF((AA670&lt;&gt;AA671)*($H$2="y"),AD670&amp;AE670,IF((AA670&lt;&gt;AA671)*($H$2="m"),AD670&amp;AG670,IF(($H$2&lt;&gt;"m")*($H$2&lt;&gt;"Y"),(IF(F670=0,"",F670&amp;" "&amp;$F$4&amp;" "))&amp;(IF(G670=0,"",G670&amp;" "&amp;$G$4&amp;" "))&amp;(IF(H670=0,"",H670&amp;" "&amp;H$4&amp;" "))&amp;(IF(I670=0,"",I670&amp;" "&amp;$I$4&amp;" "))&amp;(IF(J670=0,"",J670&amp;" "&amp;$J$4&amp;" ")),"")))&amp;"; "&amp;IF((B670=B669)*(AA670=AA669), "same collecting data; ", IF((B670=B669)*(Z669=Z670),"same locality; ",(IF(COUNTBLANK(L670)=1,"",$D$2&amp;L670&amp;$L$3&amp;" "&amp;$D$2))&amp;(IF(COUNTBLANK(M670)=1,"",$E$2&amp;M670&amp;$E$2&amp;", "))&amp;(IF(COUNTBLANK(N670)=1,"",N670&amp;"; "))&amp;(IF(COUNTBLANK(O670)=1,"",O670&amp;"; ")))&amp;(IF(COUNTBLANK(P670)=1,"",P670&amp;"; "))&amp;(IF(COUNTBLANK(Q670)=1,"",Q670&amp;"; "))&amp;(IF(COUNTBLANK(R670)=1,"",R670&amp;"m, "))&amp;IF((COUNTBLANK(S670)=0)*(S670&lt;&gt;S669), S670&amp;"; ","")&amp;(IF(COUNTBLANK(U670)=1,"",U670&amp;"; "))&amp;(IF(COUNTBLANK(T670)=1,"",IF(COUNTBLANK(F$2)=1,T670&amp;"; ",T670&amp;" "&amp;F$2&amp;"; "))))&amp;(IF(COUNTBLANK(V670)=1,"",V670&amp;"; "))&amp;IF((COUNTBLANK(C670)=1),"",C670)&amp;IF((B670=B671)*(K670=K671)*(L670=L671)*(M670=M671),IF(($H$2&lt;&gt;"m")*($H$2&lt;&gt;"Y"), " • ", IF((ISNUMBER(FIND(")",AE670))), " • ", "")),IF((B670=B671)*(K670=K671)," • ",". ")))</f>
        <v/>
      </c>
      <c r="AI670" s="1"/>
    </row>
    <row r="671" spans="1:35" x14ac:dyDescent="0.25">
      <c r="A671" s="3" t="str">
        <f t="shared" si="73"/>
        <v/>
      </c>
      <c r="B671" s="53" t="str">
        <f t="shared" si="71"/>
        <v/>
      </c>
      <c r="C671" s="57"/>
      <c r="D671" s="57"/>
      <c r="E671" s="57"/>
      <c r="F671" s="57"/>
      <c r="G671" s="57"/>
      <c r="H671" s="57"/>
      <c r="I671" s="57"/>
      <c r="J671" s="57"/>
      <c r="K671" s="57"/>
      <c r="L671" s="57"/>
      <c r="M671" s="54"/>
      <c r="N671" s="57"/>
      <c r="O671" s="58"/>
      <c r="P671" s="58"/>
      <c r="Q671" s="58"/>
      <c r="R671" s="58"/>
      <c r="S671" s="54"/>
      <c r="T671" s="57"/>
      <c r="U671" s="57"/>
      <c r="V671" s="57"/>
      <c r="W671" s="57"/>
      <c r="X671" s="147" t="str">
        <f>IF(COUNTBLANK(D671)=1,"",IF('order-admin-units'!$I$1&lt;&gt;"y", "", IF(COUNTBLANK(K671)=1, 'order-admin-units'!$B$1+1, VLOOKUP(K671, ordercountry, 2))))</f>
        <v/>
      </c>
      <c r="Y671" s="147" t="str">
        <f>IF(COUNTBLANK(D671)=1,"",IF('order-admin-units'!$I$1&lt;&gt;"y", "", IF(COUNTBLANK(K671:L671)&gt;0, 'order-admin-units'!$B$2+1, VLOOKUP(K671&amp;"@"&amp;L671, orderadmin, 2))))</f>
        <v/>
      </c>
      <c r="Z671" s="147" t="str">
        <f t="shared" si="74"/>
        <v/>
      </c>
      <c r="AA671" s="147" t="str">
        <f t="shared" si="75"/>
        <v/>
      </c>
      <c r="AB671" s="147" t="str">
        <f t="shared" si="76"/>
        <v/>
      </c>
      <c r="AC671" s="147" t="str">
        <f t="shared" si="72"/>
        <v/>
      </c>
      <c r="AD671" s="11" t="str">
        <f t="shared" si="77"/>
        <v/>
      </c>
      <c r="AE671" s="11" t="str">
        <f t="array" ref="AE671">IF(COUNTBLANK(D671)=1,"",IF(OR($H$2="y",$H$2="m"),IF(AA671=AA670,IF(OR(AB671=$AB$4:$AB670)=FALSE,AE670&amp;C671,AE670),"("&amp;C671)&amp;IF(AA671=AA672,IF(OR(AB672=$AB$4:$AB671)=FALSE,", ",""),") "),""))</f>
        <v/>
      </c>
      <c r="AF671" s="11" t="str">
        <f t="array" ref="AF671">IF((COUNTBLANK(D671)=0)*OR($H$2="y",$H$2="m"),IFERROR(LEFT(C671, FIND(" ",C671)-1), C671),"")</f>
        <v/>
      </c>
      <c r="AG671" s="11" t="str">
        <f t="array" ref="AG671">IF(COUNTBLANK(D671)=1,"",IF(OR($H$2="y",$H$2="m"),IF(AA671=AA670,IF(OR(AC671=$AC$4:$AC670)=FALSE,AG670&amp;AF671,AG670),"("&amp;AF671)&amp;IF(AA671=AA672,IF(OR(AC672=$AC$4:$AC671)=FALSE,", ",""),") "),""))</f>
        <v/>
      </c>
      <c r="AH671" s="10" t="str">
        <f>IF((COUNTBLANK(D671)=1),"",IF(D671=D670,AH670,"")&amp;IF(B670&lt;&gt;B671,((IF(COUNTBLANK(E671)=1,$D$3&amp;"Non-type material: "&amp;$D$3,$D$3&amp;INDEX('type-categories'!$A$2:$B$100,MATCH(E671,'type-categories'!$A$2:$A$100,0),2)&amp;$D$3))),"")&amp;(IF(K671&lt;&gt;K670,$C$2&amp;UPPER(K671)&amp;$C$2&amp;$K$3&amp;" ",(IF(B671&lt;&gt;B670,$C$2&amp;UPPER(K671)&amp;$C$2&amp;$K$3&amp;" ",""))))&amp;IF((AA671&lt;&gt;AA672)*($H$2="y"),AD671&amp;AE671,IF((AA671&lt;&gt;AA672)*($H$2="m"),AD671&amp;AG671,IF(($H$2&lt;&gt;"m")*($H$2&lt;&gt;"Y"),(IF(F671=0,"",F671&amp;" "&amp;$F$4&amp;" "))&amp;(IF(G671=0,"",G671&amp;" "&amp;$G$4&amp;" "))&amp;(IF(H671=0,"",H671&amp;" "&amp;H$4&amp;" "))&amp;(IF(I671=0,"",I671&amp;" "&amp;$I$4&amp;" "))&amp;(IF(J671=0,"",J671&amp;" "&amp;$J$4&amp;" ")),"")))&amp;"; "&amp;IF((B671=B670)*(AA671=AA670), "same collecting data; ", IF((B671=B670)*(Z670=Z671),"same locality; ",(IF(COUNTBLANK(L671)=1,"",$D$2&amp;L671&amp;$L$3&amp;" "&amp;$D$2))&amp;(IF(COUNTBLANK(M671)=1,"",$E$2&amp;M671&amp;$E$2&amp;", "))&amp;(IF(COUNTBLANK(N671)=1,"",N671&amp;"; "))&amp;(IF(COUNTBLANK(O671)=1,"",O671&amp;"; ")))&amp;(IF(COUNTBLANK(P671)=1,"",P671&amp;"; "))&amp;(IF(COUNTBLANK(Q671)=1,"",Q671&amp;"; "))&amp;(IF(COUNTBLANK(R671)=1,"",R671&amp;"m, "))&amp;IF((COUNTBLANK(S671)=0)*(S671&lt;&gt;S670), S671&amp;"; ","")&amp;(IF(COUNTBLANK(U671)=1,"",U671&amp;"; "))&amp;(IF(COUNTBLANK(T671)=1,"",IF(COUNTBLANK(F$2)=1,T671&amp;"; ",T671&amp;" "&amp;F$2&amp;"; "))))&amp;(IF(COUNTBLANK(V671)=1,"",V671&amp;"; "))&amp;IF((COUNTBLANK(C671)=1),"",C671)&amp;IF((B671=B672)*(K671=K672)*(L671=L672)*(M671=M672),IF(($H$2&lt;&gt;"m")*($H$2&lt;&gt;"Y"), " • ", IF((ISNUMBER(FIND(")",AE671))), " • ", "")),IF((B671=B672)*(K671=K672)," • ",". ")))</f>
        <v/>
      </c>
      <c r="AI671" s="1"/>
    </row>
    <row r="672" spans="1:35" x14ac:dyDescent="0.25">
      <c r="A672" s="3" t="str">
        <f t="shared" si="73"/>
        <v/>
      </c>
      <c r="B672" s="53" t="str">
        <f t="shared" si="71"/>
        <v/>
      </c>
      <c r="C672" s="57"/>
      <c r="D672" s="57"/>
      <c r="E672" s="57"/>
      <c r="F672" s="57"/>
      <c r="G672" s="57"/>
      <c r="H672" s="57"/>
      <c r="I672" s="57"/>
      <c r="J672" s="57"/>
      <c r="K672" s="57"/>
      <c r="L672" s="57"/>
      <c r="M672" s="54"/>
      <c r="N672" s="57"/>
      <c r="O672" s="58"/>
      <c r="P672" s="58"/>
      <c r="Q672" s="58"/>
      <c r="R672" s="58"/>
      <c r="S672" s="54"/>
      <c r="T672" s="57"/>
      <c r="U672" s="57"/>
      <c r="V672" s="57"/>
      <c r="W672" s="57"/>
      <c r="X672" s="147" t="str">
        <f>IF(COUNTBLANK(D672)=1,"",IF('order-admin-units'!$I$1&lt;&gt;"y", "", IF(COUNTBLANK(K672)=1, 'order-admin-units'!$B$1+1, VLOOKUP(K672, ordercountry, 2))))</f>
        <v/>
      </c>
      <c r="Y672" s="147" t="str">
        <f>IF(COUNTBLANK(D672)=1,"",IF('order-admin-units'!$I$1&lt;&gt;"y", "", IF(COUNTBLANK(K672:L672)&gt;0, 'order-admin-units'!$B$2+1, VLOOKUP(K672&amp;"@"&amp;L672, orderadmin, 2))))</f>
        <v/>
      </c>
      <c r="Z672" s="147" t="str">
        <f t="shared" si="74"/>
        <v/>
      </c>
      <c r="AA672" s="147" t="str">
        <f t="shared" si="75"/>
        <v/>
      </c>
      <c r="AB672" s="147" t="str">
        <f t="shared" si="76"/>
        <v/>
      </c>
      <c r="AC672" s="147" t="str">
        <f t="shared" si="72"/>
        <v/>
      </c>
      <c r="AD672" s="11" t="str">
        <f t="shared" si="77"/>
        <v/>
      </c>
      <c r="AE672" s="11" t="str">
        <f t="array" ref="AE672">IF(COUNTBLANK(D672)=1,"",IF(OR($H$2="y",$H$2="m"),IF(AA672=AA671,IF(OR(AB672=$AB$4:$AB671)=FALSE,AE671&amp;C672,AE671),"("&amp;C672)&amp;IF(AA672=AA673,IF(OR(AB673=$AB$4:$AB672)=FALSE,", ",""),") "),""))</f>
        <v/>
      </c>
      <c r="AF672" s="11" t="str">
        <f t="array" ref="AF672">IF((COUNTBLANK(D672)=0)*OR($H$2="y",$H$2="m"),IFERROR(LEFT(C672, FIND(" ",C672)-1), C672),"")</f>
        <v/>
      </c>
      <c r="AG672" s="11" t="str">
        <f t="array" ref="AG672">IF(COUNTBLANK(D672)=1,"",IF(OR($H$2="y",$H$2="m"),IF(AA672=AA671,IF(OR(AC672=$AC$4:$AC671)=FALSE,AG671&amp;AF672,AG671),"("&amp;AF672)&amp;IF(AA672=AA673,IF(OR(AC673=$AC$4:$AC672)=FALSE,", ",""),") "),""))</f>
        <v/>
      </c>
      <c r="AH672" s="10" t="str">
        <f>IF((COUNTBLANK(D672)=1),"",IF(D672=D671,AH671,"")&amp;IF(B671&lt;&gt;B672,((IF(COUNTBLANK(E672)=1,$D$3&amp;"Non-type material: "&amp;$D$3,$D$3&amp;INDEX('type-categories'!$A$2:$B$100,MATCH(E672,'type-categories'!$A$2:$A$100,0),2)&amp;$D$3))),"")&amp;(IF(K672&lt;&gt;K671,$C$2&amp;UPPER(K672)&amp;$C$2&amp;$K$3&amp;" ",(IF(B672&lt;&gt;B671,$C$2&amp;UPPER(K672)&amp;$C$2&amp;$K$3&amp;" ",""))))&amp;IF((AA672&lt;&gt;AA673)*($H$2="y"),AD672&amp;AE672,IF((AA672&lt;&gt;AA673)*($H$2="m"),AD672&amp;AG672,IF(($H$2&lt;&gt;"m")*($H$2&lt;&gt;"Y"),(IF(F672=0,"",F672&amp;" "&amp;$F$4&amp;" "))&amp;(IF(G672=0,"",G672&amp;" "&amp;$G$4&amp;" "))&amp;(IF(H672=0,"",H672&amp;" "&amp;H$4&amp;" "))&amp;(IF(I672=0,"",I672&amp;" "&amp;$I$4&amp;" "))&amp;(IF(J672=0,"",J672&amp;" "&amp;$J$4&amp;" ")),"")))&amp;"; "&amp;IF((B672=B671)*(AA672=AA671), "same collecting data; ", IF((B672=B671)*(Z671=Z672),"same locality; ",(IF(COUNTBLANK(L672)=1,"",$D$2&amp;L672&amp;$L$3&amp;" "&amp;$D$2))&amp;(IF(COUNTBLANK(M672)=1,"",$E$2&amp;M672&amp;$E$2&amp;", "))&amp;(IF(COUNTBLANK(N672)=1,"",N672&amp;"; "))&amp;(IF(COUNTBLANK(O672)=1,"",O672&amp;"; ")))&amp;(IF(COUNTBLANK(P672)=1,"",P672&amp;"; "))&amp;(IF(COUNTBLANK(Q672)=1,"",Q672&amp;"; "))&amp;(IF(COUNTBLANK(R672)=1,"",R672&amp;"m, "))&amp;IF((COUNTBLANK(S672)=0)*(S672&lt;&gt;S671), S672&amp;"; ","")&amp;(IF(COUNTBLANK(U672)=1,"",U672&amp;"; "))&amp;(IF(COUNTBLANK(T672)=1,"",IF(COUNTBLANK(F$2)=1,T672&amp;"; ",T672&amp;" "&amp;F$2&amp;"; "))))&amp;(IF(COUNTBLANK(V672)=1,"",V672&amp;"; "))&amp;IF((COUNTBLANK(C672)=1),"",C672)&amp;IF((B672=B673)*(K672=K673)*(L672=L673)*(M672=M673),IF(($H$2&lt;&gt;"m")*($H$2&lt;&gt;"Y"), " • ", IF((ISNUMBER(FIND(")",AE672))), " • ", "")),IF((B672=B673)*(K672=K673)," • ",". ")))</f>
        <v/>
      </c>
      <c r="AI672" s="1"/>
    </row>
    <row r="673" spans="1:35" x14ac:dyDescent="0.25">
      <c r="A673" s="3" t="str">
        <f t="shared" si="73"/>
        <v/>
      </c>
      <c r="B673" s="53" t="str">
        <f t="shared" si="71"/>
        <v/>
      </c>
      <c r="C673" s="57"/>
      <c r="D673" s="57"/>
      <c r="E673" s="57"/>
      <c r="F673" s="57"/>
      <c r="G673" s="57"/>
      <c r="H673" s="57"/>
      <c r="I673" s="57"/>
      <c r="J673" s="57"/>
      <c r="K673" s="57"/>
      <c r="L673" s="57"/>
      <c r="M673" s="54"/>
      <c r="N673" s="57"/>
      <c r="O673" s="58"/>
      <c r="P673" s="58"/>
      <c r="Q673" s="58"/>
      <c r="R673" s="58"/>
      <c r="S673" s="54"/>
      <c r="T673" s="57"/>
      <c r="U673" s="57"/>
      <c r="V673" s="57"/>
      <c r="W673" s="57"/>
      <c r="X673" s="147" t="str">
        <f>IF(COUNTBLANK(D673)=1,"",IF('order-admin-units'!$I$1&lt;&gt;"y", "", IF(COUNTBLANK(K673)=1, 'order-admin-units'!$B$1+1, VLOOKUP(K673, ordercountry, 2))))</f>
        <v/>
      </c>
      <c r="Y673" s="147" t="str">
        <f>IF(COUNTBLANK(D673)=1,"",IF('order-admin-units'!$I$1&lt;&gt;"y", "", IF(COUNTBLANK(K673:L673)&gt;0, 'order-admin-units'!$B$2+1, VLOOKUP(K673&amp;"@"&amp;L673, orderadmin, 2))))</f>
        <v/>
      </c>
      <c r="Z673" s="147" t="str">
        <f t="shared" si="74"/>
        <v/>
      </c>
      <c r="AA673" s="147" t="str">
        <f t="shared" si="75"/>
        <v/>
      </c>
      <c r="AB673" s="147" t="str">
        <f t="shared" si="76"/>
        <v/>
      </c>
      <c r="AC673" s="147" t="str">
        <f t="shared" si="72"/>
        <v/>
      </c>
      <c r="AD673" s="11" t="str">
        <f t="shared" si="77"/>
        <v/>
      </c>
      <c r="AE673" s="11" t="str">
        <f t="array" ref="AE673">IF(COUNTBLANK(D673)=1,"",IF(OR($H$2="y",$H$2="m"),IF(AA673=AA672,IF(OR(AB673=$AB$4:$AB672)=FALSE,AE672&amp;C673,AE672),"("&amp;C673)&amp;IF(AA673=AA674,IF(OR(AB674=$AB$4:$AB673)=FALSE,", ",""),") "),""))</f>
        <v/>
      </c>
      <c r="AF673" s="11" t="str">
        <f t="array" ref="AF673">IF((COUNTBLANK(D673)=0)*OR($H$2="y",$H$2="m"),IFERROR(LEFT(C673, FIND(" ",C673)-1), C673),"")</f>
        <v/>
      </c>
      <c r="AG673" s="11" t="str">
        <f t="array" ref="AG673">IF(COUNTBLANK(D673)=1,"",IF(OR($H$2="y",$H$2="m"),IF(AA673=AA672,IF(OR(AC673=$AC$4:$AC672)=FALSE,AG672&amp;AF673,AG672),"("&amp;AF673)&amp;IF(AA673=AA674,IF(OR(AC674=$AC$4:$AC673)=FALSE,", ",""),") "),""))</f>
        <v/>
      </c>
      <c r="AH673" s="10" t="str">
        <f>IF((COUNTBLANK(D673)=1),"",IF(D673=D672,AH672,"")&amp;IF(B672&lt;&gt;B673,((IF(COUNTBLANK(E673)=1,$D$3&amp;"Non-type material: "&amp;$D$3,$D$3&amp;INDEX('type-categories'!$A$2:$B$100,MATCH(E673,'type-categories'!$A$2:$A$100,0),2)&amp;$D$3))),"")&amp;(IF(K673&lt;&gt;K672,$C$2&amp;UPPER(K673)&amp;$C$2&amp;$K$3&amp;" ",(IF(B673&lt;&gt;B672,$C$2&amp;UPPER(K673)&amp;$C$2&amp;$K$3&amp;" ",""))))&amp;IF((AA673&lt;&gt;AA674)*($H$2="y"),AD673&amp;AE673,IF((AA673&lt;&gt;AA674)*($H$2="m"),AD673&amp;AG673,IF(($H$2&lt;&gt;"m")*($H$2&lt;&gt;"Y"),(IF(F673=0,"",F673&amp;" "&amp;$F$4&amp;" "))&amp;(IF(G673=0,"",G673&amp;" "&amp;$G$4&amp;" "))&amp;(IF(H673=0,"",H673&amp;" "&amp;H$4&amp;" "))&amp;(IF(I673=0,"",I673&amp;" "&amp;$I$4&amp;" "))&amp;(IF(J673=0,"",J673&amp;" "&amp;$J$4&amp;" ")),"")))&amp;"; "&amp;IF((B673=B672)*(AA673=AA672), "same collecting data; ", IF((B673=B672)*(Z672=Z673),"same locality; ",(IF(COUNTBLANK(L673)=1,"",$D$2&amp;L673&amp;$L$3&amp;" "&amp;$D$2))&amp;(IF(COUNTBLANK(M673)=1,"",$E$2&amp;M673&amp;$E$2&amp;", "))&amp;(IF(COUNTBLANK(N673)=1,"",N673&amp;"; "))&amp;(IF(COUNTBLANK(O673)=1,"",O673&amp;"; ")))&amp;(IF(COUNTBLANK(P673)=1,"",P673&amp;"; "))&amp;(IF(COUNTBLANK(Q673)=1,"",Q673&amp;"; "))&amp;(IF(COUNTBLANK(R673)=1,"",R673&amp;"m, "))&amp;IF((COUNTBLANK(S673)=0)*(S673&lt;&gt;S672), S673&amp;"; ","")&amp;(IF(COUNTBLANK(U673)=1,"",U673&amp;"; "))&amp;(IF(COUNTBLANK(T673)=1,"",IF(COUNTBLANK(F$2)=1,T673&amp;"; ",T673&amp;" "&amp;F$2&amp;"; "))))&amp;(IF(COUNTBLANK(V673)=1,"",V673&amp;"; "))&amp;IF((COUNTBLANK(C673)=1),"",C673)&amp;IF((B673=B674)*(K673=K674)*(L673=L674)*(M673=M674),IF(($H$2&lt;&gt;"m")*($H$2&lt;&gt;"Y"), " • ", IF((ISNUMBER(FIND(")",AE673))), " • ", "")),IF((B673=B674)*(K673=K674)," • ",". ")))</f>
        <v/>
      </c>
      <c r="AI673" s="1"/>
    </row>
    <row r="674" spans="1:35" x14ac:dyDescent="0.25">
      <c r="A674" s="3" t="str">
        <f t="shared" si="73"/>
        <v/>
      </c>
      <c r="B674" s="53" t="str">
        <f t="shared" si="71"/>
        <v/>
      </c>
      <c r="C674" s="57"/>
      <c r="D674" s="57"/>
      <c r="E674" s="57"/>
      <c r="F674" s="57"/>
      <c r="G674" s="57"/>
      <c r="H674" s="57"/>
      <c r="I674" s="57"/>
      <c r="J674" s="57"/>
      <c r="K674" s="57"/>
      <c r="L674" s="57"/>
      <c r="M674" s="54"/>
      <c r="N674" s="57"/>
      <c r="O674" s="58"/>
      <c r="P674" s="58"/>
      <c r="Q674" s="58"/>
      <c r="R674" s="58"/>
      <c r="S674" s="54"/>
      <c r="T674" s="57"/>
      <c r="U674" s="57"/>
      <c r="V674" s="57"/>
      <c r="W674" s="57"/>
      <c r="X674" s="147" t="str">
        <f>IF(COUNTBLANK(D674)=1,"",IF('order-admin-units'!$I$1&lt;&gt;"y", "", IF(COUNTBLANK(K674)=1, 'order-admin-units'!$B$1+1, VLOOKUP(K674, ordercountry, 2))))</f>
        <v/>
      </c>
      <c r="Y674" s="147" t="str">
        <f>IF(COUNTBLANK(D674)=1,"",IF('order-admin-units'!$I$1&lt;&gt;"y", "", IF(COUNTBLANK(K674:L674)&gt;0, 'order-admin-units'!$B$2+1, VLOOKUP(K674&amp;"@"&amp;L674, orderadmin, 2))))</f>
        <v/>
      </c>
      <c r="Z674" s="147" t="str">
        <f t="shared" si="74"/>
        <v/>
      </c>
      <c r="AA674" s="147" t="str">
        <f t="shared" si="75"/>
        <v/>
      </c>
      <c r="AB674" s="147" t="str">
        <f t="shared" si="76"/>
        <v/>
      </c>
      <c r="AC674" s="147" t="str">
        <f t="shared" si="72"/>
        <v/>
      </c>
      <c r="AD674" s="11" t="str">
        <f t="shared" si="77"/>
        <v/>
      </c>
      <c r="AE674" s="11" t="str">
        <f t="array" ref="AE674">IF(COUNTBLANK(D674)=1,"",IF(OR($H$2="y",$H$2="m"),IF(AA674=AA673,IF(OR(AB674=$AB$4:$AB673)=FALSE,AE673&amp;C674,AE673),"("&amp;C674)&amp;IF(AA674=AA675,IF(OR(AB675=$AB$4:$AB674)=FALSE,", ",""),") "),""))</f>
        <v/>
      </c>
      <c r="AF674" s="11" t="str">
        <f t="array" ref="AF674">IF((COUNTBLANK(D674)=0)*OR($H$2="y",$H$2="m"),IFERROR(LEFT(C674, FIND(" ",C674)-1), C674),"")</f>
        <v/>
      </c>
      <c r="AG674" s="11" t="str">
        <f t="array" ref="AG674">IF(COUNTBLANK(D674)=1,"",IF(OR($H$2="y",$H$2="m"),IF(AA674=AA673,IF(OR(AC674=$AC$4:$AC673)=FALSE,AG673&amp;AF674,AG673),"("&amp;AF674)&amp;IF(AA674=AA675,IF(OR(AC675=$AC$4:$AC674)=FALSE,", ",""),") "),""))</f>
        <v/>
      </c>
      <c r="AH674" s="10" t="str">
        <f>IF((COUNTBLANK(D674)=1),"",IF(D674=D673,AH673,"")&amp;IF(B673&lt;&gt;B674,((IF(COUNTBLANK(E674)=1,$D$3&amp;"Non-type material: "&amp;$D$3,$D$3&amp;INDEX('type-categories'!$A$2:$B$100,MATCH(E674,'type-categories'!$A$2:$A$100,0),2)&amp;$D$3))),"")&amp;(IF(K674&lt;&gt;K673,$C$2&amp;UPPER(K674)&amp;$C$2&amp;$K$3&amp;" ",(IF(B674&lt;&gt;B673,$C$2&amp;UPPER(K674)&amp;$C$2&amp;$K$3&amp;" ",""))))&amp;IF((AA674&lt;&gt;AA675)*($H$2="y"),AD674&amp;AE674,IF((AA674&lt;&gt;AA675)*($H$2="m"),AD674&amp;AG674,IF(($H$2&lt;&gt;"m")*($H$2&lt;&gt;"Y"),(IF(F674=0,"",F674&amp;" "&amp;$F$4&amp;" "))&amp;(IF(G674=0,"",G674&amp;" "&amp;$G$4&amp;" "))&amp;(IF(H674=0,"",H674&amp;" "&amp;H$4&amp;" "))&amp;(IF(I674=0,"",I674&amp;" "&amp;$I$4&amp;" "))&amp;(IF(J674=0,"",J674&amp;" "&amp;$J$4&amp;" ")),"")))&amp;"; "&amp;IF((B674=B673)*(AA674=AA673), "same collecting data; ", IF((B674=B673)*(Z673=Z674),"same locality; ",(IF(COUNTBLANK(L674)=1,"",$D$2&amp;L674&amp;$L$3&amp;" "&amp;$D$2))&amp;(IF(COUNTBLANK(M674)=1,"",$E$2&amp;M674&amp;$E$2&amp;", "))&amp;(IF(COUNTBLANK(N674)=1,"",N674&amp;"; "))&amp;(IF(COUNTBLANK(O674)=1,"",O674&amp;"; ")))&amp;(IF(COUNTBLANK(P674)=1,"",P674&amp;"; "))&amp;(IF(COUNTBLANK(Q674)=1,"",Q674&amp;"; "))&amp;(IF(COUNTBLANK(R674)=1,"",R674&amp;"m, "))&amp;IF((COUNTBLANK(S674)=0)*(S674&lt;&gt;S673), S674&amp;"; ","")&amp;(IF(COUNTBLANK(U674)=1,"",U674&amp;"; "))&amp;(IF(COUNTBLANK(T674)=1,"",IF(COUNTBLANK(F$2)=1,T674&amp;"; ",T674&amp;" "&amp;F$2&amp;"; "))))&amp;(IF(COUNTBLANK(V674)=1,"",V674&amp;"; "))&amp;IF((COUNTBLANK(C674)=1),"",C674)&amp;IF((B674=B675)*(K674=K675)*(L674=L675)*(M674=M675),IF(($H$2&lt;&gt;"m")*($H$2&lt;&gt;"Y"), " • ", IF((ISNUMBER(FIND(")",AE674))), " • ", "")),IF((B674=B675)*(K674=K675)," • ",". ")))</f>
        <v/>
      </c>
      <c r="AI674" s="1"/>
    </row>
    <row r="675" spans="1:35" x14ac:dyDescent="0.25">
      <c r="A675" s="3" t="str">
        <f t="shared" si="73"/>
        <v/>
      </c>
      <c r="B675" s="53" t="str">
        <f t="shared" si="71"/>
        <v/>
      </c>
      <c r="C675" s="57"/>
      <c r="D675" s="57"/>
      <c r="E675" s="57"/>
      <c r="F675" s="57"/>
      <c r="G675" s="57"/>
      <c r="H675" s="57"/>
      <c r="I675" s="57"/>
      <c r="J675" s="57"/>
      <c r="K675" s="57"/>
      <c r="L675" s="57"/>
      <c r="M675" s="54"/>
      <c r="N675" s="57"/>
      <c r="O675" s="58"/>
      <c r="P675" s="58"/>
      <c r="Q675" s="58"/>
      <c r="R675" s="58"/>
      <c r="S675" s="54"/>
      <c r="T675" s="57"/>
      <c r="U675" s="57"/>
      <c r="V675" s="57"/>
      <c r="W675" s="57"/>
      <c r="X675" s="147" t="str">
        <f>IF(COUNTBLANK(D675)=1,"",IF('order-admin-units'!$I$1&lt;&gt;"y", "", IF(COUNTBLANK(K675)=1, 'order-admin-units'!$B$1+1, VLOOKUP(K675, ordercountry, 2))))</f>
        <v/>
      </c>
      <c r="Y675" s="147" t="str">
        <f>IF(COUNTBLANK(D675)=1,"",IF('order-admin-units'!$I$1&lt;&gt;"y", "", IF(COUNTBLANK(K675:L675)&gt;0, 'order-admin-units'!$B$2+1, VLOOKUP(K675&amp;"@"&amp;L675, orderadmin, 2))))</f>
        <v/>
      </c>
      <c r="Z675" s="147" t="str">
        <f t="shared" si="74"/>
        <v/>
      </c>
      <c r="AA675" s="147" t="str">
        <f t="shared" si="75"/>
        <v/>
      </c>
      <c r="AB675" s="147" t="str">
        <f t="shared" si="76"/>
        <v/>
      </c>
      <c r="AC675" s="147" t="str">
        <f t="shared" si="72"/>
        <v/>
      </c>
      <c r="AD675" s="11" t="str">
        <f t="shared" si="77"/>
        <v/>
      </c>
      <c r="AE675" s="11" t="str">
        <f t="array" ref="AE675">IF(COUNTBLANK(D675)=1,"",IF(OR($H$2="y",$H$2="m"),IF(AA675=AA674,IF(OR(AB675=$AB$4:$AB674)=FALSE,AE674&amp;C675,AE674),"("&amp;C675)&amp;IF(AA675=AA676,IF(OR(AB676=$AB$4:$AB675)=FALSE,", ",""),") "),""))</f>
        <v/>
      </c>
      <c r="AF675" s="11" t="str">
        <f t="array" ref="AF675">IF((COUNTBLANK(D675)=0)*OR($H$2="y",$H$2="m"),IFERROR(LEFT(C675, FIND(" ",C675)-1), C675),"")</f>
        <v/>
      </c>
      <c r="AG675" s="11" t="str">
        <f t="array" ref="AG675">IF(COUNTBLANK(D675)=1,"",IF(OR($H$2="y",$H$2="m"),IF(AA675=AA674,IF(OR(AC675=$AC$4:$AC674)=FALSE,AG674&amp;AF675,AG674),"("&amp;AF675)&amp;IF(AA675=AA676,IF(OR(AC676=$AC$4:$AC675)=FALSE,", ",""),") "),""))</f>
        <v/>
      </c>
      <c r="AH675" s="10" t="str">
        <f>IF((COUNTBLANK(D675)=1),"",IF(D675=D674,AH674,"")&amp;IF(B674&lt;&gt;B675,((IF(COUNTBLANK(E675)=1,$D$3&amp;"Non-type material: "&amp;$D$3,$D$3&amp;INDEX('type-categories'!$A$2:$B$100,MATCH(E675,'type-categories'!$A$2:$A$100,0),2)&amp;$D$3))),"")&amp;(IF(K675&lt;&gt;K674,$C$2&amp;UPPER(K675)&amp;$C$2&amp;$K$3&amp;" ",(IF(B675&lt;&gt;B674,$C$2&amp;UPPER(K675)&amp;$C$2&amp;$K$3&amp;" ",""))))&amp;IF((AA675&lt;&gt;AA676)*($H$2="y"),AD675&amp;AE675,IF((AA675&lt;&gt;AA676)*($H$2="m"),AD675&amp;AG675,IF(($H$2&lt;&gt;"m")*($H$2&lt;&gt;"Y"),(IF(F675=0,"",F675&amp;" "&amp;$F$4&amp;" "))&amp;(IF(G675=0,"",G675&amp;" "&amp;$G$4&amp;" "))&amp;(IF(H675=0,"",H675&amp;" "&amp;H$4&amp;" "))&amp;(IF(I675=0,"",I675&amp;" "&amp;$I$4&amp;" "))&amp;(IF(J675=0,"",J675&amp;" "&amp;$J$4&amp;" ")),"")))&amp;"; "&amp;IF((B675=B674)*(AA675=AA674), "same collecting data; ", IF((B675=B674)*(Z674=Z675),"same locality; ",(IF(COUNTBLANK(L675)=1,"",$D$2&amp;L675&amp;$L$3&amp;" "&amp;$D$2))&amp;(IF(COUNTBLANK(M675)=1,"",$E$2&amp;M675&amp;$E$2&amp;", "))&amp;(IF(COUNTBLANK(N675)=1,"",N675&amp;"; "))&amp;(IF(COUNTBLANK(O675)=1,"",O675&amp;"; ")))&amp;(IF(COUNTBLANK(P675)=1,"",P675&amp;"; "))&amp;(IF(COUNTBLANK(Q675)=1,"",Q675&amp;"; "))&amp;(IF(COUNTBLANK(R675)=1,"",R675&amp;"m, "))&amp;IF((COUNTBLANK(S675)=0)*(S675&lt;&gt;S674), S675&amp;"; ","")&amp;(IF(COUNTBLANK(U675)=1,"",U675&amp;"; "))&amp;(IF(COUNTBLANK(T675)=1,"",IF(COUNTBLANK(F$2)=1,T675&amp;"; ",T675&amp;" "&amp;F$2&amp;"; "))))&amp;(IF(COUNTBLANK(V675)=1,"",V675&amp;"; "))&amp;IF((COUNTBLANK(C675)=1),"",C675)&amp;IF((B675=B676)*(K675=K676)*(L675=L676)*(M675=M676),IF(($H$2&lt;&gt;"m")*($H$2&lt;&gt;"Y"), " • ", IF((ISNUMBER(FIND(")",AE675))), " • ", "")),IF((B675=B676)*(K675=K676)," • ",". ")))</f>
        <v/>
      </c>
      <c r="AI675" s="1"/>
    </row>
    <row r="676" spans="1:35" x14ac:dyDescent="0.25">
      <c r="A676" s="3" t="str">
        <f t="shared" si="73"/>
        <v/>
      </c>
      <c r="B676" s="53" t="str">
        <f t="shared" si="71"/>
        <v/>
      </c>
      <c r="C676" s="57"/>
      <c r="D676" s="57"/>
      <c r="E676" s="57"/>
      <c r="F676" s="57"/>
      <c r="G676" s="57"/>
      <c r="H676" s="57"/>
      <c r="I676" s="57"/>
      <c r="J676" s="57"/>
      <c r="K676" s="57"/>
      <c r="L676" s="57"/>
      <c r="M676" s="54"/>
      <c r="N676" s="57"/>
      <c r="O676" s="58"/>
      <c r="P676" s="58"/>
      <c r="Q676" s="58"/>
      <c r="R676" s="58"/>
      <c r="S676" s="54"/>
      <c r="T676" s="57"/>
      <c r="U676" s="57"/>
      <c r="V676" s="57"/>
      <c r="W676" s="57"/>
      <c r="X676" s="147" t="str">
        <f>IF(COUNTBLANK(D676)=1,"",IF('order-admin-units'!$I$1&lt;&gt;"y", "", IF(COUNTBLANK(K676)=1, 'order-admin-units'!$B$1+1, VLOOKUP(K676, ordercountry, 2))))</f>
        <v/>
      </c>
      <c r="Y676" s="147" t="str">
        <f>IF(COUNTBLANK(D676)=1,"",IF('order-admin-units'!$I$1&lt;&gt;"y", "", IF(COUNTBLANK(K676:L676)&gt;0, 'order-admin-units'!$B$2+1, VLOOKUP(K676&amp;"@"&amp;L676, orderadmin, 2))))</f>
        <v/>
      </c>
      <c r="Z676" s="147" t="str">
        <f t="shared" si="74"/>
        <v/>
      </c>
      <c r="AA676" s="147" t="str">
        <f t="shared" si="75"/>
        <v/>
      </c>
      <c r="AB676" s="147" t="str">
        <f t="shared" si="76"/>
        <v/>
      </c>
      <c r="AC676" s="147" t="str">
        <f t="shared" si="72"/>
        <v/>
      </c>
      <c r="AD676" s="11" t="str">
        <f t="shared" si="77"/>
        <v/>
      </c>
      <c r="AE676" s="11" t="str">
        <f t="array" ref="AE676">IF(COUNTBLANK(D676)=1,"",IF(OR($H$2="y",$H$2="m"),IF(AA676=AA675,IF(OR(AB676=$AB$4:$AB675)=FALSE,AE675&amp;C676,AE675),"("&amp;C676)&amp;IF(AA676=AA677,IF(OR(AB677=$AB$4:$AB676)=FALSE,", ",""),") "),""))</f>
        <v/>
      </c>
      <c r="AF676" s="11" t="str">
        <f t="array" ref="AF676">IF((COUNTBLANK(D676)=0)*OR($H$2="y",$H$2="m"),IFERROR(LEFT(C676, FIND(" ",C676)-1), C676),"")</f>
        <v/>
      </c>
      <c r="AG676" s="11" t="str">
        <f t="array" ref="AG676">IF(COUNTBLANK(D676)=1,"",IF(OR($H$2="y",$H$2="m"),IF(AA676=AA675,IF(OR(AC676=$AC$4:$AC675)=FALSE,AG675&amp;AF676,AG675),"("&amp;AF676)&amp;IF(AA676=AA677,IF(OR(AC677=$AC$4:$AC676)=FALSE,", ",""),") "),""))</f>
        <v/>
      </c>
      <c r="AH676" s="10" t="str">
        <f>IF((COUNTBLANK(D676)=1),"",IF(D676=D675,AH675,"")&amp;IF(B675&lt;&gt;B676,((IF(COUNTBLANK(E676)=1,$D$3&amp;"Non-type material: "&amp;$D$3,$D$3&amp;INDEX('type-categories'!$A$2:$B$100,MATCH(E676,'type-categories'!$A$2:$A$100,0),2)&amp;$D$3))),"")&amp;(IF(K676&lt;&gt;K675,$C$2&amp;UPPER(K676)&amp;$C$2&amp;$K$3&amp;" ",(IF(B676&lt;&gt;B675,$C$2&amp;UPPER(K676)&amp;$C$2&amp;$K$3&amp;" ",""))))&amp;IF((AA676&lt;&gt;AA677)*($H$2="y"),AD676&amp;AE676,IF((AA676&lt;&gt;AA677)*($H$2="m"),AD676&amp;AG676,IF(($H$2&lt;&gt;"m")*($H$2&lt;&gt;"Y"),(IF(F676=0,"",F676&amp;" "&amp;$F$4&amp;" "))&amp;(IF(G676=0,"",G676&amp;" "&amp;$G$4&amp;" "))&amp;(IF(H676=0,"",H676&amp;" "&amp;H$4&amp;" "))&amp;(IF(I676=0,"",I676&amp;" "&amp;$I$4&amp;" "))&amp;(IF(J676=0,"",J676&amp;" "&amp;$J$4&amp;" ")),"")))&amp;"; "&amp;IF((B676=B675)*(AA676=AA675), "same collecting data; ", IF((B676=B675)*(Z675=Z676),"same locality; ",(IF(COUNTBLANK(L676)=1,"",$D$2&amp;L676&amp;$L$3&amp;" "&amp;$D$2))&amp;(IF(COUNTBLANK(M676)=1,"",$E$2&amp;M676&amp;$E$2&amp;", "))&amp;(IF(COUNTBLANK(N676)=1,"",N676&amp;"; "))&amp;(IF(COUNTBLANK(O676)=1,"",O676&amp;"; ")))&amp;(IF(COUNTBLANK(P676)=1,"",P676&amp;"; "))&amp;(IF(COUNTBLANK(Q676)=1,"",Q676&amp;"; "))&amp;(IF(COUNTBLANK(R676)=1,"",R676&amp;"m, "))&amp;IF((COUNTBLANK(S676)=0)*(S676&lt;&gt;S675), S676&amp;"; ","")&amp;(IF(COUNTBLANK(U676)=1,"",U676&amp;"; "))&amp;(IF(COUNTBLANK(T676)=1,"",IF(COUNTBLANK(F$2)=1,T676&amp;"; ",T676&amp;" "&amp;F$2&amp;"; "))))&amp;(IF(COUNTBLANK(V676)=1,"",V676&amp;"; "))&amp;IF((COUNTBLANK(C676)=1),"",C676)&amp;IF((B676=B677)*(K676=K677)*(L676=L677)*(M676=M677),IF(($H$2&lt;&gt;"m")*($H$2&lt;&gt;"Y"), " • ", IF((ISNUMBER(FIND(")",AE676))), " • ", "")),IF((B676=B677)*(K676=K677)," • ",". ")))</f>
        <v/>
      </c>
      <c r="AI676" s="1"/>
    </row>
    <row r="677" spans="1:35" x14ac:dyDescent="0.25">
      <c r="A677" s="3" t="str">
        <f t="shared" si="73"/>
        <v/>
      </c>
      <c r="B677" s="53" t="str">
        <f t="shared" si="71"/>
        <v/>
      </c>
      <c r="C677" s="57"/>
      <c r="D677" s="57"/>
      <c r="E677" s="57"/>
      <c r="F677" s="57"/>
      <c r="G677" s="57"/>
      <c r="H677" s="57"/>
      <c r="I677" s="57"/>
      <c r="J677" s="57"/>
      <c r="K677" s="57"/>
      <c r="L677" s="57"/>
      <c r="M677" s="54"/>
      <c r="N677" s="57"/>
      <c r="O677" s="58"/>
      <c r="P677" s="58"/>
      <c r="Q677" s="58"/>
      <c r="R677" s="58"/>
      <c r="S677" s="54"/>
      <c r="T677" s="57"/>
      <c r="U677" s="57"/>
      <c r="V677" s="57"/>
      <c r="W677" s="57"/>
      <c r="X677" s="147" t="str">
        <f>IF(COUNTBLANK(D677)=1,"",IF('order-admin-units'!$I$1&lt;&gt;"y", "", IF(COUNTBLANK(K677)=1, 'order-admin-units'!$B$1+1, VLOOKUP(K677, ordercountry, 2))))</f>
        <v/>
      </c>
      <c r="Y677" s="147" t="str">
        <f>IF(COUNTBLANK(D677)=1,"",IF('order-admin-units'!$I$1&lt;&gt;"y", "", IF(COUNTBLANK(K677:L677)&gt;0, 'order-admin-units'!$B$2+1, VLOOKUP(K677&amp;"@"&amp;L677, orderadmin, 2))))</f>
        <v/>
      </c>
      <c r="Z677" s="147" t="str">
        <f t="shared" si="74"/>
        <v/>
      </c>
      <c r="AA677" s="147" t="str">
        <f t="shared" si="75"/>
        <v/>
      </c>
      <c r="AB677" s="147" t="str">
        <f t="shared" si="76"/>
        <v/>
      </c>
      <c r="AC677" s="147" t="str">
        <f t="shared" si="72"/>
        <v/>
      </c>
      <c r="AD677" s="11" t="str">
        <f t="shared" si="77"/>
        <v/>
      </c>
      <c r="AE677" s="11" t="str">
        <f t="array" ref="AE677">IF(COUNTBLANK(D677)=1,"",IF(OR($H$2="y",$H$2="m"),IF(AA677=AA676,IF(OR(AB677=$AB$4:$AB676)=FALSE,AE676&amp;C677,AE676),"("&amp;C677)&amp;IF(AA677=AA678,IF(OR(AB678=$AB$4:$AB677)=FALSE,", ",""),") "),""))</f>
        <v/>
      </c>
      <c r="AF677" s="11" t="str">
        <f t="array" ref="AF677">IF((COUNTBLANK(D677)=0)*OR($H$2="y",$H$2="m"),IFERROR(LEFT(C677, FIND(" ",C677)-1), C677),"")</f>
        <v/>
      </c>
      <c r="AG677" s="11" t="str">
        <f t="array" ref="AG677">IF(COUNTBLANK(D677)=1,"",IF(OR($H$2="y",$H$2="m"),IF(AA677=AA676,IF(OR(AC677=$AC$4:$AC676)=FALSE,AG676&amp;AF677,AG676),"("&amp;AF677)&amp;IF(AA677=AA678,IF(OR(AC678=$AC$4:$AC677)=FALSE,", ",""),") "),""))</f>
        <v/>
      </c>
      <c r="AH677" s="10" t="str">
        <f>IF((COUNTBLANK(D677)=1),"",IF(D677=D676,AH676,"")&amp;IF(B676&lt;&gt;B677,((IF(COUNTBLANK(E677)=1,$D$3&amp;"Non-type material: "&amp;$D$3,$D$3&amp;INDEX('type-categories'!$A$2:$B$100,MATCH(E677,'type-categories'!$A$2:$A$100,0),2)&amp;$D$3))),"")&amp;(IF(K677&lt;&gt;K676,$C$2&amp;UPPER(K677)&amp;$C$2&amp;$K$3&amp;" ",(IF(B677&lt;&gt;B676,$C$2&amp;UPPER(K677)&amp;$C$2&amp;$K$3&amp;" ",""))))&amp;IF((AA677&lt;&gt;AA678)*($H$2="y"),AD677&amp;AE677,IF((AA677&lt;&gt;AA678)*($H$2="m"),AD677&amp;AG677,IF(($H$2&lt;&gt;"m")*($H$2&lt;&gt;"Y"),(IF(F677=0,"",F677&amp;" "&amp;$F$4&amp;" "))&amp;(IF(G677=0,"",G677&amp;" "&amp;$G$4&amp;" "))&amp;(IF(H677=0,"",H677&amp;" "&amp;H$4&amp;" "))&amp;(IF(I677=0,"",I677&amp;" "&amp;$I$4&amp;" "))&amp;(IF(J677=0,"",J677&amp;" "&amp;$J$4&amp;" ")),"")))&amp;"; "&amp;IF((B677=B676)*(AA677=AA676), "same collecting data; ", IF((B677=B676)*(Z676=Z677),"same locality; ",(IF(COUNTBLANK(L677)=1,"",$D$2&amp;L677&amp;$L$3&amp;" "&amp;$D$2))&amp;(IF(COUNTBLANK(M677)=1,"",$E$2&amp;M677&amp;$E$2&amp;", "))&amp;(IF(COUNTBLANK(N677)=1,"",N677&amp;"; "))&amp;(IF(COUNTBLANK(O677)=1,"",O677&amp;"; ")))&amp;(IF(COUNTBLANK(P677)=1,"",P677&amp;"; "))&amp;(IF(COUNTBLANK(Q677)=1,"",Q677&amp;"; "))&amp;(IF(COUNTBLANK(R677)=1,"",R677&amp;"m, "))&amp;IF((COUNTBLANK(S677)=0)*(S677&lt;&gt;S676), S677&amp;"; ","")&amp;(IF(COUNTBLANK(U677)=1,"",U677&amp;"; "))&amp;(IF(COUNTBLANK(T677)=1,"",IF(COUNTBLANK(F$2)=1,T677&amp;"; ",T677&amp;" "&amp;F$2&amp;"; "))))&amp;(IF(COUNTBLANK(V677)=1,"",V677&amp;"; "))&amp;IF((COUNTBLANK(C677)=1),"",C677)&amp;IF((B677=B678)*(K677=K678)*(L677=L678)*(M677=M678),IF(($H$2&lt;&gt;"m")*($H$2&lt;&gt;"Y"), " • ", IF((ISNUMBER(FIND(")",AE677))), " • ", "")),IF((B677=B678)*(K677=K678)," • ",". ")))</f>
        <v/>
      </c>
      <c r="AI677" s="1"/>
    </row>
    <row r="678" spans="1:35" x14ac:dyDescent="0.25">
      <c r="A678" s="3" t="str">
        <f t="shared" si="73"/>
        <v/>
      </c>
      <c r="B678" s="53" t="str">
        <f t="shared" si="71"/>
        <v/>
      </c>
      <c r="C678" s="57"/>
      <c r="D678" s="57"/>
      <c r="E678" s="57"/>
      <c r="F678" s="57"/>
      <c r="G678" s="57"/>
      <c r="H678" s="57"/>
      <c r="I678" s="57"/>
      <c r="J678" s="57"/>
      <c r="K678" s="57"/>
      <c r="L678" s="57"/>
      <c r="M678" s="54"/>
      <c r="N678" s="57"/>
      <c r="O678" s="58"/>
      <c r="P678" s="58"/>
      <c r="Q678" s="58"/>
      <c r="R678" s="58"/>
      <c r="S678" s="54"/>
      <c r="T678" s="57"/>
      <c r="U678" s="57"/>
      <c r="V678" s="57"/>
      <c r="W678" s="57"/>
      <c r="X678" s="147" t="str">
        <f>IF(COUNTBLANK(D678)=1,"",IF('order-admin-units'!$I$1&lt;&gt;"y", "", IF(COUNTBLANK(K678)=1, 'order-admin-units'!$B$1+1, VLOOKUP(K678, ordercountry, 2))))</f>
        <v/>
      </c>
      <c r="Y678" s="147" t="str">
        <f>IF(COUNTBLANK(D678)=1,"",IF('order-admin-units'!$I$1&lt;&gt;"y", "", IF(COUNTBLANK(K678:L678)&gt;0, 'order-admin-units'!$B$2+1, VLOOKUP(K678&amp;"@"&amp;L678, orderadmin, 2))))</f>
        <v/>
      </c>
      <c r="Z678" s="147" t="str">
        <f t="shared" si="74"/>
        <v/>
      </c>
      <c r="AA678" s="147" t="str">
        <f t="shared" si="75"/>
        <v/>
      </c>
      <c r="AB678" s="147" t="str">
        <f t="shared" si="76"/>
        <v/>
      </c>
      <c r="AC678" s="147" t="str">
        <f t="shared" si="72"/>
        <v/>
      </c>
      <c r="AD678" s="11" t="str">
        <f t="shared" si="77"/>
        <v/>
      </c>
      <c r="AE678" s="11" t="str">
        <f t="array" ref="AE678">IF(COUNTBLANK(D678)=1,"",IF(OR($H$2="y",$H$2="m"),IF(AA678=AA677,IF(OR(AB678=$AB$4:$AB677)=FALSE,AE677&amp;C678,AE677),"("&amp;C678)&amp;IF(AA678=AA679,IF(OR(AB679=$AB$4:$AB678)=FALSE,", ",""),") "),""))</f>
        <v/>
      </c>
      <c r="AF678" s="11" t="str">
        <f t="array" ref="AF678">IF((COUNTBLANK(D678)=0)*OR($H$2="y",$H$2="m"),IFERROR(LEFT(C678, FIND(" ",C678)-1), C678),"")</f>
        <v/>
      </c>
      <c r="AG678" s="11" t="str">
        <f t="array" ref="AG678">IF(COUNTBLANK(D678)=1,"",IF(OR($H$2="y",$H$2="m"),IF(AA678=AA677,IF(OR(AC678=$AC$4:$AC677)=FALSE,AG677&amp;AF678,AG677),"("&amp;AF678)&amp;IF(AA678=AA679,IF(OR(AC679=$AC$4:$AC678)=FALSE,", ",""),") "),""))</f>
        <v/>
      </c>
      <c r="AH678" s="10" t="str">
        <f>IF((COUNTBLANK(D678)=1),"",IF(D678=D677,AH677,"")&amp;IF(B677&lt;&gt;B678,((IF(COUNTBLANK(E678)=1,$D$3&amp;"Non-type material: "&amp;$D$3,$D$3&amp;INDEX('type-categories'!$A$2:$B$100,MATCH(E678,'type-categories'!$A$2:$A$100,0),2)&amp;$D$3))),"")&amp;(IF(K678&lt;&gt;K677,$C$2&amp;UPPER(K678)&amp;$C$2&amp;$K$3&amp;" ",(IF(B678&lt;&gt;B677,$C$2&amp;UPPER(K678)&amp;$C$2&amp;$K$3&amp;" ",""))))&amp;IF((AA678&lt;&gt;AA679)*($H$2="y"),AD678&amp;AE678,IF((AA678&lt;&gt;AA679)*($H$2="m"),AD678&amp;AG678,IF(($H$2&lt;&gt;"m")*($H$2&lt;&gt;"Y"),(IF(F678=0,"",F678&amp;" "&amp;$F$4&amp;" "))&amp;(IF(G678=0,"",G678&amp;" "&amp;$G$4&amp;" "))&amp;(IF(H678=0,"",H678&amp;" "&amp;H$4&amp;" "))&amp;(IF(I678=0,"",I678&amp;" "&amp;$I$4&amp;" "))&amp;(IF(J678=0,"",J678&amp;" "&amp;$J$4&amp;" ")),"")))&amp;"; "&amp;IF((B678=B677)*(AA678=AA677), "same collecting data; ", IF((B678=B677)*(Z677=Z678),"same locality; ",(IF(COUNTBLANK(L678)=1,"",$D$2&amp;L678&amp;$L$3&amp;" "&amp;$D$2))&amp;(IF(COUNTBLANK(M678)=1,"",$E$2&amp;M678&amp;$E$2&amp;", "))&amp;(IF(COUNTBLANK(N678)=1,"",N678&amp;"; "))&amp;(IF(COUNTBLANK(O678)=1,"",O678&amp;"; ")))&amp;(IF(COUNTBLANK(P678)=1,"",P678&amp;"; "))&amp;(IF(COUNTBLANK(Q678)=1,"",Q678&amp;"; "))&amp;(IF(COUNTBLANK(R678)=1,"",R678&amp;"m, "))&amp;IF((COUNTBLANK(S678)=0)*(S678&lt;&gt;S677), S678&amp;"; ","")&amp;(IF(COUNTBLANK(U678)=1,"",U678&amp;"; "))&amp;(IF(COUNTBLANK(T678)=1,"",IF(COUNTBLANK(F$2)=1,T678&amp;"; ",T678&amp;" "&amp;F$2&amp;"; "))))&amp;(IF(COUNTBLANK(V678)=1,"",V678&amp;"; "))&amp;IF((COUNTBLANK(C678)=1),"",C678)&amp;IF((B678=B679)*(K678=K679)*(L678=L679)*(M678=M679),IF(($H$2&lt;&gt;"m")*($H$2&lt;&gt;"Y"), " • ", IF((ISNUMBER(FIND(")",AE678))), " • ", "")),IF((B678=B679)*(K678=K679)," • ",". ")))</f>
        <v/>
      </c>
      <c r="AI678" s="1"/>
    </row>
    <row r="679" spans="1:35" x14ac:dyDescent="0.25">
      <c r="A679" s="3" t="str">
        <f t="shared" si="73"/>
        <v/>
      </c>
      <c r="B679" s="53" t="str">
        <f t="shared" si="71"/>
        <v/>
      </c>
      <c r="C679" s="57"/>
      <c r="D679" s="57"/>
      <c r="E679" s="57"/>
      <c r="F679" s="57"/>
      <c r="G679" s="57"/>
      <c r="H679" s="57"/>
      <c r="I679" s="57"/>
      <c r="J679" s="57"/>
      <c r="K679" s="57"/>
      <c r="L679" s="57"/>
      <c r="M679" s="54"/>
      <c r="N679" s="57"/>
      <c r="O679" s="58"/>
      <c r="P679" s="58"/>
      <c r="Q679" s="58"/>
      <c r="R679" s="58"/>
      <c r="S679" s="54"/>
      <c r="T679" s="57"/>
      <c r="U679" s="57"/>
      <c r="V679" s="57"/>
      <c r="W679" s="57"/>
      <c r="X679" s="147" t="str">
        <f>IF(COUNTBLANK(D679)=1,"",IF('order-admin-units'!$I$1&lt;&gt;"y", "", IF(COUNTBLANK(K679)=1, 'order-admin-units'!$B$1+1, VLOOKUP(K679, ordercountry, 2))))</f>
        <v/>
      </c>
      <c r="Y679" s="147" t="str">
        <f>IF(COUNTBLANK(D679)=1,"",IF('order-admin-units'!$I$1&lt;&gt;"y", "", IF(COUNTBLANK(K679:L679)&gt;0, 'order-admin-units'!$B$2+1, VLOOKUP(K679&amp;"@"&amp;L679, orderadmin, 2))))</f>
        <v/>
      </c>
      <c r="Z679" s="147" t="str">
        <f t="shared" si="74"/>
        <v/>
      </c>
      <c r="AA679" s="147" t="str">
        <f t="shared" si="75"/>
        <v/>
      </c>
      <c r="AB679" s="147" t="str">
        <f t="shared" si="76"/>
        <v/>
      </c>
      <c r="AC679" s="147" t="str">
        <f t="shared" si="72"/>
        <v/>
      </c>
      <c r="AD679" s="11" t="str">
        <f t="shared" si="77"/>
        <v/>
      </c>
      <c r="AE679" s="11" t="str">
        <f t="array" ref="AE679">IF(COUNTBLANK(D679)=1,"",IF(OR($H$2="y",$H$2="m"),IF(AA679=AA678,IF(OR(AB679=$AB$4:$AB678)=FALSE,AE678&amp;C679,AE678),"("&amp;C679)&amp;IF(AA679=AA680,IF(OR(AB680=$AB$4:$AB679)=FALSE,", ",""),") "),""))</f>
        <v/>
      </c>
      <c r="AF679" s="11" t="str">
        <f t="array" ref="AF679">IF((COUNTBLANK(D679)=0)*OR($H$2="y",$H$2="m"),IFERROR(LEFT(C679, FIND(" ",C679)-1), C679),"")</f>
        <v/>
      </c>
      <c r="AG679" s="11" t="str">
        <f t="array" ref="AG679">IF(COUNTBLANK(D679)=1,"",IF(OR($H$2="y",$H$2="m"),IF(AA679=AA678,IF(OR(AC679=$AC$4:$AC678)=FALSE,AG678&amp;AF679,AG678),"("&amp;AF679)&amp;IF(AA679=AA680,IF(OR(AC680=$AC$4:$AC679)=FALSE,", ",""),") "),""))</f>
        <v/>
      </c>
      <c r="AH679" s="10" t="str">
        <f>IF((COUNTBLANK(D679)=1),"",IF(D679=D678,AH678,"")&amp;IF(B678&lt;&gt;B679,((IF(COUNTBLANK(E679)=1,$D$3&amp;"Non-type material: "&amp;$D$3,$D$3&amp;INDEX('type-categories'!$A$2:$B$100,MATCH(E679,'type-categories'!$A$2:$A$100,0),2)&amp;$D$3))),"")&amp;(IF(K679&lt;&gt;K678,$C$2&amp;UPPER(K679)&amp;$C$2&amp;$K$3&amp;" ",(IF(B679&lt;&gt;B678,$C$2&amp;UPPER(K679)&amp;$C$2&amp;$K$3&amp;" ",""))))&amp;IF((AA679&lt;&gt;AA680)*($H$2="y"),AD679&amp;AE679,IF((AA679&lt;&gt;AA680)*($H$2="m"),AD679&amp;AG679,IF(($H$2&lt;&gt;"m")*($H$2&lt;&gt;"Y"),(IF(F679=0,"",F679&amp;" "&amp;$F$4&amp;" "))&amp;(IF(G679=0,"",G679&amp;" "&amp;$G$4&amp;" "))&amp;(IF(H679=0,"",H679&amp;" "&amp;H$4&amp;" "))&amp;(IF(I679=0,"",I679&amp;" "&amp;$I$4&amp;" "))&amp;(IF(J679=0,"",J679&amp;" "&amp;$J$4&amp;" ")),"")))&amp;"; "&amp;IF((B679=B678)*(AA679=AA678), "same collecting data; ", IF((B679=B678)*(Z678=Z679),"same locality; ",(IF(COUNTBLANK(L679)=1,"",$D$2&amp;L679&amp;$L$3&amp;" "&amp;$D$2))&amp;(IF(COUNTBLANK(M679)=1,"",$E$2&amp;M679&amp;$E$2&amp;", "))&amp;(IF(COUNTBLANK(N679)=1,"",N679&amp;"; "))&amp;(IF(COUNTBLANK(O679)=1,"",O679&amp;"; ")))&amp;(IF(COUNTBLANK(P679)=1,"",P679&amp;"; "))&amp;(IF(COUNTBLANK(Q679)=1,"",Q679&amp;"; "))&amp;(IF(COUNTBLANK(R679)=1,"",R679&amp;"m, "))&amp;IF((COUNTBLANK(S679)=0)*(S679&lt;&gt;S678), S679&amp;"; ","")&amp;(IF(COUNTBLANK(U679)=1,"",U679&amp;"; "))&amp;(IF(COUNTBLANK(T679)=1,"",IF(COUNTBLANK(F$2)=1,T679&amp;"; ",T679&amp;" "&amp;F$2&amp;"; "))))&amp;(IF(COUNTBLANK(V679)=1,"",V679&amp;"; "))&amp;IF((COUNTBLANK(C679)=1),"",C679)&amp;IF((B679=B680)*(K679=K680)*(L679=L680)*(M679=M680),IF(($H$2&lt;&gt;"m")*($H$2&lt;&gt;"Y"), " • ", IF((ISNUMBER(FIND(")",AE679))), " • ", "")),IF((B679=B680)*(K679=K680)," • ",". ")))</f>
        <v/>
      </c>
      <c r="AI679" s="1"/>
    </row>
    <row r="680" spans="1:35" x14ac:dyDescent="0.25">
      <c r="A680" s="3" t="str">
        <f t="shared" si="73"/>
        <v/>
      </c>
      <c r="B680" s="53" t="str">
        <f t="shared" si="71"/>
        <v/>
      </c>
      <c r="C680" s="57"/>
      <c r="D680" s="57"/>
      <c r="E680" s="57"/>
      <c r="F680" s="57"/>
      <c r="G680" s="57"/>
      <c r="H680" s="57"/>
      <c r="I680" s="57"/>
      <c r="J680" s="57"/>
      <c r="K680" s="57"/>
      <c r="L680" s="57"/>
      <c r="M680" s="54"/>
      <c r="N680" s="57"/>
      <c r="O680" s="58"/>
      <c r="P680" s="58"/>
      <c r="Q680" s="58"/>
      <c r="R680" s="58"/>
      <c r="S680" s="54"/>
      <c r="T680" s="57"/>
      <c r="U680" s="57"/>
      <c r="V680" s="57"/>
      <c r="W680" s="57"/>
      <c r="X680" s="147" t="str">
        <f>IF(COUNTBLANK(D680)=1,"",IF('order-admin-units'!$I$1&lt;&gt;"y", "", IF(COUNTBLANK(K680)=1, 'order-admin-units'!$B$1+1, VLOOKUP(K680, ordercountry, 2))))</f>
        <v/>
      </c>
      <c r="Y680" s="147" t="str">
        <f>IF(COUNTBLANK(D680)=1,"",IF('order-admin-units'!$I$1&lt;&gt;"y", "", IF(COUNTBLANK(K680:L680)&gt;0, 'order-admin-units'!$B$2+1, VLOOKUP(K680&amp;"@"&amp;L680, orderadmin, 2))))</f>
        <v/>
      </c>
      <c r="Z680" s="147" t="str">
        <f t="shared" si="74"/>
        <v/>
      </c>
      <c r="AA680" s="147" t="str">
        <f t="shared" si="75"/>
        <v/>
      </c>
      <c r="AB680" s="147" t="str">
        <f t="shared" si="76"/>
        <v/>
      </c>
      <c r="AC680" s="147" t="str">
        <f t="shared" si="72"/>
        <v/>
      </c>
      <c r="AD680" s="11" t="str">
        <f t="shared" si="77"/>
        <v/>
      </c>
      <c r="AE680" s="11" t="str">
        <f t="array" ref="AE680">IF(COUNTBLANK(D680)=1,"",IF(OR($H$2="y",$H$2="m"),IF(AA680=AA679,IF(OR(AB680=$AB$4:$AB679)=FALSE,AE679&amp;C680,AE679),"("&amp;C680)&amp;IF(AA680=AA681,IF(OR(AB681=$AB$4:$AB680)=FALSE,", ",""),") "),""))</f>
        <v/>
      </c>
      <c r="AF680" s="11" t="str">
        <f t="array" ref="AF680">IF((COUNTBLANK(D680)=0)*OR($H$2="y",$H$2="m"),IFERROR(LEFT(C680, FIND(" ",C680)-1), C680),"")</f>
        <v/>
      </c>
      <c r="AG680" s="11" t="str">
        <f t="array" ref="AG680">IF(COUNTBLANK(D680)=1,"",IF(OR($H$2="y",$H$2="m"),IF(AA680=AA679,IF(OR(AC680=$AC$4:$AC679)=FALSE,AG679&amp;AF680,AG679),"("&amp;AF680)&amp;IF(AA680=AA681,IF(OR(AC681=$AC$4:$AC680)=FALSE,", ",""),") "),""))</f>
        <v/>
      </c>
      <c r="AH680" s="10" t="str">
        <f>IF((COUNTBLANK(D680)=1),"",IF(D680=D679,AH679,"")&amp;IF(B679&lt;&gt;B680,((IF(COUNTBLANK(E680)=1,$D$3&amp;"Non-type material: "&amp;$D$3,$D$3&amp;INDEX('type-categories'!$A$2:$B$100,MATCH(E680,'type-categories'!$A$2:$A$100,0),2)&amp;$D$3))),"")&amp;(IF(K680&lt;&gt;K679,$C$2&amp;UPPER(K680)&amp;$C$2&amp;$K$3&amp;" ",(IF(B680&lt;&gt;B679,$C$2&amp;UPPER(K680)&amp;$C$2&amp;$K$3&amp;" ",""))))&amp;IF((AA680&lt;&gt;AA681)*($H$2="y"),AD680&amp;AE680,IF((AA680&lt;&gt;AA681)*($H$2="m"),AD680&amp;AG680,IF(($H$2&lt;&gt;"m")*($H$2&lt;&gt;"Y"),(IF(F680=0,"",F680&amp;" "&amp;$F$4&amp;" "))&amp;(IF(G680=0,"",G680&amp;" "&amp;$G$4&amp;" "))&amp;(IF(H680=0,"",H680&amp;" "&amp;H$4&amp;" "))&amp;(IF(I680=0,"",I680&amp;" "&amp;$I$4&amp;" "))&amp;(IF(J680=0,"",J680&amp;" "&amp;$J$4&amp;" ")),"")))&amp;"; "&amp;IF((B680=B679)*(AA680=AA679), "same collecting data; ", IF((B680=B679)*(Z679=Z680),"same locality; ",(IF(COUNTBLANK(L680)=1,"",$D$2&amp;L680&amp;$L$3&amp;" "&amp;$D$2))&amp;(IF(COUNTBLANK(M680)=1,"",$E$2&amp;M680&amp;$E$2&amp;", "))&amp;(IF(COUNTBLANK(N680)=1,"",N680&amp;"; "))&amp;(IF(COUNTBLANK(O680)=1,"",O680&amp;"; ")))&amp;(IF(COUNTBLANK(P680)=1,"",P680&amp;"; "))&amp;(IF(COUNTBLANK(Q680)=1,"",Q680&amp;"; "))&amp;(IF(COUNTBLANK(R680)=1,"",R680&amp;"m, "))&amp;IF((COUNTBLANK(S680)=0)*(S680&lt;&gt;S679), S680&amp;"; ","")&amp;(IF(COUNTBLANK(U680)=1,"",U680&amp;"; "))&amp;(IF(COUNTBLANK(T680)=1,"",IF(COUNTBLANK(F$2)=1,T680&amp;"; ",T680&amp;" "&amp;F$2&amp;"; "))))&amp;(IF(COUNTBLANK(V680)=1,"",V680&amp;"; "))&amp;IF((COUNTBLANK(C680)=1),"",C680)&amp;IF((B680=B681)*(K680=K681)*(L680=L681)*(M680=M681),IF(($H$2&lt;&gt;"m")*($H$2&lt;&gt;"Y"), " • ", IF((ISNUMBER(FIND(")",AE680))), " • ", "")),IF((B680=B681)*(K680=K681)," • ",". ")))</f>
        <v/>
      </c>
      <c r="AI680" s="1"/>
    </row>
    <row r="681" spans="1:35" x14ac:dyDescent="0.25">
      <c r="A681" s="3" t="str">
        <f t="shared" si="73"/>
        <v/>
      </c>
      <c r="B681" s="53" t="str">
        <f t="shared" si="71"/>
        <v/>
      </c>
      <c r="C681" s="57"/>
      <c r="D681" s="57"/>
      <c r="E681" s="57"/>
      <c r="F681" s="57"/>
      <c r="G681" s="57"/>
      <c r="H681" s="57"/>
      <c r="I681" s="57"/>
      <c r="J681" s="57"/>
      <c r="K681" s="57"/>
      <c r="L681" s="57"/>
      <c r="M681" s="54"/>
      <c r="N681" s="57"/>
      <c r="O681" s="58"/>
      <c r="P681" s="58"/>
      <c r="Q681" s="58"/>
      <c r="R681" s="58"/>
      <c r="S681" s="54"/>
      <c r="T681" s="57"/>
      <c r="U681" s="57"/>
      <c r="V681" s="57"/>
      <c r="W681" s="57"/>
      <c r="X681" s="147" t="str">
        <f>IF(COUNTBLANK(D681)=1,"",IF('order-admin-units'!$I$1&lt;&gt;"y", "", IF(COUNTBLANK(K681)=1, 'order-admin-units'!$B$1+1, VLOOKUP(K681, ordercountry, 2))))</f>
        <v/>
      </c>
      <c r="Y681" s="147" t="str">
        <f>IF(COUNTBLANK(D681)=1,"",IF('order-admin-units'!$I$1&lt;&gt;"y", "", IF(COUNTBLANK(K681:L681)&gt;0, 'order-admin-units'!$B$2+1, VLOOKUP(K681&amp;"@"&amp;L681, orderadmin, 2))))</f>
        <v/>
      </c>
      <c r="Z681" s="147" t="str">
        <f t="shared" si="74"/>
        <v/>
      </c>
      <c r="AA681" s="147" t="str">
        <f t="shared" si="75"/>
        <v/>
      </c>
      <c r="AB681" s="147" t="str">
        <f t="shared" si="76"/>
        <v/>
      </c>
      <c r="AC681" s="147" t="str">
        <f t="shared" si="72"/>
        <v/>
      </c>
      <c r="AD681" s="11" t="str">
        <f t="shared" si="77"/>
        <v/>
      </c>
      <c r="AE681" s="11" t="str">
        <f t="array" ref="AE681">IF(COUNTBLANK(D681)=1,"",IF(OR($H$2="y",$H$2="m"),IF(AA681=AA680,IF(OR(AB681=$AB$4:$AB680)=FALSE,AE680&amp;C681,AE680),"("&amp;C681)&amp;IF(AA681=AA682,IF(OR(AB682=$AB$4:$AB681)=FALSE,", ",""),") "),""))</f>
        <v/>
      </c>
      <c r="AF681" s="11" t="str">
        <f t="array" ref="AF681">IF((COUNTBLANK(D681)=0)*OR($H$2="y",$H$2="m"),IFERROR(LEFT(C681, FIND(" ",C681)-1), C681),"")</f>
        <v/>
      </c>
      <c r="AG681" s="11" t="str">
        <f t="array" ref="AG681">IF(COUNTBLANK(D681)=1,"",IF(OR($H$2="y",$H$2="m"),IF(AA681=AA680,IF(OR(AC681=$AC$4:$AC680)=FALSE,AG680&amp;AF681,AG680),"("&amp;AF681)&amp;IF(AA681=AA682,IF(OR(AC682=$AC$4:$AC681)=FALSE,", ",""),") "),""))</f>
        <v/>
      </c>
      <c r="AH681" s="10" t="str">
        <f>IF((COUNTBLANK(D681)=1),"",IF(D681=D680,AH680,"")&amp;IF(B680&lt;&gt;B681,((IF(COUNTBLANK(E681)=1,$D$3&amp;"Non-type material: "&amp;$D$3,$D$3&amp;INDEX('type-categories'!$A$2:$B$100,MATCH(E681,'type-categories'!$A$2:$A$100,0),2)&amp;$D$3))),"")&amp;(IF(K681&lt;&gt;K680,$C$2&amp;UPPER(K681)&amp;$C$2&amp;$K$3&amp;" ",(IF(B681&lt;&gt;B680,$C$2&amp;UPPER(K681)&amp;$C$2&amp;$K$3&amp;" ",""))))&amp;IF((AA681&lt;&gt;AA682)*($H$2="y"),AD681&amp;AE681,IF((AA681&lt;&gt;AA682)*($H$2="m"),AD681&amp;AG681,IF(($H$2&lt;&gt;"m")*($H$2&lt;&gt;"Y"),(IF(F681=0,"",F681&amp;" "&amp;$F$4&amp;" "))&amp;(IF(G681=0,"",G681&amp;" "&amp;$G$4&amp;" "))&amp;(IF(H681=0,"",H681&amp;" "&amp;H$4&amp;" "))&amp;(IF(I681=0,"",I681&amp;" "&amp;$I$4&amp;" "))&amp;(IF(J681=0,"",J681&amp;" "&amp;$J$4&amp;" ")),"")))&amp;"; "&amp;IF((B681=B680)*(AA681=AA680), "same collecting data; ", IF((B681=B680)*(Z680=Z681),"same locality; ",(IF(COUNTBLANK(L681)=1,"",$D$2&amp;L681&amp;$L$3&amp;" "&amp;$D$2))&amp;(IF(COUNTBLANK(M681)=1,"",$E$2&amp;M681&amp;$E$2&amp;", "))&amp;(IF(COUNTBLANK(N681)=1,"",N681&amp;"; "))&amp;(IF(COUNTBLANK(O681)=1,"",O681&amp;"; ")))&amp;(IF(COUNTBLANK(P681)=1,"",P681&amp;"; "))&amp;(IF(COUNTBLANK(Q681)=1,"",Q681&amp;"; "))&amp;(IF(COUNTBLANK(R681)=1,"",R681&amp;"m, "))&amp;IF((COUNTBLANK(S681)=0)*(S681&lt;&gt;S680), S681&amp;"; ","")&amp;(IF(COUNTBLANK(U681)=1,"",U681&amp;"; "))&amp;(IF(COUNTBLANK(T681)=1,"",IF(COUNTBLANK(F$2)=1,T681&amp;"; ",T681&amp;" "&amp;F$2&amp;"; "))))&amp;(IF(COUNTBLANK(V681)=1,"",V681&amp;"; "))&amp;IF((COUNTBLANK(C681)=1),"",C681)&amp;IF((B681=B682)*(K681=K682)*(L681=L682)*(M681=M682),IF(($H$2&lt;&gt;"m")*($H$2&lt;&gt;"Y"), " • ", IF((ISNUMBER(FIND(")",AE681))), " • ", "")),IF((B681=B682)*(K681=K682)," • ",". ")))</f>
        <v/>
      </c>
      <c r="AI681" s="1"/>
    </row>
    <row r="682" spans="1:35" x14ac:dyDescent="0.25">
      <c r="A682" s="3" t="str">
        <f t="shared" si="73"/>
        <v/>
      </c>
      <c r="B682" s="53" t="str">
        <f t="shared" si="71"/>
        <v/>
      </c>
      <c r="C682" s="57"/>
      <c r="D682" s="57"/>
      <c r="E682" s="57"/>
      <c r="F682" s="57"/>
      <c r="G682" s="57"/>
      <c r="H682" s="57"/>
      <c r="I682" s="57"/>
      <c r="J682" s="57"/>
      <c r="K682" s="57"/>
      <c r="L682" s="57"/>
      <c r="M682" s="54"/>
      <c r="N682" s="57"/>
      <c r="O682" s="58"/>
      <c r="P682" s="58"/>
      <c r="Q682" s="58"/>
      <c r="R682" s="58"/>
      <c r="S682" s="54"/>
      <c r="T682" s="57"/>
      <c r="U682" s="57"/>
      <c r="V682" s="57"/>
      <c r="W682" s="57"/>
      <c r="X682" s="147" t="str">
        <f>IF(COUNTBLANK(D682)=1,"",IF('order-admin-units'!$I$1&lt;&gt;"y", "", IF(COUNTBLANK(K682)=1, 'order-admin-units'!$B$1+1, VLOOKUP(K682, ordercountry, 2))))</f>
        <v/>
      </c>
      <c r="Y682" s="147" t="str">
        <f>IF(COUNTBLANK(D682)=1,"",IF('order-admin-units'!$I$1&lt;&gt;"y", "", IF(COUNTBLANK(K682:L682)&gt;0, 'order-admin-units'!$B$2+1, VLOOKUP(K682&amp;"@"&amp;L682, orderadmin, 2))))</f>
        <v/>
      </c>
      <c r="Z682" s="147" t="str">
        <f t="shared" si="74"/>
        <v/>
      </c>
      <c r="AA682" s="147" t="str">
        <f t="shared" si="75"/>
        <v/>
      </c>
      <c r="AB682" s="147" t="str">
        <f t="shared" si="76"/>
        <v/>
      </c>
      <c r="AC682" s="147" t="str">
        <f t="shared" si="72"/>
        <v/>
      </c>
      <c r="AD682" s="11" t="str">
        <f t="shared" si="77"/>
        <v/>
      </c>
      <c r="AE682" s="11" t="str">
        <f t="array" ref="AE682">IF(COUNTBLANK(D682)=1,"",IF(OR($H$2="y",$H$2="m"),IF(AA682=AA681,IF(OR(AB682=$AB$4:$AB681)=FALSE,AE681&amp;C682,AE681),"("&amp;C682)&amp;IF(AA682=AA683,IF(OR(AB683=$AB$4:$AB682)=FALSE,", ",""),") "),""))</f>
        <v/>
      </c>
      <c r="AF682" s="11" t="str">
        <f t="array" ref="AF682">IF((COUNTBLANK(D682)=0)*OR($H$2="y",$H$2="m"),IFERROR(LEFT(C682, FIND(" ",C682)-1), C682),"")</f>
        <v/>
      </c>
      <c r="AG682" s="11" t="str">
        <f t="array" ref="AG682">IF(COUNTBLANK(D682)=1,"",IF(OR($H$2="y",$H$2="m"),IF(AA682=AA681,IF(OR(AC682=$AC$4:$AC681)=FALSE,AG681&amp;AF682,AG681),"("&amp;AF682)&amp;IF(AA682=AA683,IF(OR(AC683=$AC$4:$AC682)=FALSE,", ",""),") "),""))</f>
        <v/>
      </c>
      <c r="AH682" s="10" t="str">
        <f>IF((COUNTBLANK(D682)=1),"",IF(D682=D681,AH681,"")&amp;IF(B681&lt;&gt;B682,((IF(COUNTBLANK(E682)=1,$D$3&amp;"Non-type material: "&amp;$D$3,$D$3&amp;INDEX('type-categories'!$A$2:$B$100,MATCH(E682,'type-categories'!$A$2:$A$100,0),2)&amp;$D$3))),"")&amp;(IF(K682&lt;&gt;K681,$C$2&amp;UPPER(K682)&amp;$C$2&amp;$K$3&amp;" ",(IF(B682&lt;&gt;B681,$C$2&amp;UPPER(K682)&amp;$C$2&amp;$K$3&amp;" ",""))))&amp;IF((AA682&lt;&gt;AA683)*($H$2="y"),AD682&amp;AE682,IF((AA682&lt;&gt;AA683)*($H$2="m"),AD682&amp;AG682,IF(($H$2&lt;&gt;"m")*($H$2&lt;&gt;"Y"),(IF(F682=0,"",F682&amp;" "&amp;$F$4&amp;" "))&amp;(IF(G682=0,"",G682&amp;" "&amp;$G$4&amp;" "))&amp;(IF(H682=0,"",H682&amp;" "&amp;H$4&amp;" "))&amp;(IF(I682=0,"",I682&amp;" "&amp;$I$4&amp;" "))&amp;(IF(J682=0,"",J682&amp;" "&amp;$J$4&amp;" ")),"")))&amp;"; "&amp;IF((B682=B681)*(AA682=AA681), "same collecting data; ", IF((B682=B681)*(Z681=Z682),"same locality; ",(IF(COUNTBLANK(L682)=1,"",$D$2&amp;L682&amp;$L$3&amp;" "&amp;$D$2))&amp;(IF(COUNTBLANK(M682)=1,"",$E$2&amp;M682&amp;$E$2&amp;", "))&amp;(IF(COUNTBLANK(N682)=1,"",N682&amp;"; "))&amp;(IF(COUNTBLANK(O682)=1,"",O682&amp;"; ")))&amp;(IF(COUNTBLANK(P682)=1,"",P682&amp;"; "))&amp;(IF(COUNTBLANK(Q682)=1,"",Q682&amp;"; "))&amp;(IF(COUNTBLANK(R682)=1,"",R682&amp;"m, "))&amp;IF((COUNTBLANK(S682)=0)*(S682&lt;&gt;S681), S682&amp;"; ","")&amp;(IF(COUNTBLANK(U682)=1,"",U682&amp;"; "))&amp;(IF(COUNTBLANK(T682)=1,"",IF(COUNTBLANK(F$2)=1,T682&amp;"; ",T682&amp;" "&amp;F$2&amp;"; "))))&amp;(IF(COUNTBLANK(V682)=1,"",V682&amp;"; "))&amp;IF((COUNTBLANK(C682)=1),"",C682)&amp;IF((B682=B683)*(K682=K683)*(L682=L683)*(M682=M683),IF(($H$2&lt;&gt;"m")*($H$2&lt;&gt;"Y"), " • ", IF((ISNUMBER(FIND(")",AE682))), " • ", "")),IF((B682=B683)*(K682=K683)," • ",". ")))</f>
        <v/>
      </c>
      <c r="AI682" s="1"/>
    </row>
    <row r="683" spans="1:35" x14ac:dyDescent="0.25">
      <c r="A683" s="3" t="str">
        <f t="shared" si="73"/>
        <v/>
      </c>
      <c r="B683" s="53" t="str">
        <f t="shared" si="71"/>
        <v/>
      </c>
      <c r="C683" s="57"/>
      <c r="D683" s="57"/>
      <c r="E683" s="57"/>
      <c r="F683" s="57"/>
      <c r="G683" s="57"/>
      <c r="H683" s="57"/>
      <c r="I683" s="57"/>
      <c r="J683" s="57"/>
      <c r="K683" s="57"/>
      <c r="L683" s="57"/>
      <c r="M683" s="54"/>
      <c r="N683" s="57"/>
      <c r="O683" s="58"/>
      <c r="P683" s="58"/>
      <c r="Q683" s="58"/>
      <c r="R683" s="58"/>
      <c r="S683" s="54"/>
      <c r="T683" s="57"/>
      <c r="U683" s="57"/>
      <c r="V683" s="57"/>
      <c r="W683" s="57"/>
      <c r="X683" s="147" t="str">
        <f>IF(COUNTBLANK(D683)=1,"",IF('order-admin-units'!$I$1&lt;&gt;"y", "", IF(COUNTBLANK(K683)=1, 'order-admin-units'!$B$1+1, VLOOKUP(K683, ordercountry, 2))))</f>
        <v/>
      </c>
      <c r="Y683" s="147" t="str">
        <f>IF(COUNTBLANK(D683)=1,"",IF('order-admin-units'!$I$1&lt;&gt;"y", "", IF(COUNTBLANK(K683:L683)&gt;0, 'order-admin-units'!$B$2+1, VLOOKUP(K683&amp;"@"&amp;L683, orderadmin, 2))))</f>
        <v/>
      </c>
      <c r="Z683" s="147" t="str">
        <f t="shared" si="74"/>
        <v/>
      </c>
      <c r="AA683" s="147" t="str">
        <f t="shared" si="75"/>
        <v/>
      </c>
      <c r="AB683" s="147" t="str">
        <f t="shared" si="76"/>
        <v/>
      </c>
      <c r="AC683" s="147" t="str">
        <f t="shared" si="72"/>
        <v/>
      </c>
      <c r="AD683" s="11" t="str">
        <f t="shared" si="77"/>
        <v/>
      </c>
      <c r="AE683" s="11" t="str">
        <f t="array" ref="AE683">IF(COUNTBLANK(D683)=1,"",IF(OR($H$2="y",$H$2="m"),IF(AA683=AA682,IF(OR(AB683=$AB$4:$AB682)=FALSE,AE682&amp;C683,AE682),"("&amp;C683)&amp;IF(AA683=AA684,IF(OR(AB684=$AB$4:$AB683)=FALSE,", ",""),") "),""))</f>
        <v/>
      </c>
      <c r="AF683" s="11" t="str">
        <f t="array" ref="AF683">IF((COUNTBLANK(D683)=0)*OR($H$2="y",$H$2="m"),IFERROR(LEFT(C683, FIND(" ",C683)-1), C683),"")</f>
        <v/>
      </c>
      <c r="AG683" s="11" t="str">
        <f t="array" ref="AG683">IF(COUNTBLANK(D683)=1,"",IF(OR($H$2="y",$H$2="m"),IF(AA683=AA682,IF(OR(AC683=$AC$4:$AC682)=FALSE,AG682&amp;AF683,AG682),"("&amp;AF683)&amp;IF(AA683=AA684,IF(OR(AC684=$AC$4:$AC683)=FALSE,", ",""),") "),""))</f>
        <v/>
      </c>
      <c r="AH683" s="10" t="str">
        <f>IF((COUNTBLANK(D683)=1),"",IF(D683=D682,AH682,"")&amp;IF(B682&lt;&gt;B683,((IF(COUNTBLANK(E683)=1,$D$3&amp;"Non-type material: "&amp;$D$3,$D$3&amp;INDEX('type-categories'!$A$2:$B$100,MATCH(E683,'type-categories'!$A$2:$A$100,0),2)&amp;$D$3))),"")&amp;(IF(K683&lt;&gt;K682,$C$2&amp;UPPER(K683)&amp;$C$2&amp;$K$3&amp;" ",(IF(B683&lt;&gt;B682,$C$2&amp;UPPER(K683)&amp;$C$2&amp;$K$3&amp;" ",""))))&amp;IF((AA683&lt;&gt;AA684)*($H$2="y"),AD683&amp;AE683,IF((AA683&lt;&gt;AA684)*($H$2="m"),AD683&amp;AG683,IF(($H$2&lt;&gt;"m")*($H$2&lt;&gt;"Y"),(IF(F683=0,"",F683&amp;" "&amp;$F$4&amp;" "))&amp;(IF(G683=0,"",G683&amp;" "&amp;$G$4&amp;" "))&amp;(IF(H683=0,"",H683&amp;" "&amp;H$4&amp;" "))&amp;(IF(I683=0,"",I683&amp;" "&amp;$I$4&amp;" "))&amp;(IF(J683=0,"",J683&amp;" "&amp;$J$4&amp;" ")),"")))&amp;"; "&amp;IF((B683=B682)*(AA683=AA682), "same collecting data; ", IF((B683=B682)*(Z682=Z683),"same locality; ",(IF(COUNTBLANK(L683)=1,"",$D$2&amp;L683&amp;$L$3&amp;" "&amp;$D$2))&amp;(IF(COUNTBLANK(M683)=1,"",$E$2&amp;M683&amp;$E$2&amp;", "))&amp;(IF(COUNTBLANK(N683)=1,"",N683&amp;"; "))&amp;(IF(COUNTBLANK(O683)=1,"",O683&amp;"; ")))&amp;(IF(COUNTBLANK(P683)=1,"",P683&amp;"; "))&amp;(IF(COUNTBLANK(Q683)=1,"",Q683&amp;"; "))&amp;(IF(COUNTBLANK(R683)=1,"",R683&amp;"m, "))&amp;IF((COUNTBLANK(S683)=0)*(S683&lt;&gt;S682), S683&amp;"; ","")&amp;(IF(COUNTBLANK(U683)=1,"",U683&amp;"; "))&amp;(IF(COUNTBLANK(T683)=1,"",IF(COUNTBLANK(F$2)=1,T683&amp;"; ",T683&amp;" "&amp;F$2&amp;"; "))))&amp;(IF(COUNTBLANK(V683)=1,"",V683&amp;"; "))&amp;IF((COUNTBLANK(C683)=1),"",C683)&amp;IF((B683=B684)*(K683=K684)*(L683=L684)*(M683=M684),IF(($H$2&lt;&gt;"m")*($H$2&lt;&gt;"Y"), " • ", IF((ISNUMBER(FIND(")",AE683))), " • ", "")),IF((B683=B684)*(K683=K684)," • ",". ")))</f>
        <v/>
      </c>
      <c r="AI683" s="1"/>
    </row>
    <row r="684" spans="1:35" x14ac:dyDescent="0.25">
      <c r="A684" s="3" t="str">
        <f t="shared" si="73"/>
        <v/>
      </c>
      <c r="B684" s="53" t="str">
        <f t="shared" si="71"/>
        <v/>
      </c>
      <c r="C684" s="57"/>
      <c r="D684" s="57"/>
      <c r="E684" s="57"/>
      <c r="F684" s="57"/>
      <c r="G684" s="57"/>
      <c r="H684" s="57"/>
      <c r="I684" s="57"/>
      <c r="J684" s="57"/>
      <c r="K684" s="57"/>
      <c r="L684" s="57"/>
      <c r="M684" s="54"/>
      <c r="N684" s="57"/>
      <c r="O684" s="58"/>
      <c r="P684" s="58"/>
      <c r="Q684" s="58"/>
      <c r="R684" s="58"/>
      <c r="S684" s="54"/>
      <c r="T684" s="57"/>
      <c r="U684" s="57"/>
      <c r="V684" s="57"/>
      <c r="W684" s="57"/>
      <c r="X684" s="147" t="str">
        <f>IF(COUNTBLANK(D684)=1,"",IF('order-admin-units'!$I$1&lt;&gt;"y", "", IF(COUNTBLANK(K684)=1, 'order-admin-units'!$B$1+1, VLOOKUP(K684, ordercountry, 2))))</f>
        <v/>
      </c>
      <c r="Y684" s="147" t="str">
        <f>IF(COUNTBLANK(D684)=1,"",IF('order-admin-units'!$I$1&lt;&gt;"y", "", IF(COUNTBLANK(K684:L684)&gt;0, 'order-admin-units'!$B$2+1, VLOOKUP(K684&amp;"@"&amp;L684, orderadmin, 2))))</f>
        <v/>
      </c>
      <c r="Z684" s="147" t="str">
        <f t="shared" si="74"/>
        <v/>
      </c>
      <c r="AA684" s="147" t="str">
        <f t="shared" si="75"/>
        <v/>
      </c>
      <c r="AB684" s="147" t="str">
        <f t="shared" si="76"/>
        <v/>
      </c>
      <c r="AC684" s="147" t="str">
        <f t="shared" si="72"/>
        <v/>
      </c>
      <c r="AD684" s="11" t="str">
        <f t="shared" si="77"/>
        <v/>
      </c>
      <c r="AE684" s="11" t="str">
        <f t="array" ref="AE684">IF(COUNTBLANK(D684)=1,"",IF(OR($H$2="y",$H$2="m"),IF(AA684=AA683,IF(OR(AB684=$AB$4:$AB683)=FALSE,AE683&amp;C684,AE683),"("&amp;C684)&amp;IF(AA684=AA685,IF(OR(AB685=$AB$4:$AB684)=FALSE,", ",""),") "),""))</f>
        <v/>
      </c>
      <c r="AF684" s="11" t="str">
        <f t="array" ref="AF684">IF((COUNTBLANK(D684)=0)*OR($H$2="y",$H$2="m"),IFERROR(LEFT(C684, FIND(" ",C684)-1), C684),"")</f>
        <v/>
      </c>
      <c r="AG684" s="11" t="str">
        <f t="array" ref="AG684">IF(COUNTBLANK(D684)=1,"",IF(OR($H$2="y",$H$2="m"),IF(AA684=AA683,IF(OR(AC684=$AC$4:$AC683)=FALSE,AG683&amp;AF684,AG683),"("&amp;AF684)&amp;IF(AA684=AA685,IF(OR(AC685=$AC$4:$AC684)=FALSE,", ",""),") "),""))</f>
        <v/>
      </c>
      <c r="AH684" s="10" t="str">
        <f>IF((COUNTBLANK(D684)=1),"",IF(D684=D683,AH683,"")&amp;IF(B683&lt;&gt;B684,((IF(COUNTBLANK(E684)=1,$D$3&amp;"Non-type material: "&amp;$D$3,$D$3&amp;INDEX('type-categories'!$A$2:$B$100,MATCH(E684,'type-categories'!$A$2:$A$100,0),2)&amp;$D$3))),"")&amp;(IF(K684&lt;&gt;K683,$C$2&amp;UPPER(K684)&amp;$C$2&amp;$K$3&amp;" ",(IF(B684&lt;&gt;B683,$C$2&amp;UPPER(K684)&amp;$C$2&amp;$K$3&amp;" ",""))))&amp;IF((AA684&lt;&gt;AA685)*($H$2="y"),AD684&amp;AE684,IF((AA684&lt;&gt;AA685)*($H$2="m"),AD684&amp;AG684,IF(($H$2&lt;&gt;"m")*($H$2&lt;&gt;"Y"),(IF(F684=0,"",F684&amp;" "&amp;$F$4&amp;" "))&amp;(IF(G684=0,"",G684&amp;" "&amp;$G$4&amp;" "))&amp;(IF(H684=0,"",H684&amp;" "&amp;H$4&amp;" "))&amp;(IF(I684=0,"",I684&amp;" "&amp;$I$4&amp;" "))&amp;(IF(J684=0,"",J684&amp;" "&amp;$J$4&amp;" ")),"")))&amp;"; "&amp;IF((B684=B683)*(AA684=AA683), "same collecting data; ", IF((B684=B683)*(Z683=Z684),"same locality; ",(IF(COUNTBLANK(L684)=1,"",$D$2&amp;L684&amp;$L$3&amp;" "&amp;$D$2))&amp;(IF(COUNTBLANK(M684)=1,"",$E$2&amp;M684&amp;$E$2&amp;", "))&amp;(IF(COUNTBLANK(N684)=1,"",N684&amp;"; "))&amp;(IF(COUNTBLANK(O684)=1,"",O684&amp;"; ")))&amp;(IF(COUNTBLANK(P684)=1,"",P684&amp;"; "))&amp;(IF(COUNTBLANK(Q684)=1,"",Q684&amp;"; "))&amp;(IF(COUNTBLANK(R684)=1,"",R684&amp;"m, "))&amp;IF((COUNTBLANK(S684)=0)*(S684&lt;&gt;S683), S684&amp;"; ","")&amp;(IF(COUNTBLANK(U684)=1,"",U684&amp;"; "))&amp;(IF(COUNTBLANK(T684)=1,"",IF(COUNTBLANK(F$2)=1,T684&amp;"; ",T684&amp;" "&amp;F$2&amp;"; "))))&amp;(IF(COUNTBLANK(V684)=1,"",V684&amp;"; "))&amp;IF((COUNTBLANK(C684)=1),"",C684)&amp;IF((B684=B685)*(K684=K685)*(L684=L685)*(M684=M685),IF(($H$2&lt;&gt;"m")*($H$2&lt;&gt;"Y"), " • ", IF((ISNUMBER(FIND(")",AE684))), " • ", "")),IF((B684=B685)*(K684=K685)," • ",". ")))</f>
        <v/>
      </c>
      <c r="AI684" s="1"/>
    </row>
    <row r="685" spans="1:35" x14ac:dyDescent="0.25">
      <c r="A685" s="3" t="str">
        <f t="shared" si="73"/>
        <v/>
      </c>
      <c r="B685" s="53" t="str">
        <f t="shared" si="71"/>
        <v/>
      </c>
      <c r="C685" s="57"/>
      <c r="D685" s="57"/>
      <c r="E685" s="57"/>
      <c r="F685" s="57"/>
      <c r="G685" s="57"/>
      <c r="H685" s="57"/>
      <c r="I685" s="57"/>
      <c r="J685" s="57"/>
      <c r="K685" s="57"/>
      <c r="L685" s="57"/>
      <c r="M685" s="54"/>
      <c r="N685" s="57"/>
      <c r="O685" s="58"/>
      <c r="P685" s="58"/>
      <c r="Q685" s="58"/>
      <c r="R685" s="58"/>
      <c r="S685" s="54"/>
      <c r="T685" s="57"/>
      <c r="U685" s="57"/>
      <c r="V685" s="57"/>
      <c r="W685" s="57"/>
      <c r="X685" s="147" t="str">
        <f>IF(COUNTBLANK(D685)=1,"",IF('order-admin-units'!$I$1&lt;&gt;"y", "", IF(COUNTBLANK(K685)=1, 'order-admin-units'!$B$1+1, VLOOKUP(K685, ordercountry, 2))))</f>
        <v/>
      </c>
      <c r="Y685" s="147" t="str">
        <f>IF(COUNTBLANK(D685)=1,"",IF('order-admin-units'!$I$1&lt;&gt;"y", "", IF(COUNTBLANK(K685:L685)&gt;0, 'order-admin-units'!$B$2+1, VLOOKUP(K685&amp;"@"&amp;L685, orderadmin, 2))))</f>
        <v/>
      </c>
      <c r="Z685" s="147" t="str">
        <f t="shared" si="74"/>
        <v/>
      </c>
      <c r="AA685" s="147" t="str">
        <f t="shared" si="75"/>
        <v/>
      </c>
      <c r="AB685" s="147" t="str">
        <f t="shared" si="76"/>
        <v/>
      </c>
      <c r="AC685" s="147" t="str">
        <f t="shared" si="72"/>
        <v/>
      </c>
      <c r="AD685" s="11" t="str">
        <f t="shared" si="77"/>
        <v/>
      </c>
      <c r="AE685" s="11" t="str">
        <f t="array" ref="AE685">IF(COUNTBLANK(D685)=1,"",IF(OR($H$2="y",$H$2="m"),IF(AA685=AA684,IF(OR(AB685=$AB$4:$AB684)=FALSE,AE684&amp;C685,AE684),"("&amp;C685)&amp;IF(AA685=AA686,IF(OR(AB686=$AB$4:$AB685)=FALSE,", ",""),") "),""))</f>
        <v/>
      </c>
      <c r="AF685" s="11" t="str">
        <f t="array" ref="AF685">IF((COUNTBLANK(D685)=0)*OR($H$2="y",$H$2="m"),IFERROR(LEFT(C685, FIND(" ",C685)-1), C685),"")</f>
        <v/>
      </c>
      <c r="AG685" s="11" t="str">
        <f t="array" ref="AG685">IF(COUNTBLANK(D685)=1,"",IF(OR($H$2="y",$H$2="m"),IF(AA685=AA684,IF(OR(AC685=$AC$4:$AC684)=FALSE,AG684&amp;AF685,AG684),"("&amp;AF685)&amp;IF(AA685=AA686,IF(OR(AC686=$AC$4:$AC685)=FALSE,", ",""),") "),""))</f>
        <v/>
      </c>
      <c r="AH685" s="10" t="str">
        <f>IF((COUNTBLANK(D685)=1),"",IF(D685=D684,AH684,"")&amp;IF(B684&lt;&gt;B685,((IF(COUNTBLANK(E685)=1,$D$3&amp;"Non-type material: "&amp;$D$3,$D$3&amp;INDEX('type-categories'!$A$2:$B$100,MATCH(E685,'type-categories'!$A$2:$A$100,0),2)&amp;$D$3))),"")&amp;(IF(K685&lt;&gt;K684,$C$2&amp;UPPER(K685)&amp;$C$2&amp;$K$3&amp;" ",(IF(B685&lt;&gt;B684,$C$2&amp;UPPER(K685)&amp;$C$2&amp;$K$3&amp;" ",""))))&amp;IF((AA685&lt;&gt;AA686)*($H$2="y"),AD685&amp;AE685,IF((AA685&lt;&gt;AA686)*($H$2="m"),AD685&amp;AG685,IF(($H$2&lt;&gt;"m")*($H$2&lt;&gt;"Y"),(IF(F685=0,"",F685&amp;" "&amp;$F$4&amp;" "))&amp;(IF(G685=0,"",G685&amp;" "&amp;$G$4&amp;" "))&amp;(IF(H685=0,"",H685&amp;" "&amp;H$4&amp;" "))&amp;(IF(I685=0,"",I685&amp;" "&amp;$I$4&amp;" "))&amp;(IF(J685=0,"",J685&amp;" "&amp;$J$4&amp;" ")),"")))&amp;"; "&amp;IF((B685=B684)*(AA685=AA684), "same collecting data; ", IF((B685=B684)*(Z684=Z685),"same locality; ",(IF(COUNTBLANK(L685)=1,"",$D$2&amp;L685&amp;$L$3&amp;" "&amp;$D$2))&amp;(IF(COUNTBLANK(M685)=1,"",$E$2&amp;M685&amp;$E$2&amp;", "))&amp;(IF(COUNTBLANK(N685)=1,"",N685&amp;"; "))&amp;(IF(COUNTBLANK(O685)=1,"",O685&amp;"; ")))&amp;(IF(COUNTBLANK(P685)=1,"",P685&amp;"; "))&amp;(IF(COUNTBLANK(Q685)=1,"",Q685&amp;"; "))&amp;(IF(COUNTBLANK(R685)=1,"",R685&amp;"m, "))&amp;IF((COUNTBLANK(S685)=0)*(S685&lt;&gt;S684), S685&amp;"; ","")&amp;(IF(COUNTBLANK(U685)=1,"",U685&amp;"; "))&amp;(IF(COUNTBLANK(T685)=1,"",IF(COUNTBLANK(F$2)=1,T685&amp;"; ",T685&amp;" "&amp;F$2&amp;"; "))))&amp;(IF(COUNTBLANK(V685)=1,"",V685&amp;"; "))&amp;IF((COUNTBLANK(C685)=1),"",C685)&amp;IF((B685=B686)*(K685=K686)*(L685=L686)*(M685=M686),IF(($H$2&lt;&gt;"m")*($H$2&lt;&gt;"Y"), " • ", IF((ISNUMBER(FIND(")",AE685))), " • ", "")),IF((B685=B686)*(K685=K686)," • ",". ")))</f>
        <v/>
      </c>
      <c r="AI685" s="1"/>
    </row>
    <row r="686" spans="1:35" x14ac:dyDescent="0.25">
      <c r="A686" s="3" t="str">
        <f t="shared" si="73"/>
        <v/>
      </c>
      <c r="B686" s="53" t="str">
        <f t="shared" si="71"/>
        <v/>
      </c>
      <c r="C686" s="57"/>
      <c r="D686" s="57"/>
      <c r="E686" s="57"/>
      <c r="F686" s="57"/>
      <c r="G686" s="57"/>
      <c r="H686" s="57"/>
      <c r="I686" s="57"/>
      <c r="J686" s="57"/>
      <c r="K686" s="57"/>
      <c r="L686" s="57"/>
      <c r="M686" s="54"/>
      <c r="N686" s="57"/>
      <c r="O686" s="58"/>
      <c r="P686" s="58"/>
      <c r="Q686" s="58"/>
      <c r="R686" s="58"/>
      <c r="S686" s="54"/>
      <c r="T686" s="57"/>
      <c r="U686" s="57"/>
      <c r="V686" s="57"/>
      <c r="W686" s="57"/>
      <c r="X686" s="147" t="str">
        <f>IF(COUNTBLANK(D686)=1,"",IF('order-admin-units'!$I$1&lt;&gt;"y", "", IF(COUNTBLANK(K686)=1, 'order-admin-units'!$B$1+1, VLOOKUP(K686, ordercountry, 2))))</f>
        <v/>
      </c>
      <c r="Y686" s="147" t="str">
        <f>IF(COUNTBLANK(D686)=1,"",IF('order-admin-units'!$I$1&lt;&gt;"y", "", IF(COUNTBLANK(K686:L686)&gt;0, 'order-admin-units'!$B$2+1, VLOOKUP(K686&amp;"@"&amp;L686, orderadmin, 2))))</f>
        <v/>
      </c>
      <c r="Z686" s="147" t="str">
        <f t="shared" si="74"/>
        <v/>
      </c>
      <c r="AA686" s="147" t="str">
        <f t="shared" si="75"/>
        <v/>
      </c>
      <c r="AB686" s="147" t="str">
        <f t="shared" si="76"/>
        <v/>
      </c>
      <c r="AC686" s="147" t="str">
        <f t="shared" si="72"/>
        <v/>
      </c>
      <c r="AD686" s="11" t="str">
        <f t="shared" si="77"/>
        <v/>
      </c>
      <c r="AE686" s="11" t="str">
        <f t="array" ref="AE686">IF(COUNTBLANK(D686)=1,"",IF(OR($H$2="y",$H$2="m"),IF(AA686=AA685,IF(OR(AB686=$AB$4:$AB685)=FALSE,AE685&amp;C686,AE685),"("&amp;C686)&amp;IF(AA686=AA687,IF(OR(AB687=$AB$4:$AB686)=FALSE,", ",""),") "),""))</f>
        <v/>
      </c>
      <c r="AF686" s="11" t="str">
        <f t="array" ref="AF686">IF((COUNTBLANK(D686)=0)*OR($H$2="y",$H$2="m"),IFERROR(LEFT(C686, FIND(" ",C686)-1), C686),"")</f>
        <v/>
      </c>
      <c r="AG686" s="11" t="str">
        <f t="array" ref="AG686">IF(COUNTBLANK(D686)=1,"",IF(OR($H$2="y",$H$2="m"),IF(AA686=AA685,IF(OR(AC686=$AC$4:$AC685)=FALSE,AG685&amp;AF686,AG685),"("&amp;AF686)&amp;IF(AA686=AA687,IF(OR(AC687=$AC$4:$AC686)=FALSE,", ",""),") "),""))</f>
        <v/>
      </c>
      <c r="AH686" s="10" t="str">
        <f>IF((COUNTBLANK(D686)=1),"",IF(D686=D685,AH685,"")&amp;IF(B685&lt;&gt;B686,((IF(COUNTBLANK(E686)=1,$D$3&amp;"Non-type material: "&amp;$D$3,$D$3&amp;INDEX('type-categories'!$A$2:$B$100,MATCH(E686,'type-categories'!$A$2:$A$100,0),2)&amp;$D$3))),"")&amp;(IF(K686&lt;&gt;K685,$C$2&amp;UPPER(K686)&amp;$C$2&amp;$K$3&amp;" ",(IF(B686&lt;&gt;B685,$C$2&amp;UPPER(K686)&amp;$C$2&amp;$K$3&amp;" ",""))))&amp;IF((AA686&lt;&gt;AA687)*($H$2="y"),AD686&amp;AE686,IF((AA686&lt;&gt;AA687)*($H$2="m"),AD686&amp;AG686,IF(($H$2&lt;&gt;"m")*($H$2&lt;&gt;"Y"),(IF(F686=0,"",F686&amp;" "&amp;$F$4&amp;" "))&amp;(IF(G686=0,"",G686&amp;" "&amp;$G$4&amp;" "))&amp;(IF(H686=0,"",H686&amp;" "&amp;H$4&amp;" "))&amp;(IF(I686=0,"",I686&amp;" "&amp;$I$4&amp;" "))&amp;(IF(J686=0,"",J686&amp;" "&amp;$J$4&amp;" ")),"")))&amp;"; "&amp;IF((B686=B685)*(AA686=AA685), "same collecting data; ", IF((B686=B685)*(Z685=Z686),"same locality; ",(IF(COUNTBLANK(L686)=1,"",$D$2&amp;L686&amp;$L$3&amp;" "&amp;$D$2))&amp;(IF(COUNTBLANK(M686)=1,"",$E$2&amp;M686&amp;$E$2&amp;", "))&amp;(IF(COUNTBLANK(N686)=1,"",N686&amp;"; "))&amp;(IF(COUNTBLANK(O686)=1,"",O686&amp;"; ")))&amp;(IF(COUNTBLANK(P686)=1,"",P686&amp;"; "))&amp;(IF(COUNTBLANK(Q686)=1,"",Q686&amp;"; "))&amp;(IF(COUNTBLANK(R686)=1,"",R686&amp;"m, "))&amp;IF((COUNTBLANK(S686)=0)*(S686&lt;&gt;S685), S686&amp;"; ","")&amp;(IF(COUNTBLANK(U686)=1,"",U686&amp;"; "))&amp;(IF(COUNTBLANK(T686)=1,"",IF(COUNTBLANK(F$2)=1,T686&amp;"; ",T686&amp;" "&amp;F$2&amp;"; "))))&amp;(IF(COUNTBLANK(V686)=1,"",V686&amp;"; "))&amp;IF((COUNTBLANK(C686)=1),"",C686)&amp;IF((B686=B687)*(K686=K687)*(L686=L687)*(M686=M687),IF(($H$2&lt;&gt;"m")*($H$2&lt;&gt;"Y"), " • ", IF((ISNUMBER(FIND(")",AE686))), " • ", "")),IF((B686=B687)*(K686=K687)," • ",". ")))</f>
        <v/>
      </c>
      <c r="AI686" s="1"/>
    </row>
    <row r="687" spans="1:35" x14ac:dyDescent="0.25">
      <c r="A687" s="3" t="str">
        <f t="shared" si="73"/>
        <v/>
      </c>
      <c r="B687" s="53" t="str">
        <f t="shared" si="71"/>
        <v/>
      </c>
      <c r="C687" s="57"/>
      <c r="D687" s="57"/>
      <c r="E687" s="57"/>
      <c r="F687" s="57"/>
      <c r="G687" s="57"/>
      <c r="H687" s="57"/>
      <c r="I687" s="57"/>
      <c r="J687" s="57"/>
      <c r="K687" s="57"/>
      <c r="L687" s="57"/>
      <c r="M687" s="54"/>
      <c r="N687" s="57"/>
      <c r="O687" s="58"/>
      <c r="P687" s="58"/>
      <c r="Q687" s="58"/>
      <c r="R687" s="58"/>
      <c r="S687" s="54"/>
      <c r="T687" s="57"/>
      <c r="U687" s="57"/>
      <c r="V687" s="57"/>
      <c r="W687" s="57"/>
      <c r="X687" s="147" t="str">
        <f>IF(COUNTBLANK(D687)=1,"",IF('order-admin-units'!$I$1&lt;&gt;"y", "", IF(COUNTBLANK(K687)=1, 'order-admin-units'!$B$1+1, VLOOKUP(K687, ordercountry, 2))))</f>
        <v/>
      </c>
      <c r="Y687" s="147" t="str">
        <f>IF(COUNTBLANK(D687)=1,"",IF('order-admin-units'!$I$1&lt;&gt;"y", "", IF(COUNTBLANK(K687:L687)&gt;0, 'order-admin-units'!$B$2+1, VLOOKUP(K687&amp;"@"&amp;L687, orderadmin, 2))))</f>
        <v/>
      </c>
      <c r="Z687" s="147" t="str">
        <f t="shared" si="74"/>
        <v/>
      </c>
      <c r="AA687" s="147" t="str">
        <f t="shared" si="75"/>
        <v/>
      </c>
      <c r="AB687" s="147" t="str">
        <f t="shared" si="76"/>
        <v/>
      </c>
      <c r="AC687" s="147" t="str">
        <f t="shared" si="72"/>
        <v/>
      </c>
      <c r="AD687" s="11" t="str">
        <f t="shared" si="77"/>
        <v/>
      </c>
      <c r="AE687" s="11" t="str">
        <f t="array" ref="AE687">IF(COUNTBLANK(D687)=1,"",IF(OR($H$2="y",$H$2="m"),IF(AA687=AA686,IF(OR(AB687=$AB$4:$AB686)=FALSE,AE686&amp;C687,AE686),"("&amp;C687)&amp;IF(AA687=AA688,IF(OR(AB688=$AB$4:$AB687)=FALSE,", ",""),") "),""))</f>
        <v/>
      </c>
      <c r="AF687" s="11" t="str">
        <f t="array" ref="AF687">IF((COUNTBLANK(D687)=0)*OR($H$2="y",$H$2="m"),IFERROR(LEFT(C687, FIND(" ",C687)-1), C687),"")</f>
        <v/>
      </c>
      <c r="AG687" s="11" t="str">
        <f t="array" ref="AG687">IF(COUNTBLANK(D687)=1,"",IF(OR($H$2="y",$H$2="m"),IF(AA687=AA686,IF(OR(AC687=$AC$4:$AC686)=FALSE,AG686&amp;AF687,AG686),"("&amp;AF687)&amp;IF(AA687=AA688,IF(OR(AC688=$AC$4:$AC687)=FALSE,", ",""),") "),""))</f>
        <v/>
      </c>
      <c r="AH687" s="10" t="str">
        <f>IF((COUNTBLANK(D687)=1),"",IF(D687=D686,AH686,"")&amp;IF(B686&lt;&gt;B687,((IF(COUNTBLANK(E687)=1,$D$3&amp;"Non-type material: "&amp;$D$3,$D$3&amp;INDEX('type-categories'!$A$2:$B$100,MATCH(E687,'type-categories'!$A$2:$A$100,0),2)&amp;$D$3))),"")&amp;(IF(K687&lt;&gt;K686,$C$2&amp;UPPER(K687)&amp;$C$2&amp;$K$3&amp;" ",(IF(B687&lt;&gt;B686,$C$2&amp;UPPER(K687)&amp;$C$2&amp;$K$3&amp;" ",""))))&amp;IF((AA687&lt;&gt;AA688)*($H$2="y"),AD687&amp;AE687,IF((AA687&lt;&gt;AA688)*($H$2="m"),AD687&amp;AG687,IF(($H$2&lt;&gt;"m")*($H$2&lt;&gt;"Y"),(IF(F687=0,"",F687&amp;" "&amp;$F$4&amp;" "))&amp;(IF(G687=0,"",G687&amp;" "&amp;$G$4&amp;" "))&amp;(IF(H687=0,"",H687&amp;" "&amp;H$4&amp;" "))&amp;(IF(I687=0,"",I687&amp;" "&amp;$I$4&amp;" "))&amp;(IF(J687=0,"",J687&amp;" "&amp;$J$4&amp;" ")),"")))&amp;"; "&amp;IF((B687=B686)*(AA687=AA686), "same collecting data; ", IF((B687=B686)*(Z686=Z687),"same locality; ",(IF(COUNTBLANK(L687)=1,"",$D$2&amp;L687&amp;$L$3&amp;" "&amp;$D$2))&amp;(IF(COUNTBLANK(M687)=1,"",$E$2&amp;M687&amp;$E$2&amp;", "))&amp;(IF(COUNTBLANK(N687)=1,"",N687&amp;"; "))&amp;(IF(COUNTBLANK(O687)=1,"",O687&amp;"; ")))&amp;(IF(COUNTBLANK(P687)=1,"",P687&amp;"; "))&amp;(IF(COUNTBLANK(Q687)=1,"",Q687&amp;"; "))&amp;(IF(COUNTBLANK(R687)=1,"",R687&amp;"m, "))&amp;IF((COUNTBLANK(S687)=0)*(S687&lt;&gt;S686), S687&amp;"; ","")&amp;(IF(COUNTBLANK(U687)=1,"",U687&amp;"; "))&amp;(IF(COUNTBLANK(T687)=1,"",IF(COUNTBLANK(F$2)=1,T687&amp;"; ",T687&amp;" "&amp;F$2&amp;"; "))))&amp;(IF(COUNTBLANK(V687)=1,"",V687&amp;"; "))&amp;IF((COUNTBLANK(C687)=1),"",C687)&amp;IF((B687=B688)*(K687=K688)*(L687=L688)*(M687=M688),IF(($H$2&lt;&gt;"m")*($H$2&lt;&gt;"Y"), " • ", IF((ISNUMBER(FIND(")",AE687))), " • ", "")),IF((B687=B688)*(K687=K688)," • ",". ")))</f>
        <v/>
      </c>
      <c r="AI687" s="1"/>
    </row>
    <row r="688" spans="1:35" x14ac:dyDescent="0.25">
      <c r="A688" s="3" t="str">
        <f t="shared" si="73"/>
        <v/>
      </c>
      <c r="B688" s="53" t="str">
        <f t="shared" si="71"/>
        <v/>
      </c>
      <c r="C688" s="57"/>
      <c r="D688" s="57"/>
      <c r="E688" s="57"/>
      <c r="F688" s="57"/>
      <c r="G688" s="57"/>
      <c r="H688" s="57"/>
      <c r="I688" s="57"/>
      <c r="J688" s="57"/>
      <c r="K688" s="57"/>
      <c r="L688" s="57"/>
      <c r="M688" s="54"/>
      <c r="N688" s="57"/>
      <c r="O688" s="58"/>
      <c r="P688" s="58"/>
      <c r="Q688" s="58"/>
      <c r="R688" s="58"/>
      <c r="S688" s="54"/>
      <c r="T688" s="57"/>
      <c r="U688" s="57"/>
      <c r="V688" s="57"/>
      <c r="W688" s="57"/>
      <c r="X688" s="147" t="str">
        <f>IF(COUNTBLANK(D688)=1,"",IF('order-admin-units'!$I$1&lt;&gt;"y", "", IF(COUNTBLANK(K688)=1, 'order-admin-units'!$B$1+1, VLOOKUP(K688, ordercountry, 2))))</f>
        <v/>
      </c>
      <c r="Y688" s="147" t="str">
        <f>IF(COUNTBLANK(D688)=1,"",IF('order-admin-units'!$I$1&lt;&gt;"y", "", IF(COUNTBLANK(K688:L688)&gt;0, 'order-admin-units'!$B$2+1, VLOOKUP(K688&amp;"@"&amp;L688, orderadmin, 2))))</f>
        <v/>
      </c>
      <c r="Z688" s="147" t="str">
        <f t="shared" si="74"/>
        <v/>
      </c>
      <c r="AA688" s="147" t="str">
        <f t="shared" si="75"/>
        <v/>
      </c>
      <c r="AB688" s="147" t="str">
        <f t="shared" si="76"/>
        <v/>
      </c>
      <c r="AC688" s="147" t="str">
        <f t="shared" si="72"/>
        <v/>
      </c>
      <c r="AD688" s="11" t="str">
        <f t="shared" si="77"/>
        <v/>
      </c>
      <c r="AE688" s="11" t="str">
        <f t="array" ref="AE688">IF(COUNTBLANK(D688)=1,"",IF(OR($H$2="y",$H$2="m"),IF(AA688=AA687,IF(OR(AB688=$AB$4:$AB687)=FALSE,AE687&amp;C688,AE687),"("&amp;C688)&amp;IF(AA688=AA689,IF(OR(AB689=$AB$4:$AB688)=FALSE,", ",""),") "),""))</f>
        <v/>
      </c>
      <c r="AF688" s="11" t="str">
        <f t="array" ref="AF688">IF((COUNTBLANK(D688)=0)*OR($H$2="y",$H$2="m"),IFERROR(LEFT(C688, FIND(" ",C688)-1), C688),"")</f>
        <v/>
      </c>
      <c r="AG688" s="11" t="str">
        <f t="array" ref="AG688">IF(COUNTBLANK(D688)=1,"",IF(OR($H$2="y",$H$2="m"),IF(AA688=AA687,IF(OR(AC688=$AC$4:$AC687)=FALSE,AG687&amp;AF688,AG687),"("&amp;AF688)&amp;IF(AA688=AA689,IF(OR(AC689=$AC$4:$AC688)=FALSE,", ",""),") "),""))</f>
        <v/>
      </c>
      <c r="AH688" s="10" t="str">
        <f>IF((COUNTBLANK(D688)=1),"",IF(D688=D687,AH687,"")&amp;IF(B687&lt;&gt;B688,((IF(COUNTBLANK(E688)=1,$D$3&amp;"Non-type material: "&amp;$D$3,$D$3&amp;INDEX('type-categories'!$A$2:$B$100,MATCH(E688,'type-categories'!$A$2:$A$100,0),2)&amp;$D$3))),"")&amp;(IF(K688&lt;&gt;K687,$C$2&amp;UPPER(K688)&amp;$C$2&amp;$K$3&amp;" ",(IF(B688&lt;&gt;B687,$C$2&amp;UPPER(K688)&amp;$C$2&amp;$K$3&amp;" ",""))))&amp;IF((AA688&lt;&gt;AA689)*($H$2="y"),AD688&amp;AE688,IF((AA688&lt;&gt;AA689)*($H$2="m"),AD688&amp;AG688,IF(($H$2&lt;&gt;"m")*($H$2&lt;&gt;"Y"),(IF(F688=0,"",F688&amp;" "&amp;$F$4&amp;" "))&amp;(IF(G688=0,"",G688&amp;" "&amp;$G$4&amp;" "))&amp;(IF(H688=0,"",H688&amp;" "&amp;H$4&amp;" "))&amp;(IF(I688=0,"",I688&amp;" "&amp;$I$4&amp;" "))&amp;(IF(J688=0,"",J688&amp;" "&amp;$J$4&amp;" ")),"")))&amp;"; "&amp;IF((B688=B687)*(AA688=AA687), "same collecting data; ", IF((B688=B687)*(Z687=Z688),"same locality; ",(IF(COUNTBLANK(L688)=1,"",$D$2&amp;L688&amp;$L$3&amp;" "&amp;$D$2))&amp;(IF(COUNTBLANK(M688)=1,"",$E$2&amp;M688&amp;$E$2&amp;", "))&amp;(IF(COUNTBLANK(N688)=1,"",N688&amp;"; "))&amp;(IF(COUNTBLANK(O688)=1,"",O688&amp;"; ")))&amp;(IF(COUNTBLANK(P688)=1,"",P688&amp;"; "))&amp;(IF(COUNTBLANK(Q688)=1,"",Q688&amp;"; "))&amp;(IF(COUNTBLANK(R688)=1,"",R688&amp;"m, "))&amp;IF((COUNTBLANK(S688)=0)*(S688&lt;&gt;S687), S688&amp;"; ","")&amp;(IF(COUNTBLANK(U688)=1,"",U688&amp;"; "))&amp;(IF(COUNTBLANK(T688)=1,"",IF(COUNTBLANK(F$2)=1,T688&amp;"; ",T688&amp;" "&amp;F$2&amp;"; "))))&amp;(IF(COUNTBLANK(V688)=1,"",V688&amp;"; "))&amp;IF((COUNTBLANK(C688)=1),"",C688)&amp;IF((B688=B689)*(K688=K689)*(L688=L689)*(M688=M689),IF(($H$2&lt;&gt;"m")*($H$2&lt;&gt;"Y"), " • ", IF((ISNUMBER(FIND(")",AE688))), " • ", "")),IF((B688=B689)*(K688=K689)," • ",". ")))</f>
        <v/>
      </c>
      <c r="AI688" s="1"/>
    </row>
    <row r="689" spans="1:35" x14ac:dyDescent="0.25">
      <c r="A689" s="3" t="str">
        <f t="shared" si="73"/>
        <v/>
      </c>
      <c r="B689" s="53" t="str">
        <f t="shared" si="71"/>
        <v/>
      </c>
      <c r="C689" s="57"/>
      <c r="D689" s="57"/>
      <c r="E689" s="57"/>
      <c r="F689" s="57"/>
      <c r="G689" s="57"/>
      <c r="H689" s="57"/>
      <c r="I689" s="57"/>
      <c r="J689" s="57"/>
      <c r="K689" s="57"/>
      <c r="L689" s="57"/>
      <c r="M689" s="54"/>
      <c r="N689" s="57"/>
      <c r="O689" s="58"/>
      <c r="P689" s="58"/>
      <c r="Q689" s="58"/>
      <c r="R689" s="58"/>
      <c r="S689" s="54"/>
      <c r="T689" s="57"/>
      <c r="U689" s="57"/>
      <c r="V689" s="57"/>
      <c r="W689" s="57"/>
      <c r="X689" s="147" t="str">
        <f>IF(COUNTBLANK(D689)=1,"",IF('order-admin-units'!$I$1&lt;&gt;"y", "", IF(COUNTBLANK(K689)=1, 'order-admin-units'!$B$1+1, VLOOKUP(K689, ordercountry, 2))))</f>
        <v/>
      </c>
      <c r="Y689" s="147" t="str">
        <f>IF(COUNTBLANK(D689)=1,"",IF('order-admin-units'!$I$1&lt;&gt;"y", "", IF(COUNTBLANK(K689:L689)&gt;0, 'order-admin-units'!$B$2+1, VLOOKUP(K689&amp;"@"&amp;L689, orderadmin, 2))))</f>
        <v/>
      </c>
      <c r="Z689" s="147" t="str">
        <f t="shared" si="74"/>
        <v/>
      </c>
      <c r="AA689" s="147" t="str">
        <f t="shared" si="75"/>
        <v/>
      </c>
      <c r="AB689" s="147" t="str">
        <f t="shared" si="76"/>
        <v/>
      </c>
      <c r="AC689" s="147" t="str">
        <f t="shared" si="72"/>
        <v/>
      </c>
      <c r="AD689" s="11" t="str">
        <f t="shared" si="77"/>
        <v/>
      </c>
      <c r="AE689" s="11" t="str">
        <f t="array" ref="AE689">IF(COUNTBLANK(D689)=1,"",IF(OR($H$2="y",$H$2="m"),IF(AA689=AA688,IF(OR(AB689=$AB$4:$AB688)=FALSE,AE688&amp;C689,AE688),"("&amp;C689)&amp;IF(AA689=AA690,IF(OR(AB690=$AB$4:$AB689)=FALSE,", ",""),") "),""))</f>
        <v/>
      </c>
      <c r="AF689" s="11" t="str">
        <f t="array" ref="AF689">IF((COUNTBLANK(D689)=0)*OR($H$2="y",$H$2="m"),IFERROR(LEFT(C689, FIND(" ",C689)-1), C689),"")</f>
        <v/>
      </c>
      <c r="AG689" s="11" t="str">
        <f t="array" ref="AG689">IF(COUNTBLANK(D689)=1,"",IF(OR($H$2="y",$H$2="m"),IF(AA689=AA688,IF(OR(AC689=$AC$4:$AC688)=FALSE,AG688&amp;AF689,AG688),"("&amp;AF689)&amp;IF(AA689=AA690,IF(OR(AC690=$AC$4:$AC689)=FALSE,", ",""),") "),""))</f>
        <v/>
      </c>
      <c r="AH689" s="10" t="str">
        <f>IF((COUNTBLANK(D689)=1),"",IF(D689=D688,AH688,"")&amp;IF(B688&lt;&gt;B689,((IF(COUNTBLANK(E689)=1,$D$3&amp;"Non-type material: "&amp;$D$3,$D$3&amp;INDEX('type-categories'!$A$2:$B$100,MATCH(E689,'type-categories'!$A$2:$A$100,0),2)&amp;$D$3))),"")&amp;(IF(K689&lt;&gt;K688,$C$2&amp;UPPER(K689)&amp;$C$2&amp;$K$3&amp;" ",(IF(B689&lt;&gt;B688,$C$2&amp;UPPER(K689)&amp;$C$2&amp;$K$3&amp;" ",""))))&amp;IF((AA689&lt;&gt;AA690)*($H$2="y"),AD689&amp;AE689,IF((AA689&lt;&gt;AA690)*($H$2="m"),AD689&amp;AG689,IF(($H$2&lt;&gt;"m")*($H$2&lt;&gt;"Y"),(IF(F689=0,"",F689&amp;" "&amp;$F$4&amp;" "))&amp;(IF(G689=0,"",G689&amp;" "&amp;$G$4&amp;" "))&amp;(IF(H689=0,"",H689&amp;" "&amp;H$4&amp;" "))&amp;(IF(I689=0,"",I689&amp;" "&amp;$I$4&amp;" "))&amp;(IF(J689=0,"",J689&amp;" "&amp;$J$4&amp;" ")),"")))&amp;"; "&amp;IF((B689=B688)*(AA689=AA688), "same collecting data; ", IF((B689=B688)*(Z688=Z689),"same locality; ",(IF(COUNTBLANK(L689)=1,"",$D$2&amp;L689&amp;$L$3&amp;" "&amp;$D$2))&amp;(IF(COUNTBLANK(M689)=1,"",$E$2&amp;M689&amp;$E$2&amp;", "))&amp;(IF(COUNTBLANK(N689)=1,"",N689&amp;"; "))&amp;(IF(COUNTBLANK(O689)=1,"",O689&amp;"; ")))&amp;(IF(COUNTBLANK(P689)=1,"",P689&amp;"; "))&amp;(IF(COUNTBLANK(Q689)=1,"",Q689&amp;"; "))&amp;(IF(COUNTBLANK(R689)=1,"",R689&amp;"m, "))&amp;IF((COUNTBLANK(S689)=0)*(S689&lt;&gt;S688), S689&amp;"; ","")&amp;(IF(COUNTBLANK(U689)=1,"",U689&amp;"; "))&amp;(IF(COUNTBLANK(T689)=1,"",IF(COUNTBLANK(F$2)=1,T689&amp;"; ",T689&amp;" "&amp;F$2&amp;"; "))))&amp;(IF(COUNTBLANK(V689)=1,"",V689&amp;"; "))&amp;IF((COUNTBLANK(C689)=1),"",C689)&amp;IF((B689=B690)*(K689=K690)*(L689=L690)*(M689=M690),IF(($H$2&lt;&gt;"m")*($H$2&lt;&gt;"Y"), " • ", IF((ISNUMBER(FIND(")",AE689))), " • ", "")),IF((B689=B690)*(K689=K690)," • ",". ")))</f>
        <v/>
      </c>
      <c r="AI689" s="1"/>
    </row>
    <row r="690" spans="1:35" x14ac:dyDescent="0.25">
      <c r="A690" s="3" t="str">
        <f t="shared" si="73"/>
        <v/>
      </c>
      <c r="B690" s="53" t="str">
        <f t="shared" si="71"/>
        <v/>
      </c>
      <c r="C690" s="57"/>
      <c r="D690" s="57"/>
      <c r="E690" s="57"/>
      <c r="F690" s="57"/>
      <c r="G690" s="57"/>
      <c r="H690" s="57"/>
      <c r="I690" s="57"/>
      <c r="J690" s="57"/>
      <c r="K690" s="57"/>
      <c r="L690" s="57"/>
      <c r="M690" s="54"/>
      <c r="N690" s="57"/>
      <c r="O690" s="58"/>
      <c r="P690" s="58"/>
      <c r="Q690" s="58"/>
      <c r="R690" s="58"/>
      <c r="S690" s="54"/>
      <c r="T690" s="57"/>
      <c r="U690" s="57"/>
      <c r="V690" s="57"/>
      <c r="W690" s="57"/>
      <c r="X690" s="147" t="str">
        <f>IF(COUNTBLANK(D690)=1,"",IF('order-admin-units'!$I$1&lt;&gt;"y", "", IF(COUNTBLANK(K690)=1, 'order-admin-units'!$B$1+1, VLOOKUP(K690, ordercountry, 2))))</f>
        <v/>
      </c>
      <c r="Y690" s="147" t="str">
        <f>IF(COUNTBLANK(D690)=1,"",IF('order-admin-units'!$I$1&lt;&gt;"y", "", IF(COUNTBLANK(K690:L690)&gt;0, 'order-admin-units'!$B$2+1, VLOOKUP(K690&amp;"@"&amp;L690, orderadmin, 2))))</f>
        <v/>
      </c>
      <c r="Z690" s="147" t="str">
        <f t="shared" si="74"/>
        <v/>
      </c>
      <c r="AA690" s="147" t="str">
        <f t="shared" si="75"/>
        <v/>
      </c>
      <c r="AB690" s="147" t="str">
        <f t="shared" si="76"/>
        <v/>
      </c>
      <c r="AC690" s="147" t="str">
        <f t="shared" si="72"/>
        <v/>
      </c>
      <c r="AD690" s="11" t="str">
        <f t="shared" si="77"/>
        <v/>
      </c>
      <c r="AE690" s="11" t="str">
        <f t="array" ref="AE690">IF(COUNTBLANK(D690)=1,"",IF(OR($H$2="y",$H$2="m"),IF(AA690=AA689,IF(OR(AB690=$AB$4:$AB689)=FALSE,AE689&amp;C690,AE689),"("&amp;C690)&amp;IF(AA690=AA691,IF(OR(AB691=$AB$4:$AB690)=FALSE,", ",""),") "),""))</f>
        <v/>
      </c>
      <c r="AF690" s="11" t="str">
        <f t="array" ref="AF690">IF((COUNTBLANK(D690)=0)*OR($H$2="y",$H$2="m"),IFERROR(LEFT(C690, FIND(" ",C690)-1), C690),"")</f>
        <v/>
      </c>
      <c r="AG690" s="11" t="str">
        <f t="array" ref="AG690">IF(COUNTBLANK(D690)=1,"",IF(OR($H$2="y",$H$2="m"),IF(AA690=AA689,IF(OR(AC690=$AC$4:$AC689)=FALSE,AG689&amp;AF690,AG689),"("&amp;AF690)&amp;IF(AA690=AA691,IF(OR(AC691=$AC$4:$AC690)=FALSE,", ",""),") "),""))</f>
        <v/>
      </c>
      <c r="AH690" s="10" t="str">
        <f>IF((COUNTBLANK(D690)=1),"",IF(D690=D689,AH689,"")&amp;IF(B689&lt;&gt;B690,((IF(COUNTBLANK(E690)=1,$D$3&amp;"Non-type material: "&amp;$D$3,$D$3&amp;INDEX('type-categories'!$A$2:$B$100,MATCH(E690,'type-categories'!$A$2:$A$100,0),2)&amp;$D$3))),"")&amp;(IF(K690&lt;&gt;K689,$C$2&amp;UPPER(K690)&amp;$C$2&amp;$K$3&amp;" ",(IF(B690&lt;&gt;B689,$C$2&amp;UPPER(K690)&amp;$C$2&amp;$K$3&amp;" ",""))))&amp;IF((AA690&lt;&gt;AA691)*($H$2="y"),AD690&amp;AE690,IF((AA690&lt;&gt;AA691)*($H$2="m"),AD690&amp;AG690,IF(($H$2&lt;&gt;"m")*($H$2&lt;&gt;"Y"),(IF(F690=0,"",F690&amp;" "&amp;$F$4&amp;" "))&amp;(IF(G690=0,"",G690&amp;" "&amp;$G$4&amp;" "))&amp;(IF(H690=0,"",H690&amp;" "&amp;H$4&amp;" "))&amp;(IF(I690=0,"",I690&amp;" "&amp;$I$4&amp;" "))&amp;(IF(J690=0,"",J690&amp;" "&amp;$J$4&amp;" ")),"")))&amp;"; "&amp;IF((B690=B689)*(AA690=AA689), "same collecting data; ", IF((B690=B689)*(Z689=Z690),"same locality; ",(IF(COUNTBLANK(L690)=1,"",$D$2&amp;L690&amp;$L$3&amp;" "&amp;$D$2))&amp;(IF(COUNTBLANK(M690)=1,"",$E$2&amp;M690&amp;$E$2&amp;", "))&amp;(IF(COUNTBLANK(N690)=1,"",N690&amp;"; "))&amp;(IF(COUNTBLANK(O690)=1,"",O690&amp;"; ")))&amp;(IF(COUNTBLANK(P690)=1,"",P690&amp;"; "))&amp;(IF(COUNTBLANK(Q690)=1,"",Q690&amp;"; "))&amp;(IF(COUNTBLANK(R690)=1,"",R690&amp;"m, "))&amp;IF((COUNTBLANK(S690)=0)*(S690&lt;&gt;S689), S690&amp;"; ","")&amp;(IF(COUNTBLANK(U690)=1,"",U690&amp;"; "))&amp;(IF(COUNTBLANK(T690)=1,"",IF(COUNTBLANK(F$2)=1,T690&amp;"; ",T690&amp;" "&amp;F$2&amp;"; "))))&amp;(IF(COUNTBLANK(V690)=1,"",V690&amp;"; "))&amp;IF((COUNTBLANK(C690)=1),"",C690)&amp;IF((B690=B691)*(K690=K691)*(L690=L691)*(M690=M691),IF(($H$2&lt;&gt;"m")*($H$2&lt;&gt;"Y"), " • ", IF((ISNUMBER(FIND(")",AE690))), " • ", "")),IF((B690=B691)*(K690=K691)," • ",". ")))</f>
        <v/>
      </c>
      <c r="AI690" s="1"/>
    </row>
    <row r="691" spans="1:35" x14ac:dyDescent="0.25">
      <c r="A691" s="3" t="str">
        <f t="shared" si="73"/>
        <v/>
      </c>
      <c r="B691" s="53" t="str">
        <f t="shared" si="71"/>
        <v/>
      </c>
      <c r="C691" s="57"/>
      <c r="D691" s="57"/>
      <c r="E691" s="57"/>
      <c r="F691" s="57"/>
      <c r="G691" s="57"/>
      <c r="H691" s="57"/>
      <c r="I691" s="57"/>
      <c r="J691" s="57"/>
      <c r="K691" s="57"/>
      <c r="L691" s="57"/>
      <c r="M691" s="54"/>
      <c r="N691" s="57"/>
      <c r="O691" s="58"/>
      <c r="P691" s="58"/>
      <c r="Q691" s="58"/>
      <c r="R691" s="58"/>
      <c r="S691" s="54"/>
      <c r="T691" s="57"/>
      <c r="U691" s="57"/>
      <c r="V691" s="57"/>
      <c r="W691" s="57"/>
      <c r="X691" s="147" t="str">
        <f>IF(COUNTBLANK(D691)=1,"",IF('order-admin-units'!$I$1&lt;&gt;"y", "", IF(COUNTBLANK(K691)=1, 'order-admin-units'!$B$1+1, VLOOKUP(K691, ordercountry, 2))))</f>
        <v/>
      </c>
      <c r="Y691" s="147" t="str">
        <f>IF(COUNTBLANK(D691)=1,"",IF('order-admin-units'!$I$1&lt;&gt;"y", "", IF(COUNTBLANK(K691:L691)&gt;0, 'order-admin-units'!$B$2+1, VLOOKUP(K691&amp;"@"&amp;L691, orderadmin, 2))))</f>
        <v/>
      </c>
      <c r="Z691" s="147" t="str">
        <f t="shared" si="74"/>
        <v/>
      </c>
      <c r="AA691" s="147" t="str">
        <f t="shared" si="75"/>
        <v/>
      </c>
      <c r="AB691" s="147" t="str">
        <f t="shared" si="76"/>
        <v/>
      </c>
      <c r="AC691" s="147" t="str">
        <f t="shared" si="72"/>
        <v/>
      </c>
      <c r="AD691" s="11" t="str">
        <f t="shared" si="77"/>
        <v/>
      </c>
      <c r="AE691" s="11" t="str">
        <f t="array" ref="AE691">IF(COUNTBLANK(D691)=1,"",IF(OR($H$2="y",$H$2="m"),IF(AA691=AA690,IF(OR(AB691=$AB$4:$AB690)=FALSE,AE690&amp;C691,AE690),"("&amp;C691)&amp;IF(AA691=AA692,IF(OR(AB692=$AB$4:$AB691)=FALSE,", ",""),") "),""))</f>
        <v/>
      </c>
      <c r="AF691" s="11" t="str">
        <f t="array" ref="AF691">IF((COUNTBLANK(D691)=0)*OR($H$2="y",$H$2="m"),IFERROR(LEFT(C691, FIND(" ",C691)-1), C691),"")</f>
        <v/>
      </c>
      <c r="AG691" s="11" t="str">
        <f t="array" ref="AG691">IF(COUNTBLANK(D691)=1,"",IF(OR($H$2="y",$H$2="m"),IF(AA691=AA690,IF(OR(AC691=$AC$4:$AC690)=FALSE,AG690&amp;AF691,AG690),"("&amp;AF691)&amp;IF(AA691=AA692,IF(OR(AC692=$AC$4:$AC691)=FALSE,", ",""),") "),""))</f>
        <v/>
      </c>
      <c r="AH691" s="10" t="str">
        <f>IF((COUNTBLANK(D691)=1),"",IF(D691=D690,AH690,"")&amp;IF(B690&lt;&gt;B691,((IF(COUNTBLANK(E691)=1,$D$3&amp;"Non-type material: "&amp;$D$3,$D$3&amp;INDEX('type-categories'!$A$2:$B$100,MATCH(E691,'type-categories'!$A$2:$A$100,0),2)&amp;$D$3))),"")&amp;(IF(K691&lt;&gt;K690,$C$2&amp;UPPER(K691)&amp;$C$2&amp;$K$3&amp;" ",(IF(B691&lt;&gt;B690,$C$2&amp;UPPER(K691)&amp;$C$2&amp;$K$3&amp;" ",""))))&amp;IF((AA691&lt;&gt;AA692)*($H$2="y"),AD691&amp;AE691,IF((AA691&lt;&gt;AA692)*($H$2="m"),AD691&amp;AG691,IF(($H$2&lt;&gt;"m")*($H$2&lt;&gt;"Y"),(IF(F691=0,"",F691&amp;" "&amp;$F$4&amp;" "))&amp;(IF(G691=0,"",G691&amp;" "&amp;$G$4&amp;" "))&amp;(IF(H691=0,"",H691&amp;" "&amp;H$4&amp;" "))&amp;(IF(I691=0,"",I691&amp;" "&amp;$I$4&amp;" "))&amp;(IF(J691=0,"",J691&amp;" "&amp;$J$4&amp;" ")),"")))&amp;"; "&amp;IF((B691=B690)*(AA691=AA690), "same collecting data; ", IF((B691=B690)*(Z690=Z691),"same locality; ",(IF(COUNTBLANK(L691)=1,"",$D$2&amp;L691&amp;$L$3&amp;" "&amp;$D$2))&amp;(IF(COUNTBLANK(M691)=1,"",$E$2&amp;M691&amp;$E$2&amp;", "))&amp;(IF(COUNTBLANK(N691)=1,"",N691&amp;"; "))&amp;(IF(COUNTBLANK(O691)=1,"",O691&amp;"; ")))&amp;(IF(COUNTBLANK(P691)=1,"",P691&amp;"; "))&amp;(IF(COUNTBLANK(Q691)=1,"",Q691&amp;"; "))&amp;(IF(COUNTBLANK(R691)=1,"",R691&amp;"m, "))&amp;IF((COUNTBLANK(S691)=0)*(S691&lt;&gt;S690), S691&amp;"; ","")&amp;(IF(COUNTBLANK(U691)=1,"",U691&amp;"; "))&amp;(IF(COUNTBLANK(T691)=1,"",IF(COUNTBLANK(F$2)=1,T691&amp;"; ",T691&amp;" "&amp;F$2&amp;"; "))))&amp;(IF(COUNTBLANK(V691)=1,"",V691&amp;"; "))&amp;IF((COUNTBLANK(C691)=1),"",C691)&amp;IF((B691=B692)*(K691=K692)*(L691=L692)*(M691=M692),IF(($H$2&lt;&gt;"m")*($H$2&lt;&gt;"Y"), " • ", IF((ISNUMBER(FIND(")",AE691))), " • ", "")),IF((B691=B692)*(K691=K692)," • ",". ")))</f>
        <v/>
      </c>
      <c r="AI691" s="1"/>
    </row>
    <row r="692" spans="1:35" x14ac:dyDescent="0.25">
      <c r="A692" s="3" t="str">
        <f t="shared" si="73"/>
        <v/>
      </c>
      <c r="B692" s="53" t="str">
        <f t="shared" si="71"/>
        <v/>
      </c>
      <c r="C692" s="57"/>
      <c r="D692" s="57"/>
      <c r="E692" s="57"/>
      <c r="F692" s="57"/>
      <c r="G692" s="57"/>
      <c r="H692" s="57"/>
      <c r="I692" s="57"/>
      <c r="J692" s="57"/>
      <c r="K692" s="57"/>
      <c r="L692" s="57"/>
      <c r="M692" s="54"/>
      <c r="N692" s="57"/>
      <c r="O692" s="58"/>
      <c r="P692" s="58"/>
      <c r="Q692" s="58"/>
      <c r="R692" s="58"/>
      <c r="S692" s="54"/>
      <c r="T692" s="57"/>
      <c r="U692" s="57"/>
      <c r="V692" s="57"/>
      <c r="W692" s="57"/>
      <c r="X692" s="147" t="str">
        <f>IF(COUNTBLANK(D692)=1,"",IF('order-admin-units'!$I$1&lt;&gt;"y", "", IF(COUNTBLANK(K692)=1, 'order-admin-units'!$B$1+1, VLOOKUP(K692, ordercountry, 2))))</f>
        <v/>
      </c>
      <c r="Y692" s="147" t="str">
        <f>IF(COUNTBLANK(D692)=1,"",IF('order-admin-units'!$I$1&lt;&gt;"y", "", IF(COUNTBLANK(K692:L692)&gt;0, 'order-admin-units'!$B$2+1, VLOOKUP(K692&amp;"@"&amp;L692, orderadmin, 2))))</f>
        <v/>
      </c>
      <c r="Z692" s="147" t="str">
        <f t="shared" si="74"/>
        <v/>
      </c>
      <c r="AA692" s="147" t="str">
        <f t="shared" si="75"/>
        <v/>
      </c>
      <c r="AB692" s="147" t="str">
        <f t="shared" si="76"/>
        <v/>
      </c>
      <c r="AC692" s="147" t="str">
        <f t="shared" si="72"/>
        <v/>
      </c>
      <c r="AD692" s="11" t="str">
        <f t="shared" si="77"/>
        <v/>
      </c>
      <c r="AE692" s="11" t="str">
        <f t="array" ref="AE692">IF(COUNTBLANK(D692)=1,"",IF(OR($H$2="y",$H$2="m"),IF(AA692=AA691,IF(OR(AB692=$AB$4:$AB691)=FALSE,AE691&amp;C692,AE691),"("&amp;C692)&amp;IF(AA692=AA693,IF(OR(AB693=$AB$4:$AB692)=FALSE,", ",""),") "),""))</f>
        <v/>
      </c>
      <c r="AF692" s="11" t="str">
        <f t="array" ref="AF692">IF((COUNTBLANK(D692)=0)*OR($H$2="y",$H$2="m"),IFERROR(LEFT(C692, FIND(" ",C692)-1), C692),"")</f>
        <v/>
      </c>
      <c r="AG692" s="11" t="str">
        <f t="array" ref="AG692">IF(COUNTBLANK(D692)=1,"",IF(OR($H$2="y",$H$2="m"),IF(AA692=AA691,IF(OR(AC692=$AC$4:$AC691)=FALSE,AG691&amp;AF692,AG691),"("&amp;AF692)&amp;IF(AA692=AA693,IF(OR(AC693=$AC$4:$AC692)=FALSE,", ",""),") "),""))</f>
        <v/>
      </c>
      <c r="AH692" s="10" t="str">
        <f>IF((COUNTBLANK(D692)=1),"",IF(D692=D691,AH691,"")&amp;IF(B691&lt;&gt;B692,((IF(COUNTBLANK(E692)=1,$D$3&amp;"Non-type material: "&amp;$D$3,$D$3&amp;INDEX('type-categories'!$A$2:$B$100,MATCH(E692,'type-categories'!$A$2:$A$100,0),2)&amp;$D$3))),"")&amp;(IF(K692&lt;&gt;K691,$C$2&amp;UPPER(K692)&amp;$C$2&amp;$K$3&amp;" ",(IF(B692&lt;&gt;B691,$C$2&amp;UPPER(K692)&amp;$C$2&amp;$K$3&amp;" ",""))))&amp;IF((AA692&lt;&gt;AA693)*($H$2="y"),AD692&amp;AE692,IF((AA692&lt;&gt;AA693)*($H$2="m"),AD692&amp;AG692,IF(($H$2&lt;&gt;"m")*($H$2&lt;&gt;"Y"),(IF(F692=0,"",F692&amp;" "&amp;$F$4&amp;" "))&amp;(IF(G692=0,"",G692&amp;" "&amp;$G$4&amp;" "))&amp;(IF(H692=0,"",H692&amp;" "&amp;H$4&amp;" "))&amp;(IF(I692=0,"",I692&amp;" "&amp;$I$4&amp;" "))&amp;(IF(J692=0,"",J692&amp;" "&amp;$J$4&amp;" ")),"")))&amp;"; "&amp;IF((B692=B691)*(AA692=AA691), "same collecting data; ", IF((B692=B691)*(Z691=Z692),"same locality; ",(IF(COUNTBLANK(L692)=1,"",$D$2&amp;L692&amp;$L$3&amp;" "&amp;$D$2))&amp;(IF(COUNTBLANK(M692)=1,"",$E$2&amp;M692&amp;$E$2&amp;", "))&amp;(IF(COUNTBLANK(N692)=1,"",N692&amp;"; "))&amp;(IF(COUNTBLANK(O692)=1,"",O692&amp;"; ")))&amp;(IF(COUNTBLANK(P692)=1,"",P692&amp;"; "))&amp;(IF(COUNTBLANK(Q692)=1,"",Q692&amp;"; "))&amp;(IF(COUNTBLANK(R692)=1,"",R692&amp;"m, "))&amp;IF((COUNTBLANK(S692)=0)*(S692&lt;&gt;S691), S692&amp;"; ","")&amp;(IF(COUNTBLANK(U692)=1,"",U692&amp;"; "))&amp;(IF(COUNTBLANK(T692)=1,"",IF(COUNTBLANK(F$2)=1,T692&amp;"; ",T692&amp;" "&amp;F$2&amp;"; "))))&amp;(IF(COUNTBLANK(V692)=1,"",V692&amp;"; "))&amp;IF((COUNTBLANK(C692)=1),"",C692)&amp;IF((B692=B693)*(K692=K693)*(L692=L693)*(M692=M693),IF(($H$2&lt;&gt;"m")*($H$2&lt;&gt;"Y"), " • ", IF((ISNUMBER(FIND(")",AE692))), " • ", "")),IF((B692=B693)*(K692=K693)," • ",". ")))</f>
        <v/>
      </c>
      <c r="AI692" s="1"/>
    </row>
    <row r="693" spans="1:35" x14ac:dyDescent="0.25">
      <c r="A693" s="3" t="str">
        <f t="shared" si="73"/>
        <v/>
      </c>
      <c r="B693" s="53" t="str">
        <f t="shared" si="71"/>
        <v/>
      </c>
      <c r="C693" s="57"/>
      <c r="D693" s="57"/>
      <c r="E693" s="57"/>
      <c r="F693" s="57"/>
      <c r="G693" s="57"/>
      <c r="H693" s="57"/>
      <c r="I693" s="57"/>
      <c r="J693" s="57"/>
      <c r="K693" s="57"/>
      <c r="L693" s="57"/>
      <c r="M693" s="54"/>
      <c r="N693" s="57"/>
      <c r="O693" s="58"/>
      <c r="P693" s="58"/>
      <c r="Q693" s="58"/>
      <c r="R693" s="58"/>
      <c r="S693" s="54"/>
      <c r="T693" s="57"/>
      <c r="U693" s="57"/>
      <c r="V693" s="57"/>
      <c r="W693" s="57"/>
      <c r="X693" s="147" t="str">
        <f>IF(COUNTBLANK(D693)=1,"",IF('order-admin-units'!$I$1&lt;&gt;"y", "", IF(COUNTBLANK(K693)=1, 'order-admin-units'!$B$1+1, VLOOKUP(K693, ordercountry, 2))))</f>
        <v/>
      </c>
      <c r="Y693" s="147" t="str">
        <f>IF(COUNTBLANK(D693)=1,"",IF('order-admin-units'!$I$1&lt;&gt;"y", "", IF(COUNTBLANK(K693:L693)&gt;0, 'order-admin-units'!$B$2+1, VLOOKUP(K693&amp;"@"&amp;L693, orderadmin, 2))))</f>
        <v/>
      </c>
      <c r="Z693" s="147" t="str">
        <f t="shared" si="74"/>
        <v/>
      </c>
      <c r="AA693" s="147" t="str">
        <f t="shared" si="75"/>
        <v/>
      </c>
      <c r="AB693" s="147" t="str">
        <f t="shared" si="76"/>
        <v/>
      </c>
      <c r="AC693" s="147" t="str">
        <f t="shared" si="72"/>
        <v/>
      </c>
      <c r="AD693" s="11" t="str">
        <f t="shared" si="77"/>
        <v/>
      </c>
      <c r="AE693" s="11" t="str">
        <f t="array" ref="AE693">IF(COUNTBLANK(D693)=1,"",IF(OR($H$2="y",$H$2="m"),IF(AA693=AA692,IF(OR(AB693=$AB$4:$AB692)=FALSE,AE692&amp;C693,AE692),"("&amp;C693)&amp;IF(AA693=AA694,IF(OR(AB694=$AB$4:$AB693)=FALSE,", ",""),") "),""))</f>
        <v/>
      </c>
      <c r="AF693" s="11" t="str">
        <f t="array" ref="AF693">IF((COUNTBLANK(D693)=0)*OR($H$2="y",$H$2="m"),IFERROR(LEFT(C693, FIND(" ",C693)-1), C693),"")</f>
        <v/>
      </c>
      <c r="AG693" s="11" t="str">
        <f t="array" ref="AG693">IF(COUNTBLANK(D693)=1,"",IF(OR($H$2="y",$H$2="m"),IF(AA693=AA692,IF(OR(AC693=$AC$4:$AC692)=FALSE,AG692&amp;AF693,AG692),"("&amp;AF693)&amp;IF(AA693=AA694,IF(OR(AC694=$AC$4:$AC693)=FALSE,", ",""),") "),""))</f>
        <v/>
      </c>
      <c r="AH693" s="10" t="str">
        <f>IF((COUNTBLANK(D693)=1),"",IF(D693=D692,AH692,"")&amp;IF(B692&lt;&gt;B693,((IF(COUNTBLANK(E693)=1,$D$3&amp;"Non-type material: "&amp;$D$3,$D$3&amp;INDEX('type-categories'!$A$2:$B$100,MATCH(E693,'type-categories'!$A$2:$A$100,0),2)&amp;$D$3))),"")&amp;(IF(K693&lt;&gt;K692,$C$2&amp;UPPER(K693)&amp;$C$2&amp;$K$3&amp;" ",(IF(B693&lt;&gt;B692,$C$2&amp;UPPER(K693)&amp;$C$2&amp;$K$3&amp;" ",""))))&amp;IF((AA693&lt;&gt;AA694)*($H$2="y"),AD693&amp;AE693,IF((AA693&lt;&gt;AA694)*($H$2="m"),AD693&amp;AG693,IF(($H$2&lt;&gt;"m")*($H$2&lt;&gt;"Y"),(IF(F693=0,"",F693&amp;" "&amp;$F$4&amp;" "))&amp;(IF(G693=0,"",G693&amp;" "&amp;$G$4&amp;" "))&amp;(IF(H693=0,"",H693&amp;" "&amp;H$4&amp;" "))&amp;(IF(I693=0,"",I693&amp;" "&amp;$I$4&amp;" "))&amp;(IF(J693=0,"",J693&amp;" "&amp;$J$4&amp;" ")),"")))&amp;"; "&amp;IF((B693=B692)*(AA693=AA692), "same collecting data; ", IF((B693=B692)*(Z692=Z693),"same locality; ",(IF(COUNTBLANK(L693)=1,"",$D$2&amp;L693&amp;$L$3&amp;" "&amp;$D$2))&amp;(IF(COUNTBLANK(M693)=1,"",$E$2&amp;M693&amp;$E$2&amp;", "))&amp;(IF(COUNTBLANK(N693)=1,"",N693&amp;"; "))&amp;(IF(COUNTBLANK(O693)=1,"",O693&amp;"; ")))&amp;(IF(COUNTBLANK(P693)=1,"",P693&amp;"; "))&amp;(IF(COUNTBLANK(Q693)=1,"",Q693&amp;"; "))&amp;(IF(COUNTBLANK(R693)=1,"",R693&amp;"m, "))&amp;IF((COUNTBLANK(S693)=0)*(S693&lt;&gt;S692), S693&amp;"; ","")&amp;(IF(COUNTBLANK(U693)=1,"",U693&amp;"; "))&amp;(IF(COUNTBLANK(T693)=1,"",IF(COUNTBLANK(F$2)=1,T693&amp;"; ",T693&amp;" "&amp;F$2&amp;"; "))))&amp;(IF(COUNTBLANK(V693)=1,"",V693&amp;"; "))&amp;IF((COUNTBLANK(C693)=1),"",C693)&amp;IF((B693=B694)*(K693=K694)*(L693=L694)*(M693=M694),IF(($H$2&lt;&gt;"m")*($H$2&lt;&gt;"Y"), " • ", IF((ISNUMBER(FIND(")",AE693))), " • ", "")),IF((B693=B694)*(K693=K694)," • ",". ")))</f>
        <v/>
      </c>
      <c r="AI693" s="1"/>
    </row>
    <row r="694" spans="1:35" x14ac:dyDescent="0.25">
      <c r="A694" s="3" t="str">
        <f t="shared" si="73"/>
        <v/>
      </c>
      <c r="B694" s="53" t="str">
        <f t="shared" si="71"/>
        <v/>
      </c>
      <c r="C694" s="57"/>
      <c r="D694" s="57"/>
      <c r="E694" s="57"/>
      <c r="F694" s="57"/>
      <c r="G694" s="57"/>
      <c r="H694" s="57"/>
      <c r="I694" s="57"/>
      <c r="J694" s="57"/>
      <c r="K694" s="57"/>
      <c r="L694" s="57"/>
      <c r="M694" s="54"/>
      <c r="N694" s="57"/>
      <c r="O694" s="58"/>
      <c r="P694" s="58"/>
      <c r="Q694" s="58"/>
      <c r="R694" s="58"/>
      <c r="S694" s="54"/>
      <c r="T694" s="57"/>
      <c r="U694" s="57"/>
      <c r="V694" s="57"/>
      <c r="W694" s="57"/>
      <c r="X694" s="147" t="str">
        <f>IF(COUNTBLANK(D694)=1,"",IF('order-admin-units'!$I$1&lt;&gt;"y", "", IF(COUNTBLANK(K694)=1, 'order-admin-units'!$B$1+1, VLOOKUP(K694, ordercountry, 2))))</f>
        <v/>
      </c>
      <c r="Y694" s="147" t="str">
        <f>IF(COUNTBLANK(D694)=1,"",IF('order-admin-units'!$I$1&lt;&gt;"y", "", IF(COUNTBLANK(K694:L694)&gt;0, 'order-admin-units'!$B$2+1, VLOOKUP(K694&amp;"@"&amp;L694, orderadmin, 2))))</f>
        <v/>
      </c>
      <c r="Z694" s="147" t="str">
        <f t="shared" si="74"/>
        <v/>
      </c>
      <c r="AA694" s="147" t="str">
        <f t="shared" si="75"/>
        <v/>
      </c>
      <c r="AB694" s="147" t="str">
        <f t="shared" si="76"/>
        <v/>
      </c>
      <c r="AC694" s="147" t="str">
        <f t="shared" si="72"/>
        <v/>
      </c>
      <c r="AD694" s="11" t="str">
        <f t="shared" si="77"/>
        <v/>
      </c>
      <c r="AE694" s="11" t="str">
        <f t="array" ref="AE694">IF(COUNTBLANK(D694)=1,"",IF(OR($H$2="y",$H$2="m"),IF(AA694=AA693,IF(OR(AB694=$AB$4:$AB693)=FALSE,AE693&amp;C694,AE693),"("&amp;C694)&amp;IF(AA694=AA695,IF(OR(AB695=$AB$4:$AB694)=FALSE,", ",""),") "),""))</f>
        <v/>
      </c>
      <c r="AF694" s="11" t="str">
        <f t="array" ref="AF694">IF((COUNTBLANK(D694)=0)*OR($H$2="y",$H$2="m"),IFERROR(LEFT(C694, FIND(" ",C694)-1), C694),"")</f>
        <v/>
      </c>
      <c r="AG694" s="11" t="str">
        <f t="array" ref="AG694">IF(COUNTBLANK(D694)=1,"",IF(OR($H$2="y",$H$2="m"),IF(AA694=AA693,IF(OR(AC694=$AC$4:$AC693)=FALSE,AG693&amp;AF694,AG693),"("&amp;AF694)&amp;IF(AA694=AA695,IF(OR(AC695=$AC$4:$AC694)=FALSE,", ",""),") "),""))</f>
        <v/>
      </c>
      <c r="AH694" s="10" t="str">
        <f>IF((COUNTBLANK(D694)=1),"",IF(D694=D693,AH693,"")&amp;IF(B693&lt;&gt;B694,((IF(COUNTBLANK(E694)=1,$D$3&amp;"Non-type material: "&amp;$D$3,$D$3&amp;INDEX('type-categories'!$A$2:$B$100,MATCH(E694,'type-categories'!$A$2:$A$100,0),2)&amp;$D$3))),"")&amp;(IF(K694&lt;&gt;K693,$C$2&amp;UPPER(K694)&amp;$C$2&amp;$K$3&amp;" ",(IF(B694&lt;&gt;B693,$C$2&amp;UPPER(K694)&amp;$C$2&amp;$K$3&amp;" ",""))))&amp;IF((AA694&lt;&gt;AA695)*($H$2="y"),AD694&amp;AE694,IF((AA694&lt;&gt;AA695)*($H$2="m"),AD694&amp;AG694,IF(($H$2&lt;&gt;"m")*($H$2&lt;&gt;"Y"),(IF(F694=0,"",F694&amp;" "&amp;$F$4&amp;" "))&amp;(IF(G694=0,"",G694&amp;" "&amp;$G$4&amp;" "))&amp;(IF(H694=0,"",H694&amp;" "&amp;H$4&amp;" "))&amp;(IF(I694=0,"",I694&amp;" "&amp;$I$4&amp;" "))&amp;(IF(J694=0,"",J694&amp;" "&amp;$J$4&amp;" ")),"")))&amp;"; "&amp;IF((B694=B693)*(AA694=AA693), "same collecting data; ", IF((B694=B693)*(Z693=Z694),"same locality; ",(IF(COUNTBLANK(L694)=1,"",$D$2&amp;L694&amp;$L$3&amp;" "&amp;$D$2))&amp;(IF(COUNTBLANK(M694)=1,"",$E$2&amp;M694&amp;$E$2&amp;", "))&amp;(IF(COUNTBLANK(N694)=1,"",N694&amp;"; "))&amp;(IF(COUNTBLANK(O694)=1,"",O694&amp;"; ")))&amp;(IF(COUNTBLANK(P694)=1,"",P694&amp;"; "))&amp;(IF(COUNTBLANK(Q694)=1,"",Q694&amp;"; "))&amp;(IF(COUNTBLANK(R694)=1,"",R694&amp;"m, "))&amp;IF((COUNTBLANK(S694)=0)*(S694&lt;&gt;S693), S694&amp;"; ","")&amp;(IF(COUNTBLANK(U694)=1,"",U694&amp;"; "))&amp;(IF(COUNTBLANK(T694)=1,"",IF(COUNTBLANK(F$2)=1,T694&amp;"; ",T694&amp;" "&amp;F$2&amp;"; "))))&amp;(IF(COUNTBLANK(V694)=1,"",V694&amp;"; "))&amp;IF((COUNTBLANK(C694)=1),"",C694)&amp;IF((B694=B695)*(K694=K695)*(L694=L695)*(M694=M695),IF(($H$2&lt;&gt;"m")*($H$2&lt;&gt;"Y"), " • ", IF((ISNUMBER(FIND(")",AE694))), " • ", "")),IF((B694=B695)*(K694=K695)," • ",". ")))</f>
        <v/>
      </c>
      <c r="AI694" s="1"/>
    </row>
    <row r="695" spans="1:35" x14ac:dyDescent="0.25">
      <c r="A695" s="3" t="str">
        <f t="shared" si="73"/>
        <v/>
      </c>
      <c r="B695" s="53" t="str">
        <f t="shared" si="71"/>
        <v/>
      </c>
      <c r="C695" s="57"/>
      <c r="D695" s="57"/>
      <c r="E695" s="57"/>
      <c r="F695" s="57"/>
      <c r="G695" s="57"/>
      <c r="H695" s="57"/>
      <c r="I695" s="57"/>
      <c r="J695" s="57"/>
      <c r="K695" s="57"/>
      <c r="L695" s="57"/>
      <c r="M695" s="54"/>
      <c r="N695" s="57"/>
      <c r="O695" s="58"/>
      <c r="P695" s="58"/>
      <c r="Q695" s="58"/>
      <c r="R695" s="58"/>
      <c r="S695" s="54"/>
      <c r="T695" s="57"/>
      <c r="U695" s="57"/>
      <c r="V695" s="57"/>
      <c r="W695" s="57"/>
      <c r="X695" s="147" t="str">
        <f>IF(COUNTBLANK(D695)=1,"",IF('order-admin-units'!$I$1&lt;&gt;"y", "", IF(COUNTBLANK(K695)=1, 'order-admin-units'!$B$1+1, VLOOKUP(K695, ordercountry, 2))))</f>
        <v/>
      </c>
      <c r="Y695" s="147" t="str">
        <f>IF(COUNTBLANK(D695)=1,"",IF('order-admin-units'!$I$1&lt;&gt;"y", "", IF(COUNTBLANK(K695:L695)&gt;0, 'order-admin-units'!$B$2+1, VLOOKUP(K695&amp;"@"&amp;L695, orderadmin, 2))))</f>
        <v/>
      </c>
      <c r="Z695" s="147" t="str">
        <f t="shared" si="74"/>
        <v/>
      </c>
      <c r="AA695" s="147" t="str">
        <f t="shared" si="75"/>
        <v/>
      </c>
      <c r="AB695" s="147" t="str">
        <f t="shared" si="76"/>
        <v/>
      </c>
      <c r="AC695" s="147" t="str">
        <f t="shared" si="72"/>
        <v/>
      </c>
      <c r="AD695" s="11" t="str">
        <f t="shared" si="77"/>
        <v/>
      </c>
      <c r="AE695" s="11" t="str">
        <f t="array" ref="AE695">IF(COUNTBLANK(D695)=1,"",IF(OR($H$2="y",$H$2="m"),IF(AA695=AA694,IF(OR(AB695=$AB$4:$AB694)=FALSE,AE694&amp;C695,AE694),"("&amp;C695)&amp;IF(AA695=AA696,IF(OR(AB696=$AB$4:$AB695)=FALSE,", ",""),") "),""))</f>
        <v/>
      </c>
      <c r="AF695" s="11" t="str">
        <f t="array" ref="AF695">IF((COUNTBLANK(D695)=0)*OR($H$2="y",$H$2="m"),IFERROR(LEFT(C695, FIND(" ",C695)-1), C695),"")</f>
        <v/>
      </c>
      <c r="AG695" s="11" t="str">
        <f t="array" ref="AG695">IF(COUNTBLANK(D695)=1,"",IF(OR($H$2="y",$H$2="m"),IF(AA695=AA694,IF(OR(AC695=$AC$4:$AC694)=FALSE,AG694&amp;AF695,AG694),"("&amp;AF695)&amp;IF(AA695=AA696,IF(OR(AC696=$AC$4:$AC695)=FALSE,", ",""),") "),""))</f>
        <v/>
      </c>
      <c r="AH695" s="10" t="str">
        <f>IF((COUNTBLANK(D695)=1),"",IF(D695=D694,AH694,"")&amp;IF(B694&lt;&gt;B695,((IF(COUNTBLANK(E695)=1,$D$3&amp;"Non-type material: "&amp;$D$3,$D$3&amp;INDEX('type-categories'!$A$2:$B$100,MATCH(E695,'type-categories'!$A$2:$A$100,0),2)&amp;$D$3))),"")&amp;(IF(K695&lt;&gt;K694,$C$2&amp;UPPER(K695)&amp;$C$2&amp;$K$3&amp;" ",(IF(B695&lt;&gt;B694,$C$2&amp;UPPER(K695)&amp;$C$2&amp;$K$3&amp;" ",""))))&amp;IF((AA695&lt;&gt;AA696)*($H$2="y"),AD695&amp;AE695,IF((AA695&lt;&gt;AA696)*($H$2="m"),AD695&amp;AG695,IF(($H$2&lt;&gt;"m")*($H$2&lt;&gt;"Y"),(IF(F695=0,"",F695&amp;" "&amp;$F$4&amp;" "))&amp;(IF(G695=0,"",G695&amp;" "&amp;$G$4&amp;" "))&amp;(IF(H695=0,"",H695&amp;" "&amp;H$4&amp;" "))&amp;(IF(I695=0,"",I695&amp;" "&amp;$I$4&amp;" "))&amp;(IF(J695=0,"",J695&amp;" "&amp;$J$4&amp;" ")),"")))&amp;"; "&amp;IF((B695=B694)*(AA695=AA694), "same collecting data; ", IF((B695=B694)*(Z694=Z695),"same locality; ",(IF(COUNTBLANK(L695)=1,"",$D$2&amp;L695&amp;$L$3&amp;" "&amp;$D$2))&amp;(IF(COUNTBLANK(M695)=1,"",$E$2&amp;M695&amp;$E$2&amp;", "))&amp;(IF(COUNTBLANK(N695)=1,"",N695&amp;"; "))&amp;(IF(COUNTBLANK(O695)=1,"",O695&amp;"; ")))&amp;(IF(COUNTBLANK(P695)=1,"",P695&amp;"; "))&amp;(IF(COUNTBLANK(Q695)=1,"",Q695&amp;"; "))&amp;(IF(COUNTBLANK(R695)=1,"",R695&amp;"m, "))&amp;IF((COUNTBLANK(S695)=0)*(S695&lt;&gt;S694), S695&amp;"; ","")&amp;(IF(COUNTBLANK(U695)=1,"",U695&amp;"; "))&amp;(IF(COUNTBLANK(T695)=1,"",IF(COUNTBLANK(F$2)=1,T695&amp;"; ",T695&amp;" "&amp;F$2&amp;"; "))))&amp;(IF(COUNTBLANK(V695)=1,"",V695&amp;"; "))&amp;IF((COUNTBLANK(C695)=1),"",C695)&amp;IF((B695=B696)*(K695=K696)*(L695=L696)*(M695=M696),IF(($H$2&lt;&gt;"m")*($H$2&lt;&gt;"Y"), " • ", IF((ISNUMBER(FIND(")",AE695))), " • ", "")),IF((B695=B696)*(K695=K696)," • ",". ")))</f>
        <v/>
      </c>
      <c r="AI695" s="1"/>
    </row>
    <row r="696" spans="1:35" x14ac:dyDescent="0.25">
      <c r="A696" s="3" t="str">
        <f t="shared" si="73"/>
        <v/>
      </c>
      <c r="B696" s="53" t="str">
        <f t="shared" si="71"/>
        <v/>
      </c>
      <c r="C696" s="57"/>
      <c r="D696" s="57"/>
      <c r="E696" s="57"/>
      <c r="F696" s="57"/>
      <c r="G696" s="57"/>
      <c r="H696" s="57"/>
      <c r="I696" s="57"/>
      <c r="J696" s="57"/>
      <c r="K696" s="57"/>
      <c r="L696" s="57"/>
      <c r="M696" s="54"/>
      <c r="N696" s="57"/>
      <c r="O696" s="58"/>
      <c r="P696" s="58"/>
      <c r="Q696" s="58"/>
      <c r="R696" s="58"/>
      <c r="S696" s="54"/>
      <c r="T696" s="57"/>
      <c r="U696" s="57"/>
      <c r="V696" s="57"/>
      <c r="W696" s="57"/>
      <c r="X696" s="147" t="str">
        <f>IF(COUNTBLANK(D696)=1,"",IF('order-admin-units'!$I$1&lt;&gt;"y", "", IF(COUNTBLANK(K696)=1, 'order-admin-units'!$B$1+1, VLOOKUP(K696, ordercountry, 2))))</f>
        <v/>
      </c>
      <c r="Y696" s="147" t="str">
        <f>IF(COUNTBLANK(D696)=1,"",IF('order-admin-units'!$I$1&lt;&gt;"y", "", IF(COUNTBLANK(K696:L696)&gt;0, 'order-admin-units'!$B$2+1, VLOOKUP(K696&amp;"@"&amp;L696, orderadmin, 2))))</f>
        <v/>
      </c>
      <c r="Z696" s="147" t="str">
        <f t="shared" si="74"/>
        <v/>
      </c>
      <c r="AA696" s="147" t="str">
        <f t="shared" si="75"/>
        <v/>
      </c>
      <c r="AB696" s="147" t="str">
        <f t="shared" si="76"/>
        <v/>
      </c>
      <c r="AC696" s="147" t="str">
        <f t="shared" si="72"/>
        <v/>
      </c>
      <c r="AD696" s="11" t="str">
        <f t="shared" si="77"/>
        <v/>
      </c>
      <c r="AE696" s="11" t="str">
        <f t="array" ref="AE696">IF(COUNTBLANK(D696)=1,"",IF(OR($H$2="y",$H$2="m"),IF(AA696=AA695,IF(OR(AB696=$AB$4:$AB695)=FALSE,AE695&amp;C696,AE695),"("&amp;C696)&amp;IF(AA696=AA697,IF(OR(AB697=$AB$4:$AB696)=FALSE,", ",""),") "),""))</f>
        <v/>
      </c>
      <c r="AF696" s="11" t="str">
        <f t="array" ref="AF696">IF((COUNTBLANK(D696)=0)*OR($H$2="y",$H$2="m"),IFERROR(LEFT(C696, FIND(" ",C696)-1), C696),"")</f>
        <v/>
      </c>
      <c r="AG696" s="11" t="str">
        <f t="array" ref="AG696">IF(COUNTBLANK(D696)=1,"",IF(OR($H$2="y",$H$2="m"),IF(AA696=AA695,IF(OR(AC696=$AC$4:$AC695)=FALSE,AG695&amp;AF696,AG695),"("&amp;AF696)&amp;IF(AA696=AA697,IF(OR(AC697=$AC$4:$AC696)=FALSE,", ",""),") "),""))</f>
        <v/>
      </c>
      <c r="AH696" s="10" t="str">
        <f>IF((COUNTBLANK(D696)=1),"",IF(D696=D695,AH695,"")&amp;IF(B695&lt;&gt;B696,((IF(COUNTBLANK(E696)=1,$D$3&amp;"Non-type material: "&amp;$D$3,$D$3&amp;INDEX('type-categories'!$A$2:$B$100,MATCH(E696,'type-categories'!$A$2:$A$100,0),2)&amp;$D$3))),"")&amp;(IF(K696&lt;&gt;K695,$C$2&amp;UPPER(K696)&amp;$C$2&amp;$K$3&amp;" ",(IF(B696&lt;&gt;B695,$C$2&amp;UPPER(K696)&amp;$C$2&amp;$K$3&amp;" ",""))))&amp;IF((AA696&lt;&gt;AA697)*($H$2="y"),AD696&amp;AE696,IF((AA696&lt;&gt;AA697)*($H$2="m"),AD696&amp;AG696,IF(($H$2&lt;&gt;"m")*($H$2&lt;&gt;"Y"),(IF(F696=0,"",F696&amp;" "&amp;$F$4&amp;" "))&amp;(IF(G696=0,"",G696&amp;" "&amp;$G$4&amp;" "))&amp;(IF(H696=0,"",H696&amp;" "&amp;H$4&amp;" "))&amp;(IF(I696=0,"",I696&amp;" "&amp;$I$4&amp;" "))&amp;(IF(J696=0,"",J696&amp;" "&amp;$J$4&amp;" ")),"")))&amp;"; "&amp;IF((B696=B695)*(AA696=AA695), "same collecting data; ", IF((B696=B695)*(Z695=Z696),"same locality; ",(IF(COUNTBLANK(L696)=1,"",$D$2&amp;L696&amp;$L$3&amp;" "&amp;$D$2))&amp;(IF(COUNTBLANK(M696)=1,"",$E$2&amp;M696&amp;$E$2&amp;", "))&amp;(IF(COUNTBLANK(N696)=1,"",N696&amp;"; "))&amp;(IF(COUNTBLANK(O696)=1,"",O696&amp;"; ")))&amp;(IF(COUNTBLANK(P696)=1,"",P696&amp;"; "))&amp;(IF(COUNTBLANK(Q696)=1,"",Q696&amp;"; "))&amp;(IF(COUNTBLANK(R696)=1,"",R696&amp;"m, "))&amp;IF((COUNTBLANK(S696)=0)*(S696&lt;&gt;S695), S696&amp;"; ","")&amp;(IF(COUNTBLANK(U696)=1,"",U696&amp;"; "))&amp;(IF(COUNTBLANK(T696)=1,"",IF(COUNTBLANK(F$2)=1,T696&amp;"; ",T696&amp;" "&amp;F$2&amp;"; "))))&amp;(IF(COUNTBLANK(V696)=1,"",V696&amp;"; "))&amp;IF((COUNTBLANK(C696)=1),"",C696)&amp;IF((B696=B697)*(K696=K697)*(L696=L697)*(M696=M697),IF(($H$2&lt;&gt;"m")*($H$2&lt;&gt;"Y"), " • ", IF((ISNUMBER(FIND(")",AE696))), " • ", "")),IF((B696=B697)*(K696=K697)," • ",". ")))</f>
        <v/>
      </c>
      <c r="AI696" s="1"/>
    </row>
    <row r="697" spans="1:35" x14ac:dyDescent="0.25">
      <c r="A697" s="3" t="str">
        <f t="shared" si="73"/>
        <v/>
      </c>
      <c r="B697" s="53" t="str">
        <f t="shared" si="71"/>
        <v/>
      </c>
      <c r="C697" s="57"/>
      <c r="D697" s="57"/>
      <c r="E697" s="57"/>
      <c r="F697" s="57"/>
      <c r="G697" s="57"/>
      <c r="H697" s="57"/>
      <c r="I697" s="57"/>
      <c r="J697" s="57"/>
      <c r="K697" s="57"/>
      <c r="L697" s="57"/>
      <c r="M697" s="54"/>
      <c r="N697" s="57"/>
      <c r="O697" s="58"/>
      <c r="P697" s="58"/>
      <c r="Q697" s="58"/>
      <c r="R697" s="58"/>
      <c r="S697" s="54"/>
      <c r="T697" s="57"/>
      <c r="U697" s="57"/>
      <c r="V697" s="57"/>
      <c r="W697" s="57"/>
      <c r="X697" s="147" t="str">
        <f>IF(COUNTBLANK(D697)=1,"",IF('order-admin-units'!$I$1&lt;&gt;"y", "", IF(COUNTBLANK(K697)=1, 'order-admin-units'!$B$1+1, VLOOKUP(K697, ordercountry, 2))))</f>
        <v/>
      </c>
      <c r="Y697" s="147" t="str">
        <f>IF(COUNTBLANK(D697)=1,"",IF('order-admin-units'!$I$1&lt;&gt;"y", "", IF(COUNTBLANK(K697:L697)&gt;0, 'order-admin-units'!$B$2+1, VLOOKUP(K697&amp;"@"&amp;L697, orderadmin, 2))))</f>
        <v/>
      </c>
      <c r="Z697" s="147" t="str">
        <f t="shared" si="74"/>
        <v/>
      </c>
      <c r="AA697" s="147" t="str">
        <f t="shared" si="75"/>
        <v/>
      </c>
      <c r="AB697" s="147" t="str">
        <f t="shared" si="76"/>
        <v/>
      </c>
      <c r="AC697" s="147" t="str">
        <f t="shared" si="72"/>
        <v/>
      </c>
      <c r="AD697" s="11" t="str">
        <f t="shared" si="77"/>
        <v/>
      </c>
      <c r="AE697" s="11" t="str">
        <f t="array" ref="AE697">IF(COUNTBLANK(D697)=1,"",IF(OR($H$2="y",$H$2="m"),IF(AA697=AA696,IF(OR(AB697=$AB$4:$AB696)=FALSE,AE696&amp;C697,AE696),"("&amp;C697)&amp;IF(AA697=AA698,IF(OR(AB698=$AB$4:$AB697)=FALSE,", ",""),") "),""))</f>
        <v/>
      </c>
      <c r="AF697" s="11" t="str">
        <f t="array" ref="AF697">IF((COUNTBLANK(D697)=0)*OR($H$2="y",$H$2="m"),IFERROR(LEFT(C697, FIND(" ",C697)-1), C697),"")</f>
        <v/>
      </c>
      <c r="AG697" s="11" t="str">
        <f t="array" ref="AG697">IF(COUNTBLANK(D697)=1,"",IF(OR($H$2="y",$H$2="m"),IF(AA697=AA696,IF(OR(AC697=$AC$4:$AC696)=FALSE,AG696&amp;AF697,AG696),"("&amp;AF697)&amp;IF(AA697=AA698,IF(OR(AC698=$AC$4:$AC697)=FALSE,", ",""),") "),""))</f>
        <v/>
      </c>
      <c r="AH697" s="10" t="str">
        <f>IF((COUNTBLANK(D697)=1),"",IF(D697=D696,AH696,"")&amp;IF(B696&lt;&gt;B697,((IF(COUNTBLANK(E697)=1,$D$3&amp;"Non-type material: "&amp;$D$3,$D$3&amp;INDEX('type-categories'!$A$2:$B$100,MATCH(E697,'type-categories'!$A$2:$A$100,0),2)&amp;$D$3))),"")&amp;(IF(K697&lt;&gt;K696,$C$2&amp;UPPER(K697)&amp;$C$2&amp;$K$3&amp;" ",(IF(B697&lt;&gt;B696,$C$2&amp;UPPER(K697)&amp;$C$2&amp;$K$3&amp;" ",""))))&amp;IF((AA697&lt;&gt;AA698)*($H$2="y"),AD697&amp;AE697,IF((AA697&lt;&gt;AA698)*($H$2="m"),AD697&amp;AG697,IF(($H$2&lt;&gt;"m")*($H$2&lt;&gt;"Y"),(IF(F697=0,"",F697&amp;" "&amp;$F$4&amp;" "))&amp;(IF(G697=0,"",G697&amp;" "&amp;$G$4&amp;" "))&amp;(IF(H697=0,"",H697&amp;" "&amp;H$4&amp;" "))&amp;(IF(I697=0,"",I697&amp;" "&amp;$I$4&amp;" "))&amp;(IF(J697=0,"",J697&amp;" "&amp;$J$4&amp;" ")),"")))&amp;"; "&amp;IF((B697=B696)*(AA697=AA696), "same collecting data; ", IF((B697=B696)*(Z696=Z697),"same locality; ",(IF(COUNTBLANK(L697)=1,"",$D$2&amp;L697&amp;$L$3&amp;" "&amp;$D$2))&amp;(IF(COUNTBLANK(M697)=1,"",$E$2&amp;M697&amp;$E$2&amp;", "))&amp;(IF(COUNTBLANK(N697)=1,"",N697&amp;"; "))&amp;(IF(COUNTBLANK(O697)=1,"",O697&amp;"; ")))&amp;(IF(COUNTBLANK(P697)=1,"",P697&amp;"; "))&amp;(IF(COUNTBLANK(Q697)=1,"",Q697&amp;"; "))&amp;(IF(COUNTBLANK(R697)=1,"",R697&amp;"m, "))&amp;IF((COUNTBLANK(S697)=0)*(S697&lt;&gt;S696), S697&amp;"; ","")&amp;(IF(COUNTBLANK(U697)=1,"",U697&amp;"; "))&amp;(IF(COUNTBLANK(T697)=1,"",IF(COUNTBLANK(F$2)=1,T697&amp;"; ",T697&amp;" "&amp;F$2&amp;"; "))))&amp;(IF(COUNTBLANK(V697)=1,"",V697&amp;"; "))&amp;IF((COUNTBLANK(C697)=1),"",C697)&amp;IF((B697=B698)*(K697=K698)*(L697=L698)*(M697=M698),IF(($H$2&lt;&gt;"m")*($H$2&lt;&gt;"Y"), " • ", IF((ISNUMBER(FIND(")",AE697))), " • ", "")),IF((B697=B698)*(K697=K698)," • ",". ")))</f>
        <v/>
      </c>
      <c r="AI697" s="1"/>
    </row>
    <row r="698" spans="1:35" x14ac:dyDescent="0.25">
      <c r="A698" s="3" t="str">
        <f t="shared" si="73"/>
        <v/>
      </c>
      <c r="B698" s="53" t="str">
        <f t="shared" si="71"/>
        <v/>
      </c>
      <c r="C698" s="57"/>
      <c r="D698" s="57"/>
      <c r="E698" s="57"/>
      <c r="F698" s="57"/>
      <c r="G698" s="57"/>
      <c r="H698" s="57"/>
      <c r="I698" s="57"/>
      <c r="J698" s="57"/>
      <c r="K698" s="57"/>
      <c r="L698" s="57"/>
      <c r="M698" s="54"/>
      <c r="N698" s="57"/>
      <c r="O698" s="58"/>
      <c r="P698" s="58"/>
      <c r="Q698" s="58"/>
      <c r="R698" s="58"/>
      <c r="S698" s="54"/>
      <c r="T698" s="57"/>
      <c r="U698" s="57"/>
      <c r="V698" s="57"/>
      <c r="W698" s="57"/>
      <c r="X698" s="147" t="str">
        <f>IF(COUNTBLANK(D698)=1,"",IF('order-admin-units'!$I$1&lt;&gt;"y", "", IF(COUNTBLANK(K698)=1, 'order-admin-units'!$B$1+1, VLOOKUP(K698, ordercountry, 2))))</f>
        <v/>
      </c>
      <c r="Y698" s="147" t="str">
        <f>IF(COUNTBLANK(D698)=1,"",IF('order-admin-units'!$I$1&lt;&gt;"y", "", IF(COUNTBLANK(K698:L698)&gt;0, 'order-admin-units'!$B$2+1, VLOOKUP(K698&amp;"@"&amp;L698, orderadmin, 2))))</f>
        <v/>
      </c>
      <c r="Z698" s="147" t="str">
        <f t="shared" si="74"/>
        <v/>
      </c>
      <c r="AA698" s="147" t="str">
        <f t="shared" si="75"/>
        <v/>
      </c>
      <c r="AB698" s="147" t="str">
        <f t="shared" si="76"/>
        <v/>
      </c>
      <c r="AC698" s="147" t="str">
        <f t="shared" si="72"/>
        <v/>
      </c>
      <c r="AD698" s="11" t="str">
        <f t="shared" si="77"/>
        <v/>
      </c>
      <c r="AE698" s="11" t="str">
        <f t="array" ref="AE698">IF(COUNTBLANK(D698)=1,"",IF(OR($H$2="y",$H$2="m"),IF(AA698=AA697,IF(OR(AB698=$AB$4:$AB697)=FALSE,AE697&amp;C698,AE697),"("&amp;C698)&amp;IF(AA698=AA699,IF(OR(AB699=$AB$4:$AB698)=FALSE,", ",""),") "),""))</f>
        <v/>
      </c>
      <c r="AF698" s="11" t="str">
        <f t="array" ref="AF698">IF((COUNTBLANK(D698)=0)*OR($H$2="y",$H$2="m"),IFERROR(LEFT(C698, FIND(" ",C698)-1), C698),"")</f>
        <v/>
      </c>
      <c r="AG698" s="11" t="str">
        <f t="array" ref="AG698">IF(COUNTBLANK(D698)=1,"",IF(OR($H$2="y",$H$2="m"),IF(AA698=AA697,IF(OR(AC698=$AC$4:$AC697)=FALSE,AG697&amp;AF698,AG697),"("&amp;AF698)&amp;IF(AA698=AA699,IF(OR(AC699=$AC$4:$AC698)=FALSE,", ",""),") "),""))</f>
        <v/>
      </c>
      <c r="AH698" s="10" t="str">
        <f>IF((COUNTBLANK(D698)=1),"",IF(D698=D697,AH697,"")&amp;IF(B697&lt;&gt;B698,((IF(COUNTBLANK(E698)=1,$D$3&amp;"Non-type material: "&amp;$D$3,$D$3&amp;INDEX('type-categories'!$A$2:$B$100,MATCH(E698,'type-categories'!$A$2:$A$100,0),2)&amp;$D$3))),"")&amp;(IF(K698&lt;&gt;K697,$C$2&amp;UPPER(K698)&amp;$C$2&amp;$K$3&amp;" ",(IF(B698&lt;&gt;B697,$C$2&amp;UPPER(K698)&amp;$C$2&amp;$K$3&amp;" ",""))))&amp;IF((AA698&lt;&gt;AA699)*($H$2="y"),AD698&amp;AE698,IF((AA698&lt;&gt;AA699)*($H$2="m"),AD698&amp;AG698,IF(($H$2&lt;&gt;"m")*($H$2&lt;&gt;"Y"),(IF(F698=0,"",F698&amp;" "&amp;$F$4&amp;" "))&amp;(IF(G698=0,"",G698&amp;" "&amp;$G$4&amp;" "))&amp;(IF(H698=0,"",H698&amp;" "&amp;H$4&amp;" "))&amp;(IF(I698=0,"",I698&amp;" "&amp;$I$4&amp;" "))&amp;(IF(J698=0,"",J698&amp;" "&amp;$J$4&amp;" ")),"")))&amp;"; "&amp;IF((B698=B697)*(AA698=AA697), "same collecting data; ", IF((B698=B697)*(Z697=Z698),"same locality; ",(IF(COUNTBLANK(L698)=1,"",$D$2&amp;L698&amp;$L$3&amp;" "&amp;$D$2))&amp;(IF(COUNTBLANK(M698)=1,"",$E$2&amp;M698&amp;$E$2&amp;", "))&amp;(IF(COUNTBLANK(N698)=1,"",N698&amp;"; "))&amp;(IF(COUNTBLANK(O698)=1,"",O698&amp;"; ")))&amp;(IF(COUNTBLANK(P698)=1,"",P698&amp;"; "))&amp;(IF(COUNTBLANK(Q698)=1,"",Q698&amp;"; "))&amp;(IF(COUNTBLANK(R698)=1,"",R698&amp;"m, "))&amp;IF((COUNTBLANK(S698)=0)*(S698&lt;&gt;S697), S698&amp;"; ","")&amp;(IF(COUNTBLANK(U698)=1,"",U698&amp;"; "))&amp;(IF(COUNTBLANK(T698)=1,"",IF(COUNTBLANK(F$2)=1,T698&amp;"; ",T698&amp;" "&amp;F$2&amp;"; "))))&amp;(IF(COUNTBLANK(V698)=1,"",V698&amp;"; "))&amp;IF((COUNTBLANK(C698)=1),"",C698)&amp;IF((B698=B699)*(K698=K699)*(L698=L699)*(M698=M699),IF(($H$2&lt;&gt;"m")*($H$2&lt;&gt;"Y"), " • ", IF((ISNUMBER(FIND(")",AE698))), " • ", "")),IF((B698=B699)*(K698=K699)," • ",". ")))</f>
        <v/>
      </c>
      <c r="AI698" s="1"/>
    </row>
    <row r="699" spans="1:35" x14ac:dyDescent="0.25">
      <c r="A699" s="3" t="str">
        <f t="shared" si="73"/>
        <v/>
      </c>
      <c r="B699" s="53" t="str">
        <f t="shared" si="71"/>
        <v/>
      </c>
      <c r="C699" s="57"/>
      <c r="D699" s="57"/>
      <c r="E699" s="57"/>
      <c r="F699" s="57"/>
      <c r="G699" s="57"/>
      <c r="H699" s="57"/>
      <c r="I699" s="57"/>
      <c r="J699" s="57"/>
      <c r="K699" s="57"/>
      <c r="L699" s="57"/>
      <c r="M699" s="54"/>
      <c r="N699" s="57"/>
      <c r="O699" s="58"/>
      <c r="P699" s="58"/>
      <c r="Q699" s="58"/>
      <c r="R699" s="58"/>
      <c r="S699" s="54"/>
      <c r="T699" s="57"/>
      <c r="U699" s="57"/>
      <c r="V699" s="57"/>
      <c r="W699" s="57"/>
      <c r="X699" s="147" t="str">
        <f>IF(COUNTBLANK(D699)=1,"",IF('order-admin-units'!$I$1&lt;&gt;"y", "", IF(COUNTBLANK(K699)=1, 'order-admin-units'!$B$1+1, VLOOKUP(K699, ordercountry, 2))))</f>
        <v/>
      </c>
      <c r="Y699" s="147" t="str">
        <f>IF(COUNTBLANK(D699)=1,"",IF('order-admin-units'!$I$1&lt;&gt;"y", "", IF(COUNTBLANK(K699:L699)&gt;0, 'order-admin-units'!$B$2+1, VLOOKUP(K699&amp;"@"&amp;L699, orderadmin, 2))))</f>
        <v/>
      </c>
      <c r="Z699" s="147" t="str">
        <f t="shared" si="74"/>
        <v/>
      </c>
      <c r="AA699" s="147" t="str">
        <f t="shared" si="75"/>
        <v/>
      </c>
      <c r="AB699" s="147" t="str">
        <f t="shared" si="76"/>
        <v/>
      </c>
      <c r="AC699" s="147" t="str">
        <f t="shared" si="72"/>
        <v/>
      </c>
      <c r="AD699" s="11" t="str">
        <f t="shared" si="77"/>
        <v/>
      </c>
      <c r="AE699" s="11" t="str">
        <f t="array" ref="AE699">IF(COUNTBLANK(D699)=1,"",IF(OR($H$2="y",$H$2="m"),IF(AA699=AA698,IF(OR(AB699=$AB$4:$AB698)=FALSE,AE698&amp;C699,AE698),"("&amp;C699)&amp;IF(AA699=AA700,IF(OR(AB700=$AB$4:$AB699)=FALSE,", ",""),") "),""))</f>
        <v/>
      </c>
      <c r="AF699" s="11" t="str">
        <f t="array" ref="AF699">IF((COUNTBLANK(D699)=0)*OR($H$2="y",$H$2="m"),IFERROR(LEFT(C699, FIND(" ",C699)-1), C699),"")</f>
        <v/>
      </c>
      <c r="AG699" s="11" t="str">
        <f t="array" ref="AG699">IF(COUNTBLANK(D699)=1,"",IF(OR($H$2="y",$H$2="m"),IF(AA699=AA698,IF(OR(AC699=$AC$4:$AC698)=FALSE,AG698&amp;AF699,AG698),"("&amp;AF699)&amp;IF(AA699=AA700,IF(OR(AC700=$AC$4:$AC699)=FALSE,", ",""),") "),""))</f>
        <v/>
      </c>
      <c r="AH699" s="10" t="str">
        <f>IF((COUNTBLANK(D699)=1),"",IF(D699=D698,AH698,"")&amp;IF(B698&lt;&gt;B699,((IF(COUNTBLANK(E699)=1,$D$3&amp;"Non-type material: "&amp;$D$3,$D$3&amp;INDEX('type-categories'!$A$2:$B$100,MATCH(E699,'type-categories'!$A$2:$A$100,0),2)&amp;$D$3))),"")&amp;(IF(K699&lt;&gt;K698,$C$2&amp;UPPER(K699)&amp;$C$2&amp;$K$3&amp;" ",(IF(B699&lt;&gt;B698,$C$2&amp;UPPER(K699)&amp;$C$2&amp;$K$3&amp;" ",""))))&amp;IF((AA699&lt;&gt;AA700)*($H$2="y"),AD699&amp;AE699,IF((AA699&lt;&gt;AA700)*($H$2="m"),AD699&amp;AG699,IF(($H$2&lt;&gt;"m")*($H$2&lt;&gt;"Y"),(IF(F699=0,"",F699&amp;" "&amp;$F$4&amp;" "))&amp;(IF(G699=0,"",G699&amp;" "&amp;$G$4&amp;" "))&amp;(IF(H699=0,"",H699&amp;" "&amp;H$4&amp;" "))&amp;(IF(I699=0,"",I699&amp;" "&amp;$I$4&amp;" "))&amp;(IF(J699=0,"",J699&amp;" "&amp;$J$4&amp;" ")),"")))&amp;"; "&amp;IF((B699=B698)*(AA699=AA698), "same collecting data; ", IF((B699=B698)*(Z698=Z699),"same locality; ",(IF(COUNTBLANK(L699)=1,"",$D$2&amp;L699&amp;$L$3&amp;" "&amp;$D$2))&amp;(IF(COUNTBLANK(M699)=1,"",$E$2&amp;M699&amp;$E$2&amp;", "))&amp;(IF(COUNTBLANK(N699)=1,"",N699&amp;"; "))&amp;(IF(COUNTBLANK(O699)=1,"",O699&amp;"; ")))&amp;(IF(COUNTBLANK(P699)=1,"",P699&amp;"; "))&amp;(IF(COUNTBLANK(Q699)=1,"",Q699&amp;"; "))&amp;(IF(COUNTBLANK(R699)=1,"",R699&amp;"m, "))&amp;IF((COUNTBLANK(S699)=0)*(S699&lt;&gt;S698), S699&amp;"; ","")&amp;(IF(COUNTBLANK(U699)=1,"",U699&amp;"; "))&amp;(IF(COUNTBLANK(T699)=1,"",IF(COUNTBLANK(F$2)=1,T699&amp;"; ",T699&amp;" "&amp;F$2&amp;"; "))))&amp;(IF(COUNTBLANK(V699)=1,"",V699&amp;"; "))&amp;IF((COUNTBLANK(C699)=1),"",C699)&amp;IF((B699=B700)*(K699=K700)*(L699=L700)*(M699=M700),IF(($H$2&lt;&gt;"m")*($H$2&lt;&gt;"Y"), " • ", IF((ISNUMBER(FIND(")",AE699))), " • ", "")),IF((B699=B700)*(K699=K700)," • ",". ")))</f>
        <v/>
      </c>
      <c r="AI699" s="1"/>
    </row>
    <row r="700" spans="1:35" x14ac:dyDescent="0.25">
      <c r="A700" s="3" t="str">
        <f t="shared" si="73"/>
        <v/>
      </c>
      <c r="B700" s="53" t="str">
        <f t="shared" si="71"/>
        <v/>
      </c>
      <c r="C700" s="57"/>
      <c r="D700" s="57"/>
      <c r="E700" s="57"/>
      <c r="F700" s="57"/>
      <c r="G700" s="57"/>
      <c r="H700" s="57"/>
      <c r="I700" s="57"/>
      <c r="J700" s="57"/>
      <c r="K700" s="57"/>
      <c r="L700" s="57"/>
      <c r="M700" s="54"/>
      <c r="N700" s="57"/>
      <c r="O700" s="58"/>
      <c r="P700" s="58"/>
      <c r="Q700" s="58"/>
      <c r="R700" s="58"/>
      <c r="S700" s="54"/>
      <c r="T700" s="57"/>
      <c r="U700" s="57"/>
      <c r="V700" s="57"/>
      <c r="W700" s="57"/>
      <c r="X700" s="147" t="str">
        <f>IF(COUNTBLANK(D700)=1,"",IF('order-admin-units'!$I$1&lt;&gt;"y", "", IF(COUNTBLANK(K700)=1, 'order-admin-units'!$B$1+1, VLOOKUP(K700, ordercountry, 2))))</f>
        <v/>
      </c>
      <c r="Y700" s="147" t="str">
        <f>IF(COUNTBLANK(D700)=1,"",IF('order-admin-units'!$I$1&lt;&gt;"y", "", IF(COUNTBLANK(K700:L700)&gt;0, 'order-admin-units'!$B$2+1, VLOOKUP(K700&amp;"@"&amp;L700, orderadmin, 2))))</f>
        <v/>
      </c>
      <c r="Z700" s="147" t="str">
        <f t="shared" si="74"/>
        <v/>
      </c>
      <c r="AA700" s="147" t="str">
        <f t="shared" si="75"/>
        <v/>
      </c>
      <c r="AB700" s="147" t="str">
        <f t="shared" si="76"/>
        <v/>
      </c>
      <c r="AC700" s="147" t="str">
        <f t="shared" si="72"/>
        <v/>
      </c>
      <c r="AD700" s="11" t="str">
        <f t="shared" si="77"/>
        <v/>
      </c>
      <c r="AE700" s="11" t="str">
        <f t="array" ref="AE700">IF(COUNTBLANK(D700)=1,"",IF(OR($H$2="y",$H$2="m"),IF(AA700=AA699,IF(OR(AB700=$AB$4:$AB699)=FALSE,AE699&amp;C700,AE699),"("&amp;C700)&amp;IF(AA700=AA701,IF(OR(AB701=$AB$4:$AB700)=FALSE,", ",""),") "),""))</f>
        <v/>
      </c>
      <c r="AF700" s="11" t="str">
        <f t="array" ref="AF700">IF((COUNTBLANK(D700)=0)*OR($H$2="y",$H$2="m"),IFERROR(LEFT(C700, FIND(" ",C700)-1), C700),"")</f>
        <v/>
      </c>
      <c r="AG700" s="11" t="str">
        <f t="array" ref="AG700">IF(COUNTBLANK(D700)=1,"",IF(OR($H$2="y",$H$2="m"),IF(AA700=AA699,IF(OR(AC700=$AC$4:$AC699)=FALSE,AG699&amp;AF700,AG699),"("&amp;AF700)&amp;IF(AA700=AA701,IF(OR(AC701=$AC$4:$AC700)=FALSE,", ",""),") "),""))</f>
        <v/>
      </c>
      <c r="AH700" s="10" t="str">
        <f>IF((COUNTBLANK(D700)=1),"",IF(D700=D699,AH699,"")&amp;IF(B699&lt;&gt;B700,((IF(COUNTBLANK(E700)=1,$D$3&amp;"Non-type material: "&amp;$D$3,$D$3&amp;INDEX('type-categories'!$A$2:$B$100,MATCH(E700,'type-categories'!$A$2:$A$100,0),2)&amp;$D$3))),"")&amp;(IF(K700&lt;&gt;K699,$C$2&amp;UPPER(K700)&amp;$C$2&amp;$K$3&amp;" ",(IF(B700&lt;&gt;B699,$C$2&amp;UPPER(K700)&amp;$C$2&amp;$K$3&amp;" ",""))))&amp;IF((AA700&lt;&gt;AA701)*($H$2="y"),AD700&amp;AE700,IF((AA700&lt;&gt;AA701)*($H$2="m"),AD700&amp;AG700,IF(($H$2&lt;&gt;"m")*($H$2&lt;&gt;"Y"),(IF(F700=0,"",F700&amp;" "&amp;$F$4&amp;" "))&amp;(IF(G700=0,"",G700&amp;" "&amp;$G$4&amp;" "))&amp;(IF(H700=0,"",H700&amp;" "&amp;H$4&amp;" "))&amp;(IF(I700=0,"",I700&amp;" "&amp;$I$4&amp;" "))&amp;(IF(J700=0,"",J700&amp;" "&amp;$J$4&amp;" ")),"")))&amp;"; "&amp;IF((B700=B699)*(AA700=AA699), "same collecting data; ", IF((B700=B699)*(Z699=Z700),"same locality; ",(IF(COUNTBLANK(L700)=1,"",$D$2&amp;L700&amp;$L$3&amp;" "&amp;$D$2))&amp;(IF(COUNTBLANK(M700)=1,"",$E$2&amp;M700&amp;$E$2&amp;", "))&amp;(IF(COUNTBLANK(N700)=1,"",N700&amp;"; "))&amp;(IF(COUNTBLANK(O700)=1,"",O700&amp;"; ")))&amp;(IF(COUNTBLANK(P700)=1,"",P700&amp;"; "))&amp;(IF(COUNTBLANK(Q700)=1,"",Q700&amp;"; "))&amp;(IF(COUNTBLANK(R700)=1,"",R700&amp;"m, "))&amp;IF((COUNTBLANK(S700)=0)*(S700&lt;&gt;S699), S700&amp;"; ","")&amp;(IF(COUNTBLANK(U700)=1,"",U700&amp;"; "))&amp;(IF(COUNTBLANK(T700)=1,"",IF(COUNTBLANK(F$2)=1,T700&amp;"; ",T700&amp;" "&amp;F$2&amp;"; "))))&amp;(IF(COUNTBLANK(V700)=1,"",V700&amp;"; "))&amp;IF((COUNTBLANK(C700)=1),"",C700)&amp;IF((B700=B701)*(K700=K701)*(L700=L701)*(M700=M701),IF(($H$2&lt;&gt;"m")*($H$2&lt;&gt;"Y"), " • ", IF((ISNUMBER(FIND(")",AE700))), " • ", "")),IF((B700=B701)*(K700=K701)," • ",". ")))</f>
        <v/>
      </c>
      <c r="AI700" s="1"/>
    </row>
    <row r="701" spans="1:35" x14ac:dyDescent="0.25">
      <c r="A701" s="3" t="str">
        <f t="shared" si="73"/>
        <v/>
      </c>
      <c r="B701" s="53" t="str">
        <f t="shared" si="71"/>
        <v/>
      </c>
      <c r="C701" s="57"/>
      <c r="D701" s="57"/>
      <c r="E701" s="57"/>
      <c r="F701" s="57"/>
      <c r="G701" s="57"/>
      <c r="H701" s="57"/>
      <c r="I701" s="57"/>
      <c r="J701" s="57"/>
      <c r="K701" s="57"/>
      <c r="L701" s="57"/>
      <c r="M701" s="54"/>
      <c r="N701" s="57"/>
      <c r="O701" s="58"/>
      <c r="P701" s="58"/>
      <c r="Q701" s="58"/>
      <c r="R701" s="58"/>
      <c r="S701" s="54"/>
      <c r="T701" s="57"/>
      <c r="U701" s="57"/>
      <c r="V701" s="57"/>
      <c r="W701" s="57"/>
      <c r="X701" s="147" t="str">
        <f>IF(COUNTBLANK(D701)=1,"",IF('order-admin-units'!$I$1&lt;&gt;"y", "", IF(COUNTBLANK(K701)=1, 'order-admin-units'!$B$1+1, VLOOKUP(K701, ordercountry, 2))))</f>
        <v/>
      </c>
      <c r="Y701" s="147" t="str">
        <f>IF(COUNTBLANK(D701)=1,"",IF('order-admin-units'!$I$1&lt;&gt;"y", "", IF(COUNTBLANK(K701:L701)&gt;0, 'order-admin-units'!$B$2+1, VLOOKUP(K701&amp;"@"&amp;L701, orderadmin, 2))))</f>
        <v/>
      </c>
      <c r="Z701" s="147" t="str">
        <f t="shared" si="74"/>
        <v/>
      </c>
      <c r="AA701" s="147" t="str">
        <f t="shared" si="75"/>
        <v/>
      </c>
      <c r="AB701" s="147" t="str">
        <f t="shared" si="76"/>
        <v/>
      </c>
      <c r="AC701" s="147" t="str">
        <f t="shared" si="72"/>
        <v/>
      </c>
      <c r="AD701" s="11" t="str">
        <f t="shared" si="77"/>
        <v/>
      </c>
      <c r="AE701" s="11" t="str">
        <f t="array" ref="AE701">IF(COUNTBLANK(D701)=1,"",IF(OR($H$2="y",$H$2="m"),IF(AA701=AA700,IF(OR(AB701=$AB$4:$AB700)=FALSE,AE700&amp;C701,AE700),"("&amp;C701)&amp;IF(AA701=AA702,IF(OR(AB702=$AB$4:$AB701)=FALSE,", ",""),") "),""))</f>
        <v/>
      </c>
      <c r="AF701" s="11" t="str">
        <f t="array" ref="AF701">IF((COUNTBLANK(D701)=0)*OR($H$2="y",$H$2="m"),IFERROR(LEFT(C701, FIND(" ",C701)-1), C701),"")</f>
        <v/>
      </c>
      <c r="AG701" s="11" t="str">
        <f t="array" ref="AG701">IF(COUNTBLANK(D701)=1,"",IF(OR($H$2="y",$H$2="m"),IF(AA701=AA700,IF(OR(AC701=$AC$4:$AC700)=FALSE,AG700&amp;AF701,AG700),"("&amp;AF701)&amp;IF(AA701=AA702,IF(OR(AC702=$AC$4:$AC701)=FALSE,", ",""),") "),""))</f>
        <v/>
      </c>
      <c r="AH701" s="10" t="str">
        <f>IF((COUNTBLANK(D701)=1),"",IF(D701=D700,AH700,"")&amp;IF(B700&lt;&gt;B701,((IF(COUNTBLANK(E701)=1,$D$3&amp;"Non-type material: "&amp;$D$3,$D$3&amp;INDEX('type-categories'!$A$2:$B$100,MATCH(E701,'type-categories'!$A$2:$A$100,0),2)&amp;$D$3))),"")&amp;(IF(K701&lt;&gt;K700,$C$2&amp;UPPER(K701)&amp;$C$2&amp;$K$3&amp;" ",(IF(B701&lt;&gt;B700,$C$2&amp;UPPER(K701)&amp;$C$2&amp;$K$3&amp;" ",""))))&amp;IF((AA701&lt;&gt;AA702)*($H$2="y"),AD701&amp;AE701,IF((AA701&lt;&gt;AA702)*($H$2="m"),AD701&amp;AG701,IF(($H$2&lt;&gt;"m")*($H$2&lt;&gt;"Y"),(IF(F701=0,"",F701&amp;" "&amp;$F$4&amp;" "))&amp;(IF(G701=0,"",G701&amp;" "&amp;$G$4&amp;" "))&amp;(IF(H701=0,"",H701&amp;" "&amp;H$4&amp;" "))&amp;(IF(I701=0,"",I701&amp;" "&amp;$I$4&amp;" "))&amp;(IF(J701=0,"",J701&amp;" "&amp;$J$4&amp;" ")),"")))&amp;"; "&amp;IF((B701=B700)*(AA701=AA700), "same collecting data; ", IF((B701=B700)*(Z700=Z701),"same locality; ",(IF(COUNTBLANK(L701)=1,"",$D$2&amp;L701&amp;$L$3&amp;" "&amp;$D$2))&amp;(IF(COUNTBLANK(M701)=1,"",$E$2&amp;M701&amp;$E$2&amp;", "))&amp;(IF(COUNTBLANK(N701)=1,"",N701&amp;"; "))&amp;(IF(COUNTBLANK(O701)=1,"",O701&amp;"; ")))&amp;(IF(COUNTBLANK(P701)=1,"",P701&amp;"; "))&amp;(IF(COUNTBLANK(Q701)=1,"",Q701&amp;"; "))&amp;(IF(COUNTBLANK(R701)=1,"",R701&amp;"m, "))&amp;IF((COUNTBLANK(S701)=0)*(S701&lt;&gt;S700), S701&amp;"; ","")&amp;(IF(COUNTBLANK(U701)=1,"",U701&amp;"; "))&amp;(IF(COUNTBLANK(T701)=1,"",IF(COUNTBLANK(F$2)=1,T701&amp;"; ",T701&amp;" "&amp;F$2&amp;"; "))))&amp;(IF(COUNTBLANK(V701)=1,"",V701&amp;"; "))&amp;IF((COUNTBLANK(C701)=1),"",C701)&amp;IF((B701=B702)*(K701=K702)*(L701=L702)*(M701=M702),IF(($H$2&lt;&gt;"m")*($H$2&lt;&gt;"Y"), " • ", IF((ISNUMBER(FIND(")",AE701))), " • ", "")),IF((B701=B702)*(K701=K702)," • ",". ")))</f>
        <v/>
      </c>
      <c r="AI701" s="1"/>
    </row>
    <row r="702" spans="1:35" x14ac:dyDescent="0.25">
      <c r="A702" s="3" t="str">
        <f t="shared" si="73"/>
        <v/>
      </c>
      <c r="B702" s="53" t="str">
        <f t="shared" si="71"/>
        <v/>
      </c>
      <c r="C702" s="57"/>
      <c r="D702" s="57"/>
      <c r="E702" s="57"/>
      <c r="F702" s="57"/>
      <c r="G702" s="57"/>
      <c r="H702" s="57"/>
      <c r="I702" s="57"/>
      <c r="J702" s="57"/>
      <c r="K702" s="57"/>
      <c r="L702" s="57"/>
      <c r="M702" s="54"/>
      <c r="N702" s="57"/>
      <c r="O702" s="58"/>
      <c r="P702" s="58"/>
      <c r="Q702" s="58"/>
      <c r="R702" s="58"/>
      <c r="S702" s="54"/>
      <c r="T702" s="57"/>
      <c r="U702" s="57"/>
      <c r="V702" s="57"/>
      <c r="W702" s="57"/>
      <c r="X702" s="147" t="str">
        <f>IF(COUNTBLANK(D702)=1,"",IF('order-admin-units'!$I$1&lt;&gt;"y", "", IF(COUNTBLANK(K702)=1, 'order-admin-units'!$B$1+1, VLOOKUP(K702, ordercountry, 2))))</f>
        <v/>
      </c>
      <c r="Y702" s="147" t="str">
        <f>IF(COUNTBLANK(D702)=1,"",IF('order-admin-units'!$I$1&lt;&gt;"y", "", IF(COUNTBLANK(K702:L702)&gt;0, 'order-admin-units'!$B$2+1, VLOOKUP(K702&amp;"@"&amp;L702, orderadmin, 2))))</f>
        <v/>
      </c>
      <c r="Z702" s="147" t="str">
        <f t="shared" si="74"/>
        <v/>
      </c>
      <c r="AA702" s="147" t="str">
        <f t="shared" si="75"/>
        <v/>
      </c>
      <c r="AB702" s="147" t="str">
        <f t="shared" si="76"/>
        <v/>
      </c>
      <c r="AC702" s="147" t="str">
        <f t="shared" si="72"/>
        <v/>
      </c>
      <c r="AD702" s="11" t="str">
        <f t="shared" si="77"/>
        <v/>
      </c>
      <c r="AE702" s="11" t="str">
        <f t="array" ref="AE702">IF(COUNTBLANK(D702)=1,"",IF(OR($H$2="y",$H$2="m"),IF(AA702=AA701,IF(OR(AB702=$AB$4:$AB701)=FALSE,AE701&amp;C702,AE701),"("&amp;C702)&amp;IF(AA702=AA703,IF(OR(AB703=$AB$4:$AB702)=FALSE,", ",""),") "),""))</f>
        <v/>
      </c>
      <c r="AF702" s="11" t="str">
        <f t="array" ref="AF702">IF((COUNTBLANK(D702)=0)*OR($H$2="y",$H$2="m"),IFERROR(LEFT(C702, FIND(" ",C702)-1), C702),"")</f>
        <v/>
      </c>
      <c r="AG702" s="11" t="str">
        <f t="array" ref="AG702">IF(COUNTBLANK(D702)=1,"",IF(OR($H$2="y",$H$2="m"),IF(AA702=AA701,IF(OR(AC702=$AC$4:$AC701)=FALSE,AG701&amp;AF702,AG701),"("&amp;AF702)&amp;IF(AA702=AA703,IF(OR(AC703=$AC$4:$AC702)=FALSE,", ",""),") "),""))</f>
        <v/>
      </c>
      <c r="AH702" s="10" t="str">
        <f>IF((COUNTBLANK(D702)=1),"",IF(D702=D701,AH701,"")&amp;IF(B701&lt;&gt;B702,((IF(COUNTBLANK(E702)=1,$D$3&amp;"Non-type material: "&amp;$D$3,$D$3&amp;INDEX('type-categories'!$A$2:$B$100,MATCH(E702,'type-categories'!$A$2:$A$100,0),2)&amp;$D$3))),"")&amp;(IF(K702&lt;&gt;K701,$C$2&amp;UPPER(K702)&amp;$C$2&amp;$K$3&amp;" ",(IF(B702&lt;&gt;B701,$C$2&amp;UPPER(K702)&amp;$C$2&amp;$K$3&amp;" ",""))))&amp;IF((AA702&lt;&gt;AA703)*($H$2="y"),AD702&amp;AE702,IF((AA702&lt;&gt;AA703)*($H$2="m"),AD702&amp;AG702,IF(($H$2&lt;&gt;"m")*($H$2&lt;&gt;"Y"),(IF(F702=0,"",F702&amp;" "&amp;$F$4&amp;" "))&amp;(IF(G702=0,"",G702&amp;" "&amp;$G$4&amp;" "))&amp;(IF(H702=0,"",H702&amp;" "&amp;H$4&amp;" "))&amp;(IF(I702=0,"",I702&amp;" "&amp;$I$4&amp;" "))&amp;(IF(J702=0,"",J702&amp;" "&amp;$J$4&amp;" ")),"")))&amp;"; "&amp;IF((B702=B701)*(AA702=AA701), "same collecting data; ", IF((B702=B701)*(Z701=Z702),"same locality; ",(IF(COUNTBLANK(L702)=1,"",$D$2&amp;L702&amp;$L$3&amp;" "&amp;$D$2))&amp;(IF(COUNTBLANK(M702)=1,"",$E$2&amp;M702&amp;$E$2&amp;", "))&amp;(IF(COUNTBLANK(N702)=1,"",N702&amp;"; "))&amp;(IF(COUNTBLANK(O702)=1,"",O702&amp;"; ")))&amp;(IF(COUNTBLANK(P702)=1,"",P702&amp;"; "))&amp;(IF(COUNTBLANK(Q702)=1,"",Q702&amp;"; "))&amp;(IF(COUNTBLANK(R702)=1,"",R702&amp;"m, "))&amp;IF((COUNTBLANK(S702)=0)*(S702&lt;&gt;S701), S702&amp;"; ","")&amp;(IF(COUNTBLANK(U702)=1,"",U702&amp;"; "))&amp;(IF(COUNTBLANK(T702)=1,"",IF(COUNTBLANK(F$2)=1,T702&amp;"; ",T702&amp;" "&amp;F$2&amp;"; "))))&amp;(IF(COUNTBLANK(V702)=1,"",V702&amp;"; "))&amp;IF((COUNTBLANK(C702)=1),"",C702)&amp;IF((B702=B703)*(K702=K703)*(L702=L703)*(M702=M703),IF(($H$2&lt;&gt;"m")*($H$2&lt;&gt;"Y"), " • ", IF((ISNUMBER(FIND(")",AE702))), " • ", "")),IF((B702=B703)*(K702=K703)," • ",". ")))</f>
        <v/>
      </c>
      <c r="AI702" s="1"/>
    </row>
    <row r="703" spans="1:35" x14ac:dyDescent="0.25">
      <c r="A703" s="3" t="str">
        <f t="shared" si="73"/>
        <v/>
      </c>
      <c r="B703" s="53" t="str">
        <f t="shared" si="71"/>
        <v/>
      </c>
      <c r="C703" s="57"/>
      <c r="D703" s="57"/>
      <c r="E703" s="57"/>
      <c r="F703" s="57"/>
      <c r="G703" s="57"/>
      <c r="H703" s="57"/>
      <c r="I703" s="57"/>
      <c r="J703" s="57"/>
      <c r="K703" s="57"/>
      <c r="L703" s="57"/>
      <c r="M703" s="54"/>
      <c r="N703" s="57"/>
      <c r="O703" s="58"/>
      <c r="P703" s="58"/>
      <c r="Q703" s="58"/>
      <c r="R703" s="58"/>
      <c r="S703" s="54"/>
      <c r="T703" s="57"/>
      <c r="U703" s="57"/>
      <c r="V703" s="57"/>
      <c r="W703" s="57"/>
      <c r="X703" s="147" t="str">
        <f>IF(COUNTBLANK(D703)=1,"",IF('order-admin-units'!$I$1&lt;&gt;"y", "", IF(COUNTBLANK(K703)=1, 'order-admin-units'!$B$1+1, VLOOKUP(K703, ordercountry, 2))))</f>
        <v/>
      </c>
      <c r="Y703" s="147" t="str">
        <f>IF(COUNTBLANK(D703)=1,"",IF('order-admin-units'!$I$1&lt;&gt;"y", "", IF(COUNTBLANK(K703:L703)&gt;0, 'order-admin-units'!$B$2+1, VLOOKUP(K703&amp;"@"&amp;L703, orderadmin, 2))))</f>
        <v/>
      </c>
      <c r="Z703" s="147" t="str">
        <f t="shared" si="74"/>
        <v/>
      </c>
      <c r="AA703" s="147" t="str">
        <f t="shared" si="75"/>
        <v/>
      </c>
      <c r="AB703" s="147" t="str">
        <f t="shared" si="76"/>
        <v/>
      </c>
      <c r="AC703" s="147" t="str">
        <f t="shared" si="72"/>
        <v/>
      </c>
      <c r="AD703" s="11" t="str">
        <f t="shared" si="77"/>
        <v/>
      </c>
      <c r="AE703" s="11" t="str">
        <f t="array" ref="AE703">IF(COUNTBLANK(D703)=1,"",IF(OR($H$2="y",$H$2="m"),IF(AA703=AA702,IF(OR(AB703=$AB$4:$AB702)=FALSE,AE702&amp;C703,AE702),"("&amp;C703)&amp;IF(AA703=AA704,IF(OR(AB704=$AB$4:$AB703)=FALSE,", ",""),") "),""))</f>
        <v/>
      </c>
      <c r="AF703" s="11" t="str">
        <f t="array" ref="AF703">IF((COUNTBLANK(D703)=0)*OR($H$2="y",$H$2="m"),IFERROR(LEFT(C703, FIND(" ",C703)-1), C703),"")</f>
        <v/>
      </c>
      <c r="AG703" s="11" t="str">
        <f t="array" ref="AG703">IF(COUNTBLANK(D703)=1,"",IF(OR($H$2="y",$H$2="m"),IF(AA703=AA702,IF(OR(AC703=$AC$4:$AC702)=FALSE,AG702&amp;AF703,AG702),"("&amp;AF703)&amp;IF(AA703=AA704,IF(OR(AC704=$AC$4:$AC703)=FALSE,", ",""),") "),""))</f>
        <v/>
      </c>
      <c r="AH703" s="10" t="str">
        <f>IF((COUNTBLANK(D703)=1),"",IF(D703=D702,AH702,"")&amp;IF(B702&lt;&gt;B703,((IF(COUNTBLANK(E703)=1,$D$3&amp;"Non-type material: "&amp;$D$3,$D$3&amp;INDEX('type-categories'!$A$2:$B$100,MATCH(E703,'type-categories'!$A$2:$A$100,0),2)&amp;$D$3))),"")&amp;(IF(K703&lt;&gt;K702,$C$2&amp;UPPER(K703)&amp;$C$2&amp;$K$3&amp;" ",(IF(B703&lt;&gt;B702,$C$2&amp;UPPER(K703)&amp;$C$2&amp;$K$3&amp;" ",""))))&amp;IF((AA703&lt;&gt;AA704)*($H$2="y"),AD703&amp;AE703,IF((AA703&lt;&gt;AA704)*($H$2="m"),AD703&amp;AG703,IF(($H$2&lt;&gt;"m")*($H$2&lt;&gt;"Y"),(IF(F703=0,"",F703&amp;" "&amp;$F$4&amp;" "))&amp;(IF(G703=0,"",G703&amp;" "&amp;$G$4&amp;" "))&amp;(IF(H703=0,"",H703&amp;" "&amp;H$4&amp;" "))&amp;(IF(I703=0,"",I703&amp;" "&amp;$I$4&amp;" "))&amp;(IF(J703=0,"",J703&amp;" "&amp;$J$4&amp;" ")),"")))&amp;"; "&amp;IF((B703=B702)*(AA703=AA702), "same collecting data; ", IF((B703=B702)*(Z702=Z703),"same locality; ",(IF(COUNTBLANK(L703)=1,"",$D$2&amp;L703&amp;$L$3&amp;" "&amp;$D$2))&amp;(IF(COUNTBLANK(M703)=1,"",$E$2&amp;M703&amp;$E$2&amp;", "))&amp;(IF(COUNTBLANK(N703)=1,"",N703&amp;"; "))&amp;(IF(COUNTBLANK(O703)=1,"",O703&amp;"; ")))&amp;(IF(COUNTBLANK(P703)=1,"",P703&amp;"; "))&amp;(IF(COUNTBLANK(Q703)=1,"",Q703&amp;"; "))&amp;(IF(COUNTBLANK(R703)=1,"",R703&amp;"m, "))&amp;IF((COUNTBLANK(S703)=0)*(S703&lt;&gt;S702), S703&amp;"; ","")&amp;(IF(COUNTBLANK(U703)=1,"",U703&amp;"; "))&amp;(IF(COUNTBLANK(T703)=1,"",IF(COUNTBLANK(F$2)=1,T703&amp;"; ",T703&amp;" "&amp;F$2&amp;"; "))))&amp;(IF(COUNTBLANK(V703)=1,"",V703&amp;"; "))&amp;IF((COUNTBLANK(C703)=1),"",C703)&amp;IF((B703=B704)*(K703=K704)*(L703=L704)*(M703=M704),IF(($H$2&lt;&gt;"m")*($H$2&lt;&gt;"Y"), " • ", IF((ISNUMBER(FIND(")",AE703))), " • ", "")),IF((B703=B704)*(K703=K704)," • ",". ")))</f>
        <v/>
      </c>
      <c r="AI703" s="1"/>
    </row>
    <row r="704" spans="1:35" x14ac:dyDescent="0.25">
      <c r="A704" s="3" t="str">
        <f t="shared" si="73"/>
        <v/>
      </c>
      <c r="B704" s="53" t="str">
        <f t="shared" si="71"/>
        <v/>
      </c>
      <c r="C704" s="57"/>
      <c r="D704" s="57"/>
      <c r="E704" s="57"/>
      <c r="F704" s="57"/>
      <c r="G704" s="57"/>
      <c r="H704" s="57"/>
      <c r="I704" s="57"/>
      <c r="J704" s="57"/>
      <c r="K704" s="57"/>
      <c r="L704" s="57"/>
      <c r="M704" s="54"/>
      <c r="N704" s="57"/>
      <c r="O704" s="58"/>
      <c r="P704" s="58"/>
      <c r="Q704" s="58"/>
      <c r="R704" s="58"/>
      <c r="S704" s="54"/>
      <c r="T704" s="57"/>
      <c r="U704" s="57"/>
      <c r="V704" s="57"/>
      <c r="W704" s="57"/>
      <c r="X704" s="147" t="str">
        <f>IF(COUNTBLANK(D704)=1,"",IF('order-admin-units'!$I$1&lt;&gt;"y", "", IF(COUNTBLANK(K704)=1, 'order-admin-units'!$B$1+1, VLOOKUP(K704, ordercountry, 2))))</f>
        <v/>
      </c>
      <c r="Y704" s="147" t="str">
        <f>IF(COUNTBLANK(D704)=1,"",IF('order-admin-units'!$I$1&lt;&gt;"y", "", IF(COUNTBLANK(K704:L704)&gt;0, 'order-admin-units'!$B$2+1, VLOOKUP(K704&amp;"@"&amp;L704, orderadmin, 2))))</f>
        <v/>
      </c>
      <c r="Z704" s="147" t="str">
        <f t="shared" si="74"/>
        <v/>
      </c>
      <c r="AA704" s="147" t="str">
        <f t="shared" si="75"/>
        <v/>
      </c>
      <c r="AB704" s="147" t="str">
        <f t="shared" si="76"/>
        <v/>
      </c>
      <c r="AC704" s="147" t="str">
        <f t="shared" si="72"/>
        <v/>
      </c>
      <c r="AD704" s="11" t="str">
        <f t="shared" si="77"/>
        <v/>
      </c>
      <c r="AE704" s="11" t="str">
        <f t="array" ref="AE704">IF(COUNTBLANK(D704)=1,"",IF(OR($H$2="y",$H$2="m"),IF(AA704=AA703,IF(OR(AB704=$AB$4:$AB703)=FALSE,AE703&amp;C704,AE703),"("&amp;C704)&amp;IF(AA704=AA705,IF(OR(AB705=$AB$4:$AB704)=FALSE,", ",""),") "),""))</f>
        <v/>
      </c>
      <c r="AF704" s="11" t="str">
        <f t="array" ref="AF704">IF((COUNTBLANK(D704)=0)*OR($H$2="y",$H$2="m"),IFERROR(LEFT(C704, FIND(" ",C704)-1), C704),"")</f>
        <v/>
      </c>
      <c r="AG704" s="11" t="str">
        <f t="array" ref="AG704">IF(COUNTBLANK(D704)=1,"",IF(OR($H$2="y",$H$2="m"),IF(AA704=AA703,IF(OR(AC704=$AC$4:$AC703)=FALSE,AG703&amp;AF704,AG703),"("&amp;AF704)&amp;IF(AA704=AA705,IF(OR(AC705=$AC$4:$AC704)=FALSE,", ",""),") "),""))</f>
        <v/>
      </c>
      <c r="AH704" s="10" t="str">
        <f>IF((COUNTBLANK(D704)=1),"",IF(D704=D703,AH703,"")&amp;IF(B703&lt;&gt;B704,((IF(COUNTBLANK(E704)=1,$D$3&amp;"Non-type material: "&amp;$D$3,$D$3&amp;INDEX('type-categories'!$A$2:$B$100,MATCH(E704,'type-categories'!$A$2:$A$100,0),2)&amp;$D$3))),"")&amp;(IF(K704&lt;&gt;K703,$C$2&amp;UPPER(K704)&amp;$C$2&amp;$K$3&amp;" ",(IF(B704&lt;&gt;B703,$C$2&amp;UPPER(K704)&amp;$C$2&amp;$K$3&amp;" ",""))))&amp;IF((AA704&lt;&gt;AA705)*($H$2="y"),AD704&amp;AE704,IF((AA704&lt;&gt;AA705)*($H$2="m"),AD704&amp;AG704,IF(($H$2&lt;&gt;"m")*($H$2&lt;&gt;"Y"),(IF(F704=0,"",F704&amp;" "&amp;$F$4&amp;" "))&amp;(IF(G704=0,"",G704&amp;" "&amp;$G$4&amp;" "))&amp;(IF(H704=0,"",H704&amp;" "&amp;H$4&amp;" "))&amp;(IF(I704=0,"",I704&amp;" "&amp;$I$4&amp;" "))&amp;(IF(J704=0,"",J704&amp;" "&amp;$J$4&amp;" ")),"")))&amp;"; "&amp;IF((B704=B703)*(AA704=AA703), "same collecting data; ", IF((B704=B703)*(Z703=Z704),"same locality; ",(IF(COUNTBLANK(L704)=1,"",$D$2&amp;L704&amp;$L$3&amp;" "&amp;$D$2))&amp;(IF(COUNTBLANK(M704)=1,"",$E$2&amp;M704&amp;$E$2&amp;", "))&amp;(IF(COUNTBLANK(N704)=1,"",N704&amp;"; "))&amp;(IF(COUNTBLANK(O704)=1,"",O704&amp;"; ")))&amp;(IF(COUNTBLANK(P704)=1,"",P704&amp;"; "))&amp;(IF(COUNTBLANK(Q704)=1,"",Q704&amp;"; "))&amp;(IF(COUNTBLANK(R704)=1,"",R704&amp;"m, "))&amp;IF((COUNTBLANK(S704)=0)*(S704&lt;&gt;S703), S704&amp;"; ","")&amp;(IF(COUNTBLANK(U704)=1,"",U704&amp;"; "))&amp;(IF(COUNTBLANK(T704)=1,"",IF(COUNTBLANK(F$2)=1,T704&amp;"; ",T704&amp;" "&amp;F$2&amp;"; "))))&amp;(IF(COUNTBLANK(V704)=1,"",V704&amp;"; "))&amp;IF((COUNTBLANK(C704)=1),"",C704)&amp;IF((B704=B705)*(K704=K705)*(L704=L705)*(M704=M705),IF(($H$2&lt;&gt;"m")*($H$2&lt;&gt;"Y"), " • ", IF((ISNUMBER(FIND(")",AE704))), " • ", "")),IF((B704=B705)*(K704=K705)," • ",". ")))</f>
        <v/>
      </c>
      <c r="AI704" s="1"/>
    </row>
    <row r="705" spans="1:35" x14ac:dyDescent="0.25">
      <c r="A705" s="3" t="str">
        <f t="shared" si="73"/>
        <v/>
      </c>
      <c r="B705" s="53" t="str">
        <f t="shared" si="71"/>
        <v/>
      </c>
      <c r="C705" s="57"/>
      <c r="D705" s="57"/>
      <c r="E705" s="57"/>
      <c r="F705" s="57"/>
      <c r="G705" s="57"/>
      <c r="H705" s="57"/>
      <c r="I705" s="57"/>
      <c r="J705" s="57"/>
      <c r="K705" s="57"/>
      <c r="L705" s="57"/>
      <c r="M705" s="54"/>
      <c r="N705" s="57"/>
      <c r="O705" s="58"/>
      <c r="P705" s="58"/>
      <c r="Q705" s="58"/>
      <c r="R705" s="58"/>
      <c r="S705" s="54"/>
      <c r="T705" s="57"/>
      <c r="U705" s="57"/>
      <c r="V705" s="57"/>
      <c r="W705" s="57"/>
      <c r="X705" s="147" t="str">
        <f>IF(COUNTBLANK(D705)=1,"",IF('order-admin-units'!$I$1&lt;&gt;"y", "", IF(COUNTBLANK(K705)=1, 'order-admin-units'!$B$1+1, VLOOKUP(K705, ordercountry, 2))))</f>
        <v/>
      </c>
      <c r="Y705" s="147" t="str">
        <f>IF(COUNTBLANK(D705)=1,"",IF('order-admin-units'!$I$1&lt;&gt;"y", "", IF(COUNTBLANK(K705:L705)&gt;0, 'order-admin-units'!$B$2+1, VLOOKUP(K705&amp;"@"&amp;L705, orderadmin, 2))))</f>
        <v/>
      </c>
      <c r="Z705" s="147" t="str">
        <f t="shared" si="74"/>
        <v/>
      </c>
      <c r="AA705" s="147" t="str">
        <f t="shared" si="75"/>
        <v/>
      </c>
      <c r="AB705" s="147" t="str">
        <f t="shared" si="76"/>
        <v/>
      </c>
      <c r="AC705" s="147" t="str">
        <f t="shared" si="72"/>
        <v/>
      </c>
      <c r="AD705" s="11" t="str">
        <f t="shared" si="77"/>
        <v/>
      </c>
      <c r="AE705" s="11" t="str">
        <f t="array" ref="AE705">IF(COUNTBLANK(D705)=1,"",IF(OR($H$2="y",$H$2="m"),IF(AA705=AA704,IF(OR(AB705=$AB$4:$AB704)=FALSE,AE704&amp;C705,AE704),"("&amp;C705)&amp;IF(AA705=AA706,IF(OR(AB706=$AB$4:$AB705)=FALSE,", ",""),") "),""))</f>
        <v/>
      </c>
      <c r="AF705" s="11" t="str">
        <f t="array" ref="AF705">IF((COUNTBLANK(D705)=0)*OR($H$2="y",$H$2="m"),IFERROR(LEFT(C705, FIND(" ",C705)-1), C705),"")</f>
        <v/>
      </c>
      <c r="AG705" s="11" t="str">
        <f t="array" ref="AG705">IF(COUNTBLANK(D705)=1,"",IF(OR($H$2="y",$H$2="m"),IF(AA705=AA704,IF(OR(AC705=$AC$4:$AC704)=FALSE,AG704&amp;AF705,AG704),"("&amp;AF705)&amp;IF(AA705=AA706,IF(OR(AC706=$AC$4:$AC705)=FALSE,", ",""),") "),""))</f>
        <v/>
      </c>
      <c r="AH705" s="10" t="str">
        <f>IF((COUNTBLANK(D705)=1),"",IF(D705=D704,AH704,"")&amp;IF(B704&lt;&gt;B705,((IF(COUNTBLANK(E705)=1,$D$3&amp;"Non-type material: "&amp;$D$3,$D$3&amp;INDEX('type-categories'!$A$2:$B$100,MATCH(E705,'type-categories'!$A$2:$A$100,0),2)&amp;$D$3))),"")&amp;(IF(K705&lt;&gt;K704,$C$2&amp;UPPER(K705)&amp;$C$2&amp;$K$3&amp;" ",(IF(B705&lt;&gt;B704,$C$2&amp;UPPER(K705)&amp;$C$2&amp;$K$3&amp;" ",""))))&amp;IF((AA705&lt;&gt;AA706)*($H$2="y"),AD705&amp;AE705,IF((AA705&lt;&gt;AA706)*($H$2="m"),AD705&amp;AG705,IF(($H$2&lt;&gt;"m")*($H$2&lt;&gt;"Y"),(IF(F705=0,"",F705&amp;" "&amp;$F$4&amp;" "))&amp;(IF(G705=0,"",G705&amp;" "&amp;$G$4&amp;" "))&amp;(IF(H705=0,"",H705&amp;" "&amp;H$4&amp;" "))&amp;(IF(I705=0,"",I705&amp;" "&amp;$I$4&amp;" "))&amp;(IF(J705=0,"",J705&amp;" "&amp;$J$4&amp;" ")),"")))&amp;"; "&amp;IF((B705=B704)*(AA705=AA704), "same collecting data; ", IF((B705=B704)*(Z704=Z705),"same locality; ",(IF(COUNTBLANK(L705)=1,"",$D$2&amp;L705&amp;$L$3&amp;" "&amp;$D$2))&amp;(IF(COUNTBLANK(M705)=1,"",$E$2&amp;M705&amp;$E$2&amp;", "))&amp;(IF(COUNTBLANK(N705)=1,"",N705&amp;"; "))&amp;(IF(COUNTBLANK(O705)=1,"",O705&amp;"; ")))&amp;(IF(COUNTBLANK(P705)=1,"",P705&amp;"; "))&amp;(IF(COUNTBLANK(Q705)=1,"",Q705&amp;"; "))&amp;(IF(COUNTBLANK(R705)=1,"",R705&amp;"m, "))&amp;IF((COUNTBLANK(S705)=0)*(S705&lt;&gt;S704), S705&amp;"; ","")&amp;(IF(COUNTBLANK(U705)=1,"",U705&amp;"; "))&amp;(IF(COUNTBLANK(T705)=1,"",IF(COUNTBLANK(F$2)=1,T705&amp;"; ",T705&amp;" "&amp;F$2&amp;"; "))))&amp;(IF(COUNTBLANK(V705)=1,"",V705&amp;"; "))&amp;IF((COUNTBLANK(C705)=1),"",C705)&amp;IF((B705=B706)*(K705=K706)*(L705=L706)*(M705=M706),IF(($H$2&lt;&gt;"m")*($H$2&lt;&gt;"Y"), " • ", IF((ISNUMBER(FIND(")",AE705))), " • ", "")),IF((B705=B706)*(K705=K706)," • ",". ")))</f>
        <v/>
      </c>
      <c r="AI705" s="1"/>
    </row>
    <row r="706" spans="1:35" x14ac:dyDescent="0.25">
      <c r="A706" s="3" t="str">
        <f t="shared" si="73"/>
        <v/>
      </c>
      <c r="B706" s="53" t="str">
        <f t="shared" si="71"/>
        <v/>
      </c>
      <c r="C706" s="57"/>
      <c r="D706" s="57"/>
      <c r="E706" s="57"/>
      <c r="F706" s="57"/>
      <c r="G706" s="57"/>
      <c r="H706" s="57"/>
      <c r="I706" s="57"/>
      <c r="J706" s="57"/>
      <c r="K706" s="57"/>
      <c r="L706" s="57"/>
      <c r="M706" s="54"/>
      <c r="N706" s="57"/>
      <c r="O706" s="58"/>
      <c r="P706" s="58"/>
      <c r="Q706" s="58"/>
      <c r="R706" s="58"/>
      <c r="S706" s="54"/>
      <c r="T706" s="57"/>
      <c r="U706" s="57"/>
      <c r="V706" s="57"/>
      <c r="W706" s="57"/>
      <c r="X706" s="147" t="str">
        <f>IF(COUNTBLANK(D706)=1,"",IF('order-admin-units'!$I$1&lt;&gt;"y", "", IF(COUNTBLANK(K706)=1, 'order-admin-units'!$B$1+1, VLOOKUP(K706, ordercountry, 2))))</f>
        <v/>
      </c>
      <c r="Y706" s="147" t="str">
        <f>IF(COUNTBLANK(D706)=1,"",IF('order-admin-units'!$I$1&lt;&gt;"y", "", IF(COUNTBLANK(K706:L706)&gt;0, 'order-admin-units'!$B$2+1, VLOOKUP(K706&amp;"@"&amp;L706, orderadmin, 2))))</f>
        <v/>
      </c>
      <c r="Z706" s="147" t="str">
        <f t="shared" si="74"/>
        <v/>
      </c>
      <c r="AA706" s="147" t="str">
        <f t="shared" si="75"/>
        <v/>
      </c>
      <c r="AB706" s="147" t="str">
        <f t="shared" si="76"/>
        <v/>
      </c>
      <c r="AC706" s="147" t="str">
        <f t="shared" si="72"/>
        <v/>
      </c>
      <c r="AD706" s="11" t="str">
        <f t="shared" si="77"/>
        <v/>
      </c>
      <c r="AE706" s="11" t="str">
        <f t="array" ref="AE706">IF(COUNTBLANK(D706)=1,"",IF(OR($H$2="y",$H$2="m"),IF(AA706=AA705,IF(OR(AB706=$AB$4:$AB705)=FALSE,AE705&amp;C706,AE705),"("&amp;C706)&amp;IF(AA706=AA707,IF(OR(AB707=$AB$4:$AB706)=FALSE,", ",""),") "),""))</f>
        <v/>
      </c>
      <c r="AF706" s="11" t="str">
        <f t="array" ref="AF706">IF((COUNTBLANK(D706)=0)*OR($H$2="y",$H$2="m"),IFERROR(LEFT(C706, FIND(" ",C706)-1), C706),"")</f>
        <v/>
      </c>
      <c r="AG706" s="11" t="str">
        <f t="array" ref="AG706">IF(COUNTBLANK(D706)=1,"",IF(OR($H$2="y",$H$2="m"),IF(AA706=AA705,IF(OR(AC706=$AC$4:$AC705)=FALSE,AG705&amp;AF706,AG705),"("&amp;AF706)&amp;IF(AA706=AA707,IF(OR(AC707=$AC$4:$AC706)=FALSE,", ",""),") "),""))</f>
        <v/>
      </c>
      <c r="AH706" s="10" t="str">
        <f>IF((COUNTBLANK(D706)=1),"",IF(D706=D705,AH705,"")&amp;IF(B705&lt;&gt;B706,((IF(COUNTBLANK(E706)=1,$D$3&amp;"Non-type material: "&amp;$D$3,$D$3&amp;INDEX('type-categories'!$A$2:$B$100,MATCH(E706,'type-categories'!$A$2:$A$100,0),2)&amp;$D$3))),"")&amp;(IF(K706&lt;&gt;K705,$C$2&amp;UPPER(K706)&amp;$C$2&amp;$K$3&amp;" ",(IF(B706&lt;&gt;B705,$C$2&amp;UPPER(K706)&amp;$C$2&amp;$K$3&amp;" ",""))))&amp;IF((AA706&lt;&gt;AA707)*($H$2="y"),AD706&amp;AE706,IF((AA706&lt;&gt;AA707)*($H$2="m"),AD706&amp;AG706,IF(($H$2&lt;&gt;"m")*($H$2&lt;&gt;"Y"),(IF(F706=0,"",F706&amp;" "&amp;$F$4&amp;" "))&amp;(IF(G706=0,"",G706&amp;" "&amp;$G$4&amp;" "))&amp;(IF(H706=0,"",H706&amp;" "&amp;H$4&amp;" "))&amp;(IF(I706=0,"",I706&amp;" "&amp;$I$4&amp;" "))&amp;(IF(J706=0,"",J706&amp;" "&amp;$J$4&amp;" ")),"")))&amp;"; "&amp;IF((B706=B705)*(AA706=AA705), "same collecting data; ", IF((B706=B705)*(Z705=Z706),"same locality; ",(IF(COUNTBLANK(L706)=1,"",$D$2&amp;L706&amp;$L$3&amp;" "&amp;$D$2))&amp;(IF(COUNTBLANK(M706)=1,"",$E$2&amp;M706&amp;$E$2&amp;", "))&amp;(IF(COUNTBLANK(N706)=1,"",N706&amp;"; "))&amp;(IF(COUNTBLANK(O706)=1,"",O706&amp;"; ")))&amp;(IF(COUNTBLANK(P706)=1,"",P706&amp;"; "))&amp;(IF(COUNTBLANK(Q706)=1,"",Q706&amp;"; "))&amp;(IF(COUNTBLANK(R706)=1,"",R706&amp;"m, "))&amp;IF((COUNTBLANK(S706)=0)*(S706&lt;&gt;S705), S706&amp;"; ","")&amp;(IF(COUNTBLANK(U706)=1,"",U706&amp;"; "))&amp;(IF(COUNTBLANK(T706)=1,"",IF(COUNTBLANK(F$2)=1,T706&amp;"; ",T706&amp;" "&amp;F$2&amp;"; "))))&amp;(IF(COUNTBLANK(V706)=1,"",V706&amp;"; "))&amp;IF((COUNTBLANK(C706)=1),"",C706)&amp;IF((B706=B707)*(K706=K707)*(L706=L707)*(M706=M707),IF(($H$2&lt;&gt;"m")*($H$2&lt;&gt;"Y"), " • ", IF((ISNUMBER(FIND(")",AE706))), " • ", "")),IF((B706=B707)*(K706=K707)," • ",". ")))</f>
        <v/>
      </c>
      <c r="AI706" s="1"/>
    </row>
    <row r="707" spans="1:35" x14ac:dyDescent="0.25">
      <c r="A707" s="3" t="str">
        <f t="shared" si="73"/>
        <v/>
      </c>
      <c r="B707" s="53" t="str">
        <f t="shared" si="71"/>
        <v/>
      </c>
      <c r="C707" s="57"/>
      <c r="D707" s="57"/>
      <c r="E707" s="57"/>
      <c r="F707" s="57"/>
      <c r="G707" s="57"/>
      <c r="H707" s="57"/>
      <c r="I707" s="57"/>
      <c r="J707" s="57"/>
      <c r="K707" s="57"/>
      <c r="L707" s="57"/>
      <c r="M707" s="54"/>
      <c r="N707" s="57"/>
      <c r="O707" s="58"/>
      <c r="P707" s="58"/>
      <c r="Q707" s="58"/>
      <c r="R707" s="58"/>
      <c r="S707" s="54"/>
      <c r="T707" s="57"/>
      <c r="U707" s="57"/>
      <c r="V707" s="57"/>
      <c r="W707" s="57"/>
      <c r="X707" s="147" t="str">
        <f>IF(COUNTBLANK(D707)=1,"",IF('order-admin-units'!$I$1&lt;&gt;"y", "", IF(COUNTBLANK(K707)=1, 'order-admin-units'!$B$1+1, VLOOKUP(K707, ordercountry, 2))))</f>
        <v/>
      </c>
      <c r="Y707" s="147" t="str">
        <f>IF(COUNTBLANK(D707)=1,"",IF('order-admin-units'!$I$1&lt;&gt;"y", "", IF(COUNTBLANK(K707:L707)&gt;0, 'order-admin-units'!$B$2+1, VLOOKUP(K707&amp;"@"&amp;L707, orderadmin, 2))))</f>
        <v/>
      </c>
      <c r="Z707" s="147" t="str">
        <f t="shared" si="74"/>
        <v/>
      </c>
      <c r="AA707" s="147" t="str">
        <f t="shared" si="75"/>
        <v/>
      </c>
      <c r="AB707" s="147" t="str">
        <f t="shared" si="76"/>
        <v/>
      </c>
      <c r="AC707" s="147" t="str">
        <f t="shared" si="72"/>
        <v/>
      </c>
      <c r="AD707" s="11" t="str">
        <f t="shared" si="77"/>
        <v/>
      </c>
      <c r="AE707" s="11" t="str">
        <f t="array" ref="AE707">IF(COUNTBLANK(D707)=1,"",IF(OR($H$2="y",$H$2="m"),IF(AA707=AA706,IF(OR(AB707=$AB$4:$AB706)=FALSE,AE706&amp;C707,AE706),"("&amp;C707)&amp;IF(AA707=AA708,IF(OR(AB708=$AB$4:$AB707)=FALSE,", ",""),") "),""))</f>
        <v/>
      </c>
      <c r="AF707" s="11" t="str">
        <f t="array" ref="AF707">IF((COUNTBLANK(D707)=0)*OR($H$2="y",$H$2="m"),IFERROR(LEFT(C707, FIND(" ",C707)-1), C707),"")</f>
        <v/>
      </c>
      <c r="AG707" s="11" t="str">
        <f t="array" ref="AG707">IF(COUNTBLANK(D707)=1,"",IF(OR($H$2="y",$H$2="m"),IF(AA707=AA706,IF(OR(AC707=$AC$4:$AC706)=FALSE,AG706&amp;AF707,AG706),"("&amp;AF707)&amp;IF(AA707=AA708,IF(OR(AC708=$AC$4:$AC707)=FALSE,", ",""),") "),""))</f>
        <v/>
      </c>
      <c r="AH707" s="10" t="str">
        <f>IF((COUNTBLANK(D707)=1),"",IF(D707=D706,AH706,"")&amp;IF(B706&lt;&gt;B707,((IF(COUNTBLANK(E707)=1,$D$3&amp;"Non-type material: "&amp;$D$3,$D$3&amp;INDEX('type-categories'!$A$2:$B$100,MATCH(E707,'type-categories'!$A$2:$A$100,0),2)&amp;$D$3))),"")&amp;(IF(K707&lt;&gt;K706,$C$2&amp;UPPER(K707)&amp;$C$2&amp;$K$3&amp;" ",(IF(B707&lt;&gt;B706,$C$2&amp;UPPER(K707)&amp;$C$2&amp;$K$3&amp;" ",""))))&amp;IF((AA707&lt;&gt;AA708)*($H$2="y"),AD707&amp;AE707,IF((AA707&lt;&gt;AA708)*($H$2="m"),AD707&amp;AG707,IF(($H$2&lt;&gt;"m")*($H$2&lt;&gt;"Y"),(IF(F707=0,"",F707&amp;" "&amp;$F$4&amp;" "))&amp;(IF(G707=0,"",G707&amp;" "&amp;$G$4&amp;" "))&amp;(IF(H707=0,"",H707&amp;" "&amp;H$4&amp;" "))&amp;(IF(I707=0,"",I707&amp;" "&amp;$I$4&amp;" "))&amp;(IF(J707=0,"",J707&amp;" "&amp;$J$4&amp;" ")),"")))&amp;"; "&amp;IF((B707=B706)*(AA707=AA706), "same collecting data; ", IF((B707=B706)*(Z706=Z707),"same locality; ",(IF(COUNTBLANK(L707)=1,"",$D$2&amp;L707&amp;$L$3&amp;" "&amp;$D$2))&amp;(IF(COUNTBLANK(M707)=1,"",$E$2&amp;M707&amp;$E$2&amp;", "))&amp;(IF(COUNTBLANK(N707)=1,"",N707&amp;"; "))&amp;(IF(COUNTBLANK(O707)=1,"",O707&amp;"; ")))&amp;(IF(COUNTBLANK(P707)=1,"",P707&amp;"; "))&amp;(IF(COUNTBLANK(Q707)=1,"",Q707&amp;"; "))&amp;(IF(COUNTBLANK(R707)=1,"",R707&amp;"m, "))&amp;IF((COUNTBLANK(S707)=0)*(S707&lt;&gt;S706), S707&amp;"; ","")&amp;(IF(COUNTBLANK(U707)=1,"",U707&amp;"; "))&amp;(IF(COUNTBLANK(T707)=1,"",IF(COUNTBLANK(F$2)=1,T707&amp;"; ",T707&amp;" "&amp;F$2&amp;"; "))))&amp;(IF(COUNTBLANK(V707)=1,"",V707&amp;"; "))&amp;IF((COUNTBLANK(C707)=1),"",C707)&amp;IF((B707=B708)*(K707=K708)*(L707=L708)*(M707=M708),IF(($H$2&lt;&gt;"m")*($H$2&lt;&gt;"Y"), " • ", IF((ISNUMBER(FIND(")",AE707))), " • ", "")),IF((B707=B708)*(K707=K708)," • ",". ")))</f>
        <v/>
      </c>
      <c r="AI707" s="1"/>
    </row>
    <row r="708" spans="1:35" x14ac:dyDescent="0.25">
      <c r="A708" s="3" t="str">
        <f t="shared" si="73"/>
        <v/>
      </c>
      <c r="B708" s="53" t="str">
        <f t="shared" si="71"/>
        <v/>
      </c>
      <c r="C708" s="57"/>
      <c r="D708" s="57"/>
      <c r="E708" s="57"/>
      <c r="F708" s="57"/>
      <c r="G708" s="57"/>
      <c r="H708" s="57"/>
      <c r="I708" s="57"/>
      <c r="J708" s="57"/>
      <c r="K708" s="57"/>
      <c r="L708" s="57"/>
      <c r="M708" s="54"/>
      <c r="N708" s="57"/>
      <c r="O708" s="58"/>
      <c r="P708" s="58"/>
      <c r="Q708" s="58"/>
      <c r="R708" s="58"/>
      <c r="S708" s="54"/>
      <c r="T708" s="57"/>
      <c r="U708" s="57"/>
      <c r="V708" s="57"/>
      <c r="W708" s="57"/>
      <c r="X708" s="147" t="str">
        <f>IF(COUNTBLANK(D708)=1,"",IF('order-admin-units'!$I$1&lt;&gt;"y", "", IF(COUNTBLANK(K708)=1, 'order-admin-units'!$B$1+1, VLOOKUP(K708, ordercountry, 2))))</f>
        <v/>
      </c>
      <c r="Y708" s="147" t="str">
        <f>IF(COUNTBLANK(D708)=1,"",IF('order-admin-units'!$I$1&lt;&gt;"y", "", IF(COUNTBLANK(K708:L708)&gt;0, 'order-admin-units'!$B$2+1, VLOOKUP(K708&amp;"@"&amp;L708, orderadmin, 2))))</f>
        <v/>
      </c>
      <c r="Z708" s="147" t="str">
        <f t="shared" si="74"/>
        <v/>
      </c>
      <c r="AA708" s="147" t="str">
        <f t="shared" si="75"/>
        <v/>
      </c>
      <c r="AB708" s="147" t="str">
        <f t="shared" si="76"/>
        <v/>
      </c>
      <c r="AC708" s="147" t="str">
        <f t="shared" si="72"/>
        <v/>
      </c>
      <c r="AD708" s="11" t="str">
        <f t="shared" si="77"/>
        <v/>
      </c>
      <c r="AE708" s="11" t="str">
        <f t="array" ref="AE708">IF(COUNTBLANK(D708)=1,"",IF(OR($H$2="y",$H$2="m"),IF(AA708=AA707,IF(OR(AB708=$AB$4:$AB707)=FALSE,AE707&amp;C708,AE707),"("&amp;C708)&amp;IF(AA708=AA709,IF(OR(AB709=$AB$4:$AB708)=FALSE,", ",""),") "),""))</f>
        <v/>
      </c>
      <c r="AF708" s="11" t="str">
        <f t="array" ref="AF708">IF((COUNTBLANK(D708)=0)*OR($H$2="y",$H$2="m"),IFERROR(LEFT(C708, FIND(" ",C708)-1), C708),"")</f>
        <v/>
      </c>
      <c r="AG708" s="11" t="str">
        <f t="array" ref="AG708">IF(COUNTBLANK(D708)=1,"",IF(OR($H$2="y",$H$2="m"),IF(AA708=AA707,IF(OR(AC708=$AC$4:$AC707)=FALSE,AG707&amp;AF708,AG707),"("&amp;AF708)&amp;IF(AA708=AA709,IF(OR(AC709=$AC$4:$AC708)=FALSE,", ",""),") "),""))</f>
        <v/>
      </c>
      <c r="AH708" s="10" t="str">
        <f>IF((COUNTBLANK(D708)=1),"",IF(D708=D707,AH707,"")&amp;IF(B707&lt;&gt;B708,((IF(COUNTBLANK(E708)=1,$D$3&amp;"Non-type material: "&amp;$D$3,$D$3&amp;INDEX('type-categories'!$A$2:$B$100,MATCH(E708,'type-categories'!$A$2:$A$100,0),2)&amp;$D$3))),"")&amp;(IF(K708&lt;&gt;K707,$C$2&amp;UPPER(K708)&amp;$C$2&amp;$K$3&amp;" ",(IF(B708&lt;&gt;B707,$C$2&amp;UPPER(K708)&amp;$C$2&amp;$K$3&amp;" ",""))))&amp;IF((AA708&lt;&gt;AA709)*($H$2="y"),AD708&amp;AE708,IF((AA708&lt;&gt;AA709)*($H$2="m"),AD708&amp;AG708,IF(($H$2&lt;&gt;"m")*($H$2&lt;&gt;"Y"),(IF(F708=0,"",F708&amp;" "&amp;$F$4&amp;" "))&amp;(IF(G708=0,"",G708&amp;" "&amp;$G$4&amp;" "))&amp;(IF(H708=0,"",H708&amp;" "&amp;H$4&amp;" "))&amp;(IF(I708=0,"",I708&amp;" "&amp;$I$4&amp;" "))&amp;(IF(J708=0,"",J708&amp;" "&amp;$J$4&amp;" ")),"")))&amp;"; "&amp;IF((B708=B707)*(AA708=AA707), "same collecting data; ", IF((B708=B707)*(Z707=Z708),"same locality; ",(IF(COUNTBLANK(L708)=1,"",$D$2&amp;L708&amp;$L$3&amp;" "&amp;$D$2))&amp;(IF(COUNTBLANK(M708)=1,"",$E$2&amp;M708&amp;$E$2&amp;", "))&amp;(IF(COUNTBLANK(N708)=1,"",N708&amp;"; "))&amp;(IF(COUNTBLANK(O708)=1,"",O708&amp;"; ")))&amp;(IF(COUNTBLANK(P708)=1,"",P708&amp;"; "))&amp;(IF(COUNTBLANK(Q708)=1,"",Q708&amp;"; "))&amp;(IF(COUNTBLANK(R708)=1,"",R708&amp;"m, "))&amp;IF((COUNTBLANK(S708)=0)*(S708&lt;&gt;S707), S708&amp;"; ","")&amp;(IF(COUNTBLANK(U708)=1,"",U708&amp;"; "))&amp;(IF(COUNTBLANK(T708)=1,"",IF(COUNTBLANK(F$2)=1,T708&amp;"; ",T708&amp;" "&amp;F$2&amp;"; "))))&amp;(IF(COUNTBLANK(V708)=1,"",V708&amp;"; "))&amp;IF((COUNTBLANK(C708)=1),"",C708)&amp;IF((B708=B709)*(K708=K709)*(L708=L709)*(M708=M709),IF(($H$2&lt;&gt;"m")*($H$2&lt;&gt;"Y"), " • ", IF((ISNUMBER(FIND(")",AE708))), " • ", "")),IF((B708=B709)*(K708=K709)," • ",". ")))</f>
        <v/>
      </c>
      <c r="AI708" s="1"/>
    </row>
    <row r="709" spans="1:35" x14ac:dyDescent="0.25">
      <c r="A709" s="3" t="str">
        <f t="shared" si="73"/>
        <v/>
      </c>
      <c r="B709" s="53" t="str">
        <f t="shared" ref="B709:B772" si="78">D709&amp;E709</f>
        <v/>
      </c>
      <c r="C709" s="57"/>
      <c r="D709" s="57"/>
      <c r="E709" s="57"/>
      <c r="F709" s="57"/>
      <c r="G709" s="57"/>
      <c r="H709" s="57"/>
      <c r="I709" s="57"/>
      <c r="J709" s="57"/>
      <c r="K709" s="57"/>
      <c r="L709" s="57"/>
      <c r="M709" s="54"/>
      <c r="N709" s="57"/>
      <c r="O709" s="58"/>
      <c r="P709" s="58"/>
      <c r="Q709" s="58"/>
      <c r="R709" s="58"/>
      <c r="S709" s="54"/>
      <c r="T709" s="57"/>
      <c r="U709" s="57"/>
      <c r="V709" s="57"/>
      <c r="W709" s="57"/>
      <c r="X709" s="147" t="str">
        <f>IF(COUNTBLANK(D709)=1,"",IF('order-admin-units'!$I$1&lt;&gt;"y", "", IF(COUNTBLANK(K709)=1, 'order-admin-units'!$B$1+1, VLOOKUP(K709, ordercountry, 2))))</f>
        <v/>
      </c>
      <c r="Y709" s="147" t="str">
        <f>IF(COUNTBLANK(D709)=1,"",IF('order-admin-units'!$I$1&lt;&gt;"y", "", IF(COUNTBLANK(K709:L709)&gt;0, 'order-admin-units'!$B$2+1, VLOOKUP(K709&amp;"@"&amp;L709, orderadmin, 2))))</f>
        <v/>
      </c>
      <c r="Z709" s="147" t="str">
        <f t="shared" si="74"/>
        <v/>
      </c>
      <c r="AA709" s="147" t="str">
        <f t="shared" si="75"/>
        <v/>
      </c>
      <c r="AB709" s="147" t="str">
        <f t="shared" si="76"/>
        <v/>
      </c>
      <c r="AC709" s="147" t="str">
        <f t="shared" ref="AC709:AC772" si="79">AA709&amp;AF709</f>
        <v/>
      </c>
      <c r="AD709" s="11" t="str">
        <f t="shared" si="77"/>
        <v/>
      </c>
      <c r="AE709" s="11" t="str">
        <f t="array" ref="AE709">IF(COUNTBLANK(D709)=1,"",IF(OR($H$2="y",$H$2="m"),IF(AA709=AA708,IF(OR(AB709=$AB$4:$AB708)=FALSE,AE708&amp;C709,AE708),"("&amp;C709)&amp;IF(AA709=AA710,IF(OR(AB710=$AB$4:$AB709)=FALSE,", ",""),") "),""))</f>
        <v/>
      </c>
      <c r="AF709" s="11" t="str">
        <f t="array" ref="AF709">IF((COUNTBLANK(D709)=0)*OR($H$2="y",$H$2="m"),IFERROR(LEFT(C709, FIND(" ",C709)-1), C709),"")</f>
        <v/>
      </c>
      <c r="AG709" s="11" t="str">
        <f t="array" ref="AG709">IF(COUNTBLANK(D709)=1,"",IF(OR($H$2="y",$H$2="m"),IF(AA709=AA708,IF(OR(AC709=$AC$4:$AC708)=FALSE,AG708&amp;AF709,AG708),"("&amp;AF709)&amp;IF(AA709=AA710,IF(OR(AC710=$AC$4:$AC709)=FALSE,", ",""),") "),""))</f>
        <v/>
      </c>
      <c r="AH709" s="10" t="str">
        <f>IF((COUNTBLANK(D709)=1),"",IF(D709=D708,AH708,"")&amp;IF(B708&lt;&gt;B709,((IF(COUNTBLANK(E709)=1,$D$3&amp;"Non-type material: "&amp;$D$3,$D$3&amp;INDEX('type-categories'!$A$2:$B$100,MATCH(E709,'type-categories'!$A$2:$A$100,0),2)&amp;$D$3))),"")&amp;(IF(K709&lt;&gt;K708,$C$2&amp;UPPER(K709)&amp;$C$2&amp;$K$3&amp;" ",(IF(B709&lt;&gt;B708,$C$2&amp;UPPER(K709)&amp;$C$2&amp;$K$3&amp;" ",""))))&amp;IF((AA709&lt;&gt;AA710)*($H$2="y"),AD709&amp;AE709,IF((AA709&lt;&gt;AA710)*($H$2="m"),AD709&amp;AG709,IF(($H$2&lt;&gt;"m")*($H$2&lt;&gt;"Y"),(IF(F709=0,"",F709&amp;" "&amp;$F$4&amp;" "))&amp;(IF(G709=0,"",G709&amp;" "&amp;$G$4&amp;" "))&amp;(IF(H709=0,"",H709&amp;" "&amp;H$4&amp;" "))&amp;(IF(I709=0,"",I709&amp;" "&amp;$I$4&amp;" "))&amp;(IF(J709=0,"",J709&amp;" "&amp;$J$4&amp;" ")),"")))&amp;"; "&amp;IF((B709=B708)*(AA709=AA708), "same collecting data; ", IF((B709=B708)*(Z708=Z709),"same locality; ",(IF(COUNTBLANK(L709)=1,"",$D$2&amp;L709&amp;$L$3&amp;" "&amp;$D$2))&amp;(IF(COUNTBLANK(M709)=1,"",$E$2&amp;M709&amp;$E$2&amp;", "))&amp;(IF(COUNTBLANK(N709)=1,"",N709&amp;"; "))&amp;(IF(COUNTBLANK(O709)=1,"",O709&amp;"; ")))&amp;(IF(COUNTBLANK(P709)=1,"",P709&amp;"; "))&amp;(IF(COUNTBLANK(Q709)=1,"",Q709&amp;"; "))&amp;(IF(COUNTBLANK(R709)=1,"",R709&amp;"m, "))&amp;IF((COUNTBLANK(S709)=0)*(S709&lt;&gt;S708), S709&amp;"; ","")&amp;(IF(COUNTBLANK(U709)=1,"",U709&amp;"; "))&amp;(IF(COUNTBLANK(T709)=1,"",IF(COUNTBLANK(F$2)=1,T709&amp;"; ",T709&amp;" "&amp;F$2&amp;"; "))))&amp;(IF(COUNTBLANK(V709)=1,"",V709&amp;"; "))&amp;IF((COUNTBLANK(C709)=1),"",C709)&amp;IF((B709=B710)*(K709=K710)*(L709=L710)*(M709=M710),IF(($H$2&lt;&gt;"m")*($H$2&lt;&gt;"Y"), " • ", IF((ISNUMBER(FIND(")",AE709))), " • ", "")),IF((B709=B710)*(K709=K710)," • ",". ")))</f>
        <v/>
      </c>
      <c r="AI709" s="1"/>
    </row>
    <row r="710" spans="1:35" x14ac:dyDescent="0.25">
      <c r="A710" s="3" t="str">
        <f t="shared" ref="A710:A773" si="80">IF(ISBLANK(D710),"",IF(D710&lt;&gt;D709, A709+1, A709))</f>
        <v/>
      </c>
      <c r="B710" s="53" t="str">
        <f t="shared" si="78"/>
        <v/>
      </c>
      <c r="C710" s="57"/>
      <c r="D710" s="57"/>
      <c r="E710" s="57"/>
      <c r="F710" s="57"/>
      <c r="G710" s="57"/>
      <c r="H710" s="57"/>
      <c r="I710" s="57"/>
      <c r="J710" s="57"/>
      <c r="K710" s="57"/>
      <c r="L710" s="57"/>
      <c r="M710" s="54"/>
      <c r="N710" s="57"/>
      <c r="O710" s="58"/>
      <c r="P710" s="58"/>
      <c r="Q710" s="58"/>
      <c r="R710" s="58"/>
      <c r="S710" s="54"/>
      <c r="T710" s="57"/>
      <c r="U710" s="57"/>
      <c r="V710" s="57"/>
      <c r="W710" s="57"/>
      <c r="X710" s="147" t="str">
        <f>IF(COUNTBLANK(D710)=1,"",IF('order-admin-units'!$I$1&lt;&gt;"y", "", IF(COUNTBLANK(K710)=1, 'order-admin-units'!$B$1+1, VLOOKUP(K710, ordercountry, 2))))</f>
        <v/>
      </c>
      <c r="Y710" s="147" t="str">
        <f>IF(COUNTBLANK(D710)=1,"",IF('order-admin-units'!$I$1&lt;&gt;"y", "", IF(COUNTBLANK(K710:L710)&gt;0, 'order-admin-units'!$B$2+1, VLOOKUP(K710&amp;"@"&amp;L710, orderadmin, 2))))</f>
        <v/>
      </c>
      <c r="Z710" s="147" t="str">
        <f t="shared" ref="Z710:Z773" si="81">K710&amp;L710&amp;M710&amp;N710&amp;O710</f>
        <v/>
      </c>
      <c r="AA710" s="147" t="str">
        <f t="shared" ref="AA710:AA773" si="82">B710&amp;K710&amp;L710&amp;M710&amp;N710&amp;O710&amp;P710&amp;Q710&amp;R710&amp;S710&amp;T710&amp;U710</f>
        <v/>
      </c>
      <c r="AB710" s="147" t="str">
        <f t="shared" ref="AB710:AB773" si="83">AA710&amp;C710</f>
        <v/>
      </c>
      <c r="AC710" s="147" t="str">
        <f t="shared" si="79"/>
        <v/>
      </c>
      <c r="AD710" s="11" t="str">
        <f t="shared" ref="AD710:AD773" si="84">IF(OR($H$2="y",$H$2="m"),IF(SUMIF($AA$5:$AA$2000,AA710,$F$5:$F$2000)&lt;&gt;0,SUMIF($AA$5:$AA$2000,AA710,$F$5:$F$2000)&amp;" "&amp;$F$4&amp;" ","")&amp;IF(SUMIF($AA$5:$AA$2000,AA710,$G$5:$G$2000)&lt;&gt;0,SUMIF($AA$5:$AA$2000,AA710,$G$5:$G$2000)&amp;" "&amp;$G$4&amp;" ","")&amp;IF(SUMIF($AA$5:$AA$2000,AA710,$H$5:$H$2000)&lt;&gt;0,SUMIF($AA$5:$AA$2000,AA710,$H$5:$H$2000)&amp;" "&amp;$H$4&amp;" ","")&amp;IF(SUMIF($AA$5:$AA$2000,AA710,$I$5:$I$2000)&lt;&gt;0,SUMIF($AA$5:$AA$2000,AA710,$I$5:$I$2000)&amp;" "&amp;$I$4&amp;" ","")&amp;IF(SUMIF($AA$5:$AA$2000,AA710,$J$5:$J$2000)&lt;&gt;0,SUMIF($AA$5:$AA$2000,AA710,$J$5:$J$2000)&amp;" "&amp;$J$4&amp;" ",""),"")</f>
        <v/>
      </c>
      <c r="AE710" s="11" t="str">
        <f t="array" ref="AE710">IF(COUNTBLANK(D710)=1,"",IF(OR($H$2="y",$H$2="m"),IF(AA710=AA709,IF(OR(AB710=$AB$4:$AB709)=FALSE,AE709&amp;C710,AE709),"("&amp;C710)&amp;IF(AA710=AA711,IF(OR(AB711=$AB$4:$AB710)=FALSE,", ",""),") "),""))</f>
        <v/>
      </c>
      <c r="AF710" s="11" t="str">
        <f t="array" ref="AF710">IF((COUNTBLANK(D710)=0)*OR($H$2="y",$H$2="m"),IFERROR(LEFT(C710, FIND(" ",C710)-1), C710),"")</f>
        <v/>
      </c>
      <c r="AG710" s="11" t="str">
        <f t="array" ref="AG710">IF(COUNTBLANK(D710)=1,"",IF(OR($H$2="y",$H$2="m"),IF(AA710=AA709,IF(OR(AC710=$AC$4:$AC709)=FALSE,AG709&amp;AF710,AG709),"("&amp;AF710)&amp;IF(AA710=AA711,IF(OR(AC711=$AC$4:$AC710)=FALSE,", ",""),") "),""))</f>
        <v/>
      </c>
      <c r="AH710" s="10" t="str">
        <f>IF((COUNTBLANK(D710)=1),"",IF(D710=D709,AH709,"")&amp;IF(B709&lt;&gt;B710,((IF(COUNTBLANK(E710)=1,$D$3&amp;"Non-type material: "&amp;$D$3,$D$3&amp;INDEX('type-categories'!$A$2:$B$100,MATCH(E710,'type-categories'!$A$2:$A$100,0),2)&amp;$D$3))),"")&amp;(IF(K710&lt;&gt;K709,$C$2&amp;UPPER(K710)&amp;$C$2&amp;$K$3&amp;" ",(IF(B710&lt;&gt;B709,$C$2&amp;UPPER(K710)&amp;$C$2&amp;$K$3&amp;" ",""))))&amp;IF((AA710&lt;&gt;AA711)*($H$2="y"),AD710&amp;AE710,IF((AA710&lt;&gt;AA711)*($H$2="m"),AD710&amp;AG710,IF(($H$2&lt;&gt;"m")*($H$2&lt;&gt;"Y"),(IF(F710=0,"",F710&amp;" "&amp;$F$4&amp;" "))&amp;(IF(G710=0,"",G710&amp;" "&amp;$G$4&amp;" "))&amp;(IF(H710=0,"",H710&amp;" "&amp;H$4&amp;" "))&amp;(IF(I710=0,"",I710&amp;" "&amp;$I$4&amp;" "))&amp;(IF(J710=0,"",J710&amp;" "&amp;$J$4&amp;" ")),"")))&amp;"; "&amp;IF((B710=B709)*(AA710=AA709), "same collecting data; ", IF((B710=B709)*(Z709=Z710),"same locality; ",(IF(COUNTBLANK(L710)=1,"",$D$2&amp;L710&amp;$L$3&amp;" "&amp;$D$2))&amp;(IF(COUNTBLANK(M710)=1,"",$E$2&amp;M710&amp;$E$2&amp;", "))&amp;(IF(COUNTBLANK(N710)=1,"",N710&amp;"; "))&amp;(IF(COUNTBLANK(O710)=1,"",O710&amp;"; ")))&amp;(IF(COUNTBLANK(P710)=1,"",P710&amp;"; "))&amp;(IF(COUNTBLANK(Q710)=1,"",Q710&amp;"; "))&amp;(IF(COUNTBLANK(R710)=1,"",R710&amp;"m, "))&amp;IF((COUNTBLANK(S710)=0)*(S710&lt;&gt;S709), S710&amp;"; ","")&amp;(IF(COUNTBLANK(U710)=1,"",U710&amp;"; "))&amp;(IF(COUNTBLANK(T710)=1,"",IF(COUNTBLANK(F$2)=1,T710&amp;"; ",T710&amp;" "&amp;F$2&amp;"; "))))&amp;(IF(COUNTBLANK(V710)=1,"",V710&amp;"; "))&amp;IF((COUNTBLANK(C710)=1),"",C710)&amp;IF((B710=B711)*(K710=K711)*(L710=L711)*(M710=M711),IF(($H$2&lt;&gt;"m")*($H$2&lt;&gt;"Y"), " • ", IF((ISNUMBER(FIND(")",AE710))), " • ", "")),IF((B710=B711)*(K710=K711)," • ",". ")))</f>
        <v/>
      </c>
      <c r="AI710" s="1"/>
    </row>
    <row r="711" spans="1:35" x14ac:dyDescent="0.25">
      <c r="A711" s="3" t="str">
        <f t="shared" si="80"/>
        <v/>
      </c>
      <c r="B711" s="53" t="str">
        <f t="shared" si="78"/>
        <v/>
      </c>
      <c r="C711" s="57"/>
      <c r="D711" s="57"/>
      <c r="E711" s="57"/>
      <c r="F711" s="57"/>
      <c r="G711" s="57"/>
      <c r="H711" s="57"/>
      <c r="I711" s="57"/>
      <c r="J711" s="57"/>
      <c r="K711" s="57"/>
      <c r="L711" s="57"/>
      <c r="M711" s="54"/>
      <c r="N711" s="57"/>
      <c r="O711" s="58"/>
      <c r="P711" s="58"/>
      <c r="Q711" s="58"/>
      <c r="R711" s="58"/>
      <c r="S711" s="54"/>
      <c r="T711" s="57"/>
      <c r="U711" s="57"/>
      <c r="V711" s="57"/>
      <c r="W711" s="57"/>
      <c r="X711" s="147" t="str">
        <f>IF(COUNTBLANK(D711)=1,"",IF('order-admin-units'!$I$1&lt;&gt;"y", "", IF(COUNTBLANK(K711)=1, 'order-admin-units'!$B$1+1, VLOOKUP(K711, ordercountry, 2))))</f>
        <v/>
      </c>
      <c r="Y711" s="147" t="str">
        <f>IF(COUNTBLANK(D711)=1,"",IF('order-admin-units'!$I$1&lt;&gt;"y", "", IF(COUNTBLANK(K711:L711)&gt;0, 'order-admin-units'!$B$2+1, VLOOKUP(K711&amp;"@"&amp;L711, orderadmin, 2))))</f>
        <v/>
      </c>
      <c r="Z711" s="147" t="str">
        <f t="shared" si="81"/>
        <v/>
      </c>
      <c r="AA711" s="147" t="str">
        <f t="shared" si="82"/>
        <v/>
      </c>
      <c r="AB711" s="147" t="str">
        <f t="shared" si="83"/>
        <v/>
      </c>
      <c r="AC711" s="147" t="str">
        <f t="shared" si="79"/>
        <v/>
      </c>
      <c r="AD711" s="11" t="str">
        <f t="shared" si="84"/>
        <v/>
      </c>
      <c r="AE711" s="11" t="str">
        <f t="array" ref="AE711">IF(COUNTBLANK(D711)=1,"",IF(OR($H$2="y",$H$2="m"),IF(AA711=AA710,IF(OR(AB711=$AB$4:$AB710)=FALSE,AE710&amp;C711,AE710),"("&amp;C711)&amp;IF(AA711=AA712,IF(OR(AB712=$AB$4:$AB711)=FALSE,", ",""),") "),""))</f>
        <v/>
      </c>
      <c r="AF711" s="11" t="str">
        <f t="array" ref="AF711">IF((COUNTBLANK(D711)=0)*OR($H$2="y",$H$2="m"),IFERROR(LEFT(C711, FIND(" ",C711)-1), C711),"")</f>
        <v/>
      </c>
      <c r="AG711" s="11" t="str">
        <f t="array" ref="AG711">IF(COUNTBLANK(D711)=1,"",IF(OR($H$2="y",$H$2="m"),IF(AA711=AA710,IF(OR(AC711=$AC$4:$AC710)=FALSE,AG710&amp;AF711,AG710),"("&amp;AF711)&amp;IF(AA711=AA712,IF(OR(AC712=$AC$4:$AC711)=FALSE,", ",""),") "),""))</f>
        <v/>
      </c>
      <c r="AH711" s="10" t="str">
        <f>IF((COUNTBLANK(D711)=1),"",IF(D711=D710,AH710,"")&amp;IF(B710&lt;&gt;B711,((IF(COUNTBLANK(E711)=1,$D$3&amp;"Non-type material: "&amp;$D$3,$D$3&amp;INDEX('type-categories'!$A$2:$B$100,MATCH(E711,'type-categories'!$A$2:$A$100,0),2)&amp;$D$3))),"")&amp;(IF(K711&lt;&gt;K710,$C$2&amp;UPPER(K711)&amp;$C$2&amp;$K$3&amp;" ",(IF(B711&lt;&gt;B710,$C$2&amp;UPPER(K711)&amp;$C$2&amp;$K$3&amp;" ",""))))&amp;IF((AA711&lt;&gt;AA712)*($H$2="y"),AD711&amp;AE711,IF((AA711&lt;&gt;AA712)*($H$2="m"),AD711&amp;AG711,IF(($H$2&lt;&gt;"m")*($H$2&lt;&gt;"Y"),(IF(F711=0,"",F711&amp;" "&amp;$F$4&amp;" "))&amp;(IF(G711=0,"",G711&amp;" "&amp;$G$4&amp;" "))&amp;(IF(H711=0,"",H711&amp;" "&amp;H$4&amp;" "))&amp;(IF(I711=0,"",I711&amp;" "&amp;$I$4&amp;" "))&amp;(IF(J711=0,"",J711&amp;" "&amp;$J$4&amp;" ")),"")))&amp;"; "&amp;IF((B711=B710)*(AA711=AA710), "same collecting data; ", IF((B711=B710)*(Z710=Z711),"same locality; ",(IF(COUNTBLANK(L711)=1,"",$D$2&amp;L711&amp;$L$3&amp;" "&amp;$D$2))&amp;(IF(COUNTBLANK(M711)=1,"",$E$2&amp;M711&amp;$E$2&amp;", "))&amp;(IF(COUNTBLANK(N711)=1,"",N711&amp;"; "))&amp;(IF(COUNTBLANK(O711)=1,"",O711&amp;"; ")))&amp;(IF(COUNTBLANK(P711)=1,"",P711&amp;"; "))&amp;(IF(COUNTBLANK(Q711)=1,"",Q711&amp;"; "))&amp;(IF(COUNTBLANK(R711)=1,"",R711&amp;"m, "))&amp;IF((COUNTBLANK(S711)=0)*(S711&lt;&gt;S710), S711&amp;"; ","")&amp;(IF(COUNTBLANK(U711)=1,"",U711&amp;"; "))&amp;(IF(COUNTBLANK(T711)=1,"",IF(COUNTBLANK(F$2)=1,T711&amp;"; ",T711&amp;" "&amp;F$2&amp;"; "))))&amp;(IF(COUNTBLANK(V711)=1,"",V711&amp;"; "))&amp;IF((COUNTBLANK(C711)=1),"",C711)&amp;IF((B711=B712)*(K711=K712)*(L711=L712)*(M711=M712),IF(($H$2&lt;&gt;"m")*($H$2&lt;&gt;"Y"), " • ", IF((ISNUMBER(FIND(")",AE711))), " • ", "")),IF((B711=B712)*(K711=K712)," • ",". ")))</f>
        <v/>
      </c>
      <c r="AI711" s="1"/>
    </row>
    <row r="712" spans="1:35" x14ac:dyDescent="0.25">
      <c r="A712" s="3" t="str">
        <f t="shared" si="80"/>
        <v/>
      </c>
      <c r="B712" s="53" t="str">
        <f t="shared" si="78"/>
        <v/>
      </c>
      <c r="C712" s="57"/>
      <c r="D712" s="57"/>
      <c r="E712" s="57"/>
      <c r="F712" s="57"/>
      <c r="G712" s="57"/>
      <c r="H712" s="57"/>
      <c r="I712" s="57"/>
      <c r="J712" s="57"/>
      <c r="K712" s="57"/>
      <c r="L712" s="57"/>
      <c r="M712" s="54"/>
      <c r="N712" s="57"/>
      <c r="O712" s="58"/>
      <c r="P712" s="58"/>
      <c r="Q712" s="58"/>
      <c r="R712" s="58"/>
      <c r="S712" s="54"/>
      <c r="T712" s="57"/>
      <c r="U712" s="57"/>
      <c r="V712" s="57"/>
      <c r="W712" s="57"/>
      <c r="X712" s="147" t="str">
        <f>IF(COUNTBLANK(D712)=1,"",IF('order-admin-units'!$I$1&lt;&gt;"y", "", IF(COUNTBLANK(K712)=1, 'order-admin-units'!$B$1+1, VLOOKUP(K712, ordercountry, 2))))</f>
        <v/>
      </c>
      <c r="Y712" s="147" t="str">
        <f>IF(COUNTBLANK(D712)=1,"",IF('order-admin-units'!$I$1&lt;&gt;"y", "", IF(COUNTBLANK(K712:L712)&gt;0, 'order-admin-units'!$B$2+1, VLOOKUP(K712&amp;"@"&amp;L712, orderadmin, 2))))</f>
        <v/>
      </c>
      <c r="Z712" s="147" t="str">
        <f t="shared" si="81"/>
        <v/>
      </c>
      <c r="AA712" s="147" t="str">
        <f t="shared" si="82"/>
        <v/>
      </c>
      <c r="AB712" s="147" t="str">
        <f t="shared" si="83"/>
        <v/>
      </c>
      <c r="AC712" s="147" t="str">
        <f t="shared" si="79"/>
        <v/>
      </c>
      <c r="AD712" s="11" t="str">
        <f t="shared" si="84"/>
        <v/>
      </c>
      <c r="AE712" s="11" t="str">
        <f t="array" ref="AE712">IF(COUNTBLANK(D712)=1,"",IF(OR($H$2="y",$H$2="m"),IF(AA712=AA711,IF(OR(AB712=$AB$4:$AB711)=FALSE,AE711&amp;C712,AE711),"("&amp;C712)&amp;IF(AA712=AA713,IF(OR(AB713=$AB$4:$AB712)=FALSE,", ",""),") "),""))</f>
        <v/>
      </c>
      <c r="AF712" s="11" t="str">
        <f t="array" ref="AF712">IF((COUNTBLANK(D712)=0)*OR($H$2="y",$H$2="m"),IFERROR(LEFT(C712, FIND(" ",C712)-1), C712),"")</f>
        <v/>
      </c>
      <c r="AG712" s="11" t="str">
        <f t="array" ref="AG712">IF(COUNTBLANK(D712)=1,"",IF(OR($H$2="y",$H$2="m"),IF(AA712=AA711,IF(OR(AC712=$AC$4:$AC711)=FALSE,AG711&amp;AF712,AG711),"("&amp;AF712)&amp;IF(AA712=AA713,IF(OR(AC713=$AC$4:$AC712)=FALSE,", ",""),") "),""))</f>
        <v/>
      </c>
      <c r="AH712" s="10" t="str">
        <f>IF((COUNTBLANK(D712)=1),"",IF(D712=D711,AH711,"")&amp;IF(B711&lt;&gt;B712,((IF(COUNTBLANK(E712)=1,$D$3&amp;"Non-type material: "&amp;$D$3,$D$3&amp;INDEX('type-categories'!$A$2:$B$100,MATCH(E712,'type-categories'!$A$2:$A$100,0),2)&amp;$D$3))),"")&amp;(IF(K712&lt;&gt;K711,$C$2&amp;UPPER(K712)&amp;$C$2&amp;$K$3&amp;" ",(IF(B712&lt;&gt;B711,$C$2&amp;UPPER(K712)&amp;$C$2&amp;$K$3&amp;" ",""))))&amp;IF((AA712&lt;&gt;AA713)*($H$2="y"),AD712&amp;AE712,IF((AA712&lt;&gt;AA713)*($H$2="m"),AD712&amp;AG712,IF(($H$2&lt;&gt;"m")*($H$2&lt;&gt;"Y"),(IF(F712=0,"",F712&amp;" "&amp;$F$4&amp;" "))&amp;(IF(G712=0,"",G712&amp;" "&amp;$G$4&amp;" "))&amp;(IF(H712=0,"",H712&amp;" "&amp;H$4&amp;" "))&amp;(IF(I712=0,"",I712&amp;" "&amp;$I$4&amp;" "))&amp;(IF(J712=0,"",J712&amp;" "&amp;$J$4&amp;" ")),"")))&amp;"; "&amp;IF((B712=B711)*(AA712=AA711), "same collecting data; ", IF((B712=B711)*(Z711=Z712),"same locality; ",(IF(COUNTBLANK(L712)=1,"",$D$2&amp;L712&amp;$L$3&amp;" "&amp;$D$2))&amp;(IF(COUNTBLANK(M712)=1,"",$E$2&amp;M712&amp;$E$2&amp;", "))&amp;(IF(COUNTBLANK(N712)=1,"",N712&amp;"; "))&amp;(IF(COUNTBLANK(O712)=1,"",O712&amp;"; ")))&amp;(IF(COUNTBLANK(P712)=1,"",P712&amp;"; "))&amp;(IF(COUNTBLANK(Q712)=1,"",Q712&amp;"; "))&amp;(IF(COUNTBLANK(R712)=1,"",R712&amp;"m, "))&amp;IF((COUNTBLANK(S712)=0)*(S712&lt;&gt;S711), S712&amp;"; ","")&amp;(IF(COUNTBLANK(U712)=1,"",U712&amp;"; "))&amp;(IF(COUNTBLANK(T712)=1,"",IF(COUNTBLANK(F$2)=1,T712&amp;"; ",T712&amp;" "&amp;F$2&amp;"; "))))&amp;(IF(COUNTBLANK(V712)=1,"",V712&amp;"; "))&amp;IF((COUNTBLANK(C712)=1),"",C712)&amp;IF((B712=B713)*(K712=K713)*(L712=L713)*(M712=M713),IF(($H$2&lt;&gt;"m")*($H$2&lt;&gt;"Y"), " • ", IF((ISNUMBER(FIND(")",AE712))), " • ", "")),IF((B712=B713)*(K712=K713)," • ",". ")))</f>
        <v/>
      </c>
      <c r="AI712" s="1"/>
    </row>
    <row r="713" spans="1:35" x14ac:dyDescent="0.25">
      <c r="A713" s="3" t="str">
        <f t="shared" si="80"/>
        <v/>
      </c>
      <c r="B713" s="53" t="str">
        <f t="shared" si="78"/>
        <v/>
      </c>
      <c r="C713" s="57"/>
      <c r="D713" s="57"/>
      <c r="E713" s="57"/>
      <c r="F713" s="57"/>
      <c r="G713" s="57"/>
      <c r="H713" s="57"/>
      <c r="I713" s="57"/>
      <c r="J713" s="57"/>
      <c r="K713" s="57"/>
      <c r="L713" s="57"/>
      <c r="M713" s="54"/>
      <c r="N713" s="57"/>
      <c r="O713" s="58"/>
      <c r="P713" s="58"/>
      <c r="Q713" s="58"/>
      <c r="R713" s="58"/>
      <c r="S713" s="54"/>
      <c r="T713" s="57"/>
      <c r="U713" s="57"/>
      <c r="V713" s="57"/>
      <c r="W713" s="57"/>
      <c r="X713" s="147" t="str">
        <f>IF(COUNTBLANK(D713)=1,"",IF('order-admin-units'!$I$1&lt;&gt;"y", "", IF(COUNTBLANK(K713)=1, 'order-admin-units'!$B$1+1, VLOOKUP(K713, ordercountry, 2))))</f>
        <v/>
      </c>
      <c r="Y713" s="147" t="str">
        <f>IF(COUNTBLANK(D713)=1,"",IF('order-admin-units'!$I$1&lt;&gt;"y", "", IF(COUNTBLANK(K713:L713)&gt;0, 'order-admin-units'!$B$2+1, VLOOKUP(K713&amp;"@"&amp;L713, orderadmin, 2))))</f>
        <v/>
      </c>
      <c r="Z713" s="147" t="str">
        <f t="shared" si="81"/>
        <v/>
      </c>
      <c r="AA713" s="147" t="str">
        <f t="shared" si="82"/>
        <v/>
      </c>
      <c r="AB713" s="147" t="str">
        <f t="shared" si="83"/>
        <v/>
      </c>
      <c r="AC713" s="147" t="str">
        <f t="shared" si="79"/>
        <v/>
      </c>
      <c r="AD713" s="11" t="str">
        <f t="shared" si="84"/>
        <v/>
      </c>
      <c r="AE713" s="11" t="str">
        <f t="array" ref="AE713">IF(COUNTBLANK(D713)=1,"",IF(OR($H$2="y",$H$2="m"),IF(AA713=AA712,IF(OR(AB713=$AB$4:$AB712)=FALSE,AE712&amp;C713,AE712),"("&amp;C713)&amp;IF(AA713=AA714,IF(OR(AB714=$AB$4:$AB713)=FALSE,", ",""),") "),""))</f>
        <v/>
      </c>
      <c r="AF713" s="11" t="str">
        <f t="array" ref="AF713">IF((COUNTBLANK(D713)=0)*OR($H$2="y",$H$2="m"),IFERROR(LEFT(C713, FIND(" ",C713)-1), C713),"")</f>
        <v/>
      </c>
      <c r="AG713" s="11" t="str">
        <f t="array" ref="AG713">IF(COUNTBLANK(D713)=1,"",IF(OR($H$2="y",$H$2="m"),IF(AA713=AA712,IF(OR(AC713=$AC$4:$AC712)=FALSE,AG712&amp;AF713,AG712),"("&amp;AF713)&amp;IF(AA713=AA714,IF(OR(AC714=$AC$4:$AC713)=FALSE,", ",""),") "),""))</f>
        <v/>
      </c>
      <c r="AH713" s="10" t="str">
        <f>IF((COUNTBLANK(D713)=1),"",IF(D713=D712,AH712,"")&amp;IF(B712&lt;&gt;B713,((IF(COUNTBLANK(E713)=1,$D$3&amp;"Non-type material: "&amp;$D$3,$D$3&amp;INDEX('type-categories'!$A$2:$B$100,MATCH(E713,'type-categories'!$A$2:$A$100,0),2)&amp;$D$3))),"")&amp;(IF(K713&lt;&gt;K712,$C$2&amp;UPPER(K713)&amp;$C$2&amp;$K$3&amp;" ",(IF(B713&lt;&gt;B712,$C$2&amp;UPPER(K713)&amp;$C$2&amp;$K$3&amp;" ",""))))&amp;IF((AA713&lt;&gt;AA714)*($H$2="y"),AD713&amp;AE713,IF((AA713&lt;&gt;AA714)*($H$2="m"),AD713&amp;AG713,IF(($H$2&lt;&gt;"m")*($H$2&lt;&gt;"Y"),(IF(F713=0,"",F713&amp;" "&amp;$F$4&amp;" "))&amp;(IF(G713=0,"",G713&amp;" "&amp;$G$4&amp;" "))&amp;(IF(H713=0,"",H713&amp;" "&amp;H$4&amp;" "))&amp;(IF(I713=0,"",I713&amp;" "&amp;$I$4&amp;" "))&amp;(IF(J713=0,"",J713&amp;" "&amp;$J$4&amp;" ")),"")))&amp;"; "&amp;IF((B713=B712)*(AA713=AA712), "same collecting data; ", IF((B713=B712)*(Z712=Z713),"same locality; ",(IF(COUNTBLANK(L713)=1,"",$D$2&amp;L713&amp;$L$3&amp;" "&amp;$D$2))&amp;(IF(COUNTBLANK(M713)=1,"",$E$2&amp;M713&amp;$E$2&amp;", "))&amp;(IF(COUNTBLANK(N713)=1,"",N713&amp;"; "))&amp;(IF(COUNTBLANK(O713)=1,"",O713&amp;"; ")))&amp;(IF(COUNTBLANK(P713)=1,"",P713&amp;"; "))&amp;(IF(COUNTBLANK(Q713)=1,"",Q713&amp;"; "))&amp;(IF(COUNTBLANK(R713)=1,"",R713&amp;"m, "))&amp;IF((COUNTBLANK(S713)=0)*(S713&lt;&gt;S712), S713&amp;"; ","")&amp;(IF(COUNTBLANK(U713)=1,"",U713&amp;"; "))&amp;(IF(COUNTBLANK(T713)=1,"",IF(COUNTBLANK(F$2)=1,T713&amp;"; ",T713&amp;" "&amp;F$2&amp;"; "))))&amp;(IF(COUNTBLANK(V713)=1,"",V713&amp;"; "))&amp;IF((COUNTBLANK(C713)=1),"",C713)&amp;IF((B713=B714)*(K713=K714)*(L713=L714)*(M713=M714),IF(($H$2&lt;&gt;"m")*($H$2&lt;&gt;"Y"), " • ", IF((ISNUMBER(FIND(")",AE713))), " • ", "")),IF((B713=B714)*(K713=K714)," • ",". ")))</f>
        <v/>
      </c>
      <c r="AI713" s="1"/>
    </row>
    <row r="714" spans="1:35" x14ac:dyDescent="0.25">
      <c r="A714" s="3" t="str">
        <f t="shared" si="80"/>
        <v/>
      </c>
      <c r="B714" s="53" t="str">
        <f t="shared" si="78"/>
        <v/>
      </c>
      <c r="C714" s="57"/>
      <c r="D714" s="57"/>
      <c r="E714" s="57"/>
      <c r="F714" s="57"/>
      <c r="G714" s="57"/>
      <c r="H714" s="57"/>
      <c r="I714" s="57"/>
      <c r="J714" s="57"/>
      <c r="K714" s="57"/>
      <c r="L714" s="57"/>
      <c r="M714" s="54"/>
      <c r="N714" s="57"/>
      <c r="O714" s="58"/>
      <c r="P714" s="58"/>
      <c r="Q714" s="58"/>
      <c r="R714" s="58"/>
      <c r="S714" s="54"/>
      <c r="T714" s="57"/>
      <c r="U714" s="57"/>
      <c r="V714" s="57"/>
      <c r="W714" s="57"/>
      <c r="X714" s="147" t="str">
        <f>IF(COUNTBLANK(D714)=1,"",IF('order-admin-units'!$I$1&lt;&gt;"y", "", IF(COUNTBLANK(K714)=1, 'order-admin-units'!$B$1+1, VLOOKUP(K714, ordercountry, 2))))</f>
        <v/>
      </c>
      <c r="Y714" s="147" t="str">
        <f>IF(COUNTBLANK(D714)=1,"",IF('order-admin-units'!$I$1&lt;&gt;"y", "", IF(COUNTBLANK(K714:L714)&gt;0, 'order-admin-units'!$B$2+1, VLOOKUP(K714&amp;"@"&amp;L714, orderadmin, 2))))</f>
        <v/>
      </c>
      <c r="Z714" s="147" t="str">
        <f t="shared" si="81"/>
        <v/>
      </c>
      <c r="AA714" s="147" t="str">
        <f t="shared" si="82"/>
        <v/>
      </c>
      <c r="AB714" s="147" t="str">
        <f t="shared" si="83"/>
        <v/>
      </c>
      <c r="AC714" s="147" t="str">
        <f t="shared" si="79"/>
        <v/>
      </c>
      <c r="AD714" s="11" t="str">
        <f t="shared" si="84"/>
        <v/>
      </c>
      <c r="AE714" s="11" t="str">
        <f t="array" ref="AE714">IF(COUNTBLANK(D714)=1,"",IF(OR($H$2="y",$H$2="m"),IF(AA714=AA713,IF(OR(AB714=$AB$4:$AB713)=FALSE,AE713&amp;C714,AE713),"("&amp;C714)&amp;IF(AA714=AA715,IF(OR(AB715=$AB$4:$AB714)=FALSE,", ",""),") "),""))</f>
        <v/>
      </c>
      <c r="AF714" s="11" t="str">
        <f t="array" ref="AF714">IF((COUNTBLANK(D714)=0)*OR($H$2="y",$H$2="m"),IFERROR(LEFT(C714, FIND(" ",C714)-1), C714),"")</f>
        <v/>
      </c>
      <c r="AG714" s="11" t="str">
        <f t="array" ref="AG714">IF(COUNTBLANK(D714)=1,"",IF(OR($H$2="y",$H$2="m"),IF(AA714=AA713,IF(OR(AC714=$AC$4:$AC713)=FALSE,AG713&amp;AF714,AG713),"("&amp;AF714)&amp;IF(AA714=AA715,IF(OR(AC715=$AC$4:$AC714)=FALSE,", ",""),") "),""))</f>
        <v/>
      </c>
      <c r="AH714" s="10" t="str">
        <f>IF((COUNTBLANK(D714)=1),"",IF(D714=D713,AH713,"")&amp;IF(B713&lt;&gt;B714,((IF(COUNTBLANK(E714)=1,$D$3&amp;"Non-type material: "&amp;$D$3,$D$3&amp;INDEX('type-categories'!$A$2:$B$100,MATCH(E714,'type-categories'!$A$2:$A$100,0),2)&amp;$D$3))),"")&amp;(IF(K714&lt;&gt;K713,$C$2&amp;UPPER(K714)&amp;$C$2&amp;$K$3&amp;" ",(IF(B714&lt;&gt;B713,$C$2&amp;UPPER(K714)&amp;$C$2&amp;$K$3&amp;" ",""))))&amp;IF((AA714&lt;&gt;AA715)*($H$2="y"),AD714&amp;AE714,IF((AA714&lt;&gt;AA715)*($H$2="m"),AD714&amp;AG714,IF(($H$2&lt;&gt;"m")*($H$2&lt;&gt;"Y"),(IF(F714=0,"",F714&amp;" "&amp;$F$4&amp;" "))&amp;(IF(G714=0,"",G714&amp;" "&amp;$G$4&amp;" "))&amp;(IF(H714=0,"",H714&amp;" "&amp;H$4&amp;" "))&amp;(IF(I714=0,"",I714&amp;" "&amp;$I$4&amp;" "))&amp;(IF(J714=0,"",J714&amp;" "&amp;$J$4&amp;" ")),"")))&amp;"; "&amp;IF((B714=B713)*(AA714=AA713), "same collecting data; ", IF((B714=B713)*(Z713=Z714),"same locality; ",(IF(COUNTBLANK(L714)=1,"",$D$2&amp;L714&amp;$L$3&amp;" "&amp;$D$2))&amp;(IF(COUNTBLANK(M714)=1,"",$E$2&amp;M714&amp;$E$2&amp;", "))&amp;(IF(COUNTBLANK(N714)=1,"",N714&amp;"; "))&amp;(IF(COUNTBLANK(O714)=1,"",O714&amp;"; ")))&amp;(IF(COUNTBLANK(P714)=1,"",P714&amp;"; "))&amp;(IF(COUNTBLANK(Q714)=1,"",Q714&amp;"; "))&amp;(IF(COUNTBLANK(R714)=1,"",R714&amp;"m, "))&amp;IF((COUNTBLANK(S714)=0)*(S714&lt;&gt;S713), S714&amp;"; ","")&amp;(IF(COUNTBLANK(U714)=1,"",U714&amp;"; "))&amp;(IF(COUNTBLANK(T714)=1,"",IF(COUNTBLANK(F$2)=1,T714&amp;"; ",T714&amp;" "&amp;F$2&amp;"; "))))&amp;(IF(COUNTBLANK(V714)=1,"",V714&amp;"; "))&amp;IF((COUNTBLANK(C714)=1),"",C714)&amp;IF((B714=B715)*(K714=K715)*(L714=L715)*(M714=M715),IF(($H$2&lt;&gt;"m")*($H$2&lt;&gt;"Y"), " • ", IF((ISNUMBER(FIND(")",AE714))), " • ", "")),IF((B714=B715)*(K714=K715)," • ",". ")))</f>
        <v/>
      </c>
      <c r="AI714" s="1"/>
    </row>
    <row r="715" spans="1:35" x14ac:dyDescent="0.25">
      <c r="A715" s="3" t="str">
        <f t="shared" si="80"/>
        <v/>
      </c>
      <c r="B715" s="53" t="str">
        <f t="shared" si="78"/>
        <v/>
      </c>
      <c r="C715" s="57"/>
      <c r="D715" s="57"/>
      <c r="E715" s="57"/>
      <c r="F715" s="57"/>
      <c r="G715" s="57"/>
      <c r="H715" s="57"/>
      <c r="I715" s="57"/>
      <c r="J715" s="57"/>
      <c r="K715" s="57"/>
      <c r="L715" s="57"/>
      <c r="M715" s="54"/>
      <c r="N715" s="57"/>
      <c r="O715" s="58"/>
      <c r="P715" s="58"/>
      <c r="Q715" s="58"/>
      <c r="R715" s="58"/>
      <c r="S715" s="54"/>
      <c r="T715" s="57"/>
      <c r="U715" s="57"/>
      <c r="V715" s="57"/>
      <c r="W715" s="57"/>
      <c r="X715" s="147" t="str">
        <f>IF(COUNTBLANK(D715)=1,"",IF('order-admin-units'!$I$1&lt;&gt;"y", "", IF(COUNTBLANK(K715)=1, 'order-admin-units'!$B$1+1, VLOOKUP(K715, ordercountry, 2))))</f>
        <v/>
      </c>
      <c r="Y715" s="147" t="str">
        <f>IF(COUNTBLANK(D715)=1,"",IF('order-admin-units'!$I$1&lt;&gt;"y", "", IF(COUNTBLANK(K715:L715)&gt;0, 'order-admin-units'!$B$2+1, VLOOKUP(K715&amp;"@"&amp;L715, orderadmin, 2))))</f>
        <v/>
      </c>
      <c r="Z715" s="147" t="str">
        <f t="shared" si="81"/>
        <v/>
      </c>
      <c r="AA715" s="147" t="str">
        <f t="shared" si="82"/>
        <v/>
      </c>
      <c r="AB715" s="147" t="str">
        <f t="shared" si="83"/>
        <v/>
      </c>
      <c r="AC715" s="147" t="str">
        <f t="shared" si="79"/>
        <v/>
      </c>
      <c r="AD715" s="11" t="str">
        <f t="shared" si="84"/>
        <v/>
      </c>
      <c r="AE715" s="11" t="str">
        <f t="array" ref="AE715">IF(COUNTBLANK(D715)=1,"",IF(OR($H$2="y",$H$2="m"),IF(AA715=AA714,IF(OR(AB715=$AB$4:$AB714)=FALSE,AE714&amp;C715,AE714),"("&amp;C715)&amp;IF(AA715=AA716,IF(OR(AB716=$AB$4:$AB715)=FALSE,", ",""),") "),""))</f>
        <v/>
      </c>
      <c r="AF715" s="11" t="str">
        <f t="array" ref="AF715">IF((COUNTBLANK(D715)=0)*OR($H$2="y",$H$2="m"),IFERROR(LEFT(C715, FIND(" ",C715)-1), C715),"")</f>
        <v/>
      </c>
      <c r="AG715" s="11" t="str">
        <f t="array" ref="AG715">IF(COUNTBLANK(D715)=1,"",IF(OR($H$2="y",$H$2="m"),IF(AA715=AA714,IF(OR(AC715=$AC$4:$AC714)=FALSE,AG714&amp;AF715,AG714),"("&amp;AF715)&amp;IF(AA715=AA716,IF(OR(AC716=$AC$4:$AC715)=FALSE,", ",""),") "),""))</f>
        <v/>
      </c>
      <c r="AH715" s="10" t="str">
        <f>IF((COUNTBLANK(D715)=1),"",IF(D715=D714,AH714,"")&amp;IF(B714&lt;&gt;B715,((IF(COUNTBLANK(E715)=1,$D$3&amp;"Non-type material: "&amp;$D$3,$D$3&amp;INDEX('type-categories'!$A$2:$B$100,MATCH(E715,'type-categories'!$A$2:$A$100,0),2)&amp;$D$3))),"")&amp;(IF(K715&lt;&gt;K714,$C$2&amp;UPPER(K715)&amp;$C$2&amp;$K$3&amp;" ",(IF(B715&lt;&gt;B714,$C$2&amp;UPPER(K715)&amp;$C$2&amp;$K$3&amp;" ",""))))&amp;IF((AA715&lt;&gt;AA716)*($H$2="y"),AD715&amp;AE715,IF((AA715&lt;&gt;AA716)*($H$2="m"),AD715&amp;AG715,IF(($H$2&lt;&gt;"m")*($H$2&lt;&gt;"Y"),(IF(F715=0,"",F715&amp;" "&amp;$F$4&amp;" "))&amp;(IF(G715=0,"",G715&amp;" "&amp;$G$4&amp;" "))&amp;(IF(H715=0,"",H715&amp;" "&amp;H$4&amp;" "))&amp;(IF(I715=0,"",I715&amp;" "&amp;$I$4&amp;" "))&amp;(IF(J715=0,"",J715&amp;" "&amp;$J$4&amp;" ")),"")))&amp;"; "&amp;IF((B715=B714)*(AA715=AA714), "same collecting data; ", IF((B715=B714)*(Z714=Z715),"same locality; ",(IF(COUNTBLANK(L715)=1,"",$D$2&amp;L715&amp;$L$3&amp;" "&amp;$D$2))&amp;(IF(COUNTBLANK(M715)=1,"",$E$2&amp;M715&amp;$E$2&amp;", "))&amp;(IF(COUNTBLANK(N715)=1,"",N715&amp;"; "))&amp;(IF(COUNTBLANK(O715)=1,"",O715&amp;"; ")))&amp;(IF(COUNTBLANK(P715)=1,"",P715&amp;"; "))&amp;(IF(COUNTBLANK(Q715)=1,"",Q715&amp;"; "))&amp;(IF(COUNTBLANK(R715)=1,"",R715&amp;"m, "))&amp;IF((COUNTBLANK(S715)=0)*(S715&lt;&gt;S714), S715&amp;"; ","")&amp;(IF(COUNTBLANK(U715)=1,"",U715&amp;"; "))&amp;(IF(COUNTBLANK(T715)=1,"",IF(COUNTBLANK(F$2)=1,T715&amp;"; ",T715&amp;" "&amp;F$2&amp;"; "))))&amp;(IF(COUNTBLANK(V715)=1,"",V715&amp;"; "))&amp;IF((COUNTBLANK(C715)=1),"",C715)&amp;IF((B715=B716)*(K715=K716)*(L715=L716)*(M715=M716),IF(($H$2&lt;&gt;"m")*($H$2&lt;&gt;"Y"), " • ", IF((ISNUMBER(FIND(")",AE715))), " • ", "")),IF((B715=B716)*(K715=K716)," • ",". ")))</f>
        <v/>
      </c>
      <c r="AI715" s="1"/>
    </row>
    <row r="716" spans="1:35" x14ac:dyDescent="0.25">
      <c r="A716" s="3" t="str">
        <f t="shared" si="80"/>
        <v/>
      </c>
      <c r="B716" s="53" t="str">
        <f t="shared" si="78"/>
        <v/>
      </c>
      <c r="C716" s="57"/>
      <c r="D716" s="57"/>
      <c r="E716" s="57"/>
      <c r="F716" s="57"/>
      <c r="G716" s="57"/>
      <c r="H716" s="57"/>
      <c r="I716" s="57"/>
      <c r="J716" s="57"/>
      <c r="K716" s="57"/>
      <c r="L716" s="57"/>
      <c r="M716" s="54"/>
      <c r="N716" s="57"/>
      <c r="O716" s="58"/>
      <c r="P716" s="58"/>
      <c r="Q716" s="58"/>
      <c r="R716" s="58"/>
      <c r="S716" s="54"/>
      <c r="T716" s="57"/>
      <c r="U716" s="57"/>
      <c r="V716" s="57"/>
      <c r="W716" s="57"/>
      <c r="X716" s="147" t="str">
        <f>IF(COUNTBLANK(D716)=1,"",IF('order-admin-units'!$I$1&lt;&gt;"y", "", IF(COUNTBLANK(K716)=1, 'order-admin-units'!$B$1+1, VLOOKUP(K716, ordercountry, 2))))</f>
        <v/>
      </c>
      <c r="Y716" s="147" t="str">
        <f>IF(COUNTBLANK(D716)=1,"",IF('order-admin-units'!$I$1&lt;&gt;"y", "", IF(COUNTBLANK(K716:L716)&gt;0, 'order-admin-units'!$B$2+1, VLOOKUP(K716&amp;"@"&amp;L716, orderadmin, 2))))</f>
        <v/>
      </c>
      <c r="Z716" s="147" t="str">
        <f t="shared" si="81"/>
        <v/>
      </c>
      <c r="AA716" s="147" t="str">
        <f t="shared" si="82"/>
        <v/>
      </c>
      <c r="AB716" s="147" t="str">
        <f t="shared" si="83"/>
        <v/>
      </c>
      <c r="AC716" s="147" t="str">
        <f t="shared" si="79"/>
        <v/>
      </c>
      <c r="AD716" s="11" t="str">
        <f t="shared" si="84"/>
        <v/>
      </c>
      <c r="AE716" s="11" t="str">
        <f t="array" ref="AE716">IF(COUNTBLANK(D716)=1,"",IF(OR($H$2="y",$H$2="m"),IF(AA716=AA715,IF(OR(AB716=$AB$4:$AB715)=FALSE,AE715&amp;C716,AE715),"("&amp;C716)&amp;IF(AA716=AA717,IF(OR(AB717=$AB$4:$AB716)=FALSE,", ",""),") "),""))</f>
        <v/>
      </c>
      <c r="AF716" s="11" t="str">
        <f t="array" ref="AF716">IF((COUNTBLANK(D716)=0)*OR($H$2="y",$H$2="m"),IFERROR(LEFT(C716, FIND(" ",C716)-1), C716),"")</f>
        <v/>
      </c>
      <c r="AG716" s="11" t="str">
        <f t="array" ref="AG716">IF(COUNTBLANK(D716)=1,"",IF(OR($H$2="y",$H$2="m"),IF(AA716=AA715,IF(OR(AC716=$AC$4:$AC715)=FALSE,AG715&amp;AF716,AG715),"("&amp;AF716)&amp;IF(AA716=AA717,IF(OR(AC717=$AC$4:$AC716)=FALSE,", ",""),") "),""))</f>
        <v/>
      </c>
      <c r="AH716" s="10" t="str">
        <f>IF((COUNTBLANK(D716)=1),"",IF(D716=D715,AH715,"")&amp;IF(B715&lt;&gt;B716,((IF(COUNTBLANK(E716)=1,$D$3&amp;"Non-type material: "&amp;$D$3,$D$3&amp;INDEX('type-categories'!$A$2:$B$100,MATCH(E716,'type-categories'!$A$2:$A$100,0),2)&amp;$D$3))),"")&amp;(IF(K716&lt;&gt;K715,$C$2&amp;UPPER(K716)&amp;$C$2&amp;$K$3&amp;" ",(IF(B716&lt;&gt;B715,$C$2&amp;UPPER(K716)&amp;$C$2&amp;$K$3&amp;" ",""))))&amp;IF((AA716&lt;&gt;AA717)*($H$2="y"),AD716&amp;AE716,IF((AA716&lt;&gt;AA717)*($H$2="m"),AD716&amp;AG716,IF(($H$2&lt;&gt;"m")*($H$2&lt;&gt;"Y"),(IF(F716=0,"",F716&amp;" "&amp;$F$4&amp;" "))&amp;(IF(G716=0,"",G716&amp;" "&amp;$G$4&amp;" "))&amp;(IF(H716=0,"",H716&amp;" "&amp;H$4&amp;" "))&amp;(IF(I716=0,"",I716&amp;" "&amp;$I$4&amp;" "))&amp;(IF(J716=0,"",J716&amp;" "&amp;$J$4&amp;" ")),"")))&amp;"; "&amp;IF((B716=B715)*(AA716=AA715), "same collecting data; ", IF((B716=B715)*(Z715=Z716),"same locality; ",(IF(COUNTBLANK(L716)=1,"",$D$2&amp;L716&amp;$L$3&amp;" "&amp;$D$2))&amp;(IF(COUNTBLANK(M716)=1,"",$E$2&amp;M716&amp;$E$2&amp;", "))&amp;(IF(COUNTBLANK(N716)=1,"",N716&amp;"; "))&amp;(IF(COUNTBLANK(O716)=1,"",O716&amp;"; ")))&amp;(IF(COUNTBLANK(P716)=1,"",P716&amp;"; "))&amp;(IF(COUNTBLANK(Q716)=1,"",Q716&amp;"; "))&amp;(IF(COUNTBLANK(R716)=1,"",R716&amp;"m, "))&amp;IF((COUNTBLANK(S716)=0)*(S716&lt;&gt;S715), S716&amp;"; ","")&amp;(IF(COUNTBLANK(U716)=1,"",U716&amp;"; "))&amp;(IF(COUNTBLANK(T716)=1,"",IF(COUNTBLANK(F$2)=1,T716&amp;"; ",T716&amp;" "&amp;F$2&amp;"; "))))&amp;(IF(COUNTBLANK(V716)=1,"",V716&amp;"; "))&amp;IF((COUNTBLANK(C716)=1),"",C716)&amp;IF((B716=B717)*(K716=K717)*(L716=L717)*(M716=M717),IF(($H$2&lt;&gt;"m")*($H$2&lt;&gt;"Y"), " • ", IF((ISNUMBER(FIND(")",AE716))), " • ", "")),IF((B716=B717)*(K716=K717)," • ",". ")))</f>
        <v/>
      </c>
      <c r="AI716" s="1"/>
    </row>
    <row r="717" spans="1:35" x14ac:dyDescent="0.25">
      <c r="A717" s="3" t="str">
        <f t="shared" si="80"/>
        <v/>
      </c>
      <c r="B717" s="53" t="str">
        <f t="shared" si="78"/>
        <v/>
      </c>
      <c r="C717" s="57"/>
      <c r="D717" s="57"/>
      <c r="E717" s="57"/>
      <c r="F717" s="57"/>
      <c r="G717" s="57"/>
      <c r="H717" s="57"/>
      <c r="I717" s="57"/>
      <c r="J717" s="57"/>
      <c r="K717" s="57"/>
      <c r="L717" s="57"/>
      <c r="M717" s="54"/>
      <c r="N717" s="57"/>
      <c r="O717" s="58"/>
      <c r="P717" s="58"/>
      <c r="Q717" s="58"/>
      <c r="R717" s="58"/>
      <c r="S717" s="54"/>
      <c r="T717" s="57"/>
      <c r="U717" s="57"/>
      <c r="V717" s="57"/>
      <c r="W717" s="57"/>
      <c r="X717" s="147" t="str">
        <f>IF(COUNTBLANK(D717)=1,"",IF('order-admin-units'!$I$1&lt;&gt;"y", "", IF(COUNTBLANK(K717)=1, 'order-admin-units'!$B$1+1, VLOOKUP(K717, ordercountry, 2))))</f>
        <v/>
      </c>
      <c r="Y717" s="147" t="str">
        <f>IF(COUNTBLANK(D717)=1,"",IF('order-admin-units'!$I$1&lt;&gt;"y", "", IF(COUNTBLANK(K717:L717)&gt;0, 'order-admin-units'!$B$2+1, VLOOKUP(K717&amp;"@"&amp;L717, orderadmin, 2))))</f>
        <v/>
      </c>
      <c r="Z717" s="147" t="str">
        <f t="shared" si="81"/>
        <v/>
      </c>
      <c r="AA717" s="147" t="str">
        <f t="shared" si="82"/>
        <v/>
      </c>
      <c r="AB717" s="147" t="str">
        <f t="shared" si="83"/>
        <v/>
      </c>
      <c r="AC717" s="147" t="str">
        <f t="shared" si="79"/>
        <v/>
      </c>
      <c r="AD717" s="11" t="str">
        <f t="shared" si="84"/>
        <v/>
      </c>
      <c r="AE717" s="11" t="str">
        <f t="array" ref="AE717">IF(COUNTBLANK(D717)=1,"",IF(OR($H$2="y",$H$2="m"),IF(AA717=AA716,IF(OR(AB717=$AB$4:$AB716)=FALSE,AE716&amp;C717,AE716),"("&amp;C717)&amp;IF(AA717=AA718,IF(OR(AB718=$AB$4:$AB717)=FALSE,", ",""),") "),""))</f>
        <v/>
      </c>
      <c r="AF717" s="11" t="str">
        <f t="array" ref="AF717">IF((COUNTBLANK(D717)=0)*OR($H$2="y",$H$2="m"),IFERROR(LEFT(C717, FIND(" ",C717)-1), C717),"")</f>
        <v/>
      </c>
      <c r="AG717" s="11" t="str">
        <f t="array" ref="AG717">IF(COUNTBLANK(D717)=1,"",IF(OR($H$2="y",$H$2="m"),IF(AA717=AA716,IF(OR(AC717=$AC$4:$AC716)=FALSE,AG716&amp;AF717,AG716),"("&amp;AF717)&amp;IF(AA717=AA718,IF(OR(AC718=$AC$4:$AC717)=FALSE,", ",""),") "),""))</f>
        <v/>
      </c>
      <c r="AH717" s="10" t="str">
        <f>IF((COUNTBLANK(D717)=1),"",IF(D717=D716,AH716,"")&amp;IF(B716&lt;&gt;B717,((IF(COUNTBLANK(E717)=1,$D$3&amp;"Non-type material: "&amp;$D$3,$D$3&amp;INDEX('type-categories'!$A$2:$B$100,MATCH(E717,'type-categories'!$A$2:$A$100,0),2)&amp;$D$3))),"")&amp;(IF(K717&lt;&gt;K716,$C$2&amp;UPPER(K717)&amp;$C$2&amp;$K$3&amp;" ",(IF(B717&lt;&gt;B716,$C$2&amp;UPPER(K717)&amp;$C$2&amp;$K$3&amp;" ",""))))&amp;IF((AA717&lt;&gt;AA718)*($H$2="y"),AD717&amp;AE717,IF((AA717&lt;&gt;AA718)*($H$2="m"),AD717&amp;AG717,IF(($H$2&lt;&gt;"m")*($H$2&lt;&gt;"Y"),(IF(F717=0,"",F717&amp;" "&amp;$F$4&amp;" "))&amp;(IF(G717=0,"",G717&amp;" "&amp;$G$4&amp;" "))&amp;(IF(H717=0,"",H717&amp;" "&amp;H$4&amp;" "))&amp;(IF(I717=0,"",I717&amp;" "&amp;$I$4&amp;" "))&amp;(IF(J717=0,"",J717&amp;" "&amp;$J$4&amp;" ")),"")))&amp;"; "&amp;IF((B717=B716)*(AA717=AA716), "same collecting data; ", IF((B717=B716)*(Z716=Z717),"same locality; ",(IF(COUNTBLANK(L717)=1,"",$D$2&amp;L717&amp;$L$3&amp;" "&amp;$D$2))&amp;(IF(COUNTBLANK(M717)=1,"",$E$2&amp;M717&amp;$E$2&amp;", "))&amp;(IF(COUNTBLANK(N717)=1,"",N717&amp;"; "))&amp;(IF(COUNTBLANK(O717)=1,"",O717&amp;"; ")))&amp;(IF(COUNTBLANK(P717)=1,"",P717&amp;"; "))&amp;(IF(COUNTBLANK(Q717)=1,"",Q717&amp;"; "))&amp;(IF(COUNTBLANK(R717)=1,"",R717&amp;"m, "))&amp;IF((COUNTBLANK(S717)=0)*(S717&lt;&gt;S716), S717&amp;"; ","")&amp;(IF(COUNTBLANK(U717)=1,"",U717&amp;"; "))&amp;(IF(COUNTBLANK(T717)=1,"",IF(COUNTBLANK(F$2)=1,T717&amp;"; ",T717&amp;" "&amp;F$2&amp;"; "))))&amp;(IF(COUNTBLANK(V717)=1,"",V717&amp;"; "))&amp;IF((COUNTBLANK(C717)=1),"",C717)&amp;IF((B717=B718)*(K717=K718)*(L717=L718)*(M717=M718),IF(($H$2&lt;&gt;"m")*($H$2&lt;&gt;"Y"), " • ", IF((ISNUMBER(FIND(")",AE717))), " • ", "")),IF((B717=B718)*(K717=K718)," • ",". ")))</f>
        <v/>
      </c>
      <c r="AI717" s="1"/>
    </row>
    <row r="718" spans="1:35" x14ac:dyDescent="0.25">
      <c r="A718" s="3" t="str">
        <f t="shared" si="80"/>
        <v/>
      </c>
      <c r="B718" s="53" t="str">
        <f t="shared" si="78"/>
        <v/>
      </c>
      <c r="C718" s="57"/>
      <c r="D718" s="57"/>
      <c r="E718" s="57"/>
      <c r="F718" s="57"/>
      <c r="G718" s="57"/>
      <c r="H718" s="57"/>
      <c r="I718" s="57"/>
      <c r="J718" s="57"/>
      <c r="K718" s="57"/>
      <c r="L718" s="57"/>
      <c r="M718" s="54"/>
      <c r="N718" s="57"/>
      <c r="O718" s="58"/>
      <c r="P718" s="58"/>
      <c r="Q718" s="58"/>
      <c r="R718" s="58"/>
      <c r="S718" s="54"/>
      <c r="T718" s="57"/>
      <c r="U718" s="57"/>
      <c r="V718" s="57"/>
      <c r="W718" s="57"/>
      <c r="X718" s="147" t="str">
        <f>IF(COUNTBLANK(D718)=1,"",IF('order-admin-units'!$I$1&lt;&gt;"y", "", IF(COUNTBLANK(K718)=1, 'order-admin-units'!$B$1+1, VLOOKUP(K718, ordercountry, 2))))</f>
        <v/>
      </c>
      <c r="Y718" s="147" t="str">
        <f>IF(COUNTBLANK(D718)=1,"",IF('order-admin-units'!$I$1&lt;&gt;"y", "", IF(COUNTBLANK(K718:L718)&gt;0, 'order-admin-units'!$B$2+1, VLOOKUP(K718&amp;"@"&amp;L718, orderadmin, 2))))</f>
        <v/>
      </c>
      <c r="Z718" s="147" t="str">
        <f t="shared" si="81"/>
        <v/>
      </c>
      <c r="AA718" s="147" t="str">
        <f t="shared" si="82"/>
        <v/>
      </c>
      <c r="AB718" s="147" t="str">
        <f t="shared" si="83"/>
        <v/>
      </c>
      <c r="AC718" s="147" t="str">
        <f t="shared" si="79"/>
        <v/>
      </c>
      <c r="AD718" s="11" t="str">
        <f t="shared" si="84"/>
        <v/>
      </c>
      <c r="AE718" s="11" t="str">
        <f t="array" ref="AE718">IF(COUNTBLANK(D718)=1,"",IF(OR($H$2="y",$H$2="m"),IF(AA718=AA717,IF(OR(AB718=$AB$4:$AB717)=FALSE,AE717&amp;C718,AE717),"("&amp;C718)&amp;IF(AA718=AA719,IF(OR(AB719=$AB$4:$AB718)=FALSE,", ",""),") "),""))</f>
        <v/>
      </c>
      <c r="AF718" s="11" t="str">
        <f t="array" ref="AF718">IF((COUNTBLANK(D718)=0)*OR($H$2="y",$H$2="m"),IFERROR(LEFT(C718, FIND(" ",C718)-1), C718),"")</f>
        <v/>
      </c>
      <c r="AG718" s="11" t="str">
        <f t="array" ref="AG718">IF(COUNTBLANK(D718)=1,"",IF(OR($H$2="y",$H$2="m"),IF(AA718=AA717,IF(OR(AC718=$AC$4:$AC717)=FALSE,AG717&amp;AF718,AG717),"("&amp;AF718)&amp;IF(AA718=AA719,IF(OR(AC719=$AC$4:$AC718)=FALSE,", ",""),") "),""))</f>
        <v/>
      </c>
      <c r="AH718" s="10" t="str">
        <f>IF((COUNTBLANK(D718)=1),"",IF(D718=D717,AH717,"")&amp;IF(B717&lt;&gt;B718,((IF(COUNTBLANK(E718)=1,$D$3&amp;"Non-type material: "&amp;$D$3,$D$3&amp;INDEX('type-categories'!$A$2:$B$100,MATCH(E718,'type-categories'!$A$2:$A$100,0),2)&amp;$D$3))),"")&amp;(IF(K718&lt;&gt;K717,$C$2&amp;UPPER(K718)&amp;$C$2&amp;$K$3&amp;" ",(IF(B718&lt;&gt;B717,$C$2&amp;UPPER(K718)&amp;$C$2&amp;$K$3&amp;" ",""))))&amp;IF((AA718&lt;&gt;AA719)*($H$2="y"),AD718&amp;AE718,IF((AA718&lt;&gt;AA719)*($H$2="m"),AD718&amp;AG718,IF(($H$2&lt;&gt;"m")*($H$2&lt;&gt;"Y"),(IF(F718=0,"",F718&amp;" "&amp;$F$4&amp;" "))&amp;(IF(G718=0,"",G718&amp;" "&amp;$G$4&amp;" "))&amp;(IF(H718=0,"",H718&amp;" "&amp;H$4&amp;" "))&amp;(IF(I718=0,"",I718&amp;" "&amp;$I$4&amp;" "))&amp;(IF(J718=0,"",J718&amp;" "&amp;$J$4&amp;" ")),"")))&amp;"; "&amp;IF((B718=B717)*(AA718=AA717), "same collecting data; ", IF((B718=B717)*(Z717=Z718),"same locality; ",(IF(COUNTBLANK(L718)=1,"",$D$2&amp;L718&amp;$L$3&amp;" "&amp;$D$2))&amp;(IF(COUNTBLANK(M718)=1,"",$E$2&amp;M718&amp;$E$2&amp;", "))&amp;(IF(COUNTBLANK(N718)=1,"",N718&amp;"; "))&amp;(IF(COUNTBLANK(O718)=1,"",O718&amp;"; ")))&amp;(IF(COUNTBLANK(P718)=1,"",P718&amp;"; "))&amp;(IF(COUNTBLANK(Q718)=1,"",Q718&amp;"; "))&amp;(IF(COUNTBLANK(R718)=1,"",R718&amp;"m, "))&amp;IF((COUNTBLANK(S718)=0)*(S718&lt;&gt;S717), S718&amp;"; ","")&amp;(IF(COUNTBLANK(U718)=1,"",U718&amp;"; "))&amp;(IF(COUNTBLANK(T718)=1,"",IF(COUNTBLANK(F$2)=1,T718&amp;"; ",T718&amp;" "&amp;F$2&amp;"; "))))&amp;(IF(COUNTBLANK(V718)=1,"",V718&amp;"; "))&amp;IF((COUNTBLANK(C718)=1),"",C718)&amp;IF((B718=B719)*(K718=K719)*(L718=L719)*(M718=M719),IF(($H$2&lt;&gt;"m")*($H$2&lt;&gt;"Y"), " • ", IF((ISNUMBER(FIND(")",AE718))), " • ", "")),IF((B718=B719)*(K718=K719)," • ",". ")))</f>
        <v/>
      </c>
      <c r="AI718" s="1"/>
    </row>
    <row r="719" spans="1:35" x14ac:dyDescent="0.25">
      <c r="A719" s="3" t="str">
        <f t="shared" si="80"/>
        <v/>
      </c>
      <c r="B719" s="53" t="str">
        <f t="shared" si="78"/>
        <v/>
      </c>
      <c r="C719" s="57"/>
      <c r="D719" s="57"/>
      <c r="E719" s="57"/>
      <c r="F719" s="57"/>
      <c r="G719" s="57"/>
      <c r="H719" s="57"/>
      <c r="I719" s="57"/>
      <c r="J719" s="57"/>
      <c r="K719" s="57"/>
      <c r="L719" s="57"/>
      <c r="M719" s="54"/>
      <c r="N719" s="57"/>
      <c r="O719" s="58"/>
      <c r="P719" s="58"/>
      <c r="Q719" s="58"/>
      <c r="R719" s="58"/>
      <c r="S719" s="54"/>
      <c r="T719" s="57"/>
      <c r="U719" s="57"/>
      <c r="V719" s="57"/>
      <c r="W719" s="57"/>
      <c r="X719" s="147" t="str">
        <f>IF(COUNTBLANK(D719)=1,"",IF('order-admin-units'!$I$1&lt;&gt;"y", "", IF(COUNTBLANK(K719)=1, 'order-admin-units'!$B$1+1, VLOOKUP(K719, ordercountry, 2))))</f>
        <v/>
      </c>
      <c r="Y719" s="147" t="str">
        <f>IF(COUNTBLANK(D719)=1,"",IF('order-admin-units'!$I$1&lt;&gt;"y", "", IF(COUNTBLANK(K719:L719)&gt;0, 'order-admin-units'!$B$2+1, VLOOKUP(K719&amp;"@"&amp;L719, orderadmin, 2))))</f>
        <v/>
      </c>
      <c r="Z719" s="147" t="str">
        <f t="shared" si="81"/>
        <v/>
      </c>
      <c r="AA719" s="147" t="str">
        <f t="shared" si="82"/>
        <v/>
      </c>
      <c r="AB719" s="147" t="str">
        <f t="shared" si="83"/>
        <v/>
      </c>
      <c r="AC719" s="147" t="str">
        <f t="shared" si="79"/>
        <v/>
      </c>
      <c r="AD719" s="11" t="str">
        <f t="shared" si="84"/>
        <v/>
      </c>
      <c r="AE719" s="11" t="str">
        <f t="array" ref="AE719">IF(COUNTBLANK(D719)=1,"",IF(OR($H$2="y",$H$2="m"),IF(AA719=AA718,IF(OR(AB719=$AB$4:$AB718)=FALSE,AE718&amp;C719,AE718),"("&amp;C719)&amp;IF(AA719=AA720,IF(OR(AB720=$AB$4:$AB719)=FALSE,", ",""),") "),""))</f>
        <v/>
      </c>
      <c r="AF719" s="11" t="str">
        <f t="array" ref="AF719">IF((COUNTBLANK(D719)=0)*OR($H$2="y",$H$2="m"),IFERROR(LEFT(C719, FIND(" ",C719)-1), C719),"")</f>
        <v/>
      </c>
      <c r="AG719" s="11" t="str">
        <f t="array" ref="AG719">IF(COUNTBLANK(D719)=1,"",IF(OR($H$2="y",$H$2="m"),IF(AA719=AA718,IF(OR(AC719=$AC$4:$AC718)=FALSE,AG718&amp;AF719,AG718),"("&amp;AF719)&amp;IF(AA719=AA720,IF(OR(AC720=$AC$4:$AC719)=FALSE,", ",""),") "),""))</f>
        <v/>
      </c>
      <c r="AH719" s="10" t="str">
        <f>IF((COUNTBLANK(D719)=1),"",IF(D719=D718,AH718,"")&amp;IF(B718&lt;&gt;B719,((IF(COUNTBLANK(E719)=1,$D$3&amp;"Non-type material: "&amp;$D$3,$D$3&amp;INDEX('type-categories'!$A$2:$B$100,MATCH(E719,'type-categories'!$A$2:$A$100,0),2)&amp;$D$3))),"")&amp;(IF(K719&lt;&gt;K718,$C$2&amp;UPPER(K719)&amp;$C$2&amp;$K$3&amp;" ",(IF(B719&lt;&gt;B718,$C$2&amp;UPPER(K719)&amp;$C$2&amp;$K$3&amp;" ",""))))&amp;IF((AA719&lt;&gt;AA720)*($H$2="y"),AD719&amp;AE719,IF((AA719&lt;&gt;AA720)*($H$2="m"),AD719&amp;AG719,IF(($H$2&lt;&gt;"m")*($H$2&lt;&gt;"Y"),(IF(F719=0,"",F719&amp;" "&amp;$F$4&amp;" "))&amp;(IF(G719=0,"",G719&amp;" "&amp;$G$4&amp;" "))&amp;(IF(H719=0,"",H719&amp;" "&amp;H$4&amp;" "))&amp;(IF(I719=0,"",I719&amp;" "&amp;$I$4&amp;" "))&amp;(IF(J719=0,"",J719&amp;" "&amp;$J$4&amp;" ")),"")))&amp;"; "&amp;IF((B719=B718)*(AA719=AA718), "same collecting data; ", IF((B719=B718)*(Z718=Z719),"same locality; ",(IF(COUNTBLANK(L719)=1,"",$D$2&amp;L719&amp;$L$3&amp;" "&amp;$D$2))&amp;(IF(COUNTBLANK(M719)=1,"",$E$2&amp;M719&amp;$E$2&amp;", "))&amp;(IF(COUNTBLANK(N719)=1,"",N719&amp;"; "))&amp;(IF(COUNTBLANK(O719)=1,"",O719&amp;"; ")))&amp;(IF(COUNTBLANK(P719)=1,"",P719&amp;"; "))&amp;(IF(COUNTBLANK(Q719)=1,"",Q719&amp;"; "))&amp;(IF(COUNTBLANK(R719)=1,"",R719&amp;"m, "))&amp;IF((COUNTBLANK(S719)=0)*(S719&lt;&gt;S718), S719&amp;"; ","")&amp;(IF(COUNTBLANK(U719)=1,"",U719&amp;"; "))&amp;(IF(COUNTBLANK(T719)=1,"",IF(COUNTBLANK(F$2)=1,T719&amp;"; ",T719&amp;" "&amp;F$2&amp;"; "))))&amp;(IF(COUNTBLANK(V719)=1,"",V719&amp;"; "))&amp;IF((COUNTBLANK(C719)=1),"",C719)&amp;IF((B719=B720)*(K719=K720)*(L719=L720)*(M719=M720),IF(($H$2&lt;&gt;"m")*($H$2&lt;&gt;"Y"), " • ", IF((ISNUMBER(FIND(")",AE719))), " • ", "")),IF((B719=B720)*(K719=K720)," • ",". ")))</f>
        <v/>
      </c>
      <c r="AI719" s="1"/>
    </row>
    <row r="720" spans="1:35" x14ac:dyDescent="0.25">
      <c r="A720" s="3" t="str">
        <f t="shared" si="80"/>
        <v/>
      </c>
      <c r="B720" s="53" t="str">
        <f t="shared" si="78"/>
        <v/>
      </c>
      <c r="C720" s="57"/>
      <c r="D720" s="57"/>
      <c r="E720" s="57"/>
      <c r="F720" s="57"/>
      <c r="G720" s="57"/>
      <c r="H720" s="57"/>
      <c r="I720" s="57"/>
      <c r="J720" s="57"/>
      <c r="K720" s="57"/>
      <c r="L720" s="57"/>
      <c r="M720" s="54"/>
      <c r="N720" s="57"/>
      <c r="O720" s="58"/>
      <c r="P720" s="58"/>
      <c r="Q720" s="58"/>
      <c r="R720" s="58"/>
      <c r="S720" s="54"/>
      <c r="T720" s="57"/>
      <c r="U720" s="57"/>
      <c r="V720" s="57"/>
      <c r="W720" s="57"/>
      <c r="X720" s="147" t="str">
        <f>IF(COUNTBLANK(D720)=1,"",IF('order-admin-units'!$I$1&lt;&gt;"y", "", IF(COUNTBLANK(K720)=1, 'order-admin-units'!$B$1+1, VLOOKUP(K720, ordercountry, 2))))</f>
        <v/>
      </c>
      <c r="Y720" s="147" t="str">
        <f>IF(COUNTBLANK(D720)=1,"",IF('order-admin-units'!$I$1&lt;&gt;"y", "", IF(COUNTBLANK(K720:L720)&gt;0, 'order-admin-units'!$B$2+1, VLOOKUP(K720&amp;"@"&amp;L720, orderadmin, 2))))</f>
        <v/>
      </c>
      <c r="Z720" s="147" t="str">
        <f t="shared" si="81"/>
        <v/>
      </c>
      <c r="AA720" s="147" t="str">
        <f t="shared" si="82"/>
        <v/>
      </c>
      <c r="AB720" s="147" t="str">
        <f t="shared" si="83"/>
        <v/>
      </c>
      <c r="AC720" s="147" t="str">
        <f t="shared" si="79"/>
        <v/>
      </c>
      <c r="AD720" s="11" t="str">
        <f t="shared" si="84"/>
        <v/>
      </c>
      <c r="AE720" s="11" t="str">
        <f t="array" ref="AE720">IF(COUNTBLANK(D720)=1,"",IF(OR($H$2="y",$H$2="m"),IF(AA720=AA719,IF(OR(AB720=$AB$4:$AB719)=FALSE,AE719&amp;C720,AE719),"("&amp;C720)&amp;IF(AA720=AA721,IF(OR(AB721=$AB$4:$AB720)=FALSE,", ",""),") "),""))</f>
        <v/>
      </c>
      <c r="AF720" s="11" t="str">
        <f t="array" ref="AF720">IF((COUNTBLANK(D720)=0)*OR($H$2="y",$H$2="m"),IFERROR(LEFT(C720, FIND(" ",C720)-1), C720),"")</f>
        <v/>
      </c>
      <c r="AG720" s="11" t="str">
        <f t="array" ref="AG720">IF(COUNTBLANK(D720)=1,"",IF(OR($H$2="y",$H$2="m"),IF(AA720=AA719,IF(OR(AC720=$AC$4:$AC719)=FALSE,AG719&amp;AF720,AG719),"("&amp;AF720)&amp;IF(AA720=AA721,IF(OR(AC721=$AC$4:$AC720)=FALSE,", ",""),") "),""))</f>
        <v/>
      </c>
      <c r="AH720" s="10" t="str">
        <f>IF((COUNTBLANK(D720)=1),"",IF(D720=D719,AH719,"")&amp;IF(B719&lt;&gt;B720,((IF(COUNTBLANK(E720)=1,$D$3&amp;"Non-type material: "&amp;$D$3,$D$3&amp;INDEX('type-categories'!$A$2:$B$100,MATCH(E720,'type-categories'!$A$2:$A$100,0),2)&amp;$D$3))),"")&amp;(IF(K720&lt;&gt;K719,$C$2&amp;UPPER(K720)&amp;$C$2&amp;$K$3&amp;" ",(IF(B720&lt;&gt;B719,$C$2&amp;UPPER(K720)&amp;$C$2&amp;$K$3&amp;" ",""))))&amp;IF((AA720&lt;&gt;AA721)*($H$2="y"),AD720&amp;AE720,IF((AA720&lt;&gt;AA721)*($H$2="m"),AD720&amp;AG720,IF(($H$2&lt;&gt;"m")*($H$2&lt;&gt;"Y"),(IF(F720=0,"",F720&amp;" "&amp;$F$4&amp;" "))&amp;(IF(G720=0,"",G720&amp;" "&amp;$G$4&amp;" "))&amp;(IF(H720=0,"",H720&amp;" "&amp;H$4&amp;" "))&amp;(IF(I720=0,"",I720&amp;" "&amp;$I$4&amp;" "))&amp;(IF(J720=0,"",J720&amp;" "&amp;$J$4&amp;" ")),"")))&amp;"; "&amp;IF((B720=B719)*(AA720=AA719), "same collecting data; ", IF((B720=B719)*(Z719=Z720),"same locality; ",(IF(COUNTBLANK(L720)=1,"",$D$2&amp;L720&amp;$L$3&amp;" "&amp;$D$2))&amp;(IF(COUNTBLANK(M720)=1,"",$E$2&amp;M720&amp;$E$2&amp;", "))&amp;(IF(COUNTBLANK(N720)=1,"",N720&amp;"; "))&amp;(IF(COUNTBLANK(O720)=1,"",O720&amp;"; ")))&amp;(IF(COUNTBLANK(P720)=1,"",P720&amp;"; "))&amp;(IF(COUNTBLANK(Q720)=1,"",Q720&amp;"; "))&amp;(IF(COUNTBLANK(R720)=1,"",R720&amp;"m, "))&amp;IF((COUNTBLANK(S720)=0)*(S720&lt;&gt;S719), S720&amp;"; ","")&amp;(IF(COUNTBLANK(U720)=1,"",U720&amp;"; "))&amp;(IF(COUNTBLANK(T720)=1,"",IF(COUNTBLANK(F$2)=1,T720&amp;"; ",T720&amp;" "&amp;F$2&amp;"; "))))&amp;(IF(COUNTBLANK(V720)=1,"",V720&amp;"; "))&amp;IF((COUNTBLANK(C720)=1),"",C720)&amp;IF((B720=B721)*(K720=K721)*(L720=L721)*(M720=M721),IF(($H$2&lt;&gt;"m")*($H$2&lt;&gt;"Y"), " • ", IF((ISNUMBER(FIND(")",AE720))), " • ", "")),IF((B720=B721)*(K720=K721)," • ",". ")))</f>
        <v/>
      </c>
      <c r="AI720" s="1"/>
    </row>
    <row r="721" spans="1:35" x14ac:dyDescent="0.25">
      <c r="A721" s="3" t="str">
        <f t="shared" si="80"/>
        <v/>
      </c>
      <c r="B721" s="53" t="str">
        <f t="shared" si="78"/>
        <v/>
      </c>
      <c r="C721" s="57"/>
      <c r="D721" s="57"/>
      <c r="E721" s="57"/>
      <c r="F721" s="57"/>
      <c r="G721" s="57"/>
      <c r="H721" s="57"/>
      <c r="I721" s="57"/>
      <c r="J721" s="57"/>
      <c r="K721" s="57"/>
      <c r="L721" s="57"/>
      <c r="M721" s="54"/>
      <c r="N721" s="57"/>
      <c r="O721" s="58"/>
      <c r="P721" s="58"/>
      <c r="Q721" s="58"/>
      <c r="R721" s="58"/>
      <c r="S721" s="54"/>
      <c r="T721" s="57"/>
      <c r="U721" s="57"/>
      <c r="V721" s="57"/>
      <c r="W721" s="57"/>
      <c r="X721" s="147" t="str">
        <f>IF(COUNTBLANK(D721)=1,"",IF('order-admin-units'!$I$1&lt;&gt;"y", "", IF(COUNTBLANK(K721)=1, 'order-admin-units'!$B$1+1, VLOOKUP(K721, ordercountry, 2))))</f>
        <v/>
      </c>
      <c r="Y721" s="147" t="str">
        <f>IF(COUNTBLANK(D721)=1,"",IF('order-admin-units'!$I$1&lt;&gt;"y", "", IF(COUNTBLANK(K721:L721)&gt;0, 'order-admin-units'!$B$2+1, VLOOKUP(K721&amp;"@"&amp;L721, orderadmin, 2))))</f>
        <v/>
      </c>
      <c r="Z721" s="147" t="str">
        <f t="shared" si="81"/>
        <v/>
      </c>
      <c r="AA721" s="147" t="str">
        <f t="shared" si="82"/>
        <v/>
      </c>
      <c r="AB721" s="147" t="str">
        <f t="shared" si="83"/>
        <v/>
      </c>
      <c r="AC721" s="147" t="str">
        <f t="shared" si="79"/>
        <v/>
      </c>
      <c r="AD721" s="11" t="str">
        <f t="shared" si="84"/>
        <v/>
      </c>
      <c r="AE721" s="11" t="str">
        <f t="array" ref="AE721">IF(COUNTBLANK(D721)=1,"",IF(OR($H$2="y",$H$2="m"),IF(AA721=AA720,IF(OR(AB721=$AB$4:$AB720)=FALSE,AE720&amp;C721,AE720),"("&amp;C721)&amp;IF(AA721=AA722,IF(OR(AB722=$AB$4:$AB721)=FALSE,", ",""),") "),""))</f>
        <v/>
      </c>
      <c r="AF721" s="11" t="str">
        <f t="array" ref="AF721">IF((COUNTBLANK(D721)=0)*OR($H$2="y",$H$2="m"),IFERROR(LEFT(C721, FIND(" ",C721)-1), C721),"")</f>
        <v/>
      </c>
      <c r="AG721" s="11" t="str">
        <f t="array" ref="AG721">IF(COUNTBLANK(D721)=1,"",IF(OR($H$2="y",$H$2="m"),IF(AA721=AA720,IF(OR(AC721=$AC$4:$AC720)=FALSE,AG720&amp;AF721,AG720),"("&amp;AF721)&amp;IF(AA721=AA722,IF(OR(AC722=$AC$4:$AC721)=FALSE,", ",""),") "),""))</f>
        <v/>
      </c>
      <c r="AH721" s="10" t="str">
        <f>IF((COUNTBLANK(D721)=1),"",IF(D721=D720,AH720,"")&amp;IF(B720&lt;&gt;B721,((IF(COUNTBLANK(E721)=1,$D$3&amp;"Non-type material: "&amp;$D$3,$D$3&amp;INDEX('type-categories'!$A$2:$B$100,MATCH(E721,'type-categories'!$A$2:$A$100,0),2)&amp;$D$3))),"")&amp;(IF(K721&lt;&gt;K720,$C$2&amp;UPPER(K721)&amp;$C$2&amp;$K$3&amp;" ",(IF(B721&lt;&gt;B720,$C$2&amp;UPPER(K721)&amp;$C$2&amp;$K$3&amp;" ",""))))&amp;IF((AA721&lt;&gt;AA722)*($H$2="y"),AD721&amp;AE721,IF((AA721&lt;&gt;AA722)*($H$2="m"),AD721&amp;AG721,IF(($H$2&lt;&gt;"m")*($H$2&lt;&gt;"Y"),(IF(F721=0,"",F721&amp;" "&amp;$F$4&amp;" "))&amp;(IF(G721=0,"",G721&amp;" "&amp;$G$4&amp;" "))&amp;(IF(H721=0,"",H721&amp;" "&amp;H$4&amp;" "))&amp;(IF(I721=0,"",I721&amp;" "&amp;$I$4&amp;" "))&amp;(IF(J721=0,"",J721&amp;" "&amp;$J$4&amp;" ")),"")))&amp;"; "&amp;IF((B721=B720)*(AA721=AA720), "same collecting data; ", IF((B721=B720)*(Z720=Z721),"same locality; ",(IF(COUNTBLANK(L721)=1,"",$D$2&amp;L721&amp;$L$3&amp;" "&amp;$D$2))&amp;(IF(COUNTBLANK(M721)=1,"",$E$2&amp;M721&amp;$E$2&amp;", "))&amp;(IF(COUNTBLANK(N721)=1,"",N721&amp;"; "))&amp;(IF(COUNTBLANK(O721)=1,"",O721&amp;"; ")))&amp;(IF(COUNTBLANK(P721)=1,"",P721&amp;"; "))&amp;(IF(COUNTBLANK(Q721)=1,"",Q721&amp;"; "))&amp;(IF(COUNTBLANK(R721)=1,"",R721&amp;"m, "))&amp;IF((COUNTBLANK(S721)=0)*(S721&lt;&gt;S720), S721&amp;"; ","")&amp;(IF(COUNTBLANK(U721)=1,"",U721&amp;"; "))&amp;(IF(COUNTBLANK(T721)=1,"",IF(COUNTBLANK(F$2)=1,T721&amp;"; ",T721&amp;" "&amp;F$2&amp;"; "))))&amp;(IF(COUNTBLANK(V721)=1,"",V721&amp;"; "))&amp;IF((COUNTBLANK(C721)=1),"",C721)&amp;IF((B721=B722)*(K721=K722)*(L721=L722)*(M721=M722),IF(($H$2&lt;&gt;"m")*($H$2&lt;&gt;"Y"), " • ", IF((ISNUMBER(FIND(")",AE721))), " • ", "")),IF((B721=B722)*(K721=K722)," • ",". ")))</f>
        <v/>
      </c>
      <c r="AI721" s="1"/>
    </row>
    <row r="722" spans="1:35" x14ac:dyDescent="0.25">
      <c r="A722" s="3" t="str">
        <f t="shared" si="80"/>
        <v/>
      </c>
      <c r="B722" s="53" t="str">
        <f t="shared" si="78"/>
        <v/>
      </c>
      <c r="C722" s="57"/>
      <c r="D722" s="57"/>
      <c r="E722" s="57"/>
      <c r="F722" s="57"/>
      <c r="G722" s="57"/>
      <c r="H722" s="57"/>
      <c r="I722" s="57"/>
      <c r="J722" s="57"/>
      <c r="K722" s="57"/>
      <c r="L722" s="57"/>
      <c r="M722" s="54"/>
      <c r="N722" s="57"/>
      <c r="O722" s="58"/>
      <c r="P722" s="58"/>
      <c r="Q722" s="58"/>
      <c r="R722" s="58"/>
      <c r="S722" s="54"/>
      <c r="T722" s="57"/>
      <c r="U722" s="57"/>
      <c r="V722" s="57"/>
      <c r="W722" s="57"/>
      <c r="X722" s="147" t="str">
        <f>IF(COUNTBLANK(D722)=1,"",IF('order-admin-units'!$I$1&lt;&gt;"y", "", IF(COUNTBLANK(K722)=1, 'order-admin-units'!$B$1+1, VLOOKUP(K722, ordercountry, 2))))</f>
        <v/>
      </c>
      <c r="Y722" s="147" t="str">
        <f>IF(COUNTBLANK(D722)=1,"",IF('order-admin-units'!$I$1&lt;&gt;"y", "", IF(COUNTBLANK(K722:L722)&gt;0, 'order-admin-units'!$B$2+1, VLOOKUP(K722&amp;"@"&amp;L722, orderadmin, 2))))</f>
        <v/>
      </c>
      <c r="Z722" s="147" t="str">
        <f t="shared" si="81"/>
        <v/>
      </c>
      <c r="AA722" s="147" t="str">
        <f t="shared" si="82"/>
        <v/>
      </c>
      <c r="AB722" s="147" t="str">
        <f t="shared" si="83"/>
        <v/>
      </c>
      <c r="AC722" s="147" t="str">
        <f t="shared" si="79"/>
        <v/>
      </c>
      <c r="AD722" s="11" t="str">
        <f t="shared" si="84"/>
        <v/>
      </c>
      <c r="AE722" s="11" t="str">
        <f t="array" ref="AE722">IF(COUNTBLANK(D722)=1,"",IF(OR($H$2="y",$H$2="m"),IF(AA722=AA721,IF(OR(AB722=$AB$4:$AB721)=FALSE,AE721&amp;C722,AE721),"("&amp;C722)&amp;IF(AA722=AA723,IF(OR(AB723=$AB$4:$AB722)=FALSE,", ",""),") "),""))</f>
        <v/>
      </c>
      <c r="AF722" s="11" t="str">
        <f t="array" ref="AF722">IF((COUNTBLANK(D722)=0)*OR($H$2="y",$H$2="m"),IFERROR(LEFT(C722, FIND(" ",C722)-1), C722),"")</f>
        <v/>
      </c>
      <c r="AG722" s="11" t="str">
        <f t="array" ref="AG722">IF(COUNTBLANK(D722)=1,"",IF(OR($H$2="y",$H$2="m"),IF(AA722=AA721,IF(OR(AC722=$AC$4:$AC721)=FALSE,AG721&amp;AF722,AG721),"("&amp;AF722)&amp;IF(AA722=AA723,IF(OR(AC723=$AC$4:$AC722)=FALSE,", ",""),") "),""))</f>
        <v/>
      </c>
      <c r="AH722" s="10" t="str">
        <f>IF((COUNTBLANK(D722)=1),"",IF(D722=D721,AH721,"")&amp;IF(B721&lt;&gt;B722,((IF(COUNTBLANK(E722)=1,$D$3&amp;"Non-type material: "&amp;$D$3,$D$3&amp;INDEX('type-categories'!$A$2:$B$100,MATCH(E722,'type-categories'!$A$2:$A$100,0),2)&amp;$D$3))),"")&amp;(IF(K722&lt;&gt;K721,$C$2&amp;UPPER(K722)&amp;$C$2&amp;$K$3&amp;" ",(IF(B722&lt;&gt;B721,$C$2&amp;UPPER(K722)&amp;$C$2&amp;$K$3&amp;" ",""))))&amp;IF((AA722&lt;&gt;AA723)*($H$2="y"),AD722&amp;AE722,IF((AA722&lt;&gt;AA723)*($H$2="m"),AD722&amp;AG722,IF(($H$2&lt;&gt;"m")*($H$2&lt;&gt;"Y"),(IF(F722=0,"",F722&amp;" "&amp;$F$4&amp;" "))&amp;(IF(G722=0,"",G722&amp;" "&amp;$G$4&amp;" "))&amp;(IF(H722=0,"",H722&amp;" "&amp;H$4&amp;" "))&amp;(IF(I722=0,"",I722&amp;" "&amp;$I$4&amp;" "))&amp;(IF(J722=0,"",J722&amp;" "&amp;$J$4&amp;" ")),"")))&amp;"; "&amp;IF((B722=B721)*(AA722=AA721), "same collecting data; ", IF((B722=B721)*(Z721=Z722),"same locality; ",(IF(COUNTBLANK(L722)=1,"",$D$2&amp;L722&amp;$L$3&amp;" "&amp;$D$2))&amp;(IF(COUNTBLANK(M722)=1,"",$E$2&amp;M722&amp;$E$2&amp;", "))&amp;(IF(COUNTBLANK(N722)=1,"",N722&amp;"; "))&amp;(IF(COUNTBLANK(O722)=1,"",O722&amp;"; ")))&amp;(IF(COUNTBLANK(P722)=1,"",P722&amp;"; "))&amp;(IF(COUNTBLANK(Q722)=1,"",Q722&amp;"; "))&amp;(IF(COUNTBLANK(R722)=1,"",R722&amp;"m, "))&amp;IF((COUNTBLANK(S722)=0)*(S722&lt;&gt;S721), S722&amp;"; ","")&amp;(IF(COUNTBLANK(U722)=1,"",U722&amp;"; "))&amp;(IF(COUNTBLANK(T722)=1,"",IF(COUNTBLANK(F$2)=1,T722&amp;"; ",T722&amp;" "&amp;F$2&amp;"; "))))&amp;(IF(COUNTBLANK(V722)=1,"",V722&amp;"; "))&amp;IF((COUNTBLANK(C722)=1),"",C722)&amp;IF((B722=B723)*(K722=K723)*(L722=L723)*(M722=M723),IF(($H$2&lt;&gt;"m")*($H$2&lt;&gt;"Y"), " • ", IF((ISNUMBER(FIND(")",AE722))), " • ", "")),IF((B722=B723)*(K722=K723)," • ",". ")))</f>
        <v/>
      </c>
      <c r="AI722" s="1"/>
    </row>
    <row r="723" spans="1:35" x14ac:dyDescent="0.25">
      <c r="A723" s="3" t="str">
        <f t="shared" si="80"/>
        <v/>
      </c>
      <c r="B723" s="53" t="str">
        <f t="shared" si="78"/>
        <v/>
      </c>
      <c r="C723" s="57"/>
      <c r="D723" s="57"/>
      <c r="E723" s="57"/>
      <c r="F723" s="57"/>
      <c r="G723" s="57"/>
      <c r="H723" s="57"/>
      <c r="I723" s="57"/>
      <c r="J723" s="57"/>
      <c r="K723" s="57"/>
      <c r="L723" s="57"/>
      <c r="M723" s="54"/>
      <c r="N723" s="57"/>
      <c r="O723" s="58"/>
      <c r="P723" s="58"/>
      <c r="Q723" s="58"/>
      <c r="R723" s="58"/>
      <c r="S723" s="54"/>
      <c r="T723" s="57"/>
      <c r="U723" s="57"/>
      <c r="V723" s="57"/>
      <c r="W723" s="57"/>
      <c r="X723" s="147" t="str">
        <f>IF(COUNTBLANK(D723)=1,"",IF('order-admin-units'!$I$1&lt;&gt;"y", "", IF(COUNTBLANK(K723)=1, 'order-admin-units'!$B$1+1, VLOOKUP(K723, ordercountry, 2))))</f>
        <v/>
      </c>
      <c r="Y723" s="147" t="str">
        <f>IF(COUNTBLANK(D723)=1,"",IF('order-admin-units'!$I$1&lt;&gt;"y", "", IF(COUNTBLANK(K723:L723)&gt;0, 'order-admin-units'!$B$2+1, VLOOKUP(K723&amp;"@"&amp;L723, orderadmin, 2))))</f>
        <v/>
      </c>
      <c r="Z723" s="147" t="str">
        <f t="shared" si="81"/>
        <v/>
      </c>
      <c r="AA723" s="147" t="str">
        <f t="shared" si="82"/>
        <v/>
      </c>
      <c r="AB723" s="147" t="str">
        <f t="shared" si="83"/>
        <v/>
      </c>
      <c r="AC723" s="147" t="str">
        <f t="shared" si="79"/>
        <v/>
      </c>
      <c r="AD723" s="11" t="str">
        <f t="shared" si="84"/>
        <v/>
      </c>
      <c r="AE723" s="11" t="str">
        <f t="array" ref="AE723">IF(COUNTBLANK(D723)=1,"",IF(OR($H$2="y",$H$2="m"),IF(AA723=AA722,IF(OR(AB723=$AB$4:$AB722)=FALSE,AE722&amp;C723,AE722),"("&amp;C723)&amp;IF(AA723=AA724,IF(OR(AB724=$AB$4:$AB723)=FALSE,", ",""),") "),""))</f>
        <v/>
      </c>
      <c r="AF723" s="11" t="str">
        <f t="array" ref="AF723">IF((COUNTBLANK(D723)=0)*OR($H$2="y",$H$2="m"),IFERROR(LEFT(C723, FIND(" ",C723)-1), C723),"")</f>
        <v/>
      </c>
      <c r="AG723" s="11" t="str">
        <f t="array" ref="AG723">IF(COUNTBLANK(D723)=1,"",IF(OR($H$2="y",$H$2="m"),IF(AA723=AA722,IF(OR(AC723=$AC$4:$AC722)=FALSE,AG722&amp;AF723,AG722),"("&amp;AF723)&amp;IF(AA723=AA724,IF(OR(AC724=$AC$4:$AC723)=FALSE,", ",""),") "),""))</f>
        <v/>
      </c>
      <c r="AH723" s="10" t="str">
        <f>IF((COUNTBLANK(D723)=1),"",IF(D723=D722,AH722,"")&amp;IF(B722&lt;&gt;B723,((IF(COUNTBLANK(E723)=1,$D$3&amp;"Non-type material: "&amp;$D$3,$D$3&amp;INDEX('type-categories'!$A$2:$B$100,MATCH(E723,'type-categories'!$A$2:$A$100,0),2)&amp;$D$3))),"")&amp;(IF(K723&lt;&gt;K722,$C$2&amp;UPPER(K723)&amp;$C$2&amp;$K$3&amp;" ",(IF(B723&lt;&gt;B722,$C$2&amp;UPPER(K723)&amp;$C$2&amp;$K$3&amp;" ",""))))&amp;IF((AA723&lt;&gt;AA724)*($H$2="y"),AD723&amp;AE723,IF((AA723&lt;&gt;AA724)*($H$2="m"),AD723&amp;AG723,IF(($H$2&lt;&gt;"m")*($H$2&lt;&gt;"Y"),(IF(F723=0,"",F723&amp;" "&amp;$F$4&amp;" "))&amp;(IF(G723=0,"",G723&amp;" "&amp;$G$4&amp;" "))&amp;(IF(H723=0,"",H723&amp;" "&amp;H$4&amp;" "))&amp;(IF(I723=0,"",I723&amp;" "&amp;$I$4&amp;" "))&amp;(IF(J723=0,"",J723&amp;" "&amp;$J$4&amp;" ")),"")))&amp;"; "&amp;IF((B723=B722)*(AA723=AA722), "same collecting data; ", IF((B723=B722)*(Z722=Z723),"same locality; ",(IF(COUNTBLANK(L723)=1,"",$D$2&amp;L723&amp;$L$3&amp;" "&amp;$D$2))&amp;(IF(COUNTBLANK(M723)=1,"",$E$2&amp;M723&amp;$E$2&amp;", "))&amp;(IF(COUNTBLANK(N723)=1,"",N723&amp;"; "))&amp;(IF(COUNTBLANK(O723)=1,"",O723&amp;"; ")))&amp;(IF(COUNTBLANK(P723)=1,"",P723&amp;"; "))&amp;(IF(COUNTBLANK(Q723)=1,"",Q723&amp;"; "))&amp;(IF(COUNTBLANK(R723)=1,"",R723&amp;"m, "))&amp;IF((COUNTBLANK(S723)=0)*(S723&lt;&gt;S722), S723&amp;"; ","")&amp;(IF(COUNTBLANK(U723)=1,"",U723&amp;"; "))&amp;(IF(COUNTBLANK(T723)=1,"",IF(COUNTBLANK(F$2)=1,T723&amp;"; ",T723&amp;" "&amp;F$2&amp;"; "))))&amp;(IF(COUNTBLANK(V723)=1,"",V723&amp;"; "))&amp;IF((COUNTBLANK(C723)=1),"",C723)&amp;IF((B723=B724)*(K723=K724)*(L723=L724)*(M723=M724),IF(($H$2&lt;&gt;"m")*($H$2&lt;&gt;"Y"), " • ", IF((ISNUMBER(FIND(")",AE723))), " • ", "")),IF((B723=B724)*(K723=K724)," • ",". ")))</f>
        <v/>
      </c>
      <c r="AI723" s="1"/>
    </row>
    <row r="724" spans="1:35" x14ac:dyDescent="0.25">
      <c r="A724" s="3" t="str">
        <f t="shared" si="80"/>
        <v/>
      </c>
      <c r="B724" s="53" t="str">
        <f t="shared" si="78"/>
        <v/>
      </c>
      <c r="C724" s="57"/>
      <c r="D724" s="57"/>
      <c r="E724" s="57"/>
      <c r="F724" s="57"/>
      <c r="G724" s="57"/>
      <c r="H724" s="57"/>
      <c r="I724" s="57"/>
      <c r="J724" s="57"/>
      <c r="K724" s="57"/>
      <c r="L724" s="57"/>
      <c r="M724" s="54"/>
      <c r="N724" s="57"/>
      <c r="O724" s="58"/>
      <c r="P724" s="58"/>
      <c r="Q724" s="58"/>
      <c r="R724" s="58"/>
      <c r="S724" s="54"/>
      <c r="T724" s="57"/>
      <c r="U724" s="57"/>
      <c r="V724" s="57"/>
      <c r="W724" s="57"/>
      <c r="X724" s="147" t="str">
        <f>IF(COUNTBLANK(D724)=1,"",IF('order-admin-units'!$I$1&lt;&gt;"y", "", IF(COUNTBLANK(K724)=1, 'order-admin-units'!$B$1+1, VLOOKUP(K724, ordercountry, 2))))</f>
        <v/>
      </c>
      <c r="Y724" s="147" t="str">
        <f>IF(COUNTBLANK(D724)=1,"",IF('order-admin-units'!$I$1&lt;&gt;"y", "", IF(COUNTBLANK(K724:L724)&gt;0, 'order-admin-units'!$B$2+1, VLOOKUP(K724&amp;"@"&amp;L724, orderadmin, 2))))</f>
        <v/>
      </c>
      <c r="Z724" s="147" t="str">
        <f t="shared" si="81"/>
        <v/>
      </c>
      <c r="AA724" s="147" t="str">
        <f t="shared" si="82"/>
        <v/>
      </c>
      <c r="AB724" s="147" t="str">
        <f t="shared" si="83"/>
        <v/>
      </c>
      <c r="AC724" s="147" t="str">
        <f t="shared" si="79"/>
        <v/>
      </c>
      <c r="AD724" s="11" t="str">
        <f t="shared" si="84"/>
        <v/>
      </c>
      <c r="AE724" s="11" t="str">
        <f t="array" ref="AE724">IF(COUNTBLANK(D724)=1,"",IF(OR($H$2="y",$H$2="m"),IF(AA724=AA723,IF(OR(AB724=$AB$4:$AB723)=FALSE,AE723&amp;C724,AE723),"("&amp;C724)&amp;IF(AA724=AA725,IF(OR(AB725=$AB$4:$AB724)=FALSE,", ",""),") "),""))</f>
        <v/>
      </c>
      <c r="AF724" s="11" t="str">
        <f t="array" ref="AF724">IF((COUNTBLANK(D724)=0)*OR($H$2="y",$H$2="m"),IFERROR(LEFT(C724, FIND(" ",C724)-1), C724),"")</f>
        <v/>
      </c>
      <c r="AG724" s="11" t="str">
        <f t="array" ref="AG724">IF(COUNTBLANK(D724)=1,"",IF(OR($H$2="y",$H$2="m"),IF(AA724=AA723,IF(OR(AC724=$AC$4:$AC723)=FALSE,AG723&amp;AF724,AG723),"("&amp;AF724)&amp;IF(AA724=AA725,IF(OR(AC725=$AC$4:$AC724)=FALSE,", ",""),") "),""))</f>
        <v/>
      </c>
      <c r="AH724" s="10" t="str">
        <f>IF((COUNTBLANK(D724)=1),"",IF(D724=D723,AH723,"")&amp;IF(B723&lt;&gt;B724,((IF(COUNTBLANK(E724)=1,$D$3&amp;"Non-type material: "&amp;$D$3,$D$3&amp;INDEX('type-categories'!$A$2:$B$100,MATCH(E724,'type-categories'!$A$2:$A$100,0),2)&amp;$D$3))),"")&amp;(IF(K724&lt;&gt;K723,$C$2&amp;UPPER(K724)&amp;$C$2&amp;$K$3&amp;" ",(IF(B724&lt;&gt;B723,$C$2&amp;UPPER(K724)&amp;$C$2&amp;$K$3&amp;" ",""))))&amp;IF((AA724&lt;&gt;AA725)*($H$2="y"),AD724&amp;AE724,IF((AA724&lt;&gt;AA725)*($H$2="m"),AD724&amp;AG724,IF(($H$2&lt;&gt;"m")*($H$2&lt;&gt;"Y"),(IF(F724=0,"",F724&amp;" "&amp;$F$4&amp;" "))&amp;(IF(G724=0,"",G724&amp;" "&amp;$G$4&amp;" "))&amp;(IF(H724=0,"",H724&amp;" "&amp;H$4&amp;" "))&amp;(IF(I724=0,"",I724&amp;" "&amp;$I$4&amp;" "))&amp;(IF(J724=0,"",J724&amp;" "&amp;$J$4&amp;" ")),"")))&amp;"; "&amp;IF((B724=B723)*(AA724=AA723), "same collecting data; ", IF((B724=B723)*(Z723=Z724),"same locality; ",(IF(COUNTBLANK(L724)=1,"",$D$2&amp;L724&amp;$L$3&amp;" "&amp;$D$2))&amp;(IF(COUNTBLANK(M724)=1,"",$E$2&amp;M724&amp;$E$2&amp;", "))&amp;(IF(COUNTBLANK(N724)=1,"",N724&amp;"; "))&amp;(IF(COUNTBLANK(O724)=1,"",O724&amp;"; ")))&amp;(IF(COUNTBLANK(P724)=1,"",P724&amp;"; "))&amp;(IF(COUNTBLANK(Q724)=1,"",Q724&amp;"; "))&amp;(IF(COUNTBLANK(R724)=1,"",R724&amp;"m, "))&amp;IF((COUNTBLANK(S724)=0)*(S724&lt;&gt;S723), S724&amp;"; ","")&amp;(IF(COUNTBLANK(U724)=1,"",U724&amp;"; "))&amp;(IF(COUNTBLANK(T724)=1,"",IF(COUNTBLANK(F$2)=1,T724&amp;"; ",T724&amp;" "&amp;F$2&amp;"; "))))&amp;(IF(COUNTBLANK(V724)=1,"",V724&amp;"; "))&amp;IF((COUNTBLANK(C724)=1),"",C724)&amp;IF((B724=B725)*(K724=K725)*(L724=L725)*(M724=M725),IF(($H$2&lt;&gt;"m")*($H$2&lt;&gt;"Y"), " • ", IF((ISNUMBER(FIND(")",AE724))), " • ", "")),IF((B724=B725)*(K724=K725)," • ",". ")))</f>
        <v/>
      </c>
      <c r="AI724" s="1"/>
    </row>
    <row r="725" spans="1:35" x14ac:dyDescent="0.25">
      <c r="A725" s="3" t="str">
        <f t="shared" si="80"/>
        <v/>
      </c>
      <c r="B725" s="53" t="str">
        <f t="shared" si="78"/>
        <v/>
      </c>
      <c r="C725" s="57"/>
      <c r="D725" s="57"/>
      <c r="E725" s="57"/>
      <c r="F725" s="57"/>
      <c r="G725" s="57"/>
      <c r="H725" s="57"/>
      <c r="I725" s="57"/>
      <c r="J725" s="57"/>
      <c r="K725" s="57"/>
      <c r="L725" s="57"/>
      <c r="M725" s="54"/>
      <c r="N725" s="57"/>
      <c r="O725" s="58"/>
      <c r="P725" s="58"/>
      <c r="Q725" s="58"/>
      <c r="R725" s="58"/>
      <c r="S725" s="54"/>
      <c r="T725" s="57"/>
      <c r="U725" s="57"/>
      <c r="V725" s="57"/>
      <c r="W725" s="57"/>
      <c r="X725" s="147" t="str">
        <f>IF(COUNTBLANK(D725)=1,"",IF('order-admin-units'!$I$1&lt;&gt;"y", "", IF(COUNTBLANK(K725)=1, 'order-admin-units'!$B$1+1, VLOOKUP(K725, ordercountry, 2))))</f>
        <v/>
      </c>
      <c r="Y725" s="147" t="str">
        <f>IF(COUNTBLANK(D725)=1,"",IF('order-admin-units'!$I$1&lt;&gt;"y", "", IF(COUNTBLANK(K725:L725)&gt;0, 'order-admin-units'!$B$2+1, VLOOKUP(K725&amp;"@"&amp;L725, orderadmin, 2))))</f>
        <v/>
      </c>
      <c r="Z725" s="147" t="str">
        <f t="shared" si="81"/>
        <v/>
      </c>
      <c r="AA725" s="147" t="str">
        <f t="shared" si="82"/>
        <v/>
      </c>
      <c r="AB725" s="147" t="str">
        <f t="shared" si="83"/>
        <v/>
      </c>
      <c r="AC725" s="147" t="str">
        <f t="shared" si="79"/>
        <v/>
      </c>
      <c r="AD725" s="11" t="str">
        <f t="shared" si="84"/>
        <v/>
      </c>
      <c r="AE725" s="11" t="str">
        <f t="array" ref="AE725">IF(COUNTBLANK(D725)=1,"",IF(OR($H$2="y",$H$2="m"),IF(AA725=AA724,IF(OR(AB725=$AB$4:$AB724)=FALSE,AE724&amp;C725,AE724),"("&amp;C725)&amp;IF(AA725=AA726,IF(OR(AB726=$AB$4:$AB725)=FALSE,", ",""),") "),""))</f>
        <v/>
      </c>
      <c r="AF725" s="11" t="str">
        <f t="array" ref="AF725">IF((COUNTBLANK(D725)=0)*OR($H$2="y",$H$2="m"),IFERROR(LEFT(C725, FIND(" ",C725)-1), C725),"")</f>
        <v/>
      </c>
      <c r="AG725" s="11" t="str">
        <f t="array" ref="AG725">IF(COUNTBLANK(D725)=1,"",IF(OR($H$2="y",$H$2="m"),IF(AA725=AA724,IF(OR(AC725=$AC$4:$AC724)=FALSE,AG724&amp;AF725,AG724),"("&amp;AF725)&amp;IF(AA725=AA726,IF(OR(AC726=$AC$4:$AC725)=FALSE,", ",""),") "),""))</f>
        <v/>
      </c>
      <c r="AH725" s="10" t="str">
        <f>IF((COUNTBLANK(D725)=1),"",IF(D725=D724,AH724,"")&amp;IF(B724&lt;&gt;B725,((IF(COUNTBLANK(E725)=1,$D$3&amp;"Non-type material: "&amp;$D$3,$D$3&amp;INDEX('type-categories'!$A$2:$B$100,MATCH(E725,'type-categories'!$A$2:$A$100,0),2)&amp;$D$3))),"")&amp;(IF(K725&lt;&gt;K724,$C$2&amp;UPPER(K725)&amp;$C$2&amp;$K$3&amp;" ",(IF(B725&lt;&gt;B724,$C$2&amp;UPPER(K725)&amp;$C$2&amp;$K$3&amp;" ",""))))&amp;IF((AA725&lt;&gt;AA726)*($H$2="y"),AD725&amp;AE725,IF((AA725&lt;&gt;AA726)*($H$2="m"),AD725&amp;AG725,IF(($H$2&lt;&gt;"m")*($H$2&lt;&gt;"Y"),(IF(F725=0,"",F725&amp;" "&amp;$F$4&amp;" "))&amp;(IF(G725=0,"",G725&amp;" "&amp;$G$4&amp;" "))&amp;(IF(H725=0,"",H725&amp;" "&amp;H$4&amp;" "))&amp;(IF(I725=0,"",I725&amp;" "&amp;$I$4&amp;" "))&amp;(IF(J725=0,"",J725&amp;" "&amp;$J$4&amp;" ")),"")))&amp;"; "&amp;IF((B725=B724)*(AA725=AA724), "same collecting data; ", IF((B725=B724)*(Z724=Z725),"same locality; ",(IF(COUNTBLANK(L725)=1,"",$D$2&amp;L725&amp;$L$3&amp;" "&amp;$D$2))&amp;(IF(COUNTBLANK(M725)=1,"",$E$2&amp;M725&amp;$E$2&amp;", "))&amp;(IF(COUNTBLANK(N725)=1,"",N725&amp;"; "))&amp;(IF(COUNTBLANK(O725)=1,"",O725&amp;"; ")))&amp;(IF(COUNTBLANK(P725)=1,"",P725&amp;"; "))&amp;(IF(COUNTBLANK(Q725)=1,"",Q725&amp;"; "))&amp;(IF(COUNTBLANK(R725)=1,"",R725&amp;"m, "))&amp;IF((COUNTBLANK(S725)=0)*(S725&lt;&gt;S724), S725&amp;"; ","")&amp;(IF(COUNTBLANK(U725)=1,"",U725&amp;"; "))&amp;(IF(COUNTBLANK(T725)=1,"",IF(COUNTBLANK(F$2)=1,T725&amp;"; ",T725&amp;" "&amp;F$2&amp;"; "))))&amp;(IF(COUNTBLANK(V725)=1,"",V725&amp;"; "))&amp;IF((COUNTBLANK(C725)=1),"",C725)&amp;IF((B725=B726)*(K725=K726)*(L725=L726)*(M725=M726),IF(($H$2&lt;&gt;"m")*($H$2&lt;&gt;"Y"), " • ", IF((ISNUMBER(FIND(")",AE725))), " • ", "")),IF((B725=B726)*(K725=K726)," • ",". ")))</f>
        <v/>
      </c>
      <c r="AI725" s="1"/>
    </row>
    <row r="726" spans="1:35" x14ac:dyDescent="0.25">
      <c r="A726" s="3" t="str">
        <f t="shared" si="80"/>
        <v/>
      </c>
      <c r="B726" s="53" t="str">
        <f t="shared" si="78"/>
        <v/>
      </c>
      <c r="C726" s="57"/>
      <c r="D726" s="57"/>
      <c r="E726" s="57"/>
      <c r="F726" s="57"/>
      <c r="G726" s="57"/>
      <c r="H726" s="57"/>
      <c r="I726" s="57"/>
      <c r="J726" s="57"/>
      <c r="K726" s="57"/>
      <c r="L726" s="57"/>
      <c r="M726" s="54"/>
      <c r="N726" s="57"/>
      <c r="O726" s="58"/>
      <c r="P726" s="58"/>
      <c r="Q726" s="58"/>
      <c r="R726" s="58"/>
      <c r="S726" s="54"/>
      <c r="T726" s="57"/>
      <c r="U726" s="57"/>
      <c r="V726" s="57"/>
      <c r="W726" s="57"/>
      <c r="X726" s="147" t="str">
        <f>IF(COUNTBLANK(D726)=1,"",IF('order-admin-units'!$I$1&lt;&gt;"y", "", IF(COUNTBLANK(K726)=1, 'order-admin-units'!$B$1+1, VLOOKUP(K726, ordercountry, 2))))</f>
        <v/>
      </c>
      <c r="Y726" s="147" t="str">
        <f>IF(COUNTBLANK(D726)=1,"",IF('order-admin-units'!$I$1&lt;&gt;"y", "", IF(COUNTBLANK(K726:L726)&gt;0, 'order-admin-units'!$B$2+1, VLOOKUP(K726&amp;"@"&amp;L726, orderadmin, 2))))</f>
        <v/>
      </c>
      <c r="Z726" s="147" t="str">
        <f t="shared" si="81"/>
        <v/>
      </c>
      <c r="AA726" s="147" t="str">
        <f t="shared" si="82"/>
        <v/>
      </c>
      <c r="AB726" s="147" t="str">
        <f t="shared" si="83"/>
        <v/>
      </c>
      <c r="AC726" s="147" t="str">
        <f t="shared" si="79"/>
        <v/>
      </c>
      <c r="AD726" s="11" t="str">
        <f t="shared" si="84"/>
        <v/>
      </c>
      <c r="AE726" s="11" t="str">
        <f t="array" ref="AE726">IF(COUNTBLANK(D726)=1,"",IF(OR($H$2="y",$H$2="m"),IF(AA726=AA725,IF(OR(AB726=$AB$4:$AB725)=FALSE,AE725&amp;C726,AE725),"("&amp;C726)&amp;IF(AA726=AA727,IF(OR(AB727=$AB$4:$AB726)=FALSE,", ",""),") "),""))</f>
        <v/>
      </c>
      <c r="AF726" s="11" t="str">
        <f t="array" ref="AF726">IF((COUNTBLANK(D726)=0)*OR($H$2="y",$H$2="m"),IFERROR(LEFT(C726, FIND(" ",C726)-1), C726),"")</f>
        <v/>
      </c>
      <c r="AG726" s="11" t="str">
        <f t="array" ref="AG726">IF(COUNTBLANK(D726)=1,"",IF(OR($H$2="y",$H$2="m"),IF(AA726=AA725,IF(OR(AC726=$AC$4:$AC725)=FALSE,AG725&amp;AF726,AG725),"("&amp;AF726)&amp;IF(AA726=AA727,IF(OR(AC727=$AC$4:$AC726)=FALSE,", ",""),") "),""))</f>
        <v/>
      </c>
      <c r="AH726" s="10" t="str">
        <f>IF((COUNTBLANK(D726)=1),"",IF(D726=D725,AH725,"")&amp;IF(B725&lt;&gt;B726,((IF(COUNTBLANK(E726)=1,$D$3&amp;"Non-type material: "&amp;$D$3,$D$3&amp;INDEX('type-categories'!$A$2:$B$100,MATCH(E726,'type-categories'!$A$2:$A$100,0),2)&amp;$D$3))),"")&amp;(IF(K726&lt;&gt;K725,$C$2&amp;UPPER(K726)&amp;$C$2&amp;$K$3&amp;" ",(IF(B726&lt;&gt;B725,$C$2&amp;UPPER(K726)&amp;$C$2&amp;$K$3&amp;" ",""))))&amp;IF((AA726&lt;&gt;AA727)*($H$2="y"),AD726&amp;AE726,IF((AA726&lt;&gt;AA727)*($H$2="m"),AD726&amp;AG726,IF(($H$2&lt;&gt;"m")*($H$2&lt;&gt;"Y"),(IF(F726=0,"",F726&amp;" "&amp;$F$4&amp;" "))&amp;(IF(G726=0,"",G726&amp;" "&amp;$G$4&amp;" "))&amp;(IF(H726=0,"",H726&amp;" "&amp;H$4&amp;" "))&amp;(IF(I726=0,"",I726&amp;" "&amp;$I$4&amp;" "))&amp;(IF(J726=0,"",J726&amp;" "&amp;$J$4&amp;" ")),"")))&amp;"; "&amp;IF((B726=B725)*(AA726=AA725), "same collecting data; ", IF((B726=B725)*(Z725=Z726),"same locality; ",(IF(COUNTBLANK(L726)=1,"",$D$2&amp;L726&amp;$L$3&amp;" "&amp;$D$2))&amp;(IF(COUNTBLANK(M726)=1,"",$E$2&amp;M726&amp;$E$2&amp;", "))&amp;(IF(COUNTBLANK(N726)=1,"",N726&amp;"; "))&amp;(IF(COUNTBLANK(O726)=1,"",O726&amp;"; ")))&amp;(IF(COUNTBLANK(P726)=1,"",P726&amp;"; "))&amp;(IF(COUNTBLANK(Q726)=1,"",Q726&amp;"; "))&amp;(IF(COUNTBLANK(R726)=1,"",R726&amp;"m, "))&amp;IF((COUNTBLANK(S726)=0)*(S726&lt;&gt;S725), S726&amp;"; ","")&amp;(IF(COUNTBLANK(U726)=1,"",U726&amp;"; "))&amp;(IF(COUNTBLANK(T726)=1,"",IF(COUNTBLANK(F$2)=1,T726&amp;"; ",T726&amp;" "&amp;F$2&amp;"; "))))&amp;(IF(COUNTBLANK(V726)=1,"",V726&amp;"; "))&amp;IF((COUNTBLANK(C726)=1),"",C726)&amp;IF((B726=B727)*(K726=K727)*(L726=L727)*(M726=M727),IF(($H$2&lt;&gt;"m")*($H$2&lt;&gt;"Y"), " • ", IF((ISNUMBER(FIND(")",AE726))), " • ", "")),IF((B726=B727)*(K726=K727)," • ",". ")))</f>
        <v/>
      </c>
      <c r="AI726" s="1"/>
    </row>
    <row r="727" spans="1:35" x14ac:dyDescent="0.25">
      <c r="A727" s="3" t="str">
        <f t="shared" si="80"/>
        <v/>
      </c>
      <c r="B727" s="53" t="str">
        <f t="shared" si="78"/>
        <v/>
      </c>
      <c r="C727" s="57"/>
      <c r="D727" s="57"/>
      <c r="E727" s="57"/>
      <c r="F727" s="57"/>
      <c r="G727" s="57"/>
      <c r="H727" s="57"/>
      <c r="I727" s="57"/>
      <c r="J727" s="57"/>
      <c r="K727" s="57"/>
      <c r="L727" s="57"/>
      <c r="M727" s="54"/>
      <c r="N727" s="57"/>
      <c r="O727" s="58"/>
      <c r="P727" s="58"/>
      <c r="Q727" s="58"/>
      <c r="R727" s="58"/>
      <c r="S727" s="54"/>
      <c r="T727" s="57"/>
      <c r="U727" s="57"/>
      <c r="V727" s="57"/>
      <c r="W727" s="57"/>
      <c r="X727" s="147" t="str">
        <f>IF(COUNTBLANK(D727)=1,"",IF('order-admin-units'!$I$1&lt;&gt;"y", "", IF(COUNTBLANK(K727)=1, 'order-admin-units'!$B$1+1, VLOOKUP(K727, ordercountry, 2))))</f>
        <v/>
      </c>
      <c r="Y727" s="147" t="str">
        <f>IF(COUNTBLANK(D727)=1,"",IF('order-admin-units'!$I$1&lt;&gt;"y", "", IF(COUNTBLANK(K727:L727)&gt;0, 'order-admin-units'!$B$2+1, VLOOKUP(K727&amp;"@"&amp;L727, orderadmin, 2))))</f>
        <v/>
      </c>
      <c r="Z727" s="147" t="str">
        <f t="shared" si="81"/>
        <v/>
      </c>
      <c r="AA727" s="147" t="str">
        <f t="shared" si="82"/>
        <v/>
      </c>
      <c r="AB727" s="147" t="str">
        <f t="shared" si="83"/>
        <v/>
      </c>
      <c r="AC727" s="147" t="str">
        <f t="shared" si="79"/>
        <v/>
      </c>
      <c r="AD727" s="11" t="str">
        <f t="shared" si="84"/>
        <v/>
      </c>
      <c r="AE727" s="11" t="str">
        <f t="array" ref="AE727">IF(COUNTBLANK(D727)=1,"",IF(OR($H$2="y",$H$2="m"),IF(AA727=AA726,IF(OR(AB727=$AB$4:$AB726)=FALSE,AE726&amp;C727,AE726),"("&amp;C727)&amp;IF(AA727=AA728,IF(OR(AB728=$AB$4:$AB727)=FALSE,", ",""),") "),""))</f>
        <v/>
      </c>
      <c r="AF727" s="11" t="str">
        <f t="array" ref="AF727">IF((COUNTBLANK(D727)=0)*OR($H$2="y",$H$2="m"),IFERROR(LEFT(C727, FIND(" ",C727)-1), C727),"")</f>
        <v/>
      </c>
      <c r="AG727" s="11" t="str">
        <f t="array" ref="AG727">IF(COUNTBLANK(D727)=1,"",IF(OR($H$2="y",$H$2="m"),IF(AA727=AA726,IF(OR(AC727=$AC$4:$AC726)=FALSE,AG726&amp;AF727,AG726),"("&amp;AF727)&amp;IF(AA727=AA728,IF(OR(AC728=$AC$4:$AC727)=FALSE,", ",""),") "),""))</f>
        <v/>
      </c>
      <c r="AH727" s="10" t="str">
        <f>IF((COUNTBLANK(D727)=1),"",IF(D727=D726,AH726,"")&amp;IF(B726&lt;&gt;B727,((IF(COUNTBLANK(E727)=1,$D$3&amp;"Non-type material: "&amp;$D$3,$D$3&amp;INDEX('type-categories'!$A$2:$B$100,MATCH(E727,'type-categories'!$A$2:$A$100,0),2)&amp;$D$3))),"")&amp;(IF(K727&lt;&gt;K726,$C$2&amp;UPPER(K727)&amp;$C$2&amp;$K$3&amp;" ",(IF(B727&lt;&gt;B726,$C$2&amp;UPPER(K727)&amp;$C$2&amp;$K$3&amp;" ",""))))&amp;IF((AA727&lt;&gt;AA728)*($H$2="y"),AD727&amp;AE727,IF((AA727&lt;&gt;AA728)*($H$2="m"),AD727&amp;AG727,IF(($H$2&lt;&gt;"m")*($H$2&lt;&gt;"Y"),(IF(F727=0,"",F727&amp;" "&amp;$F$4&amp;" "))&amp;(IF(G727=0,"",G727&amp;" "&amp;$G$4&amp;" "))&amp;(IF(H727=0,"",H727&amp;" "&amp;H$4&amp;" "))&amp;(IF(I727=0,"",I727&amp;" "&amp;$I$4&amp;" "))&amp;(IF(J727=0,"",J727&amp;" "&amp;$J$4&amp;" ")),"")))&amp;"; "&amp;IF((B727=B726)*(AA727=AA726), "same collecting data; ", IF((B727=B726)*(Z726=Z727),"same locality; ",(IF(COUNTBLANK(L727)=1,"",$D$2&amp;L727&amp;$L$3&amp;" "&amp;$D$2))&amp;(IF(COUNTBLANK(M727)=1,"",$E$2&amp;M727&amp;$E$2&amp;", "))&amp;(IF(COUNTBLANK(N727)=1,"",N727&amp;"; "))&amp;(IF(COUNTBLANK(O727)=1,"",O727&amp;"; ")))&amp;(IF(COUNTBLANK(P727)=1,"",P727&amp;"; "))&amp;(IF(COUNTBLANK(Q727)=1,"",Q727&amp;"; "))&amp;(IF(COUNTBLANK(R727)=1,"",R727&amp;"m, "))&amp;IF((COUNTBLANK(S727)=0)*(S727&lt;&gt;S726), S727&amp;"; ","")&amp;(IF(COUNTBLANK(U727)=1,"",U727&amp;"; "))&amp;(IF(COUNTBLANK(T727)=1,"",IF(COUNTBLANK(F$2)=1,T727&amp;"; ",T727&amp;" "&amp;F$2&amp;"; "))))&amp;(IF(COUNTBLANK(V727)=1,"",V727&amp;"; "))&amp;IF((COUNTBLANK(C727)=1),"",C727)&amp;IF((B727=B728)*(K727=K728)*(L727=L728)*(M727=M728),IF(($H$2&lt;&gt;"m")*($H$2&lt;&gt;"Y"), " • ", IF((ISNUMBER(FIND(")",AE727))), " • ", "")),IF((B727=B728)*(K727=K728)," • ",". ")))</f>
        <v/>
      </c>
      <c r="AI727" s="1"/>
    </row>
    <row r="728" spans="1:35" x14ac:dyDescent="0.25">
      <c r="A728" s="3" t="str">
        <f t="shared" si="80"/>
        <v/>
      </c>
      <c r="B728" s="53" t="str">
        <f t="shared" si="78"/>
        <v/>
      </c>
      <c r="C728" s="57"/>
      <c r="D728" s="57"/>
      <c r="E728" s="57"/>
      <c r="F728" s="57"/>
      <c r="G728" s="57"/>
      <c r="H728" s="57"/>
      <c r="I728" s="57"/>
      <c r="J728" s="57"/>
      <c r="K728" s="57"/>
      <c r="L728" s="57"/>
      <c r="M728" s="54"/>
      <c r="N728" s="57"/>
      <c r="O728" s="58"/>
      <c r="P728" s="58"/>
      <c r="Q728" s="58"/>
      <c r="R728" s="58"/>
      <c r="S728" s="54"/>
      <c r="T728" s="57"/>
      <c r="U728" s="57"/>
      <c r="V728" s="57"/>
      <c r="W728" s="57"/>
      <c r="X728" s="147" t="str">
        <f>IF(COUNTBLANK(D728)=1,"",IF('order-admin-units'!$I$1&lt;&gt;"y", "", IF(COUNTBLANK(K728)=1, 'order-admin-units'!$B$1+1, VLOOKUP(K728, ordercountry, 2))))</f>
        <v/>
      </c>
      <c r="Y728" s="147" t="str">
        <f>IF(COUNTBLANK(D728)=1,"",IF('order-admin-units'!$I$1&lt;&gt;"y", "", IF(COUNTBLANK(K728:L728)&gt;0, 'order-admin-units'!$B$2+1, VLOOKUP(K728&amp;"@"&amp;L728, orderadmin, 2))))</f>
        <v/>
      </c>
      <c r="Z728" s="147" t="str">
        <f t="shared" si="81"/>
        <v/>
      </c>
      <c r="AA728" s="147" t="str">
        <f t="shared" si="82"/>
        <v/>
      </c>
      <c r="AB728" s="147" t="str">
        <f t="shared" si="83"/>
        <v/>
      </c>
      <c r="AC728" s="147" t="str">
        <f t="shared" si="79"/>
        <v/>
      </c>
      <c r="AD728" s="11" t="str">
        <f t="shared" si="84"/>
        <v/>
      </c>
      <c r="AE728" s="11" t="str">
        <f t="array" ref="AE728">IF(COUNTBLANK(D728)=1,"",IF(OR($H$2="y",$H$2="m"),IF(AA728=AA727,IF(OR(AB728=$AB$4:$AB727)=FALSE,AE727&amp;C728,AE727),"("&amp;C728)&amp;IF(AA728=AA729,IF(OR(AB729=$AB$4:$AB728)=FALSE,", ",""),") "),""))</f>
        <v/>
      </c>
      <c r="AF728" s="11" t="str">
        <f t="array" ref="AF728">IF((COUNTBLANK(D728)=0)*OR($H$2="y",$H$2="m"),IFERROR(LEFT(C728, FIND(" ",C728)-1), C728),"")</f>
        <v/>
      </c>
      <c r="AG728" s="11" t="str">
        <f t="array" ref="AG728">IF(COUNTBLANK(D728)=1,"",IF(OR($H$2="y",$H$2="m"),IF(AA728=AA727,IF(OR(AC728=$AC$4:$AC727)=FALSE,AG727&amp;AF728,AG727),"("&amp;AF728)&amp;IF(AA728=AA729,IF(OR(AC729=$AC$4:$AC728)=FALSE,", ",""),") "),""))</f>
        <v/>
      </c>
      <c r="AH728" s="10" t="str">
        <f>IF((COUNTBLANK(D728)=1),"",IF(D728=D727,AH727,"")&amp;IF(B727&lt;&gt;B728,((IF(COUNTBLANK(E728)=1,$D$3&amp;"Non-type material: "&amp;$D$3,$D$3&amp;INDEX('type-categories'!$A$2:$B$100,MATCH(E728,'type-categories'!$A$2:$A$100,0),2)&amp;$D$3))),"")&amp;(IF(K728&lt;&gt;K727,$C$2&amp;UPPER(K728)&amp;$C$2&amp;$K$3&amp;" ",(IF(B728&lt;&gt;B727,$C$2&amp;UPPER(K728)&amp;$C$2&amp;$K$3&amp;" ",""))))&amp;IF((AA728&lt;&gt;AA729)*($H$2="y"),AD728&amp;AE728,IF((AA728&lt;&gt;AA729)*($H$2="m"),AD728&amp;AG728,IF(($H$2&lt;&gt;"m")*($H$2&lt;&gt;"Y"),(IF(F728=0,"",F728&amp;" "&amp;$F$4&amp;" "))&amp;(IF(G728=0,"",G728&amp;" "&amp;$G$4&amp;" "))&amp;(IF(H728=0,"",H728&amp;" "&amp;H$4&amp;" "))&amp;(IF(I728=0,"",I728&amp;" "&amp;$I$4&amp;" "))&amp;(IF(J728=0,"",J728&amp;" "&amp;$J$4&amp;" ")),"")))&amp;"; "&amp;IF((B728=B727)*(AA728=AA727), "same collecting data; ", IF((B728=B727)*(Z727=Z728),"same locality; ",(IF(COUNTBLANK(L728)=1,"",$D$2&amp;L728&amp;$L$3&amp;" "&amp;$D$2))&amp;(IF(COUNTBLANK(M728)=1,"",$E$2&amp;M728&amp;$E$2&amp;", "))&amp;(IF(COUNTBLANK(N728)=1,"",N728&amp;"; "))&amp;(IF(COUNTBLANK(O728)=1,"",O728&amp;"; ")))&amp;(IF(COUNTBLANK(P728)=1,"",P728&amp;"; "))&amp;(IF(COUNTBLANK(Q728)=1,"",Q728&amp;"; "))&amp;(IF(COUNTBLANK(R728)=1,"",R728&amp;"m, "))&amp;IF((COUNTBLANK(S728)=0)*(S728&lt;&gt;S727), S728&amp;"; ","")&amp;(IF(COUNTBLANK(U728)=1,"",U728&amp;"; "))&amp;(IF(COUNTBLANK(T728)=1,"",IF(COUNTBLANK(F$2)=1,T728&amp;"; ",T728&amp;" "&amp;F$2&amp;"; "))))&amp;(IF(COUNTBLANK(V728)=1,"",V728&amp;"; "))&amp;IF((COUNTBLANK(C728)=1),"",C728)&amp;IF((B728=B729)*(K728=K729)*(L728=L729)*(M728=M729),IF(($H$2&lt;&gt;"m")*($H$2&lt;&gt;"Y"), " • ", IF((ISNUMBER(FIND(")",AE728))), " • ", "")),IF((B728=B729)*(K728=K729)," • ",". ")))</f>
        <v/>
      </c>
      <c r="AI728" s="1"/>
    </row>
    <row r="729" spans="1:35" x14ac:dyDescent="0.25">
      <c r="A729" s="3" t="str">
        <f t="shared" si="80"/>
        <v/>
      </c>
      <c r="B729" s="53" t="str">
        <f t="shared" si="78"/>
        <v/>
      </c>
      <c r="C729" s="57"/>
      <c r="D729" s="57"/>
      <c r="E729" s="57"/>
      <c r="F729" s="57"/>
      <c r="G729" s="57"/>
      <c r="H729" s="57"/>
      <c r="I729" s="57"/>
      <c r="J729" s="57"/>
      <c r="K729" s="57"/>
      <c r="L729" s="57"/>
      <c r="M729" s="54"/>
      <c r="N729" s="57"/>
      <c r="O729" s="58"/>
      <c r="P729" s="58"/>
      <c r="Q729" s="58"/>
      <c r="R729" s="58"/>
      <c r="S729" s="54"/>
      <c r="T729" s="57"/>
      <c r="U729" s="57"/>
      <c r="V729" s="57"/>
      <c r="W729" s="57"/>
      <c r="X729" s="147" t="str">
        <f>IF(COUNTBLANK(D729)=1,"",IF('order-admin-units'!$I$1&lt;&gt;"y", "", IF(COUNTBLANK(K729)=1, 'order-admin-units'!$B$1+1, VLOOKUP(K729, ordercountry, 2))))</f>
        <v/>
      </c>
      <c r="Y729" s="147" t="str">
        <f>IF(COUNTBLANK(D729)=1,"",IF('order-admin-units'!$I$1&lt;&gt;"y", "", IF(COUNTBLANK(K729:L729)&gt;0, 'order-admin-units'!$B$2+1, VLOOKUP(K729&amp;"@"&amp;L729, orderadmin, 2))))</f>
        <v/>
      </c>
      <c r="Z729" s="147" t="str">
        <f t="shared" si="81"/>
        <v/>
      </c>
      <c r="AA729" s="147" t="str">
        <f t="shared" si="82"/>
        <v/>
      </c>
      <c r="AB729" s="147" t="str">
        <f t="shared" si="83"/>
        <v/>
      </c>
      <c r="AC729" s="147" t="str">
        <f t="shared" si="79"/>
        <v/>
      </c>
      <c r="AD729" s="11" t="str">
        <f t="shared" si="84"/>
        <v/>
      </c>
      <c r="AE729" s="11" t="str">
        <f t="array" ref="AE729">IF(COUNTBLANK(D729)=1,"",IF(OR($H$2="y",$H$2="m"),IF(AA729=AA728,IF(OR(AB729=$AB$4:$AB728)=FALSE,AE728&amp;C729,AE728),"("&amp;C729)&amp;IF(AA729=AA730,IF(OR(AB730=$AB$4:$AB729)=FALSE,", ",""),") "),""))</f>
        <v/>
      </c>
      <c r="AF729" s="11" t="str">
        <f t="array" ref="AF729">IF((COUNTBLANK(D729)=0)*OR($H$2="y",$H$2="m"),IFERROR(LEFT(C729, FIND(" ",C729)-1), C729),"")</f>
        <v/>
      </c>
      <c r="AG729" s="11" t="str">
        <f t="array" ref="AG729">IF(COUNTBLANK(D729)=1,"",IF(OR($H$2="y",$H$2="m"),IF(AA729=AA728,IF(OR(AC729=$AC$4:$AC728)=FALSE,AG728&amp;AF729,AG728),"("&amp;AF729)&amp;IF(AA729=AA730,IF(OR(AC730=$AC$4:$AC729)=FALSE,", ",""),") "),""))</f>
        <v/>
      </c>
      <c r="AH729" s="10" t="str">
        <f>IF((COUNTBLANK(D729)=1),"",IF(D729=D728,AH728,"")&amp;IF(B728&lt;&gt;B729,((IF(COUNTBLANK(E729)=1,$D$3&amp;"Non-type material: "&amp;$D$3,$D$3&amp;INDEX('type-categories'!$A$2:$B$100,MATCH(E729,'type-categories'!$A$2:$A$100,0),2)&amp;$D$3))),"")&amp;(IF(K729&lt;&gt;K728,$C$2&amp;UPPER(K729)&amp;$C$2&amp;$K$3&amp;" ",(IF(B729&lt;&gt;B728,$C$2&amp;UPPER(K729)&amp;$C$2&amp;$K$3&amp;" ",""))))&amp;IF((AA729&lt;&gt;AA730)*($H$2="y"),AD729&amp;AE729,IF((AA729&lt;&gt;AA730)*($H$2="m"),AD729&amp;AG729,IF(($H$2&lt;&gt;"m")*($H$2&lt;&gt;"Y"),(IF(F729=0,"",F729&amp;" "&amp;$F$4&amp;" "))&amp;(IF(G729=0,"",G729&amp;" "&amp;$G$4&amp;" "))&amp;(IF(H729=0,"",H729&amp;" "&amp;H$4&amp;" "))&amp;(IF(I729=0,"",I729&amp;" "&amp;$I$4&amp;" "))&amp;(IF(J729=0,"",J729&amp;" "&amp;$J$4&amp;" ")),"")))&amp;"; "&amp;IF((B729=B728)*(AA729=AA728), "same collecting data; ", IF((B729=B728)*(Z728=Z729),"same locality; ",(IF(COUNTBLANK(L729)=1,"",$D$2&amp;L729&amp;$L$3&amp;" "&amp;$D$2))&amp;(IF(COUNTBLANK(M729)=1,"",$E$2&amp;M729&amp;$E$2&amp;", "))&amp;(IF(COUNTBLANK(N729)=1,"",N729&amp;"; "))&amp;(IF(COUNTBLANK(O729)=1,"",O729&amp;"; ")))&amp;(IF(COUNTBLANK(P729)=1,"",P729&amp;"; "))&amp;(IF(COUNTBLANK(Q729)=1,"",Q729&amp;"; "))&amp;(IF(COUNTBLANK(R729)=1,"",R729&amp;"m, "))&amp;IF((COUNTBLANK(S729)=0)*(S729&lt;&gt;S728), S729&amp;"; ","")&amp;(IF(COUNTBLANK(U729)=1,"",U729&amp;"; "))&amp;(IF(COUNTBLANK(T729)=1,"",IF(COUNTBLANK(F$2)=1,T729&amp;"; ",T729&amp;" "&amp;F$2&amp;"; "))))&amp;(IF(COUNTBLANK(V729)=1,"",V729&amp;"; "))&amp;IF((COUNTBLANK(C729)=1),"",C729)&amp;IF((B729=B730)*(K729=K730)*(L729=L730)*(M729=M730),IF(($H$2&lt;&gt;"m")*($H$2&lt;&gt;"Y"), " • ", IF((ISNUMBER(FIND(")",AE729))), " • ", "")),IF((B729=B730)*(K729=K730)," • ",". ")))</f>
        <v/>
      </c>
      <c r="AI729" s="1"/>
    </row>
    <row r="730" spans="1:35" x14ac:dyDescent="0.25">
      <c r="A730" s="3" t="str">
        <f t="shared" si="80"/>
        <v/>
      </c>
      <c r="B730" s="53" t="str">
        <f t="shared" si="78"/>
        <v/>
      </c>
      <c r="C730" s="57"/>
      <c r="D730" s="57"/>
      <c r="E730" s="57"/>
      <c r="F730" s="57"/>
      <c r="G730" s="57"/>
      <c r="H730" s="57"/>
      <c r="I730" s="57"/>
      <c r="J730" s="57"/>
      <c r="K730" s="57"/>
      <c r="L730" s="57"/>
      <c r="M730" s="54"/>
      <c r="N730" s="57"/>
      <c r="O730" s="58"/>
      <c r="P730" s="58"/>
      <c r="Q730" s="58"/>
      <c r="R730" s="58"/>
      <c r="S730" s="54"/>
      <c r="T730" s="57"/>
      <c r="U730" s="57"/>
      <c r="V730" s="57"/>
      <c r="W730" s="57"/>
      <c r="X730" s="147" t="str">
        <f>IF(COUNTBLANK(D730)=1,"",IF('order-admin-units'!$I$1&lt;&gt;"y", "", IF(COUNTBLANK(K730)=1, 'order-admin-units'!$B$1+1, VLOOKUP(K730, ordercountry, 2))))</f>
        <v/>
      </c>
      <c r="Y730" s="147" t="str">
        <f>IF(COUNTBLANK(D730)=1,"",IF('order-admin-units'!$I$1&lt;&gt;"y", "", IF(COUNTBLANK(K730:L730)&gt;0, 'order-admin-units'!$B$2+1, VLOOKUP(K730&amp;"@"&amp;L730, orderadmin, 2))))</f>
        <v/>
      </c>
      <c r="Z730" s="147" t="str">
        <f t="shared" si="81"/>
        <v/>
      </c>
      <c r="AA730" s="147" t="str">
        <f t="shared" si="82"/>
        <v/>
      </c>
      <c r="AB730" s="147" t="str">
        <f t="shared" si="83"/>
        <v/>
      </c>
      <c r="AC730" s="147" t="str">
        <f t="shared" si="79"/>
        <v/>
      </c>
      <c r="AD730" s="11" t="str">
        <f t="shared" si="84"/>
        <v/>
      </c>
      <c r="AE730" s="11" t="str">
        <f t="array" ref="AE730">IF(COUNTBLANK(D730)=1,"",IF(OR($H$2="y",$H$2="m"),IF(AA730=AA729,IF(OR(AB730=$AB$4:$AB729)=FALSE,AE729&amp;C730,AE729),"("&amp;C730)&amp;IF(AA730=AA731,IF(OR(AB731=$AB$4:$AB730)=FALSE,", ",""),") "),""))</f>
        <v/>
      </c>
      <c r="AF730" s="11" t="str">
        <f t="array" ref="AF730">IF((COUNTBLANK(D730)=0)*OR($H$2="y",$H$2="m"),IFERROR(LEFT(C730, FIND(" ",C730)-1), C730),"")</f>
        <v/>
      </c>
      <c r="AG730" s="11" t="str">
        <f t="array" ref="AG730">IF(COUNTBLANK(D730)=1,"",IF(OR($H$2="y",$H$2="m"),IF(AA730=AA729,IF(OR(AC730=$AC$4:$AC729)=FALSE,AG729&amp;AF730,AG729),"("&amp;AF730)&amp;IF(AA730=AA731,IF(OR(AC731=$AC$4:$AC730)=FALSE,", ",""),") "),""))</f>
        <v/>
      </c>
      <c r="AH730" s="10" t="str">
        <f>IF((COUNTBLANK(D730)=1),"",IF(D730=D729,AH729,"")&amp;IF(B729&lt;&gt;B730,((IF(COUNTBLANK(E730)=1,$D$3&amp;"Non-type material: "&amp;$D$3,$D$3&amp;INDEX('type-categories'!$A$2:$B$100,MATCH(E730,'type-categories'!$A$2:$A$100,0),2)&amp;$D$3))),"")&amp;(IF(K730&lt;&gt;K729,$C$2&amp;UPPER(K730)&amp;$C$2&amp;$K$3&amp;" ",(IF(B730&lt;&gt;B729,$C$2&amp;UPPER(K730)&amp;$C$2&amp;$K$3&amp;" ",""))))&amp;IF((AA730&lt;&gt;AA731)*($H$2="y"),AD730&amp;AE730,IF((AA730&lt;&gt;AA731)*($H$2="m"),AD730&amp;AG730,IF(($H$2&lt;&gt;"m")*($H$2&lt;&gt;"Y"),(IF(F730=0,"",F730&amp;" "&amp;$F$4&amp;" "))&amp;(IF(G730=0,"",G730&amp;" "&amp;$G$4&amp;" "))&amp;(IF(H730=0,"",H730&amp;" "&amp;H$4&amp;" "))&amp;(IF(I730=0,"",I730&amp;" "&amp;$I$4&amp;" "))&amp;(IF(J730=0,"",J730&amp;" "&amp;$J$4&amp;" ")),"")))&amp;"; "&amp;IF((B730=B729)*(AA730=AA729), "same collecting data; ", IF((B730=B729)*(Z729=Z730),"same locality; ",(IF(COUNTBLANK(L730)=1,"",$D$2&amp;L730&amp;$L$3&amp;" "&amp;$D$2))&amp;(IF(COUNTBLANK(M730)=1,"",$E$2&amp;M730&amp;$E$2&amp;", "))&amp;(IF(COUNTBLANK(N730)=1,"",N730&amp;"; "))&amp;(IF(COUNTBLANK(O730)=1,"",O730&amp;"; ")))&amp;(IF(COUNTBLANK(P730)=1,"",P730&amp;"; "))&amp;(IF(COUNTBLANK(Q730)=1,"",Q730&amp;"; "))&amp;(IF(COUNTBLANK(R730)=1,"",R730&amp;"m, "))&amp;IF((COUNTBLANK(S730)=0)*(S730&lt;&gt;S729), S730&amp;"; ","")&amp;(IF(COUNTBLANK(U730)=1,"",U730&amp;"; "))&amp;(IF(COUNTBLANK(T730)=1,"",IF(COUNTBLANK(F$2)=1,T730&amp;"; ",T730&amp;" "&amp;F$2&amp;"; "))))&amp;(IF(COUNTBLANK(V730)=1,"",V730&amp;"; "))&amp;IF((COUNTBLANK(C730)=1),"",C730)&amp;IF((B730=B731)*(K730=K731)*(L730=L731)*(M730=M731),IF(($H$2&lt;&gt;"m")*($H$2&lt;&gt;"Y"), " • ", IF((ISNUMBER(FIND(")",AE730))), " • ", "")),IF((B730=B731)*(K730=K731)," • ",". ")))</f>
        <v/>
      </c>
      <c r="AI730" s="1"/>
    </row>
    <row r="731" spans="1:35" x14ac:dyDescent="0.25">
      <c r="A731" s="3" t="str">
        <f t="shared" si="80"/>
        <v/>
      </c>
      <c r="B731" s="53" t="str">
        <f t="shared" si="78"/>
        <v/>
      </c>
      <c r="C731" s="57"/>
      <c r="D731" s="57"/>
      <c r="E731" s="57"/>
      <c r="F731" s="57"/>
      <c r="G731" s="57"/>
      <c r="H731" s="57"/>
      <c r="I731" s="57"/>
      <c r="J731" s="57"/>
      <c r="K731" s="57"/>
      <c r="L731" s="57"/>
      <c r="M731" s="54"/>
      <c r="N731" s="57"/>
      <c r="O731" s="58"/>
      <c r="P731" s="58"/>
      <c r="Q731" s="58"/>
      <c r="R731" s="58"/>
      <c r="S731" s="54"/>
      <c r="T731" s="57"/>
      <c r="U731" s="57"/>
      <c r="V731" s="57"/>
      <c r="W731" s="57"/>
      <c r="X731" s="147" t="str">
        <f>IF(COUNTBLANK(D731)=1,"",IF('order-admin-units'!$I$1&lt;&gt;"y", "", IF(COUNTBLANK(K731)=1, 'order-admin-units'!$B$1+1, VLOOKUP(K731, ordercountry, 2))))</f>
        <v/>
      </c>
      <c r="Y731" s="147" t="str">
        <f>IF(COUNTBLANK(D731)=1,"",IF('order-admin-units'!$I$1&lt;&gt;"y", "", IF(COUNTBLANK(K731:L731)&gt;0, 'order-admin-units'!$B$2+1, VLOOKUP(K731&amp;"@"&amp;L731, orderadmin, 2))))</f>
        <v/>
      </c>
      <c r="Z731" s="147" t="str">
        <f t="shared" si="81"/>
        <v/>
      </c>
      <c r="AA731" s="147" t="str">
        <f t="shared" si="82"/>
        <v/>
      </c>
      <c r="AB731" s="147" t="str">
        <f t="shared" si="83"/>
        <v/>
      </c>
      <c r="AC731" s="147" t="str">
        <f t="shared" si="79"/>
        <v/>
      </c>
      <c r="AD731" s="11" t="str">
        <f t="shared" si="84"/>
        <v/>
      </c>
      <c r="AE731" s="11" t="str">
        <f t="array" ref="AE731">IF(COUNTBLANK(D731)=1,"",IF(OR($H$2="y",$H$2="m"),IF(AA731=AA730,IF(OR(AB731=$AB$4:$AB730)=FALSE,AE730&amp;C731,AE730),"("&amp;C731)&amp;IF(AA731=AA732,IF(OR(AB732=$AB$4:$AB731)=FALSE,", ",""),") "),""))</f>
        <v/>
      </c>
      <c r="AF731" s="11" t="str">
        <f t="array" ref="AF731">IF((COUNTBLANK(D731)=0)*OR($H$2="y",$H$2="m"),IFERROR(LEFT(C731, FIND(" ",C731)-1), C731),"")</f>
        <v/>
      </c>
      <c r="AG731" s="11" t="str">
        <f t="array" ref="AG731">IF(COUNTBLANK(D731)=1,"",IF(OR($H$2="y",$H$2="m"),IF(AA731=AA730,IF(OR(AC731=$AC$4:$AC730)=FALSE,AG730&amp;AF731,AG730),"("&amp;AF731)&amp;IF(AA731=AA732,IF(OR(AC732=$AC$4:$AC731)=FALSE,", ",""),") "),""))</f>
        <v/>
      </c>
      <c r="AH731" s="10" t="str">
        <f>IF((COUNTBLANK(D731)=1),"",IF(D731=D730,AH730,"")&amp;IF(B730&lt;&gt;B731,((IF(COUNTBLANK(E731)=1,$D$3&amp;"Non-type material: "&amp;$D$3,$D$3&amp;INDEX('type-categories'!$A$2:$B$100,MATCH(E731,'type-categories'!$A$2:$A$100,0),2)&amp;$D$3))),"")&amp;(IF(K731&lt;&gt;K730,$C$2&amp;UPPER(K731)&amp;$C$2&amp;$K$3&amp;" ",(IF(B731&lt;&gt;B730,$C$2&amp;UPPER(K731)&amp;$C$2&amp;$K$3&amp;" ",""))))&amp;IF((AA731&lt;&gt;AA732)*($H$2="y"),AD731&amp;AE731,IF((AA731&lt;&gt;AA732)*($H$2="m"),AD731&amp;AG731,IF(($H$2&lt;&gt;"m")*($H$2&lt;&gt;"Y"),(IF(F731=0,"",F731&amp;" "&amp;$F$4&amp;" "))&amp;(IF(G731=0,"",G731&amp;" "&amp;$G$4&amp;" "))&amp;(IF(H731=0,"",H731&amp;" "&amp;H$4&amp;" "))&amp;(IF(I731=0,"",I731&amp;" "&amp;$I$4&amp;" "))&amp;(IF(J731=0,"",J731&amp;" "&amp;$J$4&amp;" ")),"")))&amp;"; "&amp;IF((B731=B730)*(AA731=AA730), "same collecting data; ", IF((B731=B730)*(Z730=Z731),"same locality; ",(IF(COUNTBLANK(L731)=1,"",$D$2&amp;L731&amp;$L$3&amp;" "&amp;$D$2))&amp;(IF(COUNTBLANK(M731)=1,"",$E$2&amp;M731&amp;$E$2&amp;", "))&amp;(IF(COUNTBLANK(N731)=1,"",N731&amp;"; "))&amp;(IF(COUNTBLANK(O731)=1,"",O731&amp;"; ")))&amp;(IF(COUNTBLANK(P731)=1,"",P731&amp;"; "))&amp;(IF(COUNTBLANK(Q731)=1,"",Q731&amp;"; "))&amp;(IF(COUNTBLANK(R731)=1,"",R731&amp;"m, "))&amp;IF((COUNTBLANK(S731)=0)*(S731&lt;&gt;S730), S731&amp;"; ","")&amp;(IF(COUNTBLANK(U731)=1,"",U731&amp;"; "))&amp;(IF(COUNTBLANK(T731)=1,"",IF(COUNTBLANK(F$2)=1,T731&amp;"; ",T731&amp;" "&amp;F$2&amp;"; "))))&amp;(IF(COUNTBLANK(V731)=1,"",V731&amp;"; "))&amp;IF((COUNTBLANK(C731)=1),"",C731)&amp;IF((B731=B732)*(K731=K732)*(L731=L732)*(M731=M732),IF(($H$2&lt;&gt;"m")*($H$2&lt;&gt;"Y"), " • ", IF((ISNUMBER(FIND(")",AE731))), " • ", "")),IF((B731=B732)*(K731=K732)," • ",". ")))</f>
        <v/>
      </c>
      <c r="AI731" s="1"/>
    </row>
    <row r="732" spans="1:35" x14ac:dyDescent="0.25">
      <c r="A732" s="3" t="str">
        <f t="shared" si="80"/>
        <v/>
      </c>
      <c r="B732" s="53" t="str">
        <f t="shared" si="78"/>
        <v/>
      </c>
      <c r="C732" s="57"/>
      <c r="D732" s="57"/>
      <c r="E732" s="57"/>
      <c r="F732" s="57"/>
      <c r="G732" s="57"/>
      <c r="H732" s="57"/>
      <c r="I732" s="57"/>
      <c r="J732" s="57"/>
      <c r="K732" s="57"/>
      <c r="L732" s="57"/>
      <c r="M732" s="54"/>
      <c r="N732" s="57"/>
      <c r="O732" s="58"/>
      <c r="P732" s="58"/>
      <c r="Q732" s="58"/>
      <c r="R732" s="58"/>
      <c r="S732" s="54"/>
      <c r="T732" s="57"/>
      <c r="U732" s="57"/>
      <c r="V732" s="57"/>
      <c r="W732" s="57"/>
      <c r="X732" s="147" t="str">
        <f>IF(COUNTBLANK(D732)=1,"",IF('order-admin-units'!$I$1&lt;&gt;"y", "", IF(COUNTBLANK(K732)=1, 'order-admin-units'!$B$1+1, VLOOKUP(K732, ordercountry, 2))))</f>
        <v/>
      </c>
      <c r="Y732" s="147" t="str">
        <f>IF(COUNTBLANK(D732)=1,"",IF('order-admin-units'!$I$1&lt;&gt;"y", "", IF(COUNTBLANK(K732:L732)&gt;0, 'order-admin-units'!$B$2+1, VLOOKUP(K732&amp;"@"&amp;L732, orderadmin, 2))))</f>
        <v/>
      </c>
      <c r="Z732" s="147" t="str">
        <f t="shared" si="81"/>
        <v/>
      </c>
      <c r="AA732" s="147" t="str">
        <f t="shared" si="82"/>
        <v/>
      </c>
      <c r="AB732" s="147" t="str">
        <f t="shared" si="83"/>
        <v/>
      </c>
      <c r="AC732" s="147" t="str">
        <f t="shared" si="79"/>
        <v/>
      </c>
      <c r="AD732" s="11" t="str">
        <f t="shared" si="84"/>
        <v/>
      </c>
      <c r="AE732" s="11" t="str">
        <f t="array" ref="AE732">IF(COUNTBLANK(D732)=1,"",IF(OR($H$2="y",$H$2="m"),IF(AA732=AA731,IF(OR(AB732=$AB$4:$AB731)=FALSE,AE731&amp;C732,AE731),"("&amp;C732)&amp;IF(AA732=AA733,IF(OR(AB733=$AB$4:$AB732)=FALSE,", ",""),") "),""))</f>
        <v/>
      </c>
      <c r="AF732" s="11" t="str">
        <f t="array" ref="AF732">IF((COUNTBLANK(D732)=0)*OR($H$2="y",$H$2="m"),IFERROR(LEFT(C732, FIND(" ",C732)-1), C732),"")</f>
        <v/>
      </c>
      <c r="AG732" s="11" t="str">
        <f t="array" ref="AG732">IF(COUNTBLANK(D732)=1,"",IF(OR($H$2="y",$H$2="m"),IF(AA732=AA731,IF(OR(AC732=$AC$4:$AC731)=FALSE,AG731&amp;AF732,AG731),"("&amp;AF732)&amp;IF(AA732=AA733,IF(OR(AC733=$AC$4:$AC732)=FALSE,", ",""),") "),""))</f>
        <v/>
      </c>
      <c r="AH732" s="10" t="str">
        <f>IF((COUNTBLANK(D732)=1),"",IF(D732=D731,AH731,"")&amp;IF(B731&lt;&gt;B732,((IF(COUNTBLANK(E732)=1,$D$3&amp;"Non-type material: "&amp;$D$3,$D$3&amp;INDEX('type-categories'!$A$2:$B$100,MATCH(E732,'type-categories'!$A$2:$A$100,0),2)&amp;$D$3))),"")&amp;(IF(K732&lt;&gt;K731,$C$2&amp;UPPER(K732)&amp;$C$2&amp;$K$3&amp;" ",(IF(B732&lt;&gt;B731,$C$2&amp;UPPER(K732)&amp;$C$2&amp;$K$3&amp;" ",""))))&amp;IF((AA732&lt;&gt;AA733)*($H$2="y"),AD732&amp;AE732,IF((AA732&lt;&gt;AA733)*($H$2="m"),AD732&amp;AG732,IF(($H$2&lt;&gt;"m")*($H$2&lt;&gt;"Y"),(IF(F732=0,"",F732&amp;" "&amp;$F$4&amp;" "))&amp;(IF(G732=0,"",G732&amp;" "&amp;$G$4&amp;" "))&amp;(IF(H732=0,"",H732&amp;" "&amp;H$4&amp;" "))&amp;(IF(I732=0,"",I732&amp;" "&amp;$I$4&amp;" "))&amp;(IF(J732=0,"",J732&amp;" "&amp;$J$4&amp;" ")),"")))&amp;"; "&amp;IF((B732=B731)*(AA732=AA731), "same collecting data; ", IF((B732=B731)*(Z731=Z732),"same locality; ",(IF(COUNTBLANK(L732)=1,"",$D$2&amp;L732&amp;$L$3&amp;" "&amp;$D$2))&amp;(IF(COUNTBLANK(M732)=1,"",$E$2&amp;M732&amp;$E$2&amp;", "))&amp;(IF(COUNTBLANK(N732)=1,"",N732&amp;"; "))&amp;(IF(COUNTBLANK(O732)=1,"",O732&amp;"; ")))&amp;(IF(COUNTBLANK(P732)=1,"",P732&amp;"; "))&amp;(IF(COUNTBLANK(Q732)=1,"",Q732&amp;"; "))&amp;(IF(COUNTBLANK(R732)=1,"",R732&amp;"m, "))&amp;IF((COUNTBLANK(S732)=0)*(S732&lt;&gt;S731), S732&amp;"; ","")&amp;(IF(COUNTBLANK(U732)=1,"",U732&amp;"; "))&amp;(IF(COUNTBLANK(T732)=1,"",IF(COUNTBLANK(F$2)=1,T732&amp;"; ",T732&amp;" "&amp;F$2&amp;"; "))))&amp;(IF(COUNTBLANK(V732)=1,"",V732&amp;"; "))&amp;IF((COUNTBLANK(C732)=1),"",C732)&amp;IF((B732=B733)*(K732=K733)*(L732=L733)*(M732=M733),IF(($H$2&lt;&gt;"m")*($H$2&lt;&gt;"Y"), " • ", IF((ISNUMBER(FIND(")",AE732))), " • ", "")),IF((B732=B733)*(K732=K733)," • ",". ")))</f>
        <v/>
      </c>
      <c r="AI732" s="1"/>
    </row>
    <row r="733" spans="1:35" x14ac:dyDescent="0.25">
      <c r="A733" s="3" t="str">
        <f t="shared" si="80"/>
        <v/>
      </c>
      <c r="B733" s="53" t="str">
        <f t="shared" si="78"/>
        <v/>
      </c>
      <c r="C733" s="57"/>
      <c r="D733" s="57"/>
      <c r="E733" s="57"/>
      <c r="F733" s="57"/>
      <c r="G733" s="57"/>
      <c r="H733" s="57"/>
      <c r="I733" s="57"/>
      <c r="J733" s="57"/>
      <c r="K733" s="57"/>
      <c r="L733" s="57"/>
      <c r="M733" s="54"/>
      <c r="N733" s="57"/>
      <c r="O733" s="58"/>
      <c r="P733" s="58"/>
      <c r="Q733" s="58"/>
      <c r="R733" s="58"/>
      <c r="S733" s="54"/>
      <c r="T733" s="57"/>
      <c r="U733" s="57"/>
      <c r="V733" s="57"/>
      <c r="W733" s="57"/>
      <c r="X733" s="147" t="str">
        <f>IF(COUNTBLANK(D733)=1,"",IF('order-admin-units'!$I$1&lt;&gt;"y", "", IF(COUNTBLANK(K733)=1, 'order-admin-units'!$B$1+1, VLOOKUP(K733, ordercountry, 2))))</f>
        <v/>
      </c>
      <c r="Y733" s="147" t="str">
        <f>IF(COUNTBLANK(D733)=1,"",IF('order-admin-units'!$I$1&lt;&gt;"y", "", IF(COUNTBLANK(K733:L733)&gt;0, 'order-admin-units'!$B$2+1, VLOOKUP(K733&amp;"@"&amp;L733, orderadmin, 2))))</f>
        <v/>
      </c>
      <c r="Z733" s="147" t="str">
        <f t="shared" si="81"/>
        <v/>
      </c>
      <c r="AA733" s="147" t="str">
        <f t="shared" si="82"/>
        <v/>
      </c>
      <c r="AB733" s="147" t="str">
        <f t="shared" si="83"/>
        <v/>
      </c>
      <c r="AC733" s="147" t="str">
        <f t="shared" si="79"/>
        <v/>
      </c>
      <c r="AD733" s="11" t="str">
        <f t="shared" si="84"/>
        <v/>
      </c>
      <c r="AE733" s="11" t="str">
        <f t="array" ref="AE733">IF(COUNTBLANK(D733)=1,"",IF(OR($H$2="y",$H$2="m"),IF(AA733=AA732,IF(OR(AB733=$AB$4:$AB732)=FALSE,AE732&amp;C733,AE732),"("&amp;C733)&amp;IF(AA733=AA734,IF(OR(AB734=$AB$4:$AB733)=FALSE,", ",""),") "),""))</f>
        <v/>
      </c>
      <c r="AF733" s="11" t="str">
        <f t="array" ref="AF733">IF((COUNTBLANK(D733)=0)*OR($H$2="y",$H$2="m"),IFERROR(LEFT(C733, FIND(" ",C733)-1), C733),"")</f>
        <v/>
      </c>
      <c r="AG733" s="11" t="str">
        <f t="array" ref="AG733">IF(COUNTBLANK(D733)=1,"",IF(OR($H$2="y",$H$2="m"),IF(AA733=AA732,IF(OR(AC733=$AC$4:$AC732)=FALSE,AG732&amp;AF733,AG732),"("&amp;AF733)&amp;IF(AA733=AA734,IF(OR(AC734=$AC$4:$AC733)=FALSE,", ",""),") "),""))</f>
        <v/>
      </c>
      <c r="AH733" s="10" t="str">
        <f>IF((COUNTBLANK(D733)=1),"",IF(D733=D732,AH732,"")&amp;IF(B732&lt;&gt;B733,((IF(COUNTBLANK(E733)=1,$D$3&amp;"Non-type material: "&amp;$D$3,$D$3&amp;INDEX('type-categories'!$A$2:$B$100,MATCH(E733,'type-categories'!$A$2:$A$100,0),2)&amp;$D$3))),"")&amp;(IF(K733&lt;&gt;K732,$C$2&amp;UPPER(K733)&amp;$C$2&amp;$K$3&amp;" ",(IF(B733&lt;&gt;B732,$C$2&amp;UPPER(K733)&amp;$C$2&amp;$K$3&amp;" ",""))))&amp;IF((AA733&lt;&gt;AA734)*($H$2="y"),AD733&amp;AE733,IF((AA733&lt;&gt;AA734)*($H$2="m"),AD733&amp;AG733,IF(($H$2&lt;&gt;"m")*($H$2&lt;&gt;"Y"),(IF(F733=0,"",F733&amp;" "&amp;$F$4&amp;" "))&amp;(IF(G733=0,"",G733&amp;" "&amp;$G$4&amp;" "))&amp;(IF(H733=0,"",H733&amp;" "&amp;H$4&amp;" "))&amp;(IF(I733=0,"",I733&amp;" "&amp;$I$4&amp;" "))&amp;(IF(J733=0,"",J733&amp;" "&amp;$J$4&amp;" ")),"")))&amp;"; "&amp;IF((B733=B732)*(AA733=AA732), "same collecting data; ", IF((B733=B732)*(Z732=Z733),"same locality; ",(IF(COUNTBLANK(L733)=1,"",$D$2&amp;L733&amp;$L$3&amp;" "&amp;$D$2))&amp;(IF(COUNTBLANK(M733)=1,"",$E$2&amp;M733&amp;$E$2&amp;", "))&amp;(IF(COUNTBLANK(N733)=1,"",N733&amp;"; "))&amp;(IF(COUNTBLANK(O733)=1,"",O733&amp;"; ")))&amp;(IF(COUNTBLANK(P733)=1,"",P733&amp;"; "))&amp;(IF(COUNTBLANK(Q733)=1,"",Q733&amp;"; "))&amp;(IF(COUNTBLANK(R733)=1,"",R733&amp;"m, "))&amp;IF((COUNTBLANK(S733)=0)*(S733&lt;&gt;S732), S733&amp;"; ","")&amp;(IF(COUNTBLANK(U733)=1,"",U733&amp;"; "))&amp;(IF(COUNTBLANK(T733)=1,"",IF(COUNTBLANK(F$2)=1,T733&amp;"; ",T733&amp;" "&amp;F$2&amp;"; "))))&amp;(IF(COUNTBLANK(V733)=1,"",V733&amp;"; "))&amp;IF((COUNTBLANK(C733)=1),"",C733)&amp;IF((B733=B734)*(K733=K734)*(L733=L734)*(M733=M734),IF(($H$2&lt;&gt;"m")*($H$2&lt;&gt;"Y"), " • ", IF((ISNUMBER(FIND(")",AE733))), " • ", "")),IF((B733=B734)*(K733=K734)," • ",". ")))</f>
        <v/>
      </c>
      <c r="AI733" s="1"/>
    </row>
    <row r="734" spans="1:35" x14ac:dyDescent="0.25">
      <c r="A734" s="3" t="str">
        <f t="shared" si="80"/>
        <v/>
      </c>
      <c r="B734" s="53" t="str">
        <f t="shared" si="78"/>
        <v/>
      </c>
      <c r="C734" s="57"/>
      <c r="D734" s="57"/>
      <c r="E734" s="57"/>
      <c r="F734" s="57"/>
      <c r="G734" s="57"/>
      <c r="H734" s="57"/>
      <c r="I734" s="57"/>
      <c r="J734" s="57"/>
      <c r="K734" s="57"/>
      <c r="L734" s="57"/>
      <c r="M734" s="54"/>
      <c r="N734" s="57"/>
      <c r="O734" s="58"/>
      <c r="P734" s="58"/>
      <c r="Q734" s="58"/>
      <c r="R734" s="58"/>
      <c r="S734" s="54"/>
      <c r="T734" s="57"/>
      <c r="U734" s="57"/>
      <c r="V734" s="57"/>
      <c r="W734" s="57"/>
      <c r="X734" s="147" t="str">
        <f>IF(COUNTBLANK(D734)=1,"",IF('order-admin-units'!$I$1&lt;&gt;"y", "", IF(COUNTBLANK(K734)=1, 'order-admin-units'!$B$1+1, VLOOKUP(K734, ordercountry, 2))))</f>
        <v/>
      </c>
      <c r="Y734" s="147" t="str">
        <f>IF(COUNTBLANK(D734)=1,"",IF('order-admin-units'!$I$1&lt;&gt;"y", "", IF(COUNTBLANK(K734:L734)&gt;0, 'order-admin-units'!$B$2+1, VLOOKUP(K734&amp;"@"&amp;L734, orderadmin, 2))))</f>
        <v/>
      </c>
      <c r="Z734" s="147" t="str">
        <f t="shared" si="81"/>
        <v/>
      </c>
      <c r="AA734" s="147" t="str">
        <f t="shared" si="82"/>
        <v/>
      </c>
      <c r="AB734" s="147" t="str">
        <f t="shared" si="83"/>
        <v/>
      </c>
      <c r="AC734" s="147" t="str">
        <f t="shared" si="79"/>
        <v/>
      </c>
      <c r="AD734" s="11" t="str">
        <f t="shared" si="84"/>
        <v/>
      </c>
      <c r="AE734" s="11" t="str">
        <f t="array" ref="AE734">IF(COUNTBLANK(D734)=1,"",IF(OR($H$2="y",$H$2="m"),IF(AA734=AA733,IF(OR(AB734=$AB$4:$AB733)=FALSE,AE733&amp;C734,AE733),"("&amp;C734)&amp;IF(AA734=AA735,IF(OR(AB735=$AB$4:$AB734)=FALSE,", ",""),") "),""))</f>
        <v/>
      </c>
      <c r="AF734" s="11" t="str">
        <f t="array" ref="AF734">IF((COUNTBLANK(D734)=0)*OR($H$2="y",$H$2="m"),IFERROR(LEFT(C734, FIND(" ",C734)-1), C734),"")</f>
        <v/>
      </c>
      <c r="AG734" s="11" t="str">
        <f t="array" ref="AG734">IF(COUNTBLANK(D734)=1,"",IF(OR($H$2="y",$H$2="m"),IF(AA734=AA733,IF(OR(AC734=$AC$4:$AC733)=FALSE,AG733&amp;AF734,AG733),"("&amp;AF734)&amp;IF(AA734=AA735,IF(OR(AC735=$AC$4:$AC734)=FALSE,", ",""),") "),""))</f>
        <v/>
      </c>
      <c r="AH734" s="10" t="str">
        <f>IF((COUNTBLANK(D734)=1),"",IF(D734=D733,AH733,"")&amp;IF(B733&lt;&gt;B734,((IF(COUNTBLANK(E734)=1,$D$3&amp;"Non-type material: "&amp;$D$3,$D$3&amp;INDEX('type-categories'!$A$2:$B$100,MATCH(E734,'type-categories'!$A$2:$A$100,0),2)&amp;$D$3))),"")&amp;(IF(K734&lt;&gt;K733,$C$2&amp;UPPER(K734)&amp;$C$2&amp;$K$3&amp;" ",(IF(B734&lt;&gt;B733,$C$2&amp;UPPER(K734)&amp;$C$2&amp;$K$3&amp;" ",""))))&amp;IF((AA734&lt;&gt;AA735)*($H$2="y"),AD734&amp;AE734,IF((AA734&lt;&gt;AA735)*($H$2="m"),AD734&amp;AG734,IF(($H$2&lt;&gt;"m")*($H$2&lt;&gt;"Y"),(IF(F734=0,"",F734&amp;" "&amp;$F$4&amp;" "))&amp;(IF(G734=0,"",G734&amp;" "&amp;$G$4&amp;" "))&amp;(IF(H734=0,"",H734&amp;" "&amp;H$4&amp;" "))&amp;(IF(I734=0,"",I734&amp;" "&amp;$I$4&amp;" "))&amp;(IF(J734=0,"",J734&amp;" "&amp;$J$4&amp;" ")),"")))&amp;"; "&amp;IF((B734=B733)*(AA734=AA733), "same collecting data; ", IF((B734=B733)*(Z733=Z734),"same locality; ",(IF(COUNTBLANK(L734)=1,"",$D$2&amp;L734&amp;$L$3&amp;" "&amp;$D$2))&amp;(IF(COUNTBLANK(M734)=1,"",$E$2&amp;M734&amp;$E$2&amp;", "))&amp;(IF(COUNTBLANK(N734)=1,"",N734&amp;"; "))&amp;(IF(COUNTBLANK(O734)=1,"",O734&amp;"; ")))&amp;(IF(COUNTBLANK(P734)=1,"",P734&amp;"; "))&amp;(IF(COUNTBLANK(Q734)=1,"",Q734&amp;"; "))&amp;(IF(COUNTBLANK(R734)=1,"",R734&amp;"m, "))&amp;IF((COUNTBLANK(S734)=0)*(S734&lt;&gt;S733), S734&amp;"; ","")&amp;(IF(COUNTBLANK(U734)=1,"",U734&amp;"; "))&amp;(IF(COUNTBLANK(T734)=1,"",IF(COUNTBLANK(F$2)=1,T734&amp;"; ",T734&amp;" "&amp;F$2&amp;"; "))))&amp;(IF(COUNTBLANK(V734)=1,"",V734&amp;"; "))&amp;IF((COUNTBLANK(C734)=1),"",C734)&amp;IF((B734=B735)*(K734=K735)*(L734=L735)*(M734=M735),IF(($H$2&lt;&gt;"m")*($H$2&lt;&gt;"Y"), " • ", IF((ISNUMBER(FIND(")",AE734))), " • ", "")),IF((B734=B735)*(K734=K735)," • ",". ")))</f>
        <v/>
      </c>
      <c r="AI734" s="1"/>
    </row>
    <row r="735" spans="1:35" x14ac:dyDescent="0.25">
      <c r="A735" s="3" t="str">
        <f t="shared" si="80"/>
        <v/>
      </c>
      <c r="B735" s="53" t="str">
        <f t="shared" si="78"/>
        <v/>
      </c>
      <c r="C735" s="57"/>
      <c r="D735" s="57"/>
      <c r="E735" s="57"/>
      <c r="F735" s="57"/>
      <c r="G735" s="57"/>
      <c r="H735" s="57"/>
      <c r="I735" s="57"/>
      <c r="J735" s="57"/>
      <c r="K735" s="57"/>
      <c r="L735" s="57"/>
      <c r="M735" s="54"/>
      <c r="N735" s="57"/>
      <c r="O735" s="58"/>
      <c r="P735" s="58"/>
      <c r="Q735" s="58"/>
      <c r="R735" s="58"/>
      <c r="S735" s="54"/>
      <c r="T735" s="57"/>
      <c r="U735" s="57"/>
      <c r="V735" s="57"/>
      <c r="W735" s="57"/>
      <c r="X735" s="147" t="str">
        <f>IF(COUNTBLANK(D735)=1,"",IF('order-admin-units'!$I$1&lt;&gt;"y", "", IF(COUNTBLANK(K735)=1, 'order-admin-units'!$B$1+1, VLOOKUP(K735, ordercountry, 2))))</f>
        <v/>
      </c>
      <c r="Y735" s="147" t="str">
        <f>IF(COUNTBLANK(D735)=1,"",IF('order-admin-units'!$I$1&lt;&gt;"y", "", IF(COUNTBLANK(K735:L735)&gt;0, 'order-admin-units'!$B$2+1, VLOOKUP(K735&amp;"@"&amp;L735, orderadmin, 2))))</f>
        <v/>
      </c>
      <c r="Z735" s="147" t="str">
        <f t="shared" si="81"/>
        <v/>
      </c>
      <c r="AA735" s="147" t="str">
        <f t="shared" si="82"/>
        <v/>
      </c>
      <c r="AB735" s="147" t="str">
        <f t="shared" si="83"/>
        <v/>
      </c>
      <c r="AC735" s="147" t="str">
        <f t="shared" si="79"/>
        <v/>
      </c>
      <c r="AD735" s="11" t="str">
        <f t="shared" si="84"/>
        <v/>
      </c>
      <c r="AE735" s="11" t="str">
        <f t="array" ref="AE735">IF(COUNTBLANK(D735)=1,"",IF(OR($H$2="y",$H$2="m"),IF(AA735=AA734,IF(OR(AB735=$AB$4:$AB734)=FALSE,AE734&amp;C735,AE734),"("&amp;C735)&amp;IF(AA735=AA736,IF(OR(AB736=$AB$4:$AB735)=FALSE,", ",""),") "),""))</f>
        <v/>
      </c>
      <c r="AF735" s="11" t="str">
        <f t="array" ref="AF735">IF((COUNTBLANK(D735)=0)*OR($H$2="y",$H$2="m"),IFERROR(LEFT(C735, FIND(" ",C735)-1), C735),"")</f>
        <v/>
      </c>
      <c r="AG735" s="11" t="str">
        <f t="array" ref="AG735">IF(COUNTBLANK(D735)=1,"",IF(OR($H$2="y",$H$2="m"),IF(AA735=AA734,IF(OR(AC735=$AC$4:$AC734)=FALSE,AG734&amp;AF735,AG734),"("&amp;AF735)&amp;IF(AA735=AA736,IF(OR(AC736=$AC$4:$AC735)=FALSE,", ",""),") "),""))</f>
        <v/>
      </c>
      <c r="AH735" s="10" t="str">
        <f>IF((COUNTBLANK(D735)=1),"",IF(D735=D734,AH734,"")&amp;IF(B734&lt;&gt;B735,((IF(COUNTBLANK(E735)=1,$D$3&amp;"Non-type material: "&amp;$D$3,$D$3&amp;INDEX('type-categories'!$A$2:$B$100,MATCH(E735,'type-categories'!$A$2:$A$100,0),2)&amp;$D$3))),"")&amp;(IF(K735&lt;&gt;K734,$C$2&amp;UPPER(K735)&amp;$C$2&amp;$K$3&amp;" ",(IF(B735&lt;&gt;B734,$C$2&amp;UPPER(K735)&amp;$C$2&amp;$K$3&amp;" ",""))))&amp;IF((AA735&lt;&gt;AA736)*($H$2="y"),AD735&amp;AE735,IF((AA735&lt;&gt;AA736)*($H$2="m"),AD735&amp;AG735,IF(($H$2&lt;&gt;"m")*($H$2&lt;&gt;"Y"),(IF(F735=0,"",F735&amp;" "&amp;$F$4&amp;" "))&amp;(IF(G735=0,"",G735&amp;" "&amp;$G$4&amp;" "))&amp;(IF(H735=0,"",H735&amp;" "&amp;H$4&amp;" "))&amp;(IF(I735=0,"",I735&amp;" "&amp;$I$4&amp;" "))&amp;(IF(J735=0,"",J735&amp;" "&amp;$J$4&amp;" ")),"")))&amp;"; "&amp;IF((B735=B734)*(AA735=AA734), "same collecting data; ", IF((B735=B734)*(Z734=Z735),"same locality; ",(IF(COUNTBLANK(L735)=1,"",$D$2&amp;L735&amp;$L$3&amp;" "&amp;$D$2))&amp;(IF(COUNTBLANK(M735)=1,"",$E$2&amp;M735&amp;$E$2&amp;", "))&amp;(IF(COUNTBLANK(N735)=1,"",N735&amp;"; "))&amp;(IF(COUNTBLANK(O735)=1,"",O735&amp;"; ")))&amp;(IF(COUNTBLANK(P735)=1,"",P735&amp;"; "))&amp;(IF(COUNTBLANK(Q735)=1,"",Q735&amp;"; "))&amp;(IF(COUNTBLANK(R735)=1,"",R735&amp;"m, "))&amp;IF((COUNTBLANK(S735)=0)*(S735&lt;&gt;S734), S735&amp;"; ","")&amp;(IF(COUNTBLANK(U735)=1,"",U735&amp;"; "))&amp;(IF(COUNTBLANK(T735)=1,"",IF(COUNTBLANK(F$2)=1,T735&amp;"; ",T735&amp;" "&amp;F$2&amp;"; "))))&amp;(IF(COUNTBLANK(V735)=1,"",V735&amp;"; "))&amp;IF((COUNTBLANK(C735)=1),"",C735)&amp;IF((B735=B736)*(K735=K736)*(L735=L736)*(M735=M736),IF(($H$2&lt;&gt;"m")*($H$2&lt;&gt;"Y"), " • ", IF((ISNUMBER(FIND(")",AE735))), " • ", "")),IF((B735=B736)*(K735=K736)," • ",". ")))</f>
        <v/>
      </c>
      <c r="AI735" s="1"/>
    </row>
    <row r="736" spans="1:35" x14ac:dyDescent="0.25">
      <c r="A736" s="3" t="str">
        <f t="shared" si="80"/>
        <v/>
      </c>
      <c r="B736" s="53" t="str">
        <f t="shared" si="78"/>
        <v/>
      </c>
      <c r="C736" s="57"/>
      <c r="D736" s="57"/>
      <c r="E736" s="57"/>
      <c r="F736" s="57"/>
      <c r="G736" s="57"/>
      <c r="H736" s="57"/>
      <c r="I736" s="57"/>
      <c r="J736" s="57"/>
      <c r="K736" s="57"/>
      <c r="L736" s="57"/>
      <c r="M736" s="54"/>
      <c r="N736" s="57"/>
      <c r="O736" s="58"/>
      <c r="P736" s="58"/>
      <c r="Q736" s="58"/>
      <c r="R736" s="58"/>
      <c r="S736" s="54"/>
      <c r="T736" s="57"/>
      <c r="U736" s="57"/>
      <c r="V736" s="57"/>
      <c r="W736" s="57"/>
      <c r="X736" s="147" t="str">
        <f>IF(COUNTBLANK(D736)=1,"",IF('order-admin-units'!$I$1&lt;&gt;"y", "", IF(COUNTBLANK(K736)=1, 'order-admin-units'!$B$1+1, VLOOKUP(K736, ordercountry, 2))))</f>
        <v/>
      </c>
      <c r="Y736" s="147" t="str">
        <f>IF(COUNTBLANK(D736)=1,"",IF('order-admin-units'!$I$1&lt;&gt;"y", "", IF(COUNTBLANK(K736:L736)&gt;0, 'order-admin-units'!$B$2+1, VLOOKUP(K736&amp;"@"&amp;L736, orderadmin, 2))))</f>
        <v/>
      </c>
      <c r="Z736" s="147" t="str">
        <f t="shared" si="81"/>
        <v/>
      </c>
      <c r="AA736" s="147" t="str">
        <f t="shared" si="82"/>
        <v/>
      </c>
      <c r="AB736" s="147" t="str">
        <f t="shared" si="83"/>
        <v/>
      </c>
      <c r="AC736" s="147" t="str">
        <f t="shared" si="79"/>
        <v/>
      </c>
      <c r="AD736" s="11" t="str">
        <f t="shared" si="84"/>
        <v/>
      </c>
      <c r="AE736" s="11" t="str">
        <f t="array" ref="AE736">IF(COUNTBLANK(D736)=1,"",IF(OR($H$2="y",$H$2="m"),IF(AA736=AA735,IF(OR(AB736=$AB$4:$AB735)=FALSE,AE735&amp;C736,AE735),"("&amp;C736)&amp;IF(AA736=AA737,IF(OR(AB737=$AB$4:$AB736)=FALSE,", ",""),") "),""))</f>
        <v/>
      </c>
      <c r="AF736" s="11" t="str">
        <f t="array" ref="AF736">IF((COUNTBLANK(D736)=0)*OR($H$2="y",$H$2="m"),IFERROR(LEFT(C736, FIND(" ",C736)-1), C736),"")</f>
        <v/>
      </c>
      <c r="AG736" s="11" t="str">
        <f t="array" ref="AG736">IF(COUNTBLANK(D736)=1,"",IF(OR($H$2="y",$H$2="m"),IF(AA736=AA735,IF(OR(AC736=$AC$4:$AC735)=FALSE,AG735&amp;AF736,AG735),"("&amp;AF736)&amp;IF(AA736=AA737,IF(OR(AC737=$AC$4:$AC736)=FALSE,", ",""),") "),""))</f>
        <v/>
      </c>
      <c r="AH736" s="10" t="str">
        <f>IF((COUNTBLANK(D736)=1),"",IF(D736=D735,AH735,"")&amp;IF(B735&lt;&gt;B736,((IF(COUNTBLANK(E736)=1,$D$3&amp;"Non-type material: "&amp;$D$3,$D$3&amp;INDEX('type-categories'!$A$2:$B$100,MATCH(E736,'type-categories'!$A$2:$A$100,0),2)&amp;$D$3))),"")&amp;(IF(K736&lt;&gt;K735,$C$2&amp;UPPER(K736)&amp;$C$2&amp;$K$3&amp;" ",(IF(B736&lt;&gt;B735,$C$2&amp;UPPER(K736)&amp;$C$2&amp;$K$3&amp;" ",""))))&amp;IF((AA736&lt;&gt;AA737)*($H$2="y"),AD736&amp;AE736,IF((AA736&lt;&gt;AA737)*($H$2="m"),AD736&amp;AG736,IF(($H$2&lt;&gt;"m")*($H$2&lt;&gt;"Y"),(IF(F736=0,"",F736&amp;" "&amp;$F$4&amp;" "))&amp;(IF(G736=0,"",G736&amp;" "&amp;$G$4&amp;" "))&amp;(IF(H736=0,"",H736&amp;" "&amp;H$4&amp;" "))&amp;(IF(I736=0,"",I736&amp;" "&amp;$I$4&amp;" "))&amp;(IF(J736=0,"",J736&amp;" "&amp;$J$4&amp;" ")),"")))&amp;"; "&amp;IF((B736=B735)*(AA736=AA735), "same collecting data; ", IF((B736=B735)*(Z735=Z736),"same locality; ",(IF(COUNTBLANK(L736)=1,"",$D$2&amp;L736&amp;$L$3&amp;" "&amp;$D$2))&amp;(IF(COUNTBLANK(M736)=1,"",$E$2&amp;M736&amp;$E$2&amp;", "))&amp;(IF(COUNTBLANK(N736)=1,"",N736&amp;"; "))&amp;(IF(COUNTBLANK(O736)=1,"",O736&amp;"; ")))&amp;(IF(COUNTBLANK(P736)=1,"",P736&amp;"; "))&amp;(IF(COUNTBLANK(Q736)=1,"",Q736&amp;"; "))&amp;(IF(COUNTBLANK(R736)=1,"",R736&amp;"m, "))&amp;IF((COUNTBLANK(S736)=0)*(S736&lt;&gt;S735), S736&amp;"; ","")&amp;(IF(COUNTBLANK(U736)=1,"",U736&amp;"; "))&amp;(IF(COUNTBLANK(T736)=1,"",IF(COUNTBLANK(F$2)=1,T736&amp;"; ",T736&amp;" "&amp;F$2&amp;"; "))))&amp;(IF(COUNTBLANK(V736)=1,"",V736&amp;"; "))&amp;IF((COUNTBLANK(C736)=1),"",C736)&amp;IF((B736=B737)*(K736=K737)*(L736=L737)*(M736=M737),IF(($H$2&lt;&gt;"m")*($H$2&lt;&gt;"Y"), " • ", IF((ISNUMBER(FIND(")",AE736))), " • ", "")),IF((B736=B737)*(K736=K737)," • ",". ")))</f>
        <v/>
      </c>
      <c r="AI736" s="1"/>
    </row>
    <row r="737" spans="1:35" x14ac:dyDescent="0.25">
      <c r="A737" s="3" t="str">
        <f t="shared" si="80"/>
        <v/>
      </c>
      <c r="B737" s="53" t="str">
        <f t="shared" si="78"/>
        <v/>
      </c>
      <c r="C737" s="57"/>
      <c r="D737" s="57"/>
      <c r="E737" s="57"/>
      <c r="F737" s="57"/>
      <c r="G737" s="57"/>
      <c r="H737" s="57"/>
      <c r="I737" s="57"/>
      <c r="J737" s="57"/>
      <c r="K737" s="57"/>
      <c r="L737" s="57"/>
      <c r="M737" s="54"/>
      <c r="N737" s="57"/>
      <c r="O737" s="58"/>
      <c r="P737" s="58"/>
      <c r="Q737" s="58"/>
      <c r="R737" s="58"/>
      <c r="S737" s="54"/>
      <c r="T737" s="57"/>
      <c r="U737" s="57"/>
      <c r="V737" s="57"/>
      <c r="W737" s="57"/>
      <c r="X737" s="147" t="str">
        <f>IF(COUNTBLANK(D737)=1,"",IF('order-admin-units'!$I$1&lt;&gt;"y", "", IF(COUNTBLANK(K737)=1, 'order-admin-units'!$B$1+1, VLOOKUP(K737, ordercountry, 2))))</f>
        <v/>
      </c>
      <c r="Y737" s="147" t="str">
        <f>IF(COUNTBLANK(D737)=1,"",IF('order-admin-units'!$I$1&lt;&gt;"y", "", IF(COUNTBLANK(K737:L737)&gt;0, 'order-admin-units'!$B$2+1, VLOOKUP(K737&amp;"@"&amp;L737, orderadmin, 2))))</f>
        <v/>
      </c>
      <c r="Z737" s="147" t="str">
        <f t="shared" si="81"/>
        <v/>
      </c>
      <c r="AA737" s="147" t="str">
        <f t="shared" si="82"/>
        <v/>
      </c>
      <c r="AB737" s="147" t="str">
        <f t="shared" si="83"/>
        <v/>
      </c>
      <c r="AC737" s="147" t="str">
        <f t="shared" si="79"/>
        <v/>
      </c>
      <c r="AD737" s="11" t="str">
        <f t="shared" si="84"/>
        <v/>
      </c>
      <c r="AE737" s="11" t="str">
        <f t="array" ref="AE737">IF(COUNTBLANK(D737)=1,"",IF(OR($H$2="y",$H$2="m"),IF(AA737=AA736,IF(OR(AB737=$AB$4:$AB736)=FALSE,AE736&amp;C737,AE736),"("&amp;C737)&amp;IF(AA737=AA738,IF(OR(AB738=$AB$4:$AB737)=FALSE,", ",""),") "),""))</f>
        <v/>
      </c>
      <c r="AF737" s="11" t="str">
        <f t="array" ref="AF737">IF((COUNTBLANK(D737)=0)*OR($H$2="y",$H$2="m"),IFERROR(LEFT(C737, FIND(" ",C737)-1), C737),"")</f>
        <v/>
      </c>
      <c r="AG737" s="11" t="str">
        <f t="array" ref="AG737">IF(COUNTBLANK(D737)=1,"",IF(OR($H$2="y",$H$2="m"),IF(AA737=AA736,IF(OR(AC737=$AC$4:$AC736)=FALSE,AG736&amp;AF737,AG736),"("&amp;AF737)&amp;IF(AA737=AA738,IF(OR(AC738=$AC$4:$AC737)=FALSE,", ",""),") "),""))</f>
        <v/>
      </c>
      <c r="AH737" s="10" t="str">
        <f>IF((COUNTBLANK(D737)=1),"",IF(D737=D736,AH736,"")&amp;IF(B736&lt;&gt;B737,((IF(COUNTBLANK(E737)=1,$D$3&amp;"Non-type material: "&amp;$D$3,$D$3&amp;INDEX('type-categories'!$A$2:$B$100,MATCH(E737,'type-categories'!$A$2:$A$100,0),2)&amp;$D$3))),"")&amp;(IF(K737&lt;&gt;K736,$C$2&amp;UPPER(K737)&amp;$C$2&amp;$K$3&amp;" ",(IF(B737&lt;&gt;B736,$C$2&amp;UPPER(K737)&amp;$C$2&amp;$K$3&amp;" ",""))))&amp;IF((AA737&lt;&gt;AA738)*($H$2="y"),AD737&amp;AE737,IF((AA737&lt;&gt;AA738)*($H$2="m"),AD737&amp;AG737,IF(($H$2&lt;&gt;"m")*($H$2&lt;&gt;"Y"),(IF(F737=0,"",F737&amp;" "&amp;$F$4&amp;" "))&amp;(IF(G737=0,"",G737&amp;" "&amp;$G$4&amp;" "))&amp;(IF(H737=0,"",H737&amp;" "&amp;H$4&amp;" "))&amp;(IF(I737=0,"",I737&amp;" "&amp;$I$4&amp;" "))&amp;(IF(J737=0,"",J737&amp;" "&amp;$J$4&amp;" ")),"")))&amp;"; "&amp;IF((B737=B736)*(AA737=AA736), "same collecting data; ", IF((B737=B736)*(Z736=Z737),"same locality; ",(IF(COUNTBLANK(L737)=1,"",$D$2&amp;L737&amp;$L$3&amp;" "&amp;$D$2))&amp;(IF(COUNTBLANK(M737)=1,"",$E$2&amp;M737&amp;$E$2&amp;", "))&amp;(IF(COUNTBLANK(N737)=1,"",N737&amp;"; "))&amp;(IF(COUNTBLANK(O737)=1,"",O737&amp;"; ")))&amp;(IF(COUNTBLANK(P737)=1,"",P737&amp;"; "))&amp;(IF(COUNTBLANK(Q737)=1,"",Q737&amp;"; "))&amp;(IF(COUNTBLANK(R737)=1,"",R737&amp;"m, "))&amp;IF((COUNTBLANK(S737)=0)*(S737&lt;&gt;S736), S737&amp;"; ","")&amp;(IF(COUNTBLANK(U737)=1,"",U737&amp;"; "))&amp;(IF(COUNTBLANK(T737)=1,"",IF(COUNTBLANK(F$2)=1,T737&amp;"; ",T737&amp;" "&amp;F$2&amp;"; "))))&amp;(IF(COUNTBLANK(V737)=1,"",V737&amp;"; "))&amp;IF((COUNTBLANK(C737)=1),"",C737)&amp;IF((B737=B738)*(K737=K738)*(L737=L738)*(M737=M738),IF(($H$2&lt;&gt;"m")*($H$2&lt;&gt;"Y"), " • ", IF((ISNUMBER(FIND(")",AE737))), " • ", "")),IF((B737=B738)*(K737=K738)," • ",". ")))</f>
        <v/>
      </c>
      <c r="AI737" s="1"/>
    </row>
    <row r="738" spans="1:35" x14ac:dyDescent="0.25">
      <c r="A738" s="3" t="str">
        <f t="shared" si="80"/>
        <v/>
      </c>
      <c r="B738" s="53" t="str">
        <f t="shared" si="78"/>
        <v/>
      </c>
      <c r="C738" s="57"/>
      <c r="D738" s="57"/>
      <c r="E738" s="57"/>
      <c r="F738" s="57"/>
      <c r="G738" s="57"/>
      <c r="H738" s="57"/>
      <c r="I738" s="57"/>
      <c r="J738" s="57"/>
      <c r="K738" s="57"/>
      <c r="L738" s="57"/>
      <c r="M738" s="54"/>
      <c r="N738" s="57"/>
      <c r="O738" s="58"/>
      <c r="P738" s="58"/>
      <c r="Q738" s="58"/>
      <c r="R738" s="58"/>
      <c r="S738" s="54"/>
      <c r="T738" s="57"/>
      <c r="U738" s="57"/>
      <c r="V738" s="57"/>
      <c r="W738" s="57"/>
      <c r="X738" s="147" t="str">
        <f>IF(COUNTBLANK(D738)=1,"",IF('order-admin-units'!$I$1&lt;&gt;"y", "", IF(COUNTBLANK(K738)=1, 'order-admin-units'!$B$1+1, VLOOKUP(K738, ordercountry, 2))))</f>
        <v/>
      </c>
      <c r="Y738" s="147" t="str">
        <f>IF(COUNTBLANK(D738)=1,"",IF('order-admin-units'!$I$1&lt;&gt;"y", "", IF(COUNTBLANK(K738:L738)&gt;0, 'order-admin-units'!$B$2+1, VLOOKUP(K738&amp;"@"&amp;L738, orderadmin, 2))))</f>
        <v/>
      </c>
      <c r="Z738" s="147" t="str">
        <f t="shared" si="81"/>
        <v/>
      </c>
      <c r="AA738" s="147" t="str">
        <f t="shared" si="82"/>
        <v/>
      </c>
      <c r="AB738" s="147" t="str">
        <f t="shared" si="83"/>
        <v/>
      </c>
      <c r="AC738" s="147" t="str">
        <f t="shared" si="79"/>
        <v/>
      </c>
      <c r="AD738" s="11" t="str">
        <f t="shared" si="84"/>
        <v/>
      </c>
      <c r="AE738" s="11" t="str">
        <f t="array" ref="AE738">IF(COUNTBLANK(D738)=1,"",IF(OR($H$2="y",$H$2="m"),IF(AA738=AA737,IF(OR(AB738=$AB$4:$AB737)=FALSE,AE737&amp;C738,AE737),"("&amp;C738)&amp;IF(AA738=AA739,IF(OR(AB739=$AB$4:$AB738)=FALSE,", ",""),") "),""))</f>
        <v/>
      </c>
      <c r="AF738" s="11" t="str">
        <f t="array" ref="AF738">IF((COUNTBLANK(D738)=0)*OR($H$2="y",$H$2="m"),IFERROR(LEFT(C738, FIND(" ",C738)-1), C738),"")</f>
        <v/>
      </c>
      <c r="AG738" s="11" t="str">
        <f t="array" ref="AG738">IF(COUNTBLANK(D738)=1,"",IF(OR($H$2="y",$H$2="m"),IF(AA738=AA737,IF(OR(AC738=$AC$4:$AC737)=FALSE,AG737&amp;AF738,AG737),"("&amp;AF738)&amp;IF(AA738=AA739,IF(OR(AC739=$AC$4:$AC738)=FALSE,", ",""),") "),""))</f>
        <v/>
      </c>
      <c r="AH738" s="10" t="str">
        <f>IF((COUNTBLANK(D738)=1),"",IF(D738=D737,AH737,"")&amp;IF(B737&lt;&gt;B738,((IF(COUNTBLANK(E738)=1,$D$3&amp;"Non-type material: "&amp;$D$3,$D$3&amp;INDEX('type-categories'!$A$2:$B$100,MATCH(E738,'type-categories'!$A$2:$A$100,0),2)&amp;$D$3))),"")&amp;(IF(K738&lt;&gt;K737,$C$2&amp;UPPER(K738)&amp;$C$2&amp;$K$3&amp;" ",(IF(B738&lt;&gt;B737,$C$2&amp;UPPER(K738)&amp;$C$2&amp;$K$3&amp;" ",""))))&amp;IF((AA738&lt;&gt;AA739)*($H$2="y"),AD738&amp;AE738,IF((AA738&lt;&gt;AA739)*($H$2="m"),AD738&amp;AG738,IF(($H$2&lt;&gt;"m")*($H$2&lt;&gt;"Y"),(IF(F738=0,"",F738&amp;" "&amp;$F$4&amp;" "))&amp;(IF(G738=0,"",G738&amp;" "&amp;$G$4&amp;" "))&amp;(IF(H738=0,"",H738&amp;" "&amp;H$4&amp;" "))&amp;(IF(I738=0,"",I738&amp;" "&amp;$I$4&amp;" "))&amp;(IF(J738=0,"",J738&amp;" "&amp;$J$4&amp;" ")),"")))&amp;"; "&amp;IF((B738=B737)*(AA738=AA737), "same collecting data; ", IF((B738=B737)*(Z737=Z738),"same locality; ",(IF(COUNTBLANK(L738)=1,"",$D$2&amp;L738&amp;$L$3&amp;" "&amp;$D$2))&amp;(IF(COUNTBLANK(M738)=1,"",$E$2&amp;M738&amp;$E$2&amp;", "))&amp;(IF(COUNTBLANK(N738)=1,"",N738&amp;"; "))&amp;(IF(COUNTBLANK(O738)=1,"",O738&amp;"; ")))&amp;(IF(COUNTBLANK(P738)=1,"",P738&amp;"; "))&amp;(IF(COUNTBLANK(Q738)=1,"",Q738&amp;"; "))&amp;(IF(COUNTBLANK(R738)=1,"",R738&amp;"m, "))&amp;IF((COUNTBLANK(S738)=0)*(S738&lt;&gt;S737), S738&amp;"; ","")&amp;(IF(COUNTBLANK(U738)=1,"",U738&amp;"; "))&amp;(IF(COUNTBLANK(T738)=1,"",IF(COUNTBLANK(F$2)=1,T738&amp;"; ",T738&amp;" "&amp;F$2&amp;"; "))))&amp;(IF(COUNTBLANK(V738)=1,"",V738&amp;"; "))&amp;IF((COUNTBLANK(C738)=1),"",C738)&amp;IF((B738=B739)*(K738=K739)*(L738=L739)*(M738=M739),IF(($H$2&lt;&gt;"m")*($H$2&lt;&gt;"Y"), " • ", IF((ISNUMBER(FIND(")",AE738))), " • ", "")),IF((B738=B739)*(K738=K739)," • ",". ")))</f>
        <v/>
      </c>
      <c r="AI738" s="1"/>
    </row>
    <row r="739" spans="1:35" x14ac:dyDescent="0.25">
      <c r="A739" s="3" t="str">
        <f t="shared" si="80"/>
        <v/>
      </c>
      <c r="B739" s="53" t="str">
        <f t="shared" si="78"/>
        <v/>
      </c>
      <c r="C739" s="57"/>
      <c r="D739" s="57"/>
      <c r="E739" s="57"/>
      <c r="F739" s="57"/>
      <c r="G739" s="57"/>
      <c r="H739" s="57"/>
      <c r="I739" s="57"/>
      <c r="J739" s="57"/>
      <c r="K739" s="57"/>
      <c r="L739" s="57"/>
      <c r="M739" s="54"/>
      <c r="N739" s="57"/>
      <c r="O739" s="58"/>
      <c r="P739" s="58"/>
      <c r="Q739" s="58"/>
      <c r="R739" s="58"/>
      <c r="S739" s="54"/>
      <c r="T739" s="57"/>
      <c r="U739" s="57"/>
      <c r="V739" s="57"/>
      <c r="W739" s="57"/>
      <c r="X739" s="147" t="str">
        <f>IF(COUNTBLANK(D739)=1,"",IF('order-admin-units'!$I$1&lt;&gt;"y", "", IF(COUNTBLANK(K739)=1, 'order-admin-units'!$B$1+1, VLOOKUP(K739, ordercountry, 2))))</f>
        <v/>
      </c>
      <c r="Y739" s="147" t="str">
        <f>IF(COUNTBLANK(D739)=1,"",IF('order-admin-units'!$I$1&lt;&gt;"y", "", IF(COUNTBLANK(K739:L739)&gt;0, 'order-admin-units'!$B$2+1, VLOOKUP(K739&amp;"@"&amp;L739, orderadmin, 2))))</f>
        <v/>
      </c>
      <c r="Z739" s="147" t="str">
        <f t="shared" si="81"/>
        <v/>
      </c>
      <c r="AA739" s="147" t="str">
        <f t="shared" si="82"/>
        <v/>
      </c>
      <c r="AB739" s="147" t="str">
        <f t="shared" si="83"/>
        <v/>
      </c>
      <c r="AC739" s="147" t="str">
        <f t="shared" si="79"/>
        <v/>
      </c>
      <c r="AD739" s="11" t="str">
        <f t="shared" si="84"/>
        <v/>
      </c>
      <c r="AE739" s="11" t="str">
        <f t="array" ref="AE739">IF(COUNTBLANK(D739)=1,"",IF(OR($H$2="y",$H$2="m"),IF(AA739=AA738,IF(OR(AB739=$AB$4:$AB738)=FALSE,AE738&amp;C739,AE738),"("&amp;C739)&amp;IF(AA739=AA740,IF(OR(AB740=$AB$4:$AB739)=FALSE,", ",""),") "),""))</f>
        <v/>
      </c>
      <c r="AF739" s="11" t="str">
        <f t="array" ref="AF739">IF((COUNTBLANK(D739)=0)*OR($H$2="y",$H$2="m"),IFERROR(LEFT(C739, FIND(" ",C739)-1), C739),"")</f>
        <v/>
      </c>
      <c r="AG739" s="11" t="str">
        <f t="array" ref="AG739">IF(COUNTBLANK(D739)=1,"",IF(OR($H$2="y",$H$2="m"),IF(AA739=AA738,IF(OR(AC739=$AC$4:$AC738)=FALSE,AG738&amp;AF739,AG738),"("&amp;AF739)&amp;IF(AA739=AA740,IF(OR(AC740=$AC$4:$AC739)=FALSE,", ",""),") "),""))</f>
        <v/>
      </c>
      <c r="AH739" s="10" t="str">
        <f>IF((COUNTBLANK(D739)=1),"",IF(D739=D738,AH738,"")&amp;IF(B738&lt;&gt;B739,((IF(COUNTBLANK(E739)=1,$D$3&amp;"Non-type material: "&amp;$D$3,$D$3&amp;INDEX('type-categories'!$A$2:$B$100,MATCH(E739,'type-categories'!$A$2:$A$100,0),2)&amp;$D$3))),"")&amp;(IF(K739&lt;&gt;K738,$C$2&amp;UPPER(K739)&amp;$C$2&amp;$K$3&amp;" ",(IF(B739&lt;&gt;B738,$C$2&amp;UPPER(K739)&amp;$C$2&amp;$K$3&amp;" ",""))))&amp;IF((AA739&lt;&gt;AA740)*($H$2="y"),AD739&amp;AE739,IF((AA739&lt;&gt;AA740)*($H$2="m"),AD739&amp;AG739,IF(($H$2&lt;&gt;"m")*($H$2&lt;&gt;"Y"),(IF(F739=0,"",F739&amp;" "&amp;$F$4&amp;" "))&amp;(IF(G739=0,"",G739&amp;" "&amp;$G$4&amp;" "))&amp;(IF(H739=0,"",H739&amp;" "&amp;H$4&amp;" "))&amp;(IF(I739=0,"",I739&amp;" "&amp;$I$4&amp;" "))&amp;(IF(J739=0,"",J739&amp;" "&amp;$J$4&amp;" ")),"")))&amp;"; "&amp;IF((B739=B738)*(AA739=AA738), "same collecting data; ", IF((B739=B738)*(Z738=Z739),"same locality; ",(IF(COUNTBLANK(L739)=1,"",$D$2&amp;L739&amp;$L$3&amp;" "&amp;$D$2))&amp;(IF(COUNTBLANK(M739)=1,"",$E$2&amp;M739&amp;$E$2&amp;", "))&amp;(IF(COUNTBLANK(N739)=1,"",N739&amp;"; "))&amp;(IF(COUNTBLANK(O739)=1,"",O739&amp;"; ")))&amp;(IF(COUNTBLANK(P739)=1,"",P739&amp;"; "))&amp;(IF(COUNTBLANK(Q739)=1,"",Q739&amp;"; "))&amp;(IF(COUNTBLANK(R739)=1,"",R739&amp;"m, "))&amp;IF((COUNTBLANK(S739)=0)*(S739&lt;&gt;S738), S739&amp;"; ","")&amp;(IF(COUNTBLANK(U739)=1,"",U739&amp;"; "))&amp;(IF(COUNTBLANK(T739)=1,"",IF(COUNTBLANK(F$2)=1,T739&amp;"; ",T739&amp;" "&amp;F$2&amp;"; "))))&amp;(IF(COUNTBLANK(V739)=1,"",V739&amp;"; "))&amp;IF((COUNTBLANK(C739)=1),"",C739)&amp;IF((B739=B740)*(K739=K740)*(L739=L740)*(M739=M740),IF(($H$2&lt;&gt;"m")*($H$2&lt;&gt;"Y"), " • ", IF((ISNUMBER(FIND(")",AE739))), " • ", "")),IF((B739=B740)*(K739=K740)," • ",". ")))</f>
        <v/>
      </c>
      <c r="AI739" s="1"/>
    </row>
    <row r="740" spans="1:35" x14ac:dyDescent="0.25">
      <c r="A740" s="3" t="str">
        <f t="shared" si="80"/>
        <v/>
      </c>
      <c r="B740" s="53" t="str">
        <f t="shared" si="78"/>
        <v/>
      </c>
      <c r="C740" s="57"/>
      <c r="D740" s="57"/>
      <c r="E740" s="57"/>
      <c r="F740" s="57"/>
      <c r="G740" s="57"/>
      <c r="H740" s="57"/>
      <c r="I740" s="57"/>
      <c r="J740" s="57"/>
      <c r="K740" s="57"/>
      <c r="L740" s="57"/>
      <c r="M740" s="54"/>
      <c r="N740" s="57"/>
      <c r="O740" s="58"/>
      <c r="P740" s="58"/>
      <c r="Q740" s="58"/>
      <c r="R740" s="58"/>
      <c r="S740" s="54"/>
      <c r="T740" s="57"/>
      <c r="U740" s="57"/>
      <c r="V740" s="57"/>
      <c r="W740" s="57"/>
      <c r="X740" s="147" t="str">
        <f>IF(COUNTBLANK(D740)=1,"",IF('order-admin-units'!$I$1&lt;&gt;"y", "", IF(COUNTBLANK(K740)=1, 'order-admin-units'!$B$1+1, VLOOKUP(K740, ordercountry, 2))))</f>
        <v/>
      </c>
      <c r="Y740" s="147" t="str">
        <f>IF(COUNTBLANK(D740)=1,"",IF('order-admin-units'!$I$1&lt;&gt;"y", "", IF(COUNTBLANK(K740:L740)&gt;0, 'order-admin-units'!$B$2+1, VLOOKUP(K740&amp;"@"&amp;L740, orderadmin, 2))))</f>
        <v/>
      </c>
      <c r="Z740" s="147" t="str">
        <f t="shared" si="81"/>
        <v/>
      </c>
      <c r="AA740" s="147" t="str">
        <f t="shared" si="82"/>
        <v/>
      </c>
      <c r="AB740" s="147" t="str">
        <f t="shared" si="83"/>
        <v/>
      </c>
      <c r="AC740" s="147" t="str">
        <f t="shared" si="79"/>
        <v/>
      </c>
      <c r="AD740" s="11" t="str">
        <f t="shared" si="84"/>
        <v/>
      </c>
      <c r="AE740" s="11" t="str">
        <f t="array" ref="AE740">IF(COUNTBLANK(D740)=1,"",IF(OR($H$2="y",$H$2="m"),IF(AA740=AA739,IF(OR(AB740=$AB$4:$AB739)=FALSE,AE739&amp;C740,AE739),"("&amp;C740)&amp;IF(AA740=AA741,IF(OR(AB741=$AB$4:$AB740)=FALSE,", ",""),") "),""))</f>
        <v/>
      </c>
      <c r="AF740" s="11" t="str">
        <f t="array" ref="AF740">IF((COUNTBLANK(D740)=0)*OR($H$2="y",$H$2="m"),IFERROR(LEFT(C740, FIND(" ",C740)-1), C740),"")</f>
        <v/>
      </c>
      <c r="AG740" s="11" t="str">
        <f t="array" ref="AG740">IF(COUNTBLANK(D740)=1,"",IF(OR($H$2="y",$H$2="m"),IF(AA740=AA739,IF(OR(AC740=$AC$4:$AC739)=FALSE,AG739&amp;AF740,AG739),"("&amp;AF740)&amp;IF(AA740=AA741,IF(OR(AC741=$AC$4:$AC740)=FALSE,", ",""),") "),""))</f>
        <v/>
      </c>
      <c r="AH740" s="10" t="str">
        <f>IF((COUNTBLANK(D740)=1),"",IF(D740=D739,AH739,"")&amp;IF(B739&lt;&gt;B740,((IF(COUNTBLANK(E740)=1,$D$3&amp;"Non-type material: "&amp;$D$3,$D$3&amp;INDEX('type-categories'!$A$2:$B$100,MATCH(E740,'type-categories'!$A$2:$A$100,0),2)&amp;$D$3))),"")&amp;(IF(K740&lt;&gt;K739,$C$2&amp;UPPER(K740)&amp;$C$2&amp;$K$3&amp;" ",(IF(B740&lt;&gt;B739,$C$2&amp;UPPER(K740)&amp;$C$2&amp;$K$3&amp;" ",""))))&amp;IF((AA740&lt;&gt;AA741)*($H$2="y"),AD740&amp;AE740,IF((AA740&lt;&gt;AA741)*($H$2="m"),AD740&amp;AG740,IF(($H$2&lt;&gt;"m")*($H$2&lt;&gt;"Y"),(IF(F740=0,"",F740&amp;" "&amp;$F$4&amp;" "))&amp;(IF(G740=0,"",G740&amp;" "&amp;$G$4&amp;" "))&amp;(IF(H740=0,"",H740&amp;" "&amp;H$4&amp;" "))&amp;(IF(I740=0,"",I740&amp;" "&amp;$I$4&amp;" "))&amp;(IF(J740=0,"",J740&amp;" "&amp;$J$4&amp;" ")),"")))&amp;"; "&amp;IF((B740=B739)*(AA740=AA739), "same collecting data; ", IF((B740=B739)*(Z739=Z740),"same locality; ",(IF(COUNTBLANK(L740)=1,"",$D$2&amp;L740&amp;$L$3&amp;" "&amp;$D$2))&amp;(IF(COUNTBLANK(M740)=1,"",$E$2&amp;M740&amp;$E$2&amp;", "))&amp;(IF(COUNTBLANK(N740)=1,"",N740&amp;"; "))&amp;(IF(COUNTBLANK(O740)=1,"",O740&amp;"; ")))&amp;(IF(COUNTBLANK(P740)=1,"",P740&amp;"; "))&amp;(IF(COUNTBLANK(Q740)=1,"",Q740&amp;"; "))&amp;(IF(COUNTBLANK(R740)=1,"",R740&amp;"m, "))&amp;IF((COUNTBLANK(S740)=0)*(S740&lt;&gt;S739), S740&amp;"; ","")&amp;(IF(COUNTBLANK(U740)=1,"",U740&amp;"; "))&amp;(IF(COUNTBLANK(T740)=1,"",IF(COUNTBLANK(F$2)=1,T740&amp;"; ",T740&amp;" "&amp;F$2&amp;"; "))))&amp;(IF(COUNTBLANK(V740)=1,"",V740&amp;"; "))&amp;IF((COUNTBLANK(C740)=1),"",C740)&amp;IF((B740=B741)*(K740=K741)*(L740=L741)*(M740=M741),IF(($H$2&lt;&gt;"m")*($H$2&lt;&gt;"Y"), " • ", IF((ISNUMBER(FIND(")",AE740))), " • ", "")),IF((B740=B741)*(K740=K741)," • ",". ")))</f>
        <v/>
      </c>
      <c r="AI740" s="1"/>
    </row>
    <row r="741" spans="1:35" x14ac:dyDescent="0.25">
      <c r="A741" s="3" t="str">
        <f t="shared" si="80"/>
        <v/>
      </c>
      <c r="B741" s="53" t="str">
        <f t="shared" si="78"/>
        <v/>
      </c>
      <c r="C741" s="57"/>
      <c r="D741" s="57"/>
      <c r="E741" s="57"/>
      <c r="F741" s="57"/>
      <c r="G741" s="57"/>
      <c r="H741" s="57"/>
      <c r="I741" s="57"/>
      <c r="J741" s="57"/>
      <c r="K741" s="57"/>
      <c r="L741" s="57"/>
      <c r="M741" s="54"/>
      <c r="N741" s="57"/>
      <c r="O741" s="58"/>
      <c r="P741" s="58"/>
      <c r="Q741" s="58"/>
      <c r="R741" s="58"/>
      <c r="S741" s="54"/>
      <c r="T741" s="57"/>
      <c r="U741" s="57"/>
      <c r="V741" s="57"/>
      <c r="W741" s="57"/>
      <c r="X741" s="147" t="str">
        <f>IF(COUNTBLANK(D741)=1,"",IF('order-admin-units'!$I$1&lt;&gt;"y", "", IF(COUNTBLANK(K741)=1, 'order-admin-units'!$B$1+1, VLOOKUP(K741, ordercountry, 2))))</f>
        <v/>
      </c>
      <c r="Y741" s="147" t="str">
        <f>IF(COUNTBLANK(D741)=1,"",IF('order-admin-units'!$I$1&lt;&gt;"y", "", IF(COUNTBLANK(K741:L741)&gt;0, 'order-admin-units'!$B$2+1, VLOOKUP(K741&amp;"@"&amp;L741, orderadmin, 2))))</f>
        <v/>
      </c>
      <c r="Z741" s="147" t="str">
        <f t="shared" si="81"/>
        <v/>
      </c>
      <c r="AA741" s="147" t="str">
        <f t="shared" si="82"/>
        <v/>
      </c>
      <c r="AB741" s="147" t="str">
        <f t="shared" si="83"/>
        <v/>
      </c>
      <c r="AC741" s="147" t="str">
        <f t="shared" si="79"/>
        <v/>
      </c>
      <c r="AD741" s="11" t="str">
        <f t="shared" si="84"/>
        <v/>
      </c>
      <c r="AE741" s="11" t="str">
        <f t="array" ref="AE741">IF(COUNTBLANK(D741)=1,"",IF(OR($H$2="y",$H$2="m"),IF(AA741=AA740,IF(OR(AB741=$AB$4:$AB740)=FALSE,AE740&amp;C741,AE740),"("&amp;C741)&amp;IF(AA741=AA742,IF(OR(AB742=$AB$4:$AB741)=FALSE,", ",""),") "),""))</f>
        <v/>
      </c>
      <c r="AF741" s="11" t="str">
        <f t="array" ref="AF741">IF((COUNTBLANK(D741)=0)*OR($H$2="y",$H$2="m"),IFERROR(LEFT(C741, FIND(" ",C741)-1), C741),"")</f>
        <v/>
      </c>
      <c r="AG741" s="11" t="str">
        <f t="array" ref="AG741">IF(COUNTBLANK(D741)=1,"",IF(OR($H$2="y",$H$2="m"),IF(AA741=AA740,IF(OR(AC741=$AC$4:$AC740)=FALSE,AG740&amp;AF741,AG740),"("&amp;AF741)&amp;IF(AA741=AA742,IF(OR(AC742=$AC$4:$AC741)=FALSE,", ",""),") "),""))</f>
        <v/>
      </c>
      <c r="AH741" s="10" t="str">
        <f>IF((COUNTBLANK(D741)=1),"",IF(D741=D740,AH740,"")&amp;IF(B740&lt;&gt;B741,((IF(COUNTBLANK(E741)=1,$D$3&amp;"Non-type material: "&amp;$D$3,$D$3&amp;INDEX('type-categories'!$A$2:$B$100,MATCH(E741,'type-categories'!$A$2:$A$100,0),2)&amp;$D$3))),"")&amp;(IF(K741&lt;&gt;K740,$C$2&amp;UPPER(K741)&amp;$C$2&amp;$K$3&amp;" ",(IF(B741&lt;&gt;B740,$C$2&amp;UPPER(K741)&amp;$C$2&amp;$K$3&amp;" ",""))))&amp;IF((AA741&lt;&gt;AA742)*($H$2="y"),AD741&amp;AE741,IF((AA741&lt;&gt;AA742)*($H$2="m"),AD741&amp;AG741,IF(($H$2&lt;&gt;"m")*($H$2&lt;&gt;"Y"),(IF(F741=0,"",F741&amp;" "&amp;$F$4&amp;" "))&amp;(IF(G741=0,"",G741&amp;" "&amp;$G$4&amp;" "))&amp;(IF(H741=0,"",H741&amp;" "&amp;H$4&amp;" "))&amp;(IF(I741=0,"",I741&amp;" "&amp;$I$4&amp;" "))&amp;(IF(J741=0,"",J741&amp;" "&amp;$J$4&amp;" ")),"")))&amp;"; "&amp;IF((B741=B740)*(AA741=AA740), "same collecting data; ", IF((B741=B740)*(Z740=Z741),"same locality; ",(IF(COUNTBLANK(L741)=1,"",$D$2&amp;L741&amp;$L$3&amp;" "&amp;$D$2))&amp;(IF(COUNTBLANK(M741)=1,"",$E$2&amp;M741&amp;$E$2&amp;", "))&amp;(IF(COUNTBLANK(N741)=1,"",N741&amp;"; "))&amp;(IF(COUNTBLANK(O741)=1,"",O741&amp;"; ")))&amp;(IF(COUNTBLANK(P741)=1,"",P741&amp;"; "))&amp;(IF(COUNTBLANK(Q741)=1,"",Q741&amp;"; "))&amp;(IF(COUNTBLANK(R741)=1,"",R741&amp;"m, "))&amp;IF((COUNTBLANK(S741)=0)*(S741&lt;&gt;S740), S741&amp;"; ","")&amp;(IF(COUNTBLANK(U741)=1,"",U741&amp;"; "))&amp;(IF(COUNTBLANK(T741)=1,"",IF(COUNTBLANK(F$2)=1,T741&amp;"; ",T741&amp;" "&amp;F$2&amp;"; "))))&amp;(IF(COUNTBLANK(V741)=1,"",V741&amp;"; "))&amp;IF((COUNTBLANK(C741)=1),"",C741)&amp;IF((B741=B742)*(K741=K742)*(L741=L742)*(M741=M742),IF(($H$2&lt;&gt;"m")*($H$2&lt;&gt;"Y"), " • ", IF((ISNUMBER(FIND(")",AE741))), " • ", "")),IF((B741=B742)*(K741=K742)," • ",". ")))</f>
        <v/>
      </c>
      <c r="AI741" s="1"/>
    </row>
    <row r="742" spans="1:35" x14ac:dyDescent="0.25">
      <c r="A742" s="3" t="str">
        <f t="shared" si="80"/>
        <v/>
      </c>
      <c r="B742" s="53" t="str">
        <f t="shared" si="78"/>
        <v/>
      </c>
      <c r="C742" s="57"/>
      <c r="D742" s="57"/>
      <c r="E742" s="57"/>
      <c r="F742" s="57"/>
      <c r="G742" s="57"/>
      <c r="H742" s="57"/>
      <c r="I742" s="57"/>
      <c r="J742" s="57"/>
      <c r="K742" s="57"/>
      <c r="L742" s="57"/>
      <c r="M742" s="54"/>
      <c r="N742" s="57"/>
      <c r="O742" s="58"/>
      <c r="P742" s="58"/>
      <c r="Q742" s="58"/>
      <c r="R742" s="58"/>
      <c r="S742" s="54"/>
      <c r="T742" s="57"/>
      <c r="U742" s="57"/>
      <c r="V742" s="57"/>
      <c r="W742" s="57"/>
      <c r="X742" s="147" t="str">
        <f>IF(COUNTBLANK(D742)=1,"",IF('order-admin-units'!$I$1&lt;&gt;"y", "", IF(COUNTBLANK(K742)=1, 'order-admin-units'!$B$1+1, VLOOKUP(K742, ordercountry, 2))))</f>
        <v/>
      </c>
      <c r="Y742" s="147" t="str">
        <f>IF(COUNTBLANK(D742)=1,"",IF('order-admin-units'!$I$1&lt;&gt;"y", "", IF(COUNTBLANK(K742:L742)&gt;0, 'order-admin-units'!$B$2+1, VLOOKUP(K742&amp;"@"&amp;L742, orderadmin, 2))))</f>
        <v/>
      </c>
      <c r="Z742" s="147" t="str">
        <f t="shared" si="81"/>
        <v/>
      </c>
      <c r="AA742" s="147" t="str">
        <f t="shared" si="82"/>
        <v/>
      </c>
      <c r="AB742" s="147" t="str">
        <f t="shared" si="83"/>
        <v/>
      </c>
      <c r="AC742" s="147" t="str">
        <f t="shared" si="79"/>
        <v/>
      </c>
      <c r="AD742" s="11" t="str">
        <f t="shared" si="84"/>
        <v/>
      </c>
      <c r="AE742" s="11" t="str">
        <f t="array" ref="AE742">IF(COUNTBLANK(D742)=1,"",IF(OR($H$2="y",$H$2="m"),IF(AA742=AA741,IF(OR(AB742=$AB$4:$AB741)=FALSE,AE741&amp;C742,AE741),"("&amp;C742)&amp;IF(AA742=AA743,IF(OR(AB743=$AB$4:$AB742)=FALSE,", ",""),") "),""))</f>
        <v/>
      </c>
      <c r="AF742" s="11" t="str">
        <f t="array" ref="AF742">IF((COUNTBLANK(D742)=0)*OR($H$2="y",$H$2="m"),IFERROR(LEFT(C742, FIND(" ",C742)-1), C742),"")</f>
        <v/>
      </c>
      <c r="AG742" s="11" t="str">
        <f t="array" ref="AG742">IF(COUNTBLANK(D742)=1,"",IF(OR($H$2="y",$H$2="m"),IF(AA742=AA741,IF(OR(AC742=$AC$4:$AC741)=FALSE,AG741&amp;AF742,AG741),"("&amp;AF742)&amp;IF(AA742=AA743,IF(OR(AC743=$AC$4:$AC742)=FALSE,", ",""),") "),""))</f>
        <v/>
      </c>
      <c r="AH742" s="10" t="str">
        <f>IF((COUNTBLANK(D742)=1),"",IF(D742=D741,AH741,"")&amp;IF(B741&lt;&gt;B742,((IF(COUNTBLANK(E742)=1,$D$3&amp;"Non-type material: "&amp;$D$3,$D$3&amp;INDEX('type-categories'!$A$2:$B$100,MATCH(E742,'type-categories'!$A$2:$A$100,0),2)&amp;$D$3))),"")&amp;(IF(K742&lt;&gt;K741,$C$2&amp;UPPER(K742)&amp;$C$2&amp;$K$3&amp;" ",(IF(B742&lt;&gt;B741,$C$2&amp;UPPER(K742)&amp;$C$2&amp;$K$3&amp;" ",""))))&amp;IF((AA742&lt;&gt;AA743)*($H$2="y"),AD742&amp;AE742,IF((AA742&lt;&gt;AA743)*($H$2="m"),AD742&amp;AG742,IF(($H$2&lt;&gt;"m")*($H$2&lt;&gt;"Y"),(IF(F742=0,"",F742&amp;" "&amp;$F$4&amp;" "))&amp;(IF(G742=0,"",G742&amp;" "&amp;$G$4&amp;" "))&amp;(IF(H742=0,"",H742&amp;" "&amp;H$4&amp;" "))&amp;(IF(I742=0,"",I742&amp;" "&amp;$I$4&amp;" "))&amp;(IF(J742=0,"",J742&amp;" "&amp;$J$4&amp;" ")),"")))&amp;"; "&amp;IF((B742=B741)*(AA742=AA741), "same collecting data; ", IF((B742=B741)*(Z741=Z742),"same locality; ",(IF(COUNTBLANK(L742)=1,"",$D$2&amp;L742&amp;$L$3&amp;" "&amp;$D$2))&amp;(IF(COUNTBLANK(M742)=1,"",$E$2&amp;M742&amp;$E$2&amp;", "))&amp;(IF(COUNTBLANK(N742)=1,"",N742&amp;"; "))&amp;(IF(COUNTBLANK(O742)=1,"",O742&amp;"; ")))&amp;(IF(COUNTBLANK(P742)=1,"",P742&amp;"; "))&amp;(IF(COUNTBLANK(Q742)=1,"",Q742&amp;"; "))&amp;(IF(COUNTBLANK(R742)=1,"",R742&amp;"m, "))&amp;IF((COUNTBLANK(S742)=0)*(S742&lt;&gt;S741), S742&amp;"; ","")&amp;(IF(COUNTBLANK(U742)=1,"",U742&amp;"; "))&amp;(IF(COUNTBLANK(T742)=1,"",IF(COUNTBLANK(F$2)=1,T742&amp;"; ",T742&amp;" "&amp;F$2&amp;"; "))))&amp;(IF(COUNTBLANK(V742)=1,"",V742&amp;"; "))&amp;IF((COUNTBLANK(C742)=1),"",C742)&amp;IF((B742=B743)*(K742=K743)*(L742=L743)*(M742=M743),IF(($H$2&lt;&gt;"m")*($H$2&lt;&gt;"Y"), " • ", IF((ISNUMBER(FIND(")",AE742))), " • ", "")),IF((B742=B743)*(K742=K743)," • ",". ")))</f>
        <v/>
      </c>
      <c r="AI742" s="1"/>
    </row>
    <row r="743" spans="1:35" x14ac:dyDescent="0.25">
      <c r="A743" s="3" t="str">
        <f t="shared" si="80"/>
        <v/>
      </c>
      <c r="B743" s="53" t="str">
        <f t="shared" si="78"/>
        <v/>
      </c>
      <c r="C743" s="57"/>
      <c r="D743" s="57"/>
      <c r="E743" s="57"/>
      <c r="F743" s="57"/>
      <c r="G743" s="57"/>
      <c r="H743" s="57"/>
      <c r="I743" s="57"/>
      <c r="J743" s="57"/>
      <c r="K743" s="57"/>
      <c r="L743" s="57"/>
      <c r="M743" s="54"/>
      <c r="N743" s="57"/>
      <c r="O743" s="58"/>
      <c r="P743" s="58"/>
      <c r="Q743" s="58"/>
      <c r="R743" s="58"/>
      <c r="S743" s="54"/>
      <c r="T743" s="57"/>
      <c r="U743" s="57"/>
      <c r="V743" s="57"/>
      <c r="W743" s="57"/>
      <c r="X743" s="147" t="str">
        <f>IF(COUNTBLANK(D743)=1,"",IF('order-admin-units'!$I$1&lt;&gt;"y", "", IF(COUNTBLANK(K743)=1, 'order-admin-units'!$B$1+1, VLOOKUP(K743, ordercountry, 2))))</f>
        <v/>
      </c>
      <c r="Y743" s="147" t="str">
        <f>IF(COUNTBLANK(D743)=1,"",IF('order-admin-units'!$I$1&lt;&gt;"y", "", IF(COUNTBLANK(K743:L743)&gt;0, 'order-admin-units'!$B$2+1, VLOOKUP(K743&amp;"@"&amp;L743, orderadmin, 2))))</f>
        <v/>
      </c>
      <c r="Z743" s="147" t="str">
        <f t="shared" si="81"/>
        <v/>
      </c>
      <c r="AA743" s="147" t="str">
        <f t="shared" si="82"/>
        <v/>
      </c>
      <c r="AB743" s="147" t="str">
        <f t="shared" si="83"/>
        <v/>
      </c>
      <c r="AC743" s="147" t="str">
        <f t="shared" si="79"/>
        <v/>
      </c>
      <c r="AD743" s="11" t="str">
        <f t="shared" si="84"/>
        <v/>
      </c>
      <c r="AE743" s="11" t="str">
        <f t="array" ref="AE743">IF(COUNTBLANK(D743)=1,"",IF(OR($H$2="y",$H$2="m"),IF(AA743=AA742,IF(OR(AB743=$AB$4:$AB742)=FALSE,AE742&amp;C743,AE742),"("&amp;C743)&amp;IF(AA743=AA744,IF(OR(AB744=$AB$4:$AB743)=FALSE,", ",""),") "),""))</f>
        <v/>
      </c>
      <c r="AF743" s="11" t="str">
        <f t="array" ref="AF743">IF((COUNTBLANK(D743)=0)*OR($H$2="y",$H$2="m"),IFERROR(LEFT(C743, FIND(" ",C743)-1), C743),"")</f>
        <v/>
      </c>
      <c r="AG743" s="11" t="str">
        <f t="array" ref="AG743">IF(COUNTBLANK(D743)=1,"",IF(OR($H$2="y",$H$2="m"),IF(AA743=AA742,IF(OR(AC743=$AC$4:$AC742)=FALSE,AG742&amp;AF743,AG742),"("&amp;AF743)&amp;IF(AA743=AA744,IF(OR(AC744=$AC$4:$AC743)=FALSE,", ",""),") "),""))</f>
        <v/>
      </c>
      <c r="AH743" s="10" t="str">
        <f>IF((COUNTBLANK(D743)=1),"",IF(D743=D742,AH742,"")&amp;IF(B742&lt;&gt;B743,((IF(COUNTBLANK(E743)=1,$D$3&amp;"Non-type material: "&amp;$D$3,$D$3&amp;INDEX('type-categories'!$A$2:$B$100,MATCH(E743,'type-categories'!$A$2:$A$100,0),2)&amp;$D$3))),"")&amp;(IF(K743&lt;&gt;K742,$C$2&amp;UPPER(K743)&amp;$C$2&amp;$K$3&amp;" ",(IF(B743&lt;&gt;B742,$C$2&amp;UPPER(K743)&amp;$C$2&amp;$K$3&amp;" ",""))))&amp;IF((AA743&lt;&gt;AA744)*($H$2="y"),AD743&amp;AE743,IF((AA743&lt;&gt;AA744)*($H$2="m"),AD743&amp;AG743,IF(($H$2&lt;&gt;"m")*($H$2&lt;&gt;"Y"),(IF(F743=0,"",F743&amp;" "&amp;$F$4&amp;" "))&amp;(IF(G743=0,"",G743&amp;" "&amp;$G$4&amp;" "))&amp;(IF(H743=0,"",H743&amp;" "&amp;H$4&amp;" "))&amp;(IF(I743=0,"",I743&amp;" "&amp;$I$4&amp;" "))&amp;(IF(J743=0,"",J743&amp;" "&amp;$J$4&amp;" ")),"")))&amp;"; "&amp;IF((B743=B742)*(AA743=AA742), "same collecting data; ", IF((B743=B742)*(Z742=Z743),"same locality; ",(IF(COUNTBLANK(L743)=1,"",$D$2&amp;L743&amp;$L$3&amp;" "&amp;$D$2))&amp;(IF(COUNTBLANK(M743)=1,"",$E$2&amp;M743&amp;$E$2&amp;", "))&amp;(IF(COUNTBLANK(N743)=1,"",N743&amp;"; "))&amp;(IF(COUNTBLANK(O743)=1,"",O743&amp;"; ")))&amp;(IF(COUNTBLANK(P743)=1,"",P743&amp;"; "))&amp;(IF(COUNTBLANK(Q743)=1,"",Q743&amp;"; "))&amp;(IF(COUNTBLANK(R743)=1,"",R743&amp;"m, "))&amp;IF((COUNTBLANK(S743)=0)*(S743&lt;&gt;S742), S743&amp;"; ","")&amp;(IF(COUNTBLANK(U743)=1,"",U743&amp;"; "))&amp;(IF(COUNTBLANK(T743)=1,"",IF(COUNTBLANK(F$2)=1,T743&amp;"; ",T743&amp;" "&amp;F$2&amp;"; "))))&amp;(IF(COUNTBLANK(V743)=1,"",V743&amp;"; "))&amp;IF((COUNTBLANK(C743)=1),"",C743)&amp;IF((B743=B744)*(K743=K744)*(L743=L744)*(M743=M744),IF(($H$2&lt;&gt;"m")*($H$2&lt;&gt;"Y"), " • ", IF((ISNUMBER(FIND(")",AE743))), " • ", "")),IF((B743=B744)*(K743=K744)," • ",". ")))</f>
        <v/>
      </c>
      <c r="AI743" s="1"/>
    </row>
    <row r="744" spans="1:35" x14ac:dyDescent="0.25">
      <c r="A744" s="3" t="str">
        <f t="shared" si="80"/>
        <v/>
      </c>
      <c r="B744" s="53" t="str">
        <f t="shared" si="78"/>
        <v/>
      </c>
      <c r="C744" s="57"/>
      <c r="D744" s="57"/>
      <c r="E744" s="57"/>
      <c r="F744" s="57"/>
      <c r="G744" s="57"/>
      <c r="H744" s="57"/>
      <c r="I744" s="57"/>
      <c r="J744" s="57"/>
      <c r="K744" s="57"/>
      <c r="L744" s="57"/>
      <c r="M744" s="54"/>
      <c r="N744" s="57"/>
      <c r="O744" s="58"/>
      <c r="P744" s="58"/>
      <c r="Q744" s="58"/>
      <c r="R744" s="58"/>
      <c r="S744" s="54"/>
      <c r="T744" s="57"/>
      <c r="U744" s="57"/>
      <c r="V744" s="57"/>
      <c r="W744" s="57"/>
      <c r="X744" s="147" t="str">
        <f>IF(COUNTBLANK(D744)=1,"",IF('order-admin-units'!$I$1&lt;&gt;"y", "", IF(COUNTBLANK(K744)=1, 'order-admin-units'!$B$1+1, VLOOKUP(K744, ordercountry, 2))))</f>
        <v/>
      </c>
      <c r="Y744" s="147" t="str">
        <f>IF(COUNTBLANK(D744)=1,"",IF('order-admin-units'!$I$1&lt;&gt;"y", "", IF(COUNTBLANK(K744:L744)&gt;0, 'order-admin-units'!$B$2+1, VLOOKUP(K744&amp;"@"&amp;L744, orderadmin, 2))))</f>
        <v/>
      </c>
      <c r="Z744" s="147" t="str">
        <f t="shared" si="81"/>
        <v/>
      </c>
      <c r="AA744" s="147" t="str">
        <f t="shared" si="82"/>
        <v/>
      </c>
      <c r="AB744" s="147" t="str">
        <f t="shared" si="83"/>
        <v/>
      </c>
      <c r="AC744" s="147" t="str">
        <f t="shared" si="79"/>
        <v/>
      </c>
      <c r="AD744" s="11" t="str">
        <f t="shared" si="84"/>
        <v/>
      </c>
      <c r="AE744" s="11" t="str">
        <f t="array" ref="AE744">IF(COUNTBLANK(D744)=1,"",IF(OR($H$2="y",$H$2="m"),IF(AA744=AA743,IF(OR(AB744=$AB$4:$AB743)=FALSE,AE743&amp;C744,AE743),"("&amp;C744)&amp;IF(AA744=AA745,IF(OR(AB745=$AB$4:$AB744)=FALSE,", ",""),") "),""))</f>
        <v/>
      </c>
      <c r="AF744" s="11" t="str">
        <f t="array" ref="AF744">IF((COUNTBLANK(D744)=0)*OR($H$2="y",$H$2="m"),IFERROR(LEFT(C744, FIND(" ",C744)-1), C744),"")</f>
        <v/>
      </c>
      <c r="AG744" s="11" t="str">
        <f t="array" ref="AG744">IF(COUNTBLANK(D744)=1,"",IF(OR($H$2="y",$H$2="m"),IF(AA744=AA743,IF(OR(AC744=$AC$4:$AC743)=FALSE,AG743&amp;AF744,AG743),"("&amp;AF744)&amp;IF(AA744=AA745,IF(OR(AC745=$AC$4:$AC744)=FALSE,", ",""),") "),""))</f>
        <v/>
      </c>
      <c r="AH744" s="10" t="str">
        <f>IF((COUNTBLANK(D744)=1),"",IF(D744=D743,AH743,"")&amp;IF(B743&lt;&gt;B744,((IF(COUNTBLANK(E744)=1,$D$3&amp;"Non-type material: "&amp;$D$3,$D$3&amp;INDEX('type-categories'!$A$2:$B$100,MATCH(E744,'type-categories'!$A$2:$A$100,0),2)&amp;$D$3))),"")&amp;(IF(K744&lt;&gt;K743,$C$2&amp;UPPER(K744)&amp;$C$2&amp;$K$3&amp;" ",(IF(B744&lt;&gt;B743,$C$2&amp;UPPER(K744)&amp;$C$2&amp;$K$3&amp;" ",""))))&amp;IF((AA744&lt;&gt;AA745)*($H$2="y"),AD744&amp;AE744,IF((AA744&lt;&gt;AA745)*($H$2="m"),AD744&amp;AG744,IF(($H$2&lt;&gt;"m")*($H$2&lt;&gt;"Y"),(IF(F744=0,"",F744&amp;" "&amp;$F$4&amp;" "))&amp;(IF(G744=0,"",G744&amp;" "&amp;$G$4&amp;" "))&amp;(IF(H744=0,"",H744&amp;" "&amp;H$4&amp;" "))&amp;(IF(I744=0,"",I744&amp;" "&amp;$I$4&amp;" "))&amp;(IF(J744=0,"",J744&amp;" "&amp;$J$4&amp;" ")),"")))&amp;"; "&amp;IF((B744=B743)*(AA744=AA743), "same collecting data; ", IF((B744=B743)*(Z743=Z744),"same locality; ",(IF(COUNTBLANK(L744)=1,"",$D$2&amp;L744&amp;$L$3&amp;" "&amp;$D$2))&amp;(IF(COUNTBLANK(M744)=1,"",$E$2&amp;M744&amp;$E$2&amp;", "))&amp;(IF(COUNTBLANK(N744)=1,"",N744&amp;"; "))&amp;(IF(COUNTBLANK(O744)=1,"",O744&amp;"; ")))&amp;(IF(COUNTBLANK(P744)=1,"",P744&amp;"; "))&amp;(IF(COUNTBLANK(Q744)=1,"",Q744&amp;"; "))&amp;(IF(COUNTBLANK(R744)=1,"",R744&amp;"m, "))&amp;IF((COUNTBLANK(S744)=0)*(S744&lt;&gt;S743), S744&amp;"; ","")&amp;(IF(COUNTBLANK(U744)=1,"",U744&amp;"; "))&amp;(IF(COUNTBLANK(T744)=1,"",IF(COUNTBLANK(F$2)=1,T744&amp;"; ",T744&amp;" "&amp;F$2&amp;"; "))))&amp;(IF(COUNTBLANK(V744)=1,"",V744&amp;"; "))&amp;IF((COUNTBLANK(C744)=1),"",C744)&amp;IF((B744=B745)*(K744=K745)*(L744=L745)*(M744=M745),IF(($H$2&lt;&gt;"m")*($H$2&lt;&gt;"Y"), " • ", IF((ISNUMBER(FIND(")",AE744))), " • ", "")),IF((B744=B745)*(K744=K745)," • ",". ")))</f>
        <v/>
      </c>
      <c r="AI744" s="1"/>
    </row>
    <row r="745" spans="1:35" x14ac:dyDescent="0.25">
      <c r="A745" s="3" t="str">
        <f t="shared" si="80"/>
        <v/>
      </c>
      <c r="B745" s="53" t="str">
        <f t="shared" si="78"/>
        <v/>
      </c>
      <c r="C745" s="57"/>
      <c r="D745" s="57"/>
      <c r="E745" s="57"/>
      <c r="F745" s="57"/>
      <c r="G745" s="57"/>
      <c r="H745" s="57"/>
      <c r="I745" s="57"/>
      <c r="J745" s="57"/>
      <c r="K745" s="57"/>
      <c r="L745" s="57"/>
      <c r="M745" s="54"/>
      <c r="N745" s="57"/>
      <c r="O745" s="58"/>
      <c r="P745" s="58"/>
      <c r="Q745" s="58"/>
      <c r="R745" s="58"/>
      <c r="S745" s="54"/>
      <c r="T745" s="57"/>
      <c r="U745" s="57"/>
      <c r="V745" s="57"/>
      <c r="W745" s="57"/>
      <c r="X745" s="147" t="str">
        <f>IF(COUNTBLANK(D745)=1,"",IF('order-admin-units'!$I$1&lt;&gt;"y", "", IF(COUNTBLANK(K745)=1, 'order-admin-units'!$B$1+1, VLOOKUP(K745, ordercountry, 2))))</f>
        <v/>
      </c>
      <c r="Y745" s="147" t="str">
        <f>IF(COUNTBLANK(D745)=1,"",IF('order-admin-units'!$I$1&lt;&gt;"y", "", IF(COUNTBLANK(K745:L745)&gt;0, 'order-admin-units'!$B$2+1, VLOOKUP(K745&amp;"@"&amp;L745, orderadmin, 2))))</f>
        <v/>
      </c>
      <c r="Z745" s="147" t="str">
        <f t="shared" si="81"/>
        <v/>
      </c>
      <c r="AA745" s="147" t="str">
        <f t="shared" si="82"/>
        <v/>
      </c>
      <c r="AB745" s="147" t="str">
        <f t="shared" si="83"/>
        <v/>
      </c>
      <c r="AC745" s="147" t="str">
        <f t="shared" si="79"/>
        <v/>
      </c>
      <c r="AD745" s="11" t="str">
        <f t="shared" si="84"/>
        <v/>
      </c>
      <c r="AE745" s="11" t="str">
        <f t="array" ref="AE745">IF(COUNTBLANK(D745)=1,"",IF(OR($H$2="y",$H$2="m"),IF(AA745=AA744,IF(OR(AB745=$AB$4:$AB744)=FALSE,AE744&amp;C745,AE744),"("&amp;C745)&amp;IF(AA745=AA746,IF(OR(AB746=$AB$4:$AB745)=FALSE,", ",""),") "),""))</f>
        <v/>
      </c>
      <c r="AF745" s="11" t="str">
        <f t="array" ref="AF745">IF((COUNTBLANK(D745)=0)*OR($H$2="y",$H$2="m"),IFERROR(LEFT(C745, FIND(" ",C745)-1), C745),"")</f>
        <v/>
      </c>
      <c r="AG745" s="11" t="str">
        <f t="array" ref="AG745">IF(COUNTBLANK(D745)=1,"",IF(OR($H$2="y",$H$2="m"),IF(AA745=AA744,IF(OR(AC745=$AC$4:$AC744)=FALSE,AG744&amp;AF745,AG744),"("&amp;AF745)&amp;IF(AA745=AA746,IF(OR(AC746=$AC$4:$AC745)=FALSE,", ",""),") "),""))</f>
        <v/>
      </c>
      <c r="AH745" s="10" t="str">
        <f>IF((COUNTBLANK(D745)=1),"",IF(D745=D744,AH744,"")&amp;IF(B744&lt;&gt;B745,((IF(COUNTBLANK(E745)=1,$D$3&amp;"Non-type material: "&amp;$D$3,$D$3&amp;INDEX('type-categories'!$A$2:$B$100,MATCH(E745,'type-categories'!$A$2:$A$100,0),2)&amp;$D$3))),"")&amp;(IF(K745&lt;&gt;K744,$C$2&amp;UPPER(K745)&amp;$C$2&amp;$K$3&amp;" ",(IF(B745&lt;&gt;B744,$C$2&amp;UPPER(K745)&amp;$C$2&amp;$K$3&amp;" ",""))))&amp;IF((AA745&lt;&gt;AA746)*($H$2="y"),AD745&amp;AE745,IF((AA745&lt;&gt;AA746)*($H$2="m"),AD745&amp;AG745,IF(($H$2&lt;&gt;"m")*($H$2&lt;&gt;"Y"),(IF(F745=0,"",F745&amp;" "&amp;$F$4&amp;" "))&amp;(IF(G745=0,"",G745&amp;" "&amp;$G$4&amp;" "))&amp;(IF(H745=0,"",H745&amp;" "&amp;H$4&amp;" "))&amp;(IF(I745=0,"",I745&amp;" "&amp;$I$4&amp;" "))&amp;(IF(J745=0,"",J745&amp;" "&amp;$J$4&amp;" ")),"")))&amp;"; "&amp;IF((B745=B744)*(AA745=AA744), "same collecting data; ", IF((B745=B744)*(Z744=Z745),"same locality; ",(IF(COUNTBLANK(L745)=1,"",$D$2&amp;L745&amp;$L$3&amp;" "&amp;$D$2))&amp;(IF(COUNTBLANK(M745)=1,"",$E$2&amp;M745&amp;$E$2&amp;", "))&amp;(IF(COUNTBLANK(N745)=1,"",N745&amp;"; "))&amp;(IF(COUNTBLANK(O745)=1,"",O745&amp;"; ")))&amp;(IF(COUNTBLANK(P745)=1,"",P745&amp;"; "))&amp;(IF(COUNTBLANK(Q745)=1,"",Q745&amp;"; "))&amp;(IF(COUNTBLANK(R745)=1,"",R745&amp;"m, "))&amp;IF((COUNTBLANK(S745)=0)*(S745&lt;&gt;S744), S745&amp;"; ","")&amp;(IF(COUNTBLANK(U745)=1,"",U745&amp;"; "))&amp;(IF(COUNTBLANK(T745)=1,"",IF(COUNTBLANK(F$2)=1,T745&amp;"; ",T745&amp;" "&amp;F$2&amp;"; "))))&amp;(IF(COUNTBLANK(V745)=1,"",V745&amp;"; "))&amp;IF((COUNTBLANK(C745)=1),"",C745)&amp;IF((B745=B746)*(K745=K746)*(L745=L746)*(M745=M746),IF(($H$2&lt;&gt;"m")*($H$2&lt;&gt;"Y"), " • ", IF((ISNUMBER(FIND(")",AE745))), " • ", "")),IF((B745=B746)*(K745=K746)," • ",". ")))</f>
        <v/>
      </c>
      <c r="AI745" s="1"/>
    </row>
    <row r="746" spans="1:35" x14ac:dyDescent="0.25">
      <c r="A746" s="3" t="str">
        <f t="shared" si="80"/>
        <v/>
      </c>
      <c r="B746" s="53" t="str">
        <f t="shared" si="78"/>
        <v/>
      </c>
      <c r="C746" s="57"/>
      <c r="D746" s="57"/>
      <c r="E746" s="57"/>
      <c r="F746" s="57"/>
      <c r="G746" s="57"/>
      <c r="H746" s="57"/>
      <c r="I746" s="57"/>
      <c r="J746" s="57"/>
      <c r="K746" s="57"/>
      <c r="L746" s="57"/>
      <c r="M746" s="54"/>
      <c r="N746" s="57"/>
      <c r="O746" s="58"/>
      <c r="P746" s="58"/>
      <c r="Q746" s="58"/>
      <c r="R746" s="58"/>
      <c r="S746" s="54"/>
      <c r="T746" s="57"/>
      <c r="U746" s="57"/>
      <c r="V746" s="57"/>
      <c r="W746" s="57"/>
      <c r="X746" s="147" t="str">
        <f>IF(COUNTBLANK(D746)=1,"",IF('order-admin-units'!$I$1&lt;&gt;"y", "", IF(COUNTBLANK(K746)=1, 'order-admin-units'!$B$1+1, VLOOKUP(K746, ordercountry, 2))))</f>
        <v/>
      </c>
      <c r="Y746" s="147" t="str">
        <f>IF(COUNTBLANK(D746)=1,"",IF('order-admin-units'!$I$1&lt;&gt;"y", "", IF(COUNTBLANK(K746:L746)&gt;0, 'order-admin-units'!$B$2+1, VLOOKUP(K746&amp;"@"&amp;L746, orderadmin, 2))))</f>
        <v/>
      </c>
      <c r="Z746" s="147" t="str">
        <f t="shared" si="81"/>
        <v/>
      </c>
      <c r="AA746" s="147" t="str">
        <f t="shared" si="82"/>
        <v/>
      </c>
      <c r="AB746" s="147" t="str">
        <f t="shared" si="83"/>
        <v/>
      </c>
      <c r="AC746" s="147" t="str">
        <f t="shared" si="79"/>
        <v/>
      </c>
      <c r="AD746" s="11" t="str">
        <f t="shared" si="84"/>
        <v/>
      </c>
      <c r="AE746" s="11" t="str">
        <f t="array" ref="AE746">IF(COUNTBLANK(D746)=1,"",IF(OR($H$2="y",$H$2="m"),IF(AA746=AA745,IF(OR(AB746=$AB$4:$AB745)=FALSE,AE745&amp;C746,AE745),"("&amp;C746)&amp;IF(AA746=AA747,IF(OR(AB747=$AB$4:$AB746)=FALSE,", ",""),") "),""))</f>
        <v/>
      </c>
      <c r="AF746" s="11" t="str">
        <f t="array" ref="AF746">IF((COUNTBLANK(D746)=0)*OR($H$2="y",$H$2="m"),IFERROR(LEFT(C746, FIND(" ",C746)-1), C746),"")</f>
        <v/>
      </c>
      <c r="AG746" s="11" t="str">
        <f t="array" ref="AG746">IF(COUNTBLANK(D746)=1,"",IF(OR($H$2="y",$H$2="m"),IF(AA746=AA745,IF(OR(AC746=$AC$4:$AC745)=FALSE,AG745&amp;AF746,AG745),"("&amp;AF746)&amp;IF(AA746=AA747,IF(OR(AC747=$AC$4:$AC746)=FALSE,", ",""),") "),""))</f>
        <v/>
      </c>
      <c r="AH746" s="10" t="str">
        <f>IF((COUNTBLANK(D746)=1),"",IF(D746=D745,AH745,"")&amp;IF(B745&lt;&gt;B746,((IF(COUNTBLANK(E746)=1,$D$3&amp;"Non-type material: "&amp;$D$3,$D$3&amp;INDEX('type-categories'!$A$2:$B$100,MATCH(E746,'type-categories'!$A$2:$A$100,0),2)&amp;$D$3))),"")&amp;(IF(K746&lt;&gt;K745,$C$2&amp;UPPER(K746)&amp;$C$2&amp;$K$3&amp;" ",(IF(B746&lt;&gt;B745,$C$2&amp;UPPER(K746)&amp;$C$2&amp;$K$3&amp;" ",""))))&amp;IF((AA746&lt;&gt;AA747)*($H$2="y"),AD746&amp;AE746,IF((AA746&lt;&gt;AA747)*($H$2="m"),AD746&amp;AG746,IF(($H$2&lt;&gt;"m")*($H$2&lt;&gt;"Y"),(IF(F746=0,"",F746&amp;" "&amp;$F$4&amp;" "))&amp;(IF(G746=0,"",G746&amp;" "&amp;$G$4&amp;" "))&amp;(IF(H746=0,"",H746&amp;" "&amp;H$4&amp;" "))&amp;(IF(I746=0,"",I746&amp;" "&amp;$I$4&amp;" "))&amp;(IF(J746=0,"",J746&amp;" "&amp;$J$4&amp;" ")),"")))&amp;"; "&amp;IF((B746=B745)*(AA746=AA745), "same collecting data; ", IF((B746=B745)*(Z745=Z746),"same locality; ",(IF(COUNTBLANK(L746)=1,"",$D$2&amp;L746&amp;$L$3&amp;" "&amp;$D$2))&amp;(IF(COUNTBLANK(M746)=1,"",$E$2&amp;M746&amp;$E$2&amp;", "))&amp;(IF(COUNTBLANK(N746)=1,"",N746&amp;"; "))&amp;(IF(COUNTBLANK(O746)=1,"",O746&amp;"; ")))&amp;(IF(COUNTBLANK(P746)=1,"",P746&amp;"; "))&amp;(IF(COUNTBLANK(Q746)=1,"",Q746&amp;"; "))&amp;(IF(COUNTBLANK(R746)=1,"",R746&amp;"m, "))&amp;IF((COUNTBLANK(S746)=0)*(S746&lt;&gt;S745), S746&amp;"; ","")&amp;(IF(COUNTBLANK(U746)=1,"",U746&amp;"; "))&amp;(IF(COUNTBLANK(T746)=1,"",IF(COUNTBLANK(F$2)=1,T746&amp;"; ",T746&amp;" "&amp;F$2&amp;"; "))))&amp;(IF(COUNTBLANK(V746)=1,"",V746&amp;"; "))&amp;IF((COUNTBLANK(C746)=1),"",C746)&amp;IF((B746=B747)*(K746=K747)*(L746=L747)*(M746=M747),IF(($H$2&lt;&gt;"m")*($H$2&lt;&gt;"Y"), " • ", IF((ISNUMBER(FIND(")",AE746))), " • ", "")),IF((B746=B747)*(K746=K747)," • ",". ")))</f>
        <v/>
      </c>
      <c r="AI746" s="1"/>
    </row>
    <row r="747" spans="1:35" x14ac:dyDescent="0.25">
      <c r="A747" s="3" t="str">
        <f t="shared" si="80"/>
        <v/>
      </c>
      <c r="B747" s="53" t="str">
        <f t="shared" si="78"/>
        <v/>
      </c>
      <c r="C747" s="57"/>
      <c r="D747" s="57"/>
      <c r="E747" s="57"/>
      <c r="F747" s="57"/>
      <c r="G747" s="57"/>
      <c r="H747" s="57"/>
      <c r="I747" s="57"/>
      <c r="J747" s="57"/>
      <c r="K747" s="57"/>
      <c r="L747" s="57"/>
      <c r="M747" s="54"/>
      <c r="N747" s="57"/>
      <c r="O747" s="58"/>
      <c r="P747" s="58"/>
      <c r="Q747" s="58"/>
      <c r="R747" s="58"/>
      <c r="S747" s="54"/>
      <c r="T747" s="57"/>
      <c r="U747" s="57"/>
      <c r="V747" s="57"/>
      <c r="W747" s="57"/>
      <c r="X747" s="147" t="str">
        <f>IF(COUNTBLANK(D747)=1,"",IF('order-admin-units'!$I$1&lt;&gt;"y", "", IF(COUNTBLANK(K747)=1, 'order-admin-units'!$B$1+1, VLOOKUP(K747, ordercountry, 2))))</f>
        <v/>
      </c>
      <c r="Y747" s="147" t="str">
        <f>IF(COUNTBLANK(D747)=1,"",IF('order-admin-units'!$I$1&lt;&gt;"y", "", IF(COUNTBLANK(K747:L747)&gt;0, 'order-admin-units'!$B$2+1, VLOOKUP(K747&amp;"@"&amp;L747, orderadmin, 2))))</f>
        <v/>
      </c>
      <c r="Z747" s="147" t="str">
        <f t="shared" si="81"/>
        <v/>
      </c>
      <c r="AA747" s="147" t="str">
        <f t="shared" si="82"/>
        <v/>
      </c>
      <c r="AB747" s="147" t="str">
        <f t="shared" si="83"/>
        <v/>
      </c>
      <c r="AC747" s="147" t="str">
        <f t="shared" si="79"/>
        <v/>
      </c>
      <c r="AD747" s="11" t="str">
        <f t="shared" si="84"/>
        <v/>
      </c>
      <c r="AE747" s="11" t="str">
        <f t="array" ref="AE747">IF(COUNTBLANK(D747)=1,"",IF(OR($H$2="y",$H$2="m"),IF(AA747=AA746,IF(OR(AB747=$AB$4:$AB746)=FALSE,AE746&amp;C747,AE746),"("&amp;C747)&amp;IF(AA747=AA748,IF(OR(AB748=$AB$4:$AB747)=FALSE,", ",""),") "),""))</f>
        <v/>
      </c>
      <c r="AF747" s="11" t="str">
        <f t="array" ref="AF747">IF((COUNTBLANK(D747)=0)*OR($H$2="y",$H$2="m"),IFERROR(LEFT(C747, FIND(" ",C747)-1), C747),"")</f>
        <v/>
      </c>
      <c r="AG747" s="11" t="str">
        <f t="array" ref="AG747">IF(COUNTBLANK(D747)=1,"",IF(OR($H$2="y",$H$2="m"),IF(AA747=AA746,IF(OR(AC747=$AC$4:$AC746)=FALSE,AG746&amp;AF747,AG746),"("&amp;AF747)&amp;IF(AA747=AA748,IF(OR(AC748=$AC$4:$AC747)=FALSE,", ",""),") "),""))</f>
        <v/>
      </c>
      <c r="AH747" s="10" t="str">
        <f>IF((COUNTBLANK(D747)=1),"",IF(D747=D746,AH746,"")&amp;IF(B746&lt;&gt;B747,((IF(COUNTBLANK(E747)=1,$D$3&amp;"Non-type material: "&amp;$D$3,$D$3&amp;INDEX('type-categories'!$A$2:$B$100,MATCH(E747,'type-categories'!$A$2:$A$100,0),2)&amp;$D$3))),"")&amp;(IF(K747&lt;&gt;K746,$C$2&amp;UPPER(K747)&amp;$C$2&amp;$K$3&amp;" ",(IF(B747&lt;&gt;B746,$C$2&amp;UPPER(K747)&amp;$C$2&amp;$K$3&amp;" ",""))))&amp;IF((AA747&lt;&gt;AA748)*($H$2="y"),AD747&amp;AE747,IF((AA747&lt;&gt;AA748)*($H$2="m"),AD747&amp;AG747,IF(($H$2&lt;&gt;"m")*($H$2&lt;&gt;"Y"),(IF(F747=0,"",F747&amp;" "&amp;$F$4&amp;" "))&amp;(IF(G747=0,"",G747&amp;" "&amp;$G$4&amp;" "))&amp;(IF(H747=0,"",H747&amp;" "&amp;H$4&amp;" "))&amp;(IF(I747=0,"",I747&amp;" "&amp;$I$4&amp;" "))&amp;(IF(J747=0,"",J747&amp;" "&amp;$J$4&amp;" ")),"")))&amp;"; "&amp;IF((B747=B746)*(AA747=AA746), "same collecting data; ", IF((B747=B746)*(Z746=Z747),"same locality; ",(IF(COUNTBLANK(L747)=1,"",$D$2&amp;L747&amp;$L$3&amp;" "&amp;$D$2))&amp;(IF(COUNTBLANK(M747)=1,"",$E$2&amp;M747&amp;$E$2&amp;", "))&amp;(IF(COUNTBLANK(N747)=1,"",N747&amp;"; "))&amp;(IF(COUNTBLANK(O747)=1,"",O747&amp;"; ")))&amp;(IF(COUNTBLANK(P747)=1,"",P747&amp;"; "))&amp;(IF(COUNTBLANK(Q747)=1,"",Q747&amp;"; "))&amp;(IF(COUNTBLANK(R747)=1,"",R747&amp;"m, "))&amp;IF((COUNTBLANK(S747)=0)*(S747&lt;&gt;S746), S747&amp;"; ","")&amp;(IF(COUNTBLANK(U747)=1,"",U747&amp;"; "))&amp;(IF(COUNTBLANK(T747)=1,"",IF(COUNTBLANK(F$2)=1,T747&amp;"; ",T747&amp;" "&amp;F$2&amp;"; "))))&amp;(IF(COUNTBLANK(V747)=1,"",V747&amp;"; "))&amp;IF((COUNTBLANK(C747)=1),"",C747)&amp;IF((B747=B748)*(K747=K748)*(L747=L748)*(M747=M748),IF(($H$2&lt;&gt;"m")*($H$2&lt;&gt;"Y"), " • ", IF((ISNUMBER(FIND(")",AE747))), " • ", "")),IF((B747=B748)*(K747=K748)," • ",". ")))</f>
        <v/>
      </c>
      <c r="AI747" s="1"/>
    </row>
    <row r="748" spans="1:35" x14ac:dyDescent="0.25">
      <c r="A748" s="3" t="str">
        <f t="shared" si="80"/>
        <v/>
      </c>
      <c r="B748" s="53" t="str">
        <f t="shared" si="78"/>
        <v/>
      </c>
      <c r="C748" s="57"/>
      <c r="D748" s="57"/>
      <c r="E748" s="57"/>
      <c r="F748" s="57"/>
      <c r="G748" s="57"/>
      <c r="H748" s="57"/>
      <c r="I748" s="57"/>
      <c r="J748" s="57"/>
      <c r="K748" s="57"/>
      <c r="L748" s="57"/>
      <c r="M748" s="54"/>
      <c r="N748" s="57"/>
      <c r="O748" s="58"/>
      <c r="P748" s="58"/>
      <c r="Q748" s="58"/>
      <c r="R748" s="58"/>
      <c r="S748" s="54"/>
      <c r="T748" s="57"/>
      <c r="U748" s="57"/>
      <c r="V748" s="57"/>
      <c r="W748" s="57"/>
      <c r="X748" s="147" t="str">
        <f>IF(COUNTBLANK(D748)=1,"",IF('order-admin-units'!$I$1&lt;&gt;"y", "", IF(COUNTBLANK(K748)=1, 'order-admin-units'!$B$1+1, VLOOKUP(K748, ordercountry, 2))))</f>
        <v/>
      </c>
      <c r="Y748" s="147" t="str">
        <f>IF(COUNTBLANK(D748)=1,"",IF('order-admin-units'!$I$1&lt;&gt;"y", "", IF(COUNTBLANK(K748:L748)&gt;0, 'order-admin-units'!$B$2+1, VLOOKUP(K748&amp;"@"&amp;L748, orderadmin, 2))))</f>
        <v/>
      </c>
      <c r="Z748" s="147" t="str">
        <f t="shared" si="81"/>
        <v/>
      </c>
      <c r="AA748" s="147" t="str">
        <f t="shared" si="82"/>
        <v/>
      </c>
      <c r="AB748" s="147" t="str">
        <f t="shared" si="83"/>
        <v/>
      </c>
      <c r="AC748" s="147" t="str">
        <f t="shared" si="79"/>
        <v/>
      </c>
      <c r="AD748" s="11" t="str">
        <f t="shared" si="84"/>
        <v/>
      </c>
      <c r="AE748" s="11" t="str">
        <f t="array" ref="AE748">IF(COUNTBLANK(D748)=1,"",IF(OR($H$2="y",$H$2="m"),IF(AA748=AA747,IF(OR(AB748=$AB$4:$AB747)=FALSE,AE747&amp;C748,AE747),"("&amp;C748)&amp;IF(AA748=AA749,IF(OR(AB749=$AB$4:$AB748)=FALSE,", ",""),") "),""))</f>
        <v/>
      </c>
      <c r="AF748" s="11" t="str">
        <f t="array" ref="AF748">IF((COUNTBLANK(D748)=0)*OR($H$2="y",$H$2="m"),IFERROR(LEFT(C748, FIND(" ",C748)-1), C748),"")</f>
        <v/>
      </c>
      <c r="AG748" s="11" t="str">
        <f t="array" ref="AG748">IF(COUNTBLANK(D748)=1,"",IF(OR($H$2="y",$H$2="m"),IF(AA748=AA747,IF(OR(AC748=$AC$4:$AC747)=FALSE,AG747&amp;AF748,AG747),"("&amp;AF748)&amp;IF(AA748=AA749,IF(OR(AC749=$AC$4:$AC748)=FALSE,", ",""),") "),""))</f>
        <v/>
      </c>
      <c r="AH748" s="10" t="str">
        <f>IF((COUNTBLANK(D748)=1),"",IF(D748=D747,AH747,"")&amp;IF(B747&lt;&gt;B748,((IF(COUNTBLANK(E748)=1,$D$3&amp;"Non-type material: "&amp;$D$3,$D$3&amp;INDEX('type-categories'!$A$2:$B$100,MATCH(E748,'type-categories'!$A$2:$A$100,0),2)&amp;$D$3))),"")&amp;(IF(K748&lt;&gt;K747,$C$2&amp;UPPER(K748)&amp;$C$2&amp;$K$3&amp;" ",(IF(B748&lt;&gt;B747,$C$2&amp;UPPER(K748)&amp;$C$2&amp;$K$3&amp;" ",""))))&amp;IF((AA748&lt;&gt;AA749)*($H$2="y"),AD748&amp;AE748,IF((AA748&lt;&gt;AA749)*($H$2="m"),AD748&amp;AG748,IF(($H$2&lt;&gt;"m")*($H$2&lt;&gt;"Y"),(IF(F748=0,"",F748&amp;" "&amp;$F$4&amp;" "))&amp;(IF(G748=0,"",G748&amp;" "&amp;$G$4&amp;" "))&amp;(IF(H748=0,"",H748&amp;" "&amp;H$4&amp;" "))&amp;(IF(I748=0,"",I748&amp;" "&amp;$I$4&amp;" "))&amp;(IF(J748=0,"",J748&amp;" "&amp;$J$4&amp;" ")),"")))&amp;"; "&amp;IF((B748=B747)*(AA748=AA747), "same collecting data; ", IF((B748=B747)*(Z747=Z748),"same locality; ",(IF(COUNTBLANK(L748)=1,"",$D$2&amp;L748&amp;$L$3&amp;" "&amp;$D$2))&amp;(IF(COUNTBLANK(M748)=1,"",$E$2&amp;M748&amp;$E$2&amp;", "))&amp;(IF(COUNTBLANK(N748)=1,"",N748&amp;"; "))&amp;(IF(COUNTBLANK(O748)=1,"",O748&amp;"; ")))&amp;(IF(COUNTBLANK(P748)=1,"",P748&amp;"; "))&amp;(IF(COUNTBLANK(Q748)=1,"",Q748&amp;"; "))&amp;(IF(COUNTBLANK(R748)=1,"",R748&amp;"m, "))&amp;IF((COUNTBLANK(S748)=0)*(S748&lt;&gt;S747), S748&amp;"; ","")&amp;(IF(COUNTBLANK(U748)=1,"",U748&amp;"; "))&amp;(IF(COUNTBLANK(T748)=1,"",IF(COUNTBLANK(F$2)=1,T748&amp;"; ",T748&amp;" "&amp;F$2&amp;"; "))))&amp;(IF(COUNTBLANK(V748)=1,"",V748&amp;"; "))&amp;IF((COUNTBLANK(C748)=1),"",C748)&amp;IF((B748=B749)*(K748=K749)*(L748=L749)*(M748=M749),IF(($H$2&lt;&gt;"m")*($H$2&lt;&gt;"Y"), " • ", IF((ISNUMBER(FIND(")",AE748))), " • ", "")),IF((B748=B749)*(K748=K749)," • ",". ")))</f>
        <v/>
      </c>
      <c r="AI748" s="1"/>
    </row>
    <row r="749" spans="1:35" x14ac:dyDescent="0.25">
      <c r="A749" s="3" t="str">
        <f t="shared" si="80"/>
        <v/>
      </c>
      <c r="B749" s="53" t="str">
        <f t="shared" si="78"/>
        <v/>
      </c>
      <c r="C749" s="57"/>
      <c r="D749" s="57"/>
      <c r="E749" s="57"/>
      <c r="F749" s="57"/>
      <c r="G749" s="57"/>
      <c r="H749" s="57"/>
      <c r="I749" s="57"/>
      <c r="J749" s="57"/>
      <c r="K749" s="57"/>
      <c r="L749" s="57"/>
      <c r="M749" s="54"/>
      <c r="N749" s="57"/>
      <c r="O749" s="58"/>
      <c r="P749" s="58"/>
      <c r="Q749" s="58"/>
      <c r="R749" s="58"/>
      <c r="S749" s="54"/>
      <c r="T749" s="57"/>
      <c r="U749" s="57"/>
      <c r="V749" s="57"/>
      <c r="W749" s="57"/>
      <c r="X749" s="147" t="str">
        <f>IF(COUNTBLANK(D749)=1,"",IF('order-admin-units'!$I$1&lt;&gt;"y", "", IF(COUNTBLANK(K749)=1, 'order-admin-units'!$B$1+1, VLOOKUP(K749, ordercountry, 2))))</f>
        <v/>
      </c>
      <c r="Y749" s="147" t="str">
        <f>IF(COUNTBLANK(D749)=1,"",IF('order-admin-units'!$I$1&lt;&gt;"y", "", IF(COUNTBLANK(K749:L749)&gt;0, 'order-admin-units'!$B$2+1, VLOOKUP(K749&amp;"@"&amp;L749, orderadmin, 2))))</f>
        <v/>
      </c>
      <c r="Z749" s="147" t="str">
        <f t="shared" si="81"/>
        <v/>
      </c>
      <c r="AA749" s="147" t="str">
        <f t="shared" si="82"/>
        <v/>
      </c>
      <c r="AB749" s="147" t="str">
        <f t="shared" si="83"/>
        <v/>
      </c>
      <c r="AC749" s="147" t="str">
        <f t="shared" si="79"/>
        <v/>
      </c>
      <c r="AD749" s="11" t="str">
        <f t="shared" si="84"/>
        <v/>
      </c>
      <c r="AE749" s="11" t="str">
        <f t="array" ref="AE749">IF(COUNTBLANK(D749)=1,"",IF(OR($H$2="y",$H$2="m"),IF(AA749=AA748,IF(OR(AB749=$AB$4:$AB748)=FALSE,AE748&amp;C749,AE748),"("&amp;C749)&amp;IF(AA749=AA750,IF(OR(AB750=$AB$4:$AB749)=FALSE,", ",""),") "),""))</f>
        <v/>
      </c>
      <c r="AF749" s="11" t="str">
        <f t="array" ref="AF749">IF((COUNTBLANK(D749)=0)*OR($H$2="y",$H$2="m"),IFERROR(LEFT(C749, FIND(" ",C749)-1), C749),"")</f>
        <v/>
      </c>
      <c r="AG749" s="11" t="str">
        <f t="array" ref="AG749">IF(COUNTBLANK(D749)=1,"",IF(OR($H$2="y",$H$2="m"),IF(AA749=AA748,IF(OR(AC749=$AC$4:$AC748)=FALSE,AG748&amp;AF749,AG748),"("&amp;AF749)&amp;IF(AA749=AA750,IF(OR(AC750=$AC$4:$AC749)=FALSE,", ",""),") "),""))</f>
        <v/>
      </c>
      <c r="AH749" s="10" t="str">
        <f>IF((COUNTBLANK(D749)=1),"",IF(D749=D748,AH748,"")&amp;IF(B748&lt;&gt;B749,((IF(COUNTBLANK(E749)=1,$D$3&amp;"Non-type material: "&amp;$D$3,$D$3&amp;INDEX('type-categories'!$A$2:$B$100,MATCH(E749,'type-categories'!$A$2:$A$100,0),2)&amp;$D$3))),"")&amp;(IF(K749&lt;&gt;K748,$C$2&amp;UPPER(K749)&amp;$C$2&amp;$K$3&amp;" ",(IF(B749&lt;&gt;B748,$C$2&amp;UPPER(K749)&amp;$C$2&amp;$K$3&amp;" ",""))))&amp;IF((AA749&lt;&gt;AA750)*($H$2="y"),AD749&amp;AE749,IF((AA749&lt;&gt;AA750)*($H$2="m"),AD749&amp;AG749,IF(($H$2&lt;&gt;"m")*($H$2&lt;&gt;"Y"),(IF(F749=0,"",F749&amp;" "&amp;$F$4&amp;" "))&amp;(IF(G749=0,"",G749&amp;" "&amp;$G$4&amp;" "))&amp;(IF(H749=0,"",H749&amp;" "&amp;H$4&amp;" "))&amp;(IF(I749=0,"",I749&amp;" "&amp;$I$4&amp;" "))&amp;(IF(J749=0,"",J749&amp;" "&amp;$J$4&amp;" ")),"")))&amp;"; "&amp;IF((B749=B748)*(AA749=AA748), "same collecting data; ", IF((B749=B748)*(Z748=Z749),"same locality; ",(IF(COUNTBLANK(L749)=1,"",$D$2&amp;L749&amp;$L$3&amp;" "&amp;$D$2))&amp;(IF(COUNTBLANK(M749)=1,"",$E$2&amp;M749&amp;$E$2&amp;", "))&amp;(IF(COUNTBLANK(N749)=1,"",N749&amp;"; "))&amp;(IF(COUNTBLANK(O749)=1,"",O749&amp;"; ")))&amp;(IF(COUNTBLANK(P749)=1,"",P749&amp;"; "))&amp;(IF(COUNTBLANK(Q749)=1,"",Q749&amp;"; "))&amp;(IF(COUNTBLANK(R749)=1,"",R749&amp;"m, "))&amp;IF((COUNTBLANK(S749)=0)*(S749&lt;&gt;S748), S749&amp;"; ","")&amp;(IF(COUNTBLANK(U749)=1,"",U749&amp;"; "))&amp;(IF(COUNTBLANK(T749)=1,"",IF(COUNTBLANK(F$2)=1,T749&amp;"; ",T749&amp;" "&amp;F$2&amp;"; "))))&amp;(IF(COUNTBLANK(V749)=1,"",V749&amp;"; "))&amp;IF((COUNTBLANK(C749)=1),"",C749)&amp;IF((B749=B750)*(K749=K750)*(L749=L750)*(M749=M750),IF(($H$2&lt;&gt;"m")*($H$2&lt;&gt;"Y"), " • ", IF((ISNUMBER(FIND(")",AE749))), " • ", "")),IF((B749=B750)*(K749=K750)," • ",". ")))</f>
        <v/>
      </c>
      <c r="AI749" s="1"/>
    </row>
    <row r="750" spans="1:35" x14ac:dyDescent="0.25">
      <c r="A750" s="3" t="str">
        <f t="shared" si="80"/>
        <v/>
      </c>
      <c r="B750" s="53" t="str">
        <f t="shared" si="78"/>
        <v/>
      </c>
      <c r="C750" s="57"/>
      <c r="D750" s="57"/>
      <c r="E750" s="57"/>
      <c r="F750" s="57"/>
      <c r="G750" s="57"/>
      <c r="H750" s="57"/>
      <c r="I750" s="57"/>
      <c r="J750" s="57"/>
      <c r="K750" s="57"/>
      <c r="L750" s="57"/>
      <c r="M750" s="54"/>
      <c r="N750" s="57"/>
      <c r="O750" s="58"/>
      <c r="P750" s="58"/>
      <c r="Q750" s="58"/>
      <c r="R750" s="58"/>
      <c r="S750" s="54"/>
      <c r="T750" s="57"/>
      <c r="U750" s="57"/>
      <c r="V750" s="57"/>
      <c r="W750" s="57"/>
      <c r="X750" s="147" t="str">
        <f>IF(COUNTBLANK(D750)=1,"",IF('order-admin-units'!$I$1&lt;&gt;"y", "", IF(COUNTBLANK(K750)=1, 'order-admin-units'!$B$1+1, VLOOKUP(K750, ordercountry, 2))))</f>
        <v/>
      </c>
      <c r="Y750" s="147" t="str">
        <f>IF(COUNTBLANK(D750)=1,"",IF('order-admin-units'!$I$1&lt;&gt;"y", "", IF(COUNTBLANK(K750:L750)&gt;0, 'order-admin-units'!$B$2+1, VLOOKUP(K750&amp;"@"&amp;L750, orderadmin, 2))))</f>
        <v/>
      </c>
      <c r="Z750" s="147" t="str">
        <f t="shared" si="81"/>
        <v/>
      </c>
      <c r="AA750" s="147" t="str">
        <f t="shared" si="82"/>
        <v/>
      </c>
      <c r="AB750" s="147" t="str">
        <f t="shared" si="83"/>
        <v/>
      </c>
      <c r="AC750" s="147" t="str">
        <f t="shared" si="79"/>
        <v/>
      </c>
      <c r="AD750" s="11" t="str">
        <f t="shared" si="84"/>
        <v/>
      </c>
      <c r="AE750" s="11" t="str">
        <f t="array" ref="AE750">IF(COUNTBLANK(D750)=1,"",IF(OR($H$2="y",$H$2="m"),IF(AA750=AA749,IF(OR(AB750=$AB$4:$AB749)=FALSE,AE749&amp;C750,AE749),"("&amp;C750)&amp;IF(AA750=AA751,IF(OR(AB751=$AB$4:$AB750)=FALSE,", ",""),") "),""))</f>
        <v/>
      </c>
      <c r="AF750" s="11" t="str">
        <f t="array" ref="AF750">IF((COUNTBLANK(D750)=0)*OR($H$2="y",$H$2="m"),IFERROR(LEFT(C750, FIND(" ",C750)-1), C750),"")</f>
        <v/>
      </c>
      <c r="AG750" s="11" t="str">
        <f t="array" ref="AG750">IF(COUNTBLANK(D750)=1,"",IF(OR($H$2="y",$H$2="m"),IF(AA750=AA749,IF(OR(AC750=$AC$4:$AC749)=FALSE,AG749&amp;AF750,AG749),"("&amp;AF750)&amp;IF(AA750=AA751,IF(OR(AC751=$AC$4:$AC750)=FALSE,", ",""),") "),""))</f>
        <v/>
      </c>
      <c r="AH750" s="10" t="str">
        <f>IF((COUNTBLANK(D750)=1),"",IF(D750=D749,AH749,"")&amp;IF(B749&lt;&gt;B750,((IF(COUNTBLANK(E750)=1,$D$3&amp;"Non-type material: "&amp;$D$3,$D$3&amp;INDEX('type-categories'!$A$2:$B$100,MATCH(E750,'type-categories'!$A$2:$A$100,0),2)&amp;$D$3))),"")&amp;(IF(K750&lt;&gt;K749,$C$2&amp;UPPER(K750)&amp;$C$2&amp;$K$3&amp;" ",(IF(B750&lt;&gt;B749,$C$2&amp;UPPER(K750)&amp;$C$2&amp;$K$3&amp;" ",""))))&amp;IF((AA750&lt;&gt;AA751)*($H$2="y"),AD750&amp;AE750,IF((AA750&lt;&gt;AA751)*($H$2="m"),AD750&amp;AG750,IF(($H$2&lt;&gt;"m")*($H$2&lt;&gt;"Y"),(IF(F750=0,"",F750&amp;" "&amp;$F$4&amp;" "))&amp;(IF(G750=0,"",G750&amp;" "&amp;$G$4&amp;" "))&amp;(IF(H750=0,"",H750&amp;" "&amp;H$4&amp;" "))&amp;(IF(I750=0,"",I750&amp;" "&amp;$I$4&amp;" "))&amp;(IF(J750=0,"",J750&amp;" "&amp;$J$4&amp;" ")),"")))&amp;"; "&amp;IF((B750=B749)*(AA750=AA749), "same collecting data; ", IF((B750=B749)*(Z749=Z750),"same locality; ",(IF(COUNTBLANK(L750)=1,"",$D$2&amp;L750&amp;$L$3&amp;" "&amp;$D$2))&amp;(IF(COUNTBLANK(M750)=1,"",$E$2&amp;M750&amp;$E$2&amp;", "))&amp;(IF(COUNTBLANK(N750)=1,"",N750&amp;"; "))&amp;(IF(COUNTBLANK(O750)=1,"",O750&amp;"; ")))&amp;(IF(COUNTBLANK(P750)=1,"",P750&amp;"; "))&amp;(IF(COUNTBLANK(Q750)=1,"",Q750&amp;"; "))&amp;(IF(COUNTBLANK(R750)=1,"",R750&amp;"m, "))&amp;IF((COUNTBLANK(S750)=0)*(S750&lt;&gt;S749), S750&amp;"; ","")&amp;(IF(COUNTBLANK(U750)=1,"",U750&amp;"; "))&amp;(IF(COUNTBLANK(T750)=1,"",IF(COUNTBLANK(F$2)=1,T750&amp;"; ",T750&amp;" "&amp;F$2&amp;"; "))))&amp;(IF(COUNTBLANK(V750)=1,"",V750&amp;"; "))&amp;IF((COUNTBLANK(C750)=1),"",C750)&amp;IF((B750=B751)*(K750=K751)*(L750=L751)*(M750=M751),IF(($H$2&lt;&gt;"m")*($H$2&lt;&gt;"Y"), " • ", IF((ISNUMBER(FIND(")",AE750))), " • ", "")),IF((B750=B751)*(K750=K751)," • ",". ")))</f>
        <v/>
      </c>
      <c r="AI750" s="1"/>
    </row>
    <row r="751" spans="1:35" x14ac:dyDescent="0.25">
      <c r="A751" s="3" t="str">
        <f t="shared" si="80"/>
        <v/>
      </c>
      <c r="B751" s="53" t="str">
        <f t="shared" si="78"/>
        <v/>
      </c>
      <c r="C751" s="57"/>
      <c r="D751" s="57"/>
      <c r="E751" s="57"/>
      <c r="F751" s="57"/>
      <c r="G751" s="57"/>
      <c r="H751" s="57"/>
      <c r="I751" s="57"/>
      <c r="J751" s="57"/>
      <c r="K751" s="57"/>
      <c r="L751" s="57"/>
      <c r="M751" s="54"/>
      <c r="N751" s="57"/>
      <c r="O751" s="58"/>
      <c r="P751" s="58"/>
      <c r="Q751" s="58"/>
      <c r="R751" s="58"/>
      <c r="S751" s="54"/>
      <c r="T751" s="57"/>
      <c r="U751" s="57"/>
      <c r="V751" s="57"/>
      <c r="W751" s="57"/>
      <c r="X751" s="147" t="str">
        <f>IF(COUNTBLANK(D751)=1,"",IF('order-admin-units'!$I$1&lt;&gt;"y", "", IF(COUNTBLANK(K751)=1, 'order-admin-units'!$B$1+1, VLOOKUP(K751, ordercountry, 2))))</f>
        <v/>
      </c>
      <c r="Y751" s="147" t="str">
        <f>IF(COUNTBLANK(D751)=1,"",IF('order-admin-units'!$I$1&lt;&gt;"y", "", IF(COUNTBLANK(K751:L751)&gt;0, 'order-admin-units'!$B$2+1, VLOOKUP(K751&amp;"@"&amp;L751, orderadmin, 2))))</f>
        <v/>
      </c>
      <c r="Z751" s="147" t="str">
        <f t="shared" si="81"/>
        <v/>
      </c>
      <c r="AA751" s="147" t="str">
        <f t="shared" si="82"/>
        <v/>
      </c>
      <c r="AB751" s="147" t="str">
        <f t="shared" si="83"/>
        <v/>
      </c>
      <c r="AC751" s="147" t="str">
        <f t="shared" si="79"/>
        <v/>
      </c>
      <c r="AD751" s="11" t="str">
        <f t="shared" si="84"/>
        <v/>
      </c>
      <c r="AE751" s="11" t="str">
        <f t="array" ref="AE751">IF(COUNTBLANK(D751)=1,"",IF(OR($H$2="y",$H$2="m"),IF(AA751=AA750,IF(OR(AB751=$AB$4:$AB750)=FALSE,AE750&amp;C751,AE750),"("&amp;C751)&amp;IF(AA751=AA752,IF(OR(AB752=$AB$4:$AB751)=FALSE,", ",""),") "),""))</f>
        <v/>
      </c>
      <c r="AF751" s="11" t="str">
        <f t="array" ref="AF751">IF((COUNTBLANK(D751)=0)*OR($H$2="y",$H$2="m"),IFERROR(LEFT(C751, FIND(" ",C751)-1), C751),"")</f>
        <v/>
      </c>
      <c r="AG751" s="11" t="str">
        <f t="array" ref="AG751">IF(COUNTBLANK(D751)=1,"",IF(OR($H$2="y",$H$2="m"),IF(AA751=AA750,IF(OR(AC751=$AC$4:$AC750)=FALSE,AG750&amp;AF751,AG750),"("&amp;AF751)&amp;IF(AA751=AA752,IF(OR(AC752=$AC$4:$AC751)=FALSE,", ",""),") "),""))</f>
        <v/>
      </c>
      <c r="AH751" s="10" t="str">
        <f>IF((COUNTBLANK(D751)=1),"",IF(D751=D750,AH750,"")&amp;IF(B750&lt;&gt;B751,((IF(COUNTBLANK(E751)=1,$D$3&amp;"Non-type material: "&amp;$D$3,$D$3&amp;INDEX('type-categories'!$A$2:$B$100,MATCH(E751,'type-categories'!$A$2:$A$100,0),2)&amp;$D$3))),"")&amp;(IF(K751&lt;&gt;K750,$C$2&amp;UPPER(K751)&amp;$C$2&amp;$K$3&amp;" ",(IF(B751&lt;&gt;B750,$C$2&amp;UPPER(K751)&amp;$C$2&amp;$K$3&amp;" ",""))))&amp;IF((AA751&lt;&gt;AA752)*($H$2="y"),AD751&amp;AE751,IF((AA751&lt;&gt;AA752)*($H$2="m"),AD751&amp;AG751,IF(($H$2&lt;&gt;"m")*($H$2&lt;&gt;"Y"),(IF(F751=0,"",F751&amp;" "&amp;$F$4&amp;" "))&amp;(IF(G751=0,"",G751&amp;" "&amp;$G$4&amp;" "))&amp;(IF(H751=0,"",H751&amp;" "&amp;H$4&amp;" "))&amp;(IF(I751=0,"",I751&amp;" "&amp;$I$4&amp;" "))&amp;(IF(J751=0,"",J751&amp;" "&amp;$J$4&amp;" ")),"")))&amp;"; "&amp;IF((B751=B750)*(AA751=AA750), "same collecting data; ", IF((B751=B750)*(Z750=Z751),"same locality; ",(IF(COUNTBLANK(L751)=1,"",$D$2&amp;L751&amp;$L$3&amp;" "&amp;$D$2))&amp;(IF(COUNTBLANK(M751)=1,"",$E$2&amp;M751&amp;$E$2&amp;", "))&amp;(IF(COUNTBLANK(N751)=1,"",N751&amp;"; "))&amp;(IF(COUNTBLANK(O751)=1,"",O751&amp;"; ")))&amp;(IF(COUNTBLANK(P751)=1,"",P751&amp;"; "))&amp;(IF(COUNTBLANK(Q751)=1,"",Q751&amp;"; "))&amp;(IF(COUNTBLANK(R751)=1,"",R751&amp;"m, "))&amp;IF((COUNTBLANK(S751)=0)*(S751&lt;&gt;S750), S751&amp;"; ","")&amp;(IF(COUNTBLANK(U751)=1,"",U751&amp;"; "))&amp;(IF(COUNTBLANK(T751)=1,"",IF(COUNTBLANK(F$2)=1,T751&amp;"; ",T751&amp;" "&amp;F$2&amp;"; "))))&amp;(IF(COUNTBLANK(V751)=1,"",V751&amp;"; "))&amp;IF((COUNTBLANK(C751)=1),"",C751)&amp;IF((B751=B752)*(K751=K752)*(L751=L752)*(M751=M752),IF(($H$2&lt;&gt;"m")*($H$2&lt;&gt;"Y"), " • ", IF((ISNUMBER(FIND(")",AE751))), " • ", "")),IF((B751=B752)*(K751=K752)," • ",". ")))</f>
        <v/>
      </c>
      <c r="AI751" s="1"/>
    </row>
    <row r="752" spans="1:35" x14ac:dyDescent="0.25">
      <c r="A752" s="3" t="str">
        <f t="shared" si="80"/>
        <v/>
      </c>
      <c r="B752" s="53" t="str">
        <f t="shared" si="78"/>
        <v/>
      </c>
      <c r="C752" s="57"/>
      <c r="D752" s="57"/>
      <c r="E752" s="57"/>
      <c r="F752" s="57"/>
      <c r="G752" s="57"/>
      <c r="H752" s="57"/>
      <c r="I752" s="57"/>
      <c r="J752" s="57"/>
      <c r="K752" s="57"/>
      <c r="L752" s="57"/>
      <c r="M752" s="54"/>
      <c r="N752" s="57"/>
      <c r="O752" s="58"/>
      <c r="P752" s="58"/>
      <c r="Q752" s="58"/>
      <c r="R752" s="58"/>
      <c r="S752" s="54"/>
      <c r="T752" s="57"/>
      <c r="U752" s="57"/>
      <c r="V752" s="57"/>
      <c r="W752" s="57"/>
      <c r="X752" s="147" t="str">
        <f>IF(COUNTBLANK(D752)=1,"",IF('order-admin-units'!$I$1&lt;&gt;"y", "", IF(COUNTBLANK(K752)=1, 'order-admin-units'!$B$1+1, VLOOKUP(K752, ordercountry, 2))))</f>
        <v/>
      </c>
      <c r="Y752" s="147" t="str">
        <f>IF(COUNTBLANK(D752)=1,"",IF('order-admin-units'!$I$1&lt;&gt;"y", "", IF(COUNTBLANK(K752:L752)&gt;0, 'order-admin-units'!$B$2+1, VLOOKUP(K752&amp;"@"&amp;L752, orderadmin, 2))))</f>
        <v/>
      </c>
      <c r="Z752" s="147" t="str">
        <f t="shared" si="81"/>
        <v/>
      </c>
      <c r="AA752" s="147" t="str">
        <f t="shared" si="82"/>
        <v/>
      </c>
      <c r="AB752" s="147" t="str">
        <f t="shared" si="83"/>
        <v/>
      </c>
      <c r="AC752" s="147" t="str">
        <f t="shared" si="79"/>
        <v/>
      </c>
      <c r="AD752" s="11" t="str">
        <f t="shared" si="84"/>
        <v/>
      </c>
      <c r="AE752" s="11" t="str">
        <f t="array" ref="AE752">IF(COUNTBLANK(D752)=1,"",IF(OR($H$2="y",$H$2="m"),IF(AA752=AA751,IF(OR(AB752=$AB$4:$AB751)=FALSE,AE751&amp;C752,AE751),"("&amp;C752)&amp;IF(AA752=AA753,IF(OR(AB753=$AB$4:$AB752)=FALSE,", ",""),") "),""))</f>
        <v/>
      </c>
      <c r="AF752" s="11" t="str">
        <f t="array" ref="AF752">IF((COUNTBLANK(D752)=0)*OR($H$2="y",$H$2="m"),IFERROR(LEFT(C752, FIND(" ",C752)-1), C752),"")</f>
        <v/>
      </c>
      <c r="AG752" s="11" t="str">
        <f t="array" ref="AG752">IF(COUNTBLANK(D752)=1,"",IF(OR($H$2="y",$H$2="m"),IF(AA752=AA751,IF(OR(AC752=$AC$4:$AC751)=FALSE,AG751&amp;AF752,AG751),"("&amp;AF752)&amp;IF(AA752=AA753,IF(OR(AC753=$AC$4:$AC752)=FALSE,", ",""),") "),""))</f>
        <v/>
      </c>
      <c r="AH752" s="10" t="str">
        <f>IF((COUNTBLANK(D752)=1),"",IF(D752=D751,AH751,"")&amp;IF(B751&lt;&gt;B752,((IF(COUNTBLANK(E752)=1,$D$3&amp;"Non-type material: "&amp;$D$3,$D$3&amp;INDEX('type-categories'!$A$2:$B$100,MATCH(E752,'type-categories'!$A$2:$A$100,0),2)&amp;$D$3))),"")&amp;(IF(K752&lt;&gt;K751,$C$2&amp;UPPER(K752)&amp;$C$2&amp;$K$3&amp;" ",(IF(B752&lt;&gt;B751,$C$2&amp;UPPER(K752)&amp;$C$2&amp;$K$3&amp;" ",""))))&amp;IF((AA752&lt;&gt;AA753)*($H$2="y"),AD752&amp;AE752,IF((AA752&lt;&gt;AA753)*($H$2="m"),AD752&amp;AG752,IF(($H$2&lt;&gt;"m")*($H$2&lt;&gt;"Y"),(IF(F752=0,"",F752&amp;" "&amp;$F$4&amp;" "))&amp;(IF(G752=0,"",G752&amp;" "&amp;$G$4&amp;" "))&amp;(IF(H752=0,"",H752&amp;" "&amp;H$4&amp;" "))&amp;(IF(I752=0,"",I752&amp;" "&amp;$I$4&amp;" "))&amp;(IF(J752=0,"",J752&amp;" "&amp;$J$4&amp;" ")),"")))&amp;"; "&amp;IF((B752=B751)*(AA752=AA751), "same collecting data; ", IF((B752=B751)*(Z751=Z752),"same locality; ",(IF(COUNTBLANK(L752)=1,"",$D$2&amp;L752&amp;$L$3&amp;" "&amp;$D$2))&amp;(IF(COUNTBLANK(M752)=1,"",$E$2&amp;M752&amp;$E$2&amp;", "))&amp;(IF(COUNTBLANK(N752)=1,"",N752&amp;"; "))&amp;(IF(COUNTBLANK(O752)=1,"",O752&amp;"; ")))&amp;(IF(COUNTBLANK(P752)=1,"",P752&amp;"; "))&amp;(IF(COUNTBLANK(Q752)=1,"",Q752&amp;"; "))&amp;(IF(COUNTBLANK(R752)=1,"",R752&amp;"m, "))&amp;IF((COUNTBLANK(S752)=0)*(S752&lt;&gt;S751), S752&amp;"; ","")&amp;(IF(COUNTBLANK(U752)=1,"",U752&amp;"; "))&amp;(IF(COUNTBLANK(T752)=1,"",IF(COUNTBLANK(F$2)=1,T752&amp;"; ",T752&amp;" "&amp;F$2&amp;"; "))))&amp;(IF(COUNTBLANK(V752)=1,"",V752&amp;"; "))&amp;IF((COUNTBLANK(C752)=1),"",C752)&amp;IF((B752=B753)*(K752=K753)*(L752=L753)*(M752=M753),IF(($H$2&lt;&gt;"m")*($H$2&lt;&gt;"Y"), " • ", IF((ISNUMBER(FIND(")",AE752))), " • ", "")),IF((B752=B753)*(K752=K753)," • ",". ")))</f>
        <v/>
      </c>
      <c r="AI752" s="1"/>
    </row>
    <row r="753" spans="1:35" x14ac:dyDescent="0.25">
      <c r="A753" s="3" t="str">
        <f t="shared" si="80"/>
        <v/>
      </c>
      <c r="B753" s="53" t="str">
        <f t="shared" si="78"/>
        <v/>
      </c>
      <c r="C753" s="57"/>
      <c r="D753" s="57"/>
      <c r="E753" s="57"/>
      <c r="F753" s="57"/>
      <c r="G753" s="57"/>
      <c r="H753" s="57"/>
      <c r="I753" s="57"/>
      <c r="J753" s="57"/>
      <c r="K753" s="57"/>
      <c r="L753" s="57"/>
      <c r="M753" s="54"/>
      <c r="N753" s="57"/>
      <c r="O753" s="58"/>
      <c r="P753" s="58"/>
      <c r="Q753" s="58"/>
      <c r="R753" s="58"/>
      <c r="S753" s="54"/>
      <c r="T753" s="57"/>
      <c r="U753" s="57"/>
      <c r="V753" s="57"/>
      <c r="W753" s="57"/>
      <c r="X753" s="147" t="str">
        <f>IF(COUNTBLANK(D753)=1,"",IF('order-admin-units'!$I$1&lt;&gt;"y", "", IF(COUNTBLANK(K753)=1, 'order-admin-units'!$B$1+1, VLOOKUP(K753, ordercountry, 2))))</f>
        <v/>
      </c>
      <c r="Y753" s="147" t="str">
        <f>IF(COUNTBLANK(D753)=1,"",IF('order-admin-units'!$I$1&lt;&gt;"y", "", IF(COUNTBLANK(K753:L753)&gt;0, 'order-admin-units'!$B$2+1, VLOOKUP(K753&amp;"@"&amp;L753, orderadmin, 2))))</f>
        <v/>
      </c>
      <c r="Z753" s="147" t="str">
        <f t="shared" si="81"/>
        <v/>
      </c>
      <c r="AA753" s="147" t="str">
        <f t="shared" si="82"/>
        <v/>
      </c>
      <c r="AB753" s="147" t="str">
        <f t="shared" si="83"/>
        <v/>
      </c>
      <c r="AC753" s="147" t="str">
        <f t="shared" si="79"/>
        <v/>
      </c>
      <c r="AD753" s="11" t="str">
        <f t="shared" si="84"/>
        <v/>
      </c>
      <c r="AE753" s="11" t="str">
        <f t="array" ref="AE753">IF(COUNTBLANK(D753)=1,"",IF(OR($H$2="y",$H$2="m"),IF(AA753=AA752,IF(OR(AB753=$AB$4:$AB752)=FALSE,AE752&amp;C753,AE752),"("&amp;C753)&amp;IF(AA753=AA754,IF(OR(AB754=$AB$4:$AB753)=FALSE,", ",""),") "),""))</f>
        <v/>
      </c>
      <c r="AF753" s="11" t="str">
        <f t="array" ref="AF753">IF((COUNTBLANK(D753)=0)*OR($H$2="y",$H$2="m"),IFERROR(LEFT(C753, FIND(" ",C753)-1), C753),"")</f>
        <v/>
      </c>
      <c r="AG753" s="11" t="str">
        <f t="array" ref="AG753">IF(COUNTBLANK(D753)=1,"",IF(OR($H$2="y",$H$2="m"),IF(AA753=AA752,IF(OR(AC753=$AC$4:$AC752)=FALSE,AG752&amp;AF753,AG752),"("&amp;AF753)&amp;IF(AA753=AA754,IF(OR(AC754=$AC$4:$AC753)=FALSE,", ",""),") "),""))</f>
        <v/>
      </c>
      <c r="AH753" s="10" t="str">
        <f>IF((COUNTBLANK(D753)=1),"",IF(D753=D752,AH752,"")&amp;IF(B752&lt;&gt;B753,((IF(COUNTBLANK(E753)=1,$D$3&amp;"Non-type material: "&amp;$D$3,$D$3&amp;INDEX('type-categories'!$A$2:$B$100,MATCH(E753,'type-categories'!$A$2:$A$100,0),2)&amp;$D$3))),"")&amp;(IF(K753&lt;&gt;K752,$C$2&amp;UPPER(K753)&amp;$C$2&amp;$K$3&amp;" ",(IF(B753&lt;&gt;B752,$C$2&amp;UPPER(K753)&amp;$C$2&amp;$K$3&amp;" ",""))))&amp;IF((AA753&lt;&gt;AA754)*($H$2="y"),AD753&amp;AE753,IF((AA753&lt;&gt;AA754)*($H$2="m"),AD753&amp;AG753,IF(($H$2&lt;&gt;"m")*($H$2&lt;&gt;"Y"),(IF(F753=0,"",F753&amp;" "&amp;$F$4&amp;" "))&amp;(IF(G753=0,"",G753&amp;" "&amp;$G$4&amp;" "))&amp;(IF(H753=0,"",H753&amp;" "&amp;H$4&amp;" "))&amp;(IF(I753=0,"",I753&amp;" "&amp;$I$4&amp;" "))&amp;(IF(J753=0,"",J753&amp;" "&amp;$J$4&amp;" ")),"")))&amp;"; "&amp;IF((B753=B752)*(AA753=AA752), "same collecting data; ", IF((B753=B752)*(Z752=Z753),"same locality; ",(IF(COUNTBLANK(L753)=1,"",$D$2&amp;L753&amp;$L$3&amp;" "&amp;$D$2))&amp;(IF(COUNTBLANK(M753)=1,"",$E$2&amp;M753&amp;$E$2&amp;", "))&amp;(IF(COUNTBLANK(N753)=1,"",N753&amp;"; "))&amp;(IF(COUNTBLANK(O753)=1,"",O753&amp;"; ")))&amp;(IF(COUNTBLANK(P753)=1,"",P753&amp;"; "))&amp;(IF(COUNTBLANK(Q753)=1,"",Q753&amp;"; "))&amp;(IF(COUNTBLANK(R753)=1,"",R753&amp;"m, "))&amp;IF((COUNTBLANK(S753)=0)*(S753&lt;&gt;S752), S753&amp;"; ","")&amp;(IF(COUNTBLANK(U753)=1,"",U753&amp;"; "))&amp;(IF(COUNTBLANK(T753)=1,"",IF(COUNTBLANK(F$2)=1,T753&amp;"; ",T753&amp;" "&amp;F$2&amp;"; "))))&amp;(IF(COUNTBLANK(V753)=1,"",V753&amp;"; "))&amp;IF((COUNTBLANK(C753)=1),"",C753)&amp;IF((B753=B754)*(K753=K754)*(L753=L754)*(M753=M754),IF(($H$2&lt;&gt;"m")*($H$2&lt;&gt;"Y"), " • ", IF((ISNUMBER(FIND(")",AE753))), " • ", "")),IF((B753=B754)*(K753=K754)," • ",". ")))</f>
        <v/>
      </c>
      <c r="AI753" s="1"/>
    </row>
    <row r="754" spans="1:35" x14ac:dyDescent="0.25">
      <c r="A754" s="3" t="str">
        <f t="shared" si="80"/>
        <v/>
      </c>
      <c r="B754" s="53" t="str">
        <f t="shared" si="78"/>
        <v/>
      </c>
      <c r="C754" s="57"/>
      <c r="D754" s="57"/>
      <c r="E754" s="57"/>
      <c r="F754" s="57"/>
      <c r="G754" s="57"/>
      <c r="H754" s="57"/>
      <c r="I754" s="57"/>
      <c r="J754" s="57"/>
      <c r="K754" s="57"/>
      <c r="L754" s="57"/>
      <c r="M754" s="54"/>
      <c r="N754" s="57"/>
      <c r="O754" s="58"/>
      <c r="P754" s="58"/>
      <c r="Q754" s="58"/>
      <c r="R754" s="58"/>
      <c r="S754" s="54"/>
      <c r="T754" s="57"/>
      <c r="U754" s="57"/>
      <c r="V754" s="57"/>
      <c r="W754" s="57"/>
      <c r="X754" s="147" t="str">
        <f>IF(COUNTBLANK(D754)=1,"",IF('order-admin-units'!$I$1&lt;&gt;"y", "", IF(COUNTBLANK(K754)=1, 'order-admin-units'!$B$1+1, VLOOKUP(K754, ordercountry, 2))))</f>
        <v/>
      </c>
      <c r="Y754" s="147" t="str">
        <f>IF(COUNTBLANK(D754)=1,"",IF('order-admin-units'!$I$1&lt;&gt;"y", "", IF(COUNTBLANK(K754:L754)&gt;0, 'order-admin-units'!$B$2+1, VLOOKUP(K754&amp;"@"&amp;L754, orderadmin, 2))))</f>
        <v/>
      </c>
      <c r="Z754" s="147" t="str">
        <f t="shared" si="81"/>
        <v/>
      </c>
      <c r="AA754" s="147" t="str">
        <f t="shared" si="82"/>
        <v/>
      </c>
      <c r="AB754" s="147" t="str">
        <f t="shared" si="83"/>
        <v/>
      </c>
      <c r="AC754" s="147" t="str">
        <f t="shared" si="79"/>
        <v/>
      </c>
      <c r="AD754" s="11" t="str">
        <f t="shared" si="84"/>
        <v/>
      </c>
      <c r="AE754" s="11" t="str">
        <f t="array" ref="AE754">IF(COUNTBLANK(D754)=1,"",IF(OR($H$2="y",$H$2="m"),IF(AA754=AA753,IF(OR(AB754=$AB$4:$AB753)=FALSE,AE753&amp;C754,AE753),"("&amp;C754)&amp;IF(AA754=AA755,IF(OR(AB755=$AB$4:$AB754)=FALSE,", ",""),") "),""))</f>
        <v/>
      </c>
      <c r="AF754" s="11" t="str">
        <f t="array" ref="AF754">IF((COUNTBLANK(D754)=0)*OR($H$2="y",$H$2="m"),IFERROR(LEFT(C754, FIND(" ",C754)-1), C754),"")</f>
        <v/>
      </c>
      <c r="AG754" s="11" t="str">
        <f t="array" ref="AG754">IF(COUNTBLANK(D754)=1,"",IF(OR($H$2="y",$H$2="m"),IF(AA754=AA753,IF(OR(AC754=$AC$4:$AC753)=FALSE,AG753&amp;AF754,AG753),"("&amp;AF754)&amp;IF(AA754=AA755,IF(OR(AC755=$AC$4:$AC754)=FALSE,", ",""),") "),""))</f>
        <v/>
      </c>
      <c r="AH754" s="10" t="str">
        <f>IF((COUNTBLANK(D754)=1),"",IF(D754=D753,AH753,"")&amp;IF(B753&lt;&gt;B754,((IF(COUNTBLANK(E754)=1,$D$3&amp;"Non-type material: "&amp;$D$3,$D$3&amp;INDEX('type-categories'!$A$2:$B$100,MATCH(E754,'type-categories'!$A$2:$A$100,0),2)&amp;$D$3))),"")&amp;(IF(K754&lt;&gt;K753,$C$2&amp;UPPER(K754)&amp;$C$2&amp;$K$3&amp;" ",(IF(B754&lt;&gt;B753,$C$2&amp;UPPER(K754)&amp;$C$2&amp;$K$3&amp;" ",""))))&amp;IF((AA754&lt;&gt;AA755)*($H$2="y"),AD754&amp;AE754,IF((AA754&lt;&gt;AA755)*($H$2="m"),AD754&amp;AG754,IF(($H$2&lt;&gt;"m")*($H$2&lt;&gt;"Y"),(IF(F754=0,"",F754&amp;" "&amp;$F$4&amp;" "))&amp;(IF(G754=0,"",G754&amp;" "&amp;$G$4&amp;" "))&amp;(IF(H754=0,"",H754&amp;" "&amp;H$4&amp;" "))&amp;(IF(I754=0,"",I754&amp;" "&amp;$I$4&amp;" "))&amp;(IF(J754=0,"",J754&amp;" "&amp;$J$4&amp;" ")),"")))&amp;"; "&amp;IF((B754=B753)*(AA754=AA753), "same collecting data; ", IF((B754=B753)*(Z753=Z754),"same locality; ",(IF(COUNTBLANK(L754)=1,"",$D$2&amp;L754&amp;$L$3&amp;" "&amp;$D$2))&amp;(IF(COUNTBLANK(M754)=1,"",$E$2&amp;M754&amp;$E$2&amp;", "))&amp;(IF(COUNTBLANK(N754)=1,"",N754&amp;"; "))&amp;(IF(COUNTBLANK(O754)=1,"",O754&amp;"; ")))&amp;(IF(COUNTBLANK(P754)=1,"",P754&amp;"; "))&amp;(IF(COUNTBLANK(Q754)=1,"",Q754&amp;"; "))&amp;(IF(COUNTBLANK(R754)=1,"",R754&amp;"m, "))&amp;IF((COUNTBLANK(S754)=0)*(S754&lt;&gt;S753), S754&amp;"; ","")&amp;(IF(COUNTBLANK(U754)=1,"",U754&amp;"; "))&amp;(IF(COUNTBLANK(T754)=1,"",IF(COUNTBLANK(F$2)=1,T754&amp;"; ",T754&amp;" "&amp;F$2&amp;"; "))))&amp;(IF(COUNTBLANK(V754)=1,"",V754&amp;"; "))&amp;IF((COUNTBLANK(C754)=1),"",C754)&amp;IF((B754=B755)*(K754=K755)*(L754=L755)*(M754=M755),IF(($H$2&lt;&gt;"m")*($H$2&lt;&gt;"Y"), " • ", IF((ISNUMBER(FIND(")",AE754))), " • ", "")),IF((B754=B755)*(K754=K755)," • ",". ")))</f>
        <v/>
      </c>
      <c r="AI754" s="1"/>
    </row>
    <row r="755" spans="1:35" x14ac:dyDescent="0.25">
      <c r="A755" s="3" t="str">
        <f t="shared" si="80"/>
        <v/>
      </c>
      <c r="B755" s="53" t="str">
        <f t="shared" si="78"/>
        <v/>
      </c>
      <c r="C755" s="57"/>
      <c r="D755" s="57"/>
      <c r="E755" s="57"/>
      <c r="F755" s="57"/>
      <c r="G755" s="57"/>
      <c r="H755" s="57"/>
      <c r="I755" s="57"/>
      <c r="J755" s="57"/>
      <c r="K755" s="57"/>
      <c r="L755" s="57"/>
      <c r="M755" s="54"/>
      <c r="N755" s="57"/>
      <c r="O755" s="58"/>
      <c r="P755" s="58"/>
      <c r="Q755" s="58"/>
      <c r="R755" s="58"/>
      <c r="S755" s="54"/>
      <c r="T755" s="57"/>
      <c r="U755" s="57"/>
      <c r="V755" s="57"/>
      <c r="W755" s="57"/>
      <c r="X755" s="147" t="str">
        <f>IF(COUNTBLANK(D755)=1,"",IF('order-admin-units'!$I$1&lt;&gt;"y", "", IF(COUNTBLANK(K755)=1, 'order-admin-units'!$B$1+1, VLOOKUP(K755, ordercountry, 2))))</f>
        <v/>
      </c>
      <c r="Y755" s="147" t="str">
        <f>IF(COUNTBLANK(D755)=1,"",IF('order-admin-units'!$I$1&lt;&gt;"y", "", IF(COUNTBLANK(K755:L755)&gt;0, 'order-admin-units'!$B$2+1, VLOOKUP(K755&amp;"@"&amp;L755, orderadmin, 2))))</f>
        <v/>
      </c>
      <c r="Z755" s="147" t="str">
        <f t="shared" si="81"/>
        <v/>
      </c>
      <c r="AA755" s="147" t="str">
        <f t="shared" si="82"/>
        <v/>
      </c>
      <c r="AB755" s="147" t="str">
        <f t="shared" si="83"/>
        <v/>
      </c>
      <c r="AC755" s="147" t="str">
        <f t="shared" si="79"/>
        <v/>
      </c>
      <c r="AD755" s="11" t="str">
        <f t="shared" si="84"/>
        <v/>
      </c>
      <c r="AE755" s="11" t="str">
        <f t="array" ref="AE755">IF(COUNTBLANK(D755)=1,"",IF(OR($H$2="y",$H$2="m"),IF(AA755=AA754,IF(OR(AB755=$AB$4:$AB754)=FALSE,AE754&amp;C755,AE754),"("&amp;C755)&amp;IF(AA755=AA756,IF(OR(AB756=$AB$4:$AB755)=FALSE,", ",""),") "),""))</f>
        <v/>
      </c>
      <c r="AF755" s="11" t="str">
        <f t="array" ref="AF755">IF((COUNTBLANK(D755)=0)*OR($H$2="y",$H$2="m"),IFERROR(LEFT(C755, FIND(" ",C755)-1), C755),"")</f>
        <v/>
      </c>
      <c r="AG755" s="11" t="str">
        <f t="array" ref="AG755">IF(COUNTBLANK(D755)=1,"",IF(OR($H$2="y",$H$2="m"),IF(AA755=AA754,IF(OR(AC755=$AC$4:$AC754)=FALSE,AG754&amp;AF755,AG754),"("&amp;AF755)&amp;IF(AA755=AA756,IF(OR(AC756=$AC$4:$AC755)=FALSE,", ",""),") "),""))</f>
        <v/>
      </c>
      <c r="AH755" s="10" t="str">
        <f>IF((COUNTBLANK(D755)=1),"",IF(D755=D754,AH754,"")&amp;IF(B754&lt;&gt;B755,((IF(COUNTBLANK(E755)=1,$D$3&amp;"Non-type material: "&amp;$D$3,$D$3&amp;INDEX('type-categories'!$A$2:$B$100,MATCH(E755,'type-categories'!$A$2:$A$100,0),2)&amp;$D$3))),"")&amp;(IF(K755&lt;&gt;K754,$C$2&amp;UPPER(K755)&amp;$C$2&amp;$K$3&amp;" ",(IF(B755&lt;&gt;B754,$C$2&amp;UPPER(K755)&amp;$C$2&amp;$K$3&amp;" ",""))))&amp;IF((AA755&lt;&gt;AA756)*($H$2="y"),AD755&amp;AE755,IF((AA755&lt;&gt;AA756)*($H$2="m"),AD755&amp;AG755,IF(($H$2&lt;&gt;"m")*($H$2&lt;&gt;"Y"),(IF(F755=0,"",F755&amp;" "&amp;$F$4&amp;" "))&amp;(IF(G755=0,"",G755&amp;" "&amp;$G$4&amp;" "))&amp;(IF(H755=0,"",H755&amp;" "&amp;H$4&amp;" "))&amp;(IF(I755=0,"",I755&amp;" "&amp;$I$4&amp;" "))&amp;(IF(J755=0,"",J755&amp;" "&amp;$J$4&amp;" ")),"")))&amp;"; "&amp;IF((B755=B754)*(AA755=AA754), "same collecting data; ", IF((B755=B754)*(Z754=Z755),"same locality; ",(IF(COUNTBLANK(L755)=1,"",$D$2&amp;L755&amp;$L$3&amp;" "&amp;$D$2))&amp;(IF(COUNTBLANK(M755)=1,"",$E$2&amp;M755&amp;$E$2&amp;", "))&amp;(IF(COUNTBLANK(N755)=1,"",N755&amp;"; "))&amp;(IF(COUNTBLANK(O755)=1,"",O755&amp;"; ")))&amp;(IF(COUNTBLANK(P755)=1,"",P755&amp;"; "))&amp;(IF(COUNTBLANK(Q755)=1,"",Q755&amp;"; "))&amp;(IF(COUNTBLANK(R755)=1,"",R755&amp;"m, "))&amp;IF((COUNTBLANK(S755)=0)*(S755&lt;&gt;S754), S755&amp;"; ","")&amp;(IF(COUNTBLANK(U755)=1,"",U755&amp;"; "))&amp;(IF(COUNTBLANK(T755)=1,"",IF(COUNTBLANK(F$2)=1,T755&amp;"; ",T755&amp;" "&amp;F$2&amp;"; "))))&amp;(IF(COUNTBLANK(V755)=1,"",V755&amp;"; "))&amp;IF((COUNTBLANK(C755)=1),"",C755)&amp;IF((B755=B756)*(K755=K756)*(L755=L756)*(M755=M756),IF(($H$2&lt;&gt;"m")*($H$2&lt;&gt;"Y"), " • ", IF((ISNUMBER(FIND(")",AE755))), " • ", "")),IF((B755=B756)*(K755=K756)," • ",". ")))</f>
        <v/>
      </c>
      <c r="AI755" s="1"/>
    </row>
    <row r="756" spans="1:35" x14ac:dyDescent="0.25">
      <c r="A756" s="3" t="str">
        <f t="shared" si="80"/>
        <v/>
      </c>
      <c r="B756" s="53" t="str">
        <f t="shared" si="78"/>
        <v/>
      </c>
      <c r="C756" s="57"/>
      <c r="D756" s="57"/>
      <c r="E756" s="57"/>
      <c r="F756" s="57"/>
      <c r="G756" s="57"/>
      <c r="H756" s="57"/>
      <c r="I756" s="57"/>
      <c r="J756" s="57"/>
      <c r="K756" s="57"/>
      <c r="L756" s="57"/>
      <c r="M756" s="54"/>
      <c r="N756" s="57"/>
      <c r="O756" s="58"/>
      <c r="P756" s="58"/>
      <c r="Q756" s="58"/>
      <c r="R756" s="58"/>
      <c r="S756" s="54"/>
      <c r="T756" s="57"/>
      <c r="U756" s="57"/>
      <c r="V756" s="57"/>
      <c r="W756" s="57"/>
      <c r="X756" s="147" t="str">
        <f>IF(COUNTBLANK(D756)=1,"",IF('order-admin-units'!$I$1&lt;&gt;"y", "", IF(COUNTBLANK(K756)=1, 'order-admin-units'!$B$1+1, VLOOKUP(K756, ordercountry, 2))))</f>
        <v/>
      </c>
      <c r="Y756" s="147" t="str">
        <f>IF(COUNTBLANK(D756)=1,"",IF('order-admin-units'!$I$1&lt;&gt;"y", "", IF(COUNTBLANK(K756:L756)&gt;0, 'order-admin-units'!$B$2+1, VLOOKUP(K756&amp;"@"&amp;L756, orderadmin, 2))))</f>
        <v/>
      </c>
      <c r="Z756" s="147" t="str">
        <f t="shared" si="81"/>
        <v/>
      </c>
      <c r="AA756" s="147" t="str">
        <f t="shared" si="82"/>
        <v/>
      </c>
      <c r="AB756" s="147" t="str">
        <f t="shared" si="83"/>
        <v/>
      </c>
      <c r="AC756" s="147" t="str">
        <f t="shared" si="79"/>
        <v/>
      </c>
      <c r="AD756" s="11" t="str">
        <f t="shared" si="84"/>
        <v/>
      </c>
      <c r="AE756" s="11" t="str">
        <f t="array" ref="AE756">IF(COUNTBLANK(D756)=1,"",IF(OR($H$2="y",$H$2="m"),IF(AA756=AA755,IF(OR(AB756=$AB$4:$AB755)=FALSE,AE755&amp;C756,AE755),"("&amp;C756)&amp;IF(AA756=AA757,IF(OR(AB757=$AB$4:$AB756)=FALSE,", ",""),") "),""))</f>
        <v/>
      </c>
      <c r="AF756" s="11" t="str">
        <f t="array" ref="AF756">IF((COUNTBLANK(D756)=0)*OR($H$2="y",$H$2="m"),IFERROR(LEFT(C756, FIND(" ",C756)-1), C756),"")</f>
        <v/>
      </c>
      <c r="AG756" s="11" t="str">
        <f t="array" ref="AG756">IF(COUNTBLANK(D756)=1,"",IF(OR($H$2="y",$H$2="m"),IF(AA756=AA755,IF(OR(AC756=$AC$4:$AC755)=FALSE,AG755&amp;AF756,AG755),"("&amp;AF756)&amp;IF(AA756=AA757,IF(OR(AC757=$AC$4:$AC756)=FALSE,", ",""),") "),""))</f>
        <v/>
      </c>
      <c r="AH756" s="10" t="str">
        <f>IF((COUNTBLANK(D756)=1),"",IF(D756=D755,AH755,"")&amp;IF(B755&lt;&gt;B756,((IF(COUNTBLANK(E756)=1,$D$3&amp;"Non-type material: "&amp;$D$3,$D$3&amp;INDEX('type-categories'!$A$2:$B$100,MATCH(E756,'type-categories'!$A$2:$A$100,0),2)&amp;$D$3))),"")&amp;(IF(K756&lt;&gt;K755,$C$2&amp;UPPER(K756)&amp;$C$2&amp;$K$3&amp;" ",(IF(B756&lt;&gt;B755,$C$2&amp;UPPER(K756)&amp;$C$2&amp;$K$3&amp;" ",""))))&amp;IF((AA756&lt;&gt;AA757)*($H$2="y"),AD756&amp;AE756,IF((AA756&lt;&gt;AA757)*($H$2="m"),AD756&amp;AG756,IF(($H$2&lt;&gt;"m")*($H$2&lt;&gt;"Y"),(IF(F756=0,"",F756&amp;" "&amp;$F$4&amp;" "))&amp;(IF(G756=0,"",G756&amp;" "&amp;$G$4&amp;" "))&amp;(IF(H756=0,"",H756&amp;" "&amp;H$4&amp;" "))&amp;(IF(I756=0,"",I756&amp;" "&amp;$I$4&amp;" "))&amp;(IF(J756=0,"",J756&amp;" "&amp;$J$4&amp;" ")),"")))&amp;"; "&amp;IF((B756=B755)*(AA756=AA755), "same collecting data; ", IF((B756=B755)*(Z755=Z756),"same locality; ",(IF(COUNTBLANK(L756)=1,"",$D$2&amp;L756&amp;$L$3&amp;" "&amp;$D$2))&amp;(IF(COUNTBLANK(M756)=1,"",$E$2&amp;M756&amp;$E$2&amp;", "))&amp;(IF(COUNTBLANK(N756)=1,"",N756&amp;"; "))&amp;(IF(COUNTBLANK(O756)=1,"",O756&amp;"; ")))&amp;(IF(COUNTBLANK(P756)=1,"",P756&amp;"; "))&amp;(IF(COUNTBLANK(Q756)=1,"",Q756&amp;"; "))&amp;(IF(COUNTBLANK(R756)=1,"",R756&amp;"m, "))&amp;IF((COUNTBLANK(S756)=0)*(S756&lt;&gt;S755), S756&amp;"; ","")&amp;(IF(COUNTBLANK(U756)=1,"",U756&amp;"; "))&amp;(IF(COUNTBLANK(T756)=1,"",IF(COUNTBLANK(F$2)=1,T756&amp;"; ",T756&amp;" "&amp;F$2&amp;"; "))))&amp;(IF(COUNTBLANK(V756)=1,"",V756&amp;"; "))&amp;IF((COUNTBLANK(C756)=1),"",C756)&amp;IF((B756=B757)*(K756=K757)*(L756=L757)*(M756=M757),IF(($H$2&lt;&gt;"m")*($H$2&lt;&gt;"Y"), " • ", IF((ISNUMBER(FIND(")",AE756))), " • ", "")),IF((B756=B757)*(K756=K757)," • ",". ")))</f>
        <v/>
      </c>
      <c r="AI756" s="1"/>
    </row>
    <row r="757" spans="1:35" x14ac:dyDescent="0.25">
      <c r="A757" s="3" t="str">
        <f t="shared" si="80"/>
        <v/>
      </c>
      <c r="B757" s="53" t="str">
        <f t="shared" si="78"/>
        <v/>
      </c>
      <c r="C757" s="57"/>
      <c r="D757" s="57"/>
      <c r="E757" s="57"/>
      <c r="F757" s="57"/>
      <c r="G757" s="57"/>
      <c r="H757" s="57"/>
      <c r="I757" s="57"/>
      <c r="J757" s="57"/>
      <c r="K757" s="57"/>
      <c r="L757" s="57"/>
      <c r="M757" s="54"/>
      <c r="N757" s="57"/>
      <c r="O757" s="58"/>
      <c r="P757" s="58"/>
      <c r="Q757" s="58"/>
      <c r="R757" s="58"/>
      <c r="S757" s="54"/>
      <c r="T757" s="57"/>
      <c r="U757" s="57"/>
      <c r="V757" s="57"/>
      <c r="W757" s="57"/>
      <c r="X757" s="147" t="str">
        <f>IF(COUNTBLANK(D757)=1,"",IF('order-admin-units'!$I$1&lt;&gt;"y", "", IF(COUNTBLANK(K757)=1, 'order-admin-units'!$B$1+1, VLOOKUP(K757, ordercountry, 2))))</f>
        <v/>
      </c>
      <c r="Y757" s="147" t="str">
        <f>IF(COUNTBLANK(D757)=1,"",IF('order-admin-units'!$I$1&lt;&gt;"y", "", IF(COUNTBLANK(K757:L757)&gt;0, 'order-admin-units'!$B$2+1, VLOOKUP(K757&amp;"@"&amp;L757, orderadmin, 2))))</f>
        <v/>
      </c>
      <c r="Z757" s="147" t="str">
        <f t="shared" si="81"/>
        <v/>
      </c>
      <c r="AA757" s="147" t="str">
        <f t="shared" si="82"/>
        <v/>
      </c>
      <c r="AB757" s="147" t="str">
        <f t="shared" si="83"/>
        <v/>
      </c>
      <c r="AC757" s="147" t="str">
        <f t="shared" si="79"/>
        <v/>
      </c>
      <c r="AD757" s="11" t="str">
        <f t="shared" si="84"/>
        <v/>
      </c>
      <c r="AE757" s="11" t="str">
        <f t="array" ref="AE757">IF(COUNTBLANK(D757)=1,"",IF(OR($H$2="y",$H$2="m"),IF(AA757=AA756,IF(OR(AB757=$AB$4:$AB756)=FALSE,AE756&amp;C757,AE756),"("&amp;C757)&amp;IF(AA757=AA758,IF(OR(AB758=$AB$4:$AB757)=FALSE,", ",""),") "),""))</f>
        <v/>
      </c>
      <c r="AF757" s="11" t="str">
        <f t="array" ref="AF757">IF((COUNTBLANK(D757)=0)*OR($H$2="y",$H$2="m"),IFERROR(LEFT(C757, FIND(" ",C757)-1), C757),"")</f>
        <v/>
      </c>
      <c r="AG757" s="11" t="str">
        <f t="array" ref="AG757">IF(COUNTBLANK(D757)=1,"",IF(OR($H$2="y",$H$2="m"),IF(AA757=AA756,IF(OR(AC757=$AC$4:$AC756)=FALSE,AG756&amp;AF757,AG756),"("&amp;AF757)&amp;IF(AA757=AA758,IF(OR(AC758=$AC$4:$AC757)=FALSE,", ",""),") "),""))</f>
        <v/>
      </c>
      <c r="AH757" s="10" t="str">
        <f>IF((COUNTBLANK(D757)=1),"",IF(D757=D756,AH756,"")&amp;IF(B756&lt;&gt;B757,((IF(COUNTBLANK(E757)=1,$D$3&amp;"Non-type material: "&amp;$D$3,$D$3&amp;INDEX('type-categories'!$A$2:$B$100,MATCH(E757,'type-categories'!$A$2:$A$100,0),2)&amp;$D$3))),"")&amp;(IF(K757&lt;&gt;K756,$C$2&amp;UPPER(K757)&amp;$C$2&amp;$K$3&amp;" ",(IF(B757&lt;&gt;B756,$C$2&amp;UPPER(K757)&amp;$C$2&amp;$K$3&amp;" ",""))))&amp;IF((AA757&lt;&gt;AA758)*($H$2="y"),AD757&amp;AE757,IF((AA757&lt;&gt;AA758)*($H$2="m"),AD757&amp;AG757,IF(($H$2&lt;&gt;"m")*($H$2&lt;&gt;"Y"),(IF(F757=0,"",F757&amp;" "&amp;$F$4&amp;" "))&amp;(IF(G757=0,"",G757&amp;" "&amp;$G$4&amp;" "))&amp;(IF(H757=0,"",H757&amp;" "&amp;H$4&amp;" "))&amp;(IF(I757=0,"",I757&amp;" "&amp;$I$4&amp;" "))&amp;(IF(J757=0,"",J757&amp;" "&amp;$J$4&amp;" ")),"")))&amp;"; "&amp;IF((B757=B756)*(AA757=AA756), "same collecting data; ", IF((B757=B756)*(Z756=Z757),"same locality; ",(IF(COUNTBLANK(L757)=1,"",$D$2&amp;L757&amp;$L$3&amp;" "&amp;$D$2))&amp;(IF(COUNTBLANK(M757)=1,"",$E$2&amp;M757&amp;$E$2&amp;", "))&amp;(IF(COUNTBLANK(N757)=1,"",N757&amp;"; "))&amp;(IF(COUNTBLANK(O757)=1,"",O757&amp;"; ")))&amp;(IF(COUNTBLANK(P757)=1,"",P757&amp;"; "))&amp;(IF(COUNTBLANK(Q757)=1,"",Q757&amp;"; "))&amp;(IF(COUNTBLANK(R757)=1,"",R757&amp;"m, "))&amp;IF((COUNTBLANK(S757)=0)*(S757&lt;&gt;S756), S757&amp;"; ","")&amp;(IF(COUNTBLANK(U757)=1,"",U757&amp;"; "))&amp;(IF(COUNTBLANK(T757)=1,"",IF(COUNTBLANK(F$2)=1,T757&amp;"; ",T757&amp;" "&amp;F$2&amp;"; "))))&amp;(IF(COUNTBLANK(V757)=1,"",V757&amp;"; "))&amp;IF((COUNTBLANK(C757)=1),"",C757)&amp;IF((B757=B758)*(K757=K758)*(L757=L758)*(M757=M758),IF(($H$2&lt;&gt;"m")*($H$2&lt;&gt;"Y"), " • ", IF((ISNUMBER(FIND(")",AE757))), " • ", "")),IF((B757=B758)*(K757=K758)," • ",". ")))</f>
        <v/>
      </c>
      <c r="AI757" s="1"/>
    </row>
    <row r="758" spans="1:35" x14ac:dyDescent="0.25">
      <c r="A758" s="3" t="str">
        <f t="shared" si="80"/>
        <v/>
      </c>
      <c r="B758" s="53" t="str">
        <f t="shared" si="78"/>
        <v/>
      </c>
      <c r="C758" s="57"/>
      <c r="D758" s="57"/>
      <c r="E758" s="57"/>
      <c r="F758" s="57"/>
      <c r="G758" s="57"/>
      <c r="H758" s="57"/>
      <c r="I758" s="57"/>
      <c r="J758" s="57"/>
      <c r="K758" s="57"/>
      <c r="L758" s="57"/>
      <c r="M758" s="54"/>
      <c r="N758" s="57"/>
      <c r="O758" s="58"/>
      <c r="P758" s="58"/>
      <c r="Q758" s="58"/>
      <c r="R758" s="58"/>
      <c r="S758" s="54"/>
      <c r="T758" s="57"/>
      <c r="U758" s="57"/>
      <c r="V758" s="57"/>
      <c r="W758" s="57"/>
      <c r="X758" s="147" t="str">
        <f>IF(COUNTBLANK(D758)=1,"",IF('order-admin-units'!$I$1&lt;&gt;"y", "", IF(COUNTBLANK(K758)=1, 'order-admin-units'!$B$1+1, VLOOKUP(K758, ordercountry, 2))))</f>
        <v/>
      </c>
      <c r="Y758" s="147" t="str">
        <f>IF(COUNTBLANK(D758)=1,"",IF('order-admin-units'!$I$1&lt;&gt;"y", "", IF(COUNTBLANK(K758:L758)&gt;0, 'order-admin-units'!$B$2+1, VLOOKUP(K758&amp;"@"&amp;L758, orderadmin, 2))))</f>
        <v/>
      </c>
      <c r="Z758" s="147" t="str">
        <f t="shared" si="81"/>
        <v/>
      </c>
      <c r="AA758" s="147" t="str">
        <f t="shared" si="82"/>
        <v/>
      </c>
      <c r="AB758" s="147" t="str">
        <f t="shared" si="83"/>
        <v/>
      </c>
      <c r="AC758" s="147" t="str">
        <f t="shared" si="79"/>
        <v/>
      </c>
      <c r="AD758" s="11" t="str">
        <f t="shared" si="84"/>
        <v/>
      </c>
      <c r="AE758" s="11" t="str">
        <f t="array" ref="AE758">IF(COUNTBLANK(D758)=1,"",IF(OR($H$2="y",$H$2="m"),IF(AA758=AA757,IF(OR(AB758=$AB$4:$AB757)=FALSE,AE757&amp;C758,AE757),"("&amp;C758)&amp;IF(AA758=AA759,IF(OR(AB759=$AB$4:$AB758)=FALSE,", ",""),") "),""))</f>
        <v/>
      </c>
      <c r="AF758" s="11" t="str">
        <f t="array" ref="AF758">IF((COUNTBLANK(D758)=0)*OR($H$2="y",$H$2="m"),IFERROR(LEFT(C758, FIND(" ",C758)-1), C758),"")</f>
        <v/>
      </c>
      <c r="AG758" s="11" t="str">
        <f t="array" ref="AG758">IF(COUNTBLANK(D758)=1,"",IF(OR($H$2="y",$H$2="m"),IF(AA758=AA757,IF(OR(AC758=$AC$4:$AC757)=FALSE,AG757&amp;AF758,AG757),"("&amp;AF758)&amp;IF(AA758=AA759,IF(OR(AC759=$AC$4:$AC758)=FALSE,", ",""),") "),""))</f>
        <v/>
      </c>
      <c r="AH758" s="10" t="str">
        <f>IF((COUNTBLANK(D758)=1),"",IF(D758=D757,AH757,"")&amp;IF(B757&lt;&gt;B758,((IF(COUNTBLANK(E758)=1,$D$3&amp;"Non-type material: "&amp;$D$3,$D$3&amp;INDEX('type-categories'!$A$2:$B$100,MATCH(E758,'type-categories'!$A$2:$A$100,0),2)&amp;$D$3))),"")&amp;(IF(K758&lt;&gt;K757,$C$2&amp;UPPER(K758)&amp;$C$2&amp;$K$3&amp;" ",(IF(B758&lt;&gt;B757,$C$2&amp;UPPER(K758)&amp;$C$2&amp;$K$3&amp;" ",""))))&amp;IF((AA758&lt;&gt;AA759)*($H$2="y"),AD758&amp;AE758,IF((AA758&lt;&gt;AA759)*($H$2="m"),AD758&amp;AG758,IF(($H$2&lt;&gt;"m")*($H$2&lt;&gt;"Y"),(IF(F758=0,"",F758&amp;" "&amp;$F$4&amp;" "))&amp;(IF(G758=0,"",G758&amp;" "&amp;$G$4&amp;" "))&amp;(IF(H758=0,"",H758&amp;" "&amp;H$4&amp;" "))&amp;(IF(I758=0,"",I758&amp;" "&amp;$I$4&amp;" "))&amp;(IF(J758=0,"",J758&amp;" "&amp;$J$4&amp;" ")),"")))&amp;"; "&amp;IF((B758=B757)*(AA758=AA757), "same collecting data; ", IF((B758=B757)*(Z757=Z758),"same locality; ",(IF(COUNTBLANK(L758)=1,"",$D$2&amp;L758&amp;$L$3&amp;" "&amp;$D$2))&amp;(IF(COUNTBLANK(M758)=1,"",$E$2&amp;M758&amp;$E$2&amp;", "))&amp;(IF(COUNTBLANK(N758)=1,"",N758&amp;"; "))&amp;(IF(COUNTBLANK(O758)=1,"",O758&amp;"; ")))&amp;(IF(COUNTBLANK(P758)=1,"",P758&amp;"; "))&amp;(IF(COUNTBLANK(Q758)=1,"",Q758&amp;"; "))&amp;(IF(COUNTBLANK(R758)=1,"",R758&amp;"m, "))&amp;IF((COUNTBLANK(S758)=0)*(S758&lt;&gt;S757), S758&amp;"; ","")&amp;(IF(COUNTBLANK(U758)=1,"",U758&amp;"; "))&amp;(IF(COUNTBLANK(T758)=1,"",IF(COUNTBLANK(F$2)=1,T758&amp;"; ",T758&amp;" "&amp;F$2&amp;"; "))))&amp;(IF(COUNTBLANK(V758)=1,"",V758&amp;"; "))&amp;IF((COUNTBLANK(C758)=1),"",C758)&amp;IF((B758=B759)*(K758=K759)*(L758=L759)*(M758=M759),IF(($H$2&lt;&gt;"m")*($H$2&lt;&gt;"Y"), " • ", IF((ISNUMBER(FIND(")",AE758))), " • ", "")),IF((B758=B759)*(K758=K759)," • ",". ")))</f>
        <v/>
      </c>
      <c r="AI758" s="1"/>
    </row>
    <row r="759" spans="1:35" x14ac:dyDescent="0.25">
      <c r="A759" s="3" t="str">
        <f t="shared" si="80"/>
        <v/>
      </c>
      <c r="B759" s="53" t="str">
        <f t="shared" si="78"/>
        <v/>
      </c>
      <c r="C759" s="57"/>
      <c r="D759" s="57"/>
      <c r="E759" s="57"/>
      <c r="F759" s="57"/>
      <c r="G759" s="57"/>
      <c r="H759" s="57"/>
      <c r="I759" s="57"/>
      <c r="J759" s="57"/>
      <c r="K759" s="57"/>
      <c r="L759" s="57"/>
      <c r="M759" s="54"/>
      <c r="N759" s="57"/>
      <c r="O759" s="58"/>
      <c r="P759" s="58"/>
      <c r="Q759" s="58"/>
      <c r="R759" s="58"/>
      <c r="S759" s="54"/>
      <c r="T759" s="57"/>
      <c r="U759" s="57"/>
      <c r="V759" s="57"/>
      <c r="W759" s="57"/>
      <c r="X759" s="147" t="str">
        <f>IF(COUNTBLANK(D759)=1,"",IF('order-admin-units'!$I$1&lt;&gt;"y", "", IF(COUNTBLANK(K759)=1, 'order-admin-units'!$B$1+1, VLOOKUP(K759, ordercountry, 2))))</f>
        <v/>
      </c>
      <c r="Y759" s="147" t="str">
        <f>IF(COUNTBLANK(D759)=1,"",IF('order-admin-units'!$I$1&lt;&gt;"y", "", IF(COUNTBLANK(K759:L759)&gt;0, 'order-admin-units'!$B$2+1, VLOOKUP(K759&amp;"@"&amp;L759, orderadmin, 2))))</f>
        <v/>
      </c>
      <c r="Z759" s="147" t="str">
        <f t="shared" si="81"/>
        <v/>
      </c>
      <c r="AA759" s="147" t="str">
        <f t="shared" si="82"/>
        <v/>
      </c>
      <c r="AB759" s="147" t="str">
        <f t="shared" si="83"/>
        <v/>
      </c>
      <c r="AC759" s="147" t="str">
        <f t="shared" si="79"/>
        <v/>
      </c>
      <c r="AD759" s="11" t="str">
        <f t="shared" si="84"/>
        <v/>
      </c>
      <c r="AE759" s="11" t="str">
        <f t="array" ref="AE759">IF(COUNTBLANK(D759)=1,"",IF(OR($H$2="y",$H$2="m"),IF(AA759=AA758,IF(OR(AB759=$AB$4:$AB758)=FALSE,AE758&amp;C759,AE758),"("&amp;C759)&amp;IF(AA759=AA760,IF(OR(AB760=$AB$4:$AB759)=FALSE,", ",""),") "),""))</f>
        <v/>
      </c>
      <c r="AF759" s="11" t="str">
        <f t="array" ref="AF759">IF((COUNTBLANK(D759)=0)*OR($H$2="y",$H$2="m"),IFERROR(LEFT(C759, FIND(" ",C759)-1), C759),"")</f>
        <v/>
      </c>
      <c r="AG759" s="11" t="str">
        <f t="array" ref="AG759">IF(COUNTBLANK(D759)=1,"",IF(OR($H$2="y",$H$2="m"),IF(AA759=AA758,IF(OR(AC759=$AC$4:$AC758)=FALSE,AG758&amp;AF759,AG758),"("&amp;AF759)&amp;IF(AA759=AA760,IF(OR(AC760=$AC$4:$AC759)=FALSE,", ",""),") "),""))</f>
        <v/>
      </c>
      <c r="AH759" s="10" t="str">
        <f>IF((COUNTBLANK(D759)=1),"",IF(D759=D758,AH758,"")&amp;IF(B758&lt;&gt;B759,((IF(COUNTBLANK(E759)=1,$D$3&amp;"Non-type material: "&amp;$D$3,$D$3&amp;INDEX('type-categories'!$A$2:$B$100,MATCH(E759,'type-categories'!$A$2:$A$100,0),2)&amp;$D$3))),"")&amp;(IF(K759&lt;&gt;K758,$C$2&amp;UPPER(K759)&amp;$C$2&amp;$K$3&amp;" ",(IF(B759&lt;&gt;B758,$C$2&amp;UPPER(K759)&amp;$C$2&amp;$K$3&amp;" ",""))))&amp;IF((AA759&lt;&gt;AA760)*($H$2="y"),AD759&amp;AE759,IF((AA759&lt;&gt;AA760)*($H$2="m"),AD759&amp;AG759,IF(($H$2&lt;&gt;"m")*($H$2&lt;&gt;"Y"),(IF(F759=0,"",F759&amp;" "&amp;$F$4&amp;" "))&amp;(IF(G759=0,"",G759&amp;" "&amp;$G$4&amp;" "))&amp;(IF(H759=0,"",H759&amp;" "&amp;H$4&amp;" "))&amp;(IF(I759=0,"",I759&amp;" "&amp;$I$4&amp;" "))&amp;(IF(J759=0,"",J759&amp;" "&amp;$J$4&amp;" ")),"")))&amp;"; "&amp;IF((B759=B758)*(AA759=AA758), "same collecting data; ", IF((B759=B758)*(Z758=Z759),"same locality; ",(IF(COUNTBLANK(L759)=1,"",$D$2&amp;L759&amp;$L$3&amp;" "&amp;$D$2))&amp;(IF(COUNTBLANK(M759)=1,"",$E$2&amp;M759&amp;$E$2&amp;", "))&amp;(IF(COUNTBLANK(N759)=1,"",N759&amp;"; "))&amp;(IF(COUNTBLANK(O759)=1,"",O759&amp;"; ")))&amp;(IF(COUNTBLANK(P759)=1,"",P759&amp;"; "))&amp;(IF(COUNTBLANK(Q759)=1,"",Q759&amp;"; "))&amp;(IF(COUNTBLANK(R759)=1,"",R759&amp;"m, "))&amp;IF((COUNTBLANK(S759)=0)*(S759&lt;&gt;S758), S759&amp;"; ","")&amp;(IF(COUNTBLANK(U759)=1,"",U759&amp;"; "))&amp;(IF(COUNTBLANK(T759)=1,"",IF(COUNTBLANK(F$2)=1,T759&amp;"; ",T759&amp;" "&amp;F$2&amp;"; "))))&amp;(IF(COUNTBLANK(V759)=1,"",V759&amp;"; "))&amp;IF((COUNTBLANK(C759)=1),"",C759)&amp;IF((B759=B760)*(K759=K760)*(L759=L760)*(M759=M760),IF(($H$2&lt;&gt;"m")*($H$2&lt;&gt;"Y"), " • ", IF((ISNUMBER(FIND(")",AE759))), " • ", "")),IF((B759=B760)*(K759=K760)," • ",". ")))</f>
        <v/>
      </c>
      <c r="AI759" s="1"/>
    </row>
    <row r="760" spans="1:35" x14ac:dyDescent="0.25">
      <c r="A760" s="3" t="str">
        <f t="shared" si="80"/>
        <v/>
      </c>
      <c r="B760" s="53" t="str">
        <f t="shared" si="78"/>
        <v/>
      </c>
      <c r="C760" s="57"/>
      <c r="D760" s="57"/>
      <c r="E760" s="57"/>
      <c r="F760" s="57"/>
      <c r="G760" s="57"/>
      <c r="H760" s="57"/>
      <c r="I760" s="57"/>
      <c r="J760" s="57"/>
      <c r="K760" s="57"/>
      <c r="L760" s="57"/>
      <c r="M760" s="54"/>
      <c r="N760" s="57"/>
      <c r="O760" s="58"/>
      <c r="P760" s="58"/>
      <c r="Q760" s="58"/>
      <c r="R760" s="58"/>
      <c r="S760" s="54"/>
      <c r="T760" s="57"/>
      <c r="U760" s="57"/>
      <c r="V760" s="57"/>
      <c r="W760" s="57"/>
      <c r="X760" s="147" t="str">
        <f>IF(COUNTBLANK(D760)=1,"",IF('order-admin-units'!$I$1&lt;&gt;"y", "", IF(COUNTBLANK(K760)=1, 'order-admin-units'!$B$1+1, VLOOKUP(K760, ordercountry, 2))))</f>
        <v/>
      </c>
      <c r="Y760" s="147" t="str">
        <f>IF(COUNTBLANK(D760)=1,"",IF('order-admin-units'!$I$1&lt;&gt;"y", "", IF(COUNTBLANK(K760:L760)&gt;0, 'order-admin-units'!$B$2+1, VLOOKUP(K760&amp;"@"&amp;L760, orderadmin, 2))))</f>
        <v/>
      </c>
      <c r="Z760" s="147" t="str">
        <f t="shared" si="81"/>
        <v/>
      </c>
      <c r="AA760" s="147" t="str">
        <f t="shared" si="82"/>
        <v/>
      </c>
      <c r="AB760" s="147" t="str">
        <f t="shared" si="83"/>
        <v/>
      </c>
      <c r="AC760" s="147" t="str">
        <f t="shared" si="79"/>
        <v/>
      </c>
      <c r="AD760" s="11" t="str">
        <f t="shared" si="84"/>
        <v/>
      </c>
      <c r="AE760" s="11" t="str">
        <f t="array" ref="AE760">IF(COUNTBLANK(D760)=1,"",IF(OR($H$2="y",$H$2="m"),IF(AA760=AA759,IF(OR(AB760=$AB$4:$AB759)=FALSE,AE759&amp;C760,AE759),"("&amp;C760)&amp;IF(AA760=AA761,IF(OR(AB761=$AB$4:$AB760)=FALSE,", ",""),") "),""))</f>
        <v/>
      </c>
      <c r="AF760" s="11" t="str">
        <f t="array" ref="AF760">IF((COUNTBLANK(D760)=0)*OR($H$2="y",$H$2="m"),IFERROR(LEFT(C760, FIND(" ",C760)-1), C760),"")</f>
        <v/>
      </c>
      <c r="AG760" s="11" t="str">
        <f t="array" ref="AG760">IF(COUNTBLANK(D760)=1,"",IF(OR($H$2="y",$H$2="m"),IF(AA760=AA759,IF(OR(AC760=$AC$4:$AC759)=FALSE,AG759&amp;AF760,AG759),"("&amp;AF760)&amp;IF(AA760=AA761,IF(OR(AC761=$AC$4:$AC760)=FALSE,", ",""),") "),""))</f>
        <v/>
      </c>
      <c r="AH760" s="10" t="str">
        <f>IF((COUNTBLANK(D760)=1),"",IF(D760=D759,AH759,"")&amp;IF(B759&lt;&gt;B760,((IF(COUNTBLANK(E760)=1,$D$3&amp;"Non-type material: "&amp;$D$3,$D$3&amp;INDEX('type-categories'!$A$2:$B$100,MATCH(E760,'type-categories'!$A$2:$A$100,0),2)&amp;$D$3))),"")&amp;(IF(K760&lt;&gt;K759,$C$2&amp;UPPER(K760)&amp;$C$2&amp;$K$3&amp;" ",(IF(B760&lt;&gt;B759,$C$2&amp;UPPER(K760)&amp;$C$2&amp;$K$3&amp;" ",""))))&amp;IF((AA760&lt;&gt;AA761)*($H$2="y"),AD760&amp;AE760,IF((AA760&lt;&gt;AA761)*($H$2="m"),AD760&amp;AG760,IF(($H$2&lt;&gt;"m")*($H$2&lt;&gt;"Y"),(IF(F760=0,"",F760&amp;" "&amp;$F$4&amp;" "))&amp;(IF(G760=0,"",G760&amp;" "&amp;$G$4&amp;" "))&amp;(IF(H760=0,"",H760&amp;" "&amp;H$4&amp;" "))&amp;(IF(I760=0,"",I760&amp;" "&amp;$I$4&amp;" "))&amp;(IF(J760=0,"",J760&amp;" "&amp;$J$4&amp;" ")),"")))&amp;"; "&amp;IF((B760=B759)*(AA760=AA759), "same collecting data; ", IF((B760=B759)*(Z759=Z760),"same locality; ",(IF(COUNTBLANK(L760)=1,"",$D$2&amp;L760&amp;$L$3&amp;" "&amp;$D$2))&amp;(IF(COUNTBLANK(M760)=1,"",$E$2&amp;M760&amp;$E$2&amp;", "))&amp;(IF(COUNTBLANK(N760)=1,"",N760&amp;"; "))&amp;(IF(COUNTBLANK(O760)=1,"",O760&amp;"; ")))&amp;(IF(COUNTBLANK(P760)=1,"",P760&amp;"; "))&amp;(IF(COUNTBLANK(Q760)=1,"",Q760&amp;"; "))&amp;(IF(COUNTBLANK(R760)=1,"",R760&amp;"m, "))&amp;IF((COUNTBLANK(S760)=0)*(S760&lt;&gt;S759), S760&amp;"; ","")&amp;(IF(COUNTBLANK(U760)=1,"",U760&amp;"; "))&amp;(IF(COUNTBLANK(T760)=1,"",IF(COUNTBLANK(F$2)=1,T760&amp;"; ",T760&amp;" "&amp;F$2&amp;"; "))))&amp;(IF(COUNTBLANK(V760)=1,"",V760&amp;"; "))&amp;IF((COUNTBLANK(C760)=1),"",C760)&amp;IF((B760=B761)*(K760=K761)*(L760=L761)*(M760=M761),IF(($H$2&lt;&gt;"m")*($H$2&lt;&gt;"Y"), " • ", IF((ISNUMBER(FIND(")",AE760))), " • ", "")),IF((B760=B761)*(K760=K761)," • ",". ")))</f>
        <v/>
      </c>
      <c r="AI760" s="1"/>
    </row>
    <row r="761" spans="1:35" x14ac:dyDescent="0.25">
      <c r="A761" s="3" t="str">
        <f t="shared" si="80"/>
        <v/>
      </c>
      <c r="B761" s="53" t="str">
        <f t="shared" si="78"/>
        <v/>
      </c>
      <c r="C761" s="57"/>
      <c r="D761" s="57"/>
      <c r="E761" s="57"/>
      <c r="F761" s="57"/>
      <c r="G761" s="57"/>
      <c r="H761" s="57"/>
      <c r="I761" s="57"/>
      <c r="J761" s="57"/>
      <c r="K761" s="57"/>
      <c r="L761" s="57"/>
      <c r="M761" s="54"/>
      <c r="N761" s="57"/>
      <c r="O761" s="58"/>
      <c r="P761" s="58"/>
      <c r="Q761" s="58"/>
      <c r="R761" s="58"/>
      <c r="S761" s="54"/>
      <c r="T761" s="57"/>
      <c r="U761" s="57"/>
      <c r="V761" s="57"/>
      <c r="W761" s="57"/>
      <c r="X761" s="147" t="str">
        <f>IF(COUNTBLANK(D761)=1,"",IF('order-admin-units'!$I$1&lt;&gt;"y", "", IF(COUNTBLANK(K761)=1, 'order-admin-units'!$B$1+1, VLOOKUP(K761, ordercountry, 2))))</f>
        <v/>
      </c>
      <c r="Y761" s="147" t="str">
        <f>IF(COUNTBLANK(D761)=1,"",IF('order-admin-units'!$I$1&lt;&gt;"y", "", IF(COUNTBLANK(K761:L761)&gt;0, 'order-admin-units'!$B$2+1, VLOOKUP(K761&amp;"@"&amp;L761, orderadmin, 2))))</f>
        <v/>
      </c>
      <c r="Z761" s="147" t="str">
        <f t="shared" si="81"/>
        <v/>
      </c>
      <c r="AA761" s="147" t="str">
        <f t="shared" si="82"/>
        <v/>
      </c>
      <c r="AB761" s="147" t="str">
        <f t="shared" si="83"/>
        <v/>
      </c>
      <c r="AC761" s="147" t="str">
        <f t="shared" si="79"/>
        <v/>
      </c>
      <c r="AD761" s="11" t="str">
        <f t="shared" si="84"/>
        <v/>
      </c>
      <c r="AE761" s="11" t="str">
        <f t="array" ref="AE761">IF(COUNTBLANK(D761)=1,"",IF(OR($H$2="y",$H$2="m"),IF(AA761=AA760,IF(OR(AB761=$AB$4:$AB760)=FALSE,AE760&amp;C761,AE760),"("&amp;C761)&amp;IF(AA761=AA762,IF(OR(AB762=$AB$4:$AB761)=FALSE,", ",""),") "),""))</f>
        <v/>
      </c>
      <c r="AF761" s="11" t="str">
        <f t="array" ref="AF761">IF((COUNTBLANK(D761)=0)*OR($H$2="y",$H$2="m"),IFERROR(LEFT(C761, FIND(" ",C761)-1), C761),"")</f>
        <v/>
      </c>
      <c r="AG761" s="11" t="str">
        <f t="array" ref="AG761">IF(COUNTBLANK(D761)=1,"",IF(OR($H$2="y",$H$2="m"),IF(AA761=AA760,IF(OR(AC761=$AC$4:$AC760)=FALSE,AG760&amp;AF761,AG760),"("&amp;AF761)&amp;IF(AA761=AA762,IF(OR(AC762=$AC$4:$AC761)=FALSE,", ",""),") "),""))</f>
        <v/>
      </c>
      <c r="AH761" s="10" t="str">
        <f>IF((COUNTBLANK(D761)=1),"",IF(D761=D760,AH760,"")&amp;IF(B760&lt;&gt;B761,((IF(COUNTBLANK(E761)=1,$D$3&amp;"Non-type material: "&amp;$D$3,$D$3&amp;INDEX('type-categories'!$A$2:$B$100,MATCH(E761,'type-categories'!$A$2:$A$100,0),2)&amp;$D$3))),"")&amp;(IF(K761&lt;&gt;K760,$C$2&amp;UPPER(K761)&amp;$C$2&amp;$K$3&amp;" ",(IF(B761&lt;&gt;B760,$C$2&amp;UPPER(K761)&amp;$C$2&amp;$K$3&amp;" ",""))))&amp;IF((AA761&lt;&gt;AA762)*($H$2="y"),AD761&amp;AE761,IF((AA761&lt;&gt;AA762)*($H$2="m"),AD761&amp;AG761,IF(($H$2&lt;&gt;"m")*($H$2&lt;&gt;"Y"),(IF(F761=0,"",F761&amp;" "&amp;$F$4&amp;" "))&amp;(IF(G761=0,"",G761&amp;" "&amp;$G$4&amp;" "))&amp;(IF(H761=0,"",H761&amp;" "&amp;H$4&amp;" "))&amp;(IF(I761=0,"",I761&amp;" "&amp;$I$4&amp;" "))&amp;(IF(J761=0,"",J761&amp;" "&amp;$J$4&amp;" ")),"")))&amp;"; "&amp;IF((B761=B760)*(AA761=AA760), "same collecting data; ", IF((B761=B760)*(Z760=Z761),"same locality; ",(IF(COUNTBLANK(L761)=1,"",$D$2&amp;L761&amp;$L$3&amp;" "&amp;$D$2))&amp;(IF(COUNTBLANK(M761)=1,"",$E$2&amp;M761&amp;$E$2&amp;", "))&amp;(IF(COUNTBLANK(N761)=1,"",N761&amp;"; "))&amp;(IF(COUNTBLANK(O761)=1,"",O761&amp;"; ")))&amp;(IF(COUNTBLANK(P761)=1,"",P761&amp;"; "))&amp;(IF(COUNTBLANK(Q761)=1,"",Q761&amp;"; "))&amp;(IF(COUNTBLANK(R761)=1,"",R761&amp;"m, "))&amp;IF((COUNTBLANK(S761)=0)*(S761&lt;&gt;S760), S761&amp;"; ","")&amp;(IF(COUNTBLANK(U761)=1,"",U761&amp;"; "))&amp;(IF(COUNTBLANK(T761)=1,"",IF(COUNTBLANK(F$2)=1,T761&amp;"; ",T761&amp;" "&amp;F$2&amp;"; "))))&amp;(IF(COUNTBLANK(V761)=1,"",V761&amp;"; "))&amp;IF((COUNTBLANK(C761)=1),"",C761)&amp;IF((B761=B762)*(K761=K762)*(L761=L762)*(M761=M762),IF(($H$2&lt;&gt;"m")*($H$2&lt;&gt;"Y"), " • ", IF((ISNUMBER(FIND(")",AE761))), " • ", "")),IF((B761=B762)*(K761=K762)," • ",". ")))</f>
        <v/>
      </c>
      <c r="AI761" s="1"/>
    </row>
    <row r="762" spans="1:35" x14ac:dyDescent="0.25">
      <c r="A762" s="3" t="str">
        <f t="shared" si="80"/>
        <v/>
      </c>
      <c r="B762" s="53" t="str">
        <f t="shared" si="78"/>
        <v/>
      </c>
      <c r="C762" s="57"/>
      <c r="D762" s="57"/>
      <c r="E762" s="57"/>
      <c r="F762" s="57"/>
      <c r="G762" s="57"/>
      <c r="H762" s="57"/>
      <c r="I762" s="57"/>
      <c r="J762" s="57"/>
      <c r="K762" s="57"/>
      <c r="L762" s="57"/>
      <c r="M762" s="54"/>
      <c r="N762" s="57"/>
      <c r="O762" s="58"/>
      <c r="P762" s="58"/>
      <c r="Q762" s="58"/>
      <c r="R762" s="58"/>
      <c r="S762" s="54"/>
      <c r="T762" s="57"/>
      <c r="U762" s="57"/>
      <c r="V762" s="57"/>
      <c r="W762" s="57"/>
      <c r="X762" s="147" t="str">
        <f>IF(COUNTBLANK(D762)=1,"",IF('order-admin-units'!$I$1&lt;&gt;"y", "", IF(COUNTBLANK(K762)=1, 'order-admin-units'!$B$1+1, VLOOKUP(K762, ordercountry, 2))))</f>
        <v/>
      </c>
      <c r="Y762" s="147" t="str">
        <f>IF(COUNTBLANK(D762)=1,"",IF('order-admin-units'!$I$1&lt;&gt;"y", "", IF(COUNTBLANK(K762:L762)&gt;0, 'order-admin-units'!$B$2+1, VLOOKUP(K762&amp;"@"&amp;L762, orderadmin, 2))))</f>
        <v/>
      </c>
      <c r="Z762" s="147" t="str">
        <f t="shared" si="81"/>
        <v/>
      </c>
      <c r="AA762" s="147" t="str">
        <f t="shared" si="82"/>
        <v/>
      </c>
      <c r="AB762" s="147" t="str">
        <f t="shared" si="83"/>
        <v/>
      </c>
      <c r="AC762" s="147" t="str">
        <f t="shared" si="79"/>
        <v/>
      </c>
      <c r="AD762" s="11" t="str">
        <f t="shared" si="84"/>
        <v/>
      </c>
      <c r="AE762" s="11" t="str">
        <f t="array" ref="AE762">IF(COUNTBLANK(D762)=1,"",IF(OR($H$2="y",$H$2="m"),IF(AA762=AA761,IF(OR(AB762=$AB$4:$AB761)=FALSE,AE761&amp;C762,AE761),"("&amp;C762)&amp;IF(AA762=AA763,IF(OR(AB763=$AB$4:$AB762)=FALSE,", ",""),") "),""))</f>
        <v/>
      </c>
      <c r="AF762" s="11" t="str">
        <f t="array" ref="AF762">IF((COUNTBLANK(D762)=0)*OR($H$2="y",$H$2="m"),IFERROR(LEFT(C762, FIND(" ",C762)-1), C762),"")</f>
        <v/>
      </c>
      <c r="AG762" s="11" t="str">
        <f t="array" ref="AG762">IF(COUNTBLANK(D762)=1,"",IF(OR($H$2="y",$H$2="m"),IF(AA762=AA761,IF(OR(AC762=$AC$4:$AC761)=FALSE,AG761&amp;AF762,AG761),"("&amp;AF762)&amp;IF(AA762=AA763,IF(OR(AC763=$AC$4:$AC762)=FALSE,", ",""),") "),""))</f>
        <v/>
      </c>
      <c r="AH762" s="10" t="str">
        <f>IF((COUNTBLANK(D762)=1),"",IF(D762=D761,AH761,"")&amp;IF(B761&lt;&gt;B762,((IF(COUNTBLANK(E762)=1,$D$3&amp;"Non-type material: "&amp;$D$3,$D$3&amp;INDEX('type-categories'!$A$2:$B$100,MATCH(E762,'type-categories'!$A$2:$A$100,0),2)&amp;$D$3))),"")&amp;(IF(K762&lt;&gt;K761,$C$2&amp;UPPER(K762)&amp;$C$2&amp;$K$3&amp;" ",(IF(B762&lt;&gt;B761,$C$2&amp;UPPER(K762)&amp;$C$2&amp;$K$3&amp;" ",""))))&amp;IF((AA762&lt;&gt;AA763)*($H$2="y"),AD762&amp;AE762,IF((AA762&lt;&gt;AA763)*($H$2="m"),AD762&amp;AG762,IF(($H$2&lt;&gt;"m")*($H$2&lt;&gt;"Y"),(IF(F762=0,"",F762&amp;" "&amp;$F$4&amp;" "))&amp;(IF(G762=0,"",G762&amp;" "&amp;$G$4&amp;" "))&amp;(IF(H762=0,"",H762&amp;" "&amp;H$4&amp;" "))&amp;(IF(I762=0,"",I762&amp;" "&amp;$I$4&amp;" "))&amp;(IF(J762=0,"",J762&amp;" "&amp;$J$4&amp;" ")),"")))&amp;"; "&amp;IF((B762=B761)*(AA762=AA761), "same collecting data; ", IF((B762=B761)*(Z761=Z762),"same locality; ",(IF(COUNTBLANK(L762)=1,"",$D$2&amp;L762&amp;$L$3&amp;" "&amp;$D$2))&amp;(IF(COUNTBLANK(M762)=1,"",$E$2&amp;M762&amp;$E$2&amp;", "))&amp;(IF(COUNTBLANK(N762)=1,"",N762&amp;"; "))&amp;(IF(COUNTBLANK(O762)=1,"",O762&amp;"; ")))&amp;(IF(COUNTBLANK(P762)=1,"",P762&amp;"; "))&amp;(IF(COUNTBLANK(Q762)=1,"",Q762&amp;"; "))&amp;(IF(COUNTBLANK(R762)=1,"",R762&amp;"m, "))&amp;IF((COUNTBLANK(S762)=0)*(S762&lt;&gt;S761), S762&amp;"; ","")&amp;(IF(COUNTBLANK(U762)=1,"",U762&amp;"; "))&amp;(IF(COUNTBLANK(T762)=1,"",IF(COUNTBLANK(F$2)=1,T762&amp;"; ",T762&amp;" "&amp;F$2&amp;"; "))))&amp;(IF(COUNTBLANK(V762)=1,"",V762&amp;"; "))&amp;IF((COUNTBLANK(C762)=1),"",C762)&amp;IF((B762=B763)*(K762=K763)*(L762=L763)*(M762=M763),IF(($H$2&lt;&gt;"m")*($H$2&lt;&gt;"Y"), " • ", IF((ISNUMBER(FIND(")",AE762))), " • ", "")),IF((B762=B763)*(K762=K763)," • ",". ")))</f>
        <v/>
      </c>
      <c r="AI762" s="1"/>
    </row>
    <row r="763" spans="1:35" x14ac:dyDescent="0.25">
      <c r="A763" s="3" t="str">
        <f t="shared" si="80"/>
        <v/>
      </c>
      <c r="B763" s="53" t="str">
        <f t="shared" si="78"/>
        <v/>
      </c>
      <c r="C763" s="57"/>
      <c r="D763" s="57"/>
      <c r="E763" s="57"/>
      <c r="F763" s="57"/>
      <c r="G763" s="57"/>
      <c r="H763" s="57"/>
      <c r="I763" s="57"/>
      <c r="J763" s="57"/>
      <c r="K763" s="57"/>
      <c r="L763" s="57"/>
      <c r="M763" s="54"/>
      <c r="N763" s="57"/>
      <c r="O763" s="58"/>
      <c r="P763" s="58"/>
      <c r="Q763" s="58"/>
      <c r="R763" s="58"/>
      <c r="S763" s="54"/>
      <c r="T763" s="57"/>
      <c r="U763" s="57"/>
      <c r="V763" s="57"/>
      <c r="W763" s="57"/>
      <c r="X763" s="147" t="str">
        <f>IF(COUNTBLANK(D763)=1,"",IF('order-admin-units'!$I$1&lt;&gt;"y", "", IF(COUNTBLANK(K763)=1, 'order-admin-units'!$B$1+1, VLOOKUP(K763, ordercountry, 2))))</f>
        <v/>
      </c>
      <c r="Y763" s="147" t="str">
        <f>IF(COUNTBLANK(D763)=1,"",IF('order-admin-units'!$I$1&lt;&gt;"y", "", IF(COUNTBLANK(K763:L763)&gt;0, 'order-admin-units'!$B$2+1, VLOOKUP(K763&amp;"@"&amp;L763, orderadmin, 2))))</f>
        <v/>
      </c>
      <c r="Z763" s="147" t="str">
        <f t="shared" si="81"/>
        <v/>
      </c>
      <c r="AA763" s="147" t="str">
        <f t="shared" si="82"/>
        <v/>
      </c>
      <c r="AB763" s="147" t="str">
        <f t="shared" si="83"/>
        <v/>
      </c>
      <c r="AC763" s="147" t="str">
        <f t="shared" si="79"/>
        <v/>
      </c>
      <c r="AD763" s="11" t="str">
        <f t="shared" si="84"/>
        <v/>
      </c>
      <c r="AE763" s="11" t="str">
        <f t="array" ref="AE763">IF(COUNTBLANK(D763)=1,"",IF(OR($H$2="y",$H$2="m"),IF(AA763=AA762,IF(OR(AB763=$AB$4:$AB762)=FALSE,AE762&amp;C763,AE762),"("&amp;C763)&amp;IF(AA763=AA764,IF(OR(AB764=$AB$4:$AB763)=FALSE,", ",""),") "),""))</f>
        <v/>
      </c>
      <c r="AF763" s="11" t="str">
        <f t="array" ref="AF763">IF((COUNTBLANK(D763)=0)*OR($H$2="y",$H$2="m"),IFERROR(LEFT(C763, FIND(" ",C763)-1), C763),"")</f>
        <v/>
      </c>
      <c r="AG763" s="11" t="str">
        <f t="array" ref="AG763">IF(COUNTBLANK(D763)=1,"",IF(OR($H$2="y",$H$2="m"),IF(AA763=AA762,IF(OR(AC763=$AC$4:$AC762)=FALSE,AG762&amp;AF763,AG762),"("&amp;AF763)&amp;IF(AA763=AA764,IF(OR(AC764=$AC$4:$AC763)=FALSE,", ",""),") "),""))</f>
        <v/>
      </c>
      <c r="AH763" s="10" t="str">
        <f>IF((COUNTBLANK(D763)=1),"",IF(D763=D762,AH762,"")&amp;IF(B762&lt;&gt;B763,((IF(COUNTBLANK(E763)=1,$D$3&amp;"Non-type material: "&amp;$D$3,$D$3&amp;INDEX('type-categories'!$A$2:$B$100,MATCH(E763,'type-categories'!$A$2:$A$100,0),2)&amp;$D$3))),"")&amp;(IF(K763&lt;&gt;K762,$C$2&amp;UPPER(K763)&amp;$C$2&amp;$K$3&amp;" ",(IF(B763&lt;&gt;B762,$C$2&amp;UPPER(K763)&amp;$C$2&amp;$K$3&amp;" ",""))))&amp;IF((AA763&lt;&gt;AA764)*($H$2="y"),AD763&amp;AE763,IF((AA763&lt;&gt;AA764)*($H$2="m"),AD763&amp;AG763,IF(($H$2&lt;&gt;"m")*($H$2&lt;&gt;"Y"),(IF(F763=0,"",F763&amp;" "&amp;$F$4&amp;" "))&amp;(IF(G763=0,"",G763&amp;" "&amp;$G$4&amp;" "))&amp;(IF(H763=0,"",H763&amp;" "&amp;H$4&amp;" "))&amp;(IF(I763=0,"",I763&amp;" "&amp;$I$4&amp;" "))&amp;(IF(J763=0,"",J763&amp;" "&amp;$J$4&amp;" ")),"")))&amp;"; "&amp;IF((B763=B762)*(AA763=AA762), "same collecting data; ", IF((B763=B762)*(Z762=Z763),"same locality; ",(IF(COUNTBLANK(L763)=1,"",$D$2&amp;L763&amp;$L$3&amp;" "&amp;$D$2))&amp;(IF(COUNTBLANK(M763)=1,"",$E$2&amp;M763&amp;$E$2&amp;", "))&amp;(IF(COUNTBLANK(N763)=1,"",N763&amp;"; "))&amp;(IF(COUNTBLANK(O763)=1,"",O763&amp;"; ")))&amp;(IF(COUNTBLANK(P763)=1,"",P763&amp;"; "))&amp;(IF(COUNTBLANK(Q763)=1,"",Q763&amp;"; "))&amp;(IF(COUNTBLANK(R763)=1,"",R763&amp;"m, "))&amp;IF((COUNTBLANK(S763)=0)*(S763&lt;&gt;S762), S763&amp;"; ","")&amp;(IF(COUNTBLANK(U763)=1,"",U763&amp;"; "))&amp;(IF(COUNTBLANK(T763)=1,"",IF(COUNTBLANK(F$2)=1,T763&amp;"; ",T763&amp;" "&amp;F$2&amp;"; "))))&amp;(IF(COUNTBLANK(V763)=1,"",V763&amp;"; "))&amp;IF((COUNTBLANK(C763)=1),"",C763)&amp;IF((B763=B764)*(K763=K764)*(L763=L764)*(M763=M764),IF(($H$2&lt;&gt;"m")*($H$2&lt;&gt;"Y"), " • ", IF((ISNUMBER(FIND(")",AE763))), " • ", "")),IF((B763=B764)*(K763=K764)," • ",". ")))</f>
        <v/>
      </c>
      <c r="AI763" s="1"/>
    </row>
    <row r="764" spans="1:35" x14ac:dyDescent="0.25">
      <c r="A764" s="3" t="str">
        <f t="shared" si="80"/>
        <v/>
      </c>
      <c r="B764" s="53" t="str">
        <f t="shared" si="78"/>
        <v/>
      </c>
      <c r="C764" s="57"/>
      <c r="D764" s="57"/>
      <c r="E764" s="57"/>
      <c r="F764" s="57"/>
      <c r="G764" s="57"/>
      <c r="H764" s="57"/>
      <c r="I764" s="57"/>
      <c r="J764" s="57"/>
      <c r="K764" s="57"/>
      <c r="L764" s="57"/>
      <c r="M764" s="54"/>
      <c r="N764" s="57"/>
      <c r="O764" s="58"/>
      <c r="P764" s="58"/>
      <c r="Q764" s="58"/>
      <c r="R764" s="58"/>
      <c r="S764" s="54"/>
      <c r="T764" s="57"/>
      <c r="U764" s="57"/>
      <c r="V764" s="57"/>
      <c r="W764" s="57"/>
      <c r="X764" s="147" t="str">
        <f>IF(COUNTBLANK(D764)=1,"",IF('order-admin-units'!$I$1&lt;&gt;"y", "", IF(COUNTBLANK(K764)=1, 'order-admin-units'!$B$1+1, VLOOKUP(K764, ordercountry, 2))))</f>
        <v/>
      </c>
      <c r="Y764" s="147" t="str">
        <f>IF(COUNTBLANK(D764)=1,"",IF('order-admin-units'!$I$1&lt;&gt;"y", "", IF(COUNTBLANK(K764:L764)&gt;0, 'order-admin-units'!$B$2+1, VLOOKUP(K764&amp;"@"&amp;L764, orderadmin, 2))))</f>
        <v/>
      </c>
      <c r="Z764" s="147" t="str">
        <f t="shared" si="81"/>
        <v/>
      </c>
      <c r="AA764" s="147" t="str">
        <f t="shared" si="82"/>
        <v/>
      </c>
      <c r="AB764" s="147" t="str">
        <f t="shared" si="83"/>
        <v/>
      </c>
      <c r="AC764" s="147" t="str">
        <f t="shared" si="79"/>
        <v/>
      </c>
      <c r="AD764" s="11" t="str">
        <f t="shared" si="84"/>
        <v/>
      </c>
      <c r="AE764" s="11" t="str">
        <f t="array" ref="AE764">IF(COUNTBLANK(D764)=1,"",IF(OR($H$2="y",$H$2="m"),IF(AA764=AA763,IF(OR(AB764=$AB$4:$AB763)=FALSE,AE763&amp;C764,AE763),"("&amp;C764)&amp;IF(AA764=AA765,IF(OR(AB765=$AB$4:$AB764)=FALSE,", ",""),") "),""))</f>
        <v/>
      </c>
      <c r="AF764" s="11" t="str">
        <f t="array" ref="AF764">IF((COUNTBLANK(D764)=0)*OR($H$2="y",$H$2="m"),IFERROR(LEFT(C764, FIND(" ",C764)-1), C764),"")</f>
        <v/>
      </c>
      <c r="AG764" s="11" t="str">
        <f t="array" ref="AG764">IF(COUNTBLANK(D764)=1,"",IF(OR($H$2="y",$H$2="m"),IF(AA764=AA763,IF(OR(AC764=$AC$4:$AC763)=FALSE,AG763&amp;AF764,AG763),"("&amp;AF764)&amp;IF(AA764=AA765,IF(OR(AC765=$AC$4:$AC764)=FALSE,", ",""),") "),""))</f>
        <v/>
      </c>
      <c r="AH764" s="10" t="str">
        <f>IF((COUNTBLANK(D764)=1),"",IF(D764=D763,AH763,"")&amp;IF(B763&lt;&gt;B764,((IF(COUNTBLANK(E764)=1,$D$3&amp;"Non-type material: "&amp;$D$3,$D$3&amp;INDEX('type-categories'!$A$2:$B$100,MATCH(E764,'type-categories'!$A$2:$A$100,0),2)&amp;$D$3))),"")&amp;(IF(K764&lt;&gt;K763,$C$2&amp;UPPER(K764)&amp;$C$2&amp;$K$3&amp;" ",(IF(B764&lt;&gt;B763,$C$2&amp;UPPER(K764)&amp;$C$2&amp;$K$3&amp;" ",""))))&amp;IF((AA764&lt;&gt;AA765)*($H$2="y"),AD764&amp;AE764,IF((AA764&lt;&gt;AA765)*($H$2="m"),AD764&amp;AG764,IF(($H$2&lt;&gt;"m")*($H$2&lt;&gt;"Y"),(IF(F764=0,"",F764&amp;" "&amp;$F$4&amp;" "))&amp;(IF(G764=0,"",G764&amp;" "&amp;$G$4&amp;" "))&amp;(IF(H764=0,"",H764&amp;" "&amp;H$4&amp;" "))&amp;(IF(I764=0,"",I764&amp;" "&amp;$I$4&amp;" "))&amp;(IF(J764=0,"",J764&amp;" "&amp;$J$4&amp;" ")),"")))&amp;"; "&amp;IF((B764=B763)*(AA764=AA763), "same collecting data; ", IF((B764=B763)*(Z763=Z764),"same locality; ",(IF(COUNTBLANK(L764)=1,"",$D$2&amp;L764&amp;$L$3&amp;" "&amp;$D$2))&amp;(IF(COUNTBLANK(M764)=1,"",$E$2&amp;M764&amp;$E$2&amp;", "))&amp;(IF(COUNTBLANK(N764)=1,"",N764&amp;"; "))&amp;(IF(COUNTBLANK(O764)=1,"",O764&amp;"; ")))&amp;(IF(COUNTBLANK(P764)=1,"",P764&amp;"; "))&amp;(IF(COUNTBLANK(Q764)=1,"",Q764&amp;"; "))&amp;(IF(COUNTBLANK(R764)=1,"",R764&amp;"m, "))&amp;IF((COUNTBLANK(S764)=0)*(S764&lt;&gt;S763), S764&amp;"; ","")&amp;(IF(COUNTBLANK(U764)=1,"",U764&amp;"; "))&amp;(IF(COUNTBLANK(T764)=1,"",IF(COUNTBLANK(F$2)=1,T764&amp;"; ",T764&amp;" "&amp;F$2&amp;"; "))))&amp;(IF(COUNTBLANK(V764)=1,"",V764&amp;"; "))&amp;IF((COUNTBLANK(C764)=1),"",C764)&amp;IF((B764=B765)*(K764=K765)*(L764=L765)*(M764=M765),IF(($H$2&lt;&gt;"m")*($H$2&lt;&gt;"Y"), " • ", IF((ISNUMBER(FIND(")",AE764))), " • ", "")),IF((B764=B765)*(K764=K765)," • ",". ")))</f>
        <v/>
      </c>
      <c r="AI764" s="1"/>
    </row>
    <row r="765" spans="1:35" x14ac:dyDescent="0.25">
      <c r="A765" s="3" t="str">
        <f t="shared" si="80"/>
        <v/>
      </c>
      <c r="B765" s="53" t="str">
        <f t="shared" si="78"/>
        <v/>
      </c>
      <c r="C765" s="57"/>
      <c r="D765" s="57"/>
      <c r="E765" s="57"/>
      <c r="F765" s="57"/>
      <c r="G765" s="57"/>
      <c r="H765" s="57"/>
      <c r="I765" s="57"/>
      <c r="J765" s="57"/>
      <c r="K765" s="57"/>
      <c r="L765" s="57"/>
      <c r="M765" s="54"/>
      <c r="N765" s="57"/>
      <c r="O765" s="58"/>
      <c r="P765" s="58"/>
      <c r="Q765" s="58"/>
      <c r="R765" s="58"/>
      <c r="S765" s="54"/>
      <c r="T765" s="57"/>
      <c r="U765" s="57"/>
      <c r="V765" s="57"/>
      <c r="W765" s="57"/>
      <c r="X765" s="147" t="str">
        <f>IF(COUNTBLANK(D765)=1,"",IF('order-admin-units'!$I$1&lt;&gt;"y", "", IF(COUNTBLANK(K765)=1, 'order-admin-units'!$B$1+1, VLOOKUP(K765, ordercountry, 2))))</f>
        <v/>
      </c>
      <c r="Y765" s="147" t="str">
        <f>IF(COUNTBLANK(D765)=1,"",IF('order-admin-units'!$I$1&lt;&gt;"y", "", IF(COUNTBLANK(K765:L765)&gt;0, 'order-admin-units'!$B$2+1, VLOOKUP(K765&amp;"@"&amp;L765, orderadmin, 2))))</f>
        <v/>
      </c>
      <c r="Z765" s="147" t="str">
        <f t="shared" si="81"/>
        <v/>
      </c>
      <c r="AA765" s="147" t="str">
        <f t="shared" si="82"/>
        <v/>
      </c>
      <c r="AB765" s="147" t="str">
        <f t="shared" si="83"/>
        <v/>
      </c>
      <c r="AC765" s="147" t="str">
        <f t="shared" si="79"/>
        <v/>
      </c>
      <c r="AD765" s="11" t="str">
        <f t="shared" si="84"/>
        <v/>
      </c>
      <c r="AE765" s="11" t="str">
        <f t="array" ref="AE765">IF(COUNTBLANK(D765)=1,"",IF(OR($H$2="y",$H$2="m"),IF(AA765=AA764,IF(OR(AB765=$AB$4:$AB764)=FALSE,AE764&amp;C765,AE764),"("&amp;C765)&amp;IF(AA765=AA766,IF(OR(AB766=$AB$4:$AB765)=FALSE,", ",""),") "),""))</f>
        <v/>
      </c>
      <c r="AF765" s="11" t="str">
        <f t="array" ref="AF765">IF((COUNTBLANK(D765)=0)*OR($H$2="y",$H$2="m"),IFERROR(LEFT(C765, FIND(" ",C765)-1), C765),"")</f>
        <v/>
      </c>
      <c r="AG765" s="11" t="str">
        <f t="array" ref="AG765">IF(COUNTBLANK(D765)=1,"",IF(OR($H$2="y",$H$2="m"),IF(AA765=AA764,IF(OR(AC765=$AC$4:$AC764)=FALSE,AG764&amp;AF765,AG764),"("&amp;AF765)&amp;IF(AA765=AA766,IF(OR(AC766=$AC$4:$AC765)=FALSE,", ",""),") "),""))</f>
        <v/>
      </c>
      <c r="AH765" s="10" t="str">
        <f>IF((COUNTBLANK(D765)=1),"",IF(D765=D764,AH764,"")&amp;IF(B764&lt;&gt;B765,((IF(COUNTBLANK(E765)=1,$D$3&amp;"Non-type material: "&amp;$D$3,$D$3&amp;INDEX('type-categories'!$A$2:$B$100,MATCH(E765,'type-categories'!$A$2:$A$100,0),2)&amp;$D$3))),"")&amp;(IF(K765&lt;&gt;K764,$C$2&amp;UPPER(K765)&amp;$C$2&amp;$K$3&amp;" ",(IF(B765&lt;&gt;B764,$C$2&amp;UPPER(K765)&amp;$C$2&amp;$K$3&amp;" ",""))))&amp;IF((AA765&lt;&gt;AA766)*($H$2="y"),AD765&amp;AE765,IF((AA765&lt;&gt;AA766)*($H$2="m"),AD765&amp;AG765,IF(($H$2&lt;&gt;"m")*($H$2&lt;&gt;"Y"),(IF(F765=0,"",F765&amp;" "&amp;$F$4&amp;" "))&amp;(IF(G765=0,"",G765&amp;" "&amp;$G$4&amp;" "))&amp;(IF(H765=0,"",H765&amp;" "&amp;H$4&amp;" "))&amp;(IF(I765=0,"",I765&amp;" "&amp;$I$4&amp;" "))&amp;(IF(J765=0,"",J765&amp;" "&amp;$J$4&amp;" ")),"")))&amp;"; "&amp;IF((B765=B764)*(AA765=AA764), "same collecting data; ", IF((B765=B764)*(Z764=Z765),"same locality; ",(IF(COUNTBLANK(L765)=1,"",$D$2&amp;L765&amp;$L$3&amp;" "&amp;$D$2))&amp;(IF(COUNTBLANK(M765)=1,"",$E$2&amp;M765&amp;$E$2&amp;", "))&amp;(IF(COUNTBLANK(N765)=1,"",N765&amp;"; "))&amp;(IF(COUNTBLANK(O765)=1,"",O765&amp;"; ")))&amp;(IF(COUNTBLANK(P765)=1,"",P765&amp;"; "))&amp;(IF(COUNTBLANK(Q765)=1,"",Q765&amp;"; "))&amp;(IF(COUNTBLANK(R765)=1,"",R765&amp;"m, "))&amp;IF((COUNTBLANK(S765)=0)*(S765&lt;&gt;S764), S765&amp;"; ","")&amp;(IF(COUNTBLANK(U765)=1,"",U765&amp;"; "))&amp;(IF(COUNTBLANK(T765)=1,"",IF(COUNTBLANK(F$2)=1,T765&amp;"; ",T765&amp;" "&amp;F$2&amp;"; "))))&amp;(IF(COUNTBLANK(V765)=1,"",V765&amp;"; "))&amp;IF((COUNTBLANK(C765)=1),"",C765)&amp;IF((B765=B766)*(K765=K766)*(L765=L766)*(M765=M766),IF(($H$2&lt;&gt;"m")*($H$2&lt;&gt;"Y"), " • ", IF((ISNUMBER(FIND(")",AE765))), " • ", "")),IF((B765=B766)*(K765=K766)," • ",". ")))</f>
        <v/>
      </c>
      <c r="AI765" s="1"/>
    </row>
    <row r="766" spans="1:35" x14ac:dyDescent="0.25">
      <c r="A766" s="3" t="str">
        <f t="shared" si="80"/>
        <v/>
      </c>
      <c r="B766" s="53" t="str">
        <f t="shared" si="78"/>
        <v/>
      </c>
      <c r="C766" s="57"/>
      <c r="D766" s="57"/>
      <c r="E766" s="57"/>
      <c r="F766" s="57"/>
      <c r="G766" s="57"/>
      <c r="H766" s="57"/>
      <c r="I766" s="57"/>
      <c r="J766" s="57"/>
      <c r="K766" s="57"/>
      <c r="L766" s="57"/>
      <c r="M766" s="54"/>
      <c r="N766" s="57"/>
      <c r="O766" s="58"/>
      <c r="P766" s="58"/>
      <c r="Q766" s="58"/>
      <c r="R766" s="58"/>
      <c r="S766" s="54"/>
      <c r="T766" s="57"/>
      <c r="U766" s="57"/>
      <c r="V766" s="57"/>
      <c r="W766" s="57"/>
      <c r="X766" s="147" t="str">
        <f>IF(COUNTBLANK(D766)=1,"",IF('order-admin-units'!$I$1&lt;&gt;"y", "", IF(COUNTBLANK(K766)=1, 'order-admin-units'!$B$1+1, VLOOKUP(K766, ordercountry, 2))))</f>
        <v/>
      </c>
      <c r="Y766" s="147" t="str">
        <f>IF(COUNTBLANK(D766)=1,"",IF('order-admin-units'!$I$1&lt;&gt;"y", "", IF(COUNTBLANK(K766:L766)&gt;0, 'order-admin-units'!$B$2+1, VLOOKUP(K766&amp;"@"&amp;L766, orderadmin, 2))))</f>
        <v/>
      </c>
      <c r="Z766" s="147" t="str">
        <f t="shared" si="81"/>
        <v/>
      </c>
      <c r="AA766" s="147" t="str">
        <f t="shared" si="82"/>
        <v/>
      </c>
      <c r="AB766" s="147" t="str">
        <f t="shared" si="83"/>
        <v/>
      </c>
      <c r="AC766" s="147" t="str">
        <f t="shared" si="79"/>
        <v/>
      </c>
      <c r="AD766" s="11" t="str">
        <f t="shared" si="84"/>
        <v/>
      </c>
      <c r="AE766" s="11" t="str">
        <f t="array" ref="AE766">IF(COUNTBLANK(D766)=1,"",IF(OR($H$2="y",$H$2="m"),IF(AA766=AA765,IF(OR(AB766=$AB$4:$AB765)=FALSE,AE765&amp;C766,AE765),"("&amp;C766)&amp;IF(AA766=AA767,IF(OR(AB767=$AB$4:$AB766)=FALSE,", ",""),") "),""))</f>
        <v/>
      </c>
      <c r="AF766" s="11" t="str">
        <f t="array" ref="AF766">IF((COUNTBLANK(D766)=0)*OR($H$2="y",$H$2="m"),IFERROR(LEFT(C766, FIND(" ",C766)-1), C766),"")</f>
        <v/>
      </c>
      <c r="AG766" s="11" t="str">
        <f t="array" ref="AG766">IF(COUNTBLANK(D766)=1,"",IF(OR($H$2="y",$H$2="m"),IF(AA766=AA765,IF(OR(AC766=$AC$4:$AC765)=FALSE,AG765&amp;AF766,AG765),"("&amp;AF766)&amp;IF(AA766=AA767,IF(OR(AC767=$AC$4:$AC766)=FALSE,", ",""),") "),""))</f>
        <v/>
      </c>
      <c r="AH766" s="10" t="str">
        <f>IF((COUNTBLANK(D766)=1),"",IF(D766=D765,AH765,"")&amp;IF(B765&lt;&gt;B766,((IF(COUNTBLANK(E766)=1,$D$3&amp;"Non-type material: "&amp;$D$3,$D$3&amp;INDEX('type-categories'!$A$2:$B$100,MATCH(E766,'type-categories'!$A$2:$A$100,0),2)&amp;$D$3))),"")&amp;(IF(K766&lt;&gt;K765,$C$2&amp;UPPER(K766)&amp;$C$2&amp;$K$3&amp;" ",(IF(B766&lt;&gt;B765,$C$2&amp;UPPER(K766)&amp;$C$2&amp;$K$3&amp;" ",""))))&amp;IF((AA766&lt;&gt;AA767)*($H$2="y"),AD766&amp;AE766,IF((AA766&lt;&gt;AA767)*($H$2="m"),AD766&amp;AG766,IF(($H$2&lt;&gt;"m")*($H$2&lt;&gt;"Y"),(IF(F766=0,"",F766&amp;" "&amp;$F$4&amp;" "))&amp;(IF(G766=0,"",G766&amp;" "&amp;$G$4&amp;" "))&amp;(IF(H766=0,"",H766&amp;" "&amp;H$4&amp;" "))&amp;(IF(I766=0,"",I766&amp;" "&amp;$I$4&amp;" "))&amp;(IF(J766=0,"",J766&amp;" "&amp;$J$4&amp;" ")),"")))&amp;"; "&amp;IF((B766=B765)*(AA766=AA765), "same collecting data; ", IF((B766=B765)*(Z765=Z766),"same locality; ",(IF(COUNTBLANK(L766)=1,"",$D$2&amp;L766&amp;$L$3&amp;" "&amp;$D$2))&amp;(IF(COUNTBLANK(M766)=1,"",$E$2&amp;M766&amp;$E$2&amp;", "))&amp;(IF(COUNTBLANK(N766)=1,"",N766&amp;"; "))&amp;(IF(COUNTBLANK(O766)=1,"",O766&amp;"; ")))&amp;(IF(COUNTBLANK(P766)=1,"",P766&amp;"; "))&amp;(IF(COUNTBLANK(Q766)=1,"",Q766&amp;"; "))&amp;(IF(COUNTBLANK(R766)=1,"",R766&amp;"m, "))&amp;IF((COUNTBLANK(S766)=0)*(S766&lt;&gt;S765), S766&amp;"; ","")&amp;(IF(COUNTBLANK(U766)=1,"",U766&amp;"; "))&amp;(IF(COUNTBLANK(T766)=1,"",IF(COUNTBLANK(F$2)=1,T766&amp;"; ",T766&amp;" "&amp;F$2&amp;"; "))))&amp;(IF(COUNTBLANK(V766)=1,"",V766&amp;"; "))&amp;IF((COUNTBLANK(C766)=1),"",C766)&amp;IF((B766=B767)*(K766=K767)*(L766=L767)*(M766=M767),IF(($H$2&lt;&gt;"m")*($H$2&lt;&gt;"Y"), " • ", IF((ISNUMBER(FIND(")",AE766))), " • ", "")),IF((B766=B767)*(K766=K767)," • ",". ")))</f>
        <v/>
      </c>
      <c r="AI766" s="1"/>
    </row>
    <row r="767" spans="1:35" x14ac:dyDescent="0.25">
      <c r="A767" s="3" t="str">
        <f t="shared" si="80"/>
        <v/>
      </c>
      <c r="B767" s="53" t="str">
        <f t="shared" si="78"/>
        <v/>
      </c>
      <c r="C767" s="57"/>
      <c r="D767" s="57"/>
      <c r="E767" s="57"/>
      <c r="F767" s="57"/>
      <c r="G767" s="57"/>
      <c r="H767" s="57"/>
      <c r="I767" s="57"/>
      <c r="J767" s="57"/>
      <c r="K767" s="57"/>
      <c r="L767" s="57"/>
      <c r="M767" s="54"/>
      <c r="N767" s="57"/>
      <c r="O767" s="58"/>
      <c r="P767" s="58"/>
      <c r="Q767" s="58"/>
      <c r="R767" s="58"/>
      <c r="S767" s="54"/>
      <c r="T767" s="57"/>
      <c r="U767" s="57"/>
      <c r="V767" s="57"/>
      <c r="W767" s="57"/>
      <c r="X767" s="147" t="str">
        <f>IF(COUNTBLANK(D767)=1,"",IF('order-admin-units'!$I$1&lt;&gt;"y", "", IF(COUNTBLANK(K767)=1, 'order-admin-units'!$B$1+1, VLOOKUP(K767, ordercountry, 2))))</f>
        <v/>
      </c>
      <c r="Y767" s="147" t="str">
        <f>IF(COUNTBLANK(D767)=1,"",IF('order-admin-units'!$I$1&lt;&gt;"y", "", IF(COUNTBLANK(K767:L767)&gt;0, 'order-admin-units'!$B$2+1, VLOOKUP(K767&amp;"@"&amp;L767, orderadmin, 2))))</f>
        <v/>
      </c>
      <c r="Z767" s="147" t="str">
        <f t="shared" si="81"/>
        <v/>
      </c>
      <c r="AA767" s="147" t="str">
        <f t="shared" si="82"/>
        <v/>
      </c>
      <c r="AB767" s="147" t="str">
        <f t="shared" si="83"/>
        <v/>
      </c>
      <c r="AC767" s="147" t="str">
        <f t="shared" si="79"/>
        <v/>
      </c>
      <c r="AD767" s="11" t="str">
        <f t="shared" si="84"/>
        <v/>
      </c>
      <c r="AE767" s="11" t="str">
        <f t="array" ref="AE767">IF(COUNTBLANK(D767)=1,"",IF(OR($H$2="y",$H$2="m"),IF(AA767=AA766,IF(OR(AB767=$AB$4:$AB766)=FALSE,AE766&amp;C767,AE766),"("&amp;C767)&amp;IF(AA767=AA768,IF(OR(AB768=$AB$4:$AB767)=FALSE,", ",""),") "),""))</f>
        <v/>
      </c>
      <c r="AF767" s="11" t="str">
        <f t="array" ref="AF767">IF((COUNTBLANK(D767)=0)*OR($H$2="y",$H$2="m"),IFERROR(LEFT(C767, FIND(" ",C767)-1), C767),"")</f>
        <v/>
      </c>
      <c r="AG767" s="11" t="str">
        <f t="array" ref="AG767">IF(COUNTBLANK(D767)=1,"",IF(OR($H$2="y",$H$2="m"),IF(AA767=AA766,IF(OR(AC767=$AC$4:$AC766)=FALSE,AG766&amp;AF767,AG766),"("&amp;AF767)&amp;IF(AA767=AA768,IF(OR(AC768=$AC$4:$AC767)=FALSE,", ",""),") "),""))</f>
        <v/>
      </c>
      <c r="AH767" s="10" t="str">
        <f>IF((COUNTBLANK(D767)=1),"",IF(D767=D766,AH766,"")&amp;IF(B766&lt;&gt;B767,((IF(COUNTBLANK(E767)=1,$D$3&amp;"Non-type material: "&amp;$D$3,$D$3&amp;INDEX('type-categories'!$A$2:$B$100,MATCH(E767,'type-categories'!$A$2:$A$100,0),2)&amp;$D$3))),"")&amp;(IF(K767&lt;&gt;K766,$C$2&amp;UPPER(K767)&amp;$C$2&amp;$K$3&amp;" ",(IF(B767&lt;&gt;B766,$C$2&amp;UPPER(K767)&amp;$C$2&amp;$K$3&amp;" ",""))))&amp;IF((AA767&lt;&gt;AA768)*($H$2="y"),AD767&amp;AE767,IF((AA767&lt;&gt;AA768)*($H$2="m"),AD767&amp;AG767,IF(($H$2&lt;&gt;"m")*($H$2&lt;&gt;"Y"),(IF(F767=0,"",F767&amp;" "&amp;$F$4&amp;" "))&amp;(IF(G767=0,"",G767&amp;" "&amp;$G$4&amp;" "))&amp;(IF(H767=0,"",H767&amp;" "&amp;H$4&amp;" "))&amp;(IF(I767=0,"",I767&amp;" "&amp;$I$4&amp;" "))&amp;(IF(J767=0,"",J767&amp;" "&amp;$J$4&amp;" ")),"")))&amp;"; "&amp;IF((B767=B766)*(AA767=AA766), "same collecting data; ", IF((B767=B766)*(Z766=Z767),"same locality; ",(IF(COUNTBLANK(L767)=1,"",$D$2&amp;L767&amp;$L$3&amp;" "&amp;$D$2))&amp;(IF(COUNTBLANK(M767)=1,"",$E$2&amp;M767&amp;$E$2&amp;", "))&amp;(IF(COUNTBLANK(N767)=1,"",N767&amp;"; "))&amp;(IF(COUNTBLANK(O767)=1,"",O767&amp;"; ")))&amp;(IF(COUNTBLANK(P767)=1,"",P767&amp;"; "))&amp;(IF(COUNTBLANK(Q767)=1,"",Q767&amp;"; "))&amp;(IF(COUNTBLANK(R767)=1,"",R767&amp;"m, "))&amp;IF((COUNTBLANK(S767)=0)*(S767&lt;&gt;S766), S767&amp;"; ","")&amp;(IF(COUNTBLANK(U767)=1,"",U767&amp;"; "))&amp;(IF(COUNTBLANK(T767)=1,"",IF(COUNTBLANK(F$2)=1,T767&amp;"; ",T767&amp;" "&amp;F$2&amp;"; "))))&amp;(IF(COUNTBLANK(V767)=1,"",V767&amp;"; "))&amp;IF((COUNTBLANK(C767)=1),"",C767)&amp;IF((B767=B768)*(K767=K768)*(L767=L768)*(M767=M768),IF(($H$2&lt;&gt;"m")*($H$2&lt;&gt;"Y"), " • ", IF((ISNUMBER(FIND(")",AE767))), " • ", "")),IF((B767=B768)*(K767=K768)," • ",". ")))</f>
        <v/>
      </c>
      <c r="AI767" s="1"/>
    </row>
    <row r="768" spans="1:35" x14ac:dyDescent="0.25">
      <c r="A768" s="3" t="str">
        <f t="shared" si="80"/>
        <v/>
      </c>
      <c r="B768" s="53" t="str">
        <f t="shared" si="78"/>
        <v/>
      </c>
      <c r="C768" s="57"/>
      <c r="D768" s="57"/>
      <c r="E768" s="57"/>
      <c r="F768" s="57"/>
      <c r="G768" s="57"/>
      <c r="H768" s="57"/>
      <c r="I768" s="57"/>
      <c r="J768" s="57"/>
      <c r="K768" s="57"/>
      <c r="L768" s="57"/>
      <c r="M768" s="54"/>
      <c r="N768" s="57"/>
      <c r="O768" s="58"/>
      <c r="P768" s="58"/>
      <c r="Q768" s="58"/>
      <c r="R768" s="58"/>
      <c r="S768" s="54"/>
      <c r="T768" s="57"/>
      <c r="U768" s="57"/>
      <c r="V768" s="57"/>
      <c r="W768" s="57"/>
      <c r="X768" s="147" t="str">
        <f>IF(COUNTBLANK(D768)=1,"",IF('order-admin-units'!$I$1&lt;&gt;"y", "", IF(COUNTBLANK(K768)=1, 'order-admin-units'!$B$1+1, VLOOKUP(K768, ordercountry, 2))))</f>
        <v/>
      </c>
      <c r="Y768" s="147" t="str">
        <f>IF(COUNTBLANK(D768)=1,"",IF('order-admin-units'!$I$1&lt;&gt;"y", "", IF(COUNTBLANK(K768:L768)&gt;0, 'order-admin-units'!$B$2+1, VLOOKUP(K768&amp;"@"&amp;L768, orderadmin, 2))))</f>
        <v/>
      </c>
      <c r="Z768" s="147" t="str">
        <f t="shared" si="81"/>
        <v/>
      </c>
      <c r="AA768" s="147" t="str">
        <f t="shared" si="82"/>
        <v/>
      </c>
      <c r="AB768" s="147" t="str">
        <f t="shared" si="83"/>
        <v/>
      </c>
      <c r="AC768" s="147" t="str">
        <f t="shared" si="79"/>
        <v/>
      </c>
      <c r="AD768" s="11" t="str">
        <f t="shared" si="84"/>
        <v/>
      </c>
      <c r="AE768" s="11" t="str">
        <f t="array" ref="AE768">IF(COUNTBLANK(D768)=1,"",IF(OR($H$2="y",$H$2="m"),IF(AA768=AA767,IF(OR(AB768=$AB$4:$AB767)=FALSE,AE767&amp;C768,AE767),"("&amp;C768)&amp;IF(AA768=AA769,IF(OR(AB769=$AB$4:$AB768)=FALSE,", ",""),") "),""))</f>
        <v/>
      </c>
      <c r="AF768" s="11" t="str">
        <f t="array" ref="AF768">IF((COUNTBLANK(D768)=0)*OR($H$2="y",$H$2="m"),IFERROR(LEFT(C768, FIND(" ",C768)-1), C768),"")</f>
        <v/>
      </c>
      <c r="AG768" s="11" t="str">
        <f t="array" ref="AG768">IF(COUNTBLANK(D768)=1,"",IF(OR($H$2="y",$H$2="m"),IF(AA768=AA767,IF(OR(AC768=$AC$4:$AC767)=FALSE,AG767&amp;AF768,AG767),"("&amp;AF768)&amp;IF(AA768=AA769,IF(OR(AC769=$AC$4:$AC768)=FALSE,", ",""),") "),""))</f>
        <v/>
      </c>
      <c r="AH768" s="10" t="str">
        <f>IF((COUNTBLANK(D768)=1),"",IF(D768=D767,AH767,"")&amp;IF(B767&lt;&gt;B768,((IF(COUNTBLANK(E768)=1,$D$3&amp;"Non-type material: "&amp;$D$3,$D$3&amp;INDEX('type-categories'!$A$2:$B$100,MATCH(E768,'type-categories'!$A$2:$A$100,0),2)&amp;$D$3))),"")&amp;(IF(K768&lt;&gt;K767,$C$2&amp;UPPER(K768)&amp;$C$2&amp;$K$3&amp;" ",(IF(B768&lt;&gt;B767,$C$2&amp;UPPER(K768)&amp;$C$2&amp;$K$3&amp;" ",""))))&amp;IF((AA768&lt;&gt;AA769)*($H$2="y"),AD768&amp;AE768,IF((AA768&lt;&gt;AA769)*($H$2="m"),AD768&amp;AG768,IF(($H$2&lt;&gt;"m")*($H$2&lt;&gt;"Y"),(IF(F768=0,"",F768&amp;" "&amp;$F$4&amp;" "))&amp;(IF(G768=0,"",G768&amp;" "&amp;$G$4&amp;" "))&amp;(IF(H768=0,"",H768&amp;" "&amp;H$4&amp;" "))&amp;(IF(I768=0,"",I768&amp;" "&amp;$I$4&amp;" "))&amp;(IF(J768=0,"",J768&amp;" "&amp;$J$4&amp;" ")),"")))&amp;"; "&amp;IF((B768=B767)*(AA768=AA767), "same collecting data; ", IF((B768=B767)*(Z767=Z768),"same locality; ",(IF(COUNTBLANK(L768)=1,"",$D$2&amp;L768&amp;$L$3&amp;" "&amp;$D$2))&amp;(IF(COUNTBLANK(M768)=1,"",$E$2&amp;M768&amp;$E$2&amp;", "))&amp;(IF(COUNTBLANK(N768)=1,"",N768&amp;"; "))&amp;(IF(COUNTBLANK(O768)=1,"",O768&amp;"; ")))&amp;(IF(COUNTBLANK(P768)=1,"",P768&amp;"; "))&amp;(IF(COUNTBLANK(Q768)=1,"",Q768&amp;"; "))&amp;(IF(COUNTBLANK(R768)=1,"",R768&amp;"m, "))&amp;IF((COUNTBLANK(S768)=0)*(S768&lt;&gt;S767), S768&amp;"; ","")&amp;(IF(COUNTBLANK(U768)=1,"",U768&amp;"; "))&amp;(IF(COUNTBLANK(T768)=1,"",IF(COUNTBLANK(F$2)=1,T768&amp;"; ",T768&amp;" "&amp;F$2&amp;"; "))))&amp;(IF(COUNTBLANK(V768)=1,"",V768&amp;"; "))&amp;IF((COUNTBLANK(C768)=1),"",C768)&amp;IF((B768=B769)*(K768=K769)*(L768=L769)*(M768=M769),IF(($H$2&lt;&gt;"m")*($H$2&lt;&gt;"Y"), " • ", IF((ISNUMBER(FIND(")",AE768))), " • ", "")),IF((B768=B769)*(K768=K769)," • ",". ")))</f>
        <v/>
      </c>
      <c r="AI768" s="1"/>
    </row>
    <row r="769" spans="1:35" x14ac:dyDescent="0.25">
      <c r="A769" s="3" t="str">
        <f t="shared" si="80"/>
        <v/>
      </c>
      <c r="B769" s="53" t="str">
        <f t="shared" si="78"/>
        <v/>
      </c>
      <c r="C769" s="57"/>
      <c r="D769" s="57"/>
      <c r="E769" s="57"/>
      <c r="F769" s="57"/>
      <c r="G769" s="57"/>
      <c r="H769" s="57"/>
      <c r="I769" s="57"/>
      <c r="J769" s="57"/>
      <c r="K769" s="57"/>
      <c r="L769" s="57"/>
      <c r="M769" s="54"/>
      <c r="N769" s="57"/>
      <c r="O769" s="58"/>
      <c r="P769" s="58"/>
      <c r="Q769" s="58"/>
      <c r="R769" s="58"/>
      <c r="S769" s="54"/>
      <c r="T769" s="57"/>
      <c r="U769" s="57"/>
      <c r="V769" s="57"/>
      <c r="W769" s="57"/>
      <c r="X769" s="147" t="str">
        <f>IF(COUNTBLANK(D769)=1,"",IF('order-admin-units'!$I$1&lt;&gt;"y", "", IF(COUNTBLANK(K769)=1, 'order-admin-units'!$B$1+1, VLOOKUP(K769, ordercountry, 2))))</f>
        <v/>
      </c>
      <c r="Y769" s="147" t="str">
        <f>IF(COUNTBLANK(D769)=1,"",IF('order-admin-units'!$I$1&lt;&gt;"y", "", IF(COUNTBLANK(K769:L769)&gt;0, 'order-admin-units'!$B$2+1, VLOOKUP(K769&amp;"@"&amp;L769, orderadmin, 2))))</f>
        <v/>
      </c>
      <c r="Z769" s="147" t="str">
        <f t="shared" si="81"/>
        <v/>
      </c>
      <c r="AA769" s="147" t="str">
        <f t="shared" si="82"/>
        <v/>
      </c>
      <c r="AB769" s="147" t="str">
        <f t="shared" si="83"/>
        <v/>
      </c>
      <c r="AC769" s="147" t="str">
        <f t="shared" si="79"/>
        <v/>
      </c>
      <c r="AD769" s="11" t="str">
        <f t="shared" si="84"/>
        <v/>
      </c>
      <c r="AE769" s="11" t="str">
        <f t="array" ref="AE769">IF(COUNTBLANK(D769)=1,"",IF(OR($H$2="y",$H$2="m"),IF(AA769=AA768,IF(OR(AB769=$AB$4:$AB768)=FALSE,AE768&amp;C769,AE768),"("&amp;C769)&amp;IF(AA769=AA770,IF(OR(AB770=$AB$4:$AB769)=FALSE,", ",""),") "),""))</f>
        <v/>
      </c>
      <c r="AF769" s="11" t="str">
        <f t="array" ref="AF769">IF((COUNTBLANK(D769)=0)*OR($H$2="y",$H$2="m"),IFERROR(LEFT(C769, FIND(" ",C769)-1), C769),"")</f>
        <v/>
      </c>
      <c r="AG769" s="11" t="str">
        <f t="array" ref="AG769">IF(COUNTBLANK(D769)=1,"",IF(OR($H$2="y",$H$2="m"),IF(AA769=AA768,IF(OR(AC769=$AC$4:$AC768)=FALSE,AG768&amp;AF769,AG768),"("&amp;AF769)&amp;IF(AA769=AA770,IF(OR(AC770=$AC$4:$AC769)=FALSE,", ",""),") "),""))</f>
        <v/>
      </c>
      <c r="AH769" s="10" t="str">
        <f>IF((COUNTBLANK(D769)=1),"",IF(D769=D768,AH768,"")&amp;IF(B768&lt;&gt;B769,((IF(COUNTBLANK(E769)=1,$D$3&amp;"Non-type material: "&amp;$D$3,$D$3&amp;INDEX('type-categories'!$A$2:$B$100,MATCH(E769,'type-categories'!$A$2:$A$100,0),2)&amp;$D$3))),"")&amp;(IF(K769&lt;&gt;K768,$C$2&amp;UPPER(K769)&amp;$C$2&amp;$K$3&amp;" ",(IF(B769&lt;&gt;B768,$C$2&amp;UPPER(K769)&amp;$C$2&amp;$K$3&amp;" ",""))))&amp;IF((AA769&lt;&gt;AA770)*($H$2="y"),AD769&amp;AE769,IF((AA769&lt;&gt;AA770)*($H$2="m"),AD769&amp;AG769,IF(($H$2&lt;&gt;"m")*($H$2&lt;&gt;"Y"),(IF(F769=0,"",F769&amp;" "&amp;$F$4&amp;" "))&amp;(IF(G769=0,"",G769&amp;" "&amp;$G$4&amp;" "))&amp;(IF(H769=0,"",H769&amp;" "&amp;H$4&amp;" "))&amp;(IF(I769=0,"",I769&amp;" "&amp;$I$4&amp;" "))&amp;(IF(J769=0,"",J769&amp;" "&amp;$J$4&amp;" ")),"")))&amp;"; "&amp;IF((B769=B768)*(AA769=AA768), "same collecting data; ", IF((B769=B768)*(Z768=Z769),"same locality; ",(IF(COUNTBLANK(L769)=1,"",$D$2&amp;L769&amp;$L$3&amp;" "&amp;$D$2))&amp;(IF(COUNTBLANK(M769)=1,"",$E$2&amp;M769&amp;$E$2&amp;", "))&amp;(IF(COUNTBLANK(N769)=1,"",N769&amp;"; "))&amp;(IF(COUNTBLANK(O769)=1,"",O769&amp;"; ")))&amp;(IF(COUNTBLANK(P769)=1,"",P769&amp;"; "))&amp;(IF(COUNTBLANK(Q769)=1,"",Q769&amp;"; "))&amp;(IF(COUNTBLANK(R769)=1,"",R769&amp;"m, "))&amp;IF((COUNTBLANK(S769)=0)*(S769&lt;&gt;S768), S769&amp;"; ","")&amp;(IF(COUNTBLANK(U769)=1,"",U769&amp;"; "))&amp;(IF(COUNTBLANK(T769)=1,"",IF(COUNTBLANK(F$2)=1,T769&amp;"; ",T769&amp;" "&amp;F$2&amp;"; "))))&amp;(IF(COUNTBLANK(V769)=1,"",V769&amp;"; "))&amp;IF((COUNTBLANK(C769)=1),"",C769)&amp;IF((B769=B770)*(K769=K770)*(L769=L770)*(M769=M770),IF(($H$2&lt;&gt;"m")*($H$2&lt;&gt;"Y"), " • ", IF((ISNUMBER(FIND(")",AE769))), " • ", "")),IF((B769=B770)*(K769=K770)," • ",". ")))</f>
        <v/>
      </c>
      <c r="AI769" s="1"/>
    </row>
    <row r="770" spans="1:35" x14ac:dyDescent="0.25">
      <c r="A770" s="3" t="str">
        <f t="shared" si="80"/>
        <v/>
      </c>
      <c r="B770" s="53" t="str">
        <f t="shared" si="78"/>
        <v/>
      </c>
      <c r="C770" s="57"/>
      <c r="D770" s="57"/>
      <c r="E770" s="57"/>
      <c r="F770" s="57"/>
      <c r="G770" s="57"/>
      <c r="H770" s="57"/>
      <c r="I770" s="57"/>
      <c r="J770" s="57"/>
      <c r="K770" s="57"/>
      <c r="L770" s="57"/>
      <c r="M770" s="54"/>
      <c r="N770" s="57"/>
      <c r="O770" s="58"/>
      <c r="P770" s="58"/>
      <c r="Q770" s="58"/>
      <c r="R770" s="58"/>
      <c r="S770" s="54"/>
      <c r="T770" s="57"/>
      <c r="U770" s="57"/>
      <c r="V770" s="57"/>
      <c r="W770" s="57"/>
      <c r="X770" s="147" t="str">
        <f>IF(COUNTBLANK(D770)=1,"",IF('order-admin-units'!$I$1&lt;&gt;"y", "", IF(COUNTBLANK(K770)=1, 'order-admin-units'!$B$1+1, VLOOKUP(K770, ordercountry, 2))))</f>
        <v/>
      </c>
      <c r="Y770" s="147" t="str">
        <f>IF(COUNTBLANK(D770)=1,"",IF('order-admin-units'!$I$1&lt;&gt;"y", "", IF(COUNTBLANK(K770:L770)&gt;0, 'order-admin-units'!$B$2+1, VLOOKUP(K770&amp;"@"&amp;L770, orderadmin, 2))))</f>
        <v/>
      </c>
      <c r="Z770" s="147" t="str">
        <f t="shared" si="81"/>
        <v/>
      </c>
      <c r="AA770" s="147" t="str">
        <f t="shared" si="82"/>
        <v/>
      </c>
      <c r="AB770" s="147" t="str">
        <f t="shared" si="83"/>
        <v/>
      </c>
      <c r="AC770" s="147" t="str">
        <f t="shared" si="79"/>
        <v/>
      </c>
      <c r="AD770" s="11" t="str">
        <f t="shared" si="84"/>
        <v/>
      </c>
      <c r="AE770" s="11" t="str">
        <f t="array" ref="AE770">IF(COUNTBLANK(D770)=1,"",IF(OR($H$2="y",$H$2="m"),IF(AA770=AA769,IF(OR(AB770=$AB$4:$AB769)=FALSE,AE769&amp;C770,AE769),"("&amp;C770)&amp;IF(AA770=AA771,IF(OR(AB771=$AB$4:$AB770)=FALSE,", ",""),") "),""))</f>
        <v/>
      </c>
      <c r="AF770" s="11" t="str">
        <f t="array" ref="AF770">IF((COUNTBLANK(D770)=0)*OR($H$2="y",$H$2="m"),IFERROR(LEFT(C770, FIND(" ",C770)-1), C770),"")</f>
        <v/>
      </c>
      <c r="AG770" s="11" t="str">
        <f t="array" ref="AG770">IF(COUNTBLANK(D770)=1,"",IF(OR($H$2="y",$H$2="m"),IF(AA770=AA769,IF(OR(AC770=$AC$4:$AC769)=FALSE,AG769&amp;AF770,AG769),"("&amp;AF770)&amp;IF(AA770=AA771,IF(OR(AC771=$AC$4:$AC770)=FALSE,", ",""),") "),""))</f>
        <v/>
      </c>
      <c r="AH770" s="10" t="str">
        <f>IF((COUNTBLANK(D770)=1),"",IF(D770=D769,AH769,"")&amp;IF(B769&lt;&gt;B770,((IF(COUNTBLANK(E770)=1,$D$3&amp;"Non-type material: "&amp;$D$3,$D$3&amp;INDEX('type-categories'!$A$2:$B$100,MATCH(E770,'type-categories'!$A$2:$A$100,0),2)&amp;$D$3))),"")&amp;(IF(K770&lt;&gt;K769,$C$2&amp;UPPER(K770)&amp;$C$2&amp;$K$3&amp;" ",(IF(B770&lt;&gt;B769,$C$2&amp;UPPER(K770)&amp;$C$2&amp;$K$3&amp;" ",""))))&amp;IF((AA770&lt;&gt;AA771)*($H$2="y"),AD770&amp;AE770,IF((AA770&lt;&gt;AA771)*($H$2="m"),AD770&amp;AG770,IF(($H$2&lt;&gt;"m")*($H$2&lt;&gt;"Y"),(IF(F770=0,"",F770&amp;" "&amp;$F$4&amp;" "))&amp;(IF(G770=0,"",G770&amp;" "&amp;$G$4&amp;" "))&amp;(IF(H770=0,"",H770&amp;" "&amp;H$4&amp;" "))&amp;(IF(I770=0,"",I770&amp;" "&amp;$I$4&amp;" "))&amp;(IF(J770=0,"",J770&amp;" "&amp;$J$4&amp;" ")),"")))&amp;"; "&amp;IF((B770=B769)*(AA770=AA769), "same collecting data; ", IF((B770=B769)*(Z769=Z770),"same locality; ",(IF(COUNTBLANK(L770)=1,"",$D$2&amp;L770&amp;$L$3&amp;" "&amp;$D$2))&amp;(IF(COUNTBLANK(M770)=1,"",$E$2&amp;M770&amp;$E$2&amp;", "))&amp;(IF(COUNTBLANK(N770)=1,"",N770&amp;"; "))&amp;(IF(COUNTBLANK(O770)=1,"",O770&amp;"; ")))&amp;(IF(COUNTBLANK(P770)=1,"",P770&amp;"; "))&amp;(IF(COUNTBLANK(Q770)=1,"",Q770&amp;"; "))&amp;(IF(COUNTBLANK(R770)=1,"",R770&amp;"m, "))&amp;IF((COUNTBLANK(S770)=0)*(S770&lt;&gt;S769), S770&amp;"; ","")&amp;(IF(COUNTBLANK(U770)=1,"",U770&amp;"; "))&amp;(IF(COUNTBLANK(T770)=1,"",IF(COUNTBLANK(F$2)=1,T770&amp;"; ",T770&amp;" "&amp;F$2&amp;"; "))))&amp;(IF(COUNTBLANK(V770)=1,"",V770&amp;"; "))&amp;IF((COUNTBLANK(C770)=1),"",C770)&amp;IF((B770=B771)*(K770=K771)*(L770=L771)*(M770=M771),IF(($H$2&lt;&gt;"m")*($H$2&lt;&gt;"Y"), " • ", IF((ISNUMBER(FIND(")",AE770))), " • ", "")),IF((B770=B771)*(K770=K771)," • ",". ")))</f>
        <v/>
      </c>
      <c r="AI770" s="1"/>
    </row>
    <row r="771" spans="1:35" x14ac:dyDescent="0.25">
      <c r="A771" s="3" t="str">
        <f t="shared" si="80"/>
        <v/>
      </c>
      <c r="B771" s="53" t="str">
        <f t="shared" si="78"/>
        <v/>
      </c>
      <c r="C771" s="57"/>
      <c r="D771" s="57"/>
      <c r="E771" s="57"/>
      <c r="F771" s="57"/>
      <c r="G771" s="57"/>
      <c r="H771" s="57"/>
      <c r="I771" s="57"/>
      <c r="J771" s="57"/>
      <c r="K771" s="57"/>
      <c r="L771" s="57"/>
      <c r="M771" s="54"/>
      <c r="N771" s="57"/>
      <c r="O771" s="58"/>
      <c r="P771" s="58"/>
      <c r="Q771" s="58"/>
      <c r="R771" s="58"/>
      <c r="S771" s="54"/>
      <c r="T771" s="57"/>
      <c r="U771" s="57"/>
      <c r="V771" s="57"/>
      <c r="W771" s="57"/>
      <c r="X771" s="147" t="str">
        <f>IF(COUNTBLANK(D771)=1,"",IF('order-admin-units'!$I$1&lt;&gt;"y", "", IF(COUNTBLANK(K771)=1, 'order-admin-units'!$B$1+1, VLOOKUP(K771, ordercountry, 2))))</f>
        <v/>
      </c>
      <c r="Y771" s="147" t="str">
        <f>IF(COUNTBLANK(D771)=1,"",IF('order-admin-units'!$I$1&lt;&gt;"y", "", IF(COUNTBLANK(K771:L771)&gt;0, 'order-admin-units'!$B$2+1, VLOOKUP(K771&amp;"@"&amp;L771, orderadmin, 2))))</f>
        <v/>
      </c>
      <c r="Z771" s="147" t="str">
        <f t="shared" si="81"/>
        <v/>
      </c>
      <c r="AA771" s="147" t="str">
        <f t="shared" si="82"/>
        <v/>
      </c>
      <c r="AB771" s="147" t="str">
        <f t="shared" si="83"/>
        <v/>
      </c>
      <c r="AC771" s="147" t="str">
        <f t="shared" si="79"/>
        <v/>
      </c>
      <c r="AD771" s="11" t="str">
        <f t="shared" si="84"/>
        <v/>
      </c>
      <c r="AE771" s="11" t="str">
        <f t="array" ref="AE771">IF(COUNTBLANK(D771)=1,"",IF(OR($H$2="y",$H$2="m"),IF(AA771=AA770,IF(OR(AB771=$AB$4:$AB770)=FALSE,AE770&amp;C771,AE770),"("&amp;C771)&amp;IF(AA771=AA772,IF(OR(AB772=$AB$4:$AB771)=FALSE,", ",""),") "),""))</f>
        <v/>
      </c>
      <c r="AF771" s="11" t="str">
        <f t="array" ref="AF771">IF((COUNTBLANK(D771)=0)*OR($H$2="y",$H$2="m"),IFERROR(LEFT(C771, FIND(" ",C771)-1), C771),"")</f>
        <v/>
      </c>
      <c r="AG771" s="11" t="str">
        <f t="array" ref="AG771">IF(COUNTBLANK(D771)=1,"",IF(OR($H$2="y",$H$2="m"),IF(AA771=AA770,IF(OR(AC771=$AC$4:$AC770)=FALSE,AG770&amp;AF771,AG770),"("&amp;AF771)&amp;IF(AA771=AA772,IF(OR(AC772=$AC$4:$AC771)=FALSE,", ",""),") "),""))</f>
        <v/>
      </c>
      <c r="AH771" s="10" t="str">
        <f>IF((COUNTBLANK(D771)=1),"",IF(D771=D770,AH770,"")&amp;IF(B770&lt;&gt;B771,((IF(COUNTBLANK(E771)=1,$D$3&amp;"Non-type material: "&amp;$D$3,$D$3&amp;INDEX('type-categories'!$A$2:$B$100,MATCH(E771,'type-categories'!$A$2:$A$100,0),2)&amp;$D$3))),"")&amp;(IF(K771&lt;&gt;K770,$C$2&amp;UPPER(K771)&amp;$C$2&amp;$K$3&amp;" ",(IF(B771&lt;&gt;B770,$C$2&amp;UPPER(K771)&amp;$C$2&amp;$K$3&amp;" ",""))))&amp;IF((AA771&lt;&gt;AA772)*($H$2="y"),AD771&amp;AE771,IF((AA771&lt;&gt;AA772)*($H$2="m"),AD771&amp;AG771,IF(($H$2&lt;&gt;"m")*($H$2&lt;&gt;"Y"),(IF(F771=0,"",F771&amp;" "&amp;$F$4&amp;" "))&amp;(IF(G771=0,"",G771&amp;" "&amp;$G$4&amp;" "))&amp;(IF(H771=0,"",H771&amp;" "&amp;H$4&amp;" "))&amp;(IF(I771=0,"",I771&amp;" "&amp;$I$4&amp;" "))&amp;(IF(J771=0,"",J771&amp;" "&amp;$J$4&amp;" ")),"")))&amp;"; "&amp;IF((B771=B770)*(AA771=AA770), "same collecting data; ", IF((B771=B770)*(Z770=Z771),"same locality; ",(IF(COUNTBLANK(L771)=1,"",$D$2&amp;L771&amp;$L$3&amp;" "&amp;$D$2))&amp;(IF(COUNTBLANK(M771)=1,"",$E$2&amp;M771&amp;$E$2&amp;", "))&amp;(IF(COUNTBLANK(N771)=1,"",N771&amp;"; "))&amp;(IF(COUNTBLANK(O771)=1,"",O771&amp;"; ")))&amp;(IF(COUNTBLANK(P771)=1,"",P771&amp;"; "))&amp;(IF(COUNTBLANK(Q771)=1,"",Q771&amp;"; "))&amp;(IF(COUNTBLANK(R771)=1,"",R771&amp;"m, "))&amp;IF((COUNTBLANK(S771)=0)*(S771&lt;&gt;S770), S771&amp;"; ","")&amp;(IF(COUNTBLANK(U771)=1,"",U771&amp;"; "))&amp;(IF(COUNTBLANK(T771)=1,"",IF(COUNTBLANK(F$2)=1,T771&amp;"; ",T771&amp;" "&amp;F$2&amp;"; "))))&amp;(IF(COUNTBLANK(V771)=1,"",V771&amp;"; "))&amp;IF((COUNTBLANK(C771)=1),"",C771)&amp;IF((B771=B772)*(K771=K772)*(L771=L772)*(M771=M772),IF(($H$2&lt;&gt;"m")*($H$2&lt;&gt;"Y"), " • ", IF((ISNUMBER(FIND(")",AE771))), " • ", "")),IF((B771=B772)*(K771=K772)," • ",". ")))</f>
        <v/>
      </c>
      <c r="AI771" s="1"/>
    </row>
    <row r="772" spans="1:35" x14ac:dyDescent="0.25">
      <c r="A772" s="3" t="str">
        <f t="shared" si="80"/>
        <v/>
      </c>
      <c r="B772" s="53" t="str">
        <f t="shared" si="78"/>
        <v/>
      </c>
      <c r="C772" s="57"/>
      <c r="D772" s="57"/>
      <c r="E772" s="57"/>
      <c r="F772" s="57"/>
      <c r="G772" s="57"/>
      <c r="H772" s="57"/>
      <c r="I772" s="57"/>
      <c r="J772" s="57"/>
      <c r="K772" s="57"/>
      <c r="L772" s="57"/>
      <c r="M772" s="54"/>
      <c r="N772" s="57"/>
      <c r="O772" s="58"/>
      <c r="P772" s="58"/>
      <c r="Q772" s="58"/>
      <c r="R772" s="58"/>
      <c r="S772" s="54"/>
      <c r="T772" s="57"/>
      <c r="U772" s="57"/>
      <c r="V772" s="57"/>
      <c r="W772" s="57"/>
      <c r="X772" s="147" t="str">
        <f>IF(COUNTBLANK(D772)=1,"",IF('order-admin-units'!$I$1&lt;&gt;"y", "", IF(COUNTBLANK(K772)=1, 'order-admin-units'!$B$1+1, VLOOKUP(K772, ordercountry, 2))))</f>
        <v/>
      </c>
      <c r="Y772" s="147" t="str">
        <f>IF(COUNTBLANK(D772)=1,"",IF('order-admin-units'!$I$1&lt;&gt;"y", "", IF(COUNTBLANK(K772:L772)&gt;0, 'order-admin-units'!$B$2+1, VLOOKUP(K772&amp;"@"&amp;L772, orderadmin, 2))))</f>
        <v/>
      </c>
      <c r="Z772" s="147" t="str">
        <f t="shared" si="81"/>
        <v/>
      </c>
      <c r="AA772" s="147" t="str">
        <f t="shared" si="82"/>
        <v/>
      </c>
      <c r="AB772" s="147" t="str">
        <f t="shared" si="83"/>
        <v/>
      </c>
      <c r="AC772" s="147" t="str">
        <f t="shared" si="79"/>
        <v/>
      </c>
      <c r="AD772" s="11" t="str">
        <f t="shared" si="84"/>
        <v/>
      </c>
      <c r="AE772" s="11" t="str">
        <f t="array" ref="AE772">IF(COUNTBLANK(D772)=1,"",IF(OR($H$2="y",$H$2="m"),IF(AA772=AA771,IF(OR(AB772=$AB$4:$AB771)=FALSE,AE771&amp;C772,AE771),"("&amp;C772)&amp;IF(AA772=AA773,IF(OR(AB773=$AB$4:$AB772)=FALSE,", ",""),") "),""))</f>
        <v/>
      </c>
      <c r="AF772" s="11" t="str">
        <f t="array" ref="AF772">IF((COUNTBLANK(D772)=0)*OR($H$2="y",$H$2="m"),IFERROR(LEFT(C772, FIND(" ",C772)-1), C772),"")</f>
        <v/>
      </c>
      <c r="AG772" s="11" t="str">
        <f t="array" ref="AG772">IF(COUNTBLANK(D772)=1,"",IF(OR($H$2="y",$H$2="m"),IF(AA772=AA771,IF(OR(AC772=$AC$4:$AC771)=FALSE,AG771&amp;AF772,AG771),"("&amp;AF772)&amp;IF(AA772=AA773,IF(OR(AC773=$AC$4:$AC772)=FALSE,", ",""),") "),""))</f>
        <v/>
      </c>
      <c r="AH772" s="10" t="str">
        <f>IF((COUNTBLANK(D772)=1),"",IF(D772=D771,AH771,"")&amp;IF(B771&lt;&gt;B772,((IF(COUNTBLANK(E772)=1,$D$3&amp;"Non-type material: "&amp;$D$3,$D$3&amp;INDEX('type-categories'!$A$2:$B$100,MATCH(E772,'type-categories'!$A$2:$A$100,0),2)&amp;$D$3))),"")&amp;(IF(K772&lt;&gt;K771,$C$2&amp;UPPER(K772)&amp;$C$2&amp;$K$3&amp;" ",(IF(B772&lt;&gt;B771,$C$2&amp;UPPER(K772)&amp;$C$2&amp;$K$3&amp;" ",""))))&amp;IF((AA772&lt;&gt;AA773)*($H$2="y"),AD772&amp;AE772,IF((AA772&lt;&gt;AA773)*($H$2="m"),AD772&amp;AG772,IF(($H$2&lt;&gt;"m")*($H$2&lt;&gt;"Y"),(IF(F772=0,"",F772&amp;" "&amp;$F$4&amp;" "))&amp;(IF(G772=0,"",G772&amp;" "&amp;$G$4&amp;" "))&amp;(IF(H772=0,"",H772&amp;" "&amp;H$4&amp;" "))&amp;(IF(I772=0,"",I772&amp;" "&amp;$I$4&amp;" "))&amp;(IF(J772=0,"",J772&amp;" "&amp;$J$4&amp;" ")),"")))&amp;"; "&amp;IF((B772=B771)*(AA772=AA771), "same collecting data; ", IF((B772=B771)*(Z771=Z772),"same locality; ",(IF(COUNTBLANK(L772)=1,"",$D$2&amp;L772&amp;$L$3&amp;" "&amp;$D$2))&amp;(IF(COUNTBLANK(M772)=1,"",$E$2&amp;M772&amp;$E$2&amp;", "))&amp;(IF(COUNTBLANK(N772)=1,"",N772&amp;"; "))&amp;(IF(COUNTBLANK(O772)=1,"",O772&amp;"; ")))&amp;(IF(COUNTBLANK(P772)=1,"",P772&amp;"; "))&amp;(IF(COUNTBLANK(Q772)=1,"",Q772&amp;"; "))&amp;(IF(COUNTBLANK(R772)=1,"",R772&amp;"m, "))&amp;IF((COUNTBLANK(S772)=0)*(S772&lt;&gt;S771), S772&amp;"; ","")&amp;(IF(COUNTBLANK(U772)=1,"",U772&amp;"; "))&amp;(IF(COUNTBLANK(T772)=1,"",IF(COUNTBLANK(F$2)=1,T772&amp;"; ",T772&amp;" "&amp;F$2&amp;"; "))))&amp;(IF(COUNTBLANK(V772)=1,"",V772&amp;"; "))&amp;IF((COUNTBLANK(C772)=1),"",C772)&amp;IF((B772=B773)*(K772=K773)*(L772=L773)*(M772=M773),IF(($H$2&lt;&gt;"m")*($H$2&lt;&gt;"Y"), " • ", IF((ISNUMBER(FIND(")",AE772))), " • ", "")),IF((B772=B773)*(K772=K773)," • ",". ")))</f>
        <v/>
      </c>
      <c r="AI772" s="1"/>
    </row>
    <row r="773" spans="1:35" x14ac:dyDescent="0.25">
      <c r="A773" s="3" t="str">
        <f t="shared" si="80"/>
        <v/>
      </c>
      <c r="B773" s="53" t="str">
        <f t="shared" ref="B773:B836" si="85">D773&amp;E773</f>
        <v/>
      </c>
      <c r="C773" s="57"/>
      <c r="D773" s="57"/>
      <c r="E773" s="57"/>
      <c r="F773" s="57"/>
      <c r="G773" s="57"/>
      <c r="H773" s="57"/>
      <c r="I773" s="57"/>
      <c r="J773" s="57"/>
      <c r="K773" s="57"/>
      <c r="L773" s="57"/>
      <c r="M773" s="54"/>
      <c r="N773" s="57"/>
      <c r="O773" s="58"/>
      <c r="P773" s="58"/>
      <c r="Q773" s="58"/>
      <c r="R773" s="58"/>
      <c r="S773" s="54"/>
      <c r="T773" s="57"/>
      <c r="U773" s="57"/>
      <c r="V773" s="57"/>
      <c r="W773" s="57"/>
      <c r="X773" s="147" t="str">
        <f>IF(COUNTBLANK(D773)=1,"",IF('order-admin-units'!$I$1&lt;&gt;"y", "", IF(COUNTBLANK(K773)=1, 'order-admin-units'!$B$1+1, VLOOKUP(K773, ordercountry, 2))))</f>
        <v/>
      </c>
      <c r="Y773" s="147" t="str">
        <f>IF(COUNTBLANK(D773)=1,"",IF('order-admin-units'!$I$1&lt;&gt;"y", "", IF(COUNTBLANK(K773:L773)&gt;0, 'order-admin-units'!$B$2+1, VLOOKUP(K773&amp;"@"&amp;L773, orderadmin, 2))))</f>
        <v/>
      </c>
      <c r="Z773" s="147" t="str">
        <f t="shared" si="81"/>
        <v/>
      </c>
      <c r="AA773" s="147" t="str">
        <f t="shared" si="82"/>
        <v/>
      </c>
      <c r="AB773" s="147" t="str">
        <f t="shared" si="83"/>
        <v/>
      </c>
      <c r="AC773" s="147" t="str">
        <f t="shared" ref="AC773:AC836" si="86">AA773&amp;AF773</f>
        <v/>
      </c>
      <c r="AD773" s="11" t="str">
        <f t="shared" si="84"/>
        <v/>
      </c>
      <c r="AE773" s="11" t="str">
        <f t="array" ref="AE773">IF(COUNTBLANK(D773)=1,"",IF(OR($H$2="y",$H$2="m"),IF(AA773=AA772,IF(OR(AB773=$AB$4:$AB772)=FALSE,AE772&amp;C773,AE772),"("&amp;C773)&amp;IF(AA773=AA774,IF(OR(AB774=$AB$4:$AB773)=FALSE,", ",""),") "),""))</f>
        <v/>
      </c>
      <c r="AF773" s="11" t="str">
        <f t="array" ref="AF773">IF((COUNTBLANK(D773)=0)*OR($H$2="y",$H$2="m"),IFERROR(LEFT(C773, FIND(" ",C773)-1), C773),"")</f>
        <v/>
      </c>
      <c r="AG773" s="11" t="str">
        <f t="array" ref="AG773">IF(COUNTBLANK(D773)=1,"",IF(OR($H$2="y",$H$2="m"),IF(AA773=AA772,IF(OR(AC773=$AC$4:$AC772)=FALSE,AG772&amp;AF773,AG772),"("&amp;AF773)&amp;IF(AA773=AA774,IF(OR(AC774=$AC$4:$AC773)=FALSE,", ",""),") "),""))</f>
        <v/>
      </c>
      <c r="AH773" s="10" t="str">
        <f>IF((COUNTBLANK(D773)=1),"",IF(D773=D772,AH772,"")&amp;IF(B772&lt;&gt;B773,((IF(COUNTBLANK(E773)=1,$D$3&amp;"Non-type material: "&amp;$D$3,$D$3&amp;INDEX('type-categories'!$A$2:$B$100,MATCH(E773,'type-categories'!$A$2:$A$100,0),2)&amp;$D$3))),"")&amp;(IF(K773&lt;&gt;K772,$C$2&amp;UPPER(K773)&amp;$C$2&amp;$K$3&amp;" ",(IF(B773&lt;&gt;B772,$C$2&amp;UPPER(K773)&amp;$C$2&amp;$K$3&amp;" ",""))))&amp;IF((AA773&lt;&gt;AA774)*($H$2="y"),AD773&amp;AE773,IF((AA773&lt;&gt;AA774)*($H$2="m"),AD773&amp;AG773,IF(($H$2&lt;&gt;"m")*($H$2&lt;&gt;"Y"),(IF(F773=0,"",F773&amp;" "&amp;$F$4&amp;" "))&amp;(IF(G773=0,"",G773&amp;" "&amp;$G$4&amp;" "))&amp;(IF(H773=0,"",H773&amp;" "&amp;H$4&amp;" "))&amp;(IF(I773=0,"",I773&amp;" "&amp;$I$4&amp;" "))&amp;(IF(J773=0,"",J773&amp;" "&amp;$J$4&amp;" ")),"")))&amp;"; "&amp;IF((B773=B772)*(AA773=AA772), "same collecting data; ", IF((B773=B772)*(Z772=Z773),"same locality; ",(IF(COUNTBLANK(L773)=1,"",$D$2&amp;L773&amp;$L$3&amp;" "&amp;$D$2))&amp;(IF(COUNTBLANK(M773)=1,"",$E$2&amp;M773&amp;$E$2&amp;", "))&amp;(IF(COUNTBLANK(N773)=1,"",N773&amp;"; "))&amp;(IF(COUNTBLANK(O773)=1,"",O773&amp;"; ")))&amp;(IF(COUNTBLANK(P773)=1,"",P773&amp;"; "))&amp;(IF(COUNTBLANK(Q773)=1,"",Q773&amp;"; "))&amp;(IF(COUNTBLANK(R773)=1,"",R773&amp;"m, "))&amp;IF((COUNTBLANK(S773)=0)*(S773&lt;&gt;S772), S773&amp;"; ","")&amp;(IF(COUNTBLANK(U773)=1,"",U773&amp;"; "))&amp;(IF(COUNTBLANK(T773)=1,"",IF(COUNTBLANK(F$2)=1,T773&amp;"; ",T773&amp;" "&amp;F$2&amp;"; "))))&amp;(IF(COUNTBLANK(V773)=1,"",V773&amp;"; "))&amp;IF((COUNTBLANK(C773)=1),"",C773)&amp;IF((B773=B774)*(K773=K774)*(L773=L774)*(M773=M774),IF(($H$2&lt;&gt;"m")*($H$2&lt;&gt;"Y"), " • ", IF((ISNUMBER(FIND(")",AE773))), " • ", "")),IF((B773=B774)*(K773=K774)," • ",". ")))</f>
        <v/>
      </c>
      <c r="AI773" s="1"/>
    </row>
    <row r="774" spans="1:35" x14ac:dyDescent="0.25">
      <c r="A774" s="3" t="str">
        <f t="shared" ref="A774:A837" si="87">IF(ISBLANK(D774),"",IF(D774&lt;&gt;D773, A773+1, A773))</f>
        <v/>
      </c>
      <c r="B774" s="53" t="str">
        <f t="shared" si="85"/>
        <v/>
      </c>
      <c r="C774" s="57"/>
      <c r="D774" s="57"/>
      <c r="E774" s="57"/>
      <c r="F774" s="57"/>
      <c r="G774" s="57"/>
      <c r="H774" s="57"/>
      <c r="I774" s="57"/>
      <c r="J774" s="57"/>
      <c r="K774" s="57"/>
      <c r="L774" s="57"/>
      <c r="M774" s="54"/>
      <c r="N774" s="57"/>
      <c r="O774" s="58"/>
      <c r="P774" s="58"/>
      <c r="Q774" s="58"/>
      <c r="R774" s="58"/>
      <c r="S774" s="54"/>
      <c r="T774" s="57"/>
      <c r="U774" s="57"/>
      <c r="V774" s="57"/>
      <c r="W774" s="57"/>
      <c r="X774" s="147" t="str">
        <f>IF(COUNTBLANK(D774)=1,"",IF('order-admin-units'!$I$1&lt;&gt;"y", "", IF(COUNTBLANK(K774)=1, 'order-admin-units'!$B$1+1, VLOOKUP(K774, ordercountry, 2))))</f>
        <v/>
      </c>
      <c r="Y774" s="147" t="str">
        <f>IF(COUNTBLANK(D774)=1,"",IF('order-admin-units'!$I$1&lt;&gt;"y", "", IF(COUNTBLANK(K774:L774)&gt;0, 'order-admin-units'!$B$2+1, VLOOKUP(K774&amp;"@"&amp;L774, orderadmin, 2))))</f>
        <v/>
      </c>
      <c r="Z774" s="147" t="str">
        <f t="shared" ref="Z774:Z837" si="88">K774&amp;L774&amp;M774&amp;N774&amp;O774</f>
        <v/>
      </c>
      <c r="AA774" s="147" t="str">
        <f t="shared" ref="AA774:AA837" si="89">B774&amp;K774&amp;L774&amp;M774&amp;N774&amp;O774&amp;P774&amp;Q774&amp;R774&amp;S774&amp;T774&amp;U774</f>
        <v/>
      </c>
      <c r="AB774" s="147" t="str">
        <f t="shared" ref="AB774:AB837" si="90">AA774&amp;C774</f>
        <v/>
      </c>
      <c r="AC774" s="147" t="str">
        <f t="shared" si="86"/>
        <v/>
      </c>
      <c r="AD774" s="11" t="str">
        <f t="shared" ref="AD774:AD837" si="91">IF(OR($H$2="y",$H$2="m"),IF(SUMIF($AA$5:$AA$2000,AA774,$F$5:$F$2000)&lt;&gt;0,SUMIF($AA$5:$AA$2000,AA774,$F$5:$F$2000)&amp;" "&amp;$F$4&amp;" ","")&amp;IF(SUMIF($AA$5:$AA$2000,AA774,$G$5:$G$2000)&lt;&gt;0,SUMIF($AA$5:$AA$2000,AA774,$G$5:$G$2000)&amp;" "&amp;$G$4&amp;" ","")&amp;IF(SUMIF($AA$5:$AA$2000,AA774,$H$5:$H$2000)&lt;&gt;0,SUMIF($AA$5:$AA$2000,AA774,$H$5:$H$2000)&amp;" "&amp;$H$4&amp;" ","")&amp;IF(SUMIF($AA$5:$AA$2000,AA774,$I$5:$I$2000)&lt;&gt;0,SUMIF($AA$5:$AA$2000,AA774,$I$5:$I$2000)&amp;" "&amp;$I$4&amp;" ","")&amp;IF(SUMIF($AA$5:$AA$2000,AA774,$J$5:$J$2000)&lt;&gt;0,SUMIF($AA$5:$AA$2000,AA774,$J$5:$J$2000)&amp;" "&amp;$J$4&amp;" ",""),"")</f>
        <v/>
      </c>
      <c r="AE774" s="11" t="str">
        <f t="array" ref="AE774">IF(COUNTBLANK(D774)=1,"",IF(OR($H$2="y",$H$2="m"),IF(AA774=AA773,IF(OR(AB774=$AB$4:$AB773)=FALSE,AE773&amp;C774,AE773),"("&amp;C774)&amp;IF(AA774=AA775,IF(OR(AB775=$AB$4:$AB774)=FALSE,", ",""),") "),""))</f>
        <v/>
      </c>
      <c r="AF774" s="11" t="str">
        <f t="array" ref="AF774">IF((COUNTBLANK(D774)=0)*OR($H$2="y",$H$2="m"),IFERROR(LEFT(C774, FIND(" ",C774)-1), C774),"")</f>
        <v/>
      </c>
      <c r="AG774" s="11" t="str">
        <f t="array" ref="AG774">IF(COUNTBLANK(D774)=1,"",IF(OR($H$2="y",$H$2="m"),IF(AA774=AA773,IF(OR(AC774=$AC$4:$AC773)=FALSE,AG773&amp;AF774,AG773),"("&amp;AF774)&amp;IF(AA774=AA775,IF(OR(AC775=$AC$4:$AC774)=FALSE,", ",""),") "),""))</f>
        <v/>
      </c>
      <c r="AH774" s="10" t="str">
        <f>IF((COUNTBLANK(D774)=1),"",IF(D774=D773,AH773,"")&amp;IF(B773&lt;&gt;B774,((IF(COUNTBLANK(E774)=1,$D$3&amp;"Non-type material: "&amp;$D$3,$D$3&amp;INDEX('type-categories'!$A$2:$B$100,MATCH(E774,'type-categories'!$A$2:$A$100,0),2)&amp;$D$3))),"")&amp;(IF(K774&lt;&gt;K773,$C$2&amp;UPPER(K774)&amp;$C$2&amp;$K$3&amp;" ",(IF(B774&lt;&gt;B773,$C$2&amp;UPPER(K774)&amp;$C$2&amp;$K$3&amp;" ",""))))&amp;IF((AA774&lt;&gt;AA775)*($H$2="y"),AD774&amp;AE774,IF((AA774&lt;&gt;AA775)*($H$2="m"),AD774&amp;AG774,IF(($H$2&lt;&gt;"m")*($H$2&lt;&gt;"Y"),(IF(F774=0,"",F774&amp;" "&amp;$F$4&amp;" "))&amp;(IF(G774=0,"",G774&amp;" "&amp;$G$4&amp;" "))&amp;(IF(H774=0,"",H774&amp;" "&amp;H$4&amp;" "))&amp;(IF(I774=0,"",I774&amp;" "&amp;$I$4&amp;" "))&amp;(IF(J774=0,"",J774&amp;" "&amp;$J$4&amp;" ")),"")))&amp;"; "&amp;IF((B774=B773)*(AA774=AA773), "same collecting data; ", IF((B774=B773)*(Z773=Z774),"same locality; ",(IF(COUNTBLANK(L774)=1,"",$D$2&amp;L774&amp;$L$3&amp;" "&amp;$D$2))&amp;(IF(COUNTBLANK(M774)=1,"",$E$2&amp;M774&amp;$E$2&amp;", "))&amp;(IF(COUNTBLANK(N774)=1,"",N774&amp;"; "))&amp;(IF(COUNTBLANK(O774)=1,"",O774&amp;"; ")))&amp;(IF(COUNTBLANK(P774)=1,"",P774&amp;"; "))&amp;(IF(COUNTBLANK(Q774)=1,"",Q774&amp;"; "))&amp;(IF(COUNTBLANK(R774)=1,"",R774&amp;"m, "))&amp;IF((COUNTBLANK(S774)=0)*(S774&lt;&gt;S773), S774&amp;"; ","")&amp;(IF(COUNTBLANK(U774)=1,"",U774&amp;"; "))&amp;(IF(COUNTBLANK(T774)=1,"",IF(COUNTBLANK(F$2)=1,T774&amp;"; ",T774&amp;" "&amp;F$2&amp;"; "))))&amp;(IF(COUNTBLANK(V774)=1,"",V774&amp;"; "))&amp;IF((COUNTBLANK(C774)=1),"",C774)&amp;IF((B774=B775)*(K774=K775)*(L774=L775)*(M774=M775),IF(($H$2&lt;&gt;"m")*($H$2&lt;&gt;"Y"), " • ", IF((ISNUMBER(FIND(")",AE774))), " • ", "")),IF((B774=B775)*(K774=K775)," • ",". ")))</f>
        <v/>
      </c>
      <c r="AI774" s="1"/>
    </row>
    <row r="775" spans="1:35" x14ac:dyDescent="0.25">
      <c r="A775" s="3" t="str">
        <f t="shared" si="87"/>
        <v/>
      </c>
      <c r="B775" s="53" t="str">
        <f t="shared" si="85"/>
        <v/>
      </c>
      <c r="C775" s="57"/>
      <c r="D775" s="57"/>
      <c r="E775" s="57"/>
      <c r="F775" s="57"/>
      <c r="G775" s="57"/>
      <c r="H775" s="57"/>
      <c r="I775" s="57"/>
      <c r="J775" s="57"/>
      <c r="K775" s="57"/>
      <c r="L775" s="57"/>
      <c r="M775" s="54"/>
      <c r="N775" s="57"/>
      <c r="O775" s="58"/>
      <c r="P775" s="58"/>
      <c r="Q775" s="58"/>
      <c r="R775" s="58"/>
      <c r="S775" s="54"/>
      <c r="T775" s="57"/>
      <c r="U775" s="57"/>
      <c r="V775" s="57"/>
      <c r="W775" s="57"/>
      <c r="X775" s="147" t="str">
        <f>IF(COUNTBLANK(D775)=1,"",IF('order-admin-units'!$I$1&lt;&gt;"y", "", IF(COUNTBLANK(K775)=1, 'order-admin-units'!$B$1+1, VLOOKUP(K775, ordercountry, 2))))</f>
        <v/>
      </c>
      <c r="Y775" s="147" t="str">
        <f>IF(COUNTBLANK(D775)=1,"",IF('order-admin-units'!$I$1&lt;&gt;"y", "", IF(COUNTBLANK(K775:L775)&gt;0, 'order-admin-units'!$B$2+1, VLOOKUP(K775&amp;"@"&amp;L775, orderadmin, 2))))</f>
        <v/>
      </c>
      <c r="Z775" s="147" t="str">
        <f t="shared" si="88"/>
        <v/>
      </c>
      <c r="AA775" s="147" t="str">
        <f t="shared" si="89"/>
        <v/>
      </c>
      <c r="AB775" s="147" t="str">
        <f t="shared" si="90"/>
        <v/>
      </c>
      <c r="AC775" s="147" t="str">
        <f t="shared" si="86"/>
        <v/>
      </c>
      <c r="AD775" s="11" t="str">
        <f t="shared" si="91"/>
        <v/>
      </c>
      <c r="AE775" s="11" t="str">
        <f t="array" ref="AE775">IF(COUNTBLANK(D775)=1,"",IF(OR($H$2="y",$H$2="m"),IF(AA775=AA774,IF(OR(AB775=$AB$4:$AB774)=FALSE,AE774&amp;C775,AE774),"("&amp;C775)&amp;IF(AA775=AA776,IF(OR(AB776=$AB$4:$AB775)=FALSE,", ",""),") "),""))</f>
        <v/>
      </c>
      <c r="AF775" s="11" t="str">
        <f t="array" ref="AF775">IF((COUNTBLANK(D775)=0)*OR($H$2="y",$H$2="m"),IFERROR(LEFT(C775, FIND(" ",C775)-1), C775),"")</f>
        <v/>
      </c>
      <c r="AG775" s="11" t="str">
        <f t="array" ref="AG775">IF(COUNTBLANK(D775)=1,"",IF(OR($H$2="y",$H$2="m"),IF(AA775=AA774,IF(OR(AC775=$AC$4:$AC774)=FALSE,AG774&amp;AF775,AG774),"("&amp;AF775)&amp;IF(AA775=AA776,IF(OR(AC776=$AC$4:$AC775)=FALSE,", ",""),") "),""))</f>
        <v/>
      </c>
      <c r="AH775" s="10" t="str">
        <f>IF((COUNTBLANK(D775)=1),"",IF(D775=D774,AH774,"")&amp;IF(B774&lt;&gt;B775,((IF(COUNTBLANK(E775)=1,$D$3&amp;"Non-type material: "&amp;$D$3,$D$3&amp;INDEX('type-categories'!$A$2:$B$100,MATCH(E775,'type-categories'!$A$2:$A$100,0),2)&amp;$D$3))),"")&amp;(IF(K775&lt;&gt;K774,$C$2&amp;UPPER(K775)&amp;$C$2&amp;$K$3&amp;" ",(IF(B775&lt;&gt;B774,$C$2&amp;UPPER(K775)&amp;$C$2&amp;$K$3&amp;" ",""))))&amp;IF((AA775&lt;&gt;AA776)*($H$2="y"),AD775&amp;AE775,IF((AA775&lt;&gt;AA776)*($H$2="m"),AD775&amp;AG775,IF(($H$2&lt;&gt;"m")*($H$2&lt;&gt;"Y"),(IF(F775=0,"",F775&amp;" "&amp;$F$4&amp;" "))&amp;(IF(G775=0,"",G775&amp;" "&amp;$G$4&amp;" "))&amp;(IF(H775=0,"",H775&amp;" "&amp;H$4&amp;" "))&amp;(IF(I775=0,"",I775&amp;" "&amp;$I$4&amp;" "))&amp;(IF(J775=0,"",J775&amp;" "&amp;$J$4&amp;" ")),"")))&amp;"; "&amp;IF((B775=B774)*(AA775=AA774), "same collecting data; ", IF((B775=B774)*(Z774=Z775),"same locality; ",(IF(COUNTBLANK(L775)=1,"",$D$2&amp;L775&amp;$L$3&amp;" "&amp;$D$2))&amp;(IF(COUNTBLANK(M775)=1,"",$E$2&amp;M775&amp;$E$2&amp;", "))&amp;(IF(COUNTBLANK(N775)=1,"",N775&amp;"; "))&amp;(IF(COUNTBLANK(O775)=1,"",O775&amp;"; ")))&amp;(IF(COUNTBLANK(P775)=1,"",P775&amp;"; "))&amp;(IF(COUNTBLANK(Q775)=1,"",Q775&amp;"; "))&amp;(IF(COUNTBLANK(R775)=1,"",R775&amp;"m, "))&amp;IF((COUNTBLANK(S775)=0)*(S775&lt;&gt;S774), S775&amp;"; ","")&amp;(IF(COUNTBLANK(U775)=1,"",U775&amp;"; "))&amp;(IF(COUNTBLANK(T775)=1,"",IF(COUNTBLANK(F$2)=1,T775&amp;"; ",T775&amp;" "&amp;F$2&amp;"; "))))&amp;(IF(COUNTBLANK(V775)=1,"",V775&amp;"; "))&amp;IF((COUNTBLANK(C775)=1),"",C775)&amp;IF((B775=B776)*(K775=K776)*(L775=L776)*(M775=M776),IF(($H$2&lt;&gt;"m")*($H$2&lt;&gt;"Y"), " • ", IF((ISNUMBER(FIND(")",AE775))), " • ", "")),IF((B775=B776)*(K775=K776)," • ",". ")))</f>
        <v/>
      </c>
      <c r="AI775" s="1"/>
    </row>
    <row r="776" spans="1:35" x14ac:dyDescent="0.25">
      <c r="A776" s="3" t="str">
        <f t="shared" si="87"/>
        <v/>
      </c>
      <c r="B776" s="53" t="str">
        <f t="shared" si="85"/>
        <v/>
      </c>
      <c r="C776" s="57"/>
      <c r="D776" s="57"/>
      <c r="E776" s="57"/>
      <c r="F776" s="57"/>
      <c r="G776" s="57"/>
      <c r="H776" s="57"/>
      <c r="I776" s="57"/>
      <c r="J776" s="57"/>
      <c r="K776" s="57"/>
      <c r="L776" s="57"/>
      <c r="M776" s="54"/>
      <c r="N776" s="57"/>
      <c r="O776" s="58"/>
      <c r="P776" s="58"/>
      <c r="Q776" s="58"/>
      <c r="R776" s="58"/>
      <c r="S776" s="54"/>
      <c r="T776" s="57"/>
      <c r="U776" s="57"/>
      <c r="V776" s="57"/>
      <c r="W776" s="57"/>
      <c r="X776" s="147" t="str">
        <f>IF(COUNTBLANK(D776)=1,"",IF('order-admin-units'!$I$1&lt;&gt;"y", "", IF(COUNTBLANK(K776)=1, 'order-admin-units'!$B$1+1, VLOOKUP(K776, ordercountry, 2))))</f>
        <v/>
      </c>
      <c r="Y776" s="147" t="str">
        <f>IF(COUNTBLANK(D776)=1,"",IF('order-admin-units'!$I$1&lt;&gt;"y", "", IF(COUNTBLANK(K776:L776)&gt;0, 'order-admin-units'!$B$2+1, VLOOKUP(K776&amp;"@"&amp;L776, orderadmin, 2))))</f>
        <v/>
      </c>
      <c r="Z776" s="147" t="str">
        <f t="shared" si="88"/>
        <v/>
      </c>
      <c r="AA776" s="147" t="str">
        <f t="shared" si="89"/>
        <v/>
      </c>
      <c r="AB776" s="147" t="str">
        <f t="shared" si="90"/>
        <v/>
      </c>
      <c r="AC776" s="147" t="str">
        <f t="shared" si="86"/>
        <v/>
      </c>
      <c r="AD776" s="11" t="str">
        <f t="shared" si="91"/>
        <v/>
      </c>
      <c r="AE776" s="11" t="str">
        <f t="array" ref="AE776">IF(COUNTBLANK(D776)=1,"",IF(OR($H$2="y",$H$2="m"),IF(AA776=AA775,IF(OR(AB776=$AB$4:$AB775)=FALSE,AE775&amp;C776,AE775),"("&amp;C776)&amp;IF(AA776=AA777,IF(OR(AB777=$AB$4:$AB776)=FALSE,", ",""),") "),""))</f>
        <v/>
      </c>
      <c r="AF776" s="11" t="str">
        <f t="array" ref="AF776">IF((COUNTBLANK(D776)=0)*OR($H$2="y",$H$2="m"),IFERROR(LEFT(C776, FIND(" ",C776)-1), C776),"")</f>
        <v/>
      </c>
      <c r="AG776" s="11" t="str">
        <f t="array" ref="AG776">IF(COUNTBLANK(D776)=1,"",IF(OR($H$2="y",$H$2="m"),IF(AA776=AA775,IF(OR(AC776=$AC$4:$AC775)=FALSE,AG775&amp;AF776,AG775),"("&amp;AF776)&amp;IF(AA776=AA777,IF(OR(AC777=$AC$4:$AC776)=FALSE,", ",""),") "),""))</f>
        <v/>
      </c>
      <c r="AH776" s="10" t="str">
        <f>IF((COUNTBLANK(D776)=1),"",IF(D776=D775,AH775,"")&amp;IF(B775&lt;&gt;B776,((IF(COUNTBLANK(E776)=1,$D$3&amp;"Non-type material: "&amp;$D$3,$D$3&amp;INDEX('type-categories'!$A$2:$B$100,MATCH(E776,'type-categories'!$A$2:$A$100,0),2)&amp;$D$3))),"")&amp;(IF(K776&lt;&gt;K775,$C$2&amp;UPPER(K776)&amp;$C$2&amp;$K$3&amp;" ",(IF(B776&lt;&gt;B775,$C$2&amp;UPPER(K776)&amp;$C$2&amp;$K$3&amp;" ",""))))&amp;IF((AA776&lt;&gt;AA777)*($H$2="y"),AD776&amp;AE776,IF((AA776&lt;&gt;AA777)*($H$2="m"),AD776&amp;AG776,IF(($H$2&lt;&gt;"m")*($H$2&lt;&gt;"Y"),(IF(F776=0,"",F776&amp;" "&amp;$F$4&amp;" "))&amp;(IF(G776=0,"",G776&amp;" "&amp;$G$4&amp;" "))&amp;(IF(H776=0,"",H776&amp;" "&amp;H$4&amp;" "))&amp;(IF(I776=0,"",I776&amp;" "&amp;$I$4&amp;" "))&amp;(IF(J776=0,"",J776&amp;" "&amp;$J$4&amp;" ")),"")))&amp;"; "&amp;IF((B776=B775)*(AA776=AA775), "same collecting data; ", IF((B776=B775)*(Z775=Z776),"same locality; ",(IF(COUNTBLANK(L776)=1,"",$D$2&amp;L776&amp;$L$3&amp;" "&amp;$D$2))&amp;(IF(COUNTBLANK(M776)=1,"",$E$2&amp;M776&amp;$E$2&amp;", "))&amp;(IF(COUNTBLANK(N776)=1,"",N776&amp;"; "))&amp;(IF(COUNTBLANK(O776)=1,"",O776&amp;"; ")))&amp;(IF(COUNTBLANK(P776)=1,"",P776&amp;"; "))&amp;(IF(COUNTBLANK(Q776)=1,"",Q776&amp;"; "))&amp;(IF(COUNTBLANK(R776)=1,"",R776&amp;"m, "))&amp;IF((COUNTBLANK(S776)=0)*(S776&lt;&gt;S775), S776&amp;"; ","")&amp;(IF(COUNTBLANK(U776)=1,"",U776&amp;"; "))&amp;(IF(COUNTBLANK(T776)=1,"",IF(COUNTBLANK(F$2)=1,T776&amp;"; ",T776&amp;" "&amp;F$2&amp;"; "))))&amp;(IF(COUNTBLANK(V776)=1,"",V776&amp;"; "))&amp;IF((COUNTBLANK(C776)=1),"",C776)&amp;IF((B776=B777)*(K776=K777)*(L776=L777)*(M776=M777),IF(($H$2&lt;&gt;"m")*($H$2&lt;&gt;"Y"), " • ", IF((ISNUMBER(FIND(")",AE776))), " • ", "")),IF((B776=B777)*(K776=K777)," • ",". ")))</f>
        <v/>
      </c>
      <c r="AI776" s="1"/>
    </row>
    <row r="777" spans="1:35" x14ac:dyDescent="0.25">
      <c r="A777" s="3" t="str">
        <f t="shared" si="87"/>
        <v/>
      </c>
      <c r="B777" s="53" t="str">
        <f t="shared" si="85"/>
        <v/>
      </c>
      <c r="C777" s="57"/>
      <c r="D777" s="57"/>
      <c r="E777" s="57"/>
      <c r="F777" s="57"/>
      <c r="G777" s="57"/>
      <c r="H777" s="57"/>
      <c r="I777" s="57"/>
      <c r="J777" s="57"/>
      <c r="K777" s="57"/>
      <c r="L777" s="57"/>
      <c r="M777" s="54"/>
      <c r="N777" s="57"/>
      <c r="O777" s="58"/>
      <c r="P777" s="58"/>
      <c r="Q777" s="58"/>
      <c r="R777" s="58"/>
      <c r="S777" s="54"/>
      <c r="T777" s="57"/>
      <c r="U777" s="57"/>
      <c r="V777" s="57"/>
      <c r="W777" s="57"/>
      <c r="X777" s="147" t="str">
        <f>IF(COUNTBLANK(D777)=1,"",IF('order-admin-units'!$I$1&lt;&gt;"y", "", IF(COUNTBLANK(K777)=1, 'order-admin-units'!$B$1+1, VLOOKUP(K777, ordercountry, 2))))</f>
        <v/>
      </c>
      <c r="Y777" s="147" t="str">
        <f>IF(COUNTBLANK(D777)=1,"",IF('order-admin-units'!$I$1&lt;&gt;"y", "", IF(COUNTBLANK(K777:L777)&gt;0, 'order-admin-units'!$B$2+1, VLOOKUP(K777&amp;"@"&amp;L777, orderadmin, 2))))</f>
        <v/>
      </c>
      <c r="Z777" s="147" t="str">
        <f t="shared" si="88"/>
        <v/>
      </c>
      <c r="AA777" s="147" t="str">
        <f t="shared" si="89"/>
        <v/>
      </c>
      <c r="AB777" s="147" t="str">
        <f t="shared" si="90"/>
        <v/>
      </c>
      <c r="AC777" s="147" t="str">
        <f t="shared" si="86"/>
        <v/>
      </c>
      <c r="AD777" s="11" t="str">
        <f t="shared" si="91"/>
        <v/>
      </c>
      <c r="AE777" s="11" t="str">
        <f t="array" ref="AE777">IF(COUNTBLANK(D777)=1,"",IF(OR($H$2="y",$H$2="m"),IF(AA777=AA776,IF(OR(AB777=$AB$4:$AB776)=FALSE,AE776&amp;C777,AE776),"("&amp;C777)&amp;IF(AA777=AA778,IF(OR(AB778=$AB$4:$AB777)=FALSE,", ",""),") "),""))</f>
        <v/>
      </c>
      <c r="AF777" s="11" t="str">
        <f t="array" ref="AF777">IF((COUNTBLANK(D777)=0)*OR($H$2="y",$H$2="m"),IFERROR(LEFT(C777, FIND(" ",C777)-1), C777),"")</f>
        <v/>
      </c>
      <c r="AG777" s="11" t="str">
        <f t="array" ref="AG777">IF(COUNTBLANK(D777)=1,"",IF(OR($H$2="y",$H$2="m"),IF(AA777=AA776,IF(OR(AC777=$AC$4:$AC776)=FALSE,AG776&amp;AF777,AG776),"("&amp;AF777)&amp;IF(AA777=AA778,IF(OR(AC778=$AC$4:$AC777)=FALSE,", ",""),") "),""))</f>
        <v/>
      </c>
      <c r="AH777" s="10" t="str">
        <f>IF((COUNTBLANK(D777)=1),"",IF(D777=D776,AH776,"")&amp;IF(B776&lt;&gt;B777,((IF(COUNTBLANK(E777)=1,$D$3&amp;"Non-type material: "&amp;$D$3,$D$3&amp;INDEX('type-categories'!$A$2:$B$100,MATCH(E777,'type-categories'!$A$2:$A$100,0),2)&amp;$D$3))),"")&amp;(IF(K777&lt;&gt;K776,$C$2&amp;UPPER(K777)&amp;$C$2&amp;$K$3&amp;" ",(IF(B777&lt;&gt;B776,$C$2&amp;UPPER(K777)&amp;$C$2&amp;$K$3&amp;" ",""))))&amp;IF((AA777&lt;&gt;AA778)*($H$2="y"),AD777&amp;AE777,IF((AA777&lt;&gt;AA778)*($H$2="m"),AD777&amp;AG777,IF(($H$2&lt;&gt;"m")*($H$2&lt;&gt;"Y"),(IF(F777=0,"",F777&amp;" "&amp;$F$4&amp;" "))&amp;(IF(G777=0,"",G777&amp;" "&amp;$G$4&amp;" "))&amp;(IF(H777=0,"",H777&amp;" "&amp;H$4&amp;" "))&amp;(IF(I777=0,"",I777&amp;" "&amp;$I$4&amp;" "))&amp;(IF(J777=0,"",J777&amp;" "&amp;$J$4&amp;" ")),"")))&amp;"; "&amp;IF((B777=B776)*(AA777=AA776), "same collecting data; ", IF((B777=B776)*(Z776=Z777),"same locality; ",(IF(COUNTBLANK(L777)=1,"",$D$2&amp;L777&amp;$L$3&amp;" "&amp;$D$2))&amp;(IF(COUNTBLANK(M777)=1,"",$E$2&amp;M777&amp;$E$2&amp;", "))&amp;(IF(COUNTBLANK(N777)=1,"",N777&amp;"; "))&amp;(IF(COUNTBLANK(O777)=1,"",O777&amp;"; ")))&amp;(IF(COUNTBLANK(P777)=1,"",P777&amp;"; "))&amp;(IF(COUNTBLANK(Q777)=1,"",Q777&amp;"; "))&amp;(IF(COUNTBLANK(R777)=1,"",R777&amp;"m, "))&amp;IF((COUNTBLANK(S777)=0)*(S777&lt;&gt;S776), S777&amp;"; ","")&amp;(IF(COUNTBLANK(U777)=1,"",U777&amp;"; "))&amp;(IF(COUNTBLANK(T777)=1,"",IF(COUNTBLANK(F$2)=1,T777&amp;"; ",T777&amp;" "&amp;F$2&amp;"; "))))&amp;(IF(COUNTBLANK(V777)=1,"",V777&amp;"; "))&amp;IF((COUNTBLANK(C777)=1),"",C777)&amp;IF((B777=B778)*(K777=K778)*(L777=L778)*(M777=M778),IF(($H$2&lt;&gt;"m")*($H$2&lt;&gt;"Y"), " • ", IF((ISNUMBER(FIND(")",AE777))), " • ", "")),IF((B777=B778)*(K777=K778)," • ",". ")))</f>
        <v/>
      </c>
      <c r="AI777" s="1"/>
    </row>
    <row r="778" spans="1:35" x14ac:dyDescent="0.25">
      <c r="A778" s="3" t="str">
        <f t="shared" si="87"/>
        <v/>
      </c>
      <c r="B778" s="53" t="str">
        <f t="shared" si="85"/>
        <v/>
      </c>
      <c r="C778" s="57"/>
      <c r="D778" s="57"/>
      <c r="E778" s="57"/>
      <c r="F778" s="57"/>
      <c r="G778" s="57"/>
      <c r="H778" s="57"/>
      <c r="I778" s="57"/>
      <c r="J778" s="57"/>
      <c r="K778" s="57"/>
      <c r="L778" s="57"/>
      <c r="M778" s="54"/>
      <c r="N778" s="57"/>
      <c r="O778" s="58"/>
      <c r="P778" s="58"/>
      <c r="Q778" s="58"/>
      <c r="R778" s="58"/>
      <c r="S778" s="54"/>
      <c r="T778" s="57"/>
      <c r="U778" s="57"/>
      <c r="V778" s="57"/>
      <c r="W778" s="57"/>
      <c r="X778" s="147" t="str">
        <f>IF(COUNTBLANK(D778)=1,"",IF('order-admin-units'!$I$1&lt;&gt;"y", "", IF(COUNTBLANK(K778)=1, 'order-admin-units'!$B$1+1, VLOOKUP(K778, ordercountry, 2))))</f>
        <v/>
      </c>
      <c r="Y778" s="147" t="str">
        <f>IF(COUNTBLANK(D778)=1,"",IF('order-admin-units'!$I$1&lt;&gt;"y", "", IF(COUNTBLANK(K778:L778)&gt;0, 'order-admin-units'!$B$2+1, VLOOKUP(K778&amp;"@"&amp;L778, orderadmin, 2))))</f>
        <v/>
      </c>
      <c r="Z778" s="147" t="str">
        <f t="shared" si="88"/>
        <v/>
      </c>
      <c r="AA778" s="147" t="str">
        <f t="shared" si="89"/>
        <v/>
      </c>
      <c r="AB778" s="147" t="str">
        <f t="shared" si="90"/>
        <v/>
      </c>
      <c r="AC778" s="147" t="str">
        <f t="shared" si="86"/>
        <v/>
      </c>
      <c r="AD778" s="11" t="str">
        <f t="shared" si="91"/>
        <v/>
      </c>
      <c r="AE778" s="11" t="str">
        <f t="array" ref="AE778">IF(COUNTBLANK(D778)=1,"",IF(OR($H$2="y",$H$2="m"),IF(AA778=AA777,IF(OR(AB778=$AB$4:$AB777)=FALSE,AE777&amp;C778,AE777),"("&amp;C778)&amp;IF(AA778=AA779,IF(OR(AB779=$AB$4:$AB778)=FALSE,", ",""),") "),""))</f>
        <v/>
      </c>
      <c r="AF778" s="11" t="str">
        <f t="array" ref="AF778">IF((COUNTBLANK(D778)=0)*OR($H$2="y",$H$2="m"),IFERROR(LEFT(C778, FIND(" ",C778)-1), C778),"")</f>
        <v/>
      </c>
      <c r="AG778" s="11" t="str">
        <f t="array" ref="AG778">IF(COUNTBLANK(D778)=1,"",IF(OR($H$2="y",$H$2="m"),IF(AA778=AA777,IF(OR(AC778=$AC$4:$AC777)=FALSE,AG777&amp;AF778,AG777),"("&amp;AF778)&amp;IF(AA778=AA779,IF(OR(AC779=$AC$4:$AC778)=FALSE,", ",""),") "),""))</f>
        <v/>
      </c>
      <c r="AH778" s="10" t="str">
        <f>IF((COUNTBLANK(D778)=1),"",IF(D778=D777,AH777,"")&amp;IF(B777&lt;&gt;B778,((IF(COUNTBLANK(E778)=1,$D$3&amp;"Non-type material: "&amp;$D$3,$D$3&amp;INDEX('type-categories'!$A$2:$B$100,MATCH(E778,'type-categories'!$A$2:$A$100,0),2)&amp;$D$3))),"")&amp;(IF(K778&lt;&gt;K777,$C$2&amp;UPPER(K778)&amp;$C$2&amp;$K$3&amp;" ",(IF(B778&lt;&gt;B777,$C$2&amp;UPPER(K778)&amp;$C$2&amp;$K$3&amp;" ",""))))&amp;IF((AA778&lt;&gt;AA779)*($H$2="y"),AD778&amp;AE778,IF((AA778&lt;&gt;AA779)*($H$2="m"),AD778&amp;AG778,IF(($H$2&lt;&gt;"m")*($H$2&lt;&gt;"Y"),(IF(F778=0,"",F778&amp;" "&amp;$F$4&amp;" "))&amp;(IF(G778=0,"",G778&amp;" "&amp;$G$4&amp;" "))&amp;(IF(H778=0,"",H778&amp;" "&amp;H$4&amp;" "))&amp;(IF(I778=0,"",I778&amp;" "&amp;$I$4&amp;" "))&amp;(IF(J778=0,"",J778&amp;" "&amp;$J$4&amp;" ")),"")))&amp;"; "&amp;IF((B778=B777)*(AA778=AA777), "same collecting data; ", IF((B778=B777)*(Z777=Z778),"same locality; ",(IF(COUNTBLANK(L778)=1,"",$D$2&amp;L778&amp;$L$3&amp;" "&amp;$D$2))&amp;(IF(COUNTBLANK(M778)=1,"",$E$2&amp;M778&amp;$E$2&amp;", "))&amp;(IF(COUNTBLANK(N778)=1,"",N778&amp;"; "))&amp;(IF(COUNTBLANK(O778)=1,"",O778&amp;"; ")))&amp;(IF(COUNTBLANK(P778)=1,"",P778&amp;"; "))&amp;(IF(COUNTBLANK(Q778)=1,"",Q778&amp;"; "))&amp;(IF(COUNTBLANK(R778)=1,"",R778&amp;"m, "))&amp;IF((COUNTBLANK(S778)=0)*(S778&lt;&gt;S777), S778&amp;"; ","")&amp;(IF(COUNTBLANK(U778)=1,"",U778&amp;"; "))&amp;(IF(COUNTBLANK(T778)=1,"",IF(COUNTBLANK(F$2)=1,T778&amp;"; ",T778&amp;" "&amp;F$2&amp;"; "))))&amp;(IF(COUNTBLANK(V778)=1,"",V778&amp;"; "))&amp;IF((COUNTBLANK(C778)=1),"",C778)&amp;IF((B778=B779)*(K778=K779)*(L778=L779)*(M778=M779),IF(($H$2&lt;&gt;"m")*($H$2&lt;&gt;"Y"), " • ", IF((ISNUMBER(FIND(")",AE778))), " • ", "")),IF((B778=B779)*(K778=K779)," • ",". ")))</f>
        <v/>
      </c>
      <c r="AI778" s="1"/>
    </row>
    <row r="779" spans="1:35" x14ac:dyDescent="0.25">
      <c r="A779" s="3" t="str">
        <f t="shared" si="87"/>
        <v/>
      </c>
      <c r="B779" s="53" t="str">
        <f t="shared" si="85"/>
        <v/>
      </c>
      <c r="C779" s="57"/>
      <c r="D779" s="57"/>
      <c r="E779" s="57"/>
      <c r="F779" s="57"/>
      <c r="G779" s="57"/>
      <c r="H779" s="57"/>
      <c r="I779" s="57"/>
      <c r="J779" s="57"/>
      <c r="K779" s="57"/>
      <c r="L779" s="57"/>
      <c r="M779" s="54"/>
      <c r="N779" s="57"/>
      <c r="O779" s="58"/>
      <c r="P779" s="58"/>
      <c r="Q779" s="58"/>
      <c r="R779" s="58"/>
      <c r="S779" s="54"/>
      <c r="T779" s="57"/>
      <c r="U779" s="57"/>
      <c r="V779" s="57"/>
      <c r="W779" s="57"/>
      <c r="X779" s="147" t="str">
        <f>IF(COUNTBLANK(D779)=1,"",IF('order-admin-units'!$I$1&lt;&gt;"y", "", IF(COUNTBLANK(K779)=1, 'order-admin-units'!$B$1+1, VLOOKUP(K779, ordercountry, 2))))</f>
        <v/>
      </c>
      <c r="Y779" s="147" t="str">
        <f>IF(COUNTBLANK(D779)=1,"",IF('order-admin-units'!$I$1&lt;&gt;"y", "", IF(COUNTBLANK(K779:L779)&gt;0, 'order-admin-units'!$B$2+1, VLOOKUP(K779&amp;"@"&amp;L779, orderadmin, 2))))</f>
        <v/>
      </c>
      <c r="Z779" s="147" t="str">
        <f t="shared" si="88"/>
        <v/>
      </c>
      <c r="AA779" s="147" t="str">
        <f t="shared" si="89"/>
        <v/>
      </c>
      <c r="AB779" s="147" t="str">
        <f t="shared" si="90"/>
        <v/>
      </c>
      <c r="AC779" s="147" t="str">
        <f t="shared" si="86"/>
        <v/>
      </c>
      <c r="AD779" s="11" t="str">
        <f t="shared" si="91"/>
        <v/>
      </c>
      <c r="AE779" s="11" t="str">
        <f t="array" ref="AE779">IF(COUNTBLANK(D779)=1,"",IF(OR($H$2="y",$H$2="m"),IF(AA779=AA778,IF(OR(AB779=$AB$4:$AB778)=FALSE,AE778&amp;C779,AE778),"("&amp;C779)&amp;IF(AA779=AA780,IF(OR(AB780=$AB$4:$AB779)=FALSE,", ",""),") "),""))</f>
        <v/>
      </c>
      <c r="AF779" s="11" t="str">
        <f t="array" ref="AF779">IF((COUNTBLANK(D779)=0)*OR($H$2="y",$H$2="m"),IFERROR(LEFT(C779, FIND(" ",C779)-1), C779),"")</f>
        <v/>
      </c>
      <c r="AG779" s="11" t="str">
        <f t="array" ref="AG779">IF(COUNTBLANK(D779)=1,"",IF(OR($H$2="y",$H$2="m"),IF(AA779=AA778,IF(OR(AC779=$AC$4:$AC778)=FALSE,AG778&amp;AF779,AG778),"("&amp;AF779)&amp;IF(AA779=AA780,IF(OR(AC780=$AC$4:$AC779)=FALSE,", ",""),") "),""))</f>
        <v/>
      </c>
      <c r="AH779" s="10" t="str">
        <f>IF((COUNTBLANK(D779)=1),"",IF(D779=D778,AH778,"")&amp;IF(B778&lt;&gt;B779,((IF(COUNTBLANK(E779)=1,$D$3&amp;"Non-type material: "&amp;$D$3,$D$3&amp;INDEX('type-categories'!$A$2:$B$100,MATCH(E779,'type-categories'!$A$2:$A$100,0),2)&amp;$D$3))),"")&amp;(IF(K779&lt;&gt;K778,$C$2&amp;UPPER(K779)&amp;$C$2&amp;$K$3&amp;" ",(IF(B779&lt;&gt;B778,$C$2&amp;UPPER(K779)&amp;$C$2&amp;$K$3&amp;" ",""))))&amp;IF((AA779&lt;&gt;AA780)*($H$2="y"),AD779&amp;AE779,IF((AA779&lt;&gt;AA780)*($H$2="m"),AD779&amp;AG779,IF(($H$2&lt;&gt;"m")*($H$2&lt;&gt;"Y"),(IF(F779=0,"",F779&amp;" "&amp;$F$4&amp;" "))&amp;(IF(G779=0,"",G779&amp;" "&amp;$G$4&amp;" "))&amp;(IF(H779=0,"",H779&amp;" "&amp;H$4&amp;" "))&amp;(IF(I779=0,"",I779&amp;" "&amp;$I$4&amp;" "))&amp;(IF(J779=0,"",J779&amp;" "&amp;$J$4&amp;" ")),"")))&amp;"; "&amp;IF((B779=B778)*(AA779=AA778), "same collecting data; ", IF((B779=B778)*(Z778=Z779),"same locality; ",(IF(COUNTBLANK(L779)=1,"",$D$2&amp;L779&amp;$L$3&amp;" "&amp;$D$2))&amp;(IF(COUNTBLANK(M779)=1,"",$E$2&amp;M779&amp;$E$2&amp;", "))&amp;(IF(COUNTBLANK(N779)=1,"",N779&amp;"; "))&amp;(IF(COUNTBLANK(O779)=1,"",O779&amp;"; ")))&amp;(IF(COUNTBLANK(P779)=1,"",P779&amp;"; "))&amp;(IF(COUNTBLANK(Q779)=1,"",Q779&amp;"; "))&amp;(IF(COUNTBLANK(R779)=1,"",R779&amp;"m, "))&amp;IF((COUNTBLANK(S779)=0)*(S779&lt;&gt;S778), S779&amp;"; ","")&amp;(IF(COUNTBLANK(U779)=1,"",U779&amp;"; "))&amp;(IF(COUNTBLANK(T779)=1,"",IF(COUNTBLANK(F$2)=1,T779&amp;"; ",T779&amp;" "&amp;F$2&amp;"; "))))&amp;(IF(COUNTBLANK(V779)=1,"",V779&amp;"; "))&amp;IF((COUNTBLANK(C779)=1),"",C779)&amp;IF((B779=B780)*(K779=K780)*(L779=L780)*(M779=M780),IF(($H$2&lt;&gt;"m")*($H$2&lt;&gt;"Y"), " • ", IF((ISNUMBER(FIND(")",AE779))), " • ", "")),IF((B779=B780)*(K779=K780)," • ",". ")))</f>
        <v/>
      </c>
      <c r="AI779" s="1"/>
    </row>
    <row r="780" spans="1:35" x14ac:dyDescent="0.25">
      <c r="A780" s="3" t="str">
        <f t="shared" si="87"/>
        <v/>
      </c>
      <c r="B780" s="53" t="str">
        <f t="shared" si="85"/>
        <v/>
      </c>
      <c r="C780" s="57"/>
      <c r="D780" s="57"/>
      <c r="E780" s="57"/>
      <c r="F780" s="57"/>
      <c r="G780" s="57"/>
      <c r="H780" s="57"/>
      <c r="I780" s="57"/>
      <c r="J780" s="57"/>
      <c r="K780" s="57"/>
      <c r="L780" s="57"/>
      <c r="M780" s="54"/>
      <c r="N780" s="57"/>
      <c r="O780" s="58"/>
      <c r="P780" s="58"/>
      <c r="Q780" s="58"/>
      <c r="R780" s="58"/>
      <c r="S780" s="54"/>
      <c r="T780" s="57"/>
      <c r="U780" s="57"/>
      <c r="V780" s="57"/>
      <c r="W780" s="57"/>
      <c r="X780" s="147" t="str">
        <f>IF(COUNTBLANK(D780)=1,"",IF('order-admin-units'!$I$1&lt;&gt;"y", "", IF(COUNTBLANK(K780)=1, 'order-admin-units'!$B$1+1, VLOOKUP(K780, ordercountry, 2))))</f>
        <v/>
      </c>
      <c r="Y780" s="147" t="str">
        <f>IF(COUNTBLANK(D780)=1,"",IF('order-admin-units'!$I$1&lt;&gt;"y", "", IF(COUNTBLANK(K780:L780)&gt;0, 'order-admin-units'!$B$2+1, VLOOKUP(K780&amp;"@"&amp;L780, orderadmin, 2))))</f>
        <v/>
      </c>
      <c r="Z780" s="147" t="str">
        <f t="shared" si="88"/>
        <v/>
      </c>
      <c r="AA780" s="147" t="str">
        <f t="shared" si="89"/>
        <v/>
      </c>
      <c r="AB780" s="147" t="str">
        <f t="shared" si="90"/>
        <v/>
      </c>
      <c r="AC780" s="147" t="str">
        <f t="shared" si="86"/>
        <v/>
      </c>
      <c r="AD780" s="11" t="str">
        <f t="shared" si="91"/>
        <v/>
      </c>
      <c r="AE780" s="11" t="str">
        <f t="array" ref="AE780">IF(COUNTBLANK(D780)=1,"",IF(OR($H$2="y",$H$2="m"),IF(AA780=AA779,IF(OR(AB780=$AB$4:$AB779)=FALSE,AE779&amp;C780,AE779),"("&amp;C780)&amp;IF(AA780=AA781,IF(OR(AB781=$AB$4:$AB780)=FALSE,", ",""),") "),""))</f>
        <v/>
      </c>
      <c r="AF780" s="11" t="str">
        <f t="array" ref="AF780">IF((COUNTBLANK(D780)=0)*OR($H$2="y",$H$2="m"),IFERROR(LEFT(C780, FIND(" ",C780)-1), C780),"")</f>
        <v/>
      </c>
      <c r="AG780" s="11" t="str">
        <f t="array" ref="AG780">IF(COUNTBLANK(D780)=1,"",IF(OR($H$2="y",$H$2="m"),IF(AA780=AA779,IF(OR(AC780=$AC$4:$AC779)=FALSE,AG779&amp;AF780,AG779),"("&amp;AF780)&amp;IF(AA780=AA781,IF(OR(AC781=$AC$4:$AC780)=FALSE,", ",""),") "),""))</f>
        <v/>
      </c>
      <c r="AH780" s="10" t="str">
        <f>IF((COUNTBLANK(D780)=1),"",IF(D780=D779,AH779,"")&amp;IF(B779&lt;&gt;B780,((IF(COUNTBLANK(E780)=1,$D$3&amp;"Non-type material: "&amp;$D$3,$D$3&amp;INDEX('type-categories'!$A$2:$B$100,MATCH(E780,'type-categories'!$A$2:$A$100,0),2)&amp;$D$3))),"")&amp;(IF(K780&lt;&gt;K779,$C$2&amp;UPPER(K780)&amp;$C$2&amp;$K$3&amp;" ",(IF(B780&lt;&gt;B779,$C$2&amp;UPPER(K780)&amp;$C$2&amp;$K$3&amp;" ",""))))&amp;IF((AA780&lt;&gt;AA781)*($H$2="y"),AD780&amp;AE780,IF((AA780&lt;&gt;AA781)*($H$2="m"),AD780&amp;AG780,IF(($H$2&lt;&gt;"m")*($H$2&lt;&gt;"Y"),(IF(F780=0,"",F780&amp;" "&amp;$F$4&amp;" "))&amp;(IF(G780=0,"",G780&amp;" "&amp;$G$4&amp;" "))&amp;(IF(H780=0,"",H780&amp;" "&amp;H$4&amp;" "))&amp;(IF(I780=0,"",I780&amp;" "&amp;$I$4&amp;" "))&amp;(IF(J780=0,"",J780&amp;" "&amp;$J$4&amp;" ")),"")))&amp;"; "&amp;IF((B780=B779)*(AA780=AA779), "same collecting data; ", IF((B780=B779)*(Z779=Z780),"same locality; ",(IF(COUNTBLANK(L780)=1,"",$D$2&amp;L780&amp;$L$3&amp;" "&amp;$D$2))&amp;(IF(COUNTBLANK(M780)=1,"",$E$2&amp;M780&amp;$E$2&amp;", "))&amp;(IF(COUNTBLANK(N780)=1,"",N780&amp;"; "))&amp;(IF(COUNTBLANK(O780)=1,"",O780&amp;"; ")))&amp;(IF(COUNTBLANK(P780)=1,"",P780&amp;"; "))&amp;(IF(COUNTBLANK(Q780)=1,"",Q780&amp;"; "))&amp;(IF(COUNTBLANK(R780)=1,"",R780&amp;"m, "))&amp;IF((COUNTBLANK(S780)=0)*(S780&lt;&gt;S779), S780&amp;"; ","")&amp;(IF(COUNTBLANK(U780)=1,"",U780&amp;"; "))&amp;(IF(COUNTBLANK(T780)=1,"",IF(COUNTBLANK(F$2)=1,T780&amp;"; ",T780&amp;" "&amp;F$2&amp;"; "))))&amp;(IF(COUNTBLANK(V780)=1,"",V780&amp;"; "))&amp;IF((COUNTBLANK(C780)=1),"",C780)&amp;IF((B780=B781)*(K780=K781)*(L780=L781)*(M780=M781),IF(($H$2&lt;&gt;"m")*($H$2&lt;&gt;"Y"), " • ", IF((ISNUMBER(FIND(")",AE780))), " • ", "")),IF((B780=B781)*(K780=K781)," • ",". ")))</f>
        <v/>
      </c>
      <c r="AI780" s="1"/>
    </row>
    <row r="781" spans="1:35" x14ac:dyDescent="0.25">
      <c r="A781" s="3" t="str">
        <f t="shared" si="87"/>
        <v/>
      </c>
      <c r="B781" s="53" t="str">
        <f t="shared" si="85"/>
        <v/>
      </c>
      <c r="C781" s="57"/>
      <c r="D781" s="57"/>
      <c r="E781" s="57"/>
      <c r="F781" s="57"/>
      <c r="G781" s="57"/>
      <c r="H781" s="57"/>
      <c r="I781" s="57"/>
      <c r="J781" s="57"/>
      <c r="K781" s="57"/>
      <c r="L781" s="57"/>
      <c r="M781" s="54"/>
      <c r="N781" s="57"/>
      <c r="O781" s="58"/>
      <c r="P781" s="58"/>
      <c r="Q781" s="58"/>
      <c r="R781" s="58"/>
      <c r="S781" s="54"/>
      <c r="T781" s="57"/>
      <c r="U781" s="57"/>
      <c r="V781" s="57"/>
      <c r="W781" s="57"/>
      <c r="X781" s="147" t="str">
        <f>IF(COUNTBLANK(D781)=1,"",IF('order-admin-units'!$I$1&lt;&gt;"y", "", IF(COUNTBLANK(K781)=1, 'order-admin-units'!$B$1+1, VLOOKUP(K781, ordercountry, 2))))</f>
        <v/>
      </c>
      <c r="Y781" s="147" t="str">
        <f>IF(COUNTBLANK(D781)=1,"",IF('order-admin-units'!$I$1&lt;&gt;"y", "", IF(COUNTBLANK(K781:L781)&gt;0, 'order-admin-units'!$B$2+1, VLOOKUP(K781&amp;"@"&amp;L781, orderadmin, 2))))</f>
        <v/>
      </c>
      <c r="Z781" s="147" t="str">
        <f t="shared" si="88"/>
        <v/>
      </c>
      <c r="AA781" s="147" t="str">
        <f t="shared" si="89"/>
        <v/>
      </c>
      <c r="AB781" s="147" t="str">
        <f t="shared" si="90"/>
        <v/>
      </c>
      <c r="AC781" s="147" t="str">
        <f t="shared" si="86"/>
        <v/>
      </c>
      <c r="AD781" s="11" t="str">
        <f t="shared" si="91"/>
        <v/>
      </c>
      <c r="AE781" s="11" t="str">
        <f t="array" ref="AE781">IF(COUNTBLANK(D781)=1,"",IF(OR($H$2="y",$H$2="m"),IF(AA781=AA780,IF(OR(AB781=$AB$4:$AB780)=FALSE,AE780&amp;C781,AE780),"("&amp;C781)&amp;IF(AA781=AA782,IF(OR(AB782=$AB$4:$AB781)=FALSE,", ",""),") "),""))</f>
        <v/>
      </c>
      <c r="AF781" s="11" t="str">
        <f t="array" ref="AF781">IF((COUNTBLANK(D781)=0)*OR($H$2="y",$H$2="m"),IFERROR(LEFT(C781, FIND(" ",C781)-1), C781),"")</f>
        <v/>
      </c>
      <c r="AG781" s="11" t="str">
        <f t="array" ref="AG781">IF(COUNTBLANK(D781)=1,"",IF(OR($H$2="y",$H$2="m"),IF(AA781=AA780,IF(OR(AC781=$AC$4:$AC780)=FALSE,AG780&amp;AF781,AG780),"("&amp;AF781)&amp;IF(AA781=AA782,IF(OR(AC782=$AC$4:$AC781)=FALSE,", ",""),") "),""))</f>
        <v/>
      </c>
      <c r="AH781" s="10" t="str">
        <f>IF((COUNTBLANK(D781)=1),"",IF(D781=D780,AH780,"")&amp;IF(B780&lt;&gt;B781,((IF(COUNTBLANK(E781)=1,$D$3&amp;"Non-type material: "&amp;$D$3,$D$3&amp;INDEX('type-categories'!$A$2:$B$100,MATCH(E781,'type-categories'!$A$2:$A$100,0),2)&amp;$D$3))),"")&amp;(IF(K781&lt;&gt;K780,$C$2&amp;UPPER(K781)&amp;$C$2&amp;$K$3&amp;" ",(IF(B781&lt;&gt;B780,$C$2&amp;UPPER(K781)&amp;$C$2&amp;$K$3&amp;" ",""))))&amp;IF((AA781&lt;&gt;AA782)*($H$2="y"),AD781&amp;AE781,IF((AA781&lt;&gt;AA782)*($H$2="m"),AD781&amp;AG781,IF(($H$2&lt;&gt;"m")*($H$2&lt;&gt;"Y"),(IF(F781=0,"",F781&amp;" "&amp;$F$4&amp;" "))&amp;(IF(G781=0,"",G781&amp;" "&amp;$G$4&amp;" "))&amp;(IF(H781=0,"",H781&amp;" "&amp;H$4&amp;" "))&amp;(IF(I781=0,"",I781&amp;" "&amp;$I$4&amp;" "))&amp;(IF(J781=0,"",J781&amp;" "&amp;$J$4&amp;" ")),"")))&amp;"; "&amp;IF((B781=B780)*(AA781=AA780), "same collecting data; ", IF((B781=B780)*(Z780=Z781),"same locality; ",(IF(COUNTBLANK(L781)=1,"",$D$2&amp;L781&amp;$L$3&amp;" "&amp;$D$2))&amp;(IF(COUNTBLANK(M781)=1,"",$E$2&amp;M781&amp;$E$2&amp;", "))&amp;(IF(COUNTBLANK(N781)=1,"",N781&amp;"; "))&amp;(IF(COUNTBLANK(O781)=1,"",O781&amp;"; ")))&amp;(IF(COUNTBLANK(P781)=1,"",P781&amp;"; "))&amp;(IF(COUNTBLANK(Q781)=1,"",Q781&amp;"; "))&amp;(IF(COUNTBLANK(R781)=1,"",R781&amp;"m, "))&amp;IF((COUNTBLANK(S781)=0)*(S781&lt;&gt;S780), S781&amp;"; ","")&amp;(IF(COUNTBLANK(U781)=1,"",U781&amp;"; "))&amp;(IF(COUNTBLANK(T781)=1,"",IF(COUNTBLANK(F$2)=1,T781&amp;"; ",T781&amp;" "&amp;F$2&amp;"; "))))&amp;(IF(COUNTBLANK(V781)=1,"",V781&amp;"; "))&amp;IF((COUNTBLANK(C781)=1),"",C781)&amp;IF((B781=B782)*(K781=K782)*(L781=L782)*(M781=M782),IF(($H$2&lt;&gt;"m")*($H$2&lt;&gt;"Y"), " • ", IF((ISNUMBER(FIND(")",AE781))), " • ", "")),IF((B781=B782)*(K781=K782)," • ",". ")))</f>
        <v/>
      </c>
      <c r="AI781" s="1"/>
    </row>
    <row r="782" spans="1:35" x14ac:dyDescent="0.25">
      <c r="A782" s="3" t="str">
        <f t="shared" si="87"/>
        <v/>
      </c>
      <c r="B782" s="53" t="str">
        <f t="shared" si="85"/>
        <v/>
      </c>
      <c r="C782" s="57"/>
      <c r="D782" s="57"/>
      <c r="E782" s="57"/>
      <c r="F782" s="57"/>
      <c r="G782" s="57"/>
      <c r="H782" s="57"/>
      <c r="I782" s="57"/>
      <c r="J782" s="57"/>
      <c r="K782" s="57"/>
      <c r="L782" s="57"/>
      <c r="M782" s="54"/>
      <c r="N782" s="57"/>
      <c r="O782" s="58"/>
      <c r="P782" s="58"/>
      <c r="Q782" s="58"/>
      <c r="R782" s="58"/>
      <c r="S782" s="54"/>
      <c r="T782" s="57"/>
      <c r="U782" s="57"/>
      <c r="V782" s="57"/>
      <c r="W782" s="57"/>
      <c r="X782" s="147" t="str">
        <f>IF(COUNTBLANK(D782)=1,"",IF('order-admin-units'!$I$1&lt;&gt;"y", "", IF(COUNTBLANK(K782)=1, 'order-admin-units'!$B$1+1, VLOOKUP(K782, ordercountry, 2))))</f>
        <v/>
      </c>
      <c r="Y782" s="147" t="str">
        <f>IF(COUNTBLANK(D782)=1,"",IF('order-admin-units'!$I$1&lt;&gt;"y", "", IF(COUNTBLANK(K782:L782)&gt;0, 'order-admin-units'!$B$2+1, VLOOKUP(K782&amp;"@"&amp;L782, orderadmin, 2))))</f>
        <v/>
      </c>
      <c r="Z782" s="147" t="str">
        <f t="shared" si="88"/>
        <v/>
      </c>
      <c r="AA782" s="147" t="str">
        <f t="shared" si="89"/>
        <v/>
      </c>
      <c r="AB782" s="147" t="str">
        <f t="shared" si="90"/>
        <v/>
      </c>
      <c r="AC782" s="147" t="str">
        <f t="shared" si="86"/>
        <v/>
      </c>
      <c r="AD782" s="11" t="str">
        <f t="shared" si="91"/>
        <v/>
      </c>
      <c r="AE782" s="11" t="str">
        <f t="array" ref="AE782">IF(COUNTBLANK(D782)=1,"",IF(OR($H$2="y",$H$2="m"),IF(AA782=AA781,IF(OR(AB782=$AB$4:$AB781)=FALSE,AE781&amp;C782,AE781),"("&amp;C782)&amp;IF(AA782=AA783,IF(OR(AB783=$AB$4:$AB782)=FALSE,", ",""),") "),""))</f>
        <v/>
      </c>
      <c r="AF782" s="11" t="str">
        <f t="array" ref="AF782">IF((COUNTBLANK(D782)=0)*OR($H$2="y",$H$2="m"),IFERROR(LEFT(C782, FIND(" ",C782)-1), C782),"")</f>
        <v/>
      </c>
      <c r="AG782" s="11" t="str">
        <f t="array" ref="AG782">IF(COUNTBLANK(D782)=1,"",IF(OR($H$2="y",$H$2="m"),IF(AA782=AA781,IF(OR(AC782=$AC$4:$AC781)=FALSE,AG781&amp;AF782,AG781),"("&amp;AF782)&amp;IF(AA782=AA783,IF(OR(AC783=$AC$4:$AC782)=FALSE,", ",""),") "),""))</f>
        <v/>
      </c>
      <c r="AH782" s="10" t="str">
        <f>IF((COUNTBLANK(D782)=1),"",IF(D782=D781,AH781,"")&amp;IF(B781&lt;&gt;B782,((IF(COUNTBLANK(E782)=1,$D$3&amp;"Non-type material: "&amp;$D$3,$D$3&amp;INDEX('type-categories'!$A$2:$B$100,MATCH(E782,'type-categories'!$A$2:$A$100,0),2)&amp;$D$3))),"")&amp;(IF(K782&lt;&gt;K781,$C$2&amp;UPPER(K782)&amp;$C$2&amp;$K$3&amp;" ",(IF(B782&lt;&gt;B781,$C$2&amp;UPPER(K782)&amp;$C$2&amp;$K$3&amp;" ",""))))&amp;IF((AA782&lt;&gt;AA783)*($H$2="y"),AD782&amp;AE782,IF((AA782&lt;&gt;AA783)*($H$2="m"),AD782&amp;AG782,IF(($H$2&lt;&gt;"m")*($H$2&lt;&gt;"Y"),(IF(F782=0,"",F782&amp;" "&amp;$F$4&amp;" "))&amp;(IF(G782=0,"",G782&amp;" "&amp;$G$4&amp;" "))&amp;(IF(H782=0,"",H782&amp;" "&amp;H$4&amp;" "))&amp;(IF(I782=0,"",I782&amp;" "&amp;$I$4&amp;" "))&amp;(IF(J782=0,"",J782&amp;" "&amp;$J$4&amp;" ")),"")))&amp;"; "&amp;IF((B782=B781)*(AA782=AA781), "same collecting data; ", IF((B782=B781)*(Z781=Z782),"same locality; ",(IF(COUNTBLANK(L782)=1,"",$D$2&amp;L782&amp;$L$3&amp;" "&amp;$D$2))&amp;(IF(COUNTBLANK(M782)=1,"",$E$2&amp;M782&amp;$E$2&amp;", "))&amp;(IF(COUNTBLANK(N782)=1,"",N782&amp;"; "))&amp;(IF(COUNTBLANK(O782)=1,"",O782&amp;"; ")))&amp;(IF(COUNTBLANK(P782)=1,"",P782&amp;"; "))&amp;(IF(COUNTBLANK(Q782)=1,"",Q782&amp;"; "))&amp;(IF(COUNTBLANK(R782)=1,"",R782&amp;"m, "))&amp;IF((COUNTBLANK(S782)=0)*(S782&lt;&gt;S781), S782&amp;"; ","")&amp;(IF(COUNTBLANK(U782)=1,"",U782&amp;"; "))&amp;(IF(COUNTBLANK(T782)=1,"",IF(COUNTBLANK(F$2)=1,T782&amp;"; ",T782&amp;" "&amp;F$2&amp;"; "))))&amp;(IF(COUNTBLANK(V782)=1,"",V782&amp;"; "))&amp;IF((COUNTBLANK(C782)=1),"",C782)&amp;IF((B782=B783)*(K782=K783)*(L782=L783)*(M782=M783),IF(($H$2&lt;&gt;"m")*($H$2&lt;&gt;"Y"), " • ", IF((ISNUMBER(FIND(")",AE782))), " • ", "")),IF((B782=B783)*(K782=K783)," • ",". ")))</f>
        <v/>
      </c>
      <c r="AI782" s="1"/>
    </row>
    <row r="783" spans="1:35" x14ac:dyDescent="0.25">
      <c r="A783" s="3" t="str">
        <f t="shared" si="87"/>
        <v/>
      </c>
      <c r="B783" s="53" t="str">
        <f t="shared" si="85"/>
        <v/>
      </c>
      <c r="C783" s="57"/>
      <c r="D783" s="57"/>
      <c r="E783" s="57"/>
      <c r="F783" s="57"/>
      <c r="G783" s="57"/>
      <c r="H783" s="57"/>
      <c r="I783" s="57"/>
      <c r="J783" s="57"/>
      <c r="K783" s="57"/>
      <c r="L783" s="57"/>
      <c r="M783" s="54"/>
      <c r="N783" s="57"/>
      <c r="O783" s="58"/>
      <c r="P783" s="58"/>
      <c r="Q783" s="58"/>
      <c r="R783" s="58"/>
      <c r="S783" s="54"/>
      <c r="T783" s="57"/>
      <c r="U783" s="57"/>
      <c r="V783" s="57"/>
      <c r="W783" s="57"/>
      <c r="X783" s="147" t="str">
        <f>IF(COUNTBLANK(D783)=1,"",IF('order-admin-units'!$I$1&lt;&gt;"y", "", IF(COUNTBLANK(K783)=1, 'order-admin-units'!$B$1+1, VLOOKUP(K783, ordercountry, 2))))</f>
        <v/>
      </c>
      <c r="Y783" s="147" t="str">
        <f>IF(COUNTBLANK(D783)=1,"",IF('order-admin-units'!$I$1&lt;&gt;"y", "", IF(COUNTBLANK(K783:L783)&gt;0, 'order-admin-units'!$B$2+1, VLOOKUP(K783&amp;"@"&amp;L783, orderadmin, 2))))</f>
        <v/>
      </c>
      <c r="Z783" s="147" t="str">
        <f t="shared" si="88"/>
        <v/>
      </c>
      <c r="AA783" s="147" t="str">
        <f t="shared" si="89"/>
        <v/>
      </c>
      <c r="AB783" s="147" t="str">
        <f t="shared" si="90"/>
        <v/>
      </c>
      <c r="AC783" s="147" t="str">
        <f t="shared" si="86"/>
        <v/>
      </c>
      <c r="AD783" s="11" t="str">
        <f t="shared" si="91"/>
        <v/>
      </c>
      <c r="AE783" s="11" t="str">
        <f t="array" ref="AE783">IF(COUNTBLANK(D783)=1,"",IF(OR($H$2="y",$H$2="m"),IF(AA783=AA782,IF(OR(AB783=$AB$4:$AB782)=FALSE,AE782&amp;C783,AE782),"("&amp;C783)&amp;IF(AA783=AA784,IF(OR(AB784=$AB$4:$AB783)=FALSE,", ",""),") "),""))</f>
        <v/>
      </c>
      <c r="AF783" s="11" t="str">
        <f t="array" ref="AF783">IF((COUNTBLANK(D783)=0)*OR($H$2="y",$H$2="m"),IFERROR(LEFT(C783, FIND(" ",C783)-1), C783),"")</f>
        <v/>
      </c>
      <c r="AG783" s="11" t="str">
        <f t="array" ref="AG783">IF(COUNTBLANK(D783)=1,"",IF(OR($H$2="y",$H$2="m"),IF(AA783=AA782,IF(OR(AC783=$AC$4:$AC782)=FALSE,AG782&amp;AF783,AG782),"("&amp;AF783)&amp;IF(AA783=AA784,IF(OR(AC784=$AC$4:$AC783)=FALSE,", ",""),") "),""))</f>
        <v/>
      </c>
      <c r="AH783" s="10" t="str">
        <f>IF((COUNTBLANK(D783)=1),"",IF(D783=D782,AH782,"")&amp;IF(B782&lt;&gt;B783,((IF(COUNTBLANK(E783)=1,$D$3&amp;"Non-type material: "&amp;$D$3,$D$3&amp;INDEX('type-categories'!$A$2:$B$100,MATCH(E783,'type-categories'!$A$2:$A$100,0),2)&amp;$D$3))),"")&amp;(IF(K783&lt;&gt;K782,$C$2&amp;UPPER(K783)&amp;$C$2&amp;$K$3&amp;" ",(IF(B783&lt;&gt;B782,$C$2&amp;UPPER(K783)&amp;$C$2&amp;$K$3&amp;" ",""))))&amp;IF((AA783&lt;&gt;AA784)*($H$2="y"),AD783&amp;AE783,IF((AA783&lt;&gt;AA784)*($H$2="m"),AD783&amp;AG783,IF(($H$2&lt;&gt;"m")*($H$2&lt;&gt;"Y"),(IF(F783=0,"",F783&amp;" "&amp;$F$4&amp;" "))&amp;(IF(G783=0,"",G783&amp;" "&amp;$G$4&amp;" "))&amp;(IF(H783=0,"",H783&amp;" "&amp;H$4&amp;" "))&amp;(IF(I783=0,"",I783&amp;" "&amp;$I$4&amp;" "))&amp;(IF(J783=0,"",J783&amp;" "&amp;$J$4&amp;" ")),"")))&amp;"; "&amp;IF((B783=B782)*(AA783=AA782), "same collecting data; ", IF((B783=B782)*(Z782=Z783),"same locality; ",(IF(COUNTBLANK(L783)=1,"",$D$2&amp;L783&amp;$L$3&amp;" "&amp;$D$2))&amp;(IF(COUNTBLANK(M783)=1,"",$E$2&amp;M783&amp;$E$2&amp;", "))&amp;(IF(COUNTBLANK(N783)=1,"",N783&amp;"; "))&amp;(IF(COUNTBLANK(O783)=1,"",O783&amp;"; ")))&amp;(IF(COUNTBLANK(P783)=1,"",P783&amp;"; "))&amp;(IF(COUNTBLANK(Q783)=1,"",Q783&amp;"; "))&amp;(IF(COUNTBLANK(R783)=1,"",R783&amp;"m, "))&amp;IF((COUNTBLANK(S783)=0)*(S783&lt;&gt;S782), S783&amp;"; ","")&amp;(IF(COUNTBLANK(U783)=1,"",U783&amp;"; "))&amp;(IF(COUNTBLANK(T783)=1,"",IF(COUNTBLANK(F$2)=1,T783&amp;"; ",T783&amp;" "&amp;F$2&amp;"; "))))&amp;(IF(COUNTBLANK(V783)=1,"",V783&amp;"; "))&amp;IF((COUNTBLANK(C783)=1),"",C783)&amp;IF((B783=B784)*(K783=K784)*(L783=L784)*(M783=M784),IF(($H$2&lt;&gt;"m")*($H$2&lt;&gt;"Y"), " • ", IF((ISNUMBER(FIND(")",AE783))), " • ", "")),IF((B783=B784)*(K783=K784)," • ",". ")))</f>
        <v/>
      </c>
      <c r="AI783" s="1"/>
    </row>
    <row r="784" spans="1:35" x14ac:dyDescent="0.25">
      <c r="A784" s="3" t="str">
        <f t="shared" si="87"/>
        <v/>
      </c>
      <c r="B784" s="53" t="str">
        <f t="shared" si="85"/>
        <v/>
      </c>
      <c r="C784" s="57"/>
      <c r="D784" s="57"/>
      <c r="E784" s="57"/>
      <c r="F784" s="57"/>
      <c r="G784" s="57"/>
      <c r="H784" s="57"/>
      <c r="I784" s="57"/>
      <c r="J784" s="57"/>
      <c r="K784" s="57"/>
      <c r="L784" s="57"/>
      <c r="M784" s="54"/>
      <c r="N784" s="57"/>
      <c r="O784" s="58"/>
      <c r="P784" s="58"/>
      <c r="Q784" s="58"/>
      <c r="R784" s="58"/>
      <c r="S784" s="54"/>
      <c r="T784" s="57"/>
      <c r="U784" s="57"/>
      <c r="V784" s="57"/>
      <c r="W784" s="57"/>
      <c r="X784" s="147" t="str">
        <f>IF(COUNTBLANK(D784)=1,"",IF('order-admin-units'!$I$1&lt;&gt;"y", "", IF(COUNTBLANK(K784)=1, 'order-admin-units'!$B$1+1, VLOOKUP(K784, ordercountry, 2))))</f>
        <v/>
      </c>
      <c r="Y784" s="147" t="str">
        <f>IF(COUNTBLANK(D784)=1,"",IF('order-admin-units'!$I$1&lt;&gt;"y", "", IF(COUNTBLANK(K784:L784)&gt;0, 'order-admin-units'!$B$2+1, VLOOKUP(K784&amp;"@"&amp;L784, orderadmin, 2))))</f>
        <v/>
      </c>
      <c r="Z784" s="147" t="str">
        <f t="shared" si="88"/>
        <v/>
      </c>
      <c r="AA784" s="147" t="str">
        <f t="shared" si="89"/>
        <v/>
      </c>
      <c r="AB784" s="147" t="str">
        <f t="shared" si="90"/>
        <v/>
      </c>
      <c r="AC784" s="147" t="str">
        <f t="shared" si="86"/>
        <v/>
      </c>
      <c r="AD784" s="11" t="str">
        <f t="shared" si="91"/>
        <v/>
      </c>
      <c r="AE784" s="11" t="str">
        <f t="array" ref="AE784">IF(COUNTBLANK(D784)=1,"",IF(OR($H$2="y",$H$2="m"),IF(AA784=AA783,IF(OR(AB784=$AB$4:$AB783)=FALSE,AE783&amp;C784,AE783),"("&amp;C784)&amp;IF(AA784=AA785,IF(OR(AB785=$AB$4:$AB784)=FALSE,", ",""),") "),""))</f>
        <v/>
      </c>
      <c r="AF784" s="11" t="str">
        <f t="array" ref="AF784">IF((COUNTBLANK(D784)=0)*OR($H$2="y",$H$2="m"),IFERROR(LEFT(C784, FIND(" ",C784)-1), C784),"")</f>
        <v/>
      </c>
      <c r="AG784" s="11" t="str">
        <f t="array" ref="AG784">IF(COUNTBLANK(D784)=1,"",IF(OR($H$2="y",$H$2="m"),IF(AA784=AA783,IF(OR(AC784=$AC$4:$AC783)=FALSE,AG783&amp;AF784,AG783),"("&amp;AF784)&amp;IF(AA784=AA785,IF(OR(AC785=$AC$4:$AC784)=FALSE,", ",""),") "),""))</f>
        <v/>
      </c>
      <c r="AH784" s="10" t="str">
        <f>IF((COUNTBLANK(D784)=1),"",IF(D784=D783,AH783,"")&amp;IF(B783&lt;&gt;B784,((IF(COUNTBLANK(E784)=1,$D$3&amp;"Non-type material: "&amp;$D$3,$D$3&amp;INDEX('type-categories'!$A$2:$B$100,MATCH(E784,'type-categories'!$A$2:$A$100,0),2)&amp;$D$3))),"")&amp;(IF(K784&lt;&gt;K783,$C$2&amp;UPPER(K784)&amp;$C$2&amp;$K$3&amp;" ",(IF(B784&lt;&gt;B783,$C$2&amp;UPPER(K784)&amp;$C$2&amp;$K$3&amp;" ",""))))&amp;IF((AA784&lt;&gt;AA785)*($H$2="y"),AD784&amp;AE784,IF((AA784&lt;&gt;AA785)*($H$2="m"),AD784&amp;AG784,IF(($H$2&lt;&gt;"m")*($H$2&lt;&gt;"Y"),(IF(F784=0,"",F784&amp;" "&amp;$F$4&amp;" "))&amp;(IF(G784=0,"",G784&amp;" "&amp;$G$4&amp;" "))&amp;(IF(H784=0,"",H784&amp;" "&amp;H$4&amp;" "))&amp;(IF(I784=0,"",I784&amp;" "&amp;$I$4&amp;" "))&amp;(IF(J784=0,"",J784&amp;" "&amp;$J$4&amp;" ")),"")))&amp;"; "&amp;IF((B784=B783)*(AA784=AA783), "same collecting data; ", IF((B784=B783)*(Z783=Z784),"same locality; ",(IF(COUNTBLANK(L784)=1,"",$D$2&amp;L784&amp;$L$3&amp;" "&amp;$D$2))&amp;(IF(COUNTBLANK(M784)=1,"",$E$2&amp;M784&amp;$E$2&amp;", "))&amp;(IF(COUNTBLANK(N784)=1,"",N784&amp;"; "))&amp;(IF(COUNTBLANK(O784)=1,"",O784&amp;"; ")))&amp;(IF(COUNTBLANK(P784)=1,"",P784&amp;"; "))&amp;(IF(COUNTBLANK(Q784)=1,"",Q784&amp;"; "))&amp;(IF(COUNTBLANK(R784)=1,"",R784&amp;"m, "))&amp;IF((COUNTBLANK(S784)=0)*(S784&lt;&gt;S783), S784&amp;"; ","")&amp;(IF(COUNTBLANK(U784)=1,"",U784&amp;"; "))&amp;(IF(COUNTBLANK(T784)=1,"",IF(COUNTBLANK(F$2)=1,T784&amp;"; ",T784&amp;" "&amp;F$2&amp;"; "))))&amp;(IF(COUNTBLANK(V784)=1,"",V784&amp;"; "))&amp;IF((COUNTBLANK(C784)=1),"",C784)&amp;IF((B784=B785)*(K784=K785)*(L784=L785)*(M784=M785),IF(($H$2&lt;&gt;"m")*($H$2&lt;&gt;"Y"), " • ", IF((ISNUMBER(FIND(")",AE784))), " • ", "")),IF((B784=B785)*(K784=K785)," • ",". ")))</f>
        <v/>
      </c>
      <c r="AI784" s="1"/>
    </row>
    <row r="785" spans="1:35" x14ac:dyDescent="0.25">
      <c r="A785" s="3" t="str">
        <f t="shared" si="87"/>
        <v/>
      </c>
      <c r="B785" s="53" t="str">
        <f t="shared" si="85"/>
        <v/>
      </c>
      <c r="C785" s="57"/>
      <c r="D785" s="57"/>
      <c r="E785" s="57"/>
      <c r="F785" s="57"/>
      <c r="G785" s="57"/>
      <c r="H785" s="57"/>
      <c r="I785" s="57"/>
      <c r="J785" s="57"/>
      <c r="K785" s="57"/>
      <c r="L785" s="57"/>
      <c r="M785" s="54"/>
      <c r="N785" s="57"/>
      <c r="O785" s="58"/>
      <c r="P785" s="58"/>
      <c r="Q785" s="58"/>
      <c r="R785" s="58"/>
      <c r="S785" s="54"/>
      <c r="T785" s="57"/>
      <c r="U785" s="57"/>
      <c r="V785" s="57"/>
      <c r="W785" s="57"/>
      <c r="X785" s="147" t="str">
        <f>IF(COUNTBLANK(D785)=1,"",IF('order-admin-units'!$I$1&lt;&gt;"y", "", IF(COUNTBLANK(K785)=1, 'order-admin-units'!$B$1+1, VLOOKUP(K785, ordercountry, 2))))</f>
        <v/>
      </c>
      <c r="Y785" s="147" t="str">
        <f>IF(COUNTBLANK(D785)=1,"",IF('order-admin-units'!$I$1&lt;&gt;"y", "", IF(COUNTBLANK(K785:L785)&gt;0, 'order-admin-units'!$B$2+1, VLOOKUP(K785&amp;"@"&amp;L785, orderadmin, 2))))</f>
        <v/>
      </c>
      <c r="Z785" s="147" t="str">
        <f t="shared" si="88"/>
        <v/>
      </c>
      <c r="AA785" s="147" t="str">
        <f t="shared" si="89"/>
        <v/>
      </c>
      <c r="AB785" s="147" t="str">
        <f t="shared" si="90"/>
        <v/>
      </c>
      <c r="AC785" s="147" t="str">
        <f t="shared" si="86"/>
        <v/>
      </c>
      <c r="AD785" s="11" t="str">
        <f t="shared" si="91"/>
        <v/>
      </c>
      <c r="AE785" s="11" t="str">
        <f t="array" ref="AE785">IF(COUNTBLANK(D785)=1,"",IF(OR($H$2="y",$H$2="m"),IF(AA785=AA784,IF(OR(AB785=$AB$4:$AB784)=FALSE,AE784&amp;C785,AE784),"("&amp;C785)&amp;IF(AA785=AA786,IF(OR(AB786=$AB$4:$AB785)=FALSE,", ",""),") "),""))</f>
        <v/>
      </c>
      <c r="AF785" s="11" t="str">
        <f t="array" ref="AF785">IF((COUNTBLANK(D785)=0)*OR($H$2="y",$H$2="m"),IFERROR(LEFT(C785, FIND(" ",C785)-1), C785),"")</f>
        <v/>
      </c>
      <c r="AG785" s="11" t="str">
        <f t="array" ref="AG785">IF(COUNTBLANK(D785)=1,"",IF(OR($H$2="y",$H$2="m"),IF(AA785=AA784,IF(OR(AC785=$AC$4:$AC784)=FALSE,AG784&amp;AF785,AG784),"("&amp;AF785)&amp;IF(AA785=AA786,IF(OR(AC786=$AC$4:$AC785)=FALSE,", ",""),") "),""))</f>
        <v/>
      </c>
      <c r="AH785" s="10" t="str">
        <f>IF((COUNTBLANK(D785)=1),"",IF(D785=D784,AH784,"")&amp;IF(B784&lt;&gt;B785,((IF(COUNTBLANK(E785)=1,$D$3&amp;"Non-type material: "&amp;$D$3,$D$3&amp;INDEX('type-categories'!$A$2:$B$100,MATCH(E785,'type-categories'!$A$2:$A$100,0),2)&amp;$D$3))),"")&amp;(IF(K785&lt;&gt;K784,$C$2&amp;UPPER(K785)&amp;$C$2&amp;$K$3&amp;" ",(IF(B785&lt;&gt;B784,$C$2&amp;UPPER(K785)&amp;$C$2&amp;$K$3&amp;" ",""))))&amp;IF((AA785&lt;&gt;AA786)*($H$2="y"),AD785&amp;AE785,IF((AA785&lt;&gt;AA786)*($H$2="m"),AD785&amp;AG785,IF(($H$2&lt;&gt;"m")*($H$2&lt;&gt;"Y"),(IF(F785=0,"",F785&amp;" "&amp;$F$4&amp;" "))&amp;(IF(G785=0,"",G785&amp;" "&amp;$G$4&amp;" "))&amp;(IF(H785=0,"",H785&amp;" "&amp;H$4&amp;" "))&amp;(IF(I785=0,"",I785&amp;" "&amp;$I$4&amp;" "))&amp;(IF(J785=0,"",J785&amp;" "&amp;$J$4&amp;" ")),"")))&amp;"; "&amp;IF((B785=B784)*(AA785=AA784), "same collecting data; ", IF((B785=B784)*(Z784=Z785),"same locality; ",(IF(COUNTBLANK(L785)=1,"",$D$2&amp;L785&amp;$L$3&amp;" "&amp;$D$2))&amp;(IF(COUNTBLANK(M785)=1,"",$E$2&amp;M785&amp;$E$2&amp;", "))&amp;(IF(COUNTBLANK(N785)=1,"",N785&amp;"; "))&amp;(IF(COUNTBLANK(O785)=1,"",O785&amp;"; ")))&amp;(IF(COUNTBLANK(P785)=1,"",P785&amp;"; "))&amp;(IF(COUNTBLANK(Q785)=1,"",Q785&amp;"; "))&amp;(IF(COUNTBLANK(R785)=1,"",R785&amp;"m, "))&amp;IF((COUNTBLANK(S785)=0)*(S785&lt;&gt;S784), S785&amp;"; ","")&amp;(IF(COUNTBLANK(U785)=1,"",U785&amp;"; "))&amp;(IF(COUNTBLANK(T785)=1,"",IF(COUNTBLANK(F$2)=1,T785&amp;"; ",T785&amp;" "&amp;F$2&amp;"; "))))&amp;(IF(COUNTBLANK(V785)=1,"",V785&amp;"; "))&amp;IF((COUNTBLANK(C785)=1),"",C785)&amp;IF((B785=B786)*(K785=K786)*(L785=L786)*(M785=M786),IF(($H$2&lt;&gt;"m")*($H$2&lt;&gt;"Y"), " • ", IF((ISNUMBER(FIND(")",AE785))), " • ", "")),IF((B785=B786)*(K785=K786)," • ",". ")))</f>
        <v/>
      </c>
      <c r="AI785" s="1"/>
    </row>
    <row r="786" spans="1:35" x14ac:dyDescent="0.25">
      <c r="A786" s="3" t="str">
        <f t="shared" si="87"/>
        <v/>
      </c>
      <c r="B786" s="53" t="str">
        <f t="shared" si="85"/>
        <v/>
      </c>
      <c r="C786" s="57"/>
      <c r="D786" s="57"/>
      <c r="E786" s="57"/>
      <c r="F786" s="57"/>
      <c r="G786" s="57"/>
      <c r="H786" s="57"/>
      <c r="I786" s="57"/>
      <c r="J786" s="57"/>
      <c r="K786" s="57"/>
      <c r="L786" s="57"/>
      <c r="M786" s="54"/>
      <c r="N786" s="57"/>
      <c r="O786" s="58"/>
      <c r="P786" s="58"/>
      <c r="Q786" s="58"/>
      <c r="R786" s="58"/>
      <c r="S786" s="54"/>
      <c r="T786" s="57"/>
      <c r="U786" s="57"/>
      <c r="V786" s="57"/>
      <c r="W786" s="57"/>
      <c r="X786" s="147" t="str">
        <f>IF(COUNTBLANK(D786)=1,"",IF('order-admin-units'!$I$1&lt;&gt;"y", "", IF(COUNTBLANK(K786)=1, 'order-admin-units'!$B$1+1, VLOOKUP(K786, ordercountry, 2))))</f>
        <v/>
      </c>
      <c r="Y786" s="147" t="str">
        <f>IF(COUNTBLANK(D786)=1,"",IF('order-admin-units'!$I$1&lt;&gt;"y", "", IF(COUNTBLANK(K786:L786)&gt;0, 'order-admin-units'!$B$2+1, VLOOKUP(K786&amp;"@"&amp;L786, orderadmin, 2))))</f>
        <v/>
      </c>
      <c r="Z786" s="147" t="str">
        <f t="shared" si="88"/>
        <v/>
      </c>
      <c r="AA786" s="147" t="str">
        <f t="shared" si="89"/>
        <v/>
      </c>
      <c r="AB786" s="147" t="str">
        <f t="shared" si="90"/>
        <v/>
      </c>
      <c r="AC786" s="147" t="str">
        <f t="shared" si="86"/>
        <v/>
      </c>
      <c r="AD786" s="11" t="str">
        <f t="shared" si="91"/>
        <v/>
      </c>
      <c r="AE786" s="11" t="str">
        <f t="array" ref="AE786">IF(COUNTBLANK(D786)=1,"",IF(OR($H$2="y",$H$2="m"),IF(AA786=AA785,IF(OR(AB786=$AB$4:$AB785)=FALSE,AE785&amp;C786,AE785),"("&amp;C786)&amp;IF(AA786=AA787,IF(OR(AB787=$AB$4:$AB786)=FALSE,", ",""),") "),""))</f>
        <v/>
      </c>
      <c r="AF786" s="11" t="str">
        <f t="array" ref="AF786">IF((COUNTBLANK(D786)=0)*OR($H$2="y",$H$2="m"),IFERROR(LEFT(C786, FIND(" ",C786)-1), C786),"")</f>
        <v/>
      </c>
      <c r="AG786" s="11" t="str">
        <f t="array" ref="AG786">IF(COUNTBLANK(D786)=1,"",IF(OR($H$2="y",$H$2="m"),IF(AA786=AA785,IF(OR(AC786=$AC$4:$AC785)=FALSE,AG785&amp;AF786,AG785),"("&amp;AF786)&amp;IF(AA786=AA787,IF(OR(AC787=$AC$4:$AC786)=FALSE,", ",""),") "),""))</f>
        <v/>
      </c>
      <c r="AH786" s="10" t="str">
        <f>IF((COUNTBLANK(D786)=1),"",IF(D786=D785,AH785,"")&amp;IF(B785&lt;&gt;B786,((IF(COUNTBLANK(E786)=1,$D$3&amp;"Non-type material: "&amp;$D$3,$D$3&amp;INDEX('type-categories'!$A$2:$B$100,MATCH(E786,'type-categories'!$A$2:$A$100,0),2)&amp;$D$3))),"")&amp;(IF(K786&lt;&gt;K785,$C$2&amp;UPPER(K786)&amp;$C$2&amp;$K$3&amp;" ",(IF(B786&lt;&gt;B785,$C$2&amp;UPPER(K786)&amp;$C$2&amp;$K$3&amp;" ",""))))&amp;IF((AA786&lt;&gt;AA787)*($H$2="y"),AD786&amp;AE786,IF((AA786&lt;&gt;AA787)*($H$2="m"),AD786&amp;AG786,IF(($H$2&lt;&gt;"m")*($H$2&lt;&gt;"Y"),(IF(F786=0,"",F786&amp;" "&amp;$F$4&amp;" "))&amp;(IF(G786=0,"",G786&amp;" "&amp;$G$4&amp;" "))&amp;(IF(H786=0,"",H786&amp;" "&amp;H$4&amp;" "))&amp;(IF(I786=0,"",I786&amp;" "&amp;$I$4&amp;" "))&amp;(IF(J786=0,"",J786&amp;" "&amp;$J$4&amp;" ")),"")))&amp;"; "&amp;IF((B786=B785)*(AA786=AA785), "same collecting data; ", IF((B786=B785)*(Z785=Z786),"same locality; ",(IF(COUNTBLANK(L786)=1,"",$D$2&amp;L786&amp;$L$3&amp;" "&amp;$D$2))&amp;(IF(COUNTBLANK(M786)=1,"",$E$2&amp;M786&amp;$E$2&amp;", "))&amp;(IF(COUNTBLANK(N786)=1,"",N786&amp;"; "))&amp;(IF(COUNTBLANK(O786)=1,"",O786&amp;"; ")))&amp;(IF(COUNTBLANK(P786)=1,"",P786&amp;"; "))&amp;(IF(COUNTBLANK(Q786)=1,"",Q786&amp;"; "))&amp;(IF(COUNTBLANK(R786)=1,"",R786&amp;"m, "))&amp;IF((COUNTBLANK(S786)=0)*(S786&lt;&gt;S785), S786&amp;"; ","")&amp;(IF(COUNTBLANK(U786)=1,"",U786&amp;"; "))&amp;(IF(COUNTBLANK(T786)=1,"",IF(COUNTBLANK(F$2)=1,T786&amp;"; ",T786&amp;" "&amp;F$2&amp;"; "))))&amp;(IF(COUNTBLANK(V786)=1,"",V786&amp;"; "))&amp;IF((COUNTBLANK(C786)=1),"",C786)&amp;IF((B786=B787)*(K786=K787)*(L786=L787)*(M786=M787),IF(($H$2&lt;&gt;"m")*($H$2&lt;&gt;"Y"), " • ", IF((ISNUMBER(FIND(")",AE786))), " • ", "")),IF((B786=B787)*(K786=K787)," • ",". ")))</f>
        <v/>
      </c>
      <c r="AI786" s="1"/>
    </row>
    <row r="787" spans="1:35" x14ac:dyDescent="0.25">
      <c r="A787" s="3" t="str">
        <f t="shared" si="87"/>
        <v/>
      </c>
      <c r="B787" s="53" t="str">
        <f t="shared" si="85"/>
        <v/>
      </c>
      <c r="C787" s="57"/>
      <c r="D787" s="57"/>
      <c r="E787" s="57"/>
      <c r="F787" s="57"/>
      <c r="G787" s="57"/>
      <c r="H787" s="57"/>
      <c r="I787" s="57"/>
      <c r="J787" s="57"/>
      <c r="K787" s="57"/>
      <c r="L787" s="57"/>
      <c r="M787" s="54"/>
      <c r="N787" s="57"/>
      <c r="O787" s="58"/>
      <c r="P787" s="58"/>
      <c r="Q787" s="58"/>
      <c r="R787" s="58"/>
      <c r="S787" s="54"/>
      <c r="T787" s="57"/>
      <c r="U787" s="57"/>
      <c r="V787" s="57"/>
      <c r="W787" s="57"/>
      <c r="X787" s="147" t="str">
        <f>IF(COUNTBLANK(D787)=1,"",IF('order-admin-units'!$I$1&lt;&gt;"y", "", IF(COUNTBLANK(K787)=1, 'order-admin-units'!$B$1+1, VLOOKUP(K787, ordercountry, 2))))</f>
        <v/>
      </c>
      <c r="Y787" s="147" t="str">
        <f>IF(COUNTBLANK(D787)=1,"",IF('order-admin-units'!$I$1&lt;&gt;"y", "", IF(COUNTBLANK(K787:L787)&gt;0, 'order-admin-units'!$B$2+1, VLOOKUP(K787&amp;"@"&amp;L787, orderadmin, 2))))</f>
        <v/>
      </c>
      <c r="Z787" s="147" t="str">
        <f t="shared" si="88"/>
        <v/>
      </c>
      <c r="AA787" s="147" t="str">
        <f t="shared" si="89"/>
        <v/>
      </c>
      <c r="AB787" s="147" t="str">
        <f t="shared" si="90"/>
        <v/>
      </c>
      <c r="AC787" s="147" t="str">
        <f t="shared" si="86"/>
        <v/>
      </c>
      <c r="AD787" s="11" t="str">
        <f t="shared" si="91"/>
        <v/>
      </c>
      <c r="AE787" s="11" t="str">
        <f t="array" ref="AE787">IF(COUNTBLANK(D787)=1,"",IF(OR($H$2="y",$H$2="m"),IF(AA787=AA786,IF(OR(AB787=$AB$4:$AB786)=FALSE,AE786&amp;C787,AE786),"("&amp;C787)&amp;IF(AA787=AA788,IF(OR(AB788=$AB$4:$AB787)=FALSE,", ",""),") "),""))</f>
        <v/>
      </c>
      <c r="AF787" s="11" t="str">
        <f t="array" ref="AF787">IF((COUNTBLANK(D787)=0)*OR($H$2="y",$H$2="m"),IFERROR(LEFT(C787, FIND(" ",C787)-1), C787),"")</f>
        <v/>
      </c>
      <c r="AG787" s="11" t="str">
        <f t="array" ref="AG787">IF(COUNTBLANK(D787)=1,"",IF(OR($H$2="y",$H$2="m"),IF(AA787=AA786,IF(OR(AC787=$AC$4:$AC786)=FALSE,AG786&amp;AF787,AG786),"("&amp;AF787)&amp;IF(AA787=AA788,IF(OR(AC788=$AC$4:$AC787)=FALSE,", ",""),") "),""))</f>
        <v/>
      </c>
      <c r="AH787" s="10" t="str">
        <f>IF((COUNTBLANK(D787)=1),"",IF(D787=D786,AH786,"")&amp;IF(B786&lt;&gt;B787,((IF(COUNTBLANK(E787)=1,$D$3&amp;"Non-type material: "&amp;$D$3,$D$3&amp;INDEX('type-categories'!$A$2:$B$100,MATCH(E787,'type-categories'!$A$2:$A$100,0),2)&amp;$D$3))),"")&amp;(IF(K787&lt;&gt;K786,$C$2&amp;UPPER(K787)&amp;$C$2&amp;$K$3&amp;" ",(IF(B787&lt;&gt;B786,$C$2&amp;UPPER(K787)&amp;$C$2&amp;$K$3&amp;" ",""))))&amp;IF((AA787&lt;&gt;AA788)*($H$2="y"),AD787&amp;AE787,IF((AA787&lt;&gt;AA788)*($H$2="m"),AD787&amp;AG787,IF(($H$2&lt;&gt;"m")*($H$2&lt;&gt;"Y"),(IF(F787=0,"",F787&amp;" "&amp;$F$4&amp;" "))&amp;(IF(G787=0,"",G787&amp;" "&amp;$G$4&amp;" "))&amp;(IF(H787=0,"",H787&amp;" "&amp;H$4&amp;" "))&amp;(IF(I787=0,"",I787&amp;" "&amp;$I$4&amp;" "))&amp;(IF(J787=0,"",J787&amp;" "&amp;$J$4&amp;" ")),"")))&amp;"; "&amp;IF((B787=B786)*(AA787=AA786), "same collecting data; ", IF((B787=B786)*(Z786=Z787),"same locality; ",(IF(COUNTBLANK(L787)=1,"",$D$2&amp;L787&amp;$L$3&amp;" "&amp;$D$2))&amp;(IF(COUNTBLANK(M787)=1,"",$E$2&amp;M787&amp;$E$2&amp;", "))&amp;(IF(COUNTBLANK(N787)=1,"",N787&amp;"; "))&amp;(IF(COUNTBLANK(O787)=1,"",O787&amp;"; ")))&amp;(IF(COUNTBLANK(P787)=1,"",P787&amp;"; "))&amp;(IF(COUNTBLANK(Q787)=1,"",Q787&amp;"; "))&amp;(IF(COUNTBLANK(R787)=1,"",R787&amp;"m, "))&amp;IF((COUNTBLANK(S787)=0)*(S787&lt;&gt;S786), S787&amp;"; ","")&amp;(IF(COUNTBLANK(U787)=1,"",U787&amp;"; "))&amp;(IF(COUNTBLANK(T787)=1,"",IF(COUNTBLANK(F$2)=1,T787&amp;"; ",T787&amp;" "&amp;F$2&amp;"; "))))&amp;(IF(COUNTBLANK(V787)=1,"",V787&amp;"; "))&amp;IF((COUNTBLANK(C787)=1),"",C787)&amp;IF((B787=B788)*(K787=K788)*(L787=L788)*(M787=M788),IF(($H$2&lt;&gt;"m")*($H$2&lt;&gt;"Y"), " • ", IF((ISNUMBER(FIND(")",AE787))), " • ", "")),IF((B787=B788)*(K787=K788)," • ",". ")))</f>
        <v/>
      </c>
      <c r="AI787" s="1"/>
    </row>
    <row r="788" spans="1:35" x14ac:dyDescent="0.25">
      <c r="A788" s="3" t="str">
        <f t="shared" si="87"/>
        <v/>
      </c>
      <c r="B788" s="53" t="str">
        <f t="shared" si="85"/>
        <v/>
      </c>
      <c r="C788" s="57"/>
      <c r="D788" s="57"/>
      <c r="E788" s="57"/>
      <c r="F788" s="57"/>
      <c r="G788" s="57"/>
      <c r="H788" s="57"/>
      <c r="I788" s="57"/>
      <c r="J788" s="57"/>
      <c r="K788" s="57"/>
      <c r="L788" s="57"/>
      <c r="M788" s="54"/>
      <c r="N788" s="57"/>
      <c r="O788" s="58"/>
      <c r="P788" s="58"/>
      <c r="Q788" s="58"/>
      <c r="R788" s="58"/>
      <c r="S788" s="54"/>
      <c r="T788" s="57"/>
      <c r="U788" s="57"/>
      <c r="V788" s="57"/>
      <c r="W788" s="57"/>
      <c r="X788" s="147" t="str">
        <f>IF(COUNTBLANK(D788)=1,"",IF('order-admin-units'!$I$1&lt;&gt;"y", "", IF(COUNTBLANK(K788)=1, 'order-admin-units'!$B$1+1, VLOOKUP(K788, ordercountry, 2))))</f>
        <v/>
      </c>
      <c r="Y788" s="147" t="str">
        <f>IF(COUNTBLANK(D788)=1,"",IF('order-admin-units'!$I$1&lt;&gt;"y", "", IF(COUNTBLANK(K788:L788)&gt;0, 'order-admin-units'!$B$2+1, VLOOKUP(K788&amp;"@"&amp;L788, orderadmin, 2))))</f>
        <v/>
      </c>
      <c r="Z788" s="147" t="str">
        <f t="shared" si="88"/>
        <v/>
      </c>
      <c r="AA788" s="147" t="str">
        <f t="shared" si="89"/>
        <v/>
      </c>
      <c r="AB788" s="147" t="str">
        <f t="shared" si="90"/>
        <v/>
      </c>
      <c r="AC788" s="147" t="str">
        <f t="shared" si="86"/>
        <v/>
      </c>
      <c r="AD788" s="11" t="str">
        <f t="shared" si="91"/>
        <v/>
      </c>
      <c r="AE788" s="11" t="str">
        <f t="array" ref="AE788">IF(COUNTBLANK(D788)=1,"",IF(OR($H$2="y",$H$2="m"),IF(AA788=AA787,IF(OR(AB788=$AB$4:$AB787)=FALSE,AE787&amp;C788,AE787),"("&amp;C788)&amp;IF(AA788=AA789,IF(OR(AB789=$AB$4:$AB788)=FALSE,", ",""),") "),""))</f>
        <v/>
      </c>
      <c r="AF788" s="11" t="str">
        <f t="array" ref="AF788">IF((COUNTBLANK(D788)=0)*OR($H$2="y",$H$2="m"),IFERROR(LEFT(C788, FIND(" ",C788)-1), C788),"")</f>
        <v/>
      </c>
      <c r="AG788" s="11" t="str">
        <f t="array" ref="AG788">IF(COUNTBLANK(D788)=1,"",IF(OR($H$2="y",$H$2="m"),IF(AA788=AA787,IF(OR(AC788=$AC$4:$AC787)=FALSE,AG787&amp;AF788,AG787),"("&amp;AF788)&amp;IF(AA788=AA789,IF(OR(AC789=$AC$4:$AC788)=FALSE,", ",""),") "),""))</f>
        <v/>
      </c>
      <c r="AH788" s="10" t="str">
        <f>IF((COUNTBLANK(D788)=1),"",IF(D788=D787,AH787,"")&amp;IF(B787&lt;&gt;B788,((IF(COUNTBLANK(E788)=1,$D$3&amp;"Non-type material: "&amp;$D$3,$D$3&amp;INDEX('type-categories'!$A$2:$B$100,MATCH(E788,'type-categories'!$A$2:$A$100,0),2)&amp;$D$3))),"")&amp;(IF(K788&lt;&gt;K787,$C$2&amp;UPPER(K788)&amp;$C$2&amp;$K$3&amp;" ",(IF(B788&lt;&gt;B787,$C$2&amp;UPPER(K788)&amp;$C$2&amp;$K$3&amp;" ",""))))&amp;IF((AA788&lt;&gt;AA789)*($H$2="y"),AD788&amp;AE788,IF((AA788&lt;&gt;AA789)*($H$2="m"),AD788&amp;AG788,IF(($H$2&lt;&gt;"m")*($H$2&lt;&gt;"Y"),(IF(F788=0,"",F788&amp;" "&amp;$F$4&amp;" "))&amp;(IF(G788=0,"",G788&amp;" "&amp;$G$4&amp;" "))&amp;(IF(H788=0,"",H788&amp;" "&amp;H$4&amp;" "))&amp;(IF(I788=0,"",I788&amp;" "&amp;$I$4&amp;" "))&amp;(IF(J788=0,"",J788&amp;" "&amp;$J$4&amp;" ")),"")))&amp;"; "&amp;IF((B788=B787)*(AA788=AA787), "same collecting data; ", IF((B788=B787)*(Z787=Z788),"same locality; ",(IF(COUNTBLANK(L788)=1,"",$D$2&amp;L788&amp;$L$3&amp;" "&amp;$D$2))&amp;(IF(COUNTBLANK(M788)=1,"",$E$2&amp;M788&amp;$E$2&amp;", "))&amp;(IF(COUNTBLANK(N788)=1,"",N788&amp;"; "))&amp;(IF(COUNTBLANK(O788)=1,"",O788&amp;"; ")))&amp;(IF(COUNTBLANK(P788)=1,"",P788&amp;"; "))&amp;(IF(COUNTBLANK(Q788)=1,"",Q788&amp;"; "))&amp;(IF(COUNTBLANK(R788)=1,"",R788&amp;"m, "))&amp;IF((COUNTBLANK(S788)=0)*(S788&lt;&gt;S787), S788&amp;"; ","")&amp;(IF(COUNTBLANK(U788)=1,"",U788&amp;"; "))&amp;(IF(COUNTBLANK(T788)=1,"",IF(COUNTBLANK(F$2)=1,T788&amp;"; ",T788&amp;" "&amp;F$2&amp;"; "))))&amp;(IF(COUNTBLANK(V788)=1,"",V788&amp;"; "))&amp;IF((COUNTBLANK(C788)=1),"",C788)&amp;IF((B788=B789)*(K788=K789)*(L788=L789)*(M788=M789),IF(($H$2&lt;&gt;"m")*($H$2&lt;&gt;"Y"), " • ", IF((ISNUMBER(FIND(")",AE788))), " • ", "")),IF((B788=B789)*(K788=K789)," • ",". ")))</f>
        <v/>
      </c>
      <c r="AI788" s="1"/>
    </row>
    <row r="789" spans="1:35" x14ac:dyDescent="0.25">
      <c r="A789" s="3" t="str">
        <f t="shared" si="87"/>
        <v/>
      </c>
      <c r="B789" s="53" t="str">
        <f t="shared" si="85"/>
        <v/>
      </c>
      <c r="C789" s="57"/>
      <c r="D789" s="57"/>
      <c r="E789" s="57"/>
      <c r="F789" s="57"/>
      <c r="G789" s="57"/>
      <c r="H789" s="57"/>
      <c r="I789" s="57"/>
      <c r="J789" s="57"/>
      <c r="K789" s="57"/>
      <c r="L789" s="57"/>
      <c r="M789" s="54"/>
      <c r="N789" s="57"/>
      <c r="O789" s="58"/>
      <c r="P789" s="58"/>
      <c r="Q789" s="58"/>
      <c r="R789" s="58"/>
      <c r="S789" s="54"/>
      <c r="T789" s="57"/>
      <c r="U789" s="57"/>
      <c r="V789" s="57"/>
      <c r="W789" s="57"/>
      <c r="X789" s="147" t="str">
        <f>IF(COUNTBLANK(D789)=1,"",IF('order-admin-units'!$I$1&lt;&gt;"y", "", IF(COUNTBLANK(K789)=1, 'order-admin-units'!$B$1+1, VLOOKUP(K789, ordercountry, 2))))</f>
        <v/>
      </c>
      <c r="Y789" s="147" t="str">
        <f>IF(COUNTBLANK(D789)=1,"",IF('order-admin-units'!$I$1&lt;&gt;"y", "", IF(COUNTBLANK(K789:L789)&gt;0, 'order-admin-units'!$B$2+1, VLOOKUP(K789&amp;"@"&amp;L789, orderadmin, 2))))</f>
        <v/>
      </c>
      <c r="Z789" s="147" t="str">
        <f t="shared" si="88"/>
        <v/>
      </c>
      <c r="AA789" s="147" t="str">
        <f t="shared" si="89"/>
        <v/>
      </c>
      <c r="AB789" s="147" t="str">
        <f t="shared" si="90"/>
        <v/>
      </c>
      <c r="AC789" s="147" t="str">
        <f t="shared" si="86"/>
        <v/>
      </c>
      <c r="AD789" s="11" t="str">
        <f t="shared" si="91"/>
        <v/>
      </c>
      <c r="AE789" s="11" t="str">
        <f t="array" ref="AE789">IF(COUNTBLANK(D789)=1,"",IF(OR($H$2="y",$H$2="m"),IF(AA789=AA788,IF(OR(AB789=$AB$4:$AB788)=FALSE,AE788&amp;C789,AE788),"("&amp;C789)&amp;IF(AA789=AA790,IF(OR(AB790=$AB$4:$AB789)=FALSE,", ",""),") "),""))</f>
        <v/>
      </c>
      <c r="AF789" s="11" t="str">
        <f t="array" ref="AF789">IF((COUNTBLANK(D789)=0)*OR($H$2="y",$H$2="m"),IFERROR(LEFT(C789, FIND(" ",C789)-1), C789),"")</f>
        <v/>
      </c>
      <c r="AG789" s="11" t="str">
        <f t="array" ref="AG789">IF(COUNTBLANK(D789)=1,"",IF(OR($H$2="y",$H$2="m"),IF(AA789=AA788,IF(OR(AC789=$AC$4:$AC788)=FALSE,AG788&amp;AF789,AG788),"("&amp;AF789)&amp;IF(AA789=AA790,IF(OR(AC790=$AC$4:$AC789)=FALSE,", ",""),") "),""))</f>
        <v/>
      </c>
      <c r="AH789" s="10" t="str">
        <f>IF((COUNTBLANK(D789)=1),"",IF(D789=D788,AH788,"")&amp;IF(B788&lt;&gt;B789,((IF(COUNTBLANK(E789)=1,$D$3&amp;"Non-type material: "&amp;$D$3,$D$3&amp;INDEX('type-categories'!$A$2:$B$100,MATCH(E789,'type-categories'!$A$2:$A$100,0),2)&amp;$D$3))),"")&amp;(IF(K789&lt;&gt;K788,$C$2&amp;UPPER(K789)&amp;$C$2&amp;$K$3&amp;" ",(IF(B789&lt;&gt;B788,$C$2&amp;UPPER(K789)&amp;$C$2&amp;$K$3&amp;" ",""))))&amp;IF((AA789&lt;&gt;AA790)*($H$2="y"),AD789&amp;AE789,IF((AA789&lt;&gt;AA790)*($H$2="m"),AD789&amp;AG789,IF(($H$2&lt;&gt;"m")*($H$2&lt;&gt;"Y"),(IF(F789=0,"",F789&amp;" "&amp;$F$4&amp;" "))&amp;(IF(G789=0,"",G789&amp;" "&amp;$G$4&amp;" "))&amp;(IF(H789=0,"",H789&amp;" "&amp;H$4&amp;" "))&amp;(IF(I789=0,"",I789&amp;" "&amp;$I$4&amp;" "))&amp;(IF(J789=0,"",J789&amp;" "&amp;$J$4&amp;" ")),"")))&amp;"; "&amp;IF((B789=B788)*(AA789=AA788), "same collecting data; ", IF((B789=B788)*(Z788=Z789),"same locality; ",(IF(COUNTBLANK(L789)=1,"",$D$2&amp;L789&amp;$L$3&amp;" "&amp;$D$2))&amp;(IF(COUNTBLANK(M789)=1,"",$E$2&amp;M789&amp;$E$2&amp;", "))&amp;(IF(COUNTBLANK(N789)=1,"",N789&amp;"; "))&amp;(IF(COUNTBLANK(O789)=1,"",O789&amp;"; ")))&amp;(IF(COUNTBLANK(P789)=1,"",P789&amp;"; "))&amp;(IF(COUNTBLANK(Q789)=1,"",Q789&amp;"; "))&amp;(IF(COUNTBLANK(R789)=1,"",R789&amp;"m, "))&amp;IF((COUNTBLANK(S789)=0)*(S789&lt;&gt;S788), S789&amp;"; ","")&amp;(IF(COUNTBLANK(U789)=1,"",U789&amp;"; "))&amp;(IF(COUNTBLANK(T789)=1,"",IF(COUNTBLANK(F$2)=1,T789&amp;"; ",T789&amp;" "&amp;F$2&amp;"; "))))&amp;(IF(COUNTBLANK(V789)=1,"",V789&amp;"; "))&amp;IF((COUNTBLANK(C789)=1),"",C789)&amp;IF((B789=B790)*(K789=K790)*(L789=L790)*(M789=M790),IF(($H$2&lt;&gt;"m")*($H$2&lt;&gt;"Y"), " • ", IF((ISNUMBER(FIND(")",AE789))), " • ", "")),IF((B789=B790)*(K789=K790)," • ",". ")))</f>
        <v/>
      </c>
      <c r="AI789" s="1"/>
    </row>
    <row r="790" spans="1:35" x14ac:dyDescent="0.25">
      <c r="A790" s="3" t="str">
        <f t="shared" si="87"/>
        <v/>
      </c>
      <c r="B790" s="53" t="str">
        <f t="shared" si="85"/>
        <v/>
      </c>
      <c r="C790" s="57"/>
      <c r="D790" s="57"/>
      <c r="E790" s="57"/>
      <c r="F790" s="57"/>
      <c r="G790" s="57"/>
      <c r="H790" s="57"/>
      <c r="I790" s="57"/>
      <c r="J790" s="57"/>
      <c r="K790" s="57"/>
      <c r="L790" s="57"/>
      <c r="M790" s="54"/>
      <c r="N790" s="57"/>
      <c r="O790" s="58"/>
      <c r="P790" s="58"/>
      <c r="Q790" s="58"/>
      <c r="R790" s="58"/>
      <c r="S790" s="54"/>
      <c r="T790" s="57"/>
      <c r="U790" s="57"/>
      <c r="V790" s="57"/>
      <c r="W790" s="57"/>
      <c r="X790" s="147" t="str">
        <f>IF(COUNTBLANK(D790)=1,"",IF('order-admin-units'!$I$1&lt;&gt;"y", "", IF(COUNTBLANK(K790)=1, 'order-admin-units'!$B$1+1, VLOOKUP(K790, ordercountry, 2))))</f>
        <v/>
      </c>
      <c r="Y790" s="147" t="str">
        <f>IF(COUNTBLANK(D790)=1,"",IF('order-admin-units'!$I$1&lt;&gt;"y", "", IF(COUNTBLANK(K790:L790)&gt;0, 'order-admin-units'!$B$2+1, VLOOKUP(K790&amp;"@"&amp;L790, orderadmin, 2))))</f>
        <v/>
      </c>
      <c r="Z790" s="147" t="str">
        <f t="shared" si="88"/>
        <v/>
      </c>
      <c r="AA790" s="147" t="str">
        <f t="shared" si="89"/>
        <v/>
      </c>
      <c r="AB790" s="147" t="str">
        <f t="shared" si="90"/>
        <v/>
      </c>
      <c r="AC790" s="147" t="str">
        <f t="shared" si="86"/>
        <v/>
      </c>
      <c r="AD790" s="11" t="str">
        <f t="shared" si="91"/>
        <v/>
      </c>
      <c r="AE790" s="11" t="str">
        <f t="array" ref="AE790">IF(COUNTBLANK(D790)=1,"",IF(OR($H$2="y",$H$2="m"),IF(AA790=AA789,IF(OR(AB790=$AB$4:$AB789)=FALSE,AE789&amp;C790,AE789),"("&amp;C790)&amp;IF(AA790=AA791,IF(OR(AB791=$AB$4:$AB790)=FALSE,", ",""),") "),""))</f>
        <v/>
      </c>
      <c r="AF790" s="11" t="str">
        <f t="array" ref="AF790">IF((COUNTBLANK(D790)=0)*OR($H$2="y",$H$2="m"),IFERROR(LEFT(C790, FIND(" ",C790)-1), C790),"")</f>
        <v/>
      </c>
      <c r="AG790" s="11" t="str">
        <f t="array" ref="AG790">IF(COUNTBLANK(D790)=1,"",IF(OR($H$2="y",$H$2="m"),IF(AA790=AA789,IF(OR(AC790=$AC$4:$AC789)=FALSE,AG789&amp;AF790,AG789),"("&amp;AF790)&amp;IF(AA790=AA791,IF(OR(AC791=$AC$4:$AC790)=FALSE,", ",""),") "),""))</f>
        <v/>
      </c>
      <c r="AH790" s="10" t="str">
        <f>IF((COUNTBLANK(D790)=1),"",IF(D790=D789,AH789,"")&amp;IF(B789&lt;&gt;B790,((IF(COUNTBLANK(E790)=1,$D$3&amp;"Non-type material: "&amp;$D$3,$D$3&amp;INDEX('type-categories'!$A$2:$B$100,MATCH(E790,'type-categories'!$A$2:$A$100,0),2)&amp;$D$3))),"")&amp;(IF(K790&lt;&gt;K789,$C$2&amp;UPPER(K790)&amp;$C$2&amp;$K$3&amp;" ",(IF(B790&lt;&gt;B789,$C$2&amp;UPPER(K790)&amp;$C$2&amp;$K$3&amp;" ",""))))&amp;IF((AA790&lt;&gt;AA791)*($H$2="y"),AD790&amp;AE790,IF((AA790&lt;&gt;AA791)*($H$2="m"),AD790&amp;AG790,IF(($H$2&lt;&gt;"m")*($H$2&lt;&gt;"Y"),(IF(F790=0,"",F790&amp;" "&amp;$F$4&amp;" "))&amp;(IF(G790=0,"",G790&amp;" "&amp;$G$4&amp;" "))&amp;(IF(H790=0,"",H790&amp;" "&amp;H$4&amp;" "))&amp;(IF(I790=0,"",I790&amp;" "&amp;$I$4&amp;" "))&amp;(IF(J790=0,"",J790&amp;" "&amp;$J$4&amp;" ")),"")))&amp;"; "&amp;IF((B790=B789)*(AA790=AA789), "same collecting data; ", IF((B790=B789)*(Z789=Z790),"same locality; ",(IF(COUNTBLANK(L790)=1,"",$D$2&amp;L790&amp;$L$3&amp;" "&amp;$D$2))&amp;(IF(COUNTBLANK(M790)=1,"",$E$2&amp;M790&amp;$E$2&amp;", "))&amp;(IF(COUNTBLANK(N790)=1,"",N790&amp;"; "))&amp;(IF(COUNTBLANK(O790)=1,"",O790&amp;"; ")))&amp;(IF(COUNTBLANK(P790)=1,"",P790&amp;"; "))&amp;(IF(COUNTBLANK(Q790)=1,"",Q790&amp;"; "))&amp;(IF(COUNTBLANK(R790)=1,"",R790&amp;"m, "))&amp;IF((COUNTBLANK(S790)=0)*(S790&lt;&gt;S789), S790&amp;"; ","")&amp;(IF(COUNTBLANK(U790)=1,"",U790&amp;"; "))&amp;(IF(COUNTBLANK(T790)=1,"",IF(COUNTBLANK(F$2)=1,T790&amp;"; ",T790&amp;" "&amp;F$2&amp;"; "))))&amp;(IF(COUNTBLANK(V790)=1,"",V790&amp;"; "))&amp;IF((COUNTBLANK(C790)=1),"",C790)&amp;IF((B790=B791)*(K790=K791)*(L790=L791)*(M790=M791),IF(($H$2&lt;&gt;"m")*($H$2&lt;&gt;"Y"), " • ", IF((ISNUMBER(FIND(")",AE790))), " • ", "")),IF((B790=B791)*(K790=K791)," • ",". ")))</f>
        <v/>
      </c>
      <c r="AI790" s="1"/>
    </row>
    <row r="791" spans="1:35" x14ac:dyDescent="0.25">
      <c r="A791" s="3" t="str">
        <f t="shared" si="87"/>
        <v/>
      </c>
      <c r="B791" s="53" t="str">
        <f t="shared" si="85"/>
        <v/>
      </c>
      <c r="C791" s="57"/>
      <c r="D791" s="57"/>
      <c r="E791" s="57"/>
      <c r="F791" s="57"/>
      <c r="G791" s="57"/>
      <c r="H791" s="57"/>
      <c r="I791" s="57"/>
      <c r="J791" s="57"/>
      <c r="K791" s="57"/>
      <c r="L791" s="57"/>
      <c r="M791" s="54"/>
      <c r="N791" s="57"/>
      <c r="O791" s="58"/>
      <c r="P791" s="58"/>
      <c r="Q791" s="58"/>
      <c r="R791" s="58"/>
      <c r="S791" s="54"/>
      <c r="T791" s="57"/>
      <c r="U791" s="57"/>
      <c r="V791" s="57"/>
      <c r="W791" s="57"/>
      <c r="X791" s="147" t="str">
        <f>IF(COUNTBLANK(D791)=1,"",IF('order-admin-units'!$I$1&lt;&gt;"y", "", IF(COUNTBLANK(K791)=1, 'order-admin-units'!$B$1+1, VLOOKUP(K791, ordercountry, 2))))</f>
        <v/>
      </c>
      <c r="Y791" s="147" t="str">
        <f>IF(COUNTBLANK(D791)=1,"",IF('order-admin-units'!$I$1&lt;&gt;"y", "", IF(COUNTBLANK(K791:L791)&gt;0, 'order-admin-units'!$B$2+1, VLOOKUP(K791&amp;"@"&amp;L791, orderadmin, 2))))</f>
        <v/>
      </c>
      <c r="Z791" s="147" t="str">
        <f t="shared" si="88"/>
        <v/>
      </c>
      <c r="AA791" s="147" t="str">
        <f t="shared" si="89"/>
        <v/>
      </c>
      <c r="AB791" s="147" t="str">
        <f t="shared" si="90"/>
        <v/>
      </c>
      <c r="AC791" s="147" t="str">
        <f t="shared" si="86"/>
        <v/>
      </c>
      <c r="AD791" s="11" t="str">
        <f t="shared" si="91"/>
        <v/>
      </c>
      <c r="AE791" s="11" t="str">
        <f t="array" ref="AE791">IF(COUNTBLANK(D791)=1,"",IF(OR($H$2="y",$H$2="m"),IF(AA791=AA790,IF(OR(AB791=$AB$4:$AB790)=FALSE,AE790&amp;C791,AE790),"("&amp;C791)&amp;IF(AA791=AA792,IF(OR(AB792=$AB$4:$AB791)=FALSE,", ",""),") "),""))</f>
        <v/>
      </c>
      <c r="AF791" s="11" t="str">
        <f t="array" ref="AF791">IF((COUNTBLANK(D791)=0)*OR($H$2="y",$H$2="m"),IFERROR(LEFT(C791, FIND(" ",C791)-1), C791),"")</f>
        <v/>
      </c>
      <c r="AG791" s="11" t="str">
        <f t="array" ref="AG791">IF(COUNTBLANK(D791)=1,"",IF(OR($H$2="y",$H$2="m"),IF(AA791=AA790,IF(OR(AC791=$AC$4:$AC790)=FALSE,AG790&amp;AF791,AG790),"("&amp;AF791)&amp;IF(AA791=AA792,IF(OR(AC792=$AC$4:$AC791)=FALSE,", ",""),") "),""))</f>
        <v/>
      </c>
      <c r="AH791" s="10" t="str">
        <f>IF((COUNTBLANK(D791)=1),"",IF(D791=D790,AH790,"")&amp;IF(B790&lt;&gt;B791,((IF(COUNTBLANK(E791)=1,$D$3&amp;"Non-type material: "&amp;$D$3,$D$3&amp;INDEX('type-categories'!$A$2:$B$100,MATCH(E791,'type-categories'!$A$2:$A$100,0),2)&amp;$D$3))),"")&amp;(IF(K791&lt;&gt;K790,$C$2&amp;UPPER(K791)&amp;$C$2&amp;$K$3&amp;" ",(IF(B791&lt;&gt;B790,$C$2&amp;UPPER(K791)&amp;$C$2&amp;$K$3&amp;" ",""))))&amp;IF((AA791&lt;&gt;AA792)*($H$2="y"),AD791&amp;AE791,IF((AA791&lt;&gt;AA792)*($H$2="m"),AD791&amp;AG791,IF(($H$2&lt;&gt;"m")*($H$2&lt;&gt;"Y"),(IF(F791=0,"",F791&amp;" "&amp;$F$4&amp;" "))&amp;(IF(G791=0,"",G791&amp;" "&amp;$G$4&amp;" "))&amp;(IF(H791=0,"",H791&amp;" "&amp;H$4&amp;" "))&amp;(IF(I791=0,"",I791&amp;" "&amp;$I$4&amp;" "))&amp;(IF(J791=0,"",J791&amp;" "&amp;$J$4&amp;" ")),"")))&amp;"; "&amp;IF((B791=B790)*(AA791=AA790), "same collecting data; ", IF((B791=B790)*(Z790=Z791),"same locality; ",(IF(COUNTBLANK(L791)=1,"",$D$2&amp;L791&amp;$L$3&amp;" "&amp;$D$2))&amp;(IF(COUNTBLANK(M791)=1,"",$E$2&amp;M791&amp;$E$2&amp;", "))&amp;(IF(COUNTBLANK(N791)=1,"",N791&amp;"; "))&amp;(IF(COUNTBLANK(O791)=1,"",O791&amp;"; ")))&amp;(IF(COUNTBLANK(P791)=1,"",P791&amp;"; "))&amp;(IF(COUNTBLANK(Q791)=1,"",Q791&amp;"; "))&amp;(IF(COUNTBLANK(R791)=1,"",R791&amp;"m, "))&amp;IF((COUNTBLANK(S791)=0)*(S791&lt;&gt;S790), S791&amp;"; ","")&amp;(IF(COUNTBLANK(U791)=1,"",U791&amp;"; "))&amp;(IF(COUNTBLANK(T791)=1,"",IF(COUNTBLANK(F$2)=1,T791&amp;"; ",T791&amp;" "&amp;F$2&amp;"; "))))&amp;(IF(COUNTBLANK(V791)=1,"",V791&amp;"; "))&amp;IF((COUNTBLANK(C791)=1),"",C791)&amp;IF((B791=B792)*(K791=K792)*(L791=L792)*(M791=M792),IF(($H$2&lt;&gt;"m")*($H$2&lt;&gt;"Y"), " • ", IF((ISNUMBER(FIND(")",AE791))), " • ", "")),IF((B791=B792)*(K791=K792)," • ",". ")))</f>
        <v/>
      </c>
      <c r="AI791" s="1"/>
    </row>
    <row r="792" spans="1:35" x14ac:dyDescent="0.25">
      <c r="A792" s="3" t="str">
        <f t="shared" si="87"/>
        <v/>
      </c>
      <c r="B792" s="53" t="str">
        <f t="shared" si="85"/>
        <v/>
      </c>
      <c r="C792" s="57"/>
      <c r="D792" s="57"/>
      <c r="E792" s="57"/>
      <c r="F792" s="57"/>
      <c r="G792" s="57"/>
      <c r="H792" s="57"/>
      <c r="I792" s="57"/>
      <c r="J792" s="57"/>
      <c r="K792" s="57"/>
      <c r="L792" s="57"/>
      <c r="M792" s="54"/>
      <c r="N792" s="57"/>
      <c r="O792" s="58"/>
      <c r="P792" s="58"/>
      <c r="Q792" s="58"/>
      <c r="R792" s="58"/>
      <c r="S792" s="54"/>
      <c r="T792" s="57"/>
      <c r="U792" s="57"/>
      <c r="V792" s="57"/>
      <c r="W792" s="57"/>
      <c r="X792" s="147" t="str">
        <f>IF(COUNTBLANK(D792)=1,"",IF('order-admin-units'!$I$1&lt;&gt;"y", "", IF(COUNTBLANK(K792)=1, 'order-admin-units'!$B$1+1, VLOOKUP(K792, ordercountry, 2))))</f>
        <v/>
      </c>
      <c r="Y792" s="147" t="str">
        <f>IF(COUNTBLANK(D792)=1,"",IF('order-admin-units'!$I$1&lt;&gt;"y", "", IF(COUNTBLANK(K792:L792)&gt;0, 'order-admin-units'!$B$2+1, VLOOKUP(K792&amp;"@"&amp;L792, orderadmin, 2))))</f>
        <v/>
      </c>
      <c r="Z792" s="147" t="str">
        <f t="shared" si="88"/>
        <v/>
      </c>
      <c r="AA792" s="147" t="str">
        <f t="shared" si="89"/>
        <v/>
      </c>
      <c r="AB792" s="147" t="str">
        <f t="shared" si="90"/>
        <v/>
      </c>
      <c r="AC792" s="147" t="str">
        <f t="shared" si="86"/>
        <v/>
      </c>
      <c r="AD792" s="11" t="str">
        <f t="shared" si="91"/>
        <v/>
      </c>
      <c r="AE792" s="11" t="str">
        <f t="array" ref="AE792">IF(COUNTBLANK(D792)=1,"",IF(OR($H$2="y",$H$2="m"),IF(AA792=AA791,IF(OR(AB792=$AB$4:$AB791)=FALSE,AE791&amp;C792,AE791),"("&amp;C792)&amp;IF(AA792=AA793,IF(OR(AB793=$AB$4:$AB792)=FALSE,", ",""),") "),""))</f>
        <v/>
      </c>
      <c r="AF792" s="11" t="str">
        <f t="array" ref="AF792">IF((COUNTBLANK(D792)=0)*OR($H$2="y",$H$2="m"),IFERROR(LEFT(C792, FIND(" ",C792)-1), C792),"")</f>
        <v/>
      </c>
      <c r="AG792" s="11" t="str">
        <f t="array" ref="AG792">IF(COUNTBLANK(D792)=1,"",IF(OR($H$2="y",$H$2="m"),IF(AA792=AA791,IF(OR(AC792=$AC$4:$AC791)=FALSE,AG791&amp;AF792,AG791),"("&amp;AF792)&amp;IF(AA792=AA793,IF(OR(AC793=$AC$4:$AC792)=FALSE,", ",""),") "),""))</f>
        <v/>
      </c>
      <c r="AH792" s="10" t="str">
        <f>IF((COUNTBLANK(D792)=1),"",IF(D792=D791,AH791,"")&amp;IF(B791&lt;&gt;B792,((IF(COUNTBLANK(E792)=1,$D$3&amp;"Non-type material: "&amp;$D$3,$D$3&amp;INDEX('type-categories'!$A$2:$B$100,MATCH(E792,'type-categories'!$A$2:$A$100,0),2)&amp;$D$3))),"")&amp;(IF(K792&lt;&gt;K791,$C$2&amp;UPPER(K792)&amp;$C$2&amp;$K$3&amp;" ",(IF(B792&lt;&gt;B791,$C$2&amp;UPPER(K792)&amp;$C$2&amp;$K$3&amp;" ",""))))&amp;IF((AA792&lt;&gt;AA793)*($H$2="y"),AD792&amp;AE792,IF((AA792&lt;&gt;AA793)*($H$2="m"),AD792&amp;AG792,IF(($H$2&lt;&gt;"m")*($H$2&lt;&gt;"Y"),(IF(F792=0,"",F792&amp;" "&amp;$F$4&amp;" "))&amp;(IF(G792=0,"",G792&amp;" "&amp;$G$4&amp;" "))&amp;(IF(H792=0,"",H792&amp;" "&amp;H$4&amp;" "))&amp;(IF(I792=0,"",I792&amp;" "&amp;$I$4&amp;" "))&amp;(IF(J792=0,"",J792&amp;" "&amp;$J$4&amp;" ")),"")))&amp;"; "&amp;IF((B792=B791)*(AA792=AA791), "same collecting data; ", IF((B792=B791)*(Z791=Z792),"same locality; ",(IF(COUNTBLANK(L792)=1,"",$D$2&amp;L792&amp;$L$3&amp;" "&amp;$D$2))&amp;(IF(COUNTBLANK(M792)=1,"",$E$2&amp;M792&amp;$E$2&amp;", "))&amp;(IF(COUNTBLANK(N792)=1,"",N792&amp;"; "))&amp;(IF(COUNTBLANK(O792)=1,"",O792&amp;"; ")))&amp;(IF(COUNTBLANK(P792)=1,"",P792&amp;"; "))&amp;(IF(COUNTBLANK(Q792)=1,"",Q792&amp;"; "))&amp;(IF(COUNTBLANK(R792)=1,"",R792&amp;"m, "))&amp;IF((COUNTBLANK(S792)=0)*(S792&lt;&gt;S791), S792&amp;"; ","")&amp;(IF(COUNTBLANK(U792)=1,"",U792&amp;"; "))&amp;(IF(COUNTBLANK(T792)=1,"",IF(COUNTBLANK(F$2)=1,T792&amp;"; ",T792&amp;" "&amp;F$2&amp;"; "))))&amp;(IF(COUNTBLANK(V792)=1,"",V792&amp;"; "))&amp;IF((COUNTBLANK(C792)=1),"",C792)&amp;IF((B792=B793)*(K792=K793)*(L792=L793)*(M792=M793),IF(($H$2&lt;&gt;"m")*($H$2&lt;&gt;"Y"), " • ", IF((ISNUMBER(FIND(")",AE792))), " • ", "")),IF((B792=B793)*(K792=K793)," • ",". ")))</f>
        <v/>
      </c>
      <c r="AI792" s="1"/>
    </row>
    <row r="793" spans="1:35" x14ac:dyDescent="0.25">
      <c r="A793" s="3" t="str">
        <f t="shared" si="87"/>
        <v/>
      </c>
      <c r="B793" s="53" t="str">
        <f t="shared" si="85"/>
        <v/>
      </c>
      <c r="C793" s="57"/>
      <c r="D793" s="57"/>
      <c r="E793" s="57"/>
      <c r="F793" s="57"/>
      <c r="G793" s="57"/>
      <c r="H793" s="57"/>
      <c r="I793" s="57"/>
      <c r="J793" s="57"/>
      <c r="K793" s="57"/>
      <c r="L793" s="57"/>
      <c r="M793" s="54"/>
      <c r="N793" s="57"/>
      <c r="O793" s="58"/>
      <c r="P793" s="58"/>
      <c r="Q793" s="58"/>
      <c r="R793" s="58"/>
      <c r="S793" s="54"/>
      <c r="T793" s="57"/>
      <c r="U793" s="57"/>
      <c r="V793" s="57"/>
      <c r="W793" s="57"/>
      <c r="X793" s="147" t="str">
        <f>IF(COUNTBLANK(D793)=1,"",IF('order-admin-units'!$I$1&lt;&gt;"y", "", IF(COUNTBLANK(K793)=1, 'order-admin-units'!$B$1+1, VLOOKUP(K793, ordercountry, 2))))</f>
        <v/>
      </c>
      <c r="Y793" s="147" t="str">
        <f>IF(COUNTBLANK(D793)=1,"",IF('order-admin-units'!$I$1&lt;&gt;"y", "", IF(COUNTBLANK(K793:L793)&gt;0, 'order-admin-units'!$B$2+1, VLOOKUP(K793&amp;"@"&amp;L793, orderadmin, 2))))</f>
        <v/>
      </c>
      <c r="Z793" s="147" t="str">
        <f t="shared" si="88"/>
        <v/>
      </c>
      <c r="AA793" s="147" t="str">
        <f t="shared" si="89"/>
        <v/>
      </c>
      <c r="AB793" s="147" t="str">
        <f t="shared" si="90"/>
        <v/>
      </c>
      <c r="AC793" s="147" t="str">
        <f t="shared" si="86"/>
        <v/>
      </c>
      <c r="AD793" s="11" t="str">
        <f t="shared" si="91"/>
        <v/>
      </c>
      <c r="AE793" s="11" t="str">
        <f t="array" ref="AE793">IF(COUNTBLANK(D793)=1,"",IF(OR($H$2="y",$H$2="m"),IF(AA793=AA792,IF(OR(AB793=$AB$4:$AB792)=FALSE,AE792&amp;C793,AE792),"("&amp;C793)&amp;IF(AA793=AA794,IF(OR(AB794=$AB$4:$AB793)=FALSE,", ",""),") "),""))</f>
        <v/>
      </c>
      <c r="AF793" s="11" t="str">
        <f t="array" ref="AF793">IF((COUNTBLANK(D793)=0)*OR($H$2="y",$H$2="m"),IFERROR(LEFT(C793, FIND(" ",C793)-1), C793),"")</f>
        <v/>
      </c>
      <c r="AG793" s="11" t="str">
        <f t="array" ref="AG793">IF(COUNTBLANK(D793)=1,"",IF(OR($H$2="y",$H$2="m"),IF(AA793=AA792,IF(OR(AC793=$AC$4:$AC792)=FALSE,AG792&amp;AF793,AG792),"("&amp;AF793)&amp;IF(AA793=AA794,IF(OR(AC794=$AC$4:$AC793)=FALSE,", ",""),") "),""))</f>
        <v/>
      </c>
      <c r="AH793" s="10" t="str">
        <f>IF((COUNTBLANK(D793)=1),"",IF(D793=D792,AH792,"")&amp;IF(B792&lt;&gt;B793,((IF(COUNTBLANK(E793)=1,$D$3&amp;"Non-type material: "&amp;$D$3,$D$3&amp;INDEX('type-categories'!$A$2:$B$100,MATCH(E793,'type-categories'!$A$2:$A$100,0),2)&amp;$D$3))),"")&amp;(IF(K793&lt;&gt;K792,$C$2&amp;UPPER(K793)&amp;$C$2&amp;$K$3&amp;" ",(IF(B793&lt;&gt;B792,$C$2&amp;UPPER(K793)&amp;$C$2&amp;$K$3&amp;" ",""))))&amp;IF((AA793&lt;&gt;AA794)*($H$2="y"),AD793&amp;AE793,IF((AA793&lt;&gt;AA794)*($H$2="m"),AD793&amp;AG793,IF(($H$2&lt;&gt;"m")*($H$2&lt;&gt;"Y"),(IF(F793=0,"",F793&amp;" "&amp;$F$4&amp;" "))&amp;(IF(G793=0,"",G793&amp;" "&amp;$G$4&amp;" "))&amp;(IF(H793=0,"",H793&amp;" "&amp;H$4&amp;" "))&amp;(IF(I793=0,"",I793&amp;" "&amp;$I$4&amp;" "))&amp;(IF(J793=0,"",J793&amp;" "&amp;$J$4&amp;" ")),"")))&amp;"; "&amp;IF((B793=B792)*(AA793=AA792), "same collecting data; ", IF((B793=B792)*(Z792=Z793),"same locality; ",(IF(COUNTBLANK(L793)=1,"",$D$2&amp;L793&amp;$L$3&amp;" "&amp;$D$2))&amp;(IF(COUNTBLANK(M793)=1,"",$E$2&amp;M793&amp;$E$2&amp;", "))&amp;(IF(COUNTBLANK(N793)=1,"",N793&amp;"; "))&amp;(IF(COUNTBLANK(O793)=1,"",O793&amp;"; ")))&amp;(IF(COUNTBLANK(P793)=1,"",P793&amp;"; "))&amp;(IF(COUNTBLANK(Q793)=1,"",Q793&amp;"; "))&amp;(IF(COUNTBLANK(R793)=1,"",R793&amp;"m, "))&amp;IF((COUNTBLANK(S793)=0)*(S793&lt;&gt;S792), S793&amp;"; ","")&amp;(IF(COUNTBLANK(U793)=1,"",U793&amp;"; "))&amp;(IF(COUNTBLANK(T793)=1,"",IF(COUNTBLANK(F$2)=1,T793&amp;"; ",T793&amp;" "&amp;F$2&amp;"; "))))&amp;(IF(COUNTBLANK(V793)=1,"",V793&amp;"; "))&amp;IF((COUNTBLANK(C793)=1),"",C793)&amp;IF((B793=B794)*(K793=K794)*(L793=L794)*(M793=M794),IF(($H$2&lt;&gt;"m")*($H$2&lt;&gt;"Y"), " • ", IF((ISNUMBER(FIND(")",AE793))), " • ", "")),IF((B793=B794)*(K793=K794)," • ",". ")))</f>
        <v/>
      </c>
      <c r="AI793" s="1"/>
    </row>
    <row r="794" spans="1:35" x14ac:dyDescent="0.25">
      <c r="A794" s="3" t="str">
        <f t="shared" si="87"/>
        <v/>
      </c>
      <c r="B794" s="53" t="str">
        <f t="shared" si="85"/>
        <v/>
      </c>
      <c r="C794" s="57"/>
      <c r="D794" s="57"/>
      <c r="E794" s="57"/>
      <c r="F794" s="57"/>
      <c r="G794" s="57"/>
      <c r="H794" s="57"/>
      <c r="I794" s="57"/>
      <c r="J794" s="57"/>
      <c r="K794" s="57"/>
      <c r="L794" s="57"/>
      <c r="M794" s="54"/>
      <c r="N794" s="57"/>
      <c r="O794" s="58"/>
      <c r="P794" s="58"/>
      <c r="Q794" s="58"/>
      <c r="R794" s="58"/>
      <c r="S794" s="54"/>
      <c r="T794" s="57"/>
      <c r="U794" s="57"/>
      <c r="V794" s="57"/>
      <c r="W794" s="57"/>
      <c r="X794" s="147" t="str">
        <f>IF(COUNTBLANK(D794)=1,"",IF('order-admin-units'!$I$1&lt;&gt;"y", "", IF(COUNTBLANK(K794)=1, 'order-admin-units'!$B$1+1, VLOOKUP(K794, ordercountry, 2))))</f>
        <v/>
      </c>
      <c r="Y794" s="147" t="str">
        <f>IF(COUNTBLANK(D794)=1,"",IF('order-admin-units'!$I$1&lt;&gt;"y", "", IF(COUNTBLANK(K794:L794)&gt;0, 'order-admin-units'!$B$2+1, VLOOKUP(K794&amp;"@"&amp;L794, orderadmin, 2))))</f>
        <v/>
      </c>
      <c r="Z794" s="147" t="str">
        <f t="shared" si="88"/>
        <v/>
      </c>
      <c r="AA794" s="147" t="str">
        <f t="shared" si="89"/>
        <v/>
      </c>
      <c r="AB794" s="147" t="str">
        <f t="shared" si="90"/>
        <v/>
      </c>
      <c r="AC794" s="147" t="str">
        <f t="shared" si="86"/>
        <v/>
      </c>
      <c r="AD794" s="11" t="str">
        <f t="shared" si="91"/>
        <v/>
      </c>
      <c r="AE794" s="11" t="str">
        <f t="array" ref="AE794">IF(COUNTBLANK(D794)=1,"",IF(OR($H$2="y",$H$2="m"),IF(AA794=AA793,IF(OR(AB794=$AB$4:$AB793)=FALSE,AE793&amp;C794,AE793),"("&amp;C794)&amp;IF(AA794=AA795,IF(OR(AB795=$AB$4:$AB794)=FALSE,", ",""),") "),""))</f>
        <v/>
      </c>
      <c r="AF794" s="11" t="str">
        <f t="array" ref="AF794">IF((COUNTBLANK(D794)=0)*OR($H$2="y",$H$2="m"),IFERROR(LEFT(C794, FIND(" ",C794)-1), C794),"")</f>
        <v/>
      </c>
      <c r="AG794" s="11" t="str">
        <f t="array" ref="AG794">IF(COUNTBLANK(D794)=1,"",IF(OR($H$2="y",$H$2="m"),IF(AA794=AA793,IF(OR(AC794=$AC$4:$AC793)=FALSE,AG793&amp;AF794,AG793),"("&amp;AF794)&amp;IF(AA794=AA795,IF(OR(AC795=$AC$4:$AC794)=FALSE,", ",""),") "),""))</f>
        <v/>
      </c>
      <c r="AH794" s="10" t="str">
        <f>IF((COUNTBLANK(D794)=1),"",IF(D794=D793,AH793,"")&amp;IF(B793&lt;&gt;B794,((IF(COUNTBLANK(E794)=1,$D$3&amp;"Non-type material: "&amp;$D$3,$D$3&amp;INDEX('type-categories'!$A$2:$B$100,MATCH(E794,'type-categories'!$A$2:$A$100,0),2)&amp;$D$3))),"")&amp;(IF(K794&lt;&gt;K793,$C$2&amp;UPPER(K794)&amp;$C$2&amp;$K$3&amp;" ",(IF(B794&lt;&gt;B793,$C$2&amp;UPPER(K794)&amp;$C$2&amp;$K$3&amp;" ",""))))&amp;IF((AA794&lt;&gt;AA795)*($H$2="y"),AD794&amp;AE794,IF((AA794&lt;&gt;AA795)*($H$2="m"),AD794&amp;AG794,IF(($H$2&lt;&gt;"m")*($H$2&lt;&gt;"Y"),(IF(F794=0,"",F794&amp;" "&amp;$F$4&amp;" "))&amp;(IF(G794=0,"",G794&amp;" "&amp;$G$4&amp;" "))&amp;(IF(H794=0,"",H794&amp;" "&amp;H$4&amp;" "))&amp;(IF(I794=0,"",I794&amp;" "&amp;$I$4&amp;" "))&amp;(IF(J794=0,"",J794&amp;" "&amp;$J$4&amp;" ")),"")))&amp;"; "&amp;IF((B794=B793)*(AA794=AA793), "same collecting data; ", IF((B794=B793)*(Z793=Z794),"same locality; ",(IF(COUNTBLANK(L794)=1,"",$D$2&amp;L794&amp;$L$3&amp;" "&amp;$D$2))&amp;(IF(COUNTBLANK(M794)=1,"",$E$2&amp;M794&amp;$E$2&amp;", "))&amp;(IF(COUNTBLANK(N794)=1,"",N794&amp;"; "))&amp;(IF(COUNTBLANK(O794)=1,"",O794&amp;"; ")))&amp;(IF(COUNTBLANK(P794)=1,"",P794&amp;"; "))&amp;(IF(COUNTBLANK(Q794)=1,"",Q794&amp;"; "))&amp;(IF(COUNTBLANK(R794)=1,"",R794&amp;"m, "))&amp;IF((COUNTBLANK(S794)=0)*(S794&lt;&gt;S793), S794&amp;"; ","")&amp;(IF(COUNTBLANK(U794)=1,"",U794&amp;"; "))&amp;(IF(COUNTBLANK(T794)=1,"",IF(COUNTBLANK(F$2)=1,T794&amp;"; ",T794&amp;" "&amp;F$2&amp;"; "))))&amp;(IF(COUNTBLANK(V794)=1,"",V794&amp;"; "))&amp;IF((COUNTBLANK(C794)=1),"",C794)&amp;IF((B794=B795)*(K794=K795)*(L794=L795)*(M794=M795),IF(($H$2&lt;&gt;"m")*($H$2&lt;&gt;"Y"), " • ", IF((ISNUMBER(FIND(")",AE794))), " • ", "")),IF((B794=B795)*(K794=K795)," • ",". ")))</f>
        <v/>
      </c>
      <c r="AI794" s="1"/>
    </row>
    <row r="795" spans="1:35" x14ac:dyDescent="0.25">
      <c r="A795" s="3" t="str">
        <f t="shared" si="87"/>
        <v/>
      </c>
      <c r="B795" s="53" t="str">
        <f t="shared" si="85"/>
        <v/>
      </c>
      <c r="C795" s="57"/>
      <c r="D795" s="57"/>
      <c r="E795" s="57"/>
      <c r="F795" s="57"/>
      <c r="G795" s="57"/>
      <c r="H795" s="57"/>
      <c r="I795" s="57"/>
      <c r="J795" s="57"/>
      <c r="K795" s="57"/>
      <c r="L795" s="57"/>
      <c r="M795" s="54"/>
      <c r="N795" s="57"/>
      <c r="O795" s="58"/>
      <c r="P795" s="58"/>
      <c r="Q795" s="58"/>
      <c r="R795" s="58"/>
      <c r="S795" s="54"/>
      <c r="T795" s="57"/>
      <c r="U795" s="57"/>
      <c r="V795" s="57"/>
      <c r="W795" s="57"/>
      <c r="X795" s="147" t="str">
        <f>IF(COUNTBLANK(D795)=1,"",IF('order-admin-units'!$I$1&lt;&gt;"y", "", IF(COUNTBLANK(K795)=1, 'order-admin-units'!$B$1+1, VLOOKUP(K795, ordercountry, 2))))</f>
        <v/>
      </c>
      <c r="Y795" s="147" t="str">
        <f>IF(COUNTBLANK(D795)=1,"",IF('order-admin-units'!$I$1&lt;&gt;"y", "", IF(COUNTBLANK(K795:L795)&gt;0, 'order-admin-units'!$B$2+1, VLOOKUP(K795&amp;"@"&amp;L795, orderadmin, 2))))</f>
        <v/>
      </c>
      <c r="Z795" s="147" t="str">
        <f t="shared" si="88"/>
        <v/>
      </c>
      <c r="AA795" s="147" t="str">
        <f t="shared" si="89"/>
        <v/>
      </c>
      <c r="AB795" s="147" t="str">
        <f t="shared" si="90"/>
        <v/>
      </c>
      <c r="AC795" s="147" t="str">
        <f t="shared" si="86"/>
        <v/>
      </c>
      <c r="AD795" s="11" t="str">
        <f t="shared" si="91"/>
        <v/>
      </c>
      <c r="AE795" s="11" t="str">
        <f t="array" ref="AE795">IF(COUNTBLANK(D795)=1,"",IF(OR($H$2="y",$H$2="m"),IF(AA795=AA794,IF(OR(AB795=$AB$4:$AB794)=FALSE,AE794&amp;C795,AE794),"("&amp;C795)&amp;IF(AA795=AA796,IF(OR(AB796=$AB$4:$AB795)=FALSE,", ",""),") "),""))</f>
        <v/>
      </c>
      <c r="AF795" s="11" t="str">
        <f t="array" ref="AF795">IF((COUNTBLANK(D795)=0)*OR($H$2="y",$H$2="m"),IFERROR(LEFT(C795, FIND(" ",C795)-1), C795),"")</f>
        <v/>
      </c>
      <c r="AG795" s="11" t="str">
        <f t="array" ref="AG795">IF(COUNTBLANK(D795)=1,"",IF(OR($H$2="y",$H$2="m"),IF(AA795=AA794,IF(OR(AC795=$AC$4:$AC794)=FALSE,AG794&amp;AF795,AG794),"("&amp;AF795)&amp;IF(AA795=AA796,IF(OR(AC796=$AC$4:$AC795)=FALSE,", ",""),") "),""))</f>
        <v/>
      </c>
      <c r="AH795" s="10" t="str">
        <f>IF((COUNTBLANK(D795)=1),"",IF(D795=D794,AH794,"")&amp;IF(B794&lt;&gt;B795,((IF(COUNTBLANK(E795)=1,$D$3&amp;"Non-type material: "&amp;$D$3,$D$3&amp;INDEX('type-categories'!$A$2:$B$100,MATCH(E795,'type-categories'!$A$2:$A$100,0),2)&amp;$D$3))),"")&amp;(IF(K795&lt;&gt;K794,$C$2&amp;UPPER(K795)&amp;$C$2&amp;$K$3&amp;" ",(IF(B795&lt;&gt;B794,$C$2&amp;UPPER(K795)&amp;$C$2&amp;$K$3&amp;" ",""))))&amp;IF((AA795&lt;&gt;AA796)*($H$2="y"),AD795&amp;AE795,IF((AA795&lt;&gt;AA796)*($H$2="m"),AD795&amp;AG795,IF(($H$2&lt;&gt;"m")*($H$2&lt;&gt;"Y"),(IF(F795=0,"",F795&amp;" "&amp;$F$4&amp;" "))&amp;(IF(G795=0,"",G795&amp;" "&amp;$G$4&amp;" "))&amp;(IF(H795=0,"",H795&amp;" "&amp;H$4&amp;" "))&amp;(IF(I795=0,"",I795&amp;" "&amp;$I$4&amp;" "))&amp;(IF(J795=0,"",J795&amp;" "&amp;$J$4&amp;" ")),"")))&amp;"; "&amp;IF((B795=B794)*(AA795=AA794), "same collecting data; ", IF((B795=B794)*(Z794=Z795),"same locality; ",(IF(COUNTBLANK(L795)=1,"",$D$2&amp;L795&amp;$L$3&amp;" "&amp;$D$2))&amp;(IF(COUNTBLANK(M795)=1,"",$E$2&amp;M795&amp;$E$2&amp;", "))&amp;(IF(COUNTBLANK(N795)=1,"",N795&amp;"; "))&amp;(IF(COUNTBLANK(O795)=1,"",O795&amp;"; ")))&amp;(IF(COUNTBLANK(P795)=1,"",P795&amp;"; "))&amp;(IF(COUNTBLANK(Q795)=1,"",Q795&amp;"; "))&amp;(IF(COUNTBLANK(R795)=1,"",R795&amp;"m, "))&amp;IF((COUNTBLANK(S795)=0)*(S795&lt;&gt;S794), S795&amp;"; ","")&amp;(IF(COUNTBLANK(U795)=1,"",U795&amp;"; "))&amp;(IF(COUNTBLANK(T795)=1,"",IF(COUNTBLANK(F$2)=1,T795&amp;"; ",T795&amp;" "&amp;F$2&amp;"; "))))&amp;(IF(COUNTBLANK(V795)=1,"",V795&amp;"; "))&amp;IF((COUNTBLANK(C795)=1),"",C795)&amp;IF((B795=B796)*(K795=K796)*(L795=L796)*(M795=M796),IF(($H$2&lt;&gt;"m")*($H$2&lt;&gt;"Y"), " • ", IF((ISNUMBER(FIND(")",AE795))), " • ", "")),IF((B795=B796)*(K795=K796)," • ",". ")))</f>
        <v/>
      </c>
      <c r="AI795" s="1"/>
    </row>
    <row r="796" spans="1:35" x14ac:dyDescent="0.25">
      <c r="A796" s="3" t="str">
        <f t="shared" si="87"/>
        <v/>
      </c>
      <c r="B796" s="53" t="str">
        <f t="shared" si="85"/>
        <v/>
      </c>
      <c r="C796" s="57"/>
      <c r="D796" s="57"/>
      <c r="E796" s="57"/>
      <c r="F796" s="57"/>
      <c r="G796" s="57"/>
      <c r="H796" s="57"/>
      <c r="I796" s="57"/>
      <c r="J796" s="57"/>
      <c r="K796" s="57"/>
      <c r="L796" s="57"/>
      <c r="M796" s="54"/>
      <c r="N796" s="57"/>
      <c r="O796" s="58"/>
      <c r="P796" s="58"/>
      <c r="Q796" s="58"/>
      <c r="R796" s="58"/>
      <c r="S796" s="54"/>
      <c r="T796" s="57"/>
      <c r="U796" s="57"/>
      <c r="V796" s="57"/>
      <c r="W796" s="57"/>
      <c r="X796" s="147" t="str">
        <f>IF(COUNTBLANK(D796)=1,"",IF('order-admin-units'!$I$1&lt;&gt;"y", "", IF(COUNTBLANK(K796)=1, 'order-admin-units'!$B$1+1, VLOOKUP(K796, ordercountry, 2))))</f>
        <v/>
      </c>
      <c r="Y796" s="147" t="str">
        <f>IF(COUNTBLANK(D796)=1,"",IF('order-admin-units'!$I$1&lt;&gt;"y", "", IF(COUNTBLANK(K796:L796)&gt;0, 'order-admin-units'!$B$2+1, VLOOKUP(K796&amp;"@"&amp;L796, orderadmin, 2))))</f>
        <v/>
      </c>
      <c r="Z796" s="147" t="str">
        <f t="shared" si="88"/>
        <v/>
      </c>
      <c r="AA796" s="147" t="str">
        <f t="shared" si="89"/>
        <v/>
      </c>
      <c r="AB796" s="147" t="str">
        <f t="shared" si="90"/>
        <v/>
      </c>
      <c r="AC796" s="147" t="str">
        <f t="shared" si="86"/>
        <v/>
      </c>
      <c r="AD796" s="11" t="str">
        <f t="shared" si="91"/>
        <v/>
      </c>
      <c r="AE796" s="11" t="str">
        <f t="array" ref="AE796">IF(COUNTBLANK(D796)=1,"",IF(OR($H$2="y",$H$2="m"),IF(AA796=AA795,IF(OR(AB796=$AB$4:$AB795)=FALSE,AE795&amp;C796,AE795),"("&amp;C796)&amp;IF(AA796=AA797,IF(OR(AB797=$AB$4:$AB796)=FALSE,", ",""),") "),""))</f>
        <v/>
      </c>
      <c r="AF796" s="11" t="str">
        <f t="array" ref="AF796">IF((COUNTBLANK(D796)=0)*OR($H$2="y",$H$2="m"),IFERROR(LEFT(C796, FIND(" ",C796)-1), C796),"")</f>
        <v/>
      </c>
      <c r="AG796" s="11" t="str">
        <f t="array" ref="AG796">IF(COUNTBLANK(D796)=1,"",IF(OR($H$2="y",$H$2="m"),IF(AA796=AA795,IF(OR(AC796=$AC$4:$AC795)=FALSE,AG795&amp;AF796,AG795),"("&amp;AF796)&amp;IF(AA796=AA797,IF(OR(AC797=$AC$4:$AC796)=FALSE,", ",""),") "),""))</f>
        <v/>
      </c>
      <c r="AH796" s="10" t="str">
        <f>IF((COUNTBLANK(D796)=1),"",IF(D796=D795,AH795,"")&amp;IF(B795&lt;&gt;B796,((IF(COUNTBLANK(E796)=1,$D$3&amp;"Non-type material: "&amp;$D$3,$D$3&amp;INDEX('type-categories'!$A$2:$B$100,MATCH(E796,'type-categories'!$A$2:$A$100,0),2)&amp;$D$3))),"")&amp;(IF(K796&lt;&gt;K795,$C$2&amp;UPPER(K796)&amp;$C$2&amp;$K$3&amp;" ",(IF(B796&lt;&gt;B795,$C$2&amp;UPPER(K796)&amp;$C$2&amp;$K$3&amp;" ",""))))&amp;IF((AA796&lt;&gt;AA797)*($H$2="y"),AD796&amp;AE796,IF((AA796&lt;&gt;AA797)*($H$2="m"),AD796&amp;AG796,IF(($H$2&lt;&gt;"m")*($H$2&lt;&gt;"Y"),(IF(F796=0,"",F796&amp;" "&amp;$F$4&amp;" "))&amp;(IF(G796=0,"",G796&amp;" "&amp;$G$4&amp;" "))&amp;(IF(H796=0,"",H796&amp;" "&amp;H$4&amp;" "))&amp;(IF(I796=0,"",I796&amp;" "&amp;$I$4&amp;" "))&amp;(IF(J796=0,"",J796&amp;" "&amp;$J$4&amp;" ")),"")))&amp;"; "&amp;IF((B796=B795)*(AA796=AA795), "same collecting data; ", IF((B796=B795)*(Z795=Z796),"same locality; ",(IF(COUNTBLANK(L796)=1,"",$D$2&amp;L796&amp;$L$3&amp;" "&amp;$D$2))&amp;(IF(COUNTBLANK(M796)=1,"",$E$2&amp;M796&amp;$E$2&amp;", "))&amp;(IF(COUNTBLANK(N796)=1,"",N796&amp;"; "))&amp;(IF(COUNTBLANK(O796)=1,"",O796&amp;"; ")))&amp;(IF(COUNTBLANK(P796)=1,"",P796&amp;"; "))&amp;(IF(COUNTBLANK(Q796)=1,"",Q796&amp;"; "))&amp;(IF(COUNTBLANK(R796)=1,"",R796&amp;"m, "))&amp;IF((COUNTBLANK(S796)=0)*(S796&lt;&gt;S795), S796&amp;"; ","")&amp;(IF(COUNTBLANK(U796)=1,"",U796&amp;"; "))&amp;(IF(COUNTBLANK(T796)=1,"",IF(COUNTBLANK(F$2)=1,T796&amp;"; ",T796&amp;" "&amp;F$2&amp;"; "))))&amp;(IF(COUNTBLANK(V796)=1,"",V796&amp;"; "))&amp;IF((COUNTBLANK(C796)=1),"",C796)&amp;IF((B796=B797)*(K796=K797)*(L796=L797)*(M796=M797),IF(($H$2&lt;&gt;"m")*($H$2&lt;&gt;"Y"), " • ", IF((ISNUMBER(FIND(")",AE796))), " • ", "")),IF((B796=B797)*(K796=K797)," • ",". ")))</f>
        <v/>
      </c>
      <c r="AI796" s="1"/>
    </row>
    <row r="797" spans="1:35" x14ac:dyDescent="0.25">
      <c r="A797" s="3" t="str">
        <f t="shared" si="87"/>
        <v/>
      </c>
      <c r="B797" s="53" t="str">
        <f t="shared" si="85"/>
        <v/>
      </c>
      <c r="C797" s="57"/>
      <c r="D797" s="57"/>
      <c r="E797" s="57"/>
      <c r="F797" s="57"/>
      <c r="G797" s="57"/>
      <c r="H797" s="57"/>
      <c r="I797" s="57"/>
      <c r="J797" s="57"/>
      <c r="K797" s="57"/>
      <c r="L797" s="57"/>
      <c r="M797" s="54"/>
      <c r="N797" s="57"/>
      <c r="O797" s="58"/>
      <c r="P797" s="58"/>
      <c r="Q797" s="58"/>
      <c r="R797" s="58"/>
      <c r="S797" s="54"/>
      <c r="T797" s="57"/>
      <c r="U797" s="57"/>
      <c r="V797" s="57"/>
      <c r="W797" s="57"/>
      <c r="X797" s="147" t="str">
        <f>IF(COUNTBLANK(D797)=1,"",IF('order-admin-units'!$I$1&lt;&gt;"y", "", IF(COUNTBLANK(K797)=1, 'order-admin-units'!$B$1+1, VLOOKUP(K797, ordercountry, 2))))</f>
        <v/>
      </c>
      <c r="Y797" s="147" t="str">
        <f>IF(COUNTBLANK(D797)=1,"",IF('order-admin-units'!$I$1&lt;&gt;"y", "", IF(COUNTBLANK(K797:L797)&gt;0, 'order-admin-units'!$B$2+1, VLOOKUP(K797&amp;"@"&amp;L797, orderadmin, 2))))</f>
        <v/>
      </c>
      <c r="Z797" s="147" t="str">
        <f t="shared" si="88"/>
        <v/>
      </c>
      <c r="AA797" s="147" t="str">
        <f t="shared" si="89"/>
        <v/>
      </c>
      <c r="AB797" s="147" t="str">
        <f t="shared" si="90"/>
        <v/>
      </c>
      <c r="AC797" s="147" t="str">
        <f t="shared" si="86"/>
        <v/>
      </c>
      <c r="AD797" s="11" t="str">
        <f t="shared" si="91"/>
        <v/>
      </c>
      <c r="AE797" s="11" t="str">
        <f t="array" ref="AE797">IF(COUNTBLANK(D797)=1,"",IF(OR($H$2="y",$H$2="m"),IF(AA797=AA796,IF(OR(AB797=$AB$4:$AB796)=FALSE,AE796&amp;C797,AE796),"("&amp;C797)&amp;IF(AA797=AA798,IF(OR(AB798=$AB$4:$AB797)=FALSE,", ",""),") "),""))</f>
        <v/>
      </c>
      <c r="AF797" s="11" t="str">
        <f t="array" ref="AF797">IF((COUNTBLANK(D797)=0)*OR($H$2="y",$H$2="m"),IFERROR(LEFT(C797, FIND(" ",C797)-1), C797),"")</f>
        <v/>
      </c>
      <c r="AG797" s="11" t="str">
        <f t="array" ref="AG797">IF(COUNTBLANK(D797)=1,"",IF(OR($H$2="y",$H$2="m"),IF(AA797=AA796,IF(OR(AC797=$AC$4:$AC796)=FALSE,AG796&amp;AF797,AG796),"("&amp;AF797)&amp;IF(AA797=AA798,IF(OR(AC798=$AC$4:$AC797)=FALSE,", ",""),") "),""))</f>
        <v/>
      </c>
      <c r="AH797" s="10" t="str">
        <f>IF((COUNTBLANK(D797)=1),"",IF(D797=D796,AH796,"")&amp;IF(B796&lt;&gt;B797,((IF(COUNTBLANK(E797)=1,$D$3&amp;"Non-type material: "&amp;$D$3,$D$3&amp;INDEX('type-categories'!$A$2:$B$100,MATCH(E797,'type-categories'!$A$2:$A$100,0),2)&amp;$D$3))),"")&amp;(IF(K797&lt;&gt;K796,$C$2&amp;UPPER(K797)&amp;$C$2&amp;$K$3&amp;" ",(IF(B797&lt;&gt;B796,$C$2&amp;UPPER(K797)&amp;$C$2&amp;$K$3&amp;" ",""))))&amp;IF((AA797&lt;&gt;AA798)*($H$2="y"),AD797&amp;AE797,IF((AA797&lt;&gt;AA798)*($H$2="m"),AD797&amp;AG797,IF(($H$2&lt;&gt;"m")*($H$2&lt;&gt;"Y"),(IF(F797=0,"",F797&amp;" "&amp;$F$4&amp;" "))&amp;(IF(G797=0,"",G797&amp;" "&amp;$G$4&amp;" "))&amp;(IF(H797=0,"",H797&amp;" "&amp;H$4&amp;" "))&amp;(IF(I797=0,"",I797&amp;" "&amp;$I$4&amp;" "))&amp;(IF(J797=0,"",J797&amp;" "&amp;$J$4&amp;" ")),"")))&amp;"; "&amp;IF((B797=B796)*(AA797=AA796), "same collecting data; ", IF((B797=B796)*(Z796=Z797),"same locality; ",(IF(COUNTBLANK(L797)=1,"",$D$2&amp;L797&amp;$L$3&amp;" "&amp;$D$2))&amp;(IF(COUNTBLANK(M797)=1,"",$E$2&amp;M797&amp;$E$2&amp;", "))&amp;(IF(COUNTBLANK(N797)=1,"",N797&amp;"; "))&amp;(IF(COUNTBLANK(O797)=1,"",O797&amp;"; ")))&amp;(IF(COUNTBLANK(P797)=1,"",P797&amp;"; "))&amp;(IF(COUNTBLANK(Q797)=1,"",Q797&amp;"; "))&amp;(IF(COUNTBLANK(R797)=1,"",R797&amp;"m, "))&amp;IF((COUNTBLANK(S797)=0)*(S797&lt;&gt;S796), S797&amp;"; ","")&amp;(IF(COUNTBLANK(U797)=1,"",U797&amp;"; "))&amp;(IF(COUNTBLANK(T797)=1,"",IF(COUNTBLANK(F$2)=1,T797&amp;"; ",T797&amp;" "&amp;F$2&amp;"; "))))&amp;(IF(COUNTBLANK(V797)=1,"",V797&amp;"; "))&amp;IF((COUNTBLANK(C797)=1),"",C797)&amp;IF((B797=B798)*(K797=K798)*(L797=L798)*(M797=M798),IF(($H$2&lt;&gt;"m")*($H$2&lt;&gt;"Y"), " • ", IF((ISNUMBER(FIND(")",AE797))), " • ", "")),IF((B797=B798)*(K797=K798)," • ",". ")))</f>
        <v/>
      </c>
      <c r="AI797" s="1"/>
    </row>
    <row r="798" spans="1:35" x14ac:dyDescent="0.25">
      <c r="A798" s="3" t="str">
        <f t="shared" si="87"/>
        <v/>
      </c>
      <c r="B798" s="53" t="str">
        <f t="shared" si="85"/>
        <v/>
      </c>
      <c r="C798" s="57"/>
      <c r="D798" s="57"/>
      <c r="E798" s="57"/>
      <c r="F798" s="57"/>
      <c r="G798" s="57"/>
      <c r="H798" s="57"/>
      <c r="I798" s="57"/>
      <c r="J798" s="57"/>
      <c r="K798" s="57"/>
      <c r="L798" s="57"/>
      <c r="M798" s="54"/>
      <c r="N798" s="57"/>
      <c r="O798" s="58"/>
      <c r="P798" s="58"/>
      <c r="Q798" s="58"/>
      <c r="R798" s="58"/>
      <c r="S798" s="54"/>
      <c r="T798" s="57"/>
      <c r="U798" s="57"/>
      <c r="V798" s="57"/>
      <c r="W798" s="57"/>
      <c r="X798" s="147" t="str">
        <f>IF(COUNTBLANK(D798)=1,"",IF('order-admin-units'!$I$1&lt;&gt;"y", "", IF(COUNTBLANK(K798)=1, 'order-admin-units'!$B$1+1, VLOOKUP(K798, ordercountry, 2))))</f>
        <v/>
      </c>
      <c r="Y798" s="147" t="str">
        <f>IF(COUNTBLANK(D798)=1,"",IF('order-admin-units'!$I$1&lt;&gt;"y", "", IF(COUNTBLANK(K798:L798)&gt;0, 'order-admin-units'!$B$2+1, VLOOKUP(K798&amp;"@"&amp;L798, orderadmin, 2))))</f>
        <v/>
      </c>
      <c r="Z798" s="147" t="str">
        <f t="shared" si="88"/>
        <v/>
      </c>
      <c r="AA798" s="147" t="str">
        <f t="shared" si="89"/>
        <v/>
      </c>
      <c r="AB798" s="147" t="str">
        <f t="shared" si="90"/>
        <v/>
      </c>
      <c r="AC798" s="147" t="str">
        <f t="shared" si="86"/>
        <v/>
      </c>
      <c r="AD798" s="11" t="str">
        <f t="shared" si="91"/>
        <v/>
      </c>
      <c r="AE798" s="11" t="str">
        <f t="array" ref="AE798">IF(COUNTBLANK(D798)=1,"",IF(OR($H$2="y",$H$2="m"),IF(AA798=AA797,IF(OR(AB798=$AB$4:$AB797)=FALSE,AE797&amp;C798,AE797),"("&amp;C798)&amp;IF(AA798=AA799,IF(OR(AB799=$AB$4:$AB798)=FALSE,", ",""),") "),""))</f>
        <v/>
      </c>
      <c r="AF798" s="11" t="str">
        <f t="array" ref="AF798">IF((COUNTBLANK(D798)=0)*OR($H$2="y",$H$2="m"),IFERROR(LEFT(C798, FIND(" ",C798)-1), C798),"")</f>
        <v/>
      </c>
      <c r="AG798" s="11" t="str">
        <f t="array" ref="AG798">IF(COUNTBLANK(D798)=1,"",IF(OR($H$2="y",$H$2="m"),IF(AA798=AA797,IF(OR(AC798=$AC$4:$AC797)=FALSE,AG797&amp;AF798,AG797),"("&amp;AF798)&amp;IF(AA798=AA799,IF(OR(AC799=$AC$4:$AC798)=FALSE,", ",""),") "),""))</f>
        <v/>
      </c>
      <c r="AH798" s="10" t="str">
        <f>IF((COUNTBLANK(D798)=1),"",IF(D798=D797,AH797,"")&amp;IF(B797&lt;&gt;B798,((IF(COUNTBLANK(E798)=1,$D$3&amp;"Non-type material: "&amp;$D$3,$D$3&amp;INDEX('type-categories'!$A$2:$B$100,MATCH(E798,'type-categories'!$A$2:$A$100,0),2)&amp;$D$3))),"")&amp;(IF(K798&lt;&gt;K797,$C$2&amp;UPPER(K798)&amp;$C$2&amp;$K$3&amp;" ",(IF(B798&lt;&gt;B797,$C$2&amp;UPPER(K798)&amp;$C$2&amp;$K$3&amp;" ",""))))&amp;IF((AA798&lt;&gt;AA799)*($H$2="y"),AD798&amp;AE798,IF((AA798&lt;&gt;AA799)*($H$2="m"),AD798&amp;AG798,IF(($H$2&lt;&gt;"m")*($H$2&lt;&gt;"Y"),(IF(F798=0,"",F798&amp;" "&amp;$F$4&amp;" "))&amp;(IF(G798=0,"",G798&amp;" "&amp;$G$4&amp;" "))&amp;(IF(H798=0,"",H798&amp;" "&amp;H$4&amp;" "))&amp;(IF(I798=0,"",I798&amp;" "&amp;$I$4&amp;" "))&amp;(IF(J798=0,"",J798&amp;" "&amp;$J$4&amp;" ")),"")))&amp;"; "&amp;IF((B798=B797)*(AA798=AA797), "same collecting data; ", IF((B798=B797)*(Z797=Z798),"same locality; ",(IF(COUNTBLANK(L798)=1,"",$D$2&amp;L798&amp;$L$3&amp;" "&amp;$D$2))&amp;(IF(COUNTBLANK(M798)=1,"",$E$2&amp;M798&amp;$E$2&amp;", "))&amp;(IF(COUNTBLANK(N798)=1,"",N798&amp;"; "))&amp;(IF(COUNTBLANK(O798)=1,"",O798&amp;"; ")))&amp;(IF(COUNTBLANK(P798)=1,"",P798&amp;"; "))&amp;(IF(COUNTBLANK(Q798)=1,"",Q798&amp;"; "))&amp;(IF(COUNTBLANK(R798)=1,"",R798&amp;"m, "))&amp;IF((COUNTBLANK(S798)=0)*(S798&lt;&gt;S797), S798&amp;"; ","")&amp;(IF(COUNTBLANK(U798)=1,"",U798&amp;"; "))&amp;(IF(COUNTBLANK(T798)=1,"",IF(COUNTBLANK(F$2)=1,T798&amp;"; ",T798&amp;" "&amp;F$2&amp;"; "))))&amp;(IF(COUNTBLANK(V798)=1,"",V798&amp;"; "))&amp;IF((COUNTBLANK(C798)=1),"",C798)&amp;IF((B798=B799)*(K798=K799)*(L798=L799)*(M798=M799),IF(($H$2&lt;&gt;"m")*($H$2&lt;&gt;"Y"), " • ", IF((ISNUMBER(FIND(")",AE798))), " • ", "")),IF((B798=B799)*(K798=K799)," • ",". ")))</f>
        <v/>
      </c>
      <c r="AI798" s="1"/>
    </row>
    <row r="799" spans="1:35" x14ac:dyDescent="0.25">
      <c r="A799" s="3" t="str">
        <f t="shared" si="87"/>
        <v/>
      </c>
      <c r="B799" s="53" t="str">
        <f t="shared" si="85"/>
        <v/>
      </c>
      <c r="C799" s="57"/>
      <c r="D799" s="57"/>
      <c r="E799" s="57"/>
      <c r="F799" s="57"/>
      <c r="G799" s="57"/>
      <c r="H799" s="57"/>
      <c r="I799" s="57"/>
      <c r="J799" s="57"/>
      <c r="K799" s="57"/>
      <c r="L799" s="57"/>
      <c r="M799" s="54"/>
      <c r="N799" s="57"/>
      <c r="O799" s="58"/>
      <c r="P799" s="58"/>
      <c r="Q799" s="58"/>
      <c r="R799" s="58"/>
      <c r="S799" s="54"/>
      <c r="T799" s="57"/>
      <c r="U799" s="57"/>
      <c r="V799" s="57"/>
      <c r="W799" s="57"/>
      <c r="X799" s="147" t="str">
        <f>IF(COUNTBLANK(D799)=1,"",IF('order-admin-units'!$I$1&lt;&gt;"y", "", IF(COUNTBLANK(K799)=1, 'order-admin-units'!$B$1+1, VLOOKUP(K799, ordercountry, 2))))</f>
        <v/>
      </c>
      <c r="Y799" s="147" t="str">
        <f>IF(COUNTBLANK(D799)=1,"",IF('order-admin-units'!$I$1&lt;&gt;"y", "", IF(COUNTBLANK(K799:L799)&gt;0, 'order-admin-units'!$B$2+1, VLOOKUP(K799&amp;"@"&amp;L799, orderadmin, 2))))</f>
        <v/>
      </c>
      <c r="Z799" s="147" t="str">
        <f t="shared" si="88"/>
        <v/>
      </c>
      <c r="AA799" s="147" t="str">
        <f t="shared" si="89"/>
        <v/>
      </c>
      <c r="AB799" s="147" t="str">
        <f t="shared" si="90"/>
        <v/>
      </c>
      <c r="AC799" s="147" t="str">
        <f t="shared" si="86"/>
        <v/>
      </c>
      <c r="AD799" s="11" t="str">
        <f t="shared" si="91"/>
        <v/>
      </c>
      <c r="AE799" s="11" t="str">
        <f t="array" ref="AE799">IF(COUNTBLANK(D799)=1,"",IF(OR($H$2="y",$H$2="m"),IF(AA799=AA798,IF(OR(AB799=$AB$4:$AB798)=FALSE,AE798&amp;C799,AE798),"("&amp;C799)&amp;IF(AA799=AA800,IF(OR(AB800=$AB$4:$AB799)=FALSE,", ",""),") "),""))</f>
        <v/>
      </c>
      <c r="AF799" s="11" t="str">
        <f t="array" ref="AF799">IF((COUNTBLANK(D799)=0)*OR($H$2="y",$H$2="m"),IFERROR(LEFT(C799, FIND(" ",C799)-1), C799),"")</f>
        <v/>
      </c>
      <c r="AG799" s="11" t="str">
        <f t="array" ref="AG799">IF(COUNTBLANK(D799)=1,"",IF(OR($H$2="y",$H$2="m"),IF(AA799=AA798,IF(OR(AC799=$AC$4:$AC798)=FALSE,AG798&amp;AF799,AG798),"("&amp;AF799)&amp;IF(AA799=AA800,IF(OR(AC800=$AC$4:$AC799)=FALSE,", ",""),") "),""))</f>
        <v/>
      </c>
      <c r="AH799" s="10" t="str">
        <f>IF((COUNTBLANK(D799)=1),"",IF(D799=D798,AH798,"")&amp;IF(B798&lt;&gt;B799,((IF(COUNTBLANK(E799)=1,$D$3&amp;"Non-type material: "&amp;$D$3,$D$3&amp;INDEX('type-categories'!$A$2:$B$100,MATCH(E799,'type-categories'!$A$2:$A$100,0),2)&amp;$D$3))),"")&amp;(IF(K799&lt;&gt;K798,$C$2&amp;UPPER(K799)&amp;$C$2&amp;$K$3&amp;" ",(IF(B799&lt;&gt;B798,$C$2&amp;UPPER(K799)&amp;$C$2&amp;$K$3&amp;" ",""))))&amp;IF((AA799&lt;&gt;AA800)*($H$2="y"),AD799&amp;AE799,IF((AA799&lt;&gt;AA800)*($H$2="m"),AD799&amp;AG799,IF(($H$2&lt;&gt;"m")*($H$2&lt;&gt;"Y"),(IF(F799=0,"",F799&amp;" "&amp;$F$4&amp;" "))&amp;(IF(G799=0,"",G799&amp;" "&amp;$G$4&amp;" "))&amp;(IF(H799=0,"",H799&amp;" "&amp;H$4&amp;" "))&amp;(IF(I799=0,"",I799&amp;" "&amp;$I$4&amp;" "))&amp;(IF(J799=0,"",J799&amp;" "&amp;$J$4&amp;" ")),"")))&amp;"; "&amp;IF((B799=B798)*(AA799=AA798), "same collecting data; ", IF((B799=B798)*(Z798=Z799),"same locality; ",(IF(COUNTBLANK(L799)=1,"",$D$2&amp;L799&amp;$L$3&amp;" "&amp;$D$2))&amp;(IF(COUNTBLANK(M799)=1,"",$E$2&amp;M799&amp;$E$2&amp;", "))&amp;(IF(COUNTBLANK(N799)=1,"",N799&amp;"; "))&amp;(IF(COUNTBLANK(O799)=1,"",O799&amp;"; ")))&amp;(IF(COUNTBLANK(P799)=1,"",P799&amp;"; "))&amp;(IF(COUNTBLANK(Q799)=1,"",Q799&amp;"; "))&amp;(IF(COUNTBLANK(R799)=1,"",R799&amp;"m, "))&amp;IF((COUNTBLANK(S799)=0)*(S799&lt;&gt;S798), S799&amp;"; ","")&amp;(IF(COUNTBLANK(U799)=1,"",U799&amp;"; "))&amp;(IF(COUNTBLANK(T799)=1,"",IF(COUNTBLANK(F$2)=1,T799&amp;"; ",T799&amp;" "&amp;F$2&amp;"; "))))&amp;(IF(COUNTBLANK(V799)=1,"",V799&amp;"; "))&amp;IF((COUNTBLANK(C799)=1),"",C799)&amp;IF((B799=B800)*(K799=K800)*(L799=L800)*(M799=M800),IF(($H$2&lt;&gt;"m")*($H$2&lt;&gt;"Y"), " • ", IF((ISNUMBER(FIND(")",AE799))), " • ", "")),IF((B799=B800)*(K799=K800)," • ",". ")))</f>
        <v/>
      </c>
      <c r="AI799" s="1"/>
    </row>
    <row r="800" spans="1:35" x14ac:dyDescent="0.25">
      <c r="A800" s="3" t="str">
        <f t="shared" si="87"/>
        <v/>
      </c>
      <c r="B800" s="53" t="str">
        <f t="shared" si="85"/>
        <v/>
      </c>
      <c r="C800" s="57"/>
      <c r="D800" s="57"/>
      <c r="E800" s="57"/>
      <c r="F800" s="57"/>
      <c r="G800" s="57"/>
      <c r="H800" s="57"/>
      <c r="I800" s="57"/>
      <c r="J800" s="57"/>
      <c r="K800" s="57"/>
      <c r="L800" s="57"/>
      <c r="M800" s="54"/>
      <c r="N800" s="57"/>
      <c r="O800" s="58"/>
      <c r="P800" s="58"/>
      <c r="Q800" s="58"/>
      <c r="R800" s="58"/>
      <c r="S800" s="54"/>
      <c r="T800" s="57"/>
      <c r="U800" s="57"/>
      <c r="V800" s="57"/>
      <c r="W800" s="57"/>
      <c r="X800" s="147" t="str">
        <f>IF(COUNTBLANK(D800)=1,"",IF('order-admin-units'!$I$1&lt;&gt;"y", "", IF(COUNTBLANK(K800)=1, 'order-admin-units'!$B$1+1, VLOOKUP(K800, ordercountry, 2))))</f>
        <v/>
      </c>
      <c r="Y800" s="147" t="str">
        <f>IF(COUNTBLANK(D800)=1,"",IF('order-admin-units'!$I$1&lt;&gt;"y", "", IF(COUNTBLANK(K800:L800)&gt;0, 'order-admin-units'!$B$2+1, VLOOKUP(K800&amp;"@"&amp;L800, orderadmin, 2))))</f>
        <v/>
      </c>
      <c r="Z800" s="147" t="str">
        <f t="shared" si="88"/>
        <v/>
      </c>
      <c r="AA800" s="147" t="str">
        <f t="shared" si="89"/>
        <v/>
      </c>
      <c r="AB800" s="147" t="str">
        <f t="shared" si="90"/>
        <v/>
      </c>
      <c r="AC800" s="147" t="str">
        <f t="shared" si="86"/>
        <v/>
      </c>
      <c r="AD800" s="11" t="str">
        <f t="shared" si="91"/>
        <v/>
      </c>
      <c r="AE800" s="11" t="str">
        <f t="array" ref="AE800">IF(COUNTBLANK(D800)=1,"",IF(OR($H$2="y",$H$2="m"),IF(AA800=AA799,IF(OR(AB800=$AB$4:$AB799)=FALSE,AE799&amp;C800,AE799),"("&amp;C800)&amp;IF(AA800=AA801,IF(OR(AB801=$AB$4:$AB800)=FALSE,", ",""),") "),""))</f>
        <v/>
      </c>
      <c r="AF800" s="11" t="str">
        <f t="array" ref="AF800">IF((COUNTBLANK(D800)=0)*OR($H$2="y",$H$2="m"),IFERROR(LEFT(C800, FIND(" ",C800)-1), C800),"")</f>
        <v/>
      </c>
      <c r="AG800" s="11" t="str">
        <f t="array" ref="AG800">IF(COUNTBLANK(D800)=1,"",IF(OR($H$2="y",$H$2="m"),IF(AA800=AA799,IF(OR(AC800=$AC$4:$AC799)=FALSE,AG799&amp;AF800,AG799),"("&amp;AF800)&amp;IF(AA800=AA801,IF(OR(AC801=$AC$4:$AC800)=FALSE,", ",""),") "),""))</f>
        <v/>
      </c>
      <c r="AH800" s="10" t="str">
        <f>IF((COUNTBLANK(D800)=1),"",IF(D800=D799,AH799,"")&amp;IF(B799&lt;&gt;B800,((IF(COUNTBLANK(E800)=1,$D$3&amp;"Non-type material: "&amp;$D$3,$D$3&amp;INDEX('type-categories'!$A$2:$B$100,MATCH(E800,'type-categories'!$A$2:$A$100,0),2)&amp;$D$3))),"")&amp;(IF(K800&lt;&gt;K799,$C$2&amp;UPPER(K800)&amp;$C$2&amp;$K$3&amp;" ",(IF(B800&lt;&gt;B799,$C$2&amp;UPPER(K800)&amp;$C$2&amp;$K$3&amp;" ",""))))&amp;IF((AA800&lt;&gt;AA801)*($H$2="y"),AD800&amp;AE800,IF((AA800&lt;&gt;AA801)*($H$2="m"),AD800&amp;AG800,IF(($H$2&lt;&gt;"m")*($H$2&lt;&gt;"Y"),(IF(F800=0,"",F800&amp;" "&amp;$F$4&amp;" "))&amp;(IF(G800=0,"",G800&amp;" "&amp;$G$4&amp;" "))&amp;(IF(H800=0,"",H800&amp;" "&amp;H$4&amp;" "))&amp;(IF(I800=0,"",I800&amp;" "&amp;$I$4&amp;" "))&amp;(IF(J800=0,"",J800&amp;" "&amp;$J$4&amp;" ")),"")))&amp;"; "&amp;IF((B800=B799)*(AA800=AA799), "same collecting data; ", IF((B800=B799)*(Z799=Z800),"same locality; ",(IF(COUNTBLANK(L800)=1,"",$D$2&amp;L800&amp;$L$3&amp;" "&amp;$D$2))&amp;(IF(COUNTBLANK(M800)=1,"",$E$2&amp;M800&amp;$E$2&amp;", "))&amp;(IF(COUNTBLANK(N800)=1,"",N800&amp;"; "))&amp;(IF(COUNTBLANK(O800)=1,"",O800&amp;"; ")))&amp;(IF(COUNTBLANK(P800)=1,"",P800&amp;"; "))&amp;(IF(COUNTBLANK(Q800)=1,"",Q800&amp;"; "))&amp;(IF(COUNTBLANK(R800)=1,"",R800&amp;"m, "))&amp;IF((COUNTBLANK(S800)=0)*(S800&lt;&gt;S799), S800&amp;"; ","")&amp;(IF(COUNTBLANK(U800)=1,"",U800&amp;"; "))&amp;(IF(COUNTBLANK(T800)=1,"",IF(COUNTBLANK(F$2)=1,T800&amp;"; ",T800&amp;" "&amp;F$2&amp;"; "))))&amp;(IF(COUNTBLANK(V800)=1,"",V800&amp;"; "))&amp;IF((COUNTBLANK(C800)=1),"",C800)&amp;IF((B800=B801)*(K800=K801)*(L800=L801)*(M800=M801),IF(($H$2&lt;&gt;"m")*($H$2&lt;&gt;"Y"), " • ", IF((ISNUMBER(FIND(")",AE800))), " • ", "")),IF((B800=B801)*(K800=K801)," • ",". ")))</f>
        <v/>
      </c>
      <c r="AI800" s="1"/>
    </row>
    <row r="801" spans="1:35" x14ac:dyDescent="0.25">
      <c r="A801" s="3" t="str">
        <f t="shared" si="87"/>
        <v/>
      </c>
      <c r="B801" s="53" t="str">
        <f t="shared" si="85"/>
        <v/>
      </c>
      <c r="C801" s="57"/>
      <c r="D801" s="57"/>
      <c r="E801" s="57"/>
      <c r="F801" s="57"/>
      <c r="G801" s="57"/>
      <c r="H801" s="57"/>
      <c r="I801" s="57"/>
      <c r="J801" s="57"/>
      <c r="K801" s="57"/>
      <c r="L801" s="57"/>
      <c r="M801" s="54"/>
      <c r="N801" s="57"/>
      <c r="O801" s="58"/>
      <c r="P801" s="58"/>
      <c r="Q801" s="58"/>
      <c r="R801" s="58"/>
      <c r="S801" s="54"/>
      <c r="T801" s="57"/>
      <c r="U801" s="57"/>
      <c r="V801" s="57"/>
      <c r="W801" s="57"/>
      <c r="X801" s="147" t="str">
        <f>IF(COUNTBLANK(D801)=1,"",IF('order-admin-units'!$I$1&lt;&gt;"y", "", IF(COUNTBLANK(K801)=1, 'order-admin-units'!$B$1+1, VLOOKUP(K801, ordercountry, 2))))</f>
        <v/>
      </c>
      <c r="Y801" s="147" t="str">
        <f>IF(COUNTBLANK(D801)=1,"",IF('order-admin-units'!$I$1&lt;&gt;"y", "", IF(COUNTBLANK(K801:L801)&gt;0, 'order-admin-units'!$B$2+1, VLOOKUP(K801&amp;"@"&amp;L801, orderadmin, 2))))</f>
        <v/>
      </c>
      <c r="Z801" s="147" t="str">
        <f t="shared" si="88"/>
        <v/>
      </c>
      <c r="AA801" s="147" t="str">
        <f t="shared" si="89"/>
        <v/>
      </c>
      <c r="AB801" s="147" t="str">
        <f t="shared" si="90"/>
        <v/>
      </c>
      <c r="AC801" s="147" t="str">
        <f t="shared" si="86"/>
        <v/>
      </c>
      <c r="AD801" s="11" t="str">
        <f t="shared" si="91"/>
        <v/>
      </c>
      <c r="AE801" s="11" t="str">
        <f t="array" ref="AE801">IF(COUNTBLANK(D801)=1,"",IF(OR($H$2="y",$H$2="m"),IF(AA801=AA800,IF(OR(AB801=$AB$4:$AB800)=FALSE,AE800&amp;C801,AE800),"("&amp;C801)&amp;IF(AA801=AA802,IF(OR(AB802=$AB$4:$AB801)=FALSE,", ",""),") "),""))</f>
        <v/>
      </c>
      <c r="AF801" s="11" t="str">
        <f t="array" ref="AF801">IF((COUNTBLANK(D801)=0)*OR($H$2="y",$H$2="m"),IFERROR(LEFT(C801, FIND(" ",C801)-1), C801),"")</f>
        <v/>
      </c>
      <c r="AG801" s="11" t="str">
        <f t="array" ref="AG801">IF(COUNTBLANK(D801)=1,"",IF(OR($H$2="y",$H$2="m"),IF(AA801=AA800,IF(OR(AC801=$AC$4:$AC800)=FALSE,AG800&amp;AF801,AG800),"("&amp;AF801)&amp;IF(AA801=AA802,IF(OR(AC802=$AC$4:$AC801)=FALSE,", ",""),") "),""))</f>
        <v/>
      </c>
      <c r="AH801" s="10" t="str">
        <f>IF((COUNTBLANK(D801)=1),"",IF(D801=D800,AH800,"")&amp;IF(B800&lt;&gt;B801,((IF(COUNTBLANK(E801)=1,$D$3&amp;"Non-type material: "&amp;$D$3,$D$3&amp;INDEX('type-categories'!$A$2:$B$100,MATCH(E801,'type-categories'!$A$2:$A$100,0),2)&amp;$D$3))),"")&amp;(IF(K801&lt;&gt;K800,$C$2&amp;UPPER(K801)&amp;$C$2&amp;$K$3&amp;" ",(IF(B801&lt;&gt;B800,$C$2&amp;UPPER(K801)&amp;$C$2&amp;$K$3&amp;" ",""))))&amp;IF((AA801&lt;&gt;AA802)*($H$2="y"),AD801&amp;AE801,IF((AA801&lt;&gt;AA802)*($H$2="m"),AD801&amp;AG801,IF(($H$2&lt;&gt;"m")*($H$2&lt;&gt;"Y"),(IF(F801=0,"",F801&amp;" "&amp;$F$4&amp;" "))&amp;(IF(G801=0,"",G801&amp;" "&amp;$G$4&amp;" "))&amp;(IF(H801=0,"",H801&amp;" "&amp;H$4&amp;" "))&amp;(IF(I801=0,"",I801&amp;" "&amp;$I$4&amp;" "))&amp;(IF(J801=0,"",J801&amp;" "&amp;$J$4&amp;" ")),"")))&amp;"; "&amp;IF((B801=B800)*(AA801=AA800), "same collecting data; ", IF((B801=B800)*(Z800=Z801),"same locality; ",(IF(COUNTBLANK(L801)=1,"",$D$2&amp;L801&amp;$L$3&amp;" "&amp;$D$2))&amp;(IF(COUNTBLANK(M801)=1,"",$E$2&amp;M801&amp;$E$2&amp;", "))&amp;(IF(COUNTBLANK(N801)=1,"",N801&amp;"; "))&amp;(IF(COUNTBLANK(O801)=1,"",O801&amp;"; ")))&amp;(IF(COUNTBLANK(P801)=1,"",P801&amp;"; "))&amp;(IF(COUNTBLANK(Q801)=1,"",Q801&amp;"; "))&amp;(IF(COUNTBLANK(R801)=1,"",R801&amp;"m, "))&amp;IF((COUNTBLANK(S801)=0)*(S801&lt;&gt;S800), S801&amp;"; ","")&amp;(IF(COUNTBLANK(U801)=1,"",U801&amp;"; "))&amp;(IF(COUNTBLANK(T801)=1,"",IF(COUNTBLANK(F$2)=1,T801&amp;"; ",T801&amp;" "&amp;F$2&amp;"; "))))&amp;(IF(COUNTBLANK(V801)=1,"",V801&amp;"; "))&amp;IF((COUNTBLANK(C801)=1),"",C801)&amp;IF((B801=B802)*(K801=K802)*(L801=L802)*(M801=M802),IF(($H$2&lt;&gt;"m")*($H$2&lt;&gt;"Y"), " • ", IF((ISNUMBER(FIND(")",AE801))), " • ", "")),IF((B801=B802)*(K801=K802)," • ",". ")))</f>
        <v/>
      </c>
      <c r="AI801" s="1"/>
    </row>
    <row r="802" spans="1:35" x14ac:dyDescent="0.25">
      <c r="A802" s="3" t="str">
        <f t="shared" si="87"/>
        <v/>
      </c>
      <c r="B802" s="53" t="str">
        <f t="shared" si="85"/>
        <v/>
      </c>
      <c r="C802" s="57"/>
      <c r="D802" s="57"/>
      <c r="E802" s="57"/>
      <c r="F802" s="57"/>
      <c r="G802" s="57"/>
      <c r="H802" s="57"/>
      <c r="I802" s="57"/>
      <c r="J802" s="57"/>
      <c r="K802" s="57"/>
      <c r="L802" s="57"/>
      <c r="M802" s="54"/>
      <c r="N802" s="57"/>
      <c r="O802" s="58"/>
      <c r="P802" s="58"/>
      <c r="Q802" s="58"/>
      <c r="R802" s="58"/>
      <c r="S802" s="54"/>
      <c r="T802" s="57"/>
      <c r="U802" s="57"/>
      <c r="V802" s="57"/>
      <c r="W802" s="57"/>
      <c r="X802" s="147" t="str">
        <f>IF(COUNTBLANK(D802)=1,"",IF('order-admin-units'!$I$1&lt;&gt;"y", "", IF(COUNTBLANK(K802)=1, 'order-admin-units'!$B$1+1, VLOOKUP(K802, ordercountry, 2))))</f>
        <v/>
      </c>
      <c r="Y802" s="147" t="str">
        <f>IF(COUNTBLANK(D802)=1,"",IF('order-admin-units'!$I$1&lt;&gt;"y", "", IF(COUNTBLANK(K802:L802)&gt;0, 'order-admin-units'!$B$2+1, VLOOKUP(K802&amp;"@"&amp;L802, orderadmin, 2))))</f>
        <v/>
      </c>
      <c r="Z802" s="147" t="str">
        <f t="shared" si="88"/>
        <v/>
      </c>
      <c r="AA802" s="147" t="str">
        <f t="shared" si="89"/>
        <v/>
      </c>
      <c r="AB802" s="147" t="str">
        <f t="shared" si="90"/>
        <v/>
      </c>
      <c r="AC802" s="147" t="str">
        <f t="shared" si="86"/>
        <v/>
      </c>
      <c r="AD802" s="11" t="str">
        <f t="shared" si="91"/>
        <v/>
      </c>
      <c r="AE802" s="11" t="str">
        <f t="array" ref="AE802">IF(COUNTBLANK(D802)=1,"",IF(OR($H$2="y",$H$2="m"),IF(AA802=AA801,IF(OR(AB802=$AB$4:$AB801)=FALSE,AE801&amp;C802,AE801),"("&amp;C802)&amp;IF(AA802=AA803,IF(OR(AB803=$AB$4:$AB802)=FALSE,", ",""),") "),""))</f>
        <v/>
      </c>
      <c r="AF802" s="11" t="str">
        <f t="array" ref="AF802">IF((COUNTBLANK(D802)=0)*OR($H$2="y",$H$2="m"),IFERROR(LEFT(C802, FIND(" ",C802)-1), C802),"")</f>
        <v/>
      </c>
      <c r="AG802" s="11" t="str">
        <f t="array" ref="AG802">IF(COUNTBLANK(D802)=1,"",IF(OR($H$2="y",$H$2="m"),IF(AA802=AA801,IF(OR(AC802=$AC$4:$AC801)=FALSE,AG801&amp;AF802,AG801),"("&amp;AF802)&amp;IF(AA802=AA803,IF(OR(AC803=$AC$4:$AC802)=FALSE,", ",""),") "),""))</f>
        <v/>
      </c>
      <c r="AH802" s="10" t="str">
        <f>IF((COUNTBLANK(D802)=1),"",IF(D802=D801,AH801,"")&amp;IF(B801&lt;&gt;B802,((IF(COUNTBLANK(E802)=1,$D$3&amp;"Non-type material: "&amp;$D$3,$D$3&amp;INDEX('type-categories'!$A$2:$B$100,MATCH(E802,'type-categories'!$A$2:$A$100,0),2)&amp;$D$3))),"")&amp;(IF(K802&lt;&gt;K801,$C$2&amp;UPPER(K802)&amp;$C$2&amp;$K$3&amp;" ",(IF(B802&lt;&gt;B801,$C$2&amp;UPPER(K802)&amp;$C$2&amp;$K$3&amp;" ",""))))&amp;IF((AA802&lt;&gt;AA803)*($H$2="y"),AD802&amp;AE802,IF((AA802&lt;&gt;AA803)*($H$2="m"),AD802&amp;AG802,IF(($H$2&lt;&gt;"m")*($H$2&lt;&gt;"Y"),(IF(F802=0,"",F802&amp;" "&amp;$F$4&amp;" "))&amp;(IF(G802=0,"",G802&amp;" "&amp;$G$4&amp;" "))&amp;(IF(H802=0,"",H802&amp;" "&amp;H$4&amp;" "))&amp;(IF(I802=0,"",I802&amp;" "&amp;$I$4&amp;" "))&amp;(IF(J802=0,"",J802&amp;" "&amp;$J$4&amp;" ")),"")))&amp;"; "&amp;IF((B802=B801)*(AA802=AA801), "same collecting data; ", IF((B802=B801)*(Z801=Z802),"same locality; ",(IF(COUNTBLANK(L802)=1,"",$D$2&amp;L802&amp;$L$3&amp;" "&amp;$D$2))&amp;(IF(COUNTBLANK(M802)=1,"",$E$2&amp;M802&amp;$E$2&amp;", "))&amp;(IF(COUNTBLANK(N802)=1,"",N802&amp;"; "))&amp;(IF(COUNTBLANK(O802)=1,"",O802&amp;"; ")))&amp;(IF(COUNTBLANK(P802)=1,"",P802&amp;"; "))&amp;(IF(COUNTBLANK(Q802)=1,"",Q802&amp;"; "))&amp;(IF(COUNTBLANK(R802)=1,"",R802&amp;"m, "))&amp;IF((COUNTBLANK(S802)=0)*(S802&lt;&gt;S801), S802&amp;"; ","")&amp;(IF(COUNTBLANK(U802)=1,"",U802&amp;"; "))&amp;(IF(COUNTBLANK(T802)=1,"",IF(COUNTBLANK(F$2)=1,T802&amp;"; ",T802&amp;" "&amp;F$2&amp;"; "))))&amp;(IF(COUNTBLANK(V802)=1,"",V802&amp;"; "))&amp;IF((COUNTBLANK(C802)=1),"",C802)&amp;IF((B802=B803)*(K802=K803)*(L802=L803)*(M802=M803),IF(($H$2&lt;&gt;"m")*($H$2&lt;&gt;"Y"), " • ", IF((ISNUMBER(FIND(")",AE802))), " • ", "")),IF((B802=B803)*(K802=K803)," • ",". ")))</f>
        <v/>
      </c>
      <c r="AI802" s="1"/>
    </row>
    <row r="803" spans="1:35" x14ac:dyDescent="0.25">
      <c r="A803" s="3" t="str">
        <f t="shared" si="87"/>
        <v/>
      </c>
      <c r="B803" s="53" t="str">
        <f t="shared" si="85"/>
        <v/>
      </c>
      <c r="C803" s="57"/>
      <c r="D803" s="57"/>
      <c r="E803" s="57"/>
      <c r="F803" s="57"/>
      <c r="G803" s="57"/>
      <c r="H803" s="57"/>
      <c r="I803" s="57"/>
      <c r="J803" s="57"/>
      <c r="K803" s="57"/>
      <c r="L803" s="57"/>
      <c r="M803" s="54"/>
      <c r="N803" s="57"/>
      <c r="O803" s="58"/>
      <c r="P803" s="58"/>
      <c r="Q803" s="58"/>
      <c r="R803" s="58"/>
      <c r="S803" s="54"/>
      <c r="T803" s="57"/>
      <c r="U803" s="57"/>
      <c r="V803" s="57"/>
      <c r="W803" s="57"/>
      <c r="X803" s="147" t="str">
        <f>IF(COUNTBLANK(D803)=1,"",IF('order-admin-units'!$I$1&lt;&gt;"y", "", IF(COUNTBLANK(K803)=1, 'order-admin-units'!$B$1+1, VLOOKUP(K803, ordercountry, 2))))</f>
        <v/>
      </c>
      <c r="Y803" s="147" t="str">
        <f>IF(COUNTBLANK(D803)=1,"",IF('order-admin-units'!$I$1&lt;&gt;"y", "", IF(COUNTBLANK(K803:L803)&gt;0, 'order-admin-units'!$B$2+1, VLOOKUP(K803&amp;"@"&amp;L803, orderadmin, 2))))</f>
        <v/>
      </c>
      <c r="Z803" s="147" t="str">
        <f t="shared" si="88"/>
        <v/>
      </c>
      <c r="AA803" s="147" t="str">
        <f t="shared" si="89"/>
        <v/>
      </c>
      <c r="AB803" s="147" t="str">
        <f t="shared" si="90"/>
        <v/>
      </c>
      <c r="AC803" s="147" t="str">
        <f t="shared" si="86"/>
        <v/>
      </c>
      <c r="AD803" s="11" t="str">
        <f t="shared" si="91"/>
        <v/>
      </c>
      <c r="AE803" s="11" t="str">
        <f t="array" ref="AE803">IF(COUNTBLANK(D803)=1,"",IF(OR($H$2="y",$H$2="m"),IF(AA803=AA802,IF(OR(AB803=$AB$4:$AB802)=FALSE,AE802&amp;C803,AE802),"("&amp;C803)&amp;IF(AA803=AA804,IF(OR(AB804=$AB$4:$AB803)=FALSE,", ",""),") "),""))</f>
        <v/>
      </c>
      <c r="AF803" s="11" t="str">
        <f t="array" ref="AF803">IF((COUNTBLANK(D803)=0)*OR($H$2="y",$H$2="m"),IFERROR(LEFT(C803, FIND(" ",C803)-1), C803),"")</f>
        <v/>
      </c>
      <c r="AG803" s="11" t="str">
        <f t="array" ref="AG803">IF(COUNTBLANK(D803)=1,"",IF(OR($H$2="y",$H$2="m"),IF(AA803=AA802,IF(OR(AC803=$AC$4:$AC802)=FALSE,AG802&amp;AF803,AG802),"("&amp;AF803)&amp;IF(AA803=AA804,IF(OR(AC804=$AC$4:$AC803)=FALSE,", ",""),") "),""))</f>
        <v/>
      </c>
      <c r="AH803" s="10" t="str">
        <f>IF((COUNTBLANK(D803)=1),"",IF(D803=D802,AH802,"")&amp;IF(B802&lt;&gt;B803,((IF(COUNTBLANK(E803)=1,$D$3&amp;"Non-type material: "&amp;$D$3,$D$3&amp;INDEX('type-categories'!$A$2:$B$100,MATCH(E803,'type-categories'!$A$2:$A$100,0),2)&amp;$D$3))),"")&amp;(IF(K803&lt;&gt;K802,$C$2&amp;UPPER(K803)&amp;$C$2&amp;$K$3&amp;" ",(IF(B803&lt;&gt;B802,$C$2&amp;UPPER(K803)&amp;$C$2&amp;$K$3&amp;" ",""))))&amp;IF((AA803&lt;&gt;AA804)*($H$2="y"),AD803&amp;AE803,IF((AA803&lt;&gt;AA804)*($H$2="m"),AD803&amp;AG803,IF(($H$2&lt;&gt;"m")*($H$2&lt;&gt;"Y"),(IF(F803=0,"",F803&amp;" "&amp;$F$4&amp;" "))&amp;(IF(G803=0,"",G803&amp;" "&amp;$G$4&amp;" "))&amp;(IF(H803=0,"",H803&amp;" "&amp;H$4&amp;" "))&amp;(IF(I803=0,"",I803&amp;" "&amp;$I$4&amp;" "))&amp;(IF(J803=0,"",J803&amp;" "&amp;$J$4&amp;" ")),"")))&amp;"; "&amp;IF((B803=B802)*(AA803=AA802), "same collecting data; ", IF((B803=B802)*(Z802=Z803),"same locality; ",(IF(COUNTBLANK(L803)=1,"",$D$2&amp;L803&amp;$L$3&amp;" "&amp;$D$2))&amp;(IF(COUNTBLANK(M803)=1,"",$E$2&amp;M803&amp;$E$2&amp;", "))&amp;(IF(COUNTBLANK(N803)=1,"",N803&amp;"; "))&amp;(IF(COUNTBLANK(O803)=1,"",O803&amp;"; ")))&amp;(IF(COUNTBLANK(P803)=1,"",P803&amp;"; "))&amp;(IF(COUNTBLANK(Q803)=1,"",Q803&amp;"; "))&amp;(IF(COUNTBLANK(R803)=1,"",R803&amp;"m, "))&amp;IF((COUNTBLANK(S803)=0)*(S803&lt;&gt;S802), S803&amp;"; ","")&amp;(IF(COUNTBLANK(U803)=1,"",U803&amp;"; "))&amp;(IF(COUNTBLANK(T803)=1,"",IF(COUNTBLANK(F$2)=1,T803&amp;"; ",T803&amp;" "&amp;F$2&amp;"; "))))&amp;(IF(COUNTBLANK(V803)=1,"",V803&amp;"; "))&amp;IF((COUNTBLANK(C803)=1),"",C803)&amp;IF((B803=B804)*(K803=K804)*(L803=L804)*(M803=M804),IF(($H$2&lt;&gt;"m")*($H$2&lt;&gt;"Y"), " • ", IF((ISNUMBER(FIND(")",AE803))), " • ", "")),IF((B803=B804)*(K803=K804)," • ",". ")))</f>
        <v/>
      </c>
      <c r="AI803" s="1"/>
    </row>
    <row r="804" spans="1:35" x14ac:dyDescent="0.25">
      <c r="A804" s="3" t="str">
        <f t="shared" si="87"/>
        <v/>
      </c>
      <c r="B804" s="53" t="str">
        <f t="shared" si="85"/>
        <v/>
      </c>
      <c r="C804" s="57"/>
      <c r="D804" s="57"/>
      <c r="E804" s="57"/>
      <c r="F804" s="57"/>
      <c r="G804" s="57"/>
      <c r="H804" s="57"/>
      <c r="I804" s="57"/>
      <c r="J804" s="57"/>
      <c r="K804" s="57"/>
      <c r="L804" s="57"/>
      <c r="M804" s="54"/>
      <c r="N804" s="57"/>
      <c r="O804" s="58"/>
      <c r="P804" s="58"/>
      <c r="Q804" s="58"/>
      <c r="R804" s="58"/>
      <c r="S804" s="54"/>
      <c r="T804" s="57"/>
      <c r="U804" s="57"/>
      <c r="V804" s="57"/>
      <c r="W804" s="57"/>
      <c r="X804" s="147" t="str">
        <f>IF(COUNTBLANK(D804)=1,"",IF('order-admin-units'!$I$1&lt;&gt;"y", "", IF(COUNTBLANK(K804)=1, 'order-admin-units'!$B$1+1, VLOOKUP(K804, ordercountry, 2))))</f>
        <v/>
      </c>
      <c r="Y804" s="147" t="str">
        <f>IF(COUNTBLANK(D804)=1,"",IF('order-admin-units'!$I$1&lt;&gt;"y", "", IF(COUNTBLANK(K804:L804)&gt;0, 'order-admin-units'!$B$2+1, VLOOKUP(K804&amp;"@"&amp;L804, orderadmin, 2))))</f>
        <v/>
      </c>
      <c r="Z804" s="147" t="str">
        <f t="shared" si="88"/>
        <v/>
      </c>
      <c r="AA804" s="147" t="str">
        <f t="shared" si="89"/>
        <v/>
      </c>
      <c r="AB804" s="147" t="str">
        <f t="shared" si="90"/>
        <v/>
      </c>
      <c r="AC804" s="147" t="str">
        <f t="shared" si="86"/>
        <v/>
      </c>
      <c r="AD804" s="11" t="str">
        <f t="shared" si="91"/>
        <v/>
      </c>
      <c r="AE804" s="11" t="str">
        <f t="array" ref="AE804">IF(COUNTBLANK(D804)=1,"",IF(OR($H$2="y",$H$2="m"),IF(AA804=AA803,IF(OR(AB804=$AB$4:$AB803)=FALSE,AE803&amp;C804,AE803),"("&amp;C804)&amp;IF(AA804=AA805,IF(OR(AB805=$AB$4:$AB804)=FALSE,", ",""),") "),""))</f>
        <v/>
      </c>
      <c r="AF804" s="11" t="str">
        <f t="array" ref="AF804">IF((COUNTBLANK(D804)=0)*OR($H$2="y",$H$2="m"),IFERROR(LEFT(C804, FIND(" ",C804)-1), C804),"")</f>
        <v/>
      </c>
      <c r="AG804" s="11" t="str">
        <f t="array" ref="AG804">IF(COUNTBLANK(D804)=1,"",IF(OR($H$2="y",$H$2="m"),IF(AA804=AA803,IF(OR(AC804=$AC$4:$AC803)=FALSE,AG803&amp;AF804,AG803),"("&amp;AF804)&amp;IF(AA804=AA805,IF(OR(AC805=$AC$4:$AC804)=FALSE,", ",""),") "),""))</f>
        <v/>
      </c>
      <c r="AH804" s="10" t="str">
        <f>IF((COUNTBLANK(D804)=1),"",IF(D804=D803,AH803,"")&amp;IF(B803&lt;&gt;B804,((IF(COUNTBLANK(E804)=1,$D$3&amp;"Non-type material: "&amp;$D$3,$D$3&amp;INDEX('type-categories'!$A$2:$B$100,MATCH(E804,'type-categories'!$A$2:$A$100,0),2)&amp;$D$3))),"")&amp;(IF(K804&lt;&gt;K803,$C$2&amp;UPPER(K804)&amp;$C$2&amp;$K$3&amp;" ",(IF(B804&lt;&gt;B803,$C$2&amp;UPPER(K804)&amp;$C$2&amp;$K$3&amp;" ",""))))&amp;IF((AA804&lt;&gt;AA805)*($H$2="y"),AD804&amp;AE804,IF((AA804&lt;&gt;AA805)*($H$2="m"),AD804&amp;AG804,IF(($H$2&lt;&gt;"m")*($H$2&lt;&gt;"Y"),(IF(F804=0,"",F804&amp;" "&amp;$F$4&amp;" "))&amp;(IF(G804=0,"",G804&amp;" "&amp;$G$4&amp;" "))&amp;(IF(H804=0,"",H804&amp;" "&amp;H$4&amp;" "))&amp;(IF(I804=0,"",I804&amp;" "&amp;$I$4&amp;" "))&amp;(IF(J804=0,"",J804&amp;" "&amp;$J$4&amp;" ")),"")))&amp;"; "&amp;IF((B804=B803)*(AA804=AA803), "same collecting data; ", IF((B804=B803)*(Z803=Z804),"same locality; ",(IF(COUNTBLANK(L804)=1,"",$D$2&amp;L804&amp;$L$3&amp;" "&amp;$D$2))&amp;(IF(COUNTBLANK(M804)=1,"",$E$2&amp;M804&amp;$E$2&amp;", "))&amp;(IF(COUNTBLANK(N804)=1,"",N804&amp;"; "))&amp;(IF(COUNTBLANK(O804)=1,"",O804&amp;"; ")))&amp;(IF(COUNTBLANK(P804)=1,"",P804&amp;"; "))&amp;(IF(COUNTBLANK(Q804)=1,"",Q804&amp;"; "))&amp;(IF(COUNTBLANK(R804)=1,"",R804&amp;"m, "))&amp;IF((COUNTBLANK(S804)=0)*(S804&lt;&gt;S803), S804&amp;"; ","")&amp;(IF(COUNTBLANK(U804)=1,"",U804&amp;"; "))&amp;(IF(COUNTBLANK(T804)=1,"",IF(COUNTBLANK(F$2)=1,T804&amp;"; ",T804&amp;" "&amp;F$2&amp;"; "))))&amp;(IF(COUNTBLANK(V804)=1,"",V804&amp;"; "))&amp;IF((COUNTBLANK(C804)=1),"",C804)&amp;IF((B804=B805)*(K804=K805)*(L804=L805)*(M804=M805),IF(($H$2&lt;&gt;"m")*($H$2&lt;&gt;"Y"), " • ", IF((ISNUMBER(FIND(")",AE804))), " • ", "")),IF((B804=B805)*(K804=K805)," • ",". ")))</f>
        <v/>
      </c>
      <c r="AI804" s="1"/>
    </row>
    <row r="805" spans="1:35" x14ac:dyDescent="0.25">
      <c r="A805" s="3" t="str">
        <f t="shared" si="87"/>
        <v/>
      </c>
      <c r="B805" s="53" t="str">
        <f t="shared" si="85"/>
        <v/>
      </c>
      <c r="C805" s="57"/>
      <c r="D805" s="57"/>
      <c r="E805" s="57"/>
      <c r="F805" s="57"/>
      <c r="G805" s="57"/>
      <c r="H805" s="57"/>
      <c r="I805" s="57"/>
      <c r="J805" s="57"/>
      <c r="K805" s="57"/>
      <c r="L805" s="57"/>
      <c r="M805" s="54"/>
      <c r="N805" s="57"/>
      <c r="O805" s="58"/>
      <c r="P805" s="58"/>
      <c r="Q805" s="58"/>
      <c r="R805" s="58"/>
      <c r="S805" s="54"/>
      <c r="T805" s="57"/>
      <c r="U805" s="57"/>
      <c r="V805" s="57"/>
      <c r="W805" s="57"/>
      <c r="X805" s="147" t="str">
        <f>IF(COUNTBLANK(D805)=1,"",IF('order-admin-units'!$I$1&lt;&gt;"y", "", IF(COUNTBLANK(K805)=1, 'order-admin-units'!$B$1+1, VLOOKUP(K805, ordercountry, 2))))</f>
        <v/>
      </c>
      <c r="Y805" s="147" t="str">
        <f>IF(COUNTBLANK(D805)=1,"",IF('order-admin-units'!$I$1&lt;&gt;"y", "", IF(COUNTBLANK(K805:L805)&gt;0, 'order-admin-units'!$B$2+1, VLOOKUP(K805&amp;"@"&amp;L805, orderadmin, 2))))</f>
        <v/>
      </c>
      <c r="Z805" s="147" t="str">
        <f t="shared" si="88"/>
        <v/>
      </c>
      <c r="AA805" s="147" t="str">
        <f t="shared" si="89"/>
        <v/>
      </c>
      <c r="AB805" s="147" t="str">
        <f t="shared" si="90"/>
        <v/>
      </c>
      <c r="AC805" s="147" t="str">
        <f t="shared" si="86"/>
        <v/>
      </c>
      <c r="AD805" s="11" t="str">
        <f t="shared" si="91"/>
        <v/>
      </c>
      <c r="AE805" s="11" t="str">
        <f t="array" ref="AE805">IF(COUNTBLANK(D805)=1,"",IF(OR($H$2="y",$H$2="m"),IF(AA805=AA804,IF(OR(AB805=$AB$4:$AB804)=FALSE,AE804&amp;C805,AE804),"("&amp;C805)&amp;IF(AA805=AA806,IF(OR(AB806=$AB$4:$AB805)=FALSE,", ",""),") "),""))</f>
        <v/>
      </c>
      <c r="AF805" s="11" t="str">
        <f t="array" ref="AF805">IF((COUNTBLANK(D805)=0)*OR($H$2="y",$H$2="m"),IFERROR(LEFT(C805, FIND(" ",C805)-1), C805),"")</f>
        <v/>
      </c>
      <c r="AG805" s="11" t="str">
        <f t="array" ref="AG805">IF(COUNTBLANK(D805)=1,"",IF(OR($H$2="y",$H$2="m"),IF(AA805=AA804,IF(OR(AC805=$AC$4:$AC804)=FALSE,AG804&amp;AF805,AG804),"("&amp;AF805)&amp;IF(AA805=AA806,IF(OR(AC806=$AC$4:$AC805)=FALSE,", ",""),") "),""))</f>
        <v/>
      </c>
      <c r="AH805" s="10" t="str">
        <f>IF((COUNTBLANK(D805)=1),"",IF(D805=D804,AH804,"")&amp;IF(B804&lt;&gt;B805,((IF(COUNTBLANK(E805)=1,$D$3&amp;"Non-type material: "&amp;$D$3,$D$3&amp;INDEX('type-categories'!$A$2:$B$100,MATCH(E805,'type-categories'!$A$2:$A$100,0),2)&amp;$D$3))),"")&amp;(IF(K805&lt;&gt;K804,$C$2&amp;UPPER(K805)&amp;$C$2&amp;$K$3&amp;" ",(IF(B805&lt;&gt;B804,$C$2&amp;UPPER(K805)&amp;$C$2&amp;$K$3&amp;" ",""))))&amp;IF((AA805&lt;&gt;AA806)*($H$2="y"),AD805&amp;AE805,IF((AA805&lt;&gt;AA806)*($H$2="m"),AD805&amp;AG805,IF(($H$2&lt;&gt;"m")*($H$2&lt;&gt;"Y"),(IF(F805=0,"",F805&amp;" "&amp;$F$4&amp;" "))&amp;(IF(G805=0,"",G805&amp;" "&amp;$G$4&amp;" "))&amp;(IF(H805=0,"",H805&amp;" "&amp;H$4&amp;" "))&amp;(IF(I805=0,"",I805&amp;" "&amp;$I$4&amp;" "))&amp;(IF(J805=0,"",J805&amp;" "&amp;$J$4&amp;" ")),"")))&amp;"; "&amp;IF((B805=B804)*(AA805=AA804), "same collecting data; ", IF((B805=B804)*(Z804=Z805),"same locality; ",(IF(COUNTBLANK(L805)=1,"",$D$2&amp;L805&amp;$L$3&amp;" "&amp;$D$2))&amp;(IF(COUNTBLANK(M805)=1,"",$E$2&amp;M805&amp;$E$2&amp;", "))&amp;(IF(COUNTBLANK(N805)=1,"",N805&amp;"; "))&amp;(IF(COUNTBLANK(O805)=1,"",O805&amp;"; ")))&amp;(IF(COUNTBLANK(P805)=1,"",P805&amp;"; "))&amp;(IF(COUNTBLANK(Q805)=1,"",Q805&amp;"; "))&amp;(IF(COUNTBLANK(R805)=1,"",R805&amp;"m, "))&amp;IF((COUNTBLANK(S805)=0)*(S805&lt;&gt;S804), S805&amp;"; ","")&amp;(IF(COUNTBLANK(U805)=1,"",U805&amp;"; "))&amp;(IF(COUNTBLANK(T805)=1,"",IF(COUNTBLANK(F$2)=1,T805&amp;"; ",T805&amp;" "&amp;F$2&amp;"; "))))&amp;(IF(COUNTBLANK(V805)=1,"",V805&amp;"; "))&amp;IF((COUNTBLANK(C805)=1),"",C805)&amp;IF((B805=B806)*(K805=K806)*(L805=L806)*(M805=M806),IF(($H$2&lt;&gt;"m")*($H$2&lt;&gt;"Y"), " • ", IF((ISNUMBER(FIND(")",AE805))), " • ", "")),IF((B805=B806)*(K805=K806)," • ",". ")))</f>
        <v/>
      </c>
      <c r="AI805" s="1"/>
    </row>
    <row r="806" spans="1:35" x14ac:dyDescent="0.25">
      <c r="A806" s="3" t="str">
        <f t="shared" si="87"/>
        <v/>
      </c>
      <c r="B806" s="53" t="str">
        <f t="shared" si="85"/>
        <v/>
      </c>
      <c r="C806" s="57"/>
      <c r="D806" s="57"/>
      <c r="E806" s="57"/>
      <c r="F806" s="57"/>
      <c r="G806" s="57"/>
      <c r="H806" s="57"/>
      <c r="I806" s="57"/>
      <c r="J806" s="57"/>
      <c r="K806" s="57"/>
      <c r="L806" s="57"/>
      <c r="M806" s="54"/>
      <c r="N806" s="57"/>
      <c r="O806" s="58"/>
      <c r="P806" s="58"/>
      <c r="Q806" s="58"/>
      <c r="R806" s="58"/>
      <c r="S806" s="54"/>
      <c r="T806" s="57"/>
      <c r="U806" s="57"/>
      <c r="V806" s="57"/>
      <c r="W806" s="57"/>
      <c r="X806" s="147" t="str">
        <f>IF(COUNTBLANK(D806)=1,"",IF('order-admin-units'!$I$1&lt;&gt;"y", "", IF(COUNTBLANK(K806)=1, 'order-admin-units'!$B$1+1, VLOOKUP(K806, ordercountry, 2))))</f>
        <v/>
      </c>
      <c r="Y806" s="147" t="str">
        <f>IF(COUNTBLANK(D806)=1,"",IF('order-admin-units'!$I$1&lt;&gt;"y", "", IF(COUNTBLANK(K806:L806)&gt;0, 'order-admin-units'!$B$2+1, VLOOKUP(K806&amp;"@"&amp;L806, orderadmin, 2))))</f>
        <v/>
      </c>
      <c r="Z806" s="147" t="str">
        <f t="shared" si="88"/>
        <v/>
      </c>
      <c r="AA806" s="147" t="str">
        <f t="shared" si="89"/>
        <v/>
      </c>
      <c r="AB806" s="147" t="str">
        <f t="shared" si="90"/>
        <v/>
      </c>
      <c r="AC806" s="147" t="str">
        <f t="shared" si="86"/>
        <v/>
      </c>
      <c r="AD806" s="11" t="str">
        <f t="shared" si="91"/>
        <v/>
      </c>
      <c r="AE806" s="11" t="str">
        <f t="array" ref="AE806">IF(COUNTBLANK(D806)=1,"",IF(OR($H$2="y",$H$2="m"),IF(AA806=AA805,IF(OR(AB806=$AB$4:$AB805)=FALSE,AE805&amp;C806,AE805),"("&amp;C806)&amp;IF(AA806=AA807,IF(OR(AB807=$AB$4:$AB806)=FALSE,", ",""),") "),""))</f>
        <v/>
      </c>
      <c r="AF806" s="11" t="str">
        <f t="array" ref="AF806">IF((COUNTBLANK(D806)=0)*OR($H$2="y",$H$2="m"),IFERROR(LEFT(C806, FIND(" ",C806)-1), C806),"")</f>
        <v/>
      </c>
      <c r="AG806" s="11" t="str">
        <f t="array" ref="AG806">IF(COUNTBLANK(D806)=1,"",IF(OR($H$2="y",$H$2="m"),IF(AA806=AA805,IF(OR(AC806=$AC$4:$AC805)=FALSE,AG805&amp;AF806,AG805),"("&amp;AF806)&amp;IF(AA806=AA807,IF(OR(AC807=$AC$4:$AC806)=FALSE,", ",""),") "),""))</f>
        <v/>
      </c>
      <c r="AH806" s="10" t="str">
        <f>IF((COUNTBLANK(D806)=1),"",IF(D806=D805,AH805,"")&amp;IF(B805&lt;&gt;B806,((IF(COUNTBLANK(E806)=1,$D$3&amp;"Non-type material: "&amp;$D$3,$D$3&amp;INDEX('type-categories'!$A$2:$B$100,MATCH(E806,'type-categories'!$A$2:$A$100,0),2)&amp;$D$3))),"")&amp;(IF(K806&lt;&gt;K805,$C$2&amp;UPPER(K806)&amp;$C$2&amp;$K$3&amp;" ",(IF(B806&lt;&gt;B805,$C$2&amp;UPPER(K806)&amp;$C$2&amp;$K$3&amp;" ",""))))&amp;IF((AA806&lt;&gt;AA807)*($H$2="y"),AD806&amp;AE806,IF((AA806&lt;&gt;AA807)*($H$2="m"),AD806&amp;AG806,IF(($H$2&lt;&gt;"m")*($H$2&lt;&gt;"Y"),(IF(F806=0,"",F806&amp;" "&amp;$F$4&amp;" "))&amp;(IF(G806=0,"",G806&amp;" "&amp;$G$4&amp;" "))&amp;(IF(H806=0,"",H806&amp;" "&amp;H$4&amp;" "))&amp;(IF(I806=0,"",I806&amp;" "&amp;$I$4&amp;" "))&amp;(IF(J806=0,"",J806&amp;" "&amp;$J$4&amp;" ")),"")))&amp;"; "&amp;IF((B806=B805)*(AA806=AA805), "same collecting data; ", IF((B806=B805)*(Z805=Z806),"same locality; ",(IF(COUNTBLANK(L806)=1,"",$D$2&amp;L806&amp;$L$3&amp;" "&amp;$D$2))&amp;(IF(COUNTBLANK(M806)=1,"",$E$2&amp;M806&amp;$E$2&amp;", "))&amp;(IF(COUNTBLANK(N806)=1,"",N806&amp;"; "))&amp;(IF(COUNTBLANK(O806)=1,"",O806&amp;"; ")))&amp;(IF(COUNTBLANK(P806)=1,"",P806&amp;"; "))&amp;(IF(COUNTBLANK(Q806)=1,"",Q806&amp;"; "))&amp;(IF(COUNTBLANK(R806)=1,"",R806&amp;"m, "))&amp;IF((COUNTBLANK(S806)=0)*(S806&lt;&gt;S805), S806&amp;"; ","")&amp;(IF(COUNTBLANK(U806)=1,"",U806&amp;"; "))&amp;(IF(COUNTBLANK(T806)=1,"",IF(COUNTBLANK(F$2)=1,T806&amp;"; ",T806&amp;" "&amp;F$2&amp;"; "))))&amp;(IF(COUNTBLANK(V806)=1,"",V806&amp;"; "))&amp;IF((COUNTBLANK(C806)=1),"",C806)&amp;IF((B806=B807)*(K806=K807)*(L806=L807)*(M806=M807),IF(($H$2&lt;&gt;"m")*($H$2&lt;&gt;"Y"), " • ", IF((ISNUMBER(FIND(")",AE806))), " • ", "")),IF((B806=B807)*(K806=K807)," • ",". ")))</f>
        <v/>
      </c>
      <c r="AI806" s="1"/>
    </row>
    <row r="807" spans="1:35" x14ac:dyDescent="0.25">
      <c r="A807" s="3" t="str">
        <f t="shared" si="87"/>
        <v/>
      </c>
      <c r="B807" s="53" t="str">
        <f t="shared" si="85"/>
        <v/>
      </c>
      <c r="C807" s="57"/>
      <c r="D807" s="57"/>
      <c r="E807" s="57"/>
      <c r="F807" s="57"/>
      <c r="G807" s="57"/>
      <c r="H807" s="57"/>
      <c r="I807" s="57"/>
      <c r="J807" s="57"/>
      <c r="K807" s="57"/>
      <c r="L807" s="57"/>
      <c r="M807" s="54"/>
      <c r="N807" s="57"/>
      <c r="O807" s="58"/>
      <c r="P807" s="58"/>
      <c r="Q807" s="58"/>
      <c r="R807" s="58"/>
      <c r="S807" s="54"/>
      <c r="T807" s="57"/>
      <c r="U807" s="57"/>
      <c r="V807" s="57"/>
      <c r="W807" s="57"/>
      <c r="X807" s="147" t="str">
        <f>IF(COUNTBLANK(D807)=1,"",IF('order-admin-units'!$I$1&lt;&gt;"y", "", IF(COUNTBLANK(K807)=1, 'order-admin-units'!$B$1+1, VLOOKUP(K807, ordercountry, 2))))</f>
        <v/>
      </c>
      <c r="Y807" s="147" t="str">
        <f>IF(COUNTBLANK(D807)=1,"",IF('order-admin-units'!$I$1&lt;&gt;"y", "", IF(COUNTBLANK(K807:L807)&gt;0, 'order-admin-units'!$B$2+1, VLOOKUP(K807&amp;"@"&amp;L807, orderadmin, 2))))</f>
        <v/>
      </c>
      <c r="Z807" s="147" t="str">
        <f t="shared" si="88"/>
        <v/>
      </c>
      <c r="AA807" s="147" t="str">
        <f t="shared" si="89"/>
        <v/>
      </c>
      <c r="AB807" s="147" t="str">
        <f t="shared" si="90"/>
        <v/>
      </c>
      <c r="AC807" s="147" t="str">
        <f t="shared" si="86"/>
        <v/>
      </c>
      <c r="AD807" s="11" t="str">
        <f t="shared" si="91"/>
        <v/>
      </c>
      <c r="AE807" s="11" t="str">
        <f t="array" ref="AE807">IF(COUNTBLANK(D807)=1,"",IF(OR($H$2="y",$H$2="m"),IF(AA807=AA806,IF(OR(AB807=$AB$4:$AB806)=FALSE,AE806&amp;C807,AE806),"("&amp;C807)&amp;IF(AA807=AA808,IF(OR(AB808=$AB$4:$AB807)=FALSE,", ",""),") "),""))</f>
        <v/>
      </c>
      <c r="AF807" s="11" t="str">
        <f t="array" ref="AF807">IF((COUNTBLANK(D807)=0)*OR($H$2="y",$H$2="m"),IFERROR(LEFT(C807, FIND(" ",C807)-1), C807),"")</f>
        <v/>
      </c>
      <c r="AG807" s="11" t="str">
        <f t="array" ref="AG807">IF(COUNTBLANK(D807)=1,"",IF(OR($H$2="y",$H$2="m"),IF(AA807=AA806,IF(OR(AC807=$AC$4:$AC806)=FALSE,AG806&amp;AF807,AG806),"("&amp;AF807)&amp;IF(AA807=AA808,IF(OR(AC808=$AC$4:$AC807)=FALSE,", ",""),") "),""))</f>
        <v/>
      </c>
      <c r="AH807" s="10" t="str">
        <f>IF((COUNTBLANK(D807)=1),"",IF(D807=D806,AH806,"")&amp;IF(B806&lt;&gt;B807,((IF(COUNTBLANK(E807)=1,$D$3&amp;"Non-type material: "&amp;$D$3,$D$3&amp;INDEX('type-categories'!$A$2:$B$100,MATCH(E807,'type-categories'!$A$2:$A$100,0),2)&amp;$D$3))),"")&amp;(IF(K807&lt;&gt;K806,$C$2&amp;UPPER(K807)&amp;$C$2&amp;$K$3&amp;" ",(IF(B807&lt;&gt;B806,$C$2&amp;UPPER(K807)&amp;$C$2&amp;$K$3&amp;" ",""))))&amp;IF((AA807&lt;&gt;AA808)*($H$2="y"),AD807&amp;AE807,IF((AA807&lt;&gt;AA808)*($H$2="m"),AD807&amp;AG807,IF(($H$2&lt;&gt;"m")*($H$2&lt;&gt;"Y"),(IF(F807=0,"",F807&amp;" "&amp;$F$4&amp;" "))&amp;(IF(G807=0,"",G807&amp;" "&amp;$G$4&amp;" "))&amp;(IF(H807=0,"",H807&amp;" "&amp;H$4&amp;" "))&amp;(IF(I807=0,"",I807&amp;" "&amp;$I$4&amp;" "))&amp;(IF(J807=0,"",J807&amp;" "&amp;$J$4&amp;" ")),"")))&amp;"; "&amp;IF((B807=B806)*(AA807=AA806), "same collecting data; ", IF((B807=B806)*(Z806=Z807),"same locality; ",(IF(COUNTBLANK(L807)=1,"",$D$2&amp;L807&amp;$L$3&amp;" "&amp;$D$2))&amp;(IF(COUNTBLANK(M807)=1,"",$E$2&amp;M807&amp;$E$2&amp;", "))&amp;(IF(COUNTBLANK(N807)=1,"",N807&amp;"; "))&amp;(IF(COUNTBLANK(O807)=1,"",O807&amp;"; ")))&amp;(IF(COUNTBLANK(P807)=1,"",P807&amp;"; "))&amp;(IF(COUNTBLANK(Q807)=1,"",Q807&amp;"; "))&amp;(IF(COUNTBLANK(R807)=1,"",R807&amp;"m, "))&amp;IF((COUNTBLANK(S807)=0)*(S807&lt;&gt;S806), S807&amp;"; ","")&amp;(IF(COUNTBLANK(U807)=1,"",U807&amp;"; "))&amp;(IF(COUNTBLANK(T807)=1,"",IF(COUNTBLANK(F$2)=1,T807&amp;"; ",T807&amp;" "&amp;F$2&amp;"; "))))&amp;(IF(COUNTBLANK(V807)=1,"",V807&amp;"; "))&amp;IF((COUNTBLANK(C807)=1),"",C807)&amp;IF((B807=B808)*(K807=K808)*(L807=L808)*(M807=M808),IF(($H$2&lt;&gt;"m")*($H$2&lt;&gt;"Y"), " • ", IF((ISNUMBER(FIND(")",AE807))), " • ", "")),IF((B807=B808)*(K807=K808)," • ",". ")))</f>
        <v/>
      </c>
      <c r="AI807" s="1"/>
    </row>
    <row r="808" spans="1:35" x14ac:dyDescent="0.25">
      <c r="A808" s="3" t="str">
        <f t="shared" si="87"/>
        <v/>
      </c>
      <c r="B808" s="53" t="str">
        <f t="shared" si="85"/>
        <v/>
      </c>
      <c r="C808" s="57"/>
      <c r="D808" s="57"/>
      <c r="E808" s="57"/>
      <c r="F808" s="57"/>
      <c r="G808" s="57"/>
      <c r="H808" s="57"/>
      <c r="I808" s="57"/>
      <c r="J808" s="57"/>
      <c r="K808" s="57"/>
      <c r="L808" s="57"/>
      <c r="M808" s="54"/>
      <c r="N808" s="57"/>
      <c r="O808" s="58"/>
      <c r="P808" s="58"/>
      <c r="Q808" s="58"/>
      <c r="R808" s="58"/>
      <c r="S808" s="54"/>
      <c r="T808" s="57"/>
      <c r="U808" s="57"/>
      <c r="V808" s="57"/>
      <c r="W808" s="57"/>
      <c r="X808" s="147" t="str">
        <f>IF(COUNTBLANK(D808)=1,"",IF('order-admin-units'!$I$1&lt;&gt;"y", "", IF(COUNTBLANK(K808)=1, 'order-admin-units'!$B$1+1, VLOOKUP(K808, ordercountry, 2))))</f>
        <v/>
      </c>
      <c r="Y808" s="147" t="str">
        <f>IF(COUNTBLANK(D808)=1,"",IF('order-admin-units'!$I$1&lt;&gt;"y", "", IF(COUNTBLANK(K808:L808)&gt;0, 'order-admin-units'!$B$2+1, VLOOKUP(K808&amp;"@"&amp;L808, orderadmin, 2))))</f>
        <v/>
      </c>
      <c r="Z808" s="147" t="str">
        <f t="shared" si="88"/>
        <v/>
      </c>
      <c r="AA808" s="147" t="str">
        <f t="shared" si="89"/>
        <v/>
      </c>
      <c r="AB808" s="147" t="str">
        <f t="shared" si="90"/>
        <v/>
      </c>
      <c r="AC808" s="147" t="str">
        <f t="shared" si="86"/>
        <v/>
      </c>
      <c r="AD808" s="11" t="str">
        <f t="shared" si="91"/>
        <v/>
      </c>
      <c r="AE808" s="11" t="str">
        <f t="array" ref="AE808">IF(COUNTBLANK(D808)=1,"",IF(OR($H$2="y",$H$2="m"),IF(AA808=AA807,IF(OR(AB808=$AB$4:$AB807)=FALSE,AE807&amp;C808,AE807),"("&amp;C808)&amp;IF(AA808=AA809,IF(OR(AB809=$AB$4:$AB808)=FALSE,", ",""),") "),""))</f>
        <v/>
      </c>
      <c r="AF808" s="11" t="str">
        <f t="array" ref="AF808">IF((COUNTBLANK(D808)=0)*OR($H$2="y",$H$2="m"),IFERROR(LEFT(C808, FIND(" ",C808)-1), C808),"")</f>
        <v/>
      </c>
      <c r="AG808" s="11" t="str">
        <f t="array" ref="AG808">IF(COUNTBLANK(D808)=1,"",IF(OR($H$2="y",$H$2="m"),IF(AA808=AA807,IF(OR(AC808=$AC$4:$AC807)=FALSE,AG807&amp;AF808,AG807),"("&amp;AF808)&amp;IF(AA808=AA809,IF(OR(AC809=$AC$4:$AC808)=FALSE,", ",""),") "),""))</f>
        <v/>
      </c>
      <c r="AH808" s="10" t="str">
        <f>IF((COUNTBLANK(D808)=1),"",IF(D808=D807,AH807,"")&amp;IF(B807&lt;&gt;B808,((IF(COUNTBLANK(E808)=1,$D$3&amp;"Non-type material: "&amp;$D$3,$D$3&amp;INDEX('type-categories'!$A$2:$B$100,MATCH(E808,'type-categories'!$A$2:$A$100,0),2)&amp;$D$3))),"")&amp;(IF(K808&lt;&gt;K807,$C$2&amp;UPPER(K808)&amp;$C$2&amp;$K$3&amp;" ",(IF(B808&lt;&gt;B807,$C$2&amp;UPPER(K808)&amp;$C$2&amp;$K$3&amp;" ",""))))&amp;IF((AA808&lt;&gt;AA809)*($H$2="y"),AD808&amp;AE808,IF((AA808&lt;&gt;AA809)*($H$2="m"),AD808&amp;AG808,IF(($H$2&lt;&gt;"m")*($H$2&lt;&gt;"Y"),(IF(F808=0,"",F808&amp;" "&amp;$F$4&amp;" "))&amp;(IF(G808=0,"",G808&amp;" "&amp;$G$4&amp;" "))&amp;(IF(H808=0,"",H808&amp;" "&amp;H$4&amp;" "))&amp;(IF(I808=0,"",I808&amp;" "&amp;$I$4&amp;" "))&amp;(IF(J808=0,"",J808&amp;" "&amp;$J$4&amp;" ")),"")))&amp;"; "&amp;IF((B808=B807)*(AA808=AA807), "same collecting data; ", IF((B808=B807)*(Z807=Z808),"same locality; ",(IF(COUNTBLANK(L808)=1,"",$D$2&amp;L808&amp;$L$3&amp;" "&amp;$D$2))&amp;(IF(COUNTBLANK(M808)=1,"",$E$2&amp;M808&amp;$E$2&amp;", "))&amp;(IF(COUNTBLANK(N808)=1,"",N808&amp;"; "))&amp;(IF(COUNTBLANK(O808)=1,"",O808&amp;"; ")))&amp;(IF(COUNTBLANK(P808)=1,"",P808&amp;"; "))&amp;(IF(COUNTBLANK(Q808)=1,"",Q808&amp;"; "))&amp;(IF(COUNTBLANK(R808)=1,"",R808&amp;"m, "))&amp;IF((COUNTBLANK(S808)=0)*(S808&lt;&gt;S807), S808&amp;"; ","")&amp;(IF(COUNTBLANK(U808)=1,"",U808&amp;"; "))&amp;(IF(COUNTBLANK(T808)=1,"",IF(COUNTBLANK(F$2)=1,T808&amp;"; ",T808&amp;" "&amp;F$2&amp;"; "))))&amp;(IF(COUNTBLANK(V808)=1,"",V808&amp;"; "))&amp;IF((COUNTBLANK(C808)=1),"",C808)&amp;IF((B808=B809)*(K808=K809)*(L808=L809)*(M808=M809),IF(($H$2&lt;&gt;"m")*($H$2&lt;&gt;"Y"), " • ", IF((ISNUMBER(FIND(")",AE808))), " • ", "")),IF((B808=B809)*(K808=K809)," • ",". ")))</f>
        <v/>
      </c>
      <c r="AI808" s="1"/>
    </row>
    <row r="809" spans="1:35" x14ac:dyDescent="0.25">
      <c r="A809" s="3" t="str">
        <f t="shared" si="87"/>
        <v/>
      </c>
      <c r="B809" s="53" t="str">
        <f t="shared" si="85"/>
        <v/>
      </c>
      <c r="C809" s="57"/>
      <c r="D809" s="57"/>
      <c r="E809" s="57"/>
      <c r="F809" s="57"/>
      <c r="G809" s="57"/>
      <c r="H809" s="57"/>
      <c r="I809" s="57"/>
      <c r="J809" s="57"/>
      <c r="K809" s="57"/>
      <c r="L809" s="57"/>
      <c r="M809" s="54"/>
      <c r="N809" s="57"/>
      <c r="O809" s="58"/>
      <c r="P809" s="58"/>
      <c r="Q809" s="58"/>
      <c r="R809" s="58"/>
      <c r="S809" s="54"/>
      <c r="T809" s="57"/>
      <c r="U809" s="57"/>
      <c r="V809" s="57"/>
      <c r="W809" s="57"/>
      <c r="X809" s="147" t="str">
        <f>IF(COUNTBLANK(D809)=1,"",IF('order-admin-units'!$I$1&lt;&gt;"y", "", IF(COUNTBLANK(K809)=1, 'order-admin-units'!$B$1+1, VLOOKUP(K809, ordercountry, 2))))</f>
        <v/>
      </c>
      <c r="Y809" s="147" t="str">
        <f>IF(COUNTBLANK(D809)=1,"",IF('order-admin-units'!$I$1&lt;&gt;"y", "", IF(COUNTBLANK(K809:L809)&gt;0, 'order-admin-units'!$B$2+1, VLOOKUP(K809&amp;"@"&amp;L809, orderadmin, 2))))</f>
        <v/>
      </c>
      <c r="Z809" s="147" t="str">
        <f t="shared" si="88"/>
        <v/>
      </c>
      <c r="AA809" s="147" t="str">
        <f t="shared" si="89"/>
        <v/>
      </c>
      <c r="AB809" s="147" t="str">
        <f t="shared" si="90"/>
        <v/>
      </c>
      <c r="AC809" s="147" t="str">
        <f t="shared" si="86"/>
        <v/>
      </c>
      <c r="AD809" s="11" t="str">
        <f t="shared" si="91"/>
        <v/>
      </c>
      <c r="AE809" s="11" t="str">
        <f t="array" ref="AE809">IF(COUNTBLANK(D809)=1,"",IF(OR($H$2="y",$H$2="m"),IF(AA809=AA808,IF(OR(AB809=$AB$4:$AB808)=FALSE,AE808&amp;C809,AE808),"("&amp;C809)&amp;IF(AA809=AA810,IF(OR(AB810=$AB$4:$AB809)=FALSE,", ",""),") "),""))</f>
        <v/>
      </c>
      <c r="AF809" s="11" t="str">
        <f t="array" ref="AF809">IF((COUNTBLANK(D809)=0)*OR($H$2="y",$H$2="m"),IFERROR(LEFT(C809, FIND(" ",C809)-1), C809),"")</f>
        <v/>
      </c>
      <c r="AG809" s="11" t="str">
        <f t="array" ref="AG809">IF(COUNTBLANK(D809)=1,"",IF(OR($H$2="y",$H$2="m"),IF(AA809=AA808,IF(OR(AC809=$AC$4:$AC808)=FALSE,AG808&amp;AF809,AG808),"("&amp;AF809)&amp;IF(AA809=AA810,IF(OR(AC810=$AC$4:$AC809)=FALSE,", ",""),") "),""))</f>
        <v/>
      </c>
      <c r="AH809" s="10" t="str">
        <f>IF((COUNTBLANK(D809)=1),"",IF(D809=D808,AH808,"")&amp;IF(B808&lt;&gt;B809,((IF(COUNTBLANK(E809)=1,$D$3&amp;"Non-type material: "&amp;$D$3,$D$3&amp;INDEX('type-categories'!$A$2:$B$100,MATCH(E809,'type-categories'!$A$2:$A$100,0),2)&amp;$D$3))),"")&amp;(IF(K809&lt;&gt;K808,$C$2&amp;UPPER(K809)&amp;$C$2&amp;$K$3&amp;" ",(IF(B809&lt;&gt;B808,$C$2&amp;UPPER(K809)&amp;$C$2&amp;$K$3&amp;" ",""))))&amp;IF((AA809&lt;&gt;AA810)*($H$2="y"),AD809&amp;AE809,IF((AA809&lt;&gt;AA810)*($H$2="m"),AD809&amp;AG809,IF(($H$2&lt;&gt;"m")*($H$2&lt;&gt;"Y"),(IF(F809=0,"",F809&amp;" "&amp;$F$4&amp;" "))&amp;(IF(G809=0,"",G809&amp;" "&amp;$G$4&amp;" "))&amp;(IF(H809=0,"",H809&amp;" "&amp;H$4&amp;" "))&amp;(IF(I809=0,"",I809&amp;" "&amp;$I$4&amp;" "))&amp;(IF(J809=0,"",J809&amp;" "&amp;$J$4&amp;" ")),"")))&amp;"; "&amp;IF((B809=B808)*(AA809=AA808), "same collecting data; ", IF((B809=B808)*(Z808=Z809),"same locality; ",(IF(COUNTBLANK(L809)=1,"",$D$2&amp;L809&amp;$L$3&amp;" "&amp;$D$2))&amp;(IF(COUNTBLANK(M809)=1,"",$E$2&amp;M809&amp;$E$2&amp;", "))&amp;(IF(COUNTBLANK(N809)=1,"",N809&amp;"; "))&amp;(IF(COUNTBLANK(O809)=1,"",O809&amp;"; ")))&amp;(IF(COUNTBLANK(P809)=1,"",P809&amp;"; "))&amp;(IF(COUNTBLANK(Q809)=1,"",Q809&amp;"; "))&amp;(IF(COUNTBLANK(R809)=1,"",R809&amp;"m, "))&amp;IF((COUNTBLANK(S809)=0)*(S809&lt;&gt;S808), S809&amp;"; ","")&amp;(IF(COUNTBLANK(U809)=1,"",U809&amp;"; "))&amp;(IF(COUNTBLANK(T809)=1,"",IF(COUNTBLANK(F$2)=1,T809&amp;"; ",T809&amp;" "&amp;F$2&amp;"; "))))&amp;(IF(COUNTBLANK(V809)=1,"",V809&amp;"; "))&amp;IF((COUNTBLANK(C809)=1),"",C809)&amp;IF((B809=B810)*(K809=K810)*(L809=L810)*(M809=M810),IF(($H$2&lt;&gt;"m")*($H$2&lt;&gt;"Y"), " • ", IF((ISNUMBER(FIND(")",AE809))), " • ", "")),IF((B809=B810)*(K809=K810)," • ",". ")))</f>
        <v/>
      </c>
      <c r="AI809" s="1"/>
    </row>
    <row r="810" spans="1:35" x14ac:dyDescent="0.25">
      <c r="A810" s="3" t="str">
        <f t="shared" si="87"/>
        <v/>
      </c>
      <c r="B810" s="53" t="str">
        <f t="shared" si="85"/>
        <v/>
      </c>
      <c r="C810" s="57"/>
      <c r="D810" s="57"/>
      <c r="E810" s="57"/>
      <c r="F810" s="57"/>
      <c r="G810" s="57"/>
      <c r="H810" s="57"/>
      <c r="I810" s="57"/>
      <c r="J810" s="57"/>
      <c r="K810" s="57"/>
      <c r="L810" s="57"/>
      <c r="M810" s="54"/>
      <c r="N810" s="57"/>
      <c r="O810" s="58"/>
      <c r="P810" s="58"/>
      <c r="Q810" s="58"/>
      <c r="R810" s="58"/>
      <c r="S810" s="54"/>
      <c r="T810" s="57"/>
      <c r="U810" s="57"/>
      <c r="V810" s="57"/>
      <c r="W810" s="57"/>
      <c r="X810" s="147" t="str">
        <f>IF(COUNTBLANK(D810)=1,"",IF('order-admin-units'!$I$1&lt;&gt;"y", "", IF(COUNTBLANK(K810)=1, 'order-admin-units'!$B$1+1, VLOOKUP(K810, ordercountry, 2))))</f>
        <v/>
      </c>
      <c r="Y810" s="147" t="str">
        <f>IF(COUNTBLANK(D810)=1,"",IF('order-admin-units'!$I$1&lt;&gt;"y", "", IF(COUNTBLANK(K810:L810)&gt;0, 'order-admin-units'!$B$2+1, VLOOKUP(K810&amp;"@"&amp;L810, orderadmin, 2))))</f>
        <v/>
      </c>
      <c r="Z810" s="147" t="str">
        <f t="shared" si="88"/>
        <v/>
      </c>
      <c r="AA810" s="147" t="str">
        <f t="shared" si="89"/>
        <v/>
      </c>
      <c r="AB810" s="147" t="str">
        <f t="shared" si="90"/>
        <v/>
      </c>
      <c r="AC810" s="147" t="str">
        <f t="shared" si="86"/>
        <v/>
      </c>
      <c r="AD810" s="11" t="str">
        <f t="shared" si="91"/>
        <v/>
      </c>
      <c r="AE810" s="11" t="str">
        <f t="array" ref="AE810">IF(COUNTBLANK(D810)=1,"",IF(OR($H$2="y",$H$2="m"),IF(AA810=AA809,IF(OR(AB810=$AB$4:$AB809)=FALSE,AE809&amp;C810,AE809),"("&amp;C810)&amp;IF(AA810=AA811,IF(OR(AB811=$AB$4:$AB810)=FALSE,", ",""),") "),""))</f>
        <v/>
      </c>
      <c r="AF810" s="11" t="str">
        <f t="array" ref="AF810">IF((COUNTBLANK(D810)=0)*OR($H$2="y",$H$2="m"),IFERROR(LEFT(C810, FIND(" ",C810)-1), C810),"")</f>
        <v/>
      </c>
      <c r="AG810" s="11" t="str">
        <f t="array" ref="AG810">IF(COUNTBLANK(D810)=1,"",IF(OR($H$2="y",$H$2="m"),IF(AA810=AA809,IF(OR(AC810=$AC$4:$AC809)=FALSE,AG809&amp;AF810,AG809),"("&amp;AF810)&amp;IF(AA810=AA811,IF(OR(AC811=$AC$4:$AC810)=FALSE,", ",""),") "),""))</f>
        <v/>
      </c>
      <c r="AH810" s="10" t="str">
        <f>IF((COUNTBLANK(D810)=1),"",IF(D810=D809,AH809,"")&amp;IF(B809&lt;&gt;B810,((IF(COUNTBLANK(E810)=1,$D$3&amp;"Non-type material: "&amp;$D$3,$D$3&amp;INDEX('type-categories'!$A$2:$B$100,MATCH(E810,'type-categories'!$A$2:$A$100,0),2)&amp;$D$3))),"")&amp;(IF(K810&lt;&gt;K809,$C$2&amp;UPPER(K810)&amp;$C$2&amp;$K$3&amp;" ",(IF(B810&lt;&gt;B809,$C$2&amp;UPPER(K810)&amp;$C$2&amp;$K$3&amp;" ",""))))&amp;IF((AA810&lt;&gt;AA811)*($H$2="y"),AD810&amp;AE810,IF((AA810&lt;&gt;AA811)*($H$2="m"),AD810&amp;AG810,IF(($H$2&lt;&gt;"m")*($H$2&lt;&gt;"Y"),(IF(F810=0,"",F810&amp;" "&amp;$F$4&amp;" "))&amp;(IF(G810=0,"",G810&amp;" "&amp;$G$4&amp;" "))&amp;(IF(H810=0,"",H810&amp;" "&amp;H$4&amp;" "))&amp;(IF(I810=0,"",I810&amp;" "&amp;$I$4&amp;" "))&amp;(IF(J810=0,"",J810&amp;" "&amp;$J$4&amp;" ")),"")))&amp;"; "&amp;IF((B810=B809)*(AA810=AA809), "same collecting data; ", IF((B810=B809)*(Z809=Z810),"same locality; ",(IF(COUNTBLANK(L810)=1,"",$D$2&amp;L810&amp;$L$3&amp;" "&amp;$D$2))&amp;(IF(COUNTBLANK(M810)=1,"",$E$2&amp;M810&amp;$E$2&amp;", "))&amp;(IF(COUNTBLANK(N810)=1,"",N810&amp;"; "))&amp;(IF(COUNTBLANK(O810)=1,"",O810&amp;"; ")))&amp;(IF(COUNTBLANK(P810)=1,"",P810&amp;"; "))&amp;(IF(COUNTBLANK(Q810)=1,"",Q810&amp;"; "))&amp;(IF(COUNTBLANK(R810)=1,"",R810&amp;"m, "))&amp;IF((COUNTBLANK(S810)=0)*(S810&lt;&gt;S809), S810&amp;"; ","")&amp;(IF(COUNTBLANK(U810)=1,"",U810&amp;"; "))&amp;(IF(COUNTBLANK(T810)=1,"",IF(COUNTBLANK(F$2)=1,T810&amp;"; ",T810&amp;" "&amp;F$2&amp;"; "))))&amp;(IF(COUNTBLANK(V810)=1,"",V810&amp;"; "))&amp;IF((COUNTBLANK(C810)=1),"",C810)&amp;IF((B810=B811)*(K810=K811)*(L810=L811)*(M810=M811),IF(($H$2&lt;&gt;"m")*($H$2&lt;&gt;"Y"), " • ", IF((ISNUMBER(FIND(")",AE810))), " • ", "")),IF((B810=B811)*(K810=K811)," • ",". ")))</f>
        <v/>
      </c>
      <c r="AI810" s="1"/>
    </row>
    <row r="811" spans="1:35" x14ac:dyDescent="0.25">
      <c r="A811" s="3" t="str">
        <f t="shared" si="87"/>
        <v/>
      </c>
      <c r="B811" s="53" t="str">
        <f t="shared" si="85"/>
        <v/>
      </c>
      <c r="C811" s="57"/>
      <c r="D811" s="57"/>
      <c r="E811" s="57"/>
      <c r="F811" s="57"/>
      <c r="G811" s="57"/>
      <c r="H811" s="57"/>
      <c r="I811" s="57"/>
      <c r="J811" s="57"/>
      <c r="K811" s="57"/>
      <c r="L811" s="57"/>
      <c r="M811" s="54"/>
      <c r="N811" s="57"/>
      <c r="O811" s="58"/>
      <c r="P811" s="58"/>
      <c r="Q811" s="58"/>
      <c r="R811" s="58"/>
      <c r="S811" s="54"/>
      <c r="T811" s="57"/>
      <c r="U811" s="57"/>
      <c r="V811" s="57"/>
      <c r="W811" s="57"/>
      <c r="X811" s="147" t="str">
        <f>IF(COUNTBLANK(D811)=1,"",IF('order-admin-units'!$I$1&lt;&gt;"y", "", IF(COUNTBLANK(K811)=1, 'order-admin-units'!$B$1+1, VLOOKUP(K811, ordercountry, 2))))</f>
        <v/>
      </c>
      <c r="Y811" s="147" t="str">
        <f>IF(COUNTBLANK(D811)=1,"",IF('order-admin-units'!$I$1&lt;&gt;"y", "", IF(COUNTBLANK(K811:L811)&gt;0, 'order-admin-units'!$B$2+1, VLOOKUP(K811&amp;"@"&amp;L811, orderadmin, 2))))</f>
        <v/>
      </c>
      <c r="Z811" s="147" t="str">
        <f t="shared" si="88"/>
        <v/>
      </c>
      <c r="AA811" s="147" t="str">
        <f t="shared" si="89"/>
        <v/>
      </c>
      <c r="AB811" s="147" t="str">
        <f t="shared" si="90"/>
        <v/>
      </c>
      <c r="AC811" s="147" t="str">
        <f t="shared" si="86"/>
        <v/>
      </c>
      <c r="AD811" s="11" t="str">
        <f t="shared" si="91"/>
        <v/>
      </c>
      <c r="AE811" s="11" t="str">
        <f t="array" ref="AE811">IF(COUNTBLANK(D811)=1,"",IF(OR($H$2="y",$H$2="m"),IF(AA811=AA810,IF(OR(AB811=$AB$4:$AB810)=FALSE,AE810&amp;C811,AE810),"("&amp;C811)&amp;IF(AA811=AA812,IF(OR(AB812=$AB$4:$AB811)=FALSE,", ",""),") "),""))</f>
        <v/>
      </c>
      <c r="AF811" s="11" t="str">
        <f t="array" ref="AF811">IF((COUNTBLANK(D811)=0)*OR($H$2="y",$H$2="m"),IFERROR(LEFT(C811, FIND(" ",C811)-1), C811),"")</f>
        <v/>
      </c>
      <c r="AG811" s="11" t="str">
        <f t="array" ref="AG811">IF(COUNTBLANK(D811)=1,"",IF(OR($H$2="y",$H$2="m"),IF(AA811=AA810,IF(OR(AC811=$AC$4:$AC810)=FALSE,AG810&amp;AF811,AG810),"("&amp;AF811)&amp;IF(AA811=AA812,IF(OR(AC812=$AC$4:$AC811)=FALSE,", ",""),") "),""))</f>
        <v/>
      </c>
      <c r="AH811" s="10" t="str">
        <f>IF((COUNTBLANK(D811)=1),"",IF(D811=D810,AH810,"")&amp;IF(B810&lt;&gt;B811,((IF(COUNTBLANK(E811)=1,$D$3&amp;"Non-type material: "&amp;$D$3,$D$3&amp;INDEX('type-categories'!$A$2:$B$100,MATCH(E811,'type-categories'!$A$2:$A$100,0),2)&amp;$D$3))),"")&amp;(IF(K811&lt;&gt;K810,$C$2&amp;UPPER(K811)&amp;$C$2&amp;$K$3&amp;" ",(IF(B811&lt;&gt;B810,$C$2&amp;UPPER(K811)&amp;$C$2&amp;$K$3&amp;" ",""))))&amp;IF((AA811&lt;&gt;AA812)*($H$2="y"),AD811&amp;AE811,IF((AA811&lt;&gt;AA812)*($H$2="m"),AD811&amp;AG811,IF(($H$2&lt;&gt;"m")*($H$2&lt;&gt;"Y"),(IF(F811=0,"",F811&amp;" "&amp;$F$4&amp;" "))&amp;(IF(G811=0,"",G811&amp;" "&amp;$G$4&amp;" "))&amp;(IF(H811=0,"",H811&amp;" "&amp;H$4&amp;" "))&amp;(IF(I811=0,"",I811&amp;" "&amp;$I$4&amp;" "))&amp;(IF(J811=0,"",J811&amp;" "&amp;$J$4&amp;" ")),"")))&amp;"; "&amp;IF((B811=B810)*(AA811=AA810), "same collecting data; ", IF((B811=B810)*(Z810=Z811),"same locality; ",(IF(COUNTBLANK(L811)=1,"",$D$2&amp;L811&amp;$L$3&amp;" "&amp;$D$2))&amp;(IF(COUNTBLANK(M811)=1,"",$E$2&amp;M811&amp;$E$2&amp;", "))&amp;(IF(COUNTBLANK(N811)=1,"",N811&amp;"; "))&amp;(IF(COUNTBLANK(O811)=1,"",O811&amp;"; ")))&amp;(IF(COUNTBLANK(P811)=1,"",P811&amp;"; "))&amp;(IF(COUNTBLANK(Q811)=1,"",Q811&amp;"; "))&amp;(IF(COUNTBLANK(R811)=1,"",R811&amp;"m, "))&amp;IF((COUNTBLANK(S811)=0)*(S811&lt;&gt;S810), S811&amp;"; ","")&amp;(IF(COUNTBLANK(U811)=1,"",U811&amp;"; "))&amp;(IF(COUNTBLANK(T811)=1,"",IF(COUNTBLANK(F$2)=1,T811&amp;"; ",T811&amp;" "&amp;F$2&amp;"; "))))&amp;(IF(COUNTBLANK(V811)=1,"",V811&amp;"; "))&amp;IF((COUNTBLANK(C811)=1),"",C811)&amp;IF((B811=B812)*(K811=K812)*(L811=L812)*(M811=M812),IF(($H$2&lt;&gt;"m")*($H$2&lt;&gt;"Y"), " • ", IF((ISNUMBER(FIND(")",AE811))), " • ", "")),IF((B811=B812)*(K811=K812)," • ",". ")))</f>
        <v/>
      </c>
      <c r="AI811" s="1"/>
    </row>
    <row r="812" spans="1:35" x14ac:dyDescent="0.25">
      <c r="A812" s="3" t="str">
        <f t="shared" si="87"/>
        <v/>
      </c>
      <c r="B812" s="53" t="str">
        <f t="shared" si="85"/>
        <v/>
      </c>
      <c r="C812" s="57"/>
      <c r="D812" s="57"/>
      <c r="E812" s="57"/>
      <c r="F812" s="57"/>
      <c r="G812" s="57"/>
      <c r="H812" s="57"/>
      <c r="I812" s="57"/>
      <c r="J812" s="57"/>
      <c r="K812" s="57"/>
      <c r="L812" s="57"/>
      <c r="M812" s="54"/>
      <c r="N812" s="57"/>
      <c r="O812" s="58"/>
      <c r="P812" s="58"/>
      <c r="Q812" s="58"/>
      <c r="R812" s="58"/>
      <c r="S812" s="54"/>
      <c r="T812" s="57"/>
      <c r="U812" s="57"/>
      <c r="V812" s="57"/>
      <c r="W812" s="57"/>
      <c r="X812" s="147" t="str">
        <f>IF(COUNTBLANK(D812)=1,"",IF('order-admin-units'!$I$1&lt;&gt;"y", "", IF(COUNTBLANK(K812)=1, 'order-admin-units'!$B$1+1, VLOOKUP(K812, ordercountry, 2))))</f>
        <v/>
      </c>
      <c r="Y812" s="147" t="str">
        <f>IF(COUNTBLANK(D812)=1,"",IF('order-admin-units'!$I$1&lt;&gt;"y", "", IF(COUNTBLANK(K812:L812)&gt;0, 'order-admin-units'!$B$2+1, VLOOKUP(K812&amp;"@"&amp;L812, orderadmin, 2))))</f>
        <v/>
      </c>
      <c r="Z812" s="147" t="str">
        <f t="shared" si="88"/>
        <v/>
      </c>
      <c r="AA812" s="147" t="str">
        <f t="shared" si="89"/>
        <v/>
      </c>
      <c r="AB812" s="147" t="str">
        <f t="shared" si="90"/>
        <v/>
      </c>
      <c r="AC812" s="147" t="str">
        <f t="shared" si="86"/>
        <v/>
      </c>
      <c r="AD812" s="11" t="str">
        <f t="shared" si="91"/>
        <v/>
      </c>
      <c r="AE812" s="11" t="str">
        <f t="array" ref="AE812">IF(COUNTBLANK(D812)=1,"",IF(OR($H$2="y",$H$2="m"),IF(AA812=AA811,IF(OR(AB812=$AB$4:$AB811)=FALSE,AE811&amp;C812,AE811),"("&amp;C812)&amp;IF(AA812=AA813,IF(OR(AB813=$AB$4:$AB812)=FALSE,", ",""),") "),""))</f>
        <v/>
      </c>
      <c r="AF812" s="11" t="str">
        <f t="array" ref="AF812">IF((COUNTBLANK(D812)=0)*OR($H$2="y",$H$2="m"),IFERROR(LEFT(C812, FIND(" ",C812)-1), C812),"")</f>
        <v/>
      </c>
      <c r="AG812" s="11" t="str">
        <f t="array" ref="AG812">IF(COUNTBLANK(D812)=1,"",IF(OR($H$2="y",$H$2="m"),IF(AA812=AA811,IF(OR(AC812=$AC$4:$AC811)=FALSE,AG811&amp;AF812,AG811),"("&amp;AF812)&amp;IF(AA812=AA813,IF(OR(AC813=$AC$4:$AC812)=FALSE,", ",""),") "),""))</f>
        <v/>
      </c>
      <c r="AH812" s="10" t="str">
        <f>IF((COUNTBLANK(D812)=1),"",IF(D812=D811,AH811,"")&amp;IF(B811&lt;&gt;B812,((IF(COUNTBLANK(E812)=1,$D$3&amp;"Non-type material: "&amp;$D$3,$D$3&amp;INDEX('type-categories'!$A$2:$B$100,MATCH(E812,'type-categories'!$A$2:$A$100,0),2)&amp;$D$3))),"")&amp;(IF(K812&lt;&gt;K811,$C$2&amp;UPPER(K812)&amp;$C$2&amp;$K$3&amp;" ",(IF(B812&lt;&gt;B811,$C$2&amp;UPPER(K812)&amp;$C$2&amp;$K$3&amp;" ",""))))&amp;IF((AA812&lt;&gt;AA813)*($H$2="y"),AD812&amp;AE812,IF((AA812&lt;&gt;AA813)*($H$2="m"),AD812&amp;AG812,IF(($H$2&lt;&gt;"m")*($H$2&lt;&gt;"Y"),(IF(F812=0,"",F812&amp;" "&amp;$F$4&amp;" "))&amp;(IF(G812=0,"",G812&amp;" "&amp;$G$4&amp;" "))&amp;(IF(H812=0,"",H812&amp;" "&amp;H$4&amp;" "))&amp;(IF(I812=0,"",I812&amp;" "&amp;$I$4&amp;" "))&amp;(IF(J812=0,"",J812&amp;" "&amp;$J$4&amp;" ")),"")))&amp;"; "&amp;IF((B812=B811)*(AA812=AA811), "same collecting data; ", IF((B812=B811)*(Z811=Z812),"same locality; ",(IF(COUNTBLANK(L812)=1,"",$D$2&amp;L812&amp;$L$3&amp;" "&amp;$D$2))&amp;(IF(COUNTBLANK(M812)=1,"",$E$2&amp;M812&amp;$E$2&amp;", "))&amp;(IF(COUNTBLANK(N812)=1,"",N812&amp;"; "))&amp;(IF(COUNTBLANK(O812)=1,"",O812&amp;"; ")))&amp;(IF(COUNTBLANK(P812)=1,"",P812&amp;"; "))&amp;(IF(COUNTBLANK(Q812)=1,"",Q812&amp;"; "))&amp;(IF(COUNTBLANK(R812)=1,"",R812&amp;"m, "))&amp;IF((COUNTBLANK(S812)=0)*(S812&lt;&gt;S811), S812&amp;"; ","")&amp;(IF(COUNTBLANK(U812)=1,"",U812&amp;"; "))&amp;(IF(COUNTBLANK(T812)=1,"",IF(COUNTBLANK(F$2)=1,T812&amp;"; ",T812&amp;" "&amp;F$2&amp;"; "))))&amp;(IF(COUNTBLANK(V812)=1,"",V812&amp;"; "))&amp;IF((COUNTBLANK(C812)=1),"",C812)&amp;IF((B812=B813)*(K812=K813)*(L812=L813)*(M812=M813),IF(($H$2&lt;&gt;"m")*($H$2&lt;&gt;"Y"), " • ", IF((ISNUMBER(FIND(")",AE812))), " • ", "")),IF((B812=B813)*(K812=K813)," • ",". ")))</f>
        <v/>
      </c>
      <c r="AI812" s="1"/>
    </row>
    <row r="813" spans="1:35" x14ac:dyDescent="0.25">
      <c r="A813" s="3" t="str">
        <f t="shared" si="87"/>
        <v/>
      </c>
      <c r="B813" s="53" t="str">
        <f t="shared" si="85"/>
        <v/>
      </c>
      <c r="C813" s="57"/>
      <c r="D813" s="57"/>
      <c r="E813" s="57"/>
      <c r="F813" s="57"/>
      <c r="G813" s="57"/>
      <c r="H813" s="57"/>
      <c r="I813" s="57"/>
      <c r="J813" s="57"/>
      <c r="K813" s="57"/>
      <c r="L813" s="57"/>
      <c r="M813" s="54"/>
      <c r="N813" s="57"/>
      <c r="O813" s="58"/>
      <c r="P813" s="58"/>
      <c r="Q813" s="58"/>
      <c r="R813" s="58"/>
      <c r="S813" s="54"/>
      <c r="T813" s="57"/>
      <c r="U813" s="57"/>
      <c r="V813" s="57"/>
      <c r="W813" s="57"/>
      <c r="X813" s="147" t="str">
        <f>IF(COUNTBLANK(D813)=1,"",IF('order-admin-units'!$I$1&lt;&gt;"y", "", IF(COUNTBLANK(K813)=1, 'order-admin-units'!$B$1+1, VLOOKUP(K813, ordercountry, 2))))</f>
        <v/>
      </c>
      <c r="Y813" s="147" t="str">
        <f>IF(COUNTBLANK(D813)=1,"",IF('order-admin-units'!$I$1&lt;&gt;"y", "", IF(COUNTBLANK(K813:L813)&gt;0, 'order-admin-units'!$B$2+1, VLOOKUP(K813&amp;"@"&amp;L813, orderadmin, 2))))</f>
        <v/>
      </c>
      <c r="Z813" s="147" t="str">
        <f t="shared" si="88"/>
        <v/>
      </c>
      <c r="AA813" s="147" t="str">
        <f t="shared" si="89"/>
        <v/>
      </c>
      <c r="AB813" s="147" t="str">
        <f t="shared" si="90"/>
        <v/>
      </c>
      <c r="AC813" s="147" t="str">
        <f t="shared" si="86"/>
        <v/>
      </c>
      <c r="AD813" s="11" t="str">
        <f t="shared" si="91"/>
        <v/>
      </c>
      <c r="AE813" s="11" t="str">
        <f t="array" ref="AE813">IF(COUNTBLANK(D813)=1,"",IF(OR($H$2="y",$H$2="m"),IF(AA813=AA812,IF(OR(AB813=$AB$4:$AB812)=FALSE,AE812&amp;C813,AE812),"("&amp;C813)&amp;IF(AA813=AA814,IF(OR(AB814=$AB$4:$AB813)=FALSE,", ",""),") "),""))</f>
        <v/>
      </c>
      <c r="AF813" s="11" t="str">
        <f t="array" ref="AF813">IF((COUNTBLANK(D813)=0)*OR($H$2="y",$H$2="m"),IFERROR(LEFT(C813, FIND(" ",C813)-1), C813),"")</f>
        <v/>
      </c>
      <c r="AG813" s="11" t="str">
        <f t="array" ref="AG813">IF(COUNTBLANK(D813)=1,"",IF(OR($H$2="y",$H$2="m"),IF(AA813=AA812,IF(OR(AC813=$AC$4:$AC812)=FALSE,AG812&amp;AF813,AG812),"("&amp;AF813)&amp;IF(AA813=AA814,IF(OR(AC814=$AC$4:$AC813)=FALSE,", ",""),") "),""))</f>
        <v/>
      </c>
      <c r="AH813" s="10" t="str">
        <f>IF((COUNTBLANK(D813)=1),"",IF(D813=D812,AH812,"")&amp;IF(B812&lt;&gt;B813,((IF(COUNTBLANK(E813)=1,$D$3&amp;"Non-type material: "&amp;$D$3,$D$3&amp;INDEX('type-categories'!$A$2:$B$100,MATCH(E813,'type-categories'!$A$2:$A$100,0),2)&amp;$D$3))),"")&amp;(IF(K813&lt;&gt;K812,$C$2&amp;UPPER(K813)&amp;$C$2&amp;$K$3&amp;" ",(IF(B813&lt;&gt;B812,$C$2&amp;UPPER(K813)&amp;$C$2&amp;$K$3&amp;" ",""))))&amp;IF((AA813&lt;&gt;AA814)*($H$2="y"),AD813&amp;AE813,IF((AA813&lt;&gt;AA814)*($H$2="m"),AD813&amp;AG813,IF(($H$2&lt;&gt;"m")*($H$2&lt;&gt;"Y"),(IF(F813=0,"",F813&amp;" "&amp;$F$4&amp;" "))&amp;(IF(G813=0,"",G813&amp;" "&amp;$G$4&amp;" "))&amp;(IF(H813=0,"",H813&amp;" "&amp;H$4&amp;" "))&amp;(IF(I813=0,"",I813&amp;" "&amp;$I$4&amp;" "))&amp;(IF(J813=0,"",J813&amp;" "&amp;$J$4&amp;" ")),"")))&amp;"; "&amp;IF((B813=B812)*(AA813=AA812), "same collecting data; ", IF((B813=B812)*(Z812=Z813),"same locality; ",(IF(COUNTBLANK(L813)=1,"",$D$2&amp;L813&amp;$L$3&amp;" "&amp;$D$2))&amp;(IF(COUNTBLANK(M813)=1,"",$E$2&amp;M813&amp;$E$2&amp;", "))&amp;(IF(COUNTBLANK(N813)=1,"",N813&amp;"; "))&amp;(IF(COUNTBLANK(O813)=1,"",O813&amp;"; ")))&amp;(IF(COUNTBLANK(P813)=1,"",P813&amp;"; "))&amp;(IF(COUNTBLANK(Q813)=1,"",Q813&amp;"; "))&amp;(IF(COUNTBLANK(R813)=1,"",R813&amp;"m, "))&amp;IF((COUNTBLANK(S813)=0)*(S813&lt;&gt;S812), S813&amp;"; ","")&amp;(IF(COUNTBLANK(U813)=1,"",U813&amp;"; "))&amp;(IF(COUNTBLANK(T813)=1,"",IF(COUNTBLANK(F$2)=1,T813&amp;"; ",T813&amp;" "&amp;F$2&amp;"; "))))&amp;(IF(COUNTBLANK(V813)=1,"",V813&amp;"; "))&amp;IF((COUNTBLANK(C813)=1),"",C813)&amp;IF((B813=B814)*(K813=K814)*(L813=L814)*(M813=M814),IF(($H$2&lt;&gt;"m")*($H$2&lt;&gt;"Y"), " • ", IF((ISNUMBER(FIND(")",AE813))), " • ", "")),IF((B813=B814)*(K813=K814)," • ",". ")))</f>
        <v/>
      </c>
      <c r="AI813" s="1"/>
    </row>
    <row r="814" spans="1:35" x14ac:dyDescent="0.25">
      <c r="A814" s="3" t="str">
        <f t="shared" si="87"/>
        <v/>
      </c>
      <c r="B814" s="53" t="str">
        <f t="shared" si="85"/>
        <v/>
      </c>
      <c r="C814" s="57"/>
      <c r="D814" s="57"/>
      <c r="E814" s="57"/>
      <c r="F814" s="57"/>
      <c r="G814" s="57"/>
      <c r="H814" s="57"/>
      <c r="I814" s="57"/>
      <c r="J814" s="57"/>
      <c r="K814" s="57"/>
      <c r="L814" s="57"/>
      <c r="M814" s="54"/>
      <c r="N814" s="57"/>
      <c r="O814" s="58"/>
      <c r="P814" s="58"/>
      <c r="Q814" s="58"/>
      <c r="R814" s="58"/>
      <c r="S814" s="54"/>
      <c r="T814" s="57"/>
      <c r="U814" s="57"/>
      <c r="V814" s="57"/>
      <c r="W814" s="57"/>
      <c r="X814" s="147" t="str">
        <f>IF(COUNTBLANK(D814)=1,"",IF('order-admin-units'!$I$1&lt;&gt;"y", "", IF(COUNTBLANK(K814)=1, 'order-admin-units'!$B$1+1, VLOOKUP(K814, ordercountry, 2))))</f>
        <v/>
      </c>
      <c r="Y814" s="147" t="str">
        <f>IF(COUNTBLANK(D814)=1,"",IF('order-admin-units'!$I$1&lt;&gt;"y", "", IF(COUNTBLANK(K814:L814)&gt;0, 'order-admin-units'!$B$2+1, VLOOKUP(K814&amp;"@"&amp;L814, orderadmin, 2))))</f>
        <v/>
      </c>
      <c r="Z814" s="147" t="str">
        <f t="shared" si="88"/>
        <v/>
      </c>
      <c r="AA814" s="147" t="str">
        <f t="shared" si="89"/>
        <v/>
      </c>
      <c r="AB814" s="147" t="str">
        <f t="shared" si="90"/>
        <v/>
      </c>
      <c r="AC814" s="147" t="str">
        <f t="shared" si="86"/>
        <v/>
      </c>
      <c r="AD814" s="11" t="str">
        <f t="shared" si="91"/>
        <v/>
      </c>
      <c r="AE814" s="11" t="str">
        <f t="array" ref="AE814">IF(COUNTBLANK(D814)=1,"",IF(OR($H$2="y",$H$2="m"),IF(AA814=AA813,IF(OR(AB814=$AB$4:$AB813)=FALSE,AE813&amp;C814,AE813),"("&amp;C814)&amp;IF(AA814=AA815,IF(OR(AB815=$AB$4:$AB814)=FALSE,", ",""),") "),""))</f>
        <v/>
      </c>
      <c r="AF814" s="11" t="str">
        <f t="array" ref="AF814">IF((COUNTBLANK(D814)=0)*OR($H$2="y",$H$2="m"),IFERROR(LEFT(C814, FIND(" ",C814)-1), C814),"")</f>
        <v/>
      </c>
      <c r="AG814" s="11" t="str">
        <f t="array" ref="AG814">IF(COUNTBLANK(D814)=1,"",IF(OR($H$2="y",$H$2="m"),IF(AA814=AA813,IF(OR(AC814=$AC$4:$AC813)=FALSE,AG813&amp;AF814,AG813),"("&amp;AF814)&amp;IF(AA814=AA815,IF(OR(AC815=$AC$4:$AC814)=FALSE,", ",""),") "),""))</f>
        <v/>
      </c>
      <c r="AH814" s="10" t="str">
        <f>IF((COUNTBLANK(D814)=1),"",IF(D814=D813,AH813,"")&amp;IF(B813&lt;&gt;B814,((IF(COUNTBLANK(E814)=1,$D$3&amp;"Non-type material: "&amp;$D$3,$D$3&amp;INDEX('type-categories'!$A$2:$B$100,MATCH(E814,'type-categories'!$A$2:$A$100,0),2)&amp;$D$3))),"")&amp;(IF(K814&lt;&gt;K813,$C$2&amp;UPPER(K814)&amp;$C$2&amp;$K$3&amp;" ",(IF(B814&lt;&gt;B813,$C$2&amp;UPPER(K814)&amp;$C$2&amp;$K$3&amp;" ",""))))&amp;IF((AA814&lt;&gt;AA815)*($H$2="y"),AD814&amp;AE814,IF((AA814&lt;&gt;AA815)*($H$2="m"),AD814&amp;AG814,IF(($H$2&lt;&gt;"m")*($H$2&lt;&gt;"Y"),(IF(F814=0,"",F814&amp;" "&amp;$F$4&amp;" "))&amp;(IF(G814=0,"",G814&amp;" "&amp;$G$4&amp;" "))&amp;(IF(H814=0,"",H814&amp;" "&amp;H$4&amp;" "))&amp;(IF(I814=0,"",I814&amp;" "&amp;$I$4&amp;" "))&amp;(IF(J814=0,"",J814&amp;" "&amp;$J$4&amp;" ")),"")))&amp;"; "&amp;IF((B814=B813)*(AA814=AA813), "same collecting data; ", IF((B814=B813)*(Z813=Z814),"same locality; ",(IF(COUNTBLANK(L814)=1,"",$D$2&amp;L814&amp;$L$3&amp;" "&amp;$D$2))&amp;(IF(COUNTBLANK(M814)=1,"",$E$2&amp;M814&amp;$E$2&amp;", "))&amp;(IF(COUNTBLANK(N814)=1,"",N814&amp;"; "))&amp;(IF(COUNTBLANK(O814)=1,"",O814&amp;"; ")))&amp;(IF(COUNTBLANK(P814)=1,"",P814&amp;"; "))&amp;(IF(COUNTBLANK(Q814)=1,"",Q814&amp;"; "))&amp;(IF(COUNTBLANK(R814)=1,"",R814&amp;"m, "))&amp;IF((COUNTBLANK(S814)=0)*(S814&lt;&gt;S813), S814&amp;"; ","")&amp;(IF(COUNTBLANK(U814)=1,"",U814&amp;"; "))&amp;(IF(COUNTBLANK(T814)=1,"",IF(COUNTBLANK(F$2)=1,T814&amp;"; ",T814&amp;" "&amp;F$2&amp;"; "))))&amp;(IF(COUNTBLANK(V814)=1,"",V814&amp;"; "))&amp;IF((COUNTBLANK(C814)=1),"",C814)&amp;IF((B814=B815)*(K814=K815)*(L814=L815)*(M814=M815),IF(($H$2&lt;&gt;"m")*($H$2&lt;&gt;"Y"), " • ", IF((ISNUMBER(FIND(")",AE814))), " • ", "")),IF((B814=B815)*(K814=K815)," • ",". ")))</f>
        <v/>
      </c>
      <c r="AI814" s="1"/>
    </row>
    <row r="815" spans="1:35" x14ac:dyDescent="0.25">
      <c r="A815" s="3" t="str">
        <f t="shared" si="87"/>
        <v/>
      </c>
      <c r="B815" s="53" t="str">
        <f t="shared" si="85"/>
        <v/>
      </c>
      <c r="C815" s="57"/>
      <c r="D815" s="57"/>
      <c r="E815" s="57"/>
      <c r="F815" s="57"/>
      <c r="G815" s="57"/>
      <c r="H815" s="57"/>
      <c r="I815" s="57"/>
      <c r="J815" s="57"/>
      <c r="K815" s="57"/>
      <c r="L815" s="57"/>
      <c r="M815" s="54"/>
      <c r="N815" s="57"/>
      <c r="O815" s="58"/>
      <c r="P815" s="58"/>
      <c r="Q815" s="58"/>
      <c r="R815" s="58"/>
      <c r="S815" s="54"/>
      <c r="T815" s="57"/>
      <c r="U815" s="57"/>
      <c r="V815" s="57"/>
      <c r="W815" s="57"/>
      <c r="X815" s="147" t="str">
        <f>IF(COUNTBLANK(D815)=1,"",IF('order-admin-units'!$I$1&lt;&gt;"y", "", IF(COUNTBLANK(K815)=1, 'order-admin-units'!$B$1+1, VLOOKUP(K815, ordercountry, 2))))</f>
        <v/>
      </c>
      <c r="Y815" s="147" t="str">
        <f>IF(COUNTBLANK(D815)=1,"",IF('order-admin-units'!$I$1&lt;&gt;"y", "", IF(COUNTBLANK(K815:L815)&gt;0, 'order-admin-units'!$B$2+1, VLOOKUP(K815&amp;"@"&amp;L815, orderadmin, 2))))</f>
        <v/>
      </c>
      <c r="Z815" s="147" t="str">
        <f t="shared" si="88"/>
        <v/>
      </c>
      <c r="AA815" s="147" t="str">
        <f t="shared" si="89"/>
        <v/>
      </c>
      <c r="AB815" s="147" t="str">
        <f t="shared" si="90"/>
        <v/>
      </c>
      <c r="AC815" s="147" t="str">
        <f t="shared" si="86"/>
        <v/>
      </c>
      <c r="AD815" s="11" t="str">
        <f t="shared" si="91"/>
        <v/>
      </c>
      <c r="AE815" s="11" t="str">
        <f t="array" ref="AE815">IF(COUNTBLANK(D815)=1,"",IF(OR($H$2="y",$H$2="m"),IF(AA815=AA814,IF(OR(AB815=$AB$4:$AB814)=FALSE,AE814&amp;C815,AE814),"("&amp;C815)&amp;IF(AA815=AA816,IF(OR(AB816=$AB$4:$AB815)=FALSE,", ",""),") "),""))</f>
        <v/>
      </c>
      <c r="AF815" s="11" t="str">
        <f t="array" ref="AF815">IF((COUNTBLANK(D815)=0)*OR($H$2="y",$H$2="m"),IFERROR(LEFT(C815, FIND(" ",C815)-1), C815),"")</f>
        <v/>
      </c>
      <c r="AG815" s="11" t="str">
        <f t="array" ref="AG815">IF(COUNTBLANK(D815)=1,"",IF(OR($H$2="y",$H$2="m"),IF(AA815=AA814,IF(OR(AC815=$AC$4:$AC814)=FALSE,AG814&amp;AF815,AG814),"("&amp;AF815)&amp;IF(AA815=AA816,IF(OR(AC816=$AC$4:$AC815)=FALSE,", ",""),") "),""))</f>
        <v/>
      </c>
      <c r="AH815" s="10" t="str">
        <f>IF((COUNTBLANK(D815)=1),"",IF(D815=D814,AH814,"")&amp;IF(B814&lt;&gt;B815,((IF(COUNTBLANK(E815)=1,$D$3&amp;"Non-type material: "&amp;$D$3,$D$3&amp;INDEX('type-categories'!$A$2:$B$100,MATCH(E815,'type-categories'!$A$2:$A$100,0),2)&amp;$D$3))),"")&amp;(IF(K815&lt;&gt;K814,$C$2&amp;UPPER(K815)&amp;$C$2&amp;$K$3&amp;" ",(IF(B815&lt;&gt;B814,$C$2&amp;UPPER(K815)&amp;$C$2&amp;$K$3&amp;" ",""))))&amp;IF((AA815&lt;&gt;AA816)*($H$2="y"),AD815&amp;AE815,IF((AA815&lt;&gt;AA816)*($H$2="m"),AD815&amp;AG815,IF(($H$2&lt;&gt;"m")*($H$2&lt;&gt;"Y"),(IF(F815=0,"",F815&amp;" "&amp;$F$4&amp;" "))&amp;(IF(G815=0,"",G815&amp;" "&amp;$G$4&amp;" "))&amp;(IF(H815=0,"",H815&amp;" "&amp;H$4&amp;" "))&amp;(IF(I815=0,"",I815&amp;" "&amp;$I$4&amp;" "))&amp;(IF(J815=0,"",J815&amp;" "&amp;$J$4&amp;" ")),"")))&amp;"; "&amp;IF((B815=B814)*(AA815=AA814), "same collecting data; ", IF((B815=B814)*(Z814=Z815),"same locality; ",(IF(COUNTBLANK(L815)=1,"",$D$2&amp;L815&amp;$L$3&amp;" "&amp;$D$2))&amp;(IF(COUNTBLANK(M815)=1,"",$E$2&amp;M815&amp;$E$2&amp;", "))&amp;(IF(COUNTBLANK(N815)=1,"",N815&amp;"; "))&amp;(IF(COUNTBLANK(O815)=1,"",O815&amp;"; ")))&amp;(IF(COUNTBLANK(P815)=1,"",P815&amp;"; "))&amp;(IF(COUNTBLANK(Q815)=1,"",Q815&amp;"; "))&amp;(IF(COUNTBLANK(R815)=1,"",R815&amp;"m, "))&amp;IF((COUNTBLANK(S815)=0)*(S815&lt;&gt;S814), S815&amp;"; ","")&amp;(IF(COUNTBLANK(U815)=1,"",U815&amp;"; "))&amp;(IF(COUNTBLANK(T815)=1,"",IF(COUNTBLANK(F$2)=1,T815&amp;"; ",T815&amp;" "&amp;F$2&amp;"; "))))&amp;(IF(COUNTBLANK(V815)=1,"",V815&amp;"; "))&amp;IF((COUNTBLANK(C815)=1),"",C815)&amp;IF((B815=B816)*(K815=K816)*(L815=L816)*(M815=M816),IF(($H$2&lt;&gt;"m")*($H$2&lt;&gt;"Y"), " • ", IF((ISNUMBER(FIND(")",AE815))), " • ", "")),IF((B815=B816)*(K815=K816)," • ",". ")))</f>
        <v/>
      </c>
      <c r="AI815" s="1"/>
    </row>
    <row r="816" spans="1:35" x14ac:dyDescent="0.25">
      <c r="A816" s="3" t="str">
        <f t="shared" si="87"/>
        <v/>
      </c>
      <c r="B816" s="53" t="str">
        <f t="shared" si="85"/>
        <v/>
      </c>
      <c r="C816" s="57"/>
      <c r="D816" s="57"/>
      <c r="E816" s="57"/>
      <c r="F816" s="57"/>
      <c r="G816" s="57"/>
      <c r="H816" s="57"/>
      <c r="I816" s="57"/>
      <c r="J816" s="57"/>
      <c r="K816" s="57"/>
      <c r="L816" s="57"/>
      <c r="M816" s="54"/>
      <c r="N816" s="57"/>
      <c r="O816" s="58"/>
      <c r="P816" s="58"/>
      <c r="Q816" s="58"/>
      <c r="R816" s="58"/>
      <c r="S816" s="54"/>
      <c r="T816" s="57"/>
      <c r="U816" s="57"/>
      <c r="V816" s="57"/>
      <c r="W816" s="57"/>
      <c r="X816" s="147" t="str">
        <f>IF(COUNTBLANK(D816)=1,"",IF('order-admin-units'!$I$1&lt;&gt;"y", "", IF(COUNTBLANK(K816)=1, 'order-admin-units'!$B$1+1, VLOOKUP(K816, ordercountry, 2))))</f>
        <v/>
      </c>
      <c r="Y816" s="147" t="str">
        <f>IF(COUNTBLANK(D816)=1,"",IF('order-admin-units'!$I$1&lt;&gt;"y", "", IF(COUNTBLANK(K816:L816)&gt;0, 'order-admin-units'!$B$2+1, VLOOKUP(K816&amp;"@"&amp;L816, orderadmin, 2))))</f>
        <v/>
      </c>
      <c r="Z816" s="147" t="str">
        <f t="shared" si="88"/>
        <v/>
      </c>
      <c r="AA816" s="147" t="str">
        <f t="shared" si="89"/>
        <v/>
      </c>
      <c r="AB816" s="147" t="str">
        <f t="shared" si="90"/>
        <v/>
      </c>
      <c r="AC816" s="147" t="str">
        <f t="shared" si="86"/>
        <v/>
      </c>
      <c r="AD816" s="11" t="str">
        <f t="shared" si="91"/>
        <v/>
      </c>
      <c r="AE816" s="11" t="str">
        <f t="array" ref="AE816">IF(COUNTBLANK(D816)=1,"",IF(OR($H$2="y",$H$2="m"),IF(AA816=AA815,IF(OR(AB816=$AB$4:$AB815)=FALSE,AE815&amp;C816,AE815),"("&amp;C816)&amp;IF(AA816=AA817,IF(OR(AB817=$AB$4:$AB816)=FALSE,", ",""),") "),""))</f>
        <v/>
      </c>
      <c r="AF816" s="11" t="str">
        <f t="array" ref="AF816">IF((COUNTBLANK(D816)=0)*OR($H$2="y",$H$2="m"),IFERROR(LEFT(C816, FIND(" ",C816)-1), C816),"")</f>
        <v/>
      </c>
      <c r="AG816" s="11" t="str">
        <f t="array" ref="AG816">IF(COUNTBLANK(D816)=1,"",IF(OR($H$2="y",$H$2="m"),IF(AA816=AA815,IF(OR(AC816=$AC$4:$AC815)=FALSE,AG815&amp;AF816,AG815),"("&amp;AF816)&amp;IF(AA816=AA817,IF(OR(AC817=$AC$4:$AC816)=FALSE,", ",""),") "),""))</f>
        <v/>
      </c>
      <c r="AH816" s="10" t="str">
        <f>IF((COUNTBLANK(D816)=1),"",IF(D816=D815,AH815,"")&amp;IF(B815&lt;&gt;B816,((IF(COUNTBLANK(E816)=1,$D$3&amp;"Non-type material: "&amp;$D$3,$D$3&amp;INDEX('type-categories'!$A$2:$B$100,MATCH(E816,'type-categories'!$A$2:$A$100,0),2)&amp;$D$3))),"")&amp;(IF(K816&lt;&gt;K815,$C$2&amp;UPPER(K816)&amp;$C$2&amp;$K$3&amp;" ",(IF(B816&lt;&gt;B815,$C$2&amp;UPPER(K816)&amp;$C$2&amp;$K$3&amp;" ",""))))&amp;IF((AA816&lt;&gt;AA817)*($H$2="y"),AD816&amp;AE816,IF((AA816&lt;&gt;AA817)*($H$2="m"),AD816&amp;AG816,IF(($H$2&lt;&gt;"m")*($H$2&lt;&gt;"Y"),(IF(F816=0,"",F816&amp;" "&amp;$F$4&amp;" "))&amp;(IF(G816=0,"",G816&amp;" "&amp;$G$4&amp;" "))&amp;(IF(H816=0,"",H816&amp;" "&amp;H$4&amp;" "))&amp;(IF(I816=0,"",I816&amp;" "&amp;$I$4&amp;" "))&amp;(IF(J816=0,"",J816&amp;" "&amp;$J$4&amp;" ")),"")))&amp;"; "&amp;IF((B816=B815)*(AA816=AA815), "same collecting data; ", IF((B816=B815)*(Z815=Z816),"same locality; ",(IF(COUNTBLANK(L816)=1,"",$D$2&amp;L816&amp;$L$3&amp;" "&amp;$D$2))&amp;(IF(COUNTBLANK(M816)=1,"",$E$2&amp;M816&amp;$E$2&amp;", "))&amp;(IF(COUNTBLANK(N816)=1,"",N816&amp;"; "))&amp;(IF(COUNTBLANK(O816)=1,"",O816&amp;"; ")))&amp;(IF(COUNTBLANK(P816)=1,"",P816&amp;"; "))&amp;(IF(COUNTBLANK(Q816)=1,"",Q816&amp;"; "))&amp;(IF(COUNTBLANK(R816)=1,"",R816&amp;"m, "))&amp;IF((COUNTBLANK(S816)=0)*(S816&lt;&gt;S815), S816&amp;"; ","")&amp;(IF(COUNTBLANK(U816)=1,"",U816&amp;"; "))&amp;(IF(COUNTBLANK(T816)=1,"",IF(COUNTBLANK(F$2)=1,T816&amp;"; ",T816&amp;" "&amp;F$2&amp;"; "))))&amp;(IF(COUNTBLANK(V816)=1,"",V816&amp;"; "))&amp;IF((COUNTBLANK(C816)=1),"",C816)&amp;IF((B816=B817)*(K816=K817)*(L816=L817)*(M816=M817),IF(($H$2&lt;&gt;"m")*($H$2&lt;&gt;"Y"), " • ", IF((ISNUMBER(FIND(")",AE816))), " • ", "")),IF((B816=B817)*(K816=K817)," • ",". ")))</f>
        <v/>
      </c>
      <c r="AI816" s="1"/>
    </row>
    <row r="817" spans="1:35" x14ac:dyDescent="0.25">
      <c r="A817" s="3" t="str">
        <f t="shared" si="87"/>
        <v/>
      </c>
      <c r="B817" s="53" t="str">
        <f t="shared" si="85"/>
        <v/>
      </c>
      <c r="C817" s="57"/>
      <c r="D817" s="57"/>
      <c r="E817" s="57"/>
      <c r="F817" s="57"/>
      <c r="G817" s="57"/>
      <c r="H817" s="57"/>
      <c r="I817" s="57"/>
      <c r="J817" s="57"/>
      <c r="K817" s="57"/>
      <c r="L817" s="57"/>
      <c r="M817" s="54"/>
      <c r="N817" s="57"/>
      <c r="O817" s="58"/>
      <c r="P817" s="58"/>
      <c r="Q817" s="58"/>
      <c r="R817" s="58"/>
      <c r="S817" s="54"/>
      <c r="T817" s="57"/>
      <c r="U817" s="57"/>
      <c r="V817" s="57"/>
      <c r="W817" s="57"/>
      <c r="X817" s="147" t="str">
        <f>IF(COUNTBLANK(D817)=1,"",IF('order-admin-units'!$I$1&lt;&gt;"y", "", IF(COUNTBLANK(K817)=1, 'order-admin-units'!$B$1+1, VLOOKUP(K817, ordercountry, 2))))</f>
        <v/>
      </c>
      <c r="Y817" s="147" t="str">
        <f>IF(COUNTBLANK(D817)=1,"",IF('order-admin-units'!$I$1&lt;&gt;"y", "", IF(COUNTBLANK(K817:L817)&gt;0, 'order-admin-units'!$B$2+1, VLOOKUP(K817&amp;"@"&amp;L817, orderadmin, 2))))</f>
        <v/>
      </c>
      <c r="Z817" s="147" t="str">
        <f t="shared" si="88"/>
        <v/>
      </c>
      <c r="AA817" s="147" t="str">
        <f t="shared" si="89"/>
        <v/>
      </c>
      <c r="AB817" s="147" t="str">
        <f t="shared" si="90"/>
        <v/>
      </c>
      <c r="AC817" s="147" t="str">
        <f t="shared" si="86"/>
        <v/>
      </c>
      <c r="AD817" s="11" t="str">
        <f t="shared" si="91"/>
        <v/>
      </c>
      <c r="AE817" s="11" t="str">
        <f t="array" ref="AE817">IF(COUNTBLANK(D817)=1,"",IF(OR($H$2="y",$H$2="m"),IF(AA817=AA816,IF(OR(AB817=$AB$4:$AB816)=FALSE,AE816&amp;C817,AE816),"("&amp;C817)&amp;IF(AA817=AA818,IF(OR(AB818=$AB$4:$AB817)=FALSE,", ",""),") "),""))</f>
        <v/>
      </c>
      <c r="AF817" s="11" t="str">
        <f t="array" ref="AF817">IF((COUNTBLANK(D817)=0)*OR($H$2="y",$H$2="m"),IFERROR(LEFT(C817, FIND(" ",C817)-1), C817),"")</f>
        <v/>
      </c>
      <c r="AG817" s="11" t="str">
        <f t="array" ref="AG817">IF(COUNTBLANK(D817)=1,"",IF(OR($H$2="y",$H$2="m"),IF(AA817=AA816,IF(OR(AC817=$AC$4:$AC816)=FALSE,AG816&amp;AF817,AG816),"("&amp;AF817)&amp;IF(AA817=AA818,IF(OR(AC818=$AC$4:$AC817)=FALSE,", ",""),") "),""))</f>
        <v/>
      </c>
      <c r="AH817" s="10" t="str">
        <f>IF((COUNTBLANK(D817)=1),"",IF(D817=D816,AH816,"")&amp;IF(B816&lt;&gt;B817,((IF(COUNTBLANK(E817)=1,$D$3&amp;"Non-type material: "&amp;$D$3,$D$3&amp;INDEX('type-categories'!$A$2:$B$100,MATCH(E817,'type-categories'!$A$2:$A$100,0),2)&amp;$D$3))),"")&amp;(IF(K817&lt;&gt;K816,$C$2&amp;UPPER(K817)&amp;$C$2&amp;$K$3&amp;" ",(IF(B817&lt;&gt;B816,$C$2&amp;UPPER(K817)&amp;$C$2&amp;$K$3&amp;" ",""))))&amp;IF((AA817&lt;&gt;AA818)*($H$2="y"),AD817&amp;AE817,IF((AA817&lt;&gt;AA818)*($H$2="m"),AD817&amp;AG817,IF(($H$2&lt;&gt;"m")*($H$2&lt;&gt;"Y"),(IF(F817=0,"",F817&amp;" "&amp;$F$4&amp;" "))&amp;(IF(G817=0,"",G817&amp;" "&amp;$G$4&amp;" "))&amp;(IF(H817=0,"",H817&amp;" "&amp;H$4&amp;" "))&amp;(IF(I817=0,"",I817&amp;" "&amp;$I$4&amp;" "))&amp;(IF(J817=0,"",J817&amp;" "&amp;$J$4&amp;" ")),"")))&amp;"; "&amp;IF((B817=B816)*(AA817=AA816), "same collecting data; ", IF((B817=B816)*(Z816=Z817),"same locality; ",(IF(COUNTBLANK(L817)=1,"",$D$2&amp;L817&amp;$L$3&amp;" "&amp;$D$2))&amp;(IF(COUNTBLANK(M817)=1,"",$E$2&amp;M817&amp;$E$2&amp;", "))&amp;(IF(COUNTBLANK(N817)=1,"",N817&amp;"; "))&amp;(IF(COUNTBLANK(O817)=1,"",O817&amp;"; ")))&amp;(IF(COUNTBLANK(P817)=1,"",P817&amp;"; "))&amp;(IF(COUNTBLANK(Q817)=1,"",Q817&amp;"; "))&amp;(IF(COUNTBLANK(R817)=1,"",R817&amp;"m, "))&amp;IF((COUNTBLANK(S817)=0)*(S817&lt;&gt;S816), S817&amp;"; ","")&amp;(IF(COUNTBLANK(U817)=1,"",U817&amp;"; "))&amp;(IF(COUNTBLANK(T817)=1,"",IF(COUNTBLANK(F$2)=1,T817&amp;"; ",T817&amp;" "&amp;F$2&amp;"; "))))&amp;(IF(COUNTBLANK(V817)=1,"",V817&amp;"; "))&amp;IF((COUNTBLANK(C817)=1),"",C817)&amp;IF((B817=B818)*(K817=K818)*(L817=L818)*(M817=M818),IF(($H$2&lt;&gt;"m")*($H$2&lt;&gt;"Y"), " • ", IF((ISNUMBER(FIND(")",AE817))), " • ", "")),IF((B817=B818)*(K817=K818)," • ",". ")))</f>
        <v/>
      </c>
      <c r="AI817" s="1"/>
    </row>
    <row r="818" spans="1:35" x14ac:dyDescent="0.25">
      <c r="A818" s="3" t="str">
        <f t="shared" si="87"/>
        <v/>
      </c>
      <c r="B818" s="53" t="str">
        <f t="shared" si="85"/>
        <v/>
      </c>
      <c r="C818" s="57"/>
      <c r="D818" s="57"/>
      <c r="E818" s="57"/>
      <c r="F818" s="57"/>
      <c r="G818" s="57"/>
      <c r="H818" s="57"/>
      <c r="I818" s="57"/>
      <c r="J818" s="57"/>
      <c r="K818" s="57"/>
      <c r="L818" s="57"/>
      <c r="M818" s="54"/>
      <c r="N818" s="57"/>
      <c r="O818" s="58"/>
      <c r="P818" s="58"/>
      <c r="Q818" s="58"/>
      <c r="R818" s="58"/>
      <c r="S818" s="54"/>
      <c r="T818" s="57"/>
      <c r="U818" s="57"/>
      <c r="V818" s="57"/>
      <c r="W818" s="57"/>
      <c r="X818" s="147" t="str">
        <f>IF(COUNTBLANK(D818)=1,"",IF('order-admin-units'!$I$1&lt;&gt;"y", "", IF(COUNTBLANK(K818)=1, 'order-admin-units'!$B$1+1, VLOOKUP(K818, ordercountry, 2))))</f>
        <v/>
      </c>
      <c r="Y818" s="147" t="str">
        <f>IF(COUNTBLANK(D818)=1,"",IF('order-admin-units'!$I$1&lt;&gt;"y", "", IF(COUNTBLANK(K818:L818)&gt;0, 'order-admin-units'!$B$2+1, VLOOKUP(K818&amp;"@"&amp;L818, orderadmin, 2))))</f>
        <v/>
      </c>
      <c r="Z818" s="147" t="str">
        <f t="shared" si="88"/>
        <v/>
      </c>
      <c r="AA818" s="147" t="str">
        <f t="shared" si="89"/>
        <v/>
      </c>
      <c r="AB818" s="147" t="str">
        <f t="shared" si="90"/>
        <v/>
      </c>
      <c r="AC818" s="147" t="str">
        <f t="shared" si="86"/>
        <v/>
      </c>
      <c r="AD818" s="11" t="str">
        <f t="shared" si="91"/>
        <v/>
      </c>
      <c r="AE818" s="11" t="str">
        <f t="array" ref="AE818">IF(COUNTBLANK(D818)=1,"",IF(OR($H$2="y",$H$2="m"),IF(AA818=AA817,IF(OR(AB818=$AB$4:$AB817)=FALSE,AE817&amp;C818,AE817),"("&amp;C818)&amp;IF(AA818=AA819,IF(OR(AB819=$AB$4:$AB818)=FALSE,", ",""),") "),""))</f>
        <v/>
      </c>
      <c r="AF818" s="11" t="str">
        <f t="array" ref="AF818">IF((COUNTBLANK(D818)=0)*OR($H$2="y",$H$2="m"),IFERROR(LEFT(C818, FIND(" ",C818)-1), C818),"")</f>
        <v/>
      </c>
      <c r="AG818" s="11" t="str">
        <f t="array" ref="AG818">IF(COUNTBLANK(D818)=1,"",IF(OR($H$2="y",$H$2="m"),IF(AA818=AA817,IF(OR(AC818=$AC$4:$AC817)=FALSE,AG817&amp;AF818,AG817),"("&amp;AF818)&amp;IF(AA818=AA819,IF(OR(AC819=$AC$4:$AC818)=FALSE,", ",""),") "),""))</f>
        <v/>
      </c>
      <c r="AH818" s="10" t="str">
        <f>IF((COUNTBLANK(D818)=1),"",IF(D818=D817,AH817,"")&amp;IF(B817&lt;&gt;B818,((IF(COUNTBLANK(E818)=1,$D$3&amp;"Non-type material: "&amp;$D$3,$D$3&amp;INDEX('type-categories'!$A$2:$B$100,MATCH(E818,'type-categories'!$A$2:$A$100,0),2)&amp;$D$3))),"")&amp;(IF(K818&lt;&gt;K817,$C$2&amp;UPPER(K818)&amp;$C$2&amp;$K$3&amp;" ",(IF(B818&lt;&gt;B817,$C$2&amp;UPPER(K818)&amp;$C$2&amp;$K$3&amp;" ",""))))&amp;IF((AA818&lt;&gt;AA819)*($H$2="y"),AD818&amp;AE818,IF((AA818&lt;&gt;AA819)*($H$2="m"),AD818&amp;AG818,IF(($H$2&lt;&gt;"m")*($H$2&lt;&gt;"Y"),(IF(F818=0,"",F818&amp;" "&amp;$F$4&amp;" "))&amp;(IF(G818=0,"",G818&amp;" "&amp;$G$4&amp;" "))&amp;(IF(H818=0,"",H818&amp;" "&amp;H$4&amp;" "))&amp;(IF(I818=0,"",I818&amp;" "&amp;$I$4&amp;" "))&amp;(IF(J818=0,"",J818&amp;" "&amp;$J$4&amp;" ")),"")))&amp;"; "&amp;IF((B818=B817)*(AA818=AA817), "same collecting data; ", IF((B818=B817)*(Z817=Z818),"same locality; ",(IF(COUNTBLANK(L818)=1,"",$D$2&amp;L818&amp;$L$3&amp;" "&amp;$D$2))&amp;(IF(COUNTBLANK(M818)=1,"",$E$2&amp;M818&amp;$E$2&amp;", "))&amp;(IF(COUNTBLANK(N818)=1,"",N818&amp;"; "))&amp;(IF(COUNTBLANK(O818)=1,"",O818&amp;"; ")))&amp;(IF(COUNTBLANK(P818)=1,"",P818&amp;"; "))&amp;(IF(COUNTBLANK(Q818)=1,"",Q818&amp;"; "))&amp;(IF(COUNTBLANK(R818)=1,"",R818&amp;"m, "))&amp;IF((COUNTBLANK(S818)=0)*(S818&lt;&gt;S817), S818&amp;"; ","")&amp;(IF(COUNTBLANK(U818)=1,"",U818&amp;"; "))&amp;(IF(COUNTBLANK(T818)=1,"",IF(COUNTBLANK(F$2)=1,T818&amp;"; ",T818&amp;" "&amp;F$2&amp;"; "))))&amp;(IF(COUNTBLANK(V818)=1,"",V818&amp;"; "))&amp;IF((COUNTBLANK(C818)=1),"",C818)&amp;IF((B818=B819)*(K818=K819)*(L818=L819)*(M818=M819),IF(($H$2&lt;&gt;"m")*($H$2&lt;&gt;"Y"), " • ", IF((ISNUMBER(FIND(")",AE818))), " • ", "")),IF((B818=B819)*(K818=K819)," • ",". ")))</f>
        <v/>
      </c>
      <c r="AI818" s="1"/>
    </row>
    <row r="819" spans="1:35" x14ac:dyDescent="0.25">
      <c r="A819" s="3" t="str">
        <f t="shared" si="87"/>
        <v/>
      </c>
      <c r="B819" s="53" t="str">
        <f t="shared" si="85"/>
        <v/>
      </c>
      <c r="C819" s="57"/>
      <c r="D819" s="57"/>
      <c r="E819" s="57"/>
      <c r="F819" s="57"/>
      <c r="G819" s="57"/>
      <c r="H819" s="57"/>
      <c r="I819" s="57"/>
      <c r="J819" s="57"/>
      <c r="K819" s="57"/>
      <c r="L819" s="57"/>
      <c r="M819" s="54"/>
      <c r="N819" s="57"/>
      <c r="O819" s="58"/>
      <c r="P819" s="58"/>
      <c r="Q819" s="58"/>
      <c r="R819" s="58"/>
      <c r="S819" s="54"/>
      <c r="T819" s="57"/>
      <c r="U819" s="57"/>
      <c r="V819" s="57"/>
      <c r="W819" s="57"/>
      <c r="X819" s="147" t="str">
        <f>IF(COUNTBLANK(D819)=1,"",IF('order-admin-units'!$I$1&lt;&gt;"y", "", IF(COUNTBLANK(K819)=1, 'order-admin-units'!$B$1+1, VLOOKUP(K819, ordercountry, 2))))</f>
        <v/>
      </c>
      <c r="Y819" s="147" t="str">
        <f>IF(COUNTBLANK(D819)=1,"",IF('order-admin-units'!$I$1&lt;&gt;"y", "", IF(COUNTBLANK(K819:L819)&gt;0, 'order-admin-units'!$B$2+1, VLOOKUP(K819&amp;"@"&amp;L819, orderadmin, 2))))</f>
        <v/>
      </c>
      <c r="Z819" s="147" t="str">
        <f t="shared" si="88"/>
        <v/>
      </c>
      <c r="AA819" s="147" t="str">
        <f t="shared" si="89"/>
        <v/>
      </c>
      <c r="AB819" s="147" t="str">
        <f t="shared" si="90"/>
        <v/>
      </c>
      <c r="AC819" s="147" t="str">
        <f t="shared" si="86"/>
        <v/>
      </c>
      <c r="AD819" s="11" t="str">
        <f t="shared" si="91"/>
        <v/>
      </c>
      <c r="AE819" s="11" t="str">
        <f t="array" ref="AE819">IF(COUNTBLANK(D819)=1,"",IF(OR($H$2="y",$H$2="m"),IF(AA819=AA818,IF(OR(AB819=$AB$4:$AB818)=FALSE,AE818&amp;C819,AE818),"("&amp;C819)&amp;IF(AA819=AA820,IF(OR(AB820=$AB$4:$AB819)=FALSE,", ",""),") "),""))</f>
        <v/>
      </c>
      <c r="AF819" s="11" t="str">
        <f t="array" ref="AF819">IF((COUNTBLANK(D819)=0)*OR($H$2="y",$H$2="m"),IFERROR(LEFT(C819, FIND(" ",C819)-1), C819),"")</f>
        <v/>
      </c>
      <c r="AG819" s="11" t="str">
        <f t="array" ref="AG819">IF(COUNTBLANK(D819)=1,"",IF(OR($H$2="y",$H$2="m"),IF(AA819=AA818,IF(OR(AC819=$AC$4:$AC818)=FALSE,AG818&amp;AF819,AG818),"("&amp;AF819)&amp;IF(AA819=AA820,IF(OR(AC820=$AC$4:$AC819)=FALSE,", ",""),") "),""))</f>
        <v/>
      </c>
      <c r="AH819" s="10" t="str">
        <f>IF((COUNTBLANK(D819)=1),"",IF(D819=D818,AH818,"")&amp;IF(B818&lt;&gt;B819,((IF(COUNTBLANK(E819)=1,$D$3&amp;"Non-type material: "&amp;$D$3,$D$3&amp;INDEX('type-categories'!$A$2:$B$100,MATCH(E819,'type-categories'!$A$2:$A$100,0),2)&amp;$D$3))),"")&amp;(IF(K819&lt;&gt;K818,$C$2&amp;UPPER(K819)&amp;$C$2&amp;$K$3&amp;" ",(IF(B819&lt;&gt;B818,$C$2&amp;UPPER(K819)&amp;$C$2&amp;$K$3&amp;" ",""))))&amp;IF((AA819&lt;&gt;AA820)*($H$2="y"),AD819&amp;AE819,IF((AA819&lt;&gt;AA820)*($H$2="m"),AD819&amp;AG819,IF(($H$2&lt;&gt;"m")*($H$2&lt;&gt;"Y"),(IF(F819=0,"",F819&amp;" "&amp;$F$4&amp;" "))&amp;(IF(G819=0,"",G819&amp;" "&amp;$G$4&amp;" "))&amp;(IF(H819=0,"",H819&amp;" "&amp;H$4&amp;" "))&amp;(IF(I819=0,"",I819&amp;" "&amp;$I$4&amp;" "))&amp;(IF(J819=0,"",J819&amp;" "&amp;$J$4&amp;" ")),"")))&amp;"; "&amp;IF((B819=B818)*(AA819=AA818), "same collecting data; ", IF((B819=B818)*(Z818=Z819),"same locality; ",(IF(COUNTBLANK(L819)=1,"",$D$2&amp;L819&amp;$L$3&amp;" "&amp;$D$2))&amp;(IF(COUNTBLANK(M819)=1,"",$E$2&amp;M819&amp;$E$2&amp;", "))&amp;(IF(COUNTBLANK(N819)=1,"",N819&amp;"; "))&amp;(IF(COUNTBLANK(O819)=1,"",O819&amp;"; ")))&amp;(IF(COUNTBLANK(P819)=1,"",P819&amp;"; "))&amp;(IF(COUNTBLANK(Q819)=1,"",Q819&amp;"; "))&amp;(IF(COUNTBLANK(R819)=1,"",R819&amp;"m, "))&amp;IF((COUNTBLANK(S819)=0)*(S819&lt;&gt;S818), S819&amp;"; ","")&amp;(IF(COUNTBLANK(U819)=1,"",U819&amp;"; "))&amp;(IF(COUNTBLANK(T819)=1,"",IF(COUNTBLANK(F$2)=1,T819&amp;"; ",T819&amp;" "&amp;F$2&amp;"; "))))&amp;(IF(COUNTBLANK(V819)=1,"",V819&amp;"; "))&amp;IF((COUNTBLANK(C819)=1),"",C819)&amp;IF((B819=B820)*(K819=K820)*(L819=L820)*(M819=M820),IF(($H$2&lt;&gt;"m")*($H$2&lt;&gt;"Y"), " • ", IF((ISNUMBER(FIND(")",AE819))), " • ", "")),IF((B819=B820)*(K819=K820)," • ",". ")))</f>
        <v/>
      </c>
      <c r="AI819" s="1"/>
    </row>
    <row r="820" spans="1:35" x14ac:dyDescent="0.25">
      <c r="A820" s="3" t="str">
        <f t="shared" si="87"/>
        <v/>
      </c>
      <c r="B820" s="53" t="str">
        <f t="shared" si="85"/>
        <v/>
      </c>
      <c r="C820" s="57"/>
      <c r="D820" s="57"/>
      <c r="E820" s="57"/>
      <c r="F820" s="57"/>
      <c r="G820" s="57"/>
      <c r="H820" s="57"/>
      <c r="I820" s="57"/>
      <c r="J820" s="57"/>
      <c r="K820" s="57"/>
      <c r="L820" s="57"/>
      <c r="M820" s="54"/>
      <c r="N820" s="57"/>
      <c r="O820" s="58"/>
      <c r="P820" s="58"/>
      <c r="Q820" s="58"/>
      <c r="R820" s="58"/>
      <c r="S820" s="54"/>
      <c r="T820" s="57"/>
      <c r="U820" s="57"/>
      <c r="V820" s="57"/>
      <c r="W820" s="57"/>
      <c r="X820" s="147" t="str">
        <f>IF(COUNTBLANK(D820)=1,"",IF('order-admin-units'!$I$1&lt;&gt;"y", "", IF(COUNTBLANK(K820)=1, 'order-admin-units'!$B$1+1, VLOOKUP(K820, ordercountry, 2))))</f>
        <v/>
      </c>
      <c r="Y820" s="147" t="str">
        <f>IF(COUNTBLANK(D820)=1,"",IF('order-admin-units'!$I$1&lt;&gt;"y", "", IF(COUNTBLANK(K820:L820)&gt;0, 'order-admin-units'!$B$2+1, VLOOKUP(K820&amp;"@"&amp;L820, orderadmin, 2))))</f>
        <v/>
      </c>
      <c r="Z820" s="147" t="str">
        <f t="shared" si="88"/>
        <v/>
      </c>
      <c r="AA820" s="147" t="str">
        <f t="shared" si="89"/>
        <v/>
      </c>
      <c r="AB820" s="147" t="str">
        <f t="shared" si="90"/>
        <v/>
      </c>
      <c r="AC820" s="147" t="str">
        <f t="shared" si="86"/>
        <v/>
      </c>
      <c r="AD820" s="11" t="str">
        <f t="shared" si="91"/>
        <v/>
      </c>
      <c r="AE820" s="11" t="str">
        <f t="array" ref="AE820">IF(COUNTBLANK(D820)=1,"",IF(OR($H$2="y",$H$2="m"),IF(AA820=AA819,IF(OR(AB820=$AB$4:$AB819)=FALSE,AE819&amp;C820,AE819),"("&amp;C820)&amp;IF(AA820=AA821,IF(OR(AB821=$AB$4:$AB820)=FALSE,", ",""),") "),""))</f>
        <v/>
      </c>
      <c r="AF820" s="11" t="str">
        <f t="array" ref="AF820">IF((COUNTBLANK(D820)=0)*OR($H$2="y",$H$2="m"),IFERROR(LEFT(C820, FIND(" ",C820)-1), C820),"")</f>
        <v/>
      </c>
      <c r="AG820" s="11" t="str">
        <f t="array" ref="AG820">IF(COUNTBLANK(D820)=1,"",IF(OR($H$2="y",$H$2="m"),IF(AA820=AA819,IF(OR(AC820=$AC$4:$AC819)=FALSE,AG819&amp;AF820,AG819),"("&amp;AF820)&amp;IF(AA820=AA821,IF(OR(AC821=$AC$4:$AC820)=FALSE,", ",""),") "),""))</f>
        <v/>
      </c>
      <c r="AH820" s="10" t="str">
        <f>IF((COUNTBLANK(D820)=1),"",IF(D820=D819,AH819,"")&amp;IF(B819&lt;&gt;B820,((IF(COUNTBLANK(E820)=1,$D$3&amp;"Non-type material: "&amp;$D$3,$D$3&amp;INDEX('type-categories'!$A$2:$B$100,MATCH(E820,'type-categories'!$A$2:$A$100,0),2)&amp;$D$3))),"")&amp;(IF(K820&lt;&gt;K819,$C$2&amp;UPPER(K820)&amp;$C$2&amp;$K$3&amp;" ",(IF(B820&lt;&gt;B819,$C$2&amp;UPPER(K820)&amp;$C$2&amp;$K$3&amp;" ",""))))&amp;IF((AA820&lt;&gt;AA821)*($H$2="y"),AD820&amp;AE820,IF((AA820&lt;&gt;AA821)*($H$2="m"),AD820&amp;AG820,IF(($H$2&lt;&gt;"m")*($H$2&lt;&gt;"Y"),(IF(F820=0,"",F820&amp;" "&amp;$F$4&amp;" "))&amp;(IF(G820=0,"",G820&amp;" "&amp;$G$4&amp;" "))&amp;(IF(H820=0,"",H820&amp;" "&amp;H$4&amp;" "))&amp;(IF(I820=0,"",I820&amp;" "&amp;$I$4&amp;" "))&amp;(IF(J820=0,"",J820&amp;" "&amp;$J$4&amp;" ")),"")))&amp;"; "&amp;IF((B820=B819)*(AA820=AA819), "same collecting data; ", IF((B820=B819)*(Z819=Z820),"same locality; ",(IF(COUNTBLANK(L820)=1,"",$D$2&amp;L820&amp;$L$3&amp;" "&amp;$D$2))&amp;(IF(COUNTBLANK(M820)=1,"",$E$2&amp;M820&amp;$E$2&amp;", "))&amp;(IF(COUNTBLANK(N820)=1,"",N820&amp;"; "))&amp;(IF(COUNTBLANK(O820)=1,"",O820&amp;"; ")))&amp;(IF(COUNTBLANK(P820)=1,"",P820&amp;"; "))&amp;(IF(COUNTBLANK(Q820)=1,"",Q820&amp;"; "))&amp;(IF(COUNTBLANK(R820)=1,"",R820&amp;"m, "))&amp;IF((COUNTBLANK(S820)=0)*(S820&lt;&gt;S819), S820&amp;"; ","")&amp;(IF(COUNTBLANK(U820)=1,"",U820&amp;"; "))&amp;(IF(COUNTBLANK(T820)=1,"",IF(COUNTBLANK(F$2)=1,T820&amp;"; ",T820&amp;" "&amp;F$2&amp;"; "))))&amp;(IF(COUNTBLANK(V820)=1,"",V820&amp;"; "))&amp;IF((COUNTBLANK(C820)=1),"",C820)&amp;IF((B820=B821)*(K820=K821)*(L820=L821)*(M820=M821),IF(($H$2&lt;&gt;"m")*($H$2&lt;&gt;"Y"), " • ", IF((ISNUMBER(FIND(")",AE820))), " • ", "")),IF((B820=B821)*(K820=K821)," • ",". ")))</f>
        <v/>
      </c>
      <c r="AI820" s="1"/>
    </row>
    <row r="821" spans="1:35" x14ac:dyDescent="0.25">
      <c r="A821" s="3" t="str">
        <f t="shared" si="87"/>
        <v/>
      </c>
      <c r="B821" s="53" t="str">
        <f t="shared" si="85"/>
        <v/>
      </c>
      <c r="C821" s="57"/>
      <c r="D821" s="57"/>
      <c r="E821" s="57"/>
      <c r="F821" s="57"/>
      <c r="G821" s="57"/>
      <c r="H821" s="57"/>
      <c r="I821" s="57"/>
      <c r="J821" s="57"/>
      <c r="K821" s="57"/>
      <c r="L821" s="57"/>
      <c r="M821" s="54"/>
      <c r="N821" s="57"/>
      <c r="O821" s="58"/>
      <c r="P821" s="58"/>
      <c r="Q821" s="58"/>
      <c r="R821" s="58"/>
      <c r="S821" s="54"/>
      <c r="T821" s="57"/>
      <c r="U821" s="57"/>
      <c r="V821" s="57"/>
      <c r="W821" s="57"/>
      <c r="X821" s="147" t="str">
        <f>IF(COUNTBLANK(D821)=1,"",IF('order-admin-units'!$I$1&lt;&gt;"y", "", IF(COUNTBLANK(K821)=1, 'order-admin-units'!$B$1+1, VLOOKUP(K821, ordercountry, 2))))</f>
        <v/>
      </c>
      <c r="Y821" s="147" t="str">
        <f>IF(COUNTBLANK(D821)=1,"",IF('order-admin-units'!$I$1&lt;&gt;"y", "", IF(COUNTBLANK(K821:L821)&gt;0, 'order-admin-units'!$B$2+1, VLOOKUP(K821&amp;"@"&amp;L821, orderadmin, 2))))</f>
        <v/>
      </c>
      <c r="Z821" s="147" t="str">
        <f t="shared" si="88"/>
        <v/>
      </c>
      <c r="AA821" s="147" t="str">
        <f t="shared" si="89"/>
        <v/>
      </c>
      <c r="AB821" s="147" t="str">
        <f t="shared" si="90"/>
        <v/>
      </c>
      <c r="AC821" s="147" t="str">
        <f t="shared" si="86"/>
        <v/>
      </c>
      <c r="AD821" s="11" t="str">
        <f t="shared" si="91"/>
        <v/>
      </c>
      <c r="AE821" s="11" t="str">
        <f t="array" ref="AE821">IF(COUNTBLANK(D821)=1,"",IF(OR($H$2="y",$H$2="m"),IF(AA821=AA820,IF(OR(AB821=$AB$4:$AB820)=FALSE,AE820&amp;C821,AE820),"("&amp;C821)&amp;IF(AA821=AA822,IF(OR(AB822=$AB$4:$AB821)=FALSE,", ",""),") "),""))</f>
        <v/>
      </c>
      <c r="AF821" s="11" t="str">
        <f t="array" ref="AF821">IF((COUNTBLANK(D821)=0)*OR($H$2="y",$H$2="m"),IFERROR(LEFT(C821, FIND(" ",C821)-1), C821),"")</f>
        <v/>
      </c>
      <c r="AG821" s="11" t="str">
        <f t="array" ref="AG821">IF(COUNTBLANK(D821)=1,"",IF(OR($H$2="y",$H$2="m"),IF(AA821=AA820,IF(OR(AC821=$AC$4:$AC820)=FALSE,AG820&amp;AF821,AG820),"("&amp;AF821)&amp;IF(AA821=AA822,IF(OR(AC822=$AC$4:$AC821)=FALSE,", ",""),") "),""))</f>
        <v/>
      </c>
      <c r="AH821" s="10" t="str">
        <f>IF((COUNTBLANK(D821)=1),"",IF(D821=D820,AH820,"")&amp;IF(B820&lt;&gt;B821,((IF(COUNTBLANK(E821)=1,$D$3&amp;"Non-type material: "&amp;$D$3,$D$3&amp;INDEX('type-categories'!$A$2:$B$100,MATCH(E821,'type-categories'!$A$2:$A$100,0),2)&amp;$D$3))),"")&amp;(IF(K821&lt;&gt;K820,$C$2&amp;UPPER(K821)&amp;$C$2&amp;$K$3&amp;" ",(IF(B821&lt;&gt;B820,$C$2&amp;UPPER(K821)&amp;$C$2&amp;$K$3&amp;" ",""))))&amp;IF((AA821&lt;&gt;AA822)*($H$2="y"),AD821&amp;AE821,IF((AA821&lt;&gt;AA822)*($H$2="m"),AD821&amp;AG821,IF(($H$2&lt;&gt;"m")*($H$2&lt;&gt;"Y"),(IF(F821=0,"",F821&amp;" "&amp;$F$4&amp;" "))&amp;(IF(G821=0,"",G821&amp;" "&amp;$G$4&amp;" "))&amp;(IF(H821=0,"",H821&amp;" "&amp;H$4&amp;" "))&amp;(IF(I821=0,"",I821&amp;" "&amp;$I$4&amp;" "))&amp;(IF(J821=0,"",J821&amp;" "&amp;$J$4&amp;" ")),"")))&amp;"; "&amp;IF((B821=B820)*(AA821=AA820), "same collecting data; ", IF((B821=B820)*(Z820=Z821),"same locality; ",(IF(COUNTBLANK(L821)=1,"",$D$2&amp;L821&amp;$L$3&amp;" "&amp;$D$2))&amp;(IF(COUNTBLANK(M821)=1,"",$E$2&amp;M821&amp;$E$2&amp;", "))&amp;(IF(COUNTBLANK(N821)=1,"",N821&amp;"; "))&amp;(IF(COUNTBLANK(O821)=1,"",O821&amp;"; ")))&amp;(IF(COUNTBLANK(P821)=1,"",P821&amp;"; "))&amp;(IF(COUNTBLANK(Q821)=1,"",Q821&amp;"; "))&amp;(IF(COUNTBLANK(R821)=1,"",R821&amp;"m, "))&amp;IF((COUNTBLANK(S821)=0)*(S821&lt;&gt;S820), S821&amp;"; ","")&amp;(IF(COUNTBLANK(U821)=1,"",U821&amp;"; "))&amp;(IF(COUNTBLANK(T821)=1,"",IF(COUNTBLANK(F$2)=1,T821&amp;"; ",T821&amp;" "&amp;F$2&amp;"; "))))&amp;(IF(COUNTBLANK(V821)=1,"",V821&amp;"; "))&amp;IF((COUNTBLANK(C821)=1),"",C821)&amp;IF((B821=B822)*(K821=K822)*(L821=L822)*(M821=M822),IF(($H$2&lt;&gt;"m")*($H$2&lt;&gt;"Y"), " • ", IF((ISNUMBER(FIND(")",AE821))), " • ", "")),IF((B821=B822)*(K821=K822)," • ",". ")))</f>
        <v/>
      </c>
      <c r="AI821" s="1"/>
    </row>
    <row r="822" spans="1:35" x14ac:dyDescent="0.25">
      <c r="A822" s="3" t="str">
        <f t="shared" si="87"/>
        <v/>
      </c>
      <c r="B822" s="53" t="str">
        <f t="shared" si="85"/>
        <v/>
      </c>
      <c r="C822" s="57"/>
      <c r="D822" s="57"/>
      <c r="E822" s="57"/>
      <c r="F822" s="57"/>
      <c r="G822" s="57"/>
      <c r="H822" s="57"/>
      <c r="I822" s="57"/>
      <c r="J822" s="57"/>
      <c r="K822" s="57"/>
      <c r="L822" s="57"/>
      <c r="M822" s="54"/>
      <c r="N822" s="57"/>
      <c r="O822" s="58"/>
      <c r="P822" s="58"/>
      <c r="Q822" s="58"/>
      <c r="R822" s="58"/>
      <c r="S822" s="54"/>
      <c r="T822" s="57"/>
      <c r="U822" s="57"/>
      <c r="V822" s="57"/>
      <c r="W822" s="57"/>
      <c r="X822" s="147" t="str">
        <f>IF(COUNTBLANK(D822)=1,"",IF('order-admin-units'!$I$1&lt;&gt;"y", "", IF(COUNTBLANK(K822)=1, 'order-admin-units'!$B$1+1, VLOOKUP(K822, ordercountry, 2))))</f>
        <v/>
      </c>
      <c r="Y822" s="147" t="str">
        <f>IF(COUNTBLANK(D822)=1,"",IF('order-admin-units'!$I$1&lt;&gt;"y", "", IF(COUNTBLANK(K822:L822)&gt;0, 'order-admin-units'!$B$2+1, VLOOKUP(K822&amp;"@"&amp;L822, orderadmin, 2))))</f>
        <v/>
      </c>
      <c r="Z822" s="147" t="str">
        <f t="shared" si="88"/>
        <v/>
      </c>
      <c r="AA822" s="147" t="str">
        <f t="shared" si="89"/>
        <v/>
      </c>
      <c r="AB822" s="147" t="str">
        <f t="shared" si="90"/>
        <v/>
      </c>
      <c r="AC822" s="147" t="str">
        <f t="shared" si="86"/>
        <v/>
      </c>
      <c r="AD822" s="11" t="str">
        <f t="shared" si="91"/>
        <v/>
      </c>
      <c r="AE822" s="11" t="str">
        <f t="array" ref="AE822">IF(COUNTBLANK(D822)=1,"",IF(OR($H$2="y",$H$2="m"),IF(AA822=AA821,IF(OR(AB822=$AB$4:$AB821)=FALSE,AE821&amp;C822,AE821),"("&amp;C822)&amp;IF(AA822=AA823,IF(OR(AB823=$AB$4:$AB822)=FALSE,", ",""),") "),""))</f>
        <v/>
      </c>
      <c r="AF822" s="11" t="str">
        <f t="array" ref="AF822">IF((COUNTBLANK(D822)=0)*OR($H$2="y",$H$2="m"),IFERROR(LEFT(C822, FIND(" ",C822)-1), C822),"")</f>
        <v/>
      </c>
      <c r="AG822" s="11" t="str">
        <f t="array" ref="AG822">IF(COUNTBLANK(D822)=1,"",IF(OR($H$2="y",$H$2="m"),IF(AA822=AA821,IF(OR(AC822=$AC$4:$AC821)=FALSE,AG821&amp;AF822,AG821),"("&amp;AF822)&amp;IF(AA822=AA823,IF(OR(AC823=$AC$4:$AC822)=FALSE,", ",""),") "),""))</f>
        <v/>
      </c>
      <c r="AH822" s="10" t="str">
        <f>IF((COUNTBLANK(D822)=1),"",IF(D822=D821,AH821,"")&amp;IF(B821&lt;&gt;B822,((IF(COUNTBLANK(E822)=1,$D$3&amp;"Non-type material: "&amp;$D$3,$D$3&amp;INDEX('type-categories'!$A$2:$B$100,MATCH(E822,'type-categories'!$A$2:$A$100,0),2)&amp;$D$3))),"")&amp;(IF(K822&lt;&gt;K821,$C$2&amp;UPPER(K822)&amp;$C$2&amp;$K$3&amp;" ",(IF(B822&lt;&gt;B821,$C$2&amp;UPPER(K822)&amp;$C$2&amp;$K$3&amp;" ",""))))&amp;IF((AA822&lt;&gt;AA823)*($H$2="y"),AD822&amp;AE822,IF((AA822&lt;&gt;AA823)*($H$2="m"),AD822&amp;AG822,IF(($H$2&lt;&gt;"m")*($H$2&lt;&gt;"Y"),(IF(F822=0,"",F822&amp;" "&amp;$F$4&amp;" "))&amp;(IF(G822=0,"",G822&amp;" "&amp;$G$4&amp;" "))&amp;(IF(H822=0,"",H822&amp;" "&amp;H$4&amp;" "))&amp;(IF(I822=0,"",I822&amp;" "&amp;$I$4&amp;" "))&amp;(IF(J822=0,"",J822&amp;" "&amp;$J$4&amp;" ")),"")))&amp;"; "&amp;IF((B822=B821)*(AA822=AA821), "same collecting data; ", IF((B822=B821)*(Z821=Z822),"same locality; ",(IF(COUNTBLANK(L822)=1,"",$D$2&amp;L822&amp;$L$3&amp;" "&amp;$D$2))&amp;(IF(COUNTBLANK(M822)=1,"",$E$2&amp;M822&amp;$E$2&amp;", "))&amp;(IF(COUNTBLANK(N822)=1,"",N822&amp;"; "))&amp;(IF(COUNTBLANK(O822)=1,"",O822&amp;"; ")))&amp;(IF(COUNTBLANK(P822)=1,"",P822&amp;"; "))&amp;(IF(COUNTBLANK(Q822)=1,"",Q822&amp;"; "))&amp;(IF(COUNTBLANK(R822)=1,"",R822&amp;"m, "))&amp;IF((COUNTBLANK(S822)=0)*(S822&lt;&gt;S821), S822&amp;"; ","")&amp;(IF(COUNTBLANK(U822)=1,"",U822&amp;"; "))&amp;(IF(COUNTBLANK(T822)=1,"",IF(COUNTBLANK(F$2)=1,T822&amp;"; ",T822&amp;" "&amp;F$2&amp;"; "))))&amp;(IF(COUNTBLANK(V822)=1,"",V822&amp;"; "))&amp;IF((COUNTBLANK(C822)=1),"",C822)&amp;IF((B822=B823)*(K822=K823)*(L822=L823)*(M822=M823),IF(($H$2&lt;&gt;"m")*($H$2&lt;&gt;"Y"), " • ", IF((ISNUMBER(FIND(")",AE822))), " • ", "")),IF((B822=B823)*(K822=K823)," • ",". ")))</f>
        <v/>
      </c>
      <c r="AI822" s="1"/>
    </row>
    <row r="823" spans="1:35" x14ac:dyDescent="0.25">
      <c r="A823" s="3" t="str">
        <f t="shared" si="87"/>
        <v/>
      </c>
      <c r="B823" s="53" t="str">
        <f t="shared" si="85"/>
        <v/>
      </c>
      <c r="C823" s="57"/>
      <c r="D823" s="57"/>
      <c r="E823" s="57"/>
      <c r="F823" s="57"/>
      <c r="G823" s="57"/>
      <c r="H823" s="57"/>
      <c r="I823" s="57"/>
      <c r="J823" s="57"/>
      <c r="K823" s="57"/>
      <c r="L823" s="57"/>
      <c r="M823" s="54"/>
      <c r="N823" s="57"/>
      <c r="O823" s="58"/>
      <c r="P823" s="58"/>
      <c r="Q823" s="58"/>
      <c r="R823" s="58"/>
      <c r="S823" s="54"/>
      <c r="T823" s="57"/>
      <c r="U823" s="57"/>
      <c r="V823" s="57"/>
      <c r="W823" s="57"/>
      <c r="X823" s="147" t="str">
        <f>IF(COUNTBLANK(D823)=1,"",IF('order-admin-units'!$I$1&lt;&gt;"y", "", IF(COUNTBLANK(K823)=1, 'order-admin-units'!$B$1+1, VLOOKUP(K823, ordercountry, 2))))</f>
        <v/>
      </c>
      <c r="Y823" s="147" t="str">
        <f>IF(COUNTBLANK(D823)=1,"",IF('order-admin-units'!$I$1&lt;&gt;"y", "", IF(COUNTBLANK(K823:L823)&gt;0, 'order-admin-units'!$B$2+1, VLOOKUP(K823&amp;"@"&amp;L823, orderadmin, 2))))</f>
        <v/>
      </c>
      <c r="Z823" s="147" t="str">
        <f t="shared" si="88"/>
        <v/>
      </c>
      <c r="AA823" s="147" t="str">
        <f t="shared" si="89"/>
        <v/>
      </c>
      <c r="AB823" s="147" t="str">
        <f t="shared" si="90"/>
        <v/>
      </c>
      <c r="AC823" s="147" t="str">
        <f t="shared" si="86"/>
        <v/>
      </c>
      <c r="AD823" s="11" t="str">
        <f t="shared" si="91"/>
        <v/>
      </c>
      <c r="AE823" s="11" t="str">
        <f t="array" ref="AE823">IF(COUNTBLANK(D823)=1,"",IF(OR($H$2="y",$H$2="m"),IF(AA823=AA822,IF(OR(AB823=$AB$4:$AB822)=FALSE,AE822&amp;C823,AE822),"("&amp;C823)&amp;IF(AA823=AA824,IF(OR(AB824=$AB$4:$AB823)=FALSE,", ",""),") "),""))</f>
        <v/>
      </c>
      <c r="AF823" s="11" t="str">
        <f t="array" ref="AF823">IF((COUNTBLANK(D823)=0)*OR($H$2="y",$H$2="m"),IFERROR(LEFT(C823, FIND(" ",C823)-1), C823),"")</f>
        <v/>
      </c>
      <c r="AG823" s="11" t="str">
        <f t="array" ref="AG823">IF(COUNTBLANK(D823)=1,"",IF(OR($H$2="y",$H$2="m"),IF(AA823=AA822,IF(OR(AC823=$AC$4:$AC822)=FALSE,AG822&amp;AF823,AG822),"("&amp;AF823)&amp;IF(AA823=AA824,IF(OR(AC824=$AC$4:$AC823)=FALSE,", ",""),") "),""))</f>
        <v/>
      </c>
      <c r="AH823" s="10" t="str">
        <f>IF((COUNTBLANK(D823)=1),"",IF(D823=D822,AH822,"")&amp;IF(B822&lt;&gt;B823,((IF(COUNTBLANK(E823)=1,$D$3&amp;"Non-type material: "&amp;$D$3,$D$3&amp;INDEX('type-categories'!$A$2:$B$100,MATCH(E823,'type-categories'!$A$2:$A$100,0),2)&amp;$D$3))),"")&amp;(IF(K823&lt;&gt;K822,$C$2&amp;UPPER(K823)&amp;$C$2&amp;$K$3&amp;" ",(IF(B823&lt;&gt;B822,$C$2&amp;UPPER(K823)&amp;$C$2&amp;$K$3&amp;" ",""))))&amp;IF((AA823&lt;&gt;AA824)*($H$2="y"),AD823&amp;AE823,IF((AA823&lt;&gt;AA824)*($H$2="m"),AD823&amp;AG823,IF(($H$2&lt;&gt;"m")*($H$2&lt;&gt;"Y"),(IF(F823=0,"",F823&amp;" "&amp;$F$4&amp;" "))&amp;(IF(G823=0,"",G823&amp;" "&amp;$G$4&amp;" "))&amp;(IF(H823=0,"",H823&amp;" "&amp;H$4&amp;" "))&amp;(IF(I823=0,"",I823&amp;" "&amp;$I$4&amp;" "))&amp;(IF(J823=0,"",J823&amp;" "&amp;$J$4&amp;" ")),"")))&amp;"; "&amp;IF((B823=B822)*(AA823=AA822), "same collecting data; ", IF((B823=B822)*(Z822=Z823),"same locality; ",(IF(COUNTBLANK(L823)=1,"",$D$2&amp;L823&amp;$L$3&amp;" "&amp;$D$2))&amp;(IF(COUNTBLANK(M823)=1,"",$E$2&amp;M823&amp;$E$2&amp;", "))&amp;(IF(COUNTBLANK(N823)=1,"",N823&amp;"; "))&amp;(IF(COUNTBLANK(O823)=1,"",O823&amp;"; ")))&amp;(IF(COUNTBLANK(P823)=1,"",P823&amp;"; "))&amp;(IF(COUNTBLANK(Q823)=1,"",Q823&amp;"; "))&amp;(IF(COUNTBLANK(R823)=1,"",R823&amp;"m, "))&amp;IF((COUNTBLANK(S823)=0)*(S823&lt;&gt;S822), S823&amp;"; ","")&amp;(IF(COUNTBLANK(U823)=1,"",U823&amp;"; "))&amp;(IF(COUNTBLANK(T823)=1,"",IF(COUNTBLANK(F$2)=1,T823&amp;"; ",T823&amp;" "&amp;F$2&amp;"; "))))&amp;(IF(COUNTBLANK(V823)=1,"",V823&amp;"; "))&amp;IF((COUNTBLANK(C823)=1),"",C823)&amp;IF((B823=B824)*(K823=K824)*(L823=L824)*(M823=M824),IF(($H$2&lt;&gt;"m")*($H$2&lt;&gt;"Y"), " • ", IF((ISNUMBER(FIND(")",AE823))), " • ", "")),IF((B823=B824)*(K823=K824)," • ",". ")))</f>
        <v/>
      </c>
      <c r="AI823" s="1"/>
    </row>
    <row r="824" spans="1:35" x14ac:dyDescent="0.25">
      <c r="A824" s="3" t="str">
        <f t="shared" si="87"/>
        <v/>
      </c>
      <c r="B824" s="53" t="str">
        <f t="shared" si="85"/>
        <v/>
      </c>
      <c r="C824" s="57"/>
      <c r="D824" s="57"/>
      <c r="E824" s="57"/>
      <c r="F824" s="57"/>
      <c r="G824" s="57"/>
      <c r="H824" s="57"/>
      <c r="I824" s="57"/>
      <c r="J824" s="57"/>
      <c r="K824" s="57"/>
      <c r="L824" s="57"/>
      <c r="M824" s="54"/>
      <c r="N824" s="57"/>
      <c r="O824" s="58"/>
      <c r="P824" s="58"/>
      <c r="Q824" s="58"/>
      <c r="R824" s="58"/>
      <c r="S824" s="54"/>
      <c r="T824" s="57"/>
      <c r="U824" s="57"/>
      <c r="V824" s="57"/>
      <c r="W824" s="57"/>
      <c r="X824" s="147" t="str">
        <f>IF(COUNTBLANK(D824)=1,"",IF('order-admin-units'!$I$1&lt;&gt;"y", "", IF(COUNTBLANK(K824)=1, 'order-admin-units'!$B$1+1, VLOOKUP(K824, ordercountry, 2))))</f>
        <v/>
      </c>
      <c r="Y824" s="147" t="str">
        <f>IF(COUNTBLANK(D824)=1,"",IF('order-admin-units'!$I$1&lt;&gt;"y", "", IF(COUNTBLANK(K824:L824)&gt;0, 'order-admin-units'!$B$2+1, VLOOKUP(K824&amp;"@"&amp;L824, orderadmin, 2))))</f>
        <v/>
      </c>
      <c r="Z824" s="147" t="str">
        <f t="shared" si="88"/>
        <v/>
      </c>
      <c r="AA824" s="147" t="str">
        <f t="shared" si="89"/>
        <v/>
      </c>
      <c r="AB824" s="147" t="str">
        <f t="shared" si="90"/>
        <v/>
      </c>
      <c r="AC824" s="147" t="str">
        <f t="shared" si="86"/>
        <v/>
      </c>
      <c r="AD824" s="11" t="str">
        <f t="shared" si="91"/>
        <v/>
      </c>
      <c r="AE824" s="11" t="str">
        <f t="array" ref="AE824">IF(COUNTBLANK(D824)=1,"",IF(OR($H$2="y",$H$2="m"),IF(AA824=AA823,IF(OR(AB824=$AB$4:$AB823)=FALSE,AE823&amp;C824,AE823),"("&amp;C824)&amp;IF(AA824=AA825,IF(OR(AB825=$AB$4:$AB824)=FALSE,", ",""),") "),""))</f>
        <v/>
      </c>
      <c r="AF824" s="11" t="str">
        <f t="array" ref="AF824">IF((COUNTBLANK(D824)=0)*OR($H$2="y",$H$2="m"),IFERROR(LEFT(C824, FIND(" ",C824)-1), C824),"")</f>
        <v/>
      </c>
      <c r="AG824" s="11" t="str">
        <f t="array" ref="AG824">IF(COUNTBLANK(D824)=1,"",IF(OR($H$2="y",$H$2="m"),IF(AA824=AA823,IF(OR(AC824=$AC$4:$AC823)=FALSE,AG823&amp;AF824,AG823),"("&amp;AF824)&amp;IF(AA824=AA825,IF(OR(AC825=$AC$4:$AC824)=FALSE,", ",""),") "),""))</f>
        <v/>
      </c>
      <c r="AH824" s="10" t="str">
        <f>IF((COUNTBLANK(D824)=1),"",IF(D824=D823,AH823,"")&amp;IF(B823&lt;&gt;B824,((IF(COUNTBLANK(E824)=1,$D$3&amp;"Non-type material: "&amp;$D$3,$D$3&amp;INDEX('type-categories'!$A$2:$B$100,MATCH(E824,'type-categories'!$A$2:$A$100,0),2)&amp;$D$3))),"")&amp;(IF(K824&lt;&gt;K823,$C$2&amp;UPPER(K824)&amp;$C$2&amp;$K$3&amp;" ",(IF(B824&lt;&gt;B823,$C$2&amp;UPPER(K824)&amp;$C$2&amp;$K$3&amp;" ",""))))&amp;IF((AA824&lt;&gt;AA825)*($H$2="y"),AD824&amp;AE824,IF((AA824&lt;&gt;AA825)*($H$2="m"),AD824&amp;AG824,IF(($H$2&lt;&gt;"m")*($H$2&lt;&gt;"Y"),(IF(F824=0,"",F824&amp;" "&amp;$F$4&amp;" "))&amp;(IF(G824=0,"",G824&amp;" "&amp;$G$4&amp;" "))&amp;(IF(H824=0,"",H824&amp;" "&amp;H$4&amp;" "))&amp;(IF(I824=0,"",I824&amp;" "&amp;$I$4&amp;" "))&amp;(IF(J824=0,"",J824&amp;" "&amp;$J$4&amp;" ")),"")))&amp;"; "&amp;IF((B824=B823)*(AA824=AA823), "same collecting data; ", IF((B824=B823)*(Z823=Z824),"same locality; ",(IF(COUNTBLANK(L824)=1,"",$D$2&amp;L824&amp;$L$3&amp;" "&amp;$D$2))&amp;(IF(COUNTBLANK(M824)=1,"",$E$2&amp;M824&amp;$E$2&amp;", "))&amp;(IF(COUNTBLANK(N824)=1,"",N824&amp;"; "))&amp;(IF(COUNTBLANK(O824)=1,"",O824&amp;"; ")))&amp;(IF(COUNTBLANK(P824)=1,"",P824&amp;"; "))&amp;(IF(COUNTBLANK(Q824)=1,"",Q824&amp;"; "))&amp;(IF(COUNTBLANK(R824)=1,"",R824&amp;"m, "))&amp;IF((COUNTBLANK(S824)=0)*(S824&lt;&gt;S823), S824&amp;"; ","")&amp;(IF(COUNTBLANK(U824)=1,"",U824&amp;"; "))&amp;(IF(COUNTBLANK(T824)=1,"",IF(COUNTBLANK(F$2)=1,T824&amp;"; ",T824&amp;" "&amp;F$2&amp;"; "))))&amp;(IF(COUNTBLANK(V824)=1,"",V824&amp;"; "))&amp;IF((COUNTBLANK(C824)=1),"",C824)&amp;IF((B824=B825)*(K824=K825)*(L824=L825)*(M824=M825),IF(($H$2&lt;&gt;"m")*($H$2&lt;&gt;"Y"), " • ", IF((ISNUMBER(FIND(")",AE824))), " • ", "")),IF((B824=B825)*(K824=K825)," • ",". ")))</f>
        <v/>
      </c>
      <c r="AI824" s="1"/>
    </row>
    <row r="825" spans="1:35" x14ac:dyDescent="0.25">
      <c r="A825" s="3" t="str">
        <f t="shared" si="87"/>
        <v/>
      </c>
      <c r="B825" s="53" t="str">
        <f t="shared" si="85"/>
        <v/>
      </c>
      <c r="C825" s="57"/>
      <c r="D825" s="57"/>
      <c r="E825" s="57"/>
      <c r="F825" s="57"/>
      <c r="G825" s="57"/>
      <c r="H825" s="57"/>
      <c r="I825" s="57"/>
      <c r="J825" s="57"/>
      <c r="K825" s="57"/>
      <c r="L825" s="57"/>
      <c r="M825" s="54"/>
      <c r="N825" s="57"/>
      <c r="O825" s="58"/>
      <c r="P825" s="58"/>
      <c r="Q825" s="58"/>
      <c r="R825" s="58"/>
      <c r="S825" s="54"/>
      <c r="T825" s="57"/>
      <c r="U825" s="57"/>
      <c r="V825" s="57"/>
      <c r="W825" s="57"/>
      <c r="X825" s="147" t="str">
        <f>IF(COUNTBLANK(D825)=1,"",IF('order-admin-units'!$I$1&lt;&gt;"y", "", IF(COUNTBLANK(K825)=1, 'order-admin-units'!$B$1+1, VLOOKUP(K825, ordercountry, 2))))</f>
        <v/>
      </c>
      <c r="Y825" s="147" t="str">
        <f>IF(COUNTBLANK(D825)=1,"",IF('order-admin-units'!$I$1&lt;&gt;"y", "", IF(COUNTBLANK(K825:L825)&gt;0, 'order-admin-units'!$B$2+1, VLOOKUP(K825&amp;"@"&amp;L825, orderadmin, 2))))</f>
        <v/>
      </c>
      <c r="Z825" s="147" t="str">
        <f t="shared" si="88"/>
        <v/>
      </c>
      <c r="AA825" s="147" t="str">
        <f t="shared" si="89"/>
        <v/>
      </c>
      <c r="AB825" s="147" t="str">
        <f t="shared" si="90"/>
        <v/>
      </c>
      <c r="AC825" s="147" t="str">
        <f t="shared" si="86"/>
        <v/>
      </c>
      <c r="AD825" s="11" t="str">
        <f t="shared" si="91"/>
        <v/>
      </c>
      <c r="AE825" s="11" t="str">
        <f t="array" ref="AE825">IF(COUNTBLANK(D825)=1,"",IF(OR($H$2="y",$H$2="m"),IF(AA825=AA824,IF(OR(AB825=$AB$4:$AB824)=FALSE,AE824&amp;C825,AE824),"("&amp;C825)&amp;IF(AA825=AA826,IF(OR(AB826=$AB$4:$AB825)=FALSE,", ",""),") "),""))</f>
        <v/>
      </c>
      <c r="AF825" s="11" t="str">
        <f t="array" ref="AF825">IF((COUNTBLANK(D825)=0)*OR($H$2="y",$H$2="m"),IFERROR(LEFT(C825, FIND(" ",C825)-1), C825),"")</f>
        <v/>
      </c>
      <c r="AG825" s="11" t="str">
        <f t="array" ref="AG825">IF(COUNTBLANK(D825)=1,"",IF(OR($H$2="y",$H$2="m"),IF(AA825=AA824,IF(OR(AC825=$AC$4:$AC824)=FALSE,AG824&amp;AF825,AG824),"("&amp;AF825)&amp;IF(AA825=AA826,IF(OR(AC826=$AC$4:$AC825)=FALSE,", ",""),") "),""))</f>
        <v/>
      </c>
      <c r="AH825" s="10" t="str">
        <f>IF((COUNTBLANK(D825)=1),"",IF(D825=D824,AH824,"")&amp;IF(B824&lt;&gt;B825,((IF(COUNTBLANK(E825)=1,$D$3&amp;"Non-type material: "&amp;$D$3,$D$3&amp;INDEX('type-categories'!$A$2:$B$100,MATCH(E825,'type-categories'!$A$2:$A$100,0),2)&amp;$D$3))),"")&amp;(IF(K825&lt;&gt;K824,$C$2&amp;UPPER(K825)&amp;$C$2&amp;$K$3&amp;" ",(IF(B825&lt;&gt;B824,$C$2&amp;UPPER(K825)&amp;$C$2&amp;$K$3&amp;" ",""))))&amp;IF((AA825&lt;&gt;AA826)*($H$2="y"),AD825&amp;AE825,IF((AA825&lt;&gt;AA826)*($H$2="m"),AD825&amp;AG825,IF(($H$2&lt;&gt;"m")*($H$2&lt;&gt;"Y"),(IF(F825=0,"",F825&amp;" "&amp;$F$4&amp;" "))&amp;(IF(G825=0,"",G825&amp;" "&amp;$G$4&amp;" "))&amp;(IF(H825=0,"",H825&amp;" "&amp;H$4&amp;" "))&amp;(IF(I825=0,"",I825&amp;" "&amp;$I$4&amp;" "))&amp;(IF(J825=0,"",J825&amp;" "&amp;$J$4&amp;" ")),"")))&amp;"; "&amp;IF((B825=B824)*(AA825=AA824), "same collecting data; ", IF((B825=B824)*(Z824=Z825),"same locality; ",(IF(COUNTBLANK(L825)=1,"",$D$2&amp;L825&amp;$L$3&amp;" "&amp;$D$2))&amp;(IF(COUNTBLANK(M825)=1,"",$E$2&amp;M825&amp;$E$2&amp;", "))&amp;(IF(COUNTBLANK(N825)=1,"",N825&amp;"; "))&amp;(IF(COUNTBLANK(O825)=1,"",O825&amp;"; ")))&amp;(IF(COUNTBLANK(P825)=1,"",P825&amp;"; "))&amp;(IF(COUNTBLANK(Q825)=1,"",Q825&amp;"; "))&amp;(IF(COUNTBLANK(R825)=1,"",R825&amp;"m, "))&amp;IF((COUNTBLANK(S825)=0)*(S825&lt;&gt;S824), S825&amp;"; ","")&amp;(IF(COUNTBLANK(U825)=1,"",U825&amp;"; "))&amp;(IF(COUNTBLANK(T825)=1,"",IF(COUNTBLANK(F$2)=1,T825&amp;"; ",T825&amp;" "&amp;F$2&amp;"; "))))&amp;(IF(COUNTBLANK(V825)=1,"",V825&amp;"; "))&amp;IF((COUNTBLANK(C825)=1),"",C825)&amp;IF((B825=B826)*(K825=K826)*(L825=L826)*(M825=M826),IF(($H$2&lt;&gt;"m")*($H$2&lt;&gt;"Y"), " • ", IF((ISNUMBER(FIND(")",AE825))), " • ", "")),IF((B825=B826)*(K825=K826)," • ",". ")))</f>
        <v/>
      </c>
      <c r="AI825" s="1"/>
    </row>
    <row r="826" spans="1:35" x14ac:dyDescent="0.25">
      <c r="A826" s="3" t="str">
        <f t="shared" si="87"/>
        <v/>
      </c>
      <c r="B826" s="53" t="str">
        <f t="shared" si="85"/>
        <v/>
      </c>
      <c r="C826" s="57"/>
      <c r="D826" s="57"/>
      <c r="E826" s="57"/>
      <c r="F826" s="57"/>
      <c r="G826" s="57"/>
      <c r="H826" s="57"/>
      <c r="I826" s="57"/>
      <c r="J826" s="57"/>
      <c r="K826" s="57"/>
      <c r="L826" s="57"/>
      <c r="M826" s="54"/>
      <c r="N826" s="57"/>
      <c r="O826" s="58"/>
      <c r="P826" s="58"/>
      <c r="Q826" s="58"/>
      <c r="R826" s="58"/>
      <c r="S826" s="54"/>
      <c r="T826" s="57"/>
      <c r="U826" s="57"/>
      <c r="V826" s="57"/>
      <c r="W826" s="57"/>
      <c r="X826" s="147" t="str">
        <f>IF(COUNTBLANK(D826)=1,"",IF('order-admin-units'!$I$1&lt;&gt;"y", "", IF(COUNTBLANK(K826)=1, 'order-admin-units'!$B$1+1, VLOOKUP(K826, ordercountry, 2))))</f>
        <v/>
      </c>
      <c r="Y826" s="147" t="str">
        <f>IF(COUNTBLANK(D826)=1,"",IF('order-admin-units'!$I$1&lt;&gt;"y", "", IF(COUNTBLANK(K826:L826)&gt;0, 'order-admin-units'!$B$2+1, VLOOKUP(K826&amp;"@"&amp;L826, orderadmin, 2))))</f>
        <v/>
      </c>
      <c r="Z826" s="147" t="str">
        <f t="shared" si="88"/>
        <v/>
      </c>
      <c r="AA826" s="147" t="str">
        <f t="shared" si="89"/>
        <v/>
      </c>
      <c r="AB826" s="147" t="str">
        <f t="shared" si="90"/>
        <v/>
      </c>
      <c r="AC826" s="147" t="str">
        <f t="shared" si="86"/>
        <v/>
      </c>
      <c r="AD826" s="11" t="str">
        <f t="shared" si="91"/>
        <v/>
      </c>
      <c r="AE826" s="11" t="str">
        <f t="array" ref="AE826">IF(COUNTBLANK(D826)=1,"",IF(OR($H$2="y",$H$2="m"),IF(AA826=AA825,IF(OR(AB826=$AB$4:$AB825)=FALSE,AE825&amp;C826,AE825),"("&amp;C826)&amp;IF(AA826=AA827,IF(OR(AB827=$AB$4:$AB826)=FALSE,", ",""),") "),""))</f>
        <v/>
      </c>
      <c r="AF826" s="11" t="str">
        <f t="array" ref="AF826">IF((COUNTBLANK(D826)=0)*OR($H$2="y",$H$2="m"),IFERROR(LEFT(C826, FIND(" ",C826)-1), C826),"")</f>
        <v/>
      </c>
      <c r="AG826" s="11" t="str">
        <f t="array" ref="AG826">IF(COUNTBLANK(D826)=1,"",IF(OR($H$2="y",$H$2="m"),IF(AA826=AA825,IF(OR(AC826=$AC$4:$AC825)=FALSE,AG825&amp;AF826,AG825),"("&amp;AF826)&amp;IF(AA826=AA827,IF(OR(AC827=$AC$4:$AC826)=FALSE,", ",""),") "),""))</f>
        <v/>
      </c>
      <c r="AH826" s="10" t="str">
        <f>IF((COUNTBLANK(D826)=1),"",IF(D826=D825,AH825,"")&amp;IF(B825&lt;&gt;B826,((IF(COUNTBLANK(E826)=1,$D$3&amp;"Non-type material: "&amp;$D$3,$D$3&amp;INDEX('type-categories'!$A$2:$B$100,MATCH(E826,'type-categories'!$A$2:$A$100,0),2)&amp;$D$3))),"")&amp;(IF(K826&lt;&gt;K825,$C$2&amp;UPPER(K826)&amp;$C$2&amp;$K$3&amp;" ",(IF(B826&lt;&gt;B825,$C$2&amp;UPPER(K826)&amp;$C$2&amp;$K$3&amp;" ",""))))&amp;IF((AA826&lt;&gt;AA827)*($H$2="y"),AD826&amp;AE826,IF((AA826&lt;&gt;AA827)*($H$2="m"),AD826&amp;AG826,IF(($H$2&lt;&gt;"m")*($H$2&lt;&gt;"Y"),(IF(F826=0,"",F826&amp;" "&amp;$F$4&amp;" "))&amp;(IF(G826=0,"",G826&amp;" "&amp;$G$4&amp;" "))&amp;(IF(H826=0,"",H826&amp;" "&amp;H$4&amp;" "))&amp;(IF(I826=0,"",I826&amp;" "&amp;$I$4&amp;" "))&amp;(IF(J826=0,"",J826&amp;" "&amp;$J$4&amp;" ")),"")))&amp;"; "&amp;IF((B826=B825)*(AA826=AA825), "same collecting data; ", IF((B826=B825)*(Z825=Z826),"same locality; ",(IF(COUNTBLANK(L826)=1,"",$D$2&amp;L826&amp;$L$3&amp;" "&amp;$D$2))&amp;(IF(COUNTBLANK(M826)=1,"",$E$2&amp;M826&amp;$E$2&amp;", "))&amp;(IF(COUNTBLANK(N826)=1,"",N826&amp;"; "))&amp;(IF(COUNTBLANK(O826)=1,"",O826&amp;"; ")))&amp;(IF(COUNTBLANK(P826)=1,"",P826&amp;"; "))&amp;(IF(COUNTBLANK(Q826)=1,"",Q826&amp;"; "))&amp;(IF(COUNTBLANK(R826)=1,"",R826&amp;"m, "))&amp;IF((COUNTBLANK(S826)=0)*(S826&lt;&gt;S825), S826&amp;"; ","")&amp;(IF(COUNTBLANK(U826)=1,"",U826&amp;"; "))&amp;(IF(COUNTBLANK(T826)=1,"",IF(COUNTBLANK(F$2)=1,T826&amp;"; ",T826&amp;" "&amp;F$2&amp;"; "))))&amp;(IF(COUNTBLANK(V826)=1,"",V826&amp;"; "))&amp;IF((COUNTBLANK(C826)=1),"",C826)&amp;IF((B826=B827)*(K826=K827)*(L826=L827)*(M826=M827),IF(($H$2&lt;&gt;"m")*($H$2&lt;&gt;"Y"), " • ", IF((ISNUMBER(FIND(")",AE826))), " • ", "")),IF((B826=B827)*(K826=K827)," • ",". ")))</f>
        <v/>
      </c>
      <c r="AI826" s="1"/>
    </row>
    <row r="827" spans="1:35" x14ac:dyDescent="0.25">
      <c r="A827" s="3" t="str">
        <f t="shared" si="87"/>
        <v/>
      </c>
      <c r="B827" s="53" t="str">
        <f t="shared" si="85"/>
        <v/>
      </c>
      <c r="C827" s="57"/>
      <c r="D827" s="57"/>
      <c r="E827" s="57"/>
      <c r="F827" s="57"/>
      <c r="G827" s="57"/>
      <c r="H827" s="57"/>
      <c r="I827" s="57"/>
      <c r="J827" s="57"/>
      <c r="K827" s="57"/>
      <c r="L827" s="57"/>
      <c r="M827" s="54"/>
      <c r="N827" s="57"/>
      <c r="O827" s="58"/>
      <c r="P827" s="58"/>
      <c r="Q827" s="58"/>
      <c r="R827" s="58"/>
      <c r="S827" s="54"/>
      <c r="T827" s="57"/>
      <c r="U827" s="57"/>
      <c r="V827" s="57"/>
      <c r="W827" s="57"/>
      <c r="X827" s="147" t="str">
        <f>IF(COUNTBLANK(D827)=1,"",IF('order-admin-units'!$I$1&lt;&gt;"y", "", IF(COUNTBLANK(K827)=1, 'order-admin-units'!$B$1+1, VLOOKUP(K827, ordercountry, 2))))</f>
        <v/>
      </c>
      <c r="Y827" s="147" t="str">
        <f>IF(COUNTBLANK(D827)=1,"",IF('order-admin-units'!$I$1&lt;&gt;"y", "", IF(COUNTBLANK(K827:L827)&gt;0, 'order-admin-units'!$B$2+1, VLOOKUP(K827&amp;"@"&amp;L827, orderadmin, 2))))</f>
        <v/>
      </c>
      <c r="Z827" s="147" t="str">
        <f t="shared" si="88"/>
        <v/>
      </c>
      <c r="AA827" s="147" t="str">
        <f t="shared" si="89"/>
        <v/>
      </c>
      <c r="AB827" s="147" t="str">
        <f t="shared" si="90"/>
        <v/>
      </c>
      <c r="AC827" s="147" t="str">
        <f t="shared" si="86"/>
        <v/>
      </c>
      <c r="AD827" s="11" t="str">
        <f t="shared" si="91"/>
        <v/>
      </c>
      <c r="AE827" s="11" t="str">
        <f t="array" ref="AE827">IF(COUNTBLANK(D827)=1,"",IF(OR($H$2="y",$H$2="m"),IF(AA827=AA826,IF(OR(AB827=$AB$4:$AB826)=FALSE,AE826&amp;C827,AE826),"("&amp;C827)&amp;IF(AA827=AA828,IF(OR(AB828=$AB$4:$AB827)=FALSE,", ",""),") "),""))</f>
        <v/>
      </c>
      <c r="AF827" s="11" t="str">
        <f t="array" ref="AF827">IF((COUNTBLANK(D827)=0)*OR($H$2="y",$H$2="m"),IFERROR(LEFT(C827, FIND(" ",C827)-1), C827),"")</f>
        <v/>
      </c>
      <c r="AG827" s="11" t="str">
        <f t="array" ref="AG827">IF(COUNTBLANK(D827)=1,"",IF(OR($H$2="y",$H$2="m"),IF(AA827=AA826,IF(OR(AC827=$AC$4:$AC826)=FALSE,AG826&amp;AF827,AG826),"("&amp;AF827)&amp;IF(AA827=AA828,IF(OR(AC828=$AC$4:$AC827)=FALSE,", ",""),") "),""))</f>
        <v/>
      </c>
      <c r="AH827" s="10" t="str">
        <f>IF((COUNTBLANK(D827)=1),"",IF(D827=D826,AH826,"")&amp;IF(B826&lt;&gt;B827,((IF(COUNTBLANK(E827)=1,$D$3&amp;"Non-type material: "&amp;$D$3,$D$3&amp;INDEX('type-categories'!$A$2:$B$100,MATCH(E827,'type-categories'!$A$2:$A$100,0),2)&amp;$D$3))),"")&amp;(IF(K827&lt;&gt;K826,$C$2&amp;UPPER(K827)&amp;$C$2&amp;$K$3&amp;" ",(IF(B827&lt;&gt;B826,$C$2&amp;UPPER(K827)&amp;$C$2&amp;$K$3&amp;" ",""))))&amp;IF((AA827&lt;&gt;AA828)*($H$2="y"),AD827&amp;AE827,IF((AA827&lt;&gt;AA828)*($H$2="m"),AD827&amp;AG827,IF(($H$2&lt;&gt;"m")*($H$2&lt;&gt;"Y"),(IF(F827=0,"",F827&amp;" "&amp;$F$4&amp;" "))&amp;(IF(G827=0,"",G827&amp;" "&amp;$G$4&amp;" "))&amp;(IF(H827=0,"",H827&amp;" "&amp;H$4&amp;" "))&amp;(IF(I827=0,"",I827&amp;" "&amp;$I$4&amp;" "))&amp;(IF(J827=0,"",J827&amp;" "&amp;$J$4&amp;" ")),"")))&amp;"; "&amp;IF((B827=B826)*(AA827=AA826), "same collecting data; ", IF((B827=B826)*(Z826=Z827),"same locality; ",(IF(COUNTBLANK(L827)=1,"",$D$2&amp;L827&amp;$L$3&amp;" "&amp;$D$2))&amp;(IF(COUNTBLANK(M827)=1,"",$E$2&amp;M827&amp;$E$2&amp;", "))&amp;(IF(COUNTBLANK(N827)=1,"",N827&amp;"; "))&amp;(IF(COUNTBLANK(O827)=1,"",O827&amp;"; ")))&amp;(IF(COUNTBLANK(P827)=1,"",P827&amp;"; "))&amp;(IF(COUNTBLANK(Q827)=1,"",Q827&amp;"; "))&amp;(IF(COUNTBLANK(R827)=1,"",R827&amp;"m, "))&amp;IF((COUNTBLANK(S827)=0)*(S827&lt;&gt;S826), S827&amp;"; ","")&amp;(IF(COUNTBLANK(U827)=1,"",U827&amp;"; "))&amp;(IF(COUNTBLANK(T827)=1,"",IF(COUNTBLANK(F$2)=1,T827&amp;"; ",T827&amp;" "&amp;F$2&amp;"; "))))&amp;(IF(COUNTBLANK(V827)=1,"",V827&amp;"; "))&amp;IF((COUNTBLANK(C827)=1),"",C827)&amp;IF((B827=B828)*(K827=K828)*(L827=L828)*(M827=M828),IF(($H$2&lt;&gt;"m")*($H$2&lt;&gt;"Y"), " • ", IF((ISNUMBER(FIND(")",AE827))), " • ", "")),IF((B827=B828)*(K827=K828)," • ",". ")))</f>
        <v/>
      </c>
      <c r="AI827" s="1"/>
    </row>
    <row r="828" spans="1:35" x14ac:dyDescent="0.25">
      <c r="A828" s="3" t="str">
        <f t="shared" si="87"/>
        <v/>
      </c>
      <c r="B828" s="53" t="str">
        <f t="shared" si="85"/>
        <v/>
      </c>
      <c r="C828" s="57"/>
      <c r="D828" s="57"/>
      <c r="E828" s="57"/>
      <c r="F828" s="57"/>
      <c r="G828" s="57"/>
      <c r="H828" s="57"/>
      <c r="I828" s="57"/>
      <c r="J828" s="57"/>
      <c r="K828" s="57"/>
      <c r="L828" s="57"/>
      <c r="M828" s="54"/>
      <c r="N828" s="57"/>
      <c r="O828" s="58"/>
      <c r="P828" s="58"/>
      <c r="Q828" s="58"/>
      <c r="R828" s="58"/>
      <c r="S828" s="54"/>
      <c r="T828" s="57"/>
      <c r="U828" s="57"/>
      <c r="V828" s="57"/>
      <c r="W828" s="57"/>
      <c r="X828" s="147" t="str">
        <f>IF(COUNTBLANK(D828)=1,"",IF('order-admin-units'!$I$1&lt;&gt;"y", "", IF(COUNTBLANK(K828)=1, 'order-admin-units'!$B$1+1, VLOOKUP(K828, ordercountry, 2))))</f>
        <v/>
      </c>
      <c r="Y828" s="147" t="str">
        <f>IF(COUNTBLANK(D828)=1,"",IF('order-admin-units'!$I$1&lt;&gt;"y", "", IF(COUNTBLANK(K828:L828)&gt;0, 'order-admin-units'!$B$2+1, VLOOKUP(K828&amp;"@"&amp;L828, orderadmin, 2))))</f>
        <v/>
      </c>
      <c r="Z828" s="147" t="str">
        <f t="shared" si="88"/>
        <v/>
      </c>
      <c r="AA828" s="147" t="str">
        <f t="shared" si="89"/>
        <v/>
      </c>
      <c r="AB828" s="147" t="str">
        <f t="shared" si="90"/>
        <v/>
      </c>
      <c r="AC828" s="147" t="str">
        <f t="shared" si="86"/>
        <v/>
      </c>
      <c r="AD828" s="11" t="str">
        <f t="shared" si="91"/>
        <v/>
      </c>
      <c r="AE828" s="11" t="str">
        <f t="array" ref="AE828">IF(COUNTBLANK(D828)=1,"",IF(OR($H$2="y",$H$2="m"),IF(AA828=AA827,IF(OR(AB828=$AB$4:$AB827)=FALSE,AE827&amp;C828,AE827),"("&amp;C828)&amp;IF(AA828=AA829,IF(OR(AB829=$AB$4:$AB828)=FALSE,", ",""),") "),""))</f>
        <v/>
      </c>
      <c r="AF828" s="11" t="str">
        <f t="array" ref="AF828">IF((COUNTBLANK(D828)=0)*OR($H$2="y",$H$2="m"),IFERROR(LEFT(C828, FIND(" ",C828)-1), C828),"")</f>
        <v/>
      </c>
      <c r="AG828" s="11" t="str">
        <f t="array" ref="AG828">IF(COUNTBLANK(D828)=1,"",IF(OR($H$2="y",$H$2="m"),IF(AA828=AA827,IF(OR(AC828=$AC$4:$AC827)=FALSE,AG827&amp;AF828,AG827),"("&amp;AF828)&amp;IF(AA828=AA829,IF(OR(AC829=$AC$4:$AC828)=FALSE,", ",""),") "),""))</f>
        <v/>
      </c>
      <c r="AH828" s="10" t="str">
        <f>IF((COUNTBLANK(D828)=1),"",IF(D828=D827,AH827,"")&amp;IF(B827&lt;&gt;B828,((IF(COUNTBLANK(E828)=1,$D$3&amp;"Non-type material: "&amp;$D$3,$D$3&amp;INDEX('type-categories'!$A$2:$B$100,MATCH(E828,'type-categories'!$A$2:$A$100,0),2)&amp;$D$3))),"")&amp;(IF(K828&lt;&gt;K827,$C$2&amp;UPPER(K828)&amp;$C$2&amp;$K$3&amp;" ",(IF(B828&lt;&gt;B827,$C$2&amp;UPPER(K828)&amp;$C$2&amp;$K$3&amp;" ",""))))&amp;IF((AA828&lt;&gt;AA829)*($H$2="y"),AD828&amp;AE828,IF((AA828&lt;&gt;AA829)*($H$2="m"),AD828&amp;AG828,IF(($H$2&lt;&gt;"m")*($H$2&lt;&gt;"Y"),(IF(F828=0,"",F828&amp;" "&amp;$F$4&amp;" "))&amp;(IF(G828=0,"",G828&amp;" "&amp;$G$4&amp;" "))&amp;(IF(H828=0,"",H828&amp;" "&amp;H$4&amp;" "))&amp;(IF(I828=0,"",I828&amp;" "&amp;$I$4&amp;" "))&amp;(IF(J828=0,"",J828&amp;" "&amp;$J$4&amp;" ")),"")))&amp;"; "&amp;IF((B828=B827)*(AA828=AA827), "same collecting data; ", IF((B828=B827)*(Z827=Z828),"same locality; ",(IF(COUNTBLANK(L828)=1,"",$D$2&amp;L828&amp;$L$3&amp;" "&amp;$D$2))&amp;(IF(COUNTBLANK(M828)=1,"",$E$2&amp;M828&amp;$E$2&amp;", "))&amp;(IF(COUNTBLANK(N828)=1,"",N828&amp;"; "))&amp;(IF(COUNTBLANK(O828)=1,"",O828&amp;"; ")))&amp;(IF(COUNTBLANK(P828)=1,"",P828&amp;"; "))&amp;(IF(COUNTBLANK(Q828)=1,"",Q828&amp;"; "))&amp;(IF(COUNTBLANK(R828)=1,"",R828&amp;"m, "))&amp;IF((COUNTBLANK(S828)=0)*(S828&lt;&gt;S827), S828&amp;"; ","")&amp;(IF(COUNTBLANK(U828)=1,"",U828&amp;"; "))&amp;(IF(COUNTBLANK(T828)=1,"",IF(COUNTBLANK(F$2)=1,T828&amp;"; ",T828&amp;" "&amp;F$2&amp;"; "))))&amp;(IF(COUNTBLANK(V828)=1,"",V828&amp;"; "))&amp;IF((COUNTBLANK(C828)=1),"",C828)&amp;IF((B828=B829)*(K828=K829)*(L828=L829)*(M828=M829),IF(($H$2&lt;&gt;"m")*($H$2&lt;&gt;"Y"), " • ", IF((ISNUMBER(FIND(")",AE828))), " • ", "")),IF((B828=B829)*(K828=K829)," • ",". ")))</f>
        <v/>
      </c>
      <c r="AI828" s="1"/>
    </row>
    <row r="829" spans="1:35" x14ac:dyDescent="0.25">
      <c r="A829" s="3" t="str">
        <f t="shared" si="87"/>
        <v/>
      </c>
      <c r="B829" s="53" t="str">
        <f t="shared" si="85"/>
        <v/>
      </c>
      <c r="C829" s="57"/>
      <c r="D829" s="57"/>
      <c r="E829" s="57"/>
      <c r="F829" s="57"/>
      <c r="G829" s="57"/>
      <c r="H829" s="57"/>
      <c r="I829" s="57"/>
      <c r="J829" s="57"/>
      <c r="K829" s="57"/>
      <c r="L829" s="57"/>
      <c r="M829" s="54"/>
      <c r="N829" s="57"/>
      <c r="O829" s="58"/>
      <c r="P829" s="58"/>
      <c r="Q829" s="58"/>
      <c r="R829" s="58"/>
      <c r="S829" s="54"/>
      <c r="T829" s="57"/>
      <c r="U829" s="57"/>
      <c r="V829" s="57"/>
      <c r="W829" s="57"/>
      <c r="X829" s="147" t="str">
        <f>IF(COUNTBLANK(D829)=1,"",IF('order-admin-units'!$I$1&lt;&gt;"y", "", IF(COUNTBLANK(K829)=1, 'order-admin-units'!$B$1+1, VLOOKUP(K829, ordercountry, 2))))</f>
        <v/>
      </c>
      <c r="Y829" s="147" t="str">
        <f>IF(COUNTBLANK(D829)=1,"",IF('order-admin-units'!$I$1&lt;&gt;"y", "", IF(COUNTBLANK(K829:L829)&gt;0, 'order-admin-units'!$B$2+1, VLOOKUP(K829&amp;"@"&amp;L829, orderadmin, 2))))</f>
        <v/>
      </c>
      <c r="Z829" s="147" t="str">
        <f t="shared" si="88"/>
        <v/>
      </c>
      <c r="AA829" s="147" t="str">
        <f t="shared" si="89"/>
        <v/>
      </c>
      <c r="AB829" s="147" t="str">
        <f t="shared" si="90"/>
        <v/>
      </c>
      <c r="AC829" s="147" t="str">
        <f t="shared" si="86"/>
        <v/>
      </c>
      <c r="AD829" s="11" t="str">
        <f t="shared" si="91"/>
        <v/>
      </c>
      <c r="AE829" s="11" t="str">
        <f t="array" ref="AE829">IF(COUNTBLANK(D829)=1,"",IF(OR($H$2="y",$H$2="m"),IF(AA829=AA828,IF(OR(AB829=$AB$4:$AB828)=FALSE,AE828&amp;C829,AE828),"("&amp;C829)&amp;IF(AA829=AA830,IF(OR(AB830=$AB$4:$AB829)=FALSE,", ",""),") "),""))</f>
        <v/>
      </c>
      <c r="AF829" s="11" t="str">
        <f t="array" ref="AF829">IF((COUNTBLANK(D829)=0)*OR($H$2="y",$H$2="m"),IFERROR(LEFT(C829, FIND(" ",C829)-1), C829),"")</f>
        <v/>
      </c>
      <c r="AG829" s="11" t="str">
        <f t="array" ref="AG829">IF(COUNTBLANK(D829)=1,"",IF(OR($H$2="y",$H$2="m"),IF(AA829=AA828,IF(OR(AC829=$AC$4:$AC828)=FALSE,AG828&amp;AF829,AG828),"("&amp;AF829)&amp;IF(AA829=AA830,IF(OR(AC830=$AC$4:$AC829)=FALSE,", ",""),") "),""))</f>
        <v/>
      </c>
      <c r="AH829" s="10" t="str">
        <f>IF((COUNTBLANK(D829)=1),"",IF(D829=D828,AH828,"")&amp;IF(B828&lt;&gt;B829,((IF(COUNTBLANK(E829)=1,$D$3&amp;"Non-type material: "&amp;$D$3,$D$3&amp;INDEX('type-categories'!$A$2:$B$100,MATCH(E829,'type-categories'!$A$2:$A$100,0),2)&amp;$D$3))),"")&amp;(IF(K829&lt;&gt;K828,$C$2&amp;UPPER(K829)&amp;$C$2&amp;$K$3&amp;" ",(IF(B829&lt;&gt;B828,$C$2&amp;UPPER(K829)&amp;$C$2&amp;$K$3&amp;" ",""))))&amp;IF((AA829&lt;&gt;AA830)*($H$2="y"),AD829&amp;AE829,IF((AA829&lt;&gt;AA830)*($H$2="m"),AD829&amp;AG829,IF(($H$2&lt;&gt;"m")*($H$2&lt;&gt;"Y"),(IF(F829=0,"",F829&amp;" "&amp;$F$4&amp;" "))&amp;(IF(G829=0,"",G829&amp;" "&amp;$G$4&amp;" "))&amp;(IF(H829=0,"",H829&amp;" "&amp;H$4&amp;" "))&amp;(IF(I829=0,"",I829&amp;" "&amp;$I$4&amp;" "))&amp;(IF(J829=0,"",J829&amp;" "&amp;$J$4&amp;" ")),"")))&amp;"; "&amp;IF((B829=B828)*(AA829=AA828), "same collecting data; ", IF((B829=B828)*(Z828=Z829),"same locality; ",(IF(COUNTBLANK(L829)=1,"",$D$2&amp;L829&amp;$L$3&amp;" "&amp;$D$2))&amp;(IF(COUNTBLANK(M829)=1,"",$E$2&amp;M829&amp;$E$2&amp;", "))&amp;(IF(COUNTBLANK(N829)=1,"",N829&amp;"; "))&amp;(IF(COUNTBLANK(O829)=1,"",O829&amp;"; ")))&amp;(IF(COUNTBLANK(P829)=1,"",P829&amp;"; "))&amp;(IF(COUNTBLANK(Q829)=1,"",Q829&amp;"; "))&amp;(IF(COUNTBLANK(R829)=1,"",R829&amp;"m, "))&amp;IF((COUNTBLANK(S829)=0)*(S829&lt;&gt;S828), S829&amp;"; ","")&amp;(IF(COUNTBLANK(U829)=1,"",U829&amp;"; "))&amp;(IF(COUNTBLANK(T829)=1,"",IF(COUNTBLANK(F$2)=1,T829&amp;"; ",T829&amp;" "&amp;F$2&amp;"; "))))&amp;(IF(COUNTBLANK(V829)=1,"",V829&amp;"; "))&amp;IF((COUNTBLANK(C829)=1),"",C829)&amp;IF((B829=B830)*(K829=K830)*(L829=L830)*(M829=M830),IF(($H$2&lt;&gt;"m")*($H$2&lt;&gt;"Y"), " • ", IF((ISNUMBER(FIND(")",AE829))), " • ", "")),IF((B829=B830)*(K829=K830)," • ",". ")))</f>
        <v/>
      </c>
      <c r="AI829" s="1"/>
    </row>
    <row r="830" spans="1:35" x14ac:dyDescent="0.25">
      <c r="A830" s="3" t="str">
        <f t="shared" si="87"/>
        <v/>
      </c>
      <c r="B830" s="53" t="str">
        <f t="shared" si="85"/>
        <v/>
      </c>
      <c r="C830" s="57"/>
      <c r="D830" s="57"/>
      <c r="E830" s="57"/>
      <c r="F830" s="57"/>
      <c r="G830" s="57"/>
      <c r="H830" s="57"/>
      <c r="I830" s="57"/>
      <c r="J830" s="57"/>
      <c r="K830" s="57"/>
      <c r="L830" s="57"/>
      <c r="M830" s="54"/>
      <c r="N830" s="57"/>
      <c r="O830" s="58"/>
      <c r="P830" s="58"/>
      <c r="Q830" s="58"/>
      <c r="R830" s="58"/>
      <c r="S830" s="54"/>
      <c r="T830" s="57"/>
      <c r="U830" s="57"/>
      <c r="V830" s="57"/>
      <c r="W830" s="57"/>
      <c r="X830" s="147" t="str">
        <f>IF(COUNTBLANK(D830)=1,"",IF('order-admin-units'!$I$1&lt;&gt;"y", "", IF(COUNTBLANK(K830)=1, 'order-admin-units'!$B$1+1, VLOOKUP(K830, ordercountry, 2))))</f>
        <v/>
      </c>
      <c r="Y830" s="147" t="str">
        <f>IF(COUNTBLANK(D830)=1,"",IF('order-admin-units'!$I$1&lt;&gt;"y", "", IF(COUNTBLANK(K830:L830)&gt;0, 'order-admin-units'!$B$2+1, VLOOKUP(K830&amp;"@"&amp;L830, orderadmin, 2))))</f>
        <v/>
      </c>
      <c r="Z830" s="147" t="str">
        <f t="shared" si="88"/>
        <v/>
      </c>
      <c r="AA830" s="147" t="str">
        <f t="shared" si="89"/>
        <v/>
      </c>
      <c r="AB830" s="147" t="str">
        <f t="shared" si="90"/>
        <v/>
      </c>
      <c r="AC830" s="147" t="str">
        <f t="shared" si="86"/>
        <v/>
      </c>
      <c r="AD830" s="11" t="str">
        <f t="shared" si="91"/>
        <v/>
      </c>
      <c r="AE830" s="11" t="str">
        <f t="array" ref="AE830">IF(COUNTBLANK(D830)=1,"",IF(OR($H$2="y",$H$2="m"),IF(AA830=AA829,IF(OR(AB830=$AB$4:$AB829)=FALSE,AE829&amp;C830,AE829),"("&amp;C830)&amp;IF(AA830=AA831,IF(OR(AB831=$AB$4:$AB830)=FALSE,", ",""),") "),""))</f>
        <v/>
      </c>
      <c r="AF830" s="11" t="str">
        <f t="array" ref="AF830">IF((COUNTBLANK(D830)=0)*OR($H$2="y",$H$2="m"),IFERROR(LEFT(C830, FIND(" ",C830)-1), C830),"")</f>
        <v/>
      </c>
      <c r="AG830" s="11" t="str">
        <f t="array" ref="AG830">IF(COUNTBLANK(D830)=1,"",IF(OR($H$2="y",$H$2="m"),IF(AA830=AA829,IF(OR(AC830=$AC$4:$AC829)=FALSE,AG829&amp;AF830,AG829),"("&amp;AF830)&amp;IF(AA830=AA831,IF(OR(AC831=$AC$4:$AC830)=FALSE,", ",""),") "),""))</f>
        <v/>
      </c>
      <c r="AH830" s="10" t="str">
        <f>IF((COUNTBLANK(D830)=1),"",IF(D830=D829,AH829,"")&amp;IF(B829&lt;&gt;B830,((IF(COUNTBLANK(E830)=1,$D$3&amp;"Non-type material: "&amp;$D$3,$D$3&amp;INDEX('type-categories'!$A$2:$B$100,MATCH(E830,'type-categories'!$A$2:$A$100,0),2)&amp;$D$3))),"")&amp;(IF(K830&lt;&gt;K829,$C$2&amp;UPPER(K830)&amp;$C$2&amp;$K$3&amp;" ",(IF(B830&lt;&gt;B829,$C$2&amp;UPPER(K830)&amp;$C$2&amp;$K$3&amp;" ",""))))&amp;IF((AA830&lt;&gt;AA831)*($H$2="y"),AD830&amp;AE830,IF((AA830&lt;&gt;AA831)*($H$2="m"),AD830&amp;AG830,IF(($H$2&lt;&gt;"m")*($H$2&lt;&gt;"Y"),(IF(F830=0,"",F830&amp;" "&amp;$F$4&amp;" "))&amp;(IF(G830=0,"",G830&amp;" "&amp;$G$4&amp;" "))&amp;(IF(H830=0,"",H830&amp;" "&amp;H$4&amp;" "))&amp;(IF(I830=0,"",I830&amp;" "&amp;$I$4&amp;" "))&amp;(IF(J830=0,"",J830&amp;" "&amp;$J$4&amp;" ")),"")))&amp;"; "&amp;IF((B830=B829)*(AA830=AA829), "same collecting data; ", IF((B830=B829)*(Z829=Z830),"same locality; ",(IF(COUNTBLANK(L830)=1,"",$D$2&amp;L830&amp;$L$3&amp;" "&amp;$D$2))&amp;(IF(COUNTBLANK(M830)=1,"",$E$2&amp;M830&amp;$E$2&amp;", "))&amp;(IF(COUNTBLANK(N830)=1,"",N830&amp;"; "))&amp;(IF(COUNTBLANK(O830)=1,"",O830&amp;"; ")))&amp;(IF(COUNTBLANK(P830)=1,"",P830&amp;"; "))&amp;(IF(COUNTBLANK(Q830)=1,"",Q830&amp;"; "))&amp;(IF(COUNTBLANK(R830)=1,"",R830&amp;"m, "))&amp;IF((COUNTBLANK(S830)=0)*(S830&lt;&gt;S829), S830&amp;"; ","")&amp;(IF(COUNTBLANK(U830)=1,"",U830&amp;"; "))&amp;(IF(COUNTBLANK(T830)=1,"",IF(COUNTBLANK(F$2)=1,T830&amp;"; ",T830&amp;" "&amp;F$2&amp;"; "))))&amp;(IF(COUNTBLANK(V830)=1,"",V830&amp;"; "))&amp;IF((COUNTBLANK(C830)=1),"",C830)&amp;IF((B830=B831)*(K830=K831)*(L830=L831)*(M830=M831),IF(($H$2&lt;&gt;"m")*($H$2&lt;&gt;"Y"), " • ", IF((ISNUMBER(FIND(")",AE830))), " • ", "")),IF((B830=B831)*(K830=K831)," • ",". ")))</f>
        <v/>
      </c>
      <c r="AI830" s="1"/>
    </row>
    <row r="831" spans="1:35" x14ac:dyDescent="0.25">
      <c r="A831" s="3" t="str">
        <f t="shared" si="87"/>
        <v/>
      </c>
      <c r="B831" s="53" t="str">
        <f t="shared" si="85"/>
        <v/>
      </c>
      <c r="C831" s="57"/>
      <c r="D831" s="57"/>
      <c r="E831" s="57"/>
      <c r="F831" s="57"/>
      <c r="G831" s="57"/>
      <c r="H831" s="57"/>
      <c r="I831" s="57"/>
      <c r="J831" s="57"/>
      <c r="K831" s="57"/>
      <c r="L831" s="57"/>
      <c r="M831" s="54"/>
      <c r="N831" s="57"/>
      <c r="O831" s="58"/>
      <c r="P831" s="58"/>
      <c r="Q831" s="58"/>
      <c r="R831" s="58"/>
      <c r="S831" s="54"/>
      <c r="T831" s="57"/>
      <c r="U831" s="57"/>
      <c r="V831" s="57"/>
      <c r="W831" s="57"/>
      <c r="X831" s="147" t="str">
        <f>IF(COUNTBLANK(D831)=1,"",IF('order-admin-units'!$I$1&lt;&gt;"y", "", IF(COUNTBLANK(K831)=1, 'order-admin-units'!$B$1+1, VLOOKUP(K831, ordercountry, 2))))</f>
        <v/>
      </c>
      <c r="Y831" s="147" t="str">
        <f>IF(COUNTBLANK(D831)=1,"",IF('order-admin-units'!$I$1&lt;&gt;"y", "", IF(COUNTBLANK(K831:L831)&gt;0, 'order-admin-units'!$B$2+1, VLOOKUP(K831&amp;"@"&amp;L831, orderadmin, 2))))</f>
        <v/>
      </c>
      <c r="Z831" s="147" t="str">
        <f t="shared" si="88"/>
        <v/>
      </c>
      <c r="AA831" s="147" t="str">
        <f t="shared" si="89"/>
        <v/>
      </c>
      <c r="AB831" s="147" t="str">
        <f t="shared" si="90"/>
        <v/>
      </c>
      <c r="AC831" s="147" t="str">
        <f t="shared" si="86"/>
        <v/>
      </c>
      <c r="AD831" s="11" t="str">
        <f t="shared" si="91"/>
        <v/>
      </c>
      <c r="AE831" s="11" t="str">
        <f t="array" ref="AE831">IF(COUNTBLANK(D831)=1,"",IF(OR($H$2="y",$H$2="m"),IF(AA831=AA830,IF(OR(AB831=$AB$4:$AB830)=FALSE,AE830&amp;C831,AE830),"("&amp;C831)&amp;IF(AA831=AA832,IF(OR(AB832=$AB$4:$AB831)=FALSE,", ",""),") "),""))</f>
        <v/>
      </c>
      <c r="AF831" s="11" t="str">
        <f t="array" ref="AF831">IF((COUNTBLANK(D831)=0)*OR($H$2="y",$H$2="m"),IFERROR(LEFT(C831, FIND(" ",C831)-1), C831),"")</f>
        <v/>
      </c>
      <c r="AG831" s="11" t="str">
        <f t="array" ref="AG831">IF(COUNTBLANK(D831)=1,"",IF(OR($H$2="y",$H$2="m"),IF(AA831=AA830,IF(OR(AC831=$AC$4:$AC830)=FALSE,AG830&amp;AF831,AG830),"("&amp;AF831)&amp;IF(AA831=AA832,IF(OR(AC832=$AC$4:$AC831)=FALSE,", ",""),") "),""))</f>
        <v/>
      </c>
      <c r="AH831" s="10" t="str">
        <f>IF((COUNTBLANK(D831)=1),"",IF(D831=D830,AH830,"")&amp;IF(B830&lt;&gt;B831,((IF(COUNTBLANK(E831)=1,$D$3&amp;"Non-type material: "&amp;$D$3,$D$3&amp;INDEX('type-categories'!$A$2:$B$100,MATCH(E831,'type-categories'!$A$2:$A$100,0),2)&amp;$D$3))),"")&amp;(IF(K831&lt;&gt;K830,$C$2&amp;UPPER(K831)&amp;$C$2&amp;$K$3&amp;" ",(IF(B831&lt;&gt;B830,$C$2&amp;UPPER(K831)&amp;$C$2&amp;$K$3&amp;" ",""))))&amp;IF((AA831&lt;&gt;AA832)*($H$2="y"),AD831&amp;AE831,IF((AA831&lt;&gt;AA832)*($H$2="m"),AD831&amp;AG831,IF(($H$2&lt;&gt;"m")*($H$2&lt;&gt;"Y"),(IF(F831=0,"",F831&amp;" "&amp;$F$4&amp;" "))&amp;(IF(G831=0,"",G831&amp;" "&amp;$G$4&amp;" "))&amp;(IF(H831=0,"",H831&amp;" "&amp;H$4&amp;" "))&amp;(IF(I831=0,"",I831&amp;" "&amp;$I$4&amp;" "))&amp;(IF(J831=0,"",J831&amp;" "&amp;$J$4&amp;" ")),"")))&amp;"; "&amp;IF((B831=B830)*(AA831=AA830), "same collecting data; ", IF((B831=B830)*(Z830=Z831),"same locality; ",(IF(COUNTBLANK(L831)=1,"",$D$2&amp;L831&amp;$L$3&amp;" "&amp;$D$2))&amp;(IF(COUNTBLANK(M831)=1,"",$E$2&amp;M831&amp;$E$2&amp;", "))&amp;(IF(COUNTBLANK(N831)=1,"",N831&amp;"; "))&amp;(IF(COUNTBLANK(O831)=1,"",O831&amp;"; ")))&amp;(IF(COUNTBLANK(P831)=1,"",P831&amp;"; "))&amp;(IF(COUNTBLANK(Q831)=1,"",Q831&amp;"; "))&amp;(IF(COUNTBLANK(R831)=1,"",R831&amp;"m, "))&amp;IF((COUNTBLANK(S831)=0)*(S831&lt;&gt;S830), S831&amp;"; ","")&amp;(IF(COUNTBLANK(U831)=1,"",U831&amp;"; "))&amp;(IF(COUNTBLANK(T831)=1,"",IF(COUNTBLANK(F$2)=1,T831&amp;"; ",T831&amp;" "&amp;F$2&amp;"; "))))&amp;(IF(COUNTBLANK(V831)=1,"",V831&amp;"; "))&amp;IF((COUNTBLANK(C831)=1),"",C831)&amp;IF((B831=B832)*(K831=K832)*(L831=L832)*(M831=M832),IF(($H$2&lt;&gt;"m")*($H$2&lt;&gt;"Y"), " • ", IF((ISNUMBER(FIND(")",AE831))), " • ", "")),IF((B831=B832)*(K831=K832)," • ",". ")))</f>
        <v/>
      </c>
      <c r="AI831" s="1"/>
    </row>
    <row r="832" spans="1:35" x14ac:dyDescent="0.25">
      <c r="A832" s="3" t="str">
        <f t="shared" si="87"/>
        <v/>
      </c>
      <c r="B832" s="53" t="str">
        <f t="shared" si="85"/>
        <v/>
      </c>
      <c r="C832" s="57"/>
      <c r="D832" s="57"/>
      <c r="E832" s="57"/>
      <c r="F832" s="57"/>
      <c r="G832" s="57"/>
      <c r="H832" s="57"/>
      <c r="I832" s="57"/>
      <c r="J832" s="57"/>
      <c r="K832" s="57"/>
      <c r="L832" s="57"/>
      <c r="M832" s="54"/>
      <c r="N832" s="57"/>
      <c r="O832" s="58"/>
      <c r="P832" s="58"/>
      <c r="Q832" s="58"/>
      <c r="R832" s="58"/>
      <c r="S832" s="54"/>
      <c r="T832" s="57"/>
      <c r="U832" s="57"/>
      <c r="V832" s="57"/>
      <c r="W832" s="57"/>
      <c r="X832" s="147" t="str">
        <f>IF(COUNTBLANK(D832)=1,"",IF('order-admin-units'!$I$1&lt;&gt;"y", "", IF(COUNTBLANK(K832)=1, 'order-admin-units'!$B$1+1, VLOOKUP(K832, ordercountry, 2))))</f>
        <v/>
      </c>
      <c r="Y832" s="147" t="str">
        <f>IF(COUNTBLANK(D832)=1,"",IF('order-admin-units'!$I$1&lt;&gt;"y", "", IF(COUNTBLANK(K832:L832)&gt;0, 'order-admin-units'!$B$2+1, VLOOKUP(K832&amp;"@"&amp;L832, orderadmin, 2))))</f>
        <v/>
      </c>
      <c r="Z832" s="147" t="str">
        <f t="shared" si="88"/>
        <v/>
      </c>
      <c r="AA832" s="147" t="str">
        <f t="shared" si="89"/>
        <v/>
      </c>
      <c r="AB832" s="147" t="str">
        <f t="shared" si="90"/>
        <v/>
      </c>
      <c r="AC832" s="147" t="str">
        <f t="shared" si="86"/>
        <v/>
      </c>
      <c r="AD832" s="11" t="str">
        <f t="shared" si="91"/>
        <v/>
      </c>
      <c r="AE832" s="11" t="str">
        <f t="array" ref="AE832">IF(COUNTBLANK(D832)=1,"",IF(OR($H$2="y",$H$2="m"),IF(AA832=AA831,IF(OR(AB832=$AB$4:$AB831)=FALSE,AE831&amp;C832,AE831),"("&amp;C832)&amp;IF(AA832=AA833,IF(OR(AB833=$AB$4:$AB832)=FALSE,", ",""),") "),""))</f>
        <v/>
      </c>
      <c r="AF832" s="11" t="str">
        <f t="array" ref="AF832">IF((COUNTBLANK(D832)=0)*OR($H$2="y",$H$2="m"),IFERROR(LEFT(C832, FIND(" ",C832)-1), C832),"")</f>
        <v/>
      </c>
      <c r="AG832" s="11" t="str">
        <f t="array" ref="AG832">IF(COUNTBLANK(D832)=1,"",IF(OR($H$2="y",$H$2="m"),IF(AA832=AA831,IF(OR(AC832=$AC$4:$AC831)=FALSE,AG831&amp;AF832,AG831),"("&amp;AF832)&amp;IF(AA832=AA833,IF(OR(AC833=$AC$4:$AC832)=FALSE,", ",""),") "),""))</f>
        <v/>
      </c>
      <c r="AH832" s="10" t="str">
        <f>IF((COUNTBLANK(D832)=1),"",IF(D832=D831,AH831,"")&amp;IF(B831&lt;&gt;B832,((IF(COUNTBLANK(E832)=1,$D$3&amp;"Non-type material: "&amp;$D$3,$D$3&amp;INDEX('type-categories'!$A$2:$B$100,MATCH(E832,'type-categories'!$A$2:$A$100,0),2)&amp;$D$3))),"")&amp;(IF(K832&lt;&gt;K831,$C$2&amp;UPPER(K832)&amp;$C$2&amp;$K$3&amp;" ",(IF(B832&lt;&gt;B831,$C$2&amp;UPPER(K832)&amp;$C$2&amp;$K$3&amp;" ",""))))&amp;IF((AA832&lt;&gt;AA833)*($H$2="y"),AD832&amp;AE832,IF((AA832&lt;&gt;AA833)*($H$2="m"),AD832&amp;AG832,IF(($H$2&lt;&gt;"m")*($H$2&lt;&gt;"Y"),(IF(F832=0,"",F832&amp;" "&amp;$F$4&amp;" "))&amp;(IF(G832=0,"",G832&amp;" "&amp;$G$4&amp;" "))&amp;(IF(H832=0,"",H832&amp;" "&amp;H$4&amp;" "))&amp;(IF(I832=0,"",I832&amp;" "&amp;$I$4&amp;" "))&amp;(IF(J832=0,"",J832&amp;" "&amp;$J$4&amp;" ")),"")))&amp;"; "&amp;IF((B832=B831)*(AA832=AA831), "same collecting data; ", IF((B832=B831)*(Z831=Z832),"same locality; ",(IF(COUNTBLANK(L832)=1,"",$D$2&amp;L832&amp;$L$3&amp;" "&amp;$D$2))&amp;(IF(COUNTBLANK(M832)=1,"",$E$2&amp;M832&amp;$E$2&amp;", "))&amp;(IF(COUNTBLANK(N832)=1,"",N832&amp;"; "))&amp;(IF(COUNTBLANK(O832)=1,"",O832&amp;"; ")))&amp;(IF(COUNTBLANK(P832)=1,"",P832&amp;"; "))&amp;(IF(COUNTBLANK(Q832)=1,"",Q832&amp;"; "))&amp;(IF(COUNTBLANK(R832)=1,"",R832&amp;"m, "))&amp;IF((COUNTBLANK(S832)=0)*(S832&lt;&gt;S831), S832&amp;"; ","")&amp;(IF(COUNTBLANK(U832)=1,"",U832&amp;"; "))&amp;(IF(COUNTBLANK(T832)=1,"",IF(COUNTBLANK(F$2)=1,T832&amp;"; ",T832&amp;" "&amp;F$2&amp;"; "))))&amp;(IF(COUNTBLANK(V832)=1,"",V832&amp;"; "))&amp;IF((COUNTBLANK(C832)=1),"",C832)&amp;IF((B832=B833)*(K832=K833)*(L832=L833)*(M832=M833),IF(($H$2&lt;&gt;"m")*($H$2&lt;&gt;"Y"), " • ", IF((ISNUMBER(FIND(")",AE832))), " • ", "")),IF((B832=B833)*(K832=K833)," • ",". ")))</f>
        <v/>
      </c>
      <c r="AI832" s="1"/>
    </row>
    <row r="833" spans="1:35" x14ac:dyDescent="0.25">
      <c r="A833" s="3" t="str">
        <f t="shared" si="87"/>
        <v/>
      </c>
      <c r="B833" s="53" t="str">
        <f t="shared" si="85"/>
        <v/>
      </c>
      <c r="C833" s="57"/>
      <c r="D833" s="57"/>
      <c r="E833" s="57"/>
      <c r="F833" s="57"/>
      <c r="G833" s="57"/>
      <c r="H833" s="57"/>
      <c r="I833" s="57"/>
      <c r="J833" s="57"/>
      <c r="K833" s="57"/>
      <c r="L833" s="57"/>
      <c r="M833" s="54"/>
      <c r="N833" s="57"/>
      <c r="O833" s="58"/>
      <c r="P833" s="58"/>
      <c r="Q833" s="58"/>
      <c r="R833" s="58"/>
      <c r="S833" s="54"/>
      <c r="T833" s="57"/>
      <c r="U833" s="57"/>
      <c r="V833" s="57"/>
      <c r="W833" s="57"/>
      <c r="X833" s="147" t="str">
        <f>IF(COUNTBLANK(D833)=1,"",IF('order-admin-units'!$I$1&lt;&gt;"y", "", IF(COUNTBLANK(K833)=1, 'order-admin-units'!$B$1+1, VLOOKUP(K833, ordercountry, 2))))</f>
        <v/>
      </c>
      <c r="Y833" s="147" t="str">
        <f>IF(COUNTBLANK(D833)=1,"",IF('order-admin-units'!$I$1&lt;&gt;"y", "", IF(COUNTBLANK(K833:L833)&gt;0, 'order-admin-units'!$B$2+1, VLOOKUP(K833&amp;"@"&amp;L833, orderadmin, 2))))</f>
        <v/>
      </c>
      <c r="Z833" s="147" t="str">
        <f t="shared" si="88"/>
        <v/>
      </c>
      <c r="AA833" s="147" t="str">
        <f t="shared" si="89"/>
        <v/>
      </c>
      <c r="AB833" s="147" t="str">
        <f t="shared" si="90"/>
        <v/>
      </c>
      <c r="AC833" s="147" t="str">
        <f t="shared" si="86"/>
        <v/>
      </c>
      <c r="AD833" s="11" t="str">
        <f t="shared" si="91"/>
        <v/>
      </c>
      <c r="AE833" s="11" t="str">
        <f t="array" ref="AE833">IF(COUNTBLANK(D833)=1,"",IF(OR($H$2="y",$H$2="m"),IF(AA833=AA832,IF(OR(AB833=$AB$4:$AB832)=FALSE,AE832&amp;C833,AE832),"("&amp;C833)&amp;IF(AA833=AA834,IF(OR(AB834=$AB$4:$AB833)=FALSE,", ",""),") "),""))</f>
        <v/>
      </c>
      <c r="AF833" s="11" t="str">
        <f t="array" ref="AF833">IF((COUNTBLANK(D833)=0)*OR($H$2="y",$H$2="m"),IFERROR(LEFT(C833, FIND(" ",C833)-1), C833),"")</f>
        <v/>
      </c>
      <c r="AG833" s="11" t="str">
        <f t="array" ref="AG833">IF(COUNTBLANK(D833)=1,"",IF(OR($H$2="y",$H$2="m"),IF(AA833=AA832,IF(OR(AC833=$AC$4:$AC832)=FALSE,AG832&amp;AF833,AG832),"("&amp;AF833)&amp;IF(AA833=AA834,IF(OR(AC834=$AC$4:$AC833)=FALSE,", ",""),") "),""))</f>
        <v/>
      </c>
      <c r="AH833" s="10" t="str">
        <f>IF((COUNTBLANK(D833)=1),"",IF(D833=D832,AH832,"")&amp;IF(B832&lt;&gt;B833,((IF(COUNTBLANK(E833)=1,$D$3&amp;"Non-type material: "&amp;$D$3,$D$3&amp;INDEX('type-categories'!$A$2:$B$100,MATCH(E833,'type-categories'!$A$2:$A$100,0),2)&amp;$D$3))),"")&amp;(IF(K833&lt;&gt;K832,$C$2&amp;UPPER(K833)&amp;$C$2&amp;$K$3&amp;" ",(IF(B833&lt;&gt;B832,$C$2&amp;UPPER(K833)&amp;$C$2&amp;$K$3&amp;" ",""))))&amp;IF((AA833&lt;&gt;AA834)*($H$2="y"),AD833&amp;AE833,IF((AA833&lt;&gt;AA834)*($H$2="m"),AD833&amp;AG833,IF(($H$2&lt;&gt;"m")*($H$2&lt;&gt;"Y"),(IF(F833=0,"",F833&amp;" "&amp;$F$4&amp;" "))&amp;(IF(G833=0,"",G833&amp;" "&amp;$G$4&amp;" "))&amp;(IF(H833=0,"",H833&amp;" "&amp;H$4&amp;" "))&amp;(IF(I833=0,"",I833&amp;" "&amp;$I$4&amp;" "))&amp;(IF(J833=0,"",J833&amp;" "&amp;$J$4&amp;" ")),"")))&amp;"; "&amp;IF((B833=B832)*(AA833=AA832), "same collecting data; ", IF((B833=B832)*(Z832=Z833),"same locality; ",(IF(COUNTBLANK(L833)=1,"",$D$2&amp;L833&amp;$L$3&amp;" "&amp;$D$2))&amp;(IF(COUNTBLANK(M833)=1,"",$E$2&amp;M833&amp;$E$2&amp;", "))&amp;(IF(COUNTBLANK(N833)=1,"",N833&amp;"; "))&amp;(IF(COUNTBLANK(O833)=1,"",O833&amp;"; ")))&amp;(IF(COUNTBLANK(P833)=1,"",P833&amp;"; "))&amp;(IF(COUNTBLANK(Q833)=1,"",Q833&amp;"; "))&amp;(IF(COUNTBLANK(R833)=1,"",R833&amp;"m, "))&amp;IF((COUNTBLANK(S833)=0)*(S833&lt;&gt;S832), S833&amp;"; ","")&amp;(IF(COUNTBLANK(U833)=1,"",U833&amp;"; "))&amp;(IF(COUNTBLANK(T833)=1,"",IF(COUNTBLANK(F$2)=1,T833&amp;"; ",T833&amp;" "&amp;F$2&amp;"; "))))&amp;(IF(COUNTBLANK(V833)=1,"",V833&amp;"; "))&amp;IF((COUNTBLANK(C833)=1),"",C833)&amp;IF((B833=B834)*(K833=K834)*(L833=L834)*(M833=M834),IF(($H$2&lt;&gt;"m")*($H$2&lt;&gt;"Y"), " • ", IF((ISNUMBER(FIND(")",AE833))), " • ", "")),IF((B833=B834)*(K833=K834)," • ",". ")))</f>
        <v/>
      </c>
      <c r="AI833" s="1"/>
    </row>
    <row r="834" spans="1:35" x14ac:dyDescent="0.25">
      <c r="A834" s="3" t="str">
        <f t="shared" si="87"/>
        <v/>
      </c>
      <c r="B834" s="53" t="str">
        <f t="shared" si="85"/>
        <v/>
      </c>
      <c r="C834" s="57"/>
      <c r="D834" s="57"/>
      <c r="E834" s="57"/>
      <c r="F834" s="57"/>
      <c r="G834" s="57"/>
      <c r="H834" s="57"/>
      <c r="I834" s="57"/>
      <c r="J834" s="57"/>
      <c r="K834" s="57"/>
      <c r="L834" s="57"/>
      <c r="M834" s="54"/>
      <c r="N834" s="57"/>
      <c r="O834" s="58"/>
      <c r="P834" s="58"/>
      <c r="Q834" s="58"/>
      <c r="R834" s="58"/>
      <c r="S834" s="54"/>
      <c r="T834" s="57"/>
      <c r="U834" s="57"/>
      <c r="V834" s="57"/>
      <c r="W834" s="57"/>
      <c r="X834" s="147" t="str">
        <f>IF(COUNTBLANK(D834)=1,"",IF('order-admin-units'!$I$1&lt;&gt;"y", "", IF(COUNTBLANK(K834)=1, 'order-admin-units'!$B$1+1, VLOOKUP(K834, ordercountry, 2))))</f>
        <v/>
      </c>
      <c r="Y834" s="147" t="str">
        <f>IF(COUNTBLANK(D834)=1,"",IF('order-admin-units'!$I$1&lt;&gt;"y", "", IF(COUNTBLANK(K834:L834)&gt;0, 'order-admin-units'!$B$2+1, VLOOKUP(K834&amp;"@"&amp;L834, orderadmin, 2))))</f>
        <v/>
      </c>
      <c r="Z834" s="147" t="str">
        <f t="shared" si="88"/>
        <v/>
      </c>
      <c r="AA834" s="147" t="str">
        <f t="shared" si="89"/>
        <v/>
      </c>
      <c r="AB834" s="147" t="str">
        <f t="shared" si="90"/>
        <v/>
      </c>
      <c r="AC834" s="147" t="str">
        <f t="shared" si="86"/>
        <v/>
      </c>
      <c r="AD834" s="11" t="str">
        <f t="shared" si="91"/>
        <v/>
      </c>
      <c r="AE834" s="11" t="str">
        <f t="array" ref="AE834">IF(COUNTBLANK(D834)=1,"",IF(OR($H$2="y",$H$2="m"),IF(AA834=AA833,IF(OR(AB834=$AB$4:$AB833)=FALSE,AE833&amp;C834,AE833),"("&amp;C834)&amp;IF(AA834=AA835,IF(OR(AB835=$AB$4:$AB834)=FALSE,", ",""),") "),""))</f>
        <v/>
      </c>
      <c r="AF834" s="11" t="str">
        <f t="array" ref="AF834">IF((COUNTBLANK(D834)=0)*OR($H$2="y",$H$2="m"),IFERROR(LEFT(C834, FIND(" ",C834)-1), C834),"")</f>
        <v/>
      </c>
      <c r="AG834" s="11" t="str">
        <f t="array" ref="AG834">IF(COUNTBLANK(D834)=1,"",IF(OR($H$2="y",$H$2="m"),IF(AA834=AA833,IF(OR(AC834=$AC$4:$AC833)=FALSE,AG833&amp;AF834,AG833),"("&amp;AF834)&amp;IF(AA834=AA835,IF(OR(AC835=$AC$4:$AC834)=FALSE,", ",""),") "),""))</f>
        <v/>
      </c>
      <c r="AH834" s="10" t="str">
        <f>IF((COUNTBLANK(D834)=1),"",IF(D834=D833,AH833,"")&amp;IF(B833&lt;&gt;B834,((IF(COUNTBLANK(E834)=1,$D$3&amp;"Non-type material: "&amp;$D$3,$D$3&amp;INDEX('type-categories'!$A$2:$B$100,MATCH(E834,'type-categories'!$A$2:$A$100,0),2)&amp;$D$3))),"")&amp;(IF(K834&lt;&gt;K833,$C$2&amp;UPPER(K834)&amp;$C$2&amp;$K$3&amp;" ",(IF(B834&lt;&gt;B833,$C$2&amp;UPPER(K834)&amp;$C$2&amp;$K$3&amp;" ",""))))&amp;IF((AA834&lt;&gt;AA835)*($H$2="y"),AD834&amp;AE834,IF((AA834&lt;&gt;AA835)*($H$2="m"),AD834&amp;AG834,IF(($H$2&lt;&gt;"m")*($H$2&lt;&gt;"Y"),(IF(F834=0,"",F834&amp;" "&amp;$F$4&amp;" "))&amp;(IF(G834=0,"",G834&amp;" "&amp;$G$4&amp;" "))&amp;(IF(H834=0,"",H834&amp;" "&amp;H$4&amp;" "))&amp;(IF(I834=0,"",I834&amp;" "&amp;$I$4&amp;" "))&amp;(IF(J834=0,"",J834&amp;" "&amp;$J$4&amp;" ")),"")))&amp;"; "&amp;IF((B834=B833)*(AA834=AA833), "same collecting data; ", IF((B834=B833)*(Z833=Z834),"same locality; ",(IF(COUNTBLANK(L834)=1,"",$D$2&amp;L834&amp;$L$3&amp;" "&amp;$D$2))&amp;(IF(COUNTBLANK(M834)=1,"",$E$2&amp;M834&amp;$E$2&amp;", "))&amp;(IF(COUNTBLANK(N834)=1,"",N834&amp;"; "))&amp;(IF(COUNTBLANK(O834)=1,"",O834&amp;"; ")))&amp;(IF(COUNTBLANK(P834)=1,"",P834&amp;"; "))&amp;(IF(COUNTBLANK(Q834)=1,"",Q834&amp;"; "))&amp;(IF(COUNTBLANK(R834)=1,"",R834&amp;"m, "))&amp;IF((COUNTBLANK(S834)=0)*(S834&lt;&gt;S833), S834&amp;"; ","")&amp;(IF(COUNTBLANK(U834)=1,"",U834&amp;"; "))&amp;(IF(COUNTBLANK(T834)=1,"",IF(COUNTBLANK(F$2)=1,T834&amp;"; ",T834&amp;" "&amp;F$2&amp;"; "))))&amp;(IF(COUNTBLANK(V834)=1,"",V834&amp;"; "))&amp;IF((COUNTBLANK(C834)=1),"",C834)&amp;IF((B834=B835)*(K834=K835)*(L834=L835)*(M834=M835),IF(($H$2&lt;&gt;"m")*($H$2&lt;&gt;"Y"), " • ", IF((ISNUMBER(FIND(")",AE834))), " • ", "")),IF((B834=B835)*(K834=K835)," • ",". ")))</f>
        <v/>
      </c>
      <c r="AI834" s="1"/>
    </row>
    <row r="835" spans="1:35" x14ac:dyDescent="0.25">
      <c r="A835" s="3" t="str">
        <f t="shared" si="87"/>
        <v/>
      </c>
      <c r="B835" s="53" t="str">
        <f t="shared" si="85"/>
        <v/>
      </c>
      <c r="C835" s="57"/>
      <c r="D835" s="57"/>
      <c r="E835" s="57"/>
      <c r="F835" s="57"/>
      <c r="G835" s="57"/>
      <c r="H835" s="57"/>
      <c r="I835" s="57"/>
      <c r="J835" s="57"/>
      <c r="K835" s="57"/>
      <c r="L835" s="57"/>
      <c r="M835" s="54"/>
      <c r="N835" s="57"/>
      <c r="O835" s="58"/>
      <c r="P835" s="58"/>
      <c r="Q835" s="58"/>
      <c r="R835" s="58"/>
      <c r="S835" s="54"/>
      <c r="T835" s="57"/>
      <c r="U835" s="57"/>
      <c r="V835" s="57"/>
      <c r="W835" s="57"/>
      <c r="X835" s="147" t="str">
        <f>IF(COUNTBLANK(D835)=1,"",IF('order-admin-units'!$I$1&lt;&gt;"y", "", IF(COUNTBLANK(K835)=1, 'order-admin-units'!$B$1+1, VLOOKUP(K835, ordercountry, 2))))</f>
        <v/>
      </c>
      <c r="Y835" s="147" t="str">
        <f>IF(COUNTBLANK(D835)=1,"",IF('order-admin-units'!$I$1&lt;&gt;"y", "", IF(COUNTBLANK(K835:L835)&gt;0, 'order-admin-units'!$B$2+1, VLOOKUP(K835&amp;"@"&amp;L835, orderadmin, 2))))</f>
        <v/>
      </c>
      <c r="Z835" s="147" t="str">
        <f t="shared" si="88"/>
        <v/>
      </c>
      <c r="AA835" s="147" t="str">
        <f t="shared" si="89"/>
        <v/>
      </c>
      <c r="AB835" s="147" t="str">
        <f t="shared" si="90"/>
        <v/>
      </c>
      <c r="AC835" s="147" t="str">
        <f t="shared" si="86"/>
        <v/>
      </c>
      <c r="AD835" s="11" t="str">
        <f t="shared" si="91"/>
        <v/>
      </c>
      <c r="AE835" s="11" t="str">
        <f t="array" ref="AE835">IF(COUNTBLANK(D835)=1,"",IF(OR($H$2="y",$H$2="m"),IF(AA835=AA834,IF(OR(AB835=$AB$4:$AB834)=FALSE,AE834&amp;C835,AE834),"("&amp;C835)&amp;IF(AA835=AA836,IF(OR(AB836=$AB$4:$AB835)=FALSE,", ",""),") "),""))</f>
        <v/>
      </c>
      <c r="AF835" s="11" t="str">
        <f t="array" ref="AF835">IF((COUNTBLANK(D835)=0)*OR($H$2="y",$H$2="m"),IFERROR(LEFT(C835, FIND(" ",C835)-1), C835),"")</f>
        <v/>
      </c>
      <c r="AG835" s="11" t="str">
        <f t="array" ref="AG835">IF(COUNTBLANK(D835)=1,"",IF(OR($H$2="y",$H$2="m"),IF(AA835=AA834,IF(OR(AC835=$AC$4:$AC834)=FALSE,AG834&amp;AF835,AG834),"("&amp;AF835)&amp;IF(AA835=AA836,IF(OR(AC836=$AC$4:$AC835)=FALSE,", ",""),") "),""))</f>
        <v/>
      </c>
      <c r="AH835" s="10" t="str">
        <f>IF((COUNTBLANK(D835)=1),"",IF(D835=D834,AH834,"")&amp;IF(B834&lt;&gt;B835,((IF(COUNTBLANK(E835)=1,$D$3&amp;"Non-type material: "&amp;$D$3,$D$3&amp;INDEX('type-categories'!$A$2:$B$100,MATCH(E835,'type-categories'!$A$2:$A$100,0),2)&amp;$D$3))),"")&amp;(IF(K835&lt;&gt;K834,$C$2&amp;UPPER(K835)&amp;$C$2&amp;$K$3&amp;" ",(IF(B835&lt;&gt;B834,$C$2&amp;UPPER(K835)&amp;$C$2&amp;$K$3&amp;" ",""))))&amp;IF((AA835&lt;&gt;AA836)*($H$2="y"),AD835&amp;AE835,IF((AA835&lt;&gt;AA836)*($H$2="m"),AD835&amp;AG835,IF(($H$2&lt;&gt;"m")*($H$2&lt;&gt;"Y"),(IF(F835=0,"",F835&amp;" "&amp;$F$4&amp;" "))&amp;(IF(G835=0,"",G835&amp;" "&amp;$G$4&amp;" "))&amp;(IF(H835=0,"",H835&amp;" "&amp;H$4&amp;" "))&amp;(IF(I835=0,"",I835&amp;" "&amp;$I$4&amp;" "))&amp;(IF(J835=0,"",J835&amp;" "&amp;$J$4&amp;" ")),"")))&amp;"; "&amp;IF((B835=B834)*(AA835=AA834), "same collecting data; ", IF((B835=B834)*(Z834=Z835),"same locality; ",(IF(COUNTBLANK(L835)=1,"",$D$2&amp;L835&amp;$L$3&amp;" "&amp;$D$2))&amp;(IF(COUNTBLANK(M835)=1,"",$E$2&amp;M835&amp;$E$2&amp;", "))&amp;(IF(COUNTBLANK(N835)=1,"",N835&amp;"; "))&amp;(IF(COUNTBLANK(O835)=1,"",O835&amp;"; ")))&amp;(IF(COUNTBLANK(P835)=1,"",P835&amp;"; "))&amp;(IF(COUNTBLANK(Q835)=1,"",Q835&amp;"; "))&amp;(IF(COUNTBLANK(R835)=1,"",R835&amp;"m, "))&amp;IF((COUNTBLANK(S835)=0)*(S835&lt;&gt;S834), S835&amp;"; ","")&amp;(IF(COUNTBLANK(U835)=1,"",U835&amp;"; "))&amp;(IF(COUNTBLANK(T835)=1,"",IF(COUNTBLANK(F$2)=1,T835&amp;"; ",T835&amp;" "&amp;F$2&amp;"; "))))&amp;(IF(COUNTBLANK(V835)=1,"",V835&amp;"; "))&amp;IF((COUNTBLANK(C835)=1),"",C835)&amp;IF((B835=B836)*(K835=K836)*(L835=L836)*(M835=M836),IF(($H$2&lt;&gt;"m")*($H$2&lt;&gt;"Y"), " • ", IF((ISNUMBER(FIND(")",AE835))), " • ", "")),IF((B835=B836)*(K835=K836)," • ",". ")))</f>
        <v/>
      </c>
      <c r="AI835" s="1"/>
    </row>
    <row r="836" spans="1:35" x14ac:dyDescent="0.25">
      <c r="A836" s="3" t="str">
        <f t="shared" si="87"/>
        <v/>
      </c>
      <c r="B836" s="53" t="str">
        <f t="shared" si="85"/>
        <v/>
      </c>
      <c r="C836" s="57"/>
      <c r="D836" s="57"/>
      <c r="E836" s="57"/>
      <c r="F836" s="57"/>
      <c r="G836" s="57"/>
      <c r="H836" s="57"/>
      <c r="I836" s="57"/>
      <c r="J836" s="57"/>
      <c r="K836" s="57"/>
      <c r="L836" s="57"/>
      <c r="M836" s="54"/>
      <c r="N836" s="57"/>
      <c r="O836" s="58"/>
      <c r="P836" s="58"/>
      <c r="Q836" s="58"/>
      <c r="R836" s="58"/>
      <c r="S836" s="54"/>
      <c r="T836" s="57"/>
      <c r="U836" s="57"/>
      <c r="V836" s="57"/>
      <c r="W836" s="57"/>
      <c r="X836" s="147" t="str">
        <f>IF(COUNTBLANK(D836)=1,"",IF('order-admin-units'!$I$1&lt;&gt;"y", "", IF(COUNTBLANK(K836)=1, 'order-admin-units'!$B$1+1, VLOOKUP(K836, ordercountry, 2))))</f>
        <v/>
      </c>
      <c r="Y836" s="147" t="str">
        <f>IF(COUNTBLANK(D836)=1,"",IF('order-admin-units'!$I$1&lt;&gt;"y", "", IF(COUNTBLANK(K836:L836)&gt;0, 'order-admin-units'!$B$2+1, VLOOKUP(K836&amp;"@"&amp;L836, orderadmin, 2))))</f>
        <v/>
      </c>
      <c r="Z836" s="147" t="str">
        <f t="shared" si="88"/>
        <v/>
      </c>
      <c r="AA836" s="147" t="str">
        <f t="shared" si="89"/>
        <v/>
      </c>
      <c r="AB836" s="147" t="str">
        <f t="shared" si="90"/>
        <v/>
      </c>
      <c r="AC836" s="147" t="str">
        <f t="shared" si="86"/>
        <v/>
      </c>
      <c r="AD836" s="11" t="str">
        <f t="shared" si="91"/>
        <v/>
      </c>
      <c r="AE836" s="11" t="str">
        <f t="array" ref="AE836">IF(COUNTBLANK(D836)=1,"",IF(OR($H$2="y",$H$2="m"),IF(AA836=AA835,IF(OR(AB836=$AB$4:$AB835)=FALSE,AE835&amp;C836,AE835),"("&amp;C836)&amp;IF(AA836=AA837,IF(OR(AB837=$AB$4:$AB836)=FALSE,", ",""),") "),""))</f>
        <v/>
      </c>
      <c r="AF836" s="11" t="str">
        <f t="array" ref="AF836">IF((COUNTBLANK(D836)=0)*OR($H$2="y",$H$2="m"),IFERROR(LEFT(C836, FIND(" ",C836)-1), C836),"")</f>
        <v/>
      </c>
      <c r="AG836" s="11" t="str">
        <f t="array" ref="AG836">IF(COUNTBLANK(D836)=1,"",IF(OR($H$2="y",$H$2="m"),IF(AA836=AA835,IF(OR(AC836=$AC$4:$AC835)=FALSE,AG835&amp;AF836,AG835),"("&amp;AF836)&amp;IF(AA836=AA837,IF(OR(AC837=$AC$4:$AC836)=FALSE,", ",""),") "),""))</f>
        <v/>
      </c>
      <c r="AH836" s="10" t="str">
        <f>IF((COUNTBLANK(D836)=1),"",IF(D836=D835,AH835,"")&amp;IF(B835&lt;&gt;B836,((IF(COUNTBLANK(E836)=1,$D$3&amp;"Non-type material: "&amp;$D$3,$D$3&amp;INDEX('type-categories'!$A$2:$B$100,MATCH(E836,'type-categories'!$A$2:$A$100,0),2)&amp;$D$3))),"")&amp;(IF(K836&lt;&gt;K835,$C$2&amp;UPPER(K836)&amp;$C$2&amp;$K$3&amp;" ",(IF(B836&lt;&gt;B835,$C$2&amp;UPPER(K836)&amp;$C$2&amp;$K$3&amp;" ",""))))&amp;IF((AA836&lt;&gt;AA837)*($H$2="y"),AD836&amp;AE836,IF((AA836&lt;&gt;AA837)*($H$2="m"),AD836&amp;AG836,IF(($H$2&lt;&gt;"m")*($H$2&lt;&gt;"Y"),(IF(F836=0,"",F836&amp;" "&amp;$F$4&amp;" "))&amp;(IF(G836=0,"",G836&amp;" "&amp;$G$4&amp;" "))&amp;(IF(H836=0,"",H836&amp;" "&amp;H$4&amp;" "))&amp;(IF(I836=0,"",I836&amp;" "&amp;$I$4&amp;" "))&amp;(IF(J836=0,"",J836&amp;" "&amp;$J$4&amp;" ")),"")))&amp;"; "&amp;IF((B836=B835)*(AA836=AA835), "same collecting data; ", IF((B836=B835)*(Z835=Z836),"same locality; ",(IF(COUNTBLANK(L836)=1,"",$D$2&amp;L836&amp;$L$3&amp;" "&amp;$D$2))&amp;(IF(COUNTBLANK(M836)=1,"",$E$2&amp;M836&amp;$E$2&amp;", "))&amp;(IF(COUNTBLANK(N836)=1,"",N836&amp;"; "))&amp;(IF(COUNTBLANK(O836)=1,"",O836&amp;"; ")))&amp;(IF(COUNTBLANK(P836)=1,"",P836&amp;"; "))&amp;(IF(COUNTBLANK(Q836)=1,"",Q836&amp;"; "))&amp;(IF(COUNTBLANK(R836)=1,"",R836&amp;"m, "))&amp;IF((COUNTBLANK(S836)=0)*(S836&lt;&gt;S835), S836&amp;"; ","")&amp;(IF(COUNTBLANK(U836)=1,"",U836&amp;"; "))&amp;(IF(COUNTBLANK(T836)=1,"",IF(COUNTBLANK(F$2)=1,T836&amp;"; ",T836&amp;" "&amp;F$2&amp;"; "))))&amp;(IF(COUNTBLANK(V836)=1,"",V836&amp;"; "))&amp;IF((COUNTBLANK(C836)=1),"",C836)&amp;IF((B836=B837)*(K836=K837)*(L836=L837)*(M836=M837),IF(($H$2&lt;&gt;"m")*($H$2&lt;&gt;"Y"), " • ", IF((ISNUMBER(FIND(")",AE836))), " • ", "")),IF((B836=B837)*(K836=K837)," • ",". ")))</f>
        <v/>
      </c>
      <c r="AI836" s="1"/>
    </row>
    <row r="837" spans="1:35" x14ac:dyDescent="0.25">
      <c r="A837" s="3" t="str">
        <f t="shared" si="87"/>
        <v/>
      </c>
      <c r="B837" s="53" t="str">
        <f t="shared" ref="B837:B900" si="92">D837&amp;E837</f>
        <v/>
      </c>
      <c r="C837" s="57"/>
      <c r="D837" s="57"/>
      <c r="E837" s="57"/>
      <c r="F837" s="57"/>
      <c r="G837" s="57"/>
      <c r="H837" s="57"/>
      <c r="I837" s="57"/>
      <c r="J837" s="57"/>
      <c r="K837" s="57"/>
      <c r="L837" s="57"/>
      <c r="M837" s="54"/>
      <c r="N837" s="57"/>
      <c r="O837" s="58"/>
      <c r="P837" s="58"/>
      <c r="Q837" s="58"/>
      <c r="R837" s="58"/>
      <c r="S837" s="54"/>
      <c r="T837" s="57"/>
      <c r="U837" s="57"/>
      <c r="V837" s="57"/>
      <c r="W837" s="57"/>
      <c r="X837" s="147" t="str">
        <f>IF(COUNTBLANK(D837)=1,"",IF('order-admin-units'!$I$1&lt;&gt;"y", "", IF(COUNTBLANK(K837)=1, 'order-admin-units'!$B$1+1, VLOOKUP(K837, ordercountry, 2))))</f>
        <v/>
      </c>
      <c r="Y837" s="147" t="str">
        <f>IF(COUNTBLANK(D837)=1,"",IF('order-admin-units'!$I$1&lt;&gt;"y", "", IF(COUNTBLANK(K837:L837)&gt;0, 'order-admin-units'!$B$2+1, VLOOKUP(K837&amp;"@"&amp;L837, orderadmin, 2))))</f>
        <v/>
      </c>
      <c r="Z837" s="147" t="str">
        <f t="shared" si="88"/>
        <v/>
      </c>
      <c r="AA837" s="147" t="str">
        <f t="shared" si="89"/>
        <v/>
      </c>
      <c r="AB837" s="147" t="str">
        <f t="shared" si="90"/>
        <v/>
      </c>
      <c r="AC837" s="147" t="str">
        <f t="shared" ref="AC837:AC900" si="93">AA837&amp;AF837</f>
        <v/>
      </c>
      <c r="AD837" s="11" t="str">
        <f t="shared" si="91"/>
        <v/>
      </c>
      <c r="AE837" s="11" t="str">
        <f t="array" ref="AE837">IF(COUNTBLANK(D837)=1,"",IF(OR($H$2="y",$H$2="m"),IF(AA837=AA836,IF(OR(AB837=$AB$4:$AB836)=FALSE,AE836&amp;C837,AE836),"("&amp;C837)&amp;IF(AA837=AA838,IF(OR(AB838=$AB$4:$AB837)=FALSE,", ",""),") "),""))</f>
        <v/>
      </c>
      <c r="AF837" s="11" t="str">
        <f t="array" ref="AF837">IF((COUNTBLANK(D837)=0)*OR($H$2="y",$H$2="m"),IFERROR(LEFT(C837, FIND(" ",C837)-1), C837),"")</f>
        <v/>
      </c>
      <c r="AG837" s="11" t="str">
        <f t="array" ref="AG837">IF(COUNTBLANK(D837)=1,"",IF(OR($H$2="y",$H$2="m"),IF(AA837=AA836,IF(OR(AC837=$AC$4:$AC836)=FALSE,AG836&amp;AF837,AG836),"("&amp;AF837)&amp;IF(AA837=AA838,IF(OR(AC838=$AC$4:$AC837)=FALSE,", ",""),") "),""))</f>
        <v/>
      </c>
      <c r="AH837" s="10" t="str">
        <f>IF((COUNTBLANK(D837)=1),"",IF(D837=D836,AH836,"")&amp;IF(B836&lt;&gt;B837,((IF(COUNTBLANK(E837)=1,$D$3&amp;"Non-type material: "&amp;$D$3,$D$3&amp;INDEX('type-categories'!$A$2:$B$100,MATCH(E837,'type-categories'!$A$2:$A$100,0),2)&amp;$D$3))),"")&amp;(IF(K837&lt;&gt;K836,$C$2&amp;UPPER(K837)&amp;$C$2&amp;$K$3&amp;" ",(IF(B837&lt;&gt;B836,$C$2&amp;UPPER(K837)&amp;$C$2&amp;$K$3&amp;" ",""))))&amp;IF((AA837&lt;&gt;AA838)*($H$2="y"),AD837&amp;AE837,IF((AA837&lt;&gt;AA838)*($H$2="m"),AD837&amp;AG837,IF(($H$2&lt;&gt;"m")*($H$2&lt;&gt;"Y"),(IF(F837=0,"",F837&amp;" "&amp;$F$4&amp;" "))&amp;(IF(G837=0,"",G837&amp;" "&amp;$G$4&amp;" "))&amp;(IF(H837=0,"",H837&amp;" "&amp;H$4&amp;" "))&amp;(IF(I837=0,"",I837&amp;" "&amp;$I$4&amp;" "))&amp;(IF(J837=0,"",J837&amp;" "&amp;$J$4&amp;" ")),"")))&amp;"; "&amp;IF((B837=B836)*(AA837=AA836), "same collecting data; ", IF((B837=B836)*(Z836=Z837),"same locality; ",(IF(COUNTBLANK(L837)=1,"",$D$2&amp;L837&amp;$L$3&amp;" "&amp;$D$2))&amp;(IF(COUNTBLANK(M837)=1,"",$E$2&amp;M837&amp;$E$2&amp;", "))&amp;(IF(COUNTBLANK(N837)=1,"",N837&amp;"; "))&amp;(IF(COUNTBLANK(O837)=1,"",O837&amp;"; ")))&amp;(IF(COUNTBLANK(P837)=1,"",P837&amp;"; "))&amp;(IF(COUNTBLANK(Q837)=1,"",Q837&amp;"; "))&amp;(IF(COUNTBLANK(R837)=1,"",R837&amp;"m, "))&amp;IF((COUNTBLANK(S837)=0)*(S837&lt;&gt;S836), S837&amp;"; ","")&amp;(IF(COUNTBLANK(U837)=1,"",U837&amp;"; "))&amp;(IF(COUNTBLANK(T837)=1,"",IF(COUNTBLANK(F$2)=1,T837&amp;"; ",T837&amp;" "&amp;F$2&amp;"; "))))&amp;(IF(COUNTBLANK(V837)=1,"",V837&amp;"; "))&amp;IF((COUNTBLANK(C837)=1),"",C837)&amp;IF((B837=B838)*(K837=K838)*(L837=L838)*(M837=M838),IF(($H$2&lt;&gt;"m")*($H$2&lt;&gt;"Y"), " • ", IF((ISNUMBER(FIND(")",AE837))), " • ", "")),IF((B837=B838)*(K837=K838)," • ",". ")))</f>
        <v/>
      </c>
      <c r="AI837" s="1"/>
    </row>
    <row r="838" spans="1:35" x14ac:dyDescent="0.25">
      <c r="A838" s="3" t="str">
        <f t="shared" ref="A838:A901" si="94">IF(ISBLANK(D838),"",IF(D838&lt;&gt;D837, A837+1, A837))</f>
        <v/>
      </c>
      <c r="B838" s="53" t="str">
        <f t="shared" si="92"/>
        <v/>
      </c>
      <c r="C838" s="57"/>
      <c r="D838" s="57"/>
      <c r="E838" s="57"/>
      <c r="F838" s="57"/>
      <c r="G838" s="57"/>
      <c r="H838" s="57"/>
      <c r="I838" s="57"/>
      <c r="J838" s="57"/>
      <c r="K838" s="57"/>
      <c r="L838" s="57"/>
      <c r="M838" s="54"/>
      <c r="N838" s="57"/>
      <c r="O838" s="58"/>
      <c r="P838" s="58"/>
      <c r="Q838" s="58"/>
      <c r="R838" s="58"/>
      <c r="S838" s="54"/>
      <c r="T838" s="57"/>
      <c r="U838" s="57"/>
      <c r="V838" s="57"/>
      <c r="W838" s="57"/>
      <c r="X838" s="147" t="str">
        <f>IF(COUNTBLANK(D838)=1,"",IF('order-admin-units'!$I$1&lt;&gt;"y", "", IF(COUNTBLANK(K838)=1, 'order-admin-units'!$B$1+1, VLOOKUP(K838, ordercountry, 2))))</f>
        <v/>
      </c>
      <c r="Y838" s="147" t="str">
        <f>IF(COUNTBLANK(D838)=1,"",IF('order-admin-units'!$I$1&lt;&gt;"y", "", IF(COUNTBLANK(K838:L838)&gt;0, 'order-admin-units'!$B$2+1, VLOOKUP(K838&amp;"@"&amp;L838, orderadmin, 2))))</f>
        <v/>
      </c>
      <c r="Z838" s="147" t="str">
        <f t="shared" ref="Z838:Z901" si="95">K838&amp;L838&amp;M838&amp;N838&amp;O838</f>
        <v/>
      </c>
      <c r="AA838" s="147" t="str">
        <f t="shared" ref="AA838:AA901" si="96">B838&amp;K838&amp;L838&amp;M838&amp;N838&amp;O838&amp;P838&amp;Q838&amp;R838&amp;S838&amp;T838&amp;U838</f>
        <v/>
      </c>
      <c r="AB838" s="147" t="str">
        <f t="shared" ref="AB838:AB901" si="97">AA838&amp;C838</f>
        <v/>
      </c>
      <c r="AC838" s="147" t="str">
        <f t="shared" si="93"/>
        <v/>
      </c>
      <c r="AD838" s="11" t="str">
        <f t="shared" ref="AD838:AD901" si="98">IF(OR($H$2="y",$H$2="m"),IF(SUMIF($AA$5:$AA$2000,AA838,$F$5:$F$2000)&lt;&gt;0,SUMIF($AA$5:$AA$2000,AA838,$F$5:$F$2000)&amp;" "&amp;$F$4&amp;" ","")&amp;IF(SUMIF($AA$5:$AA$2000,AA838,$G$5:$G$2000)&lt;&gt;0,SUMIF($AA$5:$AA$2000,AA838,$G$5:$G$2000)&amp;" "&amp;$G$4&amp;" ","")&amp;IF(SUMIF($AA$5:$AA$2000,AA838,$H$5:$H$2000)&lt;&gt;0,SUMIF($AA$5:$AA$2000,AA838,$H$5:$H$2000)&amp;" "&amp;$H$4&amp;" ","")&amp;IF(SUMIF($AA$5:$AA$2000,AA838,$I$5:$I$2000)&lt;&gt;0,SUMIF($AA$5:$AA$2000,AA838,$I$5:$I$2000)&amp;" "&amp;$I$4&amp;" ","")&amp;IF(SUMIF($AA$5:$AA$2000,AA838,$J$5:$J$2000)&lt;&gt;0,SUMIF($AA$5:$AA$2000,AA838,$J$5:$J$2000)&amp;" "&amp;$J$4&amp;" ",""),"")</f>
        <v/>
      </c>
      <c r="AE838" s="11" t="str">
        <f t="array" ref="AE838">IF(COUNTBLANK(D838)=1,"",IF(OR($H$2="y",$H$2="m"),IF(AA838=AA837,IF(OR(AB838=$AB$4:$AB837)=FALSE,AE837&amp;C838,AE837),"("&amp;C838)&amp;IF(AA838=AA839,IF(OR(AB839=$AB$4:$AB838)=FALSE,", ",""),") "),""))</f>
        <v/>
      </c>
      <c r="AF838" s="11" t="str">
        <f t="array" ref="AF838">IF((COUNTBLANK(D838)=0)*OR($H$2="y",$H$2="m"),IFERROR(LEFT(C838, FIND(" ",C838)-1), C838),"")</f>
        <v/>
      </c>
      <c r="AG838" s="11" t="str">
        <f t="array" ref="AG838">IF(COUNTBLANK(D838)=1,"",IF(OR($H$2="y",$H$2="m"),IF(AA838=AA837,IF(OR(AC838=$AC$4:$AC837)=FALSE,AG837&amp;AF838,AG837),"("&amp;AF838)&amp;IF(AA838=AA839,IF(OR(AC839=$AC$4:$AC838)=FALSE,", ",""),") "),""))</f>
        <v/>
      </c>
      <c r="AH838" s="10" t="str">
        <f>IF((COUNTBLANK(D838)=1),"",IF(D838=D837,AH837,"")&amp;IF(B837&lt;&gt;B838,((IF(COUNTBLANK(E838)=1,$D$3&amp;"Non-type material: "&amp;$D$3,$D$3&amp;INDEX('type-categories'!$A$2:$B$100,MATCH(E838,'type-categories'!$A$2:$A$100,0),2)&amp;$D$3))),"")&amp;(IF(K838&lt;&gt;K837,$C$2&amp;UPPER(K838)&amp;$C$2&amp;$K$3&amp;" ",(IF(B838&lt;&gt;B837,$C$2&amp;UPPER(K838)&amp;$C$2&amp;$K$3&amp;" ",""))))&amp;IF((AA838&lt;&gt;AA839)*($H$2="y"),AD838&amp;AE838,IF((AA838&lt;&gt;AA839)*($H$2="m"),AD838&amp;AG838,IF(($H$2&lt;&gt;"m")*($H$2&lt;&gt;"Y"),(IF(F838=0,"",F838&amp;" "&amp;$F$4&amp;" "))&amp;(IF(G838=0,"",G838&amp;" "&amp;$G$4&amp;" "))&amp;(IF(H838=0,"",H838&amp;" "&amp;H$4&amp;" "))&amp;(IF(I838=0,"",I838&amp;" "&amp;$I$4&amp;" "))&amp;(IF(J838=0,"",J838&amp;" "&amp;$J$4&amp;" ")),"")))&amp;"; "&amp;IF((B838=B837)*(AA838=AA837), "same collecting data; ", IF((B838=B837)*(Z837=Z838),"same locality; ",(IF(COUNTBLANK(L838)=1,"",$D$2&amp;L838&amp;$L$3&amp;" "&amp;$D$2))&amp;(IF(COUNTBLANK(M838)=1,"",$E$2&amp;M838&amp;$E$2&amp;", "))&amp;(IF(COUNTBLANK(N838)=1,"",N838&amp;"; "))&amp;(IF(COUNTBLANK(O838)=1,"",O838&amp;"; ")))&amp;(IF(COUNTBLANK(P838)=1,"",P838&amp;"; "))&amp;(IF(COUNTBLANK(Q838)=1,"",Q838&amp;"; "))&amp;(IF(COUNTBLANK(R838)=1,"",R838&amp;"m, "))&amp;IF((COUNTBLANK(S838)=0)*(S838&lt;&gt;S837), S838&amp;"; ","")&amp;(IF(COUNTBLANK(U838)=1,"",U838&amp;"; "))&amp;(IF(COUNTBLANK(T838)=1,"",IF(COUNTBLANK(F$2)=1,T838&amp;"; ",T838&amp;" "&amp;F$2&amp;"; "))))&amp;(IF(COUNTBLANK(V838)=1,"",V838&amp;"; "))&amp;IF((COUNTBLANK(C838)=1),"",C838)&amp;IF((B838=B839)*(K838=K839)*(L838=L839)*(M838=M839),IF(($H$2&lt;&gt;"m")*($H$2&lt;&gt;"Y"), " • ", IF((ISNUMBER(FIND(")",AE838))), " • ", "")),IF((B838=B839)*(K838=K839)," • ",". ")))</f>
        <v/>
      </c>
      <c r="AI838" s="1"/>
    </row>
    <row r="839" spans="1:35" x14ac:dyDescent="0.25">
      <c r="A839" s="3" t="str">
        <f t="shared" si="94"/>
        <v/>
      </c>
      <c r="B839" s="53" t="str">
        <f t="shared" si="92"/>
        <v/>
      </c>
      <c r="C839" s="57"/>
      <c r="D839" s="57"/>
      <c r="E839" s="57"/>
      <c r="F839" s="57"/>
      <c r="G839" s="57"/>
      <c r="H839" s="57"/>
      <c r="I839" s="57"/>
      <c r="J839" s="57"/>
      <c r="K839" s="57"/>
      <c r="L839" s="57"/>
      <c r="M839" s="54"/>
      <c r="N839" s="57"/>
      <c r="O839" s="58"/>
      <c r="P839" s="58"/>
      <c r="Q839" s="58"/>
      <c r="R839" s="58"/>
      <c r="S839" s="54"/>
      <c r="T839" s="57"/>
      <c r="U839" s="57"/>
      <c r="V839" s="57"/>
      <c r="W839" s="57"/>
      <c r="X839" s="147" t="str">
        <f>IF(COUNTBLANK(D839)=1,"",IF('order-admin-units'!$I$1&lt;&gt;"y", "", IF(COUNTBLANK(K839)=1, 'order-admin-units'!$B$1+1, VLOOKUP(K839, ordercountry, 2))))</f>
        <v/>
      </c>
      <c r="Y839" s="147" t="str">
        <f>IF(COUNTBLANK(D839)=1,"",IF('order-admin-units'!$I$1&lt;&gt;"y", "", IF(COUNTBLANK(K839:L839)&gt;0, 'order-admin-units'!$B$2+1, VLOOKUP(K839&amp;"@"&amp;L839, orderadmin, 2))))</f>
        <v/>
      </c>
      <c r="Z839" s="147" t="str">
        <f t="shared" si="95"/>
        <v/>
      </c>
      <c r="AA839" s="147" t="str">
        <f t="shared" si="96"/>
        <v/>
      </c>
      <c r="AB839" s="147" t="str">
        <f t="shared" si="97"/>
        <v/>
      </c>
      <c r="AC839" s="147" t="str">
        <f t="shared" si="93"/>
        <v/>
      </c>
      <c r="AD839" s="11" t="str">
        <f t="shared" si="98"/>
        <v/>
      </c>
      <c r="AE839" s="11" t="str">
        <f t="array" ref="AE839">IF(COUNTBLANK(D839)=1,"",IF(OR($H$2="y",$H$2="m"),IF(AA839=AA838,IF(OR(AB839=$AB$4:$AB838)=FALSE,AE838&amp;C839,AE838),"("&amp;C839)&amp;IF(AA839=AA840,IF(OR(AB840=$AB$4:$AB839)=FALSE,", ",""),") "),""))</f>
        <v/>
      </c>
      <c r="AF839" s="11" t="str">
        <f t="array" ref="AF839">IF((COUNTBLANK(D839)=0)*OR($H$2="y",$H$2="m"),IFERROR(LEFT(C839, FIND(" ",C839)-1), C839),"")</f>
        <v/>
      </c>
      <c r="AG839" s="11" t="str">
        <f t="array" ref="AG839">IF(COUNTBLANK(D839)=1,"",IF(OR($H$2="y",$H$2="m"),IF(AA839=AA838,IF(OR(AC839=$AC$4:$AC838)=FALSE,AG838&amp;AF839,AG838),"("&amp;AF839)&amp;IF(AA839=AA840,IF(OR(AC840=$AC$4:$AC839)=FALSE,", ",""),") "),""))</f>
        <v/>
      </c>
      <c r="AH839" s="10" t="str">
        <f>IF((COUNTBLANK(D839)=1),"",IF(D839=D838,AH838,"")&amp;IF(B838&lt;&gt;B839,((IF(COUNTBLANK(E839)=1,$D$3&amp;"Non-type material: "&amp;$D$3,$D$3&amp;INDEX('type-categories'!$A$2:$B$100,MATCH(E839,'type-categories'!$A$2:$A$100,0),2)&amp;$D$3))),"")&amp;(IF(K839&lt;&gt;K838,$C$2&amp;UPPER(K839)&amp;$C$2&amp;$K$3&amp;" ",(IF(B839&lt;&gt;B838,$C$2&amp;UPPER(K839)&amp;$C$2&amp;$K$3&amp;" ",""))))&amp;IF((AA839&lt;&gt;AA840)*($H$2="y"),AD839&amp;AE839,IF((AA839&lt;&gt;AA840)*($H$2="m"),AD839&amp;AG839,IF(($H$2&lt;&gt;"m")*($H$2&lt;&gt;"Y"),(IF(F839=0,"",F839&amp;" "&amp;$F$4&amp;" "))&amp;(IF(G839=0,"",G839&amp;" "&amp;$G$4&amp;" "))&amp;(IF(H839=0,"",H839&amp;" "&amp;H$4&amp;" "))&amp;(IF(I839=0,"",I839&amp;" "&amp;$I$4&amp;" "))&amp;(IF(J839=0,"",J839&amp;" "&amp;$J$4&amp;" ")),"")))&amp;"; "&amp;IF((B839=B838)*(AA839=AA838), "same collecting data; ", IF((B839=B838)*(Z838=Z839),"same locality; ",(IF(COUNTBLANK(L839)=1,"",$D$2&amp;L839&amp;$L$3&amp;" "&amp;$D$2))&amp;(IF(COUNTBLANK(M839)=1,"",$E$2&amp;M839&amp;$E$2&amp;", "))&amp;(IF(COUNTBLANK(N839)=1,"",N839&amp;"; "))&amp;(IF(COUNTBLANK(O839)=1,"",O839&amp;"; ")))&amp;(IF(COUNTBLANK(P839)=1,"",P839&amp;"; "))&amp;(IF(COUNTBLANK(Q839)=1,"",Q839&amp;"; "))&amp;(IF(COUNTBLANK(R839)=1,"",R839&amp;"m, "))&amp;IF((COUNTBLANK(S839)=0)*(S839&lt;&gt;S838), S839&amp;"; ","")&amp;(IF(COUNTBLANK(U839)=1,"",U839&amp;"; "))&amp;(IF(COUNTBLANK(T839)=1,"",IF(COUNTBLANK(F$2)=1,T839&amp;"; ",T839&amp;" "&amp;F$2&amp;"; "))))&amp;(IF(COUNTBLANK(V839)=1,"",V839&amp;"; "))&amp;IF((COUNTBLANK(C839)=1),"",C839)&amp;IF((B839=B840)*(K839=K840)*(L839=L840)*(M839=M840),IF(($H$2&lt;&gt;"m")*($H$2&lt;&gt;"Y"), " • ", IF((ISNUMBER(FIND(")",AE839))), " • ", "")),IF((B839=B840)*(K839=K840)," • ",". ")))</f>
        <v/>
      </c>
      <c r="AI839" s="1"/>
    </row>
    <row r="840" spans="1:35" x14ac:dyDescent="0.25">
      <c r="A840" s="3" t="str">
        <f t="shared" si="94"/>
        <v/>
      </c>
      <c r="B840" s="53" t="str">
        <f t="shared" si="92"/>
        <v/>
      </c>
      <c r="C840" s="57"/>
      <c r="D840" s="57"/>
      <c r="E840" s="57"/>
      <c r="F840" s="57"/>
      <c r="G840" s="57"/>
      <c r="H840" s="57"/>
      <c r="I840" s="57"/>
      <c r="J840" s="57"/>
      <c r="K840" s="57"/>
      <c r="L840" s="57"/>
      <c r="M840" s="54"/>
      <c r="N840" s="57"/>
      <c r="O840" s="58"/>
      <c r="P840" s="58"/>
      <c r="Q840" s="58"/>
      <c r="R840" s="58"/>
      <c r="S840" s="54"/>
      <c r="T840" s="57"/>
      <c r="U840" s="57"/>
      <c r="V840" s="57"/>
      <c r="W840" s="57"/>
      <c r="X840" s="147" t="str">
        <f>IF(COUNTBLANK(D840)=1,"",IF('order-admin-units'!$I$1&lt;&gt;"y", "", IF(COUNTBLANK(K840)=1, 'order-admin-units'!$B$1+1, VLOOKUP(K840, ordercountry, 2))))</f>
        <v/>
      </c>
      <c r="Y840" s="147" t="str">
        <f>IF(COUNTBLANK(D840)=1,"",IF('order-admin-units'!$I$1&lt;&gt;"y", "", IF(COUNTBLANK(K840:L840)&gt;0, 'order-admin-units'!$B$2+1, VLOOKUP(K840&amp;"@"&amp;L840, orderadmin, 2))))</f>
        <v/>
      </c>
      <c r="Z840" s="147" t="str">
        <f t="shared" si="95"/>
        <v/>
      </c>
      <c r="AA840" s="147" t="str">
        <f t="shared" si="96"/>
        <v/>
      </c>
      <c r="AB840" s="147" t="str">
        <f t="shared" si="97"/>
        <v/>
      </c>
      <c r="AC840" s="147" t="str">
        <f t="shared" si="93"/>
        <v/>
      </c>
      <c r="AD840" s="11" t="str">
        <f t="shared" si="98"/>
        <v/>
      </c>
      <c r="AE840" s="11" t="str">
        <f t="array" ref="AE840">IF(COUNTBLANK(D840)=1,"",IF(OR($H$2="y",$H$2="m"),IF(AA840=AA839,IF(OR(AB840=$AB$4:$AB839)=FALSE,AE839&amp;C840,AE839),"("&amp;C840)&amp;IF(AA840=AA841,IF(OR(AB841=$AB$4:$AB840)=FALSE,", ",""),") "),""))</f>
        <v/>
      </c>
      <c r="AF840" s="11" t="str">
        <f t="array" ref="AF840">IF((COUNTBLANK(D840)=0)*OR($H$2="y",$H$2="m"),IFERROR(LEFT(C840, FIND(" ",C840)-1), C840),"")</f>
        <v/>
      </c>
      <c r="AG840" s="11" t="str">
        <f t="array" ref="AG840">IF(COUNTBLANK(D840)=1,"",IF(OR($H$2="y",$H$2="m"),IF(AA840=AA839,IF(OR(AC840=$AC$4:$AC839)=FALSE,AG839&amp;AF840,AG839),"("&amp;AF840)&amp;IF(AA840=AA841,IF(OR(AC841=$AC$4:$AC840)=FALSE,", ",""),") "),""))</f>
        <v/>
      </c>
      <c r="AH840" s="10" t="str">
        <f>IF((COUNTBLANK(D840)=1),"",IF(D840=D839,AH839,"")&amp;IF(B839&lt;&gt;B840,((IF(COUNTBLANK(E840)=1,$D$3&amp;"Non-type material: "&amp;$D$3,$D$3&amp;INDEX('type-categories'!$A$2:$B$100,MATCH(E840,'type-categories'!$A$2:$A$100,0),2)&amp;$D$3))),"")&amp;(IF(K840&lt;&gt;K839,$C$2&amp;UPPER(K840)&amp;$C$2&amp;$K$3&amp;" ",(IF(B840&lt;&gt;B839,$C$2&amp;UPPER(K840)&amp;$C$2&amp;$K$3&amp;" ",""))))&amp;IF((AA840&lt;&gt;AA841)*($H$2="y"),AD840&amp;AE840,IF((AA840&lt;&gt;AA841)*($H$2="m"),AD840&amp;AG840,IF(($H$2&lt;&gt;"m")*($H$2&lt;&gt;"Y"),(IF(F840=0,"",F840&amp;" "&amp;$F$4&amp;" "))&amp;(IF(G840=0,"",G840&amp;" "&amp;$G$4&amp;" "))&amp;(IF(H840=0,"",H840&amp;" "&amp;H$4&amp;" "))&amp;(IF(I840=0,"",I840&amp;" "&amp;$I$4&amp;" "))&amp;(IF(J840=0,"",J840&amp;" "&amp;$J$4&amp;" ")),"")))&amp;"; "&amp;IF((B840=B839)*(AA840=AA839), "same collecting data; ", IF((B840=B839)*(Z839=Z840),"same locality; ",(IF(COUNTBLANK(L840)=1,"",$D$2&amp;L840&amp;$L$3&amp;" "&amp;$D$2))&amp;(IF(COUNTBLANK(M840)=1,"",$E$2&amp;M840&amp;$E$2&amp;", "))&amp;(IF(COUNTBLANK(N840)=1,"",N840&amp;"; "))&amp;(IF(COUNTBLANK(O840)=1,"",O840&amp;"; ")))&amp;(IF(COUNTBLANK(P840)=1,"",P840&amp;"; "))&amp;(IF(COUNTBLANK(Q840)=1,"",Q840&amp;"; "))&amp;(IF(COUNTBLANK(R840)=1,"",R840&amp;"m, "))&amp;IF((COUNTBLANK(S840)=0)*(S840&lt;&gt;S839), S840&amp;"; ","")&amp;(IF(COUNTBLANK(U840)=1,"",U840&amp;"; "))&amp;(IF(COUNTBLANK(T840)=1,"",IF(COUNTBLANK(F$2)=1,T840&amp;"; ",T840&amp;" "&amp;F$2&amp;"; "))))&amp;(IF(COUNTBLANK(V840)=1,"",V840&amp;"; "))&amp;IF((COUNTBLANK(C840)=1),"",C840)&amp;IF((B840=B841)*(K840=K841)*(L840=L841)*(M840=M841),IF(($H$2&lt;&gt;"m")*($H$2&lt;&gt;"Y"), " • ", IF((ISNUMBER(FIND(")",AE840))), " • ", "")),IF((B840=B841)*(K840=K841)," • ",". ")))</f>
        <v/>
      </c>
      <c r="AI840" s="1"/>
    </row>
    <row r="841" spans="1:35" x14ac:dyDescent="0.25">
      <c r="A841" s="3" t="str">
        <f t="shared" si="94"/>
        <v/>
      </c>
      <c r="B841" s="53" t="str">
        <f t="shared" si="92"/>
        <v/>
      </c>
      <c r="C841" s="57"/>
      <c r="D841" s="57"/>
      <c r="E841" s="57"/>
      <c r="F841" s="57"/>
      <c r="G841" s="57"/>
      <c r="H841" s="57"/>
      <c r="I841" s="57"/>
      <c r="J841" s="57"/>
      <c r="K841" s="57"/>
      <c r="L841" s="57"/>
      <c r="M841" s="54"/>
      <c r="N841" s="57"/>
      <c r="O841" s="58"/>
      <c r="P841" s="58"/>
      <c r="Q841" s="58"/>
      <c r="R841" s="58"/>
      <c r="S841" s="54"/>
      <c r="T841" s="57"/>
      <c r="U841" s="57"/>
      <c r="V841" s="57"/>
      <c r="W841" s="57"/>
      <c r="X841" s="147" t="str">
        <f>IF(COUNTBLANK(D841)=1,"",IF('order-admin-units'!$I$1&lt;&gt;"y", "", IF(COUNTBLANK(K841)=1, 'order-admin-units'!$B$1+1, VLOOKUP(K841, ordercountry, 2))))</f>
        <v/>
      </c>
      <c r="Y841" s="147" t="str">
        <f>IF(COUNTBLANK(D841)=1,"",IF('order-admin-units'!$I$1&lt;&gt;"y", "", IF(COUNTBLANK(K841:L841)&gt;0, 'order-admin-units'!$B$2+1, VLOOKUP(K841&amp;"@"&amp;L841, orderadmin, 2))))</f>
        <v/>
      </c>
      <c r="Z841" s="147" t="str">
        <f t="shared" si="95"/>
        <v/>
      </c>
      <c r="AA841" s="147" t="str">
        <f t="shared" si="96"/>
        <v/>
      </c>
      <c r="AB841" s="147" t="str">
        <f t="shared" si="97"/>
        <v/>
      </c>
      <c r="AC841" s="147" t="str">
        <f t="shared" si="93"/>
        <v/>
      </c>
      <c r="AD841" s="11" t="str">
        <f t="shared" si="98"/>
        <v/>
      </c>
      <c r="AE841" s="11" t="str">
        <f t="array" ref="AE841">IF(COUNTBLANK(D841)=1,"",IF(OR($H$2="y",$H$2="m"),IF(AA841=AA840,IF(OR(AB841=$AB$4:$AB840)=FALSE,AE840&amp;C841,AE840),"("&amp;C841)&amp;IF(AA841=AA842,IF(OR(AB842=$AB$4:$AB841)=FALSE,", ",""),") "),""))</f>
        <v/>
      </c>
      <c r="AF841" s="11" t="str">
        <f t="array" ref="AF841">IF((COUNTBLANK(D841)=0)*OR($H$2="y",$H$2="m"),IFERROR(LEFT(C841, FIND(" ",C841)-1), C841),"")</f>
        <v/>
      </c>
      <c r="AG841" s="11" t="str">
        <f t="array" ref="AG841">IF(COUNTBLANK(D841)=1,"",IF(OR($H$2="y",$H$2="m"),IF(AA841=AA840,IF(OR(AC841=$AC$4:$AC840)=FALSE,AG840&amp;AF841,AG840),"("&amp;AF841)&amp;IF(AA841=AA842,IF(OR(AC842=$AC$4:$AC841)=FALSE,", ",""),") "),""))</f>
        <v/>
      </c>
      <c r="AH841" s="10" t="str">
        <f>IF((COUNTBLANK(D841)=1),"",IF(D841=D840,AH840,"")&amp;IF(B840&lt;&gt;B841,((IF(COUNTBLANK(E841)=1,$D$3&amp;"Non-type material: "&amp;$D$3,$D$3&amp;INDEX('type-categories'!$A$2:$B$100,MATCH(E841,'type-categories'!$A$2:$A$100,0),2)&amp;$D$3))),"")&amp;(IF(K841&lt;&gt;K840,$C$2&amp;UPPER(K841)&amp;$C$2&amp;$K$3&amp;" ",(IF(B841&lt;&gt;B840,$C$2&amp;UPPER(K841)&amp;$C$2&amp;$K$3&amp;" ",""))))&amp;IF((AA841&lt;&gt;AA842)*($H$2="y"),AD841&amp;AE841,IF((AA841&lt;&gt;AA842)*($H$2="m"),AD841&amp;AG841,IF(($H$2&lt;&gt;"m")*($H$2&lt;&gt;"Y"),(IF(F841=0,"",F841&amp;" "&amp;$F$4&amp;" "))&amp;(IF(G841=0,"",G841&amp;" "&amp;$G$4&amp;" "))&amp;(IF(H841=0,"",H841&amp;" "&amp;H$4&amp;" "))&amp;(IF(I841=0,"",I841&amp;" "&amp;$I$4&amp;" "))&amp;(IF(J841=0,"",J841&amp;" "&amp;$J$4&amp;" ")),"")))&amp;"; "&amp;IF((B841=B840)*(AA841=AA840), "same collecting data; ", IF((B841=B840)*(Z840=Z841),"same locality; ",(IF(COUNTBLANK(L841)=1,"",$D$2&amp;L841&amp;$L$3&amp;" "&amp;$D$2))&amp;(IF(COUNTBLANK(M841)=1,"",$E$2&amp;M841&amp;$E$2&amp;", "))&amp;(IF(COUNTBLANK(N841)=1,"",N841&amp;"; "))&amp;(IF(COUNTBLANK(O841)=1,"",O841&amp;"; ")))&amp;(IF(COUNTBLANK(P841)=1,"",P841&amp;"; "))&amp;(IF(COUNTBLANK(Q841)=1,"",Q841&amp;"; "))&amp;(IF(COUNTBLANK(R841)=1,"",R841&amp;"m, "))&amp;IF((COUNTBLANK(S841)=0)*(S841&lt;&gt;S840), S841&amp;"; ","")&amp;(IF(COUNTBLANK(U841)=1,"",U841&amp;"; "))&amp;(IF(COUNTBLANK(T841)=1,"",IF(COUNTBLANK(F$2)=1,T841&amp;"; ",T841&amp;" "&amp;F$2&amp;"; "))))&amp;(IF(COUNTBLANK(V841)=1,"",V841&amp;"; "))&amp;IF((COUNTBLANK(C841)=1),"",C841)&amp;IF((B841=B842)*(K841=K842)*(L841=L842)*(M841=M842),IF(($H$2&lt;&gt;"m")*($H$2&lt;&gt;"Y"), " • ", IF((ISNUMBER(FIND(")",AE841))), " • ", "")),IF((B841=B842)*(K841=K842)," • ",". ")))</f>
        <v/>
      </c>
      <c r="AI841" s="1"/>
    </row>
    <row r="842" spans="1:35" x14ac:dyDescent="0.25">
      <c r="A842" s="3" t="str">
        <f t="shared" si="94"/>
        <v/>
      </c>
      <c r="B842" s="53" t="str">
        <f t="shared" si="92"/>
        <v/>
      </c>
      <c r="C842" s="57"/>
      <c r="D842" s="57"/>
      <c r="E842" s="57"/>
      <c r="F842" s="57"/>
      <c r="G842" s="57"/>
      <c r="H842" s="57"/>
      <c r="I842" s="57"/>
      <c r="J842" s="57"/>
      <c r="K842" s="57"/>
      <c r="L842" s="57"/>
      <c r="M842" s="54"/>
      <c r="N842" s="57"/>
      <c r="O842" s="58"/>
      <c r="P842" s="58"/>
      <c r="Q842" s="58"/>
      <c r="R842" s="58"/>
      <c r="S842" s="54"/>
      <c r="T842" s="57"/>
      <c r="U842" s="57"/>
      <c r="V842" s="57"/>
      <c r="W842" s="57"/>
      <c r="X842" s="147" t="str">
        <f>IF(COUNTBLANK(D842)=1,"",IF('order-admin-units'!$I$1&lt;&gt;"y", "", IF(COUNTBLANK(K842)=1, 'order-admin-units'!$B$1+1, VLOOKUP(K842, ordercountry, 2))))</f>
        <v/>
      </c>
      <c r="Y842" s="147" t="str">
        <f>IF(COUNTBLANK(D842)=1,"",IF('order-admin-units'!$I$1&lt;&gt;"y", "", IF(COUNTBLANK(K842:L842)&gt;0, 'order-admin-units'!$B$2+1, VLOOKUP(K842&amp;"@"&amp;L842, orderadmin, 2))))</f>
        <v/>
      </c>
      <c r="Z842" s="147" t="str">
        <f t="shared" si="95"/>
        <v/>
      </c>
      <c r="AA842" s="147" t="str">
        <f t="shared" si="96"/>
        <v/>
      </c>
      <c r="AB842" s="147" t="str">
        <f t="shared" si="97"/>
        <v/>
      </c>
      <c r="AC842" s="147" t="str">
        <f t="shared" si="93"/>
        <v/>
      </c>
      <c r="AD842" s="11" t="str">
        <f t="shared" si="98"/>
        <v/>
      </c>
      <c r="AE842" s="11" t="str">
        <f t="array" ref="AE842">IF(COUNTBLANK(D842)=1,"",IF(OR($H$2="y",$H$2="m"),IF(AA842=AA841,IF(OR(AB842=$AB$4:$AB841)=FALSE,AE841&amp;C842,AE841),"("&amp;C842)&amp;IF(AA842=AA843,IF(OR(AB843=$AB$4:$AB842)=FALSE,", ",""),") "),""))</f>
        <v/>
      </c>
      <c r="AF842" s="11" t="str">
        <f t="array" ref="AF842">IF((COUNTBLANK(D842)=0)*OR($H$2="y",$H$2="m"),IFERROR(LEFT(C842, FIND(" ",C842)-1), C842),"")</f>
        <v/>
      </c>
      <c r="AG842" s="11" t="str">
        <f t="array" ref="AG842">IF(COUNTBLANK(D842)=1,"",IF(OR($H$2="y",$H$2="m"),IF(AA842=AA841,IF(OR(AC842=$AC$4:$AC841)=FALSE,AG841&amp;AF842,AG841),"("&amp;AF842)&amp;IF(AA842=AA843,IF(OR(AC843=$AC$4:$AC842)=FALSE,", ",""),") "),""))</f>
        <v/>
      </c>
      <c r="AH842" s="10" t="str">
        <f>IF((COUNTBLANK(D842)=1),"",IF(D842=D841,AH841,"")&amp;IF(B841&lt;&gt;B842,((IF(COUNTBLANK(E842)=1,$D$3&amp;"Non-type material: "&amp;$D$3,$D$3&amp;INDEX('type-categories'!$A$2:$B$100,MATCH(E842,'type-categories'!$A$2:$A$100,0),2)&amp;$D$3))),"")&amp;(IF(K842&lt;&gt;K841,$C$2&amp;UPPER(K842)&amp;$C$2&amp;$K$3&amp;" ",(IF(B842&lt;&gt;B841,$C$2&amp;UPPER(K842)&amp;$C$2&amp;$K$3&amp;" ",""))))&amp;IF((AA842&lt;&gt;AA843)*($H$2="y"),AD842&amp;AE842,IF((AA842&lt;&gt;AA843)*($H$2="m"),AD842&amp;AG842,IF(($H$2&lt;&gt;"m")*($H$2&lt;&gt;"Y"),(IF(F842=0,"",F842&amp;" "&amp;$F$4&amp;" "))&amp;(IF(G842=0,"",G842&amp;" "&amp;$G$4&amp;" "))&amp;(IF(H842=0,"",H842&amp;" "&amp;H$4&amp;" "))&amp;(IF(I842=0,"",I842&amp;" "&amp;$I$4&amp;" "))&amp;(IF(J842=0,"",J842&amp;" "&amp;$J$4&amp;" ")),"")))&amp;"; "&amp;IF((B842=B841)*(AA842=AA841), "same collecting data; ", IF((B842=B841)*(Z841=Z842),"same locality; ",(IF(COUNTBLANK(L842)=1,"",$D$2&amp;L842&amp;$L$3&amp;" "&amp;$D$2))&amp;(IF(COUNTBLANK(M842)=1,"",$E$2&amp;M842&amp;$E$2&amp;", "))&amp;(IF(COUNTBLANK(N842)=1,"",N842&amp;"; "))&amp;(IF(COUNTBLANK(O842)=1,"",O842&amp;"; ")))&amp;(IF(COUNTBLANK(P842)=1,"",P842&amp;"; "))&amp;(IF(COUNTBLANK(Q842)=1,"",Q842&amp;"; "))&amp;(IF(COUNTBLANK(R842)=1,"",R842&amp;"m, "))&amp;IF((COUNTBLANK(S842)=0)*(S842&lt;&gt;S841), S842&amp;"; ","")&amp;(IF(COUNTBLANK(U842)=1,"",U842&amp;"; "))&amp;(IF(COUNTBLANK(T842)=1,"",IF(COUNTBLANK(F$2)=1,T842&amp;"; ",T842&amp;" "&amp;F$2&amp;"; "))))&amp;(IF(COUNTBLANK(V842)=1,"",V842&amp;"; "))&amp;IF((COUNTBLANK(C842)=1),"",C842)&amp;IF((B842=B843)*(K842=K843)*(L842=L843)*(M842=M843),IF(($H$2&lt;&gt;"m")*($H$2&lt;&gt;"Y"), " • ", IF((ISNUMBER(FIND(")",AE842))), " • ", "")),IF((B842=B843)*(K842=K843)," • ",". ")))</f>
        <v/>
      </c>
      <c r="AI842" s="1"/>
    </row>
    <row r="843" spans="1:35" x14ac:dyDescent="0.25">
      <c r="A843" s="3" t="str">
        <f t="shared" si="94"/>
        <v/>
      </c>
      <c r="B843" s="53" t="str">
        <f t="shared" si="92"/>
        <v/>
      </c>
      <c r="C843" s="57"/>
      <c r="D843" s="57"/>
      <c r="E843" s="57"/>
      <c r="F843" s="57"/>
      <c r="G843" s="57"/>
      <c r="H843" s="57"/>
      <c r="I843" s="57"/>
      <c r="J843" s="57"/>
      <c r="K843" s="57"/>
      <c r="L843" s="57"/>
      <c r="M843" s="54"/>
      <c r="N843" s="57"/>
      <c r="O843" s="58"/>
      <c r="P843" s="58"/>
      <c r="Q843" s="58"/>
      <c r="R843" s="58"/>
      <c r="S843" s="54"/>
      <c r="T843" s="57"/>
      <c r="U843" s="57"/>
      <c r="V843" s="57"/>
      <c r="W843" s="57"/>
      <c r="X843" s="147" t="str">
        <f>IF(COUNTBLANK(D843)=1,"",IF('order-admin-units'!$I$1&lt;&gt;"y", "", IF(COUNTBLANK(K843)=1, 'order-admin-units'!$B$1+1, VLOOKUP(K843, ordercountry, 2))))</f>
        <v/>
      </c>
      <c r="Y843" s="147" t="str">
        <f>IF(COUNTBLANK(D843)=1,"",IF('order-admin-units'!$I$1&lt;&gt;"y", "", IF(COUNTBLANK(K843:L843)&gt;0, 'order-admin-units'!$B$2+1, VLOOKUP(K843&amp;"@"&amp;L843, orderadmin, 2))))</f>
        <v/>
      </c>
      <c r="Z843" s="147" t="str">
        <f t="shared" si="95"/>
        <v/>
      </c>
      <c r="AA843" s="147" t="str">
        <f t="shared" si="96"/>
        <v/>
      </c>
      <c r="AB843" s="147" t="str">
        <f t="shared" si="97"/>
        <v/>
      </c>
      <c r="AC843" s="147" t="str">
        <f t="shared" si="93"/>
        <v/>
      </c>
      <c r="AD843" s="11" t="str">
        <f t="shared" si="98"/>
        <v/>
      </c>
      <c r="AE843" s="11" t="str">
        <f t="array" ref="AE843">IF(COUNTBLANK(D843)=1,"",IF(OR($H$2="y",$H$2="m"),IF(AA843=AA842,IF(OR(AB843=$AB$4:$AB842)=FALSE,AE842&amp;C843,AE842),"("&amp;C843)&amp;IF(AA843=AA844,IF(OR(AB844=$AB$4:$AB843)=FALSE,", ",""),") "),""))</f>
        <v/>
      </c>
      <c r="AF843" s="11" t="str">
        <f t="array" ref="AF843">IF((COUNTBLANK(D843)=0)*OR($H$2="y",$H$2="m"),IFERROR(LEFT(C843, FIND(" ",C843)-1), C843),"")</f>
        <v/>
      </c>
      <c r="AG843" s="11" t="str">
        <f t="array" ref="AG843">IF(COUNTBLANK(D843)=1,"",IF(OR($H$2="y",$H$2="m"),IF(AA843=AA842,IF(OR(AC843=$AC$4:$AC842)=FALSE,AG842&amp;AF843,AG842),"("&amp;AF843)&amp;IF(AA843=AA844,IF(OR(AC844=$AC$4:$AC843)=FALSE,", ",""),") "),""))</f>
        <v/>
      </c>
      <c r="AH843" s="10" t="str">
        <f>IF((COUNTBLANK(D843)=1),"",IF(D843=D842,AH842,"")&amp;IF(B842&lt;&gt;B843,((IF(COUNTBLANK(E843)=1,$D$3&amp;"Non-type material: "&amp;$D$3,$D$3&amp;INDEX('type-categories'!$A$2:$B$100,MATCH(E843,'type-categories'!$A$2:$A$100,0),2)&amp;$D$3))),"")&amp;(IF(K843&lt;&gt;K842,$C$2&amp;UPPER(K843)&amp;$C$2&amp;$K$3&amp;" ",(IF(B843&lt;&gt;B842,$C$2&amp;UPPER(K843)&amp;$C$2&amp;$K$3&amp;" ",""))))&amp;IF((AA843&lt;&gt;AA844)*($H$2="y"),AD843&amp;AE843,IF((AA843&lt;&gt;AA844)*($H$2="m"),AD843&amp;AG843,IF(($H$2&lt;&gt;"m")*($H$2&lt;&gt;"Y"),(IF(F843=0,"",F843&amp;" "&amp;$F$4&amp;" "))&amp;(IF(G843=0,"",G843&amp;" "&amp;$G$4&amp;" "))&amp;(IF(H843=0,"",H843&amp;" "&amp;H$4&amp;" "))&amp;(IF(I843=0,"",I843&amp;" "&amp;$I$4&amp;" "))&amp;(IF(J843=0,"",J843&amp;" "&amp;$J$4&amp;" ")),"")))&amp;"; "&amp;IF((B843=B842)*(AA843=AA842), "same collecting data; ", IF((B843=B842)*(Z842=Z843),"same locality; ",(IF(COUNTBLANK(L843)=1,"",$D$2&amp;L843&amp;$L$3&amp;" "&amp;$D$2))&amp;(IF(COUNTBLANK(M843)=1,"",$E$2&amp;M843&amp;$E$2&amp;", "))&amp;(IF(COUNTBLANK(N843)=1,"",N843&amp;"; "))&amp;(IF(COUNTBLANK(O843)=1,"",O843&amp;"; ")))&amp;(IF(COUNTBLANK(P843)=1,"",P843&amp;"; "))&amp;(IF(COUNTBLANK(Q843)=1,"",Q843&amp;"; "))&amp;(IF(COUNTBLANK(R843)=1,"",R843&amp;"m, "))&amp;IF((COUNTBLANK(S843)=0)*(S843&lt;&gt;S842), S843&amp;"; ","")&amp;(IF(COUNTBLANK(U843)=1,"",U843&amp;"; "))&amp;(IF(COUNTBLANK(T843)=1,"",IF(COUNTBLANK(F$2)=1,T843&amp;"; ",T843&amp;" "&amp;F$2&amp;"; "))))&amp;(IF(COUNTBLANK(V843)=1,"",V843&amp;"; "))&amp;IF((COUNTBLANK(C843)=1),"",C843)&amp;IF((B843=B844)*(K843=K844)*(L843=L844)*(M843=M844),IF(($H$2&lt;&gt;"m")*($H$2&lt;&gt;"Y"), " • ", IF((ISNUMBER(FIND(")",AE843))), " • ", "")),IF((B843=B844)*(K843=K844)," • ",". ")))</f>
        <v/>
      </c>
      <c r="AI843" s="1"/>
    </row>
    <row r="844" spans="1:35" x14ac:dyDescent="0.25">
      <c r="A844" s="3" t="str">
        <f t="shared" si="94"/>
        <v/>
      </c>
      <c r="B844" s="53" t="str">
        <f t="shared" si="92"/>
        <v/>
      </c>
      <c r="C844" s="57"/>
      <c r="D844" s="57"/>
      <c r="E844" s="57"/>
      <c r="F844" s="57"/>
      <c r="G844" s="57"/>
      <c r="H844" s="57"/>
      <c r="I844" s="57"/>
      <c r="J844" s="57"/>
      <c r="K844" s="57"/>
      <c r="L844" s="57"/>
      <c r="M844" s="54"/>
      <c r="N844" s="57"/>
      <c r="O844" s="58"/>
      <c r="P844" s="58"/>
      <c r="Q844" s="58"/>
      <c r="R844" s="58"/>
      <c r="S844" s="54"/>
      <c r="T844" s="57"/>
      <c r="U844" s="57"/>
      <c r="V844" s="57"/>
      <c r="W844" s="57"/>
      <c r="X844" s="147" t="str">
        <f>IF(COUNTBLANK(D844)=1,"",IF('order-admin-units'!$I$1&lt;&gt;"y", "", IF(COUNTBLANK(K844)=1, 'order-admin-units'!$B$1+1, VLOOKUP(K844, ordercountry, 2))))</f>
        <v/>
      </c>
      <c r="Y844" s="147" t="str">
        <f>IF(COUNTBLANK(D844)=1,"",IF('order-admin-units'!$I$1&lt;&gt;"y", "", IF(COUNTBLANK(K844:L844)&gt;0, 'order-admin-units'!$B$2+1, VLOOKUP(K844&amp;"@"&amp;L844, orderadmin, 2))))</f>
        <v/>
      </c>
      <c r="Z844" s="147" t="str">
        <f t="shared" si="95"/>
        <v/>
      </c>
      <c r="AA844" s="147" t="str">
        <f t="shared" si="96"/>
        <v/>
      </c>
      <c r="AB844" s="147" t="str">
        <f t="shared" si="97"/>
        <v/>
      </c>
      <c r="AC844" s="147" t="str">
        <f t="shared" si="93"/>
        <v/>
      </c>
      <c r="AD844" s="11" t="str">
        <f t="shared" si="98"/>
        <v/>
      </c>
      <c r="AE844" s="11" t="str">
        <f t="array" ref="AE844">IF(COUNTBLANK(D844)=1,"",IF(OR($H$2="y",$H$2="m"),IF(AA844=AA843,IF(OR(AB844=$AB$4:$AB843)=FALSE,AE843&amp;C844,AE843),"("&amp;C844)&amp;IF(AA844=AA845,IF(OR(AB845=$AB$4:$AB844)=FALSE,", ",""),") "),""))</f>
        <v/>
      </c>
      <c r="AF844" s="11" t="str">
        <f t="array" ref="AF844">IF((COUNTBLANK(D844)=0)*OR($H$2="y",$H$2="m"),IFERROR(LEFT(C844, FIND(" ",C844)-1), C844),"")</f>
        <v/>
      </c>
      <c r="AG844" s="11" t="str">
        <f t="array" ref="AG844">IF(COUNTBLANK(D844)=1,"",IF(OR($H$2="y",$H$2="m"),IF(AA844=AA843,IF(OR(AC844=$AC$4:$AC843)=FALSE,AG843&amp;AF844,AG843),"("&amp;AF844)&amp;IF(AA844=AA845,IF(OR(AC845=$AC$4:$AC844)=FALSE,", ",""),") "),""))</f>
        <v/>
      </c>
      <c r="AH844" s="10" t="str">
        <f>IF((COUNTBLANK(D844)=1),"",IF(D844=D843,AH843,"")&amp;IF(B843&lt;&gt;B844,((IF(COUNTBLANK(E844)=1,$D$3&amp;"Non-type material: "&amp;$D$3,$D$3&amp;INDEX('type-categories'!$A$2:$B$100,MATCH(E844,'type-categories'!$A$2:$A$100,0),2)&amp;$D$3))),"")&amp;(IF(K844&lt;&gt;K843,$C$2&amp;UPPER(K844)&amp;$C$2&amp;$K$3&amp;" ",(IF(B844&lt;&gt;B843,$C$2&amp;UPPER(K844)&amp;$C$2&amp;$K$3&amp;" ",""))))&amp;IF((AA844&lt;&gt;AA845)*($H$2="y"),AD844&amp;AE844,IF((AA844&lt;&gt;AA845)*($H$2="m"),AD844&amp;AG844,IF(($H$2&lt;&gt;"m")*($H$2&lt;&gt;"Y"),(IF(F844=0,"",F844&amp;" "&amp;$F$4&amp;" "))&amp;(IF(G844=0,"",G844&amp;" "&amp;$G$4&amp;" "))&amp;(IF(H844=0,"",H844&amp;" "&amp;H$4&amp;" "))&amp;(IF(I844=0,"",I844&amp;" "&amp;$I$4&amp;" "))&amp;(IF(J844=0,"",J844&amp;" "&amp;$J$4&amp;" ")),"")))&amp;"; "&amp;IF((B844=B843)*(AA844=AA843), "same collecting data; ", IF((B844=B843)*(Z843=Z844),"same locality; ",(IF(COUNTBLANK(L844)=1,"",$D$2&amp;L844&amp;$L$3&amp;" "&amp;$D$2))&amp;(IF(COUNTBLANK(M844)=1,"",$E$2&amp;M844&amp;$E$2&amp;", "))&amp;(IF(COUNTBLANK(N844)=1,"",N844&amp;"; "))&amp;(IF(COUNTBLANK(O844)=1,"",O844&amp;"; ")))&amp;(IF(COUNTBLANK(P844)=1,"",P844&amp;"; "))&amp;(IF(COUNTBLANK(Q844)=1,"",Q844&amp;"; "))&amp;(IF(COUNTBLANK(R844)=1,"",R844&amp;"m, "))&amp;IF((COUNTBLANK(S844)=0)*(S844&lt;&gt;S843), S844&amp;"; ","")&amp;(IF(COUNTBLANK(U844)=1,"",U844&amp;"; "))&amp;(IF(COUNTBLANK(T844)=1,"",IF(COUNTBLANK(F$2)=1,T844&amp;"; ",T844&amp;" "&amp;F$2&amp;"; "))))&amp;(IF(COUNTBLANK(V844)=1,"",V844&amp;"; "))&amp;IF((COUNTBLANK(C844)=1),"",C844)&amp;IF((B844=B845)*(K844=K845)*(L844=L845)*(M844=M845),IF(($H$2&lt;&gt;"m")*($H$2&lt;&gt;"Y"), " • ", IF((ISNUMBER(FIND(")",AE844))), " • ", "")),IF((B844=B845)*(K844=K845)," • ",". ")))</f>
        <v/>
      </c>
      <c r="AI844" s="1"/>
    </row>
    <row r="845" spans="1:35" x14ac:dyDescent="0.25">
      <c r="A845" s="3" t="str">
        <f t="shared" si="94"/>
        <v/>
      </c>
      <c r="B845" s="53" t="str">
        <f t="shared" si="92"/>
        <v/>
      </c>
      <c r="C845" s="57"/>
      <c r="D845" s="57"/>
      <c r="E845" s="57"/>
      <c r="F845" s="57"/>
      <c r="G845" s="57"/>
      <c r="H845" s="57"/>
      <c r="I845" s="57"/>
      <c r="J845" s="57"/>
      <c r="K845" s="57"/>
      <c r="L845" s="57"/>
      <c r="M845" s="54"/>
      <c r="N845" s="57"/>
      <c r="O845" s="58"/>
      <c r="P845" s="58"/>
      <c r="Q845" s="58"/>
      <c r="R845" s="58"/>
      <c r="S845" s="54"/>
      <c r="T845" s="57"/>
      <c r="U845" s="57"/>
      <c r="V845" s="57"/>
      <c r="W845" s="57"/>
      <c r="X845" s="147" t="str">
        <f>IF(COUNTBLANK(D845)=1,"",IF('order-admin-units'!$I$1&lt;&gt;"y", "", IF(COUNTBLANK(K845)=1, 'order-admin-units'!$B$1+1, VLOOKUP(K845, ordercountry, 2))))</f>
        <v/>
      </c>
      <c r="Y845" s="147" t="str">
        <f>IF(COUNTBLANK(D845)=1,"",IF('order-admin-units'!$I$1&lt;&gt;"y", "", IF(COUNTBLANK(K845:L845)&gt;0, 'order-admin-units'!$B$2+1, VLOOKUP(K845&amp;"@"&amp;L845, orderadmin, 2))))</f>
        <v/>
      </c>
      <c r="Z845" s="147" t="str">
        <f t="shared" si="95"/>
        <v/>
      </c>
      <c r="AA845" s="147" t="str">
        <f t="shared" si="96"/>
        <v/>
      </c>
      <c r="AB845" s="147" t="str">
        <f t="shared" si="97"/>
        <v/>
      </c>
      <c r="AC845" s="147" t="str">
        <f t="shared" si="93"/>
        <v/>
      </c>
      <c r="AD845" s="11" t="str">
        <f t="shared" si="98"/>
        <v/>
      </c>
      <c r="AE845" s="11" t="str">
        <f t="array" ref="AE845">IF(COUNTBLANK(D845)=1,"",IF(OR($H$2="y",$H$2="m"),IF(AA845=AA844,IF(OR(AB845=$AB$4:$AB844)=FALSE,AE844&amp;C845,AE844),"("&amp;C845)&amp;IF(AA845=AA846,IF(OR(AB846=$AB$4:$AB845)=FALSE,", ",""),") "),""))</f>
        <v/>
      </c>
      <c r="AF845" s="11" t="str">
        <f t="array" ref="AF845">IF((COUNTBLANK(D845)=0)*OR($H$2="y",$H$2="m"),IFERROR(LEFT(C845, FIND(" ",C845)-1), C845),"")</f>
        <v/>
      </c>
      <c r="AG845" s="11" t="str">
        <f t="array" ref="AG845">IF(COUNTBLANK(D845)=1,"",IF(OR($H$2="y",$H$2="m"),IF(AA845=AA844,IF(OR(AC845=$AC$4:$AC844)=FALSE,AG844&amp;AF845,AG844),"("&amp;AF845)&amp;IF(AA845=AA846,IF(OR(AC846=$AC$4:$AC845)=FALSE,", ",""),") "),""))</f>
        <v/>
      </c>
      <c r="AH845" s="10" t="str">
        <f>IF((COUNTBLANK(D845)=1),"",IF(D845=D844,AH844,"")&amp;IF(B844&lt;&gt;B845,((IF(COUNTBLANK(E845)=1,$D$3&amp;"Non-type material: "&amp;$D$3,$D$3&amp;INDEX('type-categories'!$A$2:$B$100,MATCH(E845,'type-categories'!$A$2:$A$100,0),2)&amp;$D$3))),"")&amp;(IF(K845&lt;&gt;K844,$C$2&amp;UPPER(K845)&amp;$C$2&amp;$K$3&amp;" ",(IF(B845&lt;&gt;B844,$C$2&amp;UPPER(K845)&amp;$C$2&amp;$K$3&amp;" ",""))))&amp;IF((AA845&lt;&gt;AA846)*($H$2="y"),AD845&amp;AE845,IF((AA845&lt;&gt;AA846)*($H$2="m"),AD845&amp;AG845,IF(($H$2&lt;&gt;"m")*($H$2&lt;&gt;"Y"),(IF(F845=0,"",F845&amp;" "&amp;$F$4&amp;" "))&amp;(IF(G845=0,"",G845&amp;" "&amp;$G$4&amp;" "))&amp;(IF(H845=0,"",H845&amp;" "&amp;H$4&amp;" "))&amp;(IF(I845=0,"",I845&amp;" "&amp;$I$4&amp;" "))&amp;(IF(J845=0,"",J845&amp;" "&amp;$J$4&amp;" ")),"")))&amp;"; "&amp;IF((B845=B844)*(AA845=AA844), "same collecting data; ", IF((B845=B844)*(Z844=Z845),"same locality; ",(IF(COUNTBLANK(L845)=1,"",$D$2&amp;L845&amp;$L$3&amp;" "&amp;$D$2))&amp;(IF(COUNTBLANK(M845)=1,"",$E$2&amp;M845&amp;$E$2&amp;", "))&amp;(IF(COUNTBLANK(N845)=1,"",N845&amp;"; "))&amp;(IF(COUNTBLANK(O845)=1,"",O845&amp;"; ")))&amp;(IF(COUNTBLANK(P845)=1,"",P845&amp;"; "))&amp;(IF(COUNTBLANK(Q845)=1,"",Q845&amp;"; "))&amp;(IF(COUNTBLANK(R845)=1,"",R845&amp;"m, "))&amp;IF((COUNTBLANK(S845)=0)*(S845&lt;&gt;S844), S845&amp;"; ","")&amp;(IF(COUNTBLANK(U845)=1,"",U845&amp;"; "))&amp;(IF(COUNTBLANK(T845)=1,"",IF(COUNTBLANK(F$2)=1,T845&amp;"; ",T845&amp;" "&amp;F$2&amp;"; "))))&amp;(IF(COUNTBLANK(V845)=1,"",V845&amp;"; "))&amp;IF((COUNTBLANK(C845)=1),"",C845)&amp;IF((B845=B846)*(K845=K846)*(L845=L846)*(M845=M846),IF(($H$2&lt;&gt;"m")*($H$2&lt;&gt;"Y"), " • ", IF((ISNUMBER(FIND(")",AE845))), " • ", "")),IF((B845=B846)*(K845=K846)," • ",". ")))</f>
        <v/>
      </c>
      <c r="AI845" s="1"/>
    </row>
    <row r="846" spans="1:35" x14ac:dyDescent="0.25">
      <c r="A846" s="3" t="str">
        <f t="shared" si="94"/>
        <v/>
      </c>
      <c r="B846" s="53" t="str">
        <f t="shared" si="92"/>
        <v/>
      </c>
      <c r="C846" s="57"/>
      <c r="D846" s="57"/>
      <c r="E846" s="57"/>
      <c r="F846" s="57"/>
      <c r="G846" s="57"/>
      <c r="H846" s="57"/>
      <c r="I846" s="57"/>
      <c r="J846" s="57"/>
      <c r="K846" s="57"/>
      <c r="L846" s="57"/>
      <c r="M846" s="54"/>
      <c r="N846" s="57"/>
      <c r="O846" s="58"/>
      <c r="P846" s="58"/>
      <c r="Q846" s="58"/>
      <c r="R846" s="58"/>
      <c r="S846" s="54"/>
      <c r="T846" s="57"/>
      <c r="U846" s="57"/>
      <c r="V846" s="57"/>
      <c r="W846" s="57"/>
      <c r="X846" s="147" t="str">
        <f>IF(COUNTBLANK(D846)=1,"",IF('order-admin-units'!$I$1&lt;&gt;"y", "", IF(COUNTBLANK(K846)=1, 'order-admin-units'!$B$1+1, VLOOKUP(K846, ordercountry, 2))))</f>
        <v/>
      </c>
      <c r="Y846" s="147" t="str">
        <f>IF(COUNTBLANK(D846)=1,"",IF('order-admin-units'!$I$1&lt;&gt;"y", "", IF(COUNTBLANK(K846:L846)&gt;0, 'order-admin-units'!$B$2+1, VLOOKUP(K846&amp;"@"&amp;L846, orderadmin, 2))))</f>
        <v/>
      </c>
      <c r="Z846" s="147" t="str">
        <f t="shared" si="95"/>
        <v/>
      </c>
      <c r="AA846" s="147" t="str">
        <f t="shared" si="96"/>
        <v/>
      </c>
      <c r="AB846" s="147" t="str">
        <f t="shared" si="97"/>
        <v/>
      </c>
      <c r="AC846" s="147" t="str">
        <f t="shared" si="93"/>
        <v/>
      </c>
      <c r="AD846" s="11" t="str">
        <f t="shared" si="98"/>
        <v/>
      </c>
      <c r="AE846" s="11" t="str">
        <f t="array" ref="AE846">IF(COUNTBLANK(D846)=1,"",IF(OR($H$2="y",$H$2="m"),IF(AA846=AA845,IF(OR(AB846=$AB$4:$AB845)=FALSE,AE845&amp;C846,AE845),"("&amp;C846)&amp;IF(AA846=AA847,IF(OR(AB847=$AB$4:$AB846)=FALSE,", ",""),") "),""))</f>
        <v/>
      </c>
      <c r="AF846" s="11" t="str">
        <f t="array" ref="AF846">IF((COUNTBLANK(D846)=0)*OR($H$2="y",$H$2="m"),IFERROR(LEFT(C846, FIND(" ",C846)-1), C846),"")</f>
        <v/>
      </c>
      <c r="AG846" s="11" t="str">
        <f t="array" ref="AG846">IF(COUNTBLANK(D846)=1,"",IF(OR($H$2="y",$H$2="m"),IF(AA846=AA845,IF(OR(AC846=$AC$4:$AC845)=FALSE,AG845&amp;AF846,AG845),"("&amp;AF846)&amp;IF(AA846=AA847,IF(OR(AC847=$AC$4:$AC846)=FALSE,", ",""),") "),""))</f>
        <v/>
      </c>
      <c r="AH846" s="10" t="str">
        <f>IF((COUNTBLANK(D846)=1),"",IF(D846=D845,AH845,"")&amp;IF(B845&lt;&gt;B846,((IF(COUNTBLANK(E846)=1,$D$3&amp;"Non-type material: "&amp;$D$3,$D$3&amp;INDEX('type-categories'!$A$2:$B$100,MATCH(E846,'type-categories'!$A$2:$A$100,0),2)&amp;$D$3))),"")&amp;(IF(K846&lt;&gt;K845,$C$2&amp;UPPER(K846)&amp;$C$2&amp;$K$3&amp;" ",(IF(B846&lt;&gt;B845,$C$2&amp;UPPER(K846)&amp;$C$2&amp;$K$3&amp;" ",""))))&amp;IF((AA846&lt;&gt;AA847)*($H$2="y"),AD846&amp;AE846,IF((AA846&lt;&gt;AA847)*($H$2="m"),AD846&amp;AG846,IF(($H$2&lt;&gt;"m")*($H$2&lt;&gt;"Y"),(IF(F846=0,"",F846&amp;" "&amp;$F$4&amp;" "))&amp;(IF(G846=0,"",G846&amp;" "&amp;$G$4&amp;" "))&amp;(IF(H846=0,"",H846&amp;" "&amp;H$4&amp;" "))&amp;(IF(I846=0,"",I846&amp;" "&amp;$I$4&amp;" "))&amp;(IF(J846=0,"",J846&amp;" "&amp;$J$4&amp;" ")),"")))&amp;"; "&amp;IF((B846=B845)*(AA846=AA845), "same collecting data; ", IF((B846=B845)*(Z845=Z846),"same locality; ",(IF(COUNTBLANK(L846)=1,"",$D$2&amp;L846&amp;$L$3&amp;" "&amp;$D$2))&amp;(IF(COUNTBLANK(M846)=1,"",$E$2&amp;M846&amp;$E$2&amp;", "))&amp;(IF(COUNTBLANK(N846)=1,"",N846&amp;"; "))&amp;(IF(COUNTBLANK(O846)=1,"",O846&amp;"; ")))&amp;(IF(COUNTBLANK(P846)=1,"",P846&amp;"; "))&amp;(IF(COUNTBLANK(Q846)=1,"",Q846&amp;"; "))&amp;(IF(COUNTBLANK(R846)=1,"",R846&amp;"m, "))&amp;IF((COUNTBLANK(S846)=0)*(S846&lt;&gt;S845), S846&amp;"; ","")&amp;(IF(COUNTBLANK(U846)=1,"",U846&amp;"; "))&amp;(IF(COUNTBLANK(T846)=1,"",IF(COUNTBLANK(F$2)=1,T846&amp;"; ",T846&amp;" "&amp;F$2&amp;"; "))))&amp;(IF(COUNTBLANK(V846)=1,"",V846&amp;"; "))&amp;IF((COUNTBLANK(C846)=1),"",C846)&amp;IF((B846=B847)*(K846=K847)*(L846=L847)*(M846=M847),IF(($H$2&lt;&gt;"m")*($H$2&lt;&gt;"Y"), " • ", IF((ISNUMBER(FIND(")",AE846))), " • ", "")),IF((B846=B847)*(K846=K847)," • ",". ")))</f>
        <v/>
      </c>
      <c r="AI846" s="1"/>
    </row>
    <row r="847" spans="1:35" x14ac:dyDescent="0.25">
      <c r="A847" s="3" t="str">
        <f t="shared" si="94"/>
        <v/>
      </c>
      <c r="B847" s="53" t="str">
        <f t="shared" si="92"/>
        <v/>
      </c>
      <c r="C847" s="57"/>
      <c r="D847" s="57"/>
      <c r="E847" s="57"/>
      <c r="F847" s="57"/>
      <c r="G847" s="57"/>
      <c r="H847" s="57"/>
      <c r="I847" s="57"/>
      <c r="J847" s="57"/>
      <c r="K847" s="57"/>
      <c r="L847" s="57"/>
      <c r="M847" s="54"/>
      <c r="N847" s="57"/>
      <c r="O847" s="58"/>
      <c r="P847" s="58"/>
      <c r="Q847" s="58"/>
      <c r="R847" s="58"/>
      <c r="S847" s="54"/>
      <c r="T847" s="57"/>
      <c r="U847" s="57"/>
      <c r="V847" s="57"/>
      <c r="W847" s="57"/>
      <c r="X847" s="147" t="str">
        <f>IF(COUNTBLANK(D847)=1,"",IF('order-admin-units'!$I$1&lt;&gt;"y", "", IF(COUNTBLANK(K847)=1, 'order-admin-units'!$B$1+1, VLOOKUP(K847, ordercountry, 2))))</f>
        <v/>
      </c>
      <c r="Y847" s="147" t="str">
        <f>IF(COUNTBLANK(D847)=1,"",IF('order-admin-units'!$I$1&lt;&gt;"y", "", IF(COUNTBLANK(K847:L847)&gt;0, 'order-admin-units'!$B$2+1, VLOOKUP(K847&amp;"@"&amp;L847, orderadmin, 2))))</f>
        <v/>
      </c>
      <c r="Z847" s="147" t="str">
        <f t="shared" si="95"/>
        <v/>
      </c>
      <c r="AA847" s="147" t="str">
        <f t="shared" si="96"/>
        <v/>
      </c>
      <c r="AB847" s="147" t="str">
        <f t="shared" si="97"/>
        <v/>
      </c>
      <c r="AC847" s="147" t="str">
        <f t="shared" si="93"/>
        <v/>
      </c>
      <c r="AD847" s="11" t="str">
        <f t="shared" si="98"/>
        <v/>
      </c>
      <c r="AE847" s="11" t="str">
        <f t="array" ref="AE847">IF(COUNTBLANK(D847)=1,"",IF(OR($H$2="y",$H$2="m"),IF(AA847=AA846,IF(OR(AB847=$AB$4:$AB846)=FALSE,AE846&amp;C847,AE846),"("&amp;C847)&amp;IF(AA847=AA848,IF(OR(AB848=$AB$4:$AB847)=FALSE,", ",""),") "),""))</f>
        <v/>
      </c>
      <c r="AF847" s="11" t="str">
        <f t="array" ref="AF847">IF((COUNTBLANK(D847)=0)*OR($H$2="y",$H$2="m"),IFERROR(LEFT(C847, FIND(" ",C847)-1), C847),"")</f>
        <v/>
      </c>
      <c r="AG847" s="11" t="str">
        <f t="array" ref="AG847">IF(COUNTBLANK(D847)=1,"",IF(OR($H$2="y",$H$2="m"),IF(AA847=AA846,IF(OR(AC847=$AC$4:$AC846)=FALSE,AG846&amp;AF847,AG846),"("&amp;AF847)&amp;IF(AA847=AA848,IF(OR(AC848=$AC$4:$AC847)=FALSE,", ",""),") "),""))</f>
        <v/>
      </c>
      <c r="AH847" s="10" t="str">
        <f>IF((COUNTBLANK(D847)=1),"",IF(D847=D846,AH846,"")&amp;IF(B846&lt;&gt;B847,((IF(COUNTBLANK(E847)=1,$D$3&amp;"Non-type material: "&amp;$D$3,$D$3&amp;INDEX('type-categories'!$A$2:$B$100,MATCH(E847,'type-categories'!$A$2:$A$100,0),2)&amp;$D$3))),"")&amp;(IF(K847&lt;&gt;K846,$C$2&amp;UPPER(K847)&amp;$C$2&amp;$K$3&amp;" ",(IF(B847&lt;&gt;B846,$C$2&amp;UPPER(K847)&amp;$C$2&amp;$K$3&amp;" ",""))))&amp;IF((AA847&lt;&gt;AA848)*($H$2="y"),AD847&amp;AE847,IF((AA847&lt;&gt;AA848)*($H$2="m"),AD847&amp;AG847,IF(($H$2&lt;&gt;"m")*($H$2&lt;&gt;"Y"),(IF(F847=0,"",F847&amp;" "&amp;$F$4&amp;" "))&amp;(IF(G847=0,"",G847&amp;" "&amp;$G$4&amp;" "))&amp;(IF(H847=0,"",H847&amp;" "&amp;H$4&amp;" "))&amp;(IF(I847=0,"",I847&amp;" "&amp;$I$4&amp;" "))&amp;(IF(J847=0,"",J847&amp;" "&amp;$J$4&amp;" ")),"")))&amp;"; "&amp;IF((B847=B846)*(AA847=AA846), "same collecting data; ", IF((B847=B846)*(Z846=Z847),"same locality; ",(IF(COUNTBLANK(L847)=1,"",$D$2&amp;L847&amp;$L$3&amp;" "&amp;$D$2))&amp;(IF(COUNTBLANK(M847)=1,"",$E$2&amp;M847&amp;$E$2&amp;", "))&amp;(IF(COUNTBLANK(N847)=1,"",N847&amp;"; "))&amp;(IF(COUNTBLANK(O847)=1,"",O847&amp;"; ")))&amp;(IF(COUNTBLANK(P847)=1,"",P847&amp;"; "))&amp;(IF(COUNTBLANK(Q847)=1,"",Q847&amp;"; "))&amp;(IF(COUNTBLANK(R847)=1,"",R847&amp;"m, "))&amp;IF((COUNTBLANK(S847)=0)*(S847&lt;&gt;S846), S847&amp;"; ","")&amp;(IF(COUNTBLANK(U847)=1,"",U847&amp;"; "))&amp;(IF(COUNTBLANK(T847)=1,"",IF(COUNTBLANK(F$2)=1,T847&amp;"; ",T847&amp;" "&amp;F$2&amp;"; "))))&amp;(IF(COUNTBLANK(V847)=1,"",V847&amp;"; "))&amp;IF((COUNTBLANK(C847)=1),"",C847)&amp;IF((B847=B848)*(K847=K848)*(L847=L848)*(M847=M848),IF(($H$2&lt;&gt;"m")*($H$2&lt;&gt;"Y"), " • ", IF((ISNUMBER(FIND(")",AE847))), " • ", "")),IF((B847=B848)*(K847=K848)," • ",". ")))</f>
        <v/>
      </c>
      <c r="AI847" s="1"/>
    </row>
    <row r="848" spans="1:35" x14ac:dyDescent="0.25">
      <c r="A848" s="3" t="str">
        <f t="shared" si="94"/>
        <v/>
      </c>
      <c r="B848" s="53" t="str">
        <f t="shared" si="92"/>
        <v/>
      </c>
      <c r="C848" s="57"/>
      <c r="D848" s="57"/>
      <c r="E848" s="57"/>
      <c r="F848" s="57"/>
      <c r="G848" s="57"/>
      <c r="H848" s="57"/>
      <c r="I848" s="57"/>
      <c r="J848" s="57"/>
      <c r="K848" s="57"/>
      <c r="L848" s="57"/>
      <c r="M848" s="54"/>
      <c r="N848" s="57"/>
      <c r="O848" s="58"/>
      <c r="P848" s="58"/>
      <c r="Q848" s="58"/>
      <c r="R848" s="58"/>
      <c r="S848" s="54"/>
      <c r="T848" s="57"/>
      <c r="U848" s="57"/>
      <c r="V848" s="57"/>
      <c r="W848" s="57"/>
      <c r="X848" s="147" t="str">
        <f>IF(COUNTBLANK(D848)=1,"",IF('order-admin-units'!$I$1&lt;&gt;"y", "", IF(COUNTBLANK(K848)=1, 'order-admin-units'!$B$1+1, VLOOKUP(K848, ordercountry, 2))))</f>
        <v/>
      </c>
      <c r="Y848" s="147" t="str">
        <f>IF(COUNTBLANK(D848)=1,"",IF('order-admin-units'!$I$1&lt;&gt;"y", "", IF(COUNTBLANK(K848:L848)&gt;0, 'order-admin-units'!$B$2+1, VLOOKUP(K848&amp;"@"&amp;L848, orderadmin, 2))))</f>
        <v/>
      </c>
      <c r="Z848" s="147" t="str">
        <f t="shared" si="95"/>
        <v/>
      </c>
      <c r="AA848" s="147" t="str">
        <f t="shared" si="96"/>
        <v/>
      </c>
      <c r="AB848" s="147" t="str">
        <f t="shared" si="97"/>
        <v/>
      </c>
      <c r="AC848" s="147" t="str">
        <f t="shared" si="93"/>
        <v/>
      </c>
      <c r="AD848" s="11" t="str">
        <f t="shared" si="98"/>
        <v/>
      </c>
      <c r="AE848" s="11" t="str">
        <f t="array" ref="AE848">IF(COUNTBLANK(D848)=1,"",IF(OR($H$2="y",$H$2="m"),IF(AA848=AA847,IF(OR(AB848=$AB$4:$AB847)=FALSE,AE847&amp;C848,AE847),"("&amp;C848)&amp;IF(AA848=AA849,IF(OR(AB849=$AB$4:$AB848)=FALSE,", ",""),") "),""))</f>
        <v/>
      </c>
      <c r="AF848" s="11" t="str">
        <f t="array" ref="AF848">IF((COUNTBLANK(D848)=0)*OR($H$2="y",$H$2="m"),IFERROR(LEFT(C848, FIND(" ",C848)-1), C848),"")</f>
        <v/>
      </c>
      <c r="AG848" s="11" t="str">
        <f t="array" ref="AG848">IF(COUNTBLANK(D848)=1,"",IF(OR($H$2="y",$H$2="m"),IF(AA848=AA847,IF(OR(AC848=$AC$4:$AC847)=FALSE,AG847&amp;AF848,AG847),"("&amp;AF848)&amp;IF(AA848=AA849,IF(OR(AC849=$AC$4:$AC848)=FALSE,", ",""),") "),""))</f>
        <v/>
      </c>
      <c r="AH848" s="10" t="str">
        <f>IF((COUNTBLANK(D848)=1),"",IF(D848=D847,AH847,"")&amp;IF(B847&lt;&gt;B848,((IF(COUNTBLANK(E848)=1,$D$3&amp;"Non-type material: "&amp;$D$3,$D$3&amp;INDEX('type-categories'!$A$2:$B$100,MATCH(E848,'type-categories'!$A$2:$A$100,0),2)&amp;$D$3))),"")&amp;(IF(K848&lt;&gt;K847,$C$2&amp;UPPER(K848)&amp;$C$2&amp;$K$3&amp;" ",(IF(B848&lt;&gt;B847,$C$2&amp;UPPER(K848)&amp;$C$2&amp;$K$3&amp;" ",""))))&amp;IF((AA848&lt;&gt;AA849)*($H$2="y"),AD848&amp;AE848,IF((AA848&lt;&gt;AA849)*($H$2="m"),AD848&amp;AG848,IF(($H$2&lt;&gt;"m")*($H$2&lt;&gt;"Y"),(IF(F848=0,"",F848&amp;" "&amp;$F$4&amp;" "))&amp;(IF(G848=0,"",G848&amp;" "&amp;$G$4&amp;" "))&amp;(IF(H848=0,"",H848&amp;" "&amp;H$4&amp;" "))&amp;(IF(I848=0,"",I848&amp;" "&amp;$I$4&amp;" "))&amp;(IF(J848=0,"",J848&amp;" "&amp;$J$4&amp;" ")),"")))&amp;"; "&amp;IF((B848=B847)*(AA848=AA847), "same collecting data; ", IF((B848=B847)*(Z847=Z848),"same locality; ",(IF(COUNTBLANK(L848)=1,"",$D$2&amp;L848&amp;$L$3&amp;" "&amp;$D$2))&amp;(IF(COUNTBLANK(M848)=1,"",$E$2&amp;M848&amp;$E$2&amp;", "))&amp;(IF(COUNTBLANK(N848)=1,"",N848&amp;"; "))&amp;(IF(COUNTBLANK(O848)=1,"",O848&amp;"; ")))&amp;(IF(COUNTBLANK(P848)=1,"",P848&amp;"; "))&amp;(IF(COUNTBLANK(Q848)=1,"",Q848&amp;"; "))&amp;(IF(COUNTBLANK(R848)=1,"",R848&amp;"m, "))&amp;IF((COUNTBLANK(S848)=0)*(S848&lt;&gt;S847), S848&amp;"; ","")&amp;(IF(COUNTBLANK(U848)=1,"",U848&amp;"; "))&amp;(IF(COUNTBLANK(T848)=1,"",IF(COUNTBLANK(F$2)=1,T848&amp;"; ",T848&amp;" "&amp;F$2&amp;"; "))))&amp;(IF(COUNTBLANK(V848)=1,"",V848&amp;"; "))&amp;IF((COUNTBLANK(C848)=1),"",C848)&amp;IF((B848=B849)*(K848=K849)*(L848=L849)*(M848=M849),IF(($H$2&lt;&gt;"m")*($H$2&lt;&gt;"Y"), " • ", IF((ISNUMBER(FIND(")",AE848))), " • ", "")),IF((B848=B849)*(K848=K849)," • ",". ")))</f>
        <v/>
      </c>
      <c r="AI848" s="1"/>
    </row>
    <row r="849" spans="1:35" x14ac:dyDescent="0.25">
      <c r="A849" s="3" t="str">
        <f t="shared" si="94"/>
        <v/>
      </c>
      <c r="B849" s="53" t="str">
        <f t="shared" si="92"/>
        <v/>
      </c>
      <c r="C849" s="57"/>
      <c r="D849" s="57"/>
      <c r="E849" s="57"/>
      <c r="F849" s="57"/>
      <c r="G849" s="57"/>
      <c r="H849" s="57"/>
      <c r="I849" s="57"/>
      <c r="J849" s="57"/>
      <c r="K849" s="57"/>
      <c r="L849" s="57"/>
      <c r="M849" s="54"/>
      <c r="N849" s="57"/>
      <c r="O849" s="58"/>
      <c r="P849" s="58"/>
      <c r="Q849" s="58"/>
      <c r="R849" s="58"/>
      <c r="S849" s="54"/>
      <c r="T849" s="57"/>
      <c r="U849" s="57"/>
      <c r="V849" s="57"/>
      <c r="W849" s="57"/>
      <c r="X849" s="147" t="str">
        <f>IF(COUNTBLANK(D849)=1,"",IF('order-admin-units'!$I$1&lt;&gt;"y", "", IF(COUNTBLANK(K849)=1, 'order-admin-units'!$B$1+1, VLOOKUP(K849, ordercountry, 2))))</f>
        <v/>
      </c>
      <c r="Y849" s="147" t="str">
        <f>IF(COUNTBLANK(D849)=1,"",IF('order-admin-units'!$I$1&lt;&gt;"y", "", IF(COUNTBLANK(K849:L849)&gt;0, 'order-admin-units'!$B$2+1, VLOOKUP(K849&amp;"@"&amp;L849, orderadmin, 2))))</f>
        <v/>
      </c>
      <c r="Z849" s="147" t="str">
        <f t="shared" si="95"/>
        <v/>
      </c>
      <c r="AA849" s="147" t="str">
        <f t="shared" si="96"/>
        <v/>
      </c>
      <c r="AB849" s="147" t="str">
        <f t="shared" si="97"/>
        <v/>
      </c>
      <c r="AC849" s="147" t="str">
        <f t="shared" si="93"/>
        <v/>
      </c>
      <c r="AD849" s="11" t="str">
        <f t="shared" si="98"/>
        <v/>
      </c>
      <c r="AE849" s="11" t="str">
        <f t="array" ref="AE849">IF(COUNTBLANK(D849)=1,"",IF(OR($H$2="y",$H$2="m"),IF(AA849=AA848,IF(OR(AB849=$AB$4:$AB848)=FALSE,AE848&amp;C849,AE848),"("&amp;C849)&amp;IF(AA849=AA850,IF(OR(AB850=$AB$4:$AB849)=FALSE,", ",""),") "),""))</f>
        <v/>
      </c>
      <c r="AF849" s="11" t="str">
        <f t="array" ref="AF849">IF((COUNTBLANK(D849)=0)*OR($H$2="y",$H$2="m"),IFERROR(LEFT(C849, FIND(" ",C849)-1), C849),"")</f>
        <v/>
      </c>
      <c r="AG849" s="11" t="str">
        <f t="array" ref="AG849">IF(COUNTBLANK(D849)=1,"",IF(OR($H$2="y",$H$2="m"),IF(AA849=AA848,IF(OR(AC849=$AC$4:$AC848)=FALSE,AG848&amp;AF849,AG848),"("&amp;AF849)&amp;IF(AA849=AA850,IF(OR(AC850=$AC$4:$AC849)=FALSE,", ",""),") "),""))</f>
        <v/>
      </c>
      <c r="AH849" s="10" t="str">
        <f>IF((COUNTBLANK(D849)=1),"",IF(D849=D848,AH848,"")&amp;IF(B848&lt;&gt;B849,((IF(COUNTBLANK(E849)=1,$D$3&amp;"Non-type material: "&amp;$D$3,$D$3&amp;INDEX('type-categories'!$A$2:$B$100,MATCH(E849,'type-categories'!$A$2:$A$100,0),2)&amp;$D$3))),"")&amp;(IF(K849&lt;&gt;K848,$C$2&amp;UPPER(K849)&amp;$C$2&amp;$K$3&amp;" ",(IF(B849&lt;&gt;B848,$C$2&amp;UPPER(K849)&amp;$C$2&amp;$K$3&amp;" ",""))))&amp;IF((AA849&lt;&gt;AA850)*($H$2="y"),AD849&amp;AE849,IF((AA849&lt;&gt;AA850)*($H$2="m"),AD849&amp;AG849,IF(($H$2&lt;&gt;"m")*($H$2&lt;&gt;"Y"),(IF(F849=0,"",F849&amp;" "&amp;$F$4&amp;" "))&amp;(IF(G849=0,"",G849&amp;" "&amp;$G$4&amp;" "))&amp;(IF(H849=0,"",H849&amp;" "&amp;H$4&amp;" "))&amp;(IF(I849=0,"",I849&amp;" "&amp;$I$4&amp;" "))&amp;(IF(J849=0,"",J849&amp;" "&amp;$J$4&amp;" ")),"")))&amp;"; "&amp;IF((B849=B848)*(AA849=AA848), "same collecting data; ", IF((B849=B848)*(Z848=Z849),"same locality; ",(IF(COUNTBLANK(L849)=1,"",$D$2&amp;L849&amp;$L$3&amp;" "&amp;$D$2))&amp;(IF(COUNTBLANK(M849)=1,"",$E$2&amp;M849&amp;$E$2&amp;", "))&amp;(IF(COUNTBLANK(N849)=1,"",N849&amp;"; "))&amp;(IF(COUNTBLANK(O849)=1,"",O849&amp;"; ")))&amp;(IF(COUNTBLANK(P849)=1,"",P849&amp;"; "))&amp;(IF(COUNTBLANK(Q849)=1,"",Q849&amp;"; "))&amp;(IF(COUNTBLANK(R849)=1,"",R849&amp;"m, "))&amp;IF((COUNTBLANK(S849)=0)*(S849&lt;&gt;S848), S849&amp;"; ","")&amp;(IF(COUNTBLANK(U849)=1,"",U849&amp;"; "))&amp;(IF(COUNTBLANK(T849)=1,"",IF(COUNTBLANK(F$2)=1,T849&amp;"; ",T849&amp;" "&amp;F$2&amp;"; "))))&amp;(IF(COUNTBLANK(V849)=1,"",V849&amp;"; "))&amp;IF((COUNTBLANK(C849)=1),"",C849)&amp;IF((B849=B850)*(K849=K850)*(L849=L850)*(M849=M850),IF(($H$2&lt;&gt;"m")*($H$2&lt;&gt;"Y"), " • ", IF((ISNUMBER(FIND(")",AE849))), " • ", "")),IF((B849=B850)*(K849=K850)," • ",". ")))</f>
        <v/>
      </c>
      <c r="AI849" s="1"/>
    </row>
    <row r="850" spans="1:35" x14ac:dyDescent="0.25">
      <c r="A850" s="3" t="str">
        <f t="shared" si="94"/>
        <v/>
      </c>
      <c r="B850" s="53" t="str">
        <f t="shared" si="92"/>
        <v/>
      </c>
      <c r="C850" s="57"/>
      <c r="D850" s="57"/>
      <c r="E850" s="57"/>
      <c r="F850" s="57"/>
      <c r="G850" s="57"/>
      <c r="H850" s="57"/>
      <c r="I850" s="57"/>
      <c r="J850" s="57"/>
      <c r="K850" s="57"/>
      <c r="L850" s="57"/>
      <c r="M850" s="54"/>
      <c r="N850" s="57"/>
      <c r="O850" s="58"/>
      <c r="P850" s="58"/>
      <c r="Q850" s="58"/>
      <c r="R850" s="58"/>
      <c r="S850" s="54"/>
      <c r="T850" s="57"/>
      <c r="U850" s="57"/>
      <c r="V850" s="57"/>
      <c r="W850" s="57"/>
      <c r="X850" s="147" t="str">
        <f>IF(COUNTBLANK(D850)=1,"",IF('order-admin-units'!$I$1&lt;&gt;"y", "", IF(COUNTBLANK(K850)=1, 'order-admin-units'!$B$1+1, VLOOKUP(K850, ordercountry, 2))))</f>
        <v/>
      </c>
      <c r="Y850" s="147" t="str">
        <f>IF(COUNTBLANK(D850)=1,"",IF('order-admin-units'!$I$1&lt;&gt;"y", "", IF(COUNTBLANK(K850:L850)&gt;0, 'order-admin-units'!$B$2+1, VLOOKUP(K850&amp;"@"&amp;L850, orderadmin, 2))))</f>
        <v/>
      </c>
      <c r="Z850" s="147" t="str">
        <f t="shared" si="95"/>
        <v/>
      </c>
      <c r="AA850" s="147" t="str">
        <f t="shared" si="96"/>
        <v/>
      </c>
      <c r="AB850" s="147" t="str">
        <f t="shared" si="97"/>
        <v/>
      </c>
      <c r="AC850" s="147" t="str">
        <f t="shared" si="93"/>
        <v/>
      </c>
      <c r="AD850" s="11" t="str">
        <f t="shared" si="98"/>
        <v/>
      </c>
      <c r="AE850" s="11" t="str">
        <f t="array" ref="AE850">IF(COUNTBLANK(D850)=1,"",IF(OR($H$2="y",$H$2="m"),IF(AA850=AA849,IF(OR(AB850=$AB$4:$AB849)=FALSE,AE849&amp;C850,AE849),"("&amp;C850)&amp;IF(AA850=AA851,IF(OR(AB851=$AB$4:$AB850)=FALSE,", ",""),") "),""))</f>
        <v/>
      </c>
      <c r="AF850" s="11" t="str">
        <f t="array" ref="AF850">IF((COUNTBLANK(D850)=0)*OR($H$2="y",$H$2="m"),IFERROR(LEFT(C850, FIND(" ",C850)-1), C850),"")</f>
        <v/>
      </c>
      <c r="AG850" s="11" t="str">
        <f t="array" ref="AG850">IF(COUNTBLANK(D850)=1,"",IF(OR($H$2="y",$H$2="m"),IF(AA850=AA849,IF(OR(AC850=$AC$4:$AC849)=FALSE,AG849&amp;AF850,AG849),"("&amp;AF850)&amp;IF(AA850=AA851,IF(OR(AC851=$AC$4:$AC850)=FALSE,", ",""),") "),""))</f>
        <v/>
      </c>
      <c r="AH850" s="10" t="str">
        <f>IF((COUNTBLANK(D850)=1),"",IF(D850=D849,AH849,"")&amp;IF(B849&lt;&gt;B850,((IF(COUNTBLANK(E850)=1,$D$3&amp;"Non-type material: "&amp;$D$3,$D$3&amp;INDEX('type-categories'!$A$2:$B$100,MATCH(E850,'type-categories'!$A$2:$A$100,0),2)&amp;$D$3))),"")&amp;(IF(K850&lt;&gt;K849,$C$2&amp;UPPER(K850)&amp;$C$2&amp;$K$3&amp;" ",(IF(B850&lt;&gt;B849,$C$2&amp;UPPER(K850)&amp;$C$2&amp;$K$3&amp;" ",""))))&amp;IF((AA850&lt;&gt;AA851)*($H$2="y"),AD850&amp;AE850,IF((AA850&lt;&gt;AA851)*($H$2="m"),AD850&amp;AG850,IF(($H$2&lt;&gt;"m")*($H$2&lt;&gt;"Y"),(IF(F850=0,"",F850&amp;" "&amp;$F$4&amp;" "))&amp;(IF(G850=0,"",G850&amp;" "&amp;$G$4&amp;" "))&amp;(IF(H850=0,"",H850&amp;" "&amp;H$4&amp;" "))&amp;(IF(I850=0,"",I850&amp;" "&amp;$I$4&amp;" "))&amp;(IF(J850=0,"",J850&amp;" "&amp;$J$4&amp;" ")),"")))&amp;"; "&amp;IF((B850=B849)*(AA850=AA849), "same collecting data; ", IF((B850=B849)*(Z849=Z850),"same locality; ",(IF(COUNTBLANK(L850)=1,"",$D$2&amp;L850&amp;$L$3&amp;" "&amp;$D$2))&amp;(IF(COUNTBLANK(M850)=1,"",$E$2&amp;M850&amp;$E$2&amp;", "))&amp;(IF(COUNTBLANK(N850)=1,"",N850&amp;"; "))&amp;(IF(COUNTBLANK(O850)=1,"",O850&amp;"; ")))&amp;(IF(COUNTBLANK(P850)=1,"",P850&amp;"; "))&amp;(IF(COUNTBLANK(Q850)=1,"",Q850&amp;"; "))&amp;(IF(COUNTBLANK(R850)=1,"",R850&amp;"m, "))&amp;IF((COUNTBLANK(S850)=0)*(S850&lt;&gt;S849), S850&amp;"; ","")&amp;(IF(COUNTBLANK(U850)=1,"",U850&amp;"; "))&amp;(IF(COUNTBLANK(T850)=1,"",IF(COUNTBLANK(F$2)=1,T850&amp;"; ",T850&amp;" "&amp;F$2&amp;"; "))))&amp;(IF(COUNTBLANK(V850)=1,"",V850&amp;"; "))&amp;IF((COUNTBLANK(C850)=1),"",C850)&amp;IF((B850=B851)*(K850=K851)*(L850=L851)*(M850=M851),IF(($H$2&lt;&gt;"m")*($H$2&lt;&gt;"Y"), " • ", IF((ISNUMBER(FIND(")",AE850))), " • ", "")),IF((B850=B851)*(K850=K851)," • ",". ")))</f>
        <v/>
      </c>
      <c r="AI850" s="1"/>
    </row>
    <row r="851" spans="1:35" x14ac:dyDescent="0.25">
      <c r="A851" s="3" t="str">
        <f t="shared" si="94"/>
        <v/>
      </c>
      <c r="B851" s="53" t="str">
        <f t="shared" si="92"/>
        <v/>
      </c>
      <c r="C851" s="57"/>
      <c r="D851" s="57"/>
      <c r="E851" s="57"/>
      <c r="F851" s="57"/>
      <c r="G851" s="57"/>
      <c r="H851" s="57"/>
      <c r="I851" s="57"/>
      <c r="J851" s="57"/>
      <c r="K851" s="57"/>
      <c r="L851" s="57"/>
      <c r="M851" s="54"/>
      <c r="N851" s="57"/>
      <c r="O851" s="58"/>
      <c r="P851" s="58"/>
      <c r="Q851" s="58"/>
      <c r="R851" s="58"/>
      <c r="S851" s="54"/>
      <c r="T851" s="57"/>
      <c r="U851" s="57"/>
      <c r="V851" s="57"/>
      <c r="W851" s="57"/>
      <c r="X851" s="147" t="str">
        <f>IF(COUNTBLANK(D851)=1,"",IF('order-admin-units'!$I$1&lt;&gt;"y", "", IF(COUNTBLANK(K851)=1, 'order-admin-units'!$B$1+1, VLOOKUP(K851, ordercountry, 2))))</f>
        <v/>
      </c>
      <c r="Y851" s="147" t="str">
        <f>IF(COUNTBLANK(D851)=1,"",IF('order-admin-units'!$I$1&lt;&gt;"y", "", IF(COUNTBLANK(K851:L851)&gt;0, 'order-admin-units'!$B$2+1, VLOOKUP(K851&amp;"@"&amp;L851, orderadmin, 2))))</f>
        <v/>
      </c>
      <c r="Z851" s="147" t="str">
        <f t="shared" si="95"/>
        <v/>
      </c>
      <c r="AA851" s="147" t="str">
        <f t="shared" si="96"/>
        <v/>
      </c>
      <c r="AB851" s="147" t="str">
        <f t="shared" si="97"/>
        <v/>
      </c>
      <c r="AC851" s="147" t="str">
        <f t="shared" si="93"/>
        <v/>
      </c>
      <c r="AD851" s="11" t="str">
        <f t="shared" si="98"/>
        <v/>
      </c>
      <c r="AE851" s="11" t="str">
        <f t="array" ref="AE851">IF(COUNTBLANK(D851)=1,"",IF(OR($H$2="y",$H$2="m"),IF(AA851=AA850,IF(OR(AB851=$AB$4:$AB850)=FALSE,AE850&amp;C851,AE850),"("&amp;C851)&amp;IF(AA851=AA852,IF(OR(AB852=$AB$4:$AB851)=FALSE,", ",""),") "),""))</f>
        <v/>
      </c>
      <c r="AF851" s="11" t="str">
        <f t="array" ref="AF851">IF((COUNTBLANK(D851)=0)*OR($H$2="y",$H$2="m"),IFERROR(LEFT(C851, FIND(" ",C851)-1), C851),"")</f>
        <v/>
      </c>
      <c r="AG851" s="11" t="str">
        <f t="array" ref="AG851">IF(COUNTBLANK(D851)=1,"",IF(OR($H$2="y",$H$2="m"),IF(AA851=AA850,IF(OR(AC851=$AC$4:$AC850)=FALSE,AG850&amp;AF851,AG850),"("&amp;AF851)&amp;IF(AA851=AA852,IF(OR(AC852=$AC$4:$AC851)=FALSE,", ",""),") "),""))</f>
        <v/>
      </c>
      <c r="AH851" s="10" t="str">
        <f>IF((COUNTBLANK(D851)=1),"",IF(D851=D850,AH850,"")&amp;IF(B850&lt;&gt;B851,((IF(COUNTBLANK(E851)=1,$D$3&amp;"Non-type material: "&amp;$D$3,$D$3&amp;INDEX('type-categories'!$A$2:$B$100,MATCH(E851,'type-categories'!$A$2:$A$100,0),2)&amp;$D$3))),"")&amp;(IF(K851&lt;&gt;K850,$C$2&amp;UPPER(K851)&amp;$C$2&amp;$K$3&amp;" ",(IF(B851&lt;&gt;B850,$C$2&amp;UPPER(K851)&amp;$C$2&amp;$K$3&amp;" ",""))))&amp;IF((AA851&lt;&gt;AA852)*($H$2="y"),AD851&amp;AE851,IF((AA851&lt;&gt;AA852)*($H$2="m"),AD851&amp;AG851,IF(($H$2&lt;&gt;"m")*($H$2&lt;&gt;"Y"),(IF(F851=0,"",F851&amp;" "&amp;$F$4&amp;" "))&amp;(IF(G851=0,"",G851&amp;" "&amp;$G$4&amp;" "))&amp;(IF(H851=0,"",H851&amp;" "&amp;H$4&amp;" "))&amp;(IF(I851=0,"",I851&amp;" "&amp;$I$4&amp;" "))&amp;(IF(J851=0,"",J851&amp;" "&amp;$J$4&amp;" ")),"")))&amp;"; "&amp;IF((B851=B850)*(AA851=AA850), "same collecting data; ", IF((B851=B850)*(Z850=Z851),"same locality; ",(IF(COUNTBLANK(L851)=1,"",$D$2&amp;L851&amp;$L$3&amp;" "&amp;$D$2))&amp;(IF(COUNTBLANK(M851)=1,"",$E$2&amp;M851&amp;$E$2&amp;", "))&amp;(IF(COUNTBLANK(N851)=1,"",N851&amp;"; "))&amp;(IF(COUNTBLANK(O851)=1,"",O851&amp;"; ")))&amp;(IF(COUNTBLANK(P851)=1,"",P851&amp;"; "))&amp;(IF(COUNTBLANK(Q851)=1,"",Q851&amp;"; "))&amp;(IF(COUNTBLANK(R851)=1,"",R851&amp;"m, "))&amp;IF((COUNTBLANK(S851)=0)*(S851&lt;&gt;S850), S851&amp;"; ","")&amp;(IF(COUNTBLANK(U851)=1,"",U851&amp;"; "))&amp;(IF(COUNTBLANK(T851)=1,"",IF(COUNTBLANK(F$2)=1,T851&amp;"; ",T851&amp;" "&amp;F$2&amp;"; "))))&amp;(IF(COUNTBLANK(V851)=1,"",V851&amp;"; "))&amp;IF((COUNTBLANK(C851)=1),"",C851)&amp;IF((B851=B852)*(K851=K852)*(L851=L852)*(M851=M852),IF(($H$2&lt;&gt;"m")*($H$2&lt;&gt;"Y"), " • ", IF((ISNUMBER(FIND(")",AE851))), " • ", "")),IF((B851=B852)*(K851=K852)," • ",". ")))</f>
        <v/>
      </c>
      <c r="AI851" s="1"/>
    </row>
    <row r="852" spans="1:35" x14ac:dyDescent="0.25">
      <c r="A852" s="3" t="str">
        <f t="shared" si="94"/>
        <v/>
      </c>
      <c r="B852" s="53" t="str">
        <f t="shared" si="92"/>
        <v/>
      </c>
      <c r="C852" s="57"/>
      <c r="D852" s="57"/>
      <c r="E852" s="57"/>
      <c r="F852" s="57"/>
      <c r="G852" s="57"/>
      <c r="H852" s="57"/>
      <c r="I852" s="57"/>
      <c r="J852" s="57"/>
      <c r="K852" s="57"/>
      <c r="L852" s="57"/>
      <c r="M852" s="54"/>
      <c r="N852" s="57"/>
      <c r="O852" s="58"/>
      <c r="P852" s="58"/>
      <c r="Q852" s="58"/>
      <c r="R852" s="58"/>
      <c r="S852" s="54"/>
      <c r="T852" s="57"/>
      <c r="U852" s="57"/>
      <c r="V852" s="57"/>
      <c r="W852" s="57"/>
      <c r="X852" s="147" t="str">
        <f>IF(COUNTBLANK(D852)=1,"",IF('order-admin-units'!$I$1&lt;&gt;"y", "", IF(COUNTBLANK(K852)=1, 'order-admin-units'!$B$1+1, VLOOKUP(K852, ordercountry, 2))))</f>
        <v/>
      </c>
      <c r="Y852" s="147" t="str">
        <f>IF(COUNTBLANK(D852)=1,"",IF('order-admin-units'!$I$1&lt;&gt;"y", "", IF(COUNTBLANK(K852:L852)&gt;0, 'order-admin-units'!$B$2+1, VLOOKUP(K852&amp;"@"&amp;L852, orderadmin, 2))))</f>
        <v/>
      </c>
      <c r="Z852" s="147" t="str">
        <f t="shared" si="95"/>
        <v/>
      </c>
      <c r="AA852" s="147" t="str">
        <f t="shared" si="96"/>
        <v/>
      </c>
      <c r="AB852" s="147" t="str">
        <f t="shared" si="97"/>
        <v/>
      </c>
      <c r="AC852" s="147" t="str">
        <f t="shared" si="93"/>
        <v/>
      </c>
      <c r="AD852" s="11" t="str">
        <f t="shared" si="98"/>
        <v/>
      </c>
      <c r="AE852" s="11" t="str">
        <f t="array" ref="AE852">IF(COUNTBLANK(D852)=1,"",IF(OR($H$2="y",$H$2="m"),IF(AA852=AA851,IF(OR(AB852=$AB$4:$AB851)=FALSE,AE851&amp;C852,AE851),"("&amp;C852)&amp;IF(AA852=AA853,IF(OR(AB853=$AB$4:$AB852)=FALSE,", ",""),") "),""))</f>
        <v/>
      </c>
      <c r="AF852" s="11" t="str">
        <f t="array" ref="AF852">IF((COUNTBLANK(D852)=0)*OR($H$2="y",$H$2="m"),IFERROR(LEFT(C852, FIND(" ",C852)-1), C852),"")</f>
        <v/>
      </c>
      <c r="AG852" s="11" t="str">
        <f t="array" ref="AG852">IF(COUNTBLANK(D852)=1,"",IF(OR($H$2="y",$H$2="m"),IF(AA852=AA851,IF(OR(AC852=$AC$4:$AC851)=FALSE,AG851&amp;AF852,AG851),"("&amp;AF852)&amp;IF(AA852=AA853,IF(OR(AC853=$AC$4:$AC852)=FALSE,", ",""),") "),""))</f>
        <v/>
      </c>
      <c r="AH852" s="10" t="str">
        <f>IF((COUNTBLANK(D852)=1),"",IF(D852=D851,AH851,"")&amp;IF(B851&lt;&gt;B852,((IF(COUNTBLANK(E852)=1,$D$3&amp;"Non-type material: "&amp;$D$3,$D$3&amp;INDEX('type-categories'!$A$2:$B$100,MATCH(E852,'type-categories'!$A$2:$A$100,0),2)&amp;$D$3))),"")&amp;(IF(K852&lt;&gt;K851,$C$2&amp;UPPER(K852)&amp;$C$2&amp;$K$3&amp;" ",(IF(B852&lt;&gt;B851,$C$2&amp;UPPER(K852)&amp;$C$2&amp;$K$3&amp;" ",""))))&amp;IF((AA852&lt;&gt;AA853)*($H$2="y"),AD852&amp;AE852,IF((AA852&lt;&gt;AA853)*($H$2="m"),AD852&amp;AG852,IF(($H$2&lt;&gt;"m")*($H$2&lt;&gt;"Y"),(IF(F852=0,"",F852&amp;" "&amp;$F$4&amp;" "))&amp;(IF(G852=0,"",G852&amp;" "&amp;$G$4&amp;" "))&amp;(IF(H852=0,"",H852&amp;" "&amp;H$4&amp;" "))&amp;(IF(I852=0,"",I852&amp;" "&amp;$I$4&amp;" "))&amp;(IF(J852=0,"",J852&amp;" "&amp;$J$4&amp;" ")),"")))&amp;"; "&amp;IF((B852=B851)*(AA852=AA851), "same collecting data; ", IF((B852=B851)*(Z851=Z852),"same locality; ",(IF(COUNTBLANK(L852)=1,"",$D$2&amp;L852&amp;$L$3&amp;" "&amp;$D$2))&amp;(IF(COUNTBLANK(M852)=1,"",$E$2&amp;M852&amp;$E$2&amp;", "))&amp;(IF(COUNTBLANK(N852)=1,"",N852&amp;"; "))&amp;(IF(COUNTBLANK(O852)=1,"",O852&amp;"; ")))&amp;(IF(COUNTBLANK(P852)=1,"",P852&amp;"; "))&amp;(IF(COUNTBLANK(Q852)=1,"",Q852&amp;"; "))&amp;(IF(COUNTBLANK(R852)=1,"",R852&amp;"m, "))&amp;IF((COUNTBLANK(S852)=0)*(S852&lt;&gt;S851), S852&amp;"; ","")&amp;(IF(COUNTBLANK(U852)=1,"",U852&amp;"; "))&amp;(IF(COUNTBLANK(T852)=1,"",IF(COUNTBLANK(F$2)=1,T852&amp;"; ",T852&amp;" "&amp;F$2&amp;"; "))))&amp;(IF(COUNTBLANK(V852)=1,"",V852&amp;"; "))&amp;IF((COUNTBLANK(C852)=1),"",C852)&amp;IF((B852=B853)*(K852=K853)*(L852=L853)*(M852=M853),IF(($H$2&lt;&gt;"m")*($H$2&lt;&gt;"Y"), " • ", IF((ISNUMBER(FIND(")",AE852))), " • ", "")),IF((B852=B853)*(K852=K853)," • ",". ")))</f>
        <v/>
      </c>
      <c r="AI852" s="1"/>
    </row>
    <row r="853" spans="1:35" x14ac:dyDescent="0.25">
      <c r="A853" s="3" t="str">
        <f t="shared" si="94"/>
        <v/>
      </c>
      <c r="B853" s="53" t="str">
        <f t="shared" si="92"/>
        <v/>
      </c>
      <c r="C853" s="57"/>
      <c r="D853" s="57"/>
      <c r="E853" s="57"/>
      <c r="F853" s="57"/>
      <c r="G853" s="57"/>
      <c r="H853" s="57"/>
      <c r="I853" s="57"/>
      <c r="J853" s="57"/>
      <c r="K853" s="57"/>
      <c r="L853" s="57"/>
      <c r="M853" s="54"/>
      <c r="N853" s="57"/>
      <c r="O853" s="58"/>
      <c r="P853" s="58"/>
      <c r="Q853" s="58"/>
      <c r="R853" s="58"/>
      <c r="S853" s="54"/>
      <c r="T853" s="57"/>
      <c r="U853" s="57"/>
      <c r="V853" s="57"/>
      <c r="W853" s="57"/>
      <c r="X853" s="147" t="str">
        <f>IF(COUNTBLANK(D853)=1,"",IF('order-admin-units'!$I$1&lt;&gt;"y", "", IF(COUNTBLANK(K853)=1, 'order-admin-units'!$B$1+1, VLOOKUP(K853, ordercountry, 2))))</f>
        <v/>
      </c>
      <c r="Y853" s="147" t="str">
        <f>IF(COUNTBLANK(D853)=1,"",IF('order-admin-units'!$I$1&lt;&gt;"y", "", IF(COUNTBLANK(K853:L853)&gt;0, 'order-admin-units'!$B$2+1, VLOOKUP(K853&amp;"@"&amp;L853, orderadmin, 2))))</f>
        <v/>
      </c>
      <c r="Z853" s="147" t="str">
        <f t="shared" si="95"/>
        <v/>
      </c>
      <c r="AA853" s="147" t="str">
        <f t="shared" si="96"/>
        <v/>
      </c>
      <c r="AB853" s="147" t="str">
        <f t="shared" si="97"/>
        <v/>
      </c>
      <c r="AC853" s="147" t="str">
        <f t="shared" si="93"/>
        <v/>
      </c>
      <c r="AD853" s="11" t="str">
        <f t="shared" si="98"/>
        <v/>
      </c>
      <c r="AE853" s="11" t="str">
        <f t="array" ref="AE853">IF(COUNTBLANK(D853)=1,"",IF(OR($H$2="y",$H$2="m"),IF(AA853=AA852,IF(OR(AB853=$AB$4:$AB852)=FALSE,AE852&amp;C853,AE852),"("&amp;C853)&amp;IF(AA853=AA854,IF(OR(AB854=$AB$4:$AB853)=FALSE,", ",""),") "),""))</f>
        <v/>
      </c>
      <c r="AF853" s="11" t="str">
        <f t="array" ref="AF853">IF((COUNTBLANK(D853)=0)*OR($H$2="y",$H$2="m"),IFERROR(LEFT(C853, FIND(" ",C853)-1), C853),"")</f>
        <v/>
      </c>
      <c r="AG853" s="11" t="str">
        <f t="array" ref="AG853">IF(COUNTBLANK(D853)=1,"",IF(OR($H$2="y",$H$2="m"),IF(AA853=AA852,IF(OR(AC853=$AC$4:$AC852)=FALSE,AG852&amp;AF853,AG852),"("&amp;AF853)&amp;IF(AA853=AA854,IF(OR(AC854=$AC$4:$AC853)=FALSE,", ",""),") "),""))</f>
        <v/>
      </c>
      <c r="AH853" s="10" t="str">
        <f>IF((COUNTBLANK(D853)=1),"",IF(D853=D852,AH852,"")&amp;IF(B852&lt;&gt;B853,((IF(COUNTBLANK(E853)=1,$D$3&amp;"Non-type material: "&amp;$D$3,$D$3&amp;INDEX('type-categories'!$A$2:$B$100,MATCH(E853,'type-categories'!$A$2:$A$100,0),2)&amp;$D$3))),"")&amp;(IF(K853&lt;&gt;K852,$C$2&amp;UPPER(K853)&amp;$C$2&amp;$K$3&amp;" ",(IF(B853&lt;&gt;B852,$C$2&amp;UPPER(K853)&amp;$C$2&amp;$K$3&amp;" ",""))))&amp;IF((AA853&lt;&gt;AA854)*($H$2="y"),AD853&amp;AE853,IF((AA853&lt;&gt;AA854)*($H$2="m"),AD853&amp;AG853,IF(($H$2&lt;&gt;"m")*($H$2&lt;&gt;"Y"),(IF(F853=0,"",F853&amp;" "&amp;$F$4&amp;" "))&amp;(IF(G853=0,"",G853&amp;" "&amp;$G$4&amp;" "))&amp;(IF(H853=0,"",H853&amp;" "&amp;H$4&amp;" "))&amp;(IF(I853=0,"",I853&amp;" "&amp;$I$4&amp;" "))&amp;(IF(J853=0,"",J853&amp;" "&amp;$J$4&amp;" ")),"")))&amp;"; "&amp;IF((B853=B852)*(AA853=AA852), "same collecting data; ", IF((B853=B852)*(Z852=Z853),"same locality; ",(IF(COUNTBLANK(L853)=1,"",$D$2&amp;L853&amp;$L$3&amp;" "&amp;$D$2))&amp;(IF(COUNTBLANK(M853)=1,"",$E$2&amp;M853&amp;$E$2&amp;", "))&amp;(IF(COUNTBLANK(N853)=1,"",N853&amp;"; "))&amp;(IF(COUNTBLANK(O853)=1,"",O853&amp;"; ")))&amp;(IF(COUNTBLANK(P853)=1,"",P853&amp;"; "))&amp;(IF(COUNTBLANK(Q853)=1,"",Q853&amp;"; "))&amp;(IF(COUNTBLANK(R853)=1,"",R853&amp;"m, "))&amp;IF((COUNTBLANK(S853)=0)*(S853&lt;&gt;S852), S853&amp;"; ","")&amp;(IF(COUNTBLANK(U853)=1,"",U853&amp;"; "))&amp;(IF(COUNTBLANK(T853)=1,"",IF(COUNTBLANK(F$2)=1,T853&amp;"; ",T853&amp;" "&amp;F$2&amp;"; "))))&amp;(IF(COUNTBLANK(V853)=1,"",V853&amp;"; "))&amp;IF((COUNTBLANK(C853)=1),"",C853)&amp;IF((B853=B854)*(K853=K854)*(L853=L854)*(M853=M854),IF(($H$2&lt;&gt;"m")*($H$2&lt;&gt;"Y"), " • ", IF((ISNUMBER(FIND(")",AE853))), " • ", "")),IF((B853=B854)*(K853=K854)," • ",". ")))</f>
        <v/>
      </c>
      <c r="AI853" s="1"/>
    </row>
    <row r="854" spans="1:35" x14ac:dyDescent="0.25">
      <c r="A854" s="3" t="str">
        <f t="shared" si="94"/>
        <v/>
      </c>
      <c r="B854" s="53" t="str">
        <f t="shared" si="92"/>
        <v/>
      </c>
      <c r="C854" s="57"/>
      <c r="D854" s="57"/>
      <c r="E854" s="57"/>
      <c r="F854" s="57"/>
      <c r="G854" s="57"/>
      <c r="H854" s="57"/>
      <c r="I854" s="57"/>
      <c r="J854" s="57"/>
      <c r="K854" s="57"/>
      <c r="L854" s="57"/>
      <c r="M854" s="54"/>
      <c r="N854" s="57"/>
      <c r="O854" s="58"/>
      <c r="P854" s="58"/>
      <c r="Q854" s="58"/>
      <c r="R854" s="58"/>
      <c r="S854" s="54"/>
      <c r="T854" s="57"/>
      <c r="U854" s="57"/>
      <c r="V854" s="57"/>
      <c r="W854" s="57"/>
      <c r="X854" s="147" t="str">
        <f>IF(COUNTBLANK(D854)=1,"",IF('order-admin-units'!$I$1&lt;&gt;"y", "", IF(COUNTBLANK(K854)=1, 'order-admin-units'!$B$1+1, VLOOKUP(K854, ordercountry, 2))))</f>
        <v/>
      </c>
      <c r="Y854" s="147" t="str">
        <f>IF(COUNTBLANK(D854)=1,"",IF('order-admin-units'!$I$1&lt;&gt;"y", "", IF(COUNTBLANK(K854:L854)&gt;0, 'order-admin-units'!$B$2+1, VLOOKUP(K854&amp;"@"&amp;L854, orderadmin, 2))))</f>
        <v/>
      </c>
      <c r="Z854" s="147" t="str">
        <f t="shared" si="95"/>
        <v/>
      </c>
      <c r="AA854" s="147" t="str">
        <f t="shared" si="96"/>
        <v/>
      </c>
      <c r="AB854" s="147" t="str">
        <f t="shared" si="97"/>
        <v/>
      </c>
      <c r="AC854" s="147" t="str">
        <f t="shared" si="93"/>
        <v/>
      </c>
      <c r="AD854" s="11" t="str">
        <f t="shared" si="98"/>
        <v/>
      </c>
      <c r="AE854" s="11" t="str">
        <f t="array" ref="AE854">IF(COUNTBLANK(D854)=1,"",IF(OR($H$2="y",$H$2="m"),IF(AA854=AA853,IF(OR(AB854=$AB$4:$AB853)=FALSE,AE853&amp;C854,AE853),"("&amp;C854)&amp;IF(AA854=AA855,IF(OR(AB855=$AB$4:$AB854)=FALSE,", ",""),") "),""))</f>
        <v/>
      </c>
      <c r="AF854" s="11" t="str">
        <f t="array" ref="AF854">IF((COUNTBLANK(D854)=0)*OR($H$2="y",$H$2="m"),IFERROR(LEFT(C854, FIND(" ",C854)-1), C854),"")</f>
        <v/>
      </c>
      <c r="AG854" s="11" t="str">
        <f t="array" ref="AG854">IF(COUNTBLANK(D854)=1,"",IF(OR($H$2="y",$H$2="m"),IF(AA854=AA853,IF(OR(AC854=$AC$4:$AC853)=FALSE,AG853&amp;AF854,AG853),"("&amp;AF854)&amp;IF(AA854=AA855,IF(OR(AC855=$AC$4:$AC854)=FALSE,", ",""),") "),""))</f>
        <v/>
      </c>
      <c r="AH854" s="10" t="str">
        <f>IF((COUNTBLANK(D854)=1),"",IF(D854=D853,AH853,"")&amp;IF(B853&lt;&gt;B854,((IF(COUNTBLANK(E854)=1,$D$3&amp;"Non-type material: "&amp;$D$3,$D$3&amp;INDEX('type-categories'!$A$2:$B$100,MATCH(E854,'type-categories'!$A$2:$A$100,0),2)&amp;$D$3))),"")&amp;(IF(K854&lt;&gt;K853,$C$2&amp;UPPER(K854)&amp;$C$2&amp;$K$3&amp;" ",(IF(B854&lt;&gt;B853,$C$2&amp;UPPER(K854)&amp;$C$2&amp;$K$3&amp;" ",""))))&amp;IF((AA854&lt;&gt;AA855)*($H$2="y"),AD854&amp;AE854,IF((AA854&lt;&gt;AA855)*($H$2="m"),AD854&amp;AG854,IF(($H$2&lt;&gt;"m")*($H$2&lt;&gt;"Y"),(IF(F854=0,"",F854&amp;" "&amp;$F$4&amp;" "))&amp;(IF(G854=0,"",G854&amp;" "&amp;$G$4&amp;" "))&amp;(IF(H854=0,"",H854&amp;" "&amp;H$4&amp;" "))&amp;(IF(I854=0,"",I854&amp;" "&amp;$I$4&amp;" "))&amp;(IF(J854=0,"",J854&amp;" "&amp;$J$4&amp;" ")),"")))&amp;"; "&amp;IF((B854=B853)*(AA854=AA853), "same collecting data; ", IF((B854=B853)*(Z853=Z854),"same locality; ",(IF(COUNTBLANK(L854)=1,"",$D$2&amp;L854&amp;$L$3&amp;" "&amp;$D$2))&amp;(IF(COUNTBLANK(M854)=1,"",$E$2&amp;M854&amp;$E$2&amp;", "))&amp;(IF(COUNTBLANK(N854)=1,"",N854&amp;"; "))&amp;(IF(COUNTBLANK(O854)=1,"",O854&amp;"; ")))&amp;(IF(COUNTBLANK(P854)=1,"",P854&amp;"; "))&amp;(IF(COUNTBLANK(Q854)=1,"",Q854&amp;"; "))&amp;(IF(COUNTBLANK(R854)=1,"",R854&amp;"m, "))&amp;IF((COUNTBLANK(S854)=0)*(S854&lt;&gt;S853), S854&amp;"; ","")&amp;(IF(COUNTBLANK(U854)=1,"",U854&amp;"; "))&amp;(IF(COUNTBLANK(T854)=1,"",IF(COUNTBLANK(F$2)=1,T854&amp;"; ",T854&amp;" "&amp;F$2&amp;"; "))))&amp;(IF(COUNTBLANK(V854)=1,"",V854&amp;"; "))&amp;IF((COUNTBLANK(C854)=1),"",C854)&amp;IF((B854=B855)*(K854=K855)*(L854=L855)*(M854=M855),IF(($H$2&lt;&gt;"m")*($H$2&lt;&gt;"Y"), " • ", IF((ISNUMBER(FIND(")",AE854))), " • ", "")),IF((B854=B855)*(K854=K855)," • ",". ")))</f>
        <v/>
      </c>
      <c r="AI854" s="1"/>
    </row>
    <row r="855" spans="1:35" x14ac:dyDescent="0.25">
      <c r="A855" s="3" t="str">
        <f t="shared" si="94"/>
        <v/>
      </c>
      <c r="B855" s="53" t="str">
        <f t="shared" si="92"/>
        <v/>
      </c>
      <c r="C855" s="57"/>
      <c r="D855" s="57"/>
      <c r="E855" s="57"/>
      <c r="F855" s="57"/>
      <c r="G855" s="57"/>
      <c r="H855" s="57"/>
      <c r="I855" s="57"/>
      <c r="J855" s="57"/>
      <c r="K855" s="57"/>
      <c r="L855" s="57"/>
      <c r="M855" s="54"/>
      <c r="N855" s="57"/>
      <c r="O855" s="58"/>
      <c r="P855" s="58"/>
      <c r="Q855" s="58"/>
      <c r="R855" s="58"/>
      <c r="S855" s="54"/>
      <c r="T855" s="57"/>
      <c r="U855" s="57"/>
      <c r="V855" s="57"/>
      <c r="W855" s="57"/>
      <c r="X855" s="147" t="str">
        <f>IF(COUNTBLANK(D855)=1,"",IF('order-admin-units'!$I$1&lt;&gt;"y", "", IF(COUNTBLANK(K855)=1, 'order-admin-units'!$B$1+1, VLOOKUP(K855, ordercountry, 2))))</f>
        <v/>
      </c>
      <c r="Y855" s="147" t="str">
        <f>IF(COUNTBLANK(D855)=1,"",IF('order-admin-units'!$I$1&lt;&gt;"y", "", IF(COUNTBLANK(K855:L855)&gt;0, 'order-admin-units'!$B$2+1, VLOOKUP(K855&amp;"@"&amp;L855, orderadmin, 2))))</f>
        <v/>
      </c>
      <c r="Z855" s="147" t="str">
        <f t="shared" si="95"/>
        <v/>
      </c>
      <c r="AA855" s="147" t="str">
        <f t="shared" si="96"/>
        <v/>
      </c>
      <c r="AB855" s="147" t="str">
        <f t="shared" si="97"/>
        <v/>
      </c>
      <c r="AC855" s="147" t="str">
        <f t="shared" si="93"/>
        <v/>
      </c>
      <c r="AD855" s="11" t="str">
        <f t="shared" si="98"/>
        <v/>
      </c>
      <c r="AE855" s="11" t="str">
        <f t="array" ref="AE855">IF(COUNTBLANK(D855)=1,"",IF(OR($H$2="y",$H$2="m"),IF(AA855=AA854,IF(OR(AB855=$AB$4:$AB854)=FALSE,AE854&amp;C855,AE854),"("&amp;C855)&amp;IF(AA855=AA856,IF(OR(AB856=$AB$4:$AB855)=FALSE,", ",""),") "),""))</f>
        <v/>
      </c>
      <c r="AF855" s="11" t="str">
        <f t="array" ref="AF855">IF((COUNTBLANK(D855)=0)*OR($H$2="y",$H$2="m"),IFERROR(LEFT(C855, FIND(" ",C855)-1), C855),"")</f>
        <v/>
      </c>
      <c r="AG855" s="11" t="str">
        <f t="array" ref="AG855">IF(COUNTBLANK(D855)=1,"",IF(OR($H$2="y",$H$2="m"),IF(AA855=AA854,IF(OR(AC855=$AC$4:$AC854)=FALSE,AG854&amp;AF855,AG854),"("&amp;AF855)&amp;IF(AA855=AA856,IF(OR(AC856=$AC$4:$AC855)=FALSE,", ",""),") "),""))</f>
        <v/>
      </c>
      <c r="AH855" s="10" t="str">
        <f>IF((COUNTBLANK(D855)=1),"",IF(D855=D854,AH854,"")&amp;IF(B854&lt;&gt;B855,((IF(COUNTBLANK(E855)=1,$D$3&amp;"Non-type material: "&amp;$D$3,$D$3&amp;INDEX('type-categories'!$A$2:$B$100,MATCH(E855,'type-categories'!$A$2:$A$100,0),2)&amp;$D$3))),"")&amp;(IF(K855&lt;&gt;K854,$C$2&amp;UPPER(K855)&amp;$C$2&amp;$K$3&amp;" ",(IF(B855&lt;&gt;B854,$C$2&amp;UPPER(K855)&amp;$C$2&amp;$K$3&amp;" ",""))))&amp;IF((AA855&lt;&gt;AA856)*($H$2="y"),AD855&amp;AE855,IF((AA855&lt;&gt;AA856)*($H$2="m"),AD855&amp;AG855,IF(($H$2&lt;&gt;"m")*($H$2&lt;&gt;"Y"),(IF(F855=0,"",F855&amp;" "&amp;$F$4&amp;" "))&amp;(IF(G855=0,"",G855&amp;" "&amp;$G$4&amp;" "))&amp;(IF(H855=0,"",H855&amp;" "&amp;H$4&amp;" "))&amp;(IF(I855=0,"",I855&amp;" "&amp;$I$4&amp;" "))&amp;(IF(J855=0,"",J855&amp;" "&amp;$J$4&amp;" ")),"")))&amp;"; "&amp;IF((B855=B854)*(AA855=AA854), "same collecting data; ", IF((B855=B854)*(Z854=Z855),"same locality; ",(IF(COUNTBLANK(L855)=1,"",$D$2&amp;L855&amp;$L$3&amp;" "&amp;$D$2))&amp;(IF(COUNTBLANK(M855)=1,"",$E$2&amp;M855&amp;$E$2&amp;", "))&amp;(IF(COUNTBLANK(N855)=1,"",N855&amp;"; "))&amp;(IF(COUNTBLANK(O855)=1,"",O855&amp;"; ")))&amp;(IF(COUNTBLANK(P855)=1,"",P855&amp;"; "))&amp;(IF(COUNTBLANK(Q855)=1,"",Q855&amp;"; "))&amp;(IF(COUNTBLANK(R855)=1,"",R855&amp;"m, "))&amp;IF((COUNTBLANK(S855)=0)*(S855&lt;&gt;S854), S855&amp;"; ","")&amp;(IF(COUNTBLANK(U855)=1,"",U855&amp;"; "))&amp;(IF(COUNTBLANK(T855)=1,"",IF(COUNTBLANK(F$2)=1,T855&amp;"; ",T855&amp;" "&amp;F$2&amp;"; "))))&amp;(IF(COUNTBLANK(V855)=1,"",V855&amp;"; "))&amp;IF((COUNTBLANK(C855)=1),"",C855)&amp;IF((B855=B856)*(K855=K856)*(L855=L856)*(M855=M856),IF(($H$2&lt;&gt;"m")*($H$2&lt;&gt;"Y"), " • ", IF((ISNUMBER(FIND(")",AE855))), " • ", "")),IF((B855=B856)*(K855=K856)," • ",". ")))</f>
        <v/>
      </c>
      <c r="AI855" s="1"/>
    </row>
    <row r="856" spans="1:35" x14ac:dyDescent="0.25">
      <c r="A856" s="3" t="str">
        <f t="shared" si="94"/>
        <v/>
      </c>
      <c r="B856" s="53" t="str">
        <f t="shared" si="92"/>
        <v/>
      </c>
      <c r="C856" s="57"/>
      <c r="D856" s="57"/>
      <c r="E856" s="57"/>
      <c r="F856" s="57"/>
      <c r="G856" s="57"/>
      <c r="H856" s="57"/>
      <c r="I856" s="57"/>
      <c r="J856" s="57"/>
      <c r="K856" s="57"/>
      <c r="L856" s="57"/>
      <c r="M856" s="54"/>
      <c r="N856" s="57"/>
      <c r="O856" s="58"/>
      <c r="P856" s="58"/>
      <c r="Q856" s="58"/>
      <c r="R856" s="58"/>
      <c r="S856" s="54"/>
      <c r="T856" s="57"/>
      <c r="U856" s="57"/>
      <c r="V856" s="57"/>
      <c r="W856" s="57"/>
      <c r="X856" s="147" t="str">
        <f>IF(COUNTBLANK(D856)=1,"",IF('order-admin-units'!$I$1&lt;&gt;"y", "", IF(COUNTBLANK(K856)=1, 'order-admin-units'!$B$1+1, VLOOKUP(K856, ordercountry, 2))))</f>
        <v/>
      </c>
      <c r="Y856" s="147" t="str">
        <f>IF(COUNTBLANK(D856)=1,"",IF('order-admin-units'!$I$1&lt;&gt;"y", "", IF(COUNTBLANK(K856:L856)&gt;0, 'order-admin-units'!$B$2+1, VLOOKUP(K856&amp;"@"&amp;L856, orderadmin, 2))))</f>
        <v/>
      </c>
      <c r="Z856" s="147" t="str">
        <f t="shared" si="95"/>
        <v/>
      </c>
      <c r="AA856" s="147" t="str">
        <f t="shared" si="96"/>
        <v/>
      </c>
      <c r="AB856" s="147" t="str">
        <f t="shared" si="97"/>
        <v/>
      </c>
      <c r="AC856" s="147" t="str">
        <f t="shared" si="93"/>
        <v/>
      </c>
      <c r="AD856" s="11" t="str">
        <f t="shared" si="98"/>
        <v/>
      </c>
      <c r="AE856" s="11" t="str">
        <f t="array" ref="AE856">IF(COUNTBLANK(D856)=1,"",IF(OR($H$2="y",$H$2="m"),IF(AA856=AA855,IF(OR(AB856=$AB$4:$AB855)=FALSE,AE855&amp;C856,AE855),"("&amp;C856)&amp;IF(AA856=AA857,IF(OR(AB857=$AB$4:$AB856)=FALSE,", ",""),") "),""))</f>
        <v/>
      </c>
      <c r="AF856" s="11" t="str">
        <f t="array" ref="AF856">IF((COUNTBLANK(D856)=0)*OR($H$2="y",$H$2="m"),IFERROR(LEFT(C856, FIND(" ",C856)-1), C856),"")</f>
        <v/>
      </c>
      <c r="AG856" s="11" t="str">
        <f t="array" ref="AG856">IF(COUNTBLANK(D856)=1,"",IF(OR($H$2="y",$H$2="m"),IF(AA856=AA855,IF(OR(AC856=$AC$4:$AC855)=FALSE,AG855&amp;AF856,AG855),"("&amp;AF856)&amp;IF(AA856=AA857,IF(OR(AC857=$AC$4:$AC856)=FALSE,", ",""),") "),""))</f>
        <v/>
      </c>
      <c r="AH856" s="10" t="str">
        <f>IF((COUNTBLANK(D856)=1),"",IF(D856=D855,AH855,"")&amp;IF(B855&lt;&gt;B856,((IF(COUNTBLANK(E856)=1,$D$3&amp;"Non-type material: "&amp;$D$3,$D$3&amp;INDEX('type-categories'!$A$2:$B$100,MATCH(E856,'type-categories'!$A$2:$A$100,0),2)&amp;$D$3))),"")&amp;(IF(K856&lt;&gt;K855,$C$2&amp;UPPER(K856)&amp;$C$2&amp;$K$3&amp;" ",(IF(B856&lt;&gt;B855,$C$2&amp;UPPER(K856)&amp;$C$2&amp;$K$3&amp;" ",""))))&amp;IF((AA856&lt;&gt;AA857)*($H$2="y"),AD856&amp;AE856,IF((AA856&lt;&gt;AA857)*($H$2="m"),AD856&amp;AG856,IF(($H$2&lt;&gt;"m")*($H$2&lt;&gt;"Y"),(IF(F856=0,"",F856&amp;" "&amp;$F$4&amp;" "))&amp;(IF(G856=0,"",G856&amp;" "&amp;$G$4&amp;" "))&amp;(IF(H856=0,"",H856&amp;" "&amp;H$4&amp;" "))&amp;(IF(I856=0,"",I856&amp;" "&amp;$I$4&amp;" "))&amp;(IF(J856=0,"",J856&amp;" "&amp;$J$4&amp;" ")),"")))&amp;"; "&amp;IF((B856=B855)*(AA856=AA855), "same collecting data; ", IF((B856=B855)*(Z855=Z856),"same locality; ",(IF(COUNTBLANK(L856)=1,"",$D$2&amp;L856&amp;$L$3&amp;" "&amp;$D$2))&amp;(IF(COUNTBLANK(M856)=1,"",$E$2&amp;M856&amp;$E$2&amp;", "))&amp;(IF(COUNTBLANK(N856)=1,"",N856&amp;"; "))&amp;(IF(COUNTBLANK(O856)=1,"",O856&amp;"; ")))&amp;(IF(COUNTBLANK(P856)=1,"",P856&amp;"; "))&amp;(IF(COUNTBLANK(Q856)=1,"",Q856&amp;"; "))&amp;(IF(COUNTBLANK(R856)=1,"",R856&amp;"m, "))&amp;IF((COUNTBLANK(S856)=0)*(S856&lt;&gt;S855), S856&amp;"; ","")&amp;(IF(COUNTBLANK(U856)=1,"",U856&amp;"; "))&amp;(IF(COUNTBLANK(T856)=1,"",IF(COUNTBLANK(F$2)=1,T856&amp;"; ",T856&amp;" "&amp;F$2&amp;"; "))))&amp;(IF(COUNTBLANK(V856)=1,"",V856&amp;"; "))&amp;IF((COUNTBLANK(C856)=1),"",C856)&amp;IF((B856=B857)*(K856=K857)*(L856=L857)*(M856=M857),IF(($H$2&lt;&gt;"m")*($H$2&lt;&gt;"Y"), " • ", IF((ISNUMBER(FIND(")",AE856))), " • ", "")),IF((B856=B857)*(K856=K857)," • ",". ")))</f>
        <v/>
      </c>
      <c r="AI856" s="1"/>
    </row>
    <row r="857" spans="1:35" x14ac:dyDescent="0.25">
      <c r="A857" s="3" t="str">
        <f t="shared" si="94"/>
        <v/>
      </c>
      <c r="B857" s="53" t="str">
        <f t="shared" si="92"/>
        <v/>
      </c>
      <c r="C857" s="57"/>
      <c r="D857" s="57"/>
      <c r="E857" s="57"/>
      <c r="F857" s="57"/>
      <c r="G857" s="57"/>
      <c r="H857" s="57"/>
      <c r="I857" s="57"/>
      <c r="J857" s="57"/>
      <c r="K857" s="57"/>
      <c r="L857" s="57"/>
      <c r="M857" s="54"/>
      <c r="N857" s="57"/>
      <c r="O857" s="58"/>
      <c r="P857" s="58"/>
      <c r="Q857" s="58"/>
      <c r="R857" s="58"/>
      <c r="S857" s="54"/>
      <c r="T857" s="57"/>
      <c r="U857" s="57"/>
      <c r="V857" s="57"/>
      <c r="W857" s="57"/>
      <c r="X857" s="147" t="str">
        <f>IF(COUNTBLANK(D857)=1,"",IF('order-admin-units'!$I$1&lt;&gt;"y", "", IF(COUNTBLANK(K857)=1, 'order-admin-units'!$B$1+1, VLOOKUP(K857, ordercountry, 2))))</f>
        <v/>
      </c>
      <c r="Y857" s="147" t="str">
        <f>IF(COUNTBLANK(D857)=1,"",IF('order-admin-units'!$I$1&lt;&gt;"y", "", IF(COUNTBLANK(K857:L857)&gt;0, 'order-admin-units'!$B$2+1, VLOOKUP(K857&amp;"@"&amp;L857, orderadmin, 2))))</f>
        <v/>
      </c>
      <c r="Z857" s="147" t="str">
        <f t="shared" si="95"/>
        <v/>
      </c>
      <c r="AA857" s="147" t="str">
        <f t="shared" si="96"/>
        <v/>
      </c>
      <c r="AB857" s="147" t="str">
        <f t="shared" si="97"/>
        <v/>
      </c>
      <c r="AC857" s="147" t="str">
        <f t="shared" si="93"/>
        <v/>
      </c>
      <c r="AD857" s="11" t="str">
        <f t="shared" si="98"/>
        <v/>
      </c>
      <c r="AE857" s="11" t="str">
        <f t="array" ref="AE857">IF(COUNTBLANK(D857)=1,"",IF(OR($H$2="y",$H$2="m"),IF(AA857=AA856,IF(OR(AB857=$AB$4:$AB856)=FALSE,AE856&amp;C857,AE856),"("&amp;C857)&amp;IF(AA857=AA858,IF(OR(AB858=$AB$4:$AB857)=FALSE,", ",""),") "),""))</f>
        <v/>
      </c>
      <c r="AF857" s="11" t="str">
        <f t="array" ref="AF857">IF((COUNTBLANK(D857)=0)*OR($H$2="y",$H$2="m"),IFERROR(LEFT(C857, FIND(" ",C857)-1), C857),"")</f>
        <v/>
      </c>
      <c r="AG857" s="11" t="str">
        <f t="array" ref="AG857">IF(COUNTBLANK(D857)=1,"",IF(OR($H$2="y",$H$2="m"),IF(AA857=AA856,IF(OR(AC857=$AC$4:$AC856)=FALSE,AG856&amp;AF857,AG856),"("&amp;AF857)&amp;IF(AA857=AA858,IF(OR(AC858=$AC$4:$AC857)=FALSE,", ",""),") "),""))</f>
        <v/>
      </c>
      <c r="AH857" s="10" t="str">
        <f>IF((COUNTBLANK(D857)=1),"",IF(D857=D856,AH856,"")&amp;IF(B856&lt;&gt;B857,((IF(COUNTBLANK(E857)=1,$D$3&amp;"Non-type material: "&amp;$D$3,$D$3&amp;INDEX('type-categories'!$A$2:$B$100,MATCH(E857,'type-categories'!$A$2:$A$100,0),2)&amp;$D$3))),"")&amp;(IF(K857&lt;&gt;K856,$C$2&amp;UPPER(K857)&amp;$C$2&amp;$K$3&amp;" ",(IF(B857&lt;&gt;B856,$C$2&amp;UPPER(K857)&amp;$C$2&amp;$K$3&amp;" ",""))))&amp;IF((AA857&lt;&gt;AA858)*($H$2="y"),AD857&amp;AE857,IF((AA857&lt;&gt;AA858)*($H$2="m"),AD857&amp;AG857,IF(($H$2&lt;&gt;"m")*($H$2&lt;&gt;"Y"),(IF(F857=0,"",F857&amp;" "&amp;$F$4&amp;" "))&amp;(IF(G857=0,"",G857&amp;" "&amp;$G$4&amp;" "))&amp;(IF(H857=0,"",H857&amp;" "&amp;H$4&amp;" "))&amp;(IF(I857=0,"",I857&amp;" "&amp;$I$4&amp;" "))&amp;(IF(J857=0,"",J857&amp;" "&amp;$J$4&amp;" ")),"")))&amp;"; "&amp;IF((B857=B856)*(AA857=AA856), "same collecting data; ", IF((B857=B856)*(Z856=Z857),"same locality; ",(IF(COUNTBLANK(L857)=1,"",$D$2&amp;L857&amp;$L$3&amp;" "&amp;$D$2))&amp;(IF(COUNTBLANK(M857)=1,"",$E$2&amp;M857&amp;$E$2&amp;", "))&amp;(IF(COUNTBLANK(N857)=1,"",N857&amp;"; "))&amp;(IF(COUNTBLANK(O857)=1,"",O857&amp;"; ")))&amp;(IF(COUNTBLANK(P857)=1,"",P857&amp;"; "))&amp;(IF(COUNTBLANK(Q857)=1,"",Q857&amp;"; "))&amp;(IF(COUNTBLANK(R857)=1,"",R857&amp;"m, "))&amp;IF((COUNTBLANK(S857)=0)*(S857&lt;&gt;S856), S857&amp;"; ","")&amp;(IF(COUNTBLANK(U857)=1,"",U857&amp;"; "))&amp;(IF(COUNTBLANK(T857)=1,"",IF(COUNTBLANK(F$2)=1,T857&amp;"; ",T857&amp;" "&amp;F$2&amp;"; "))))&amp;(IF(COUNTBLANK(V857)=1,"",V857&amp;"; "))&amp;IF((COUNTBLANK(C857)=1),"",C857)&amp;IF((B857=B858)*(K857=K858)*(L857=L858)*(M857=M858),IF(($H$2&lt;&gt;"m")*($H$2&lt;&gt;"Y"), " • ", IF((ISNUMBER(FIND(")",AE857))), " • ", "")),IF((B857=B858)*(K857=K858)," • ",". ")))</f>
        <v/>
      </c>
      <c r="AI857" s="1"/>
    </row>
    <row r="858" spans="1:35" x14ac:dyDescent="0.25">
      <c r="A858" s="3" t="str">
        <f t="shared" si="94"/>
        <v/>
      </c>
      <c r="B858" s="53" t="str">
        <f t="shared" si="92"/>
        <v/>
      </c>
      <c r="C858" s="57"/>
      <c r="D858" s="57"/>
      <c r="E858" s="57"/>
      <c r="F858" s="57"/>
      <c r="G858" s="57"/>
      <c r="H858" s="57"/>
      <c r="I858" s="57"/>
      <c r="J858" s="57"/>
      <c r="K858" s="57"/>
      <c r="L858" s="57"/>
      <c r="M858" s="54"/>
      <c r="N858" s="57"/>
      <c r="O858" s="58"/>
      <c r="P858" s="58"/>
      <c r="Q858" s="58"/>
      <c r="R858" s="58"/>
      <c r="S858" s="54"/>
      <c r="T858" s="57"/>
      <c r="U858" s="57"/>
      <c r="V858" s="57"/>
      <c r="W858" s="57"/>
      <c r="X858" s="147" t="str">
        <f>IF(COUNTBLANK(D858)=1,"",IF('order-admin-units'!$I$1&lt;&gt;"y", "", IF(COUNTBLANK(K858)=1, 'order-admin-units'!$B$1+1, VLOOKUP(K858, ordercountry, 2))))</f>
        <v/>
      </c>
      <c r="Y858" s="147" t="str">
        <f>IF(COUNTBLANK(D858)=1,"",IF('order-admin-units'!$I$1&lt;&gt;"y", "", IF(COUNTBLANK(K858:L858)&gt;0, 'order-admin-units'!$B$2+1, VLOOKUP(K858&amp;"@"&amp;L858, orderadmin, 2))))</f>
        <v/>
      </c>
      <c r="Z858" s="147" t="str">
        <f t="shared" si="95"/>
        <v/>
      </c>
      <c r="AA858" s="147" t="str">
        <f t="shared" si="96"/>
        <v/>
      </c>
      <c r="AB858" s="147" t="str">
        <f t="shared" si="97"/>
        <v/>
      </c>
      <c r="AC858" s="147" t="str">
        <f t="shared" si="93"/>
        <v/>
      </c>
      <c r="AD858" s="11" t="str">
        <f t="shared" si="98"/>
        <v/>
      </c>
      <c r="AE858" s="11" t="str">
        <f t="array" ref="AE858">IF(COUNTBLANK(D858)=1,"",IF(OR($H$2="y",$H$2="m"),IF(AA858=AA857,IF(OR(AB858=$AB$4:$AB857)=FALSE,AE857&amp;C858,AE857),"("&amp;C858)&amp;IF(AA858=AA859,IF(OR(AB859=$AB$4:$AB858)=FALSE,", ",""),") "),""))</f>
        <v/>
      </c>
      <c r="AF858" s="11" t="str">
        <f t="array" ref="AF858">IF((COUNTBLANK(D858)=0)*OR($H$2="y",$H$2="m"),IFERROR(LEFT(C858, FIND(" ",C858)-1), C858),"")</f>
        <v/>
      </c>
      <c r="AG858" s="11" t="str">
        <f t="array" ref="AG858">IF(COUNTBLANK(D858)=1,"",IF(OR($H$2="y",$H$2="m"),IF(AA858=AA857,IF(OR(AC858=$AC$4:$AC857)=FALSE,AG857&amp;AF858,AG857),"("&amp;AF858)&amp;IF(AA858=AA859,IF(OR(AC859=$AC$4:$AC858)=FALSE,", ",""),") "),""))</f>
        <v/>
      </c>
      <c r="AH858" s="10" t="str">
        <f>IF((COUNTBLANK(D858)=1),"",IF(D858=D857,AH857,"")&amp;IF(B857&lt;&gt;B858,((IF(COUNTBLANK(E858)=1,$D$3&amp;"Non-type material: "&amp;$D$3,$D$3&amp;INDEX('type-categories'!$A$2:$B$100,MATCH(E858,'type-categories'!$A$2:$A$100,0),2)&amp;$D$3))),"")&amp;(IF(K858&lt;&gt;K857,$C$2&amp;UPPER(K858)&amp;$C$2&amp;$K$3&amp;" ",(IF(B858&lt;&gt;B857,$C$2&amp;UPPER(K858)&amp;$C$2&amp;$K$3&amp;" ",""))))&amp;IF((AA858&lt;&gt;AA859)*($H$2="y"),AD858&amp;AE858,IF((AA858&lt;&gt;AA859)*($H$2="m"),AD858&amp;AG858,IF(($H$2&lt;&gt;"m")*($H$2&lt;&gt;"Y"),(IF(F858=0,"",F858&amp;" "&amp;$F$4&amp;" "))&amp;(IF(G858=0,"",G858&amp;" "&amp;$G$4&amp;" "))&amp;(IF(H858=0,"",H858&amp;" "&amp;H$4&amp;" "))&amp;(IF(I858=0,"",I858&amp;" "&amp;$I$4&amp;" "))&amp;(IF(J858=0,"",J858&amp;" "&amp;$J$4&amp;" ")),"")))&amp;"; "&amp;IF((B858=B857)*(AA858=AA857), "same collecting data; ", IF((B858=B857)*(Z857=Z858),"same locality; ",(IF(COUNTBLANK(L858)=1,"",$D$2&amp;L858&amp;$L$3&amp;" "&amp;$D$2))&amp;(IF(COUNTBLANK(M858)=1,"",$E$2&amp;M858&amp;$E$2&amp;", "))&amp;(IF(COUNTBLANK(N858)=1,"",N858&amp;"; "))&amp;(IF(COUNTBLANK(O858)=1,"",O858&amp;"; ")))&amp;(IF(COUNTBLANK(P858)=1,"",P858&amp;"; "))&amp;(IF(COUNTBLANK(Q858)=1,"",Q858&amp;"; "))&amp;(IF(COUNTBLANK(R858)=1,"",R858&amp;"m, "))&amp;IF((COUNTBLANK(S858)=0)*(S858&lt;&gt;S857), S858&amp;"; ","")&amp;(IF(COUNTBLANK(U858)=1,"",U858&amp;"; "))&amp;(IF(COUNTBLANK(T858)=1,"",IF(COUNTBLANK(F$2)=1,T858&amp;"; ",T858&amp;" "&amp;F$2&amp;"; "))))&amp;(IF(COUNTBLANK(V858)=1,"",V858&amp;"; "))&amp;IF((COUNTBLANK(C858)=1),"",C858)&amp;IF((B858=B859)*(K858=K859)*(L858=L859)*(M858=M859),IF(($H$2&lt;&gt;"m")*($H$2&lt;&gt;"Y"), " • ", IF((ISNUMBER(FIND(")",AE858))), " • ", "")),IF((B858=B859)*(K858=K859)," • ",". ")))</f>
        <v/>
      </c>
      <c r="AI858" s="1"/>
    </row>
    <row r="859" spans="1:35" x14ac:dyDescent="0.25">
      <c r="A859" s="3" t="str">
        <f t="shared" si="94"/>
        <v/>
      </c>
      <c r="B859" s="53" t="str">
        <f t="shared" si="92"/>
        <v/>
      </c>
      <c r="C859" s="57"/>
      <c r="D859" s="57"/>
      <c r="E859" s="57"/>
      <c r="F859" s="57"/>
      <c r="G859" s="57"/>
      <c r="H859" s="57"/>
      <c r="I859" s="57"/>
      <c r="J859" s="57"/>
      <c r="K859" s="57"/>
      <c r="L859" s="57"/>
      <c r="M859" s="54"/>
      <c r="N859" s="57"/>
      <c r="O859" s="58"/>
      <c r="P859" s="58"/>
      <c r="Q859" s="58"/>
      <c r="R859" s="58"/>
      <c r="S859" s="54"/>
      <c r="T859" s="57"/>
      <c r="U859" s="57"/>
      <c r="V859" s="57"/>
      <c r="W859" s="57"/>
      <c r="X859" s="147" t="str">
        <f>IF(COUNTBLANK(D859)=1,"",IF('order-admin-units'!$I$1&lt;&gt;"y", "", IF(COUNTBLANK(K859)=1, 'order-admin-units'!$B$1+1, VLOOKUP(K859, ordercountry, 2))))</f>
        <v/>
      </c>
      <c r="Y859" s="147" t="str">
        <f>IF(COUNTBLANK(D859)=1,"",IF('order-admin-units'!$I$1&lt;&gt;"y", "", IF(COUNTBLANK(K859:L859)&gt;0, 'order-admin-units'!$B$2+1, VLOOKUP(K859&amp;"@"&amp;L859, orderadmin, 2))))</f>
        <v/>
      </c>
      <c r="Z859" s="147" t="str">
        <f t="shared" si="95"/>
        <v/>
      </c>
      <c r="AA859" s="147" t="str">
        <f t="shared" si="96"/>
        <v/>
      </c>
      <c r="AB859" s="147" t="str">
        <f t="shared" si="97"/>
        <v/>
      </c>
      <c r="AC859" s="147" t="str">
        <f t="shared" si="93"/>
        <v/>
      </c>
      <c r="AD859" s="11" t="str">
        <f t="shared" si="98"/>
        <v/>
      </c>
      <c r="AE859" s="11" t="str">
        <f t="array" ref="AE859">IF(COUNTBLANK(D859)=1,"",IF(OR($H$2="y",$H$2="m"),IF(AA859=AA858,IF(OR(AB859=$AB$4:$AB858)=FALSE,AE858&amp;C859,AE858),"("&amp;C859)&amp;IF(AA859=AA860,IF(OR(AB860=$AB$4:$AB859)=FALSE,", ",""),") "),""))</f>
        <v/>
      </c>
      <c r="AF859" s="11" t="str">
        <f t="array" ref="AF859">IF((COUNTBLANK(D859)=0)*OR($H$2="y",$H$2="m"),IFERROR(LEFT(C859, FIND(" ",C859)-1), C859),"")</f>
        <v/>
      </c>
      <c r="AG859" s="11" t="str">
        <f t="array" ref="AG859">IF(COUNTBLANK(D859)=1,"",IF(OR($H$2="y",$H$2="m"),IF(AA859=AA858,IF(OR(AC859=$AC$4:$AC858)=FALSE,AG858&amp;AF859,AG858),"("&amp;AF859)&amp;IF(AA859=AA860,IF(OR(AC860=$AC$4:$AC859)=FALSE,", ",""),") "),""))</f>
        <v/>
      </c>
      <c r="AH859" s="10" t="str">
        <f>IF((COUNTBLANK(D859)=1),"",IF(D859=D858,AH858,"")&amp;IF(B858&lt;&gt;B859,((IF(COUNTBLANK(E859)=1,$D$3&amp;"Non-type material: "&amp;$D$3,$D$3&amp;INDEX('type-categories'!$A$2:$B$100,MATCH(E859,'type-categories'!$A$2:$A$100,0),2)&amp;$D$3))),"")&amp;(IF(K859&lt;&gt;K858,$C$2&amp;UPPER(K859)&amp;$C$2&amp;$K$3&amp;" ",(IF(B859&lt;&gt;B858,$C$2&amp;UPPER(K859)&amp;$C$2&amp;$K$3&amp;" ",""))))&amp;IF((AA859&lt;&gt;AA860)*($H$2="y"),AD859&amp;AE859,IF((AA859&lt;&gt;AA860)*($H$2="m"),AD859&amp;AG859,IF(($H$2&lt;&gt;"m")*($H$2&lt;&gt;"Y"),(IF(F859=0,"",F859&amp;" "&amp;$F$4&amp;" "))&amp;(IF(G859=0,"",G859&amp;" "&amp;$G$4&amp;" "))&amp;(IF(H859=0,"",H859&amp;" "&amp;H$4&amp;" "))&amp;(IF(I859=0,"",I859&amp;" "&amp;$I$4&amp;" "))&amp;(IF(J859=0,"",J859&amp;" "&amp;$J$4&amp;" ")),"")))&amp;"; "&amp;IF((B859=B858)*(AA859=AA858), "same collecting data; ", IF((B859=B858)*(Z858=Z859),"same locality; ",(IF(COUNTBLANK(L859)=1,"",$D$2&amp;L859&amp;$L$3&amp;" "&amp;$D$2))&amp;(IF(COUNTBLANK(M859)=1,"",$E$2&amp;M859&amp;$E$2&amp;", "))&amp;(IF(COUNTBLANK(N859)=1,"",N859&amp;"; "))&amp;(IF(COUNTBLANK(O859)=1,"",O859&amp;"; ")))&amp;(IF(COUNTBLANK(P859)=1,"",P859&amp;"; "))&amp;(IF(COUNTBLANK(Q859)=1,"",Q859&amp;"; "))&amp;(IF(COUNTBLANK(R859)=1,"",R859&amp;"m, "))&amp;IF((COUNTBLANK(S859)=0)*(S859&lt;&gt;S858), S859&amp;"; ","")&amp;(IF(COUNTBLANK(U859)=1,"",U859&amp;"; "))&amp;(IF(COUNTBLANK(T859)=1,"",IF(COUNTBLANK(F$2)=1,T859&amp;"; ",T859&amp;" "&amp;F$2&amp;"; "))))&amp;(IF(COUNTBLANK(V859)=1,"",V859&amp;"; "))&amp;IF((COUNTBLANK(C859)=1),"",C859)&amp;IF((B859=B860)*(K859=K860)*(L859=L860)*(M859=M860),IF(($H$2&lt;&gt;"m")*($H$2&lt;&gt;"Y"), " • ", IF((ISNUMBER(FIND(")",AE859))), " • ", "")),IF((B859=B860)*(K859=K860)," • ",". ")))</f>
        <v/>
      </c>
      <c r="AI859" s="1"/>
    </row>
    <row r="860" spans="1:35" x14ac:dyDescent="0.25">
      <c r="A860" s="3" t="str">
        <f t="shared" si="94"/>
        <v/>
      </c>
      <c r="B860" s="53" t="str">
        <f t="shared" si="92"/>
        <v/>
      </c>
      <c r="C860" s="57"/>
      <c r="D860" s="57"/>
      <c r="E860" s="57"/>
      <c r="F860" s="57"/>
      <c r="G860" s="57"/>
      <c r="H860" s="57"/>
      <c r="I860" s="57"/>
      <c r="J860" s="57"/>
      <c r="K860" s="57"/>
      <c r="L860" s="57"/>
      <c r="M860" s="54"/>
      <c r="N860" s="57"/>
      <c r="O860" s="58"/>
      <c r="P860" s="58"/>
      <c r="Q860" s="58"/>
      <c r="R860" s="58"/>
      <c r="S860" s="54"/>
      <c r="T860" s="57"/>
      <c r="U860" s="57"/>
      <c r="V860" s="57"/>
      <c r="W860" s="57"/>
      <c r="X860" s="147" t="str">
        <f>IF(COUNTBLANK(D860)=1,"",IF('order-admin-units'!$I$1&lt;&gt;"y", "", IF(COUNTBLANK(K860)=1, 'order-admin-units'!$B$1+1, VLOOKUP(K860, ordercountry, 2))))</f>
        <v/>
      </c>
      <c r="Y860" s="147" t="str">
        <f>IF(COUNTBLANK(D860)=1,"",IF('order-admin-units'!$I$1&lt;&gt;"y", "", IF(COUNTBLANK(K860:L860)&gt;0, 'order-admin-units'!$B$2+1, VLOOKUP(K860&amp;"@"&amp;L860, orderadmin, 2))))</f>
        <v/>
      </c>
      <c r="Z860" s="147" t="str">
        <f t="shared" si="95"/>
        <v/>
      </c>
      <c r="AA860" s="147" t="str">
        <f t="shared" si="96"/>
        <v/>
      </c>
      <c r="AB860" s="147" t="str">
        <f t="shared" si="97"/>
        <v/>
      </c>
      <c r="AC860" s="147" t="str">
        <f t="shared" si="93"/>
        <v/>
      </c>
      <c r="AD860" s="11" t="str">
        <f t="shared" si="98"/>
        <v/>
      </c>
      <c r="AE860" s="11" t="str">
        <f t="array" ref="AE860">IF(COUNTBLANK(D860)=1,"",IF(OR($H$2="y",$H$2="m"),IF(AA860=AA859,IF(OR(AB860=$AB$4:$AB859)=FALSE,AE859&amp;C860,AE859),"("&amp;C860)&amp;IF(AA860=AA861,IF(OR(AB861=$AB$4:$AB860)=FALSE,", ",""),") "),""))</f>
        <v/>
      </c>
      <c r="AF860" s="11" t="str">
        <f t="array" ref="AF860">IF((COUNTBLANK(D860)=0)*OR($H$2="y",$H$2="m"),IFERROR(LEFT(C860, FIND(" ",C860)-1), C860),"")</f>
        <v/>
      </c>
      <c r="AG860" s="11" t="str">
        <f t="array" ref="AG860">IF(COUNTBLANK(D860)=1,"",IF(OR($H$2="y",$H$2="m"),IF(AA860=AA859,IF(OR(AC860=$AC$4:$AC859)=FALSE,AG859&amp;AF860,AG859),"("&amp;AF860)&amp;IF(AA860=AA861,IF(OR(AC861=$AC$4:$AC860)=FALSE,", ",""),") "),""))</f>
        <v/>
      </c>
      <c r="AH860" s="10" t="str">
        <f>IF((COUNTBLANK(D860)=1),"",IF(D860=D859,AH859,"")&amp;IF(B859&lt;&gt;B860,((IF(COUNTBLANK(E860)=1,$D$3&amp;"Non-type material: "&amp;$D$3,$D$3&amp;INDEX('type-categories'!$A$2:$B$100,MATCH(E860,'type-categories'!$A$2:$A$100,0),2)&amp;$D$3))),"")&amp;(IF(K860&lt;&gt;K859,$C$2&amp;UPPER(K860)&amp;$C$2&amp;$K$3&amp;" ",(IF(B860&lt;&gt;B859,$C$2&amp;UPPER(K860)&amp;$C$2&amp;$K$3&amp;" ",""))))&amp;IF((AA860&lt;&gt;AA861)*($H$2="y"),AD860&amp;AE860,IF((AA860&lt;&gt;AA861)*($H$2="m"),AD860&amp;AG860,IF(($H$2&lt;&gt;"m")*($H$2&lt;&gt;"Y"),(IF(F860=0,"",F860&amp;" "&amp;$F$4&amp;" "))&amp;(IF(G860=0,"",G860&amp;" "&amp;$G$4&amp;" "))&amp;(IF(H860=0,"",H860&amp;" "&amp;H$4&amp;" "))&amp;(IF(I860=0,"",I860&amp;" "&amp;$I$4&amp;" "))&amp;(IF(J860=0,"",J860&amp;" "&amp;$J$4&amp;" ")),"")))&amp;"; "&amp;IF((B860=B859)*(AA860=AA859), "same collecting data; ", IF((B860=B859)*(Z859=Z860),"same locality; ",(IF(COUNTBLANK(L860)=1,"",$D$2&amp;L860&amp;$L$3&amp;" "&amp;$D$2))&amp;(IF(COUNTBLANK(M860)=1,"",$E$2&amp;M860&amp;$E$2&amp;", "))&amp;(IF(COUNTBLANK(N860)=1,"",N860&amp;"; "))&amp;(IF(COUNTBLANK(O860)=1,"",O860&amp;"; ")))&amp;(IF(COUNTBLANK(P860)=1,"",P860&amp;"; "))&amp;(IF(COUNTBLANK(Q860)=1,"",Q860&amp;"; "))&amp;(IF(COUNTBLANK(R860)=1,"",R860&amp;"m, "))&amp;IF((COUNTBLANK(S860)=0)*(S860&lt;&gt;S859), S860&amp;"; ","")&amp;(IF(COUNTBLANK(U860)=1,"",U860&amp;"; "))&amp;(IF(COUNTBLANK(T860)=1,"",IF(COUNTBLANK(F$2)=1,T860&amp;"; ",T860&amp;" "&amp;F$2&amp;"; "))))&amp;(IF(COUNTBLANK(V860)=1,"",V860&amp;"; "))&amp;IF((COUNTBLANK(C860)=1),"",C860)&amp;IF((B860=B861)*(K860=K861)*(L860=L861)*(M860=M861),IF(($H$2&lt;&gt;"m")*($H$2&lt;&gt;"Y"), " • ", IF((ISNUMBER(FIND(")",AE860))), " • ", "")),IF((B860=B861)*(K860=K861)," • ",". ")))</f>
        <v/>
      </c>
      <c r="AI860" s="1"/>
    </row>
    <row r="861" spans="1:35" x14ac:dyDescent="0.25">
      <c r="A861" s="3" t="str">
        <f t="shared" si="94"/>
        <v/>
      </c>
      <c r="B861" s="53" t="str">
        <f t="shared" si="92"/>
        <v/>
      </c>
      <c r="C861" s="57"/>
      <c r="D861" s="57"/>
      <c r="E861" s="57"/>
      <c r="F861" s="57"/>
      <c r="G861" s="57"/>
      <c r="H861" s="57"/>
      <c r="I861" s="57"/>
      <c r="J861" s="57"/>
      <c r="K861" s="57"/>
      <c r="L861" s="57"/>
      <c r="M861" s="54"/>
      <c r="N861" s="57"/>
      <c r="O861" s="58"/>
      <c r="P861" s="58"/>
      <c r="Q861" s="58"/>
      <c r="R861" s="58"/>
      <c r="S861" s="54"/>
      <c r="T861" s="57"/>
      <c r="U861" s="57"/>
      <c r="V861" s="57"/>
      <c r="W861" s="57"/>
      <c r="X861" s="147" t="str">
        <f>IF(COUNTBLANK(D861)=1,"",IF('order-admin-units'!$I$1&lt;&gt;"y", "", IF(COUNTBLANK(K861)=1, 'order-admin-units'!$B$1+1, VLOOKUP(K861, ordercountry, 2))))</f>
        <v/>
      </c>
      <c r="Y861" s="147" t="str">
        <f>IF(COUNTBLANK(D861)=1,"",IF('order-admin-units'!$I$1&lt;&gt;"y", "", IF(COUNTBLANK(K861:L861)&gt;0, 'order-admin-units'!$B$2+1, VLOOKUP(K861&amp;"@"&amp;L861, orderadmin, 2))))</f>
        <v/>
      </c>
      <c r="Z861" s="147" t="str">
        <f t="shared" si="95"/>
        <v/>
      </c>
      <c r="AA861" s="147" t="str">
        <f t="shared" si="96"/>
        <v/>
      </c>
      <c r="AB861" s="147" t="str">
        <f t="shared" si="97"/>
        <v/>
      </c>
      <c r="AC861" s="147" t="str">
        <f t="shared" si="93"/>
        <v/>
      </c>
      <c r="AD861" s="11" t="str">
        <f t="shared" si="98"/>
        <v/>
      </c>
      <c r="AE861" s="11" t="str">
        <f t="array" ref="AE861">IF(COUNTBLANK(D861)=1,"",IF(OR($H$2="y",$H$2="m"),IF(AA861=AA860,IF(OR(AB861=$AB$4:$AB860)=FALSE,AE860&amp;C861,AE860),"("&amp;C861)&amp;IF(AA861=AA862,IF(OR(AB862=$AB$4:$AB861)=FALSE,", ",""),") "),""))</f>
        <v/>
      </c>
      <c r="AF861" s="11" t="str">
        <f t="array" ref="AF861">IF((COUNTBLANK(D861)=0)*OR($H$2="y",$H$2="m"),IFERROR(LEFT(C861, FIND(" ",C861)-1), C861),"")</f>
        <v/>
      </c>
      <c r="AG861" s="11" t="str">
        <f t="array" ref="AG861">IF(COUNTBLANK(D861)=1,"",IF(OR($H$2="y",$H$2="m"),IF(AA861=AA860,IF(OR(AC861=$AC$4:$AC860)=FALSE,AG860&amp;AF861,AG860),"("&amp;AF861)&amp;IF(AA861=AA862,IF(OR(AC862=$AC$4:$AC861)=FALSE,", ",""),") "),""))</f>
        <v/>
      </c>
      <c r="AH861" s="10" t="str">
        <f>IF((COUNTBLANK(D861)=1),"",IF(D861=D860,AH860,"")&amp;IF(B860&lt;&gt;B861,((IF(COUNTBLANK(E861)=1,$D$3&amp;"Non-type material: "&amp;$D$3,$D$3&amp;INDEX('type-categories'!$A$2:$B$100,MATCH(E861,'type-categories'!$A$2:$A$100,0),2)&amp;$D$3))),"")&amp;(IF(K861&lt;&gt;K860,$C$2&amp;UPPER(K861)&amp;$C$2&amp;$K$3&amp;" ",(IF(B861&lt;&gt;B860,$C$2&amp;UPPER(K861)&amp;$C$2&amp;$K$3&amp;" ",""))))&amp;IF((AA861&lt;&gt;AA862)*($H$2="y"),AD861&amp;AE861,IF((AA861&lt;&gt;AA862)*($H$2="m"),AD861&amp;AG861,IF(($H$2&lt;&gt;"m")*($H$2&lt;&gt;"Y"),(IF(F861=0,"",F861&amp;" "&amp;$F$4&amp;" "))&amp;(IF(G861=0,"",G861&amp;" "&amp;$G$4&amp;" "))&amp;(IF(H861=0,"",H861&amp;" "&amp;H$4&amp;" "))&amp;(IF(I861=0,"",I861&amp;" "&amp;$I$4&amp;" "))&amp;(IF(J861=0,"",J861&amp;" "&amp;$J$4&amp;" ")),"")))&amp;"; "&amp;IF((B861=B860)*(AA861=AA860), "same collecting data; ", IF((B861=B860)*(Z860=Z861),"same locality; ",(IF(COUNTBLANK(L861)=1,"",$D$2&amp;L861&amp;$L$3&amp;" "&amp;$D$2))&amp;(IF(COUNTBLANK(M861)=1,"",$E$2&amp;M861&amp;$E$2&amp;", "))&amp;(IF(COUNTBLANK(N861)=1,"",N861&amp;"; "))&amp;(IF(COUNTBLANK(O861)=1,"",O861&amp;"; ")))&amp;(IF(COUNTBLANK(P861)=1,"",P861&amp;"; "))&amp;(IF(COUNTBLANK(Q861)=1,"",Q861&amp;"; "))&amp;(IF(COUNTBLANK(R861)=1,"",R861&amp;"m, "))&amp;IF((COUNTBLANK(S861)=0)*(S861&lt;&gt;S860), S861&amp;"; ","")&amp;(IF(COUNTBLANK(U861)=1,"",U861&amp;"; "))&amp;(IF(COUNTBLANK(T861)=1,"",IF(COUNTBLANK(F$2)=1,T861&amp;"; ",T861&amp;" "&amp;F$2&amp;"; "))))&amp;(IF(COUNTBLANK(V861)=1,"",V861&amp;"; "))&amp;IF((COUNTBLANK(C861)=1),"",C861)&amp;IF((B861=B862)*(K861=K862)*(L861=L862)*(M861=M862),IF(($H$2&lt;&gt;"m")*($H$2&lt;&gt;"Y"), " • ", IF((ISNUMBER(FIND(")",AE861))), " • ", "")),IF((B861=B862)*(K861=K862)," • ",". ")))</f>
        <v/>
      </c>
      <c r="AI861" s="1"/>
    </row>
    <row r="862" spans="1:35" x14ac:dyDescent="0.25">
      <c r="A862" s="3" t="str">
        <f t="shared" si="94"/>
        <v/>
      </c>
      <c r="B862" s="53" t="str">
        <f t="shared" si="92"/>
        <v/>
      </c>
      <c r="C862" s="57"/>
      <c r="D862" s="57"/>
      <c r="E862" s="57"/>
      <c r="F862" s="57"/>
      <c r="G862" s="57"/>
      <c r="H862" s="57"/>
      <c r="I862" s="57"/>
      <c r="J862" s="57"/>
      <c r="K862" s="57"/>
      <c r="L862" s="57"/>
      <c r="M862" s="54"/>
      <c r="N862" s="57"/>
      <c r="O862" s="58"/>
      <c r="P862" s="58"/>
      <c r="Q862" s="58"/>
      <c r="R862" s="58"/>
      <c r="S862" s="54"/>
      <c r="T862" s="57"/>
      <c r="U862" s="57"/>
      <c r="V862" s="57"/>
      <c r="W862" s="57"/>
      <c r="X862" s="147" t="str">
        <f>IF(COUNTBLANK(D862)=1,"",IF('order-admin-units'!$I$1&lt;&gt;"y", "", IF(COUNTBLANK(K862)=1, 'order-admin-units'!$B$1+1, VLOOKUP(K862, ordercountry, 2))))</f>
        <v/>
      </c>
      <c r="Y862" s="147" t="str">
        <f>IF(COUNTBLANK(D862)=1,"",IF('order-admin-units'!$I$1&lt;&gt;"y", "", IF(COUNTBLANK(K862:L862)&gt;0, 'order-admin-units'!$B$2+1, VLOOKUP(K862&amp;"@"&amp;L862, orderadmin, 2))))</f>
        <v/>
      </c>
      <c r="Z862" s="147" t="str">
        <f t="shared" si="95"/>
        <v/>
      </c>
      <c r="AA862" s="147" t="str">
        <f t="shared" si="96"/>
        <v/>
      </c>
      <c r="AB862" s="147" t="str">
        <f t="shared" si="97"/>
        <v/>
      </c>
      <c r="AC862" s="147" t="str">
        <f t="shared" si="93"/>
        <v/>
      </c>
      <c r="AD862" s="11" t="str">
        <f t="shared" si="98"/>
        <v/>
      </c>
      <c r="AE862" s="11" t="str">
        <f t="array" ref="AE862">IF(COUNTBLANK(D862)=1,"",IF(OR($H$2="y",$H$2="m"),IF(AA862=AA861,IF(OR(AB862=$AB$4:$AB861)=FALSE,AE861&amp;C862,AE861),"("&amp;C862)&amp;IF(AA862=AA863,IF(OR(AB863=$AB$4:$AB862)=FALSE,", ",""),") "),""))</f>
        <v/>
      </c>
      <c r="AF862" s="11" t="str">
        <f t="array" ref="AF862">IF((COUNTBLANK(D862)=0)*OR($H$2="y",$H$2="m"),IFERROR(LEFT(C862, FIND(" ",C862)-1), C862),"")</f>
        <v/>
      </c>
      <c r="AG862" s="11" t="str">
        <f t="array" ref="AG862">IF(COUNTBLANK(D862)=1,"",IF(OR($H$2="y",$H$2="m"),IF(AA862=AA861,IF(OR(AC862=$AC$4:$AC861)=FALSE,AG861&amp;AF862,AG861),"("&amp;AF862)&amp;IF(AA862=AA863,IF(OR(AC863=$AC$4:$AC862)=FALSE,", ",""),") "),""))</f>
        <v/>
      </c>
      <c r="AH862" s="10" t="str">
        <f>IF((COUNTBLANK(D862)=1),"",IF(D862=D861,AH861,"")&amp;IF(B861&lt;&gt;B862,((IF(COUNTBLANK(E862)=1,$D$3&amp;"Non-type material: "&amp;$D$3,$D$3&amp;INDEX('type-categories'!$A$2:$B$100,MATCH(E862,'type-categories'!$A$2:$A$100,0),2)&amp;$D$3))),"")&amp;(IF(K862&lt;&gt;K861,$C$2&amp;UPPER(K862)&amp;$C$2&amp;$K$3&amp;" ",(IF(B862&lt;&gt;B861,$C$2&amp;UPPER(K862)&amp;$C$2&amp;$K$3&amp;" ",""))))&amp;IF((AA862&lt;&gt;AA863)*($H$2="y"),AD862&amp;AE862,IF((AA862&lt;&gt;AA863)*($H$2="m"),AD862&amp;AG862,IF(($H$2&lt;&gt;"m")*($H$2&lt;&gt;"Y"),(IF(F862=0,"",F862&amp;" "&amp;$F$4&amp;" "))&amp;(IF(G862=0,"",G862&amp;" "&amp;$G$4&amp;" "))&amp;(IF(H862=0,"",H862&amp;" "&amp;H$4&amp;" "))&amp;(IF(I862=0,"",I862&amp;" "&amp;$I$4&amp;" "))&amp;(IF(J862=0,"",J862&amp;" "&amp;$J$4&amp;" ")),"")))&amp;"; "&amp;IF((B862=B861)*(AA862=AA861), "same collecting data; ", IF((B862=B861)*(Z861=Z862),"same locality; ",(IF(COUNTBLANK(L862)=1,"",$D$2&amp;L862&amp;$L$3&amp;" "&amp;$D$2))&amp;(IF(COUNTBLANK(M862)=1,"",$E$2&amp;M862&amp;$E$2&amp;", "))&amp;(IF(COUNTBLANK(N862)=1,"",N862&amp;"; "))&amp;(IF(COUNTBLANK(O862)=1,"",O862&amp;"; ")))&amp;(IF(COUNTBLANK(P862)=1,"",P862&amp;"; "))&amp;(IF(COUNTBLANK(Q862)=1,"",Q862&amp;"; "))&amp;(IF(COUNTBLANK(R862)=1,"",R862&amp;"m, "))&amp;IF((COUNTBLANK(S862)=0)*(S862&lt;&gt;S861), S862&amp;"; ","")&amp;(IF(COUNTBLANK(U862)=1,"",U862&amp;"; "))&amp;(IF(COUNTBLANK(T862)=1,"",IF(COUNTBLANK(F$2)=1,T862&amp;"; ",T862&amp;" "&amp;F$2&amp;"; "))))&amp;(IF(COUNTBLANK(V862)=1,"",V862&amp;"; "))&amp;IF((COUNTBLANK(C862)=1),"",C862)&amp;IF((B862=B863)*(K862=K863)*(L862=L863)*(M862=M863),IF(($H$2&lt;&gt;"m")*($H$2&lt;&gt;"Y"), " • ", IF((ISNUMBER(FIND(")",AE862))), " • ", "")),IF((B862=B863)*(K862=K863)," • ",". ")))</f>
        <v/>
      </c>
      <c r="AI862" s="1"/>
    </row>
    <row r="863" spans="1:35" x14ac:dyDescent="0.25">
      <c r="A863" s="3" t="str">
        <f t="shared" si="94"/>
        <v/>
      </c>
      <c r="B863" s="53" t="str">
        <f t="shared" si="92"/>
        <v/>
      </c>
      <c r="C863" s="57"/>
      <c r="D863" s="57"/>
      <c r="E863" s="57"/>
      <c r="F863" s="57"/>
      <c r="G863" s="57"/>
      <c r="H863" s="57"/>
      <c r="I863" s="57"/>
      <c r="J863" s="57"/>
      <c r="K863" s="57"/>
      <c r="L863" s="57"/>
      <c r="M863" s="54"/>
      <c r="N863" s="57"/>
      <c r="O863" s="58"/>
      <c r="P863" s="58"/>
      <c r="Q863" s="58"/>
      <c r="R863" s="58"/>
      <c r="S863" s="54"/>
      <c r="T863" s="57"/>
      <c r="U863" s="57"/>
      <c r="V863" s="57"/>
      <c r="W863" s="57"/>
      <c r="X863" s="147" t="str">
        <f>IF(COUNTBLANK(D863)=1,"",IF('order-admin-units'!$I$1&lt;&gt;"y", "", IF(COUNTBLANK(K863)=1, 'order-admin-units'!$B$1+1, VLOOKUP(K863, ordercountry, 2))))</f>
        <v/>
      </c>
      <c r="Y863" s="147" t="str">
        <f>IF(COUNTBLANK(D863)=1,"",IF('order-admin-units'!$I$1&lt;&gt;"y", "", IF(COUNTBLANK(K863:L863)&gt;0, 'order-admin-units'!$B$2+1, VLOOKUP(K863&amp;"@"&amp;L863, orderadmin, 2))))</f>
        <v/>
      </c>
      <c r="Z863" s="147" t="str">
        <f t="shared" si="95"/>
        <v/>
      </c>
      <c r="AA863" s="147" t="str">
        <f t="shared" si="96"/>
        <v/>
      </c>
      <c r="AB863" s="147" t="str">
        <f t="shared" si="97"/>
        <v/>
      </c>
      <c r="AC863" s="147" t="str">
        <f t="shared" si="93"/>
        <v/>
      </c>
      <c r="AD863" s="11" t="str">
        <f t="shared" si="98"/>
        <v/>
      </c>
      <c r="AE863" s="11" t="str">
        <f t="array" ref="AE863">IF(COUNTBLANK(D863)=1,"",IF(OR($H$2="y",$H$2="m"),IF(AA863=AA862,IF(OR(AB863=$AB$4:$AB862)=FALSE,AE862&amp;C863,AE862),"("&amp;C863)&amp;IF(AA863=AA864,IF(OR(AB864=$AB$4:$AB863)=FALSE,", ",""),") "),""))</f>
        <v/>
      </c>
      <c r="AF863" s="11" t="str">
        <f t="array" ref="AF863">IF((COUNTBLANK(D863)=0)*OR($H$2="y",$H$2="m"),IFERROR(LEFT(C863, FIND(" ",C863)-1), C863),"")</f>
        <v/>
      </c>
      <c r="AG863" s="11" t="str">
        <f t="array" ref="AG863">IF(COUNTBLANK(D863)=1,"",IF(OR($H$2="y",$H$2="m"),IF(AA863=AA862,IF(OR(AC863=$AC$4:$AC862)=FALSE,AG862&amp;AF863,AG862),"("&amp;AF863)&amp;IF(AA863=AA864,IF(OR(AC864=$AC$4:$AC863)=FALSE,", ",""),") "),""))</f>
        <v/>
      </c>
      <c r="AH863" s="10" t="str">
        <f>IF((COUNTBLANK(D863)=1),"",IF(D863=D862,AH862,"")&amp;IF(B862&lt;&gt;B863,((IF(COUNTBLANK(E863)=1,$D$3&amp;"Non-type material: "&amp;$D$3,$D$3&amp;INDEX('type-categories'!$A$2:$B$100,MATCH(E863,'type-categories'!$A$2:$A$100,0),2)&amp;$D$3))),"")&amp;(IF(K863&lt;&gt;K862,$C$2&amp;UPPER(K863)&amp;$C$2&amp;$K$3&amp;" ",(IF(B863&lt;&gt;B862,$C$2&amp;UPPER(K863)&amp;$C$2&amp;$K$3&amp;" ",""))))&amp;IF((AA863&lt;&gt;AA864)*($H$2="y"),AD863&amp;AE863,IF((AA863&lt;&gt;AA864)*($H$2="m"),AD863&amp;AG863,IF(($H$2&lt;&gt;"m")*($H$2&lt;&gt;"Y"),(IF(F863=0,"",F863&amp;" "&amp;$F$4&amp;" "))&amp;(IF(G863=0,"",G863&amp;" "&amp;$G$4&amp;" "))&amp;(IF(H863=0,"",H863&amp;" "&amp;H$4&amp;" "))&amp;(IF(I863=0,"",I863&amp;" "&amp;$I$4&amp;" "))&amp;(IF(J863=0,"",J863&amp;" "&amp;$J$4&amp;" ")),"")))&amp;"; "&amp;IF((B863=B862)*(AA863=AA862), "same collecting data; ", IF((B863=B862)*(Z862=Z863),"same locality; ",(IF(COUNTBLANK(L863)=1,"",$D$2&amp;L863&amp;$L$3&amp;" "&amp;$D$2))&amp;(IF(COUNTBLANK(M863)=1,"",$E$2&amp;M863&amp;$E$2&amp;", "))&amp;(IF(COUNTBLANK(N863)=1,"",N863&amp;"; "))&amp;(IF(COUNTBLANK(O863)=1,"",O863&amp;"; ")))&amp;(IF(COUNTBLANK(P863)=1,"",P863&amp;"; "))&amp;(IF(COUNTBLANK(Q863)=1,"",Q863&amp;"; "))&amp;(IF(COUNTBLANK(R863)=1,"",R863&amp;"m, "))&amp;IF((COUNTBLANK(S863)=0)*(S863&lt;&gt;S862), S863&amp;"; ","")&amp;(IF(COUNTBLANK(U863)=1,"",U863&amp;"; "))&amp;(IF(COUNTBLANK(T863)=1,"",IF(COUNTBLANK(F$2)=1,T863&amp;"; ",T863&amp;" "&amp;F$2&amp;"; "))))&amp;(IF(COUNTBLANK(V863)=1,"",V863&amp;"; "))&amp;IF((COUNTBLANK(C863)=1),"",C863)&amp;IF((B863=B864)*(K863=K864)*(L863=L864)*(M863=M864),IF(($H$2&lt;&gt;"m")*($H$2&lt;&gt;"Y"), " • ", IF((ISNUMBER(FIND(")",AE863))), " • ", "")),IF((B863=B864)*(K863=K864)," • ",". ")))</f>
        <v/>
      </c>
      <c r="AI863" s="1"/>
    </row>
    <row r="864" spans="1:35" x14ac:dyDescent="0.25">
      <c r="A864" s="3" t="str">
        <f t="shared" si="94"/>
        <v/>
      </c>
      <c r="B864" s="53" t="str">
        <f t="shared" si="92"/>
        <v/>
      </c>
      <c r="C864" s="57"/>
      <c r="D864" s="57"/>
      <c r="E864" s="57"/>
      <c r="F864" s="57"/>
      <c r="G864" s="57"/>
      <c r="H864" s="57"/>
      <c r="I864" s="57"/>
      <c r="J864" s="57"/>
      <c r="K864" s="57"/>
      <c r="L864" s="57"/>
      <c r="M864" s="54"/>
      <c r="N864" s="57"/>
      <c r="O864" s="58"/>
      <c r="P864" s="58"/>
      <c r="Q864" s="58"/>
      <c r="R864" s="58"/>
      <c r="S864" s="54"/>
      <c r="T864" s="57"/>
      <c r="U864" s="57"/>
      <c r="V864" s="57"/>
      <c r="W864" s="57"/>
      <c r="X864" s="147" t="str">
        <f>IF(COUNTBLANK(D864)=1,"",IF('order-admin-units'!$I$1&lt;&gt;"y", "", IF(COUNTBLANK(K864)=1, 'order-admin-units'!$B$1+1, VLOOKUP(K864, ordercountry, 2))))</f>
        <v/>
      </c>
      <c r="Y864" s="147" t="str">
        <f>IF(COUNTBLANK(D864)=1,"",IF('order-admin-units'!$I$1&lt;&gt;"y", "", IF(COUNTBLANK(K864:L864)&gt;0, 'order-admin-units'!$B$2+1, VLOOKUP(K864&amp;"@"&amp;L864, orderadmin, 2))))</f>
        <v/>
      </c>
      <c r="Z864" s="147" t="str">
        <f t="shared" si="95"/>
        <v/>
      </c>
      <c r="AA864" s="147" t="str">
        <f t="shared" si="96"/>
        <v/>
      </c>
      <c r="AB864" s="147" t="str">
        <f t="shared" si="97"/>
        <v/>
      </c>
      <c r="AC864" s="147" t="str">
        <f t="shared" si="93"/>
        <v/>
      </c>
      <c r="AD864" s="11" t="str">
        <f t="shared" si="98"/>
        <v/>
      </c>
      <c r="AE864" s="11" t="str">
        <f t="array" ref="AE864">IF(COUNTBLANK(D864)=1,"",IF(OR($H$2="y",$H$2="m"),IF(AA864=AA863,IF(OR(AB864=$AB$4:$AB863)=FALSE,AE863&amp;C864,AE863),"("&amp;C864)&amp;IF(AA864=AA865,IF(OR(AB865=$AB$4:$AB864)=FALSE,", ",""),") "),""))</f>
        <v/>
      </c>
      <c r="AF864" s="11" t="str">
        <f t="array" ref="AF864">IF((COUNTBLANK(D864)=0)*OR($H$2="y",$H$2="m"),IFERROR(LEFT(C864, FIND(" ",C864)-1), C864),"")</f>
        <v/>
      </c>
      <c r="AG864" s="11" t="str">
        <f t="array" ref="AG864">IF(COUNTBLANK(D864)=1,"",IF(OR($H$2="y",$H$2="m"),IF(AA864=AA863,IF(OR(AC864=$AC$4:$AC863)=FALSE,AG863&amp;AF864,AG863),"("&amp;AF864)&amp;IF(AA864=AA865,IF(OR(AC865=$AC$4:$AC864)=FALSE,", ",""),") "),""))</f>
        <v/>
      </c>
      <c r="AH864" s="10" t="str">
        <f>IF((COUNTBLANK(D864)=1),"",IF(D864=D863,AH863,"")&amp;IF(B863&lt;&gt;B864,((IF(COUNTBLANK(E864)=1,$D$3&amp;"Non-type material: "&amp;$D$3,$D$3&amp;INDEX('type-categories'!$A$2:$B$100,MATCH(E864,'type-categories'!$A$2:$A$100,0),2)&amp;$D$3))),"")&amp;(IF(K864&lt;&gt;K863,$C$2&amp;UPPER(K864)&amp;$C$2&amp;$K$3&amp;" ",(IF(B864&lt;&gt;B863,$C$2&amp;UPPER(K864)&amp;$C$2&amp;$K$3&amp;" ",""))))&amp;IF((AA864&lt;&gt;AA865)*($H$2="y"),AD864&amp;AE864,IF((AA864&lt;&gt;AA865)*($H$2="m"),AD864&amp;AG864,IF(($H$2&lt;&gt;"m")*($H$2&lt;&gt;"Y"),(IF(F864=0,"",F864&amp;" "&amp;$F$4&amp;" "))&amp;(IF(G864=0,"",G864&amp;" "&amp;$G$4&amp;" "))&amp;(IF(H864=0,"",H864&amp;" "&amp;H$4&amp;" "))&amp;(IF(I864=0,"",I864&amp;" "&amp;$I$4&amp;" "))&amp;(IF(J864=0,"",J864&amp;" "&amp;$J$4&amp;" ")),"")))&amp;"; "&amp;IF((B864=B863)*(AA864=AA863), "same collecting data; ", IF((B864=B863)*(Z863=Z864),"same locality; ",(IF(COUNTBLANK(L864)=1,"",$D$2&amp;L864&amp;$L$3&amp;" "&amp;$D$2))&amp;(IF(COUNTBLANK(M864)=1,"",$E$2&amp;M864&amp;$E$2&amp;", "))&amp;(IF(COUNTBLANK(N864)=1,"",N864&amp;"; "))&amp;(IF(COUNTBLANK(O864)=1,"",O864&amp;"; ")))&amp;(IF(COUNTBLANK(P864)=1,"",P864&amp;"; "))&amp;(IF(COUNTBLANK(Q864)=1,"",Q864&amp;"; "))&amp;(IF(COUNTBLANK(R864)=1,"",R864&amp;"m, "))&amp;IF((COUNTBLANK(S864)=0)*(S864&lt;&gt;S863), S864&amp;"; ","")&amp;(IF(COUNTBLANK(U864)=1,"",U864&amp;"; "))&amp;(IF(COUNTBLANK(T864)=1,"",IF(COUNTBLANK(F$2)=1,T864&amp;"; ",T864&amp;" "&amp;F$2&amp;"; "))))&amp;(IF(COUNTBLANK(V864)=1,"",V864&amp;"; "))&amp;IF((COUNTBLANK(C864)=1),"",C864)&amp;IF((B864=B865)*(K864=K865)*(L864=L865)*(M864=M865),IF(($H$2&lt;&gt;"m")*($H$2&lt;&gt;"Y"), " • ", IF((ISNUMBER(FIND(")",AE864))), " • ", "")),IF((B864=B865)*(K864=K865)," • ",". ")))</f>
        <v/>
      </c>
      <c r="AI864" s="1"/>
    </row>
    <row r="865" spans="1:35" x14ac:dyDescent="0.25">
      <c r="A865" s="3" t="str">
        <f t="shared" si="94"/>
        <v/>
      </c>
      <c r="B865" s="53" t="str">
        <f t="shared" si="92"/>
        <v/>
      </c>
      <c r="C865" s="57"/>
      <c r="D865" s="57"/>
      <c r="E865" s="57"/>
      <c r="F865" s="57"/>
      <c r="G865" s="57"/>
      <c r="H865" s="57"/>
      <c r="I865" s="57"/>
      <c r="J865" s="57"/>
      <c r="K865" s="57"/>
      <c r="L865" s="57"/>
      <c r="M865" s="54"/>
      <c r="N865" s="57"/>
      <c r="O865" s="58"/>
      <c r="P865" s="58"/>
      <c r="Q865" s="58"/>
      <c r="R865" s="58"/>
      <c r="S865" s="54"/>
      <c r="T865" s="57"/>
      <c r="U865" s="57"/>
      <c r="V865" s="57"/>
      <c r="W865" s="57"/>
      <c r="X865" s="147" t="str">
        <f>IF(COUNTBLANK(D865)=1,"",IF('order-admin-units'!$I$1&lt;&gt;"y", "", IF(COUNTBLANK(K865)=1, 'order-admin-units'!$B$1+1, VLOOKUP(K865, ordercountry, 2))))</f>
        <v/>
      </c>
      <c r="Y865" s="147" t="str">
        <f>IF(COUNTBLANK(D865)=1,"",IF('order-admin-units'!$I$1&lt;&gt;"y", "", IF(COUNTBLANK(K865:L865)&gt;0, 'order-admin-units'!$B$2+1, VLOOKUP(K865&amp;"@"&amp;L865, orderadmin, 2))))</f>
        <v/>
      </c>
      <c r="Z865" s="147" t="str">
        <f t="shared" si="95"/>
        <v/>
      </c>
      <c r="AA865" s="147" t="str">
        <f t="shared" si="96"/>
        <v/>
      </c>
      <c r="AB865" s="147" t="str">
        <f t="shared" si="97"/>
        <v/>
      </c>
      <c r="AC865" s="147" t="str">
        <f t="shared" si="93"/>
        <v/>
      </c>
      <c r="AD865" s="11" t="str">
        <f t="shared" si="98"/>
        <v/>
      </c>
      <c r="AE865" s="11" t="str">
        <f t="array" ref="AE865">IF(COUNTBLANK(D865)=1,"",IF(OR($H$2="y",$H$2="m"),IF(AA865=AA864,IF(OR(AB865=$AB$4:$AB864)=FALSE,AE864&amp;C865,AE864),"("&amp;C865)&amp;IF(AA865=AA866,IF(OR(AB866=$AB$4:$AB865)=FALSE,", ",""),") "),""))</f>
        <v/>
      </c>
      <c r="AF865" s="11" t="str">
        <f t="array" ref="AF865">IF((COUNTBLANK(D865)=0)*OR($H$2="y",$H$2="m"),IFERROR(LEFT(C865, FIND(" ",C865)-1), C865),"")</f>
        <v/>
      </c>
      <c r="AG865" s="11" t="str">
        <f t="array" ref="AG865">IF(COUNTBLANK(D865)=1,"",IF(OR($H$2="y",$H$2="m"),IF(AA865=AA864,IF(OR(AC865=$AC$4:$AC864)=FALSE,AG864&amp;AF865,AG864),"("&amp;AF865)&amp;IF(AA865=AA866,IF(OR(AC866=$AC$4:$AC865)=FALSE,", ",""),") "),""))</f>
        <v/>
      </c>
      <c r="AH865" s="10" t="str">
        <f>IF((COUNTBLANK(D865)=1),"",IF(D865=D864,AH864,"")&amp;IF(B864&lt;&gt;B865,((IF(COUNTBLANK(E865)=1,$D$3&amp;"Non-type material: "&amp;$D$3,$D$3&amp;INDEX('type-categories'!$A$2:$B$100,MATCH(E865,'type-categories'!$A$2:$A$100,0),2)&amp;$D$3))),"")&amp;(IF(K865&lt;&gt;K864,$C$2&amp;UPPER(K865)&amp;$C$2&amp;$K$3&amp;" ",(IF(B865&lt;&gt;B864,$C$2&amp;UPPER(K865)&amp;$C$2&amp;$K$3&amp;" ",""))))&amp;IF((AA865&lt;&gt;AA866)*($H$2="y"),AD865&amp;AE865,IF((AA865&lt;&gt;AA866)*($H$2="m"),AD865&amp;AG865,IF(($H$2&lt;&gt;"m")*($H$2&lt;&gt;"Y"),(IF(F865=0,"",F865&amp;" "&amp;$F$4&amp;" "))&amp;(IF(G865=0,"",G865&amp;" "&amp;$G$4&amp;" "))&amp;(IF(H865=0,"",H865&amp;" "&amp;H$4&amp;" "))&amp;(IF(I865=0,"",I865&amp;" "&amp;$I$4&amp;" "))&amp;(IF(J865=0,"",J865&amp;" "&amp;$J$4&amp;" ")),"")))&amp;"; "&amp;IF((B865=B864)*(AA865=AA864), "same collecting data; ", IF((B865=B864)*(Z864=Z865),"same locality; ",(IF(COUNTBLANK(L865)=1,"",$D$2&amp;L865&amp;$L$3&amp;" "&amp;$D$2))&amp;(IF(COUNTBLANK(M865)=1,"",$E$2&amp;M865&amp;$E$2&amp;", "))&amp;(IF(COUNTBLANK(N865)=1,"",N865&amp;"; "))&amp;(IF(COUNTBLANK(O865)=1,"",O865&amp;"; ")))&amp;(IF(COUNTBLANK(P865)=1,"",P865&amp;"; "))&amp;(IF(COUNTBLANK(Q865)=1,"",Q865&amp;"; "))&amp;(IF(COUNTBLANK(R865)=1,"",R865&amp;"m, "))&amp;IF((COUNTBLANK(S865)=0)*(S865&lt;&gt;S864), S865&amp;"; ","")&amp;(IF(COUNTBLANK(U865)=1,"",U865&amp;"; "))&amp;(IF(COUNTBLANK(T865)=1,"",IF(COUNTBLANK(F$2)=1,T865&amp;"; ",T865&amp;" "&amp;F$2&amp;"; "))))&amp;(IF(COUNTBLANK(V865)=1,"",V865&amp;"; "))&amp;IF((COUNTBLANK(C865)=1),"",C865)&amp;IF((B865=B866)*(K865=K866)*(L865=L866)*(M865=M866),IF(($H$2&lt;&gt;"m")*($H$2&lt;&gt;"Y"), " • ", IF((ISNUMBER(FIND(")",AE865))), " • ", "")),IF((B865=B866)*(K865=K866)," • ",". ")))</f>
        <v/>
      </c>
      <c r="AI865" s="1"/>
    </row>
    <row r="866" spans="1:35" x14ac:dyDescent="0.25">
      <c r="A866" s="3" t="str">
        <f t="shared" si="94"/>
        <v/>
      </c>
      <c r="B866" s="53" t="str">
        <f t="shared" si="92"/>
        <v/>
      </c>
      <c r="C866" s="57"/>
      <c r="D866" s="57"/>
      <c r="E866" s="57"/>
      <c r="F866" s="57"/>
      <c r="G866" s="57"/>
      <c r="H866" s="57"/>
      <c r="I866" s="57"/>
      <c r="J866" s="57"/>
      <c r="K866" s="57"/>
      <c r="L866" s="57"/>
      <c r="M866" s="54"/>
      <c r="N866" s="57"/>
      <c r="O866" s="58"/>
      <c r="P866" s="58"/>
      <c r="Q866" s="58"/>
      <c r="R866" s="58"/>
      <c r="S866" s="54"/>
      <c r="T866" s="57"/>
      <c r="U866" s="57"/>
      <c r="V866" s="57"/>
      <c r="W866" s="57"/>
      <c r="X866" s="147" t="str">
        <f>IF(COUNTBLANK(D866)=1,"",IF('order-admin-units'!$I$1&lt;&gt;"y", "", IF(COUNTBLANK(K866)=1, 'order-admin-units'!$B$1+1, VLOOKUP(K866, ordercountry, 2))))</f>
        <v/>
      </c>
      <c r="Y866" s="147" t="str">
        <f>IF(COUNTBLANK(D866)=1,"",IF('order-admin-units'!$I$1&lt;&gt;"y", "", IF(COUNTBLANK(K866:L866)&gt;0, 'order-admin-units'!$B$2+1, VLOOKUP(K866&amp;"@"&amp;L866, orderadmin, 2))))</f>
        <v/>
      </c>
      <c r="Z866" s="147" t="str">
        <f t="shared" si="95"/>
        <v/>
      </c>
      <c r="AA866" s="147" t="str">
        <f t="shared" si="96"/>
        <v/>
      </c>
      <c r="AB866" s="147" t="str">
        <f t="shared" si="97"/>
        <v/>
      </c>
      <c r="AC866" s="147" t="str">
        <f t="shared" si="93"/>
        <v/>
      </c>
      <c r="AD866" s="11" t="str">
        <f t="shared" si="98"/>
        <v/>
      </c>
      <c r="AE866" s="11" t="str">
        <f t="array" ref="AE866">IF(COUNTBLANK(D866)=1,"",IF(OR($H$2="y",$H$2="m"),IF(AA866=AA865,IF(OR(AB866=$AB$4:$AB865)=FALSE,AE865&amp;C866,AE865),"("&amp;C866)&amp;IF(AA866=AA867,IF(OR(AB867=$AB$4:$AB866)=FALSE,", ",""),") "),""))</f>
        <v/>
      </c>
      <c r="AF866" s="11" t="str">
        <f t="array" ref="AF866">IF((COUNTBLANK(D866)=0)*OR($H$2="y",$H$2="m"),IFERROR(LEFT(C866, FIND(" ",C866)-1), C866),"")</f>
        <v/>
      </c>
      <c r="AG866" s="11" t="str">
        <f t="array" ref="AG866">IF(COUNTBLANK(D866)=1,"",IF(OR($H$2="y",$H$2="m"),IF(AA866=AA865,IF(OR(AC866=$AC$4:$AC865)=FALSE,AG865&amp;AF866,AG865),"("&amp;AF866)&amp;IF(AA866=AA867,IF(OR(AC867=$AC$4:$AC866)=FALSE,", ",""),") "),""))</f>
        <v/>
      </c>
      <c r="AH866" s="10" t="str">
        <f>IF((COUNTBLANK(D866)=1),"",IF(D866=D865,AH865,"")&amp;IF(B865&lt;&gt;B866,((IF(COUNTBLANK(E866)=1,$D$3&amp;"Non-type material: "&amp;$D$3,$D$3&amp;INDEX('type-categories'!$A$2:$B$100,MATCH(E866,'type-categories'!$A$2:$A$100,0),2)&amp;$D$3))),"")&amp;(IF(K866&lt;&gt;K865,$C$2&amp;UPPER(K866)&amp;$C$2&amp;$K$3&amp;" ",(IF(B866&lt;&gt;B865,$C$2&amp;UPPER(K866)&amp;$C$2&amp;$K$3&amp;" ",""))))&amp;IF((AA866&lt;&gt;AA867)*($H$2="y"),AD866&amp;AE866,IF((AA866&lt;&gt;AA867)*($H$2="m"),AD866&amp;AG866,IF(($H$2&lt;&gt;"m")*($H$2&lt;&gt;"Y"),(IF(F866=0,"",F866&amp;" "&amp;$F$4&amp;" "))&amp;(IF(G866=0,"",G866&amp;" "&amp;$G$4&amp;" "))&amp;(IF(H866=0,"",H866&amp;" "&amp;H$4&amp;" "))&amp;(IF(I866=0,"",I866&amp;" "&amp;$I$4&amp;" "))&amp;(IF(J866=0,"",J866&amp;" "&amp;$J$4&amp;" ")),"")))&amp;"; "&amp;IF((B866=B865)*(AA866=AA865), "same collecting data; ", IF((B866=B865)*(Z865=Z866),"same locality; ",(IF(COUNTBLANK(L866)=1,"",$D$2&amp;L866&amp;$L$3&amp;" "&amp;$D$2))&amp;(IF(COUNTBLANK(M866)=1,"",$E$2&amp;M866&amp;$E$2&amp;", "))&amp;(IF(COUNTBLANK(N866)=1,"",N866&amp;"; "))&amp;(IF(COUNTBLANK(O866)=1,"",O866&amp;"; ")))&amp;(IF(COUNTBLANK(P866)=1,"",P866&amp;"; "))&amp;(IF(COUNTBLANK(Q866)=1,"",Q866&amp;"; "))&amp;(IF(COUNTBLANK(R866)=1,"",R866&amp;"m, "))&amp;IF((COUNTBLANK(S866)=0)*(S866&lt;&gt;S865), S866&amp;"; ","")&amp;(IF(COUNTBLANK(U866)=1,"",U866&amp;"; "))&amp;(IF(COUNTBLANK(T866)=1,"",IF(COUNTBLANK(F$2)=1,T866&amp;"; ",T866&amp;" "&amp;F$2&amp;"; "))))&amp;(IF(COUNTBLANK(V866)=1,"",V866&amp;"; "))&amp;IF((COUNTBLANK(C866)=1),"",C866)&amp;IF((B866=B867)*(K866=K867)*(L866=L867)*(M866=M867),IF(($H$2&lt;&gt;"m")*($H$2&lt;&gt;"Y"), " • ", IF((ISNUMBER(FIND(")",AE866))), " • ", "")),IF((B866=B867)*(K866=K867)," • ",". ")))</f>
        <v/>
      </c>
      <c r="AI866" s="1"/>
    </row>
    <row r="867" spans="1:35" x14ac:dyDescent="0.25">
      <c r="A867" s="3" t="str">
        <f t="shared" si="94"/>
        <v/>
      </c>
      <c r="B867" s="53" t="str">
        <f t="shared" si="92"/>
        <v/>
      </c>
      <c r="C867" s="57"/>
      <c r="D867" s="57"/>
      <c r="E867" s="57"/>
      <c r="F867" s="57"/>
      <c r="G867" s="57"/>
      <c r="H867" s="57"/>
      <c r="I867" s="57"/>
      <c r="J867" s="57"/>
      <c r="K867" s="57"/>
      <c r="L867" s="57"/>
      <c r="M867" s="54"/>
      <c r="N867" s="57"/>
      <c r="O867" s="58"/>
      <c r="P867" s="58"/>
      <c r="Q867" s="58"/>
      <c r="R867" s="58"/>
      <c r="S867" s="54"/>
      <c r="T867" s="57"/>
      <c r="U867" s="57"/>
      <c r="V867" s="57"/>
      <c r="W867" s="57"/>
      <c r="X867" s="147" t="str">
        <f>IF(COUNTBLANK(D867)=1,"",IF('order-admin-units'!$I$1&lt;&gt;"y", "", IF(COUNTBLANK(K867)=1, 'order-admin-units'!$B$1+1, VLOOKUP(K867, ordercountry, 2))))</f>
        <v/>
      </c>
      <c r="Y867" s="147" t="str">
        <f>IF(COUNTBLANK(D867)=1,"",IF('order-admin-units'!$I$1&lt;&gt;"y", "", IF(COUNTBLANK(K867:L867)&gt;0, 'order-admin-units'!$B$2+1, VLOOKUP(K867&amp;"@"&amp;L867, orderadmin, 2))))</f>
        <v/>
      </c>
      <c r="Z867" s="147" t="str">
        <f t="shared" si="95"/>
        <v/>
      </c>
      <c r="AA867" s="147" t="str">
        <f t="shared" si="96"/>
        <v/>
      </c>
      <c r="AB867" s="147" t="str">
        <f t="shared" si="97"/>
        <v/>
      </c>
      <c r="AC867" s="147" t="str">
        <f t="shared" si="93"/>
        <v/>
      </c>
      <c r="AD867" s="11" t="str">
        <f t="shared" si="98"/>
        <v/>
      </c>
      <c r="AE867" s="11" t="str">
        <f t="array" ref="AE867">IF(COUNTBLANK(D867)=1,"",IF(OR($H$2="y",$H$2="m"),IF(AA867=AA866,IF(OR(AB867=$AB$4:$AB866)=FALSE,AE866&amp;C867,AE866),"("&amp;C867)&amp;IF(AA867=AA868,IF(OR(AB868=$AB$4:$AB867)=FALSE,", ",""),") "),""))</f>
        <v/>
      </c>
      <c r="AF867" s="11" t="str">
        <f t="array" ref="AF867">IF((COUNTBLANK(D867)=0)*OR($H$2="y",$H$2="m"),IFERROR(LEFT(C867, FIND(" ",C867)-1), C867),"")</f>
        <v/>
      </c>
      <c r="AG867" s="11" t="str">
        <f t="array" ref="AG867">IF(COUNTBLANK(D867)=1,"",IF(OR($H$2="y",$H$2="m"),IF(AA867=AA866,IF(OR(AC867=$AC$4:$AC866)=FALSE,AG866&amp;AF867,AG866),"("&amp;AF867)&amp;IF(AA867=AA868,IF(OR(AC868=$AC$4:$AC867)=FALSE,", ",""),") "),""))</f>
        <v/>
      </c>
      <c r="AH867" s="10" t="str">
        <f>IF((COUNTBLANK(D867)=1),"",IF(D867=D866,AH866,"")&amp;IF(B866&lt;&gt;B867,((IF(COUNTBLANK(E867)=1,$D$3&amp;"Non-type material: "&amp;$D$3,$D$3&amp;INDEX('type-categories'!$A$2:$B$100,MATCH(E867,'type-categories'!$A$2:$A$100,0),2)&amp;$D$3))),"")&amp;(IF(K867&lt;&gt;K866,$C$2&amp;UPPER(K867)&amp;$C$2&amp;$K$3&amp;" ",(IF(B867&lt;&gt;B866,$C$2&amp;UPPER(K867)&amp;$C$2&amp;$K$3&amp;" ",""))))&amp;IF((AA867&lt;&gt;AA868)*($H$2="y"),AD867&amp;AE867,IF((AA867&lt;&gt;AA868)*($H$2="m"),AD867&amp;AG867,IF(($H$2&lt;&gt;"m")*($H$2&lt;&gt;"Y"),(IF(F867=0,"",F867&amp;" "&amp;$F$4&amp;" "))&amp;(IF(G867=0,"",G867&amp;" "&amp;$G$4&amp;" "))&amp;(IF(H867=0,"",H867&amp;" "&amp;H$4&amp;" "))&amp;(IF(I867=0,"",I867&amp;" "&amp;$I$4&amp;" "))&amp;(IF(J867=0,"",J867&amp;" "&amp;$J$4&amp;" ")),"")))&amp;"; "&amp;IF((B867=B866)*(AA867=AA866), "same collecting data; ", IF((B867=B866)*(Z866=Z867),"same locality; ",(IF(COUNTBLANK(L867)=1,"",$D$2&amp;L867&amp;$L$3&amp;" "&amp;$D$2))&amp;(IF(COUNTBLANK(M867)=1,"",$E$2&amp;M867&amp;$E$2&amp;", "))&amp;(IF(COUNTBLANK(N867)=1,"",N867&amp;"; "))&amp;(IF(COUNTBLANK(O867)=1,"",O867&amp;"; ")))&amp;(IF(COUNTBLANK(P867)=1,"",P867&amp;"; "))&amp;(IF(COUNTBLANK(Q867)=1,"",Q867&amp;"; "))&amp;(IF(COUNTBLANK(R867)=1,"",R867&amp;"m, "))&amp;IF((COUNTBLANK(S867)=0)*(S867&lt;&gt;S866), S867&amp;"; ","")&amp;(IF(COUNTBLANK(U867)=1,"",U867&amp;"; "))&amp;(IF(COUNTBLANK(T867)=1,"",IF(COUNTBLANK(F$2)=1,T867&amp;"; ",T867&amp;" "&amp;F$2&amp;"; "))))&amp;(IF(COUNTBLANK(V867)=1,"",V867&amp;"; "))&amp;IF((COUNTBLANK(C867)=1),"",C867)&amp;IF((B867=B868)*(K867=K868)*(L867=L868)*(M867=M868),IF(($H$2&lt;&gt;"m")*($H$2&lt;&gt;"Y"), " • ", IF((ISNUMBER(FIND(")",AE867))), " • ", "")),IF((B867=B868)*(K867=K868)," • ",". ")))</f>
        <v/>
      </c>
      <c r="AI867" s="1"/>
    </row>
    <row r="868" spans="1:35" x14ac:dyDescent="0.25">
      <c r="A868" s="3" t="str">
        <f t="shared" si="94"/>
        <v/>
      </c>
      <c r="B868" s="53" t="str">
        <f t="shared" si="92"/>
        <v/>
      </c>
      <c r="C868" s="57"/>
      <c r="D868" s="57"/>
      <c r="E868" s="57"/>
      <c r="F868" s="57"/>
      <c r="G868" s="57"/>
      <c r="H868" s="57"/>
      <c r="I868" s="57"/>
      <c r="J868" s="57"/>
      <c r="K868" s="57"/>
      <c r="L868" s="57"/>
      <c r="M868" s="54"/>
      <c r="N868" s="57"/>
      <c r="O868" s="58"/>
      <c r="P868" s="58"/>
      <c r="Q868" s="58"/>
      <c r="R868" s="58"/>
      <c r="S868" s="54"/>
      <c r="T868" s="57"/>
      <c r="U868" s="57"/>
      <c r="V868" s="57"/>
      <c r="W868" s="57"/>
      <c r="X868" s="147" t="str">
        <f>IF(COUNTBLANK(D868)=1,"",IF('order-admin-units'!$I$1&lt;&gt;"y", "", IF(COUNTBLANK(K868)=1, 'order-admin-units'!$B$1+1, VLOOKUP(K868, ordercountry, 2))))</f>
        <v/>
      </c>
      <c r="Y868" s="147" t="str">
        <f>IF(COUNTBLANK(D868)=1,"",IF('order-admin-units'!$I$1&lt;&gt;"y", "", IF(COUNTBLANK(K868:L868)&gt;0, 'order-admin-units'!$B$2+1, VLOOKUP(K868&amp;"@"&amp;L868, orderadmin, 2))))</f>
        <v/>
      </c>
      <c r="Z868" s="147" t="str">
        <f t="shared" si="95"/>
        <v/>
      </c>
      <c r="AA868" s="147" t="str">
        <f t="shared" si="96"/>
        <v/>
      </c>
      <c r="AB868" s="147" t="str">
        <f t="shared" si="97"/>
        <v/>
      </c>
      <c r="AC868" s="147" t="str">
        <f t="shared" si="93"/>
        <v/>
      </c>
      <c r="AD868" s="11" t="str">
        <f t="shared" si="98"/>
        <v/>
      </c>
      <c r="AE868" s="11" t="str">
        <f t="array" ref="AE868">IF(COUNTBLANK(D868)=1,"",IF(OR($H$2="y",$H$2="m"),IF(AA868=AA867,IF(OR(AB868=$AB$4:$AB867)=FALSE,AE867&amp;C868,AE867),"("&amp;C868)&amp;IF(AA868=AA869,IF(OR(AB869=$AB$4:$AB868)=FALSE,", ",""),") "),""))</f>
        <v/>
      </c>
      <c r="AF868" s="11" t="str">
        <f t="array" ref="AF868">IF((COUNTBLANK(D868)=0)*OR($H$2="y",$H$2="m"),IFERROR(LEFT(C868, FIND(" ",C868)-1), C868),"")</f>
        <v/>
      </c>
      <c r="AG868" s="11" t="str">
        <f t="array" ref="AG868">IF(COUNTBLANK(D868)=1,"",IF(OR($H$2="y",$H$2="m"),IF(AA868=AA867,IF(OR(AC868=$AC$4:$AC867)=FALSE,AG867&amp;AF868,AG867),"("&amp;AF868)&amp;IF(AA868=AA869,IF(OR(AC869=$AC$4:$AC868)=FALSE,", ",""),") "),""))</f>
        <v/>
      </c>
      <c r="AH868" s="10" t="str">
        <f>IF((COUNTBLANK(D868)=1),"",IF(D868=D867,AH867,"")&amp;IF(B867&lt;&gt;B868,((IF(COUNTBLANK(E868)=1,$D$3&amp;"Non-type material: "&amp;$D$3,$D$3&amp;INDEX('type-categories'!$A$2:$B$100,MATCH(E868,'type-categories'!$A$2:$A$100,0),2)&amp;$D$3))),"")&amp;(IF(K868&lt;&gt;K867,$C$2&amp;UPPER(K868)&amp;$C$2&amp;$K$3&amp;" ",(IF(B868&lt;&gt;B867,$C$2&amp;UPPER(K868)&amp;$C$2&amp;$K$3&amp;" ",""))))&amp;IF((AA868&lt;&gt;AA869)*($H$2="y"),AD868&amp;AE868,IF((AA868&lt;&gt;AA869)*($H$2="m"),AD868&amp;AG868,IF(($H$2&lt;&gt;"m")*($H$2&lt;&gt;"Y"),(IF(F868=0,"",F868&amp;" "&amp;$F$4&amp;" "))&amp;(IF(G868=0,"",G868&amp;" "&amp;$G$4&amp;" "))&amp;(IF(H868=0,"",H868&amp;" "&amp;H$4&amp;" "))&amp;(IF(I868=0,"",I868&amp;" "&amp;$I$4&amp;" "))&amp;(IF(J868=0,"",J868&amp;" "&amp;$J$4&amp;" ")),"")))&amp;"; "&amp;IF((B868=B867)*(AA868=AA867), "same collecting data; ", IF((B868=B867)*(Z867=Z868),"same locality; ",(IF(COUNTBLANK(L868)=1,"",$D$2&amp;L868&amp;$L$3&amp;" "&amp;$D$2))&amp;(IF(COUNTBLANK(M868)=1,"",$E$2&amp;M868&amp;$E$2&amp;", "))&amp;(IF(COUNTBLANK(N868)=1,"",N868&amp;"; "))&amp;(IF(COUNTBLANK(O868)=1,"",O868&amp;"; ")))&amp;(IF(COUNTBLANK(P868)=1,"",P868&amp;"; "))&amp;(IF(COUNTBLANK(Q868)=1,"",Q868&amp;"; "))&amp;(IF(COUNTBLANK(R868)=1,"",R868&amp;"m, "))&amp;IF((COUNTBLANK(S868)=0)*(S868&lt;&gt;S867), S868&amp;"; ","")&amp;(IF(COUNTBLANK(U868)=1,"",U868&amp;"; "))&amp;(IF(COUNTBLANK(T868)=1,"",IF(COUNTBLANK(F$2)=1,T868&amp;"; ",T868&amp;" "&amp;F$2&amp;"; "))))&amp;(IF(COUNTBLANK(V868)=1,"",V868&amp;"; "))&amp;IF((COUNTBLANK(C868)=1),"",C868)&amp;IF((B868=B869)*(K868=K869)*(L868=L869)*(M868=M869),IF(($H$2&lt;&gt;"m")*($H$2&lt;&gt;"Y"), " • ", IF((ISNUMBER(FIND(")",AE868))), " • ", "")),IF((B868=B869)*(K868=K869)," • ",". ")))</f>
        <v/>
      </c>
      <c r="AI868" s="1"/>
    </row>
    <row r="869" spans="1:35" x14ac:dyDescent="0.25">
      <c r="A869" s="3" t="str">
        <f t="shared" si="94"/>
        <v/>
      </c>
      <c r="B869" s="53" t="str">
        <f t="shared" si="92"/>
        <v/>
      </c>
      <c r="C869" s="57"/>
      <c r="D869" s="57"/>
      <c r="E869" s="57"/>
      <c r="F869" s="57"/>
      <c r="G869" s="57"/>
      <c r="H869" s="57"/>
      <c r="I869" s="57"/>
      <c r="J869" s="57"/>
      <c r="K869" s="57"/>
      <c r="L869" s="57"/>
      <c r="M869" s="54"/>
      <c r="N869" s="57"/>
      <c r="O869" s="58"/>
      <c r="P869" s="58"/>
      <c r="Q869" s="58"/>
      <c r="R869" s="58"/>
      <c r="S869" s="54"/>
      <c r="T869" s="57"/>
      <c r="U869" s="57"/>
      <c r="V869" s="57"/>
      <c r="W869" s="57"/>
      <c r="X869" s="147" t="str">
        <f>IF(COUNTBLANK(D869)=1,"",IF('order-admin-units'!$I$1&lt;&gt;"y", "", IF(COUNTBLANK(K869)=1, 'order-admin-units'!$B$1+1, VLOOKUP(K869, ordercountry, 2))))</f>
        <v/>
      </c>
      <c r="Y869" s="147" t="str">
        <f>IF(COUNTBLANK(D869)=1,"",IF('order-admin-units'!$I$1&lt;&gt;"y", "", IF(COUNTBLANK(K869:L869)&gt;0, 'order-admin-units'!$B$2+1, VLOOKUP(K869&amp;"@"&amp;L869, orderadmin, 2))))</f>
        <v/>
      </c>
      <c r="Z869" s="147" t="str">
        <f t="shared" si="95"/>
        <v/>
      </c>
      <c r="AA869" s="147" t="str">
        <f t="shared" si="96"/>
        <v/>
      </c>
      <c r="AB869" s="147" t="str">
        <f t="shared" si="97"/>
        <v/>
      </c>
      <c r="AC869" s="147" t="str">
        <f t="shared" si="93"/>
        <v/>
      </c>
      <c r="AD869" s="11" t="str">
        <f t="shared" si="98"/>
        <v/>
      </c>
      <c r="AE869" s="11" t="str">
        <f t="array" ref="AE869">IF(COUNTBLANK(D869)=1,"",IF(OR($H$2="y",$H$2="m"),IF(AA869=AA868,IF(OR(AB869=$AB$4:$AB868)=FALSE,AE868&amp;C869,AE868),"("&amp;C869)&amp;IF(AA869=AA870,IF(OR(AB870=$AB$4:$AB869)=FALSE,", ",""),") "),""))</f>
        <v/>
      </c>
      <c r="AF869" s="11" t="str">
        <f t="array" ref="AF869">IF((COUNTBLANK(D869)=0)*OR($H$2="y",$H$2="m"),IFERROR(LEFT(C869, FIND(" ",C869)-1), C869),"")</f>
        <v/>
      </c>
      <c r="AG869" s="11" t="str">
        <f t="array" ref="AG869">IF(COUNTBLANK(D869)=1,"",IF(OR($H$2="y",$H$2="m"),IF(AA869=AA868,IF(OR(AC869=$AC$4:$AC868)=FALSE,AG868&amp;AF869,AG868),"("&amp;AF869)&amp;IF(AA869=AA870,IF(OR(AC870=$AC$4:$AC869)=FALSE,", ",""),") "),""))</f>
        <v/>
      </c>
      <c r="AH869" s="10" t="str">
        <f>IF((COUNTBLANK(D869)=1),"",IF(D869=D868,AH868,"")&amp;IF(B868&lt;&gt;B869,((IF(COUNTBLANK(E869)=1,$D$3&amp;"Non-type material: "&amp;$D$3,$D$3&amp;INDEX('type-categories'!$A$2:$B$100,MATCH(E869,'type-categories'!$A$2:$A$100,0),2)&amp;$D$3))),"")&amp;(IF(K869&lt;&gt;K868,$C$2&amp;UPPER(K869)&amp;$C$2&amp;$K$3&amp;" ",(IF(B869&lt;&gt;B868,$C$2&amp;UPPER(K869)&amp;$C$2&amp;$K$3&amp;" ",""))))&amp;IF((AA869&lt;&gt;AA870)*($H$2="y"),AD869&amp;AE869,IF((AA869&lt;&gt;AA870)*($H$2="m"),AD869&amp;AG869,IF(($H$2&lt;&gt;"m")*($H$2&lt;&gt;"Y"),(IF(F869=0,"",F869&amp;" "&amp;$F$4&amp;" "))&amp;(IF(G869=0,"",G869&amp;" "&amp;$G$4&amp;" "))&amp;(IF(H869=0,"",H869&amp;" "&amp;H$4&amp;" "))&amp;(IF(I869=0,"",I869&amp;" "&amp;$I$4&amp;" "))&amp;(IF(J869=0,"",J869&amp;" "&amp;$J$4&amp;" ")),"")))&amp;"; "&amp;IF((B869=B868)*(AA869=AA868), "same collecting data; ", IF((B869=B868)*(Z868=Z869),"same locality; ",(IF(COUNTBLANK(L869)=1,"",$D$2&amp;L869&amp;$L$3&amp;" "&amp;$D$2))&amp;(IF(COUNTBLANK(M869)=1,"",$E$2&amp;M869&amp;$E$2&amp;", "))&amp;(IF(COUNTBLANK(N869)=1,"",N869&amp;"; "))&amp;(IF(COUNTBLANK(O869)=1,"",O869&amp;"; ")))&amp;(IF(COUNTBLANK(P869)=1,"",P869&amp;"; "))&amp;(IF(COUNTBLANK(Q869)=1,"",Q869&amp;"; "))&amp;(IF(COUNTBLANK(R869)=1,"",R869&amp;"m, "))&amp;IF((COUNTBLANK(S869)=0)*(S869&lt;&gt;S868), S869&amp;"; ","")&amp;(IF(COUNTBLANK(U869)=1,"",U869&amp;"; "))&amp;(IF(COUNTBLANK(T869)=1,"",IF(COUNTBLANK(F$2)=1,T869&amp;"; ",T869&amp;" "&amp;F$2&amp;"; "))))&amp;(IF(COUNTBLANK(V869)=1,"",V869&amp;"; "))&amp;IF((COUNTBLANK(C869)=1),"",C869)&amp;IF((B869=B870)*(K869=K870)*(L869=L870)*(M869=M870),IF(($H$2&lt;&gt;"m")*($H$2&lt;&gt;"Y"), " • ", IF((ISNUMBER(FIND(")",AE869))), " • ", "")),IF((B869=B870)*(K869=K870)," • ",". ")))</f>
        <v/>
      </c>
      <c r="AI869" s="1"/>
    </row>
    <row r="870" spans="1:35" x14ac:dyDescent="0.25">
      <c r="A870" s="3" t="str">
        <f t="shared" si="94"/>
        <v/>
      </c>
      <c r="B870" s="53" t="str">
        <f t="shared" si="92"/>
        <v/>
      </c>
      <c r="C870" s="57"/>
      <c r="D870" s="57"/>
      <c r="E870" s="57"/>
      <c r="F870" s="57"/>
      <c r="G870" s="57"/>
      <c r="H870" s="57"/>
      <c r="I870" s="57"/>
      <c r="J870" s="57"/>
      <c r="K870" s="57"/>
      <c r="L870" s="57"/>
      <c r="M870" s="54"/>
      <c r="N870" s="57"/>
      <c r="O870" s="58"/>
      <c r="P870" s="58"/>
      <c r="Q870" s="58"/>
      <c r="R870" s="58"/>
      <c r="S870" s="54"/>
      <c r="T870" s="57"/>
      <c r="U870" s="57"/>
      <c r="V870" s="57"/>
      <c r="W870" s="57"/>
      <c r="X870" s="147" t="str">
        <f>IF(COUNTBLANK(D870)=1,"",IF('order-admin-units'!$I$1&lt;&gt;"y", "", IF(COUNTBLANK(K870)=1, 'order-admin-units'!$B$1+1, VLOOKUP(K870, ordercountry, 2))))</f>
        <v/>
      </c>
      <c r="Y870" s="147" t="str">
        <f>IF(COUNTBLANK(D870)=1,"",IF('order-admin-units'!$I$1&lt;&gt;"y", "", IF(COUNTBLANK(K870:L870)&gt;0, 'order-admin-units'!$B$2+1, VLOOKUP(K870&amp;"@"&amp;L870, orderadmin, 2))))</f>
        <v/>
      </c>
      <c r="Z870" s="147" t="str">
        <f t="shared" si="95"/>
        <v/>
      </c>
      <c r="AA870" s="147" t="str">
        <f t="shared" si="96"/>
        <v/>
      </c>
      <c r="AB870" s="147" t="str">
        <f t="shared" si="97"/>
        <v/>
      </c>
      <c r="AC870" s="147" t="str">
        <f t="shared" si="93"/>
        <v/>
      </c>
      <c r="AD870" s="11" t="str">
        <f t="shared" si="98"/>
        <v/>
      </c>
      <c r="AE870" s="11" t="str">
        <f t="array" ref="AE870">IF(COUNTBLANK(D870)=1,"",IF(OR($H$2="y",$H$2="m"),IF(AA870=AA869,IF(OR(AB870=$AB$4:$AB869)=FALSE,AE869&amp;C870,AE869),"("&amp;C870)&amp;IF(AA870=AA871,IF(OR(AB871=$AB$4:$AB870)=FALSE,", ",""),") "),""))</f>
        <v/>
      </c>
      <c r="AF870" s="11" t="str">
        <f t="array" ref="AF870">IF((COUNTBLANK(D870)=0)*OR($H$2="y",$H$2="m"),IFERROR(LEFT(C870, FIND(" ",C870)-1), C870),"")</f>
        <v/>
      </c>
      <c r="AG870" s="11" t="str">
        <f t="array" ref="AG870">IF(COUNTBLANK(D870)=1,"",IF(OR($H$2="y",$H$2="m"),IF(AA870=AA869,IF(OR(AC870=$AC$4:$AC869)=FALSE,AG869&amp;AF870,AG869),"("&amp;AF870)&amp;IF(AA870=AA871,IF(OR(AC871=$AC$4:$AC870)=FALSE,", ",""),") "),""))</f>
        <v/>
      </c>
      <c r="AH870" s="10" t="str">
        <f>IF((COUNTBLANK(D870)=1),"",IF(D870=D869,AH869,"")&amp;IF(B869&lt;&gt;B870,((IF(COUNTBLANK(E870)=1,$D$3&amp;"Non-type material: "&amp;$D$3,$D$3&amp;INDEX('type-categories'!$A$2:$B$100,MATCH(E870,'type-categories'!$A$2:$A$100,0),2)&amp;$D$3))),"")&amp;(IF(K870&lt;&gt;K869,$C$2&amp;UPPER(K870)&amp;$C$2&amp;$K$3&amp;" ",(IF(B870&lt;&gt;B869,$C$2&amp;UPPER(K870)&amp;$C$2&amp;$K$3&amp;" ",""))))&amp;IF((AA870&lt;&gt;AA871)*($H$2="y"),AD870&amp;AE870,IF((AA870&lt;&gt;AA871)*($H$2="m"),AD870&amp;AG870,IF(($H$2&lt;&gt;"m")*($H$2&lt;&gt;"Y"),(IF(F870=0,"",F870&amp;" "&amp;$F$4&amp;" "))&amp;(IF(G870=0,"",G870&amp;" "&amp;$G$4&amp;" "))&amp;(IF(H870=0,"",H870&amp;" "&amp;H$4&amp;" "))&amp;(IF(I870=0,"",I870&amp;" "&amp;$I$4&amp;" "))&amp;(IF(J870=0,"",J870&amp;" "&amp;$J$4&amp;" ")),"")))&amp;"; "&amp;IF((B870=B869)*(AA870=AA869), "same collecting data; ", IF((B870=B869)*(Z869=Z870),"same locality; ",(IF(COUNTBLANK(L870)=1,"",$D$2&amp;L870&amp;$L$3&amp;" "&amp;$D$2))&amp;(IF(COUNTBLANK(M870)=1,"",$E$2&amp;M870&amp;$E$2&amp;", "))&amp;(IF(COUNTBLANK(N870)=1,"",N870&amp;"; "))&amp;(IF(COUNTBLANK(O870)=1,"",O870&amp;"; ")))&amp;(IF(COUNTBLANK(P870)=1,"",P870&amp;"; "))&amp;(IF(COUNTBLANK(Q870)=1,"",Q870&amp;"; "))&amp;(IF(COUNTBLANK(R870)=1,"",R870&amp;"m, "))&amp;IF((COUNTBLANK(S870)=0)*(S870&lt;&gt;S869), S870&amp;"; ","")&amp;(IF(COUNTBLANK(U870)=1,"",U870&amp;"; "))&amp;(IF(COUNTBLANK(T870)=1,"",IF(COUNTBLANK(F$2)=1,T870&amp;"; ",T870&amp;" "&amp;F$2&amp;"; "))))&amp;(IF(COUNTBLANK(V870)=1,"",V870&amp;"; "))&amp;IF((COUNTBLANK(C870)=1),"",C870)&amp;IF((B870=B871)*(K870=K871)*(L870=L871)*(M870=M871),IF(($H$2&lt;&gt;"m")*($H$2&lt;&gt;"Y"), " • ", IF((ISNUMBER(FIND(")",AE870))), " • ", "")),IF((B870=B871)*(K870=K871)," • ",". ")))</f>
        <v/>
      </c>
      <c r="AI870" s="1"/>
    </row>
    <row r="871" spans="1:35" x14ac:dyDescent="0.25">
      <c r="A871" s="3" t="str">
        <f t="shared" si="94"/>
        <v/>
      </c>
      <c r="B871" s="53" t="str">
        <f t="shared" si="92"/>
        <v/>
      </c>
      <c r="C871" s="57"/>
      <c r="D871" s="57"/>
      <c r="E871" s="57"/>
      <c r="F871" s="57"/>
      <c r="G871" s="57"/>
      <c r="H871" s="57"/>
      <c r="I871" s="57"/>
      <c r="J871" s="57"/>
      <c r="K871" s="57"/>
      <c r="L871" s="57"/>
      <c r="M871" s="54"/>
      <c r="N871" s="57"/>
      <c r="O871" s="58"/>
      <c r="P871" s="58"/>
      <c r="Q871" s="58"/>
      <c r="R871" s="58"/>
      <c r="S871" s="54"/>
      <c r="T871" s="57"/>
      <c r="U871" s="57"/>
      <c r="V871" s="57"/>
      <c r="W871" s="57"/>
      <c r="X871" s="147" t="str">
        <f>IF(COUNTBLANK(D871)=1,"",IF('order-admin-units'!$I$1&lt;&gt;"y", "", IF(COUNTBLANK(K871)=1, 'order-admin-units'!$B$1+1, VLOOKUP(K871, ordercountry, 2))))</f>
        <v/>
      </c>
      <c r="Y871" s="147" t="str">
        <f>IF(COUNTBLANK(D871)=1,"",IF('order-admin-units'!$I$1&lt;&gt;"y", "", IF(COUNTBLANK(K871:L871)&gt;0, 'order-admin-units'!$B$2+1, VLOOKUP(K871&amp;"@"&amp;L871, orderadmin, 2))))</f>
        <v/>
      </c>
      <c r="Z871" s="147" t="str">
        <f t="shared" si="95"/>
        <v/>
      </c>
      <c r="AA871" s="147" t="str">
        <f t="shared" si="96"/>
        <v/>
      </c>
      <c r="AB871" s="147" t="str">
        <f t="shared" si="97"/>
        <v/>
      </c>
      <c r="AC871" s="147" t="str">
        <f t="shared" si="93"/>
        <v/>
      </c>
      <c r="AD871" s="11" t="str">
        <f t="shared" si="98"/>
        <v/>
      </c>
      <c r="AE871" s="11" t="str">
        <f t="array" ref="AE871">IF(COUNTBLANK(D871)=1,"",IF(OR($H$2="y",$H$2="m"),IF(AA871=AA870,IF(OR(AB871=$AB$4:$AB870)=FALSE,AE870&amp;C871,AE870),"("&amp;C871)&amp;IF(AA871=AA872,IF(OR(AB872=$AB$4:$AB871)=FALSE,", ",""),") "),""))</f>
        <v/>
      </c>
      <c r="AF871" s="11" t="str">
        <f t="array" ref="AF871">IF((COUNTBLANK(D871)=0)*OR($H$2="y",$H$2="m"),IFERROR(LEFT(C871, FIND(" ",C871)-1), C871),"")</f>
        <v/>
      </c>
      <c r="AG871" s="11" t="str">
        <f t="array" ref="AG871">IF(COUNTBLANK(D871)=1,"",IF(OR($H$2="y",$H$2="m"),IF(AA871=AA870,IF(OR(AC871=$AC$4:$AC870)=FALSE,AG870&amp;AF871,AG870),"("&amp;AF871)&amp;IF(AA871=AA872,IF(OR(AC872=$AC$4:$AC871)=FALSE,", ",""),") "),""))</f>
        <v/>
      </c>
      <c r="AH871" s="10" t="str">
        <f>IF((COUNTBLANK(D871)=1),"",IF(D871=D870,AH870,"")&amp;IF(B870&lt;&gt;B871,((IF(COUNTBLANK(E871)=1,$D$3&amp;"Non-type material: "&amp;$D$3,$D$3&amp;INDEX('type-categories'!$A$2:$B$100,MATCH(E871,'type-categories'!$A$2:$A$100,0),2)&amp;$D$3))),"")&amp;(IF(K871&lt;&gt;K870,$C$2&amp;UPPER(K871)&amp;$C$2&amp;$K$3&amp;" ",(IF(B871&lt;&gt;B870,$C$2&amp;UPPER(K871)&amp;$C$2&amp;$K$3&amp;" ",""))))&amp;IF((AA871&lt;&gt;AA872)*($H$2="y"),AD871&amp;AE871,IF((AA871&lt;&gt;AA872)*($H$2="m"),AD871&amp;AG871,IF(($H$2&lt;&gt;"m")*($H$2&lt;&gt;"Y"),(IF(F871=0,"",F871&amp;" "&amp;$F$4&amp;" "))&amp;(IF(G871=0,"",G871&amp;" "&amp;$G$4&amp;" "))&amp;(IF(H871=0,"",H871&amp;" "&amp;H$4&amp;" "))&amp;(IF(I871=0,"",I871&amp;" "&amp;$I$4&amp;" "))&amp;(IF(J871=0,"",J871&amp;" "&amp;$J$4&amp;" ")),"")))&amp;"; "&amp;IF((B871=B870)*(AA871=AA870), "same collecting data; ", IF((B871=B870)*(Z870=Z871),"same locality; ",(IF(COUNTBLANK(L871)=1,"",$D$2&amp;L871&amp;$L$3&amp;" "&amp;$D$2))&amp;(IF(COUNTBLANK(M871)=1,"",$E$2&amp;M871&amp;$E$2&amp;", "))&amp;(IF(COUNTBLANK(N871)=1,"",N871&amp;"; "))&amp;(IF(COUNTBLANK(O871)=1,"",O871&amp;"; ")))&amp;(IF(COUNTBLANK(P871)=1,"",P871&amp;"; "))&amp;(IF(COUNTBLANK(Q871)=1,"",Q871&amp;"; "))&amp;(IF(COUNTBLANK(R871)=1,"",R871&amp;"m, "))&amp;IF((COUNTBLANK(S871)=0)*(S871&lt;&gt;S870), S871&amp;"; ","")&amp;(IF(COUNTBLANK(U871)=1,"",U871&amp;"; "))&amp;(IF(COUNTBLANK(T871)=1,"",IF(COUNTBLANK(F$2)=1,T871&amp;"; ",T871&amp;" "&amp;F$2&amp;"; "))))&amp;(IF(COUNTBLANK(V871)=1,"",V871&amp;"; "))&amp;IF((COUNTBLANK(C871)=1),"",C871)&amp;IF((B871=B872)*(K871=K872)*(L871=L872)*(M871=M872),IF(($H$2&lt;&gt;"m")*($H$2&lt;&gt;"Y"), " • ", IF((ISNUMBER(FIND(")",AE871))), " • ", "")),IF((B871=B872)*(K871=K872)," • ",". ")))</f>
        <v/>
      </c>
      <c r="AI871" s="1"/>
    </row>
    <row r="872" spans="1:35" x14ac:dyDescent="0.25">
      <c r="A872" s="3" t="str">
        <f t="shared" si="94"/>
        <v/>
      </c>
      <c r="B872" s="53" t="str">
        <f t="shared" si="92"/>
        <v/>
      </c>
      <c r="C872" s="57"/>
      <c r="D872" s="57"/>
      <c r="E872" s="57"/>
      <c r="F872" s="57"/>
      <c r="G872" s="57"/>
      <c r="H872" s="57"/>
      <c r="I872" s="57"/>
      <c r="J872" s="57"/>
      <c r="K872" s="57"/>
      <c r="L872" s="57"/>
      <c r="M872" s="54"/>
      <c r="N872" s="57"/>
      <c r="O872" s="58"/>
      <c r="P872" s="58"/>
      <c r="Q872" s="58"/>
      <c r="R872" s="58"/>
      <c r="S872" s="54"/>
      <c r="T872" s="57"/>
      <c r="U872" s="57"/>
      <c r="V872" s="57"/>
      <c r="W872" s="57"/>
      <c r="X872" s="147" t="str">
        <f>IF(COUNTBLANK(D872)=1,"",IF('order-admin-units'!$I$1&lt;&gt;"y", "", IF(COUNTBLANK(K872)=1, 'order-admin-units'!$B$1+1, VLOOKUP(K872, ordercountry, 2))))</f>
        <v/>
      </c>
      <c r="Y872" s="147" t="str">
        <f>IF(COUNTBLANK(D872)=1,"",IF('order-admin-units'!$I$1&lt;&gt;"y", "", IF(COUNTBLANK(K872:L872)&gt;0, 'order-admin-units'!$B$2+1, VLOOKUP(K872&amp;"@"&amp;L872, orderadmin, 2))))</f>
        <v/>
      </c>
      <c r="Z872" s="147" t="str">
        <f t="shared" si="95"/>
        <v/>
      </c>
      <c r="AA872" s="147" t="str">
        <f t="shared" si="96"/>
        <v/>
      </c>
      <c r="AB872" s="147" t="str">
        <f t="shared" si="97"/>
        <v/>
      </c>
      <c r="AC872" s="147" t="str">
        <f t="shared" si="93"/>
        <v/>
      </c>
      <c r="AD872" s="11" t="str">
        <f t="shared" si="98"/>
        <v/>
      </c>
      <c r="AE872" s="11" t="str">
        <f t="array" ref="AE872">IF(COUNTBLANK(D872)=1,"",IF(OR($H$2="y",$H$2="m"),IF(AA872=AA871,IF(OR(AB872=$AB$4:$AB871)=FALSE,AE871&amp;C872,AE871),"("&amp;C872)&amp;IF(AA872=AA873,IF(OR(AB873=$AB$4:$AB872)=FALSE,", ",""),") "),""))</f>
        <v/>
      </c>
      <c r="AF872" s="11" t="str">
        <f t="array" ref="AF872">IF((COUNTBLANK(D872)=0)*OR($H$2="y",$H$2="m"),IFERROR(LEFT(C872, FIND(" ",C872)-1), C872),"")</f>
        <v/>
      </c>
      <c r="AG872" s="11" t="str">
        <f t="array" ref="AG872">IF(COUNTBLANK(D872)=1,"",IF(OR($H$2="y",$H$2="m"),IF(AA872=AA871,IF(OR(AC872=$AC$4:$AC871)=FALSE,AG871&amp;AF872,AG871),"("&amp;AF872)&amp;IF(AA872=AA873,IF(OR(AC873=$AC$4:$AC872)=FALSE,", ",""),") "),""))</f>
        <v/>
      </c>
      <c r="AH872" s="10" t="str">
        <f>IF((COUNTBLANK(D872)=1),"",IF(D872=D871,AH871,"")&amp;IF(B871&lt;&gt;B872,((IF(COUNTBLANK(E872)=1,$D$3&amp;"Non-type material: "&amp;$D$3,$D$3&amp;INDEX('type-categories'!$A$2:$B$100,MATCH(E872,'type-categories'!$A$2:$A$100,0),2)&amp;$D$3))),"")&amp;(IF(K872&lt;&gt;K871,$C$2&amp;UPPER(K872)&amp;$C$2&amp;$K$3&amp;" ",(IF(B872&lt;&gt;B871,$C$2&amp;UPPER(K872)&amp;$C$2&amp;$K$3&amp;" ",""))))&amp;IF((AA872&lt;&gt;AA873)*($H$2="y"),AD872&amp;AE872,IF((AA872&lt;&gt;AA873)*($H$2="m"),AD872&amp;AG872,IF(($H$2&lt;&gt;"m")*($H$2&lt;&gt;"Y"),(IF(F872=0,"",F872&amp;" "&amp;$F$4&amp;" "))&amp;(IF(G872=0,"",G872&amp;" "&amp;$G$4&amp;" "))&amp;(IF(H872=0,"",H872&amp;" "&amp;H$4&amp;" "))&amp;(IF(I872=0,"",I872&amp;" "&amp;$I$4&amp;" "))&amp;(IF(J872=0,"",J872&amp;" "&amp;$J$4&amp;" ")),"")))&amp;"; "&amp;IF((B872=B871)*(AA872=AA871), "same collecting data; ", IF((B872=B871)*(Z871=Z872),"same locality; ",(IF(COUNTBLANK(L872)=1,"",$D$2&amp;L872&amp;$L$3&amp;" "&amp;$D$2))&amp;(IF(COUNTBLANK(M872)=1,"",$E$2&amp;M872&amp;$E$2&amp;", "))&amp;(IF(COUNTBLANK(N872)=1,"",N872&amp;"; "))&amp;(IF(COUNTBLANK(O872)=1,"",O872&amp;"; ")))&amp;(IF(COUNTBLANK(P872)=1,"",P872&amp;"; "))&amp;(IF(COUNTBLANK(Q872)=1,"",Q872&amp;"; "))&amp;(IF(COUNTBLANK(R872)=1,"",R872&amp;"m, "))&amp;IF((COUNTBLANK(S872)=0)*(S872&lt;&gt;S871), S872&amp;"; ","")&amp;(IF(COUNTBLANK(U872)=1,"",U872&amp;"; "))&amp;(IF(COUNTBLANK(T872)=1,"",IF(COUNTBLANK(F$2)=1,T872&amp;"; ",T872&amp;" "&amp;F$2&amp;"; "))))&amp;(IF(COUNTBLANK(V872)=1,"",V872&amp;"; "))&amp;IF((COUNTBLANK(C872)=1),"",C872)&amp;IF((B872=B873)*(K872=K873)*(L872=L873)*(M872=M873),IF(($H$2&lt;&gt;"m")*($H$2&lt;&gt;"Y"), " • ", IF((ISNUMBER(FIND(")",AE872))), " • ", "")),IF((B872=B873)*(K872=K873)," • ",". ")))</f>
        <v/>
      </c>
      <c r="AI872" s="1"/>
    </row>
    <row r="873" spans="1:35" x14ac:dyDescent="0.25">
      <c r="A873" s="3" t="str">
        <f t="shared" si="94"/>
        <v/>
      </c>
      <c r="B873" s="53" t="str">
        <f t="shared" si="92"/>
        <v/>
      </c>
      <c r="C873" s="57"/>
      <c r="D873" s="57"/>
      <c r="E873" s="57"/>
      <c r="F873" s="57"/>
      <c r="G873" s="57"/>
      <c r="H873" s="57"/>
      <c r="I873" s="57"/>
      <c r="J873" s="57"/>
      <c r="K873" s="57"/>
      <c r="L873" s="57"/>
      <c r="M873" s="54"/>
      <c r="N873" s="57"/>
      <c r="O873" s="58"/>
      <c r="P873" s="58"/>
      <c r="Q873" s="58"/>
      <c r="R873" s="58"/>
      <c r="S873" s="54"/>
      <c r="T873" s="57"/>
      <c r="U873" s="57"/>
      <c r="V873" s="57"/>
      <c r="W873" s="57"/>
      <c r="X873" s="147" t="str">
        <f>IF(COUNTBLANK(D873)=1,"",IF('order-admin-units'!$I$1&lt;&gt;"y", "", IF(COUNTBLANK(K873)=1, 'order-admin-units'!$B$1+1, VLOOKUP(K873, ordercountry, 2))))</f>
        <v/>
      </c>
      <c r="Y873" s="147" t="str">
        <f>IF(COUNTBLANK(D873)=1,"",IF('order-admin-units'!$I$1&lt;&gt;"y", "", IF(COUNTBLANK(K873:L873)&gt;0, 'order-admin-units'!$B$2+1, VLOOKUP(K873&amp;"@"&amp;L873, orderadmin, 2))))</f>
        <v/>
      </c>
      <c r="Z873" s="147" t="str">
        <f t="shared" si="95"/>
        <v/>
      </c>
      <c r="AA873" s="147" t="str">
        <f t="shared" si="96"/>
        <v/>
      </c>
      <c r="AB873" s="147" t="str">
        <f t="shared" si="97"/>
        <v/>
      </c>
      <c r="AC873" s="147" t="str">
        <f t="shared" si="93"/>
        <v/>
      </c>
      <c r="AD873" s="11" t="str">
        <f t="shared" si="98"/>
        <v/>
      </c>
      <c r="AE873" s="11" t="str">
        <f t="array" ref="AE873">IF(COUNTBLANK(D873)=1,"",IF(OR($H$2="y",$H$2="m"),IF(AA873=AA872,IF(OR(AB873=$AB$4:$AB872)=FALSE,AE872&amp;C873,AE872),"("&amp;C873)&amp;IF(AA873=AA874,IF(OR(AB874=$AB$4:$AB873)=FALSE,", ",""),") "),""))</f>
        <v/>
      </c>
      <c r="AF873" s="11" t="str">
        <f t="array" ref="AF873">IF((COUNTBLANK(D873)=0)*OR($H$2="y",$H$2="m"),IFERROR(LEFT(C873, FIND(" ",C873)-1), C873),"")</f>
        <v/>
      </c>
      <c r="AG873" s="11" t="str">
        <f t="array" ref="AG873">IF(COUNTBLANK(D873)=1,"",IF(OR($H$2="y",$H$2="m"),IF(AA873=AA872,IF(OR(AC873=$AC$4:$AC872)=FALSE,AG872&amp;AF873,AG872),"("&amp;AF873)&amp;IF(AA873=AA874,IF(OR(AC874=$AC$4:$AC873)=FALSE,", ",""),") "),""))</f>
        <v/>
      </c>
      <c r="AH873" s="10" t="str">
        <f>IF((COUNTBLANK(D873)=1),"",IF(D873=D872,AH872,"")&amp;IF(B872&lt;&gt;B873,((IF(COUNTBLANK(E873)=1,$D$3&amp;"Non-type material: "&amp;$D$3,$D$3&amp;INDEX('type-categories'!$A$2:$B$100,MATCH(E873,'type-categories'!$A$2:$A$100,0),2)&amp;$D$3))),"")&amp;(IF(K873&lt;&gt;K872,$C$2&amp;UPPER(K873)&amp;$C$2&amp;$K$3&amp;" ",(IF(B873&lt;&gt;B872,$C$2&amp;UPPER(K873)&amp;$C$2&amp;$K$3&amp;" ",""))))&amp;IF((AA873&lt;&gt;AA874)*($H$2="y"),AD873&amp;AE873,IF((AA873&lt;&gt;AA874)*($H$2="m"),AD873&amp;AG873,IF(($H$2&lt;&gt;"m")*($H$2&lt;&gt;"Y"),(IF(F873=0,"",F873&amp;" "&amp;$F$4&amp;" "))&amp;(IF(G873=0,"",G873&amp;" "&amp;$G$4&amp;" "))&amp;(IF(H873=0,"",H873&amp;" "&amp;H$4&amp;" "))&amp;(IF(I873=0,"",I873&amp;" "&amp;$I$4&amp;" "))&amp;(IF(J873=0,"",J873&amp;" "&amp;$J$4&amp;" ")),"")))&amp;"; "&amp;IF((B873=B872)*(AA873=AA872), "same collecting data; ", IF((B873=B872)*(Z872=Z873),"same locality; ",(IF(COUNTBLANK(L873)=1,"",$D$2&amp;L873&amp;$L$3&amp;" "&amp;$D$2))&amp;(IF(COUNTBLANK(M873)=1,"",$E$2&amp;M873&amp;$E$2&amp;", "))&amp;(IF(COUNTBLANK(N873)=1,"",N873&amp;"; "))&amp;(IF(COUNTBLANK(O873)=1,"",O873&amp;"; ")))&amp;(IF(COUNTBLANK(P873)=1,"",P873&amp;"; "))&amp;(IF(COUNTBLANK(Q873)=1,"",Q873&amp;"; "))&amp;(IF(COUNTBLANK(R873)=1,"",R873&amp;"m, "))&amp;IF((COUNTBLANK(S873)=0)*(S873&lt;&gt;S872), S873&amp;"; ","")&amp;(IF(COUNTBLANK(U873)=1,"",U873&amp;"; "))&amp;(IF(COUNTBLANK(T873)=1,"",IF(COUNTBLANK(F$2)=1,T873&amp;"; ",T873&amp;" "&amp;F$2&amp;"; "))))&amp;(IF(COUNTBLANK(V873)=1,"",V873&amp;"; "))&amp;IF((COUNTBLANK(C873)=1),"",C873)&amp;IF((B873=B874)*(K873=K874)*(L873=L874)*(M873=M874),IF(($H$2&lt;&gt;"m")*($H$2&lt;&gt;"Y"), " • ", IF((ISNUMBER(FIND(")",AE873))), " • ", "")),IF((B873=B874)*(K873=K874)," • ",". ")))</f>
        <v/>
      </c>
      <c r="AI873" s="1"/>
    </row>
    <row r="874" spans="1:35" x14ac:dyDescent="0.25">
      <c r="A874" s="3" t="str">
        <f t="shared" si="94"/>
        <v/>
      </c>
      <c r="B874" s="53" t="str">
        <f t="shared" si="92"/>
        <v/>
      </c>
      <c r="C874" s="57"/>
      <c r="D874" s="57"/>
      <c r="E874" s="57"/>
      <c r="F874" s="57"/>
      <c r="G874" s="57"/>
      <c r="H874" s="57"/>
      <c r="I874" s="57"/>
      <c r="J874" s="57"/>
      <c r="K874" s="57"/>
      <c r="L874" s="57"/>
      <c r="M874" s="54"/>
      <c r="N874" s="57"/>
      <c r="O874" s="58"/>
      <c r="P874" s="58"/>
      <c r="Q874" s="58"/>
      <c r="R874" s="58"/>
      <c r="S874" s="54"/>
      <c r="T874" s="57"/>
      <c r="U874" s="57"/>
      <c r="V874" s="57"/>
      <c r="W874" s="57"/>
      <c r="X874" s="147" t="str">
        <f>IF(COUNTBLANK(D874)=1,"",IF('order-admin-units'!$I$1&lt;&gt;"y", "", IF(COUNTBLANK(K874)=1, 'order-admin-units'!$B$1+1, VLOOKUP(K874, ordercountry, 2))))</f>
        <v/>
      </c>
      <c r="Y874" s="147" t="str">
        <f>IF(COUNTBLANK(D874)=1,"",IF('order-admin-units'!$I$1&lt;&gt;"y", "", IF(COUNTBLANK(K874:L874)&gt;0, 'order-admin-units'!$B$2+1, VLOOKUP(K874&amp;"@"&amp;L874, orderadmin, 2))))</f>
        <v/>
      </c>
      <c r="Z874" s="147" t="str">
        <f t="shared" si="95"/>
        <v/>
      </c>
      <c r="AA874" s="147" t="str">
        <f t="shared" si="96"/>
        <v/>
      </c>
      <c r="AB874" s="147" t="str">
        <f t="shared" si="97"/>
        <v/>
      </c>
      <c r="AC874" s="147" t="str">
        <f t="shared" si="93"/>
        <v/>
      </c>
      <c r="AD874" s="11" t="str">
        <f t="shared" si="98"/>
        <v/>
      </c>
      <c r="AE874" s="11" t="str">
        <f t="array" ref="AE874">IF(COUNTBLANK(D874)=1,"",IF(OR($H$2="y",$H$2="m"),IF(AA874=AA873,IF(OR(AB874=$AB$4:$AB873)=FALSE,AE873&amp;C874,AE873),"("&amp;C874)&amp;IF(AA874=AA875,IF(OR(AB875=$AB$4:$AB874)=FALSE,", ",""),") "),""))</f>
        <v/>
      </c>
      <c r="AF874" s="11" t="str">
        <f t="array" ref="AF874">IF((COUNTBLANK(D874)=0)*OR($H$2="y",$H$2="m"),IFERROR(LEFT(C874, FIND(" ",C874)-1), C874),"")</f>
        <v/>
      </c>
      <c r="AG874" s="11" t="str">
        <f t="array" ref="AG874">IF(COUNTBLANK(D874)=1,"",IF(OR($H$2="y",$H$2="m"),IF(AA874=AA873,IF(OR(AC874=$AC$4:$AC873)=FALSE,AG873&amp;AF874,AG873),"("&amp;AF874)&amp;IF(AA874=AA875,IF(OR(AC875=$AC$4:$AC874)=FALSE,", ",""),") "),""))</f>
        <v/>
      </c>
      <c r="AH874" s="10" t="str">
        <f>IF((COUNTBLANK(D874)=1),"",IF(D874=D873,AH873,"")&amp;IF(B873&lt;&gt;B874,((IF(COUNTBLANK(E874)=1,$D$3&amp;"Non-type material: "&amp;$D$3,$D$3&amp;INDEX('type-categories'!$A$2:$B$100,MATCH(E874,'type-categories'!$A$2:$A$100,0),2)&amp;$D$3))),"")&amp;(IF(K874&lt;&gt;K873,$C$2&amp;UPPER(K874)&amp;$C$2&amp;$K$3&amp;" ",(IF(B874&lt;&gt;B873,$C$2&amp;UPPER(K874)&amp;$C$2&amp;$K$3&amp;" ",""))))&amp;IF((AA874&lt;&gt;AA875)*($H$2="y"),AD874&amp;AE874,IF((AA874&lt;&gt;AA875)*($H$2="m"),AD874&amp;AG874,IF(($H$2&lt;&gt;"m")*($H$2&lt;&gt;"Y"),(IF(F874=0,"",F874&amp;" "&amp;$F$4&amp;" "))&amp;(IF(G874=0,"",G874&amp;" "&amp;$G$4&amp;" "))&amp;(IF(H874=0,"",H874&amp;" "&amp;H$4&amp;" "))&amp;(IF(I874=0,"",I874&amp;" "&amp;$I$4&amp;" "))&amp;(IF(J874=0,"",J874&amp;" "&amp;$J$4&amp;" ")),"")))&amp;"; "&amp;IF((B874=B873)*(AA874=AA873), "same collecting data; ", IF((B874=B873)*(Z873=Z874),"same locality; ",(IF(COUNTBLANK(L874)=1,"",$D$2&amp;L874&amp;$L$3&amp;" "&amp;$D$2))&amp;(IF(COUNTBLANK(M874)=1,"",$E$2&amp;M874&amp;$E$2&amp;", "))&amp;(IF(COUNTBLANK(N874)=1,"",N874&amp;"; "))&amp;(IF(COUNTBLANK(O874)=1,"",O874&amp;"; ")))&amp;(IF(COUNTBLANK(P874)=1,"",P874&amp;"; "))&amp;(IF(COUNTBLANK(Q874)=1,"",Q874&amp;"; "))&amp;(IF(COUNTBLANK(R874)=1,"",R874&amp;"m, "))&amp;IF((COUNTBLANK(S874)=0)*(S874&lt;&gt;S873), S874&amp;"; ","")&amp;(IF(COUNTBLANK(U874)=1,"",U874&amp;"; "))&amp;(IF(COUNTBLANK(T874)=1,"",IF(COUNTBLANK(F$2)=1,T874&amp;"; ",T874&amp;" "&amp;F$2&amp;"; "))))&amp;(IF(COUNTBLANK(V874)=1,"",V874&amp;"; "))&amp;IF((COUNTBLANK(C874)=1),"",C874)&amp;IF((B874=B875)*(K874=K875)*(L874=L875)*(M874=M875),IF(($H$2&lt;&gt;"m")*($H$2&lt;&gt;"Y"), " • ", IF((ISNUMBER(FIND(")",AE874))), " • ", "")),IF((B874=B875)*(K874=K875)," • ",". ")))</f>
        <v/>
      </c>
      <c r="AI874" s="1"/>
    </row>
    <row r="875" spans="1:35" x14ac:dyDescent="0.25">
      <c r="A875" s="3" t="str">
        <f t="shared" si="94"/>
        <v/>
      </c>
      <c r="B875" s="53" t="str">
        <f t="shared" si="92"/>
        <v/>
      </c>
      <c r="C875" s="57"/>
      <c r="D875" s="57"/>
      <c r="E875" s="57"/>
      <c r="F875" s="57"/>
      <c r="G875" s="57"/>
      <c r="H875" s="57"/>
      <c r="I875" s="57"/>
      <c r="J875" s="57"/>
      <c r="K875" s="57"/>
      <c r="L875" s="57"/>
      <c r="M875" s="54"/>
      <c r="N875" s="57"/>
      <c r="O875" s="58"/>
      <c r="P875" s="58"/>
      <c r="Q875" s="58"/>
      <c r="R875" s="58"/>
      <c r="S875" s="54"/>
      <c r="T875" s="57"/>
      <c r="U875" s="57"/>
      <c r="V875" s="57"/>
      <c r="W875" s="57"/>
      <c r="X875" s="147" t="str">
        <f>IF(COUNTBLANK(D875)=1,"",IF('order-admin-units'!$I$1&lt;&gt;"y", "", IF(COUNTBLANK(K875)=1, 'order-admin-units'!$B$1+1, VLOOKUP(K875, ordercountry, 2))))</f>
        <v/>
      </c>
      <c r="Y875" s="147" t="str">
        <f>IF(COUNTBLANK(D875)=1,"",IF('order-admin-units'!$I$1&lt;&gt;"y", "", IF(COUNTBLANK(K875:L875)&gt;0, 'order-admin-units'!$B$2+1, VLOOKUP(K875&amp;"@"&amp;L875, orderadmin, 2))))</f>
        <v/>
      </c>
      <c r="Z875" s="147" t="str">
        <f t="shared" si="95"/>
        <v/>
      </c>
      <c r="AA875" s="147" t="str">
        <f t="shared" si="96"/>
        <v/>
      </c>
      <c r="AB875" s="147" t="str">
        <f t="shared" si="97"/>
        <v/>
      </c>
      <c r="AC875" s="147" t="str">
        <f t="shared" si="93"/>
        <v/>
      </c>
      <c r="AD875" s="11" t="str">
        <f t="shared" si="98"/>
        <v/>
      </c>
      <c r="AE875" s="11" t="str">
        <f t="array" ref="AE875">IF(COUNTBLANK(D875)=1,"",IF(OR($H$2="y",$H$2="m"),IF(AA875=AA874,IF(OR(AB875=$AB$4:$AB874)=FALSE,AE874&amp;C875,AE874),"("&amp;C875)&amp;IF(AA875=AA876,IF(OR(AB876=$AB$4:$AB875)=FALSE,", ",""),") "),""))</f>
        <v/>
      </c>
      <c r="AF875" s="11" t="str">
        <f t="array" ref="AF875">IF((COUNTBLANK(D875)=0)*OR($H$2="y",$H$2="m"),IFERROR(LEFT(C875, FIND(" ",C875)-1), C875),"")</f>
        <v/>
      </c>
      <c r="AG875" s="11" t="str">
        <f t="array" ref="AG875">IF(COUNTBLANK(D875)=1,"",IF(OR($H$2="y",$H$2="m"),IF(AA875=AA874,IF(OR(AC875=$AC$4:$AC874)=FALSE,AG874&amp;AF875,AG874),"("&amp;AF875)&amp;IF(AA875=AA876,IF(OR(AC876=$AC$4:$AC875)=FALSE,", ",""),") "),""))</f>
        <v/>
      </c>
      <c r="AH875" s="10" t="str">
        <f>IF((COUNTBLANK(D875)=1),"",IF(D875=D874,AH874,"")&amp;IF(B874&lt;&gt;B875,((IF(COUNTBLANK(E875)=1,$D$3&amp;"Non-type material: "&amp;$D$3,$D$3&amp;INDEX('type-categories'!$A$2:$B$100,MATCH(E875,'type-categories'!$A$2:$A$100,0),2)&amp;$D$3))),"")&amp;(IF(K875&lt;&gt;K874,$C$2&amp;UPPER(K875)&amp;$C$2&amp;$K$3&amp;" ",(IF(B875&lt;&gt;B874,$C$2&amp;UPPER(K875)&amp;$C$2&amp;$K$3&amp;" ",""))))&amp;IF((AA875&lt;&gt;AA876)*($H$2="y"),AD875&amp;AE875,IF((AA875&lt;&gt;AA876)*($H$2="m"),AD875&amp;AG875,IF(($H$2&lt;&gt;"m")*($H$2&lt;&gt;"Y"),(IF(F875=0,"",F875&amp;" "&amp;$F$4&amp;" "))&amp;(IF(G875=0,"",G875&amp;" "&amp;$G$4&amp;" "))&amp;(IF(H875=0,"",H875&amp;" "&amp;H$4&amp;" "))&amp;(IF(I875=0,"",I875&amp;" "&amp;$I$4&amp;" "))&amp;(IF(J875=0,"",J875&amp;" "&amp;$J$4&amp;" ")),"")))&amp;"; "&amp;IF((B875=B874)*(AA875=AA874), "same collecting data; ", IF((B875=B874)*(Z874=Z875),"same locality; ",(IF(COUNTBLANK(L875)=1,"",$D$2&amp;L875&amp;$L$3&amp;" "&amp;$D$2))&amp;(IF(COUNTBLANK(M875)=1,"",$E$2&amp;M875&amp;$E$2&amp;", "))&amp;(IF(COUNTBLANK(N875)=1,"",N875&amp;"; "))&amp;(IF(COUNTBLANK(O875)=1,"",O875&amp;"; ")))&amp;(IF(COUNTBLANK(P875)=1,"",P875&amp;"; "))&amp;(IF(COUNTBLANK(Q875)=1,"",Q875&amp;"; "))&amp;(IF(COUNTBLANK(R875)=1,"",R875&amp;"m, "))&amp;IF((COUNTBLANK(S875)=0)*(S875&lt;&gt;S874), S875&amp;"; ","")&amp;(IF(COUNTBLANK(U875)=1,"",U875&amp;"; "))&amp;(IF(COUNTBLANK(T875)=1,"",IF(COUNTBLANK(F$2)=1,T875&amp;"; ",T875&amp;" "&amp;F$2&amp;"; "))))&amp;(IF(COUNTBLANK(V875)=1,"",V875&amp;"; "))&amp;IF((COUNTBLANK(C875)=1),"",C875)&amp;IF((B875=B876)*(K875=K876)*(L875=L876)*(M875=M876),IF(($H$2&lt;&gt;"m")*($H$2&lt;&gt;"Y"), " • ", IF((ISNUMBER(FIND(")",AE875))), " • ", "")),IF((B875=B876)*(K875=K876)," • ",". ")))</f>
        <v/>
      </c>
      <c r="AI875" s="1"/>
    </row>
    <row r="876" spans="1:35" x14ac:dyDescent="0.25">
      <c r="A876" s="3" t="str">
        <f t="shared" si="94"/>
        <v/>
      </c>
      <c r="B876" s="53" t="str">
        <f t="shared" si="92"/>
        <v/>
      </c>
      <c r="C876" s="57"/>
      <c r="D876" s="57"/>
      <c r="E876" s="57"/>
      <c r="F876" s="57"/>
      <c r="G876" s="57"/>
      <c r="H876" s="57"/>
      <c r="I876" s="57"/>
      <c r="J876" s="57"/>
      <c r="K876" s="57"/>
      <c r="L876" s="57"/>
      <c r="M876" s="54"/>
      <c r="N876" s="57"/>
      <c r="O876" s="58"/>
      <c r="P876" s="58"/>
      <c r="Q876" s="58"/>
      <c r="R876" s="58"/>
      <c r="S876" s="54"/>
      <c r="T876" s="57"/>
      <c r="U876" s="57"/>
      <c r="V876" s="57"/>
      <c r="W876" s="57"/>
      <c r="X876" s="147" t="str">
        <f>IF(COUNTBLANK(D876)=1,"",IF('order-admin-units'!$I$1&lt;&gt;"y", "", IF(COUNTBLANK(K876)=1, 'order-admin-units'!$B$1+1, VLOOKUP(K876, ordercountry, 2))))</f>
        <v/>
      </c>
      <c r="Y876" s="147" t="str">
        <f>IF(COUNTBLANK(D876)=1,"",IF('order-admin-units'!$I$1&lt;&gt;"y", "", IF(COUNTBLANK(K876:L876)&gt;0, 'order-admin-units'!$B$2+1, VLOOKUP(K876&amp;"@"&amp;L876, orderadmin, 2))))</f>
        <v/>
      </c>
      <c r="Z876" s="147" t="str">
        <f t="shared" si="95"/>
        <v/>
      </c>
      <c r="AA876" s="147" t="str">
        <f t="shared" si="96"/>
        <v/>
      </c>
      <c r="AB876" s="147" t="str">
        <f t="shared" si="97"/>
        <v/>
      </c>
      <c r="AC876" s="147" t="str">
        <f t="shared" si="93"/>
        <v/>
      </c>
      <c r="AD876" s="11" t="str">
        <f t="shared" si="98"/>
        <v/>
      </c>
      <c r="AE876" s="11" t="str">
        <f t="array" ref="AE876">IF(COUNTBLANK(D876)=1,"",IF(OR($H$2="y",$H$2="m"),IF(AA876=AA875,IF(OR(AB876=$AB$4:$AB875)=FALSE,AE875&amp;C876,AE875),"("&amp;C876)&amp;IF(AA876=AA877,IF(OR(AB877=$AB$4:$AB876)=FALSE,", ",""),") "),""))</f>
        <v/>
      </c>
      <c r="AF876" s="11" t="str">
        <f t="array" ref="AF876">IF((COUNTBLANK(D876)=0)*OR($H$2="y",$H$2="m"),IFERROR(LEFT(C876, FIND(" ",C876)-1), C876),"")</f>
        <v/>
      </c>
      <c r="AG876" s="11" t="str">
        <f t="array" ref="AG876">IF(COUNTBLANK(D876)=1,"",IF(OR($H$2="y",$H$2="m"),IF(AA876=AA875,IF(OR(AC876=$AC$4:$AC875)=FALSE,AG875&amp;AF876,AG875),"("&amp;AF876)&amp;IF(AA876=AA877,IF(OR(AC877=$AC$4:$AC876)=FALSE,", ",""),") "),""))</f>
        <v/>
      </c>
      <c r="AH876" s="10" t="str">
        <f>IF((COUNTBLANK(D876)=1),"",IF(D876=D875,AH875,"")&amp;IF(B875&lt;&gt;B876,((IF(COUNTBLANK(E876)=1,$D$3&amp;"Non-type material: "&amp;$D$3,$D$3&amp;INDEX('type-categories'!$A$2:$B$100,MATCH(E876,'type-categories'!$A$2:$A$100,0),2)&amp;$D$3))),"")&amp;(IF(K876&lt;&gt;K875,$C$2&amp;UPPER(K876)&amp;$C$2&amp;$K$3&amp;" ",(IF(B876&lt;&gt;B875,$C$2&amp;UPPER(K876)&amp;$C$2&amp;$K$3&amp;" ",""))))&amp;IF((AA876&lt;&gt;AA877)*($H$2="y"),AD876&amp;AE876,IF((AA876&lt;&gt;AA877)*($H$2="m"),AD876&amp;AG876,IF(($H$2&lt;&gt;"m")*($H$2&lt;&gt;"Y"),(IF(F876=0,"",F876&amp;" "&amp;$F$4&amp;" "))&amp;(IF(G876=0,"",G876&amp;" "&amp;$G$4&amp;" "))&amp;(IF(H876=0,"",H876&amp;" "&amp;H$4&amp;" "))&amp;(IF(I876=0,"",I876&amp;" "&amp;$I$4&amp;" "))&amp;(IF(J876=0,"",J876&amp;" "&amp;$J$4&amp;" ")),"")))&amp;"; "&amp;IF((B876=B875)*(AA876=AA875), "same collecting data; ", IF((B876=B875)*(Z875=Z876),"same locality; ",(IF(COUNTBLANK(L876)=1,"",$D$2&amp;L876&amp;$L$3&amp;" "&amp;$D$2))&amp;(IF(COUNTBLANK(M876)=1,"",$E$2&amp;M876&amp;$E$2&amp;", "))&amp;(IF(COUNTBLANK(N876)=1,"",N876&amp;"; "))&amp;(IF(COUNTBLANK(O876)=1,"",O876&amp;"; ")))&amp;(IF(COUNTBLANK(P876)=1,"",P876&amp;"; "))&amp;(IF(COUNTBLANK(Q876)=1,"",Q876&amp;"; "))&amp;(IF(COUNTBLANK(R876)=1,"",R876&amp;"m, "))&amp;IF((COUNTBLANK(S876)=0)*(S876&lt;&gt;S875), S876&amp;"; ","")&amp;(IF(COUNTBLANK(U876)=1,"",U876&amp;"; "))&amp;(IF(COUNTBLANK(T876)=1,"",IF(COUNTBLANK(F$2)=1,T876&amp;"; ",T876&amp;" "&amp;F$2&amp;"; "))))&amp;(IF(COUNTBLANK(V876)=1,"",V876&amp;"; "))&amp;IF((COUNTBLANK(C876)=1),"",C876)&amp;IF((B876=B877)*(K876=K877)*(L876=L877)*(M876=M877),IF(($H$2&lt;&gt;"m")*($H$2&lt;&gt;"Y"), " • ", IF((ISNUMBER(FIND(")",AE876))), " • ", "")),IF((B876=B877)*(K876=K877)," • ",". ")))</f>
        <v/>
      </c>
      <c r="AI876" s="1"/>
    </row>
    <row r="877" spans="1:35" x14ac:dyDescent="0.25">
      <c r="A877" s="3" t="str">
        <f t="shared" si="94"/>
        <v/>
      </c>
      <c r="B877" s="53" t="str">
        <f t="shared" si="92"/>
        <v/>
      </c>
      <c r="C877" s="57"/>
      <c r="D877" s="57"/>
      <c r="E877" s="57"/>
      <c r="F877" s="57"/>
      <c r="G877" s="57"/>
      <c r="H877" s="57"/>
      <c r="I877" s="57"/>
      <c r="J877" s="57"/>
      <c r="K877" s="57"/>
      <c r="L877" s="57"/>
      <c r="M877" s="54"/>
      <c r="N877" s="57"/>
      <c r="O877" s="58"/>
      <c r="P877" s="58"/>
      <c r="Q877" s="58"/>
      <c r="R877" s="58"/>
      <c r="S877" s="54"/>
      <c r="T877" s="57"/>
      <c r="U877" s="57"/>
      <c r="V877" s="57"/>
      <c r="W877" s="57"/>
      <c r="X877" s="147" t="str">
        <f>IF(COUNTBLANK(D877)=1,"",IF('order-admin-units'!$I$1&lt;&gt;"y", "", IF(COUNTBLANK(K877)=1, 'order-admin-units'!$B$1+1, VLOOKUP(K877, ordercountry, 2))))</f>
        <v/>
      </c>
      <c r="Y877" s="147" t="str">
        <f>IF(COUNTBLANK(D877)=1,"",IF('order-admin-units'!$I$1&lt;&gt;"y", "", IF(COUNTBLANK(K877:L877)&gt;0, 'order-admin-units'!$B$2+1, VLOOKUP(K877&amp;"@"&amp;L877, orderadmin, 2))))</f>
        <v/>
      </c>
      <c r="Z877" s="147" t="str">
        <f t="shared" si="95"/>
        <v/>
      </c>
      <c r="AA877" s="147" t="str">
        <f t="shared" si="96"/>
        <v/>
      </c>
      <c r="AB877" s="147" t="str">
        <f t="shared" si="97"/>
        <v/>
      </c>
      <c r="AC877" s="147" t="str">
        <f t="shared" si="93"/>
        <v/>
      </c>
      <c r="AD877" s="11" t="str">
        <f t="shared" si="98"/>
        <v/>
      </c>
      <c r="AE877" s="11" t="str">
        <f t="array" ref="AE877">IF(COUNTBLANK(D877)=1,"",IF(OR($H$2="y",$H$2="m"),IF(AA877=AA876,IF(OR(AB877=$AB$4:$AB876)=FALSE,AE876&amp;C877,AE876),"("&amp;C877)&amp;IF(AA877=AA878,IF(OR(AB878=$AB$4:$AB877)=FALSE,", ",""),") "),""))</f>
        <v/>
      </c>
      <c r="AF877" s="11" t="str">
        <f t="array" ref="AF877">IF((COUNTBLANK(D877)=0)*OR($H$2="y",$H$2="m"),IFERROR(LEFT(C877, FIND(" ",C877)-1), C877),"")</f>
        <v/>
      </c>
      <c r="AG877" s="11" t="str">
        <f t="array" ref="AG877">IF(COUNTBLANK(D877)=1,"",IF(OR($H$2="y",$H$2="m"),IF(AA877=AA876,IF(OR(AC877=$AC$4:$AC876)=FALSE,AG876&amp;AF877,AG876),"("&amp;AF877)&amp;IF(AA877=AA878,IF(OR(AC878=$AC$4:$AC877)=FALSE,", ",""),") "),""))</f>
        <v/>
      </c>
      <c r="AH877" s="10" t="str">
        <f>IF((COUNTBLANK(D877)=1),"",IF(D877=D876,AH876,"")&amp;IF(B876&lt;&gt;B877,((IF(COUNTBLANK(E877)=1,$D$3&amp;"Non-type material: "&amp;$D$3,$D$3&amp;INDEX('type-categories'!$A$2:$B$100,MATCH(E877,'type-categories'!$A$2:$A$100,0),2)&amp;$D$3))),"")&amp;(IF(K877&lt;&gt;K876,$C$2&amp;UPPER(K877)&amp;$C$2&amp;$K$3&amp;" ",(IF(B877&lt;&gt;B876,$C$2&amp;UPPER(K877)&amp;$C$2&amp;$K$3&amp;" ",""))))&amp;IF((AA877&lt;&gt;AA878)*($H$2="y"),AD877&amp;AE877,IF((AA877&lt;&gt;AA878)*($H$2="m"),AD877&amp;AG877,IF(($H$2&lt;&gt;"m")*($H$2&lt;&gt;"Y"),(IF(F877=0,"",F877&amp;" "&amp;$F$4&amp;" "))&amp;(IF(G877=0,"",G877&amp;" "&amp;$G$4&amp;" "))&amp;(IF(H877=0,"",H877&amp;" "&amp;H$4&amp;" "))&amp;(IF(I877=0,"",I877&amp;" "&amp;$I$4&amp;" "))&amp;(IF(J877=0,"",J877&amp;" "&amp;$J$4&amp;" ")),"")))&amp;"; "&amp;IF((B877=B876)*(AA877=AA876), "same collecting data; ", IF((B877=B876)*(Z876=Z877),"same locality; ",(IF(COUNTBLANK(L877)=1,"",$D$2&amp;L877&amp;$L$3&amp;" "&amp;$D$2))&amp;(IF(COUNTBLANK(M877)=1,"",$E$2&amp;M877&amp;$E$2&amp;", "))&amp;(IF(COUNTBLANK(N877)=1,"",N877&amp;"; "))&amp;(IF(COUNTBLANK(O877)=1,"",O877&amp;"; ")))&amp;(IF(COUNTBLANK(P877)=1,"",P877&amp;"; "))&amp;(IF(COUNTBLANK(Q877)=1,"",Q877&amp;"; "))&amp;(IF(COUNTBLANK(R877)=1,"",R877&amp;"m, "))&amp;IF((COUNTBLANK(S877)=0)*(S877&lt;&gt;S876), S877&amp;"; ","")&amp;(IF(COUNTBLANK(U877)=1,"",U877&amp;"; "))&amp;(IF(COUNTBLANK(T877)=1,"",IF(COUNTBLANK(F$2)=1,T877&amp;"; ",T877&amp;" "&amp;F$2&amp;"; "))))&amp;(IF(COUNTBLANK(V877)=1,"",V877&amp;"; "))&amp;IF((COUNTBLANK(C877)=1),"",C877)&amp;IF((B877=B878)*(K877=K878)*(L877=L878)*(M877=M878),IF(($H$2&lt;&gt;"m")*($H$2&lt;&gt;"Y"), " • ", IF((ISNUMBER(FIND(")",AE877))), " • ", "")),IF((B877=B878)*(K877=K878)," • ",". ")))</f>
        <v/>
      </c>
      <c r="AI877" s="1"/>
    </row>
    <row r="878" spans="1:35" x14ac:dyDescent="0.25">
      <c r="A878" s="3" t="str">
        <f t="shared" si="94"/>
        <v/>
      </c>
      <c r="B878" s="53" t="str">
        <f t="shared" si="92"/>
        <v/>
      </c>
      <c r="C878" s="57"/>
      <c r="D878" s="57"/>
      <c r="E878" s="57"/>
      <c r="F878" s="57"/>
      <c r="G878" s="57"/>
      <c r="H878" s="57"/>
      <c r="I878" s="57"/>
      <c r="J878" s="57"/>
      <c r="K878" s="57"/>
      <c r="L878" s="57"/>
      <c r="M878" s="54"/>
      <c r="N878" s="57"/>
      <c r="O878" s="58"/>
      <c r="P878" s="58"/>
      <c r="Q878" s="58"/>
      <c r="R878" s="58"/>
      <c r="S878" s="54"/>
      <c r="T878" s="57"/>
      <c r="U878" s="57"/>
      <c r="V878" s="57"/>
      <c r="W878" s="57"/>
      <c r="X878" s="147" t="str">
        <f>IF(COUNTBLANK(D878)=1,"",IF('order-admin-units'!$I$1&lt;&gt;"y", "", IF(COUNTBLANK(K878)=1, 'order-admin-units'!$B$1+1, VLOOKUP(K878, ordercountry, 2))))</f>
        <v/>
      </c>
      <c r="Y878" s="147" t="str">
        <f>IF(COUNTBLANK(D878)=1,"",IF('order-admin-units'!$I$1&lt;&gt;"y", "", IF(COUNTBLANK(K878:L878)&gt;0, 'order-admin-units'!$B$2+1, VLOOKUP(K878&amp;"@"&amp;L878, orderadmin, 2))))</f>
        <v/>
      </c>
      <c r="Z878" s="147" t="str">
        <f t="shared" si="95"/>
        <v/>
      </c>
      <c r="AA878" s="147" t="str">
        <f t="shared" si="96"/>
        <v/>
      </c>
      <c r="AB878" s="147" t="str">
        <f t="shared" si="97"/>
        <v/>
      </c>
      <c r="AC878" s="147" t="str">
        <f t="shared" si="93"/>
        <v/>
      </c>
      <c r="AD878" s="11" t="str">
        <f t="shared" si="98"/>
        <v/>
      </c>
      <c r="AE878" s="11" t="str">
        <f t="array" ref="AE878">IF(COUNTBLANK(D878)=1,"",IF(OR($H$2="y",$H$2="m"),IF(AA878=AA877,IF(OR(AB878=$AB$4:$AB877)=FALSE,AE877&amp;C878,AE877),"("&amp;C878)&amp;IF(AA878=AA879,IF(OR(AB879=$AB$4:$AB878)=FALSE,", ",""),") "),""))</f>
        <v/>
      </c>
      <c r="AF878" s="11" t="str">
        <f t="array" ref="AF878">IF((COUNTBLANK(D878)=0)*OR($H$2="y",$H$2="m"),IFERROR(LEFT(C878, FIND(" ",C878)-1), C878),"")</f>
        <v/>
      </c>
      <c r="AG878" s="11" t="str">
        <f t="array" ref="AG878">IF(COUNTBLANK(D878)=1,"",IF(OR($H$2="y",$H$2="m"),IF(AA878=AA877,IF(OR(AC878=$AC$4:$AC877)=FALSE,AG877&amp;AF878,AG877),"("&amp;AF878)&amp;IF(AA878=AA879,IF(OR(AC879=$AC$4:$AC878)=FALSE,", ",""),") "),""))</f>
        <v/>
      </c>
      <c r="AH878" s="10" t="str">
        <f>IF((COUNTBLANK(D878)=1),"",IF(D878=D877,AH877,"")&amp;IF(B877&lt;&gt;B878,((IF(COUNTBLANK(E878)=1,$D$3&amp;"Non-type material: "&amp;$D$3,$D$3&amp;INDEX('type-categories'!$A$2:$B$100,MATCH(E878,'type-categories'!$A$2:$A$100,0),2)&amp;$D$3))),"")&amp;(IF(K878&lt;&gt;K877,$C$2&amp;UPPER(K878)&amp;$C$2&amp;$K$3&amp;" ",(IF(B878&lt;&gt;B877,$C$2&amp;UPPER(K878)&amp;$C$2&amp;$K$3&amp;" ",""))))&amp;IF((AA878&lt;&gt;AA879)*($H$2="y"),AD878&amp;AE878,IF((AA878&lt;&gt;AA879)*($H$2="m"),AD878&amp;AG878,IF(($H$2&lt;&gt;"m")*($H$2&lt;&gt;"Y"),(IF(F878=0,"",F878&amp;" "&amp;$F$4&amp;" "))&amp;(IF(G878=0,"",G878&amp;" "&amp;$G$4&amp;" "))&amp;(IF(H878=0,"",H878&amp;" "&amp;H$4&amp;" "))&amp;(IF(I878=0,"",I878&amp;" "&amp;$I$4&amp;" "))&amp;(IF(J878=0,"",J878&amp;" "&amp;$J$4&amp;" ")),"")))&amp;"; "&amp;IF((B878=B877)*(AA878=AA877), "same collecting data; ", IF((B878=B877)*(Z877=Z878),"same locality; ",(IF(COUNTBLANK(L878)=1,"",$D$2&amp;L878&amp;$L$3&amp;" "&amp;$D$2))&amp;(IF(COUNTBLANK(M878)=1,"",$E$2&amp;M878&amp;$E$2&amp;", "))&amp;(IF(COUNTBLANK(N878)=1,"",N878&amp;"; "))&amp;(IF(COUNTBLANK(O878)=1,"",O878&amp;"; ")))&amp;(IF(COUNTBLANK(P878)=1,"",P878&amp;"; "))&amp;(IF(COUNTBLANK(Q878)=1,"",Q878&amp;"; "))&amp;(IF(COUNTBLANK(R878)=1,"",R878&amp;"m, "))&amp;IF((COUNTBLANK(S878)=0)*(S878&lt;&gt;S877), S878&amp;"; ","")&amp;(IF(COUNTBLANK(U878)=1,"",U878&amp;"; "))&amp;(IF(COUNTBLANK(T878)=1,"",IF(COUNTBLANK(F$2)=1,T878&amp;"; ",T878&amp;" "&amp;F$2&amp;"; "))))&amp;(IF(COUNTBLANK(V878)=1,"",V878&amp;"; "))&amp;IF((COUNTBLANK(C878)=1),"",C878)&amp;IF((B878=B879)*(K878=K879)*(L878=L879)*(M878=M879),IF(($H$2&lt;&gt;"m")*($H$2&lt;&gt;"Y"), " • ", IF((ISNUMBER(FIND(")",AE878))), " • ", "")),IF((B878=B879)*(K878=K879)," • ",". ")))</f>
        <v/>
      </c>
      <c r="AI878" s="1"/>
    </row>
    <row r="879" spans="1:35" x14ac:dyDescent="0.25">
      <c r="A879" s="3" t="str">
        <f t="shared" si="94"/>
        <v/>
      </c>
      <c r="B879" s="53" t="str">
        <f t="shared" si="92"/>
        <v/>
      </c>
      <c r="C879" s="57"/>
      <c r="D879" s="57"/>
      <c r="E879" s="57"/>
      <c r="F879" s="57"/>
      <c r="G879" s="57"/>
      <c r="H879" s="57"/>
      <c r="I879" s="57"/>
      <c r="J879" s="57"/>
      <c r="K879" s="57"/>
      <c r="L879" s="57"/>
      <c r="M879" s="54"/>
      <c r="N879" s="57"/>
      <c r="O879" s="58"/>
      <c r="P879" s="58"/>
      <c r="Q879" s="58"/>
      <c r="R879" s="58"/>
      <c r="S879" s="54"/>
      <c r="T879" s="57"/>
      <c r="U879" s="57"/>
      <c r="V879" s="57"/>
      <c r="W879" s="57"/>
      <c r="X879" s="147" t="str">
        <f>IF(COUNTBLANK(D879)=1,"",IF('order-admin-units'!$I$1&lt;&gt;"y", "", IF(COUNTBLANK(K879)=1, 'order-admin-units'!$B$1+1, VLOOKUP(K879, ordercountry, 2))))</f>
        <v/>
      </c>
      <c r="Y879" s="147" t="str">
        <f>IF(COUNTBLANK(D879)=1,"",IF('order-admin-units'!$I$1&lt;&gt;"y", "", IF(COUNTBLANK(K879:L879)&gt;0, 'order-admin-units'!$B$2+1, VLOOKUP(K879&amp;"@"&amp;L879, orderadmin, 2))))</f>
        <v/>
      </c>
      <c r="Z879" s="147" t="str">
        <f t="shared" si="95"/>
        <v/>
      </c>
      <c r="AA879" s="147" t="str">
        <f t="shared" si="96"/>
        <v/>
      </c>
      <c r="AB879" s="147" t="str">
        <f t="shared" si="97"/>
        <v/>
      </c>
      <c r="AC879" s="147" t="str">
        <f t="shared" si="93"/>
        <v/>
      </c>
      <c r="AD879" s="11" t="str">
        <f t="shared" si="98"/>
        <v/>
      </c>
      <c r="AE879" s="11" t="str">
        <f t="array" ref="AE879">IF(COUNTBLANK(D879)=1,"",IF(OR($H$2="y",$H$2="m"),IF(AA879=AA878,IF(OR(AB879=$AB$4:$AB878)=FALSE,AE878&amp;C879,AE878),"("&amp;C879)&amp;IF(AA879=AA880,IF(OR(AB880=$AB$4:$AB879)=FALSE,", ",""),") "),""))</f>
        <v/>
      </c>
      <c r="AF879" s="11" t="str">
        <f t="array" ref="AF879">IF((COUNTBLANK(D879)=0)*OR($H$2="y",$H$2="m"),IFERROR(LEFT(C879, FIND(" ",C879)-1), C879),"")</f>
        <v/>
      </c>
      <c r="AG879" s="11" t="str">
        <f t="array" ref="AG879">IF(COUNTBLANK(D879)=1,"",IF(OR($H$2="y",$H$2="m"),IF(AA879=AA878,IF(OR(AC879=$AC$4:$AC878)=FALSE,AG878&amp;AF879,AG878),"("&amp;AF879)&amp;IF(AA879=AA880,IF(OR(AC880=$AC$4:$AC879)=FALSE,", ",""),") "),""))</f>
        <v/>
      </c>
      <c r="AH879" s="10" t="str">
        <f>IF((COUNTBLANK(D879)=1),"",IF(D879=D878,AH878,"")&amp;IF(B878&lt;&gt;B879,((IF(COUNTBLANK(E879)=1,$D$3&amp;"Non-type material: "&amp;$D$3,$D$3&amp;INDEX('type-categories'!$A$2:$B$100,MATCH(E879,'type-categories'!$A$2:$A$100,0),2)&amp;$D$3))),"")&amp;(IF(K879&lt;&gt;K878,$C$2&amp;UPPER(K879)&amp;$C$2&amp;$K$3&amp;" ",(IF(B879&lt;&gt;B878,$C$2&amp;UPPER(K879)&amp;$C$2&amp;$K$3&amp;" ",""))))&amp;IF((AA879&lt;&gt;AA880)*($H$2="y"),AD879&amp;AE879,IF((AA879&lt;&gt;AA880)*($H$2="m"),AD879&amp;AG879,IF(($H$2&lt;&gt;"m")*($H$2&lt;&gt;"Y"),(IF(F879=0,"",F879&amp;" "&amp;$F$4&amp;" "))&amp;(IF(G879=0,"",G879&amp;" "&amp;$G$4&amp;" "))&amp;(IF(H879=0,"",H879&amp;" "&amp;H$4&amp;" "))&amp;(IF(I879=0,"",I879&amp;" "&amp;$I$4&amp;" "))&amp;(IF(J879=0,"",J879&amp;" "&amp;$J$4&amp;" ")),"")))&amp;"; "&amp;IF((B879=B878)*(AA879=AA878), "same collecting data; ", IF((B879=B878)*(Z878=Z879),"same locality; ",(IF(COUNTBLANK(L879)=1,"",$D$2&amp;L879&amp;$L$3&amp;" "&amp;$D$2))&amp;(IF(COUNTBLANK(M879)=1,"",$E$2&amp;M879&amp;$E$2&amp;", "))&amp;(IF(COUNTBLANK(N879)=1,"",N879&amp;"; "))&amp;(IF(COUNTBLANK(O879)=1,"",O879&amp;"; ")))&amp;(IF(COUNTBLANK(P879)=1,"",P879&amp;"; "))&amp;(IF(COUNTBLANK(Q879)=1,"",Q879&amp;"; "))&amp;(IF(COUNTBLANK(R879)=1,"",R879&amp;"m, "))&amp;IF((COUNTBLANK(S879)=0)*(S879&lt;&gt;S878), S879&amp;"; ","")&amp;(IF(COUNTBLANK(U879)=1,"",U879&amp;"; "))&amp;(IF(COUNTBLANK(T879)=1,"",IF(COUNTBLANK(F$2)=1,T879&amp;"; ",T879&amp;" "&amp;F$2&amp;"; "))))&amp;(IF(COUNTBLANK(V879)=1,"",V879&amp;"; "))&amp;IF((COUNTBLANK(C879)=1),"",C879)&amp;IF((B879=B880)*(K879=K880)*(L879=L880)*(M879=M880),IF(($H$2&lt;&gt;"m")*($H$2&lt;&gt;"Y"), " • ", IF((ISNUMBER(FIND(")",AE879))), " • ", "")),IF((B879=B880)*(K879=K880)," • ",". ")))</f>
        <v/>
      </c>
      <c r="AI879" s="1"/>
    </row>
    <row r="880" spans="1:35" x14ac:dyDescent="0.25">
      <c r="A880" s="3" t="str">
        <f t="shared" si="94"/>
        <v/>
      </c>
      <c r="B880" s="53" t="str">
        <f t="shared" si="92"/>
        <v/>
      </c>
      <c r="C880" s="57"/>
      <c r="D880" s="57"/>
      <c r="E880" s="57"/>
      <c r="F880" s="57"/>
      <c r="G880" s="57"/>
      <c r="H880" s="57"/>
      <c r="I880" s="57"/>
      <c r="J880" s="57"/>
      <c r="K880" s="57"/>
      <c r="L880" s="57"/>
      <c r="M880" s="54"/>
      <c r="N880" s="57"/>
      <c r="O880" s="58"/>
      <c r="P880" s="58"/>
      <c r="Q880" s="58"/>
      <c r="R880" s="58"/>
      <c r="S880" s="54"/>
      <c r="T880" s="57"/>
      <c r="U880" s="57"/>
      <c r="V880" s="57"/>
      <c r="W880" s="57"/>
      <c r="X880" s="147" t="str">
        <f>IF(COUNTBLANK(D880)=1,"",IF('order-admin-units'!$I$1&lt;&gt;"y", "", IF(COUNTBLANK(K880)=1, 'order-admin-units'!$B$1+1, VLOOKUP(K880, ordercountry, 2))))</f>
        <v/>
      </c>
      <c r="Y880" s="147" t="str">
        <f>IF(COUNTBLANK(D880)=1,"",IF('order-admin-units'!$I$1&lt;&gt;"y", "", IF(COUNTBLANK(K880:L880)&gt;0, 'order-admin-units'!$B$2+1, VLOOKUP(K880&amp;"@"&amp;L880, orderadmin, 2))))</f>
        <v/>
      </c>
      <c r="Z880" s="147" t="str">
        <f t="shared" si="95"/>
        <v/>
      </c>
      <c r="AA880" s="147" t="str">
        <f t="shared" si="96"/>
        <v/>
      </c>
      <c r="AB880" s="147" t="str">
        <f t="shared" si="97"/>
        <v/>
      </c>
      <c r="AC880" s="147" t="str">
        <f t="shared" si="93"/>
        <v/>
      </c>
      <c r="AD880" s="11" t="str">
        <f t="shared" si="98"/>
        <v/>
      </c>
      <c r="AE880" s="11" t="str">
        <f t="array" ref="AE880">IF(COUNTBLANK(D880)=1,"",IF(OR($H$2="y",$H$2="m"),IF(AA880=AA879,IF(OR(AB880=$AB$4:$AB879)=FALSE,AE879&amp;C880,AE879),"("&amp;C880)&amp;IF(AA880=AA881,IF(OR(AB881=$AB$4:$AB880)=FALSE,", ",""),") "),""))</f>
        <v/>
      </c>
      <c r="AF880" s="11" t="str">
        <f t="array" ref="AF880">IF((COUNTBLANK(D880)=0)*OR($H$2="y",$H$2="m"),IFERROR(LEFT(C880, FIND(" ",C880)-1), C880),"")</f>
        <v/>
      </c>
      <c r="AG880" s="11" t="str">
        <f t="array" ref="AG880">IF(COUNTBLANK(D880)=1,"",IF(OR($H$2="y",$H$2="m"),IF(AA880=AA879,IF(OR(AC880=$AC$4:$AC879)=FALSE,AG879&amp;AF880,AG879),"("&amp;AF880)&amp;IF(AA880=AA881,IF(OR(AC881=$AC$4:$AC880)=FALSE,", ",""),") "),""))</f>
        <v/>
      </c>
      <c r="AH880" s="10" t="str">
        <f>IF((COUNTBLANK(D880)=1),"",IF(D880=D879,AH879,"")&amp;IF(B879&lt;&gt;B880,((IF(COUNTBLANK(E880)=1,$D$3&amp;"Non-type material: "&amp;$D$3,$D$3&amp;INDEX('type-categories'!$A$2:$B$100,MATCH(E880,'type-categories'!$A$2:$A$100,0),2)&amp;$D$3))),"")&amp;(IF(K880&lt;&gt;K879,$C$2&amp;UPPER(K880)&amp;$C$2&amp;$K$3&amp;" ",(IF(B880&lt;&gt;B879,$C$2&amp;UPPER(K880)&amp;$C$2&amp;$K$3&amp;" ",""))))&amp;IF((AA880&lt;&gt;AA881)*($H$2="y"),AD880&amp;AE880,IF((AA880&lt;&gt;AA881)*($H$2="m"),AD880&amp;AG880,IF(($H$2&lt;&gt;"m")*($H$2&lt;&gt;"Y"),(IF(F880=0,"",F880&amp;" "&amp;$F$4&amp;" "))&amp;(IF(G880=0,"",G880&amp;" "&amp;$G$4&amp;" "))&amp;(IF(H880=0,"",H880&amp;" "&amp;H$4&amp;" "))&amp;(IF(I880=0,"",I880&amp;" "&amp;$I$4&amp;" "))&amp;(IF(J880=0,"",J880&amp;" "&amp;$J$4&amp;" ")),"")))&amp;"; "&amp;IF((B880=B879)*(AA880=AA879), "same collecting data; ", IF((B880=B879)*(Z879=Z880),"same locality; ",(IF(COUNTBLANK(L880)=1,"",$D$2&amp;L880&amp;$L$3&amp;" "&amp;$D$2))&amp;(IF(COUNTBLANK(M880)=1,"",$E$2&amp;M880&amp;$E$2&amp;", "))&amp;(IF(COUNTBLANK(N880)=1,"",N880&amp;"; "))&amp;(IF(COUNTBLANK(O880)=1,"",O880&amp;"; ")))&amp;(IF(COUNTBLANK(P880)=1,"",P880&amp;"; "))&amp;(IF(COUNTBLANK(Q880)=1,"",Q880&amp;"; "))&amp;(IF(COUNTBLANK(R880)=1,"",R880&amp;"m, "))&amp;IF((COUNTBLANK(S880)=0)*(S880&lt;&gt;S879), S880&amp;"; ","")&amp;(IF(COUNTBLANK(U880)=1,"",U880&amp;"; "))&amp;(IF(COUNTBLANK(T880)=1,"",IF(COUNTBLANK(F$2)=1,T880&amp;"; ",T880&amp;" "&amp;F$2&amp;"; "))))&amp;(IF(COUNTBLANK(V880)=1,"",V880&amp;"; "))&amp;IF((COUNTBLANK(C880)=1),"",C880)&amp;IF((B880=B881)*(K880=K881)*(L880=L881)*(M880=M881),IF(($H$2&lt;&gt;"m")*($H$2&lt;&gt;"Y"), " • ", IF((ISNUMBER(FIND(")",AE880))), " • ", "")),IF((B880=B881)*(K880=K881)," • ",". ")))</f>
        <v/>
      </c>
      <c r="AI880" s="1"/>
    </row>
    <row r="881" spans="1:35" x14ac:dyDescent="0.25">
      <c r="A881" s="3" t="str">
        <f t="shared" si="94"/>
        <v/>
      </c>
      <c r="B881" s="53" t="str">
        <f t="shared" si="92"/>
        <v/>
      </c>
      <c r="C881" s="57"/>
      <c r="D881" s="57"/>
      <c r="E881" s="57"/>
      <c r="F881" s="57"/>
      <c r="G881" s="57"/>
      <c r="H881" s="57"/>
      <c r="I881" s="57"/>
      <c r="J881" s="57"/>
      <c r="K881" s="57"/>
      <c r="L881" s="57"/>
      <c r="M881" s="54"/>
      <c r="N881" s="57"/>
      <c r="O881" s="58"/>
      <c r="P881" s="58"/>
      <c r="Q881" s="58"/>
      <c r="R881" s="58"/>
      <c r="S881" s="54"/>
      <c r="T881" s="57"/>
      <c r="U881" s="57"/>
      <c r="V881" s="57"/>
      <c r="W881" s="57"/>
      <c r="X881" s="147" t="str">
        <f>IF(COUNTBLANK(D881)=1,"",IF('order-admin-units'!$I$1&lt;&gt;"y", "", IF(COUNTBLANK(K881)=1, 'order-admin-units'!$B$1+1, VLOOKUP(K881, ordercountry, 2))))</f>
        <v/>
      </c>
      <c r="Y881" s="147" t="str">
        <f>IF(COUNTBLANK(D881)=1,"",IF('order-admin-units'!$I$1&lt;&gt;"y", "", IF(COUNTBLANK(K881:L881)&gt;0, 'order-admin-units'!$B$2+1, VLOOKUP(K881&amp;"@"&amp;L881, orderadmin, 2))))</f>
        <v/>
      </c>
      <c r="Z881" s="147" t="str">
        <f t="shared" si="95"/>
        <v/>
      </c>
      <c r="AA881" s="147" t="str">
        <f t="shared" si="96"/>
        <v/>
      </c>
      <c r="AB881" s="147" t="str">
        <f t="shared" si="97"/>
        <v/>
      </c>
      <c r="AC881" s="147" t="str">
        <f t="shared" si="93"/>
        <v/>
      </c>
      <c r="AD881" s="11" t="str">
        <f t="shared" si="98"/>
        <v/>
      </c>
      <c r="AE881" s="11" t="str">
        <f t="array" ref="AE881">IF(COUNTBLANK(D881)=1,"",IF(OR($H$2="y",$H$2="m"),IF(AA881=AA880,IF(OR(AB881=$AB$4:$AB880)=FALSE,AE880&amp;C881,AE880),"("&amp;C881)&amp;IF(AA881=AA882,IF(OR(AB882=$AB$4:$AB881)=FALSE,", ",""),") "),""))</f>
        <v/>
      </c>
      <c r="AF881" s="11" t="str">
        <f t="array" ref="AF881">IF((COUNTBLANK(D881)=0)*OR($H$2="y",$H$2="m"),IFERROR(LEFT(C881, FIND(" ",C881)-1), C881),"")</f>
        <v/>
      </c>
      <c r="AG881" s="11" t="str">
        <f t="array" ref="AG881">IF(COUNTBLANK(D881)=1,"",IF(OR($H$2="y",$H$2="m"),IF(AA881=AA880,IF(OR(AC881=$AC$4:$AC880)=FALSE,AG880&amp;AF881,AG880),"("&amp;AF881)&amp;IF(AA881=AA882,IF(OR(AC882=$AC$4:$AC881)=FALSE,", ",""),") "),""))</f>
        <v/>
      </c>
      <c r="AH881" s="10" t="str">
        <f>IF((COUNTBLANK(D881)=1),"",IF(D881=D880,AH880,"")&amp;IF(B880&lt;&gt;B881,((IF(COUNTBLANK(E881)=1,$D$3&amp;"Non-type material: "&amp;$D$3,$D$3&amp;INDEX('type-categories'!$A$2:$B$100,MATCH(E881,'type-categories'!$A$2:$A$100,0),2)&amp;$D$3))),"")&amp;(IF(K881&lt;&gt;K880,$C$2&amp;UPPER(K881)&amp;$C$2&amp;$K$3&amp;" ",(IF(B881&lt;&gt;B880,$C$2&amp;UPPER(K881)&amp;$C$2&amp;$K$3&amp;" ",""))))&amp;IF((AA881&lt;&gt;AA882)*($H$2="y"),AD881&amp;AE881,IF((AA881&lt;&gt;AA882)*($H$2="m"),AD881&amp;AG881,IF(($H$2&lt;&gt;"m")*($H$2&lt;&gt;"Y"),(IF(F881=0,"",F881&amp;" "&amp;$F$4&amp;" "))&amp;(IF(G881=0,"",G881&amp;" "&amp;$G$4&amp;" "))&amp;(IF(H881=0,"",H881&amp;" "&amp;H$4&amp;" "))&amp;(IF(I881=0,"",I881&amp;" "&amp;$I$4&amp;" "))&amp;(IF(J881=0,"",J881&amp;" "&amp;$J$4&amp;" ")),"")))&amp;"; "&amp;IF((B881=B880)*(AA881=AA880), "same collecting data; ", IF((B881=B880)*(Z880=Z881),"same locality; ",(IF(COUNTBLANK(L881)=1,"",$D$2&amp;L881&amp;$L$3&amp;" "&amp;$D$2))&amp;(IF(COUNTBLANK(M881)=1,"",$E$2&amp;M881&amp;$E$2&amp;", "))&amp;(IF(COUNTBLANK(N881)=1,"",N881&amp;"; "))&amp;(IF(COUNTBLANK(O881)=1,"",O881&amp;"; ")))&amp;(IF(COUNTBLANK(P881)=1,"",P881&amp;"; "))&amp;(IF(COUNTBLANK(Q881)=1,"",Q881&amp;"; "))&amp;(IF(COUNTBLANK(R881)=1,"",R881&amp;"m, "))&amp;IF((COUNTBLANK(S881)=0)*(S881&lt;&gt;S880), S881&amp;"; ","")&amp;(IF(COUNTBLANK(U881)=1,"",U881&amp;"; "))&amp;(IF(COUNTBLANK(T881)=1,"",IF(COUNTBLANK(F$2)=1,T881&amp;"; ",T881&amp;" "&amp;F$2&amp;"; "))))&amp;(IF(COUNTBLANK(V881)=1,"",V881&amp;"; "))&amp;IF((COUNTBLANK(C881)=1),"",C881)&amp;IF((B881=B882)*(K881=K882)*(L881=L882)*(M881=M882),IF(($H$2&lt;&gt;"m")*($H$2&lt;&gt;"Y"), " • ", IF((ISNUMBER(FIND(")",AE881))), " • ", "")),IF((B881=B882)*(K881=K882)," • ",". ")))</f>
        <v/>
      </c>
      <c r="AI881" s="1"/>
    </row>
    <row r="882" spans="1:35" x14ac:dyDescent="0.25">
      <c r="A882" s="3" t="str">
        <f t="shared" si="94"/>
        <v/>
      </c>
      <c r="B882" s="53" t="str">
        <f t="shared" si="92"/>
        <v/>
      </c>
      <c r="C882" s="57"/>
      <c r="D882" s="57"/>
      <c r="E882" s="57"/>
      <c r="F882" s="57"/>
      <c r="G882" s="57"/>
      <c r="H882" s="57"/>
      <c r="I882" s="57"/>
      <c r="J882" s="57"/>
      <c r="K882" s="57"/>
      <c r="L882" s="57"/>
      <c r="M882" s="54"/>
      <c r="N882" s="57"/>
      <c r="O882" s="58"/>
      <c r="P882" s="58"/>
      <c r="Q882" s="58"/>
      <c r="R882" s="58"/>
      <c r="S882" s="54"/>
      <c r="T882" s="57"/>
      <c r="U882" s="57"/>
      <c r="V882" s="57"/>
      <c r="W882" s="57"/>
      <c r="X882" s="147" t="str">
        <f>IF(COUNTBLANK(D882)=1,"",IF('order-admin-units'!$I$1&lt;&gt;"y", "", IF(COUNTBLANK(K882)=1, 'order-admin-units'!$B$1+1, VLOOKUP(K882, ordercountry, 2))))</f>
        <v/>
      </c>
      <c r="Y882" s="147" t="str">
        <f>IF(COUNTBLANK(D882)=1,"",IF('order-admin-units'!$I$1&lt;&gt;"y", "", IF(COUNTBLANK(K882:L882)&gt;0, 'order-admin-units'!$B$2+1, VLOOKUP(K882&amp;"@"&amp;L882, orderadmin, 2))))</f>
        <v/>
      </c>
      <c r="Z882" s="147" t="str">
        <f t="shared" si="95"/>
        <v/>
      </c>
      <c r="AA882" s="147" t="str">
        <f t="shared" si="96"/>
        <v/>
      </c>
      <c r="AB882" s="147" t="str">
        <f t="shared" si="97"/>
        <v/>
      </c>
      <c r="AC882" s="147" t="str">
        <f t="shared" si="93"/>
        <v/>
      </c>
      <c r="AD882" s="11" t="str">
        <f t="shared" si="98"/>
        <v/>
      </c>
      <c r="AE882" s="11" t="str">
        <f t="array" ref="AE882">IF(COUNTBLANK(D882)=1,"",IF(OR($H$2="y",$H$2="m"),IF(AA882=AA881,IF(OR(AB882=$AB$4:$AB881)=FALSE,AE881&amp;C882,AE881),"("&amp;C882)&amp;IF(AA882=AA883,IF(OR(AB883=$AB$4:$AB882)=FALSE,", ",""),") "),""))</f>
        <v/>
      </c>
      <c r="AF882" s="11" t="str">
        <f t="array" ref="AF882">IF((COUNTBLANK(D882)=0)*OR($H$2="y",$H$2="m"),IFERROR(LEFT(C882, FIND(" ",C882)-1), C882),"")</f>
        <v/>
      </c>
      <c r="AG882" s="11" t="str">
        <f t="array" ref="AG882">IF(COUNTBLANK(D882)=1,"",IF(OR($H$2="y",$H$2="m"),IF(AA882=AA881,IF(OR(AC882=$AC$4:$AC881)=FALSE,AG881&amp;AF882,AG881),"("&amp;AF882)&amp;IF(AA882=AA883,IF(OR(AC883=$AC$4:$AC882)=FALSE,", ",""),") "),""))</f>
        <v/>
      </c>
      <c r="AH882" s="10" t="str">
        <f>IF((COUNTBLANK(D882)=1),"",IF(D882=D881,AH881,"")&amp;IF(B881&lt;&gt;B882,((IF(COUNTBLANK(E882)=1,$D$3&amp;"Non-type material: "&amp;$D$3,$D$3&amp;INDEX('type-categories'!$A$2:$B$100,MATCH(E882,'type-categories'!$A$2:$A$100,0),2)&amp;$D$3))),"")&amp;(IF(K882&lt;&gt;K881,$C$2&amp;UPPER(K882)&amp;$C$2&amp;$K$3&amp;" ",(IF(B882&lt;&gt;B881,$C$2&amp;UPPER(K882)&amp;$C$2&amp;$K$3&amp;" ",""))))&amp;IF((AA882&lt;&gt;AA883)*($H$2="y"),AD882&amp;AE882,IF((AA882&lt;&gt;AA883)*($H$2="m"),AD882&amp;AG882,IF(($H$2&lt;&gt;"m")*($H$2&lt;&gt;"Y"),(IF(F882=0,"",F882&amp;" "&amp;$F$4&amp;" "))&amp;(IF(G882=0,"",G882&amp;" "&amp;$G$4&amp;" "))&amp;(IF(H882=0,"",H882&amp;" "&amp;H$4&amp;" "))&amp;(IF(I882=0,"",I882&amp;" "&amp;$I$4&amp;" "))&amp;(IF(J882=0,"",J882&amp;" "&amp;$J$4&amp;" ")),"")))&amp;"; "&amp;IF((B882=B881)*(AA882=AA881), "same collecting data; ", IF((B882=B881)*(Z881=Z882),"same locality; ",(IF(COUNTBLANK(L882)=1,"",$D$2&amp;L882&amp;$L$3&amp;" "&amp;$D$2))&amp;(IF(COUNTBLANK(M882)=1,"",$E$2&amp;M882&amp;$E$2&amp;", "))&amp;(IF(COUNTBLANK(N882)=1,"",N882&amp;"; "))&amp;(IF(COUNTBLANK(O882)=1,"",O882&amp;"; ")))&amp;(IF(COUNTBLANK(P882)=1,"",P882&amp;"; "))&amp;(IF(COUNTBLANK(Q882)=1,"",Q882&amp;"; "))&amp;(IF(COUNTBLANK(R882)=1,"",R882&amp;"m, "))&amp;IF((COUNTBLANK(S882)=0)*(S882&lt;&gt;S881), S882&amp;"; ","")&amp;(IF(COUNTBLANK(U882)=1,"",U882&amp;"; "))&amp;(IF(COUNTBLANK(T882)=1,"",IF(COUNTBLANK(F$2)=1,T882&amp;"; ",T882&amp;" "&amp;F$2&amp;"; "))))&amp;(IF(COUNTBLANK(V882)=1,"",V882&amp;"; "))&amp;IF((COUNTBLANK(C882)=1),"",C882)&amp;IF((B882=B883)*(K882=K883)*(L882=L883)*(M882=M883),IF(($H$2&lt;&gt;"m")*($H$2&lt;&gt;"Y"), " • ", IF((ISNUMBER(FIND(")",AE882))), " • ", "")),IF((B882=B883)*(K882=K883)," • ",". ")))</f>
        <v/>
      </c>
      <c r="AI882" s="1"/>
    </row>
    <row r="883" spans="1:35" x14ac:dyDescent="0.25">
      <c r="A883" s="3" t="str">
        <f t="shared" si="94"/>
        <v/>
      </c>
      <c r="B883" s="53" t="str">
        <f t="shared" si="92"/>
        <v/>
      </c>
      <c r="C883" s="57"/>
      <c r="D883" s="57"/>
      <c r="E883" s="57"/>
      <c r="F883" s="57"/>
      <c r="G883" s="57"/>
      <c r="H883" s="57"/>
      <c r="I883" s="57"/>
      <c r="J883" s="57"/>
      <c r="K883" s="57"/>
      <c r="L883" s="57"/>
      <c r="M883" s="54"/>
      <c r="N883" s="57"/>
      <c r="O883" s="58"/>
      <c r="P883" s="58"/>
      <c r="Q883" s="58"/>
      <c r="R883" s="58"/>
      <c r="S883" s="54"/>
      <c r="T883" s="57"/>
      <c r="U883" s="57"/>
      <c r="V883" s="57"/>
      <c r="W883" s="57"/>
      <c r="X883" s="147" t="str">
        <f>IF(COUNTBLANK(D883)=1,"",IF('order-admin-units'!$I$1&lt;&gt;"y", "", IF(COUNTBLANK(K883)=1, 'order-admin-units'!$B$1+1, VLOOKUP(K883, ordercountry, 2))))</f>
        <v/>
      </c>
      <c r="Y883" s="147" t="str">
        <f>IF(COUNTBLANK(D883)=1,"",IF('order-admin-units'!$I$1&lt;&gt;"y", "", IF(COUNTBLANK(K883:L883)&gt;0, 'order-admin-units'!$B$2+1, VLOOKUP(K883&amp;"@"&amp;L883, orderadmin, 2))))</f>
        <v/>
      </c>
      <c r="Z883" s="147" t="str">
        <f t="shared" si="95"/>
        <v/>
      </c>
      <c r="AA883" s="147" t="str">
        <f t="shared" si="96"/>
        <v/>
      </c>
      <c r="AB883" s="147" t="str">
        <f t="shared" si="97"/>
        <v/>
      </c>
      <c r="AC883" s="147" t="str">
        <f t="shared" si="93"/>
        <v/>
      </c>
      <c r="AD883" s="11" t="str">
        <f t="shared" si="98"/>
        <v/>
      </c>
      <c r="AE883" s="11" t="str">
        <f t="array" ref="AE883">IF(COUNTBLANK(D883)=1,"",IF(OR($H$2="y",$H$2="m"),IF(AA883=AA882,IF(OR(AB883=$AB$4:$AB882)=FALSE,AE882&amp;C883,AE882),"("&amp;C883)&amp;IF(AA883=AA884,IF(OR(AB884=$AB$4:$AB883)=FALSE,", ",""),") "),""))</f>
        <v/>
      </c>
      <c r="AF883" s="11" t="str">
        <f t="array" ref="AF883">IF((COUNTBLANK(D883)=0)*OR($H$2="y",$H$2="m"),IFERROR(LEFT(C883, FIND(" ",C883)-1), C883),"")</f>
        <v/>
      </c>
      <c r="AG883" s="11" t="str">
        <f t="array" ref="AG883">IF(COUNTBLANK(D883)=1,"",IF(OR($H$2="y",$H$2="m"),IF(AA883=AA882,IF(OR(AC883=$AC$4:$AC882)=FALSE,AG882&amp;AF883,AG882),"("&amp;AF883)&amp;IF(AA883=AA884,IF(OR(AC884=$AC$4:$AC883)=FALSE,", ",""),") "),""))</f>
        <v/>
      </c>
      <c r="AH883" s="10" t="str">
        <f>IF((COUNTBLANK(D883)=1),"",IF(D883=D882,AH882,"")&amp;IF(B882&lt;&gt;B883,((IF(COUNTBLANK(E883)=1,$D$3&amp;"Non-type material: "&amp;$D$3,$D$3&amp;INDEX('type-categories'!$A$2:$B$100,MATCH(E883,'type-categories'!$A$2:$A$100,0),2)&amp;$D$3))),"")&amp;(IF(K883&lt;&gt;K882,$C$2&amp;UPPER(K883)&amp;$C$2&amp;$K$3&amp;" ",(IF(B883&lt;&gt;B882,$C$2&amp;UPPER(K883)&amp;$C$2&amp;$K$3&amp;" ",""))))&amp;IF((AA883&lt;&gt;AA884)*($H$2="y"),AD883&amp;AE883,IF((AA883&lt;&gt;AA884)*($H$2="m"),AD883&amp;AG883,IF(($H$2&lt;&gt;"m")*($H$2&lt;&gt;"Y"),(IF(F883=0,"",F883&amp;" "&amp;$F$4&amp;" "))&amp;(IF(G883=0,"",G883&amp;" "&amp;$G$4&amp;" "))&amp;(IF(H883=0,"",H883&amp;" "&amp;H$4&amp;" "))&amp;(IF(I883=0,"",I883&amp;" "&amp;$I$4&amp;" "))&amp;(IF(J883=0,"",J883&amp;" "&amp;$J$4&amp;" ")),"")))&amp;"; "&amp;IF((B883=B882)*(AA883=AA882), "same collecting data; ", IF((B883=B882)*(Z882=Z883),"same locality; ",(IF(COUNTBLANK(L883)=1,"",$D$2&amp;L883&amp;$L$3&amp;" "&amp;$D$2))&amp;(IF(COUNTBLANK(M883)=1,"",$E$2&amp;M883&amp;$E$2&amp;", "))&amp;(IF(COUNTBLANK(N883)=1,"",N883&amp;"; "))&amp;(IF(COUNTBLANK(O883)=1,"",O883&amp;"; ")))&amp;(IF(COUNTBLANK(P883)=1,"",P883&amp;"; "))&amp;(IF(COUNTBLANK(Q883)=1,"",Q883&amp;"; "))&amp;(IF(COUNTBLANK(R883)=1,"",R883&amp;"m, "))&amp;IF((COUNTBLANK(S883)=0)*(S883&lt;&gt;S882), S883&amp;"; ","")&amp;(IF(COUNTBLANK(U883)=1,"",U883&amp;"; "))&amp;(IF(COUNTBLANK(T883)=1,"",IF(COUNTBLANK(F$2)=1,T883&amp;"; ",T883&amp;" "&amp;F$2&amp;"; "))))&amp;(IF(COUNTBLANK(V883)=1,"",V883&amp;"; "))&amp;IF((COUNTBLANK(C883)=1),"",C883)&amp;IF((B883=B884)*(K883=K884)*(L883=L884)*(M883=M884),IF(($H$2&lt;&gt;"m")*($H$2&lt;&gt;"Y"), " • ", IF((ISNUMBER(FIND(")",AE883))), " • ", "")),IF((B883=B884)*(K883=K884)," • ",". ")))</f>
        <v/>
      </c>
      <c r="AI883" s="1"/>
    </row>
    <row r="884" spans="1:35" x14ac:dyDescent="0.25">
      <c r="A884" s="3" t="str">
        <f t="shared" si="94"/>
        <v/>
      </c>
      <c r="B884" s="53" t="str">
        <f t="shared" si="92"/>
        <v/>
      </c>
      <c r="C884" s="57"/>
      <c r="D884" s="57"/>
      <c r="E884" s="57"/>
      <c r="F884" s="57"/>
      <c r="G884" s="57"/>
      <c r="H884" s="57"/>
      <c r="I884" s="57"/>
      <c r="J884" s="57"/>
      <c r="K884" s="57"/>
      <c r="L884" s="57"/>
      <c r="M884" s="54"/>
      <c r="N884" s="57"/>
      <c r="O884" s="58"/>
      <c r="P884" s="58"/>
      <c r="Q884" s="58"/>
      <c r="R884" s="58"/>
      <c r="S884" s="54"/>
      <c r="T884" s="57"/>
      <c r="U884" s="57"/>
      <c r="V884" s="57"/>
      <c r="W884" s="57"/>
      <c r="X884" s="147" t="str">
        <f>IF(COUNTBLANK(D884)=1,"",IF('order-admin-units'!$I$1&lt;&gt;"y", "", IF(COUNTBLANK(K884)=1, 'order-admin-units'!$B$1+1, VLOOKUP(K884, ordercountry, 2))))</f>
        <v/>
      </c>
      <c r="Y884" s="147" t="str">
        <f>IF(COUNTBLANK(D884)=1,"",IF('order-admin-units'!$I$1&lt;&gt;"y", "", IF(COUNTBLANK(K884:L884)&gt;0, 'order-admin-units'!$B$2+1, VLOOKUP(K884&amp;"@"&amp;L884, orderadmin, 2))))</f>
        <v/>
      </c>
      <c r="Z884" s="147" t="str">
        <f t="shared" si="95"/>
        <v/>
      </c>
      <c r="AA884" s="147" t="str">
        <f t="shared" si="96"/>
        <v/>
      </c>
      <c r="AB884" s="147" t="str">
        <f t="shared" si="97"/>
        <v/>
      </c>
      <c r="AC884" s="147" t="str">
        <f t="shared" si="93"/>
        <v/>
      </c>
      <c r="AD884" s="11" t="str">
        <f t="shared" si="98"/>
        <v/>
      </c>
      <c r="AE884" s="11" t="str">
        <f t="array" ref="AE884">IF(COUNTBLANK(D884)=1,"",IF(OR($H$2="y",$H$2="m"),IF(AA884=AA883,IF(OR(AB884=$AB$4:$AB883)=FALSE,AE883&amp;C884,AE883),"("&amp;C884)&amp;IF(AA884=AA885,IF(OR(AB885=$AB$4:$AB884)=FALSE,", ",""),") "),""))</f>
        <v/>
      </c>
      <c r="AF884" s="11" t="str">
        <f t="array" ref="AF884">IF((COUNTBLANK(D884)=0)*OR($H$2="y",$H$2="m"),IFERROR(LEFT(C884, FIND(" ",C884)-1), C884),"")</f>
        <v/>
      </c>
      <c r="AG884" s="11" t="str">
        <f t="array" ref="AG884">IF(COUNTBLANK(D884)=1,"",IF(OR($H$2="y",$H$2="m"),IF(AA884=AA883,IF(OR(AC884=$AC$4:$AC883)=FALSE,AG883&amp;AF884,AG883),"("&amp;AF884)&amp;IF(AA884=AA885,IF(OR(AC885=$AC$4:$AC884)=FALSE,", ",""),") "),""))</f>
        <v/>
      </c>
      <c r="AH884" s="10" t="str">
        <f>IF((COUNTBLANK(D884)=1),"",IF(D884=D883,AH883,"")&amp;IF(B883&lt;&gt;B884,((IF(COUNTBLANK(E884)=1,$D$3&amp;"Non-type material: "&amp;$D$3,$D$3&amp;INDEX('type-categories'!$A$2:$B$100,MATCH(E884,'type-categories'!$A$2:$A$100,0),2)&amp;$D$3))),"")&amp;(IF(K884&lt;&gt;K883,$C$2&amp;UPPER(K884)&amp;$C$2&amp;$K$3&amp;" ",(IF(B884&lt;&gt;B883,$C$2&amp;UPPER(K884)&amp;$C$2&amp;$K$3&amp;" ",""))))&amp;IF((AA884&lt;&gt;AA885)*($H$2="y"),AD884&amp;AE884,IF((AA884&lt;&gt;AA885)*($H$2="m"),AD884&amp;AG884,IF(($H$2&lt;&gt;"m")*($H$2&lt;&gt;"Y"),(IF(F884=0,"",F884&amp;" "&amp;$F$4&amp;" "))&amp;(IF(G884=0,"",G884&amp;" "&amp;$G$4&amp;" "))&amp;(IF(H884=0,"",H884&amp;" "&amp;H$4&amp;" "))&amp;(IF(I884=0,"",I884&amp;" "&amp;$I$4&amp;" "))&amp;(IF(J884=0,"",J884&amp;" "&amp;$J$4&amp;" ")),"")))&amp;"; "&amp;IF((B884=B883)*(AA884=AA883), "same collecting data; ", IF((B884=B883)*(Z883=Z884),"same locality; ",(IF(COUNTBLANK(L884)=1,"",$D$2&amp;L884&amp;$L$3&amp;" "&amp;$D$2))&amp;(IF(COUNTBLANK(M884)=1,"",$E$2&amp;M884&amp;$E$2&amp;", "))&amp;(IF(COUNTBLANK(N884)=1,"",N884&amp;"; "))&amp;(IF(COUNTBLANK(O884)=1,"",O884&amp;"; ")))&amp;(IF(COUNTBLANK(P884)=1,"",P884&amp;"; "))&amp;(IF(COUNTBLANK(Q884)=1,"",Q884&amp;"; "))&amp;(IF(COUNTBLANK(R884)=1,"",R884&amp;"m, "))&amp;IF((COUNTBLANK(S884)=0)*(S884&lt;&gt;S883), S884&amp;"; ","")&amp;(IF(COUNTBLANK(U884)=1,"",U884&amp;"; "))&amp;(IF(COUNTBLANK(T884)=1,"",IF(COUNTBLANK(F$2)=1,T884&amp;"; ",T884&amp;" "&amp;F$2&amp;"; "))))&amp;(IF(COUNTBLANK(V884)=1,"",V884&amp;"; "))&amp;IF((COUNTBLANK(C884)=1),"",C884)&amp;IF((B884=B885)*(K884=K885)*(L884=L885)*(M884=M885),IF(($H$2&lt;&gt;"m")*($H$2&lt;&gt;"Y"), " • ", IF((ISNUMBER(FIND(")",AE884))), " • ", "")),IF((B884=B885)*(K884=K885)," • ",". ")))</f>
        <v/>
      </c>
      <c r="AI884" s="1"/>
    </row>
    <row r="885" spans="1:35" x14ac:dyDescent="0.25">
      <c r="A885" s="3" t="str">
        <f t="shared" si="94"/>
        <v/>
      </c>
      <c r="B885" s="53" t="str">
        <f t="shared" si="92"/>
        <v/>
      </c>
      <c r="C885" s="57"/>
      <c r="D885" s="57"/>
      <c r="E885" s="57"/>
      <c r="F885" s="57"/>
      <c r="G885" s="57"/>
      <c r="H885" s="57"/>
      <c r="I885" s="57"/>
      <c r="J885" s="57"/>
      <c r="K885" s="57"/>
      <c r="L885" s="57"/>
      <c r="M885" s="54"/>
      <c r="N885" s="57"/>
      <c r="O885" s="58"/>
      <c r="P885" s="58"/>
      <c r="Q885" s="58"/>
      <c r="R885" s="58"/>
      <c r="S885" s="54"/>
      <c r="T885" s="57"/>
      <c r="U885" s="57"/>
      <c r="V885" s="57"/>
      <c r="W885" s="57"/>
      <c r="X885" s="147" t="str">
        <f>IF(COUNTBLANK(D885)=1,"",IF('order-admin-units'!$I$1&lt;&gt;"y", "", IF(COUNTBLANK(K885)=1, 'order-admin-units'!$B$1+1, VLOOKUP(K885, ordercountry, 2))))</f>
        <v/>
      </c>
      <c r="Y885" s="147" t="str">
        <f>IF(COUNTBLANK(D885)=1,"",IF('order-admin-units'!$I$1&lt;&gt;"y", "", IF(COUNTBLANK(K885:L885)&gt;0, 'order-admin-units'!$B$2+1, VLOOKUP(K885&amp;"@"&amp;L885, orderadmin, 2))))</f>
        <v/>
      </c>
      <c r="Z885" s="147" t="str">
        <f t="shared" si="95"/>
        <v/>
      </c>
      <c r="AA885" s="147" t="str">
        <f t="shared" si="96"/>
        <v/>
      </c>
      <c r="AB885" s="147" t="str">
        <f t="shared" si="97"/>
        <v/>
      </c>
      <c r="AC885" s="147" t="str">
        <f t="shared" si="93"/>
        <v/>
      </c>
      <c r="AD885" s="11" t="str">
        <f t="shared" si="98"/>
        <v/>
      </c>
      <c r="AE885" s="11" t="str">
        <f t="array" ref="AE885">IF(COUNTBLANK(D885)=1,"",IF(OR($H$2="y",$H$2="m"),IF(AA885=AA884,IF(OR(AB885=$AB$4:$AB884)=FALSE,AE884&amp;C885,AE884),"("&amp;C885)&amp;IF(AA885=AA886,IF(OR(AB886=$AB$4:$AB885)=FALSE,", ",""),") "),""))</f>
        <v/>
      </c>
      <c r="AF885" s="11" t="str">
        <f t="array" ref="AF885">IF((COUNTBLANK(D885)=0)*OR($H$2="y",$H$2="m"),IFERROR(LEFT(C885, FIND(" ",C885)-1), C885),"")</f>
        <v/>
      </c>
      <c r="AG885" s="11" t="str">
        <f t="array" ref="AG885">IF(COUNTBLANK(D885)=1,"",IF(OR($H$2="y",$H$2="m"),IF(AA885=AA884,IF(OR(AC885=$AC$4:$AC884)=FALSE,AG884&amp;AF885,AG884),"("&amp;AF885)&amp;IF(AA885=AA886,IF(OR(AC886=$AC$4:$AC885)=FALSE,", ",""),") "),""))</f>
        <v/>
      </c>
      <c r="AH885" s="10" t="str">
        <f>IF((COUNTBLANK(D885)=1),"",IF(D885=D884,AH884,"")&amp;IF(B884&lt;&gt;B885,((IF(COUNTBLANK(E885)=1,$D$3&amp;"Non-type material: "&amp;$D$3,$D$3&amp;INDEX('type-categories'!$A$2:$B$100,MATCH(E885,'type-categories'!$A$2:$A$100,0),2)&amp;$D$3))),"")&amp;(IF(K885&lt;&gt;K884,$C$2&amp;UPPER(K885)&amp;$C$2&amp;$K$3&amp;" ",(IF(B885&lt;&gt;B884,$C$2&amp;UPPER(K885)&amp;$C$2&amp;$K$3&amp;" ",""))))&amp;IF((AA885&lt;&gt;AA886)*($H$2="y"),AD885&amp;AE885,IF((AA885&lt;&gt;AA886)*($H$2="m"),AD885&amp;AG885,IF(($H$2&lt;&gt;"m")*($H$2&lt;&gt;"Y"),(IF(F885=0,"",F885&amp;" "&amp;$F$4&amp;" "))&amp;(IF(G885=0,"",G885&amp;" "&amp;$G$4&amp;" "))&amp;(IF(H885=0,"",H885&amp;" "&amp;H$4&amp;" "))&amp;(IF(I885=0,"",I885&amp;" "&amp;$I$4&amp;" "))&amp;(IF(J885=0,"",J885&amp;" "&amp;$J$4&amp;" ")),"")))&amp;"; "&amp;IF((B885=B884)*(AA885=AA884), "same collecting data; ", IF((B885=B884)*(Z884=Z885),"same locality; ",(IF(COUNTBLANK(L885)=1,"",$D$2&amp;L885&amp;$L$3&amp;" "&amp;$D$2))&amp;(IF(COUNTBLANK(M885)=1,"",$E$2&amp;M885&amp;$E$2&amp;", "))&amp;(IF(COUNTBLANK(N885)=1,"",N885&amp;"; "))&amp;(IF(COUNTBLANK(O885)=1,"",O885&amp;"; ")))&amp;(IF(COUNTBLANK(P885)=1,"",P885&amp;"; "))&amp;(IF(COUNTBLANK(Q885)=1,"",Q885&amp;"; "))&amp;(IF(COUNTBLANK(R885)=1,"",R885&amp;"m, "))&amp;IF((COUNTBLANK(S885)=0)*(S885&lt;&gt;S884), S885&amp;"; ","")&amp;(IF(COUNTBLANK(U885)=1,"",U885&amp;"; "))&amp;(IF(COUNTBLANK(T885)=1,"",IF(COUNTBLANK(F$2)=1,T885&amp;"; ",T885&amp;" "&amp;F$2&amp;"; "))))&amp;(IF(COUNTBLANK(V885)=1,"",V885&amp;"; "))&amp;IF((COUNTBLANK(C885)=1),"",C885)&amp;IF((B885=B886)*(K885=K886)*(L885=L886)*(M885=M886),IF(($H$2&lt;&gt;"m")*($H$2&lt;&gt;"Y"), " • ", IF((ISNUMBER(FIND(")",AE885))), " • ", "")),IF((B885=B886)*(K885=K886)," • ",". ")))</f>
        <v/>
      </c>
      <c r="AI885" s="1"/>
    </row>
    <row r="886" spans="1:35" x14ac:dyDescent="0.25">
      <c r="A886" s="3" t="str">
        <f t="shared" si="94"/>
        <v/>
      </c>
      <c r="B886" s="53" t="str">
        <f t="shared" si="92"/>
        <v/>
      </c>
      <c r="C886" s="57"/>
      <c r="D886" s="57"/>
      <c r="E886" s="57"/>
      <c r="F886" s="57"/>
      <c r="G886" s="57"/>
      <c r="H886" s="57"/>
      <c r="I886" s="57"/>
      <c r="J886" s="57"/>
      <c r="K886" s="57"/>
      <c r="L886" s="57"/>
      <c r="M886" s="54"/>
      <c r="N886" s="57"/>
      <c r="O886" s="58"/>
      <c r="P886" s="58"/>
      <c r="Q886" s="58"/>
      <c r="R886" s="58"/>
      <c r="S886" s="54"/>
      <c r="T886" s="57"/>
      <c r="U886" s="57"/>
      <c r="V886" s="57"/>
      <c r="W886" s="57"/>
      <c r="X886" s="147" t="str">
        <f>IF(COUNTBLANK(D886)=1,"",IF('order-admin-units'!$I$1&lt;&gt;"y", "", IF(COUNTBLANK(K886)=1, 'order-admin-units'!$B$1+1, VLOOKUP(K886, ordercountry, 2))))</f>
        <v/>
      </c>
      <c r="Y886" s="147" t="str">
        <f>IF(COUNTBLANK(D886)=1,"",IF('order-admin-units'!$I$1&lt;&gt;"y", "", IF(COUNTBLANK(K886:L886)&gt;0, 'order-admin-units'!$B$2+1, VLOOKUP(K886&amp;"@"&amp;L886, orderadmin, 2))))</f>
        <v/>
      </c>
      <c r="Z886" s="147" t="str">
        <f t="shared" si="95"/>
        <v/>
      </c>
      <c r="AA886" s="147" t="str">
        <f t="shared" si="96"/>
        <v/>
      </c>
      <c r="AB886" s="147" t="str">
        <f t="shared" si="97"/>
        <v/>
      </c>
      <c r="AC886" s="147" t="str">
        <f t="shared" si="93"/>
        <v/>
      </c>
      <c r="AD886" s="11" t="str">
        <f t="shared" si="98"/>
        <v/>
      </c>
      <c r="AE886" s="11" t="str">
        <f t="array" ref="AE886">IF(COUNTBLANK(D886)=1,"",IF(OR($H$2="y",$H$2="m"),IF(AA886=AA885,IF(OR(AB886=$AB$4:$AB885)=FALSE,AE885&amp;C886,AE885),"("&amp;C886)&amp;IF(AA886=AA887,IF(OR(AB887=$AB$4:$AB886)=FALSE,", ",""),") "),""))</f>
        <v/>
      </c>
      <c r="AF886" s="11" t="str">
        <f t="array" ref="AF886">IF((COUNTBLANK(D886)=0)*OR($H$2="y",$H$2="m"),IFERROR(LEFT(C886, FIND(" ",C886)-1), C886),"")</f>
        <v/>
      </c>
      <c r="AG886" s="11" t="str">
        <f t="array" ref="AG886">IF(COUNTBLANK(D886)=1,"",IF(OR($H$2="y",$H$2="m"),IF(AA886=AA885,IF(OR(AC886=$AC$4:$AC885)=FALSE,AG885&amp;AF886,AG885),"("&amp;AF886)&amp;IF(AA886=AA887,IF(OR(AC887=$AC$4:$AC886)=FALSE,", ",""),") "),""))</f>
        <v/>
      </c>
      <c r="AH886" s="10" t="str">
        <f>IF((COUNTBLANK(D886)=1),"",IF(D886=D885,AH885,"")&amp;IF(B885&lt;&gt;B886,((IF(COUNTBLANK(E886)=1,$D$3&amp;"Non-type material: "&amp;$D$3,$D$3&amp;INDEX('type-categories'!$A$2:$B$100,MATCH(E886,'type-categories'!$A$2:$A$100,0),2)&amp;$D$3))),"")&amp;(IF(K886&lt;&gt;K885,$C$2&amp;UPPER(K886)&amp;$C$2&amp;$K$3&amp;" ",(IF(B886&lt;&gt;B885,$C$2&amp;UPPER(K886)&amp;$C$2&amp;$K$3&amp;" ",""))))&amp;IF((AA886&lt;&gt;AA887)*($H$2="y"),AD886&amp;AE886,IF((AA886&lt;&gt;AA887)*($H$2="m"),AD886&amp;AG886,IF(($H$2&lt;&gt;"m")*($H$2&lt;&gt;"Y"),(IF(F886=0,"",F886&amp;" "&amp;$F$4&amp;" "))&amp;(IF(G886=0,"",G886&amp;" "&amp;$G$4&amp;" "))&amp;(IF(H886=0,"",H886&amp;" "&amp;H$4&amp;" "))&amp;(IF(I886=0,"",I886&amp;" "&amp;$I$4&amp;" "))&amp;(IF(J886=0,"",J886&amp;" "&amp;$J$4&amp;" ")),"")))&amp;"; "&amp;IF((B886=B885)*(AA886=AA885), "same collecting data; ", IF((B886=B885)*(Z885=Z886),"same locality; ",(IF(COUNTBLANK(L886)=1,"",$D$2&amp;L886&amp;$L$3&amp;" "&amp;$D$2))&amp;(IF(COUNTBLANK(M886)=1,"",$E$2&amp;M886&amp;$E$2&amp;", "))&amp;(IF(COUNTBLANK(N886)=1,"",N886&amp;"; "))&amp;(IF(COUNTBLANK(O886)=1,"",O886&amp;"; ")))&amp;(IF(COUNTBLANK(P886)=1,"",P886&amp;"; "))&amp;(IF(COUNTBLANK(Q886)=1,"",Q886&amp;"; "))&amp;(IF(COUNTBLANK(R886)=1,"",R886&amp;"m, "))&amp;IF((COUNTBLANK(S886)=0)*(S886&lt;&gt;S885), S886&amp;"; ","")&amp;(IF(COUNTBLANK(U886)=1,"",U886&amp;"; "))&amp;(IF(COUNTBLANK(T886)=1,"",IF(COUNTBLANK(F$2)=1,T886&amp;"; ",T886&amp;" "&amp;F$2&amp;"; "))))&amp;(IF(COUNTBLANK(V886)=1,"",V886&amp;"; "))&amp;IF((COUNTBLANK(C886)=1),"",C886)&amp;IF((B886=B887)*(K886=K887)*(L886=L887)*(M886=M887),IF(($H$2&lt;&gt;"m")*($H$2&lt;&gt;"Y"), " • ", IF((ISNUMBER(FIND(")",AE886))), " • ", "")),IF((B886=B887)*(K886=K887)," • ",". ")))</f>
        <v/>
      </c>
      <c r="AI886" s="1"/>
    </row>
    <row r="887" spans="1:35" x14ac:dyDescent="0.25">
      <c r="A887" s="3" t="str">
        <f t="shared" si="94"/>
        <v/>
      </c>
      <c r="B887" s="53" t="str">
        <f t="shared" si="92"/>
        <v/>
      </c>
      <c r="C887" s="57"/>
      <c r="D887" s="57"/>
      <c r="E887" s="57"/>
      <c r="F887" s="57"/>
      <c r="G887" s="57"/>
      <c r="H887" s="57"/>
      <c r="I887" s="57"/>
      <c r="J887" s="57"/>
      <c r="K887" s="57"/>
      <c r="L887" s="57"/>
      <c r="M887" s="54"/>
      <c r="N887" s="57"/>
      <c r="O887" s="58"/>
      <c r="P887" s="58"/>
      <c r="Q887" s="58"/>
      <c r="R887" s="58"/>
      <c r="S887" s="54"/>
      <c r="T887" s="57"/>
      <c r="U887" s="57"/>
      <c r="V887" s="57"/>
      <c r="W887" s="57"/>
      <c r="X887" s="147" t="str">
        <f>IF(COUNTBLANK(D887)=1,"",IF('order-admin-units'!$I$1&lt;&gt;"y", "", IF(COUNTBLANK(K887)=1, 'order-admin-units'!$B$1+1, VLOOKUP(K887, ordercountry, 2))))</f>
        <v/>
      </c>
      <c r="Y887" s="147" t="str">
        <f>IF(COUNTBLANK(D887)=1,"",IF('order-admin-units'!$I$1&lt;&gt;"y", "", IF(COUNTBLANK(K887:L887)&gt;0, 'order-admin-units'!$B$2+1, VLOOKUP(K887&amp;"@"&amp;L887, orderadmin, 2))))</f>
        <v/>
      </c>
      <c r="Z887" s="147" t="str">
        <f t="shared" si="95"/>
        <v/>
      </c>
      <c r="AA887" s="147" t="str">
        <f t="shared" si="96"/>
        <v/>
      </c>
      <c r="AB887" s="147" t="str">
        <f t="shared" si="97"/>
        <v/>
      </c>
      <c r="AC887" s="147" t="str">
        <f t="shared" si="93"/>
        <v/>
      </c>
      <c r="AD887" s="11" t="str">
        <f t="shared" si="98"/>
        <v/>
      </c>
      <c r="AE887" s="11" t="str">
        <f t="array" ref="AE887">IF(COUNTBLANK(D887)=1,"",IF(OR($H$2="y",$H$2="m"),IF(AA887=AA886,IF(OR(AB887=$AB$4:$AB886)=FALSE,AE886&amp;C887,AE886),"("&amp;C887)&amp;IF(AA887=AA888,IF(OR(AB888=$AB$4:$AB887)=FALSE,", ",""),") "),""))</f>
        <v/>
      </c>
      <c r="AF887" s="11" t="str">
        <f t="array" ref="AF887">IF((COUNTBLANK(D887)=0)*OR($H$2="y",$H$2="m"),IFERROR(LEFT(C887, FIND(" ",C887)-1), C887),"")</f>
        <v/>
      </c>
      <c r="AG887" s="11" t="str">
        <f t="array" ref="AG887">IF(COUNTBLANK(D887)=1,"",IF(OR($H$2="y",$H$2="m"),IF(AA887=AA886,IF(OR(AC887=$AC$4:$AC886)=FALSE,AG886&amp;AF887,AG886),"("&amp;AF887)&amp;IF(AA887=AA888,IF(OR(AC888=$AC$4:$AC887)=FALSE,", ",""),") "),""))</f>
        <v/>
      </c>
      <c r="AH887" s="10" t="str">
        <f>IF((COUNTBLANK(D887)=1),"",IF(D887=D886,AH886,"")&amp;IF(B886&lt;&gt;B887,((IF(COUNTBLANK(E887)=1,$D$3&amp;"Non-type material: "&amp;$D$3,$D$3&amp;INDEX('type-categories'!$A$2:$B$100,MATCH(E887,'type-categories'!$A$2:$A$100,0),2)&amp;$D$3))),"")&amp;(IF(K887&lt;&gt;K886,$C$2&amp;UPPER(K887)&amp;$C$2&amp;$K$3&amp;" ",(IF(B887&lt;&gt;B886,$C$2&amp;UPPER(K887)&amp;$C$2&amp;$K$3&amp;" ",""))))&amp;IF((AA887&lt;&gt;AA888)*($H$2="y"),AD887&amp;AE887,IF((AA887&lt;&gt;AA888)*($H$2="m"),AD887&amp;AG887,IF(($H$2&lt;&gt;"m")*($H$2&lt;&gt;"Y"),(IF(F887=0,"",F887&amp;" "&amp;$F$4&amp;" "))&amp;(IF(G887=0,"",G887&amp;" "&amp;$G$4&amp;" "))&amp;(IF(H887=0,"",H887&amp;" "&amp;H$4&amp;" "))&amp;(IF(I887=0,"",I887&amp;" "&amp;$I$4&amp;" "))&amp;(IF(J887=0,"",J887&amp;" "&amp;$J$4&amp;" ")),"")))&amp;"; "&amp;IF((B887=B886)*(AA887=AA886), "same collecting data; ", IF((B887=B886)*(Z886=Z887),"same locality; ",(IF(COUNTBLANK(L887)=1,"",$D$2&amp;L887&amp;$L$3&amp;" "&amp;$D$2))&amp;(IF(COUNTBLANK(M887)=1,"",$E$2&amp;M887&amp;$E$2&amp;", "))&amp;(IF(COUNTBLANK(N887)=1,"",N887&amp;"; "))&amp;(IF(COUNTBLANK(O887)=1,"",O887&amp;"; ")))&amp;(IF(COUNTBLANK(P887)=1,"",P887&amp;"; "))&amp;(IF(COUNTBLANK(Q887)=1,"",Q887&amp;"; "))&amp;(IF(COUNTBLANK(R887)=1,"",R887&amp;"m, "))&amp;IF((COUNTBLANK(S887)=0)*(S887&lt;&gt;S886), S887&amp;"; ","")&amp;(IF(COUNTBLANK(U887)=1,"",U887&amp;"; "))&amp;(IF(COUNTBLANK(T887)=1,"",IF(COUNTBLANK(F$2)=1,T887&amp;"; ",T887&amp;" "&amp;F$2&amp;"; "))))&amp;(IF(COUNTBLANK(V887)=1,"",V887&amp;"; "))&amp;IF((COUNTBLANK(C887)=1),"",C887)&amp;IF((B887=B888)*(K887=K888)*(L887=L888)*(M887=M888),IF(($H$2&lt;&gt;"m")*($H$2&lt;&gt;"Y"), " • ", IF((ISNUMBER(FIND(")",AE887))), " • ", "")),IF((B887=B888)*(K887=K888)," • ",". ")))</f>
        <v/>
      </c>
      <c r="AI887" s="1"/>
    </row>
    <row r="888" spans="1:35" x14ac:dyDescent="0.25">
      <c r="A888" s="3" t="str">
        <f t="shared" si="94"/>
        <v/>
      </c>
      <c r="B888" s="53" t="str">
        <f t="shared" si="92"/>
        <v/>
      </c>
      <c r="C888" s="57"/>
      <c r="D888" s="57"/>
      <c r="E888" s="57"/>
      <c r="F888" s="57"/>
      <c r="G888" s="57"/>
      <c r="H888" s="57"/>
      <c r="I888" s="57"/>
      <c r="J888" s="57"/>
      <c r="K888" s="57"/>
      <c r="L888" s="57"/>
      <c r="M888" s="54"/>
      <c r="N888" s="57"/>
      <c r="O888" s="58"/>
      <c r="P888" s="58"/>
      <c r="Q888" s="58"/>
      <c r="R888" s="58"/>
      <c r="S888" s="54"/>
      <c r="T888" s="57"/>
      <c r="U888" s="57"/>
      <c r="V888" s="57"/>
      <c r="W888" s="57"/>
      <c r="X888" s="147" t="str">
        <f>IF(COUNTBLANK(D888)=1,"",IF('order-admin-units'!$I$1&lt;&gt;"y", "", IF(COUNTBLANK(K888)=1, 'order-admin-units'!$B$1+1, VLOOKUP(K888, ordercountry, 2))))</f>
        <v/>
      </c>
      <c r="Y888" s="147" t="str">
        <f>IF(COUNTBLANK(D888)=1,"",IF('order-admin-units'!$I$1&lt;&gt;"y", "", IF(COUNTBLANK(K888:L888)&gt;0, 'order-admin-units'!$B$2+1, VLOOKUP(K888&amp;"@"&amp;L888, orderadmin, 2))))</f>
        <v/>
      </c>
      <c r="Z888" s="147" t="str">
        <f t="shared" si="95"/>
        <v/>
      </c>
      <c r="AA888" s="147" t="str">
        <f t="shared" si="96"/>
        <v/>
      </c>
      <c r="AB888" s="147" t="str">
        <f t="shared" si="97"/>
        <v/>
      </c>
      <c r="AC888" s="147" t="str">
        <f t="shared" si="93"/>
        <v/>
      </c>
      <c r="AD888" s="11" t="str">
        <f t="shared" si="98"/>
        <v/>
      </c>
      <c r="AE888" s="11" t="str">
        <f t="array" ref="AE888">IF(COUNTBLANK(D888)=1,"",IF(OR($H$2="y",$H$2="m"),IF(AA888=AA887,IF(OR(AB888=$AB$4:$AB887)=FALSE,AE887&amp;C888,AE887),"("&amp;C888)&amp;IF(AA888=AA889,IF(OR(AB889=$AB$4:$AB888)=FALSE,", ",""),") "),""))</f>
        <v/>
      </c>
      <c r="AF888" s="11" t="str">
        <f t="array" ref="AF888">IF((COUNTBLANK(D888)=0)*OR($H$2="y",$H$2="m"),IFERROR(LEFT(C888, FIND(" ",C888)-1), C888),"")</f>
        <v/>
      </c>
      <c r="AG888" s="11" t="str">
        <f t="array" ref="AG888">IF(COUNTBLANK(D888)=1,"",IF(OR($H$2="y",$H$2="m"),IF(AA888=AA887,IF(OR(AC888=$AC$4:$AC887)=FALSE,AG887&amp;AF888,AG887),"("&amp;AF888)&amp;IF(AA888=AA889,IF(OR(AC889=$AC$4:$AC888)=FALSE,", ",""),") "),""))</f>
        <v/>
      </c>
      <c r="AH888" s="10" t="str">
        <f>IF((COUNTBLANK(D888)=1),"",IF(D888=D887,AH887,"")&amp;IF(B887&lt;&gt;B888,((IF(COUNTBLANK(E888)=1,$D$3&amp;"Non-type material: "&amp;$D$3,$D$3&amp;INDEX('type-categories'!$A$2:$B$100,MATCH(E888,'type-categories'!$A$2:$A$100,0),2)&amp;$D$3))),"")&amp;(IF(K888&lt;&gt;K887,$C$2&amp;UPPER(K888)&amp;$C$2&amp;$K$3&amp;" ",(IF(B888&lt;&gt;B887,$C$2&amp;UPPER(K888)&amp;$C$2&amp;$K$3&amp;" ",""))))&amp;IF((AA888&lt;&gt;AA889)*($H$2="y"),AD888&amp;AE888,IF((AA888&lt;&gt;AA889)*($H$2="m"),AD888&amp;AG888,IF(($H$2&lt;&gt;"m")*($H$2&lt;&gt;"Y"),(IF(F888=0,"",F888&amp;" "&amp;$F$4&amp;" "))&amp;(IF(G888=0,"",G888&amp;" "&amp;$G$4&amp;" "))&amp;(IF(H888=0,"",H888&amp;" "&amp;H$4&amp;" "))&amp;(IF(I888=0,"",I888&amp;" "&amp;$I$4&amp;" "))&amp;(IF(J888=0,"",J888&amp;" "&amp;$J$4&amp;" ")),"")))&amp;"; "&amp;IF((B888=B887)*(AA888=AA887), "same collecting data; ", IF((B888=B887)*(Z887=Z888),"same locality; ",(IF(COUNTBLANK(L888)=1,"",$D$2&amp;L888&amp;$L$3&amp;" "&amp;$D$2))&amp;(IF(COUNTBLANK(M888)=1,"",$E$2&amp;M888&amp;$E$2&amp;", "))&amp;(IF(COUNTBLANK(N888)=1,"",N888&amp;"; "))&amp;(IF(COUNTBLANK(O888)=1,"",O888&amp;"; ")))&amp;(IF(COUNTBLANK(P888)=1,"",P888&amp;"; "))&amp;(IF(COUNTBLANK(Q888)=1,"",Q888&amp;"; "))&amp;(IF(COUNTBLANK(R888)=1,"",R888&amp;"m, "))&amp;IF((COUNTBLANK(S888)=0)*(S888&lt;&gt;S887), S888&amp;"; ","")&amp;(IF(COUNTBLANK(U888)=1,"",U888&amp;"; "))&amp;(IF(COUNTBLANK(T888)=1,"",IF(COUNTBLANK(F$2)=1,T888&amp;"; ",T888&amp;" "&amp;F$2&amp;"; "))))&amp;(IF(COUNTBLANK(V888)=1,"",V888&amp;"; "))&amp;IF((COUNTBLANK(C888)=1),"",C888)&amp;IF((B888=B889)*(K888=K889)*(L888=L889)*(M888=M889),IF(($H$2&lt;&gt;"m")*($H$2&lt;&gt;"Y"), " • ", IF((ISNUMBER(FIND(")",AE888))), " • ", "")),IF((B888=B889)*(K888=K889)," • ",". ")))</f>
        <v/>
      </c>
      <c r="AI888" s="1"/>
    </row>
    <row r="889" spans="1:35" x14ac:dyDescent="0.25">
      <c r="A889" s="3" t="str">
        <f t="shared" si="94"/>
        <v/>
      </c>
      <c r="B889" s="53" t="str">
        <f t="shared" si="92"/>
        <v/>
      </c>
      <c r="C889" s="57"/>
      <c r="D889" s="57"/>
      <c r="E889" s="57"/>
      <c r="F889" s="57"/>
      <c r="G889" s="57"/>
      <c r="H889" s="57"/>
      <c r="I889" s="57"/>
      <c r="J889" s="57"/>
      <c r="K889" s="57"/>
      <c r="L889" s="57"/>
      <c r="M889" s="54"/>
      <c r="N889" s="57"/>
      <c r="O889" s="58"/>
      <c r="P889" s="58"/>
      <c r="Q889" s="58"/>
      <c r="R889" s="58"/>
      <c r="S889" s="54"/>
      <c r="T889" s="57"/>
      <c r="U889" s="57"/>
      <c r="V889" s="57"/>
      <c r="W889" s="57"/>
      <c r="X889" s="147" t="str">
        <f>IF(COUNTBLANK(D889)=1,"",IF('order-admin-units'!$I$1&lt;&gt;"y", "", IF(COUNTBLANK(K889)=1, 'order-admin-units'!$B$1+1, VLOOKUP(K889, ordercountry, 2))))</f>
        <v/>
      </c>
      <c r="Y889" s="147" t="str">
        <f>IF(COUNTBLANK(D889)=1,"",IF('order-admin-units'!$I$1&lt;&gt;"y", "", IF(COUNTBLANK(K889:L889)&gt;0, 'order-admin-units'!$B$2+1, VLOOKUP(K889&amp;"@"&amp;L889, orderadmin, 2))))</f>
        <v/>
      </c>
      <c r="Z889" s="147" t="str">
        <f t="shared" si="95"/>
        <v/>
      </c>
      <c r="AA889" s="147" t="str">
        <f t="shared" si="96"/>
        <v/>
      </c>
      <c r="AB889" s="147" t="str">
        <f t="shared" si="97"/>
        <v/>
      </c>
      <c r="AC889" s="147" t="str">
        <f t="shared" si="93"/>
        <v/>
      </c>
      <c r="AD889" s="11" t="str">
        <f t="shared" si="98"/>
        <v/>
      </c>
      <c r="AE889" s="11" t="str">
        <f t="array" ref="AE889">IF(COUNTBLANK(D889)=1,"",IF(OR($H$2="y",$H$2="m"),IF(AA889=AA888,IF(OR(AB889=$AB$4:$AB888)=FALSE,AE888&amp;C889,AE888),"("&amp;C889)&amp;IF(AA889=AA890,IF(OR(AB890=$AB$4:$AB889)=FALSE,", ",""),") "),""))</f>
        <v/>
      </c>
      <c r="AF889" s="11" t="str">
        <f t="array" ref="AF889">IF((COUNTBLANK(D889)=0)*OR($H$2="y",$H$2="m"),IFERROR(LEFT(C889, FIND(" ",C889)-1), C889),"")</f>
        <v/>
      </c>
      <c r="AG889" s="11" t="str">
        <f t="array" ref="AG889">IF(COUNTBLANK(D889)=1,"",IF(OR($H$2="y",$H$2="m"),IF(AA889=AA888,IF(OR(AC889=$AC$4:$AC888)=FALSE,AG888&amp;AF889,AG888),"("&amp;AF889)&amp;IF(AA889=AA890,IF(OR(AC890=$AC$4:$AC889)=FALSE,", ",""),") "),""))</f>
        <v/>
      </c>
      <c r="AH889" s="10" t="str">
        <f>IF((COUNTBLANK(D889)=1),"",IF(D889=D888,AH888,"")&amp;IF(B888&lt;&gt;B889,((IF(COUNTBLANK(E889)=1,$D$3&amp;"Non-type material: "&amp;$D$3,$D$3&amp;INDEX('type-categories'!$A$2:$B$100,MATCH(E889,'type-categories'!$A$2:$A$100,0),2)&amp;$D$3))),"")&amp;(IF(K889&lt;&gt;K888,$C$2&amp;UPPER(K889)&amp;$C$2&amp;$K$3&amp;" ",(IF(B889&lt;&gt;B888,$C$2&amp;UPPER(K889)&amp;$C$2&amp;$K$3&amp;" ",""))))&amp;IF((AA889&lt;&gt;AA890)*($H$2="y"),AD889&amp;AE889,IF((AA889&lt;&gt;AA890)*($H$2="m"),AD889&amp;AG889,IF(($H$2&lt;&gt;"m")*($H$2&lt;&gt;"Y"),(IF(F889=0,"",F889&amp;" "&amp;$F$4&amp;" "))&amp;(IF(G889=0,"",G889&amp;" "&amp;$G$4&amp;" "))&amp;(IF(H889=0,"",H889&amp;" "&amp;H$4&amp;" "))&amp;(IF(I889=0,"",I889&amp;" "&amp;$I$4&amp;" "))&amp;(IF(J889=0,"",J889&amp;" "&amp;$J$4&amp;" ")),"")))&amp;"; "&amp;IF((B889=B888)*(AA889=AA888), "same collecting data; ", IF((B889=B888)*(Z888=Z889),"same locality; ",(IF(COUNTBLANK(L889)=1,"",$D$2&amp;L889&amp;$L$3&amp;" "&amp;$D$2))&amp;(IF(COUNTBLANK(M889)=1,"",$E$2&amp;M889&amp;$E$2&amp;", "))&amp;(IF(COUNTBLANK(N889)=1,"",N889&amp;"; "))&amp;(IF(COUNTBLANK(O889)=1,"",O889&amp;"; ")))&amp;(IF(COUNTBLANK(P889)=1,"",P889&amp;"; "))&amp;(IF(COUNTBLANK(Q889)=1,"",Q889&amp;"; "))&amp;(IF(COUNTBLANK(R889)=1,"",R889&amp;"m, "))&amp;IF((COUNTBLANK(S889)=0)*(S889&lt;&gt;S888), S889&amp;"; ","")&amp;(IF(COUNTBLANK(U889)=1,"",U889&amp;"; "))&amp;(IF(COUNTBLANK(T889)=1,"",IF(COUNTBLANK(F$2)=1,T889&amp;"; ",T889&amp;" "&amp;F$2&amp;"; "))))&amp;(IF(COUNTBLANK(V889)=1,"",V889&amp;"; "))&amp;IF((COUNTBLANK(C889)=1),"",C889)&amp;IF((B889=B890)*(K889=K890)*(L889=L890)*(M889=M890),IF(($H$2&lt;&gt;"m")*($H$2&lt;&gt;"Y"), " • ", IF((ISNUMBER(FIND(")",AE889))), " • ", "")),IF((B889=B890)*(K889=K890)," • ",". ")))</f>
        <v/>
      </c>
      <c r="AI889" s="1"/>
    </row>
    <row r="890" spans="1:35" x14ac:dyDescent="0.25">
      <c r="A890" s="3" t="str">
        <f t="shared" si="94"/>
        <v/>
      </c>
      <c r="B890" s="53" t="str">
        <f t="shared" si="92"/>
        <v/>
      </c>
      <c r="C890" s="57"/>
      <c r="D890" s="57"/>
      <c r="E890" s="57"/>
      <c r="F890" s="57"/>
      <c r="G890" s="57"/>
      <c r="H890" s="57"/>
      <c r="I890" s="57"/>
      <c r="J890" s="57"/>
      <c r="K890" s="57"/>
      <c r="L890" s="57"/>
      <c r="M890" s="54"/>
      <c r="N890" s="57"/>
      <c r="O890" s="58"/>
      <c r="P890" s="58"/>
      <c r="Q890" s="58"/>
      <c r="R890" s="58"/>
      <c r="S890" s="54"/>
      <c r="T890" s="57"/>
      <c r="U890" s="57"/>
      <c r="V890" s="57"/>
      <c r="W890" s="57"/>
      <c r="X890" s="147" t="str">
        <f>IF(COUNTBLANK(D890)=1,"",IF('order-admin-units'!$I$1&lt;&gt;"y", "", IF(COUNTBLANK(K890)=1, 'order-admin-units'!$B$1+1, VLOOKUP(K890, ordercountry, 2))))</f>
        <v/>
      </c>
      <c r="Y890" s="147" t="str">
        <f>IF(COUNTBLANK(D890)=1,"",IF('order-admin-units'!$I$1&lt;&gt;"y", "", IF(COUNTBLANK(K890:L890)&gt;0, 'order-admin-units'!$B$2+1, VLOOKUP(K890&amp;"@"&amp;L890, orderadmin, 2))))</f>
        <v/>
      </c>
      <c r="Z890" s="147" t="str">
        <f t="shared" si="95"/>
        <v/>
      </c>
      <c r="AA890" s="147" t="str">
        <f t="shared" si="96"/>
        <v/>
      </c>
      <c r="AB890" s="147" t="str">
        <f t="shared" si="97"/>
        <v/>
      </c>
      <c r="AC890" s="147" t="str">
        <f t="shared" si="93"/>
        <v/>
      </c>
      <c r="AD890" s="11" t="str">
        <f t="shared" si="98"/>
        <v/>
      </c>
      <c r="AE890" s="11" t="str">
        <f t="array" ref="AE890">IF(COUNTBLANK(D890)=1,"",IF(OR($H$2="y",$H$2="m"),IF(AA890=AA889,IF(OR(AB890=$AB$4:$AB889)=FALSE,AE889&amp;C890,AE889),"("&amp;C890)&amp;IF(AA890=AA891,IF(OR(AB891=$AB$4:$AB890)=FALSE,", ",""),") "),""))</f>
        <v/>
      </c>
      <c r="AF890" s="11" t="str">
        <f t="array" ref="AF890">IF((COUNTBLANK(D890)=0)*OR($H$2="y",$H$2="m"),IFERROR(LEFT(C890, FIND(" ",C890)-1), C890),"")</f>
        <v/>
      </c>
      <c r="AG890" s="11" t="str">
        <f t="array" ref="AG890">IF(COUNTBLANK(D890)=1,"",IF(OR($H$2="y",$H$2="m"),IF(AA890=AA889,IF(OR(AC890=$AC$4:$AC889)=FALSE,AG889&amp;AF890,AG889),"("&amp;AF890)&amp;IF(AA890=AA891,IF(OR(AC891=$AC$4:$AC890)=FALSE,", ",""),") "),""))</f>
        <v/>
      </c>
      <c r="AH890" s="10" t="str">
        <f>IF((COUNTBLANK(D890)=1),"",IF(D890=D889,AH889,"")&amp;IF(B889&lt;&gt;B890,((IF(COUNTBLANK(E890)=1,$D$3&amp;"Non-type material: "&amp;$D$3,$D$3&amp;INDEX('type-categories'!$A$2:$B$100,MATCH(E890,'type-categories'!$A$2:$A$100,0),2)&amp;$D$3))),"")&amp;(IF(K890&lt;&gt;K889,$C$2&amp;UPPER(K890)&amp;$C$2&amp;$K$3&amp;" ",(IF(B890&lt;&gt;B889,$C$2&amp;UPPER(K890)&amp;$C$2&amp;$K$3&amp;" ",""))))&amp;IF((AA890&lt;&gt;AA891)*($H$2="y"),AD890&amp;AE890,IF((AA890&lt;&gt;AA891)*($H$2="m"),AD890&amp;AG890,IF(($H$2&lt;&gt;"m")*($H$2&lt;&gt;"Y"),(IF(F890=0,"",F890&amp;" "&amp;$F$4&amp;" "))&amp;(IF(G890=0,"",G890&amp;" "&amp;$G$4&amp;" "))&amp;(IF(H890=0,"",H890&amp;" "&amp;H$4&amp;" "))&amp;(IF(I890=0,"",I890&amp;" "&amp;$I$4&amp;" "))&amp;(IF(J890=0,"",J890&amp;" "&amp;$J$4&amp;" ")),"")))&amp;"; "&amp;IF((B890=B889)*(AA890=AA889), "same collecting data; ", IF((B890=B889)*(Z889=Z890),"same locality; ",(IF(COUNTBLANK(L890)=1,"",$D$2&amp;L890&amp;$L$3&amp;" "&amp;$D$2))&amp;(IF(COUNTBLANK(M890)=1,"",$E$2&amp;M890&amp;$E$2&amp;", "))&amp;(IF(COUNTBLANK(N890)=1,"",N890&amp;"; "))&amp;(IF(COUNTBLANK(O890)=1,"",O890&amp;"; ")))&amp;(IF(COUNTBLANK(P890)=1,"",P890&amp;"; "))&amp;(IF(COUNTBLANK(Q890)=1,"",Q890&amp;"; "))&amp;(IF(COUNTBLANK(R890)=1,"",R890&amp;"m, "))&amp;IF((COUNTBLANK(S890)=0)*(S890&lt;&gt;S889), S890&amp;"; ","")&amp;(IF(COUNTBLANK(U890)=1,"",U890&amp;"; "))&amp;(IF(COUNTBLANK(T890)=1,"",IF(COUNTBLANK(F$2)=1,T890&amp;"; ",T890&amp;" "&amp;F$2&amp;"; "))))&amp;(IF(COUNTBLANK(V890)=1,"",V890&amp;"; "))&amp;IF((COUNTBLANK(C890)=1),"",C890)&amp;IF((B890=B891)*(K890=K891)*(L890=L891)*(M890=M891),IF(($H$2&lt;&gt;"m")*($H$2&lt;&gt;"Y"), " • ", IF((ISNUMBER(FIND(")",AE890))), " • ", "")),IF((B890=B891)*(K890=K891)," • ",". ")))</f>
        <v/>
      </c>
      <c r="AI890" s="1"/>
    </row>
    <row r="891" spans="1:35" x14ac:dyDescent="0.25">
      <c r="A891" s="3" t="str">
        <f t="shared" si="94"/>
        <v/>
      </c>
      <c r="B891" s="53" t="str">
        <f t="shared" si="92"/>
        <v/>
      </c>
      <c r="C891" s="57"/>
      <c r="D891" s="57"/>
      <c r="E891" s="57"/>
      <c r="F891" s="57"/>
      <c r="G891" s="57"/>
      <c r="H891" s="57"/>
      <c r="I891" s="57"/>
      <c r="J891" s="57"/>
      <c r="K891" s="57"/>
      <c r="L891" s="57"/>
      <c r="M891" s="54"/>
      <c r="N891" s="57"/>
      <c r="O891" s="58"/>
      <c r="P891" s="58"/>
      <c r="Q891" s="58"/>
      <c r="R891" s="58"/>
      <c r="S891" s="54"/>
      <c r="T891" s="57"/>
      <c r="U891" s="57"/>
      <c r="V891" s="57"/>
      <c r="W891" s="57"/>
      <c r="X891" s="147" t="str">
        <f>IF(COUNTBLANK(D891)=1,"",IF('order-admin-units'!$I$1&lt;&gt;"y", "", IF(COUNTBLANK(K891)=1, 'order-admin-units'!$B$1+1, VLOOKUP(K891, ordercountry, 2))))</f>
        <v/>
      </c>
      <c r="Y891" s="147" t="str">
        <f>IF(COUNTBLANK(D891)=1,"",IF('order-admin-units'!$I$1&lt;&gt;"y", "", IF(COUNTBLANK(K891:L891)&gt;0, 'order-admin-units'!$B$2+1, VLOOKUP(K891&amp;"@"&amp;L891, orderadmin, 2))))</f>
        <v/>
      </c>
      <c r="Z891" s="147" t="str">
        <f t="shared" si="95"/>
        <v/>
      </c>
      <c r="AA891" s="147" t="str">
        <f t="shared" si="96"/>
        <v/>
      </c>
      <c r="AB891" s="147" t="str">
        <f t="shared" si="97"/>
        <v/>
      </c>
      <c r="AC891" s="147" t="str">
        <f t="shared" si="93"/>
        <v/>
      </c>
      <c r="AD891" s="11" t="str">
        <f t="shared" si="98"/>
        <v/>
      </c>
      <c r="AE891" s="11" t="str">
        <f t="array" ref="AE891">IF(COUNTBLANK(D891)=1,"",IF(OR($H$2="y",$H$2="m"),IF(AA891=AA890,IF(OR(AB891=$AB$4:$AB890)=FALSE,AE890&amp;C891,AE890),"("&amp;C891)&amp;IF(AA891=AA892,IF(OR(AB892=$AB$4:$AB891)=FALSE,", ",""),") "),""))</f>
        <v/>
      </c>
      <c r="AF891" s="11" t="str">
        <f t="array" ref="AF891">IF((COUNTBLANK(D891)=0)*OR($H$2="y",$H$2="m"),IFERROR(LEFT(C891, FIND(" ",C891)-1), C891),"")</f>
        <v/>
      </c>
      <c r="AG891" s="11" t="str">
        <f t="array" ref="AG891">IF(COUNTBLANK(D891)=1,"",IF(OR($H$2="y",$H$2="m"),IF(AA891=AA890,IF(OR(AC891=$AC$4:$AC890)=FALSE,AG890&amp;AF891,AG890),"("&amp;AF891)&amp;IF(AA891=AA892,IF(OR(AC892=$AC$4:$AC891)=FALSE,", ",""),") "),""))</f>
        <v/>
      </c>
      <c r="AH891" s="10" t="str">
        <f>IF((COUNTBLANK(D891)=1),"",IF(D891=D890,AH890,"")&amp;IF(B890&lt;&gt;B891,((IF(COUNTBLANK(E891)=1,$D$3&amp;"Non-type material: "&amp;$D$3,$D$3&amp;INDEX('type-categories'!$A$2:$B$100,MATCH(E891,'type-categories'!$A$2:$A$100,0),2)&amp;$D$3))),"")&amp;(IF(K891&lt;&gt;K890,$C$2&amp;UPPER(K891)&amp;$C$2&amp;$K$3&amp;" ",(IF(B891&lt;&gt;B890,$C$2&amp;UPPER(K891)&amp;$C$2&amp;$K$3&amp;" ",""))))&amp;IF((AA891&lt;&gt;AA892)*($H$2="y"),AD891&amp;AE891,IF((AA891&lt;&gt;AA892)*($H$2="m"),AD891&amp;AG891,IF(($H$2&lt;&gt;"m")*($H$2&lt;&gt;"Y"),(IF(F891=0,"",F891&amp;" "&amp;$F$4&amp;" "))&amp;(IF(G891=0,"",G891&amp;" "&amp;$G$4&amp;" "))&amp;(IF(H891=0,"",H891&amp;" "&amp;H$4&amp;" "))&amp;(IF(I891=0,"",I891&amp;" "&amp;$I$4&amp;" "))&amp;(IF(J891=0,"",J891&amp;" "&amp;$J$4&amp;" ")),"")))&amp;"; "&amp;IF((B891=B890)*(AA891=AA890), "same collecting data; ", IF((B891=B890)*(Z890=Z891),"same locality; ",(IF(COUNTBLANK(L891)=1,"",$D$2&amp;L891&amp;$L$3&amp;" "&amp;$D$2))&amp;(IF(COUNTBLANK(M891)=1,"",$E$2&amp;M891&amp;$E$2&amp;", "))&amp;(IF(COUNTBLANK(N891)=1,"",N891&amp;"; "))&amp;(IF(COUNTBLANK(O891)=1,"",O891&amp;"; ")))&amp;(IF(COUNTBLANK(P891)=1,"",P891&amp;"; "))&amp;(IF(COUNTBLANK(Q891)=1,"",Q891&amp;"; "))&amp;(IF(COUNTBLANK(R891)=1,"",R891&amp;"m, "))&amp;IF((COUNTBLANK(S891)=0)*(S891&lt;&gt;S890), S891&amp;"; ","")&amp;(IF(COUNTBLANK(U891)=1,"",U891&amp;"; "))&amp;(IF(COUNTBLANK(T891)=1,"",IF(COUNTBLANK(F$2)=1,T891&amp;"; ",T891&amp;" "&amp;F$2&amp;"; "))))&amp;(IF(COUNTBLANK(V891)=1,"",V891&amp;"; "))&amp;IF((COUNTBLANK(C891)=1),"",C891)&amp;IF((B891=B892)*(K891=K892)*(L891=L892)*(M891=M892),IF(($H$2&lt;&gt;"m")*($H$2&lt;&gt;"Y"), " • ", IF((ISNUMBER(FIND(")",AE891))), " • ", "")),IF((B891=B892)*(K891=K892)," • ",". ")))</f>
        <v/>
      </c>
      <c r="AI891" s="1"/>
    </row>
    <row r="892" spans="1:35" x14ac:dyDescent="0.25">
      <c r="A892" s="3" t="str">
        <f t="shared" si="94"/>
        <v/>
      </c>
      <c r="B892" s="53" t="str">
        <f t="shared" si="92"/>
        <v/>
      </c>
      <c r="C892" s="57"/>
      <c r="D892" s="57"/>
      <c r="E892" s="57"/>
      <c r="F892" s="57"/>
      <c r="G892" s="57"/>
      <c r="H892" s="57"/>
      <c r="I892" s="57"/>
      <c r="J892" s="57"/>
      <c r="K892" s="57"/>
      <c r="L892" s="57"/>
      <c r="M892" s="54"/>
      <c r="N892" s="57"/>
      <c r="O892" s="58"/>
      <c r="P892" s="58"/>
      <c r="Q892" s="58"/>
      <c r="R892" s="58"/>
      <c r="S892" s="54"/>
      <c r="T892" s="57"/>
      <c r="U892" s="57"/>
      <c r="V892" s="57"/>
      <c r="W892" s="57"/>
      <c r="X892" s="147" t="str">
        <f>IF(COUNTBLANK(D892)=1,"",IF('order-admin-units'!$I$1&lt;&gt;"y", "", IF(COUNTBLANK(K892)=1, 'order-admin-units'!$B$1+1, VLOOKUP(K892, ordercountry, 2))))</f>
        <v/>
      </c>
      <c r="Y892" s="147" t="str">
        <f>IF(COUNTBLANK(D892)=1,"",IF('order-admin-units'!$I$1&lt;&gt;"y", "", IF(COUNTBLANK(K892:L892)&gt;0, 'order-admin-units'!$B$2+1, VLOOKUP(K892&amp;"@"&amp;L892, orderadmin, 2))))</f>
        <v/>
      </c>
      <c r="Z892" s="147" t="str">
        <f t="shared" si="95"/>
        <v/>
      </c>
      <c r="AA892" s="147" t="str">
        <f t="shared" si="96"/>
        <v/>
      </c>
      <c r="AB892" s="147" t="str">
        <f t="shared" si="97"/>
        <v/>
      </c>
      <c r="AC892" s="147" t="str">
        <f t="shared" si="93"/>
        <v/>
      </c>
      <c r="AD892" s="11" t="str">
        <f t="shared" si="98"/>
        <v/>
      </c>
      <c r="AE892" s="11" t="str">
        <f t="array" ref="AE892">IF(COUNTBLANK(D892)=1,"",IF(OR($H$2="y",$H$2="m"),IF(AA892=AA891,IF(OR(AB892=$AB$4:$AB891)=FALSE,AE891&amp;C892,AE891),"("&amp;C892)&amp;IF(AA892=AA893,IF(OR(AB893=$AB$4:$AB892)=FALSE,", ",""),") "),""))</f>
        <v/>
      </c>
      <c r="AF892" s="11" t="str">
        <f t="array" ref="AF892">IF((COUNTBLANK(D892)=0)*OR($H$2="y",$H$2="m"),IFERROR(LEFT(C892, FIND(" ",C892)-1), C892),"")</f>
        <v/>
      </c>
      <c r="AG892" s="11" t="str">
        <f t="array" ref="AG892">IF(COUNTBLANK(D892)=1,"",IF(OR($H$2="y",$H$2="m"),IF(AA892=AA891,IF(OR(AC892=$AC$4:$AC891)=FALSE,AG891&amp;AF892,AG891),"("&amp;AF892)&amp;IF(AA892=AA893,IF(OR(AC893=$AC$4:$AC892)=FALSE,", ",""),") "),""))</f>
        <v/>
      </c>
      <c r="AH892" s="10" t="str">
        <f>IF((COUNTBLANK(D892)=1),"",IF(D892=D891,AH891,"")&amp;IF(B891&lt;&gt;B892,((IF(COUNTBLANK(E892)=1,$D$3&amp;"Non-type material: "&amp;$D$3,$D$3&amp;INDEX('type-categories'!$A$2:$B$100,MATCH(E892,'type-categories'!$A$2:$A$100,0),2)&amp;$D$3))),"")&amp;(IF(K892&lt;&gt;K891,$C$2&amp;UPPER(K892)&amp;$C$2&amp;$K$3&amp;" ",(IF(B892&lt;&gt;B891,$C$2&amp;UPPER(K892)&amp;$C$2&amp;$K$3&amp;" ",""))))&amp;IF((AA892&lt;&gt;AA893)*($H$2="y"),AD892&amp;AE892,IF((AA892&lt;&gt;AA893)*($H$2="m"),AD892&amp;AG892,IF(($H$2&lt;&gt;"m")*($H$2&lt;&gt;"Y"),(IF(F892=0,"",F892&amp;" "&amp;$F$4&amp;" "))&amp;(IF(G892=0,"",G892&amp;" "&amp;$G$4&amp;" "))&amp;(IF(H892=0,"",H892&amp;" "&amp;H$4&amp;" "))&amp;(IF(I892=0,"",I892&amp;" "&amp;$I$4&amp;" "))&amp;(IF(J892=0,"",J892&amp;" "&amp;$J$4&amp;" ")),"")))&amp;"; "&amp;IF((B892=B891)*(AA892=AA891), "same collecting data; ", IF((B892=B891)*(Z891=Z892),"same locality; ",(IF(COUNTBLANK(L892)=1,"",$D$2&amp;L892&amp;$L$3&amp;" "&amp;$D$2))&amp;(IF(COUNTBLANK(M892)=1,"",$E$2&amp;M892&amp;$E$2&amp;", "))&amp;(IF(COUNTBLANK(N892)=1,"",N892&amp;"; "))&amp;(IF(COUNTBLANK(O892)=1,"",O892&amp;"; ")))&amp;(IF(COUNTBLANK(P892)=1,"",P892&amp;"; "))&amp;(IF(COUNTBLANK(Q892)=1,"",Q892&amp;"; "))&amp;(IF(COUNTBLANK(R892)=1,"",R892&amp;"m, "))&amp;IF((COUNTBLANK(S892)=0)*(S892&lt;&gt;S891), S892&amp;"; ","")&amp;(IF(COUNTBLANK(U892)=1,"",U892&amp;"; "))&amp;(IF(COUNTBLANK(T892)=1,"",IF(COUNTBLANK(F$2)=1,T892&amp;"; ",T892&amp;" "&amp;F$2&amp;"; "))))&amp;(IF(COUNTBLANK(V892)=1,"",V892&amp;"; "))&amp;IF((COUNTBLANK(C892)=1),"",C892)&amp;IF((B892=B893)*(K892=K893)*(L892=L893)*(M892=M893),IF(($H$2&lt;&gt;"m")*($H$2&lt;&gt;"Y"), " • ", IF((ISNUMBER(FIND(")",AE892))), " • ", "")),IF((B892=B893)*(K892=K893)," • ",". ")))</f>
        <v/>
      </c>
      <c r="AI892" s="1"/>
    </row>
    <row r="893" spans="1:35" x14ac:dyDescent="0.25">
      <c r="A893" s="3" t="str">
        <f t="shared" si="94"/>
        <v/>
      </c>
      <c r="B893" s="53" t="str">
        <f t="shared" si="92"/>
        <v/>
      </c>
      <c r="C893" s="57"/>
      <c r="D893" s="57"/>
      <c r="E893" s="57"/>
      <c r="F893" s="57"/>
      <c r="G893" s="57"/>
      <c r="H893" s="57"/>
      <c r="I893" s="57"/>
      <c r="J893" s="57"/>
      <c r="K893" s="57"/>
      <c r="L893" s="57"/>
      <c r="M893" s="54"/>
      <c r="N893" s="57"/>
      <c r="O893" s="58"/>
      <c r="P893" s="58"/>
      <c r="Q893" s="58"/>
      <c r="R893" s="58"/>
      <c r="S893" s="54"/>
      <c r="T893" s="57"/>
      <c r="U893" s="57"/>
      <c r="V893" s="57"/>
      <c r="W893" s="57"/>
      <c r="X893" s="147" t="str">
        <f>IF(COUNTBLANK(D893)=1,"",IF('order-admin-units'!$I$1&lt;&gt;"y", "", IF(COUNTBLANK(K893)=1, 'order-admin-units'!$B$1+1, VLOOKUP(K893, ordercountry, 2))))</f>
        <v/>
      </c>
      <c r="Y893" s="147" t="str">
        <f>IF(COUNTBLANK(D893)=1,"",IF('order-admin-units'!$I$1&lt;&gt;"y", "", IF(COUNTBLANK(K893:L893)&gt;0, 'order-admin-units'!$B$2+1, VLOOKUP(K893&amp;"@"&amp;L893, orderadmin, 2))))</f>
        <v/>
      </c>
      <c r="Z893" s="147" t="str">
        <f t="shared" si="95"/>
        <v/>
      </c>
      <c r="AA893" s="147" t="str">
        <f t="shared" si="96"/>
        <v/>
      </c>
      <c r="AB893" s="147" t="str">
        <f t="shared" si="97"/>
        <v/>
      </c>
      <c r="AC893" s="147" t="str">
        <f t="shared" si="93"/>
        <v/>
      </c>
      <c r="AD893" s="11" t="str">
        <f t="shared" si="98"/>
        <v/>
      </c>
      <c r="AE893" s="11" t="str">
        <f t="array" ref="AE893">IF(COUNTBLANK(D893)=1,"",IF(OR($H$2="y",$H$2="m"),IF(AA893=AA892,IF(OR(AB893=$AB$4:$AB892)=FALSE,AE892&amp;C893,AE892),"("&amp;C893)&amp;IF(AA893=AA894,IF(OR(AB894=$AB$4:$AB893)=FALSE,", ",""),") "),""))</f>
        <v/>
      </c>
      <c r="AF893" s="11" t="str">
        <f t="array" ref="AF893">IF((COUNTBLANK(D893)=0)*OR($H$2="y",$H$2="m"),IFERROR(LEFT(C893, FIND(" ",C893)-1), C893),"")</f>
        <v/>
      </c>
      <c r="AG893" s="11" t="str">
        <f t="array" ref="AG893">IF(COUNTBLANK(D893)=1,"",IF(OR($H$2="y",$H$2="m"),IF(AA893=AA892,IF(OR(AC893=$AC$4:$AC892)=FALSE,AG892&amp;AF893,AG892),"("&amp;AF893)&amp;IF(AA893=AA894,IF(OR(AC894=$AC$4:$AC893)=FALSE,", ",""),") "),""))</f>
        <v/>
      </c>
      <c r="AH893" s="10" t="str">
        <f>IF((COUNTBLANK(D893)=1),"",IF(D893=D892,AH892,"")&amp;IF(B892&lt;&gt;B893,((IF(COUNTBLANK(E893)=1,$D$3&amp;"Non-type material: "&amp;$D$3,$D$3&amp;INDEX('type-categories'!$A$2:$B$100,MATCH(E893,'type-categories'!$A$2:$A$100,0),2)&amp;$D$3))),"")&amp;(IF(K893&lt;&gt;K892,$C$2&amp;UPPER(K893)&amp;$C$2&amp;$K$3&amp;" ",(IF(B893&lt;&gt;B892,$C$2&amp;UPPER(K893)&amp;$C$2&amp;$K$3&amp;" ",""))))&amp;IF((AA893&lt;&gt;AA894)*($H$2="y"),AD893&amp;AE893,IF((AA893&lt;&gt;AA894)*($H$2="m"),AD893&amp;AG893,IF(($H$2&lt;&gt;"m")*($H$2&lt;&gt;"Y"),(IF(F893=0,"",F893&amp;" "&amp;$F$4&amp;" "))&amp;(IF(G893=0,"",G893&amp;" "&amp;$G$4&amp;" "))&amp;(IF(H893=0,"",H893&amp;" "&amp;H$4&amp;" "))&amp;(IF(I893=0,"",I893&amp;" "&amp;$I$4&amp;" "))&amp;(IF(J893=0,"",J893&amp;" "&amp;$J$4&amp;" ")),"")))&amp;"; "&amp;IF((B893=B892)*(AA893=AA892), "same collecting data; ", IF((B893=B892)*(Z892=Z893),"same locality; ",(IF(COUNTBLANK(L893)=1,"",$D$2&amp;L893&amp;$L$3&amp;" "&amp;$D$2))&amp;(IF(COUNTBLANK(M893)=1,"",$E$2&amp;M893&amp;$E$2&amp;", "))&amp;(IF(COUNTBLANK(N893)=1,"",N893&amp;"; "))&amp;(IF(COUNTBLANK(O893)=1,"",O893&amp;"; ")))&amp;(IF(COUNTBLANK(P893)=1,"",P893&amp;"; "))&amp;(IF(COUNTBLANK(Q893)=1,"",Q893&amp;"; "))&amp;(IF(COUNTBLANK(R893)=1,"",R893&amp;"m, "))&amp;IF((COUNTBLANK(S893)=0)*(S893&lt;&gt;S892), S893&amp;"; ","")&amp;(IF(COUNTBLANK(U893)=1,"",U893&amp;"; "))&amp;(IF(COUNTBLANK(T893)=1,"",IF(COUNTBLANK(F$2)=1,T893&amp;"; ",T893&amp;" "&amp;F$2&amp;"; "))))&amp;(IF(COUNTBLANK(V893)=1,"",V893&amp;"; "))&amp;IF((COUNTBLANK(C893)=1),"",C893)&amp;IF((B893=B894)*(K893=K894)*(L893=L894)*(M893=M894),IF(($H$2&lt;&gt;"m")*($H$2&lt;&gt;"Y"), " • ", IF((ISNUMBER(FIND(")",AE893))), " • ", "")),IF((B893=B894)*(K893=K894)," • ",". ")))</f>
        <v/>
      </c>
      <c r="AI893" s="1"/>
    </row>
    <row r="894" spans="1:35" x14ac:dyDescent="0.25">
      <c r="A894" s="3" t="str">
        <f t="shared" si="94"/>
        <v/>
      </c>
      <c r="B894" s="53" t="str">
        <f t="shared" si="92"/>
        <v/>
      </c>
      <c r="C894" s="57"/>
      <c r="D894" s="57"/>
      <c r="E894" s="57"/>
      <c r="F894" s="57"/>
      <c r="G894" s="57"/>
      <c r="H894" s="57"/>
      <c r="I894" s="57"/>
      <c r="J894" s="57"/>
      <c r="K894" s="57"/>
      <c r="L894" s="57"/>
      <c r="M894" s="54"/>
      <c r="N894" s="57"/>
      <c r="O894" s="58"/>
      <c r="P894" s="58"/>
      <c r="Q894" s="58"/>
      <c r="R894" s="58"/>
      <c r="S894" s="54"/>
      <c r="T894" s="57"/>
      <c r="U894" s="57"/>
      <c r="V894" s="57"/>
      <c r="W894" s="57"/>
      <c r="X894" s="147" t="str">
        <f>IF(COUNTBLANK(D894)=1,"",IF('order-admin-units'!$I$1&lt;&gt;"y", "", IF(COUNTBLANK(K894)=1, 'order-admin-units'!$B$1+1, VLOOKUP(K894, ordercountry, 2))))</f>
        <v/>
      </c>
      <c r="Y894" s="147" t="str">
        <f>IF(COUNTBLANK(D894)=1,"",IF('order-admin-units'!$I$1&lt;&gt;"y", "", IF(COUNTBLANK(K894:L894)&gt;0, 'order-admin-units'!$B$2+1, VLOOKUP(K894&amp;"@"&amp;L894, orderadmin, 2))))</f>
        <v/>
      </c>
      <c r="Z894" s="147" t="str">
        <f t="shared" si="95"/>
        <v/>
      </c>
      <c r="AA894" s="147" t="str">
        <f t="shared" si="96"/>
        <v/>
      </c>
      <c r="AB894" s="147" t="str">
        <f t="shared" si="97"/>
        <v/>
      </c>
      <c r="AC894" s="147" t="str">
        <f t="shared" si="93"/>
        <v/>
      </c>
      <c r="AD894" s="11" t="str">
        <f t="shared" si="98"/>
        <v/>
      </c>
      <c r="AE894" s="11" t="str">
        <f t="array" ref="AE894">IF(COUNTBLANK(D894)=1,"",IF(OR($H$2="y",$H$2="m"),IF(AA894=AA893,IF(OR(AB894=$AB$4:$AB893)=FALSE,AE893&amp;C894,AE893),"("&amp;C894)&amp;IF(AA894=AA895,IF(OR(AB895=$AB$4:$AB894)=FALSE,", ",""),") "),""))</f>
        <v/>
      </c>
      <c r="AF894" s="11" t="str">
        <f t="array" ref="AF894">IF((COUNTBLANK(D894)=0)*OR($H$2="y",$H$2="m"),IFERROR(LEFT(C894, FIND(" ",C894)-1), C894),"")</f>
        <v/>
      </c>
      <c r="AG894" s="11" t="str">
        <f t="array" ref="AG894">IF(COUNTBLANK(D894)=1,"",IF(OR($H$2="y",$H$2="m"),IF(AA894=AA893,IF(OR(AC894=$AC$4:$AC893)=FALSE,AG893&amp;AF894,AG893),"("&amp;AF894)&amp;IF(AA894=AA895,IF(OR(AC895=$AC$4:$AC894)=FALSE,", ",""),") "),""))</f>
        <v/>
      </c>
      <c r="AH894" s="10" t="str">
        <f>IF((COUNTBLANK(D894)=1),"",IF(D894=D893,AH893,"")&amp;IF(B893&lt;&gt;B894,((IF(COUNTBLANK(E894)=1,$D$3&amp;"Non-type material: "&amp;$D$3,$D$3&amp;INDEX('type-categories'!$A$2:$B$100,MATCH(E894,'type-categories'!$A$2:$A$100,0),2)&amp;$D$3))),"")&amp;(IF(K894&lt;&gt;K893,$C$2&amp;UPPER(K894)&amp;$C$2&amp;$K$3&amp;" ",(IF(B894&lt;&gt;B893,$C$2&amp;UPPER(K894)&amp;$C$2&amp;$K$3&amp;" ",""))))&amp;IF((AA894&lt;&gt;AA895)*($H$2="y"),AD894&amp;AE894,IF((AA894&lt;&gt;AA895)*($H$2="m"),AD894&amp;AG894,IF(($H$2&lt;&gt;"m")*($H$2&lt;&gt;"Y"),(IF(F894=0,"",F894&amp;" "&amp;$F$4&amp;" "))&amp;(IF(G894=0,"",G894&amp;" "&amp;$G$4&amp;" "))&amp;(IF(H894=0,"",H894&amp;" "&amp;H$4&amp;" "))&amp;(IF(I894=0,"",I894&amp;" "&amp;$I$4&amp;" "))&amp;(IF(J894=0,"",J894&amp;" "&amp;$J$4&amp;" ")),"")))&amp;"; "&amp;IF((B894=B893)*(AA894=AA893), "same collecting data; ", IF((B894=B893)*(Z893=Z894),"same locality; ",(IF(COUNTBLANK(L894)=1,"",$D$2&amp;L894&amp;$L$3&amp;" "&amp;$D$2))&amp;(IF(COUNTBLANK(M894)=1,"",$E$2&amp;M894&amp;$E$2&amp;", "))&amp;(IF(COUNTBLANK(N894)=1,"",N894&amp;"; "))&amp;(IF(COUNTBLANK(O894)=1,"",O894&amp;"; ")))&amp;(IF(COUNTBLANK(P894)=1,"",P894&amp;"; "))&amp;(IF(COUNTBLANK(Q894)=1,"",Q894&amp;"; "))&amp;(IF(COUNTBLANK(R894)=1,"",R894&amp;"m, "))&amp;IF((COUNTBLANK(S894)=0)*(S894&lt;&gt;S893), S894&amp;"; ","")&amp;(IF(COUNTBLANK(U894)=1,"",U894&amp;"; "))&amp;(IF(COUNTBLANK(T894)=1,"",IF(COUNTBLANK(F$2)=1,T894&amp;"; ",T894&amp;" "&amp;F$2&amp;"; "))))&amp;(IF(COUNTBLANK(V894)=1,"",V894&amp;"; "))&amp;IF((COUNTBLANK(C894)=1),"",C894)&amp;IF((B894=B895)*(K894=K895)*(L894=L895)*(M894=M895),IF(($H$2&lt;&gt;"m")*($H$2&lt;&gt;"Y"), " • ", IF((ISNUMBER(FIND(")",AE894))), " • ", "")),IF((B894=B895)*(K894=K895)," • ",". ")))</f>
        <v/>
      </c>
      <c r="AI894" s="1"/>
    </row>
    <row r="895" spans="1:35" x14ac:dyDescent="0.25">
      <c r="A895" s="3" t="str">
        <f t="shared" si="94"/>
        <v/>
      </c>
      <c r="B895" s="53" t="str">
        <f t="shared" si="92"/>
        <v/>
      </c>
      <c r="C895" s="57"/>
      <c r="D895" s="57"/>
      <c r="E895" s="57"/>
      <c r="F895" s="57"/>
      <c r="G895" s="57"/>
      <c r="H895" s="57"/>
      <c r="I895" s="57"/>
      <c r="J895" s="57"/>
      <c r="K895" s="57"/>
      <c r="L895" s="57"/>
      <c r="M895" s="54"/>
      <c r="N895" s="57"/>
      <c r="O895" s="58"/>
      <c r="P895" s="58"/>
      <c r="Q895" s="58"/>
      <c r="R895" s="58"/>
      <c r="S895" s="54"/>
      <c r="T895" s="57"/>
      <c r="U895" s="57"/>
      <c r="V895" s="57"/>
      <c r="W895" s="57"/>
      <c r="X895" s="147" t="str">
        <f>IF(COUNTBLANK(D895)=1,"",IF('order-admin-units'!$I$1&lt;&gt;"y", "", IF(COUNTBLANK(K895)=1, 'order-admin-units'!$B$1+1, VLOOKUP(K895, ordercountry, 2))))</f>
        <v/>
      </c>
      <c r="Y895" s="147" t="str">
        <f>IF(COUNTBLANK(D895)=1,"",IF('order-admin-units'!$I$1&lt;&gt;"y", "", IF(COUNTBLANK(K895:L895)&gt;0, 'order-admin-units'!$B$2+1, VLOOKUP(K895&amp;"@"&amp;L895, orderadmin, 2))))</f>
        <v/>
      </c>
      <c r="Z895" s="147" t="str">
        <f t="shared" si="95"/>
        <v/>
      </c>
      <c r="AA895" s="147" t="str">
        <f t="shared" si="96"/>
        <v/>
      </c>
      <c r="AB895" s="147" t="str">
        <f t="shared" si="97"/>
        <v/>
      </c>
      <c r="AC895" s="147" t="str">
        <f t="shared" si="93"/>
        <v/>
      </c>
      <c r="AD895" s="11" t="str">
        <f t="shared" si="98"/>
        <v/>
      </c>
      <c r="AE895" s="11" t="str">
        <f t="array" ref="AE895">IF(COUNTBLANK(D895)=1,"",IF(OR($H$2="y",$H$2="m"),IF(AA895=AA894,IF(OR(AB895=$AB$4:$AB894)=FALSE,AE894&amp;C895,AE894),"("&amp;C895)&amp;IF(AA895=AA896,IF(OR(AB896=$AB$4:$AB895)=FALSE,", ",""),") "),""))</f>
        <v/>
      </c>
      <c r="AF895" s="11" t="str">
        <f t="array" ref="AF895">IF((COUNTBLANK(D895)=0)*OR($H$2="y",$H$2="m"),IFERROR(LEFT(C895, FIND(" ",C895)-1), C895),"")</f>
        <v/>
      </c>
      <c r="AG895" s="11" t="str">
        <f t="array" ref="AG895">IF(COUNTBLANK(D895)=1,"",IF(OR($H$2="y",$H$2="m"),IF(AA895=AA894,IF(OR(AC895=$AC$4:$AC894)=FALSE,AG894&amp;AF895,AG894),"("&amp;AF895)&amp;IF(AA895=AA896,IF(OR(AC896=$AC$4:$AC895)=FALSE,", ",""),") "),""))</f>
        <v/>
      </c>
      <c r="AH895" s="10" t="str">
        <f>IF((COUNTBLANK(D895)=1),"",IF(D895=D894,AH894,"")&amp;IF(B894&lt;&gt;B895,((IF(COUNTBLANK(E895)=1,$D$3&amp;"Non-type material: "&amp;$D$3,$D$3&amp;INDEX('type-categories'!$A$2:$B$100,MATCH(E895,'type-categories'!$A$2:$A$100,0),2)&amp;$D$3))),"")&amp;(IF(K895&lt;&gt;K894,$C$2&amp;UPPER(K895)&amp;$C$2&amp;$K$3&amp;" ",(IF(B895&lt;&gt;B894,$C$2&amp;UPPER(K895)&amp;$C$2&amp;$K$3&amp;" ",""))))&amp;IF((AA895&lt;&gt;AA896)*($H$2="y"),AD895&amp;AE895,IF((AA895&lt;&gt;AA896)*($H$2="m"),AD895&amp;AG895,IF(($H$2&lt;&gt;"m")*($H$2&lt;&gt;"Y"),(IF(F895=0,"",F895&amp;" "&amp;$F$4&amp;" "))&amp;(IF(G895=0,"",G895&amp;" "&amp;$G$4&amp;" "))&amp;(IF(H895=0,"",H895&amp;" "&amp;H$4&amp;" "))&amp;(IF(I895=0,"",I895&amp;" "&amp;$I$4&amp;" "))&amp;(IF(J895=0,"",J895&amp;" "&amp;$J$4&amp;" ")),"")))&amp;"; "&amp;IF((B895=B894)*(AA895=AA894), "same collecting data; ", IF((B895=B894)*(Z894=Z895),"same locality; ",(IF(COUNTBLANK(L895)=1,"",$D$2&amp;L895&amp;$L$3&amp;" "&amp;$D$2))&amp;(IF(COUNTBLANK(M895)=1,"",$E$2&amp;M895&amp;$E$2&amp;", "))&amp;(IF(COUNTBLANK(N895)=1,"",N895&amp;"; "))&amp;(IF(COUNTBLANK(O895)=1,"",O895&amp;"; ")))&amp;(IF(COUNTBLANK(P895)=1,"",P895&amp;"; "))&amp;(IF(COUNTBLANK(Q895)=1,"",Q895&amp;"; "))&amp;(IF(COUNTBLANK(R895)=1,"",R895&amp;"m, "))&amp;IF((COUNTBLANK(S895)=0)*(S895&lt;&gt;S894), S895&amp;"; ","")&amp;(IF(COUNTBLANK(U895)=1,"",U895&amp;"; "))&amp;(IF(COUNTBLANK(T895)=1,"",IF(COUNTBLANK(F$2)=1,T895&amp;"; ",T895&amp;" "&amp;F$2&amp;"; "))))&amp;(IF(COUNTBLANK(V895)=1,"",V895&amp;"; "))&amp;IF((COUNTBLANK(C895)=1),"",C895)&amp;IF((B895=B896)*(K895=K896)*(L895=L896)*(M895=M896),IF(($H$2&lt;&gt;"m")*($H$2&lt;&gt;"Y"), " • ", IF((ISNUMBER(FIND(")",AE895))), " • ", "")),IF((B895=B896)*(K895=K896)," • ",". ")))</f>
        <v/>
      </c>
      <c r="AI895" s="1"/>
    </row>
    <row r="896" spans="1:35" x14ac:dyDescent="0.25">
      <c r="A896" s="3" t="str">
        <f t="shared" si="94"/>
        <v/>
      </c>
      <c r="B896" s="53" t="str">
        <f t="shared" si="92"/>
        <v/>
      </c>
      <c r="C896" s="57"/>
      <c r="D896" s="57"/>
      <c r="E896" s="57"/>
      <c r="F896" s="57"/>
      <c r="G896" s="57"/>
      <c r="H896" s="57"/>
      <c r="I896" s="57"/>
      <c r="J896" s="57"/>
      <c r="K896" s="57"/>
      <c r="L896" s="57"/>
      <c r="M896" s="54"/>
      <c r="N896" s="57"/>
      <c r="O896" s="58"/>
      <c r="P896" s="58"/>
      <c r="Q896" s="58"/>
      <c r="R896" s="58"/>
      <c r="S896" s="54"/>
      <c r="T896" s="57"/>
      <c r="U896" s="57"/>
      <c r="V896" s="57"/>
      <c r="W896" s="57"/>
      <c r="X896" s="147" t="str">
        <f>IF(COUNTBLANK(D896)=1,"",IF('order-admin-units'!$I$1&lt;&gt;"y", "", IF(COUNTBLANK(K896)=1, 'order-admin-units'!$B$1+1, VLOOKUP(K896, ordercountry, 2))))</f>
        <v/>
      </c>
      <c r="Y896" s="147" t="str">
        <f>IF(COUNTBLANK(D896)=1,"",IF('order-admin-units'!$I$1&lt;&gt;"y", "", IF(COUNTBLANK(K896:L896)&gt;0, 'order-admin-units'!$B$2+1, VLOOKUP(K896&amp;"@"&amp;L896, orderadmin, 2))))</f>
        <v/>
      </c>
      <c r="Z896" s="147" t="str">
        <f t="shared" si="95"/>
        <v/>
      </c>
      <c r="AA896" s="147" t="str">
        <f t="shared" si="96"/>
        <v/>
      </c>
      <c r="AB896" s="147" t="str">
        <f t="shared" si="97"/>
        <v/>
      </c>
      <c r="AC896" s="147" t="str">
        <f t="shared" si="93"/>
        <v/>
      </c>
      <c r="AD896" s="11" t="str">
        <f t="shared" si="98"/>
        <v/>
      </c>
      <c r="AE896" s="11" t="str">
        <f t="array" ref="AE896">IF(COUNTBLANK(D896)=1,"",IF(OR($H$2="y",$H$2="m"),IF(AA896=AA895,IF(OR(AB896=$AB$4:$AB895)=FALSE,AE895&amp;C896,AE895),"("&amp;C896)&amp;IF(AA896=AA897,IF(OR(AB897=$AB$4:$AB896)=FALSE,", ",""),") "),""))</f>
        <v/>
      </c>
      <c r="AF896" s="11" t="str">
        <f t="array" ref="AF896">IF((COUNTBLANK(D896)=0)*OR($H$2="y",$H$2="m"),IFERROR(LEFT(C896, FIND(" ",C896)-1), C896),"")</f>
        <v/>
      </c>
      <c r="AG896" s="11" t="str">
        <f t="array" ref="AG896">IF(COUNTBLANK(D896)=1,"",IF(OR($H$2="y",$H$2="m"),IF(AA896=AA895,IF(OR(AC896=$AC$4:$AC895)=FALSE,AG895&amp;AF896,AG895),"("&amp;AF896)&amp;IF(AA896=AA897,IF(OR(AC897=$AC$4:$AC896)=FALSE,", ",""),") "),""))</f>
        <v/>
      </c>
      <c r="AH896" s="10" t="str">
        <f>IF((COUNTBLANK(D896)=1),"",IF(D896=D895,AH895,"")&amp;IF(B895&lt;&gt;B896,((IF(COUNTBLANK(E896)=1,$D$3&amp;"Non-type material: "&amp;$D$3,$D$3&amp;INDEX('type-categories'!$A$2:$B$100,MATCH(E896,'type-categories'!$A$2:$A$100,0),2)&amp;$D$3))),"")&amp;(IF(K896&lt;&gt;K895,$C$2&amp;UPPER(K896)&amp;$C$2&amp;$K$3&amp;" ",(IF(B896&lt;&gt;B895,$C$2&amp;UPPER(K896)&amp;$C$2&amp;$K$3&amp;" ",""))))&amp;IF((AA896&lt;&gt;AA897)*($H$2="y"),AD896&amp;AE896,IF((AA896&lt;&gt;AA897)*($H$2="m"),AD896&amp;AG896,IF(($H$2&lt;&gt;"m")*($H$2&lt;&gt;"Y"),(IF(F896=0,"",F896&amp;" "&amp;$F$4&amp;" "))&amp;(IF(G896=0,"",G896&amp;" "&amp;$G$4&amp;" "))&amp;(IF(H896=0,"",H896&amp;" "&amp;H$4&amp;" "))&amp;(IF(I896=0,"",I896&amp;" "&amp;$I$4&amp;" "))&amp;(IF(J896=0,"",J896&amp;" "&amp;$J$4&amp;" ")),"")))&amp;"; "&amp;IF((B896=B895)*(AA896=AA895), "same collecting data; ", IF((B896=B895)*(Z895=Z896),"same locality; ",(IF(COUNTBLANK(L896)=1,"",$D$2&amp;L896&amp;$L$3&amp;" "&amp;$D$2))&amp;(IF(COUNTBLANK(M896)=1,"",$E$2&amp;M896&amp;$E$2&amp;", "))&amp;(IF(COUNTBLANK(N896)=1,"",N896&amp;"; "))&amp;(IF(COUNTBLANK(O896)=1,"",O896&amp;"; ")))&amp;(IF(COUNTBLANK(P896)=1,"",P896&amp;"; "))&amp;(IF(COUNTBLANK(Q896)=1,"",Q896&amp;"; "))&amp;(IF(COUNTBLANK(R896)=1,"",R896&amp;"m, "))&amp;IF((COUNTBLANK(S896)=0)*(S896&lt;&gt;S895), S896&amp;"; ","")&amp;(IF(COUNTBLANK(U896)=1,"",U896&amp;"; "))&amp;(IF(COUNTBLANK(T896)=1,"",IF(COUNTBLANK(F$2)=1,T896&amp;"; ",T896&amp;" "&amp;F$2&amp;"; "))))&amp;(IF(COUNTBLANK(V896)=1,"",V896&amp;"; "))&amp;IF((COUNTBLANK(C896)=1),"",C896)&amp;IF((B896=B897)*(K896=K897)*(L896=L897)*(M896=M897),IF(($H$2&lt;&gt;"m")*($H$2&lt;&gt;"Y"), " • ", IF((ISNUMBER(FIND(")",AE896))), " • ", "")),IF((B896=B897)*(K896=K897)," • ",". ")))</f>
        <v/>
      </c>
      <c r="AI896" s="1"/>
    </row>
    <row r="897" spans="1:35" x14ac:dyDescent="0.25">
      <c r="A897" s="3" t="str">
        <f t="shared" si="94"/>
        <v/>
      </c>
      <c r="B897" s="53" t="str">
        <f t="shared" si="92"/>
        <v/>
      </c>
      <c r="C897" s="57"/>
      <c r="D897" s="57"/>
      <c r="E897" s="57"/>
      <c r="F897" s="57"/>
      <c r="G897" s="57"/>
      <c r="H897" s="57"/>
      <c r="I897" s="57"/>
      <c r="J897" s="57"/>
      <c r="K897" s="57"/>
      <c r="L897" s="57"/>
      <c r="M897" s="54"/>
      <c r="N897" s="57"/>
      <c r="O897" s="58"/>
      <c r="P897" s="58"/>
      <c r="Q897" s="58"/>
      <c r="R897" s="58"/>
      <c r="S897" s="54"/>
      <c r="T897" s="57"/>
      <c r="U897" s="57"/>
      <c r="V897" s="57"/>
      <c r="W897" s="57"/>
      <c r="X897" s="147" t="str">
        <f>IF(COUNTBLANK(D897)=1,"",IF('order-admin-units'!$I$1&lt;&gt;"y", "", IF(COUNTBLANK(K897)=1, 'order-admin-units'!$B$1+1, VLOOKUP(K897, ordercountry, 2))))</f>
        <v/>
      </c>
      <c r="Y897" s="147" t="str">
        <f>IF(COUNTBLANK(D897)=1,"",IF('order-admin-units'!$I$1&lt;&gt;"y", "", IF(COUNTBLANK(K897:L897)&gt;0, 'order-admin-units'!$B$2+1, VLOOKUP(K897&amp;"@"&amp;L897, orderadmin, 2))))</f>
        <v/>
      </c>
      <c r="Z897" s="147" t="str">
        <f t="shared" si="95"/>
        <v/>
      </c>
      <c r="AA897" s="147" t="str">
        <f t="shared" si="96"/>
        <v/>
      </c>
      <c r="AB897" s="147" t="str">
        <f t="shared" si="97"/>
        <v/>
      </c>
      <c r="AC897" s="147" t="str">
        <f t="shared" si="93"/>
        <v/>
      </c>
      <c r="AD897" s="11" t="str">
        <f t="shared" si="98"/>
        <v/>
      </c>
      <c r="AE897" s="11" t="str">
        <f t="array" ref="AE897">IF(COUNTBLANK(D897)=1,"",IF(OR($H$2="y",$H$2="m"),IF(AA897=AA896,IF(OR(AB897=$AB$4:$AB896)=FALSE,AE896&amp;C897,AE896),"("&amp;C897)&amp;IF(AA897=AA898,IF(OR(AB898=$AB$4:$AB897)=FALSE,", ",""),") "),""))</f>
        <v/>
      </c>
      <c r="AF897" s="11" t="str">
        <f t="array" ref="AF897">IF((COUNTBLANK(D897)=0)*OR($H$2="y",$H$2="m"),IFERROR(LEFT(C897, FIND(" ",C897)-1), C897),"")</f>
        <v/>
      </c>
      <c r="AG897" s="11" t="str">
        <f t="array" ref="AG897">IF(COUNTBLANK(D897)=1,"",IF(OR($H$2="y",$H$2="m"),IF(AA897=AA896,IF(OR(AC897=$AC$4:$AC896)=FALSE,AG896&amp;AF897,AG896),"("&amp;AF897)&amp;IF(AA897=AA898,IF(OR(AC898=$AC$4:$AC897)=FALSE,", ",""),") "),""))</f>
        <v/>
      </c>
      <c r="AH897" s="10" t="str">
        <f>IF((COUNTBLANK(D897)=1),"",IF(D897=D896,AH896,"")&amp;IF(B896&lt;&gt;B897,((IF(COUNTBLANK(E897)=1,$D$3&amp;"Non-type material: "&amp;$D$3,$D$3&amp;INDEX('type-categories'!$A$2:$B$100,MATCH(E897,'type-categories'!$A$2:$A$100,0),2)&amp;$D$3))),"")&amp;(IF(K897&lt;&gt;K896,$C$2&amp;UPPER(K897)&amp;$C$2&amp;$K$3&amp;" ",(IF(B897&lt;&gt;B896,$C$2&amp;UPPER(K897)&amp;$C$2&amp;$K$3&amp;" ",""))))&amp;IF((AA897&lt;&gt;AA898)*($H$2="y"),AD897&amp;AE897,IF((AA897&lt;&gt;AA898)*($H$2="m"),AD897&amp;AG897,IF(($H$2&lt;&gt;"m")*($H$2&lt;&gt;"Y"),(IF(F897=0,"",F897&amp;" "&amp;$F$4&amp;" "))&amp;(IF(G897=0,"",G897&amp;" "&amp;$G$4&amp;" "))&amp;(IF(H897=0,"",H897&amp;" "&amp;H$4&amp;" "))&amp;(IF(I897=0,"",I897&amp;" "&amp;$I$4&amp;" "))&amp;(IF(J897=0,"",J897&amp;" "&amp;$J$4&amp;" ")),"")))&amp;"; "&amp;IF((B897=B896)*(AA897=AA896), "same collecting data; ", IF((B897=B896)*(Z896=Z897),"same locality; ",(IF(COUNTBLANK(L897)=1,"",$D$2&amp;L897&amp;$L$3&amp;" "&amp;$D$2))&amp;(IF(COUNTBLANK(M897)=1,"",$E$2&amp;M897&amp;$E$2&amp;", "))&amp;(IF(COUNTBLANK(N897)=1,"",N897&amp;"; "))&amp;(IF(COUNTBLANK(O897)=1,"",O897&amp;"; ")))&amp;(IF(COUNTBLANK(P897)=1,"",P897&amp;"; "))&amp;(IF(COUNTBLANK(Q897)=1,"",Q897&amp;"; "))&amp;(IF(COUNTBLANK(R897)=1,"",R897&amp;"m, "))&amp;IF((COUNTBLANK(S897)=0)*(S897&lt;&gt;S896), S897&amp;"; ","")&amp;(IF(COUNTBLANK(U897)=1,"",U897&amp;"; "))&amp;(IF(COUNTBLANK(T897)=1,"",IF(COUNTBLANK(F$2)=1,T897&amp;"; ",T897&amp;" "&amp;F$2&amp;"; "))))&amp;(IF(COUNTBLANK(V897)=1,"",V897&amp;"; "))&amp;IF((COUNTBLANK(C897)=1),"",C897)&amp;IF((B897=B898)*(K897=K898)*(L897=L898)*(M897=M898),IF(($H$2&lt;&gt;"m")*($H$2&lt;&gt;"Y"), " • ", IF((ISNUMBER(FIND(")",AE897))), " • ", "")),IF((B897=B898)*(K897=K898)," • ",". ")))</f>
        <v/>
      </c>
      <c r="AI897" s="1"/>
    </row>
    <row r="898" spans="1:35" x14ac:dyDescent="0.25">
      <c r="A898" s="3" t="str">
        <f t="shared" si="94"/>
        <v/>
      </c>
      <c r="B898" s="53" t="str">
        <f t="shared" si="92"/>
        <v/>
      </c>
      <c r="C898" s="57"/>
      <c r="D898" s="57"/>
      <c r="E898" s="57"/>
      <c r="F898" s="57"/>
      <c r="G898" s="57"/>
      <c r="H898" s="57"/>
      <c r="I898" s="57"/>
      <c r="J898" s="57"/>
      <c r="K898" s="57"/>
      <c r="L898" s="57"/>
      <c r="M898" s="54"/>
      <c r="N898" s="57"/>
      <c r="O898" s="58"/>
      <c r="P898" s="58"/>
      <c r="Q898" s="58"/>
      <c r="R898" s="58"/>
      <c r="S898" s="54"/>
      <c r="T898" s="57"/>
      <c r="U898" s="57"/>
      <c r="V898" s="57"/>
      <c r="W898" s="57"/>
      <c r="X898" s="147" t="str">
        <f>IF(COUNTBLANK(D898)=1,"",IF('order-admin-units'!$I$1&lt;&gt;"y", "", IF(COUNTBLANK(K898)=1, 'order-admin-units'!$B$1+1, VLOOKUP(K898, ordercountry, 2))))</f>
        <v/>
      </c>
      <c r="Y898" s="147" t="str">
        <f>IF(COUNTBLANK(D898)=1,"",IF('order-admin-units'!$I$1&lt;&gt;"y", "", IF(COUNTBLANK(K898:L898)&gt;0, 'order-admin-units'!$B$2+1, VLOOKUP(K898&amp;"@"&amp;L898, orderadmin, 2))))</f>
        <v/>
      </c>
      <c r="Z898" s="147" t="str">
        <f t="shared" si="95"/>
        <v/>
      </c>
      <c r="AA898" s="147" t="str">
        <f t="shared" si="96"/>
        <v/>
      </c>
      <c r="AB898" s="147" t="str">
        <f t="shared" si="97"/>
        <v/>
      </c>
      <c r="AC898" s="147" t="str">
        <f t="shared" si="93"/>
        <v/>
      </c>
      <c r="AD898" s="11" t="str">
        <f t="shared" si="98"/>
        <v/>
      </c>
      <c r="AE898" s="11" t="str">
        <f t="array" ref="AE898">IF(COUNTBLANK(D898)=1,"",IF(OR($H$2="y",$H$2="m"),IF(AA898=AA897,IF(OR(AB898=$AB$4:$AB897)=FALSE,AE897&amp;C898,AE897),"("&amp;C898)&amp;IF(AA898=AA899,IF(OR(AB899=$AB$4:$AB898)=FALSE,", ",""),") "),""))</f>
        <v/>
      </c>
      <c r="AF898" s="11" t="str">
        <f t="array" ref="AF898">IF((COUNTBLANK(D898)=0)*OR($H$2="y",$H$2="m"),IFERROR(LEFT(C898, FIND(" ",C898)-1), C898),"")</f>
        <v/>
      </c>
      <c r="AG898" s="11" t="str">
        <f t="array" ref="AG898">IF(COUNTBLANK(D898)=1,"",IF(OR($H$2="y",$H$2="m"),IF(AA898=AA897,IF(OR(AC898=$AC$4:$AC897)=FALSE,AG897&amp;AF898,AG897),"("&amp;AF898)&amp;IF(AA898=AA899,IF(OR(AC899=$AC$4:$AC898)=FALSE,", ",""),") "),""))</f>
        <v/>
      </c>
      <c r="AH898" s="10" t="str">
        <f>IF((COUNTBLANK(D898)=1),"",IF(D898=D897,AH897,"")&amp;IF(B897&lt;&gt;B898,((IF(COUNTBLANK(E898)=1,$D$3&amp;"Non-type material: "&amp;$D$3,$D$3&amp;INDEX('type-categories'!$A$2:$B$100,MATCH(E898,'type-categories'!$A$2:$A$100,0),2)&amp;$D$3))),"")&amp;(IF(K898&lt;&gt;K897,$C$2&amp;UPPER(K898)&amp;$C$2&amp;$K$3&amp;" ",(IF(B898&lt;&gt;B897,$C$2&amp;UPPER(K898)&amp;$C$2&amp;$K$3&amp;" ",""))))&amp;IF((AA898&lt;&gt;AA899)*($H$2="y"),AD898&amp;AE898,IF((AA898&lt;&gt;AA899)*($H$2="m"),AD898&amp;AG898,IF(($H$2&lt;&gt;"m")*($H$2&lt;&gt;"Y"),(IF(F898=0,"",F898&amp;" "&amp;$F$4&amp;" "))&amp;(IF(G898=0,"",G898&amp;" "&amp;$G$4&amp;" "))&amp;(IF(H898=0,"",H898&amp;" "&amp;H$4&amp;" "))&amp;(IF(I898=0,"",I898&amp;" "&amp;$I$4&amp;" "))&amp;(IF(J898=0,"",J898&amp;" "&amp;$J$4&amp;" ")),"")))&amp;"; "&amp;IF((B898=B897)*(AA898=AA897), "same collecting data; ", IF((B898=B897)*(Z897=Z898),"same locality; ",(IF(COUNTBLANK(L898)=1,"",$D$2&amp;L898&amp;$L$3&amp;" "&amp;$D$2))&amp;(IF(COUNTBLANK(M898)=1,"",$E$2&amp;M898&amp;$E$2&amp;", "))&amp;(IF(COUNTBLANK(N898)=1,"",N898&amp;"; "))&amp;(IF(COUNTBLANK(O898)=1,"",O898&amp;"; ")))&amp;(IF(COUNTBLANK(P898)=1,"",P898&amp;"; "))&amp;(IF(COUNTBLANK(Q898)=1,"",Q898&amp;"; "))&amp;(IF(COUNTBLANK(R898)=1,"",R898&amp;"m, "))&amp;IF((COUNTBLANK(S898)=0)*(S898&lt;&gt;S897), S898&amp;"; ","")&amp;(IF(COUNTBLANK(U898)=1,"",U898&amp;"; "))&amp;(IF(COUNTBLANK(T898)=1,"",IF(COUNTBLANK(F$2)=1,T898&amp;"; ",T898&amp;" "&amp;F$2&amp;"; "))))&amp;(IF(COUNTBLANK(V898)=1,"",V898&amp;"; "))&amp;IF((COUNTBLANK(C898)=1),"",C898)&amp;IF((B898=B899)*(K898=K899)*(L898=L899)*(M898=M899),IF(($H$2&lt;&gt;"m")*($H$2&lt;&gt;"Y"), " • ", IF((ISNUMBER(FIND(")",AE898))), " • ", "")),IF((B898=B899)*(K898=K899)," • ",". ")))</f>
        <v/>
      </c>
      <c r="AI898" s="1"/>
    </row>
    <row r="899" spans="1:35" x14ac:dyDescent="0.25">
      <c r="A899" s="3" t="str">
        <f t="shared" si="94"/>
        <v/>
      </c>
      <c r="B899" s="53" t="str">
        <f t="shared" si="92"/>
        <v/>
      </c>
      <c r="C899" s="57"/>
      <c r="D899" s="57"/>
      <c r="E899" s="57"/>
      <c r="F899" s="57"/>
      <c r="G899" s="57"/>
      <c r="H899" s="57"/>
      <c r="I899" s="57"/>
      <c r="J899" s="57"/>
      <c r="K899" s="57"/>
      <c r="L899" s="57"/>
      <c r="M899" s="54"/>
      <c r="N899" s="57"/>
      <c r="O899" s="58"/>
      <c r="P899" s="58"/>
      <c r="Q899" s="58"/>
      <c r="R899" s="58"/>
      <c r="S899" s="54"/>
      <c r="T899" s="57"/>
      <c r="U899" s="57"/>
      <c r="V899" s="57"/>
      <c r="W899" s="57"/>
      <c r="X899" s="147" t="str">
        <f>IF(COUNTBLANK(D899)=1,"",IF('order-admin-units'!$I$1&lt;&gt;"y", "", IF(COUNTBLANK(K899)=1, 'order-admin-units'!$B$1+1, VLOOKUP(K899, ordercountry, 2))))</f>
        <v/>
      </c>
      <c r="Y899" s="147" t="str">
        <f>IF(COUNTBLANK(D899)=1,"",IF('order-admin-units'!$I$1&lt;&gt;"y", "", IF(COUNTBLANK(K899:L899)&gt;0, 'order-admin-units'!$B$2+1, VLOOKUP(K899&amp;"@"&amp;L899, orderadmin, 2))))</f>
        <v/>
      </c>
      <c r="Z899" s="147" t="str">
        <f t="shared" si="95"/>
        <v/>
      </c>
      <c r="AA899" s="147" t="str">
        <f t="shared" si="96"/>
        <v/>
      </c>
      <c r="AB899" s="147" t="str">
        <f t="shared" si="97"/>
        <v/>
      </c>
      <c r="AC899" s="147" t="str">
        <f t="shared" si="93"/>
        <v/>
      </c>
      <c r="AD899" s="11" t="str">
        <f t="shared" si="98"/>
        <v/>
      </c>
      <c r="AE899" s="11" t="str">
        <f t="array" ref="AE899">IF(COUNTBLANK(D899)=1,"",IF(OR($H$2="y",$H$2="m"),IF(AA899=AA898,IF(OR(AB899=$AB$4:$AB898)=FALSE,AE898&amp;C899,AE898),"("&amp;C899)&amp;IF(AA899=AA900,IF(OR(AB900=$AB$4:$AB899)=FALSE,", ",""),") "),""))</f>
        <v/>
      </c>
      <c r="AF899" s="11" t="str">
        <f t="array" ref="AF899">IF((COUNTBLANK(D899)=0)*OR($H$2="y",$H$2="m"),IFERROR(LEFT(C899, FIND(" ",C899)-1), C899),"")</f>
        <v/>
      </c>
      <c r="AG899" s="11" t="str">
        <f t="array" ref="AG899">IF(COUNTBLANK(D899)=1,"",IF(OR($H$2="y",$H$2="m"),IF(AA899=AA898,IF(OR(AC899=$AC$4:$AC898)=FALSE,AG898&amp;AF899,AG898),"("&amp;AF899)&amp;IF(AA899=AA900,IF(OR(AC900=$AC$4:$AC899)=FALSE,", ",""),") "),""))</f>
        <v/>
      </c>
      <c r="AH899" s="10" t="str">
        <f>IF((COUNTBLANK(D899)=1),"",IF(D899=D898,AH898,"")&amp;IF(B898&lt;&gt;B899,((IF(COUNTBLANK(E899)=1,$D$3&amp;"Non-type material: "&amp;$D$3,$D$3&amp;INDEX('type-categories'!$A$2:$B$100,MATCH(E899,'type-categories'!$A$2:$A$100,0),2)&amp;$D$3))),"")&amp;(IF(K899&lt;&gt;K898,$C$2&amp;UPPER(K899)&amp;$C$2&amp;$K$3&amp;" ",(IF(B899&lt;&gt;B898,$C$2&amp;UPPER(K899)&amp;$C$2&amp;$K$3&amp;" ",""))))&amp;IF((AA899&lt;&gt;AA900)*($H$2="y"),AD899&amp;AE899,IF((AA899&lt;&gt;AA900)*($H$2="m"),AD899&amp;AG899,IF(($H$2&lt;&gt;"m")*($H$2&lt;&gt;"Y"),(IF(F899=0,"",F899&amp;" "&amp;$F$4&amp;" "))&amp;(IF(G899=0,"",G899&amp;" "&amp;$G$4&amp;" "))&amp;(IF(H899=0,"",H899&amp;" "&amp;H$4&amp;" "))&amp;(IF(I899=0,"",I899&amp;" "&amp;$I$4&amp;" "))&amp;(IF(J899=0,"",J899&amp;" "&amp;$J$4&amp;" ")),"")))&amp;"; "&amp;IF((B899=B898)*(AA899=AA898), "same collecting data; ", IF((B899=B898)*(Z898=Z899),"same locality; ",(IF(COUNTBLANK(L899)=1,"",$D$2&amp;L899&amp;$L$3&amp;" "&amp;$D$2))&amp;(IF(COUNTBLANK(M899)=1,"",$E$2&amp;M899&amp;$E$2&amp;", "))&amp;(IF(COUNTBLANK(N899)=1,"",N899&amp;"; "))&amp;(IF(COUNTBLANK(O899)=1,"",O899&amp;"; ")))&amp;(IF(COUNTBLANK(P899)=1,"",P899&amp;"; "))&amp;(IF(COUNTBLANK(Q899)=1,"",Q899&amp;"; "))&amp;(IF(COUNTBLANK(R899)=1,"",R899&amp;"m, "))&amp;IF((COUNTBLANK(S899)=0)*(S899&lt;&gt;S898), S899&amp;"; ","")&amp;(IF(COUNTBLANK(U899)=1,"",U899&amp;"; "))&amp;(IF(COUNTBLANK(T899)=1,"",IF(COUNTBLANK(F$2)=1,T899&amp;"; ",T899&amp;" "&amp;F$2&amp;"; "))))&amp;(IF(COUNTBLANK(V899)=1,"",V899&amp;"; "))&amp;IF((COUNTBLANK(C899)=1),"",C899)&amp;IF((B899=B900)*(K899=K900)*(L899=L900)*(M899=M900),IF(($H$2&lt;&gt;"m")*($H$2&lt;&gt;"Y"), " • ", IF((ISNUMBER(FIND(")",AE899))), " • ", "")),IF((B899=B900)*(K899=K900)," • ",". ")))</f>
        <v/>
      </c>
      <c r="AI899" s="1"/>
    </row>
    <row r="900" spans="1:35" x14ac:dyDescent="0.25">
      <c r="A900" s="3" t="str">
        <f t="shared" si="94"/>
        <v/>
      </c>
      <c r="B900" s="53" t="str">
        <f t="shared" si="92"/>
        <v/>
      </c>
      <c r="C900" s="57"/>
      <c r="D900" s="57"/>
      <c r="E900" s="57"/>
      <c r="F900" s="57"/>
      <c r="G900" s="57"/>
      <c r="H900" s="57"/>
      <c r="I900" s="57"/>
      <c r="J900" s="57"/>
      <c r="K900" s="57"/>
      <c r="L900" s="57"/>
      <c r="M900" s="54"/>
      <c r="N900" s="57"/>
      <c r="O900" s="58"/>
      <c r="P900" s="58"/>
      <c r="Q900" s="58"/>
      <c r="R900" s="58"/>
      <c r="S900" s="54"/>
      <c r="T900" s="57"/>
      <c r="U900" s="57"/>
      <c r="V900" s="57"/>
      <c r="W900" s="57"/>
      <c r="X900" s="147" t="str">
        <f>IF(COUNTBLANK(D900)=1,"",IF('order-admin-units'!$I$1&lt;&gt;"y", "", IF(COUNTBLANK(K900)=1, 'order-admin-units'!$B$1+1, VLOOKUP(K900, ordercountry, 2))))</f>
        <v/>
      </c>
      <c r="Y900" s="147" t="str">
        <f>IF(COUNTBLANK(D900)=1,"",IF('order-admin-units'!$I$1&lt;&gt;"y", "", IF(COUNTBLANK(K900:L900)&gt;0, 'order-admin-units'!$B$2+1, VLOOKUP(K900&amp;"@"&amp;L900, orderadmin, 2))))</f>
        <v/>
      </c>
      <c r="Z900" s="147" t="str">
        <f t="shared" si="95"/>
        <v/>
      </c>
      <c r="AA900" s="147" t="str">
        <f t="shared" si="96"/>
        <v/>
      </c>
      <c r="AB900" s="147" t="str">
        <f t="shared" si="97"/>
        <v/>
      </c>
      <c r="AC900" s="147" t="str">
        <f t="shared" si="93"/>
        <v/>
      </c>
      <c r="AD900" s="11" t="str">
        <f t="shared" si="98"/>
        <v/>
      </c>
      <c r="AE900" s="11" t="str">
        <f t="array" ref="AE900">IF(COUNTBLANK(D900)=1,"",IF(OR($H$2="y",$H$2="m"),IF(AA900=AA899,IF(OR(AB900=$AB$4:$AB899)=FALSE,AE899&amp;C900,AE899),"("&amp;C900)&amp;IF(AA900=AA901,IF(OR(AB901=$AB$4:$AB900)=FALSE,", ",""),") "),""))</f>
        <v/>
      </c>
      <c r="AF900" s="11" t="str">
        <f t="array" ref="AF900">IF((COUNTBLANK(D900)=0)*OR($H$2="y",$H$2="m"),IFERROR(LEFT(C900, FIND(" ",C900)-1), C900),"")</f>
        <v/>
      </c>
      <c r="AG900" s="11" t="str">
        <f t="array" ref="AG900">IF(COUNTBLANK(D900)=1,"",IF(OR($H$2="y",$H$2="m"),IF(AA900=AA899,IF(OR(AC900=$AC$4:$AC899)=FALSE,AG899&amp;AF900,AG899),"("&amp;AF900)&amp;IF(AA900=AA901,IF(OR(AC901=$AC$4:$AC900)=FALSE,", ",""),") "),""))</f>
        <v/>
      </c>
      <c r="AH900" s="10" t="str">
        <f>IF((COUNTBLANK(D900)=1),"",IF(D900=D899,AH899,"")&amp;IF(B899&lt;&gt;B900,((IF(COUNTBLANK(E900)=1,$D$3&amp;"Non-type material: "&amp;$D$3,$D$3&amp;INDEX('type-categories'!$A$2:$B$100,MATCH(E900,'type-categories'!$A$2:$A$100,0),2)&amp;$D$3))),"")&amp;(IF(K900&lt;&gt;K899,$C$2&amp;UPPER(K900)&amp;$C$2&amp;$K$3&amp;" ",(IF(B900&lt;&gt;B899,$C$2&amp;UPPER(K900)&amp;$C$2&amp;$K$3&amp;" ",""))))&amp;IF((AA900&lt;&gt;AA901)*($H$2="y"),AD900&amp;AE900,IF((AA900&lt;&gt;AA901)*($H$2="m"),AD900&amp;AG900,IF(($H$2&lt;&gt;"m")*($H$2&lt;&gt;"Y"),(IF(F900=0,"",F900&amp;" "&amp;$F$4&amp;" "))&amp;(IF(G900=0,"",G900&amp;" "&amp;$G$4&amp;" "))&amp;(IF(H900=0,"",H900&amp;" "&amp;H$4&amp;" "))&amp;(IF(I900=0,"",I900&amp;" "&amp;$I$4&amp;" "))&amp;(IF(J900=0,"",J900&amp;" "&amp;$J$4&amp;" ")),"")))&amp;"; "&amp;IF((B900=B899)*(AA900=AA899), "same collecting data; ", IF((B900=B899)*(Z899=Z900),"same locality; ",(IF(COUNTBLANK(L900)=1,"",$D$2&amp;L900&amp;$L$3&amp;" "&amp;$D$2))&amp;(IF(COUNTBLANK(M900)=1,"",$E$2&amp;M900&amp;$E$2&amp;", "))&amp;(IF(COUNTBLANK(N900)=1,"",N900&amp;"; "))&amp;(IF(COUNTBLANK(O900)=1,"",O900&amp;"; ")))&amp;(IF(COUNTBLANK(P900)=1,"",P900&amp;"; "))&amp;(IF(COUNTBLANK(Q900)=1,"",Q900&amp;"; "))&amp;(IF(COUNTBLANK(R900)=1,"",R900&amp;"m, "))&amp;IF((COUNTBLANK(S900)=0)*(S900&lt;&gt;S899), S900&amp;"; ","")&amp;(IF(COUNTBLANK(U900)=1,"",U900&amp;"; "))&amp;(IF(COUNTBLANK(T900)=1,"",IF(COUNTBLANK(F$2)=1,T900&amp;"; ",T900&amp;" "&amp;F$2&amp;"; "))))&amp;(IF(COUNTBLANK(V900)=1,"",V900&amp;"; "))&amp;IF((COUNTBLANK(C900)=1),"",C900)&amp;IF((B900=B901)*(K900=K901)*(L900=L901)*(M900=M901),IF(($H$2&lt;&gt;"m")*($H$2&lt;&gt;"Y"), " • ", IF((ISNUMBER(FIND(")",AE900))), " • ", "")),IF((B900=B901)*(K900=K901)," • ",". ")))</f>
        <v/>
      </c>
      <c r="AI900" s="1"/>
    </row>
    <row r="901" spans="1:35" x14ac:dyDescent="0.25">
      <c r="A901" s="3" t="str">
        <f t="shared" si="94"/>
        <v/>
      </c>
      <c r="B901" s="53" t="str">
        <f t="shared" ref="B901:B964" si="99">D901&amp;E901</f>
        <v/>
      </c>
      <c r="C901" s="57"/>
      <c r="D901" s="57"/>
      <c r="E901" s="57"/>
      <c r="F901" s="57"/>
      <c r="G901" s="57"/>
      <c r="H901" s="57"/>
      <c r="I901" s="57"/>
      <c r="J901" s="57"/>
      <c r="K901" s="57"/>
      <c r="L901" s="57"/>
      <c r="M901" s="54"/>
      <c r="N901" s="57"/>
      <c r="O901" s="58"/>
      <c r="P901" s="58"/>
      <c r="Q901" s="58"/>
      <c r="R901" s="58"/>
      <c r="S901" s="54"/>
      <c r="T901" s="57"/>
      <c r="U901" s="57"/>
      <c r="V901" s="57"/>
      <c r="W901" s="57"/>
      <c r="X901" s="147" t="str">
        <f>IF(COUNTBLANK(D901)=1,"",IF('order-admin-units'!$I$1&lt;&gt;"y", "", IF(COUNTBLANK(K901)=1, 'order-admin-units'!$B$1+1, VLOOKUP(K901, ordercountry, 2))))</f>
        <v/>
      </c>
      <c r="Y901" s="147" t="str">
        <f>IF(COUNTBLANK(D901)=1,"",IF('order-admin-units'!$I$1&lt;&gt;"y", "", IF(COUNTBLANK(K901:L901)&gt;0, 'order-admin-units'!$B$2+1, VLOOKUP(K901&amp;"@"&amp;L901, orderadmin, 2))))</f>
        <v/>
      </c>
      <c r="Z901" s="147" t="str">
        <f t="shared" si="95"/>
        <v/>
      </c>
      <c r="AA901" s="147" t="str">
        <f t="shared" si="96"/>
        <v/>
      </c>
      <c r="AB901" s="147" t="str">
        <f t="shared" si="97"/>
        <v/>
      </c>
      <c r="AC901" s="147" t="str">
        <f t="shared" ref="AC901:AC964" si="100">AA901&amp;AF901</f>
        <v/>
      </c>
      <c r="AD901" s="11" t="str">
        <f t="shared" si="98"/>
        <v/>
      </c>
      <c r="AE901" s="11" t="str">
        <f t="array" ref="AE901">IF(COUNTBLANK(D901)=1,"",IF(OR($H$2="y",$H$2="m"),IF(AA901=AA900,IF(OR(AB901=$AB$4:$AB900)=FALSE,AE900&amp;C901,AE900),"("&amp;C901)&amp;IF(AA901=AA902,IF(OR(AB902=$AB$4:$AB901)=FALSE,", ",""),") "),""))</f>
        <v/>
      </c>
      <c r="AF901" s="11" t="str">
        <f t="array" ref="AF901">IF((COUNTBLANK(D901)=0)*OR($H$2="y",$H$2="m"),IFERROR(LEFT(C901, FIND(" ",C901)-1), C901),"")</f>
        <v/>
      </c>
      <c r="AG901" s="11" t="str">
        <f t="array" ref="AG901">IF(COUNTBLANK(D901)=1,"",IF(OR($H$2="y",$H$2="m"),IF(AA901=AA900,IF(OR(AC901=$AC$4:$AC900)=FALSE,AG900&amp;AF901,AG900),"("&amp;AF901)&amp;IF(AA901=AA902,IF(OR(AC902=$AC$4:$AC901)=FALSE,", ",""),") "),""))</f>
        <v/>
      </c>
      <c r="AH901" s="10" t="str">
        <f>IF((COUNTBLANK(D901)=1),"",IF(D901=D900,AH900,"")&amp;IF(B900&lt;&gt;B901,((IF(COUNTBLANK(E901)=1,$D$3&amp;"Non-type material: "&amp;$D$3,$D$3&amp;INDEX('type-categories'!$A$2:$B$100,MATCH(E901,'type-categories'!$A$2:$A$100,0),2)&amp;$D$3))),"")&amp;(IF(K901&lt;&gt;K900,$C$2&amp;UPPER(K901)&amp;$C$2&amp;$K$3&amp;" ",(IF(B901&lt;&gt;B900,$C$2&amp;UPPER(K901)&amp;$C$2&amp;$K$3&amp;" ",""))))&amp;IF((AA901&lt;&gt;AA902)*($H$2="y"),AD901&amp;AE901,IF((AA901&lt;&gt;AA902)*($H$2="m"),AD901&amp;AG901,IF(($H$2&lt;&gt;"m")*($H$2&lt;&gt;"Y"),(IF(F901=0,"",F901&amp;" "&amp;$F$4&amp;" "))&amp;(IF(G901=0,"",G901&amp;" "&amp;$G$4&amp;" "))&amp;(IF(H901=0,"",H901&amp;" "&amp;H$4&amp;" "))&amp;(IF(I901=0,"",I901&amp;" "&amp;$I$4&amp;" "))&amp;(IF(J901=0,"",J901&amp;" "&amp;$J$4&amp;" ")),"")))&amp;"; "&amp;IF((B901=B900)*(AA901=AA900), "same collecting data; ", IF((B901=B900)*(Z900=Z901),"same locality; ",(IF(COUNTBLANK(L901)=1,"",$D$2&amp;L901&amp;$L$3&amp;" "&amp;$D$2))&amp;(IF(COUNTBLANK(M901)=1,"",$E$2&amp;M901&amp;$E$2&amp;", "))&amp;(IF(COUNTBLANK(N901)=1,"",N901&amp;"; "))&amp;(IF(COUNTBLANK(O901)=1,"",O901&amp;"; ")))&amp;(IF(COUNTBLANK(P901)=1,"",P901&amp;"; "))&amp;(IF(COUNTBLANK(Q901)=1,"",Q901&amp;"; "))&amp;(IF(COUNTBLANK(R901)=1,"",R901&amp;"m, "))&amp;IF((COUNTBLANK(S901)=0)*(S901&lt;&gt;S900), S901&amp;"; ","")&amp;(IF(COUNTBLANK(U901)=1,"",U901&amp;"; "))&amp;(IF(COUNTBLANK(T901)=1,"",IF(COUNTBLANK(F$2)=1,T901&amp;"; ",T901&amp;" "&amp;F$2&amp;"; "))))&amp;(IF(COUNTBLANK(V901)=1,"",V901&amp;"; "))&amp;IF((COUNTBLANK(C901)=1),"",C901)&amp;IF((B901=B902)*(K901=K902)*(L901=L902)*(M901=M902),IF(($H$2&lt;&gt;"m")*($H$2&lt;&gt;"Y"), " • ", IF((ISNUMBER(FIND(")",AE901))), " • ", "")),IF((B901=B902)*(K901=K902)," • ",". ")))</f>
        <v/>
      </c>
      <c r="AI901" s="1"/>
    </row>
    <row r="902" spans="1:35" x14ac:dyDescent="0.25">
      <c r="A902" s="3" t="str">
        <f t="shared" ref="A902:A965" si="101">IF(ISBLANK(D902),"",IF(D902&lt;&gt;D901, A901+1, A901))</f>
        <v/>
      </c>
      <c r="B902" s="53" t="str">
        <f t="shared" si="99"/>
        <v/>
      </c>
      <c r="C902" s="57"/>
      <c r="D902" s="57"/>
      <c r="E902" s="57"/>
      <c r="F902" s="57"/>
      <c r="G902" s="57"/>
      <c r="H902" s="57"/>
      <c r="I902" s="57"/>
      <c r="J902" s="57"/>
      <c r="K902" s="57"/>
      <c r="L902" s="57"/>
      <c r="M902" s="54"/>
      <c r="N902" s="57"/>
      <c r="O902" s="58"/>
      <c r="P902" s="58"/>
      <c r="Q902" s="58"/>
      <c r="R902" s="58"/>
      <c r="S902" s="54"/>
      <c r="T902" s="57"/>
      <c r="U902" s="57"/>
      <c r="V902" s="57"/>
      <c r="W902" s="57"/>
      <c r="X902" s="147" t="str">
        <f>IF(COUNTBLANK(D902)=1,"",IF('order-admin-units'!$I$1&lt;&gt;"y", "", IF(COUNTBLANK(K902)=1, 'order-admin-units'!$B$1+1, VLOOKUP(K902, ordercountry, 2))))</f>
        <v/>
      </c>
      <c r="Y902" s="147" t="str">
        <f>IF(COUNTBLANK(D902)=1,"",IF('order-admin-units'!$I$1&lt;&gt;"y", "", IF(COUNTBLANK(K902:L902)&gt;0, 'order-admin-units'!$B$2+1, VLOOKUP(K902&amp;"@"&amp;L902, orderadmin, 2))))</f>
        <v/>
      </c>
      <c r="Z902" s="147" t="str">
        <f t="shared" ref="Z902:Z965" si="102">K902&amp;L902&amp;M902&amp;N902&amp;O902</f>
        <v/>
      </c>
      <c r="AA902" s="147" t="str">
        <f t="shared" ref="AA902:AA965" si="103">B902&amp;K902&amp;L902&amp;M902&amp;N902&amp;O902&amp;P902&amp;Q902&amp;R902&amp;S902&amp;T902&amp;U902</f>
        <v/>
      </c>
      <c r="AB902" s="147" t="str">
        <f t="shared" ref="AB902:AB965" si="104">AA902&amp;C902</f>
        <v/>
      </c>
      <c r="AC902" s="147" t="str">
        <f t="shared" si="100"/>
        <v/>
      </c>
      <c r="AD902" s="11" t="str">
        <f t="shared" ref="AD902:AD965" si="105">IF(OR($H$2="y",$H$2="m"),IF(SUMIF($AA$5:$AA$2000,AA902,$F$5:$F$2000)&lt;&gt;0,SUMIF($AA$5:$AA$2000,AA902,$F$5:$F$2000)&amp;" "&amp;$F$4&amp;" ","")&amp;IF(SUMIF($AA$5:$AA$2000,AA902,$G$5:$G$2000)&lt;&gt;0,SUMIF($AA$5:$AA$2000,AA902,$G$5:$G$2000)&amp;" "&amp;$G$4&amp;" ","")&amp;IF(SUMIF($AA$5:$AA$2000,AA902,$H$5:$H$2000)&lt;&gt;0,SUMIF($AA$5:$AA$2000,AA902,$H$5:$H$2000)&amp;" "&amp;$H$4&amp;" ","")&amp;IF(SUMIF($AA$5:$AA$2000,AA902,$I$5:$I$2000)&lt;&gt;0,SUMIF($AA$5:$AA$2000,AA902,$I$5:$I$2000)&amp;" "&amp;$I$4&amp;" ","")&amp;IF(SUMIF($AA$5:$AA$2000,AA902,$J$5:$J$2000)&lt;&gt;0,SUMIF($AA$5:$AA$2000,AA902,$J$5:$J$2000)&amp;" "&amp;$J$4&amp;" ",""),"")</f>
        <v/>
      </c>
      <c r="AE902" s="11" t="str">
        <f t="array" ref="AE902">IF(COUNTBLANK(D902)=1,"",IF(OR($H$2="y",$H$2="m"),IF(AA902=AA901,IF(OR(AB902=$AB$4:$AB901)=FALSE,AE901&amp;C902,AE901),"("&amp;C902)&amp;IF(AA902=AA903,IF(OR(AB903=$AB$4:$AB902)=FALSE,", ",""),") "),""))</f>
        <v/>
      </c>
      <c r="AF902" s="11" t="str">
        <f t="array" ref="AF902">IF((COUNTBLANK(D902)=0)*OR($H$2="y",$H$2="m"),IFERROR(LEFT(C902, FIND(" ",C902)-1), C902),"")</f>
        <v/>
      </c>
      <c r="AG902" s="11" t="str">
        <f t="array" ref="AG902">IF(COUNTBLANK(D902)=1,"",IF(OR($H$2="y",$H$2="m"),IF(AA902=AA901,IF(OR(AC902=$AC$4:$AC901)=FALSE,AG901&amp;AF902,AG901),"("&amp;AF902)&amp;IF(AA902=AA903,IF(OR(AC903=$AC$4:$AC902)=FALSE,", ",""),") "),""))</f>
        <v/>
      </c>
      <c r="AH902" s="10" t="str">
        <f>IF((COUNTBLANK(D902)=1),"",IF(D902=D901,AH901,"")&amp;IF(B901&lt;&gt;B902,((IF(COUNTBLANK(E902)=1,$D$3&amp;"Non-type material: "&amp;$D$3,$D$3&amp;INDEX('type-categories'!$A$2:$B$100,MATCH(E902,'type-categories'!$A$2:$A$100,0),2)&amp;$D$3))),"")&amp;(IF(K902&lt;&gt;K901,$C$2&amp;UPPER(K902)&amp;$C$2&amp;$K$3&amp;" ",(IF(B902&lt;&gt;B901,$C$2&amp;UPPER(K902)&amp;$C$2&amp;$K$3&amp;" ",""))))&amp;IF((AA902&lt;&gt;AA903)*($H$2="y"),AD902&amp;AE902,IF((AA902&lt;&gt;AA903)*($H$2="m"),AD902&amp;AG902,IF(($H$2&lt;&gt;"m")*($H$2&lt;&gt;"Y"),(IF(F902=0,"",F902&amp;" "&amp;$F$4&amp;" "))&amp;(IF(G902=0,"",G902&amp;" "&amp;$G$4&amp;" "))&amp;(IF(H902=0,"",H902&amp;" "&amp;H$4&amp;" "))&amp;(IF(I902=0,"",I902&amp;" "&amp;$I$4&amp;" "))&amp;(IF(J902=0,"",J902&amp;" "&amp;$J$4&amp;" ")),"")))&amp;"; "&amp;IF((B902=B901)*(AA902=AA901), "same collecting data; ", IF((B902=B901)*(Z901=Z902),"same locality; ",(IF(COUNTBLANK(L902)=1,"",$D$2&amp;L902&amp;$L$3&amp;" "&amp;$D$2))&amp;(IF(COUNTBLANK(M902)=1,"",$E$2&amp;M902&amp;$E$2&amp;", "))&amp;(IF(COUNTBLANK(N902)=1,"",N902&amp;"; "))&amp;(IF(COUNTBLANK(O902)=1,"",O902&amp;"; ")))&amp;(IF(COUNTBLANK(P902)=1,"",P902&amp;"; "))&amp;(IF(COUNTBLANK(Q902)=1,"",Q902&amp;"; "))&amp;(IF(COUNTBLANK(R902)=1,"",R902&amp;"m, "))&amp;IF((COUNTBLANK(S902)=0)*(S902&lt;&gt;S901), S902&amp;"; ","")&amp;(IF(COUNTBLANK(U902)=1,"",U902&amp;"; "))&amp;(IF(COUNTBLANK(T902)=1,"",IF(COUNTBLANK(F$2)=1,T902&amp;"; ",T902&amp;" "&amp;F$2&amp;"; "))))&amp;(IF(COUNTBLANK(V902)=1,"",V902&amp;"; "))&amp;IF((COUNTBLANK(C902)=1),"",C902)&amp;IF((B902=B903)*(K902=K903)*(L902=L903)*(M902=M903),IF(($H$2&lt;&gt;"m")*($H$2&lt;&gt;"Y"), " • ", IF((ISNUMBER(FIND(")",AE902))), " • ", "")),IF((B902=B903)*(K902=K903)," • ",". ")))</f>
        <v/>
      </c>
      <c r="AI902" s="1"/>
    </row>
    <row r="903" spans="1:35" x14ac:dyDescent="0.25">
      <c r="A903" s="3" t="str">
        <f t="shared" si="101"/>
        <v/>
      </c>
      <c r="B903" s="53" t="str">
        <f t="shared" si="99"/>
        <v/>
      </c>
      <c r="C903" s="57"/>
      <c r="D903" s="57"/>
      <c r="E903" s="57"/>
      <c r="F903" s="57"/>
      <c r="G903" s="57"/>
      <c r="H903" s="57"/>
      <c r="I903" s="57"/>
      <c r="J903" s="57"/>
      <c r="K903" s="57"/>
      <c r="L903" s="57"/>
      <c r="M903" s="54"/>
      <c r="N903" s="57"/>
      <c r="O903" s="58"/>
      <c r="P903" s="58"/>
      <c r="Q903" s="58"/>
      <c r="R903" s="58"/>
      <c r="S903" s="54"/>
      <c r="T903" s="57"/>
      <c r="U903" s="57"/>
      <c r="V903" s="57"/>
      <c r="W903" s="57"/>
      <c r="X903" s="147" t="str">
        <f>IF(COUNTBLANK(D903)=1,"",IF('order-admin-units'!$I$1&lt;&gt;"y", "", IF(COUNTBLANK(K903)=1, 'order-admin-units'!$B$1+1, VLOOKUP(K903, ordercountry, 2))))</f>
        <v/>
      </c>
      <c r="Y903" s="147" t="str">
        <f>IF(COUNTBLANK(D903)=1,"",IF('order-admin-units'!$I$1&lt;&gt;"y", "", IF(COUNTBLANK(K903:L903)&gt;0, 'order-admin-units'!$B$2+1, VLOOKUP(K903&amp;"@"&amp;L903, orderadmin, 2))))</f>
        <v/>
      </c>
      <c r="Z903" s="147" t="str">
        <f t="shared" si="102"/>
        <v/>
      </c>
      <c r="AA903" s="147" t="str">
        <f t="shared" si="103"/>
        <v/>
      </c>
      <c r="AB903" s="147" t="str">
        <f t="shared" si="104"/>
        <v/>
      </c>
      <c r="AC903" s="147" t="str">
        <f t="shared" si="100"/>
        <v/>
      </c>
      <c r="AD903" s="11" t="str">
        <f t="shared" si="105"/>
        <v/>
      </c>
      <c r="AE903" s="11" t="str">
        <f t="array" ref="AE903">IF(COUNTBLANK(D903)=1,"",IF(OR($H$2="y",$H$2="m"),IF(AA903=AA902,IF(OR(AB903=$AB$4:$AB902)=FALSE,AE902&amp;C903,AE902),"("&amp;C903)&amp;IF(AA903=AA904,IF(OR(AB904=$AB$4:$AB903)=FALSE,", ",""),") "),""))</f>
        <v/>
      </c>
      <c r="AF903" s="11" t="str">
        <f t="array" ref="AF903">IF((COUNTBLANK(D903)=0)*OR($H$2="y",$H$2="m"),IFERROR(LEFT(C903, FIND(" ",C903)-1), C903),"")</f>
        <v/>
      </c>
      <c r="AG903" s="11" t="str">
        <f t="array" ref="AG903">IF(COUNTBLANK(D903)=1,"",IF(OR($H$2="y",$H$2="m"),IF(AA903=AA902,IF(OR(AC903=$AC$4:$AC902)=FALSE,AG902&amp;AF903,AG902),"("&amp;AF903)&amp;IF(AA903=AA904,IF(OR(AC904=$AC$4:$AC903)=FALSE,", ",""),") "),""))</f>
        <v/>
      </c>
      <c r="AH903" s="10" t="str">
        <f>IF((COUNTBLANK(D903)=1),"",IF(D903=D902,AH902,"")&amp;IF(B902&lt;&gt;B903,((IF(COUNTBLANK(E903)=1,$D$3&amp;"Non-type material: "&amp;$D$3,$D$3&amp;INDEX('type-categories'!$A$2:$B$100,MATCH(E903,'type-categories'!$A$2:$A$100,0),2)&amp;$D$3))),"")&amp;(IF(K903&lt;&gt;K902,$C$2&amp;UPPER(K903)&amp;$C$2&amp;$K$3&amp;" ",(IF(B903&lt;&gt;B902,$C$2&amp;UPPER(K903)&amp;$C$2&amp;$K$3&amp;" ",""))))&amp;IF((AA903&lt;&gt;AA904)*($H$2="y"),AD903&amp;AE903,IF((AA903&lt;&gt;AA904)*($H$2="m"),AD903&amp;AG903,IF(($H$2&lt;&gt;"m")*($H$2&lt;&gt;"Y"),(IF(F903=0,"",F903&amp;" "&amp;$F$4&amp;" "))&amp;(IF(G903=0,"",G903&amp;" "&amp;$G$4&amp;" "))&amp;(IF(H903=0,"",H903&amp;" "&amp;H$4&amp;" "))&amp;(IF(I903=0,"",I903&amp;" "&amp;$I$4&amp;" "))&amp;(IF(J903=0,"",J903&amp;" "&amp;$J$4&amp;" ")),"")))&amp;"; "&amp;IF((B903=B902)*(AA903=AA902), "same collecting data; ", IF((B903=B902)*(Z902=Z903),"same locality; ",(IF(COUNTBLANK(L903)=1,"",$D$2&amp;L903&amp;$L$3&amp;" "&amp;$D$2))&amp;(IF(COUNTBLANK(M903)=1,"",$E$2&amp;M903&amp;$E$2&amp;", "))&amp;(IF(COUNTBLANK(N903)=1,"",N903&amp;"; "))&amp;(IF(COUNTBLANK(O903)=1,"",O903&amp;"; ")))&amp;(IF(COUNTBLANK(P903)=1,"",P903&amp;"; "))&amp;(IF(COUNTBLANK(Q903)=1,"",Q903&amp;"; "))&amp;(IF(COUNTBLANK(R903)=1,"",R903&amp;"m, "))&amp;IF((COUNTBLANK(S903)=0)*(S903&lt;&gt;S902), S903&amp;"; ","")&amp;(IF(COUNTBLANK(U903)=1,"",U903&amp;"; "))&amp;(IF(COUNTBLANK(T903)=1,"",IF(COUNTBLANK(F$2)=1,T903&amp;"; ",T903&amp;" "&amp;F$2&amp;"; "))))&amp;(IF(COUNTBLANK(V903)=1,"",V903&amp;"; "))&amp;IF((COUNTBLANK(C903)=1),"",C903)&amp;IF((B903=B904)*(K903=K904)*(L903=L904)*(M903=M904),IF(($H$2&lt;&gt;"m")*($H$2&lt;&gt;"Y"), " • ", IF((ISNUMBER(FIND(")",AE903))), " • ", "")),IF((B903=B904)*(K903=K904)," • ",". ")))</f>
        <v/>
      </c>
      <c r="AI903" s="1"/>
    </row>
    <row r="904" spans="1:35" x14ac:dyDescent="0.25">
      <c r="A904" s="3" t="str">
        <f t="shared" si="101"/>
        <v/>
      </c>
      <c r="B904" s="53" t="str">
        <f t="shared" si="99"/>
        <v/>
      </c>
      <c r="C904" s="57"/>
      <c r="D904" s="57"/>
      <c r="E904" s="57"/>
      <c r="F904" s="57"/>
      <c r="G904" s="57"/>
      <c r="H904" s="57"/>
      <c r="I904" s="57"/>
      <c r="J904" s="57"/>
      <c r="K904" s="57"/>
      <c r="L904" s="57"/>
      <c r="M904" s="54"/>
      <c r="N904" s="57"/>
      <c r="O904" s="58"/>
      <c r="P904" s="58"/>
      <c r="Q904" s="58"/>
      <c r="R904" s="58"/>
      <c r="S904" s="54"/>
      <c r="T904" s="57"/>
      <c r="U904" s="57"/>
      <c r="V904" s="57"/>
      <c r="W904" s="57"/>
      <c r="X904" s="147" t="str">
        <f>IF(COUNTBLANK(D904)=1,"",IF('order-admin-units'!$I$1&lt;&gt;"y", "", IF(COUNTBLANK(K904)=1, 'order-admin-units'!$B$1+1, VLOOKUP(K904, ordercountry, 2))))</f>
        <v/>
      </c>
      <c r="Y904" s="147" t="str">
        <f>IF(COUNTBLANK(D904)=1,"",IF('order-admin-units'!$I$1&lt;&gt;"y", "", IF(COUNTBLANK(K904:L904)&gt;0, 'order-admin-units'!$B$2+1, VLOOKUP(K904&amp;"@"&amp;L904, orderadmin, 2))))</f>
        <v/>
      </c>
      <c r="Z904" s="147" t="str">
        <f t="shared" si="102"/>
        <v/>
      </c>
      <c r="AA904" s="147" t="str">
        <f t="shared" si="103"/>
        <v/>
      </c>
      <c r="AB904" s="147" t="str">
        <f t="shared" si="104"/>
        <v/>
      </c>
      <c r="AC904" s="147" t="str">
        <f t="shared" si="100"/>
        <v/>
      </c>
      <c r="AD904" s="11" t="str">
        <f t="shared" si="105"/>
        <v/>
      </c>
      <c r="AE904" s="11" t="str">
        <f t="array" ref="AE904">IF(COUNTBLANK(D904)=1,"",IF(OR($H$2="y",$H$2="m"),IF(AA904=AA903,IF(OR(AB904=$AB$4:$AB903)=FALSE,AE903&amp;C904,AE903),"("&amp;C904)&amp;IF(AA904=AA905,IF(OR(AB905=$AB$4:$AB904)=FALSE,", ",""),") "),""))</f>
        <v/>
      </c>
      <c r="AF904" s="11" t="str">
        <f t="array" ref="AF904">IF((COUNTBLANK(D904)=0)*OR($H$2="y",$H$2="m"),IFERROR(LEFT(C904, FIND(" ",C904)-1), C904),"")</f>
        <v/>
      </c>
      <c r="AG904" s="11" t="str">
        <f t="array" ref="AG904">IF(COUNTBLANK(D904)=1,"",IF(OR($H$2="y",$H$2="m"),IF(AA904=AA903,IF(OR(AC904=$AC$4:$AC903)=FALSE,AG903&amp;AF904,AG903),"("&amp;AF904)&amp;IF(AA904=AA905,IF(OR(AC905=$AC$4:$AC904)=FALSE,", ",""),") "),""))</f>
        <v/>
      </c>
      <c r="AH904" s="10" t="str">
        <f>IF((COUNTBLANK(D904)=1),"",IF(D904=D903,AH903,"")&amp;IF(B903&lt;&gt;B904,((IF(COUNTBLANK(E904)=1,$D$3&amp;"Non-type material: "&amp;$D$3,$D$3&amp;INDEX('type-categories'!$A$2:$B$100,MATCH(E904,'type-categories'!$A$2:$A$100,0),2)&amp;$D$3))),"")&amp;(IF(K904&lt;&gt;K903,$C$2&amp;UPPER(K904)&amp;$C$2&amp;$K$3&amp;" ",(IF(B904&lt;&gt;B903,$C$2&amp;UPPER(K904)&amp;$C$2&amp;$K$3&amp;" ",""))))&amp;IF((AA904&lt;&gt;AA905)*($H$2="y"),AD904&amp;AE904,IF((AA904&lt;&gt;AA905)*($H$2="m"),AD904&amp;AG904,IF(($H$2&lt;&gt;"m")*($H$2&lt;&gt;"Y"),(IF(F904=0,"",F904&amp;" "&amp;$F$4&amp;" "))&amp;(IF(G904=0,"",G904&amp;" "&amp;$G$4&amp;" "))&amp;(IF(H904=0,"",H904&amp;" "&amp;H$4&amp;" "))&amp;(IF(I904=0,"",I904&amp;" "&amp;$I$4&amp;" "))&amp;(IF(J904=0,"",J904&amp;" "&amp;$J$4&amp;" ")),"")))&amp;"; "&amp;IF((B904=B903)*(AA904=AA903), "same collecting data; ", IF((B904=B903)*(Z903=Z904),"same locality; ",(IF(COUNTBLANK(L904)=1,"",$D$2&amp;L904&amp;$L$3&amp;" "&amp;$D$2))&amp;(IF(COUNTBLANK(M904)=1,"",$E$2&amp;M904&amp;$E$2&amp;", "))&amp;(IF(COUNTBLANK(N904)=1,"",N904&amp;"; "))&amp;(IF(COUNTBLANK(O904)=1,"",O904&amp;"; ")))&amp;(IF(COUNTBLANK(P904)=1,"",P904&amp;"; "))&amp;(IF(COUNTBLANK(Q904)=1,"",Q904&amp;"; "))&amp;(IF(COUNTBLANK(R904)=1,"",R904&amp;"m, "))&amp;IF((COUNTBLANK(S904)=0)*(S904&lt;&gt;S903), S904&amp;"; ","")&amp;(IF(COUNTBLANK(U904)=1,"",U904&amp;"; "))&amp;(IF(COUNTBLANK(T904)=1,"",IF(COUNTBLANK(F$2)=1,T904&amp;"; ",T904&amp;" "&amp;F$2&amp;"; "))))&amp;(IF(COUNTBLANK(V904)=1,"",V904&amp;"; "))&amp;IF((COUNTBLANK(C904)=1),"",C904)&amp;IF((B904=B905)*(K904=K905)*(L904=L905)*(M904=M905),IF(($H$2&lt;&gt;"m")*($H$2&lt;&gt;"Y"), " • ", IF((ISNUMBER(FIND(")",AE904))), " • ", "")),IF((B904=B905)*(K904=K905)," • ",". ")))</f>
        <v/>
      </c>
      <c r="AI904" s="1"/>
    </row>
    <row r="905" spans="1:35" x14ac:dyDescent="0.25">
      <c r="A905" s="3" t="str">
        <f t="shared" si="101"/>
        <v/>
      </c>
      <c r="B905" s="53" t="str">
        <f t="shared" si="99"/>
        <v/>
      </c>
      <c r="C905" s="57"/>
      <c r="D905" s="57"/>
      <c r="E905" s="57"/>
      <c r="F905" s="57"/>
      <c r="G905" s="57"/>
      <c r="H905" s="57"/>
      <c r="I905" s="57"/>
      <c r="J905" s="57"/>
      <c r="K905" s="57"/>
      <c r="L905" s="57"/>
      <c r="M905" s="54"/>
      <c r="N905" s="57"/>
      <c r="O905" s="58"/>
      <c r="P905" s="58"/>
      <c r="Q905" s="58"/>
      <c r="R905" s="58"/>
      <c r="S905" s="54"/>
      <c r="T905" s="57"/>
      <c r="U905" s="57"/>
      <c r="V905" s="57"/>
      <c r="W905" s="57"/>
      <c r="X905" s="147" t="str">
        <f>IF(COUNTBLANK(D905)=1,"",IF('order-admin-units'!$I$1&lt;&gt;"y", "", IF(COUNTBLANK(K905)=1, 'order-admin-units'!$B$1+1, VLOOKUP(K905, ordercountry, 2))))</f>
        <v/>
      </c>
      <c r="Y905" s="147" t="str">
        <f>IF(COUNTBLANK(D905)=1,"",IF('order-admin-units'!$I$1&lt;&gt;"y", "", IF(COUNTBLANK(K905:L905)&gt;0, 'order-admin-units'!$B$2+1, VLOOKUP(K905&amp;"@"&amp;L905, orderadmin, 2))))</f>
        <v/>
      </c>
      <c r="Z905" s="147" t="str">
        <f t="shared" si="102"/>
        <v/>
      </c>
      <c r="AA905" s="147" t="str">
        <f t="shared" si="103"/>
        <v/>
      </c>
      <c r="AB905" s="147" t="str">
        <f t="shared" si="104"/>
        <v/>
      </c>
      <c r="AC905" s="147" t="str">
        <f t="shared" si="100"/>
        <v/>
      </c>
      <c r="AD905" s="11" t="str">
        <f t="shared" si="105"/>
        <v/>
      </c>
      <c r="AE905" s="11" t="str">
        <f t="array" ref="AE905">IF(COUNTBLANK(D905)=1,"",IF(OR($H$2="y",$H$2="m"),IF(AA905=AA904,IF(OR(AB905=$AB$4:$AB904)=FALSE,AE904&amp;C905,AE904),"("&amp;C905)&amp;IF(AA905=AA906,IF(OR(AB906=$AB$4:$AB905)=FALSE,", ",""),") "),""))</f>
        <v/>
      </c>
      <c r="AF905" s="11" t="str">
        <f t="array" ref="AF905">IF((COUNTBLANK(D905)=0)*OR($H$2="y",$H$2="m"),IFERROR(LEFT(C905, FIND(" ",C905)-1), C905),"")</f>
        <v/>
      </c>
      <c r="AG905" s="11" t="str">
        <f t="array" ref="AG905">IF(COUNTBLANK(D905)=1,"",IF(OR($H$2="y",$H$2="m"),IF(AA905=AA904,IF(OR(AC905=$AC$4:$AC904)=FALSE,AG904&amp;AF905,AG904),"("&amp;AF905)&amp;IF(AA905=AA906,IF(OR(AC906=$AC$4:$AC905)=FALSE,", ",""),") "),""))</f>
        <v/>
      </c>
      <c r="AH905" s="10" t="str">
        <f>IF((COUNTBLANK(D905)=1),"",IF(D905=D904,AH904,"")&amp;IF(B904&lt;&gt;B905,((IF(COUNTBLANK(E905)=1,$D$3&amp;"Non-type material: "&amp;$D$3,$D$3&amp;INDEX('type-categories'!$A$2:$B$100,MATCH(E905,'type-categories'!$A$2:$A$100,0),2)&amp;$D$3))),"")&amp;(IF(K905&lt;&gt;K904,$C$2&amp;UPPER(K905)&amp;$C$2&amp;$K$3&amp;" ",(IF(B905&lt;&gt;B904,$C$2&amp;UPPER(K905)&amp;$C$2&amp;$K$3&amp;" ",""))))&amp;IF((AA905&lt;&gt;AA906)*($H$2="y"),AD905&amp;AE905,IF((AA905&lt;&gt;AA906)*($H$2="m"),AD905&amp;AG905,IF(($H$2&lt;&gt;"m")*($H$2&lt;&gt;"Y"),(IF(F905=0,"",F905&amp;" "&amp;$F$4&amp;" "))&amp;(IF(G905=0,"",G905&amp;" "&amp;$G$4&amp;" "))&amp;(IF(H905=0,"",H905&amp;" "&amp;H$4&amp;" "))&amp;(IF(I905=0,"",I905&amp;" "&amp;$I$4&amp;" "))&amp;(IF(J905=0,"",J905&amp;" "&amp;$J$4&amp;" ")),"")))&amp;"; "&amp;IF((B905=B904)*(AA905=AA904), "same collecting data; ", IF((B905=B904)*(Z904=Z905),"same locality; ",(IF(COUNTBLANK(L905)=1,"",$D$2&amp;L905&amp;$L$3&amp;" "&amp;$D$2))&amp;(IF(COUNTBLANK(M905)=1,"",$E$2&amp;M905&amp;$E$2&amp;", "))&amp;(IF(COUNTBLANK(N905)=1,"",N905&amp;"; "))&amp;(IF(COUNTBLANK(O905)=1,"",O905&amp;"; ")))&amp;(IF(COUNTBLANK(P905)=1,"",P905&amp;"; "))&amp;(IF(COUNTBLANK(Q905)=1,"",Q905&amp;"; "))&amp;(IF(COUNTBLANK(R905)=1,"",R905&amp;"m, "))&amp;IF((COUNTBLANK(S905)=0)*(S905&lt;&gt;S904), S905&amp;"; ","")&amp;(IF(COUNTBLANK(U905)=1,"",U905&amp;"; "))&amp;(IF(COUNTBLANK(T905)=1,"",IF(COUNTBLANK(F$2)=1,T905&amp;"; ",T905&amp;" "&amp;F$2&amp;"; "))))&amp;(IF(COUNTBLANK(V905)=1,"",V905&amp;"; "))&amp;IF((COUNTBLANK(C905)=1),"",C905)&amp;IF((B905=B906)*(K905=K906)*(L905=L906)*(M905=M906),IF(($H$2&lt;&gt;"m")*($H$2&lt;&gt;"Y"), " • ", IF((ISNUMBER(FIND(")",AE905))), " • ", "")),IF((B905=B906)*(K905=K906)," • ",". ")))</f>
        <v/>
      </c>
      <c r="AI905" s="1"/>
    </row>
    <row r="906" spans="1:35" x14ac:dyDescent="0.25">
      <c r="A906" s="3" t="str">
        <f t="shared" si="101"/>
        <v/>
      </c>
      <c r="B906" s="53" t="str">
        <f t="shared" si="99"/>
        <v/>
      </c>
      <c r="C906" s="57"/>
      <c r="D906" s="57"/>
      <c r="E906" s="57"/>
      <c r="F906" s="57"/>
      <c r="G906" s="57"/>
      <c r="H906" s="57"/>
      <c r="I906" s="57"/>
      <c r="J906" s="57"/>
      <c r="K906" s="57"/>
      <c r="L906" s="57"/>
      <c r="M906" s="54"/>
      <c r="N906" s="57"/>
      <c r="O906" s="58"/>
      <c r="P906" s="58"/>
      <c r="Q906" s="58"/>
      <c r="R906" s="58"/>
      <c r="S906" s="54"/>
      <c r="T906" s="57"/>
      <c r="U906" s="57"/>
      <c r="V906" s="57"/>
      <c r="W906" s="57"/>
      <c r="X906" s="147" t="str">
        <f>IF(COUNTBLANK(D906)=1,"",IF('order-admin-units'!$I$1&lt;&gt;"y", "", IF(COUNTBLANK(K906)=1, 'order-admin-units'!$B$1+1, VLOOKUP(K906, ordercountry, 2))))</f>
        <v/>
      </c>
      <c r="Y906" s="147" t="str">
        <f>IF(COUNTBLANK(D906)=1,"",IF('order-admin-units'!$I$1&lt;&gt;"y", "", IF(COUNTBLANK(K906:L906)&gt;0, 'order-admin-units'!$B$2+1, VLOOKUP(K906&amp;"@"&amp;L906, orderadmin, 2))))</f>
        <v/>
      </c>
      <c r="Z906" s="147" t="str">
        <f t="shared" si="102"/>
        <v/>
      </c>
      <c r="AA906" s="147" t="str">
        <f t="shared" si="103"/>
        <v/>
      </c>
      <c r="AB906" s="147" t="str">
        <f t="shared" si="104"/>
        <v/>
      </c>
      <c r="AC906" s="147" t="str">
        <f t="shared" si="100"/>
        <v/>
      </c>
      <c r="AD906" s="11" t="str">
        <f t="shared" si="105"/>
        <v/>
      </c>
      <c r="AE906" s="11" t="str">
        <f t="array" ref="AE906">IF(COUNTBLANK(D906)=1,"",IF(OR($H$2="y",$H$2="m"),IF(AA906=AA905,IF(OR(AB906=$AB$4:$AB905)=FALSE,AE905&amp;C906,AE905),"("&amp;C906)&amp;IF(AA906=AA907,IF(OR(AB907=$AB$4:$AB906)=FALSE,", ",""),") "),""))</f>
        <v/>
      </c>
      <c r="AF906" s="11" t="str">
        <f t="array" ref="AF906">IF((COUNTBLANK(D906)=0)*OR($H$2="y",$H$2="m"),IFERROR(LEFT(C906, FIND(" ",C906)-1), C906),"")</f>
        <v/>
      </c>
      <c r="AG906" s="11" t="str">
        <f t="array" ref="AG906">IF(COUNTBLANK(D906)=1,"",IF(OR($H$2="y",$H$2="m"),IF(AA906=AA905,IF(OR(AC906=$AC$4:$AC905)=FALSE,AG905&amp;AF906,AG905),"("&amp;AF906)&amp;IF(AA906=AA907,IF(OR(AC907=$AC$4:$AC906)=FALSE,", ",""),") "),""))</f>
        <v/>
      </c>
      <c r="AH906" s="10" t="str">
        <f>IF((COUNTBLANK(D906)=1),"",IF(D906=D905,AH905,"")&amp;IF(B905&lt;&gt;B906,((IF(COUNTBLANK(E906)=1,$D$3&amp;"Non-type material: "&amp;$D$3,$D$3&amp;INDEX('type-categories'!$A$2:$B$100,MATCH(E906,'type-categories'!$A$2:$A$100,0),2)&amp;$D$3))),"")&amp;(IF(K906&lt;&gt;K905,$C$2&amp;UPPER(K906)&amp;$C$2&amp;$K$3&amp;" ",(IF(B906&lt;&gt;B905,$C$2&amp;UPPER(K906)&amp;$C$2&amp;$K$3&amp;" ",""))))&amp;IF((AA906&lt;&gt;AA907)*($H$2="y"),AD906&amp;AE906,IF((AA906&lt;&gt;AA907)*($H$2="m"),AD906&amp;AG906,IF(($H$2&lt;&gt;"m")*($H$2&lt;&gt;"Y"),(IF(F906=0,"",F906&amp;" "&amp;$F$4&amp;" "))&amp;(IF(G906=0,"",G906&amp;" "&amp;$G$4&amp;" "))&amp;(IF(H906=0,"",H906&amp;" "&amp;H$4&amp;" "))&amp;(IF(I906=0,"",I906&amp;" "&amp;$I$4&amp;" "))&amp;(IF(J906=0,"",J906&amp;" "&amp;$J$4&amp;" ")),"")))&amp;"; "&amp;IF((B906=B905)*(AA906=AA905), "same collecting data; ", IF((B906=B905)*(Z905=Z906),"same locality; ",(IF(COUNTBLANK(L906)=1,"",$D$2&amp;L906&amp;$L$3&amp;" "&amp;$D$2))&amp;(IF(COUNTBLANK(M906)=1,"",$E$2&amp;M906&amp;$E$2&amp;", "))&amp;(IF(COUNTBLANK(N906)=1,"",N906&amp;"; "))&amp;(IF(COUNTBLANK(O906)=1,"",O906&amp;"; ")))&amp;(IF(COUNTBLANK(P906)=1,"",P906&amp;"; "))&amp;(IF(COUNTBLANK(Q906)=1,"",Q906&amp;"; "))&amp;(IF(COUNTBLANK(R906)=1,"",R906&amp;"m, "))&amp;IF((COUNTBLANK(S906)=0)*(S906&lt;&gt;S905), S906&amp;"; ","")&amp;(IF(COUNTBLANK(U906)=1,"",U906&amp;"; "))&amp;(IF(COUNTBLANK(T906)=1,"",IF(COUNTBLANK(F$2)=1,T906&amp;"; ",T906&amp;" "&amp;F$2&amp;"; "))))&amp;(IF(COUNTBLANK(V906)=1,"",V906&amp;"; "))&amp;IF((COUNTBLANK(C906)=1),"",C906)&amp;IF((B906=B907)*(K906=K907)*(L906=L907)*(M906=M907),IF(($H$2&lt;&gt;"m")*($H$2&lt;&gt;"Y"), " • ", IF((ISNUMBER(FIND(")",AE906))), " • ", "")),IF((B906=B907)*(K906=K907)," • ",". ")))</f>
        <v/>
      </c>
      <c r="AI906" s="1"/>
    </row>
    <row r="907" spans="1:35" x14ac:dyDescent="0.25">
      <c r="A907" s="3" t="str">
        <f t="shared" si="101"/>
        <v/>
      </c>
      <c r="B907" s="53" t="str">
        <f t="shared" si="99"/>
        <v/>
      </c>
      <c r="C907" s="57"/>
      <c r="D907" s="57"/>
      <c r="E907" s="57"/>
      <c r="F907" s="57"/>
      <c r="G907" s="57"/>
      <c r="H907" s="57"/>
      <c r="I907" s="57"/>
      <c r="J907" s="57"/>
      <c r="K907" s="57"/>
      <c r="L907" s="57"/>
      <c r="M907" s="54"/>
      <c r="N907" s="57"/>
      <c r="O907" s="58"/>
      <c r="P907" s="58"/>
      <c r="Q907" s="58"/>
      <c r="R907" s="58"/>
      <c r="S907" s="54"/>
      <c r="T907" s="57"/>
      <c r="U907" s="57"/>
      <c r="V907" s="57"/>
      <c r="W907" s="57"/>
      <c r="X907" s="147" t="str">
        <f>IF(COUNTBLANK(D907)=1,"",IF('order-admin-units'!$I$1&lt;&gt;"y", "", IF(COUNTBLANK(K907)=1, 'order-admin-units'!$B$1+1, VLOOKUP(K907, ordercountry, 2))))</f>
        <v/>
      </c>
      <c r="Y907" s="147" t="str">
        <f>IF(COUNTBLANK(D907)=1,"",IF('order-admin-units'!$I$1&lt;&gt;"y", "", IF(COUNTBLANK(K907:L907)&gt;0, 'order-admin-units'!$B$2+1, VLOOKUP(K907&amp;"@"&amp;L907, orderadmin, 2))))</f>
        <v/>
      </c>
      <c r="Z907" s="147" t="str">
        <f t="shared" si="102"/>
        <v/>
      </c>
      <c r="AA907" s="147" t="str">
        <f t="shared" si="103"/>
        <v/>
      </c>
      <c r="AB907" s="147" t="str">
        <f t="shared" si="104"/>
        <v/>
      </c>
      <c r="AC907" s="147" t="str">
        <f t="shared" si="100"/>
        <v/>
      </c>
      <c r="AD907" s="11" t="str">
        <f t="shared" si="105"/>
        <v/>
      </c>
      <c r="AE907" s="11" t="str">
        <f t="array" ref="AE907">IF(COUNTBLANK(D907)=1,"",IF(OR($H$2="y",$H$2="m"),IF(AA907=AA906,IF(OR(AB907=$AB$4:$AB906)=FALSE,AE906&amp;C907,AE906),"("&amp;C907)&amp;IF(AA907=AA908,IF(OR(AB908=$AB$4:$AB907)=FALSE,", ",""),") "),""))</f>
        <v/>
      </c>
      <c r="AF907" s="11" t="str">
        <f t="array" ref="AF907">IF((COUNTBLANK(D907)=0)*OR($H$2="y",$H$2="m"),IFERROR(LEFT(C907, FIND(" ",C907)-1), C907),"")</f>
        <v/>
      </c>
      <c r="AG907" s="11" t="str">
        <f t="array" ref="AG907">IF(COUNTBLANK(D907)=1,"",IF(OR($H$2="y",$H$2="m"),IF(AA907=AA906,IF(OR(AC907=$AC$4:$AC906)=FALSE,AG906&amp;AF907,AG906),"("&amp;AF907)&amp;IF(AA907=AA908,IF(OR(AC908=$AC$4:$AC907)=FALSE,", ",""),") "),""))</f>
        <v/>
      </c>
      <c r="AH907" s="10" t="str">
        <f>IF((COUNTBLANK(D907)=1),"",IF(D907=D906,AH906,"")&amp;IF(B906&lt;&gt;B907,((IF(COUNTBLANK(E907)=1,$D$3&amp;"Non-type material: "&amp;$D$3,$D$3&amp;INDEX('type-categories'!$A$2:$B$100,MATCH(E907,'type-categories'!$A$2:$A$100,0),2)&amp;$D$3))),"")&amp;(IF(K907&lt;&gt;K906,$C$2&amp;UPPER(K907)&amp;$C$2&amp;$K$3&amp;" ",(IF(B907&lt;&gt;B906,$C$2&amp;UPPER(K907)&amp;$C$2&amp;$K$3&amp;" ",""))))&amp;IF((AA907&lt;&gt;AA908)*($H$2="y"),AD907&amp;AE907,IF((AA907&lt;&gt;AA908)*($H$2="m"),AD907&amp;AG907,IF(($H$2&lt;&gt;"m")*($H$2&lt;&gt;"Y"),(IF(F907=0,"",F907&amp;" "&amp;$F$4&amp;" "))&amp;(IF(G907=0,"",G907&amp;" "&amp;$G$4&amp;" "))&amp;(IF(H907=0,"",H907&amp;" "&amp;H$4&amp;" "))&amp;(IF(I907=0,"",I907&amp;" "&amp;$I$4&amp;" "))&amp;(IF(J907=0,"",J907&amp;" "&amp;$J$4&amp;" ")),"")))&amp;"; "&amp;IF((B907=B906)*(AA907=AA906), "same collecting data; ", IF((B907=B906)*(Z906=Z907),"same locality; ",(IF(COUNTBLANK(L907)=1,"",$D$2&amp;L907&amp;$L$3&amp;" "&amp;$D$2))&amp;(IF(COUNTBLANK(M907)=1,"",$E$2&amp;M907&amp;$E$2&amp;", "))&amp;(IF(COUNTBLANK(N907)=1,"",N907&amp;"; "))&amp;(IF(COUNTBLANK(O907)=1,"",O907&amp;"; ")))&amp;(IF(COUNTBLANK(P907)=1,"",P907&amp;"; "))&amp;(IF(COUNTBLANK(Q907)=1,"",Q907&amp;"; "))&amp;(IF(COUNTBLANK(R907)=1,"",R907&amp;"m, "))&amp;IF((COUNTBLANK(S907)=0)*(S907&lt;&gt;S906), S907&amp;"; ","")&amp;(IF(COUNTBLANK(U907)=1,"",U907&amp;"; "))&amp;(IF(COUNTBLANK(T907)=1,"",IF(COUNTBLANK(F$2)=1,T907&amp;"; ",T907&amp;" "&amp;F$2&amp;"; "))))&amp;(IF(COUNTBLANK(V907)=1,"",V907&amp;"; "))&amp;IF((COUNTBLANK(C907)=1),"",C907)&amp;IF((B907=B908)*(K907=K908)*(L907=L908)*(M907=M908),IF(($H$2&lt;&gt;"m")*($H$2&lt;&gt;"Y"), " • ", IF((ISNUMBER(FIND(")",AE907))), " • ", "")),IF((B907=B908)*(K907=K908)," • ",". ")))</f>
        <v/>
      </c>
      <c r="AI907" s="1"/>
    </row>
    <row r="908" spans="1:35" x14ac:dyDescent="0.25">
      <c r="A908" s="3" t="str">
        <f t="shared" si="101"/>
        <v/>
      </c>
      <c r="B908" s="53" t="str">
        <f t="shared" si="99"/>
        <v/>
      </c>
      <c r="C908" s="57"/>
      <c r="D908" s="57"/>
      <c r="E908" s="57"/>
      <c r="F908" s="57"/>
      <c r="G908" s="57"/>
      <c r="H908" s="57"/>
      <c r="I908" s="57"/>
      <c r="J908" s="57"/>
      <c r="K908" s="57"/>
      <c r="L908" s="57"/>
      <c r="M908" s="54"/>
      <c r="N908" s="57"/>
      <c r="O908" s="58"/>
      <c r="P908" s="58"/>
      <c r="Q908" s="58"/>
      <c r="R908" s="58"/>
      <c r="S908" s="54"/>
      <c r="T908" s="57"/>
      <c r="U908" s="57"/>
      <c r="V908" s="57"/>
      <c r="W908" s="57"/>
      <c r="X908" s="147" t="str">
        <f>IF(COUNTBLANK(D908)=1,"",IF('order-admin-units'!$I$1&lt;&gt;"y", "", IF(COUNTBLANK(K908)=1, 'order-admin-units'!$B$1+1, VLOOKUP(K908, ordercountry, 2))))</f>
        <v/>
      </c>
      <c r="Y908" s="147" t="str">
        <f>IF(COUNTBLANK(D908)=1,"",IF('order-admin-units'!$I$1&lt;&gt;"y", "", IF(COUNTBLANK(K908:L908)&gt;0, 'order-admin-units'!$B$2+1, VLOOKUP(K908&amp;"@"&amp;L908, orderadmin, 2))))</f>
        <v/>
      </c>
      <c r="Z908" s="147" t="str">
        <f t="shared" si="102"/>
        <v/>
      </c>
      <c r="AA908" s="147" t="str">
        <f t="shared" si="103"/>
        <v/>
      </c>
      <c r="AB908" s="147" t="str">
        <f t="shared" si="104"/>
        <v/>
      </c>
      <c r="AC908" s="147" t="str">
        <f t="shared" si="100"/>
        <v/>
      </c>
      <c r="AD908" s="11" t="str">
        <f t="shared" si="105"/>
        <v/>
      </c>
      <c r="AE908" s="11" t="str">
        <f t="array" ref="AE908">IF(COUNTBLANK(D908)=1,"",IF(OR($H$2="y",$H$2="m"),IF(AA908=AA907,IF(OR(AB908=$AB$4:$AB907)=FALSE,AE907&amp;C908,AE907),"("&amp;C908)&amp;IF(AA908=AA909,IF(OR(AB909=$AB$4:$AB908)=FALSE,", ",""),") "),""))</f>
        <v/>
      </c>
      <c r="AF908" s="11" t="str">
        <f t="array" ref="AF908">IF((COUNTBLANK(D908)=0)*OR($H$2="y",$H$2="m"),IFERROR(LEFT(C908, FIND(" ",C908)-1), C908),"")</f>
        <v/>
      </c>
      <c r="AG908" s="11" t="str">
        <f t="array" ref="AG908">IF(COUNTBLANK(D908)=1,"",IF(OR($H$2="y",$H$2="m"),IF(AA908=AA907,IF(OR(AC908=$AC$4:$AC907)=FALSE,AG907&amp;AF908,AG907),"("&amp;AF908)&amp;IF(AA908=AA909,IF(OR(AC909=$AC$4:$AC908)=FALSE,", ",""),") "),""))</f>
        <v/>
      </c>
      <c r="AH908" s="10" t="str">
        <f>IF((COUNTBLANK(D908)=1),"",IF(D908=D907,AH907,"")&amp;IF(B907&lt;&gt;B908,((IF(COUNTBLANK(E908)=1,$D$3&amp;"Non-type material: "&amp;$D$3,$D$3&amp;INDEX('type-categories'!$A$2:$B$100,MATCH(E908,'type-categories'!$A$2:$A$100,0),2)&amp;$D$3))),"")&amp;(IF(K908&lt;&gt;K907,$C$2&amp;UPPER(K908)&amp;$C$2&amp;$K$3&amp;" ",(IF(B908&lt;&gt;B907,$C$2&amp;UPPER(K908)&amp;$C$2&amp;$K$3&amp;" ",""))))&amp;IF((AA908&lt;&gt;AA909)*($H$2="y"),AD908&amp;AE908,IF((AA908&lt;&gt;AA909)*($H$2="m"),AD908&amp;AG908,IF(($H$2&lt;&gt;"m")*($H$2&lt;&gt;"Y"),(IF(F908=0,"",F908&amp;" "&amp;$F$4&amp;" "))&amp;(IF(G908=0,"",G908&amp;" "&amp;$G$4&amp;" "))&amp;(IF(H908=0,"",H908&amp;" "&amp;H$4&amp;" "))&amp;(IF(I908=0,"",I908&amp;" "&amp;$I$4&amp;" "))&amp;(IF(J908=0,"",J908&amp;" "&amp;$J$4&amp;" ")),"")))&amp;"; "&amp;IF((B908=B907)*(AA908=AA907), "same collecting data; ", IF((B908=B907)*(Z907=Z908),"same locality; ",(IF(COUNTBLANK(L908)=1,"",$D$2&amp;L908&amp;$L$3&amp;" "&amp;$D$2))&amp;(IF(COUNTBLANK(M908)=1,"",$E$2&amp;M908&amp;$E$2&amp;", "))&amp;(IF(COUNTBLANK(N908)=1,"",N908&amp;"; "))&amp;(IF(COUNTBLANK(O908)=1,"",O908&amp;"; ")))&amp;(IF(COUNTBLANK(P908)=1,"",P908&amp;"; "))&amp;(IF(COUNTBLANK(Q908)=1,"",Q908&amp;"; "))&amp;(IF(COUNTBLANK(R908)=1,"",R908&amp;"m, "))&amp;IF((COUNTBLANK(S908)=0)*(S908&lt;&gt;S907), S908&amp;"; ","")&amp;(IF(COUNTBLANK(U908)=1,"",U908&amp;"; "))&amp;(IF(COUNTBLANK(T908)=1,"",IF(COUNTBLANK(F$2)=1,T908&amp;"; ",T908&amp;" "&amp;F$2&amp;"; "))))&amp;(IF(COUNTBLANK(V908)=1,"",V908&amp;"; "))&amp;IF((COUNTBLANK(C908)=1),"",C908)&amp;IF((B908=B909)*(K908=K909)*(L908=L909)*(M908=M909),IF(($H$2&lt;&gt;"m")*($H$2&lt;&gt;"Y"), " • ", IF((ISNUMBER(FIND(")",AE908))), " • ", "")),IF((B908=B909)*(K908=K909)," • ",". ")))</f>
        <v/>
      </c>
      <c r="AI908" s="1"/>
    </row>
    <row r="909" spans="1:35" x14ac:dyDescent="0.25">
      <c r="A909" s="3" t="str">
        <f t="shared" si="101"/>
        <v/>
      </c>
      <c r="B909" s="53" t="str">
        <f t="shared" si="99"/>
        <v/>
      </c>
      <c r="C909" s="57"/>
      <c r="D909" s="57"/>
      <c r="E909" s="57"/>
      <c r="F909" s="57"/>
      <c r="G909" s="57"/>
      <c r="H909" s="57"/>
      <c r="I909" s="57"/>
      <c r="J909" s="57"/>
      <c r="K909" s="57"/>
      <c r="L909" s="57"/>
      <c r="M909" s="54"/>
      <c r="N909" s="57"/>
      <c r="O909" s="58"/>
      <c r="P909" s="58"/>
      <c r="Q909" s="58"/>
      <c r="R909" s="58"/>
      <c r="S909" s="54"/>
      <c r="T909" s="57"/>
      <c r="U909" s="57"/>
      <c r="V909" s="57"/>
      <c r="W909" s="57"/>
      <c r="X909" s="147" t="str">
        <f>IF(COUNTBLANK(D909)=1,"",IF('order-admin-units'!$I$1&lt;&gt;"y", "", IF(COUNTBLANK(K909)=1, 'order-admin-units'!$B$1+1, VLOOKUP(K909, ordercountry, 2))))</f>
        <v/>
      </c>
      <c r="Y909" s="147" t="str">
        <f>IF(COUNTBLANK(D909)=1,"",IF('order-admin-units'!$I$1&lt;&gt;"y", "", IF(COUNTBLANK(K909:L909)&gt;0, 'order-admin-units'!$B$2+1, VLOOKUP(K909&amp;"@"&amp;L909, orderadmin, 2))))</f>
        <v/>
      </c>
      <c r="Z909" s="147" t="str">
        <f t="shared" si="102"/>
        <v/>
      </c>
      <c r="AA909" s="147" t="str">
        <f t="shared" si="103"/>
        <v/>
      </c>
      <c r="AB909" s="147" t="str">
        <f t="shared" si="104"/>
        <v/>
      </c>
      <c r="AC909" s="147" t="str">
        <f t="shared" si="100"/>
        <v/>
      </c>
      <c r="AD909" s="11" t="str">
        <f t="shared" si="105"/>
        <v/>
      </c>
      <c r="AE909" s="11" t="str">
        <f t="array" ref="AE909">IF(COUNTBLANK(D909)=1,"",IF(OR($H$2="y",$H$2="m"),IF(AA909=AA908,IF(OR(AB909=$AB$4:$AB908)=FALSE,AE908&amp;C909,AE908),"("&amp;C909)&amp;IF(AA909=AA910,IF(OR(AB910=$AB$4:$AB909)=FALSE,", ",""),") "),""))</f>
        <v/>
      </c>
      <c r="AF909" s="11" t="str">
        <f t="array" ref="AF909">IF((COUNTBLANK(D909)=0)*OR($H$2="y",$H$2="m"),IFERROR(LEFT(C909, FIND(" ",C909)-1), C909),"")</f>
        <v/>
      </c>
      <c r="AG909" s="11" t="str">
        <f t="array" ref="AG909">IF(COUNTBLANK(D909)=1,"",IF(OR($H$2="y",$H$2="m"),IF(AA909=AA908,IF(OR(AC909=$AC$4:$AC908)=FALSE,AG908&amp;AF909,AG908),"("&amp;AF909)&amp;IF(AA909=AA910,IF(OR(AC910=$AC$4:$AC909)=FALSE,", ",""),") "),""))</f>
        <v/>
      </c>
      <c r="AH909" s="10" t="str">
        <f>IF((COUNTBLANK(D909)=1),"",IF(D909=D908,AH908,"")&amp;IF(B908&lt;&gt;B909,((IF(COUNTBLANK(E909)=1,$D$3&amp;"Non-type material: "&amp;$D$3,$D$3&amp;INDEX('type-categories'!$A$2:$B$100,MATCH(E909,'type-categories'!$A$2:$A$100,0),2)&amp;$D$3))),"")&amp;(IF(K909&lt;&gt;K908,$C$2&amp;UPPER(K909)&amp;$C$2&amp;$K$3&amp;" ",(IF(B909&lt;&gt;B908,$C$2&amp;UPPER(K909)&amp;$C$2&amp;$K$3&amp;" ",""))))&amp;IF((AA909&lt;&gt;AA910)*($H$2="y"),AD909&amp;AE909,IF((AA909&lt;&gt;AA910)*($H$2="m"),AD909&amp;AG909,IF(($H$2&lt;&gt;"m")*($H$2&lt;&gt;"Y"),(IF(F909=0,"",F909&amp;" "&amp;$F$4&amp;" "))&amp;(IF(G909=0,"",G909&amp;" "&amp;$G$4&amp;" "))&amp;(IF(H909=0,"",H909&amp;" "&amp;H$4&amp;" "))&amp;(IF(I909=0,"",I909&amp;" "&amp;$I$4&amp;" "))&amp;(IF(J909=0,"",J909&amp;" "&amp;$J$4&amp;" ")),"")))&amp;"; "&amp;IF((B909=B908)*(AA909=AA908), "same collecting data; ", IF((B909=B908)*(Z908=Z909),"same locality; ",(IF(COUNTBLANK(L909)=1,"",$D$2&amp;L909&amp;$L$3&amp;" "&amp;$D$2))&amp;(IF(COUNTBLANK(M909)=1,"",$E$2&amp;M909&amp;$E$2&amp;", "))&amp;(IF(COUNTBLANK(N909)=1,"",N909&amp;"; "))&amp;(IF(COUNTBLANK(O909)=1,"",O909&amp;"; ")))&amp;(IF(COUNTBLANK(P909)=1,"",P909&amp;"; "))&amp;(IF(COUNTBLANK(Q909)=1,"",Q909&amp;"; "))&amp;(IF(COUNTBLANK(R909)=1,"",R909&amp;"m, "))&amp;IF((COUNTBLANK(S909)=0)*(S909&lt;&gt;S908), S909&amp;"; ","")&amp;(IF(COUNTBLANK(U909)=1,"",U909&amp;"; "))&amp;(IF(COUNTBLANK(T909)=1,"",IF(COUNTBLANK(F$2)=1,T909&amp;"; ",T909&amp;" "&amp;F$2&amp;"; "))))&amp;(IF(COUNTBLANK(V909)=1,"",V909&amp;"; "))&amp;IF((COUNTBLANK(C909)=1),"",C909)&amp;IF((B909=B910)*(K909=K910)*(L909=L910)*(M909=M910),IF(($H$2&lt;&gt;"m")*($H$2&lt;&gt;"Y"), " • ", IF((ISNUMBER(FIND(")",AE909))), " • ", "")),IF((B909=B910)*(K909=K910)," • ",". ")))</f>
        <v/>
      </c>
      <c r="AI909" s="1"/>
    </row>
    <row r="910" spans="1:35" x14ac:dyDescent="0.25">
      <c r="A910" s="3" t="str">
        <f t="shared" si="101"/>
        <v/>
      </c>
      <c r="B910" s="53" t="str">
        <f t="shared" si="99"/>
        <v/>
      </c>
      <c r="C910" s="57"/>
      <c r="D910" s="57"/>
      <c r="E910" s="57"/>
      <c r="F910" s="57"/>
      <c r="G910" s="57"/>
      <c r="H910" s="57"/>
      <c r="I910" s="57"/>
      <c r="J910" s="57"/>
      <c r="K910" s="57"/>
      <c r="L910" s="57"/>
      <c r="M910" s="54"/>
      <c r="N910" s="57"/>
      <c r="O910" s="58"/>
      <c r="P910" s="58"/>
      <c r="Q910" s="58"/>
      <c r="R910" s="58"/>
      <c r="S910" s="54"/>
      <c r="T910" s="57"/>
      <c r="U910" s="57"/>
      <c r="V910" s="57"/>
      <c r="W910" s="57"/>
      <c r="X910" s="147" t="str">
        <f>IF(COUNTBLANK(D910)=1,"",IF('order-admin-units'!$I$1&lt;&gt;"y", "", IF(COUNTBLANK(K910)=1, 'order-admin-units'!$B$1+1, VLOOKUP(K910, ordercountry, 2))))</f>
        <v/>
      </c>
      <c r="Y910" s="147" t="str">
        <f>IF(COUNTBLANK(D910)=1,"",IF('order-admin-units'!$I$1&lt;&gt;"y", "", IF(COUNTBLANK(K910:L910)&gt;0, 'order-admin-units'!$B$2+1, VLOOKUP(K910&amp;"@"&amp;L910, orderadmin, 2))))</f>
        <v/>
      </c>
      <c r="Z910" s="147" t="str">
        <f t="shared" si="102"/>
        <v/>
      </c>
      <c r="AA910" s="147" t="str">
        <f t="shared" si="103"/>
        <v/>
      </c>
      <c r="AB910" s="147" t="str">
        <f t="shared" si="104"/>
        <v/>
      </c>
      <c r="AC910" s="147" t="str">
        <f t="shared" si="100"/>
        <v/>
      </c>
      <c r="AD910" s="11" t="str">
        <f t="shared" si="105"/>
        <v/>
      </c>
      <c r="AE910" s="11" t="str">
        <f t="array" ref="AE910">IF(COUNTBLANK(D910)=1,"",IF(OR($H$2="y",$H$2="m"),IF(AA910=AA909,IF(OR(AB910=$AB$4:$AB909)=FALSE,AE909&amp;C910,AE909),"("&amp;C910)&amp;IF(AA910=AA911,IF(OR(AB911=$AB$4:$AB910)=FALSE,", ",""),") "),""))</f>
        <v/>
      </c>
      <c r="AF910" s="11" t="str">
        <f t="array" ref="AF910">IF((COUNTBLANK(D910)=0)*OR($H$2="y",$H$2="m"),IFERROR(LEFT(C910, FIND(" ",C910)-1), C910),"")</f>
        <v/>
      </c>
      <c r="AG910" s="11" t="str">
        <f t="array" ref="AG910">IF(COUNTBLANK(D910)=1,"",IF(OR($H$2="y",$H$2="m"),IF(AA910=AA909,IF(OR(AC910=$AC$4:$AC909)=FALSE,AG909&amp;AF910,AG909),"("&amp;AF910)&amp;IF(AA910=AA911,IF(OR(AC911=$AC$4:$AC910)=FALSE,", ",""),") "),""))</f>
        <v/>
      </c>
      <c r="AH910" s="10" t="str">
        <f>IF((COUNTBLANK(D910)=1),"",IF(D910=D909,AH909,"")&amp;IF(B909&lt;&gt;B910,((IF(COUNTBLANK(E910)=1,$D$3&amp;"Non-type material: "&amp;$D$3,$D$3&amp;INDEX('type-categories'!$A$2:$B$100,MATCH(E910,'type-categories'!$A$2:$A$100,0),2)&amp;$D$3))),"")&amp;(IF(K910&lt;&gt;K909,$C$2&amp;UPPER(K910)&amp;$C$2&amp;$K$3&amp;" ",(IF(B910&lt;&gt;B909,$C$2&amp;UPPER(K910)&amp;$C$2&amp;$K$3&amp;" ",""))))&amp;IF((AA910&lt;&gt;AA911)*($H$2="y"),AD910&amp;AE910,IF((AA910&lt;&gt;AA911)*($H$2="m"),AD910&amp;AG910,IF(($H$2&lt;&gt;"m")*($H$2&lt;&gt;"Y"),(IF(F910=0,"",F910&amp;" "&amp;$F$4&amp;" "))&amp;(IF(G910=0,"",G910&amp;" "&amp;$G$4&amp;" "))&amp;(IF(H910=0,"",H910&amp;" "&amp;H$4&amp;" "))&amp;(IF(I910=0,"",I910&amp;" "&amp;$I$4&amp;" "))&amp;(IF(J910=0,"",J910&amp;" "&amp;$J$4&amp;" ")),"")))&amp;"; "&amp;IF((B910=B909)*(AA910=AA909), "same collecting data; ", IF((B910=B909)*(Z909=Z910),"same locality; ",(IF(COUNTBLANK(L910)=1,"",$D$2&amp;L910&amp;$L$3&amp;" "&amp;$D$2))&amp;(IF(COUNTBLANK(M910)=1,"",$E$2&amp;M910&amp;$E$2&amp;", "))&amp;(IF(COUNTBLANK(N910)=1,"",N910&amp;"; "))&amp;(IF(COUNTBLANK(O910)=1,"",O910&amp;"; ")))&amp;(IF(COUNTBLANK(P910)=1,"",P910&amp;"; "))&amp;(IF(COUNTBLANK(Q910)=1,"",Q910&amp;"; "))&amp;(IF(COUNTBLANK(R910)=1,"",R910&amp;"m, "))&amp;IF((COUNTBLANK(S910)=0)*(S910&lt;&gt;S909), S910&amp;"; ","")&amp;(IF(COUNTBLANK(U910)=1,"",U910&amp;"; "))&amp;(IF(COUNTBLANK(T910)=1,"",IF(COUNTBLANK(F$2)=1,T910&amp;"; ",T910&amp;" "&amp;F$2&amp;"; "))))&amp;(IF(COUNTBLANK(V910)=1,"",V910&amp;"; "))&amp;IF((COUNTBLANK(C910)=1),"",C910)&amp;IF((B910=B911)*(K910=K911)*(L910=L911)*(M910=M911),IF(($H$2&lt;&gt;"m")*($H$2&lt;&gt;"Y"), " • ", IF((ISNUMBER(FIND(")",AE910))), " • ", "")),IF((B910=B911)*(K910=K911)," • ",". ")))</f>
        <v/>
      </c>
      <c r="AI910" s="1"/>
    </row>
    <row r="911" spans="1:35" x14ac:dyDescent="0.25">
      <c r="A911" s="3" t="str">
        <f t="shared" si="101"/>
        <v/>
      </c>
      <c r="B911" s="53" t="str">
        <f t="shared" si="99"/>
        <v/>
      </c>
      <c r="C911" s="57"/>
      <c r="D911" s="57"/>
      <c r="E911" s="57"/>
      <c r="F911" s="57"/>
      <c r="G911" s="57"/>
      <c r="H911" s="57"/>
      <c r="I911" s="57"/>
      <c r="J911" s="57"/>
      <c r="K911" s="57"/>
      <c r="L911" s="57"/>
      <c r="M911" s="54"/>
      <c r="N911" s="57"/>
      <c r="O911" s="58"/>
      <c r="P911" s="58"/>
      <c r="Q911" s="58"/>
      <c r="R911" s="58"/>
      <c r="S911" s="54"/>
      <c r="T911" s="57"/>
      <c r="U911" s="57"/>
      <c r="V911" s="57"/>
      <c r="W911" s="57"/>
      <c r="X911" s="147" t="str">
        <f>IF(COUNTBLANK(D911)=1,"",IF('order-admin-units'!$I$1&lt;&gt;"y", "", IF(COUNTBLANK(K911)=1, 'order-admin-units'!$B$1+1, VLOOKUP(K911, ordercountry, 2))))</f>
        <v/>
      </c>
      <c r="Y911" s="147" t="str">
        <f>IF(COUNTBLANK(D911)=1,"",IF('order-admin-units'!$I$1&lt;&gt;"y", "", IF(COUNTBLANK(K911:L911)&gt;0, 'order-admin-units'!$B$2+1, VLOOKUP(K911&amp;"@"&amp;L911, orderadmin, 2))))</f>
        <v/>
      </c>
      <c r="Z911" s="147" t="str">
        <f t="shared" si="102"/>
        <v/>
      </c>
      <c r="AA911" s="147" t="str">
        <f t="shared" si="103"/>
        <v/>
      </c>
      <c r="AB911" s="147" t="str">
        <f t="shared" si="104"/>
        <v/>
      </c>
      <c r="AC911" s="147" t="str">
        <f t="shared" si="100"/>
        <v/>
      </c>
      <c r="AD911" s="11" t="str">
        <f t="shared" si="105"/>
        <v/>
      </c>
      <c r="AE911" s="11" t="str">
        <f t="array" ref="AE911">IF(COUNTBLANK(D911)=1,"",IF(OR($H$2="y",$H$2="m"),IF(AA911=AA910,IF(OR(AB911=$AB$4:$AB910)=FALSE,AE910&amp;C911,AE910),"("&amp;C911)&amp;IF(AA911=AA912,IF(OR(AB912=$AB$4:$AB911)=FALSE,", ",""),") "),""))</f>
        <v/>
      </c>
      <c r="AF911" s="11" t="str">
        <f t="array" ref="AF911">IF((COUNTBLANK(D911)=0)*OR($H$2="y",$H$2="m"),IFERROR(LEFT(C911, FIND(" ",C911)-1), C911),"")</f>
        <v/>
      </c>
      <c r="AG911" s="11" t="str">
        <f t="array" ref="AG911">IF(COUNTBLANK(D911)=1,"",IF(OR($H$2="y",$H$2="m"),IF(AA911=AA910,IF(OR(AC911=$AC$4:$AC910)=FALSE,AG910&amp;AF911,AG910),"("&amp;AF911)&amp;IF(AA911=AA912,IF(OR(AC912=$AC$4:$AC911)=FALSE,", ",""),") "),""))</f>
        <v/>
      </c>
      <c r="AH911" s="10" t="str">
        <f>IF((COUNTBLANK(D911)=1),"",IF(D911=D910,AH910,"")&amp;IF(B910&lt;&gt;B911,((IF(COUNTBLANK(E911)=1,$D$3&amp;"Non-type material: "&amp;$D$3,$D$3&amp;INDEX('type-categories'!$A$2:$B$100,MATCH(E911,'type-categories'!$A$2:$A$100,0),2)&amp;$D$3))),"")&amp;(IF(K911&lt;&gt;K910,$C$2&amp;UPPER(K911)&amp;$C$2&amp;$K$3&amp;" ",(IF(B911&lt;&gt;B910,$C$2&amp;UPPER(K911)&amp;$C$2&amp;$K$3&amp;" ",""))))&amp;IF((AA911&lt;&gt;AA912)*($H$2="y"),AD911&amp;AE911,IF((AA911&lt;&gt;AA912)*($H$2="m"),AD911&amp;AG911,IF(($H$2&lt;&gt;"m")*($H$2&lt;&gt;"Y"),(IF(F911=0,"",F911&amp;" "&amp;$F$4&amp;" "))&amp;(IF(G911=0,"",G911&amp;" "&amp;$G$4&amp;" "))&amp;(IF(H911=0,"",H911&amp;" "&amp;H$4&amp;" "))&amp;(IF(I911=0,"",I911&amp;" "&amp;$I$4&amp;" "))&amp;(IF(J911=0,"",J911&amp;" "&amp;$J$4&amp;" ")),"")))&amp;"; "&amp;IF((B911=B910)*(AA911=AA910), "same collecting data; ", IF((B911=B910)*(Z910=Z911),"same locality; ",(IF(COUNTBLANK(L911)=1,"",$D$2&amp;L911&amp;$L$3&amp;" "&amp;$D$2))&amp;(IF(COUNTBLANK(M911)=1,"",$E$2&amp;M911&amp;$E$2&amp;", "))&amp;(IF(COUNTBLANK(N911)=1,"",N911&amp;"; "))&amp;(IF(COUNTBLANK(O911)=1,"",O911&amp;"; ")))&amp;(IF(COUNTBLANK(P911)=1,"",P911&amp;"; "))&amp;(IF(COUNTBLANK(Q911)=1,"",Q911&amp;"; "))&amp;(IF(COUNTBLANK(R911)=1,"",R911&amp;"m, "))&amp;IF((COUNTBLANK(S911)=0)*(S911&lt;&gt;S910), S911&amp;"; ","")&amp;(IF(COUNTBLANK(U911)=1,"",U911&amp;"; "))&amp;(IF(COUNTBLANK(T911)=1,"",IF(COUNTBLANK(F$2)=1,T911&amp;"; ",T911&amp;" "&amp;F$2&amp;"; "))))&amp;(IF(COUNTBLANK(V911)=1,"",V911&amp;"; "))&amp;IF((COUNTBLANK(C911)=1),"",C911)&amp;IF((B911=B912)*(K911=K912)*(L911=L912)*(M911=M912),IF(($H$2&lt;&gt;"m")*($H$2&lt;&gt;"Y"), " • ", IF((ISNUMBER(FIND(")",AE911))), " • ", "")),IF((B911=B912)*(K911=K912)," • ",". ")))</f>
        <v/>
      </c>
      <c r="AI911" s="1"/>
    </row>
    <row r="912" spans="1:35" x14ac:dyDescent="0.25">
      <c r="A912" s="3" t="str">
        <f t="shared" si="101"/>
        <v/>
      </c>
      <c r="B912" s="53" t="str">
        <f t="shared" si="99"/>
        <v/>
      </c>
      <c r="C912" s="57"/>
      <c r="D912" s="57"/>
      <c r="E912" s="57"/>
      <c r="F912" s="57"/>
      <c r="G912" s="57"/>
      <c r="H912" s="57"/>
      <c r="I912" s="57"/>
      <c r="J912" s="57"/>
      <c r="K912" s="57"/>
      <c r="L912" s="57"/>
      <c r="M912" s="54"/>
      <c r="N912" s="57"/>
      <c r="O912" s="58"/>
      <c r="P912" s="58"/>
      <c r="Q912" s="58"/>
      <c r="R912" s="58"/>
      <c r="S912" s="54"/>
      <c r="T912" s="57"/>
      <c r="U912" s="57"/>
      <c r="V912" s="57"/>
      <c r="W912" s="57"/>
      <c r="X912" s="147" t="str">
        <f>IF(COUNTBLANK(D912)=1,"",IF('order-admin-units'!$I$1&lt;&gt;"y", "", IF(COUNTBLANK(K912)=1, 'order-admin-units'!$B$1+1, VLOOKUP(K912, ordercountry, 2))))</f>
        <v/>
      </c>
      <c r="Y912" s="147" t="str">
        <f>IF(COUNTBLANK(D912)=1,"",IF('order-admin-units'!$I$1&lt;&gt;"y", "", IF(COUNTBLANK(K912:L912)&gt;0, 'order-admin-units'!$B$2+1, VLOOKUP(K912&amp;"@"&amp;L912, orderadmin, 2))))</f>
        <v/>
      </c>
      <c r="Z912" s="147" t="str">
        <f t="shared" si="102"/>
        <v/>
      </c>
      <c r="AA912" s="147" t="str">
        <f t="shared" si="103"/>
        <v/>
      </c>
      <c r="AB912" s="147" t="str">
        <f t="shared" si="104"/>
        <v/>
      </c>
      <c r="AC912" s="147" t="str">
        <f t="shared" si="100"/>
        <v/>
      </c>
      <c r="AD912" s="11" t="str">
        <f t="shared" si="105"/>
        <v/>
      </c>
      <c r="AE912" s="11" t="str">
        <f t="array" ref="AE912">IF(COUNTBLANK(D912)=1,"",IF(OR($H$2="y",$H$2="m"),IF(AA912=AA911,IF(OR(AB912=$AB$4:$AB911)=FALSE,AE911&amp;C912,AE911),"("&amp;C912)&amp;IF(AA912=AA913,IF(OR(AB913=$AB$4:$AB912)=FALSE,", ",""),") "),""))</f>
        <v/>
      </c>
      <c r="AF912" s="11" t="str">
        <f t="array" ref="AF912">IF((COUNTBLANK(D912)=0)*OR($H$2="y",$H$2="m"),IFERROR(LEFT(C912, FIND(" ",C912)-1), C912),"")</f>
        <v/>
      </c>
      <c r="AG912" s="11" t="str">
        <f t="array" ref="AG912">IF(COUNTBLANK(D912)=1,"",IF(OR($H$2="y",$H$2="m"),IF(AA912=AA911,IF(OR(AC912=$AC$4:$AC911)=FALSE,AG911&amp;AF912,AG911),"("&amp;AF912)&amp;IF(AA912=AA913,IF(OR(AC913=$AC$4:$AC912)=FALSE,", ",""),") "),""))</f>
        <v/>
      </c>
      <c r="AH912" s="10" t="str">
        <f>IF((COUNTBLANK(D912)=1),"",IF(D912=D911,AH911,"")&amp;IF(B911&lt;&gt;B912,((IF(COUNTBLANK(E912)=1,$D$3&amp;"Non-type material: "&amp;$D$3,$D$3&amp;INDEX('type-categories'!$A$2:$B$100,MATCH(E912,'type-categories'!$A$2:$A$100,0),2)&amp;$D$3))),"")&amp;(IF(K912&lt;&gt;K911,$C$2&amp;UPPER(K912)&amp;$C$2&amp;$K$3&amp;" ",(IF(B912&lt;&gt;B911,$C$2&amp;UPPER(K912)&amp;$C$2&amp;$K$3&amp;" ",""))))&amp;IF((AA912&lt;&gt;AA913)*($H$2="y"),AD912&amp;AE912,IF((AA912&lt;&gt;AA913)*($H$2="m"),AD912&amp;AG912,IF(($H$2&lt;&gt;"m")*($H$2&lt;&gt;"Y"),(IF(F912=0,"",F912&amp;" "&amp;$F$4&amp;" "))&amp;(IF(G912=0,"",G912&amp;" "&amp;$G$4&amp;" "))&amp;(IF(H912=0,"",H912&amp;" "&amp;H$4&amp;" "))&amp;(IF(I912=0,"",I912&amp;" "&amp;$I$4&amp;" "))&amp;(IF(J912=0,"",J912&amp;" "&amp;$J$4&amp;" ")),"")))&amp;"; "&amp;IF((B912=B911)*(AA912=AA911), "same collecting data; ", IF((B912=B911)*(Z911=Z912),"same locality; ",(IF(COUNTBLANK(L912)=1,"",$D$2&amp;L912&amp;$L$3&amp;" "&amp;$D$2))&amp;(IF(COUNTBLANK(M912)=1,"",$E$2&amp;M912&amp;$E$2&amp;", "))&amp;(IF(COUNTBLANK(N912)=1,"",N912&amp;"; "))&amp;(IF(COUNTBLANK(O912)=1,"",O912&amp;"; ")))&amp;(IF(COUNTBLANK(P912)=1,"",P912&amp;"; "))&amp;(IF(COUNTBLANK(Q912)=1,"",Q912&amp;"; "))&amp;(IF(COUNTBLANK(R912)=1,"",R912&amp;"m, "))&amp;IF((COUNTBLANK(S912)=0)*(S912&lt;&gt;S911), S912&amp;"; ","")&amp;(IF(COUNTBLANK(U912)=1,"",U912&amp;"; "))&amp;(IF(COUNTBLANK(T912)=1,"",IF(COUNTBLANK(F$2)=1,T912&amp;"; ",T912&amp;" "&amp;F$2&amp;"; "))))&amp;(IF(COUNTBLANK(V912)=1,"",V912&amp;"; "))&amp;IF((COUNTBLANK(C912)=1),"",C912)&amp;IF((B912=B913)*(K912=K913)*(L912=L913)*(M912=M913),IF(($H$2&lt;&gt;"m")*($H$2&lt;&gt;"Y"), " • ", IF((ISNUMBER(FIND(")",AE912))), " • ", "")),IF((B912=B913)*(K912=K913)," • ",". ")))</f>
        <v/>
      </c>
      <c r="AI912" s="1"/>
    </row>
    <row r="913" spans="1:35" x14ac:dyDescent="0.25">
      <c r="A913" s="3" t="str">
        <f t="shared" si="101"/>
        <v/>
      </c>
      <c r="B913" s="53" t="str">
        <f t="shared" si="99"/>
        <v/>
      </c>
      <c r="C913" s="57"/>
      <c r="D913" s="57"/>
      <c r="E913" s="57"/>
      <c r="F913" s="57"/>
      <c r="G913" s="57"/>
      <c r="H913" s="57"/>
      <c r="I913" s="57"/>
      <c r="J913" s="57"/>
      <c r="K913" s="57"/>
      <c r="L913" s="57"/>
      <c r="M913" s="54"/>
      <c r="N913" s="57"/>
      <c r="O913" s="58"/>
      <c r="P913" s="58"/>
      <c r="Q913" s="58"/>
      <c r="R913" s="58"/>
      <c r="S913" s="54"/>
      <c r="T913" s="57"/>
      <c r="U913" s="57"/>
      <c r="V913" s="57"/>
      <c r="W913" s="57"/>
      <c r="X913" s="147" t="str">
        <f>IF(COUNTBLANK(D913)=1,"",IF('order-admin-units'!$I$1&lt;&gt;"y", "", IF(COUNTBLANK(K913)=1, 'order-admin-units'!$B$1+1, VLOOKUP(K913, ordercountry, 2))))</f>
        <v/>
      </c>
      <c r="Y913" s="147" t="str">
        <f>IF(COUNTBLANK(D913)=1,"",IF('order-admin-units'!$I$1&lt;&gt;"y", "", IF(COUNTBLANK(K913:L913)&gt;0, 'order-admin-units'!$B$2+1, VLOOKUP(K913&amp;"@"&amp;L913, orderadmin, 2))))</f>
        <v/>
      </c>
      <c r="Z913" s="147" t="str">
        <f t="shared" si="102"/>
        <v/>
      </c>
      <c r="AA913" s="147" t="str">
        <f t="shared" si="103"/>
        <v/>
      </c>
      <c r="AB913" s="147" t="str">
        <f t="shared" si="104"/>
        <v/>
      </c>
      <c r="AC913" s="147" t="str">
        <f t="shared" si="100"/>
        <v/>
      </c>
      <c r="AD913" s="11" t="str">
        <f t="shared" si="105"/>
        <v/>
      </c>
      <c r="AE913" s="11" t="str">
        <f t="array" ref="AE913">IF(COUNTBLANK(D913)=1,"",IF(OR($H$2="y",$H$2="m"),IF(AA913=AA912,IF(OR(AB913=$AB$4:$AB912)=FALSE,AE912&amp;C913,AE912),"("&amp;C913)&amp;IF(AA913=AA914,IF(OR(AB914=$AB$4:$AB913)=FALSE,", ",""),") "),""))</f>
        <v/>
      </c>
      <c r="AF913" s="11" t="str">
        <f t="array" ref="AF913">IF((COUNTBLANK(D913)=0)*OR($H$2="y",$H$2="m"),IFERROR(LEFT(C913, FIND(" ",C913)-1), C913),"")</f>
        <v/>
      </c>
      <c r="AG913" s="11" t="str">
        <f t="array" ref="AG913">IF(COUNTBLANK(D913)=1,"",IF(OR($H$2="y",$H$2="m"),IF(AA913=AA912,IF(OR(AC913=$AC$4:$AC912)=FALSE,AG912&amp;AF913,AG912),"("&amp;AF913)&amp;IF(AA913=AA914,IF(OR(AC914=$AC$4:$AC913)=FALSE,", ",""),") "),""))</f>
        <v/>
      </c>
      <c r="AH913" s="10" t="str">
        <f>IF((COUNTBLANK(D913)=1),"",IF(D913=D912,AH912,"")&amp;IF(B912&lt;&gt;B913,((IF(COUNTBLANK(E913)=1,$D$3&amp;"Non-type material: "&amp;$D$3,$D$3&amp;INDEX('type-categories'!$A$2:$B$100,MATCH(E913,'type-categories'!$A$2:$A$100,0),2)&amp;$D$3))),"")&amp;(IF(K913&lt;&gt;K912,$C$2&amp;UPPER(K913)&amp;$C$2&amp;$K$3&amp;" ",(IF(B913&lt;&gt;B912,$C$2&amp;UPPER(K913)&amp;$C$2&amp;$K$3&amp;" ",""))))&amp;IF((AA913&lt;&gt;AA914)*($H$2="y"),AD913&amp;AE913,IF((AA913&lt;&gt;AA914)*($H$2="m"),AD913&amp;AG913,IF(($H$2&lt;&gt;"m")*($H$2&lt;&gt;"Y"),(IF(F913=0,"",F913&amp;" "&amp;$F$4&amp;" "))&amp;(IF(G913=0,"",G913&amp;" "&amp;$G$4&amp;" "))&amp;(IF(H913=0,"",H913&amp;" "&amp;H$4&amp;" "))&amp;(IF(I913=0,"",I913&amp;" "&amp;$I$4&amp;" "))&amp;(IF(J913=0,"",J913&amp;" "&amp;$J$4&amp;" ")),"")))&amp;"; "&amp;IF((B913=B912)*(AA913=AA912), "same collecting data; ", IF((B913=B912)*(Z912=Z913),"same locality; ",(IF(COUNTBLANK(L913)=1,"",$D$2&amp;L913&amp;$L$3&amp;" "&amp;$D$2))&amp;(IF(COUNTBLANK(M913)=1,"",$E$2&amp;M913&amp;$E$2&amp;", "))&amp;(IF(COUNTBLANK(N913)=1,"",N913&amp;"; "))&amp;(IF(COUNTBLANK(O913)=1,"",O913&amp;"; ")))&amp;(IF(COUNTBLANK(P913)=1,"",P913&amp;"; "))&amp;(IF(COUNTBLANK(Q913)=1,"",Q913&amp;"; "))&amp;(IF(COUNTBLANK(R913)=1,"",R913&amp;"m, "))&amp;IF((COUNTBLANK(S913)=0)*(S913&lt;&gt;S912), S913&amp;"; ","")&amp;(IF(COUNTBLANK(U913)=1,"",U913&amp;"; "))&amp;(IF(COUNTBLANK(T913)=1,"",IF(COUNTBLANK(F$2)=1,T913&amp;"; ",T913&amp;" "&amp;F$2&amp;"; "))))&amp;(IF(COUNTBLANK(V913)=1,"",V913&amp;"; "))&amp;IF((COUNTBLANK(C913)=1),"",C913)&amp;IF((B913=B914)*(K913=K914)*(L913=L914)*(M913=M914),IF(($H$2&lt;&gt;"m")*($H$2&lt;&gt;"Y"), " • ", IF((ISNUMBER(FIND(")",AE913))), " • ", "")),IF((B913=B914)*(K913=K914)," • ",". ")))</f>
        <v/>
      </c>
      <c r="AI913" s="1"/>
    </row>
    <row r="914" spans="1:35" x14ac:dyDescent="0.25">
      <c r="A914" s="3" t="str">
        <f t="shared" si="101"/>
        <v/>
      </c>
      <c r="B914" s="53" t="str">
        <f t="shared" si="99"/>
        <v/>
      </c>
      <c r="C914" s="57"/>
      <c r="D914" s="57"/>
      <c r="E914" s="57"/>
      <c r="F914" s="57"/>
      <c r="G914" s="57"/>
      <c r="H914" s="57"/>
      <c r="I914" s="57"/>
      <c r="J914" s="57"/>
      <c r="K914" s="57"/>
      <c r="L914" s="57"/>
      <c r="M914" s="54"/>
      <c r="N914" s="57"/>
      <c r="O914" s="58"/>
      <c r="P914" s="58"/>
      <c r="Q914" s="58"/>
      <c r="R914" s="58"/>
      <c r="S914" s="54"/>
      <c r="T914" s="57"/>
      <c r="U914" s="57"/>
      <c r="V914" s="57"/>
      <c r="W914" s="57"/>
      <c r="X914" s="147" t="str">
        <f>IF(COUNTBLANK(D914)=1,"",IF('order-admin-units'!$I$1&lt;&gt;"y", "", IF(COUNTBLANK(K914)=1, 'order-admin-units'!$B$1+1, VLOOKUP(K914, ordercountry, 2))))</f>
        <v/>
      </c>
      <c r="Y914" s="147" t="str">
        <f>IF(COUNTBLANK(D914)=1,"",IF('order-admin-units'!$I$1&lt;&gt;"y", "", IF(COUNTBLANK(K914:L914)&gt;0, 'order-admin-units'!$B$2+1, VLOOKUP(K914&amp;"@"&amp;L914, orderadmin, 2))))</f>
        <v/>
      </c>
      <c r="Z914" s="147" t="str">
        <f t="shared" si="102"/>
        <v/>
      </c>
      <c r="AA914" s="147" t="str">
        <f t="shared" si="103"/>
        <v/>
      </c>
      <c r="AB914" s="147" t="str">
        <f t="shared" si="104"/>
        <v/>
      </c>
      <c r="AC914" s="147" t="str">
        <f t="shared" si="100"/>
        <v/>
      </c>
      <c r="AD914" s="11" t="str">
        <f t="shared" si="105"/>
        <v/>
      </c>
      <c r="AE914" s="11" t="str">
        <f t="array" ref="AE914">IF(COUNTBLANK(D914)=1,"",IF(OR($H$2="y",$H$2="m"),IF(AA914=AA913,IF(OR(AB914=$AB$4:$AB913)=FALSE,AE913&amp;C914,AE913),"("&amp;C914)&amp;IF(AA914=AA915,IF(OR(AB915=$AB$4:$AB914)=FALSE,", ",""),") "),""))</f>
        <v/>
      </c>
      <c r="AF914" s="11" t="str">
        <f t="array" ref="AF914">IF((COUNTBLANK(D914)=0)*OR($H$2="y",$H$2="m"),IFERROR(LEFT(C914, FIND(" ",C914)-1), C914),"")</f>
        <v/>
      </c>
      <c r="AG914" s="11" t="str">
        <f t="array" ref="AG914">IF(COUNTBLANK(D914)=1,"",IF(OR($H$2="y",$H$2="m"),IF(AA914=AA913,IF(OR(AC914=$AC$4:$AC913)=FALSE,AG913&amp;AF914,AG913),"("&amp;AF914)&amp;IF(AA914=AA915,IF(OR(AC915=$AC$4:$AC914)=FALSE,", ",""),") "),""))</f>
        <v/>
      </c>
      <c r="AH914" s="10" t="str">
        <f>IF((COUNTBLANK(D914)=1),"",IF(D914=D913,AH913,"")&amp;IF(B913&lt;&gt;B914,((IF(COUNTBLANK(E914)=1,$D$3&amp;"Non-type material: "&amp;$D$3,$D$3&amp;INDEX('type-categories'!$A$2:$B$100,MATCH(E914,'type-categories'!$A$2:$A$100,0),2)&amp;$D$3))),"")&amp;(IF(K914&lt;&gt;K913,$C$2&amp;UPPER(K914)&amp;$C$2&amp;$K$3&amp;" ",(IF(B914&lt;&gt;B913,$C$2&amp;UPPER(K914)&amp;$C$2&amp;$K$3&amp;" ",""))))&amp;IF((AA914&lt;&gt;AA915)*($H$2="y"),AD914&amp;AE914,IF((AA914&lt;&gt;AA915)*($H$2="m"),AD914&amp;AG914,IF(($H$2&lt;&gt;"m")*($H$2&lt;&gt;"Y"),(IF(F914=0,"",F914&amp;" "&amp;$F$4&amp;" "))&amp;(IF(G914=0,"",G914&amp;" "&amp;$G$4&amp;" "))&amp;(IF(H914=0,"",H914&amp;" "&amp;H$4&amp;" "))&amp;(IF(I914=0,"",I914&amp;" "&amp;$I$4&amp;" "))&amp;(IF(J914=0,"",J914&amp;" "&amp;$J$4&amp;" ")),"")))&amp;"; "&amp;IF((B914=B913)*(AA914=AA913), "same collecting data; ", IF((B914=B913)*(Z913=Z914),"same locality; ",(IF(COUNTBLANK(L914)=1,"",$D$2&amp;L914&amp;$L$3&amp;" "&amp;$D$2))&amp;(IF(COUNTBLANK(M914)=1,"",$E$2&amp;M914&amp;$E$2&amp;", "))&amp;(IF(COUNTBLANK(N914)=1,"",N914&amp;"; "))&amp;(IF(COUNTBLANK(O914)=1,"",O914&amp;"; ")))&amp;(IF(COUNTBLANK(P914)=1,"",P914&amp;"; "))&amp;(IF(COUNTBLANK(Q914)=1,"",Q914&amp;"; "))&amp;(IF(COUNTBLANK(R914)=1,"",R914&amp;"m, "))&amp;IF((COUNTBLANK(S914)=0)*(S914&lt;&gt;S913), S914&amp;"; ","")&amp;(IF(COUNTBLANK(U914)=1,"",U914&amp;"; "))&amp;(IF(COUNTBLANK(T914)=1,"",IF(COUNTBLANK(F$2)=1,T914&amp;"; ",T914&amp;" "&amp;F$2&amp;"; "))))&amp;(IF(COUNTBLANK(V914)=1,"",V914&amp;"; "))&amp;IF((COUNTBLANK(C914)=1),"",C914)&amp;IF((B914=B915)*(K914=K915)*(L914=L915)*(M914=M915),IF(($H$2&lt;&gt;"m")*($H$2&lt;&gt;"Y"), " • ", IF((ISNUMBER(FIND(")",AE914))), " • ", "")),IF((B914=B915)*(K914=K915)," • ",". ")))</f>
        <v/>
      </c>
      <c r="AI914" s="1"/>
    </row>
    <row r="915" spans="1:35" x14ac:dyDescent="0.25">
      <c r="A915" s="3" t="str">
        <f t="shared" si="101"/>
        <v/>
      </c>
      <c r="B915" s="53" t="str">
        <f t="shared" si="99"/>
        <v/>
      </c>
      <c r="C915" s="57"/>
      <c r="D915" s="57"/>
      <c r="E915" s="57"/>
      <c r="F915" s="57"/>
      <c r="G915" s="57"/>
      <c r="H915" s="57"/>
      <c r="I915" s="57"/>
      <c r="J915" s="57"/>
      <c r="K915" s="57"/>
      <c r="L915" s="57"/>
      <c r="M915" s="54"/>
      <c r="N915" s="57"/>
      <c r="O915" s="58"/>
      <c r="P915" s="58"/>
      <c r="Q915" s="58"/>
      <c r="R915" s="58"/>
      <c r="S915" s="54"/>
      <c r="T915" s="57"/>
      <c r="U915" s="57"/>
      <c r="V915" s="57"/>
      <c r="W915" s="57"/>
      <c r="X915" s="147" t="str">
        <f>IF(COUNTBLANK(D915)=1,"",IF('order-admin-units'!$I$1&lt;&gt;"y", "", IF(COUNTBLANK(K915)=1, 'order-admin-units'!$B$1+1, VLOOKUP(K915, ordercountry, 2))))</f>
        <v/>
      </c>
      <c r="Y915" s="147" t="str">
        <f>IF(COUNTBLANK(D915)=1,"",IF('order-admin-units'!$I$1&lt;&gt;"y", "", IF(COUNTBLANK(K915:L915)&gt;0, 'order-admin-units'!$B$2+1, VLOOKUP(K915&amp;"@"&amp;L915, orderadmin, 2))))</f>
        <v/>
      </c>
      <c r="Z915" s="147" t="str">
        <f t="shared" si="102"/>
        <v/>
      </c>
      <c r="AA915" s="147" t="str">
        <f t="shared" si="103"/>
        <v/>
      </c>
      <c r="AB915" s="147" t="str">
        <f t="shared" si="104"/>
        <v/>
      </c>
      <c r="AC915" s="147" t="str">
        <f t="shared" si="100"/>
        <v/>
      </c>
      <c r="AD915" s="11" t="str">
        <f t="shared" si="105"/>
        <v/>
      </c>
      <c r="AE915" s="11" t="str">
        <f t="array" ref="AE915">IF(COUNTBLANK(D915)=1,"",IF(OR($H$2="y",$H$2="m"),IF(AA915=AA914,IF(OR(AB915=$AB$4:$AB914)=FALSE,AE914&amp;C915,AE914),"("&amp;C915)&amp;IF(AA915=AA916,IF(OR(AB916=$AB$4:$AB915)=FALSE,", ",""),") "),""))</f>
        <v/>
      </c>
      <c r="AF915" s="11" t="str">
        <f t="array" ref="AF915">IF((COUNTBLANK(D915)=0)*OR($H$2="y",$H$2="m"),IFERROR(LEFT(C915, FIND(" ",C915)-1), C915),"")</f>
        <v/>
      </c>
      <c r="AG915" s="11" t="str">
        <f t="array" ref="AG915">IF(COUNTBLANK(D915)=1,"",IF(OR($H$2="y",$H$2="m"),IF(AA915=AA914,IF(OR(AC915=$AC$4:$AC914)=FALSE,AG914&amp;AF915,AG914),"("&amp;AF915)&amp;IF(AA915=AA916,IF(OR(AC916=$AC$4:$AC915)=FALSE,", ",""),") "),""))</f>
        <v/>
      </c>
      <c r="AH915" s="10" t="str">
        <f>IF((COUNTBLANK(D915)=1),"",IF(D915=D914,AH914,"")&amp;IF(B914&lt;&gt;B915,((IF(COUNTBLANK(E915)=1,$D$3&amp;"Non-type material: "&amp;$D$3,$D$3&amp;INDEX('type-categories'!$A$2:$B$100,MATCH(E915,'type-categories'!$A$2:$A$100,0),2)&amp;$D$3))),"")&amp;(IF(K915&lt;&gt;K914,$C$2&amp;UPPER(K915)&amp;$C$2&amp;$K$3&amp;" ",(IF(B915&lt;&gt;B914,$C$2&amp;UPPER(K915)&amp;$C$2&amp;$K$3&amp;" ",""))))&amp;IF((AA915&lt;&gt;AA916)*($H$2="y"),AD915&amp;AE915,IF((AA915&lt;&gt;AA916)*($H$2="m"),AD915&amp;AG915,IF(($H$2&lt;&gt;"m")*($H$2&lt;&gt;"Y"),(IF(F915=0,"",F915&amp;" "&amp;$F$4&amp;" "))&amp;(IF(G915=0,"",G915&amp;" "&amp;$G$4&amp;" "))&amp;(IF(H915=0,"",H915&amp;" "&amp;H$4&amp;" "))&amp;(IF(I915=0,"",I915&amp;" "&amp;$I$4&amp;" "))&amp;(IF(J915=0,"",J915&amp;" "&amp;$J$4&amp;" ")),"")))&amp;"; "&amp;IF((B915=B914)*(AA915=AA914), "same collecting data; ", IF((B915=B914)*(Z914=Z915),"same locality; ",(IF(COUNTBLANK(L915)=1,"",$D$2&amp;L915&amp;$L$3&amp;" "&amp;$D$2))&amp;(IF(COUNTBLANK(M915)=1,"",$E$2&amp;M915&amp;$E$2&amp;", "))&amp;(IF(COUNTBLANK(N915)=1,"",N915&amp;"; "))&amp;(IF(COUNTBLANK(O915)=1,"",O915&amp;"; ")))&amp;(IF(COUNTBLANK(P915)=1,"",P915&amp;"; "))&amp;(IF(COUNTBLANK(Q915)=1,"",Q915&amp;"; "))&amp;(IF(COUNTBLANK(R915)=1,"",R915&amp;"m, "))&amp;IF((COUNTBLANK(S915)=0)*(S915&lt;&gt;S914), S915&amp;"; ","")&amp;(IF(COUNTBLANK(U915)=1,"",U915&amp;"; "))&amp;(IF(COUNTBLANK(T915)=1,"",IF(COUNTBLANK(F$2)=1,T915&amp;"; ",T915&amp;" "&amp;F$2&amp;"; "))))&amp;(IF(COUNTBLANK(V915)=1,"",V915&amp;"; "))&amp;IF((COUNTBLANK(C915)=1),"",C915)&amp;IF((B915=B916)*(K915=K916)*(L915=L916)*(M915=M916),IF(($H$2&lt;&gt;"m")*($H$2&lt;&gt;"Y"), " • ", IF((ISNUMBER(FIND(")",AE915))), " • ", "")),IF((B915=B916)*(K915=K916)," • ",". ")))</f>
        <v/>
      </c>
      <c r="AI915" s="1"/>
    </row>
    <row r="916" spans="1:35" x14ac:dyDescent="0.25">
      <c r="A916" s="3" t="str">
        <f t="shared" si="101"/>
        <v/>
      </c>
      <c r="B916" s="53" t="str">
        <f t="shared" si="99"/>
        <v/>
      </c>
      <c r="C916" s="57"/>
      <c r="D916" s="57"/>
      <c r="E916" s="57"/>
      <c r="F916" s="57"/>
      <c r="G916" s="57"/>
      <c r="H916" s="57"/>
      <c r="I916" s="57"/>
      <c r="J916" s="57"/>
      <c r="K916" s="57"/>
      <c r="L916" s="57"/>
      <c r="M916" s="54"/>
      <c r="N916" s="57"/>
      <c r="O916" s="58"/>
      <c r="P916" s="58"/>
      <c r="Q916" s="58"/>
      <c r="R916" s="58"/>
      <c r="S916" s="54"/>
      <c r="T916" s="57"/>
      <c r="U916" s="57"/>
      <c r="V916" s="57"/>
      <c r="W916" s="57"/>
      <c r="X916" s="147" t="str">
        <f>IF(COUNTBLANK(D916)=1,"",IF('order-admin-units'!$I$1&lt;&gt;"y", "", IF(COUNTBLANK(K916)=1, 'order-admin-units'!$B$1+1, VLOOKUP(K916, ordercountry, 2))))</f>
        <v/>
      </c>
      <c r="Y916" s="147" t="str">
        <f>IF(COUNTBLANK(D916)=1,"",IF('order-admin-units'!$I$1&lt;&gt;"y", "", IF(COUNTBLANK(K916:L916)&gt;0, 'order-admin-units'!$B$2+1, VLOOKUP(K916&amp;"@"&amp;L916, orderadmin, 2))))</f>
        <v/>
      </c>
      <c r="Z916" s="147" t="str">
        <f t="shared" si="102"/>
        <v/>
      </c>
      <c r="AA916" s="147" t="str">
        <f t="shared" si="103"/>
        <v/>
      </c>
      <c r="AB916" s="147" t="str">
        <f t="shared" si="104"/>
        <v/>
      </c>
      <c r="AC916" s="147" t="str">
        <f t="shared" si="100"/>
        <v/>
      </c>
      <c r="AD916" s="11" t="str">
        <f t="shared" si="105"/>
        <v/>
      </c>
      <c r="AE916" s="11" t="str">
        <f t="array" ref="AE916">IF(COUNTBLANK(D916)=1,"",IF(OR($H$2="y",$H$2="m"),IF(AA916=AA915,IF(OR(AB916=$AB$4:$AB915)=FALSE,AE915&amp;C916,AE915),"("&amp;C916)&amp;IF(AA916=AA917,IF(OR(AB917=$AB$4:$AB916)=FALSE,", ",""),") "),""))</f>
        <v/>
      </c>
      <c r="AF916" s="11" t="str">
        <f t="array" ref="AF916">IF((COUNTBLANK(D916)=0)*OR($H$2="y",$H$2="m"),IFERROR(LEFT(C916, FIND(" ",C916)-1), C916),"")</f>
        <v/>
      </c>
      <c r="AG916" s="11" t="str">
        <f t="array" ref="AG916">IF(COUNTBLANK(D916)=1,"",IF(OR($H$2="y",$H$2="m"),IF(AA916=AA915,IF(OR(AC916=$AC$4:$AC915)=FALSE,AG915&amp;AF916,AG915),"("&amp;AF916)&amp;IF(AA916=AA917,IF(OR(AC917=$AC$4:$AC916)=FALSE,", ",""),") "),""))</f>
        <v/>
      </c>
      <c r="AH916" s="10" t="str">
        <f>IF((COUNTBLANK(D916)=1),"",IF(D916=D915,AH915,"")&amp;IF(B915&lt;&gt;B916,((IF(COUNTBLANK(E916)=1,$D$3&amp;"Non-type material: "&amp;$D$3,$D$3&amp;INDEX('type-categories'!$A$2:$B$100,MATCH(E916,'type-categories'!$A$2:$A$100,0),2)&amp;$D$3))),"")&amp;(IF(K916&lt;&gt;K915,$C$2&amp;UPPER(K916)&amp;$C$2&amp;$K$3&amp;" ",(IF(B916&lt;&gt;B915,$C$2&amp;UPPER(K916)&amp;$C$2&amp;$K$3&amp;" ",""))))&amp;IF((AA916&lt;&gt;AA917)*($H$2="y"),AD916&amp;AE916,IF((AA916&lt;&gt;AA917)*($H$2="m"),AD916&amp;AG916,IF(($H$2&lt;&gt;"m")*($H$2&lt;&gt;"Y"),(IF(F916=0,"",F916&amp;" "&amp;$F$4&amp;" "))&amp;(IF(G916=0,"",G916&amp;" "&amp;$G$4&amp;" "))&amp;(IF(H916=0,"",H916&amp;" "&amp;H$4&amp;" "))&amp;(IF(I916=0,"",I916&amp;" "&amp;$I$4&amp;" "))&amp;(IF(J916=0,"",J916&amp;" "&amp;$J$4&amp;" ")),"")))&amp;"; "&amp;IF((B916=B915)*(AA916=AA915), "same collecting data; ", IF((B916=B915)*(Z915=Z916),"same locality; ",(IF(COUNTBLANK(L916)=1,"",$D$2&amp;L916&amp;$L$3&amp;" "&amp;$D$2))&amp;(IF(COUNTBLANK(M916)=1,"",$E$2&amp;M916&amp;$E$2&amp;", "))&amp;(IF(COUNTBLANK(N916)=1,"",N916&amp;"; "))&amp;(IF(COUNTBLANK(O916)=1,"",O916&amp;"; ")))&amp;(IF(COUNTBLANK(P916)=1,"",P916&amp;"; "))&amp;(IF(COUNTBLANK(Q916)=1,"",Q916&amp;"; "))&amp;(IF(COUNTBLANK(R916)=1,"",R916&amp;"m, "))&amp;IF((COUNTBLANK(S916)=0)*(S916&lt;&gt;S915), S916&amp;"; ","")&amp;(IF(COUNTBLANK(U916)=1,"",U916&amp;"; "))&amp;(IF(COUNTBLANK(T916)=1,"",IF(COUNTBLANK(F$2)=1,T916&amp;"; ",T916&amp;" "&amp;F$2&amp;"; "))))&amp;(IF(COUNTBLANK(V916)=1,"",V916&amp;"; "))&amp;IF((COUNTBLANK(C916)=1),"",C916)&amp;IF((B916=B917)*(K916=K917)*(L916=L917)*(M916=M917),IF(($H$2&lt;&gt;"m")*($H$2&lt;&gt;"Y"), " • ", IF((ISNUMBER(FIND(")",AE916))), " • ", "")),IF((B916=B917)*(K916=K917)," • ",". ")))</f>
        <v/>
      </c>
      <c r="AI916" s="1"/>
    </row>
    <row r="917" spans="1:35" x14ac:dyDescent="0.25">
      <c r="A917" s="3" t="str">
        <f t="shared" si="101"/>
        <v/>
      </c>
      <c r="B917" s="53" t="str">
        <f t="shared" si="99"/>
        <v/>
      </c>
      <c r="C917" s="57"/>
      <c r="D917" s="57"/>
      <c r="E917" s="57"/>
      <c r="F917" s="57"/>
      <c r="G917" s="57"/>
      <c r="H917" s="57"/>
      <c r="I917" s="57"/>
      <c r="J917" s="57"/>
      <c r="K917" s="57"/>
      <c r="L917" s="57"/>
      <c r="M917" s="54"/>
      <c r="N917" s="57"/>
      <c r="O917" s="58"/>
      <c r="P917" s="58"/>
      <c r="Q917" s="58"/>
      <c r="R917" s="58"/>
      <c r="S917" s="54"/>
      <c r="T917" s="57"/>
      <c r="U917" s="57"/>
      <c r="V917" s="57"/>
      <c r="W917" s="57"/>
      <c r="X917" s="147" t="str">
        <f>IF(COUNTBLANK(D917)=1,"",IF('order-admin-units'!$I$1&lt;&gt;"y", "", IF(COUNTBLANK(K917)=1, 'order-admin-units'!$B$1+1, VLOOKUP(K917, ordercountry, 2))))</f>
        <v/>
      </c>
      <c r="Y917" s="147" t="str">
        <f>IF(COUNTBLANK(D917)=1,"",IF('order-admin-units'!$I$1&lt;&gt;"y", "", IF(COUNTBLANK(K917:L917)&gt;0, 'order-admin-units'!$B$2+1, VLOOKUP(K917&amp;"@"&amp;L917, orderadmin, 2))))</f>
        <v/>
      </c>
      <c r="Z917" s="147" t="str">
        <f t="shared" si="102"/>
        <v/>
      </c>
      <c r="AA917" s="147" t="str">
        <f t="shared" si="103"/>
        <v/>
      </c>
      <c r="AB917" s="147" t="str">
        <f t="shared" si="104"/>
        <v/>
      </c>
      <c r="AC917" s="147" t="str">
        <f t="shared" si="100"/>
        <v/>
      </c>
      <c r="AD917" s="11" t="str">
        <f t="shared" si="105"/>
        <v/>
      </c>
      <c r="AE917" s="11" t="str">
        <f t="array" ref="AE917">IF(COUNTBLANK(D917)=1,"",IF(OR($H$2="y",$H$2="m"),IF(AA917=AA916,IF(OR(AB917=$AB$4:$AB916)=FALSE,AE916&amp;C917,AE916),"("&amp;C917)&amp;IF(AA917=AA918,IF(OR(AB918=$AB$4:$AB917)=FALSE,", ",""),") "),""))</f>
        <v/>
      </c>
      <c r="AF917" s="11" t="str">
        <f t="array" ref="AF917">IF((COUNTBLANK(D917)=0)*OR($H$2="y",$H$2="m"),IFERROR(LEFT(C917, FIND(" ",C917)-1), C917),"")</f>
        <v/>
      </c>
      <c r="AG917" s="11" t="str">
        <f t="array" ref="AG917">IF(COUNTBLANK(D917)=1,"",IF(OR($H$2="y",$H$2="m"),IF(AA917=AA916,IF(OR(AC917=$AC$4:$AC916)=FALSE,AG916&amp;AF917,AG916),"("&amp;AF917)&amp;IF(AA917=AA918,IF(OR(AC918=$AC$4:$AC917)=FALSE,", ",""),") "),""))</f>
        <v/>
      </c>
      <c r="AH917" s="10" t="str">
        <f>IF((COUNTBLANK(D917)=1),"",IF(D917=D916,AH916,"")&amp;IF(B916&lt;&gt;B917,((IF(COUNTBLANK(E917)=1,$D$3&amp;"Non-type material: "&amp;$D$3,$D$3&amp;INDEX('type-categories'!$A$2:$B$100,MATCH(E917,'type-categories'!$A$2:$A$100,0),2)&amp;$D$3))),"")&amp;(IF(K917&lt;&gt;K916,$C$2&amp;UPPER(K917)&amp;$C$2&amp;$K$3&amp;" ",(IF(B917&lt;&gt;B916,$C$2&amp;UPPER(K917)&amp;$C$2&amp;$K$3&amp;" ",""))))&amp;IF((AA917&lt;&gt;AA918)*($H$2="y"),AD917&amp;AE917,IF((AA917&lt;&gt;AA918)*($H$2="m"),AD917&amp;AG917,IF(($H$2&lt;&gt;"m")*($H$2&lt;&gt;"Y"),(IF(F917=0,"",F917&amp;" "&amp;$F$4&amp;" "))&amp;(IF(G917=0,"",G917&amp;" "&amp;$G$4&amp;" "))&amp;(IF(H917=0,"",H917&amp;" "&amp;H$4&amp;" "))&amp;(IF(I917=0,"",I917&amp;" "&amp;$I$4&amp;" "))&amp;(IF(J917=0,"",J917&amp;" "&amp;$J$4&amp;" ")),"")))&amp;"; "&amp;IF((B917=B916)*(AA917=AA916), "same collecting data; ", IF((B917=B916)*(Z916=Z917),"same locality; ",(IF(COUNTBLANK(L917)=1,"",$D$2&amp;L917&amp;$L$3&amp;" "&amp;$D$2))&amp;(IF(COUNTBLANK(M917)=1,"",$E$2&amp;M917&amp;$E$2&amp;", "))&amp;(IF(COUNTBLANK(N917)=1,"",N917&amp;"; "))&amp;(IF(COUNTBLANK(O917)=1,"",O917&amp;"; ")))&amp;(IF(COUNTBLANK(P917)=1,"",P917&amp;"; "))&amp;(IF(COUNTBLANK(Q917)=1,"",Q917&amp;"; "))&amp;(IF(COUNTBLANK(R917)=1,"",R917&amp;"m, "))&amp;IF((COUNTBLANK(S917)=0)*(S917&lt;&gt;S916), S917&amp;"; ","")&amp;(IF(COUNTBLANK(U917)=1,"",U917&amp;"; "))&amp;(IF(COUNTBLANK(T917)=1,"",IF(COUNTBLANK(F$2)=1,T917&amp;"; ",T917&amp;" "&amp;F$2&amp;"; "))))&amp;(IF(COUNTBLANK(V917)=1,"",V917&amp;"; "))&amp;IF((COUNTBLANK(C917)=1),"",C917)&amp;IF((B917=B918)*(K917=K918)*(L917=L918)*(M917=M918),IF(($H$2&lt;&gt;"m")*($H$2&lt;&gt;"Y"), " • ", IF((ISNUMBER(FIND(")",AE917))), " • ", "")),IF((B917=B918)*(K917=K918)," • ",". ")))</f>
        <v/>
      </c>
      <c r="AI917" s="1"/>
    </row>
    <row r="918" spans="1:35" x14ac:dyDescent="0.25">
      <c r="A918" s="3" t="str">
        <f t="shared" si="101"/>
        <v/>
      </c>
      <c r="B918" s="53" t="str">
        <f t="shared" si="99"/>
        <v/>
      </c>
      <c r="C918" s="57"/>
      <c r="D918" s="57"/>
      <c r="E918" s="57"/>
      <c r="F918" s="57"/>
      <c r="G918" s="57"/>
      <c r="H918" s="57"/>
      <c r="I918" s="57"/>
      <c r="J918" s="57"/>
      <c r="K918" s="57"/>
      <c r="L918" s="57"/>
      <c r="M918" s="54"/>
      <c r="N918" s="57"/>
      <c r="O918" s="58"/>
      <c r="P918" s="58"/>
      <c r="Q918" s="58"/>
      <c r="R918" s="58"/>
      <c r="S918" s="54"/>
      <c r="T918" s="57"/>
      <c r="U918" s="57"/>
      <c r="V918" s="57"/>
      <c r="W918" s="57"/>
      <c r="X918" s="147" t="str">
        <f>IF(COUNTBLANK(D918)=1,"",IF('order-admin-units'!$I$1&lt;&gt;"y", "", IF(COUNTBLANK(K918)=1, 'order-admin-units'!$B$1+1, VLOOKUP(K918, ordercountry, 2))))</f>
        <v/>
      </c>
      <c r="Y918" s="147" t="str">
        <f>IF(COUNTBLANK(D918)=1,"",IF('order-admin-units'!$I$1&lt;&gt;"y", "", IF(COUNTBLANK(K918:L918)&gt;0, 'order-admin-units'!$B$2+1, VLOOKUP(K918&amp;"@"&amp;L918, orderadmin, 2))))</f>
        <v/>
      </c>
      <c r="Z918" s="147" t="str">
        <f t="shared" si="102"/>
        <v/>
      </c>
      <c r="AA918" s="147" t="str">
        <f t="shared" si="103"/>
        <v/>
      </c>
      <c r="AB918" s="147" t="str">
        <f t="shared" si="104"/>
        <v/>
      </c>
      <c r="AC918" s="147" t="str">
        <f t="shared" si="100"/>
        <v/>
      </c>
      <c r="AD918" s="11" t="str">
        <f t="shared" si="105"/>
        <v/>
      </c>
      <c r="AE918" s="11" t="str">
        <f t="array" ref="AE918">IF(COUNTBLANK(D918)=1,"",IF(OR($H$2="y",$H$2="m"),IF(AA918=AA917,IF(OR(AB918=$AB$4:$AB917)=FALSE,AE917&amp;C918,AE917),"("&amp;C918)&amp;IF(AA918=AA919,IF(OR(AB919=$AB$4:$AB918)=FALSE,", ",""),") "),""))</f>
        <v/>
      </c>
      <c r="AF918" s="11" t="str">
        <f t="array" ref="AF918">IF((COUNTBLANK(D918)=0)*OR($H$2="y",$H$2="m"),IFERROR(LEFT(C918, FIND(" ",C918)-1), C918),"")</f>
        <v/>
      </c>
      <c r="AG918" s="11" t="str">
        <f t="array" ref="AG918">IF(COUNTBLANK(D918)=1,"",IF(OR($H$2="y",$H$2="m"),IF(AA918=AA917,IF(OR(AC918=$AC$4:$AC917)=FALSE,AG917&amp;AF918,AG917),"("&amp;AF918)&amp;IF(AA918=AA919,IF(OR(AC919=$AC$4:$AC918)=FALSE,", ",""),") "),""))</f>
        <v/>
      </c>
      <c r="AH918" s="10" t="str">
        <f>IF((COUNTBLANK(D918)=1),"",IF(D918=D917,AH917,"")&amp;IF(B917&lt;&gt;B918,((IF(COUNTBLANK(E918)=1,$D$3&amp;"Non-type material: "&amp;$D$3,$D$3&amp;INDEX('type-categories'!$A$2:$B$100,MATCH(E918,'type-categories'!$A$2:$A$100,0),2)&amp;$D$3))),"")&amp;(IF(K918&lt;&gt;K917,$C$2&amp;UPPER(K918)&amp;$C$2&amp;$K$3&amp;" ",(IF(B918&lt;&gt;B917,$C$2&amp;UPPER(K918)&amp;$C$2&amp;$K$3&amp;" ",""))))&amp;IF((AA918&lt;&gt;AA919)*($H$2="y"),AD918&amp;AE918,IF((AA918&lt;&gt;AA919)*($H$2="m"),AD918&amp;AG918,IF(($H$2&lt;&gt;"m")*($H$2&lt;&gt;"Y"),(IF(F918=0,"",F918&amp;" "&amp;$F$4&amp;" "))&amp;(IF(G918=0,"",G918&amp;" "&amp;$G$4&amp;" "))&amp;(IF(H918=0,"",H918&amp;" "&amp;H$4&amp;" "))&amp;(IF(I918=0,"",I918&amp;" "&amp;$I$4&amp;" "))&amp;(IF(J918=0,"",J918&amp;" "&amp;$J$4&amp;" ")),"")))&amp;"; "&amp;IF((B918=B917)*(AA918=AA917), "same collecting data; ", IF((B918=B917)*(Z917=Z918),"same locality; ",(IF(COUNTBLANK(L918)=1,"",$D$2&amp;L918&amp;$L$3&amp;" "&amp;$D$2))&amp;(IF(COUNTBLANK(M918)=1,"",$E$2&amp;M918&amp;$E$2&amp;", "))&amp;(IF(COUNTBLANK(N918)=1,"",N918&amp;"; "))&amp;(IF(COUNTBLANK(O918)=1,"",O918&amp;"; ")))&amp;(IF(COUNTBLANK(P918)=1,"",P918&amp;"; "))&amp;(IF(COUNTBLANK(Q918)=1,"",Q918&amp;"; "))&amp;(IF(COUNTBLANK(R918)=1,"",R918&amp;"m, "))&amp;IF((COUNTBLANK(S918)=0)*(S918&lt;&gt;S917), S918&amp;"; ","")&amp;(IF(COUNTBLANK(U918)=1,"",U918&amp;"; "))&amp;(IF(COUNTBLANK(T918)=1,"",IF(COUNTBLANK(F$2)=1,T918&amp;"; ",T918&amp;" "&amp;F$2&amp;"; "))))&amp;(IF(COUNTBLANK(V918)=1,"",V918&amp;"; "))&amp;IF((COUNTBLANK(C918)=1),"",C918)&amp;IF((B918=B919)*(K918=K919)*(L918=L919)*(M918=M919),IF(($H$2&lt;&gt;"m")*($H$2&lt;&gt;"Y"), " • ", IF((ISNUMBER(FIND(")",AE918))), " • ", "")),IF((B918=B919)*(K918=K919)," • ",". ")))</f>
        <v/>
      </c>
      <c r="AI918" s="1"/>
    </row>
    <row r="919" spans="1:35" x14ac:dyDescent="0.25">
      <c r="A919" s="3" t="str">
        <f t="shared" si="101"/>
        <v/>
      </c>
      <c r="B919" s="53" t="str">
        <f t="shared" si="99"/>
        <v/>
      </c>
      <c r="C919" s="57"/>
      <c r="D919" s="57"/>
      <c r="E919" s="57"/>
      <c r="F919" s="57"/>
      <c r="G919" s="57"/>
      <c r="H919" s="57"/>
      <c r="I919" s="57"/>
      <c r="J919" s="57"/>
      <c r="K919" s="57"/>
      <c r="L919" s="57"/>
      <c r="M919" s="54"/>
      <c r="N919" s="57"/>
      <c r="O919" s="58"/>
      <c r="P919" s="58"/>
      <c r="Q919" s="58"/>
      <c r="R919" s="58"/>
      <c r="S919" s="54"/>
      <c r="T919" s="57"/>
      <c r="U919" s="57"/>
      <c r="V919" s="57"/>
      <c r="W919" s="57"/>
      <c r="X919" s="147" t="str">
        <f>IF(COUNTBLANK(D919)=1,"",IF('order-admin-units'!$I$1&lt;&gt;"y", "", IF(COUNTBLANK(K919)=1, 'order-admin-units'!$B$1+1, VLOOKUP(K919, ordercountry, 2))))</f>
        <v/>
      </c>
      <c r="Y919" s="147" t="str">
        <f>IF(COUNTBLANK(D919)=1,"",IF('order-admin-units'!$I$1&lt;&gt;"y", "", IF(COUNTBLANK(K919:L919)&gt;0, 'order-admin-units'!$B$2+1, VLOOKUP(K919&amp;"@"&amp;L919, orderadmin, 2))))</f>
        <v/>
      </c>
      <c r="Z919" s="147" t="str">
        <f t="shared" si="102"/>
        <v/>
      </c>
      <c r="AA919" s="147" t="str">
        <f t="shared" si="103"/>
        <v/>
      </c>
      <c r="AB919" s="147" t="str">
        <f t="shared" si="104"/>
        <v/>
      </c>
      <c r="AC919" s="147" t="str">
        <f t="shared" si="100"/>
        <v/>
      </c>
      <c r="AD919" s="11" t="str">
        <f t="shared" si="105"/>
        <v/>
      </c>
      <c r="AE919" s="11" t="str">
        <f t="array" ref="AE919">IF(COUNTBLANK(D919)=1,"",IF(OR($H$2="y",$H$2="m"),IF(AA919=AA918,IF(OR(AB919=$AB$4:$AB918)=FALSE,AE918&amp;C919,AE918),"("&amp;C919)&amp;IF(AA919=AA920,IF(OR(AB920=$AB$4:$AB919)=FALSE,", ",""),") "),""))</f>
        <v/>
      </c>
      <c r="AF919" s="11" t="str">
        <f t="array" ref="AF919">IF((COUNTBLANK(D919)=0)*OR($H$2="y",$H$2="m"),IFERROR(LEFT(C919, FIND(" ",C919)-1), C919),"")</f>
        <v/>
      </c>
      <c r="AG919" s="11" t="str">
        <f t="array" ref="AG919">IF(COUNTBLANK(D919)=1,"",IF(OR($H$2="y",$H$2="m"),IF(AA919=AA918,IF(OR(AC919=$AC$4:$AC918)=FALSE,AG918&amp;AF919,AG918),"("&amp;AF919)&amp;IF(AA919=AA920,IF(OR(AC920=$AC$4:$AC919)=FALSE,", ",""),") "),""))</f>
        <v/>
      </c>
      <c r="AH919" s="10" t="str">
        <f>IF((COUNTBLANK(D919)=1),"",IF(D919=D918,AH918,"")&amp;IF(B918&lt;&gt;B919,((IF(COUNTBLANK(E919)=1,$D$3&amp;"Non-type material: "&amp;$D$3,$D$3&amp;INDEX('type-categories'!$A$2:$B$100,MATCH(E919,'type-categories'!$A$2:$A$100,0),2)&amp;$D$3))),"")&amp;(IF(K919&lt;&gt;K918,$C$2&amp;UPPER(K919)&amp;$C$2&amp;$K$3&amp;" ",(IF(B919&lt;&gt;B918,$C$2&amp;UPPER(K919)&amp;$C$2&amp;$K$3&amp;" ",""))))&amp;IF((AA919&lt;&gt;AA920)*($H$2="y"),AD919&amp;AE919,IF((AA919&lt;&gt;AA920)*($H$2="m"),AD919&amp;AG919,IF(($H$2&lt;&gt;"m")*($H$2&lt;&gt;"Y"),(IF(F919=0,"",F919&amp;" "&amp;$F$4&amp;" "))&amp;(IF(G919=0,"",G919&amp;" "&amp;$G$4&amp;" "))&amp;(IF(H919=0,"",H919&amp;" "&amp;H$4&amp;" "))&amp;(IF(I919=0,"",I919&amp;" "&amp;$I$4&amp;" "))&amp;(IF(J919=0,"",J919&amp;" "&amp;$J$4&amp;" ")),"")))&amp;"; "&amp;IF((B919=B918)*(AA919=AA918), "same collecting data; ", IF((B919=B918)*(Z918=Z919),"same locality; ",(IF(COUNTBLANK(L919)=1,"",$D$2&amp;L919&amp;$L$3&amp;" "&amp;$D$2))&amp;(IF(COUNTBLANK(M919)=1,"",$E$2&amp;M919&amp;$E$2&amp;", "))&amp;(IF(COUNTBLANK(N919)=1,"",N919&amp;"; "))&amp;(IF(COUNTBLANK(O919)=1,"",O919&amp;"; ")))&amp;(IF(COUNTBLANK(P919)=1,"",P919&amp;"; "))&amp;(IF(COUNTBLANK(Q919)=1,"",Q919&amp;"; "))&amp;(IF(COUNTBLANK(R919)=1,"",R919&amp;"m, "))&amp;IF((COUNTBLANK(S919)=0)*(S919&lt;&gt;S918), S919&amp;"; ","")&amp;(IF(COUNTBLANK(U919)=1,"",U919&amp;"; "))&amp;(IF(COUNTBLANK(T919)=1,"",IF(COUNTBLANK(F$2)=1,T919&amp;"; ",T919&amp;" "&amp;F$2&amp;"; "))))&amp;(IF(COUNTBLANK(V919)=1,"",V919&amp;"; "))&amp;IF((COUNTBLANK(C919)=1),"",C919)&amp;IF((B919=B920)*(K919=K920)*(L919=L920)*(M919=M920),IF(($H$2&lt;&gt;"m")*($H$2&lt;&gt;"Y"), " • ", IF((ISNUMBER(FIND(")",AE919))), " • ", "")),IF((B919=B920)*(K919=K920)," • ",". ")))</f>
        <v/>
      </c>
      <c r="AI919" s="1"/>
    </row>
    <row r="920" spans="1:35" x14ac:dyDescent="0.25">
      <c r="A920" s="3" t="str">
        <f t="shared" si="101"/>
        <v/>
      </c>
      <c r="B920" s="53" t="str">
        <f t="shared" si="99"/>
        <v/>
      </c>
      <c r="C920" s="57"/>
      <c r="D920" s="57"/>
      <c r="E920" s="57"/>
      <c r="F920" s="57"/>
      <c r="G920" s="57"/>
      <c r="H920" s="57"/>
      <c r="I920" s="57"/>
      <c r="J920" s="57"/>
      <c r="K920" s="57"/>
      <c r="L920" s="57"/>
      <c r="M920" s="54"/>
      <c r="N920" s="57"/>
      <c r="O920" s="58"/>
      <c r="P920" s="58"/>
      <c r="Q920" s="58"/>
      <c r="R920" s="58"/>
      <c r="S920" s="54"/>
      <c r="T920" s="57"/>
      <c r="U920" s="57"/>
      <c r="V920" s="57"/>
      <c r="W920" s="57"/>
      <c r="X920" s="147" t="str">
        <f>IF(COUNTBLANK(D920)=1,"",IF('order-admin-units'!$I$1&lt;&gt;"y", "", IF(COUNTBLANK(K920)=1, 'order-admin-units'!$B$1+1, VLOOKUP(K920, ordercountry, 2))))</f>
        <v/>
      </c>
      <c r="Y920" s="147" t="str">
        <f>IF(COUNTBLANK(D920)=1,"",IF('order-admin-units'!$I$1&lt;&gt;"y", "", IF(COUNTBLANK(K920:L920)&gt;0, 'order-admin-units'!$B$2+1, VLOOKUP(K920&amp;"@"&amp;L920, orderadmin, 2))))</f>
        <v/>
      </c>
      <c r="Z920" s="147" t="str">
        <f t="shared" si="102"/>
        <v/>
      </c>
      <c r="AA920" s="147" t="str">
        <f t="shared" si="103"/>
        <v/>
      </c>
      <c r="AB920" s="147" t="str">
        <f t="shared" si="104"/>
        <v/>
      </c>
      <c r="AC920" s="147" t="str">
        <f t="shared" si="100"/>
        <v/>
      </c>
      <c r="AD920" s="11" t="str">
        <f t="shared" si="105"/>
        <v/>
      </c>
      <c r="AE920" s="11" t="str">
        <f t="array" ref="AE920">IF(COUNTBLANK(D920)=1,"",IF(OR($H$2="y",$H$2="m"),IF(AA920=AA919,IF(OR(AB920=$AB$4:$AB919)=FALSE,AE919&amp;C920,AE919),"("&amp;C920)&amp;IF(AA920=AA921,IF(OR(AB921=$AB$4:$AB920)=FALSE,", ",""),") "),""))</f>
        <v/>
      </c>
      <c r="AF920" s="11" t="str">
        <f t="array" ref="AF920">IF((COUNTBLANK(D920)=0)*OR($H$2="y",$H$2="m"),IFERROR(LEFT(C920, FIND(" ",C920)-1), C920),"")</f>
        <v/>
      </c>
      <c r="AG920" s="11" t="str">
        <f t="array" ref="AG920">IF(COUNTBLANK(D920)=1,"",IF(OR($H$2="y",$H$2="m"),IF(AA920=AA919,IF(OR(AC920=$AC$4:$AC919)=FALSE,AG919&amp;AF920,AG919),"("&amp;AF920)&amp;IF(AA920=AA921,IF(OR(AC921=$AC$4:$AC920)=FALSE,", ",""),") "),""))</f>
        <v/>
      </c>
      <c r="AH920" s="10" t="str">
        <f>IF((COUNTBLANK(D920)=1),"",IF(D920=D919,AH919,"")&amp;IF(B919&lt;&gt;B920,((IF(COUNTBLANK(E920)=1,$D$3&amp;"Non-type material: "&amp;$D$3,$D$3&amp;INDEX('type-categories'!$A$2:$B$100,MATCH(E920,'type-categories'!$A$2:$A$100,0),2)&amp;$D$3))),"")&amp;(IF(K920&lt;&gt;K919,$C$2&amp;UPPER(K920)&amp;$C$2&amp;$K$3&amp;" ",(IF(B920&lt;&gt;B919,$C$2&amp;UPPER(K920)&amp;$C$2&amp;$K$3&amp;" ",""))))&amp;IF((AA920&lt;&gt;AA921)*($H$2="y"),AD920&amp;AE920,IF((AA920&lt;&gt;AA921)*($H$2="m"),AD920&amp;AG920,IF(($H$2&lt;&gt;"m")*($H$2&lt;&gt;"Y"),(IF(F920=0,"",F920&amp;" "&amp;$F$4&amp;" "))&amp;(IF(G920=0,"",G920&amp;" "&amp;$G$4&amp;" "))&amp;(IF(H920=0,"",H920&amp;" "&amp;H$4&amp;" "))&amp;(IF(I920=0,"",I920&amp;" "&amp;$I$4&amp;" "))&amp;(IF(J920=0,"",J920&amp;" "&amp;$J$4&amp;" ")),"")))&amp;"; "&amp;IF((B920=B919)*(AA920=AA919), "same collecting data; ", IF((B920=B919)*(Z919=Z920),"same locality; ",(IF(COUNTBLANK(L920)=1,"",$D$2&amp;L920&amp;$L$3&amp;" "&amp;$D$2))&amp;(IF(COUNTBLANK(M920)=1,"",$E$2&amp;M920&amp;$E$2&amp;", "))&amp;(IF(COUNTBLANK(N920)=1,"",N920&amp;"; "))&amp;(IF(COUNTBLANK(O920)=1,"",O920&amp;"; ")))&amp;(IF(COUNTBLANK(P920)=1,"",P920&amp;"; "))&amp;(IF(COUNTBLANK(Q920)=1,"",Q920&amp;"; "))&amp;(IF(COUNTBLANK(R920)=1,"",R920&amp;"m, "))&amp;IF((COUNTBLANK(S920)=0)*(S920&lt;&gt;S919), S920&amp;"; ","")&amp;(IF(COUNTBLANK(U920)=1,"",U920&amp;"; "))&amp;(IF(COUNTBLANK(T920)=1,"",IF(COUNTBLANK(F$2)=1,T920&amp;"; ",T920&amp;" "&amp;F$2&amp;"; "))))&amp;(IF(COUNTBLANK(V920)=1,"",V920&amp;"; "))&amp;IF((COUNTBLANK(C920)=1),"",C920)&amp;IF((B920=B921)*(K920=K921)*(L920=L921)*(M920=M921),IF(($H$2&lt;&gt;"m")*($H$2&lt;&gt;"Y"), " • ", IF((ISNUMBER(FIND(")",AE920))), " • ", "")),IF((B920=B921)*(K920=K921)," • ",". ")))</f>
        <v/>
      </c>
      <c r="AI920" s="1"/>
    </row>
    <row r="921" spans="1:35" x14ac:dyDescent="0.25">
      <c r="A921" s="3" t="str">
        <f t="shared" si="101"/>
        <v/>
      </c>
      <c r="B921" s="53" t="str">
        <f t="shared" si="99"/>
        <v/>
      </c>
      <c r="C921" s="57"/>
      <c r="D921" s="57"/>
      <c r="E921" s="57"/>
      <c r="F921" s="57"/>
      <c r="G921" s="57"/>
      <c r="H921" s="57"/>
      <c r="I921" s="57"/>
      <c r="J921" s="57"/>
      <c r="K921" s="57"/>
      <c r="L921" s="57"/>
      <c r="M921" s="54"/>
      <c r="N921" s="57"/>
      <c r="O921" s="58"/>
      <c r="P921" s="58"/>
      <c r="Q921" s="58"/>
      <c r="R921" s="58"/>
      <c r="S921" s="54"/>
      <c r="T921" s="57"/>
      <c r="U921" s="57"/>
      <c r="V921" s="57"/>
      <c r="W921" s="57"/>
      <c r="X921" s="147" t="str">
        <f>IF(COUNTBLANK(D921)=1,"",IF('order-admin-units'!$I$1&lt;&gt;"y", "", IF(COUNTBLANK(K921)=1, 'order-admin-units'!$B$1+1, VLOOKUP(K921, ordercountry, 2))))</f>
        <v/>
      </c>
      <c r="Y921" s="147" t="str">
        <f>IF(COUNTBLANK(D921)=1,"",IF('order-admin-units'!$I$1&lt;&gt;"y", "", IF(COUNTBLANK(K921:L921)&gt;0, 'order-admin-units'!$B$2+1, VLOOKUP(K921&amp;"@"&amp;L921, orderadmin, 2))))</f>
        <v/>
      </c>
      <c r="Z921" s="147" t="str">
        <f t="shared" si="102"/>
        <v/>
      </c>
      <c r="AA921" s="147" t="str">
        <f t="shared" si="103"/>
        <v/>
      </c>
      <c r="AB921" s="147" t="str">
        <f t="shared" si="104"/>
        <v/>
      </c>
      <c r="AC921" s="147" t="str">
        <f t="shared" si="100"/>
        <v/>
      </c>
      <c r="AD921" s="11" t="str">
        <f t="shared" si="105"/>
        <v/>
      </c>
      <c r="AE921" s="11" t="str">
        <f t="array" ref="AE921">IF(COUNTBLANK(D921)=1,"",IF(OR($H$2="y",$H$2="m"),IF(AA921=AA920,IF(OR(AB921=$AB$4:$AB920)=FALSE,AE920&amp;C921,AE920),"("&amp;C921)&amp;IF(AA921=AA922,IF(OR(AB922=$AB$4:$AB921)=FALSE,", ",""),") "),""))</f>
        <v/>
      </c>
      <c r="AF921" s="11" t="str">
        <f t="array" ref="AF921">IF((COUNTBLANK(D921)=0)*OR($H$2="y",$H$2="m"),IFERROR(LEFT(C921, FIND(" ",C921)-1), C921),"")</f>
        <v/>
      </c>
      <c r="AG921" s="11" t="str">
        <f t="array" ref="AG921">IF(COUNTBLANK(D921)=1,"",IF(OR($H$2="y",$H$2="m"),IF(AA921=AA920,IF(OR(AC921=$AC$4:$AC920)=FALSE,AG920&amp;AF921,AG920),"("&amp;AF921)&amp;IF(AA921=AA922,IF(OR(AC922=$AC$4:$AC921)=FALSE,", ",""),") "),""))</f>
        <v/>
      </c>
      <c r="AH921" s="10" t="str">
        <f>IF((COUNTBLANK(D921)=1),"",IF(D921=D920,AH920,"")&amp;IF(B920&lt;&gt;B921,((IF(COUNTBLANK(E921)=1,$D$3&amp;"Non-type material: "&amp;$D$3,$D$3&amp;INDEX('type-categories'!$A$2:$B$100,MATCH(E921,'type-categories'!$A$2:$A$100,0),2)&amp;$D$3))),"")&amp;(IF(K921&lt;&gt;K920,$C$2&amp;UPPER(K921)&amp;$C$2&amp;$K$3&amp;" ",(IF(B921&lt;&gt;B920,$C$2&amp;UPPER(K921)&amp;$C$2&amp;$K$3&amp;" ",""))))&amp;IF((AA921&lt;&gt;AA922)*($H$2="y"),AD921&amp;AE921,IF((AA921&lt;&gt;AA922)*($H$2="m"),AD921&amp;AG921,IF(($H$2&lt;&gt;"m")*($H$2&lt;&gt;"Y"),(IF(F921=0,"",F921&amp;" "&amp;$F$4&amp;" "))&amp;(IF(G921=0,"",G921&amp;" "&amp;$G$4&amp;" "))&amp;(IF(H921=0,"",H921&amp;" "&amp;H$4&amp;" "))&amp;(IF(I921=0,"",I921&amp;" "&amp;$I$4&amp;" "))&amp;(IF(J921=0,"",J921&amp;" "&amp;$J$4&amp;" ")),"")))&amp;"; "&amp;IF((B921=B920)*(AA921=AA920), "same collecting data; ", IF((B921=B920)*(Z920=Z921),"same locality; ",(IF(COUNTBLANK(L921)=1,"",$D$2&amp;L921&amp;$L$3&amp;" "&amp;$D$2))&amp;(IF(COUNTBLANK(M921)=1,"",$E$2&amp;M921&amp;$E$2&amp;", "))&amp;(IF(COUNTBLANK(N921)=1,"",N921&amp;"; "))&amp;(IF(COUNTBLANK(O921)=1,"",O921&amp;"; ")))&amp;(IF(COUNTBLANK(P921)=1,"",P921&amp;"; "))&amp;(IF(COUNTBLANK(Q921)=1,"",Q921&amp;"; "))&amp;(IF(COUNTBLANK(R921)=1,"",R921&amp;"m, "))&amp;IF((COUNTBLANK(S921)=0)*(S921&lt;&gt;S920), S921&amp;"; ","")&amp;(IF(COUNTBLANK(U921)=1,"",U921&amp;"; "))&amp;(IF(COUNTBLANK(T921)=1,"",IF(COUNTBLANK(F$2)=1,T921&amp;"; ",T921&amp;" "&amp;F$2&amp;"; "))))&amp;(IF(COUNTBLANK(V921)=1,"",V921&amp;"; "))&amp;IF((COUNTBLANK(C921)=1),"",C921)&amp;IF((B921=B922)*(K921=K922)*(L921=L922)*(M921=M922),IF(($H$2&lt;&gt;"m")*($H$2&lt;&gt;"Y"), " • ", IF((ISNUMBER(FIND(")",AE921))), " • ", "")),IF((B921=B922)*(K921=K922)," • ",". ")))</f>
        <v/>
      </c>
      <c r="AI921" s="1"/>
    </row>
    <row r="922" spans="1:35" x14ac:dyDescent="0.25">
      <c r="A922" s="3" t="str">
        <f t="shared" si="101"/>
        <v/>
      </c>
      <c r="B922" s="53" t="str">
        <f t="shared" si="99"/>
        <v/>
      </c>
      <c r="C922" s="57"/>
      <c r="D922" s="57"/>
      <c r="E922" s="57"/>
      <c r="F922" s="57"/>
      <c r="G922" s="57"/>
      <c r="H922" s="57"/>
      <c r="I922" s="57"/>
      <c r="J922" s="57"/>
      <c r="K922" s="57"/>
      <c r="L922" s="57"/>
      <c r="M922" s="54"/>
      <c r="N922" s="57"/>
      <c r="O922" s="58"/>
      <c r="P922" s="58"/>
      <c r="Q922" s="58"/>
      <c r="R922" s="58"/>
      <c r="S922" s="54"/>
      <c r="T922" s="57"/>
      <c r="U922" s="57"/>
      <c r="V922" s="57"/>
      <c r="W922" s="57"/>
      <c r="X922" s="147" t="str">
        <f>IF(COUNTBLANK(D922)=1,"",IF('order-admin-units'!$I$1&lt;&gt;"y", "", IF(COUNTBLANK(K922)=1, 'order-admin-units'!$B$1+1, VLOOKUP(K922, ordercountry, 2))))</f>
        <v/>
      </c>
      <c r="Y922" s="147" t="str">
        <f>IF(COUNTBLANK(D922)=1,"",IF('order-admin-units'!$I$1&lt;&gt;"y", "", IF(COUNTBLANK(K922:L922)&gt;0, 'order-admin-units'!$B$2+1, VLOOKUP(K922&amp;"@"&amp;L922, orderadmin, 2))))</f>
        <v/>
      </c>
      <c r="Z922" s="147" t="str">
        <f t="shared" si="102"/>
        <v/>
      </c>
      <c r="AA922" s="147" t="str">
        <f t="shared" si="103"/>
        <v/>
      </c>
      <c r="AB922" s="147" t="str">
        <f t="shared" si="104"/>
        <v/>
      </c>
      <c r="AC922" s="147" t="str">
        <f t="shared" si="100"/>
        <v/>
      </c>
      <c r="AD922" s="11" t="str">
        <f t="shared" si="105"/>
        <v/>
      </c>
      <c r="AE922" s="11" t="str">
        <f t="array" ref="AE922">IF(COUNTBLANK(D922)=1,"",IF(OR($H$2="y",$H$2="m"),IF(AA922=AA921,IF(OR(AB922=$AB$4:$AB921)=FALSE,AE921&amp;C922,AE921),"("&amp;C922)&amp;IF(AA922=AA923,IF(OR(AB923=$AB$4:$AB922)=FALSE,", ",""),") "),""))</f>
        <v/>
      </c>
      <c r="AF922" s="11" t="str">
        <f t="array" ref="AF922">IF((COUNTBLANK(D922)=0)*OR($H$2="y",$H$2="m"),IFERROR(LEFT(C922, FIND(" ",C922)-1), C922),"")</f>
        <v/>
      </c>
      <c r="AG922" s="11" t="str">
        <f t="array" ref="AG922">IF(COUNTBLANK(D922)=1,"",IF(OR($H$2="y",$H$2="m"),IF(AA922=AA921,IF(OR(AC922=$AC$4:$AC921)=FALSE,AG921&amp;AF922,AG921),"("&amp;AF922)&amp;IF(AA922=AA923,IF(OR(AC923=$AC$4:$AC922)=FALSE,", ",""),") "),""))</f>
        <v/>
      </c>
      <c r="AH922" s="10" t="str">
        <f>IF((COUNTBLANK(D922)=1),"",IF(D922=D921,AH921,"")&amp;IF(B921&lt;&gt;B922,((IF(COUNTBLANK(E922)=1,$D$3&amp;"Non-type material: "&amp;$D$3,$D$3&amp;INDEX('type-categories'!$A$2:$B$100,MATCH(E922,'type-categories'!$A$2:$A$100,0),2)&amp;$D$3))),"")&amp;(IF(K922&lt;&gt;K921,$C$2&amp;UPPER(K922)&amp;$C$2&amp;$K$3&amp;" ",(IF(B922&lt;&gt;B921,$C$2&amp;UPPER(K922)&amp;$C$2&amp;$K$3&amp;" ",""))))&amp;IF((AA922&lt;&gt;AA923)*($H$2="y"),AD922&amp;AE922,IF((AA922&lt;&gt;AA923)*($H$2="m"),AD922&amp;AG922,IF(($H$2&lt;&gt;"m")*($H$2&lt;&gt;"Y"),(IF(F922=0,"",F922&amp;" "&amp;$F$4&amp;" "))&amp;(IF(G922=0,"",G922&amp;" "&amp;$G$4&amp;" "))&amp;(IF(H922=0,"",H922&amp;" "&amp;H$4&amp;" "))&amp;(IF(I922=0,"",I922&amp;" "&amp;$I$4&amp;" "))&amp;(IF(J922=0,"",J922&amp;" "&amp;$J$4&amp;" ")),"")))&amp;"; "&amp;IF((B922=B921)*(AA922=AA921), "same collecting data; ", IF((B922=B921)*(Z921=Z922),"same locality; ",(IF(COUNTBLANK(L922)=1,"",$D$2&amp;L922&amp;$L$3&amp;" "&amp;$D$2))&amp;(IF(COUNTBLANK(M922)=1,"",$E$2&amp;M922&amp;$E$2&amp;", "))&amp;(IF(COUNTBLANK(N922)=1,"",N922&amp;"; "))&amp;(IF(COUNTBLANK(O922)=1,"",O922&amp;"; ")))&amp;(IF(COUNTBLANK(P922)=1,"",P922&amp;"; "))&amp;(IF(COUNTBLANK(Q922)=1,"",Q922&amp;"; "))&amp;(IF(COUNTBLANK(R922)=1,"",R922&amp;"m, "))&amp;IF((COUNTBLANK(S922)=0)*(S922&lt;&gt;S921), S922&amp;"; ","")&amp;(IF(COUNTBLANK(U922)=1,"",U922&amp;"; "))&amp;(IF(COUNTBLANK(T922)=1,"",IF(COUNTBLANK(F$2)=1,T922&amp;"; ",T922&amp;" "&amp;F$2&amp;"; "))))&amp;(IF(COUNTBLANK(V922)=1,"",V922&amp;"; "))&amp;IF((COUNTBLANK(C922)=1),"",C922)&amp;IF((B922=B923)*(K922=K923)*(L922=L923)*(M922=M923),IF(($H$2&lt;&gt;"m")*($H$2&lt;&gt;"Y"), " • ", IF((ISNUMBER(FIND(")",AE922))), " • ", "")),IF((B922=B923)*(K922=K923)," • ",". ")))</f>
        <v/>
      </c>
      <c r="AI922" s="1"/>
    </row>
    <row r="923" spans="1:35" x14ac:dyDescent="0.25">
      <c r="A923" s="3" t="str">
        <f t="shared" si="101"/>
        <v/>
      </c>
      <c r="B923" s="53" t="str">
        <f t="shared" si="99"/>
        <v/>
      </c>
      <c r="C923" s="57"/>
      <c r="D923" s="57"/>
      <c r="E923" s="57"/>
      <c r="F923" s="57"/>
      <c r="G923" s="57"/>
      <c r="H923" s="57"/>
      <c r="I923" s="57"/>
      <c r="J923" s="57"/>
      <c r="K923" s="57"/>
      <c r="L923" s="57"/>
      <c r="M923" s="54"/>
      <c r="N923" s="57"/>
      <c r="O923" s="58"/>
      <c r="P923" s="58"/>
      <c r="Q923" s="58"/>
      <c r="R923" s="58"/>
      <c r="S923" s="54"/>
      <c r="T923" s="57"/>
      <c r="U923" s="57"/>
      <c r="V923" s="57"/>
      <c r="W923" s="57"/>
      <c r="X923" s="147" t="str">
        <f>IF(COUNTBLANK(D923)=1,"",IF('order-admin-units'!$I$1&lt;&gt;"y", "", IF(COUNTBLANK(K923)=1, 'order-admin-units'!$B$1+1, VLOOKUP(K923, ordercountry, 2))))</f>
        <v/>
      </c>
      <c r="Y923" s="147" t="str">
        <f>IF(COUNTBLANK(D923)=1,"",IF('order-admin-units'!$I$1&lt;&gt;"y", "", IF(COUNTBLANK(K923:L923)&gt;0, 'order-admin-units'!$B$2+1, VLOOKUP(K923&amp;"@"&amp;L923, orderadmin, 2))))</f>
        <v/>
      </c>
      <c r="Z923" s="147" t="str">
        <f t="shared" si="102"/>
        <v/>
      </c>
      <c r="AA923" s="147" t="str">
        <f t="shared" si="103"/>
        <v/>
      </c>
      <c r="AB923" s="147" t="str">
        <f t="shared" si="104"/>
        <v/>
      </c>
      <c r="AC923" s="147" t="str">
        <f t="shared" si="100"/>
        <v/>
      </c>
      <c r="AD923" s="11" t="str">
        <f t="shared" si="105"/>
        <v/>
      </c>
      <c r="AE923" s="11" t="str">
        <f t="array" ref="AE923">IF(COUNTBLANK(D923)=1,"",IF(OR($H$2="y",$H$2="m"),IF(AA923=AA922,IF(OR(AB923=$AB$4:$AB922)=FALSE,AE922&amp;C923,AE922),"("&amp;C923)&amp;IF(AA923=AA924,IF(OR(AB924=$AB$4:$AB923)=FALSE,", ",""),") "),""))</f>
        <v/>
      </c>
      <c r="AF923" s="11" t="str">
        <f t="array" ref="AF923">IF((COUNTBLANK(D923)=0)*OR($H$2="y",$H$2="m"),IFERROR(LEFT(C923, FIND(" ",C923)-1), C923),"")</f>
        <v/>
      </c>
      <c r="AG923" s="11" t="str">
        <f t="array" ref="AG923">IF(COUNTBLANK(D923)=1,"",IF(OR($H$2="y",$H$2="m"),IF(AA923=AA922,IF(OR(AC923=$AC$4:$AC922)=FALSE,AG922&amp;AF923,AG922),"("&amp;AF923)&amp;IF(AA923=AA924,IF(OR(AC924=$AC$4:$AC923)=FALSE,", ",""),") "),""))</f>
        <v/>
      </c>
      <c r="AH923" s="10" t="str">
        <f>IF((COUNTBLANK(D923)=1),"",IF(D923=D922,AH922,"")&amp;IF(B922&lt;&gt;B923,((IF(COUNTBLANK(E923)=1,$D$3&amp;"Non-type material: "&amp;$D$3,$D$3&amp;INDEX('type-categories'!$A$2:$B$100,MATCH(E923,'type-categories'!$A$2:$A$100,0),2)&amp;$D$3))),"")&amp;(IF(K923&lt;&gt;K922,$C$2&amp;UPPER(K923)&amp;$C$2&amp;$K$3&amp;" ",(IF(B923&lt;&gt;B922,$C$2&amp;UPPER(K923)&amp;$C$2&amp;$K$3&amp;" ",""))))&amp;IF((AA923&lt;&gt;AA924)*($H$2="y"),AD923&amp;AE923,IF((AA923&lt;&gt;AA924)*($H$2="m"),AD923&amp;AG923,IF(($H$2&lt;&gt;"m")*($H$2&lt;&gt;"Y"),(IF(F923=0,"",F923&amp;" "&amp;$F$4&amp;" "))&amp;(IF(G923=0,"",G923&amp;" "&amp;$G$4&amp;" "))&amp;(IF(H923=0,"",H923&amp;" "&amp;H$4&amp;" "))&amp;(IF(I923=0,"",I923&amp;" "&amp;$I$4&amp;" "))&amp;(IF(J923=0,"",J923&amp;" "&amp;$J$4&amp;" ")),"")))&amp;"; "&amp;IF((B923=B922)*(AA923=AA922), "same collecting data; ", IF((B923=B922)*(Z922=Z923),"same locality; ",(IF(COUNTBLANK(L923)=1,"",$D$2&amp;L923&amp;$L$3&amp;" "&amp;$D$2))&amp;(IF(COUNTBLANK(M923)=1,"",$E$2&amp;M923&amp;$E$2&amp;", "))&amp;(IF(COUNTBLANK(N923)=1,"",N923&amp;"; "))&amp;(IF(COUNTBLANK(O923)=1,"",O923&amp;"; ")))&amp;(IF(COUNTBLANK(P923)=1,"",P923&amp;"; "))&amp;(IF(COUNTBLANK(Q923)=1,"",Q923&amp;"; "))&amp;(IF(COUNTBLANK(R923)=1,"",R923&amp;"m, "))&amp;IF((COUNTBLANK(S923)=0)*(S923&lt;&gt;S922), S923&amp;"; ","")&amp;(IF(COUNTBLANK(U923)=1,"",U923&amp;"; "))&amp;(IF(COUNTBLANK(T923)=1,"",IF(COUNTBLANK(F$2)=1,T923&amp;"; ",T923&amp;" "&amp;F$2&amp;"; "))))&amp;(IF(COUNTBLANK(V923)=1,"",V923&amp;"; "))&amp;IF((COUNTBLANK(C923)=1),"",C923)&amp;IF((B923=B924)*(K923=K924)*(L923=L924)*(M923=M924),IF(($H$2&lt;&gt;"m")*($H$2&lt;&gt;"Y"), " • ", IF((ISNUMBER(FIND(")",AE923))), " • ", "")),IF((B923=B924)*(K923=K924)," • ",". ")))</f>
        <v/>
      </c>
      <c r="AI923" s="1"/>
    </row>
    <row r="924" spans="1:35" x14ac:dyDescent="0.25">
      <c r="A924" s="3" t="str">
        <f t="shared" si="101"/>
        <v/>
      </c>
      <c r="B924" s="53" t="str">
        <f t="shared" si="99"/>
        <v/>
      </c>
      <c r="C924" s="57"/>
      <c r="D924" s="57"/>
      <c r="E924" s="57"/>
      <c r="F924" s="57"/>
      <c r="G924" s="57"/>
      <c r="H924" s="57"/>
      <c r="I924" s="57"/>
      <c r="J924" s="57"/>
      <c r="K924" s="57"/>
      <c r="L924" s="57"/>
      <c r="M924" s="54"/>
      <c r="N924" s="57"/>
      <c r="O924" s="58"/>
      <c r="P924" s="58"/>
      <c r="Q924" s="58"/>
      <c r="R924" s="58"/>
      <c r="S924" s="54"/>
      <c r="T924" s="57"/>
      <c r="U924" s="57"/>
      <c r="V924" s="57"/>
      <c r="W924" s="57"/>
      <c r="X924" s="147" t="str">
        <f>IF(COUNTBLANK(D924)=1,"",IF('order-admin-units'!$I$1&lt;&gt;"y", "", IF(COUNTBLANK(K924)=1, 'order-admin-units'!$B$1+1, VLOOKUP(K924, ordercountry, 2))))</f>
        <v/>
      </c>
      <c r="Y924" s="147" t="str">
        <f>IF(COUNTBLANK(D924)=1,"",IF('order-admin-units'!$I$1&lt;&gt;"y", "", IF(COUNTBLANK(K924:L924)&gt;0, 'order-admin-units'!$B$2+1, VLOOKUP(K924&amp;"@"&amp;L924, orderadmin, 2))))</f>
        <v/>
      </c>
      <c r="Z924" s="147" t="str">
        <f t="shared" si="102"/>
        <v/>
      </c>
      <c r="AA924" s="147" t="str">
        <f t="shared" si="103"/>
        <v/>
      </c>
      <c r="AB924" s="147" t="str">
        <f t="shared" si="104"/>
        <v/>
      </c>
      <c r="AC924" s="147" t="str">
        <f t="shared" si="100"/>
        <v/>
      </c>
      <c r="AD924" s="11" t="str">
        <f t="shared" si="105"/>
        <v/>
      </c>
      <c r="AE924" s="11" t="str">
        <f t="array" ref="AE924">IF(COUNTBLANK(D924)=1,"",IF(OR($H$2="y",$H$2="m"),IF(AA924=AA923,IF(OR(AB924=$AB$4:$AB923)=FALSE,AE923&amp;C924,AE923),"("&amp;C924)&amp;IF(AA924=AA925,IF(OR(AB925=$AB$4:$AB924)=FALSE,", ",""),") "),""))</f>
        <v/>
      </c>
      <c r="AF924" s="11" t="str">
        <f t="array" ref="AF924">IF((COUNTBLANK(D924)=0)*OR($H$2="y",$H$2="m"),IFERROR(LEFT(C924, FIND(" ",C924)-1), C924),"")</f>
        <v/>
      </c>
      <c r="AG924" s="11" t="str">
        <f t="array" ref="AG924">IF(COUNTBLANK(D924)=1,"",IF(OR($H$2="y",$H$2="m"),IF(AA924=AA923,IF(OR(AC924=$AC$4:$AC923)=FALSE,AG923&amp;AF924,AG923),"("&amp;AF924)&amp;IF(AA924=AA925,IF(OR(AC925=$AC$4:$AC924)=FALSE,", ",""),") "),""))</f>
        <v/>
      </c>
      <c r="AH924" s="10" t="str">
        <f>IF((COUNTBLANK(D924)=1),"",IF(D924=D923,AH923,"")&amp;IF(B923&lt;&gt;B924,((IF(COUNTBLANK(E924)=1,$D$3&amp;"Non-type material: "&amp;$D$3,$D$3&amp;INDEX('type-categories'!$A$2:$B$100,MATCH(E924,'type-categories'!$A$2:$A$100,0),2)&amp;$D$3))),"")&amp;(IF(K924&lt;&gt;K923,$C$2&amp;UPPER(K924)&amp;$C$2&amp;$K$3&amp;" ",(IF(B924&lt;&gt;B923,$C$2&amp;UPPER(K924)&amp;$C$2&amp;$K$3&amp;" ",""))))&amp;IF((AA924&lt;&gt;AA925)*($H$2="y"),AD924&amp;AE924,IF((AA924&lt;&gt;AA925)*($H$2="m"),AD924&amp;AG924,IF(($H$2&lt;&gt;"m")*($H$2&lt;&gt;"Y"),(IF(F924=0,"",F924&amp;" "&amp;$F$4&amp;" "))&amp;(IF(G924=0,"",G924&amp;" "&amp;$G$4&amp;" "))&amp;(IF(H924=0,"",H924&amp;" "&amp;H$4&amp;" "))&amp;(IF(I924=0,"",I924&amp;" "&amp;$I$4&amp;" "))&amp;(IF(J924=0,"",J924&amp;" "&amp;$J$4&amp;" ")),"")))&amp;"; "&amp;IF((B924=B923)*(AA924=AA923), "same collecting data; ", IF((B924=B923)*(Z923=Z924),"same locality; ",(IF(COUNTBLANK(L924)=1,"",$D$2&amp;L924&amp;$L$3&amp;" "&amp;$D$2))&amp;(IF(COUNTBLANK(M924)=1,"",$E$2&amp;M924&amp;$E$2&amp;", "))&amp;(IF(COUNTBLANK(N924)=1,"",N924&amp;"; "))&amp;(IF(COUNTBLANK(O924)=1,"",O924&amp;"; ")))&amp;(IF(COUNTBLANK(P924)=1,"",P924&amp;"; "))&amp;(IF(COUNTBLANK(Q924)=1,"",Q924&amp;"; "))&amp;(IF(COUNTBLANK(R924)=1,"",R924&amp;"m, "))&amp;IF((COUNTBLANK(S924)=0)*(S924&lt;&gt;S923), S924&amp;"; ","")&amp;(IF(COUNTBLANK(U924)=1,"",U924&amp;"; "))&amp;(IF(COUNTBLANK(T924)=1,"",IF(COUNTBLANK(F$2)=1,T924&amp;"; ",T924&amp;" "&amp;F$2&amp;"; "))))&amp;(IF(COUNTBLANK(V924)=1,"",V924&amp;"; "))&amp;IF((COUNTBLANK(C924)=1),"",C924)&amp;IF((B924=B925)*(K924=K925)*(L924=L925)*(M924=M925),IF(($H$2&lt;&gt;"m")*($H$2&lt;&gt;"Y"), " • ", IF((ISNUMBER(FIND(")",AE924))), " • ", "")),IF((B924=B925)*(K924=K925)," • ",". ")))</f>
        <v/>
      </c>
      <c r="AI924" s="1"/>
    </row>
    <row r="925" spans="1:35" x14ac:dyDescent="0.25">
      <c r="A925" s="3" t="str">
        <f t="shared" si="101"/>
        <v/>
      </c>
      <c r="B925" s="53" t="str">
        <f t="shared" si="99"/>
        <v/>
      </c>
      <c r="C925" s="57"/>
      <c r="D925" s="57"/>
      <c r="E925" s="57"/>
      <c r="F925" s="57"/>
      <c r="G925" s="57"/>
      <c r="H925" s="57"/>
      <c r="I925" s="57"/>
      <c r="J925" s="57"/>
      <c r="K925" s="57"/>
      <c r="L925" s="57"/>
      <c r="M925" s="54"/>
      <c r="N925" s="57"/>
      <c r="O925" s="58"/>
      <c r="P925" s="58"/>
      <c r="Q925" s="58"/>
      <c r="R925" s="58"/>
      <c r="S925" s="54"/>
      <c r="T925" s="57"/>
      <c r="U925" s="57"/>
      <c r="V925" s="57"/>
      <c r="W925" s="57"/>
      <c r="X925" s="147" t="str">
        <f>IF(COUNTBLANK(D925)=1,"",IF('order-admin-units'!$I$1&lt;&gt;"y", "", IF(COUNTBLANK(K925)=1, 'order-admin-units'!$B$1+1, VLOOKUP(K925, ordercountry, 2))))</f>
        <v/>
      </c>
      <c r="Y925" s="147" t="str">
        <f>IF(COUNTBLANK(D925)=1,"",IF('order-admin-units'!$I$1&lt;&gt;"y", "", IF(COUNTBLANK(K925:L925)&gt;0, 'order-admin-units'!$B$2+1, VLOOKUP(K925&amp;"@"&amp;L925, orderadmin, 2))))</f>
        <v/>
      </c>
      <c r="Z925" s="147" t="str">
        <f t="shared" si="102"/>
        <v/>
      </c>
      <c r="AA925" s="147" t="str">
        <f t="shared" si="103"/>
        <v/>
      </c>
      <c r="AB925" s="147" t="str">
        <f t="shared" si="104"/>
        <v/>
      </c>
      <c r="AC925" s="147" t="str">
        <f t="shared" si="100"/>
        <v/>
      </c>
      <c r="AD925" s="11" t="str">
        <f t="shared" si="105"/>
        <v/>
      </c>
      <c r="AE925" s="11" t="str">
        <f t="array" ref="AE925">IF(COUNTBLANK(D925)=1,"",IF(OR($H$2="y",$H$2="m"),IF(AA925=AA924,IF(OR(AB925=$AB$4:$AB924)=FALSE,AE924&amp;C925,AE924),"("&amp;C925)&amp;IF(AA925=AA926,IF(OR(AB926=$AB$4:$AB925)=FALSE,", ",""),") "),""))</f>
        <v/>
      </c>
      <c r="AF925" s="11" t="str">
        <f t="array" ref="AF925">IF((COUNTBLANK(D925)=0)*OR($H$2="y",$H$2="m"),IFERROR(LEFT(C925, FIND(" ",C925)-1), C925),"")</f>
        <v/>
      </c>
      <c r="AG925" s="11" t="str">
        <f t="array" ref="AG925">IF(COUNTBLANK(D925)=1,"",IF(OR($H$2="y",$H$2="m"),IF(AA925=AA924,IF(OR(AC925=$AC$4:$AC924)=FALSE,AG924&amp;AF925,AG924),"("&amp;AF925)&amp;IF(AA925=AA926,IF(OR(AC926=$AC$4:$AC925)=FALSE,", ",""),") "),""))</f>
        <v/>
      </c>
      <c r="AH925" s="10" t="str">
        <f>IF((COUNTBLANK(D925)=1),"",IF(D925=D924,AH924,"")&amp;IF(B924&lt;&gt;B925,((IF(COUNTBLANK(E925)=1,$D$3&amp;"Non-type material: "&amp;$D$3,$D$3&amp;INDEX('type-categories'!$A$2:$B$100,MATCH(E925,'type-categories'!$A$2:$A$100,0),2)&amp;$D$3))),"")&amp;(IF(K925&lt;&gt;K924,$C$2&amp;UPPER(K925)&amp;$C$2&amp;$K$3&amp;" ",(IF(B925&lt;&gt;B924,$C$2&amp;UPPER(K925)&amp;$C$2&amp;$K$3&amp;" ",""))))&amp;IF((AA925&lt;&gt;AA926)*($H$2="y"),AD925&amp;AE925,IF((AA925&lt;&gt;AA926)*($H$2="m"),AD925&amp;AG925,IF(($H$2&lt;&gt;"m")*($H$2&lt;&gt;"Y"),(IF(F925=0,"",F925&amp;" "&amp;$F$4&amp;" "))&amp;(IF(G925=0,"",G925&amp;" "&amp;$G$4&amp;" "))&amp;(IF(H925=0,"",H925&amp;" "&amp;H$4&amp;" "))&amp;(IF(I925=0,"",I925&amp;" "&amp;$I$4&amp;" "))&amp;(IF(J925=0,"",J925&amp;" "&amp;$J$4&amp;" ")),"")))&amp;"; "&amp;IF((B925=B924)*(AA925=AA924), "same collecting data; ", IF((B925=B924)*(Z924=Z925),"same locality; ",(IF(COUNTBLANK(L925)=1,"",$D$2&amp;L925&amp;$L$3&amp;" "&amp;$D$2))&amp;(IF(COUNTBLANK(M925)=1,"",$E$2&amp;M925&amp;$E$2&amp;", "))&amp;(IF(COUNTBLANK(N925)=1,"",N925&amp;"; "))&amp;(IF(COUNTBLANK(O925)=1,"",O925&amp;"; ")))&amp;(IF(COUNTBLANK(P925)=1,"",P925&amp;"; "))&amp;(IF(COUNTBLANK(Q925)=1,"",Q925&amp;"; "))&amp;(IF(COUNTBLANK(R925)=1,"",R925&amp;"m, "))&amp;IF((COUNTBLANK(S925)=0)*(S925&lt;&gt;S924), S925&amp;"; ","")&amp;(IF(COUNTBLANK(U925)=1,"",U925&amp;"; "))&amp;(IF(COUNTBLANK(T925)=1,"",IF(COUNTBLANK(F$2)=1,T925&amp;"; ",T925&amp;" "&amp;F$2&amp;"; "))))&amp;(IF(COUNTBLANK(V925)=1,"",V925&amp;"; "))&amp;IF((COUNTBLANK(C925)=1),"",C925)&amp;IF((B925=B926)*(K925=K926)*(L925=L926)*(M925=M926),IF(($H$2&lt;&gt;"m")*($H$2&lt;&gt;"Y"), " • ", IF((ISNUMBER(FIND(")",AE925))), " • ", "")),IF((B925=B926)*(K925=K926)," • ",". ")))</f>
        <v/>
      </c>
      <c r="AI925" s="1"/>
    </row>
    <row r="926" spans="1:35" x14ac:dyDescent="0.25">
      <c r="A926" s="3" t="str">
        <f t="shared" si="101"/>
        <v/>
      </c>
      <c r="B926" s="53" t="str">
        <f t="shared" si="99"/>
        <v/>
      </c>
      <c r="C926" s="57"/>
      <c r="D926" s="57"/>
      <c r="E926" s="57"/>
      <c r="F926" s="57"/>
      <c r="G926" s="57"/>
      <c r="H926" s="57"/>
      <c r="I926" s="57"/>
      <c r="J926" s="57"/>
      <c r="K926" s="57"/>
      <c r="L926" s="57"/>
      <c r="M926" s="54"/>
      <c r="N926" s="57"/>
      <c r="O926" s="58"/>
      <c r="P926" s="58"/>
      <c r="Q926" s="58"/>
      <c r="R926" s="58"/>
      <c r="S926" s="54"/>
      <c r="T926" s="57"/>
      <c r="U926" s="57"/>
      <c r="V926" s="57"/>
      <c r="W926" s="57"/>
      <c r="X926" s="147" t="str">
        <f>IF(COUNTBLANK(D926)=1,"",IF('order-admin-units'!$I$1&lt;&gt;"y", "", IF(COUNTBLANK(K926)=1, 'order-admin-units'!$B$1+1, VLOOKUP(K926, ordercountry, 2))))</f>
        <v/>
      </c>
      <c r="Y926" s="147" t="str">
        <f>IF(COUNTBLANK(D926)=1,"",IF('order-admin-units'!$I$1&lt;&gt;"y", "", IF(COUNTBLANK(K926:L926)&gt;0, 'order-admin-units'!$B$2+1, VLOOKUP(K926&amp;"@"&amp;L926, orderadmin, 2))))</f>
        <v/>
      </c>
      <c r="Z926" s="147" t="str">
        <f t="shared" si="102"/>
        <v/>
      </c>
      <c r="AA926" s="147" t="str">
        <f t="shared" si="103"/>
        <v/>
      </c>
      <c r="AB926" s="147" t="str">
        <f t="shared" si="104"/>
        <v/>
      </c>
      <c r="AC926" s="147" t="str">
        <f t="shared" si="100"/>
        <v/>
      </c>
      <c r="AD926" s="11" t="str">
        <f t="shared" si="105"/>
        <v/>
      </c>
      <c r="AE926" s="11" t="str">
        <f t="array" ref="AE926">IF(COUNTBLANK(D926)=1,"",IF(OR($H$2="y",$H$2="m"),IF(AA926=AA925,IF(OR(AB926=$AB$4:$AB925)=FALSE,AE925&amp;C926,AE925),"("&amp;C926)&amp;IF(AA926=AA927,IF(OR(AB927=$AB$4:$AB926)=FALSE,", ",""),") "),""))</f>
        <v/>
      </c>
      <c r="AF926" s="11" t="str">
        <f t="array" ref="AF926">IF((COUNTBLANK(D926)=0)*OR($H$2="y",$H$2="m"),IFERROR(LEFT(C926, FIND(" ",C926)-1), C926),"")</f>
        <v/>
      </c>
      <c r="AG926" s="11" t="str">
        <f t="array" ref="AG926">IF(COUNTBLANK(D926)=1,"",IF(OR($H$2="y",$H$2="m"),IF(AA926=AA925,IF(OR(AC926=$AC$4:$AC925)=FALSE,AG925&amp;AF926,AG925),"("&amp;AF926)&amp;IF(AA926=AA927,IF(OR(AC927=$AC$4:$AC926)=FALSE,", ",""),") "),""))</f>
        <v/>
      </c>
      <c r="AH926" s="10" t="str">
        <f>IF((COUNTBLANK(D926)=1),"",IF(D926=D925,AH925,"")&amp;IF(B925&lt;&gt;B926,((IF(COUNTBLANK(E926)=1,$D$3&amp;"Non-type material: "&amp;$D$3,$D$3&amp;INDEX('type-categories'!$A$2:$B$100,MATCH(E926,'type-categories'!$A$2:$A$100,0),2)&amp;$D$3))),"")&amp;(IF(K926&lt;&gt;K925,$C$2&amp;UPPER(K926)&amp;$C$2&amp;$K$3&amp;" ",(IF(B926&lt;&gt;B925,$C$2&amp;UPPER(K926)&amp;$C$2&amp;$K$3&amp;" ",""))))&amp;IF((AA926&lt;&gt;AA927)*($H$2="y"),AD926&amp;AE926,IF((AA926&lt;&gt;AA927)*($H$2="m"),AD926&amp;AG926,IF(($H$2&lt;&gt;"m")*($H$2&lt;&gt;"Y"),(IF(F926=0,"",F926&amp;" "&amp;$F$4&amp;" "))&amp;(IF(G926=0,"",G926&amp;" "&amp;$G$4&amp;" "))&amp;(IF(H926=0,"",H926&amp;" "&amp;H$4&amp;" "))&amp;(IF(I926=0,"",I926&amp;" "&amp;$I$4&amp;" "))&amp;(IF(J926=0,"",J926&amp;" "&amp;$J$4&amp;" ")),"")))&amp;"; "&amp;IF((B926=B925)*(AA926=AA925), "same collecting data; ", IF((B926=B925)*(Z925=Z926),"same locality; ",(IF(COUNTBLANK(L926)=1,"",$D$2&amp;L926&amp;$L$3&amp;" "&amp;$D$2))&amp;(IF(COUNTBLANK(M926)=1,"",$E$2&amp;M926&amp;$E$2&amp;", "))&amp;(IF(COUNTBLANK(N926)=1,"",N926&amp;"; "))&amp;(IF(COUNTBLANK(O926)=1,"",O926&amp;"; ")))&amp;(IF(COUNTBLANK(P926)=1,"",P926&amp;"; "))&amp;(IF(COUNTBLANK(Q926)=1,"",Q926&amp;"; "))&amp;(IF(COUNTBLANK(R926)=1,"",R926&amp;"m, "))&amp;IF((COUNTBLANK(S926)=0)*(S926&lt;&gt;S925), S926&amp;"; ","")&amp;(IF(COUNTBLANK(U926)=1,"",U926&amp;"; "))&amp;(IF(COUNTBLANK(T926)=1,"",IF(COUNTBLANK(F$2)=1,T926&amp;"; ",T926&amp;" "&amp;F$2&amp;"; "))))&amp;(IF(COUNTBLANK(V926)=1,"",V926&amp;"; "))&amp;IF((COUNTBLANK(C926)=1),"",C926)&amp;IF((B926=B927)*(K926=K927)*(L926=L927)*(M926=M927),IF(($H$2&lt;&gt;"m")*($H$2&lt;&gt;"Y"), " • ", IF((ISNUMBER(FIND(")",AE926))), " • ", "")),IF((B926=B927)*(K926=K927)," • ",". ")))</f>
        <v/>
      </c>
      <c r="AI926" s="1"/>
    </row>
    <row r="927" spans="1:35" x14ac:dyDescent="0.25">
      <c r="A927" s="3" t="str">
        <f t="shared" si="101"/>
        <v/>
      </c>
      <c r="B927" s="53" t="str">
        <f t="shared" si="99"/>
        <v/>
      </c>
      <c r="C927" s="57"/>
      <c r="D927" s="57"/>
      <c r="E927" s="57"/>
      <c r="F927" s="57"/>
      <c r="G927" s="57"/>
      <c r="H927" s="57"/>
      <c r="I927" s="57"/>
      <c r="J927" s="57"/>
      <c r="K927" s="57"/>
      <c r="L927" s="57"/>
      <c r="M927" s="54"/>
      <c r="N927" s="57"/>
      <c r="O927" s="58"/>
      <c r="P927" s="58"/>
      <c r="Q927" s="58"/>
      <c r="R927" s="58"/>
      <c r="S927" s="54"/>
      <c r="T927" s="57"/>
      <c r="U927" s="57"/>
      <c r="V927" s="57"/>
      <c r="W927" s="57"/>
      <c r="X927" s="147" t="str">
        <f>IF(COUNTBLANK(D927)=1,"",IF('order-admin-units'!$I$1&lt;&gt;"y", "", IF(COUNTBLANK(K927)=1, 'order-admin-units'!$B$1+1, VLOOKUP(K927, ordercountry, 2))))</f>
        <v/>
      </c>
      <c r="Y927" s="147" t="str">
        <f>IF(COUNTBLANK(D927)=1,"",IF('order-admin-units'!$I$1&lt;&gt;"y", "", IF(COUNTBLANK(K927:L927)&gt;0, 'order-admin-units'!$B$2+1, VLOOKUP(K927&amp;"@"&amp;L927, orderadmin, 2))))</f>
        <v/>
      </c>
      <c r="Z927" s="147" t="str">
        <f t="shared" si="102"/>
        <v/>
      </c>
      <c r="AA927" s="147" t="str">
        <f t="shared" si="103"/>
        <v/>
      </c>
      <c r="AB927" s="147" t="str">
        <f t="shared" si="104"/>
        <v/>
      </c>
      <c r="AC927" s="147" t="str">
        <f t="shared" si="100"/>
        <v/>
      </c>
      <c r="AD927" s="11" t="str">
        <f t="shared" si="105"/>
        <v/>
      </c>
      <c r="AE927" s="11" t="str">
        <f t="array" ref="AE927">IF(COUNTBLANK(D927)=1,"",IF(OR($H$2="y",$H$2="m"),IF(AA927=AA926,IF(OR(AB927=$AB$4:$AB926)=FALSE,AE926&amp;C927,AE926),"("&amp;C927)&amp;IF(AA927=AA928,IF(OR(AB928=$AB$4:$AB927)=FALSE,", ",""),") "),""))</f>
        <v/>
      </c>
      <c r="AF927" s="11" t="str">
        <f t="array" ref="AF927">IF((COUNTBLANK(D927)=0)*OR($H$2="y",$H$2="m"),IFERROR(LEFT(C927, FIND(" ",C927)-1), C927),"")</f>
        <v/>
      </c>
      <c r="AG927" s="11" t="str">
        <f t="array" ref="AG927">IF(COUNTBLANK(D927)=1,"",IF(OR($H$2="y",$H$2="m"),IF(AA927=AA926,IF(OR(AC927=$AC$4:$AC926)=FALSE,AG926&amp;AF927,AG926),"("&amp;AF927)&amp;IF(AA927=AA928,IF(OR(AC928=$AC$4:$AC927)=FALSE,", ",""),") "),""))</f>
        <v/>
      </c>
      <c r="AH927" s="10" t="str">
        <f>IF((COUNTBLANK(D927)=1),"",IF(D927=D926,AH926,"")&amp;IF(B926&lt;&gt;B927,((IF(COUNTBLANK(E927)=1,$D$3&amp;"Non-type material: "&amp;$D$3,$D$3&amp;INDEX('type-categories'!$A$2:$B$100,MATCH(E927,'type-categories'!$A$2:$A$100,0),2)&amp;$D$3))),"")&amp;(IF(K927&lt;&gt;K926,$C$2&amp;UPPER(K927)&amp;$C$2&amp;$K$3&amp;" ",(IF(B927&lt;&gt;B926,$C$2&amp;UPPER(K927)&amp;$C$2&amp;$K$3&amp;" ",""))))&amp;IF((AA927&lt;&gt;AA928)*($H$2="y"),AD927&amp;AE927,IF((AA927&lt;&gt;AA928)*($H$2="m"),AD927&amp;AG927,IF(($H$2&lt;&gt;"m")*($H$2&lt;&gt;"Y"),(IF(F927=0,"",F927&amp;" "&amp;$F$4&amp;" "))&amp;(IF(G927=0,"",G927&amp;" "&amp;$G$4&amp;" "))&amp;(IF(H927=0,"",H927&amp;" "&amp;H$4&amp;" "))&amp;(IF(I927=0,"",I927&amp;" "&amp;$I$4&amp;" "))&amp;(IF(J927=0,"",J927&amp;" "&amp;$J$4&amp;" ")),"")))&amp;"; "&amp;IF((B927=B926)*(AA927=AA926), "same collecting data; ", IF((B927=B926)*(Z926=Z927),"same locality; ",(IF(COUNTBLANK(L927)=1,"",$D$2&amp;L927&amp;$L$3&amp;" "&amp;$D$2))&amp;(IF(COUNTBLANK(M927)=1,"",$E$2&amp;M927&amp;$E$2&amp;", "))&amp;(IF(COUNTBLANK(N927)=1,"",N927&amp;"; "))&amp;(IF(COUNTBLANK(O927)=1,"",O927&amp;"; ")))&amp;(IF(COUNTBLANK(P927)=1,"",P927&amp;"; "))&amp;(IF(COUNTBLANK(Q927)=1,"",Q927&amp;"; "))&amp;(IF(COUNTBLANK(R927)=1,"",R927&amp;"m, "))&amp;IF((COUNTBLANK(S927)=0)*(S927&lt;&gt;S926), S927&amp;"; ","")&amp;(IF(COUNTBLANK(U927)=1,"",U927&amp;"; "))&amp;(IF(COUNTBLANK(T927)=1,"",IF(COUNTBLANK(F$2)=1,T927&amp;"; ",T927&amp;" "&amp;F$2&amp;"; "))))&amp;(IF(COUNTBLANK(V927)=1,"",V927&amp;"; "))&amp;IF((COUNTBLANK(C927)=1),"",C927)&amp;IF((B927=B928)*(K927=K928)*(L927=L928)*(M927=M928),IF(($H$2&lt;&gt;"m")*($H$2&lt;&gt;"Y"), " • ", IF((ISNUMBER(FIND(")",AE927))), " • ", "")),IF((B927=B928)*(K927=K928)," • ",". ")))</f>
        <v/>
      </c>
      <c r="AI927" s="1"/>
    </row>
    <row r="928" spans="1:35" x14ac:dyDescent="0.25">
      <c r="A928" s="3" t="str">
        <f t="shared" si="101"/>
        <v/>
      </c>
      <c r="B928" s="53" t="str">
        <f t="shared" si="99"/>
        <v/>
      </c>
      <c r="C928" s="57"/>
      <c r="D928" s="57"/>
      <c r="E928" s="57"/>
      <c r="F928" s="57"/>
      <c r="G928" s="57"/>
      <c r="H928" s="57"/>
      <c r="I928" s="57"/>
      <c r="J928" s="57"/>
      <c r="K928" s="57"/>
      <c r="L928" s="57"/>
      <c r="M928" s="54"/>
      <c r="N928" s="57"/>
      <c r="O928" s="58"/>
      <c r="P928" s="58"/>
      <c r="Q928" s="58"/>
      <c r="R928" s="58"/>
      <c r="S928" s="54"/>
      <c r="T928" s="57"/>
      <c r="U928" s="57"/>
      <c r="V928" s="57"/>
      <c r="W928" s="57"/>
      <c r="X928" s="147" t="str">
        <f>IF(COUNTBLANK(D928)=1,"",IF('order-admin-units'!$I$1&lt;&gt;"y", "", IF(COUNTBLANK(K928)=1, 'order-admin-units'!$B$1+1, VLOOKUP(K928, ordercountry, 2))))</f>
        <v/>
      </c>
      <c r="Y928" s="147" t="str">
        <f>IF(COUNTBLANK(D928)=1,"",IF('order-admin-units'!$I$1&lt;&gt;"y", "", IF(COUNTBLANK(K928:L928)&gt;0, 'order-admin-units'!$B$2+1, VLOOKUP(K928&amp;"@"&amp;L928, orderadmin, 2))))</f>
        <v/>
      </c>
      <c r="Z928" s="147" t="str">
        <f t="shared" si="102"/>
        <v/>
      </c>
      <c r="AA928" s="147" t="str">
        <f t="shared" si="103"/>
        <v/>
      </c>
      <c r="AB928" s="147" t="str">
        <f t="shared" si="104"/>
        <v/>
      </c>
      <c r="AC928" s="147" t="str">
        <f t="shared" si="100"/>
        <v/>
      </c>
      <c r="AD928" s="11" t="str">
        <f t="shared" si="105"/>
        <v/>
      </c>
      <c r="AE928" s="11" t="str">
        <f t="array" ref="AE928">IF(COUNTBLANK(D928)=1,"",IF(OR($H$2="y",$H$2="m"),IF(AA928=AA927,IF(OR(AB928=$AB$4:$AB927)=FALSE,AE927&amp;C928,AE927),"("&amp;C928)&amp;IF(AA928=AA929,IF(OR(AB929=$AB$4:$AB928)=FALSE,", ",""),") "),""))</f>
        <v/>
      </c>
      <c r="AF928" s="11" t="str">
        <f t="array" ref="AF928">IF((COUNTBLANK(D928)=0)*OR($H$2="y",$H$2="m"),IFERROR(LEFT(C928, FIND(" ",C928)-1), C928),"")</f>
        <v/>
      </c>
      <c r="AG928" s="11" t="str">
        <f t="array" ref="AG928">IF(COUNTBLANK(D928)=1,"",IF(OR($H$2="y",$H$2="m"),IF(AA928=AA927,IF(OR(AC928=$AC$4:$AC927)=FALSE,AG927&amp;AF928,AG927),"("&amp;AF928)&amp;IF(AA928=AA929,IF(OR(AC929=$AC$4:$AC928)=FALSE,", ",""),") "),""))</f>
        <v/>
      </c>
      <c r="AH928" s="10" t="str">
        <f>IF((COUNTBLANK(D928)=1),"",IF(D928=D927,AH927,"")&amp;IF(B927&lt;&gt;B928,((IF(COUNTBLANK(E928)=1,$D$3&amp;"Non-type material: "&amp;$D$3,$D$3&amp;INDEX('type-categories'!$A$2:$B$100,MATCH(E928,'type-categories'!$A$2:$A$100,0),2)&amp;$D$3))),"")&amp;(IF(K928&lt;&gt;K927,$C$2&amp;UPPER(K928)&amp;$C$2&amp;$K$3&amp;" ",(IF(B928&lt;&gt;B927,$C$2&amp;UPPER(K928)&amp;$C$2&amp;$K$3&amp;" ",""))))&amp;IF((AA928&lt;&gt;AA929)*($H$2="y"),AD928&amp;AE928,IF((AA928&lt;&gt;AA929)*($H$2="m"),AD928&amp;AG928,IF(($H$2&lt;&gt;"m")*($H$2&lt;&gt;"Y"),(IF(F928=0,"",F928&amp;" "&amp;$F$4&amp;" "))&amp;(IF(G928=0,"",G928&amp;" "&amp;$G$4&amp;" "))&amp;(IF(H928=0,"",H928&amp;" "&amp;H$4&amp;" "))&amp;(IF(I928=0,"",I928&amp;" "&amp;$I$4&amp;" "))&amp;(IF(J928=0,"",J928&amp;" "&amp;$J$4&amp;" ")),"")))&amp;"; "&amp;IF((B928=B927)*(AA928=AA927), "same collecting data; ", IF((B928=B927)*(Z927=Z928),"same locality; ",(IF(COUNTBLANK(L928)=1,"",$D$2&amp;L928&amp;$L$3&amp;" "&amp;$D$2))&amp;(IF(COUNTBLANK(M928)=1,"",$E$2&amp;M928&amp;$E$2&amp;", "))&amp;(IF(COUNTBLANK(N928)=1,"",N928&amp;"; "))&amp;(IF(COUNTBLANK(O928)=1,"",O928&amp;"; ")))&amp;(IF(COUNTBLANK(P928)=1,"",P928&amp;"; "))&amp;(IF(COUNTBLANK(Q928)=1,"",Q928&amp;"; "))&amp;(IF(COUNTBLANK(R928)=1,"",R928&amp;"m, "))&amp;IF((COUNTBLANK(S928)=0)*(S928&lt;&gt;S927), S928&amp;"; ","")&amp;(IF(COUNTBLANK(U928)=1,"",U928&amp;"; "))&amp;(IF(COUNTBLANK(T928)=1,"",IF(COUNTBLANK(F$2)=1,T928&amp;"; ",T928&amp;" "&amp;F$2&amp;"; "))))&amp;(IF(COUNTBLANK(V928)=1,"",V928&amp;"; "))&amp;IF((COUNTBLANK(C928)=1),"",C928)&amp;IF((B928=B929)*(K928=K929)*(L928=L929)*(M928=M929),IF(($H$2&lt;&gt;"m")*($H$2&lt;&gt;"Y"), " • ", IF((ISNUMBER(FIND(")",AE928))), " • ", "")),IF((B928=B929)*(K928=K929)," • ",". ")))</f>
        <v/>
      </c>
      <c r="AI928" s="1"/>
    </row>
    <row r="929" spans="1:35" x14ac:dyDescent="0.25">
      <c r="A929" s="3" t="str">
        <f t="shared" si="101"/>
        <v/>
      </c>
      <c r="B929" s="53" t="str">
        <f t="shared" si="99"/>
        <v/>
      </c>
      <c r="C929" s="57"/>
      <c r="D929" s="57"/>
      <c r="E929" s="57"/>
      <c r="F929" s="57"/>
      <c r="G929" s="57"/>
      <c r="H929" s="57"/>
      <c r="I929" s="57"/>
      <c r="J929" s="57"/>
      <c r="K929" s="57"/>
      <c r="L929" s="57"/>
      <c r="M929" s="54"/>
      <c r="N929" s="57"/>
      <c r="O929" s="58"/>
      <c r="P929" s="58"/>
      <c r="Q929" s="58"/>
      <c r="R929" s="58"/>
      <c r="S929" s="54"/>
      <c r="T929" s="57"/>
      <c r="U929" s="57"/>
      <c r="V929" s="57"/>
      <c r="W929" s="57"/>
      <c r="X929" s="147" t="str">
        <f>IF(COUNTBLANK(D929)=1,"",IF('order-admin-units'!$I$1&lt;&gt;"y", "", IF(COUNTBLANK(K929)=1, 'order-admin-units'!$B$1+1, VLOOKUP(K929, ordercountry, 2))))</f>
        <v/>
      </c>
      <c r="Y929" s="147" t="str">
        <f>IF(COUNTBLANK(D929)=1,"",IF('order-admin-units'!$I$1&lt;&gt;"y", "", IF(COUNTBLANK(K929:L929)&gt;0, 'order-admin-units'!$B$2+1, VLOOKUP(K929&amp;"@"&amp;L929, orderadmin, 2))))</f>
        <v/>
      </c>
      <c r="Z929" s="147" t="str">
        <f t="shared" si="102"/>
        <v/>
      </c>
      <c r="AA929" s="147" t="str">
        <f t="shared" si="103"/>
        <v/>
      </c>
      <c r="AB929" s="147" t="str">
        <f t="shared" si="104"/>
        <v/>
      </c>
      <c r="AC929" s="147" t="str">
        <f t="shared" si="100"/>
        <v/>
      </c>
      <c r="AD929" s="11" t="str">
        <f t="shared" si="105"/>
        <v/>
      </c>
      <c r="AE929" s="11" t="str">
        <f t="array" ref="AE929">IF(COUNTBLANK(D929)=1,"",IF(OR($H$2="y",$H$2="m"),IF(AA929=AA928,IF(OR(AB929=$AB$4:$AB928)=FALSE,AE928&amp;C929,AE928),"("&amp;C929)&amp;IF(AA929=AA930,IF(OR(AB930=$AB$4:$AB929)=FALSE,", ",""),") "),""))</f>
        <v/>
      </c>
      <c r="AF929" s="11" t="str">
        <f t="array" ref="AF929">IF((COUNTBLANK(D929)=0)*OR($H$2="y",$H$2="m"),IFERROR(LEFT(C929, FIND(" ",C929)-1), C929),"")</f>
        <v/>
      </c>
      <c r="AG929" s="11" t="str">
        <f t="array" ref="AG929">IF(COUNTBLANK(D929)=1,"",IF(OR($H$2="y",$H$2="m"),IF(AA929=AA928,IF(OR(AC929=$AC$4:$AC928)=FALSE,AG928&amp;AF929,AG928),"("&amp;AF929)&amp;IF(AA929=AA930,IF(OR(AC930=$AC$4:$AC929)=FALSE,", ",""),") "),""))</f>
        <v/>
      </c>
      <c r="AH929" s="10" t="str">
        <f>IF((COUNTBLANK(D929)=1),"",IF(D929=D928,AH928,"")&amp;IF(B928&lt;&gt;B929,((IF(COUNTBLANK(E929)=1,$D$3&amp;"Non-type material: "&amp;$D$3,$D$3&amp;INDEX('type-categories'!$A$2:$B$100,MATCH(E929,'type-categories'!$A$2:$A$100,0),2)&amp;$D$3))),"")&amp;(IF(K929&lt;&gt;K928,$C$2&amp;UPPER(K929)&amp;$C$2&amp;$K$3&amp;" ",(IF(B929&lt;&gt;B928,$C$2&amp;UPPER(K929)&amp;$C$2&amp;$K$3&amp;" ",""))))&amp;IF((AA929&lt;&gt;AA930)*($H$2="y"),AD929&amp;AE929,IF((AA929&lt;&gt;AA930)*($H$2="m"),AD929&amp;AG929,IF(($H$2&lt;&gt;"m")*($H$2&lt;&gt;"Y"),(IF(F929=0,"",F929&amp;" "&amp;$F$4&amp;" "))&amp;(IF(G929=0,"",G929&amp;" "&amp;$G$4&amp;" "))&amp;(IF(H929=0,"",H929&amp;" "&amp;H$4&amp;" "))&amp;(IF(I929=0,"",I929&amp;" "&amp;$I$4&amp;" "))&amp;(IF(J929=0,"",J929&amp;" "&amp;$J$4&amp;" ")),"")))&amp;"; "&amp;IF((B929=B928)*(AA929=AA928), "same collecting data; ", IF((B929=B928)*(Z928=Z929),"same locality; ",(IF(COUNTBLANK(L929)=1,"",$D$2&amp;L929&amp;$L$3&amp;" "&amp;$D$2))&amp;(IF(COUNTBLANK(M929)=1,"",$E$2&amp;M929&amp;$E$2&amp;", "))&amp;(IF(COUNTBLANK(N929)=1,"",N929&amp;"; "))&amp;(IF(COUNTBLANK(O929)=1,"",O929&amp;"; ")))&amp;(IF(COUNTBLANK(P929)=1,"",P929&amp;"; "))&amp;(IF(COUNTBLANK(Q929)=1,"",Q929&amp;"; "))&amp;(IF(COUNTBLANK(R929)=1,"",R929&amp;"m, "))&amp;IF((COUNTBLANK(S929)=0)*(S929&lt;&gt;S928), S929&amp;"; ","")&amp;(IF(COUNTBLANK(U929)=1,"",U929&amp;"; "))&amp;(IF(COUNTBLANK(T929)=1,"",IF(COUNTBLANK(F$2)=1,T929&amp;"; ",T929&amp;" "&amp;F$2&amp;"; "))))&amp;(IF(COUNTBLANK(V929)=1,"",V929&amp;"; "))&amp;IF((COUNTBLANK(C929)=1),"",C929)&amp;IF((B929=B930)*(K929=K930)*(L929=L930)*(M929=M930),IF(($H$2&lt;&gt;"m")*($H$2&lt;&gt;"Y"), " • ", IF((ISNUMBER(FIND(")",AE929))), " • ", "")),IF((B929=B930)*(K929=K930)," • ",". ")))</f>
        <v/>
      </c>
      <c r="AI929" s="1"/>
    </row>
    <row r="930" spans="1:35" x14ac:dyDescent="0.25">
      <c r="A930" s="3" t="str">
        <f t="shared" si="101"/>
        <v/>
      </c>
      <c r="B930" s="53" t="str">
        <f t="shared" si="99"/>
        <v/>
      </c>
      <c r="C930" s="57"/>
      <c r="D930" s="57"/>
      <c r="E930" s="57"/>
      <c r="F930" s="57"/>
      <c r="G930" s="57"/>
      <c r="H930" s="57"/>
      <c r="I930" s="57"/>
      <c r="J930" s="57"/>
      <c r="K930" s="57"/>
      <c r="L930" s="57"/>
      <c r="M930" s="54"/>
      <c r="N930" s="57"/>
      <c r="O930" s="58"/>
      <c r="P930" s="58"/>
      <c r="Q930" s="58"/>
      <c r="R930" s="58"/>
      <c r="S930" s="54"/>
      <c r="T930" s="57"/>
      <c r="U930" s="57"/>
      <c r="V930" s="57"/>
      <c r="W930" s="57"/>
      <c r="X930" s="147" t="str">
        <f>IF(COUNTBLANK(D930)=1,"",IF('order-admin-units'!$I$1&lt;&gt;"y", "", IF(COUNTBLANK(K930)=1, 'order-admin-units'!$B$1+1, VLOOKUP(K930, ordercountry, 2))))</f>
        <v/>
      </c>
      <c r="Y930" s="147" t="str">
        <f>IF(COUNTBLANK(D930)=1,"",IF('order-admin-units'!$I$1&lt;&gt;"y", "", IF(COUNTBLANK(K930:L930)&gt;0, 'order-admin-units'!$B$2+1, VLOOKUP(K930&amp;"@"&amp;L930, orderadmin, 2))))</f>
        <v/>
      </c>
      <c r="Z930" s="147" t="str">
        <f t="shared" si="102"/>
        <v/>
      </c>
      <c r="AA930" s="147" t="str">
        <f t="shared" si="103"/>
        <v/>
      </c>
      <c r="AB930" s="147" t="str">
        <f t="shared" si="104"/>
        <v/>
      </c>
      <c r="AC930" s="147" t="str">
        <f t="shared" si="100"/>
        <v/>
      </c>
      <c r="AD930" s="11" t="str">
        <f t="shared" si="105"/>
        <v/>
      </c>
      <c r="AE930" s="11" t="str">
        <f t="array" ref="AE930">IF(COUNTBLANK(D930)=1,"",IF(OR($H$2="y",$H$2="m"),IF(AA930=AA929,IF(OR(AB930=$AB$4:$AB929)=FALSE,AE929&amp;C930,AE929),"("&amp;C930)&amp;IF(AA930=AA931,IF(OR(AB931=$AB$4:$AB930)=FALSE,", ",""),") "),""))</f>
        <v/>
      </c>
      <c r="AF930" s="11" t="str">
        <f t="array" ref="AF930">IF((COUNTBLANK(D930)=0)*OR($H$2="y",$H$2="m"),IFERROR(LEFT(C930, FIND(" ",C930)-1), C930),"")</f>
        <v/>
      </c>
      <c r="AG930" s="11" t="str">
        <f t="array" ref="AG930">IF(COUNTBLANK(D930)=1,"",IF(OR($H$2="y",$H$2="m"),IF(AA930=AA929,IF(OR(AC930=$AC$4:$AC929)=FALSE,AG929&amp;AF930,AG929),"("&amp;AF930)&amp;IF(AA930=AA931,IF(OR(AC931=$AC$4:$AC930)=FALSE,", ",""),") "),""))</f>
        <v/>
      </c>
      <c r="AH930" s="10" t="str">
        <f>IF((COUNTBLANK(D930)=1),"",IF(D930=D929,AH929,"")&amp;IF(B929&lt;&gt;B930,((IF(COUNTBLANK(E930)=1,$D$3&amp;"Non-type material: "&amp;$D$3,$D$3&amp;INDEX('type-categories'!$A$2:$B$100,MATCH(E930,'type-categories'!$A$2:$A$100,0),2)&amp;$D$3))),"")&amp;(IF(K930&lt;&gt;K929,$C$2&amp;UPPER(K930)&amp;$C$2&amp;$K$3&amp;" ",(IF(B930&lt;&gt;B929,$C$2&amp;UPPER(K930)&amp;$C$2&amp;$K$3&amp;" ",""))))&amp;IF((AA930&lt;&gt;AA931)*($H$2="y"),AD930&amp;AE930,IF((AA930&lt;&gt;AA931)*($H$2="m"),AD930&amp;AG930,IF(($H$2&lt;&gt;"m")*($H$2&lt;&gt;"Y"),(IF(F930=0,"",F930&amp;" "&amp;$F$4&amp;" "))&amp;(IF(G930=0,"",G930&amp;" "&amp;$G$4&amp;" "))&amp;(IF(H930=0,"",H930&amp;" "&amp;H$4&amp;" "))&amp;(IF(I930=0,"",I930&amp;" "&amp;$I$4&amp;" "))&amp;(IF(J930=0,"",J930&amp;" "&amp;$J$4&amp;" ")),"")))&amp;"; "&amp;IF((B930=B929)*(AA930=AA929), "same collecting data; ", IF((B930=B929)*(Z929=Z930),"same locality; ",(IF(COUNTBLANK(L930)=1,"",$D$2&amp;L930&amp;$L$3&amp;" "&amp;$D$2))&amp;(IF(COUNTBLANK(M930)=1,"",$E$2&amp;M930&amp;$E$2&amp;", "))&amp;(IF(COUNTBLANK(N930)=1,"",N930&amp;"; "))&amp;(IF(COUNTBLANK(O930)=1,"",O930&amp;"; ")))&amp;(IF(COUNTBLANK(P930)=1,"",P930&amp;"; "))&amp;(IF(COUNTBLANK(Q930)=1,"",Q930&amp;"; "))&amp;(IF(COUNTBLANK(R930)=1,"",R930&amp;"m, "))&amp;IF((COUNTBLANK(S930)=0)*(S930&lt;&gt;S929), S930&amp;"; ","")&amp;(IF(COUNTBLANK(U930)=1,"",U930&amp;"; "))&amp;(IF(COUNTBLANK(T930)=1,"",IF(COUNTBLANK(F$2)=1,T930&amp;"; ",T930&amp;" "&amp;F$2&amp;"; "))))&amp;(IF(COUNTBLANK(V930)=1,"",V930&amp;"; "))&amp;IF((COUNTBLANK(C930)=1),"",C930)&amp;IF((B930=B931)*(K930=K931)*(L930=L931)*(M930=M931),IF(($H$2&lt;&gt;"m")*($H$2&lt;&gt;"Y"), " • ", IF((ISNUMBER(FIND(")",AE930))), " • ", "")),IF((B930=B931)*(K930=K931)," • ",". ")))</f>
        <v/>
      </c>
      <c r="AI930" s="1"/>
    </row>
    <row r="931" spans="1:35" x14ac:dyDescent="0.25">
      <c r="A931" s="3" t="str">
        <f t="shared" si="101"/>
        <v/>
      </c>
      <c r="B931" s="53" t="str">
        <f t="shared" si="99"/>
        <v/>
      </c>
      <c r="C931" s="57"/>
      <c r="D931" s="57"/>
      <c r="E931" s="57"/>
      <c r="F931" s="57"/>
      <c r="G931" s="57"/>
      <c r="H931" s="57"/>
      <c r="I931" s="57"/>
      <c r="J931" s="57"/>
      <c r="K931" s="57"/>
      <c r="L931" s="57"/>
      <c r="M931" s="54"/>
      <c r="N931" s="57"/>
      <c r="O931" s="58"/>
      <c r="P931" s="58"/>
      <c r="Q931" s="58"/>
      <c r="R931" s="58"/>
      <c r="S931" s="54"/>
      <c r="T931" s="57"/>
      <c r="U931" s="57"/>
      <c r="V931" s="57"/>
      <c r="W931" s="57"/>
      <c r="X931" s="147" t="str">
        <f>IF(COUNTBLANK(D931)=1,"",IF('order-admin-units'!$I$1&lt;&gt;"y", "", IF(COUNTBLANK(K931)=1, 'order-admin-units'!$B$1+1, VLOOKUP(K931, ordercountry, 2))))</f>
        <v/>
      </c>
      <c r="Y931" s="147" t="str">
        <f>IF(COUNTBLANK(D931)=1,"",IF('order-admin-units'!$I$1&lt;&gt;"y", "", IF(COUNTBLANK(K931:L931)&gt;0, 'order-admin-units'!$B$2+1, VLOOKUP(K931&amp;"@"&amp;L931, orderadmin, 2))))</f>
        <v/>
      </c>
      <c r="Z931" s="147" t="str">
        <f t="shared" si="102"/>
        <v/>
      </c>
      <c r="AA931" s="147" t="str">
        <f t="shared" si="103"/>
        <v/>
      </c>
      <c r="AB931" s="147" t="str">
        <f t="shared" si="104"/>
        <v/>
      </c>
      <c r="AC931" s="147" t="str">
        <f t="shared" si="100"/>
        <v/>
      </c>
      <c r="AD931" s="11" t="str">
        <f t="shared" si="105"/>
        <v/>
      </c>
      <c r="AE931" s="11" t="str">
        <f t="array" ref="AE931">IF(COUNTBLANK(D931)=1,"",IF(OR($H$2="y",$H$2="m"),IF(AA931=AA930,IF(OR(AB931=$AB$4:$AB930)=FALSE,AE930&amp;C931,AE930),"("&amp;C931)&amp;IF(AA931=AA932,IF(OR(AB932=$AB$4:$AB931)=FALSE,", ",""),") "),""))</f>
        <v/>
      </c>
      <c r="AF931" s="11" t="str">
        <f t="array" ref="AF931">IF((COUNTBLANK(D931)=0)*OR($H$2="y",$H$2="m"),IFERROR(LEFT(C931, FIND(" ",C931)-1), C931),"")</f>
        <v/>
      </c>
      <c r="AG931" s="11" t="str">
        <f t="array" ref="AG931">IF(COUNTBLANK(D931)=1,"",IF(OR($H$2="y",$H$2="m"),IF(AA931=AA930,IF(OR(AC931=$AC$4:$AC930)=FALSE,AG930&amp;AF931,AG930),"("&amp;AF931)&amp;IF(AA931=AA932,IF(OR(AC932=$AC$4:$AC931)=FALSE,", ",""),") "),""))</f>
        <v/>
      </c>
      <c r="AH931" s="10" t="str">
        <f>IF((COUNTBLANK(D931)=1),"",IF(D931=D930,AH930,"")&amp;IF(B930&lt;&gt;B931,((IF(COUNTBLANK(E931)=1,$D$3&amp;"Non-type material: "&amp;$D$3,$D$3&amp;INDEX('type-categories'!$A$2:$B$100,MATCH(E931,'type-categories'!$A$2:$A$100,0),2)&amp;$D$3))),"")&amp;(IF(K931&lt;&gt;K930,$C$2&amp;UPPER(K931)&amp;$C$2&amp;$K$3&amp;" ",(IF(B931&lt;&gt;B930,$C$2&amp;UPPER(K931)&amp;$C$2&amp;$K$3&amp;" ",""))))&amp;IF((AA931&lt;&gt;AA932)*($H$2="y"),AD931&amp;AE931,IF((AA931&lt;&gt;AA932)*($H$2="m"),AD931&amp;AG931,IF(($H$2&lt;&gt;"m")*($H$2&lt;&gt;"Y"),(IF(F931=0,"",F931&amp;" "&amp;$F$4&amp;" "))&amp;(IF(G931=0,"",G931&amp;" "&amp;$G$4&amp;" "))&amp;(IF(H931=0,"",H931&amp;" "&amp;H$4&amp;" "))&amp;(IF(I931=0,"",I931&amp;" "&amp;$I$4&amp;" "))&amp;(IF(J931=0,"",J931&amp;" "&amp;$J$4&amp;" ")),"")))&amp;"; "&amp;IF((B931=B930)*(AA931=AA930), "same collecting data; ", IF((B931=B930)*(Z930=Z931),"same locality; ",(IF(COUNTBLANK(L931)=1,"",$D$2&amp;L931&amp;$L$3&amp;" "&amp;$D$2))&amp;(IF(COUNTBLANK(M931)=1,"",$E$2&amp;M931&amp;$E$2&amp;", "))&amp;(IF(COUNTBLANK(N931)=1,"",N931&amp;"; "))&amp;(IF(COUNTBLANK(O931)=1,"",O931&amp;"; ")))&amp;(IF(COUNTBLANK(P931)=1,"",P931&amp;"; "))&amp;(IF(COUNTBLANK(Q931)=1,"",Q931&amp;"; "))&amp;(IF(COUNTBLANK(R931)=1,"",R931&amp;"m, "))&amp;IF((COUNTBLANK(S931)=0)*(S931&lt;&gt;S930), S931&amp;"; ","")&amp;(IF(COUNTBLANK(U931)=1,"",U931&amp;"; "))&amp;(IF(COUNTBLANK(T931)=1,"",IF(COUNTBLANK(F$2)=1,T931&amp;"; ",T931&amp;" "&amp;F$2&amp;"; "))))&amp;(IF(COUNTBLANK(V931)=1,"",V931&amp;"; "))&amp;IF((COUNTBLANK(C931)=1),"",C931)&amp;IF((B931=B932)*(K931=K932)*(L931=L932)*(M931=M932),IF(($H$2&lt;&gt;"m")*($H$2&lt;&gt;"Y"), " • ", IF((ISNUMBER(FIND(")",AE931))), " • ", "")),IF((B931=B932)*(K931=K932)," • ",". ")))</f>
        <v/>
      </c>
      <c r="AI931" s="1"/>
    </row>
    <row r="932" spans="1:35" x14ac:dyDescent="0.25">
      <c r="A932" s="3" t="str">
        <f t="shared" si="101"/>
        <v/>
      </c>
      <c r="B932" s="53" t="str">
        <f t="shared" si="99"/>
        <v/>
      </c>
      <c r="C932" s="57"/>
      <c r="D932" s="57"/>
      <c r="E932" s="57"/>
      <c r="F932" s="57"/>
      <c r="G932" s="57"/>
      <c r="H932" s="57"/>
      <c r="I932" s="57"/>
      <c r="J932" s="57"/>
      <c r="K932" s="57"/>
      <c r="L932" s="57"/>
      <c r="M932" s="54"/>
      <c r="N932" s="57"/>
      <c r="O932" s="58"/>
      <c r="P932" s="58"/>
      <c r="Q932" s="58"/>
      <c r="R932" s="58"/>
      <c r="S932" s="54"/>
      <c r="T932" s="57"/>
      <c r="U932" s="57"/>
      <c r="V932" s="57"/>
      <c r="W932" s="57"/>
      <c r="X932" s="147" t="str">
        <f>IF(COUNTBLANK(D932)=1,"",IF('order-admin-units'!$I$1&lt;&gt;"y", "", IF(COUNTBLANK(K932)=1, 'order-admin-units'!$B$1+1, VLOOKUP(K932, ordercountry, 2))))</f>
        <v/>
      </c>
      <c r="Y932" s="147" t="str">
        <f>IF(COUNTBLANK(D932)=1,"",IF('order-admin-units'!$I$1&lt;&gt;"y", "", IF(COUNTBLANK(K932:L932)&gt;0, 'order-admin-units'!$B$2+1, VLOOKUP(K932&amp;"@"&amp;L932, orderadmin, 2))))</f>
        <v/>
      </c>
      <c r="Z932" s="147" t="str">
        <f t="shared" si="102"/>
        <v/>
      </c>
      <c r="AA932" s="147" t="str">
        <f t="shared" si="103"/>
        <v/>
      </c>
      <c r="AB932" s="147" t="str">
        <f t="shared" si="104"/>
        <v/>
      </c>
      <c r="AC932" s="147" t="str">
        <f t="shared" si="100"/>
        <v/>
      </c>
      <c r="AD932" s="11" t="str">
        <f t="shared" si="105"/>
        <v/>
      </c>
      <c r="AE932" s="11" t="str">
        <f t="array" ref="AE932">IF(COUNTBLANK(D932)=1,"",IF(OR($H$2="y",$H$2="m"),IF(AA932=AA931,IF(OR(AB932=$AB$4:$AB931)=FALSE,AE931&amp;C932,AE931),"("&amp;C932)&amp;IF(AA932=AA933,IF(OR(AB933=$AB$4:$AB932)=FALSE,", ",""),") "),""))</f>
        <v/>
      </c>
      <c r="AF932" s="11" t="str">
        <f t="array" ref="AF932">IF((COUNTBLANK(D932)=0)*OR($H$2="y",$H$2="m"),IFERROR(LEFT(C932, FIND(" ",C932)-1), C932),"")</f>
        <v/>
      </c>
      <c r="AG932" s="11" t="str">
        <f t="array" ref="AG932">IF(COUNTBLANK(D932)=1,"",IF(OR($H$2="y",$H$2="m"),IF(AA932=AA931,IF(OR(AC932=$AC$4:$AC931)=FALSE,AG931&amp;AF932,AG931),"("&amp;AF932)&amp;IF(AA932=AA933,IF(OR(AC933=$AC$4:$AC932)=FALSE,", ",""),") "),""))</f>
        <v/>
      </c>
      <c r="AH932" s="10" t="str">
        <f>IF((COUNTBLANK(D932)=1),"",IF(D932=D931,AH931,"")&amp;IF(B931&lt;&gt;B932,((IF(COUNTBLANK(E932)=1,$D$3&amp;"Non-type material: "&amp;$D$3,$D$3&amp;INDEX('type-categories'!$A$2:$B$100,MATCH(E932,'type-categories'!$A$2:$A$100,0),2)&amp;$D$3))),"")&amp;(IF(K932&lt;&gt;K931,$C$2&amp;UPPER(K932)&amp;$C$2&amp;$K$3&amp;" ",(IF(B932&lt;&gt;B931,$C$2&amp;UPPER(K932)&amp;$C$2&amp;$K$3&amp;" ",""))))&amp;IF((AA932&lt;&gt;AA933)*($H$2="y"),AD932&amp;AE932,IF((AA932&lt;&gt;AA933)*($H$2="m"),AD932&amp;AG932,IF(($H$2&lt;&gt;"m")*($H$2&lt;&gt;"Y"),(IF(F932=0,"",F932&amp;" "&amp;$F$4&amp;" "))&amp;(IF(G932=0,"",G932&amp;" "&amp;$G$4&amp;" "))&amp;(IF(H932=0,"",H932&amp;" "&amp;H$4&amp;" "))&amp;(IF(I932=0,"",I932&amp;" "&amp;$I$4&amp;" "))&amp;(IF(J932=0,"",J932&amp;" "&amp;$J$4&amp;" ")),"")))&amp;"; "&amp;IF((B932=B931)*(AA932=AA931), "same collecting data; ", IF((B932=B931)*(Z931=Z932),"same locality; ",(IF(COUNTBLANK(L932)=1,"",$D$2&amp;L932&amp;$L$3&amp;" "&amp;$D$2))&amp;(IF(COUNTBLANK(M932)=1,"",$E$2&amp;M932&amp;$E$2&amp;", "))&amp;(IF(COUNTBLANK(N932)=1,"",N932&amp;"; "))&amp;(IF(COUNTBLANK(O932)=1,"",O932&amp;"; ")))&amp;(IF(COUNTBLANK(P932)=1,"",P932&amp;"; "))&amp;(IF(COUNTBLANK(Q932)=1,"",Q932&amp;"; "))&amp;(IF(COUNTBLANK(R932)=1,"",R932&amp;"m, "))&amp;IF((COUNTBLANK(S932)=0)*(S932&lt;&gt;S931), S932&amp;"; ","")&amp;(IF(COUNTBLANK(U932)=1,"",U932&amp;"; "))&amp;(IF(COUNTBLANK(T932)=1,"",IF(COUNTBLANK(F$2)=1,T932&amp;"; ",T932&amp;" "&amp;F$2&amp;"; "))))&amp;(IF(COUNTBLANK(V932)=1,"",V932&amp;"; "))&amp;IF((COUNTBLANK(C932)=1),"",C932)&amp;IF((B932=B933)*(K932=K933)*(L932=L933)*(M932=M933),IF(($H$2&lt;&gt;"m")*($H$2&lt;&gt;"Y"), " • ", IF((ISNUMBER(FIND(")",AE932))), " • ", "")),IF((B932=B933)*(K932=K933)," • ",". ")))</f>
        <v/>
      </c>
      <c r="AI932" s="1"/>
    </row>
    <row r="933" spans="1:35" x14ac:dyDescent="0.25">
      <c r="A933" s="3" t="str">
        <f t="shared" si="101"/>
        <v/>
      </c>
      <c r="B933" s="53" t="str">
        <f t="shared" si="99"/>
        <v/>
      </c>
      <c r="C933" s="57"/>
      <c r="D933" s="57"/>
      <c r="E933" s="57"/>
      <c r="F933" s="57"/>
      <c r="G933" s="57"/>
      <c r="H933" s="57"/>
      <c r="I933" s="57"/>
      <c r="J933" s="57"/>
      <c r="K933" s="57"/>
      <c r="L933" s="57"/>
      <c r="M933" s="54"/>
      <c r="N933" s="57"/>
      <c r="O933" s="58"/>
      <c r="P933" s="58"/>
      <c r="Q933" s="58"/>
      <c r="R933" s="58"/>
      <c r="S933" s="54"/>
      <c r="T933" s="57"/>
      <c r="U933" s="57"/>
      <c r="V933" s="57"/>
      <c r="W933" s="57"/>
      <c r="X933" s="147" t="str">
        <f>IF(COUNTBLANK(D933)=1,"",IF('order-admin-units'!$I$1&lt;&gt;"y", "", IF(COUNTBLANK(K933)=1, 'order-admin-units'!$B$1+1, VLOOKUP(K933, ordercountry, 2))))</f>
        <v/>
      </c>
      <c r="Y933" s="147" t="str">
        <f>IF(COUNTBLANK(D933)=1,"",IF('order-admin-units'!$I$1&lt;&gt;"y", "", IF(COUNTBLANK(K933:L933)&gt;0, 'order-admin-units'!$B$2+1, VLOOKUP(K933&amp;"@"&amp;L933, orderadmin, 2))))</f>
        <v/>
      </c>
      <c r="Z933" s="147" t="str">
        <f t="shared" si="102"/>
        <v/>
      </c>
      <c r="AA933" s="147" t="str">
        <f t="shared" si="103"/>
        <v/>
      </c>
      <c r="AB933" s="147" t="str">
        <f t="shared" si="104"/>
        <v/>
      </c>
      <c r="AC933" s="147" t="str">
        <f t="shared" si="100"/>
        <v/>
      </c>
      <c r="AD933" s="11" t="str">
        <f t="shared" si="105"/>
        <v/>
      </c>
      <c r="AE933" s="11" t="str">
        <f t="array" ref="AE933">IF(COUNTBLANK(D933)=1,"",IF(OR($H$2="y",$H$2="m"),IF(AA933=AA932,IF(OR(AB933=$AB$4:$AB932)=FALSE,AE932&amp;C933,AE932),"("&amp;C933)&amp;IF(AA933=AA934,IF(OR(AB934=$AB$4:$AB933)=FALSE,", ",""),") "),""))</f>
        <v/>
      </c>
      <c r="AF933" s="11" t="str">
        <f t="array" ref="AF933">IF((COUNTBLANK(D933)=0)*OR($H$2="y",$H$2="m"),IFERROR(LEFT(C933, FIND(" ",C933)-1), C933),"")</f>
        <v/>
      </c>
      <c r="AG933" s="11" t="str">
        <f t="array" ref="AG933">IF(COUNTBLANK(D933)=1,"",IF(OR($H$2="y",$H$2="m"),IF(AA933=AA932,IF(OR(AC933=$AC$4:$AC932)=FALSE,AG932&amp;AF933,AG932),"("&amp;AF933)&amp;IF(AA933=AA934,IF(OR(AC934=$AC$4:$AC933)=FALSE,", ",""),") "),""))</f>
        <v/>
      </c>
      <c r="AH933" s="10" t="str">
        <f>IF((COUNTBLANK(D933)=1),"",IF(D933=D932,AH932,"")&amp;IF(B932&lt;&gt;B933,((IF(COUNTBLANK(E933)=1,$D$3&amp;"Non-type material: "&amp;$D$3,$D$3&amp;INDEX('type-categories'!$A$2:$B$100,MATCH(E933,'type-categories'!$A$2:$A$100,0),2)&amp;$D$3))),"")&amp;(IF(K933&lt;&gt;K932,$C$2&amp;UPPER(K933)&amp;$C$2&amp;$K$3&amp;" ",(IF(B933&lt;&gt;B932,$C$2&amp;UPPER(K933)&amp;$C$2&amp;$K$3&amp;" ",""))))&amp;IF((AA933&lt;&gt;AA934)*($H$2="y"),AD933&amp;AE933,IF((AA933&lt;&gt;AA934)*($H$2="m"),AD933&amp;AG933,IF(($H$2&lt;&gt;"m")*($H$2&lt;&gt;"Y"),(IF(F933=0,"",F933&amp;" "&amp;$F$4&amp;" "))&amp;(IF(G933=0,"",G933&amp;" "&amp;$G$4&amp;" "))&amp;(IF(H933=0,"",H933&amp;" "&amp;H$4&amp;" "))&amp;(IF(I933=0,"",I933&amp;" "&amp;$I$4&amp;" "))&amp;(IF(J933=0,"",J933&amp;" "&amp;$J$4&amp;" ")),"")))&amp;"; "&amp;IF((B933=B932)*(AA933=AA932), "same collecting data; ", IF((B933=B932)*(Z932=Z933),"same locality; ",(IF(COUNTBLANK(L933)=1,"",$D$2&amp;L933&amp;$L$3&amp;" "&amp;$D$2))&amp;(IF(COUNTBLANK(M933)=1,"",$E$2&amp;M933&amp;$E$2&amp;", "))&amp;(IF(COUNTBLANK(N933)=1,"",N933&amp;"; "))&amp;(IF(COUNTBLANK(O933)=1,"",O933&amp;"; ")))&amp;(IF(COUNTBLANK(P933)=1,"",P933&amp;"; "))&amp;(IF(COUNTBLANK(Q933)=1,"",Q933&amp;"; "))&amp;(IF(COUNTBLANK(R933)=1,"",R933&amp;"m, "))&amp;IF((COUNTBLANK(S933)=0)*(S933&lt;&gt;S932), S933&amp;"; ","")&amp;(IF(COUNTBLANK(U933)=1,"",U933&amp;"; "))&amp;(IF(COUNTBLANK(T933)=1,"",IF(COUNTBLANK(F$2)=1,T933&amp;"; ",T933&amp;" "&amp;F$2&amp;"; "))))&amp;(IF(COUNTBLANK(V933)=1,"",V933&amp;"; "))&amp;IF((COUNTBLANK(C933)=1),"",C933)&amp;IF((B933=B934)*(K933=K934)*(L933=L934)*(M933=M934),IF(($H$2&lt;&gt;"m")*($H$2&lt;&gt;"Y"), " • ", IF((ISNUMBER(FIND(")",AE933))), " • ", "")),IF((B933=B934)*(K933=K934)," • ",". ")))</f>
        <v/>
      </c>
      <c r="AI933" s="1"/>
    </row>
    <row r="934" spans="1:35" x14ac:dyDescent="0.25">
      <c r="A934" s="3" t="str">
        <f t="shared" si="101"/>
        <v/>
      </c>
      <c r="B934" s="53" t="str">
        <f t="shared" si="99"/>
        <v/>
      </c>
      <c r="C934" s="57"/>
      <c r="D934" s="57"/>
      <c r="E934" s="57"/>
      <c r="F934" s="57"/>
      <c r="G934" s="57"/>
      <c r="H934" s="57"/>
      <c r="I934" s="57"/>
      <c r="J934" s="57"/>
      <c r="K934" s="57"/>
      <c r="L934" s="57"/>
      <c r="M934" s="54"/>
      <c r="N934" s="57"/>
      <c r="O934" s="58"/>
      <c r="P934" s="58"/>
      <c r="Q934" s="58"/>
      <c r="R934" s="58"/>
      <c r="S934" s="54"/>
      <c r="T934" s="57"/>
      <c r="U934" s="57"/>
      <c r="V934" s="57"/>
      <c r="W934" s="57"/>
      <c r="X934" s="147" t="str">
        <f>IF(COUNTBLANK(D934)=1,"",IF('order-admin-units'!$I$1&lt;&gt;"y", "", IF(COUNTBLANK(K934)=1, 'order-admin-units'!$B$1+1, VLOOKUP(K934, ordercountry, 2))))</f>
        <v/>
      </c>
      <c r="Y934" s="147" t="str">
        <f>IF(COUNTBLANK(D934)=1,"",IF('order-admin-units'!$I$1&lt;&gt;"y", "", IF(COUNTBLANK(K934:L934)&gt;0, 'order-admin-units'!$B$2+1, VLOOKUP(K934&amp;"@"&amp;L934, orderadmin, 2))))</f>
        <v/>
      </c>
      <c r="Z934" s="147" t="str">
        <f t="shared" si="102"/>
        <v/>
      </c>
      <c r="AA934" s="147" t="str">
        <f t="shared" si="103"/>
        <v/>
      </c>
      <c r="AB934" s="147" t="str">
        <f t="shared" si="104"/>
        <v/>
      </c>
      <c r="AC934" s="147" t="str">
        <f t="shared" si="100"/>
        <v/>
      </c>
      <c r="AD934" s="11" t="str">
        <f t="shared" si="105"/>
        <v/>
      </c>
      <c r="AE934" s="11" t="str">
        <f t="array" ref="AE934">IF(COUNTBLANK(D934)=1,"",IF(OR($H$2="y",$H$2="m"),IF(AA934=AA933,IF(OR(AB934=$AB$4:$AB933)=FALSE,AE933&amp;C934,AE933),"("&amp;C934)&amp;IF(AA934=AA935,IF(OR(AB935=$AB$4:$AB934)=FALSE,", ",""),") "),""))</f>
        <v/>
      </c>
      <c r="AF934" s="11" t="str">
        <f t="array" ref="AF934">IF((COUNTBLANK(D934)=0)*OR($H$2="y",$H$2="m"),IFERROR(LEFT(C934, FIND(" ",C934)-1), C934),"")</f>
        <v/>
      </c>
      <c r="AG934" s="11" t="str">
        <f t="array" ref="AG934">IF(COUNTBLANK(D934)=1,"",IF(OR($H$2="y",$H$2="m"),IF(AA934=AA933,IF(OR(AC934=$AC$4:$AC933)=FALSE,AG933&amp;AF934,AG933),"("&amp;AF934)&amp;IF(AA934=AA935,IF(OR(AC935=$AC$4:$AC934)=FALSE,", ",""),") "),""))</f>
        <v/>
      </c>
      <c r="AH934" s="10" t="str">
        <f>IF((COUNTBLANK(D934)=1),"",IF(D934=D933,AH933,"")&amp;IF(B933&lt;&gt;B934,((IF(COUNTBLANK(E934)=1,$D$3&amp;"Non-type material: "&amp;$D$3,$D$3&amp;INDEX('type-categories'!$A$2:$B$100,MATCH(E934,'type-categories'!$A$2:$A$100,0),2)&amp;$D$3))),"")&amp;(IF(K934&lt;&gt;K933,$C$2&amp;UPPER(K934)&amp;$C$2&amp;$K$3&amp;" ",(IF(B934&lt;&gt;B933,$C$2&amp;UPPER(K934)&amp;$C$2&amp;$K$3&amp;" ",""))))&amp;IF((AA934&lt;&gt;AA935)*($H$2="y"),AD934&amp;AE934,IF((AA934&lt;&gt;AA935)*($H$2="m"),AD934&amp;AG934,IF(($H$2&lt;&gt;"m")*($H$2&lt;&gt;"Y"),(IF(F934=0,"",F934&amp;" "&amp;$F$4&amp;" "))&amp;(IF(G934=0,"",G934&amp;" "&amp;$G$4&amp;" "))&amp;(IF(H934=0,"",H934&amp;" "&amp;H$4&amp;" "))&amp;(IF(I934=0,"",I934&amp;" "&amp;$I$4&amp;" "))&amp;(IF(J934=0,"",J934&amp;" "&amp;$J$4&amp;" ")),"")))&amp;"; "&amp;IF((B934=B933)*(AA934=AA933), "same collecting data; ", IF((B934=B933)*(Z933=Z934),"same locality; ",(IF(COUNTBLANK(L934)=1,"",$D$2&amp;L934&amp;$L$3&amp;" "&amp;$D$2))&amp;(IF(COUNTBLANK(M934)=1,"",$E$2&amp;M934&amp;$E$2&amp;", "))&amp;(IF(COUNTBLANK(N934)=1,"",N934&amp;"; "))&amp;(IF(COUNTBLANK(O934)=1,"",O934&amp;"; ")))&amp;(IF(COUNTBLANK(P934)=1,"",P934&amp;"; "))&amp;(IF(COUNTBLANK(Q934)=1,"",Q934&amp;"; "))&amp;(IF(COUNTBLANK(R934)=1,"",R934&amp;"m, "))&amp;IF((COUNTBLANK(S934)=0)*(S934&lt;&gt;S933), S934&amp;"; ","")&amp;(IF(COUNTBLANK(U934)=1,"",U934&amp;"; "))&amp;(IF(COUNTBLANK(T934)=1,"",IF(COUNTBLANK(F$2)=1,T934&amp;"; ",T934&amp;" "&amp;F$2&amp;"; "))))&amp;(IF(COUNTBLANK(V934)=1,"",V934&amp;"; "))&amp;IF((COUNTBLANK(C934)=1),"",C934)&amp;IF((B934=B935)*(K934=K935)*(L934=L935)*(M934=M935),IF(($H$2&lt;&gt;"m")*($H$2&lt;&gt;"Y"), " • ", IF((ISNUMBER(FIND(")",AE934))), " • ", "")),IF((B934=B935)*(K934=K935)," • ",". ")))</f>
        <v/>
      </c>
      <c r="AI934" s="1"/>
    </row>
    <row r="935" spans="1:35" x14ac:dyDescent="0.25">
      <c r="A935" s="3" t="str">
        <f t="shared" si="101"/>
        <v/>
      </c>
      <c r="B935" s="53" t="str">
        <f t="shared" si="99"/>
        <v/>
      </c>
      <c r="C935" s="57"/>
      <c r="D935" s="57"/>
      <c r="E935" s="57"/>
      <c r="F935" s="57"/>
      <c r="G935" s="57"/>
      <c r="H935" s="57"/>
      <c r="I935" s="57"/>
      <c r="J935" s="57"/>
      <c r="K935" s="57"/>
      <c r="L935" s="57"/>
      <c r="M935" s="54"/>
      <c r="N935" s="57"/>
      <c r="O935" s="58"/>
      <c r="P935" s="58"/>
      <c r="Q935" s="58"/>
      <c r="R935" s="58"/>
      <c r="S935" s="54"/>
      <c r="T935" s="57"/>
      <c r="U935" s="57"/>
      <c r="V935" s="57"/>
      <c r="W935" s="57"/>
      <c r="X935" s="147" t="str">
        <f>IF(COUNTBLANK(D935)=1,"",IF('order-admin-units'!$I$1&lt;&gt;"y", "", IF(COUNTBLANK(K935)=1, 'order-admin-units'!$B$1+1, VLOOKUP(K935, ordercountry, 2))))</f>
        <v/>
      </c>
      <c r="Y935" s="147" t="str">
        <f>IF(COUNTBLANK(D935)=1,"",IF('order-admin-units'!$I$1&lt;&gt;"y", "", IF(COUNTBLANK(K935:L935)&gt;0, 'order-admin-units'!$B$2+1, VLOOKUP(K935&amp;"@"&amp;L935, orderadmin, 2))))</f>
        <v/>
      </c>
      <c r="Z935" s="147" t="str">
        <f t="shared" si="102"/>
        <v/>
      </c>
      <c r="AA935" s="147" t="str">
        <f t="shared" si="103"/>
        <v/>
      </c>
      <c r="AB935" s="147" t="str">
        <f t="shared" si="104"/>
        <v/>
      </c>
      <c r="AC935" s="147" t="str">
        <f t="shared" si="100"/>
        <v/>
      </c>
      <c r="AD935" s="11" t="str">
        <f t="shared" si="105"/>
        <v/>
      </c>
      <c r="AE935" s="11" t="str">
        <f t="array" ref="AE935">IF(COUNTBLANK(D935)=1,"",IF(OR($H$2="y",$H$2="m"),IF(AA935=AA934,IF(OR(AB935=$AB$4:$AB934)=FALSE,AE934&amp;C935,AE934),"("&amp;C935)&amp;IF(AA935=AA936,IF(OR(AB936=$AB$4:$AB935)=FALSE,", ",""),") "),""))</f>
        <v/>
      </c>
      <c r="AF935" s="11" t="str">
        <f t="array" ref="AF935">IF((COUNTBLANK(D935)=0)*OR($H$2="y",$H$2="m"),IFERROR(LEFT(C935, FIND(" ",C935)-1), C935),"")</f>
        <v/>
      </c>
      <c r="AG935" s="11" t="str">
        <f t="array" ref="AG935">IF(COUNTBLANK(D935)=1,"",IF(OR($H$2="y",$H$2="m"),IF(AA935=AA934,IF(OR(AC935=$AC$4:$AC934)=FALSE,AG934&amp;AF935,AG934),"("&amp;AF935)&amp;IF(AA935=AA936,IF(OR(AC936=$AC$4:$AC935)=FALSE,", ",""),") "),""))</f>
        <v/>
      </c>
      <c r="AH935" s="10" t="str">
        <f>IF((COUNTBLANK(D935)=1),"",IF(D935=D934,AH934,"")&amp;IF(B934&lt;&gt;B935,((IF(COUNTBLANK(E935)=1,$D$3&amp;"Non-type material: "&amp;$D$3,$D$3&amp;INDEX('type-categories'!$A$2:$B$100,MATCH(E935,'type-categories'!$A$2:$A$100,0),2)&amp;$D$3))),"")&amp;(IF(K935&lt;&gt;K934,$C$2&amp;UPPER(K935)&amp;$C$2&amp;$K$3&amp;" ",(IF(B935&lt;&gt;B934,$C$2&amp;UPPER(K935)&amp;$C$2&amp;$K$3&amp;" ",""))))&amp;IF((AA935&lt;&gt;AA936)*($H$2="y"),AD935&amp;AE935,IF((AA935&lt;&gt;AA936)*($H$2="m"),AD935&amp;AG935,IF(($H$2&lt;&gt;"m")*($H$2&lt;&gt;"Y"),(IF(F935=0,"",F935&amp;" "&amp;$F$4&amp;" "))&amp;(IF(G935=0,"",G935&amp;" "&amp;$G$4&amp;" "))&amp;(IF(H935=0,"",H935&amp;" "&amp;H$4&amp;" "))&amp;(IF(I935=0,"",I935&amp;" "&amp;$I$4&amp;" "))&amp;(IF(J935=0,"",J935&amp;" "&amp;$J$4&amp;" ")),"")))&amp;"; "&amp;IF((B935=B934)*(AA935=AA934), "same collecting data; ", IF((B935=B934)*(Z934=Z935),"same locality; ",(IF(COUNTBLANK(L935)=1,"",$D$2&amp;L935&amp;$L$3&amp;" "&amp;$D$2))&amp;(IF(COUNTBLANK(M935)=1,"",$E$2&amp;M935&amp;$E$2&amp;", "))&amp;(IF(COUNTBLANK(N935)=1,"",N935&amp;"; "))&amp;(IF(COUNTBLANK(O935)=1,"",O935&amp;"; ")))&amp;(IF(COUNTBLANK(P935)=1,"",P935&amp;"; "))&amp;(IF(COUNTBLANK(Q935)=1,"",Q935&amp;"; "))&amp;(IF(COUNTBLANK(R935)=1,"",R935&amp;"m, "))&amp;IF((COUNTBLANK(S935)=0)*(S935&lt;&gt;S934), S935&amp;"; ","")&amp;(IF(COUNTBLANK(U935)=1,"",U935&amp;"; "))&amp;(IF(COUNTBLANK(T935)=1,"",IF(COUNTBLANK(F$2)=1,T935&amp;"; ",T935&amp;" "&amp;F$2&amp;"; "))))&amp;(IF(COUNTBLANK(V935)=1,"",V935&amp;"; "))&amp;IF((COUNTBLANK(C935)=1),"",C935)&amp;IF((B935=B936)*(K935=K936)*(L935=L936)*(M935=M936),IF(($H$2&lt;&gt;"m")*($H$2&lt;&gt;"Y"), " • ", IF((ISNUMBER(FIND(")",AE935))), " • ", "")),IF((B935=B936)*(K935=K936)," • ",". ")))</f>
        <v/>
      </c>
      <c r="AI935" s="1"/>
    </row>
    <row r="936" spans="1:35" x14ac:dyDescent="0.25">
      <c r="A936" s="3" t="str">
        <f t="shared" si="101"/>
        <v/>
      </c>
      <c r="B936" s="53" t="str">
        <f t="shared" si="99"/>
        <v/>
      </c>
      <c r="C936" s="57"/>
      <c r="D936" s="57"/>
      <c r="E936" s="57"/>
      <c r="F936" s="57"/>
      <c r="G936" s="57"/>
      <c r="H936" s="57"/>
      <c r="I936" s="57"/>
      <c r="J936" s="57"/>
      <c r="K936" s="57"/>
      <c r="L936" s="57"/>
      <c r="M936" s="54"/>
      <c r="N936" s="57"/>
      <c r="O936" s="58"/>
      <c r="P936" s="58"/>
      <c r="Q936" s="58"/>
      <c r="R936" s="58"/>
      <c r="S936" s="54"/>
      <c r="T936" s="57"/>
      <c r="U936" s="57"/>
      <c r="V936" s="57"/>
      <c r="W936" s="57"/>
      <c r="X936" s="147" t="str">
        <f>IF(COUNTBLANK(D936)=1,"",IF('order-admin-units'!$I$1&lt;&gt;"y", "", IF(COUNTBLANK(K936)=1, 'order-admin-units'!$B$1+1, VLOOKUP(K936, ordercountry, 2))))</f>
        <v/>
      </c>
      <c r="Y936" s="147" t="str">
        <f>IF(COUNTBLANK(D936)=1,"",IF('order-admin-units'!$I$1&lt;&gt;"y", "", IF(COUNTBLANK(K936:L936)&gt;0, 'order-admin-units'!$B$2+1, VLOOKUP(K936&amp;"@"&amp;L936, orderadmin, 2))))</f>
        <v/>
      </c>
      <c r="Z936" s="147" t="str">
        <f t="shared" si="102"/>
        <v/>
      </c>
      <c r="AA936" s="147" t="str">
        <f t="shared" si="103"/>
        <v/>
      </c>
      <c r="AB936" s="147" t="str">
        <f t="shared" si="104"/>
        <v/>
      </c>
      <c r="AC936" s="147" t="str">
        <f t="shared" si="100"/>
        <v/>
      </c>
      <c r="AD936" s="11" t="str">
        <f t="shared" si="105"/>
        <v/>
      </c>
      <c r="AE936" s="11" t="str">
        <f t="array" ref="AE936">IF(COUNTBLANK(D936)=1,"",IF(OR($H$2="y",$H$2="m"),IF(AA936=AA935,IF(OR(AB936=$AB$4:$AB935)=FALSE,AE935&amp;C936,AE935),"("&amp;C936)&amp;IF(AA936=AA937,IF(OR(AB937=$AB$4:$AB936)=FALSE,", ",""),") "),""))</f>
        <v/>
      </c>
      <c r="AF936" s="11" t="str">
        <f t="array" ref="AF936">IF((COUNTBLANK(D936)=0)*OR($H$2="y",$H$2="m"),IFERROR(LEFT(C936, FIND(" ",C936)-1), C936),"")</f>
        <v/>
      </c>
      <c r="AG936" s="11" t="str">
        <f t="array" ref="AG936">IF(COUNTBLANK(D936)=1,"",IF(OR($H$2="y",$H$2="m"),IF(AA936=AA935,IF(OR(AC936=$AC$4:$AC935)=FALSE,AG935&amp;AF936,AG935),"("&amp;AF936)&amp;IF(AA936=AA937,IF(OR(AC937=$AC$4:$AC936)=FALSE,", ",""),") "),""))</f>
        <v/>
      </c>
      <c r="AH936" s="10" t="str">
        <f>IF((COUNTBLANK(D936)=1),"",IF(D936=D935,AH935,"")&amp;IF(B935&lt;&gt;B936,((IF(COUNTBLANK(E936)=1,$D$3&amp;"Non-type material: "&amp;$D$3,$D$3&amp;INDEX('type-categories'!$A$2:$B$100,MATCH(E936,'type-categories'!$A$2:$A$100,0),2)&amp;$D$3))),"")&amp;(IF(K936&lt;&gt;K935,$C$2&amp;UPPER(K936)&amp;$C$2&amp;$K$3&amp;" ",(IF(B936&lt;&gt;B935,$C$2&amp;UPPER(K936)&amp;$C$2&amp;$K$3&amp;" ",""))))&amp;IF((AA936&lt;&gt;AA937)*($H$2="y"),AD936&amp;AE936,IF((AA936&lt;&gt;AA937)*($H$2="m"),AD936&amp;AG936,IF(($H$2&lt;&gt;"m")*($H$2&lt;&gt;"Y"),(IF(F936=0,"",F936&amp;" "&amp;$F$4&amp;" "))&amp;(IF(G936=0,"",G936&amp;" "&amp;$G$4&amp;" "))&amp;(IF(H936=0,"",H936&amp;" "&amp;H$4&amp;" "))&amp;(IF(I936=0,"",I936&amp;" "&amp;$I$4&amp;" "))&amp;(IF(J936=0,"",J936&amp;" "&amp;$J$4&amp;" ")),"")))&amp;"; "&amp;IF((B936=B935)*(AA936=AA935), "same collecting data; ", IF((B936=B935)*(Z935=Z936),"same locality; ",(IF(COUNTBLANK(L936)=1,"",$D$2&amp;L936&amp;$L$3&amp;" "&amp;$D$2))&amp;(IF(COUNTBLANK(M936)=1,"",$E$2&amp;M936&amp;$E$2&amp;", "))&amp;(IF(COUNTBLANK(N936)=1,"",N936&amp;"; "))&amp;(IF(COUNTBLANK(O936)=1,"",O936&amp;"; ")))&amp;(IF(COUNTBLANK(P936)=1,"",P936&amp;"; "))&amp;(IF(COUNTBLANK(Q936)=1,"",Q936&amp;"; "))&amp;(IF(COUNTBLANK(R936)=1,"",R936&amp;"m, "))&amp;IF((COUNTBLANK(S936)=0)*(S936&lt;&gt;S935), S936&amp;"; ","")&amp;(IF(COUNTBLANK(U936)=1,"",U936&amp;"; "))&amp;(IF(COUNTBLANK(T936)=1,"",IF(COUNTBLANK(F$2)=1,T936&amp;"; ",T936&amp;" "&amp;F$2&amp;"; "))))&amp;(IF(COUNTBLANK(V936)=1,"",V936&amp;"; "))&amp;IF((COUNTBLANK(C936)=1),"",C936)&amp;IF((B936=B937)*(K936=K937)*(L936=L937)*(M936=M937),IF(($H$2&lt;&gt;"m")*($H$2&lt;&gt;"Y"), " • ", IF((ISNUMBER(FIND(")",AE936))), " • ", "")),IF((B936=B937)*(K936=K937)," • ",". ")))</f>
        <v/>
      </c>
      <c r="AI936" s="1"/>
    </row>
    <row r="937" spans="1:35" x14ac:dyDescent="0.25">
      <c r="A937" s="3" t="str">
        <f t="shared" si="101"/>
        <v/>
      </c>
      <c r="B937" s="53" t="str">
        <f t="shared" si="99"/>
        <v/>
      </c>
      <c r="C937" s="57"/>
      <c r="D937" s="57"/>
      <c r="E937" s="57"/>
      <c r="F937" s="57"/>
      <c r="G937" s="57"/>
      <c r="H937" s="57"/>
      <c r="I937" s="57"/>
      <c r="J937" s="57"/>
      <c r="K937" s="57"/>
      <c r="L937" s="57"/>
      <c r="M937" s="54"/>
      <c r="N937" s="57"/>
      <c r="O937" s="58"/>
      <c r="P937" s="58"/>
      <c r="Q937" s="58"/>
      <c r="R937" s="58"/>
      <c r="S937" s="54"/>
      <c r="T937" s="57"/>
      <c r="U937" s="57"/>
      <c r="V937" s="57"/>
      <c r="W937" s="57"/>
      <c r="X937" s="147" t="str">
        <f>IF(COUNTBLANK(D937)=1,"",IF('order-admin-units'!$I$1&lt;&gt;"y", "", IF(COUNTBLANK(K937)=1, 'order-admin-units'!$B$1+1, VLOOKUP(K937, ordercountry, 2))))</f>
        <v/>
      </c>
      <c r="Y937" s="147" t="str">
        <f>IF(COUNTBLANK(D937)=1,"",IF('order-admin-units'!$I$1&lt;&gt;"y", "", IF(COUNTBLANK(K937:L937)&gt;0, 'order-admin-units'!$B$2+1, VLOOKUP(K937&amp;"@"&amp;L937, orderadmin, 2))))</f>
        <v/>
      </c>
      <c r="Z937" s="147" t="str">
        <f t="shared" si="102"/>
        <v/>
      </c>
      <c r="AA937" s="147" t="str">
        <f t="shared" si="103"/>
        <v/>
      </c>
      <c r="AB937" s="147" t="str">
        <f t="shared" si="104"/>
        <v/>
      </c>
      <c r="AC937" s="147" t="str">
        <f t="shared" si="100"/>
        <v/>
      </c>
      <c r="AD937" s="11" t="str">
        <f t="shared" si="105"/>
        <v/>
      </c>
      <c r="AE937" s="11" t="str">
        <f t="array" ref="AE937">IF(COUNTBLANK(D937)=1,"",IF(OR($H$2="y",$H$2="m"),IF(AA937=AA936,IF(OR(AB937=$AB$4:$AB936)=FALSE,AE936&amp;C937,AE936),"("&amp;C937)&amp;IF(AA937=AA938,IF(OR(AB938=$AB$4:$AB937)=FALSE,", ",""),") "),""))</f>
        <v/>
      </c>
      <c r="AF937" s="11" t="str">
        <f t="array" ref="AF937">IF((COUNTBLANK(D937)=0)*OR($H$2="y",$H$2="m"),IFERROR(LEFT(C937, FIND(" ",C937)-1), C937),"")</f>
        <v/>
      </c>
      <c r="AG937" s="11" t="str">
        <f t="array" ref="AG937">IF(COUNTBLANK(D937)=1,"",IF(OR($H$2="y",$H$2="m"),IF(AA937=AA936,IF(OR(AC937=$AC$4:$AC936)=FALSE,AG936&amp;AF937,AG936),"("&amp;AF937)&amp;IF(AA937=AA938,IF(OR(AC938=$AC$4:$AC937)=FALSE,", ",""),") "),""))</f>
        <v/>
      </c>
      <c r="AH937" s="10" t="str">
        <f>IF((COUNTBLANK(D937)=1),"",IF(D937=D936,AH936,"")&amp;IF(B936&lt;&gt;B937,((IF(COUNTBLANK(E937)=1,$D$3&amp;"Non-type material: "&amp;$D$3,$D$3&amp;INDEX('type-categories'!$A$2:$B$100,MATCH(E937,'type-categories'!$A$2:$A$100,0),2)&amp;$D$3))),"")&amp;(IF(K937&lt;&gt;K936,$C$2&amp;UPPER(K937)&amp;$C$2&amp;$K$3&amp;" ",(IF(B937&lt;&gt;B936,$C$2&amp;UPPER(K937)&amp;$C$2&amp;$K$3&amp;" ",""))))&amp;IF((AA937&lt;&gt;AA938)*($H$2="y"),AD937&amp;AE937,IF((AA937&lt;&gt;AA938)*($H$2="m"),AD937&amp;AG937,IF(($H$2&lt;&gt;"m")*($H$2&lt;&gt;"Y"),(IF(F937=0,"",F937&amp;" "&amp;$F$4&amp;" "))&amp;(IF(G937=0,"",G937&amp;" "&amp;$G$4&amp;" "))&amp;(IF(H937=0,"",H937&amp;" "&amp;H$4&amp;" "))&amp;(IF(I937=0,"",I937&amp;" "&amp;$I$4&amp;" "))&amp;(IF(J937=0,"",J937&amp;" "&amp;$J$4&amp;" ")),"")))&amp;"; "&amp;IF((B937=B936)*(AA937=AA936), "same collecting data; ", IF((B937=B936)*(Z936=Z937),"same locality; ",(IF(COUNTBLANK(L937)=1,"",$D$2&amp;L937&amp;$L$3&amp;" "&amp;$D$2))&amp;(IF(COUNTBLANK(M937)=1,"",$E$2&amp;M937&amp;$E$2&amp;", "))&amp;(IF(COUNTBLANK(N937)=1,"",N937&amp;"; "))&amp;(IF(COUNTBLANK(O937)=1,"",O937&amp;"; ")))&amp;(IF(COUNTBLANK(P937)=1,"",P937&amp;"; "))&amp;(IF(COUNTBLANK(Q937)=1,"",Q937&amp;"; "))&amp;(IF(COUNTBLANK(R937)=1,"",R937&amp;"m, "))&amp;IF((COUNTBLANK(S937)=0)*(S937&lt;&gt;S936), S937&amp;"; ","")&amp;(IF(COUNTBLANK(U937)=1,"",U937&amp;"; "))&amp;(IF(COUNTBLANK(T937)=1,"",IF(COUNTBLANK(F$2)=1,T937&amp;"; ",T937&amp;" "&amp;F$2&amp;"; "))))&amp;(IF(COUNTBLANK(V937)=1,"",V937&amp;"; "))&amp;IF((COUNTBLANK(C937)=1),"",C937)&amp;IF((B937=B938)*(K937=K938)*(L937=L938)*(M937=M938),IF(($H$2&lt;&gt;"m")*($H$2&lt;&gt;"Y"), " • ", IF((ISNUMBER(FIND(")",AE937))), " • ", "")),IF((B937=B938)*(K937=K938)," • ",". ")))</f>
        <v/>
      </c>
      <c r="AI937" s="1"/>
    </row>
    <row r="938" spans="1:35" x14ac:dyDescent="0.25">
      <c r="A938" s="3" t="str">
        <f t="shared" si="101"/>
        <v/>
      </c>
      <c r="B938" s="53" t="str">
        <f t="shared" si="99"/>
        <v/>
      </c>
      <c r="C938" s="57"/>
      <c r="D938" s="57"/>
      <c r="E938" s="57"/>
      <c r="F938" s="57"/>
      <c r="G938" s="57"/>
      <c r="H938" s="57"/>
      <c r="I938" s="57"/>
      <c r="J938" s="57"/>
      <c r="K938" s="57"/>
      <c r="L938" s="57"/>
      <c r="M938" s="54"/>
      <c r="N938" s="57"/>
      <c r="O938" s="58"/>
      <c r="P938" s="58"/>
      <c r="Q938" s="58"/>
      <c r="R938" s="58"/>
      <c r="S938" s="54"/>
      <c r="T938" s="57"/>
      <c r="U938" s="57"/>
      <c r="V938" s="57"/>
      <c r="W938" s="57"/>
      <c r="X938" s="147" t="str">
        <f>IF(COUNTBLANK(D938)=1,"",IF('order-admin-units'!$I$1&lt;&gt;"y", "", IF(COUNTBLANK(K938)=1, 'order-admin-units'!$B$1+1, VLOOKUP(K938, ordercountry, 2))))</f>
        <v/>
      </c>
      <c r="Y938" s="147" t="str">
        <f>IF(COUNTBLANK(D938)=1,"",IF('order-admin-units'!$I$1&lt;&gt;"y", "", IF(COUNTBLANK(K938:L938)&gt;0, 'order-admin-units'!$B$2+1, VLOOKUP(K938&amp;"@"&amp;L938, orderadmin, 2))))</f>
        <v/>
      </c>
      <c r="Z938" s="147" t="str">
        <f t="shared" si="102"/>
        <v/>
      </c>
      <c r="AA938" s="147" t="str">
        <f t="shared" si="103"/>
        <v/>
      </c>
      <c r="AB938" s="147" t="str">
        <f t="shared" si="104"/>
        <v/>
      </c>
      <c r="AC938" s="147" t="str">
        <f t="shared" si="100"/>
        <v/>
      </c>
      <c r="AD938" s="11" t="str">
        <f t="shared" si="105"/>
        <v/>
      </c>
      <c r="AE938" s="11" t="str">
        <f t="array" ref="AE938">IF(COUNTBLANK(D938)=1,"",IF(OR($H$2="y",$H$2="m"),IF(AA938=AA937,IF(OR(AB938=$AB$4:$AB937)=FALSE,AE937&amp;C938,AE937),"("&amp;C938)&amp;IF(AA938=AA939,IF(OR(AB939=$AB$4:$AB938)=FALSE,", ",""),") "),""))</f>
        <v/>
      </c>
      <c r="AF938" s="11" t="str">
        <f t="array" ref="AF938">IF((COUNTBLANK(D938)=0)*OR($H$2="y",$H$2="m"),IFERROR(LEFT(C938, FIND(" ",C938)-1), C938),"")</f>
        <v/>
      </c>
      <c r="AG938" s="11" t="str">
        <f t="array" ref="AG938">IF(COUNTBLANK(D938)=1,"",IF(OR($H$2="y",$H$2="m"),IF(AA938=AA937,IF(OR(AC938=$AC$4:$AC937)=FALSE,AG937&amp;AF938,AG937),"("&amp;AF938)&amp;IF(AA938=AA939,IF(OR(AC939=$AC$4:$AC938)=FALSE,", ",""),") "),""))</f>
        <v/>
      </c>
      <c r="AH938" s="10" t="str">
        <f>IF((COUNTBLANK(D938)=1),"",IF(D938=D937,AH937,"")&amp;IF(B937&lt;&gt;B938,((IF(COUNTBLANK(E938)=1,$D$3&amp;"Non-type material: "&amp;$D$3,$D$3&amp;INDEX('type-categories'!$A$2:$B$100,MATCH(E938,'type-categories'!$A$2:$A$100,0),2)&amp;$D$3))),"")&amp;(IF(K938&lt;&gt;K937,$C$2&amp;UPPER(K938)&amp;$C$2&amp;$K$3&amp;" ",(IF(B938&lt;&gt;B937,$C$2&amp;UPPER(K938)&amp;$C$2&amp;$K$3&amp;" ",""))))&amp;IF((AA938&lt;&gt;AA939)*($H$2="y"),AD938&amp;AE938,IF((AA938&lt;&gt;AA939)*($H$2="m"),AD938&amp;AG938,IF(($H$2&lt;&gt;"m")*($H$2&lt;&gt;"Y"),(IF(F938=0,"",F938&amp;" "&amp;$F$4&amp;" "))&amp;(IF(G938=0,"",G938&amp;" "&amp;$G$4&amp;" "))&amp;(IF(H938=0,"",H938&amp;" "&amp;H$4&amp;" "))&amp;(IF(I938=0,"",I938&amp;" "&amp;$I$4&amp;" "))&amp;(IF(J938=0,"",J938&amp;" "&amp;$J$4&amp;" ")),"")))&amp;"; "&amp;IF((B938=B937)*(AA938=AA937), "same collecting data; ", IF((B938=B937)*(Z937=Z938),"same locality; ",(IF(COUNTBLANK(L938)=1,"",$D$2&amp;L938&amp;$L$3&amp;" "&amp;$D$2))&amp;(IF(COUNTBLANK(M938)=1,"",$E$2&amp;M938&amp;$E$2&amp;", "))&amp;(IF(COUNTBLANK(N938)=1,"",N938&amp;"; "))&amp;(IF(COUNTBLANK(O938)=1,"",O938&amp;"; ")))&amp;(IF(COUNTBLANK(P938)=1,"",P938&amp;"; "))&amp;(IF(COUNTBLANK(Q938)=1,"",Q938&amp;"; "))&amp;(IF(COUNTBLANK(R938)=1,"",R938&amp;"m, "))&amp;IF((COUNTBLANK(S938)=0)*(S938&lt;&gt;S937), S938&amp;"; ","")&amp;(IF(COUNTBLANK(U938)=1,"",U938&amp;"; "))&amp;(IF(COUNTBLANK(T938)=1,"",IF(COUNTBLANK(F$2)=1,T938&amp;"; ",T938&amp;" "&amp;F$2&amp;"; "))))&amp;(IF(COUNTBLANK(V938)=1,"",V938&amp;"; "))&amp;IF((COUNTBLANK(C938)=1),"",C938)&amp;IF((B938=B939)*(K938=K939)*(L938=L939)*(M938=M939),IF(($H$2&lt;&gt;"m")*($H$2&lt;&gt;"Y"), " • ", IF((ISNUMBER(FIND(")",AE938))), " • ", "")),IF((B938=B939)*(K938=K939)," • ",". ")))</f>
        <v/>
      </c>
      <c r="AI938" s="1"/>
    </row>
    <row r="939" spans="1:35" x14ac:dyDescent="0.25">
      <c r="A939" s="3" t="str">
        <f t="shared" si="101"/>
        <v/>
      </c>
      <c r="B939" s="53" t="str">
        <f t="shared" si="99"/>
        <v/>
      </c>
      <c r="C939" s="57"/>
      <c r="D939" s="57"/>
      <c r="E939" s="57"/>
      <c r="F939" s="57"/>
      <c r="G939" s="57"/>
      <c r="H939" s="57"/>
      <c r="I939" s="57"/>
      <c r="J939" s="57"/>
      <c r="K939" s="57"/>
      <c r="L939" s="57"/>
      <c r="M939" s="54"/>
      <c r="N939" s="57"/>
      <c r="O939" s="58"/>
      <c r="P939" s="58"/>
      <c r="Q939" s="58"/>
      <c r="R939" s="58"/>
      <c r="S939" s="54"/>
      <c r="T939" s="57"/>
      <c r="U939" s="57"/>
      <c r="V939" s="57"/>
      <c r="W939" s="57"/>
      <c r="X939" s="147" t="str">
        <f>IF(COUNTBLANK(D939)=1,"",IF('order-admin-units'!$I$1&lt;&gt;"y", "", IF(COUNTBLANK(K939)=1, 'order-admin-units'!$B$1+1, VLOOKUP(K939, ordercountry, 2))))</f>
        <v/>
      </c>
      <c r="Y939" s="147" t="str">
        <f>IF(COUNTBLANK(D939)=1,"",IF('order-admin-units'!$I$1&lt;&gt;"y", "", IF(COUNTBLANK(K939:L939)&gt;0, 'order-admin-units'!$B$2+1, VLOOKUP(K939&amp;"@"&amp;L939, orderadmin, 2))))</f>
        <v/>
      </c>
      <c r="Z939" s="147" t="str">
        <f t="shared" si="102"/>
        <v/>
      </c>
      <c r="AA939" s="147" t="str">
        <f t="shared" si="103"/>
        <v/>
      </c>
      <c r="AB939" s="147" t="str">
        <f t="shared" si="104"/>
        <v/>
      </c>
      <c r="AC939" s="147" t="str">
        <f t="shared" si="100"/>
        <v/>
      </c>
      <c r="AD939" s="11" t="str">
        <f t="shared" si="105"/>
        <v/>
      </c>
      <c r="AE939" s="11" t="str">
        <f t="array" ref="AE939">IF(COUNTBLANK(D939)=1,"",IF(OR($H$2="y",$H$2="m"),IF(AA939=AA938,IF(OR(AB939=$AB$4:$AB938)=FALSE,AE938&amp;C939,AE938),"("&amp;C939)&amp;IF(AA939=AA940,IF(OR(AB940=$AB$4:$AB939)=FALSE,", ",""),") "),""))</f>
        <v/>
      </c>
      <c r="AF939" s="11" t="str">
        <f t="array" ref="AF939">IF((COUNTBLANK(D939)=0)*OR($H$2="y",$H$2="m"),IFERROR(LEFT(C939, FIND(" ",C939)-1), C939),"")</f>
        <v/>
      </c>
      <c r="AG939" s="11" t="str">
        <f t="array" ref="AG939">IF(COUNTBLANK(D939)=1,"",IF(OR($H$2="y",$H$2="m"),IF(AA939=AA938,IF(OR(AC939=$AC$4:$AC938)=FALSE,AG938&amp;AF939,AG938),"("&amp;AF939)&amp;IF(AA939=AA940,IF(OR(AC940=$AC$4:$AC939)=FALSE,", ",""),") "),""))</f>
        <v/>
      </c>
      <c r="AH939" s="10" t="str">
        <f>IF((COUNTBLANK(D939)=1),"",IF(D939=D938,AH938,"")&amp;IF(B938&lt;&gt;B939,((IF(COUNTBLANK(E939)=1,$D$3&amp;"Non-type material: "&amp;$D$3,$D$3&amp;INDEX('type-categories'!$A$2:$B$100,MATCH(E939,'type-categories'!$A$2:$A$100,0),2)&amp;$D$3))),"")&amp;(IF(K939&lt;&gt;K938,$C$2&amp;UPPER(K939)&amp;$C$2&amp;$K$3&amp;" ",(IF(B939&lt;&gt;B938,$C$2&amp;UPPER(K939)&amp;$C$2&amp;$K$3&amp;" ",""))))&amp;IF((AA939&lt;&gt;AA940)*($H$2="y"),AD939&amp;AE939,IF((AA939&lt;&gt;AA940)*($H$2="m"),AD939&amp;AG939,IF(($H$2&lt;&gt;"m")*($H$2&lt;&gt;"Y"),(IF(F939=0,"",F939&amp;" "&amp;$F$4&amp;" "))&amp;(IF(G939=0,"",G939&amp;" "&amp;$G$4&amp;" "))&amp;(IF(H939=0,"",H939&amp;" "&amp;H$4&amp;" "))&amp;(IF(I939=0,"",I939&amp;" "&amp;$I$4&amp;" "))&amp;(IF(J939=0,"",J939&amp;" "&amp;$J$4&amp;" ")),"")))&amp;"; "&amp;IF((B939=B938)*(AA939=AA938), "same collecting data; ", IF((B939=B938)*(Z938=Z939),"same locality; ",(IF(COUNTBLANK(L939)=1,"",$D$2&amp;L939&amp;$L$3&amp;" "&amp;$D$2))&amp;(IF(COUNTBLANK(M939)=1,"",$E$2&amp;M939&amp;$E$2&amp;", "))&amp;(IF(COUNTBLANK(N939)=1,"",N939&amp;"; "))&amp;(IF(COUNTBLANK(O939)=1,"",O939&amp;"; ")))&amp;(IF(COUNTBLANK(P939)=1,"",P939&amp;"; "))&amp;(IF(COUNTBLANK(Q939)=1,"",Q939&amp;"; "))&amp;(IF(COUNTBLANK(R939)=1,"",R939&amp;"m, "))&amp;IF((COUNTBLANK(S939)=0)*(S939&lt;&gt;S938), S939&amp;"; ","")&amp;(IF(COUNTBLANK(U939)=1,"",U939&amp;"; "))&amp;(IF(COUNTBLANK(T939)=1,"",IF(COUNTBLANK(F$2)=1,T939&amp;"; ",T939&amp;" "&amp;F$2&amp;"; "))))&amp;(IF(COUNTBLANK(V939)=1,"",V939&amp;"; "))&amp;IF((COUNTBLANK(C939)=1),"",C939)&amp;IF((B939=B940)*(K939=K940)*(L939=L940)*(M939=M940),IF(($H$2&lt;&gt;"m")*($H$2&lt;&gt;"Y"), " • ", IF((ISNUMBER(FIND(")",AE939))), " • ", "")),IF((B939=B940)*(K939=K940)," • ",". ")))</f>
        <v/>
      </c>
      <c r="AI939" s="1"/>
    </row>
    <row r="940" spans="1:35" x14ac:dyDescent="0.25">
      <c r="A940" s="3" t="str">
        <f t="shared" si="101"/>
        <v/>
      </c>
      <c r="B940" s="53" t="str">
        <f t="shared" si="99"/>
        <v/>
      </c>
      <c r="C940" s="57"/>
      <c r="D940" s="57"/>
      <c r="E940" s="57"/>
      <c r="F940" s="57"/>
      <c r="G940" s="57"/>
      <c r="H940" s="57"/>
      <c r="I940" s="57"/>
      <c r="J940" s="57"/>
      <c r="K940" s="57"/>
      <c r="L940" s="57"/>
      <c r="M940" s="54"/>
      <c r="N940" s="57"/>
      <c r="O940" s="58"/>
      <c r="P940" s="58"/>
      <c r="Q940" s="58"/>
      <c r="R940" s="58"/>
      <c r="S940" s="54"/>
      <c r="T940" s="57"/>
      <c r="U940" s="57"/>
      <c r="V940" s="57"/>
      <c r="W940" s="57"/>
      <c r="X940" s="147" t="str">
        <f>IF(COUNTBLANK(D940)=1,"",IF('order-admin-units'!$I$1&lt;&gt;"y", "", IF(COUNTBLANK(K940)=1, 'order-admin-units'!$B$1+1, VLOOKUP(K940, ordercountry, 2))))</f>
        <v/>
      </c>
      <c r="Y940" s="147" t="str">
        <f>IF(COUNTBLANK(D940)=1,"",IF('order-admin-units'!$I$1&lt;&gt;"y", "", IF(COUNTBLANK(K940:L940)&gt;0, 'order-admin-units'!$B$2+1, VLOOKUP(K940&amp;"@"&amp;L940, orderadmin, 2))))</f>
        <v/>
      </c>
      <c r="Z940" s="147" t="str">
        <f t="shared" si="102"/>
        <v/>
      </c>
      <c r="AA940" s="147" t="str">
        <f t="shared" si="103"/>
        <v/>
      </c>
      <c r="AB940" s="147" t="str">
        <f t="shared" si="104"/>
        <v/>
      </c>
      <c r="AC940" s="147" t="str">
        <f t="shared" si="100"/>
        <v/>
      </c>
      <c r="AD940" s="11" t="str">
        <f t="shared" si="105"/>
        <v/>
      </c>
      <c r="AE940" s="11" t="str">
        <f t="array" ref="AE940">IF(COUNTBLANK(D940)=1,"",IF(OR($H$2="y",$H$2="m"),IF(AA940=AA939,IF(OR(AB940=$AB$4:$AB939)=FALSE,AE939&amp;C940,AE939),"("&amp;C940)&amp;IF(AA940=AA941,IF(OR(AB941=$AB$4:$AB940)=FALSE,", ",""),") "),""))</f>
        <v/>
      </c>
      <c r="AF940" s="11" t="str">
        <f t="array" ref="AF940">IF((COUNTBLANK(D940)=0)*OR($H$2="y",$H$2="m"),IFERROR(LEFT(C940, FIND(" ",C940)-1), C940),"")</f>
        <v/>
      </c>
      <c r="AG940" s="11" t="str">
        <f t="array" ref="AG940">IF(COUNTBLANK(D940)=1,"",IF(OR($H$2="y",$H$2="m"),IF(AA940=AA939,IF(OR(AC940=$AC$4:$AC939)=FALSE,AG939&amp;AF940,AG939),"("&amp;AF940)&amp;IF(AA940=AA941,IF(OR(AC941=$AC$4:$AC940)=FALSE,", ",""),") "),""))</f>
        <v/>
      </c>
      <c r="AH940" s="10" t="str">
        <f>IF((COUNTBLANK(D940)=1),"",IF(D940=D939,AH939,"")&amp;IF(B939&lt;&gt;B940,((IF(COUNTBLANK(E940)=1,$D$3&amp;"Non-type material: "&amp;$D$3,$D$3&amp;INDEX('type-categories'!$A$2:$B$100,MATCH(E940,'type-categories'!$A$2:$A$100,0),2)&amp;$D$3))),"")&amp;(IF(K940&lt;&gt;K939,$C$2&amp;UPPER(K940)&amp;$C$2&amp;$K$3&amp;" ",(IF(B940&lt;&gt;B939,$C$2&amp;UPPER(K940)&amp;$C$2&amp;$K$3&amp;" ",""))))&amp;IF((AA940&lt;&gt;AA941)*($H$2="y"),AD940&amp;AE940,IF((AA940&lt;&gt;AA941)*($H$2="m"),AD940&amp;AG940,IF(($H$2&lt;&gt;"m")*($H$2&lt;&gt;"Y"),(IF(F940=0,"",F940&amp;" "&amp;$F$4&amp;" "))&amp;(IF(G940=0,"",G940&amp;" "&amp;$G$4&amp;" "))&amp;(IF(H940=0,"",H940&amp;" "&amp;H$4&amp;" "))&amp;(IF(I940=0,"",I940&amp;" "&amp;$I$4&amp;" "))&amp;(IF(J940=0,"",J940&amp;" "&amp;$J$4&amp;" ")),"")))&amp;"; "&amp;IF((B940=B939)*(AA940=AA939), "same collecting data; ", IF((B940=B939)*(Z939=Z940),"same locality; ",(IF(COUNTBLANK(L940)=1,"",$D$2&amp;L940&amp;$L$3&amp;" "&amp;$D$2))&amp;(IF(COUNTBLANK(M940)=1,"",$E$2&amp;M940&amp;$E$2&amp;", "))&amp;(IF(COUNTBLANK(N940)=1,"",N940&amp;"; "))&amp;(IF(COUNTBLANK(O940)=1,"",O940&amp;"; ")))&amp;(IF(COUNTBLANK(P940)=1,"",P940&amp;"; "))&amp;(IF(COUNTBLANK(Q940)=1,"",Q940&amp;"; "))&amp;(IF(COUNTBLANK(R940)=1,"",R940&amp;"m, "))&amp;IF((COUNTBLANK(S940)=0)*(S940&lt;&gt;S939), S940&amp;"; ","")&amp;(IF(COUNTBLANK(U940)=1,"",U940&amp;"; "))&amp;(IF(COUNTBLANK(T940)=1,"",IF(COUNTBLANK(F$2)=1,T940&amp;"; ",T940&amp;" "&amp;F$2&amp;"; "))))&amp;(IF(COUNTBLANK(V940)=1,"",V940&amp;"; "))&amp;IF((COUNTBLANK(C940)=1),"",C940)&amp;IF((B940=B941)*(K940=K941)*(L940=L941)*(M940=M941),IF(($H$2&lt;&gt;"m")*($H$2&lt;&gt;"Y"), " • ", IF((ISNUMBER(FIND(")",AE940))), " • ", "")),IF((B940=B941)*(K940=K941)," • ",". ")))</f>
        <v/>
      </c>
      <c r="AI940" s="1"/>
    </row>
    <row r="941" spans="1:35" x14ac:dyDescent="0.25">
      <c r="A941" s="3" t="str">
        <f t="shared" si="101"/>
        <v/>
      </c>
      <c r="B941" s="53" t="str">
        <f t="shared" si="99"/>
        <v/>
      </c>
      <c r="C941" s="57"/>
      <c r="D941" s="57"/>
      <c r="E941" s="57"/>
      <c r="F941" s="57"/>
      <c r="G941" s="57"/>
      <c r="H941" s="57"/>
      <c r="I941" s="57"/>
      <c r="J941" s="57"/>
      <c r="K941" s="57"/>
      <c r="L941" s="57"/>
      <c r="M941" s="54"/>
      <c r="N941" s="57"/>
      <c r="O941" s="58"/>
      <c r="P941" s="58"/>
      <c r="Q941" s="58"/>
      <c r="R941" s="58"/>
      <c r="S941" s="54"/>
      <c r="T941" s="57"/>
      <c r="U941" s="57"/>
      <c r="V941" s="57"/>
      <c r="W941" s="57"/>
      <c r="X941" s="147" t="str">
        <f>IF(COUNTBLANK(D941)=1,"",IF('order-admin-units'!$I$1&lt;&gt;"y", "", IF(COUNTBLANK(K941)=1, 'order-admin-units'!$B$1+1, VLOOKUP(K941, ordercountry, 2))))</f>
        <v/>
      </c>
      <c r="Y941" s="147" t="str">
        <f>IF(COUNTBLANK(D941)=1,"",IF('order-admin-units'!$I$1&lt;&gt;"y", "", IF(COUNTBLANK(K941:L941)&gt;0, 'order-admin-units'!$B$2+1, VLOOKUP(K941&amp;"@"&amp;L941, orderadmin, 2))))</f>
        <v/>
      </c>
      <c r="Z941" s="147" t="str">
        <f t="shared" si="102"/>
        <v/>
      </c>
      <c r="AA941" s="147" t="str">
        <f t="shared" si="103"/>
        <v/>
      </c>
      <c r="AB941" s="147" t="str">
        <f t="shared" si="104"/>
        <v/>
      </c>
      <c r="AC941" s="147" t="str">
        <f t="shared" si="100"/>
        <v/>
      </c>
      <c r="AD941" s="11" t="str">
        <f t="shared" si="105"/>
        <v/>
      </c>
      <c r="AE941" s="11" t="str">
        <f t="array" ref="AE941">IF(COUNTBLANK(D941)=1,"",IF(OR($H$2="y",$H$2="m"),IF(AA941=AA940,IF(OR(AB941=$AB$4:$AB940)=FALSE,AE940&amp;C941,AE940),"("&amp;C941)&amp;IF(AA941=AA942,IF(OR(AB942=$AB$4:$AB941)=FALSE,", ",""),") "),""))</f>
        <v/>
      </c>
      <c r="AF941" s="11" t="str">
        <f t="array" ref="AF941">IF((COUNTBLANK(D941)=0)*OR($H$2="y",$H$2="m"),IFERROR(LEFT(C941, FIND(" ",C941)-1), C941),"")</f>
        <v/>
      </c>
      <c r="AG941" s="11" t="str">
        <f t="array" ref="AG941">IF(COUNTBLANK(D941)=1,"",IF(OR($H$2="y",$H$2="m"),IF(AA941=AA940,IF(OR(AC941=$AC$4:$AC940)=FALSE,AG940&amp;AF941,AG940),"("&amp;AF941)&amp;IF(AA941=AA942,IF(OR(AC942=$AC$4:$AC941)=FALSE,", ",""),") "),""))</f>
        <v/>
      </c>
      <c r="AH941" s="10" t="str">
        <f>IF((COUNTBLANK(D941)=1),"",IF(D941=D940,AH940,"")&amp;IF(B940&lt;&gt;B941,((IF(COUNTBLANK(E941)=1,$D$3&amp;"Non-type material: "&amp;$D$3,$D$3&amp;INDEX('type-categories'!$A$2:$B$100,MATCH(E941,'type-categories'!$A$2:$A$100,0),2)&amp;$D$3))),"")&amp;(IF(K941&lt;&gt;K940,$C$2&amp;UPPER(K941)&amp;$C$2&amp;$K$3&amp;" ",(IF(B941&lt;&gt;B940,$C$2&amp;UPPER(K941)&amp;$C$2&amp;$K$3&amp;" ",""))))&amp;IF((AA941&lt;&gt;AA942)*($H$2="y"),AD941&amp;AE941,IF((AA941&lt;&gt;AA942)*($H$2="m"),AD941&amp;AG941,IF(($H$2&lt;&gt;"m")*($H$2&lt;&gt;"Y"),(IF(F941=0,"",F941&amp;" "&amp;$F$4&amp;" "))&amp;(IF(G941=0,"",G941&amp;" "&amp;$G$4&amp;" "))&amp;(IF(H941=0,"",H941&amp;" "&amp;H$4&amp;" "))&amp;(IF(I941=0,"",I941&amp;" "&amp;$I$4&amp;" "))&amp;(IF(J941=0,"",J941&amp;" "&amp;$J$4&amp;" ")),"")))&amp;"; "&amp;IF((B941=B940)*(AA941=AA940), "same collecting data; ", IF((B941=B940)*(Z940=Z941),"same locality; ",(IF(COUNTBLANK(L941)=1,"",$D$2&amp;L941&amp;$L$3&amp;" "&amp;$D$2))&amp;(IF(COUNTBLANK(M941)=1,"",$E$2&amp;M941&amp;$E$2&amp;", "))&amp;(IF(COUNTBLANK(N941)=1,"",N941&amp;"; "))&amp;(IF(COUNTBLANK(O941)=1,"",O941&amp;"; ")))&amp;(IF(COUNTBLANK(P941)=1,"",P941&amp;"; "))&amp;(IF(COUNTBLANK(Q941)=1,"",Q941&amp;"; "))&amp;(IF(COUNTBLANK(R941)=1,"",R941&amp;"m, "))&amp;IF((COUNTBLANK(S941)=0)*(S941&lt;&gt;S940), S941&amp;"; ","")&amp;(IF(COUNTBLANK(U941)=1,"",U941&amp;"; "))&amp;(IF(COUNTBLANK(T941)=1,"",IF(COUNTBLANK(F$2)=1,T941&amp;"; ",T941&amp;" "&amp;F$2&amp;"; "))))&amp;(IF(COUNTBLANK(V941)=1,"",V941&amp;"; "))&amp;IF((COUNTBLANK(C941)=1),"",C941)&amp;IF((B941=B942)*(K941=K942)*(L941=L942)*(M941=M942),IF(($H$2&lt;&gt;"m")*($H$2&lt;&gt;"Y"), " • ", IF((ISNUMBER(FIND(")",AE941))), " • ", "")),IF((B941=B942)*(K941=K942)," • ",". ")))</f>
        <v/>
      </c>
      <c r="AI941" s="1"/>
    </row>
    <row r="942" spans="1:35" x14ac:dyDescent="0.25">
      <c r="A942" s="3" t="str">
        <f t="shared" si="101"/>
        <v/>
      </c>
      <c r="B942" s="53" t="str">
        <f t="shared" si="99"/>
        <v/>
      </c>
      <c r="C942" s="57"/>
      <c r="D942" s="57"/>
      <c r="E942" s="57"/>
      <c r="F942" s="57"/>
      <c r="G942" s="57"/>
      <c r="H942" s="57"/>
      <c r="I942" s="57"/>
      <c r="J942" s="57"/>
      <c r="K942" s="57"/>
      <c r="L942" s="57"/>
      <c r="M942" s="54"/>
      <c r="N942" s="57"/>
      <c r="O942" s="58"/>
      <c r="P942" s="58"/>
      <c r="Q942" s="58"/>
      <c r="R942" s="58"/>
      <c r="S942" s="54"/>
      <c r="T942" s="57"/>
      <c r="U942" s="57"/>
      <c r="V942" s="57"/>
      <c r="W942" s="57"/>
      <c r="X942" s="147" t="str">
        <f>IF(COUNTBLANK(D942)=1,"",IF('order-admin-units'!$I$1&lt;&gt;"y", "", IF(COUNTBLANK(K942)=1, 'order-admin-units'!$B$1+1, VLOOKUP(K942, ordercountry, 2))))</f>
        <v/>
      </c>
      <c r="Y942" s="147" t="str">
        <f>IF(COUNTBLANK(D942)=1,"",IF('order-admin-units'!$I$1&lt;&gt;"y", "", IF(COUNTBLANK(K942:L942)&gt;0, 'order-admin-units'!$B$2+1, VLOOKUP(K942&amp;"@"&amp;L942, orderadmin, 2))))</f>
        <v/>
      </c>
      <c r="Z942" s="147" t="str">
        <f t="shared" si="102"/>
        <v/>
      </c>
      <c r="AA942" s="147" t="str">
        <f t="shared" si="103"/>
        <v/>
      </c>
      <c r="AB942" s="147" t="str">
        <f t="shared" si="104"/>
        <v/>
      </c>
      <c r="AC942" s="147" t="str">
        <f t="shared" si="100"/>
        <v/>
      </c>
      <c r="AD942" s="11" t="str">
        <f t="shared" si="105"/>
        <v/>
      </c>
      <c r="AE942" s="11" t="str">
        <f t="array" ref="AE942">IF(COUNTBLANK(D942)=1,"",IF(OR($H$2="y",$H$2="m"),IF(AA942=AA941,IF(OR(AB942=$AB$4:$AB941)=FALSE,AE941&amp;C942,AE941),"("&amp;C942)&amp;IF(AA942=AA943,IF(OR(AB943=$AB$4:$AB942)=FALSE,", ",""),") "),""))</f>
        <v/>
      </c>
      <c r="AF942" s="11" t="str">
        <f t="array" ref="AF942">IF((COUNTBLANK(D942)=0)*OR($H$2="y",$H$2="m"),IFERROR(LEFT(C942, FIND(" ",C942)-1), C942),"")</f>
        <v/>
      </c>
      <c r="AG942" s="11" t="str">
        <f t="array" ref="AG942">IF(COUNTBLANK(D942)=1,"",IF(OR($H$2="y",$H$2="m"),IF(AA942=AA941,IF(OR(AC942=$AC$4:$AC941)=FALSE,AG941&amp;AF942,AG941),"("&amp;AF942)&amp;IF(AA942=AA943,IF(OR(AC943=$AC$4:$AC942)=FALSE,", ",""),") "),""))</f>
        <v/>
      </c>
      <c r="AH942" s="10" t="str">
        <f>IF((COUNTBLANK(D942)=1),"",IF(D942=D941,AH941,"")&amp;IF(B941&lt;&gt;B942,((IF(COUNTBLANK(E942)=1,$D$3&amp;"Non-type material: "&amp;$D$3,$D$3&amp;INDEX('type-categories'!$A$2:$B$100,MATCH(E942,'type-categories'!$A$2:$A$100,0),2)&amp;$D$3))),"")&amp;(IF(K942&lt;&gt;K941,$C$2&amp;UPPER(K942)&amp;$C$2&amp;$K$3&amp;" ",(IF(B942&lt;&gt;B941,$C$2&amp;UPPER(K942)&amp;$C$2&amp;$K$3&amp;" ",""))))&amp;IF((AA942&lt;&gt;AA943)*($H$2="y"),AD942&amp;AE942,IF((AA942&lt;&gt;AA943)*($H$2="m"),AD942&amp;AG942,IF(($H$2&lt;&gt;"m")*($H$2&lt;&gt;"Y"),(IF(F942=0,"",F942&amp;" "&amp;$F$4&amp;" "))&amp;(IF(G942=0,"",G942&amp;" "&amp;$G$4&amp;" "))&amp;(IF(H942=0,"",H942&amp;" "&amp;H$4&amp;" "))&amp;(IF(I942=0,"",I942&amp;" "&amp;$I$4&amp;" "))&amp;(IF(J942=0,"",J942&amp;" "&amp;$J$4&amp;" ")),"")))&amp;"; "&amp;IF((B942=B941)*(AA942=AA941), "same collecting data; ", IF((B942=B941)*(Z941=Z942),"same locality; ",(IF(COUNTBLANK(L942)=1,"",$D$2&amp;L942&amp;$L$3&amp;" "&amp;$D$2))&amp;(IF(COUNTBLANK(M942)=1,"",$E$2&amp;M942&amp;$E$2&amp;", "))&amp;(IF(COUNTBLANK(N942)=1,"",N942&amp;"; "))&amp;(IF(COUNTBLANK(O942)=1,"",O942&amp;"; ")))&amp;(IF(COUNTBLANK(P942)=1,"",P942&amp;"; "))&amp;(IF(COUNTBLANK(Q942)=1,"",Q942&amp;"; "))&amp;(IF(COUNTBLANK(R942)=1,"",R942&amp;"m, "))&amp;IF((COUNTBLANK(S942)=0)*(S942&lt;&gt;S941), S942&amp;"; ","")&amp;(IF(COUNTBLANK(U942)=1,"",U942&amp;"; "))&amp;(IF(COUNTBLANK(T942)=1,"",IF(COUNTBLANK(F$2)=1,T942&amp;"; ",T942&amp;" "&amp;F$2&amp;"; "))))&amp;(IF(COUNTBLANK(V942)=1,"",V942&amp;"; "))&amp;IF((COUNTBLANK(C942)=1),"",C942)&amp;IF((B942=B943)*(K942=K943)*(L942=L943)*(M942=M943),IF(($H$2&lt;&gt;"m")*($H$2&lt;&gt;"Y"), " • ", IF((ISNUMBER(FIND(")",AE942))), " • ", "")),IF((B942=B943)*(K942=K943)," • ",". ")))</f>
        <v/>
      </c>
      <c r="AI942" s="1"/>
    </row>
    <row r="943" spans="1:35" x14ac:dyDescent="0.25">
      <c r="A943" s="3" t="str">
        <f t="shared" si="101"/>
        <v/>
      </c>
      <c r="B943" s="53" t="str">
        <f t="shared" si="99"/>
        <v/>
      </c>
      <c r="C943" s="57"/>
      <c r="D943" s="57"/>
      <c r="E943" s="57"/>
      <c r="F943" s="57"/>
      <c r="G943" s="57"/>
      <c r="H943" s="57"/>
      <c r="I943" s="57"/>
      <c r="J943" s="57"/>
      <c r="K943" s="57"/>
      <c r="L943" s="57"/>
      <c r="M943" s="54"/>
      <c r="N943" s="57"/>
      <c r="O943" s="58"/>
      <c r="P943" s="58"/>
      <c r="Q943" s="58"/>
      <c r="R943" s="58"/>
      <c r="S943" s="54"/>
      <c r="T943" s="57"/>
      <c r="U943" s="57"/>
      <c r="V943" s="57"/>
      <c r="W943" s="57"/>
      <c r="X943" s="147" t="str">
        <f>IF(COUNTBLANK(D943)=1,"",IF('order-admin-units'!$I$1&lt;&gt;"y", "", IF(COUNTBLANK(K943)=1, 'order-admin-units'!$B$1+1, VLOOKUP(K943, ordercountry, 2))))</f>
        <v/>
      </c>
      <c r="Y943" s="147" t="str">
        <f>IF(COUNTBLANK(D943)=1,"",IF('order-admin-units'!$I$1&lt;&gt;"y", "", IF(COUNTBLANK(K943:L943)&gt;0, 'order-admin-units'!$B$2+1, VLOOKUP(K943&amp;"@"&amp;L943, orderadmin, 2))))</f>
        <v/>
      </c>
      <c r="Z943" s="147" t="str">
        <f t="shared" si="102"/>
        <v/>
      </c>
      <c r="AA943" s="147" t="str">
        <f t="shared" si="103"/>
        <v/>
      </c>
      <c r="AB943" s="147" t="str">
        <f t="shared" si="104"/>
        <v/>
      </c>
      <c r="AC943" s="147" t="str">
        <f t="shared" si="100"/>
        <v/>
      </c>
      <c r="AD943" s="11" t="str">
        <f t="shared" si="105"/>
        <v/>
      </c>
      <c r="AE943" s="11" t="str">
        <f t="array" ref="AE943">IF(COUNTBLANK(D943)=1,"",IF(OR($H$2="y",$H$2="m"),IF(AA943=AA942,IF(OR(AB943=$AB$4:$AB942)=FALSE,AE942&amp;C943,AE942),"("&amp;C943)&amp;IF(AA943=AA944,IF(OR(AB944=$AB$4:$AB943)=FALSE,", ",""),") "),""))</f>
        <v/>
      </c>
      <c r="AF943" s="11" t="str">
        <f t="array" ref="AF943">IF((COUNTBLANK(D943)=0)*OR($H$2="y",$H$2="m"),IFERROR(LEFT(C943, FIND(" ",C943)-1), C943),"")</f>
        <v/>
      </c>
      <c r="AG943" s="11" t="str">
        <f t="array" ref="AG943">IF(COUNTBLANK(D943)=1,"",IF(OR($H$2="y",$H$2="m"),IF(AA943=AA942,IF(OR(AC943=$AC$4:$AC942)=FALSE,AG942&amp;AF943,AG942),"("&amp;AF943)&amp;IF(AA943=AA944,IF(OR(AC944=$AC$4:$AC943)=FALSE,", ",""),") "),""))</f>
        <v/>
      </c>
      <c r="AH943" s="10" t="str">
        <f>IF((COUNTBLANK(D943)=1),"",IF(D943=D942,AH942,"")&amp;IF(B942&lt;&gt;B943,((IF(COUNTBLANK(E943)=1,$D$3&amp;"Non-type material: "&amp;$D$3,$D$3&amp;INDEX('type-categories'!$A$2:$B$100,MATCH(E943,'type-categories'!$A$2:$A$100,0),2)&amp;$D$3))),"")&amp;(IF(K943&lt;&gt;K942,$C$2&amp;UPPER(K943)&amp;$C$2&amp;$K$3&amp;" ",(IF(B943&lt;&gt;B942,$C$2&amp;UPPER(K943)&amp;$C$2&amp;$K$3&amp;" ",""))))&amp;IF((AA943&lt;&gt;AA944)*($H$2="y"),AD943&amp;AE943,IF((AA943&lt;&gt;AA944)*($H$2="m"),AD943&amp;AG943,IF(($H$2&lt;&gt;"m")*($H$2&lt;&gt;"Y"),(IF(F943=0,"",F943&amp;" "&amp;$F$4&amp;" "))&amp;(IF(G943=0,"",G943&amp;" "&amp;$G$4&amp;" "))&amp;(IF(H943=0,"",H943&amp;" "&amp;H$4&amp;" "))&amp;(IF(I943=0,"",I943&amp;" "&amp;$I$4&amp;" "))&amp;(IF(J943=0,"",J943&amp;" "&amp;$J$4&amp;" ")),"")))&amp;"; "&amp;IF((B943=B942)*(AA943=AA942), "same collecting data; ", IF((B943=B942)*(Z942=Z943),"same locality; ",(IF(COUNTBLANK(L943)=1,"",$D$2&amp;L943&amp;$L$3&amp;" "&amp;$D$2))&amp;(IF(COUNTBLANK(M943)=1,"",$E$2&amp;M943&amp;$E$2&amp;", "))&amp;(IF(COUNTBLANK(N943)=1,"",N943&amp;"; "))&amp;(IF(COUNTBLANK(O943)=1,"",O943&amp;"; ")))&amp;(IF(COUNTBLANK(P943)=1,"",P943&amp;"; "))&amp;(IF(COUNTBLANK(Q943)=1,"",Q943&amp;"; "))&amp;(IF(COUNTBLANK(R943)=1,"",R943&amp;"m, "))&amp;IF((COUNTBLANK(S943)=0)*(S943&lt;&gt;S942), S943&amp;"; ","")&amp;(IF(COUNTBLANK(U943)=1,"",U943&amp;"; "))&amp;(IF(COUNTBLANK(T943)=1,"",IF(COUNTBLANK(F$2)=1,T943&amp;"; ",T943&amp;" "&amp;F$2&amp;"; "))))&amp;(IF(COUNTBLANK(V943)=1,"",V943&amp;"; "))&amp;IF((COUNTBLANK(C943)=1),"",C943)&amp;IF((B943=B944)*(K943=K944)*(L943=L944)*(M943=M944),IF(($H$2&lt;&gt;"m")*($H$2&lt;&gt;"Y"), " • ", IF((ISNUMBER(FIND(")",AE943))), " • ", "")),IF((B943=B944)*(K943=K944)," • ",". ")))</f>
        <v/>
      </c>
      <c r="AI943" s="1"/>
    </row>
    <row r="944" spans="1:35" x14ac:dyDescent="0.25">
      <c r="A944" s="3" t="str">
        <f t="shared" si="101"/>
        <v/>
      </c>
      <c r="B944" s="53" t="str">
        <f t="shared" si="99"/>
        <v/>
      </c>
      <c r="C944" s="57"/>
      <c r="D944" s="57"/>
      <c r="E944" s="57"/>
      <c r="F944" s="57"/>
      <c r="G944" s="57"/>
      <c r="H944" s="57"/>
      <c r="I944" s="57"/>
      <c r="J944" s="57"/>
      <c r="K944" s="57"/>
      <c r="L944" s="57"/>
      <c r="M944" s="54"/>
      <c r="N944" s="57"/>
      <c r="O944" s="58"/>
      <c r="P944" s="58"/>
      <c r="Q944" s="58"/>
      <c r="R944" s="58"/>
      <c r="S944" s="54"/>
      <c r="T944" s="57"/>
      <c r="U944" s="57"/>
      <c r="V944" s="57"/>
      <c r="W944" s="57"/>
      <c r="X944" s="147" t="str">
        <f>IF(COUNTBLANK(D944)=1,"",IF('order-admin-units'!$I$1&lt;&gt;"y", "", IF(COUNTBLANK(K944)=1, 'order-admin-units'!$B$1+1, VLOOKUP(K944, ordercountry, 2))))</f>
        <v/>
      </c>
      <c r="Y944" s="147" t="str">
        <f>IF(COUNTBLANK(D944)=1,"",IF('order-admin-units'!$I$1&lt;&gt;"y", "", IF(COUNTBLANK(K944:L944)&gt;0, 'order-admin-units'!$B$2+1, VLOOKUP(K944&amp;"@"&amp;L944, orderadmin, 2))))</f>
        <v/>
      </c>
      <c r="Z944" s="147" t="str">
        <f t="shared" si="102"/>
        <v/>
      </c>
      <c r="AA944" s="147" t="str">
        <f t="shared" si="103"/>
        <v/>
      </c>
      <c r="AB944" s="147" t="str">
        <f t="shared" si="104"/>
        <v/>
      </c>
      <c r="AC944" s="147" t="str">
        <f t="shared" si="100"/>
        <v/>
      </c>
      <c r="AD944" s="11" t="str">
        <f t="shared" si="105"/>
        <v/>
      </c>
      <c r="AE944" s="11" t="str">
        <f t="array" ref="AE944">IF(COUNTBLANK(D944)=1,"",IF(OR($H$2="y",$H$2="m"),IF(AA944=AA943,IF(OR(AB944=$AB$4:$AB943)=FALSE,AE943&amp;C944,AE943),"("&amp;C944)&amp;IF(AA944=AA945,IF(OR(AB945=$AB$4:$AB944)=FALSE,", ",""),") "),""))</f>
        <v/>
      </c>
      <c r="AF944" s="11" t="str">
        <f t="array" ref="AF944">IF((COUNTBLANK(D944)=0)*OR($H$2="y",$H$2="m"),IFERROR(LEFT(C944, FIND(" ",C944)-1), C944),"")</f>
        <v/>
      </c>
      <c r="AG944" s="11" t="str">
        <f t="array" ref="AG944">IF(COUNTBLANK(D944)=1,"",IF(OR($H$2="y",$H$2="m"),IF(AA944=AA943,IF(OR(AC944=$AC$4:$AC943)=FALSE,AG943&amp;AF944,AG943),"("&amp;AF944)&amp;IF(AA944=AA945,IF(OR(AC945=$AC$4:$AC944)=FALSE,", ",""),") "),""))</f>
        <v/>
      </c>
      <c r="AH944" s="10" t="str">
        <f>IF((COUNTBLANK(D944)=1),"",IF(D944=D943,AH943,"")&amp;IF(B943&lt;&gt;B944,((IF(COUNTBLANK(E944)=1,$D$3&amp;"Non-type material: "&amp;$D$3,$D$3&amp;INDEX('type-categories'!$A$2:$B$100,MATCH(E944,'type-categories'!$A$2:$A$100,0),2)&amp;$D$3))),"")&amp;(IF(K944&lt;&gt;K943,$C$2&amp;UPPER(K944)&amp;$C$2&amp;$K$3&amp;" ",(IF(B944&lt;&gt;B943,$C$2&amp;UPPER(K944)&amp;$C$2&amp;$K$3&amp;" ",""))))&amp;IF((AA944&lt;&gt;AA945)*($H$2="y"),AD944&amp;AE944,IF((AA944&lt;&gt;AA945)*($H$2="m"),AD944&amp;AG944,IF(($H$2&lt;&gt;"m")*($H$2&lt;&gt;"Y"),(IF(F944=0,"",F944&amp;" "&amp;$F$4&amp;" "))&amp;(IF(G944=0,"",G944&amp;" "&amp;$G$4&amp;" "))&amp;(IF(H944=0,"",H944&amp;" "&amp;H$4&amp;" "))&amp;(IF(I944=0,"",I944&amp;" "&amp;$I$4&amp;" "))&amp;(IF(J944=0,"",J944&amp;" "&amp;$J$4&amp;" ")),"")))&amp;"; "&amp;IF((B944=B943)*(AA944=AA943), "same collecting data; ", IF((B944=B943)*(Z943=Z944),"same locality; ",(IF(COUNTBLANK(L944)=1,"",$D$2&amp;L944&amp;$L$3&amp;" "&amp;$D$2))&amp;(IF(COUNTBLANK(M944)=1,"",$E$2&amp;M944&amp;$E$2&amp;", "))&amp;(IF(COUNTBLANK(N944)=1,"",N944&amp;"; "))&amp;(IF(COUNTBLANK(O944)=1,"",O944&amp;"; ")))&amp;(IF(COUNTBLANK(P944)=1,"",P944&amp;"; "))&amp;(IF(COUNTBLANK(Q944)=1,"",Q944&amp;"; "))&amp;(IF(COUNTBLANK(R944)=1,"",R944&amp;"m, "))&amp;IF((COUNTBLANK(S944)=0)*(S944&lt;&gt;S943), S944&amp;"; ","")&amp;(IF(COUNTBLANK(U944)=1,"",U944&amp;"; "))&amp;(IF(COUNTBLANK(T944)=1,"",IF(COUNTBLANK(F$2)=1,T944&amp;"; ",T944&amp;" "&amp;F$2&amp;"; "))))&amp;(IF(COUNTBLANK(V944)=1,"",V944&amp;"; "))&amp;IF((COUNTBLANK(C944)=1),"",C944)&amp;IF((B944=B945)*(K944=K945)*(L944=L945)*(M944=M945),IF(($H$2&lt;&gt;"m")*($H$2&lt;&gt;"Y"), " • ", IF((ISNUMBER(FIND(")",AE944))), " • ", "")),IF((B944=B945)*(K944=K945)," • ",". ")))</f>
        <v/>
      </c>
      <c r="AI944" s="1"/>
    </row>
    <row r="945" spans="1:35" x14ac:dyDescent="0.25">
      <c r="A945" s="3" t="str">
        <f t="shared" si="101"/>
        <v/>
      </c>
      <c r="B945" s="53" t="str">
        <f t="shared" si="99"/>
        <v/>
      </c>
      <c r="C945" s="57"/>
      <c r="D945" s="57"/>
      <c r="E945" s="57"/>
      <c r="F945" s="57"/>
      <c r="G945" s="57"/>
      <c r="H945" s="57"/>
      <c r="I945" s="57"/>
      <c r="J945" s="57"/>
      <c r="K945" s="57"/>
      <c r="L945" s="57"/>
      <c r="M945" s="54"/>
      <c r="N945" s="57"/>
      <c r="O945" s="58"/>
      <c r="P945" s="58"/>
      <c r="Q945" s="58"/>
      <c r="R945" s="58"/>
      <c r="S945" s="54"/>
      <c r="T945" s="57"/>
      <c r="U945" s="57"/>
      <c r="V945" s="57"/>
      <c r="W945" s="57"/>
      <c r="X945" s="147" t="str">
        <f>IF(COUNTBLANK(D945)=1,"",IF('order-admin-units'!$I$1&lt;&gt;"y", "", IF(COUNTBLANK(K945)=1, 'order-admin-units'!$B$1+1, VLOOKUP(K945, ordercountry, 2))))</f>
        <v/>
      </c>
      <c r="Y945" s="147" t="str">
        <f>IF(COUNTBLANK(D945)=1,"",IF('order-admin-units'!$I$1&lt;&gt;"y", "", IF(COUNTBLANK(K945:L945)&gt;0, 'order-admin-units'!$B$2+1, VLOOKUP(K945&amp;"@"&amp;L945, orderadmin, 2))))</f>
        <v/>
      </c>
      <c r="Z945" s="147" t="str">
        <f t="shared" si="102"/>
        <v/>
      </c>
      <c r="AA945" s="147" t="str">
        <f t="shared" si="103"/>
        <v/>
      </c>
      <c r="AB945" s="147" t="str">
        <f t="shared" si="104"/>
        <v/>
      </c>
      <c r="AC945" s="147" t="str">
        <f t="shared" si="100"/>
        <v/>
      </c>
      <c r="AD945" s="11" t="str">
        <f t="shared" si="105"/>
        <v/>
      </c>
      <c r="AE945" s="11" t="str">
        <f t="array" ref="AE945">IF(COUNTBLANK(D945)=1,"",IF(OR($H$2="y",$H$2="m"),IF(AA945=AA944,IF(OR(AB945=$AB$4:$AB944)=FALSE,AE944&amp;C945,AE944),"("&amp;C945)&amp;IF(AA945=AA946,IF(OR(AB946=$AB$4:$AB945)=FALSE,", ",""),") "),""))</f>
        <v/>
      </c>
      <c r="AF945" s="11" t="str">
        <f t="array" ref="AF945">IF((COUNTBLANK(D945)=0)*OR($H$2="y",$H$2="m"),IFERROR(LEFT(C945, FIND(" ",C945)-1), C945),"")</f>
        <v/>
      </c>
      <c r="AG945" s="11" t="str">
        <f t="array" ref="AG945">IF(COUNTBLANK(D945)=1,"",IF(OR($H$2="y",$H$2="m"),IF(AA945=AA944,IF(OR(AC945=$AC$4:$AC944)=FALSE,AG944&amp;AF945,AG944),"("&amp;AF945)&amp;IF(AA945=AA946,IF(OR(AC946=$AC$4:$AC945)=FALSE,", ",""),") "),""))</f>
        <v/>
      </c>
      <c r="AH945" s="10" t="str">
        <f>IF((COUNTBLANK(D945)=1),"",IF(D945=D944,AH944,"")&amp;IF(B944&lt;&gt;B945,((IF(COUNTBLANK(E945)=1,$D$3&amp;"Non-type material: "&amp;$D$3,$D$3&amp;INDEX('type-categories'!$A$2:$B$100,MATCH(E945,'type-categories'!$A$2:$A$100,0),2)&amp;$D$3))),"")&amp;(IF(K945&lt;&gt;K944,$C$2&amp;UPPER(K945)&amp;$C$2&amp;$K$3&amp;" ",(IF(B945&lt;&gt;B944,$C$2&amp;UPPER(K945)&amp;$C$2&amp;$K$3&amp;" ",""))))&amp;IF((AA945&lt;&gt;AA946)*($H$2="y"),AD945&amp;AE945,IF((AA945&lt;&gt;AA946)*($H$2="m"),AD945&amp;AG945,IF(($H$2&lt;&gt;"m")*($H$2&lt;&gt;"Y"),(IF(F945=0,"",F945&amp;" "&amp;$F$4&amp;" "))&amp;(IF(G945=0,"",G945&amp;" "&amp;$G$4&amp;" "))&amp;(IF(H945=0,"",H945&amp;" "&amp;H$4&amp;" "))&amp;(IF(I945=0,"",I945&amp;" "&amp;$I$4&amp;" "))&amp;(IF(J945=0,"",J945&amp;" "&amp;$J$4&amp;" ")),"")))&amp;"; "&amp;IF((B945=B944)*(AA945=AA944), "same collecting data; ", IF((B945=B944)*(Z944=Z945),"same locality; ",(IF(COUNTBLANK(L945)=1,"",$D$2&amp;L945&amp;$L$3&amp;" "&amp;$D$2))&amp;(IF(COUNTBLANK(M945)=1,"",$E$2&amp;M945&amp;$E$2&amp;", "))&amp;(IF(COUNTBLANK(N945)=1,"",N945&amp;"; "))&amp;(IF(COUNTBLANK(O945)=1,"",O945&amp;"; ")))&amp;(IF(COUNTBLANK(P945)=1,"",P945&amp;"; "))&amp;(IF(COUNTBLANK(Q945)=1,"",Q945&amp;"; "))&amp;(IF(COUNTBLANK(R945)=1,"",R945&amp;"m, "))&amp;IF((COUNTBLANK(S945)=0)*(S945&lt;&gt;S944), S945&amp;"; ","")&amp;(IF(COUNTBLANK(U945)=1,"",U945&amp;"; "))&amp;(IF(COUNTBLANK(T945)=1,"",IF(COUNTBLANK(F$2)=1,T945&amp;"; ",T945&amp;" "&amp;F$2&amp;"; "))))&amp;(IF(COUNTBLANK(V945)=1,"",V945&amp;"; "))&amp;IF((COUNTBLANK(C945)=1),"",C945)&amp;IF((B945=B946)*(K945=K946)*(L945=L946)*(M945=M946),IF(($H$2&lt;&gt;"m")*($H$2&lt;&gt;"Y"), " • ", IF((ISNUMBER(FIND(")",AE945))), " • ", "")),IF((B945=B946)*(K945=K946)," • ",". ")))</f>
        <v/>
      </c>
      <c r="AI945" s="1"/>
    </row>
    <row r="946" spans="1:35" x14ac:dyDescent="0.25">
      <c r="A946" s="3" t="str">
        <f t="shared" si="101"/>
        <v/>
      </c>
      <c r="B946" s="53" t="str">
        <f t="shared" si="99"/>
        <v/>
      </c>
      <c r="C946" s="57"/>
      <c r="D946" s="57"/>
      <c r="E946" s="57"/>
      <c r="F946" s="57"/>
      <c r="G946" s="57"/>
      <c r="H946" s="57"/>
      <c r="I946" s="57"/>
      <c r="J946" s="57"/>
      <c r="K946" s="57"/>
      <c r="L946" s="57"/>
      <c r="M946" s="54"/>
      <c r="N946" s="57"/>
      <c r="O946" s="58"/>
      <c r="P946" s="58"/>
      <c r="Q946" s="58"/>
      <c r="R946" s="58"/>
      <c r="S946" s="54"/>
      <c r="T946" s="57"/>
      <c r="U946" s="57"/>
      <c r="V946" s="57"/>
      <c r="W946" s="57"/>
      <c r="X946" s="147" t="str">
        <f>IF(COUNTBLANK(D946)=1,"",IF('order-admin-units'!$I$1&lt;&gt;"y", "", IF(COUNTBLANK(K946)=1, 'order-admin-units'!$B$1+1, VLOOKUP(K946, ordercountry, 2))))</f>
        <v/>
      </c>
      <c r="Y946" s="147" t="str">
        <f>IF(COUNTBLANK(D946)=1,"",IF('order-admin-units'!$I$1&lt;&gt;"y", "", IF(COUNTBLANK(K946:L946)&gt;0, 'order-admin-units'!$B$2+1, VLOOKUP(K946&amp;"@"&amp;L946, orderadmin, 2))))</f>
        <v/>
      </c>
      <c r="Z946" s="147" t="str">
        <f t="shared" si="102"/>
        <v/>
      </c>
      <c r="AA946" s="147" t="str">
        <f t="shared" si="103"/>
        <v/>
      </c>
      <c r="AB946" s="147" t="str">
        <f t="shared" si="104"/>
        <v/>
      </c>
      <c r="AC946" s="147" t="str">
        <f t="shared" si="100"/>
        <v/>
      </c>
      <c r="AD946" s="11" t="str">
        <f t="shared" si="105"/>
        <v/>
      </c>
      <c r="AE946" s="11" t="str">
        <f t="array" ref="AE946">IF(COUNTBLANK(D946)=1,"",IF(OR($H$2="y",$H$2="m"),IF(AA946=AA945,IF(OR(AB946=$AB$4:$AB945)=FALSE,AE945&amp;C946,AE945),"("&amp;C946)&amp;IF(AA946=AA947,IF(OR(AB947=$AB$4:$AB946)=FALSE,", ",""),") "),""))</f>
        <v/>
      </c>
      <c r="AF946" s="11" t="str">
        <f t="array" ref="AF946">IF((COUNTBLANK(D946)=0)*OR($H$2="y",$H$2="m"),IFERROR(LEFT(C946, FIND(" ",C946)-1), C946),"")</f>
        <v/>
      </c>
      <c r="AG946" s="11" t="str">
        <f t="array" ref="AG946">IF(COUNTBLANK(D946)=1,"",IF(OR($H$2="y",$H$2="m"),IF(AA946=AA945,IF(OR(AC946=$AC$4:$AC945)=FALSE,AG945&amp;AF946,AG945),"("&amp;AF946)&amp;IF(AA946=AA947,IF(OR(AC947=$AC$4:$AC946)=FALSE,", ",""),") "),""))</f>
        <v/>
      </c>
      <c r="AH946" s="10" t="str">
        <f>IF((COUNTBLANK(D946)=1),"",IF(D946=D945,AH945,"")&amp;IF(B945&lt;&gt;B946,((IF(COUNTBLANK(E946)=1,$D$3&amp;"Non-type material: "&amp;$D$3,$D$3&amp;INDEX('type-categories'!$A$2:$B$100,MATCH(E946,'type-categories'!$A$2:$A$100,0),2)&amp;$D$3))),"")&amp;(IF(K946&lt;&gt;K945,$C$2&amp;UPPER(K946)&amp;$C$2&amp;$K$3&amp;" ",(IF(B946&lt;&gt;B945,$C$2&amp;UPPER(K946)&amp;$C$2&amp;$K$3&amp;" ",""))))&amp;IF((AA946&lt;&gt;AA947)*($H$2="y"),AD946&amp;AE946,IF((AA946&lt;&gt;AA947)*($H$2="m"),AD946&amp;AG946,IF(($H$2&lt;&gt;"m")*($H$2&lt;&gt;"Y"),(IF(F946=0,"",F946&amp;" "&amp;$F$4&amp;" "))&amp;(IF(G946=0,"",G946&amp;" "&amp;$G$4&amp;" "))&amp;(IF(H946=0,"",H946&amp;" "&amp;H$4&amp;" "))&amp;(IF(I946=0,"",I946&amp;" "&amp;$I$4&amp;" "))&amp;(IF(J946=0,"",J946&amp;" "&amp;$J$4&amp;" ")),"")))&amp;"; "&amp;IF((B946=B945)*(AA946=AA945), "same collecting data; ", IF((B946=B945)*(Z945=Z946),"same locality; ",(IF(COUNTBLANK(L946)=1,"",$D$2&amp;L946&amp;$L$3&amp;" "&amp;$D$2))&amp;(IF(COUNTBLANK(M946)=1,"",$E$2&amp;M946&amp;$E$2&amp;", "))&amp;(IF(COUNTBLANK(N946)=1,"",N946&amp;"; "))&amp;(IF(COUNTBLANK(O946)=1,"",O946&amp;"; ")))&amp;(IF(COUNTBLANK(P946)=1,"",P946&amp;"; "))&amp;(IF(COUNTBLANK(Q946)=1,"",Q946&amp;"; "))&amp;(IF(COUNTBLANK(R946)=1,"",R946&amp;"m, "))&amp;IF((COUNTBLANK(S946)=0)*(S946&lt;&gt;S945), S946&amp;"; ","")&amp;(IF(COUNTBLANK(U946)=1,"",U946&amp;"; "))&amp;(IF(COUNTBLANK(T946)=1,"",IF(COUNTBLANK(F$2)=1,T946&amp;"; ",T946&amp;" "&amp;F$2&amp;"; "))))&amp;(IF(COUNTBLANK(V946)=1,"",V946&amp;"; "))&amp;IF((COUNTBLANK(C946)=1),"",C946)&amp;IF((B946=B947)*(K946=K947)*(L946=L947)*(M946=M947),IF(($H$2&lt;&gt;"m")*($H$2&lt;&gt;"Y"), " • ", IF((ISNUMBER(FIND(")",AE946))), " • ", "")),IF((B946=B947)*(K946=K947)," • ",". ")))</f>
        <v/>
      </c>
      <c r="AI946" s="1"/>
    </row>
    <row r="947" spans="1:35" x14ac:dyDescent="0.25">
      <c r="A947" s="3" t="str">
        <f t="shared" si="101"/>
        <v/>
      </c>
      <c r="B947" s="53" t="str">
        <f t="shared" si="99"/>
        <v/>
      </c>
      <c r="C947" s="57"/>
      <c r="D947" s="57"/>
      <c r="E947" s="57"/>
      <c r="F947" s="57"/>
      <c r="G947" s="57"/>
      <c r="H947" s="57"/>
      <c r="I947" s="57"/>
      <c r="J947" s="57"/>
      <c r="K947" s="57"/>
      <c r="L947" s="57"/>
      <c r="M947" s="54"/>
      <c r="N947" s="57"/>
      <c r="O947" s="58"/>
      <c r="P947" s="58"/>
      <c r="Q947" s="58"/>
      <c r="R947" s="58"/>
      <c r="S947" s="54"/>
      <c r="T947" s="57"/>
      <c r="U947" s="57"/>
      <c r="V947" s="57"/>
      <c r="W947" s="57"/>
      <c r="X947" s="147" t="str">
        <f>IF(COUNTBLANK(D947)=1,"",IF('order-admin-units'!$I$1&lt;&gt;"y", "", IF(COUNTBLANK(K947)=1, 'order-admin-units'!$B$1+1, VLOOKUP(K947, ordercountry, 2))))</f>
        <v/>
      </c>
      <c r="Y947" s="147" t="str">
        <f>IF(COUNTBLANK(D947)=1,"",IF('order-admin-units'!$I$1&lt;&gt;"y", "", IF(COUNTBLANK(K947:L947)&gt;0, 'order-admin-units'!$B$2+1, VLOOKUP(K947&amp;"@"&amp;L947, orderadmin, 2))))</f>
        <v/>
      </c>
      <c r="Z947" s="147" t="str">
        <f t="shared" si="102"/>
        <v/>
      </c>
      <c r="AA947" s="147" t="str">
        <f t="shared" si="103"/>
        <v/>
      </c>
      <c r="AB947" s="147" t="str">
        <f t="shared" si="104"/>
        <v/>
      </c>
      <c r="AC947" s="147" t="str">
        <f t="shared" si="100"/>
        <v/>
      </c>
      <c r="AD947" s="11" t="str">
        <f t="shared" si="105"/>
        <v/>
      </c>
      <c r="AE947" s="11" t="str">
        <f t="array" ref="AE947">IF(COUNTBLANK(D947)=1,"",IF(OR($H$2="y",$H$2="m"),IF(AA947=AA946,IF(OR(AB947=$AB$4:$AB946)=FALSE,AE946&amp;C947,AE946),"("&amp;C947)&amp;IF(AA947=AA948,IF(OR(AB948=$AB$4:$AB947)=FALSE,", ",""),") "),""))</f>
        <v/>
      </c>
      <c r="AF947" s="11" t="str">
        <f t="array" ref="AF947">IF((COUNTBLANK(D947)=0)*OR($H$2="y",$H$2="m"),IFERROR(LEFT(C947, FIND(" ",C947)-1), C947),"")</f>
        <v/>
      </c>
      <c r="AG947" s="11" t="str">
        <f t="array" ref="AG947">IF(COUNTBLANK(D947)=1,"",IF(OR($H$2="y",$H$2="m"),IF(AA947=AA946,IF(OR(AC947=$AC$4:$AC946)=FALSE,AG946&amp;AF947,AG946),"("&amp;AF947)&amp;IF(AA947=AA948,IF(OR(AC948=$AC$4:$AC947)=FALSE,", ",""),") "),""))</f>
        <v/>
      </c>
      <c r="AH947" s="10" t="str">
        <f>IF((COUNTBLANK(D947)=1),"",IF(D947=D946,AH946,"")&amp;IF(B946&lt;&gt;B947,((IF(COUNTBLANK(E947)=1,$D$3&amp;"Non-type material: "&amp;$D$3,$D$3&amp;INDEX('type-categories'!$A$2:$B$100,MATCH(E947,'type-categories'!$A$2:$A$100,0),2)&amp;$D$3))),"")&amp;(IF(K947&lt;&gt;K946,$C$2&amp;UPPER(K947)&amp;$C$2&amp;$K$3&amp;" ",(IF(B947&lt;&gt;B946,$C$2&amp;UPPER(K947)&amp;$C$2&amp;$K$3&amp;" ",""))))&amp;IF((AA947&lt;&gt;AA948)*($H$2="y"),AD947&amp;AE947,IF((AA947&lt;&gt;AA948)*($H$2="m"),AD947&amp;AG947,IF(($H$2&lt;&gt;"m")*($H$2&lt;&gt;"Y"),(IF(F947=0,"",F947&amp;" "&amp;$F$4&amp;" "))&amp;(IF(G947=0,"",G947&amp;" "&amp;$G$4&amp;" "))&amp;(IF(H947=0,"",H947&amp;" "&amp;H$4&amp;" "))&amp;(IF(I947=0,"",I947&amp;" "&amp;$I$4&amp;" "))&amp;(IF(J947=0,"",J947&amp;" "&amp;$J$4&amp;" ")),"")))&amp;"; "&amp;IF((B947=B946)*(AA947=AA946), "same collecting data; ", IF((B947=B946)*(Z946=Z947),"same locality; ",(IF(COUNTBLANK(L947)=1,"",$D$2&amp;L947&amp;$L$3&amp;" "&amp;$D$2))&amp;(IF(COUNTBLANK(M947)=1,"",$E$2&amp;M947&amp;$E$2&amp;", "))&amp;(IF(COUNTBLANK(N947)=1,"",N947&amp;"; "))&amp;(IF(COUNTBLANK(O947)=1,"",O947&amp;"; ")))&amp;(IF(COUNTBLANK(P947)=1,"",P947&amp;"; "))&amp;(IF(COUNTBLANK(Q947)=1,"",Q947&amp;"; "))&amp;(IF(COUNTBLANK(R947)=1,"",R947&amp;"m, "))&amp;IF((COUNTBLANK(S947)=0)*(S947&lt;&gt;S946), S947&amp;"; ","")&amp;(IF(COUNTBLANK(U947)=1,"",U947&amp;"; "))&amp;(IF(COUNTBLANK(T947)=1,"",IF(COUNTBLANK(F$2)=1,T947&amp;"; ",T947&amp;" "&amp;F$2&amp;"; "))))&amp;(IF(COUNTBLANK(V947)=1,"",V947&amp;"; "))&amp;IF((COUNTBLANK(C947)=1),"",C947)&amp;IF((B947=B948)*(K947=K948)*(L947=L948)*(M947=M948),IF(($H$2&lt;&gt;"m")*($H$2&lt;&gt;"Y"), " • ", IF((ISNUMBER(FIND(")",AE947))), " • ", "")),IF((B947=B948)*(K947=K948)," • ",". ")))</f>
        <v/>
      </c>
      <c r="AI947" s="1"/>
    </row>
    <row r="948" spans="1:35" x14ac:dyDescent="0.25">
      <c r="A948" s="3" t="str">
        <f t="shared" si="101"/>
        <v/>
      </c>
      <c r="B948" s="53" t="str">
        <f t="shared" si="99"/>
        <v/>
      </c>
      <c r="C948" s="57"/>
      <c r="D948" s="57"/>
      <c r="E948" s="57"/>
      <c r="F948" s="57"/>
      <c r="G948" s="57"/>
      <c r="H948" s="57"/>
      <c r="I948" s="57"/>
      <c r="J948" s="57"/>
      <c r="K948" s="57"/>
      <c r="L948" s="57"/>
      <c r="M948" s="54"/>
      <c r="N948" s="57"/>
      <c r="O948" s="58"/>
      <c r="P948" s="58"/>
      <c r="Q948" s="58"/>
      <c r="R948" s="58"/>
      <c r="S948" s="54"/>
      <c r="T948" s="57"/>
      <c r="U948" s="57"/>
      <c r="V948" s="57"/>
      <c r="W948" s="57"/>
      <c r="X948" s="147" t="str">
        <f>IF(COUNTBLANK(D948)=1,"",IF('order-admin-units'!$I$1&lt;&gt;"y", "", IF(COUNTBLANK(K948)=1, 'order-admin-units'!$B$1+1, VLOOKUP(K948, ordercountry, 2))))</f>
        <v/>
      </c>
      <c r="Y948" s="147" t="str">
        <f>IF(COUNTBLANK(D948)=1,"",IF('order-admin-units'!$I$1&lt;&gt;"y", "", IF(COUNTBLANK(K948:L948)&gt;0, 'order-admin-units'!$B$2+1, VLOOKUP(K948&amp;"@"&amp;L948, orderadmin, 2))))</f>
        <v/>
      </c>
      <c r="Z948" s="147" t="str">
        <f t="shared" si="102"/>
        <v/>
      </c>
      <c r="AA948" s="147" t="str">
        <f t="shared" si="103"/>
        <v/>
      </c>
      <c r="AB948" s="147" t="str">
        <f t="shared" si="104"/>
        <v/>
      </c>
      <c r="AC948" s="147" t="str">
        <f t="shared" si="100"/>
        <v/>
      </c>
      <c r="AD948" s="11" t="str">
        <f t="shared" si="105"/>
        <v/>
      </c>
      <c r="AE948" s="11" t="str">
        <f t="array" ref="AE948">IF(COUNTBLANK(D948)=1,"",IF(OR($H$2="y",$H$2="m"),IF(AA948=AA947,IF(OR(AB948=$AB$4:$AB947)=FALSE,AE947&amp;C948,AE947),"("&amp;C948)&amp;IF(AA948=AA949,IF(OR(AB949=$AB$4:$AB948)=FALSE,", ",""),") "),""))</f>
        <v/>
      </c>
      <c r="AF948" s="11" t="str">
        <f t="array" ref="AF948">IF((COUNTBLANK(D948)=0)*OR($H$2="y",$H$2="m"),IFERROR(LEFT(C948, FIND(" ",C948)-1), C948),"")</f>
        <v/>
      </c>
      <c r="AG948" s="11" t="str">
        <f t="array" ref="AG948">IF(COUNTBLANK(D948)=1,"",IF(OR($H$2="y",$H$2="m"),IF(AA948=AA947,IF(OR(AC948=$AC$4:$AC947)=FALSE,AG947&amp;AF948,AG947),"("&amp;AF948)&amp;IF(AA948=AA949,IF(OR(AC949=$AC$4:$AC948)=FALSE,", ",""),") "),""))</f>
        <v/>
      </c>
      <c r="AH948" s="10" t="str">
        <f>IF((COUNTBLANK(D948)=1),"",IF(D948=D947,AH947,"")&amp;IF(B947&lt;&gt;B948,((IF(COUNTBLANK(E948)=1,$D$3&amp;"Non-type material: "&amp;$D$3,$D$3&amp;INDEX('type-categories'!$A$2:$B$100,MATCH(E948,'type-categories'!$A$2:$A$100,0),2)&amp;$D$3))),"")&amp;(IF(K948&lt;&gt;K947,$C$2&amp;UPPER(K948)&amp;$C$2&amp;$K$3&amp;" ",(IF(B948&lt;&gt;B947,$C$2&amp;UPPER(K948)&amp;$C$2&amp;$K$3&amp;" ",""))))&amp;IF((AA948&lt;&gt;AA949)*($H$2="y"),AD948&amp;AE948,IF((AA948&lt;&gt;AA949)*($H$2="m"),AD948&amp;AG948,IF(($H$2&lt;&gt;"m")*($H$2&lt;&gt;"Y"),(IF(F948=0,"",F948&amp;" "&amp;$F$4&amp;" "))&amp;(IF(G948=0,"",G948&amp;" "&amp;$G$4&amp;" "))&amp;(IF(H948=0,"",H948&amp;" "&amp;H$4&amp;" "))&amp;(IF(I948=0,"",I948&amp;" "&amp;$I$4&amp;" "))&amp;(IF(J948=0,"",J948&amp;" "&amp;$J$4&amp;" ")),"")))&amp;"; "&amp;IF((B948=B947)*(AA948=AA947), "same collecting data; ", IF((B948=B947)*(Z947=Z948),"same locality; ",(IF(COUNTBLANK(L948)=1,"",$D$2&amp;L948&amp;$L$3&amp;" "&amp;$D$2))&amp;(IF(COUNTBLANK(M948)=1,"",$E$2&amp;M948&amp;$E$2&amp;", "))&amp;(IF(COUNTBLANK(N948)=1,"",N948&amp;"; "))&amp;(IF(COUNTBLANK(O948)=1,"",O948&amp;"; ")))&amp;(IF(COUNTBLANK(P948)=1,"",P948&amp;"; "))&amp;(IF(COUNTBLANK(Q948)=1,"",Q948&amp;"; "))&amp;(IF(COUNTBLANK(R948)=1,"",R948&amp;"m, "))&amp;IF((COUNTBLANK(S948)=0)*(S948&lt;&gt;S947), S948&amp;"; ","")&amp;(IF(COUNTBLANK(U948)=1,"",U948&amp;"; "))&amp;(IF(COUNTBLANK(T948)=1,"",IF(COUNTBLANK(F$2)=1,T948&amp;"; ",T948&amp;" "&amp;F$2&amp;"; "))))&amp;(IF(COUNTBLANK(V948)=1,"",V948&amp;"; "))&amp;IF((COUNTBLANK(C948)=1),"",C948)&amp;IF((B948=B949)*(K948=K949)*(L948=L949)*(M948=M949),IF(($H$2&lt;&gt;"m")*($H$2&lt;&gt;"Y"), " • ", IF((ISNUMBER(FIND(")",AE948))), " • ", "")),IF((B948=B949)*(K948=K949)," • ",". ")))</f>
        <v/>
      </c>
      <c r="AI948" s="1"/>
    </row>
    <row r="949" spans="1:35" x14ac:dyDescent="0.25">
      <c r="A949" s="3" t="str">
        <f t="shared" si="101"/>
        <v/>
      </c>
      <c r="B949" s="53" t="str">
        <f t="shared" si="99"/>
        <v/>
      </c>
      <c r="C949" s="57"/>
      <c r="D949" s="57"/>
      <c r="E949" s="57"/>
      <c r="F949" s="57"/>
      <c r="G949" s="57"/>
      <c r="H949" s="57"/>
      <c r="I949" s="57"/>
      <c r="J949" s="57"/>
      <c r="K949" s="57"/>
      <c r="L949" s="57"/>
      <c r="M949" s="54"/>
      <c r="N949" s="57"/>
      <c r="O949" s="58"/>
      <c r="P949" s="58"/>
      <c r="Q949" s="58"/>
      <c r="R949" s="58"/>
      <c r="S949" s="54"/>
      <c r="T949" s="57"/>
      <c r="U949" s="57"/>
      <c r="V949" s="57"/>
      <c r="W949" s="57"/>
      <c r="X949" s="147" t="str">
        <f>IF(COUNTBLANK(D949)=1,"",IF('order-admin-units'!$I$1&lt;&gt;"y", "", IF(COUNTBLANK(K949)=1, 'order-admin-units'!$B$1+1, VLOOKUP(K949, ordercountry, 2))))</f>
        <v/>
      </c>
      <c r="Y949" s="147" t="str">
        <f>IF(COUNTBLANK(D949)=1,"",IF('order-admin-units'!$I$1&lt;&gt;"y", "", IF(COUNTBLANK(K949:L949)&gt;0, 'order-admin-units'!$B$2+1, VLOOKUP(K949&amp;"@"&amp;L949, orderadmin, 2))))</f>
        <v/>
      </c>
      <c r="Z949" s="147" t="str">
        <f t="shared" si="102"/>
        <v/>
      </c>
      <c r="AA949" s="147" t="str">
        <f t="shared" si="103"/>
        <v/>
      </c>
      <c r="AB949" s="147" t="str">
        <f t="shared" si="104"/>
        <v/>
      </c>
      <c r="AC949" s="147" t="str">
        <f t="shared" si="100"/>
        <v/>
      </c>
      <c r="AD949" s="11" t="str">
        <f t="shared" si="105"/>
        <v/>
      </c>
      <c r="AE949" s="11" t="str">
        <f t="array" ref="AE949">IF(COUNTBLANK(D949)=1,"",IF(OR($H$2="y",$H$2="m"),IF(AA949=AA948,IF(OR(AB949=$AB$4:$AB948)=FALSE,AE948&amp;C949,AE948),"("&amp;C949)&amp;IF(AA949=AA950,IF(OR(AB950=$AB$4:$AB949)=FALSE,", ",""),") "),""))</f>
        <v/>
      </c>
      <c r="AF949" s="11" t="str">
        <f t="array" ref="AF949">IF((COUNTBLANK(D949)=0)*OR($H$2="y",$H$2="m"),IFERROR(LEFT(C949, FIND(" ",C949)-1), C949),"")</f>
        <v/>
      </c>
      <c r="AG949" s="11" t="str">
        <f t="array" ref="AG949">IF(COUNTBLANK(D949)=1,"",IF(OR($H$2="y",$H$2="m"),IF(AA949=AA948,IF(OR(AC949=$AC$4:$AC948)=FALSE,AG948&amp;AF949,AG948),"("&amp;AF949)&amp;IF(AA949=AA950,IF(OR(AC950=$AC$4:$AC949)=FALSE,", ",""),") "),""))</f>
        <v/>
      </c>
      <c r="AH949" s="10" t="str">
        <f>IF((COUNTBLANK(D949)=1),"",IF(D949=D948,AH948,"")&amp;IF(B948&lt;&gt;B949,((IF(COUNTBLANK(E949)=1,$D$3&amp;"Non-type material: "&amp;$D$3,$D$3&amp;INDEX('type-categories'!$A$2:$B$100,MATCH(E949,'type-categories'!$A$2:$A$100,0),2)&amp;$D$3))),"")&amp;(IF(K949&lt;&gt;K948,$C$2&amp;UPPER(K949)&amp;$C$2&amp;$K$3&amp;" ",(IF(B949&lt;&gt;B948,$C$2&amp;UPPER(K949)&amp;$C$2&amp;$K$3&amp;" ",""))))&amp;IF((AA949&lt;&gt;AA950)*($H$2="y"),AD949&amp;AE949,IF((AA949&lt;&gt;AA950)*($H$2="m"),AD949&amp;AG949,IF(($H$2&lt;&gt;"m")*($H$2&lt;&gt;"Y"),(IF(F949=0,"",F949&amp;" "&amp;$F$4&amp;" "))&amp;(IF(G949=0,"",G949&amp;" "&amp;$G$4&amp;" "))&amp;(IF(H949=0,"",H949&amp;" "&amp;H$4&amp;" "))&amp;(IF(I949=0,"",I949&amp;" "&amp;$I$4&amp;" "))&amp;(IF(J949=0,"",J949&amp;" "&amp;$J$4&amp;" ")),"")))&amp;"; "&amp;IF((B949=B948)*(AA949=AA948), "same collecting data; ", IF((B949=B948)*(Z948=Z949),"same locality; ",(IF(COUNTBLANK(L949)=1,"",$D$2&amp;L949&amp;$L$3&amp;" "&amp;$D$2))&amp;(IF(COUNTBLANK(M949)=1,"",$E$2&amp;M949&amp;$E$2&amp;", "))&amp;(IF(COUNTBLANK(N949)=1,"",N949&amp;"; "))&amp;(IF(COUNTBLANK(O949)=1,"",O949&amp;"; ")))&amp;(IF(COUNTBLANK(P949)=1,"",P949&amp;"; "))&amp;(IF(COUNTBLANK(Q949)=1,"",Q949&amp;"; "))&amp;(IF(COUNTBLANK(R949)=1,"",R949&amp;"m, "))&amp;IF((COUNTBLANK(S949)=0)*(S949&lt;&gt;S948), S949&amp;"; ","")&amp;(IF(COUNTBLANK(U949)=1,"",U949&amp;"; "))&amp;(IF(COUNTBLANK(T949)=1,"",IF(COUNTBLANK(F$2)=1,T949&amp;"; ",T949&amp;" "&amp;F$2&amp;"; "))))&amp;(IF(COUNTBLANK(V949)=1,"",V949&amp;"; "))&amp;IF((COUNTBLANK(C949)=1),"",C949)&amp;IF((B949=B950)*(K949=K950)*(L949=L950)*(M949=M950),IF(($H$2&lt;&gt;"m")*($H$2&lt;&gt;"Y"), " • ", IF((ISNUMBER(FIND(")",AE949))), " • ", "")),IF((B949=B950)*(K949=K950)," • ",". ")))</f>
        <v/>
      </c>
      <c r="AI949" s="1"/>
    </row>
    <row r="950" spans="1:35" x14ac:dyDescent="0.25">
      <c r="A950" s="3" t="str">
        <f t="shared" si="101"/>
        <v/>
      </c>
      <c r="B950" s="53" t="str">
        <f t="shared" si="99"/>
        <v/>
      </c>
      <c r="C950" s="57"/>
      <c r="D950" s="57"/>
      <c r="E950" s="57"/>
      <c r="F950" s="57"/>
      <c r="G950" s="57"/>
      <c r="H950" s="57"/>
      <c r="I950" s="57"/>
      <c r="J950" s="57"/>
      <c r="K950" s="57"/>
      <c r="L950" s="57"/>
      <c r="M950" s="54"/>
      <c r="N950" s="57"/>
      <c r="O950" s="58"/>
      <c r="P950" s="58"/>
      <c r="Q950" s="58"/>
      <c r="R950" s="58"/>
      <c r="S950" s="54"/>
      <c r="T950" s="57"/>
      <c r="U950" s="57"/>
      <c r="V950" s="57"/>
      <c r="W950" s="57"/>
      <c r="X950" s="147" t="str">
        <f>IF(COUNTBLANK(D950)=1,"",IF('order-admin-units'!$I$1&lt;&gt;"y", "", IF(COUNTBLANK(K950)=1, 'order-admin-units'!$B$1+1, VLOOKUP(K950, ordercountry, 2))))</f>
        <v/>
      </c>
      <c r="Y950" s="147" t="str">
        <f>IF(COUNTBLANK(D950)=1,"",IF('order-admin-units'!$I$1&lt;&gt;"y", "", IF(COUNTBLANK(K950:L950)&gt;0, 'order-admin-units'!$B$2+1, VLOOKUP(K950&amp;"@"&amp;L950, orderadmin, 2))))</f>
        <v/>
      </c>
      <c r="Z950" s="147" t="str">
        <f t="shared" si="102"/>
        <v/>
      </c>
      <c r="AA950" s="147" t="str">
        <f t="shared" si="103"/>
        <v/>
      </c>
      <c r="AB950" s="147" t="str">
        <f t="shared" si="104"/>
        <v/>
      </c>
      <c r="AC950" s="147" t="str">
        <f t="shared" si="100"/>
        <v/>
      </c>
      <c r="AD950" s="11" t="str">
        <f t="shared" si="105"/>
        <v/>
      </c>
      <c r="AE950" s="11" t="str">
        <f t="array" ref="AE950">IF(COUNTBLANK(D950)=1,"",IF(OR($H$2="y",$H$2="m"),IF(AA950=AA949,IF(OR(AB950=$AB$4:$AB949)=FALSE,AE949&amp;C950,AE949),"("&amp;C950)&amp;IF(AA950=AA951,IF(OR(AB951=$AB$4:$AB950)=FALSE,", ",""),") "),""))</f>
        <v/>
      </c>
      <c r="AF950" s="11" t="str">
        <f t="array" ref="AF950">IF((COUNTBLANK(D950)=0)*OR($H$2="y",$H$2="m"),IFERROR(LEFT(C950, FIND(" ",C950)-1), C950),"")</f>
        <v/>
      </c>
      <c r="AG950" s="11" t="str">
        <f t="array" ref="AG950">IF(COUNTBLANK(D950)=1,"",IF(OR($H$2="y",$H$2="m"),IF(AA950=AA949,IF(OR(AC950=$AC$4:$AC949)=FALSE,AG949&amp;AF950,AG949),"("&amp;AF950)&amp;IF(AA950=AA951,IF(OR(AC951=$AC$4:$AC950)=FALSE,", ",""),") "),""))</f>
        <v/>
      </c>
      <c r="AH950" s="10" t="str">
        <f>IF((COUNTBLANK(D950)=1),"",IF(D950=D949,AH949,"")&amp;IF(B949&lt;&gt;B950,((IF(COUNTBLANK(E950)=1,$D$3&amp;"Non-type material: "&amp;$D$3,$D$3&amp;INDEX('type-categories'!$A$2:$B$100,MATCH(E950,'type-categories'!$A$2:$A$100,0),2)&amp;$D$3))),"")&amp;(IF(K950&lt;&gt;K949,$C$2&amp;UPPER(K950)&amp;$C$2&amp;$K$3&amp;" ",(IF(B950&lt;&gt;B949,$C$2&amp;UPPER(K950)&amp;$C$2&amp;$K$3&amp;" ",""))))&amp;IF((AA950&lt;&gt;AA951)*($H$2="y"),AD950&amp;AE950,IF((AA950&lt;&gt;AA951)*($H$2="m"),AD950&amp;AG950,IF(($H$2&lt;&gt;"m")*($H$2&lt;&gt;"Y"),(IF(F950=0,"",F950&amp;" "&amp;$F$4&amp;" "))&amp;(IF(G950=0,"",G950&amp;" "&amp;$G$4&amp;" "))&amp;(IF(H950=0,"",H950&amp;" "&amp;H$4&amp;" "))&amp;(IF(I950=0,"",I950&amp;" "&amp;$I$4&amp;" "))&amp;(IF(J950=0,"",J950&amp;" "&amp;$J$4&amp;" ")),"")))&amp;"; "&amp;IF((B950=B949)*(AA950=AA949), "same collecting data; ", IF((B950=B949)*(Z949=Z950),"same locality; ",(IF(COUNTBLANK(L950)=1,"",$D$2&amp;L950&amp;$L$3&amp;" "&amp;$D$2))&amp;(IF(COUNTBLANK(M950)=1,"",$E$2&amp;M950&amp;$E$2&amp;", "))&amp;(IF(COUNTBLANK(N950)=1,"",N950&amp;"; "))&amp;(IF(COUNTBLANK(O950)=1,"",O950&amp;"; ")))&amp;(IF(COUNTBLANK(P950)=1,"",P950&amp;"; "))&amp;(IF(COUNTBLANK(Q950)=1,"",Q950&amp;"; "))&amp;(IF(COUNTBLANK(R950)=1,"",R950&amp;"m, "))&amp;IF((COUNTBLANK(S950)=0)*(S950&lt;&gt;S949), S950&amp;"; ","")&amp;(IF(COUNTBLANK(U950)=1,"",U950&amp;"; "))&amp;(IF(COUNTBLANK(T950)=1,"",IF(COUNTBLANK(F$2)=1,T950&amp;"; ",T950&amp;" "&amp;F$2&amp;"; "))))&amp;(IF(COUNTBLANK(V950)=1,"",V950&amp;"; "))&amp;IF((COUNTBLANK(C950)=1),"",C950)&amp;IF((B950=B951)*(K950=K951)*(L950=L951)*(M950=M951),IF(($H$2&lt;&gt;"m")*($H$2&lt;&gt;"Y"), " • ", IF((ISNUMBER(FIND(")",AE950))), " • ", "")),IF((B950=B951)*(K950=K951)," • ",". ")))</f>
        <v/>
      </c>
      <c r="AI950" s="1"/>
    </row>
    <row r="951" spans="1:35" x14ac:dyDescent="0.25">
      <c r="A951" s="3" t="str">
        <f t="shared" si="101"/>
        <v/>
      </c>
      <c r="B951" s="53" t="str">
        <f t="shared" si="99"/>
        <v/>
      </c>
      <c r="C951" s="57"/>
      <c r="D951" s="57"/>
      <c r="E951" s="57"/>
      <c r="F951" s="57"/>
      <c r="G951" s="57"/>
      <c r="H951" s="57"/>
      <c r="I951" s="57"/>
      <c r="J951" s="57"/>
      <c r="K951" s="57"/>
      <c r="L951" s="57"/>
      <c r="M951" s="54"/>
      <c r="N951" s="57"/>
      <c r="O951" s="58"/>
      <c r="P951" s="58"/>
      <c r="Q951" s="58"/>
      <c r="R951" s="58"/>
      <c r="S951" s="54"/>
      <c r="T951" s="57"/>
      <c r="U951" s="57"/>
      <c r="V951" s="57"/>
      <c r="W951" s="57"/>
      <c r="X951" s="147" t="str">
        <f>IF(COUNTBLANK(D951)=1,"",IF('order-admin-units'!$I$1&lt;&gt;"y", "", IF(COUNTBLANK(K951)=1, 'order-admin-units'!$B$1+1, VLOOKUP(K951, ordercountry, 2))))</f>
        <v/>
      </c>
      <c r="Y951" s="147" t="str">
        <f>IF(COUNTBLANK(D951)=1,"",IF('order-admin-units'!$I$1&lt;&gt;"y", "", IF(COUNTBLANK(K951:L951)&gt;0, 'order-admin-units'!$B$2+1, VLOOKUP(K951&amp;"@"&amp;L951, orderadmin, 2))))</f>
        <v/>
      </c>
      <c r="Z951" s="147" t="str">
        <f t="shared" si="102"/>
        <v/>
      </c>
      <c r="AA951" s="147" t="str">
        <f t="shared" si="103"/>
        <v/>
      </c>
      <c r="AB951" s="147" t="str">
        <f t="shared" si="104"/>
        <v/>
      </c>
      <c r="AC951" s="147" t="str">
        <f t="shared" si="100"/>
        <v/>
      </c>
      <c r="AD951" s="11" t="str">
        <f t="shared" si="105"/>
        <v/>
      </c>
      <c r="AE951" s="11" t="str">
        <f t="array" ref="AE951">IF(COUNTBLANK(D951)=1,"",IF(OR($H$2="y",$H$2="m"),IF(AA951=AA950,IF(OR(AB951=$AB$4:$AB950)=FALSE,AE950&amp;C951,AE950),"("&amp;C951)&amp;IF(AA951=AA952,IF(OR(AB952=$AB$4:$AB951)=FALSE,", ",""),") "),""))</f>
        <v/>
      </c>
      <c r="AF951" s="11" t="str">
        <f t="array" ref="AF951">IF((COUNTBLANK(D951)=0)*OR($H$2="y",$H$2="m"),IFERROR(LEFT(C951, FIND(" ",C951)-1), C951),"")</f>
        <v/>
      </c>
      <c r="AG951" s="11" t="str">
        <f t="array" ref="AG951">IF(COUNTBLANK(D951)=1,"",IF(OR($H$2="y",$H$2="m"),IF(AA951=AA950,IF(OR(AC951=$AC$4:$AC950)=FALSE,AG950&amp;AF951,AG950),"("&amp;AF951)&amp;IF(AA951=AA952,IF(OR(AC952=$AC$4:$AC951)=FALSE,", ",""),") "),""))</f>
        <v/>
      </c>
      <c r="AH951" s="10" t="str">
        <f>IF((COUNTBLANK(D951)=1),"",IF(D951=D950,AH950,"")&amp;IF(B950&lt;&gt;B951,((IF(COUNTBLANK(E951)=1,$D$3&amp;"Non-type material: "&amp;$D$3,$D$3&amp;INDEX('type-categories'!$A$2:$B$100,MATCH(E951,'type-categories'!$A$2:$A$100,0),2)&amp;$D$3))),"")&amp;(IF(K951&lt;&gt;K950,$C$2&amp;UPPER(K951)&amp;$C$2&amp;$K$3&amp;" ",(IF(B951&lt;&gt;B950,$C$2&amp;UPPER(K951)&amp;$C$2&amp;$K$3&amp;" ",""))))&amp;IF((AA951&lt;&gt;AA952)*($H$2="y"),AD951&amp;AE951,IF((AA951&lt;&gt;AA952)*($H$2="m"),AD951&amp;AG951,IF(($H$2&lt;&gt;"m")*($H$2&lt;&gt;"Y"),(IF(F951=0,"",F951&amp;" "&amp;$F$4&amp;" "))&amp;(IF(G951=0,"",G951&amp;" "&amp;$G$4&amp;" "))&amp;(IF(H951=0,"",H951&amp;" "&amp;H$4&amp;" "))&amp;(IF(I951=0,"",I951&amp;" "&amp;$I$4&amp;" "))&amp;(IF(J951=0,"",J951&amp;" "&amp;$J$4&amp;" ")),"")))&amp;"; "&amp;IF((B951=B950)*(AA951=AA950), "same collecting data; ", IF((B951=B950)*(Z950=Z951),"same locality; ",(IF(COUNTBLANK(L951)=1,"",$D$2&amp;L951&amp;$L$3&amp;" "&amp;$D$2))&amp;(IF(COUNTBLANK(M951)=1,"",$E$2&amp;M951&amp;$E$2&amp;", "))&amp;(IF(COUNTBLANK(N951)=1,"",N951&amp;"; "))&amp;(IF(COUNTBLANK(O951)=1,"",O951&amp;"; ")))&amp;(IF(COUNTBLANK(P951)=1,"",P951&amp;"; "))&amp;(IF(COUNTBLANK(Q951)=1,"",Q951&amp;"; "))&amp;(IF(COUNTBLANK(R951)=1,"",R951&amp;"m, "))&amp;IF((COUNTBLANK(S951)=0)*(S951&lt;&gt;S950), S951&amp;"; ","")&amp;(IF(COUNTBLANK(U951)=1,"",U951&amp;"; "))&amp;(IF(COUNTBLANK(T951)=1,"",IF(COUNTBLANK(F$2)=1,T951&amp;"; ",T951&amp;" "&amp;F$2&amp;"; "))))&amp;(IF(COUNTBLANK(V951)=1,"",V951&amp;"; "))&amp;IF((COUNTBLANK(C951)=1),"",C951)&amp;IF((B951=B952)*(K951=K952)*(L951=L952)*(M951=M952),IF(($H$2&lt;&gt;"m")*($H$2&lt;&gt;"Y"), " • ", IF((ISNUMBER(FIND(")",AE951))), " • ", "")),IF((B951=B952)*(K951=K952)," • ",". ")))</f>
        <v/>
      </c>
      <c r="AI951" s="1"/>
    </row>
    <row r="952" spans="1:35" x14ac:dyDescent="0.25">
      <c r="A952" s="3" t="str">
        <f t="shared" si="101"/>
        <v/>
      </c>
      <c r="B952" s="53" t="str">
        <f t="shared" si="99"/>
        <v/>
      </c>
      <c r="C952" s="57"/>
      <c r="D952" s="57"/>
      <c r="E952" s="57"/>
      <c r="F952" s="57"/>
      <c r="G952" s="57"/>
      <c r="H952" s="57"/>
      <c r="I952" s="57"/>
      <c r="J952" s="57"/>
      <c r="K952" s="57"/>
      <c r="L952" s="57"/>
      <c r="M952" s="54"/>
      <c r="N952" s="57"/>
      <c r="O952" s="58"/>
      <c r="P952" s="58"/>
      <c r="Q952" s="58"/>
      <c r="R952" s="58"/>
      <c r="S952" s="54"/>
      <c r="T952" s="57"/>
      <c r="U952" s="57"/>
      <c r="V952" s="57"/>
      <c r="W952" s="57"/>
      <c r="X952" s="147" t="str">
        <f>IF(COUNTBLANK(D952)=1,"",IF('order-admin-units'!$I$1&lt;&gt;"y", "", IF(COUNTBLANK(K952)=1, 'order-admin-units'!$B$1+1, VLOOKUP(K952, ordercountry, 2))))</f>
        <v/>
      </c>
      <c r="Y952" s="147" t="str">
        <f>IF(COUNTBLANK(D952)=1,"",IF('order-admin-units'!$I$1&lt;&gt;"y", "", IF(COUNTBLANK(K952:L952)&gt;0, 'order-admin-units'!$B$2+1, VLOOKUP(K952&amp;"@"&amp;L952, orderadmin, 2))))</f>
        <v/>
      </c>
      <c r="Z952" s="147" t="str">
        <f t="shared" si="102"/>
        <v/>
      </c>
      <c r="AA952" s="147" t="str">
        <f t="shared" si="103"/>
        <v/>
      </c>
      <c r="AB952" s="147" t="str">
        <f t="shared" si="104"/>
        <v/>
      </c>
      <c r="AC952" s="147" t="str">
        <f t="shared" si="100"/>
        <v/>
      </c>
      <c r="AD952" s="11" t="str">
        <f t="shared" si="105"/>
        <v/>
      </c>
      <c r="AE952" s="11" t="str">
        <f t="array" ref="AE952">IF(COUNTBLANK(D952)=1,"",IF(OR($H$2="y",$H$2="m"),IF(AA952=AA951,IF(OR(AB952=$AB$4:$AB951)=FALSE,AE951&amp;C952,AE951),"("&amp;C952)&amp;IF(AA952=AA953,IF(OR(AB953=$AB$4:$AB952)=FALSE,", ",""),") "),""))</f>
        <v/>
      </c>
      <c r="AF952" s="11" t="str">
        <f t="array" ref="AF952">IF((COUNTBLANK(D952)=0)*OR($H$2="y",$H$2="m"),IFERROR(LEFT(C952, FIND(" ",C952)-1), C952),"")</f>
        <v/>
      </c>
      <c r="AG952" s="11" t="str">
        <f t="array" ref="AG952">IF(COUNTBLANK(D952)=1,"",IF(OR($H$2="y",$H$2="m"),IF(AA952=AA951,IF(OR(AC952=$AC$4:$AC951)=FALSE,AG951&amp;AF952,AG951),"("&amp;AF952)&amp;IF(AA952=AA953,IF(OR(AC953=$AC$4:$AC952)=FALSE,", ",""),") "),""))</f>
        <v/>
      </c>
      <c r="AH952" s="10" t="str">
        <f>IF((COUNTBLANK(D952)=1),"",IF(D952=D951,AH951,"")&amp;IF(B951&lt;&gt;B952,((IF(COUNTBLANK(E952)=1,$D$3&amp;"Non-type material: "&amp;$D$3,$D$3&amp;INDEX('type-categories'!$A$2:$B$100,MATCH(E952,'type-categories'!$A$2:$A$100,0),2)&amp;$D$3))),"")&amp;(IF(K952&lt;&gt;K951,$C$2&amp;UPPER(K952)&amp;$C$2&amp;$K$3&amp;" ",(IF(B952&lt;&gt;B951,$C$2&amp;UPPER(K952)&amp;$C$2&amp;$K$3&amp;" ",""))))&amp;IF((AA952&lt;&gt;AA953)*($H$2="y"),AD952&amp;AE952,IF((AA952&lt;&gt;AA953)*($H$2="m"),AD952&amp;AG952,IF(($H$2&lt;&gt;"m")*($H$2&lt;&gt;"Y"),(IF(F952=0,"",F952&amp;" "&amp;$F$4&amp;" "))&amp;(IF(G952=0,"",G952&amp;" "&amp;$G$4&amp;" "))&amp;(IF(H952=0,"",H952&amp;" "&amp;H$4&amp;" "))&amp;(IF(I952=0,"",I952&amp;" "&amp;$I$4&amp;" "))&amp;(IF(J952=0,"",J952&amp;" "&amp;$J$4&amp;" ")),"")))&amp;"; "&amp;IF((B952=B951)*(AA952=AA951), "same collecting data; ", IF((B952=B951)*(Z951=Z952),"same locality; ",(IF(COUNTBLANK(L952)=1,"",$D$2&amp;L952&amp;$L$3&amp;" "&amp;$D$2))&amp;(IF(COUNTBLANK(M952)=1,"",$E$2&amp;M952&amp;$E$2&amp;", "))&amp;(IF(COUNTBLANK(N952)=1,"",N952&amp;"; "))&amp;(IF(COUNTBLANK(O952)=1,"",O952&amp;"; ")))&amp;(IF(COUNTBLANK(P952)=1,"",P952&amp;"; "))&amp;(IF(COUNTBLANK(Q952)=1,"",Q952&amp;"; "))&amp;(IF(COUNTBLANK(R952)=1,"",R952&amp;"m, "))&amp;IF((COUNTBLANK(S952)=0)*(S952&lt;&gt;S951), S952&amp;"; ","")&amp;(IF(COUNTBLANK(U952)=1,"",U952&amp;"; "))&amp;(IF(COUNTBLANK(T952)=1,"",IF(COUNTBLANK(F$2)=1,T952&amp;"; ",T952&amp;" "&amp;F$2&amp;"; "))))&amp;(IF(COUNTBLANK(V952)=1,"",V952&amp;"; "))&amp;IF((COUNTBLANK(C952)=1),"",C952)&amp;IF((B952=B953)*(K952=K953)*(L952=L953)*(M952=M953),IF(($H$2&lt;&gt;"m")*($H$2&lt;&gt;"Y"), " • ", IF((ISNUMBER(FIND(")",AE952))), " • ", "")),IF((B952=B953)*(K952=K953)," • ",". ")))</f>
        <v/>
      </c>
      <c r="AI952" s="1"/>
    </row>
    <row r="953" spans="1:35" x14ac:dyDescent="0.25">
      <c r="A953" s="3" t="str">
        <f t="shared" si="101"/>
        <v/>
      </c>
      <c r="B953" s="53" t="str">
        <f t="shared" si="99"/>
        <v/>
      </c>
      <c r="C953" s="57"/>
      <c r="D953" s="57"/>
      <c r="E953" s="57"/>
      <c r="F953" s="57"/>
      <c r="G953" s="57"/>
      <c r="H953" s="57"/>
      <c r="I953" s="57"/>
      <c r="J953" s="57"/>
      <c r="K953" s="57"/>
      <c r="L953" s="57"/>
      <c r="M953" s="54"/>
      <c r="N953" s="57"/>
      <c r="O953" s="58"/>
      <c r="P953" s="58"/>
      <c r="Q953" s="58"/>
      <c r="R953" s="58"/>
      <c r="S953" s="54"/>
      <c r="T953" s="57"/>
      <c r="U953" s="57"/>
      <c r="V953" s="57"/>
      <c r="W953" s="57"/>
      <c r="X953" s="147" t="str">
        <f>IF(COUNTBLANK(D953)=1,"",IF('order-admin-units'!$I$1&lt;&gt;"y", "", IF(COUNTBLANK(K953)=1, 'order-admin-units'!$B$1+1, VLOOKUP(K953, ordercountry, 2))))</f>
        <v/>
      </c>
      <c r="Y953" s="147" t="str">
        <f>IF(COUNTBLANK(D953)=1,"",IF('order-admin-units'!$I$1&lt;&gt;"y", "", IF(COUNTBLANK(K953:L953)&gt;0, 'order-admin-units'!$B$2+1, VLOOKUP(K953&amp;"@"&amp;L953, orderadmin, 2))))</f>
        <v/>
      </c>
      <c r="Z953" s="147" t="str">
        <f t="shared" si="102"/>
        <v/>
      </c>
      <c r="AA953" s="147" t="str">
        <f t="shared" si="103"/>
        <v/>
      </c>
      <c r="AB953" s="147" t="str">
        <f t="shared" si="104"/>
        <v/>
      </c>
      <c r="AC953" s="147" t="str">
        <f t="shared" si="100"/>
        <v/>
      </c>
      <c r="AD953" s="11" t="str">
        <f t="shared" si="105"/>
        <v/>
      </c>
      <c r="AE953" s="11" t="str">
        <f t="array" ref="AE953">IF(COUNTBLANK(D953)=1,"",IF(OR($H$2="y",$H$2="m"),IF(AA953=AA952,IF(OR(AB953=$AB$4:$AB952)=FALSE,AE952&amp;C953,AE952),"("&amp;C953)&amp;IF(AA953=AA954,IF(OR(AB954=$AB$4:$AB953)=FALSE,", ",""),") "),""))</f>
        <v/>
      </c>
      <c r="AF953" s="11" t="str">
        <f t="array" ref="AF953">IF((COUNTBLANK(D953)=0)*OR($H$2="y",$H$2="m"),IFERROR(LEFT(C953, FIND(" ",C953)-1), C953),"")</f>
        <v/>
      </c>
      <c r="AG953" s="11" t="str">
        <f t="array" ref="AG953">IF(COUNTBLANK(D953)=1,"",IF(OR($H$2="y",$H$2="m"),IF(AA953=AA952,IF(OR(AC953=$AC$4:$AC952)=FALSE,AG952&amp;AF953,AG952),"("&amp;AF953)&amp;IF(AA953=AA954,IF(OR(AC954=$AC$4:$AC953)=FALSE,", ",""),") "),""))</f>
        <v/>
      </c>
      <c r="AH953" s="10" t="str">
        <f>IF((COUNTBLANK(D953)=1),"",IF(D953=D952,AH952,"")&amp;IF(B952&lt;&gt;B953,((IF(COUNTBLANK(E953)=1,$D$3&amp;"Non-type material: "&amp;$D$3,$D$3&amp;INDEX('type-categories'!$A$2:$B$100,MATCH(E953,'type-categories'!$A$2:$A$100,0),2)&amp;$D$3))),"")&amp;(IF(K953&lt;&gt;K952,$C$2&amp;UPPER(K953)&amp;$C$2&amp;$K$3&amp;" ",(IF(B953&lt;&gt;B952,$C$2&amp;UPPER(K953)&amp;$C$2&amp;$K$3&amp;" ",""))))&amp;IF((AA953&lt;&gt;AA954)*($H$2="y"),AD953&amp;AE953,IF((AA953&lt;&gt;AA954)*($H$2="m"),AD953&amp;AG953,IF(($H$2&lt;&gt;"m")*($H$2&lt;&gt;"Y"),(IF(F953=0,"",F953&amp;" "&amp;$F$4&amp;" "))&amp;(IF(G953=0,"",G953&amp;" "&amp;$G$4&amp;" "))&amp;(IF(H953=0,"",H953&amp;" "&amp;H$4&amp;" "))&amp;(IF(I953=0,"",I953&amp;" "&amp;$I$4&amp;" "))&amp;(IF(J953=0,"",J953&amp;" "&amp;$J$4&amp;" ")),"")))&amp;"; "&amp;IF((B953=B952)*(AA953=AA952), "same collecting data; ", IF((B953=B952)*(Z952=Z953),"same locality; ",(IF(COUNTBLANK(L953)=1,"",$D$2&amp;L953&amp;$L$3&amp;" "&amp;$D$2))&amp;(IF(COUNTBLANK(M953)=1,"",$E$2&amp;M953&amp;$E$2&amp;", "))&amp;(IF(COUNTBLANK(N953)=1,"",N953&amp;"; "))&amp;(IF(COUNTBLANK(O953)=1,"",O953&amp;"; ")))&amp;(IF(COUNTBLANK(P953)=1,"",P953&amp;"; "))&amp;(IF(COUNTBLANK(Q953)=1,"",Q953&amp;"; "))&amp;(IF(COUNTBLANK(R953)=1,"",R953&amp;"m, "))&amp;IF((COUNTBLANK(S953)=0)*(S953&lt;&gt;S952), S953&amp;"; ","")&amp;(IF(COUNTBLANK(U953)=1,"",U953&amp;"; "))&amp;(IF(COUNTBLANK(T953)=1,"",IF(COUNTBLANK(F$2)=1,T953&amp;"; ",T953&amp;" "&amp;F$2&amp;"; "))))&amp;(IF(COUNTBLANK(V953)=1,"",V953&amp;"; "))&amp;IF((COUNTBLANK(C953)=1),"",C953)&amp;IF((B953=B954)*(K953=K954)*(L953=L954)*(M953=M954),IF(($H$2&lt;&gt;"m")*($H$2&lt;&gt;"Y"), " • ", IF((ISNUMBER(FIND(")",AE953))), " • ", "")),IF((B953=B954)*(K953=K954)," • ",". ")))</f>
        <v/>
      </c>
      <c r="AI953" s="1"/>
    </row>
    <row r="954" spans="1:35" x14ac:dyDescent="0.25">
      <c r="A954" s="3" t="str">
        <f t="shared" si="101"/>
        <v/>
      </c>
      <c r="B954" s="53" t="str">
        <f t="shared" si="99"/>
        <v/>
      </c>
      <c r="C954" s="57"/>
      <c r="D954" s="57"/>
      <c r="E954" s="57"/>
      <c r="F954" s="57"/>
      <c r="G954" s="57"/>
      <c r="H954" s="57"/>
      <c r="I954" s="57"/>
      <c r="J954" s="57"/>
      <c r="K954" s="57"/>
      <c r="L954" s="57"/>
      <c r="M954" s="54"/>
      <c r="N954" s="57"/>
      <c r="O954" s="58"/>
      <c r="P954" s="58"/>
      <c r="Q954" s="58"/>
      <c r="R954" s="58"/>
      <c r="S954" s="54"/>
      <c r="T954" s="57"/>
      <c r="U954" s="57"/>
      <c r="V954" s="57"/>
      <c r="W954" s="57"/>
      <c r="X954" s="147" t="str">
        <f>IF(COUNTBLANK(D954)=1,"",IF('order-admin-units'!$I$1&lt;&gt;"y", "", IF(COUNTBLANK(K954)=1, 'order-admin-units'!$B$1+1, VLOOKUP(K954, ordercountry, 2))))</f>
        <v/>
      </c>
      <c r="Y954" s="147" t="str">
        <f>IF(COUNTBLANK(D954)=1,"",IF('order-admin-units'!$I$1&lt;&gt;"y", "", IF(COUNTBLANK(K954:L954)&gt;0, 'order-admin-units'!$B$2+1, VLOOKUP(K954&amp;"@"&amp;L954, orderadmin, 2))))</f>
        <v/>
      </c>
      <c r="Z954" s="147" t="str">
        <f t="shared" si="102"/>
        <v/>
      </c>
      <c r="AA954" s="147" t="str">
        <f t="shared" si="103"/>
        <v/>
      </c>
      <c r="AB954" s="147" t="str">
        <f t="shared" si="104"/>
        <v/>
      </c>
      <c r="AC954" s="147" t="str">
        <f t="shared" si="100"/>
        <v/>
      </c>
      <c r="AD954" s="11" t="str">
        <f t="shared" si="105"/>
        <v/>
      </c>
      <c r="AE954" s="11" t="str">
        <f t="array" ref="AE954">IF(COUNTBLANK(D954)=1,"",IF(OR($H$2="y",$H$2="m"),IF(AA954=AA953,IF(OR(AB954=$AB$4:$AB953)=FALSE,AE953&amp;C954,AE953),"("&amp;C954)&amp;IF(AA954=AA955,IF(OR(AB955=$AB$4:$AB954)=FALSE,", ",""),") "),""))</f>
        <v/>
      </c>
      <c r="AF954" s="11" t="str">
        <f t="array" ref="AF954">IF((COUNTBLANK(D954)=0)*OR($H$2="y",$H$2="m"),IFERROR(LEFT(C954, FIND(" ",C954)-1), C954),"")</f>
        <v/>
      </c>
      <c r="AG954" s="11" t="str">
        <f t="array" ref="AG954">IF(COUNTBLANK(D954)=1,"",IF(OR($H$2="y",$H$2="m"),IF(AA954=AA953,IF(OR(AC954=$AC$4:$AC953)=FALSE,AG953&amp;AF954,AG953),"("&amp;AF954)&amp;IF(AA954=AA955,IF(OR(AC955=$AC$4:$AC954)=FALSE,", ",""),") "),""))</f>
        <v/>
      </c>
      <c r="AH954" s="10" t="str">
        <f>IF((COUNTBLANK(D954)=1),"",IF(D954=D953,AH953,"")&amp;IF(B953&lt;&gt;B954,((IF(COUNTBLANK(E954)=1,$D$3&amp;"Non-type material: "&amp;$D$3,$D$3&amp;INDEX('type-categories'!$A$2:$B$100,MATCH(E954,'type-categories'!$A$2:$A$100,0),2)&amp;$D$3))),"")&amp;(IF(K954&lt;&gt;K953,$C$2&amp;UPPER(K954)&amp;$C$2&amp;$K$3&amp;" ",(IF(B954&lt;&gt;B953,$C$2&amp;UPPER(K954)&amp;$C$2&amp;$K$3&amp;" ",""))))&amp;IF((AA954&lt;&gt;AA955)*($H$2="y"),AD954&amp;AE954,IF((AA954&lt;&gt;AA955)*($H$2="m"),AD954&amp;AG954,IF(($H$2&lt;&gt;"m")*($H$2&lt;&gt;"Y"),(IF(F954=0,"",F954&amp;" "&amp;$F$4&amp;" "))&amp;(IF(G954=0,"",G954&amp;" "&amp;$G$4&amp;" "))&amp;(IF(H954=0,"",H954&amp;" "&amp;H$4&amp;" "))&amp;(IF(I954=0,"",I954&amp;" "&amp;$I$4&amp;" "))&amp;(IF(J954=0,"",J954&amp;" "&amp;$J$4&amp;" ")),"")))&amp;"; "&amp;IF((B954=B953)*(AA954=AA953), "same collecting data; ", IF((B954=B953)*(Z953=Z954),"same locality; ",(IF(COUNTBLANK(L954)=1,"",$D$2&amp;L954&amp;$L$3&amp;" "&amp;$D$2))&amp;(IF(COUNTBLANK(M954)=1,"",$E$2&amp;M954&amp;$E$2&amp;", "))&amp;(IF(COUNTBLANK(N954)=1,"",N954&amp;"; "))&amp;(IF(COUNTBLANK(O954)=1,"",O954&amp;"; ")))&amp;(IF(COUNTBLANK(P954)=1,"",P954&amp;"; "))&amp;(IF(COUNTBLANK(Q954)=1,"",Q954&amp;"; "))&amp;(IF(COUNTBLANK(R954)=1,"",R954&amp;"m, "))&amp;IF((COUNTBLANK(S954)=0)*(S954&lt;&gt;S953), S954&amp;"; ","")&amp;(IF(COUNTBLANK(U954)=1,"",U954&amp;"; "))&amp;(IF(COUNTBLANK(T954)=1,"",IF(COUNTBLANK(F$2)=1,T954&amp;"; ",T954&amp;" "&amp;F$2&amp;"; "))))&amp;(IF(COUNTBLANK(V954)=1,"",V954&amp;"; "))&amp;IF((COUNTBLANK(C954)=1),"",C954)&amp;IF((B954=B955)*(K954=K955)*(L954=L955)*(M954=M955),IF(($H$2&lt;&gt;"m")*($H$2&lt;&gt;"Y"), " • ", IF((ISNUMBER(FIND(")",AE954))), " • ", "")),IF((B954=B955)*(K954=K955)," • ",". ")))</f>
        <v/>
      </c>
      <c r="AI954" s="1"/>
    </row>
    <row r="955" spans="1:35" x14ac:dyDescent="0.25">
      <c r="A955" s="3" t="str">
        <f t="shared" si="101"/>
        <v/>
      </c>
      <c r="B955" s="53" t="str">
        <f t="shared" si="99"/>
        <v/>
      </c>
      <c r="C955" s="57"/>
      <c r="D955" s="57"/>
      <c r="E955" s="57"/>
      <c r="F955" s="57"/>
      <c r="G955" s="57"/>
      <c r="H955" s="57"/>
      <c r="I955" s="57"/>
      <c r="J955" s="57"/>
      <c r="K955" s="57"/>
      <c r="L955" s="57"/>
      <c r="M955" s="54"/>
      <c r="N955" s="57"/>
      <c r="O955" s="58"/>
      <c r="P955" s="58"/>
      <c r="Q955" s="58"/>
      <c r="R955" s="58"/>
      <c r="S955" s="54"/>
      <c r="T955" s="57"/>
      <c r="U955" s="57"/>
      <c r="V955" s="57"/>
      <c r="W955" s="57"/>
      <c r="X955" s="147" t="str">
        <f>IF(COUNTBLANK(D955)=1,"",IF('order-admin-units'!$I$1&lt;&gt;"y", "", IF(COUNTBLANK(K955)=1, 'order-admin-units'!$B$1+1, VLOOKUP(K955, ordercountry, 2))))</f>
        <v/>
      </c>
      <c r="Y955" s="147" t="str">
        <f>IF(COUNTBLANK(D955)=1,"",IF('order-admin-units'!$I$1&lt;&gt;"y", "", IF(COUNTBLANK(K955:L955)&gt;0, 'order-admin-units'!$B$2+1, VLOOKUP(K955&amp;"@"&amp;L955, orderadmin, 2))))</f>
        <v/>
      </c>
      <c r="Z955" s="147" t="str">
        <f t="shared" si="102"/>
        <v/>
      </c>
      <c r="AA955" s="147" t="str">
        <f t="shared" si="103"/>
        <v/>
      </c>
      <c r="AB955" s="147" t="str">
        <f t="shared" si="104"/>
        <v/>
      </c>
      <c r="AC955" s="147" t="str">
        <f t="shared" si="100"/>
        <v/>
      </c>
      <c r="AD955" s="11" t="str">
        <f t="shared" si="105"/>
        <v/>
      </c>
      <c r="AE955" s="11" t="str">
        <f t="array" ref="AE955">IF(COUNTBLANK(D955)=1,"",IF(OR($H$2="y",$H$2="m"),IF(AA955=AA954,IF(OR(AB955=$AB$4:$AB954)=FALSE,AE954&amp;C955,AE954),"("&amp;C955)&amp;IF(AA955=AA956,IF(OR(AB956=$AB$4:$AB955)=FALSE,", ",""),") "),""))</f>
        <v/>
      </c>
      <c r="AF955" s="11" t="str">
        <f t="array" ref="AF955">IF((COUNTBLANK(D955)=0)*OR($H$2="y",$H$2="m"),IFERROR(LEFT(C955, FIND(" ",C955)-1), C955),"")</f>
        <v/>
      </c>
      <c r="AG955" s="11" t="str">
        <f t="array" ref="AG955">IF(COUNTBLANK(D955)=1,"",IF(OR($H$2="y",$H$2="m"),IF(AA955=AA954,IF(OR(AC955=$AC$4:$AC954)=FALSE,AG954&amp;AF955,AG954),"("&amp;AF955)&amp;IF(AA955=AA956,IF(OR(AC956=$AC$4:$AC955)=FALSE,", ",""),") "),""))</f>
        <v/>
      </c>
      <c r="AH955" s="10" t="str">
        <f>IF((COUNTBLANK(D955)=1),"",IF(D955=D954,AH954,"")&amp;IF(B954&lt;&gt;B955,((IF(COUNTBLANK(E955)=1,$D$3&amp;"Non-type material: "&amp;$D$3,$D$3&amp;INDEX('type-categories'!$A$2:$B$100,MATCH(E955,'type-categories'!$A$2:$A$100,0),2)&amp;$D$3))),"")&amp;(IF(K955&lt;&gt;K954,$C$2&amp;UPPER(K955)&amp;$C$2&amp;$K$3&amp;" ",(IF(B955&lt;&gt;B954,$C$2&amp;UPPER(K955)&amp;$C$2&amp;$K$3&amp;" ",""))))&amp;IF((AA955&lt;&gt;AA956)*($H$2="y"),AD955&amp;AE955,IF((AA955&lt;&gt;AA956)*($H$2="m"),AD955&amp;AG955,IF(($H$2&lt;&gt;"m")*($H$2&lt;&gt;"Y"),(IF(F955=0,"",F955&amp;" "&amp;$F$4&amp;" "))&amp;(IF(G955=0,"",G955&amp;" "&amp;$G$4&amp;" "))&amp;(IF(H955=0,"",H955&amp;" "&amp;H$4&amp;" "))&amp;(IF(I955=0,"",I955&amp;" "&amp;$I$4&amp;" "))&amp;(IF(J955=0,"",J955&amp;" "&amp;$J$4&amp;" ")),"")))&amp;"; "&amp;IF((B955=B954)*(AA955=AA954), "same collecting data; ", IF((B955=B954)*(Z954=Z955),"same locality; ",(IF(COUNTBLANK(L955)=1,"",$D$2&amp;L955&amp;$L$3&amp;" "&amp;$D$2))&amp;(IF(COUNTBLANK(M955)=1,"",$E$2&amp;M955&amp;$E$2&amp;", "))&amp;(IF(COUNTBLANK(N955)=1,"",N955&amp;"; "))&amp;(IF(COUNTBLANK(O955)=1,"",O955&amp;"; ")))&amp;(IF(COUNTBLANK(P955)=1,"",P955&amp;"; "))&amp;(IF(COUNTBLANK(Q955)=1,"",Q955&amp;"; "))&amp;(IF(COUNTBLANK(R955)=1,"",R955&amp;"m, "))&amp;IF((COUNTBLANK(S955)=0)*(S955&lt;&gt;S954), S955&amp;"; ","")&amp;(IF(COUNTBLANK(U955)=1,"",U955&amp;"; "))&amp;(IF(COUNTBLANK(T955)=1,"",IF(COUNTBLANK(F$2)=1,T955&amp;"; ",T955&amp;" "&amp;F$2&amp;"; "))))&amp;(IF(COUNTBLANK(V955)=1,"",V955&amp;"; "))&amp;IF((COUNTBLANK(C955)=1),"",C955)&amp;IF((B955=B956)*(K955=K956)*(L955=L956)*(M955=M956),IF(($H$2&lt;&gt;"m")*($H$2&lt;&gt;"Y"), " • ", IF((ISNUMBER(FIND(")",AE955))), " • ", "")),IF((B955=B956)*(K955=K956)," • ",". ")))</f>
        <v/>
      </c>
      <c r="AI955" s="1"/>
    </row>
    <row r="956" spans="1:35" x14ac:dyDescent="0.25">
      <c r="A956" s="3" t="str">
        <f t="shared" si="101"/>
        <v/>
      </c>
      <c r="B956" s="53" t="str">
        <f t="shared" si="99"/>
        <v/>
      </c>
      <c r="C956" s="57"/>
      <c r="D956" s="57"/>
      <c r="E956" s="57"/>
      <c r="F956" s="57"/>
      <c r="G956" s="57"/>
      <c r="H956" s="57"/>
      <c r="I956" s="57"/>
      <c r="J956" s="57"/>
      <c r="K956" s="57"/>
      <c r="L956" s="57"/>
      <c r="M956" s="54"/>
      <c r="N956" s="57"/>
      <c r="O956" s="58"/>
      <c r="P956" s="58"/>
      <c r="Q956" s="58"/>
      <c r="R956" s="58"/>
      <c r="S956" s="54"/>
      <c r="T956" s="57"/>
      <c r="U956" s="57"/>
      <c r="V956" s="57"/>
      <c r="W956" s="57"/>
      <c r="X956" s="147" t="str">
        <f>IF(COUNTBLANK(D956)=1,"",IF('order-admin-units'!$I$1&lt;&gt;"y", "", IF(COUNTBLANK(K956)=1, 'order-admin-units'!$B$1+1, VLOOKUP(K956, ordercountry, 2))))</f>
        <v/>
      </c>
      <c r="Y956" s="147" t="str">
        <f>IF(COUNTBLANK(D956)=1,"",IF('order-admin-units'!$I$1&lt;&gt;"y", "", IF(COUNTBLANK(K956:L956)&gt;0, 'order-admin-units'!$B$2+1, VLOOKUP(K956&amp;"@"&amp;L956, orderadmin, 2))))</f>
        <v/>
      </c>
      <c r="Z956" s="147" t="str">
        <f t="shared" si="102"/>
        <v/>
      </c>
      <c r="AA956" s="147" t="str">
        <f t="shared" si="103"/>
        <v/>
      </c>
      <c r="AB956" s="147" t="str">
        <f t="shared" si="104"/>
        <v/>
      </c>
      <c r="AC956" s="147" t="str">
        <f t="shared" si="100"/>
        <v/>
      </c>
      <c r="AD956" s="11" t="str">
        <f t="shared" si="105"/>
        <v/>
      </c>
      <c r="AE956" s="11" t="str">
        <f t="array" ref="AE956">IF(COUNTBLANK(D956)=1,"",IF(OR($H$2="y",$H$2="m"),IF(AA956=AA955,IF(OR(AB956=$AB$4:$AB955)=FALSE,AE955&amp;C956,AE955),"("&amp;C956)&amp;IF(AA956=AA957,IF(OR(AB957=$AB$4:$AB956)=FALSE,", ",""),") "),""))</f>
        <v/>
      </c>
      <c r="AF956" s="11" t="str">
        <f t="array" ref="AF956">IF((COUNTBLANK(D956)=0)*OR($H$2="y",$H$2="m"),IFERROR(LEFT(C956, FIND(" ",C956)-1), C956),"")</f>
        <v/>
      </c>
      <c r="AG956" s="11" t="str">
        <f t="array" ref="AG956">IF(COUNTBLANK(D956)=1,"",IF(OR($H$2="y",$H$2="m"),IF(AA956=AA955,IF(OR(AC956=$AC$4:$AC955)=FALSE,AG955&amp;AF956,AG955),"("&amp;AF956)&amp;IF(AA956=AA957,IF(OR(AC957=$AC$4:$AC956)=FALSE,", ",""),") "),""))</f>
        <v/>
      </c>
      <c r="AH956" s="10" t="str">
        <f>IF((COUNTBLANK(D956)=1),"",IF(D956=D955,AH955,"")&amp;IF(B955&lt;&gt;B956,((IF(COUNTBLANK(E956)=1,$D$3&amp;"Non-type material: "&amp;$D$3,$D$3&amp;INDEX('type-categories'!$A$2:$B$100,MATCH(E956,'type-categories'!$A$2:$A$100,0),2)&amp;$D$3))),"")&amp;(IF(K956&lt;&gt;K955,$C$2&amp;UPPER(K956)&amp;$C$2&amp;$K$3&amp;" ",(IF(B956&lt;&gt;B955,$C$2&amp;UPPER(K956)&amp;$C$2&amp;$K$3&amp;" ",""))))&amp;IF((AA956&lt;&gt;AA957)*($H$2="y"),AD956&amp;AE956,IF((AA956&lt;&gt;AA957)*($H$2="m"),AD956&amp;AG956,IF(($H$2&lt;&gt;"m")*($H$2&lt;&gt;"Y"),(IF(F956=0,"",F956&amp;" "&amp;$F$4&amp;" "))&amp;(IF(G956=0,"",G956&amp;" "&amp;$G$4&amp;" "))&amp;(IF(H956=0,"",H956&amp;" "&amp;H$4&amp;" "))&amp;(IF(I956=0,"",I956&amp;" "&amp;$I$4&amp;" "))&amp;(IF(J956=0,"",J956&amp;" "&amp;$J$4&amp;" ")),"")))&amp;"; "&amp;IF((B956=B955)*(AA956=AA955), "same collecting data; ", IF((B956=B955)*(Z955=Z956),"same locality; ",(IF(COUNTBLANK(L956)=1,"",$D$2&amp;L956&amp;$L$3&amp;" "&amp;$D$2))&amp;(IF(COUNTBLANK(M956)=1,"",$E$2&amp;M956&amp;$E$2&amp;", "))&amp;(IF(COUNTBLANK(N956)=1,"",N956&amp;"; "))&amp;(IF(COUNTBLANK(O956)=1,"",O956&amp;"; ")))&amp;(IF(COUNTBLANK(P956)=1,"",P956&amp;"; "))&amp;(IF(COUNTBLANK(Q956)=1,"",Q956&amp;"; "))&amp;(IF(COUNTBLANK(R956)=1,"",R956&amp;"m, "))&amp;IF((COUNTBLANK(S956)=0)*(S956&lt;&gt;S955), S956&amp;"; ","")&amp;(IF(COUNTBLANK(U956)=1,"",U956&amp;"; "))&amp;(IF(COUNTBLANK(T956)=1,"",IF(COUNTBLANK(F$2)=1,T956&amp;"; ",T956&amp;" "&amp;F$2&amp;"; "))))&amp;(IF(COUNTBLANK(V956)=1,"",V956&amp;"; "))&amp;IF((COUNTBLANK(C956)=1),"",C956)&amp;IF((B956=B957)*(K956=K957)*(L956=L957)*(M956=M957),IF(($H$2&lt;&gt;"m")*($H$2&lt;&gt;"Y"), " • ", IF((ISNUMBER(FIND(")",AE956))), " • ", "")),IF((B956=B957)*(K956=K957)," • ",". ")))</f>
        <v/>
      </c>
      <c r="AI956" s="1"/>
    </row>
    <row r="957" spans="1:35" x14ac:dyDescent="0.25">
      <c r="A957" s="3" t="str">
        <f t="shared" si="101"/>
        <v/>
      </c>
      <c r="B957" s="53" t="str">
        <f t="shared" si="99"/>
        <v/>
      </c>
      <c r="C957" s="57"/>
      <c r="D957" s="57"/>
      <c r="E957" s="57"/>
      <c r="F957" s="57"/>
      <c r="G957" s="57"/>
      <c r="H957" s="57"/>
      <c r="I957" s="57"/>
      <c r="J957" s="57"/>
      <c r="K957" s="57"/>
      <c r="L957" s="57"/>
      <c r="M957" s="54"/>
      <c r="N957" s="57"/>
      <c r="O957" s="58"/>
      <c r="P957" s="58"/>
      <c r="Q957" s="58"/>
      <c r="R957" s="58"/>
      <c r="S957" s="54"/>
      <c r="T957" s="57"/>
      <c r="U957" s="57"/>
      <c r="V957" s="57"/>
      <c r="W957" s="57"/>
      <c r="X957" s="147" t="str">
        <f>IF(COUNTBLANK(D957)=1,"",IF('order-admin-units'!$I$1&lt;&gt;"y", "", IF(COUNTBLANK(K957)=1, 'order-admin-units'!$B$1+1, VLOOKUP(K957, ordercountry, 2))))</f>
        <v/>
      </c>
      <c r="Y957" s="147" t="str">
        <f>IF(COUNTBLANK(D957)=1,"",IF('order-admin-units'!$I$1&lt;&gt;"y", "", IF(COUNTBLANK(K957:L957)&gt;0, 'order-admin-units'!$B$2+1, VLOOKUP(K957&amp;"@"&amp;L957, orderadmin, 2))))</f>
        <v/>
      </c>
      <c r="Z957" s="147" t="str">
        <f t="shared" si="102"/>
        <v/>
      </c>
      <c r="AA957" s="147" t="str">
        <f t="shared" si="103"/>
        <v/>
      </c>
      <c r="AB957" s="147" t="str">
        <f t="shared" si="104"/>
        <v/>
      </c>
      <c r="AC957" s="147" t="str">
        <f t="shared" si="100"/>
        <v/>
      </c>
      <c r="AD957" s="11" t="str">
        <f t="shared" si="105"/>
        <v/>
      </c>
      <c r="AE957" s="11" t="str">
        <f t="array" ref="AE957">IF(COUNTBLANK(D957)=1,"",IF(OR($H$2="y",$H$2="m"),IF(AA957=AA956,IF(OR(AB957=$AB$4:$AB956)=FALSE,AE956&amp;C957,AE956),"("&amp;C957)&amp;IF(AA957=AA958,IF(OR(AB958=$AB$4:$AB957)=FALSE,", ",""),") "),""))</f>
        <v/>
      </c>
      <c r="AF957" s="11" t="str">
        <f t="array" ref="AF957">IF((COUNTBLANK(D957)=0)*OR($H$2="y",$H$2="m"),IFERROR(LEFT(C957, FIND(" ",C957)-1), C957),"")</f>
        <v/>
      </c>
      <c r="AG957" s="11" t="str">
        <f t="array" ref="AG957">IF(COUNTBLANK(D957)=1,"",IF(OR($H$2="y",$H$2="m"),IF(AA957=AA956,IF(OR(AC957=$AC$4:$AC956)=FALSE,AG956&amp;AF957,AG956),"("&amp;AF957)&amp;IF(AA957=AA958,IF(OR(AC958=$AC$4:$AC957)=FALSE,", ",""),") "),""))</f>
        <v/>
      </c>
      <c r="AH957" s="10" t="str">
        <f>IF((COUNTBLANK(D957)=1),"",IF(D957=D956,AH956,"")&amp;IF(B956&lt;&gt;B957,((IF(COUNTBLANK(E957)=1,$D$3&amp;"Non-type material: "&amp;$D$3,$D$3&amp;INDEX('type-categories'!$A$2:$B$100,MATCH(E957,'type-categories'!$A$2:$A$100,0),2)&amp;$D$3))),"")&amp;(IF(K957&lt;&gt;K956,$C$2&amp;UPPER(K957)&amp;$C$2&amp;$K$3&amp;" ",(IF(B957&lt;&gt;B956,$C$2&amp;UPPER(K957)&amp;$C$2&amp;$K$3&amp;" ",""))))&amp;IF((AA957&lt;&gt;AA958)*($H$2="y"),AD957&amp;AE957,IF((AA957&lt;&gt;AA958)*($H$2="m"),AD957&amp;AG957,IF(($H$2&lt;&gt;"m")*($H$2&lt;&gt;"Y"),(IF(F957=0,"",F957&amp;" "&amp;$F$4&amp;" "))&amp;(IF(G957=0,"",G957&amp;" "&amp;$G$4&amp;" "))&amp;(IF(H957=0,"",H957&amp;" "&amp;H$4&amp;" "))&amp;(IF(I957=0,"",I957&amp;" "&amp;$I$4&amp;" "))&amp;(IF(J957=0,"",J957&amp;" "&amp;$J$4&amp;" ")),"")))&amp;"; "&amp;IF((B957=B956)*(AA957=AA956), "same collecting data; ", IF((B957=B956)*(Z956=Z957),"same locality; ",(IF(COUNTBLANK(L957)=1,"",$D$2&amp;L957&amp;$L$3&amp;" "&amp;$D$2))&amp;(IF(COUNTBLANK(M957)=1,"",$E$2&amp;M957&amp;$E$2&amp;", "))&amp;(IF(COUNTBLANK(N957)=1,"",N957&amp;"; "))&amp;(IF(COUNTBLANK(O957)=1,"",O957&amp;"; ")))&amp;(IF(COUNTBLANK(P957)=1,"",P957&amp;"; "))&amp;(IF(COUNTBLANK(Q957)=1,"",Q957&amp;"; "))&amp;(IF(COUNTBLANK(R957)=1,"",R957&amp;"m, "))&amp;IF((COUNTBLANK(S957)=0)*(S957&lt;&gt;S956), S957&amp;"; ","")&amp;(IF(COUNTBLANK(U957)=1,"",U957&amp;"; "))&amp;(IF(COUNTBLANK(T957)=1,"",IF(COUNTBLANK(F$2)=1,T957&amp;"; ",T957&amp;" "&amp;F$2&amp;"; "))))&amp;(IF(COUNTBLANK(V957)=1,"",V957&amp;"; "))&amp;IF((COUNTBLANK(C957)=1),"",C957)&amp;IF((B957=B958)*(K957=K958)*(L957=L958)*(M957=M958),IF(($H$2&lt;&gt;"m")*($H$2&lt;&gt;"Y"), " • ", IF((ISNUMBER(FIND(")",AE957))), " • ", "")),IF((B957=B958)*(K957=K958)," • ",". ")))</f>
        <v/>
      </c>
      <c r="AI957" s="1"/>
    </row>
    <row r="958" spans="1:35" x14ac:dyDescent="0.25">
      <c r="A958" s="3" t="str">
        <f t="shared" si="101"/>
        <v/>
      </c>
      <c r="B958" s="53" t="str">
        <f t="shared" si="99"/>
        <v/>
      </c>
      <c r="C958" s="57"/>
      <c r="D958" s="57"/>
      <c r="E958" s="57"/>
      <c r="F958" s="57"/>
      <c r="G958" s="57"/>
      <c r="H958" s="57"/>
      <c r="I958" s="57"/>
      <c r="J958" s="57"/>
      <c r="K958" s="57"/>
      <c r="L958" s="57"/>
      <c r="M958" s="54"/>
      <c r="N958" s="57"/>
      <c r="O958" s="58"/>
      <c r="P958" s="58"/>
      <c r="Q958" s="58"/>
      <c r="R958" s="58"/>
      <c r="S958" s="54"/>
      <c r="T958" s="57"/>
      <c r="U958" s="57"/>
      <c r="V958" s="57"/>
      <c r="W958" s="57"/>
      <c r="X958" s="147" t="str">
        <f>IF(COUNTBLANK(D958)=1,"",IF('order-admin-units'!$I$1&lt;&gt;"y", "", IF(COUNTBLANK(K958)=1, 'order-admin-units'!$B$1+1, VLOOKUP(K958, ordercountry, 2))))</f>
        <v/>
      </c>
      <c r="Y958" s="147" t="str">
        <f>IF(COUNTBLANK(D958)=1,"",IF('order-admin-units'!$I$1&lt;&gt;"y", "", IF(COUNTBLANK(K958:L958)&gt;0, 'order-admin-units'!$B$2+1, VLOOKUP(K958&amp;"@"&amp;L958, orderadmin, 2))))</f>
        <v/>
      </c>
      <c r="Z958" s="147" t="str">
        <f t="shared" si="102"/>
        <v/>
      </c>
      <c r="AA958" s="147" t="str">
        <f t="shared" si="103"/>
        <v/>
      </c>
      <c r="AB958" s="147" t="str">
        <f t="shared" si="104"/>
        <v/>
      </c>
      <c r="AC958" s="147" t="str">
        <f t="shared" si="100"/>
        <v/>
      </c>
      <c r="AD958" s="11" t="str">
        <f t="shared" si="105"/>
        <v/>
      </c>
      <c r="AE958" s="11" t="str">
        <f t="array" ref="AE958">IF(COUNTBLANK(D958)=1,"",IF(OR($H$2="y",$H$2="m"),IF(AA958=AA957,IF(OR(AB958=$AB$4:$AB957)=FALSE,AE957&amp;C958,AE957),"("&amp;C958)&amp;IF(AA958=AA959,IF(OR(AB959=$AB$4:$AB958)=FALSE,", ",""),") "),""))</f>
        <v/>
      </c>
      <c r="AF958" s="11" t="str">
        <f t="array" ref="AF958">IF((COUNTBLANK(D958)=0)*OR($H$2="y",$H$2="m"),IFERROR(LEFT(C958, FIND(" ",C958)-1), C958),"")</f>
        <v/>
      </c>
      <c r="AG958" s="11" t="str">
        <f t="array" ref="AG958">IF(COUNTBLANK(D958)=1,"",IF(OR($H$2="y",$H$2="m"),IF(AA958=AA957,IF(OR(AC958=$AC$4:$AC957)=FALSE,AG957&amp;AF958,AG957),"("&amp;AF958)&amp;IF(AA958=AA959,IF(OR(AC959=$AC$4:$AC958)=FALSE,", ",""),") "),""))</f>
        <v/>
      </c>
      <c r="AH958" s="10" t="str">
        <f>IF((COUNTBLANK(D958)=1),"",IF(D958=D957,AH957,"")&amp;IF(B957&lt;&gt;B958,((IF(COUNTBLANK(E958)=1,$D$3&amp;"Non-type material: "&amp;$D$3,$D$3&amp;INDEX('type-categories'!$A$2:$B$100,MATCH(E958,'type-categories'!$A$2:$A$100,0),2)&amp;$D$3))),"")&amp;(IF(K958&lt;&gt;K957,$C$2&amp;UPPER(K958)&amp;$C$2&amp;$K$3&amp;" ",(IF(B958&lt;&gt;B957,$C$2&amp;UPPER(K958)&amp;$C$2&amp;$K$3&amp;" ",""))))&amp;IF((AA958&lt;&gt;AA959)*($H$2="y"),AD958&amp;AE958,IF((AA958&lt;&gt;AA959)*($H$2="m"),AD958&amp;AG958,IF(($H$2&lt;&gt;"m")*($H$2&lt;&gt;"Y"),(IF(F958=0,"",F958&amp;" "&amp;$F$4&amp;" "))&amp;(IF(G958=0,"",G958&amp;" "&amp;$G$4&amp;" "))&amp;(IF(H958=0,"",H958&amp;" "&amp;H$4&amp;" "))&amp;(IF(I958=0,"",I958&amp;" "&amp;$I$4&amp;" "))&amp;(IF(J958=0,"",J958&amp;" "&amp;$J$4&amp;" ")),"")))&amp;"; "&amp;IF((B958=B957)*(AA958=AA957), "same collecting data; ", IF((B958=B957)*(Z957=Z958),"same locality; ",(IF(COUNTBLANK(L958)=1,"",$D$2&amp;L958&amp;$L$3&amp;" "&amp;$D$2))&amp;(IF(COUNTBLANK(M958)=1,"",$E$2&amp;M958&amp;$E$2&amp;", "))&amp;(IF(COUNTBLANK(N958)=1,"",N958&amp;"; "))&amp;(IF(COUNTBLANK(O958)=1,"",O958&amp;"; ")))&amp;(IF(COUNTBLANK(P958)=1,"",P958&amp;"; "))&amp;(IF(COUNTBLANK(Q958)=1,"",Q958&amp;"; "))&amp;(IF(COUNTBLANK(R958)=1,"",R958&amp;"m, "))&amp;IF((COUNTBLANK(S958)=0)*(S958&lt;&gt;S957), S958&amp;"; ","")&amp;(IF(COUNTBLANK(U958)=1,"",U958&amp;"; "))&amp;(IF(COUNTBLANK(T958)=1,"",IF(COUNTBLANK(F$2)=1,T958&amp;"; ",T958&amp;" "&amp;F$2&amp;"; "))))&amp;(IF(COUNTBLANK(V958)=1,"",V958&amp;"; "))&amp;IF((COUNTBLANK(C958)=1),"",C958)&amp;IF((B958=B959)*(K958=K959)*(L958=L959)*(M958=M959),IF(($H$2&lt;&gt;"m")*($H$2&lt;&gt;"Y"), " • ", IF((ISNUMBER(FIND(")",AE958))), " • ", "")),IF((B958=B959)*(K958=K959)," • ",". ")))</f>
        <v/>
      </c>
      <c r="AI958" s="1"/>
    </row>
    <row r="959" spans="1:35" x14ac:dyDescent="0.25">
      <c r="A959" s="3" t="str">
        <f t="shared" si="101"/>
        <v/>
      </c>
      <c r="B959" s="53" t="str">
        <f t="shared" si="99"/>
        <v/>
      </c>
      <c r="C959" s="57"/>
      <c r="D959" s="57"/>
      <c r="E959" s="57"/>
      <c r="F959" s="57"/>
      <c r="G959" s="57"/>
      <c r="H959" s="57"/>
      <c r="I959" s="57"/>
      <c r="J959" s="57"/>
      <c r="K959" s="57"/>
      <c r="L959" s="57"/>
      <c r="M959" s="54"/>
      <c r="N959" s="57"/>
      <c r="O959" s="58"/>
      <c r="P959" s="58"/>
      <c r="Q959" s="58"/>
      <c r="R959" s="58"/>
      <c r="S959" s="54"/>
      <c r="T959" s="57"/>
      <c r="U959" s="57"/>
      <c r="V959" s="57"/>
      <c r="W959" s="57"/>
      <c r="X959" s="147" t="str">
        <f>IF(COUNTBLANK(D959)=1,"",IF('order-admin-units'!$I$1&lt;&gt;"y", "", IF(COUNTBLANK(K959)=1, 'order-admin-units'!$B$1+1, VLOOKUP(K959, ordercountry, 2))))</f>
        <v/>
      </c>
      <c r="Y959" s="147" t="str">
        <f>IF(COUNTBLANK(D959)=1,"",IF('order-admin-units'!$I$1&lt;&gt;"y", "", IF(COUNTBLANK(K959:L959)&gt;0, 'order-admin-units'!$B$2+1, VLOOKUP(K959&amp;"@"&amp;L959, orderadmin, 2))))</f>
        <v/>
      </c>
      <c r="Z959" s="147" t="str">
        <f t="shared" si="102"/>
        <v/>
      </c>
      <c r="AA959" s="147" t="str">
        <f t="shared" si="103"/>
        <v/>
      </c>
      <c r="AB959" s="147" t="str">
        <f t="shared" si="104"/>
        <v/>
      </c>
      <c r="AC959" s="147" t="str">
        <f t="shared" si="100"/>
        <v/>
      </c>
      <c r="AD959" s="11" t="str">
        <f t="shared" si="105"/>
        <v/>
      </c>
      <c r="AE959" s="11" t="str">
        <f t="array" ref="AE959">IF(COUNTBLANK(D959)=1,"",IF(OR($H$2="y",$H$2="m"),IF(AA959=AA958,IF(OR(AB959=$AB$4:$AB958)=FALSE,AE958&amp;C959,AE958),"("&amp;C959)&amp;IF(AA959=AA960,IF(OR(AB960=$AB$4:$AB959)=FALSE,", ",""),") "),""))</f>
        <v/>
      </c>
      <c r="AF959" s="11" t="str">
        <f t="array" ref="AF959">IF((COUNTBLANK(D959)=0)*OR($H$2="y",$H$2="m"),IFERROR(LEFT(C959, FIND(" ",C959)-1), C959),"")</f>
        <v/>
      </c>
      <c r="AG959" s="11" t="str">
        <f t="array" ref="AG959">IF(COUNTBLANK(D959)=1,"",IF(OR($H$2="y",$H$2="m"),IF(AA959=AA958,IF(OR(AC959=$AC$4:$AC958)=FALSE,AG958&amp;AF959,AG958),"("&amp;AF959)&amp;IF(AA959=AA960,IF(OR(AC960=$AC$4:$AC959)=FALSE,", ",""),") "),""))</f>
        <v/>
      </c>
      <c r="AH959" s="10" t="str">
        <f>IF((COUNTBLANK(D959)=1),"",IF(D959=D958,AH958,"")&amp;IF(B958&lt;&gt;B959,((IF(COUNTBLANK(E959)=1,$D$3&amp;"Non-type material: "&amp;$D$3,$D$3&amp;INDEX('type-categories'!$A$2:$B$100,MATCH(E959,'type-categories'!$A$2:$A$100,0),2)&amp;$D$3))),"")&amp;(IF(K959&lt;&gt;K958,$C$2&amp;UPPER(K959)&amp;$C$2&amp;$K$3&amp;" ",(IF(B959&lt;&gt;B958,$C$2&amp;UPPER(K959)&amp;$C$2&amp;$K$3&amp;" ",""))))&amp;IF((AA959&lt;&gt;AA960)*($H$2="y"),AD959&amp;AE959,IF((AA959&lt;&gt;AA960)*($H$2="m"),AD959&amp;AG959,IF(($H$2&lt;&gt;"m")*($H$2&lt;&gt;"Y"),(IF(F959=0,"",F959&amp;" "&amp;$F$4&amp;" "))&amp;(IF(G959=0,"",G959&amp;" "&amp;$G$4&amp;" "))&amp;(IF(H959=0,"",H959&amp;" "&amp;H$4&amp;" "))&amp;(IF(I959=0,"",I959&amp;" "&amp;$I$4&amp;" "))&amp;(IF(J959=0,"",J959&amp;" "&amp;$J$4&amp;" ")),"")))&amp;"; "&amp;IF((B959=B958)*(AA959=AA958), "same collecting data; ", IF((B959=B958)*(Z958=Z959),"same locality; ",(IF(COUNTBLANK(L959)=1,"",$D$2&amp;L959&amp;$L$3&amp;" "&amp;$D$2))&amp;(IF(COUNTBLANK(M959)=1,"",$E$2&amp;M959&amp;$E$2&amp;", "))&amp;(IF(COUNTBLANK(N959)=1,"",N959&amp;"; "))&amp;(IF(COUNTBLANK(O959)=1,"",O959&amp;"; ")))&amp;(IF(COUNTBLANK(P959)=1,"",P959&amp;"; "))&amp;(IF(COUNTBLANK(Q959)=1,"",Q959&amp;"; "))&amp;(IF(COUNTBLANK(R959)=1,"",R959&amp;"m, "))&amp;IF((COUNTBLANK(S959)=0)*(S959&lt;&gt;S958), S959&amp;"; ","")&amp;(IF(COUNTBLANK(U959)=1,"",U959&amp;"; "))&amp;(IF(COUNTBLANK(T959)=1,"",IF(COUNTBLANK(F$2)=1,T959&amp;"; ",T959&amp;" "&amp;F$2&amp;"; "))))&amp;(IF(COUNTBLANK(V959)=1,"",V959&amp;"; "))&amp;IF((COUNTBLANK(C959)=1),"",C959)&amp;IF((B959=B960)*(K959=K960)*(L959=L960)*(M959=M960),IF(($H$2&lt;&gt;"m")*($H$2&lt;&gt;"Y"), " • ", IF((ISNUMBER(FIND(")",AE959))), " • ", "")),IF((B959=B960)*(K959=K960)," • ",". ")))</f>
        <v/>
      </c>
      <c r="AI959" s="1"/>
    </row>
    <row r="960" spans="1:35" x14ac:dyDescent="0.25">
      <c r="A960" s="3" t="str">
        <f t="shared" si="101"/>
        <v/>
      </c>
      <c r="B960" s="53" t="str">
        <f t="shared" si="99"/>
        <v/>
      </c>
      <c r="C960" s="57"/>
      <c r="D960" s="57"/>
      <c r="E960" s="57"/>
      <c r="F960" s="57"/>
      <c r="G960" s="57"/>
      <c r="H960" s="57"/>
      <c r="I960" s="57"/>
      <c r="J960" s="57"/>
      <c r="K960" s="57"/>
      <c r="L960" s="57"/>
      <c r="M960" s="54"/>
      <c r="N960" s="57"/>
      <c r="O960" s="58"/>
      <c r="P960" s="58"/>
      <c r="Q960" s="58"/>
      <c r="R960" s="58"/>
      <c r="S960" s="54"/>
      <c r="T960" s="57"/>
      <c r="U960" s="57"/>
      <c r="V960" s="57"/>
      <c r="W960" s="57"/>
      <c r="X960" s="147" t="str">
        <f>IF(COUNTBLANK(D960)=1,"",IF('order-admin-units'!$I$1&lt;&gt;"y", "", IF(COUNTBLANK(K960)=1, 'order-admin-units'!$B$1+1, VLOOKUP(K960, ordercountry, 2))))</f>
        <v/>
      </c>
      <c r="Y960" s="147" t="str">
        <f>IF(COUNTBLANK(D960)=1,"",IF('order-admin-units'!$I$1&lt;&gt;"y", "", IF(COUNTBLANK(K960:L960)&gt;0, 'order-admin-units'!$B$2+1, VLOOKUP(K960&amp;"@"&amp;L960, orderadmin, 2))))</f>
        <v/>
      </c>
      <c r="Z960" s="147" t="str">
        <f t="shared" si="102"/>
        <v/>
      </c>
      <c r="AA960" s="147" t="str">
        <f t="shared" si="103"/>
        <v/>
      </c>
      <c r="AB960" s="147" t="str">
        <f t="shared" si="104"/>
        <v/>
      </c>
      <c r="AC960" s="147" t="str">
        <f t="shared" si="100"/>
        <v/>
      </c>
      <c r="AD960" s="11" t="str">
        <f t="shared" si="105"/>
        <v/>
      </c>
      <c r="AE960" s="11" t="str">
        <f t="array" ref="AE960">IF(COUNTBLANK(D960)=1,"",IF(OR($H$2="y",$H$2="m"),IF(AA960=AA959,IF(OR(AB960=$AB$4:$AB959)=FALSE,AE959&amp;C960,AE959),"("&amp;C960)&amp;IF(AA960=AA961,IF(OR(AB961=$AB$4:$AB960)=FALSE,", ",""),") "),""))</f>
        <v/>
      </c>
      <c r="AF960" s="11" t="str">
        <f t="array" ref="AF960">IF((COUNTBLANK(D960)=0)*OR($H$2="y",$H$2="m"),IFERROR(LEFT(C960, FIND(" ",C960)-1), C960),"")</f>
        <v/>
      </c>
      <c r="AG960" s="11" t="str">
        <f t="array" ref="AG960">IF(COUNTBLANK(D960)=1,"",IF(OR($H$2="y",$H$2="m"),IF(AA960=AA959,IF(OR(AC960=$AC$4:$AC959)=FALSE,AG959&amp;AF960,AG959),"("&amp;AF960)&amp;IF(AA960=AA961,IF(OR(AC961=$AC$4:$AC960)=FALSE,", ",""),") "),""))</f>
        <v/>
      </c>
      <c r="AH960" s="10" t="str">
        <f>IF((COUNTBLANK(D960)=1),"",IF(D960=D959,AH959,"")&amp;IF(B959&lt;&gt;B960,((IF(COUNTBLANK(E960)=1,$D$3&amp;"Non-type material: "&amp;$D$3,$D$3&amp;INDEX('type-categories'!$A$2:$B$100,MATCH(E960,'type-categories'!$A$2:$A$100,0),2)&amp;$D$3))),"")&amp;(IF(K960&lt;&gt;K959,$C$2&amp;UPPER(K960)&amp;$C$2&amp;$K$3&amp;" ",(IF(B960&lt;&gt;B959,$C$2&amp;UPPER(K960)&amp;$C$2&amp;$K$3&amp;" ",""))))&amp;IF((AA960&lt;&gt;AA961)*($H$2="y"),AD960&amp;AE960,IF((AA960&lt;&gt;AA961)*($H$2="m"),AD960&amp;AG960,IF(($H$2&lt;&gt;"m")*($H$2&lt;&gt;"Y"),(IF(F960=0,"",F960&amp;" "&amp;$F$4&amp;" "))&amp;(IF(G960=0,"",G960&amp;" "&amp;$G$4&amp;" "))&amp;(IF(H960=0,"",H960&amp;" "&amp;H$4&amp;" "))&amp;(IF(I960=0,"",I960&amp;" "&amp;$I$4&amp;" "))&amp;(IF(J960=0,"",J960&amp;" "&amp;$J$4&amp;" ")),"")))&amp;"; "&amp;IF((B960=B959)*(AA960=AA959), "same collecting data; ", IF((B960=B959)*(Z959=Z960),"same locality; ",(IF(COUNTBLANK(L960)=1,"",$D$2&amp;L960&amp;$L$3&amp;" "&amp;$D$2))&amp;(IF(COUNTBLANK(M960)=1,"",$E$2&amp;M960&amp;$E$2&amp;", "))&amp;(IF(COUNTBLANK(N960)=1,"",N960&amp;"; "))&amp;(IF(COUNTBLANK(O960)=1,"",O960&amp;"; ")))&amp;(IF(COUNTBLANK(P960)=1,"",P960&amp;"; "))&amp;(IF(COUNTBLANK(Q960)=1,"",Q960&amp;"; "))&amp;(IF(COUNTBLANK(R960)=1,"",R960&amp;"m, "))&amp;IF((COUNTBLANK(S960)=0)*(S960&lt;&gt;S959), S960&amp;"; ","")&amp;(IF(COUNTBLANK(U960)=1,"",U960&amp;"; "))&amp;(IF(COUNTBLANK(T960)=1,"",IF(COUNTBLANK(F$2)=1,T960&amp;"; ",T960&amp;" "&amp;F$2&amp;"; "))))&amp;(IF(COUNTBLANK(V960)=1,"",V960&amp;"; "))&amp;IF((COUNTBLANK(C960)=1),"",C960)&amp;IF((B960=B961)*(K960=K961)*(L960=L961)*(M960=M961),IF(($H$2&lt;&gt;"m")*($H$2&lt;&gt;"Y"), " • ", IF((ISNUMBER(FIND(")",AE960))), " • ", "")),IF((B960=B961)*(K960=K961)," • ",". ")))</f>
        <v/>
      </c>
      <c r="AI960" s="1"/>
    </row>
    <row r="961" spans="1:35" x14ac:dyDescent="0.25">
      <c r="A961" s="3" t="str">
        <f t="shared" si="101"/>
        <v/>
      </c>
      <c r="B961" s="53" t="str">
        <f t="shared" si="99"/>
        <v/>
      </c>
      <c r="C961" s="57"/>
      <c r="D961" s="57"/>
      <c r="E961" s="57"/>
      <c r="F961" s="57"/>
      <c r="G961" s="57"/>
      <c r="H961" s="57"/>
      <c r="I961" s="57"/>
      <c r="J961" s="57"/>
      <c r="K961" s="57"/>
      <c r="L961" s="57"/>
      <c r="M961" s="54"/>
      <c r="N961" s="57"/>
      <c r="O961" s="58"/>
      <c r="P961" s="58"/>
      <c r="Q961" s="58"/>
      <c r="R961" s="58"/>
      <c r="S961" s="54"/>
      <c r="T961" s="57"/>
      <c r="U961" s="57"/>
      <c r="V961" s="57"/>
      <c r="W961" s="57"/>
      <c r="X961" s="147" t="str">
        <f>IF(COUNTBLANK(D961)=1,"",IF('order-admin-units'!$I$1&lt;&gt;"y", "", IF(COUNTBLANK(K961)=1, 'order-admin-units'!$B$1+1, VLOOKUP(K961, ordercountry, 2))))</f>
        <v/>
      </c>
      <c r="Y961" s="147" t="str">
        <f>IF(COUNTBLANK(D961)=1,"",IF('order-admin-units'!$I$1&lt;&gt;"y", "", IF(COUNTBLANK(K961:L961)&gt;0, 'order-admin-units'!$B$2+1, VLOOKUP(K961&amp;"@"&amp;L961, orderadmin, 2))))</f>
        <v/>
      </c>
      <c r="Z961" s="147" t="str">
        <f t="shared" si="102"/>
        <v/>
      </c>
      <c r="AA961" s="147" t="str">
        <f t="shared" si="103"/>
        <v/>
      </c>
      <c r="AB961" s="147" t="str">
        <f t="shared" si="104"/>
        <v/>
      </c>
      <c r="AC961" s="147" t="str">
        <f t="shared" si="100"/>
        <v/>
      </c>
      <c r="AD961" s="11" t="str">
        <f t="shared" si="105"/>
        <v/>
      </c>
      <c r="AE961" s="11" t="str">
        <f t="array" ref="AE961">IF(COUNTBLANK(D961)=1,"",IF(OR($H$2="y",$H$2="m"),IF(AA961=AA960,IF(OR(AB961=$AB$4:$AB960)=FALSE,AE960&amp;C961,AE960),"("&amp;C961)&amp;IF(AA961=AA962,IF(OR(AB962=$AB$4:$AB961)=FALSE,", ",""),") "),""))</f>
        <v/>
      </c>
      <c r="AF961" s="11" t="str">
        <f t="array" ref="AF961">IF((COUNTBLANK(D961)=0)*OR($H$2="y",$H$2="m"),IFERROR(LEFT(C961, FIND(" ",C961)-1), C961),"")</f>
        <v/>
      </c>
      <c r="AG961" s="11" t="str">
        <f t="array" ref="AG961">IF(COUNTBLANK(D961)=1,"",IF(OR($H$2="y",$H$2="m"),IF(AA961=AA960,IF(OR(AC961=$AC$4:$AC960)=FALSE,AG960&amp;AF961,AG960),"("&amp;AF961)&amp;IF(AA961=AA962,IF(OR(AC962=$AC$4:$AC961)=FALSE,", ",""),") "),""))</f>
        <v/>
      </c>
      <c r="AH961" s="10" t="str">
        <f>IF((COUNTBLANK(D961)=1),"",IF(D961=D960,AH960,"")&amp;IF(B960&lt;&gt;B961,((IF(COUNTBLANK(E961)=1,$D$3&amp;"Non-type material: "&amp;$D$3,$D$3&amp;INDEX('type-categories'!$A$2:$B$100,MATCH(E961,'type-categories'!$A$2:$A$100,0),2)&amp;$D$3))),"")&amp;(IF(K961&lt;&gt;K960,$C$2&amp;UPPER(K961)&amp;$C$2&amp;$K$3&amp;" ",(IF(B961&lt;&gt;B960,$C$2&amp;UPPER(K961)&amp;$C$2&amp;$K$3&amp;" ",""))))&amp;IF((AA961&lt;&gt;AA962)*($H$2="y"),AD961&amp;AE961,IF((AA961&lt;&gt;AA962)*($H$2="m"),AD961&amp;AG961,IF(($H$2&lt;&gt;"m")*($H$2&lt;&gt;"Y"),(IF(F961=0,"",F961&amp;" "&amp;$F$4&amp;" "))&amp;(IF(G961=0,"",G961&amp;" "&amp;$G$4&amp;" "))&amp;(IF(H961=0,"",H961&amp;" "&amp;H$4&amp;" "))&amp;(IF(I961=0,"",I961&amp;" "&amp;$I$4&amp;" "))&amp;(IF(J961=0,"",J961&amp;" "&amp;$J$4&amp;" ")),"")))&amp;"; "&amp;IF((B961=B960)*(AA961=AA960), "same collecting data; ", IF((B961=B960)*(Z960=Z961),"same locality; ",(IF(COUNTBLANK(L961)=1,"",$D$2&amp;L961&amp;$L$3&amp;" "&amp;$D$2))&amp;(IF(COUNTBLANK(M961)=1,"",$E$2&amp;M961&amp;$E$2&amp;", "))&amp;(IF(COUNTBLANK(N961)=1,"",N961&amp;"; "))&amp;(IF(COUNTBLANK(O961)=1,"",O961&amp;"; ")))&amp;(IF(COUNTBLANK(P961)=1,"",P961&amp;"; "))&amp;(IF(COUNTBLANK(Q961)=1,"",Q961&amp;"; "))&amp;(IF(COUNTBLANK(R961)=1,"",R961&amp;"m, "))&amp;IF((COUNTBLANK(S961)=0)*(S961&lt;&gt;S960), S961&amp;"; ","")&amp;(IF(COUNTBLANK(U961)=1,"",U961&amp;"; "))&amp;(IF(COUNTBLANK(T961)=1,"",IF(COUNTBLANK(F$2)=1,T961&amp;"; ",T961&amp;" "&amp;F$2&amp;"; "))))&amp;(IF(COUNTBLANK(V961)=1,"",V961&amp;"; "))&amp;IF((COUNTBLANK(C961)=1),"",C961)&amp;IF((B961=B962)*(K961=K962)*(L961=L962)*(M961=M962),IF(($H$2&lt;&gt;"m")*($H$2&lt;&gt;"Y"), " • ", IF((ISNUMBER(FIND(")",AE961))), " • ", "")),IF((B961=B962)*(K961=K962)," • ",". ")))</f>
        <v/>
      </c>
      <c r="AI961" s="1"/>
    </row>
    <row r="962" spans="1:35" x14ac:dyDescent="0.25">
      <c r="A962" s="3" t="str">
        <f t="shared" si="101"/>
        <v/>
      </c>
      <c r="B962" s="53" t="str">
        <f t="shared" si="99"/>
        <v/>
      </c>
      <c r="C962" s="57"/>
      <c r="D962" s="57"/>
      <c r="E962" s="57"/>
      <c r="F962" s="57"/>
      <c r="G962" s="57"/>
      <c r="H962" s="57"/>
      <c r="I962" s="57"/>
      <c r="J962" s="57"/>
      <c r="K962" s="57"/>
      <c r="L962" s="57"/>
      <c r="M962" s="54"/>
      <c r="N962" s="57"/>
      <c r="O962" s="58"/>
      <c r="P962" s="58"/>
      <c r="Q962" s="58"/>
      <c r="R962" s="58"/>
      <c r="S962" s="54"/>
      <c r="T962" s="57"/>
      <c r="U962" s="57"/>
      <c r="V962" s="57"/>
      <c r="W962" s="57"/>
      <c r="X962" s="147" t="str">
        <f>IF(COUNTBLANK(D962)=1,"",IF('order-admin-units'!$I$1&lt;&gt;"y", "", IF(COUNTBLANK(K962)=1, 'order-admin-units'!$B$1+1, VLOOKUP(K962, ordercountry, 2))))</f>
        <v/>
      </c>
      <c r="Y962" s="147" t="str">
        <f>IF(COUNTBLANK(D962)=1,"",IF('order-admin-units'!$I$1&lt;&gt;"y", "", IF(COUNTBLANK(K962:L962)&gt;0, 'order-admin-units'!$B$2+1, VLOOKUP(K962&amp;"@"&amp;L962, orderadmin, 2))))</f>
        <v/>
      </c>
      <c r="Z962" s="147" t="str">
        <f t="shared" si="102"/>
        <v/>
      </c>
      <c r="AA962" s="147" t="str">
        <f t="shared" si="103"/>
        <v/>
      </c>
      <c r="AB962" s="147" t="str">
        <f t="shared" si="104"/>
        <v/>
      </c>
      <c r="AC962" s="147" t="str">
        <f t="shared" si="100"/>
        <v/>
      </c>
      <c r="AD962" s="11" t="str">
        <f t="shared" si="105"/>
        <v/>
      </c>
      <c r="AE962" s="11" t="str">
        <f t="array" ref="AE962">IF(COUNTBLANK(D962)=1,"",IF(OR($H$2="y",$H$2="m"),IF(AA962=AA961,IF(OR(AB962=$AB$4:$AB961)=FALSE,AE961&amp;C962,AE961),"("&amp;C962)&amp;IF(AA962=AA963,IF(OR(AB963=$AB$4:$AB962)=FALSE,", ",""),") "),""))</f>
        <v/>
      </c>
      <c r="AF962" s="11" t="str">
        <f t="array" ref="AF962">IF((COUNTBLANK(D962)=0)*OR($H$2="y",$H$2="m"),IFERROR(LEFT(C962, FIND(" ",C962)-1), C962),"")</f>
        <v/>
      </c>
      <c r="AG962" s="11" t="str">
        <f t="array" ref="AG962">IF(COUNTBLANK(D962)=1,"",IF(OR($H$2="y",$H$2="m"),IF(AA962=AA961,IF(OR(AC962=$AC$4:$AC961)=FALSE,AG961&amp;AF962,AG961),"("&amp;AF962)&amp;IF(AA962=AA963,IF(OR(AC963=$AC$4:$AC962)=FALSE,", ",""),") "),""))</f>
        <v/>
      </c>
      <c r="AH962" s="10" t="str">
        <f>IF((COUNTBLANK(D962)=1),"",IF(D962=D961,AH961,"")&amp;IF(B961&lt;&gt;B962,((IF(COUNTBLANK(E962)=1,$D$3&amp;"Non-type material: "&amp;$D$3,$D$3&amp;INDEX('type-categories'!$A$2:$B$100,MATCH(E962,'type-categories'!$A$2:$A$100,0),2)&amp;$D$3))),"")&amp;(IF(K962&lt;&gt;K961,$C$2&amp;UPPER(K962)&amp;$C$2&amp;$K$3&amp;" ",(IF(B962&lt;&gt;B961,$C$2&amp;UPPER(K962)&amp;$C$2&amp;$K$3&amp;" ",""))))&amp;IF((AA962&lt;&gt;AA963)*($H$2="y"),AD962&amp;AE962,IF((AA962&lt;&gt;AA963)*($H$2="m"),AD962&amp;AG962,IF(($H$2&lt;&gt;"m")*($H$2&lt;&gt;"Y"),(IF(F962=0,"",F962&amp;" "&amp;$F$4&amp;" "))&amp;(IF(G962=0,"",G962&amp;" "&amp;$G$4&amp;" "))&amp;(IF(H962=0,"",H962&amp;" "&amp;H$4&amp;" "))&amp;(IF(I962=0,"",I962&amp;" "&amp;$I$4&amp;" "))&amp;(IF(J962=0,"",J962&amp;" "&amp;$J$4&amp;" ")),"")))&amp;"; "&amp;IF((B962=B961)*(AA962=AA961), "same collecting data; ", IF((B962=B961)*(Z961=Z962),"same locality; ",(IF(COUNTBLANK(L962)=1,"",$D$2&amp;L962&amp;$L$3&amp;" "&amp;$D$2))&amp;(IF(COUNTBLANK(M962)=1,"",$E$2&amp;M962&amp;$E$2&amp;", "))&amp;(IF(COUNTBLANK(N962)=1,"",N962&amp;"; "))&amp;(IF(COUNTBLANK(O962)=1,"",O962&amp;"; ")))&amp;(IF(COUNTBLANK(P962)=1,"",P962&amp;"; "))&amp;(IF(COUNTBLANK(Q962)=1,"",Q962&amp;"; "))&amp;(IF(COUNTBLANK(R962)=1,"",R962&amp;"m, "))&amp;IF((COUNTBLANK(S962)=0)*(S962&lt;&gt;S961), S962&amp;"; ","")&amp;(IF(COUNTBLANK(U962)=1,"",U962&amp;"; "))&amp;(IF(COUNTBLANK(T962)=1,"",IF(COUNTBLANK(F$2)=1,T962&amp;"; ",T962&amp;" "&amp;F$2&amp;"; "))))&amp;(IF(COUNTBLANK(V962)=1,"",V962&amp;"; "))&amp;IF((COUNTBLANK(C962)=1),"",C962)&amp;IF((B962=B963)*(K962=K963)*(L962=L963)*(M962=M963),IF(($H$2&lt;&gt;"m")*($H$2&lt;&gt;"Y"), " • ", IF((ISNUMBER(FIND(")",AE962))), " • ", "")),IF((B962=B963)*(K962=K963)," • ",". ")))</f>
        <v/>
      </c>
      <c r="AI962" s="1"/>
    </row>
    <row r="963" spans="1:35" x14ac:dyDescent="0.25">
      <c r="A963" s="3" t="str">
        <f t="shared" si="101"/>
        <v/>
      </c>
      <c r="B963" s="53" t="str">
        <f t="shared" si="99"/>
        <v/>
      </c>
      <c r="C963" s="57"/>
      <c r="D963" s="57"/>
      <c r="E963" s="57"/>
      <c r="F963" s="57"/>
      <c r="G963" s="57"/>
      <c r="H963" s="57"/>
      <c r="I963" s="57"/>
      <c r="J963" s="57"/>
      <c r="K963" s="57"/>
      <c r="L963" s="57"/>
      <c r="M963" s="54"/>
      <c r="N963" s="57"/>
      <c r="O963" s="58"/>
      <c r="P963" s="58"/>
      <c r="Q963" s="58"/>
      <c r="R963" s="58"/>
      <c r="S963" s="54"/>
      <c r="T963" s="57"/>
      <c r="U963" s="57"/>
      <c r="V963" s="57"/>
      <c r="W963" s="57"/>
      <c r="X963" s="147" t="str">
        <f>IF(COUNTBLANK(D963)=1,"",IF('order-admin-units'!$I$1&lt;&gt;"y", "", IF(COUNTBLANK(K963)=1, 'order-admin-units'!$B$1+1, VLOOKUP(K963, ordercountry, 2))))</f>
        <v/>
      </c>
      <c r="Y963" s="147" t="str">
        <f>IF(COUNTBLANK(D963)=1,"",IF('order-admin-units'!$I$1&lt;&gt;"y", "", IF(COUNTBLANK(K963:L963)&gt;0, 'order-admin-units'!$B$2+1, VLOOKUP(K963&amp;"@"&amp;L963, orderadmin, 2))))</f>
        <v/>
      </c>
      <c r="Z963" s="147" t="str">
        <f t="shared" si="102"/>
        <v/>
      </c>
      <c r="AA963" s="147" t="str">
        <f t="shared" si="103"/>
        <v/>
      </c>
      <c r="AB963" s="147" t="str">
        <f t="shared" si="104"/>
        <v/>
      </c>
      <c r="AC963" s="147" t="str">
        <f t="shared" si="100"/>
        <v/>
      </c>
      <c r="AD963" s="11" t="str">
        <f t="shared" si="105"/>
        <v/>
      </c>
      <c r="AE963" s="11" t="str">
        <f t="array" ref="AE963">IF(COUNTBLANK(D963)=1,"",IF(OR($H$2="y",$H$2="m"),IF(AA963=AA962,IF(OR(AB963=$AB$4:$AB962)=FALSE,AE962&amp;C963,AE962),"("&amp;C963)&amp;IF(AA963=AA964,IF(OR(AB964=$AB$4:$AB963)=FALSE,", ",""),") "),""))</f>
        <v/>
      </c>
      <c r="AF963" s="11" t="str">
        <f t="array" ref="AF963">IF((COUNTBLANK(D963)=0)*OR($H$2="y",$H$2="m"),IFERROR(LEFT(C963, FIND(" ",C963)-1), C963),"")</f>
        <v/>
      </c>
      <c r="AG963" s="11" t="str">
        <f t="array" ref="AG963">IF(COUNTBLANK(D963)=1,"",IF(OR($H$2="y",$H$2="m"),IF(AA963=AA962,IF(OR(AC963=$AC$4:$AC962)=FALSE,AG962&amp;AF963,AG962),"("&amp;AF963)&amp;IF(AA963=AA964,IF(OR(AC964=$AC$4:$AC963)=FALSE,", ",""),") "),""))</f>
        <v/>
      </c>
      <c r="AH963" s="10" t="str">
        <f>IF((COUNTBLANK(D963)=1),"",IF(D963=D962,AH962,"")&amp;IF(B962&lt;&gt;B963,((IF(COUNTBLANK(E963)=1,$D$3&amp;"Non-type material: "&amp;$D$3,$D$3&amp;INDEX('type-categories'!$A$2:$B$100,MATCH(E963,'type-categories'!$A$2:$A$100,0),2)&amp;$D$3))),"")&amp;(IF(K963&lt;&gt;K962,$C$2&amp;UPPER(K963)&amp;$C$2&amp;$K$3&amp;" ",(IF(B963&lt;&gt;B962,$C$2&amp;UPPER(K963)&amp;$C$2&amp;$K$3&amp;" ",""))))&amp;IF((AA963&lt;&gt;AA964)*($H$2="y"),AD963&amp;AE963,IF((AA963&lt;&gt;AA964)*($H$2="m"),AD963&amp;AG963,IF(($H$2&lt;&gt;"m")*($H$2&lt;&gt;"Y"),(IF(F963=0,"",F963&amp;" "&amp;$F$4&amp;" "))&amp;(IF(G963=0,"",G963&amp;" "&amp;$G$4&amp;" "))&amp;(IF(H963=0,"",H963&amp;" "&amp;H$4&amp;" "))&amp;(IF(I963=0,"",I963&amp;" "&amp;$I$4&amp;" "))&amp;(IF(J963=0,"",J963&amp;" "&amp;$J$4&amp;" ")),"")))&amp;"; "&amp;IF((B963=B962)*(AA963=AA962), "same collecting data; ", IF((B963=B962)*(Z962=Z963),"same locality; ",(IF(COUNTBLANK(L963)=1,"",$D$2&amp;L963&amp;$L$3&amp;" "&amp;$D$2))&amp;(IF(COUNTBLANK(M963)=1,"",$E$2&amp;M963&amp;$E$2&amp;", "))&amp;(IF(COUNTBLANK(N963)=1,"",N963&amp;"; "))&amp;(IF(COUNTBLANK(O963)=1,"",O963&amp;"; ")))&amp;(IF(COUNTBLANK(P963)=1,"",P963&amp;"; "))&amp;(IF(COUNTBLANK(Q963)=1,"",Q963&amp;"; "))&amp;(IF(COUNTBLANK(R963)=1,"",R963&amp;"m, "))&amp;IF((COUNTBLANK(S963)=0)*(S963&lt;&gt;S962), S963&amp;"; ","")&amp;(IF(COUNTBLANK(U963)=1,"",U963&amp;"; "))&amp;(IF(COUNTBLANK(T963)=1,"",IF(COUNTBLANK(F$2)=1,T963&amp;"; ",T963&amp;" "&amp;F$2&amp;"; "))))&amp;(IF(COUNTBLANK(V963)=1,"",V963&amp;"; "))&amp;IF((COUNTBLANK(C963)=1),"",C963)&amp;IF((B963=B964)*(K963=K964)*(L963=L964)*(M963=M964),IF(($H$2&lt;&gt;"m")*($H$2&lt;&gt;"Y"), " • ", IF((ISNUMBER(FIND(")",AE963))), " • ", "")),IF((B963=B964)*(K963=K964)," • ",". ")))</f>
        <v/>
      </c>
      <c r="AI963" s="1"/>
    </row>
    <row r="964" spans="1:35" x14ac:dyDescent="0.25">
      <c r="A964" s="3" t="str">
        <f t="shared" si="101"/>
        <v/>
      </c>
      <c r="B964" s="53" t="str">
        <f t="shared" si="99"/>
        <v/>
      </c>
      <c r="C964" s="57"/>
      <c r="D964" s="57"/>
      <c r="E964" s="57"/>
      <c r="F964" s="57"/>
      <c r="G964" s="57"/>
      <c r="H964" s="57"/>
      <c r="I964" s="57"/>
      <c r="J964" s="57"/>
      <c r="K964" s="57"/>
      <c r="L964" s="57"/>
      <c r="M964" s="54"/>
      <c r="N964" s="57"/>
      <c r="O964" s="58"/>
      <c r="P964" s="58"/>
      <c r="Q964" s="58"/>
      <c r="R964" s="58"/>
      <c r="S964" s="54"/>
      <c r="T964" s="57"/>
      <c r="U964" s="57"/>
      <c r="V964" s="57"/>
      <c r="W964" s="57"/>
      <c r="X964" s="147" t="str">
        <f>IF(COUNTBLANK(D964)=1,"",IF('order-admin-units'!$I$1&lt;&gt;"y", "", IF(COUNTBLANK(K964)=1, 'order-admin-units'!$B$1+1, VLOOKUP(K964, ordercountry, 2))))</f>
        <v/>
      </c>
      <c r="Y964" s="147" t="str">
        <f>IF(COUNTBLANK(D964)=1,"",IF('order-admin-units'!$I$1&lt;&gt;"y", "", IF(COUNTBLANK(K964:L964)&gt;0, 'order-admin-units'!$B$2+1, VLOOKUP(K964&amp;"@"&amp;L964, orderadmin, 2))))</f>
        <v/>
      </c>
      <c r="Z964" s="147" t="str">
        <f t="shared" si="102"/>
        <v/>
      </c>
      <c r="AA964" s="147" t="str">
        <f t="shared" si="103"/>
        <v/>
      </c>
      <c r="AB964" s="147" t="str">
        <f t="shared" si="104"/>
        <v/>
      </c>
      <c r="AC964" s="147" t="str">
        <f t="shared" si="100"/>
        <v/>
      </c>
      <c r="AD964" s="11" t="str">
        <f t="shared" si="105"/>
        <v/>
      </c>
      <c r="AE964" s="11" t="str">
        <f t="array" ref="AE964">IF(COUNTBLANK(D964)=1,"",IF(OR($H$2="y",$H$2="m"),IF(AA964=AA963,IF(OR(AB964=$AB$4:$AB963)=FALSE,AE963&amp;C964,AE963),"("&amp;C964)&amp;IF(AA964=AA965,IF(OR(AB965=$AB$4:$AB964)=FALSE,", ",""),") "),""))</f>
        <v/>
      </c>
      <c r="AF964" s="11" t="str">
        <f t="array" ref="AF964">IF((COUNTBLANK(D964)=0)*OR($H$2="y",$H$2="m"),IFERROR(LEFT(C964, FIND(" ",C964)-1), C964),"")</f>
        <v/>
      </c>
      <c r="AG964" s="11" t="str">
        <f t="array" ref="AG964">IF(COUNTBLANK(D964)=1,"",IF(OR($H$2="y",$H$2="m"),IF(AA964=AA963,IF(OR(AC964=$AC$4:$AC963)=FALSE,AG963&amp;AF964,AG963),"("&amp;AF964)&amp;IF(AA964=AA965,IF(OR(AC965=$AC$4:$AC964)=FALSE,", ",""),") "),""))</f>
        <v/>
      </c>
      <c r="AH964" s="10" t="str">
        <f>IF((COUNTBLANK(D964)=1),"",IF(D964=D963,AH963,"")&amp;IF(B963&lt;&gt;B964,((IF(COUNTBLANK(E964)=1,$D$3&amp;"Non-type material: "&amp;$D$3,$D$3&amp;INDEX('type-categories'!$A$2:$B$100,MATCH(E964,'type-categories'!$A$2:$A$100,0),2)&amp;$D$3))),"")&amp;(IF(K964&lt;&gt;K963,$C$2&amp;UPPER(K964)&amp;$C$2&amp;$K$3&amp;" ",(IF(B964&lt;&gt;B963,$C$2&amp;UPPER(K964)&amp;$C$2&amp;$K$3&amp;" ",""))))&amp;IF((AA964&lt;&gt;AA965)*($H$2="y"),AD964&amp;AE964,IF((AA964&lt;&gt;AA965)*($H$2="m"),AD964&amp;AG964,IF(($H$2&lt;&gt;"m")*($H$2&lt;&gt;"Y"),(IF(F964=0,"",F964&amp;" "&amp;$F$4&amp;" "))&amp;(IF(G964=0,"",G964&amp;" "&amp;$G$4&amp;" "))&amp;(IF(H964=0,"",H964&amp;" "&amp;H$4&amp;" "))&amp;(IF(I964=0,"",I964&amp;" "&amp;$I$4&amp;" "))&amp;(IF(J964=0,"",J964&amp;" "&amp;$J$4&amp;" ")),"")))&amp;"; "&amp;IF((B964=B963)*(AA964=AA963), "same collecting data; ", IF((B964=B963)*(Z963=Z964),"same locality; ",(IF(COUNTBLANK(L964)=1,"",$D$2&amp;L964&amp;$L$3&amp;" "&amp;$D$2))&amp;(IF(COUNTBLANK(M964)=1,"",$E$2&amp;M964&amp;$E$2&amp;", "))&amp;(IF(COUNTBLANK(N964)=1,"",N964&amp;"; "))&amp;(IF(COUNTBLANK(O964)=1,"",O964&amp;"; ")))&amp;(IF(COUNTBLANK(P964)=1,"",P964&amp;"; "))&amp;(IF(COUNTBLANK(Q964)=1,"",Q964&amp;"; "))&amp;(IF(COUNTBLANK(R964)=1,"",R964&amp;"m, "))&amp;IF((COUNTBLANK(S964)=0)*(S964&lt;&gt;S963), S964&amp;"; ","")&amp;(IF(COUNTBLANK(U964)=1,"",U964&amp;"; "))&amp;(IF(COUNTBLANK(T964)=1,"",IF(COUNTBLANK(F$2)=1,T964&amp;"; ",T964&amp;" "&amp;F$2&amp;"; "))))&amp;(IF(COUNTBLANK(V964)=1,"",V964&amp;"; "))&amp;IF((COUNTBLANK(C964)=1),"",C964)&amp;IF((B964=B965)*(K964=K965)*(L964=L965)*(M964=M965),IF(($H$2&lt;&gt;"m")*($H$2&lt;&gt;"Y"), " • ", IF((ISNUMBER(FIND(")",AE964))), " • ", "")),IF((B964=B965)*(K964=K965)," • ",". ")))</f>
        <v/>
      </c>
      <c r="AI964" s="1"/>
    </row>
    <row r="965" spans="1:35" x14ac:dyDescent="0.25">
      <c r="A965" s="3" t="str">
        <f t="shared" si="101"/>
        <v/>
      </c>
      <c r="B965" s="53" t="str">
        <f t="shared" ref="B965:B1028" si="106">D965&amp;E965</f>
        <v/>
      </c>
      <c r="C965" s="57"/>
      <c r="D965" s="57"/>
      <c r="E965" s="57"/>
      <c r="F965" s="57"/>
      <c r="G965" s="57"/>
      <c r="H965" s="57"/>
      <c r="I965" s="57"/>
      <c r="J965" s="57"/>
      <c r="K965" s="57"/>
      <c r="L965" s="57"/>
      <c r="M965" s="54"/>
      <c r="N965" s="57"/>
      <c r="O965" s="58"/>
      <c r="P965" s="58"/>
      <c r="Q965" s="58"/>
      <c r="R965" s="58"/>
      <c r="S965" s="54"/>
      <c r="T965" s="57"/>
      <c r="U965" s="57"/>
      <c r="V965" s="57"/>
      <c r="W965" s="57"/>
      <c r="X965" s="147" t="str">
        <f>IF(COUNTBLANK(D965)=1,"",IF('order-admin-units'!$I$1&lt;&gt;"y", "", IF(COUNTBLANK(K965)=1, 'order-admin-units'!$B$1+1, VLOOKUP(K965, ordercountry, 2))))</f>
        <v/>
      </c>
      <c r="Y965" s="147" t="str">
        <f>IF(COUNTBLANK(D965)=1,"",IF('order-admin-units'!$I$1&lt;&gt;"y", "", IF(COUNTBLANK(K965:L965)&gt;0, 'order-admin-units'!$B$2+1, VLOOKUP(K965&amp;"@"&amp;L965, orderadmin, 2))))</f>
        <v/>
      </c>
      <c r="Z965" s="147" t="str">
        <f t="shared" si="102"/>
        <v/>
      </c>
      <c r="AA965" s="147" t="str">
        <f t="shared" si="103"/>
        <v/>
      </c>
      <c r="AB965" s="147" t="str">
        <f t="shared" si="104"/>
        <v/>
      </c>
      <c r="AC965" s="147" t="str">
        <f t="shared" ref="AC965:AC1028" si="107">AA965&amp;AF965</f>
        <v/>
      </c>
      <c r="AD965" s="11" t="str">
        <f t="shared" si="105"/>
        <v/>
      </c>
      <c r="AE965" s="11" t="str">
        <f t="array" ref="AE965">IF(COUNTBLANK(D965)=1,"",IF(OR($H$2="y",$H$2="m"),IF(AA965=AA964,IF(OR(AB965=$AB$4:$AB964)=FALSE,AE964&amp;C965,AE964),"("&amp;C965)&amp;IF(AA965=AA966,IF(OR(AB966=$AB$4:$AB965)=FALSE,", ",""),") "),""))</f>
        <v/>
      </c>
      <c r="AF965" s="11" t="str">
        <f t="array" ref="AF965">IF((COUNTBLANK(D965)=0)*OR($H$2="y",$H$2="m"),IFERROR(LEFT(C965, FIND(" ",C965)-1), C965),"")</f>
        <v/>
      </c>
      <c r="AG965" s="11" t="str">
        <f t="array" ref="AG965">IF(COUNTBLANK(D965)=1,"",IF(OR($H$2="y",$H$2="m"),IF(AA965=AA964,IF(OR(AC965=$AC$4:$AC964)=FALSE,AG964&amp;AF965,AG964),"("&amp;AF965)&amp;IF(AA965=AA966,IF(OR(AC966=$AC$4:$AC965)=FALSE,", ",""),") "),""))</f>
        <v/>
      </c>
      <c r="AH965" s="10" t="str">
        <f>IF((COUNTBLANK(D965)=1),"",IF(D965=D964,AH964,"")&amp;IF(B964&lt;&gt;B965,((IF(COUNTBLANK(E965)=1,$D$3&amp;"Non-type material: "&amp;$D$3,$D$3&amp;INDEX('type-categories'!$A$2:$B$100,MATCH(E965,'type-categories'!$A$2:$A$100,0),2)&amp;$D$3))),"")&amp;(IF(K965&lt;&gt;K964,$C$2&amp;UPPER(K965)&amp;$C$2&amp;$K$3&amp;" ",(IF(B965&lt;&gt;B964,$C$2&amp;UPPER(K965)&amp;$C$2&amp;$K$3&amp;" ",""))))&amp;IF((AA965&lt;&gt;AA966)*($H$2="y"),AD965&amp;AE965,IF((AA965&lt;&gt;AA966)*($H$2="m"),AD965&amp;AG965,IF(($H$2&lt;&gt;"m")*($H$2&lt;&gt;"Y"),(IF(F965=0,"",F965&amp;" "&amp;$F$4&amp;" "))&amp;(IF(G965=0,"",G965&amp;" "&amp;$G$4&amp;" "))&amp;(IF(H965=0,"",H965&amp;" "&amp;H$4&amp;" "))&amp;(IF(I965=0,"",I965&amp;" "&amp;$I$4&amp;" "))&amp;(IF(J965=0,"",J965&amp;" "&amp;$J$4&amp;" ")),"")))&amp;"; "&amp;IF((B965=B964)*(AA965=AA964), "same collecting data; ", IF((B965=B964)*(Z964=Z965),"same locality; ",(IF(COUNTBLANK(L965)=1,"",$D$2&amp;L965&amp;$L$3&amp;" "&amp;$D$2))&amp;(IF(COUNTBLANK(M965)=1,"",$E$2&amp;M965&amp;$E$2&amp;", "))&amp;(IF(COUNTBLANK(N965)=1,"",N965&amp;"; "))&amp;(IF(COUNTBLANK(O965)=1,"",O965&amp;"; ")))&amp;(IF(COUNTBLANK(P965)=1,"",P965&amp;"; "))&amp;(IF(COUNTBLANK(Q965)=1,"",Q965&amp;"; "))&amp;(IF(COUNTBLANK(R965)=1,"",R965&amp;"m, "))&amp;IF((COUNTBLANK(S965)=0)*(S965&lt;&gt;S964), S965&amp;"; ","")&amp;(IF(COUNTBLANK(U965)=1,"",U965&amp;"; "))&amp;(IF(COUNTBLANK(T965)=1,"",IF(COUNTBLANK(F$2)=1,T965&amp;"; ",T965&amp;" "&amp;F$2&amp;"; "))))&amp;(IF(COUNTBLANK(V965)=1,"",V965&amp;"; "))&amp;IF((COUNTBLANK(C965)=1),"",C965)&amp;IF((B965=B966)*(K965=K966)*(L965=L966)*(M965=M966),IF(($H$2&lt;&gt;"m")*($H$2&lt;&gt;"Y"), " • ", IF((ISNUMBER(FIND(")",AE965))), " • ", "")),IF((B965=B966)*(K965=K966)," • ",". ")))</f>
        <v/>
      </c>
      <c r="AI965" s="1"/>
    </row>
    <row r="966" spans="1:35" x14ac:dyDescent="0.25">
      <c r="A966" s="3" t="str">
        <f t="shared" ref="A966:A1029" si="108">IF(ISBLANK(D966),"",IF(D966&lt;&gt;D965, A965+1, A965))</f>
        <v/>
      </c>
      <c r="B966" s="53" t="str">
        <f t="shared" si="106"/>
        <v/>
      </c>
      <c r="C966" s="57"/>
      <c r="D966" s="57"/>
      <c r="E966" s="57"/>
      <c r="F966" s="57"/>
      <c r="G966" s="57"/>
      <c r="H966" s="57"/>
      <c r="I966" s="57"/>
      <c r="J966" s="57"/>
      <c r="K966" s="57"/>
      <c r="L966" s="57"/>
      <c r="M966" s="54"/>
      <c r="N966" s="57"/>
      <c r="O966" s="58"/>
      <c r="P966" s="58"/>
      <c r="Q966" s="58"/>
      <c r="R966" s="58"/>
      <c r="S966" s="54"/>
      <c r="T966" s="57"/>
      <c r="U966" s="57"/>
      <c r="V966" s="57"/>
      <c r="W966" s="57"/>
      <c r="X966" s="147" t="str">
        <f>IF(COUNTBLANK(D966)=1,"",IF('order-admin-units'!$I$1&lt;&gt;"y", "", IF(COUNTBLANK(K966)=1, 'order-admin-units'!$B$1+1, VLOOKUP(K966, ordercountry, 2))))</f>
        <v/>
      </c>
      <c r="Y966" s="147" t="str">
        <f>IF(COUNTBLANK(D966)=1,"",IF('order-admin-units'!$I$1&lt;&gt;"y", "", IF(COUNTBLANK(K966:L966)&gt;0, 'order-admin-units'!$B$2+1, VLOOKUP(K966&amp;"@"&amp;L966, orderadmin, 2))))</f>
        <v/>
      </c>
      <c r="Z966" s="147" t="str">
        <f t="shared" ref="Z966:Z1029" si="109">K966&amp;L966&amp;M966&amp;N966&amp;O966</f>
        <v/>
      </c>
      <c r="AA966" s="147" t="str">
        <f t="shared" ref="AA966:AA1029" si="110">B966&amp;K966&amp;L966&amp;M966&amp;N966&amp;O966&amp;P966&amp;Q966&amp;R966&amp;S966&amp;T966&amp;U966</f>
        <v/>
      </c>
      <c r="AB966" s="147" t="str">
        <f t="shared" ref="AB966:AB1029" si="111">AA966&amp;C966</f>
        <v/>
      </c>
      <c r="AC966" s="147" t="str">
        <f t="shared" si="107"/>
        <v/>
      </c>
      <c r="AD966" s="11" t="str">
        <f t="shared" ref="AD966:AD1029" si="112">IF(OR($H$2="y",$H$2="m"),IF(SUMIF($AA$5:$AA$2000,AA966,$F$5:$F$2000)&lt;&gt;0,SUMIF($AA$5:$AA$2000,AA966,$F$5:$F$2000)&amp;" "&amp;$F$4&amp;" ","")&amp;IF(SUMIF($AA$5:$AA$2000,AA966,$G$5:$G$2000)&lt;&gt;0,SUMIF($AA$5:$AA$2000,AA966,$G$5:$G$2000)&amp;" "&amp;$G$4&amp;" ","")&amp;IF(SUMIF($AA$5:$AA$2000,AA966,$H$5:$H$2000)&lt;&gt;0,SUMIF($AA$5:$AA$2000,AA966,$H$5:$H$2000)&amp;" "&amp;$H$4&amp;" ","")&amp;IF(SUMIF($AA$5:$AA$2000,AA966,$I$5:$I$2000)&lt;&gt;0,SUMIF($AA$5:$AA$2000,AA966,$I$5:$I$2000)&amp;" "&amp;$I$4&amp;" ","")&amp;IF(SUMIF($AA$5:$AA$2000,AA966,$J$5:$J$2000)&lt;&gt;0,SUMIF($AA$5:$AA$2000,AA966,$J$5:$J$2000)&amp;" "&amp;$J$4&amp;" ",""),"")</f>
        <v/>
      </c>
      <c r="AE966" s="11" t="str">
        <f t="array" ref="AE966">IF(COUNTBLANK(D966)=1,"",IF(OR($H$2="y",$H$2="m"),IF(AA966=AA965,IF(OR(AB966=$AB$4:$AB965)=FALSE,AE965&amp;C966,AE965),"("&amp;C966)&amp;IF(AA966=AA967,IF(OR(AB967=$AB$4:$AB966)=FALSE,", ",""),") "),""))</f>
        <v/>
      </c>
      <c r="AF966" s="11" t="str">
        <f t="array" ref="AF966">IF((COUNTBLANK(D966)=0)*OR($H$2="y",$H$2="m"),IFERROR(LEFT(C966, FIND(" ",C966)-1), C966),"")</f>
        <v/>
      </c>
      <c r="AG966" s="11" t="str">
        <f t="array" ref="AG966">IF(COUNTBLANK(D966)=1,"",IF(OR($H$2="y",$H$2="m"),IF(AA966=AA965,IF(OR(AC966=$AC$4:$AC965)=FALSE,AG965&amp;AF966,AG965),"("&amp;AF966)&amp;IF(AA966=AA967,IF(OR(AC967=$AC$4:$AC966)=FALSE,", ",""),") "),""))</f>
        <v/>
      </c>
      <c r="AH966" s="10" t="str">
        <f>IF((COUNTBLANK(D966)=1),"",IF(D966=D965,AH965,"")&amp;IF(B965&lt;&gt;B966,((IF(COUNTBLANK(E966)=1,$D$3&amp;"Non-type material: "&amp;$D$3,$D$3&amp;INDEX('type-categories'!$A$2:$B$100,MATCH(E966,'type-categories'!$A$2:$A$100,0),2)&amp;$D$3))),"")&amp;(IF(K966&lt;&gt;K965,$C$2&amp;UPPER(K966)&amp;$C$2&amp;$K$3&amp;" ",(IF(B966&lt;&gt;B965,$C$2&amp;UPPER(K966)&amp;$C$2&amp;$K$3&amp;" ",""))))&amp;IF((AA966&lt;&gt;AA967)*($H$2="y"),AD966&amp;AE966,IF((AA966&lt;&gt;AA967)*($H$2="m"),AD966&amp;AG966,IF(($H$2&lt;&gt;"m")*($H$2&lt;&gt;"Y"),(IF(F966=0,"",F966&amp;" "&amp;$F$4&amp;" "))&amp;(IF(G966=0,"",G966&amp;" "&amp;$G$4&amp;" "))&amp;(IF(H966=0,"",H966&amp;" "&amp;H$4&amp;" "))&amp;(IF(I966=0,"",I966&amp;" "&amp;$I$4&amp;" "))&amp;(IF(J966=0,"",J966&amp;" "&amp;$J$4&amp;" ")),"")))&amp;"; "&amp;IF((B966=B965)*(AA966=AA965), "same collecting data; ", IF((B966=B965)*(Z965=Z966),"same locality; ",(IF(COUNTBLANK(L966)=1,"",$D$2&amp;L966&amp;$L$3&amp;" "&amp;$D$2))&amp;(IF(COUNTBLANK(M966)=1,"",$E$2&amp;M966&amp;$E$2&amp;", "))&amp;(IF(COUNTBLANK(N966)=1,"",N966&amp;"; "))&amp;(IF(COUNTBLANK(O966)=1,"",O966&amp;"; ")))&amp;(IF(COUNTBLANK(P966)=1,"",P966&amp;"; "))&amp;(IF(COUNTBLANK(Q966)=1,"",Q966&amp;"; "))&amp;(IF(COUNTBLANK(R966)=1,"",R966&amp;"m, "))&amp;IF((COUNTBLANK(S966)=0)*(S966&lt;&gt;S965), S966&amp;"; ","")&amp;(IF(COUNTBLANK(U966)=1,"",U966&amp;"; "))&amp;(IF(COUNTBLANK(T966)=1,"",IF(COUNTBLANK(F$2)=1,T966&amp;"; ",T966&amp;" "&amp;F$2&amp;"; "))))&amp;(IF(COUNTBLANK(V966)=1,"",V966&amp;"; "))&amp;IF((COUNTBLANK(C966)=1),"",C966)&amp;IF((B966=B967)*(K966=K967)*(L966=L967)*(M966=M967),IF(($H$2&lt;&gt;"m")*($H$2&lt;&gt;"Y"), " • ", IF((ISNUMBER(FIND(")",AE966))), " • ", "")),IF((B966=B967)*(K966=K967)," • ",". ")))</f>
        <v/>
      </c>
      <c r="AI966" s="1"/>
    </row>
    <row r="967" spans="1:35" x14ac:dyDescent="0.25">
      <c r="A967" s="3" t="str">
        <f t="shared" si="108"/>
        <v/>
      </c>
      <c r="B967" s="53" t="str">
        <f t="shared" si="106"/>
        <v/>
      </c>
      <c r="C967" s="57"/>
      <c r="D967" s="57"/>
      <c r="E967" s="57"/>
      <c r="F967" s="57"/>
      <c r="G967" s="57"/>
      <c r="H967" s="57"/>
      <c r="I967" s="57"/>
      <c r="J967" s="57"/>
      <c r="K967" s="57"/>
      <c r="L967" s="57"/>
      <c r="M967" s="54"/>
      <c r="N967" s="57"/>
      <c r="O967" s="58"/>
      <c r="P967" s="58"/>
      <c r="Q967" s="58"/>
      <c r="R967" s="58"/>
      <c r="S967" s="54"/>
      <c r="T967" s="57"/>
      <c r="U967" s="57"/>
      <c r="V967" s="57"/>
      <c r="W967" s="57"/>
      <c r="X967" s="147" t="str">
        <f>IF(COUNTBLANK(D967)=1,"",IF('order-admin-units'!$I$1&lt;&gt;"y", "", IF(COUNTBLANK(K967)=1, 'order-admin-units'!$B$1+1, VLOOKUP(K967, ordercountry, 2))))</f>
        <v/>
      </c>
      <c r="Y967" s="147" t="str">
        <f>IF(COUNTBLANK(D967)=1,"",IF('order-admin-units'!$I$1&lt;&gt;"y", "", IF(COUNTBLANK(K967:L967)&gt;0, 'order-admin-units'!$B$2+1, VLOOKUP(K967&amp;"@"&amp;L967, orderadmin, 2))))</f>
        <v/>
      </c>
      <c r="Z967" s="147" t="str">
        <f t="shared" si="109"/>
        <v/>
      </c>
      <c r="AA967" s="147" t="str">
        <f t="shared" si="110"/>
        <v/>
      </c>
      <c r="AB967" s="147" t="str">
        <f t="shared" si="111"/>
        <v/>
      </c>
      <c r="AC967" s="147" t="str">
        <f t="shared" si="107"/>
        <v/>
      </c>
      <c r="AD967" s="11" t="str">
        <f t="shared" si="112"/>
        <v/>
      </c>
      <c r="AE967" s="11" t="str">
        <f t="array" ref="AE967">IF(COUNTBLANK(D967)=1,"",IF(OR($H$2="y",$H$2="m"),IF(AA967=AA966,IF(OR(AB967=$AB$4:$AB966)=FALSE,AE966&amp;C967,AE966),"("&amp;C967)&amp;IF(AA967=AA968,IF(OR(AB968=$AB$4:$AB967)=FALSE,", ",""),") "),""))</f>
        <v/>
      </c>
      <c r="AF967" s="11" t="str">
        <f t="array" ref="AF967">IF((COUNTBLANK(D967)=0)*OR($H$2="y",$H$2="m"),IFERROR(LEFT(C967, FIND(" ",C967)-1), C967),"")</f>
        <v/>
      </c>
      <c r="AG967" s="11" t="str">
        <f t="array" ref="AG967">IF(COUNTBLANK(D967)=1,"",IF(OR($H$2="y",$H$2="m"),IF(AA967=AA966,IF(OR(AC967=$AC$4:$AC966)=FALSE,AG966&amp;AF967,AG966),"("&amp;AF967)&amp;IF(AA967=AA968,IF(OR(AC968=$AC$4:$AC967)=FALSE,", ",""),") "),""))</f>
        <v/>
      </c>
      <c r="AH967" s="10" t="str">
        <f>IF((COUNTBLANK(D967)=1),"",IF(D967=D966,AH966,"")&amp;IF(B966&lt;&gt;B967,((IF(COUNTBLANK(E967)=1,$D$3&amp;"Non-type material: "&amp;$D$3,$D$3&amp;INDEX('type-categories'!$A$2:$B$100,MATCH(E967,'type-categories'!$A$2:$A$100,0),2)&amp;$D$3))),"")&amp;(IF(K967&lt;&gt;K966,$C$2&amp;UPPER(K967)&amp;$C$2&amp;$K$3&amp;" ",(IF(B967&lt;&gt;B966,$C$2&amp;UPPER(K967)&amp;$C$2&amp;$K$3&amp;" ",""))))&amp;IF((AA967&lt;&gt;AA968)*($H$2="y"),AD967&amp;AE967,IF((AA967&lt;&gt;AA968)*($H$2="m"),AD967&amp;AG967,IF(($H$2&lt;&gt;"m")*($H$2&lt;&gt;"Y"),(IF(F967=0,"",F967&amp;" "&amp;$F$4&amp;" "))&amp;(IF(G967=0,"",G967&amp;" "&amp;$G$4&amp;" "))&amp;(IF(H967=0,"",H967&amp;" "&amp;H$4&amp;" "))&amp;(IF(I967=0,"",I967&amp;" "&amp;$I$4&amp;" "))&amp;(IF(J967=0,"",J967&amp;" "&amp;$J$4&amp;" ")),"")))&amp;"; "&amp;IF((B967=B966)*(AA967=AA966), "same collecting data; ", IF((B967=B966)*(Z966=Z967),"same locality; ",(IF(COUNTBLANK(L967)=1,"",$D$2&amp;L967&amp;$L$3&amp;" "&amp;$D$2))&amp;(IF(COUNTBLANK(M967)=1,"",$E$2&amp;M967&amp;$E$2&amp;", "))&amp;(IF(COUNTBLANK(N967)=1,"",N967&amp;"; "))&amp;(IF(COUNTBLANK(O967)=1,"",O967&amp;"; ")))&amp;(IF(COUNTBLANK(P967)=1,"",P967&amp;"; "))&amp;(IF(COUNTBLANK(Q967)=1,"",Q967&amp;"; "))&amp;(IF(COUNTBLANK(R967)=1,"",R967&amp;"m, "))&amp;IF((COUNTBLANK(S967)=0)*(S967&lt;&gt;S966), S967&amp;"; ","")&amp;(IF(COUNTBLANK(U967)=1,"",U967&amp;"; "))&amp;(IF(COUNTBLANK(T967)=1,"",IF(COUNTBLANK(F$2)=1,T967&amp;"; ",T967&amp;" "&amp;F$2&amp;"; "))))&amp;(IF(COUNTBLANK(V967)=1,"",V967&amp;"; "))&amp;IF((COUNTBLANK(C967)=1),"",C967)&amp;IF((B967=B968)*(K967=K968)*(L967=L968)*(M967=M968),IF(($H$2&lt;&gt;"m")*($H$2&lt;&gt;"Y"), " • ", IF((ISNUMBER(FIND(")",AE967))), " • ", "")),IF((B967=B968)*(K967=K968)," • ",". ")))</f>
        <v/>
      </c>
      <c r="AI967" s="1"/>
    </row>
    <row r="968" spans="1:35" x14ac:dyDescent="0.25">
      <c r="A968" s="3" t="str">
        <f t="shared" si="108"/>
        <v/>
      </c>
      <c r="B968" s="53" t="str">
        <f t="shared" si="106"/>
        <v/>
      </c>
      <c r="C968" s="57"/>
      <c r="D968" s="57"/>
      <c r="E968" s="57"/>
      <c r="F968" s="57"/>
      <c r="G968" s="57"/>
      <c r="H968" s="57"/>
      <c r="I968" s="57"/>
      <c r="J968" s="57"/>
      <c r="K968" s="57"/>
      <c r="L968" s="57"/>
      <c r="M968" s="54"/>
      <c r="N968" s="57"/>
      <c r="O968" s="58"/>
      <c r="P968" s="58"/>
      <c r="Q968" s="58"/>
      <c r="R968" s="58"/>
      <c r="S968" s="54"/>
      <c r="T968" s="57"/>
      <c r="U968" s="57"/>
      <c r="V968" s="57"/>
      <c r="W968" s="57"/>
      <c r="X968" s="147" t="str">
        <f>IF(COUNTBLANK(D968)=1,"",IF('order-admin-units'!$I$1&lt;&gt;"y", "", IF(COUNTBLANK(K968)=1, 'order-admin-units'!$B$1+1, VLOOKUP(K968, ordercountry, 2))))</f>
        <v/>
      </c>
      <c r="Y968" s="147" t="str">
        <f>IF(COUNTBLANK(D968)=1,"",IF('order-admin-units'!$I$1&lt;&gt;"y", "", IF(COUNTBLANK(K968:L968)&gt;0, 'order-admin-units'!$B$2+1, VLOOKUP(K968&amp;"@"&amp;L968, orderadmin, 2))))</f>
        <v/>
      </c>
      <c r="Z968" s="147" t="str">
        <f t="shared" si="109"/>
        <v/>
      </c>
      <c r="AA968" s="147" t="str">
        <f t="shared" si="110"/>
        <v/>
      </c>
      <c r="AB968" s="147" t="str">
        <f t="shared" si="111"/>
        <v/>
      </c>
      <c r="AC968" s="147" t="str">
        <f t="shared" si="107"/>
        <v/>
      </c>
      <c r="AD968" s="11" t="str">
        <f t="shared" si="112"/>
        <v/>
      </c>
      <c r="AE968" s="11" t="str">
        <f t="array" ref="AE968">IF(COUNTBLANK(D968)=1,"",IF(OR($H$2="y",$H$2="m"),IF(AA968=AA967,IF(OR(AB968=$AB$4:$AB967)=FALSE,AE967&amp;C968,AE967),"("&amp;C968)&amp;IF(AA968=AA969,IF(OR(AB969=$AB$4:$AB968)=FALSE,", ",""),") "),""))</f>
        <v/>
      </c>
      <c r="AF968" s="11" t="str">
        <f t="array" ref="AF968">IF((COUNTBLANK(D968)=0)*OR($H$2="y",$H$2="m"),IFERROR(LEFT(C968, FIND(" ",C968)-1), C968),"")</f>
        <v/>
      </c>
      <c r="AG968" s="11" t="str">
        <f t="array" ref="AG968">IF(COUNTBLANK(D968)=1,"",IF(OR($H$2="y",$H$2="m"),IF(AA968=AA967,IF(OR(AC968=$AC$4:$AC967)=FALSE,AG967&amp;AF968,AG967),"("&amp;AF968)&amp;IF(AA968=AA969,IF(OR(AC969=$AC$4:$AC968)=FALSE,", ",""),") "),""))</f>
        <v/>
      </c>
      <c r="AH968" s="10" t="str">
        <f>IF((COUNTBLANK(D968)=1),"",IF(D968=D967,AH967,"")&amp;IF(B967&lt;&gt;B968,((IF(COUNTBLANK(E968)=1,$D$3&amp;"Non-type material: "&amp;$D$3,$D$3&amp;INDEX('type-categories'!$A$2:$B$100,MATCH(E968,'type-categories'!$A$2:$A$100,0),2)&amp;$D$3))),"")&amp;(IF(K968&lt;&gt;K967,$C$2&amp;UPPER(K968)&amp;$C$2&amp;$K$3&amp;" ",(IF(B968&lt;&gt;B967,$C$2&amp;UPPER(K968)&amp;$C$2&amp;$K$3&amp;" ",""))))&amp;IF((AA968&lt;&gt;AA969)*($H$2="y"),AD968&amp;AE968,IF((AA968&lt;&gt;AA969)*($H$2="m"),AD968&amp;AG968,IF(($H$2&lt;&gt;"m")*($H$2&lt;&gt;"Y"),(IF(F968=0,"",F968&amp;" "&amp;$F$4&amp;" "))&amp;(IF(G968=0,"",G968&amp;" "&amp;$G$4&amp;" "))&amp;(IF(H968=0,"",H968&amp;" "&amp;H$4&amp;" "))&amp;(IF(I968=0,"",I968&amp;" "&amp;$I$4&amp;" "))&amp;(IF(J968=0,"",J968&amp;" "&amp;$J$4&amp;" ")),"")))&amp;"; "&amp;IF((B968=B967)*(AA968=AA967), "same collecting data; ", IF((B968=B967)*(Z967=Z968),"same locality; ",(IF(COUNTBLANK(L968)=1,"",$D$2&amp;L968&amp;$L$3&amp;" "&amp;$D$2))&amp;(IF(COUNTBLANK(M968)=1,"",$E$2&amp;M968&amp;$E$2&amp;", "))&amp;(IF(COUNTBLANK(N968)=1,"",N968&amp;"; "))&amp;(IF(COUNTBLANK(O968)=1,"",O968&amp;"; ")))&amp;(IF(COUNTBLANK(P968)=1,"",P968&amp;"; "))&amp;(IF(COUNTBLANK(Q968)=1,"",Q968&amp;"; "))&amp;(IF(COUNTBLANK(R968)=1,"",R968&amp;"m, "))&amp;IF((COUNTBLANK(S968)=0)*(S968&lt;&gt;S967), S968&amp;"; ","")&amp;(IF(COUNTBLANK(U968)=1,"",U968&amp;"; "))&amp;(IF(COUNTBLANK(T968)=1,"",IF(COUNTBLANK(F$2)=1,T968&amp;"; ",T968&amp;" "&amp;F$2&amp;"; "))))&amp;(IF(COUNTBLANK(V968)=1,"",V968&amp;"; "))&amp;IF((COUNTBLANK(C968)=1),"",C968)&amp;IF((B968=B969)*(K968=K969)*(L968=L969)*(M968=M969),IF(($H$2&lt;&gt;"m")*($H$2&lt;&gt;"Y"), " • ", IF((ISNUMBER(FIND(")",AE968))), " • ", "")),IF((B968=B969)*(K968=K969)," • ",". ")))</f>
        <v/>
      </c>
      <c r="AI968" s="1"/>
    </row>
    <row r="969" spans="1:35" x14ac:dyDescent="0.25">
      <c r="A969" s="3" t="str">
        <f t="shared" si="108"/>
        <v/>
      </c>
      <c r="B969" s="53" t="str">
        <f t="shared" si="106"/>
        <v/>
      </c>
      <c r="C969" s="57"/>
      <c r="D969" s="57"/>
      <c r="E969" s="57"/>
      <c r="F969" s="57"/>
      <c r="G969" s="57"/>
      <c r="H969" s="57"/>
      <c r="I969" s="57"/>
      <c r="J969" s="57"/>
      <c r="K969" s="57"/>
      <c r="L969" s="57"/>
      <c r="M969" s="54"/>
      <c r="N969" s="57"/>
      <c r="O969" s="58"/>
      <c r="P969" s="58"/>
      <c r="Q969" s="58"/>
      <c r="R969" s="58"/>
      <c r="S969" s="54"/>
      <c r="T969" s="57"/>
      <c r="U969" s="57"/>
      <c r="V969" s="57"/>
      <c r="W969" s="57"/>
      <c r="X969" s="147" t="str">
        <f>IF(COUNTBLANK(D969)=1,"",IF('order-admin-units'!$I$1&lt;&gt;"y", "", IF(COUNTBLANK(K969)=1, 'order-admin-units'!$B$1+1, VLOOKUP(K969, ordercountry, 2))))</f>
        <v/>
      </c>
      <c r="Y969" s="147" t="str">
        <f>IF(COUNTBLANK(D969)=1,"",IF('order-admin-units'!$I$1&lt;&gt;"y", "", IF(COUNTBLANK(K969:L969)&gt;0, 'order-admin-units'!$B$2+1, VLOOKUP(K969&amp;"@"&amp;L969, orderadmin, 2))))</f>
        <v/>
      </c>
      <c r="Z969" s="147" t="str">
        <f t="shared" si="109"/>
        <v/>
      </c>
      <c r="AA969" s="147" t="str">
        <f t="shared" si="110"/>
        <v/>
      </c>
      <c r="AB969" s="147" t="str">
        <f t="shared" si="111"/>
        <v/>
      </c>
      <c r="AC969" s="147" t="str">
        <f t="shared" si="107"/>
        <v/>
      </c>
      <c r="AD969" s="11" t="str">
        <f t="shared" si="112"/>
        <v/>
      </c>
      <c r="AE969" s="11" t="str">
        <f t="array" ref="AE969">IF(COUNTBLANK(D969)=1,"",IF(OR($H$2="y",$H$2="m"),IF(AA969=AA968,IF(OR(AB969=$AB$4:$AB968)=FALSE,AE968&amp;C969,AE968),"("&amp;C969)&amp;IF(AA969=AA970,IF(OR(AB970=$AB$4:$AB969)=FALSE,", ",""),") "),""))</f>
        <v/>
      </c>
      <c r="AF969" s="11" t="str">
        <f t="array" ref="AF969">IF((COUNTBLANK(D969)=0)*OR($H$2="y",$H$2="m"),IFERROR(LEFT(C969, FIND(" ",C969)-1), C969),"")</f>
        <v/>
      </c>
      <c r="AG969" s="11" t="str">
        <f t="array" ref="AG969">IF(COUNTBLANK(D969)=1,"",IF(OR($H$2="y",$H$2="m"),IF(AA969=AA968,IF(OR(AC969=$AC$4:$AC968)=FALSE,AG968&amp;AF969,AG968),"("&amp;AF969)&amp;IF(AA969=AA970,IF(OR(AC970=$AC$4:$AC969)=FALSE,", ",""),") "),""))</f>
        <v/>
      </c>
      <c r="AH969" s="10" t="str">
        <f>IF((COUNTBLANK(D969)=1),"",IF(D969=D968,AH968,"")&amp;IF(B968&lt;&gt;B969,((IF(COUNTBLANK(E969)=1,$D$3&amp;"Non-type material: "&amp;$D$3,$D$3&amp;INDEX('type-categories'!$A$2:$B$100,MATCH(E969,'type-categories'!$A$2:$A$100,0),2)&amp;$D$3))),"")&amp;(IF(K969&lt;&gt;K968,$C$2&amp;UPPER(K969)&amp;$C$2&amp;$K$3&amp;" ",(IF(B969&lt;&gt;B968,$C$2&amp;UPPER(K969)&amp;$C$2&amp;$K$3&amp;" ",""))))&amp;IF((AA969&lt;&gt;AA970)*($H$2="y"),AD969&amp;AE969,IF((AA969&lt;&gt;AA970)*($H$2="m"),AD969&amp;AG969,IF(($H$2&lt;&gt;"m")*($H$2&lt;&gt;"Y"),(IF(F969=0,"",F969&amp;" "&amp;$F$4&amp;" "))&amp;(IF(G969=0,"",G969&amp;" "&amp;$G$4&amp;" "))&amp;(IF(H969=0,"",H969&amp;" "&amp;H$4&amp;" "))&amp;(IF(I969=0,"",I969&amp;" "&amp;$I$4&amp;" "))&amp;(IF(J969=0,"",J969&amp;" "&amp;$J$4&amp;" ")),"")))&amp;"; "&amp;IF((B969=B968)*(AA969=AA968), "same collecting data; ", IF((B969=B968)*(Z968=Z969),"same locality; ",(IF(COUNTBLANK(L969)=1,"",$D$2&amp;L969&amp;$L$3&amp;" "&amp;$D$2))&amp;(IF(COUNTBLANK(M969)=1,"",$E$2&amp;M969&amp;$E$2&amp;", "))&amp;(IF(COUNTBLANK(N969)=1,"",N969&amp;"; "))&amp;(IF(COUNTBLANK(O969)=1,"",O969&amp;"; ")))&amp;(IF(COUNTBLANK(P969)=1,"",P969&amp;"; "))&amp;(IF(COUNTBLANK(Q969)=1,"",Q969&amp;"; "))&amp;(IF(COUNTBLANK(R969)=1,"",R969&amp;"m, "))&amp;IF((COUNTBLANK(S969)=0)*(S969&lt;&gt;S968), S969&amp;"; ","")&amp;(IF(COUNTBLANK(U969)=1,"",U969&amp;"; "))&amp;(IF(COUNTBLANK(T969)=1,"",IF(COUNTBLANK(F$2)=1,T969&amp;"; ",T969&amp;" "&amp;F$2&amp;"; "))))&amp;(IF(COUNTBLANK(V969)=1,"",V969&amp;"; "))&amp;IF((COUNTBLANK(C969)=1),"",C969)&amp;IF((B969=B970)*(K969=K970)*(L969=L970)*(M969=M970),IF(($H$2&lt;&gt;"m")*($H$2&lt;&gt;"Y"), " • ", IF((ISNUMBER(FIND(")",AE969))), " • ", "")),IF((B969=B970)*(K969=K970)," • ",". ")))</f>
        <v/>
      </c>
      <c r="AI969" s="1"/>
    </row>
    <row r="970" spans="1:35" x14ac:dyDescent="0.25">
      <c r="A970" s="3" t="str">
        <f t="shared" si="108"/>
        <v/>
      </c>
      <c r="B970" s="53" t="str">
        <f t="shared" si="106"/>
        <v/>
      </c>
      <c r="C970" s="57"/>
      <c r="D970" s="57"/>
      <c r="E970" s="57"/>
      <c r="F970" s="57"/>
      <c r="G970" s="57"/>
      <c r="H970" s="57"/>
      <c r="I970" s="57"/>
      <c r="J970" s="57"/>
      <c r="K970" s="57"/>
      <c r="L970" s="57"/>
      <c r="M970" s="54"/>
      <c r="N970" s="57"/>
      <c r="O970" s="58"/>
      <c r="P970" s="58"/>
      <c r="Q970" s="58"/>
      <c r="R970" s="58"/>
      <c r="S970" s="54"/>
      <c r="T970" s="57"/>
      <c r="U970" s="57"/>
      <c r="V970" s="57"/>
      <c r="W970" s="57"/>
      <c r="X970" s="147" t="str">
        <f>IF(COUNTBLANK(D970)=1,"",IF('order-admin-units'!$I$1&lt;&gt;"y", "", IF(COUNTBLANK(K970)=1, 'order-admin-units'!$B$1+1, VLOOKUP(K970, ordercountry, 2))))</f>
        <v/>
      </c>
      <c r="Y970" s="147" t="str">
        <f>IF(COUNTBLANK(D970)=1,"",IF('order-admin-units'!$I$1&lt;&gt;"y", "", IF(COUNTBLANK(K970:L970)&gt;0, 'order-admin-units'!$B$2+1, VLOOKUP(K970&amp;"@"&amp;L970, orderadmin, 2))))</f>
        <v/>
      </c>
      <c r="Z970" s="147" t="str">
        <f t="shared" si="109"/>
        <v/>
      </c>
      <c r="AA970" s="147" t="str">
        <f t="shared" si="110"/>
        <v/>
      </c>
      <c r="AB970" s="147" t="str">
        <f t="shared" si="111"/>
        <v/>
      </c>
      <c r="AC970" s="147" t="str">
        <f t="shared" si="107"/>
        <v/>
      </c>
      <c r="AD970" s="11" t="str">
        <f t="shared" si="112"/>
        <v/>
      </c>
      <c r="AE970" s="11" t="str">
        <f t="array" ref="AE970">IF(COUNTBLANK(D970)=1,"",IF(OR($H$2="y",$H$2="m"),IF(AA970=AA969,IF(OR(AB970=$AB$4:$AB969)=FALSE,AE969&amp;C970,AE969),"("&amp;C970)&amp;IF(AA970=AA971,IF(OR(AB971=$AB$4:$AB970)=FALSE,", ",""),") "),""))</f>
        <v/>
      </c>
      <c r="AF970" s="11" t="str">
        <f t="array" ref="AF970">IF((COUNTBLANK(D970)=0)*OR($H$2="y",$H$2="m"),IFERROR(LEFT(C970, FIND(" ",C970)-1), C970),"")</f>
        <v/>
      </c>
      <c r="AG970" s="11" t="str">
        <f t="array" ref="AG970">IF(COUNTBLANK(D970)=1,"",IF(OR($H$2="y",$H$2="m"),IF(AA970=AA969,IF(OR(AC970=$AC$4:$AC969)=FALSE,AG969&amp;AF970,AG969),"("&amp;AF970)&amp;IF(AA970=AA971,IF(OR(AC971=$AC$4:$AC970)=FALSE,", ",""),") "),""))</f>
        <v/>
      </c>
      <c r="AH970" s="10" t="str">
        <f>IF((COUNTBLANK(D970)=1),"",IF(D970=D969,AH969,"")&amp;IF(B969&lt;&gt;B970,((IF(COUNTBLANK(E970)=1,$D$3&amp;"Non-type material: "&amp;$D$3,$D$3&amp;INDEX('type-categories'!$A$2:$B$100,MATCH(E970,'type-categories'!$A$2:$A$100,0),2)&amp;$D$3))),"")&amp;(IF(K970&lt;&gt;K969,$C$2&amp;UPPER(K970)&amp;$C$2&amp;$K$3&amp;" ",(IF(B970&lt;&gt;B969,$C$2&amp;UPPER(K970)&amp;$C$2&amp;$K$3&amp;" ",""))))&amp;IF((AA970&lt;&gt;AA971)*($H$2="y"),AD970&amp;AE970,IF((AA970&lt;&gt;AA971)*($H$2="m"),AD970&amp;AG970,IF(($H$2&lt;&gt;"m")*($H$2&lt;&gt;"Y"),(IF(F970=0,"",F970&amp;" "&amp;$F$4&amp;" "))&amp;(IF(G970=0,"",G970&amp;" "&amp;$G$4&amp;" "))&amp;(IF(H970=0,"",H970&amp;" "&amp;H$4&amp;" "))&amp;(IF(I970=0,"",I970&amp;" "&amp;$I$4&amp;" "))&amp;(IF(J970=0,"",J970&amp;" "&amp;$J$4&amp;" ")),"")))&amp;"; "&amp;IF((B970=B969)*(AA970=AA969), "same collecting data; ", IF((B970=B969)*(Z969=Z970),"same locality; ",(IF(COUNTBLANK(L970)=1,"",$D$2&amp;L970&amp;$L$3&amp;" "&amp;$D$2))&amp;(IF(COUNTBLANK(M970)=1,"",$E$2&amp;M970&amp;$E$2&amp;", "))&amp;(IF(COUNTBLANK(N970)=1,"",N970&amp;"; "))&amp;(IF(COUNTBLANK(O970)=1,"",O970&amp;"; ")))&amp;(IF(COUNTBLANK(P970)=1,"",P970&amp;"; "))&amp;(IF(COUNTBLANK(Q970)=1,"",Q970&amp;"; "))&amp;(IF(COUNTBLANK(R970)=1,"",R970&amp;"m, "))&amp;IF((COUNTBLANK(S970)=0)*(S970&lt;&gt;S969), S970&amp;"; ","")&amp;(IF(COUNTBLANK(U970)=1,"",U970&amp;"; "))&amp;(IF(COUNTBLANK(T970)=1,"",IF(COUNTBLANK(F$2)=1,T970&amp;"; ",T970&amp;" "&amp;F$2&amp;"; "))))&amp;(IF(COUNTBLANK(V970)=1,"",V970&amp;"; "))&amp;IF((COUNTBLANK(C970)=1),"",C970)&amp;IF((B970=B971)*(K970=K971)*(L970=L971)*(M970=M971),IF(($H$2&lt;&gt;"m")*($H$2&lt;&gt;"Y"), " • ", IF((ISNUMBER(FIND(")",AE970))), " • ", "")),IF((B970=B971)*(K970=K971)," • ",". ")))</f>
        <v/>
      </c>
      <c r="AI970" s="1"/>
    </row>
    <row r="971" spans="1:35" x14ac:dyDescent="0.25">
      <c r="A971" s="3" t="str">
        <f t="shared" si="108"/>
        <v/>
      </c>
      <c r="B971" s="53" t="str">
        <f t="shared" si="106"/>
        <v/>
      </c>
      <c r="C971" s="57"/>
      <c r="D971" s="57"/>
      <c r="E971" s="57"/>
      <c r="F971" s="57"/>
      <c r="G971" s="57"/>
      <c r="H971" s="57"/>
      <c r="I971" s="57"/>
      <c r="J971" s="57"/>
      <c r="K971" s="57"/>
      <c r="L971" s="57"/>
      <c r="M971" s="54"/>
      <c r="N971" s="57"/>
      <c r="O971" s="58"/>
      <c r="P971" s="58"/>
      <c r="Q971" s="58"/>
      <c r="R971" s="58"/>
      <c r="S971" s="54"/>
      <c r="T971" s="57"/>
      <c r="U971" s="57"/>
      <c r="V971" s="57"/>
      <c r="W971" s="57"/>
      <c r="X971" s="147" t="str">
        <f>IF(COUNTBLANK(D971)=1,"",IF('order-admin-units'!$I$1&lt;&gt;"y", "", IF(COUNTBLANK(K971)=1, 'order-admin-units'!$B$1+1, VLOOKUP(K971, ordercountry, 2))))</f>
        <v/>
      </c>
      <c r="Y971" s="147" t="str">
        <f>IF(COUNTBLANK(D971)=1,"",IF('order-admin-units'!$I$1&lt;&gt;"y", "", IF(COUNTBLANK(K971:L971)&gt;0, 'order-admin-units'!$B$2+1, VLOOKUP(K971&amp;"@"&amp;L971, orderadmin, 2))))</f>
        <v/>
      </c>
      <c r="Z971" s="147" t="str">
        <f t="shared" si="109"/>
        <v/>
      </c>
      <c r="AA971" s="147" t="str">
        <f t="shared" si="110"/>
        <v/>
      </c>
      <c r="AB971" s="147" t="str">
        <f t="shared" si="111"/>
        <v/>
      </c>
      <c r="AC971" s="147" t="str">
        <f t="shared" si="107"/>
        <v/>
      </c>
      <c r="AD971" s="11" t="str">
        <f t="shared" si="112"/>
        <v/>
      </c>
      <c r="AE971" s="11" t="str">
        <f t="array" ref="AE971">IF(COUNTBLANK(D971)=1,"",IF(OR($H$2="y",$H$2="m"),IF(AA971=AA970,IF(OR(AB971=$AB$4:$AB970)=FALSE,AE970&amp;C971,AE970),"("&amp;C971)&amp;IF(AA971=AA972,IF(OR(AB972=$AB$4:$AB971)=FALSE,", ",""),") "),""))</f>
        <v/>
      </c>
      <c r="AF971" s="11" t="str">
        <f t="array" ref="AF971">IF((COUNTBLANK(D971)=0)*OR($H$2="y",$H$2="m"),IFERROR(LEFT(C971, FIND(" ",C971)-1), C971),"")</f>
        <v/>
      </c>
      <c r="AG971" s="11" t="str">
        <f t="array" ref="AG971">IF(COUNTBLANK(D971)=1,"",IF(OR($H$2="y",$H$2="m"),IF(AA971=AA970,IF(OR(AC971=$AC$4:$AC970)=FALSE,AG970&amp;AF971,AG970),"("&amp;AF971)&amp;IF(AA971=AA972,IF(OR(AC972=$AC$4:$AC971)=FALSE,", ",""),") "),""))</f>
        <v/>
      </c>
      <c r="AH971" s="10" t="str">
        <f>IF((COUNTBLANK(D971)=1),"",IF(D971=D970,AH970,"")&amp;IF(B970&lt;&gt;B971,((IF(COUNTBLANK(E971)=1,$D$3&amp;"Non-type material: "&amp;$D$3,$D$3&amp;INDEX('type-categories'!$A$2:$B$100,MATCH(E971,'type-categories'!$A$2:$A$100,0),2)&amp;$D$3))),"")&amp;(IF(K971&lt;&gt;K970,$C$2&amp;UPPER(K971)&amp;$C$2&amp;$K$3&amp;" ",(IF(B971&lt;&gt;B970,$C$2&amp;UPPER(K971)&amp;$C$2&amp;$K$3&amp;" ",""))))&amp;IF((AA971&lt;&gt;AA972)*($H$2="y"),AD971&amp;AE971,IF((AA971&lt;&gt;AA972)*($H$2="m"),AD971&amp;AG971,IF(($H$2&lt;&gt;"m")*($H$2&lt;&gt;"Y"),(IF(F971=0,"",F971&amp;" "&amp;$F$4&amp;" "))&amp;(IF(G971=0,"",G971&amp;" "&amp;$G$4&amp;" "))&amp;(IF(H971=0,"",H971&amp;" "&amp;H$4&amp;" "))&amp;(IF(I971=0,"",I971&amp;" "&amp;$I$4&amp;" "))&amp;(IF(J971=0,"",J971&amp;" "&amp;$J$4&amp;" ")),"")))&amp;"; "&amp;IF((B971=B970)*(AA971=AA970), "same collecting data; ", IF((B971=B970)*(Z970=Z971),"same locality; ",(IF(COUNTBLANK(L971)=1,"",$D$2&amp;L971&amp;$L$3&amp;" "&amp;$D$2))&amp;(IF(COUNTBLANK(M971)=1,"",$E$2&amp;M971&amp;$E$2&amp;", "))&amp;(IF(COUNTBLANK(N971)=1,"",N971&amp;"; "))&amp;(IF(COUNTBLANK(O971)=1,"",O971&amp;"; ")))&amp;(IF(COUNTBLANK(P971)=1,"",P971&amp;"; "))&amp;(IF(COUNTBLANK(Q971)=1,"",Q971&amp;"; "))&amp;(IF(COUNTBLANK(R971)=1,"",R971&amp;"m, "))&amp;IF((COUNTBLANK(S971)=0)*(S971&lt;&gt;S970), S971&amp;"; ","")&amp;(IF(COUNTBLANK(U971)=1,"",U971&amp;"; "))&amp;(IF(COUNTBLANK(T971)=1,"",IF(COUNTBLANK(F$2)=1,T971&amp;"; ",T971&amp;" "&amp;F$2&amp;"; "))))&amp;(IF(COUNTBLANK(V971)=1,"",V971&amp;"; "))&amp;IF((COUNTBLANK(C971)=1),"",C971)&amp;IF((B971=B972)*(K971=K972)*(L971=L972)*(M971=M972),IF(($H$2&lt;&gt;"m")*($H$2&lt;&gt;"Y"), " • ", IF((ISNUMBER(FIND(")",AE971))), " • ", "")),IF((B971=B972)*(K971=K972)," • ",". ")))</f>
        <v/>
      </c>
      <c r="AI971" s="1"/>
    </row>
    <row r="972" spans="1:35" x14ac:dyDescent="0.25">
      <c r="A972" s="3" t="str">
        <f t="shared" si="108"/>
        <v/>
      </c>
      <c r="B972" s="53" t="str">
        <f t="shared" si="106"/>
        <v/>
      </c>
      <c r="C972" s="57"/>
      <c r="D972" s="57"/>
      <c r="E972" s="57"/>
      <c r="F972" s="57"/>
      <c r="G972" s="57"/>
      <c r="H972" s="57"/>
      <c r="I972" s="57"/>
      <c r="J972" s="57"/>
      <c r="K972" s="57"/>
      <c r="L972" s="57"/>
      <c r="M972" s="54"/>
      <c r="N972" s="57"/>
      <c r="O972" s="58"/>
      <c r="P972" s="58"/>
      <c r="Q972" s="58"/>
      <c r="R972" s="58"/>
      <c r="S972" s="54"/>
      <c r="T972" s="57"/>
      <c r="U972" s="57"/>
      <c r="V972" s="57"/>
      <c r="W972" s="57"/>
      <c r="X972" s="147" t="str">
        <f>IF(COUNTBLANK(D972)=1,"",IF('order-admin-units'!$I$1&lt;&gt;"y", "", IF(COUNTBLANK(K972)=1, 'order-admin-units'!$B$1+1, VLOOKUP(K972, ordercountry, 2))))</f>
        <v/>
      </c>
      <c r="Y972" s="147" t="str">
        <f>IF(COUNTBLANK(D972)=1,"",IF('order-admin-units'!$I$1&lt;&gt;"y", "", IF(COUNTBLANK(K972:L972)&gt;0, 'order-admin-units'!$B$2+1, VLOOKUP(K972&amp;"@"&amp;L972, orderadmin, 2))))</f>
        <v/>
      </c>
      <c r="Z972" s="147" t="str">
        <f t="shared" si="109"/>
        <v/>
      </c>
      <c r="AA972" s="147" t="str">
        <f t="shared" si="110"/>
        <v/>
      </c>
      <c r="AB972" s="147" t="str">
        <f t="shared" si="111"/>
        <v/>
      </c>
      <c r="AC972" s="147" t="str">
        <f t="shared" si="107"/>
        <v/>
      </c>
      <c r="AD972" s="11" t="str">
        <f t="shared" si="112"/>
        <v/>
      </c>
      <c r="AE972" s="11" t="str">
        <f t="array" ref="AE972">IF(COUNTBLANK(D972)=1,"",IF(OR($H$2="y",$H$2="m"),IF(AA972=AA971,IF(OR(AB972=$AB$4:$AB971)=FALSE,AE971&amp;C972,AE971),"("&amp;C972)&amp;IF(AA972=AA973,IF(OR(AB973=$AB$4:$AB972)=FALSE,", ",""),") "),""))</f>
        <v/>
      </c>
      <c r="AF972" s="11" t="str">
        <f t="array" ref="AF972">IF((COUNTBLANK(D972)=0)*OR($H$2="y",$H$2="m"),IFERROR(LEFT(C972, FIND(" ",C972)-1), C972),"")</f>
        <v/>
      </c>
      <c r="AG972" s="11" t="str">
        <f t="array" ref="AG972">IF(COUNTBLANK(D972)=1,"",IF(OR($H$2="y",$H$2="m"),IF(AA972=AA971,IF(OR(AC972=$AC$4:$AC971)=FALSE,AG971&amp;AF972,AG971),"("&amp;AF972)&amp;IF(AA972=AA973,IF(OR(AC973=$AC$4:$AC972)=FALSE,", ",""),") "),""))</f>
        <v/>
      </c>
      <c r="AH972" s="10" t="str">
        <f>IF((COUNTBLANK(D972)=1),"",IF(D972=D971,AH971,"")&amp;IF(B971&lt;&gt;B972,((IF(COUNTBLANK(E972)=1,$D$3&amp;"Non-type material: "&amp;$D$3,$D$3&amp;INDEX('type-categories'!$A$2:$B$100,MATCH(E972,'type-categories'!$A$2:$A$100,0),2)&amp;$D$3))),"")&amp;(IF(K972&lt;&gt;K971,$C$2&amp;UPPER(K972)&amp;$C$2&amp;$K$3&amp;" ",(IF(B972&lt;&gt;B971,$C$2&amp;UPPER(K972)&amp;$C$2&amp;$K$3&amp;" ",""))))&amp;IF((AA972&lt;&gt;AA973)*($H$2="y"),AD972&amp;AE972,IF((AA972&lt;&gt;AA973)*($H$2="m"),AD972&amp;AG972,IF(($H$2&lt;&gt;"m")*($H$2&lt;&gt;"Y"),(IF(F972=0,"",F972&amp;" "&amp;$F$4&amp;" "))&amp;(IF(G972=0,"",G972&amp;" "&amp;$G$4&amp;" "))&amp;(IF(H972=0,"",H972&amp;" "&amp;H$4&amp;" "))&amp;(IF(I972=0,"",I972&amp;" "&amp;$I$4&amp;" "))&amp;(IF(J972=0,"",J972&amp;" "&amp;$J$4&amp;" ")),"")))&amp;"; "&amp;IF((B972=B971)*(AA972=AA971), "same collecting data; ", IF((B972=B971)*(Z971=Z972),"same locality; ",(IF(COUNTBLANK(L972)=1,"",$D$2&amp;L972&amp;$L$3&amp;" "&amp;$D$2))&amp;(IF(COUNTBLANK(M972)=1,"",$E$2&amp;M972&amp;$E$2&amp;", "))&amp;(IF(COUNTBLANK(N972)=1,"",N972&amp;"; "))&amp;(IF(COUNTBLANK(O972)=1,"",O972&amp;"; ")))&amp;(IF(COUNTBLANK(P972)=1,"",P972&amp;"; "))&amp;(IF(COUNTBLANK(Q972)=1,"",Q972&amp;"; "))&amp;(IF(COUNTBLANK(R972)=1,"",R972&amp;"m, "))&amp;IF((COUNTBLANK(S972)=0)*(S972&lt;&gt;S971), S972&amp;"; ","")&amp;(IF(COUNTBLANK(U972)=1,"",U972&amp;"; "))&amp;(IF(COUNTBLANK(T972)=1,"",IF(COUNTBLANK(F$2)=1,T972&amp;"; ",T972&amp;" "&amp;F$2&amp;"; "))))&amp;(IF(COUNTBLANK(V972)=1,"",V972&amp;"; "))&amp;IF((COUNTBLANK(C972)=1),"",C972)&amp;IF((B972=B973)*(K972=K973)*(L972=L973)*(M972=M973),IF(($H$2&lt;&gt;"m")*($H$2&lt;&gt;"Y"), " • ", IF((ISNUMBER(FIND(")",AE972))), " • ", "")),IF((B972=B973)*(K972=K973)," • ",". ")))</f>
        <v/>
      </c>
      <c r="AI972" s="1"/>
    </row>
    <row r="973" spans="1:35" x14ac:dyDescent="0.25">
      <c r="A973" s="3" t="str">
        <f t="shared" si="108"/>
        <v/>
      </c>
      <c r="B973" s="53" t="str">
        <f t="shared" si="106"/>
        <v/>
      </c>
      <c r="C973" s="57"/>
      <c r="D973" s="57"/>
      <c r="E973" s="57"/>
      <c r="F973" s="57"/>
      <c r="G973" s="57"/>
      <c r="H973" s="57"/>
      <c r="I973" s="57"/>
      <c r="J973" s="57"/>
      <c r="K973" s="57"/>
      <c r="L973" s="57"/>
      <c r="M973" s="54"/>
      <c r="N973" s="57"/>
      <c r="O973" s="58"/>
      <c r="P973" s="58"/>
      <c r="Q973" s="58"/>
      <c r="R973" s="58"/>
      <c r="S973" s="54"/>
      <c r="T973" s="57"/>
      <c r="U973" s="57"/>
      <c r="V973" s="57"/>
      <c r="W973" s="57"/>
      <c r="X973" s="147" t="str">
        <f>IF(COUNTBLANK(D973)=1,"",IF('order-admin-units'!$I$1&lt;&gt;"y", "", IF(COUNTBLANK(K973)=1, 'order-admin-units'!$B$1+1, VLOOKUP(K973, ordercountry, 2))))</f>
        <v/>
      </c>
      <c r="Y973" s="147" t="str">
        <f>IF(COUNTBLANK(D973)=1,"",IF('order-admin-units'!$I$1&lt;&gt;"y", "", IF(COUNTBLANK(K973:L973)&gt;0, 'order-admin-units'!$B$2+1, VLOOKUP(K973&amp;"@"&amp;L973, orderadmin, 2))))</f>
        <v/>
      </c>
      <c r="Z973" s="147" t="str">
        <f t="shared" si="109"/>
        <v/>
      </c>
      <c r="AA973" s="147" t="str">
        <f t="shared" si="110"/>
        <v/>
      </c>
      <c r="AB973" s="147" t="str">
        <f t="shared" si="111"/>
        <v/>
      </c>
      <c r="AC973" s="147" t="str">
        <f t="shared" si="107"/>
        <v/>
      </c>
      <c r="AD973" s="11" t="str">
        <f t="shared" si="112"/>
        <v/>
      </c>
      <c r="AE973" s="11" t="str">
        <f t="array" ref="AE973">IF(COUNTBLANK(D973)=1,"",IF(OR($H$2="y",$H$2="m"),IF(AA973=AA972,IF(OR(AB973=$AB$4:$AB972)=FALSE,AE972&amp;C973,AE972),"("&amp;C973)&amp;IF(AA973=AA974,IF(OR(AB974=$AB$4:$AB973)=FALSE,", ",""),") "),""))</f>
        <v/>
      </c>
      <c r="AF973" s="11" t="str">
        <f t="array" ref="AF973">IF((COUNTBLANK(D973)=0)*OR($H$2="y",$H$2="m"),IFERROR(LEFT(C973, FIND(" ",C973)-1), C973),"")</f>
        <v/>
      </c>
      <c r="AG973" s="11" t="str">
        <f t="array" ref="AG973">IF(COUNTBLANK(D973)=1,"",IF(OR($H$2="y",$H$2="m"),IF(AA973=AA972,IF(OR(AC973=$AC$4:$AC972)=FALSE,AG972&amp;AF973,AG972),"("&amp;AF973)&amp;IF(AA973=AA974,IF(OR(AC974=$AC$4:$AC973)=FALSE,", ",""),") "),""))</f>
        <v/>
      </c>
      <c r="AH973" s="10" t="str">
        <f>IF((COUNTBLANK(D973)=1),"",IF(D973=D972,AH972,"")&amp;IF(B972&lt;&gt;B973,((IF(COUNTBLANK(E973)=1,$D$3&amp;"Non-type material: "&amp;$D$3,$D$3&amp;INDEX('type-categories'!$A$2:$B$100,MATCH(E973,'type-categories'!$A$2:$A$100,0),2)&amp;$D$3))),"")&amp;(IF(K973&lt;&gt;K972,$C$2&amp;UPPER(K973)&amp;$C$2&amp;$K$3&amp;" ",(IF(B973&lt;&gt;B972,$C$2&amp;UPPER(K973)&amp;$C$2&amp;$K$3&amp;" ",""))))&amp;IF((AA973&lt;&gt;AA974)*($H$2="y"),AD973&amp;AE973,IF((AA973&lt;&gt;AA974)*($H$2="m"),AD973&amp;AG973,IF(($H$2&lt;&gt;"m")*($H$2&lt;&gt;"Y"),(IF(F973=0,"",F973&amp;" "&amp;$F$4&amp;" "))&amp;(IF(G973=0,"",G973&amp;" "&amp;$G$4&amp;" "))&amp;(IF(H973=0,"",H973&amp;" "&amp;H$4&amp;" "))&amp;(IF(I973=0,"",I973&amp;" "&amp;$I$4&amp;" "))&amp;(IF(J973=0,"",J973&amp;" "&amp;$J$4&amp;" ")),"")))&amp;"; "&amp;IF((B973=B972)*(AA973=AA972), "same collecting data; ", IF((B973=B972)*(Z972=Z973),"same locality; ",(IF(COUNTBLANK(L973)=1,"",$D$2&amp;L973&amp;$L$3&amp;" "&amp;$D$2))&amp;(IF(COUNTBLANK(M973)=1,"",$E$2&amp;M973&amp;$E$2&amp;", "))&amp;(IF(COUNTBLANK(N973)=1,"",N973&amp;"; "))&amp;(IF(COUNTBLANK(O973)=1,"",O973&amp;"; ")))&amp;(IF(COUNTBLANK(P973)=1,"",P973&amp;"; "))&amp;(IF(COUNTBLANK(Q973)=1,"",Q973&amp;"; "))&amp;(IF(COUNTBLANK(R973)=1,"",R973&amp;"m, "))&amp;IF((COUNTBLANK(S973)=0)*(S973&lt;&gt;S972), S973&amp;"; ","")&amp;(IF(COUNTBLANK(U973)=1,"",U973&amp;"; "))&amp;(IF(COUNTBLANK(T973)=1,"",IF(COUNTBLANK(F$2)=1,T973&amp;"; ",T973&amp;" "&amp;F$2&amp;"; "))))&amp;(IF(COUNTBLANK(V973)=1,"",V973&amp;"; "))&amp;IF((COUNTBLANK(C973)=1),"",C973)&amp;IF((B973=B974)*(K973=K974)*(L973=L974)*(M973=M974),IF(($H$2&lt;&gt;"m")*($H$2&lt;&gt;"Y"), " • ", IF((ISNUMBER(FIND(")",AE973))), " • ", "")),IF((B973=B974)*(K973=K974)," • ",". ")))</f>
        <v/>
      </c>
      <c r="AI973" s="1"/>
    </row>
    <row r="974" spans="1:35" x14ac:dyDescent="0.25">
      <c r="A974" s="3" t="str">
        <f t="shared" si="108"/>
        <v/>
      </c>
      <c r="B974" s="53" t="str">
        <f t="shared" si="106"/>
        <v/>
      </c>
      <c r="C974" s="57"/>
      <c r="D974" s="57"/>
      <c r="E974" s="57"/>
      <c r="F974" s="57"/>
      <c r="G974" s="57"/>
      <c r="H974" s="57"/>
      <c r="I974" s="57"/>
      <c r="J974" s="57"/>
      <c r="K974" s="57"/>
      <c r="L974" s="57"/>
      <c r="M974" s="54"/>
      <c r="N974" s="57"/>
      <c r="O974" s="58"/>
      <c r="P974" s="58"/>
      <c r="Q974" s="58"/>
      <c r="R974" s="58"/>
      <c r="S974" s="54"/>
      <c r="T974" s="57"/>
      <c r="U974" s="57"/>
      <c r="V974" s="57"/>
      <c r="W974" s="57"/>
      <c r="X974" s="147" t="str">
        <f>IF(COUNTBLANK(D974)=1,"",IF('order-admin-units'!$I$1&lt;&gt;"y", "", IF(COUNTBLANK(K974)=1, 'order-admin-units'!$B$1+1, VLOOKUP(K974, ordercountry, 2))))</f>
        <v/>
      </c>
      <c r="Y974" s="147" t="str">
        <f>IF(COUNTBLANK(D974)=1,"",IF('order-admin-units'!$I$1&lt;&gt;"y", "", IF(COUNTBLANK(K974:L974)&gt;0, 'order-admin-units'!$B$2+1, VLOOKUP(K974&amp;"@"&amp;L974, orderadmin, 2))))</f>
        <v/>
      </c>
      <c r="Z974" s="147" t="str">
        <f t="shared" si="109"/>
        <v/>
      </c>
      <c r="AA974" s="147" t="str">
        <f t="shared" si="110"/>
        <v/>
      </c>
      <c r="AB974" s="147" t="str">
        <f t="shared" si="111"/>
        <v/>
      </c>
      <c r="AC974" s="147" t="str">
        <f t="shared" si="107"/>
        <v/>
      </c>
      <c r="AD974" s="11" t="str">
        <f t="shared" si="112"/>
        <v/>
      </c>
      <c r="AE974" s="11" t="str">
        <f t="array" ref="AE974">IF(COUNTBLANK(D974)=1,"",IF(OR($H$2="y",$H$2="m"),IF(AA974=AA973,IF(OR(AB974=$AB$4:$AB973)=FALSE,AE973&amp;C974,AE973),"("&amp;C974)&amp;IF(AA974=AA975,IF(OR(AB975=$AB$4:$AB974)=FALSE,", ",""),") "),""))</f>
        <v/>
      </c>
      <c r="AF974" s="11" t="str">
        <f t="array" ref="AF974">IF((COUNTBLANK(D974)=0)*OR($H$2="y",$H$2="m"),IFERROR(LEFT(C974, FIND(" ",C974)-1), C974),"")</f>
        <v/>
      </c>
      <c r="AG974" s="11" t="str">
        <f t="array" ref="AG974">IF(COUNTBLANK(D974)=1,"",IF(OR($H$2="y",$H$2="m"),IF(AA974=AA973,IF(OR(AC974=$AC$4:$AC973)=FALSE,AG973&amp;AF974,AG973),"("&amp;AF974)&amp;IF(AA974=AA975,IF(OR(AC975=$AC$4:$AC974)=FALSE,", ",""),") "),""))</f>
        <v/>
      </c>
      <c r="AH974" s="10" t="str">
        <f>IF((COUNTBLANK(D974)=1),"",IF(D974=D973,AH973,"")&amp;IF(B973&lt;&gt;B974,((IF(COUNTBLANK(E974)=1,$D$3&amp;"Non-type material: "&amp;$D$3,$D$3&amp;INDEX('type-categories'!$A$2:$B$100,MATCH(E974,'type-categories'!$A$2:$A$100,0),2)&amp;$D$3))),"")&amp;(IF(K974&lt;&gt;K973,$C$2&amp;UPPER(K974)&amp;$C$2&amp;$K$3&amp;" ",(IF(B974&lt;&gt;B973,$C$2&amp;UPPER(K974)&amp;$C$2&amp;$K$3&amp;" ",""))))&amp;IF((AA974&lt;&gt;AA975)*($H$2="y"),AD974&amp;AE974,IF((AA974&lt;&gt;AA975)*($H$2="m"),AD974&amp;AG974,IF(($H$2&lt;&gt;"m")*($H$2&lt;&gt;"Y"),(IF(F974=0,"",F974&amp;" "&amp;$F$4&amp;" "))&amp;(IF(G974=0,"",G974&amp;" "&amp;$G$4&amp;" "))&amp;(IF(H974=0,"",H974&amp;" "&amp;H$4&amp;" "))&amp;(IF(I974=0,"",I974&amp;" "&amp;$I$4&amp;" "))&amp;(IF(J974=0,"",J974&amp;" "&amp;$J$4&amp;" ")),"")))&amp;"; "&amp;IF((B974=B973)*(AA974=AA973), "same collecting data; ", IF((B974=B973)*(Z973=Z974),"same locality; ",(IF(COUNTBLANK(L974)=1,"",$D$2&amp;L974&amp;$L$3&amp;" "&amp;$D$2))&amp;(IF(COUNTBLANK(M974)=1,"",$E$2&amp;M974&amp;$E$2&amp;", "))&amp;(IF(COUNTBLANK(N974)=1,"",N974&amp;"; "))&amp;(IF(COUNTBLANK(O974)=1,"",O974&amp;"; ")))&amp;(IF(COUNTBLANK(P974)=1,"",P974&amp;"; "))&amp;(IF(COUNTBLANK(Q974)=1,"",Q974&amp;"; "))&amp;(IF(COUNTBLANK(R974)=1,"",R974&amp;"m, "))&amp;IF((COUNTBLANK(S974)=0)*(S974&lt;&gt;S973), S974&amp;"; ","")&amp;(IF(COUNTBLANK(U974)=1,"",U974&amp;"; "))&amp;(IF(COUNTBLANK(T974)=1,"",IF(COUNTBLANK(F$2)=1,T974&amp;"; ",T974&amp;" "&amp;F$2&amp;"; "))))&amp;(IF(COUNTBLANK(V974)=1,"",V974&amp;"; "))&amp;IF((COUNTBLANK(C974)=1),"",C974)&amp;IF((B974=B975)*(K974=K975)*(L974=L975)*(M974=M975),IF(($H$2&lt;&gt;"m")*($H$2&lt;&gt;"Y"), " • ", IF((ISNUMBER(FIND(")",AE974))), " • ", "")),IF((B974=B975)*(K974=K975)," • ",". ")))</f>
        <v/>
      </c>
      <c r="AI974" s="1"/>
    </row>
    <row r="975" spans="1:35" x14ac:dyDescent="0.25">
      <c r="A975" s="3" t="str">
        <f t="shared" si="108"/>
        <v/>
      </c>
      <c r="B975" s="53" t="str">
        <f t="shared" si="106"/>
        <v/>
      </c>
      <c r="C975" s="57"/>
      <c r="D975" s="57"/>
      <c r="E975" s="57"/>
      <c r="F975" s="57"/>
      <c r="G975" s="57"/>
      <c r="H975" s="57"/>
      <c r="I975" s="57"/>
      <c r="J975" s="57"/>
      <c r="K975" s="57"/>
      <c r="L975" s="57"/>
      <c r="M975" s="54"/>
      <c r="N975" s="57"/>
      <c r="O975" s="58"/>
      <c r="P975" s="58"/>
      <c r="Q975" s="58"/>
      <c r="R975" s="58"/>
      <c r="S975" s="54"/>
      <c r="T975" s="57"/>
      <c r="U975" s="57"/>
      <c r="V975" s="57"/>
      <c r="W975" s="57"/>
      <c r="X975" s="147" t="str">
        <f>IF(COUNTBLANK(D975)=1,"",IF('order-admin-units'!$I$1&lt;&gt;"y", "", IF(COUNTBLANK(K975)=1, 'order-admin-units'!$B$1+1, VLOOKUP(K975, ordercountry, 2))))</f>
        <v/>
      </c>
      <c r="Y975" s="147" t="str">
        <f>IF(COUNTBLANK(D975)=1,"",IF('order-admin-units'!$I$1&lt;&gt;"y", "", IF(COUNTBLANK(K975:L975)&gt;0, 'order-admin-units'!$B$2+1, VLOOKUP(K975&amp;"@"&amp;L975, orderadmin, 2))))</f>
        <v/>
      </c>
      <c r="Z975" s="147" t="str">
        <f t="shared" si="109"/>
        <v/>
      </c>
      <c r="AA975" s="147" t="str">
        <f t="shared" si="110"/>
        <v/>
      </c>
      <c r="AB975" s="147" t="str">
        <f t="shared" si="111"/>
        <v/>
      </c>
      <c r="AC975" s="147" t="str">
        <f t="shared" si="107"/>
        <v/>
      </c>
      <c r="AD975" s="11" t="str">
        <f t="shared" si="112"/>
        <v/>
      </c>
      <c r="AE975" s="11" t="str">
        <f t="array" ref="AE975">IF(COUNTBLANK(D975)=1,"",IF(OR($H$2="y",$H$2="m"),IF(AA975=AA974,IF(OR(AB975=$AB$4:$AB974)=FALSE,AE974&amp;C975,AE974),"("&amp;C975)&amp;IF(AA975=AA976,IF(OR(AB976=$AB$4:$AB975)=FALSE,", ",""),") "),""))</f>
        <v/>
      </c>
      <c r="AF975" s="11" t="str">
        <f t="array" ref="AF975">IF((COUNTBLANK(D975)=0)*OR($H$2="y",$H$2="m"),IFERROR(LEFT(C975, FIND(" ",C975)-1), C975),"")</f>
        <v/>
      </c>
      <c r="AG975" s="11" t="str">
        <f t="array" ref="AG975">IF(COUNTBLANK(D975)=1,"",IF(OR($H$2="y",$H$2="m"),IF(AA975=AA974,IF(OR(AC975=$AC$4:$AC974)=FALSE,AG974&amp;AF975,AG974),"("&amp;AF975)&amp;IF(AA975=AA976,IF(OR(AC976=$AC$4:$AC975)=FALSE,", ",""),") "),""))</f>
        <v/>
      </c>
      <c r="AH975" s="10" t="str">
        <f>IF((COUNTBLANK(D975)=1),"",IF(D975=D974,AH974,"")&amp;IF(B974&lt;&gt;B975,((IF(COUNTBLANK(E975)=1,$D$3&amp;"Non-type material: "&amp;$D$3,$D$3&amp;INDEX('type-categories'!$A$2:$B$100,MATCH(E975,'type-categories'!$A$2:$A$100,0),2)&amp;$D$3))),"")&amp;(IF(K975&lt;&gt;K974,$C$2&amp;UPPER(K975)&amp;$C$2&amp;$K$3&amp;" ",(IF(B975&lt;&gt;B974,$C$2&amp;UPPER(K975)&amp;$C$2&amp;$K$3&amp;" ",""))))&amp;IF((AA975&lt;&gt;AA976)*($H$2="y"),AD975&amp;AE975,IF((AA975&lt;&gt;AA976)*($H$2="m"),AD975&amp;AG975,IF(($H$2&lt;&gt;"m")*($H$2&lt;&gt;"Y"),(IF(F975=0,"",F975&amp;" "&amp;$F$4&amp;" "))&amp;(IF(G975=0,"",G975&amp;" "&amp;$G$4&amp;" "))&amp;(IF(H975=0,"",H975&amp;" "&amp;H$4&amp;" "))&amp;(IF(I975=0,"",I975&amp;" "&amp;$I$4&amp;" "))&amp;(IF(J975=0,"",J975&amp;" "&amp;$J$4&amp;" ")),"")))&amp;"; "&amp;IF((B975=B974)*(AA975=AA974), "same collecting data; ", IF((B975=B974)*(Z974=Z975),"same locality; ",(IF(COUNTBLANK(L975)=1,"",$D$2&amp;L975&amp;$L$3&amp;" "&amp;$D$2))&amp;(IF(COUNTBLANK(M975)=1,"",$E$2&amp;M975&amp;$E$2&amp;", "))&amp;(IF(COUNTBLANK(N975)=1,"",N975&amp;"; "))&amp;(IF(COUNTBLANK(O975)=1,"",O975&amp;"; ")))&amp;(IF(COUNTBLANK(P975)=1,"",P975&amp;"; "))&amp;(IF(COUNTBLANK(Q975)=1,"",Q975&amp;"; "))&amp;(IF(COUNTBLANK(R975)=1,"",R975&amp;"m, "))&amp;IF((COUNTBLANK(S975)=0)*(S975&lt;&gt;S974), S975&amp;"; ","")&amp;(IF(COUNTBLANK(U975)=1,"",U975&amp;"; "))&amp;(IF(COUNTBLANK(T975)=1,"",IF(COUNTBLANK(F$2)=1,T975&amp;"; ",T975&amp;" "&amp;F$2&amp;"; "))))&amp;(IF(COUNTBLANK(V975)=1,"",V975&amp;"; "))&amp;IF((COUNTBLANK(C975)=1),"",C975)&amp;IF((B975=B976)*(K975=K976)*(L975=L976)*(M975=M976),IF(($H$2&lt;&gt;"m")*($H$2&lt;&gt;"Y"), " • ", IF((ISNUMBER(FIND(")",AE975))), " • ", "")),IF((B975=B976)*(K975=K976)," • ",". ")))</f>
        <v/>
      </c>
      <c r="AI975" s="1"/>
    </row>
    <row r="976" spans="1:35" x14ac:dyDescent="0.25">
      <c r="A976" s="3" t="str">
        <f t="shared" si="108"/>
        <v/>
      </c>
      <c r="B976" s="53" t="str">
        <f t="shared" si="106"/>
        <v/>
      </c>
      <c r="C976" s="57"/>
      <c r="D976" s="57"/>
      <c r="E976" s="57"/>
      <c r="F976" s="57"/>
      <c r="G976" s="57"/>
      <c r="H976" s="57"/>
      <c r="I976" s="57"/>
      <c r="J976" s="57"/>
      <c r="K976" s="57"/>
      <c r="L976" s="57"/>
      <c r="M976" s="54"/>
      <c r="N976" s="57"/>
      <c r="O976" s="58"/>
      <c r="P976" s="58"/>
      <c r="Q976" s="58"/>
      <c r="R976" s="58"/>
      <c r="S976" s="54"/>
      <c r="T976" s="57"/>
      <c r="U976" s="57"/>
      <c r="V976" s="57"/>
      <c r="W976" s="57"/>
      <c r="X976" s="147" t="str">
        <f>IF(COUNTBLANK(D976)=1,"",IF('order-admin-units'!$I$1&lt;&gt;"y", "", IF(COUNTBLANK(K976)=1, 'order-admin-units'!$B$1+1, VLOOKUP(K976, ordercountry, 2))))</f>
        <v/>
      </c>
      <c r="Y976" s="147" t="str">
        <f>IF(COUNTBLANK(D976)=1,"",IF('order-admin-units'!$I$1&lt;&gt;"y", "", IF(COUNTBLANK(K976:L976)&gt;0, 'order-admin-units'!$B$2+1, VLOOKUP(K976&amp;"@"&amp;L976, orderadmin, 2))))</f>
        <v/>
      </c>
      <c r="Z976" s="147" t="str">
        <f t="shared" si="109"/>
        <v/>
      </c>
      <c r="AA976" s="147" t="str">
        <f t="shared" si="110"/>
        <v/>
      </c>
      <c r="AB976" s="147" t="str">
        <f t="shared" si="111"/>
        <v/>
      </c>
      <c r="AC976" s="147" t="str">
        <f t="shared" si="107"/>
        <v/>
      </c>
      <c r="AD976" s="11" t="str">
        <f t="shared" si="112"/>
        <v/>
      </c>
      <c r="AE976" s="11" t="str">
        <f t="array" ref="AE976">IF(COUNTBLANK(D976)=1,"",IF(OR($H$2="y",$H$2="m"),IF(AA976=AA975,IF(OR(AB976=$AB$4:$AB975)=FALSE,AE975&amp;C976,AE975),"("&amp;C976)&amp;IF(AA976=AA977,IF(OR(AB977=$AB$4:$AB976)=FALSE,", ",""),") "),""))</f>
        <v/>
      </c>
      <c r="AF976" s="11" t="str">
        <f t="array" ref="AF976">IF((COUNTBLANK(D976)=0)*OR($H$2="y",$H$2="m"),IFERROR(LEFT(C976, FIND(" ",C976)-1), C976),"")</f>
        <v/>
      </c>
      <c r="AG976" s="11" t="str">
        <f t="array" ref="AG976">IF(COUNTBLANK(D976)=1,"",IF(OR($H$2="y",$H$2="m"),IF(AA976=AA975,IF(OR(AC976=$AC$4:$AC975)=FALSE,AG975&amp;AF976,AG975),"("&amp;AF976)&amp;IF(AA976=AA977,IF(OR(AC977=$AC$4:$AC976)=FALSE,", ",""),") "),""))</f>
        <v/>
      </c>
      <c r="AH976" s="10" t="str">
        <f>IF((COUNTBLANK(D976)=1),"",IF(D976=D975,AH975,"")&amp;IF(B975&lt;&gt;B976,((IF(COUNTBLANK(E976)=1,$D$3&amp;"Non-type material: "&amp;$D$3,$D$3&amp;INDEX('type-categories'!$A$2:$B$100,MATCH(E976,'type-categories'!$A$2:$A$100,0),2)&amp;$D$3))),"")&amp;(IF(K976&lt;&gt;K975,$C$2&amp;UPPER(K976)&amp;$C$2&amp;$K$3&amp;" ",(IF(B976&lt;&gt;B975,$C$2&amp;UPPER(K976)&amp;$C$2&amp;$K$3&amp;" ",""))))&amp;IF((AA976&lt;&gt;AA977)*($H$2="y"),AD976&amp;AE976,IF((AA976&lt;&gt;AA977)*($H$2="m"),AD976&amp;AG976,IF(($H$2&lt;&gt;"m")*($H$2&lt;&gt;"Y"),(IF(F976=0,"",F976&amp;" "&amp;$F$4&amp;" "))&amp;(IF(G976=0,"",G976&amp;" "&amp;$G$4&amp;" "))&amp;(IF(H976=0,"",H976&amp;" "&amp;H$4&amp;" "))&amp;(IF(I976=0,"",I976&amp;" "&amp;$I$4&amp;" "))&amp;(IF(J976=0,"",J976&amp;" "&amp;$J$4&amp;" ")),"")))&amp;"; "&amp;IF((B976=B975)*(AA976=AA975), "same collecting data; ", IF((B976=B975)*(Z975=Z976),"same locality; ",(IF(COUNTBLANK(L976)=1,"",$D$2&amp;L976&amp;$L$3&amp;" "&amp;$D$2))&amp;(IF(COUNTBLANK(M976)=1,"",$E$2&amp;M976&amp;$E$2&amp;", "))&amp;(IF(COUNTBLANK(N976)=1,"",N976&amp;"; "))&amp;(IF(COUNTBLANK(O976)=1,"",O976&amp;"; ")))&amp;(IF(COUNTBLANK(P976)=1,"",P976&amp;"; "))&amp;(IF(COUNTBLANK(Q976)=1,"",Q976&amp;"; "))&amp;(IF(COUNTBLANK(R976)=1,"",R976&amp;"m, "))&amp;IF((COUNTBLANK(S976)=0)*(S976&lt;&gt;S975), S976&amp;"; ","")&amp;(IF(COUNTBLANK(U976)=1,"",U976&amp;"; "))&amp;(IF(COUNTBLANK(T976)=1,"",IF(COUNTBLANK(F$2)=1,T976&amp;"; ",T976&amp;" "&amp;F$2&amp;"; "))))&amp;(IF(COUNTBLANK(V976)=1,"",V976&amp;"; "))&amp;IF((COUNTBLANK(C976)=1),"",C976)&amp;IF((B976=B977)*(K976=K977)*(L976=L977)*(M976=M977),IF(($H$2&lt;&gt;"m")*($H$2&lt;&gt;"Y"), " • ", IF((ISNUMBER(FIND(")",AE976))), " • ", "")),IF((B976=B977)*(K976=K977)," • ",". ")))</f>
        <v/>
      </c>
      <c r="AI976" s="1"/>
    </row>
    <row r="977" spans="1:35" x14ac:dyDescent="0.25">
      <c r="A977" s="3" t="str">
        <f t="shared" si="108"/>
        <v/>
      </c>
      <c r="B977" s="53" t="str">
        <f t="shared" si="106"/>
        <v/>
      </c>
      <c r="C977" s="57"/>
      <c r="D977" s="57"/>
      <c r="E977" s="57"/>
      <c r="F977" s="57"/>
      <c r="G977" s="57"/>
      <c r="H977" s="57"/>
      <c r="I977" s="57"/>
      <c r="J977" s="57"/>
      <c r="K977" s="57"/>
      <c r="L977" s="57"/>
      <c r="M977" s="54"/>
      <c r="N977" s="57"/>
      <c r="O977" s="58"/>
      <c r="P977" s="58"/>
      <c r="Q977" s="58"/>
      <c r="R977" s="58"/>
      <c r="S977" s="54"/>
      <c r="T977" s="57"/>
      <c r="U977" s="57"/>
      <c r="V977" s="57"/>
      <c r="W977" s="57"/>
      <c r="X977" s="147" t="str">
        <f>IF(COUNTBLANK(D977)=1,"",IF('order-admin-units'!$I$1&lt;&gt;"y", "", IF(COUNTBLANK(K977)=1, 'order-admin-units'!$B$1+1, VLOOKUP(K977, ordercountry, 2))))</f>
        <v/>
      </c>
      <c r="Y977" s="147" t="str">
        <f>IF(COUNTBLANK(D977)=1,"",IF('order-admin-units'!$I$1&lt;&gt;"y", "", IF(COUNTBLANK(K977:L977)&gt;0, 'order-admin-units'!$B$2+1, VLOOKUP(K977&amp;"@"&amp;L977, orderadmin, 2))))</f>
        <v/>
      </c>
      <c r="Z977" s="147" t="str">
        <f t="shared" si="109"/>
        <v/>
      </c>
      <c r="AA977" s="147" t="str">
        <f t="shared" si="110"/>
        <v/>
      </c>
      <c r="AB977" s="147" t="str">
        <f t="shared" si="111"/>
        <v/>
      </c>
      <c r="AC977" s="147" t="str">
        <f t="shared" si="107"/>
        <v/>
      </c>
      <c r="AD977" s="11" t="str">
        <f t="shared" si="112"/>
        <v/>
      </c>
      <c r="AE977" s="11" t="str">
        <f t="array" ref="AE977">IF(COUNTBLANK(D977)=1,"",IF(OR($H$2="y",$H$2="m"),IF(AA977=AA976,IF(OR(AB977=$AB$4:$AB976)=FALSE,AE976&amp;C977,AE976),"("&amp;C977)&amp;IF(AA977=AA978,IF(OR(AB978=$AB$4:$AB977)=FALSE,", ",""),") "),""))</f>
        <v/>
      </c>
      <c r="AF977" s="11" t="str">
        <f t="array" ref="AF977">IF((COUNTBLANK(D977)=0)*OR($H$2="y",$H$2="m"),IFERROR(LEFT(C977, FIND(" ",C977)-1), C977),"")</f>
        <v/>
      </c>
      <c r="AG977" s="11" t="str">
        <f t="array" ref="AG977">IF(COUNTBLANK(D977)=1,"",IF(OR($H$2="y",$H$2="m"),IF(AA977=AA976,IF(OR(AC977=$AC$4:$AC976)=FALSE,AG976&amp;AF977,AG976),"("&amp;AF977)&amp;IF(AA977=AA978,IF(OR(AC978=$AC$4:$AC977)=FALSE,", ",""),") "),""))</f>
        <v/>
      </c>
      <c r="AH977" s="10" t="str">
        <f>IF((COUNTBLANK(D977)=1),"",IF(D977=D976,AH976,"")&amp;IF(B976&lt;&gt;B977,((IF(COUNTBLANK(E977)=1,$D$3&amp;"Non-type material: "&amp;$D$3,$D$3&amp;INDEX('type-categories'!$A$2:$B$100,MATCH(E977,'type-categories'!$A$2:$A$100,0),2)&amp;$D$3))),"")&amp;(IF(K977&lt;&gt;K976,$C$2&amp;UPPER(K977)&amp;$C$2&amp;$K$3&amp;" ",(IF(B977&lt;&gt;B976,$C$2&amp;UPPER(K977)&amp;$C$2&amp;$K$3&amp;" ",""))))&amp;IF((AA977&lt;&gt;AA978)*($H$2="y"),AD977&amp;AE977,IF((AA977&lt;&gt;AA978)*($H$2="m"),AD977&amp;AG977,IF(($H$2&lt;&gt;"m")*($H$2&lt;&gt;"Y"),(IF(F977=0,"",F977&amp;" "&amp;$F$4&amp;" "))&amp;(IF(G977=0,"",G977&amp;" "&amp;$G$4&amp;" "))&amp;(IF(H977=0,"",H977&amp;" "&amp;H$4&amp;" "))&amp;(IF(I977=0,"",I977&amp;" "&amp;$I$4&amp;" "))&amp;(IF(J977=0,"",J977&amp;" "&amp;$J$4&amp;" ")),"")))&amp;"; "&amp;IF((B977=B976)*(AA977=AA976), "same collecting data; ", IF((B977=B976)*(Z976=Z977),"same locality; ",(IF(COUNTBLANK(L977)=1,"",$D$2&amp;L977&amp;$L$3&amp;" "&amp;$D$2))&amp;(IF(COUNTBLANK(M977)=1,"",$E$2&amp;M977&amp;$E$2&amp;", "))&amp;(IF(COUNTBLANK(N977)=1,"",N977&amp;"; "))&amp;(IF(COUNTBLANK(O977)=1,"",O977&amp;"; ")))&amp;(IF(COUNTBLANK(P977)=1,"",P977&amp;"; "))&amp;(IF(COUNTBLANK(Q977)=1,"",Q977&amp;"; "))&amp;(IF(COUNTBLANK(R977)=1,"",R977&amp;"m, "))&amp;IF((COUNTBLANK(S977)=0)*(S977&lt;&gt;S976), S977&amp;"; ","")&amp;(IF(COUNTBLANK(U977)=1,"",U977&amp;"; "))&amp;(IF(COUNTBLANK(T977)=1,"",IF(COUNTBLANK(F$2)=1,T977&amp;"; ",T977&amp;" "&amp;F$2&amp;"; "))))&amp;(IF(COUNTBLANK(V977)=1,"",V977&amp;"; "))&amp;IF((COUNTBLANK(C977)=1),"",C977)&amp;IF((B977=B978)*(K977=K978)*(L977=L978)*(M977=M978),IF(($H$2&lt;&gt;"m")*($H$2&lt;&gt;"Y"), " • ", IF((ISNUMBER(FIND(")",AE977))), " • ", "")),IF((B977=B978)*(K977=K978)," • ",". ")))</f>
        <v/>
      </c>
      <c r="AI977" s="1"/>
    </row>
    <row r="978" spans="1:35" x14ac:dyDescent="0.25">
      <c r="A978" s="3" t="str">
        <f t="shared" si="108"/>
        <v/>
      </c>
      <c r="B978" s="53" t="str">
        <f t="shared" si="106"/>
        <v/>
      </c>
      <c r="C978" s="57"/>
      <c r="D978" s="57"/>
      <c r="E978" s="57"/>
      <c r="F978" s="57"/>
      <c r="G978" s="57"/>
      <c r="H978" s="57"/>
      <c r="I978" s="57"/>
      <c r="J978" s="57"/>
      <c r="K978" s="57"/>
      <c r="L978" s="57"/>
      <c r="M978" s="54"/>
      <c r="N978" s="57"/>
      <c r="O978" s="58"/>
      <c r="P978" s="58"/>
      <c r="Q978" s="58"/>
      <c r="R978" s="58"/>
      <c r="S978" s="54"/>
      <c r="T978" s="57"/>
      <c r="U978" s="57"/>
      <c r="V978" s="57"/>
      <c r="W978" s="57"/>
      <c r="X978" s="147" t="str">
        <f>IF(COUNTBLANK(D978)=1,"",IF('order-admin-units'!$I$1&lt;&gt;"y", "", IF(COUNTBLANK(K978)=1, 'order-admin-units'!$B$1+1, VLOOKUP(K978, ordercountry, 2))))</f>
        <v/>
      </c>
      <c r="Y978" s="147" t="str">
        <f>IF(COUNTBLANK(D978)=1,"",IF('order-admin-units'!$I$1&lt;&gt;"y", "", IF(COUNTBLANK(K978:L978)&gt;0, 'order-admin-units'!$B$2+1, VLOOKUP(K978&amp;"@"&amp;L978, orderadmin, 2))))</f>
        <v/>
      </c>
      <c r="Z978" s="147" t="str">
        <f t="shared" si="109"/>
        <v/>
      </c>
      <c r="AA978" s="147" t="str">
        <f t="shared" si="110"/>
        <v/>
      </c>
      <c r="AB978" s="147" t="str">
        <f t="shared" si="111"/>
        <v/>
      </c>
      <c r="AC978" s="147" t="str">
        <f t="shared" si="107"/>
        <v/>
      </c>
      <c r="AD978" s="11" t="str">
        <f t="shared" si="112"/>
        <v/>
      </c>
      <c r="AE978" s="11" t="str">
        <f t="array" ref="AE978">IF(COUNTBLANK(D978)=1,"",IF(OR($H$2="y",$H$2="m"),IF(AA978=AA977,IF(OR(AB978=$AB$4:$AB977)=FALSE,AE977&amp;C978,AE977),"("&amp;C978)&amp;IF(AA978=AA979,IF(OR(AB979=$AB$4:$AB978)=FALSE,", ",""),") "),""))</f>
        <v/>
      </c>
      <c r="AF978" s="11" t="str">
        <f t="array" ref="AF978">IF((COUNTBLANK(D978)=0)*OR($H$2="y",$H$2="m"),IFERROR(LEFT(C978, FIND(" ",C978)-1), C978),"")</f>
        <v/>
      </c>
      <c r="AG978" s="11" t="str">
        <f t="array" ref="AG978">IF(COUNTBLANK(D978)=1,"",IF(OR($H$2="y",$H$2="m"),IF(AA978=AA977,IF(OR(AC978=$AC$4:$AC977)=FALSE,AG977&amp;AF978,AG977),"("&amp;AF978)&amp;IF(AA978=AA979,IF(OR(AC979=$AC$4:$AC978)=FALSE,", ",""),") "),""))</f>
        <v/>
      </c>
      <c r="AH978" s="10" t="str">
        <f>IF((COUNTBLANK(D978)=1),"",IF(D978=D977,AH977,"")&amp;IF(B977&lt;&gt;B978,((IF(COUNTBLANK(E978)=1,$D$3&amp;"Non-type material: "&amp;$D$3,$D$3&amp;INDEX('type-categories'!$A$2:$B$100,MATCH(E978,'type-categories'!$A$2:$A$100,0),2)&amp;$D$3))),"")&amp;(IF(K978&lt;&gt;K977,$C$2&amp;UPPER(K978)&amp;$C$2&amp;$K$3&amp;" ",(IF(B978&lt;&gt;B977,$C$2&amp;UPPER(K978)&amp;$C$2&amp;$K$3&amp;" ",""))))&amp;IF((AA978&lt;&gt;AA979)*($H$2="y"),AD978&amp;AE978,IF((AA978&lt;&gt;AA979)*($H$2="m"),AD978&amp;AG978,IF(($H$2&lt;&gt;"m")*($H$2&lt;&gt;"Y"),(IF(F978=0,"",F978&amp;" "&amp;$F$4&amp;" "))&amp;(IF(G978=0,"",G978&amp;" "&amp;$G$4&amp;" "))&amp;(IF(H978=0,"",H978&amp;" "&amp;H$4&amp;" "))&amp;(IF(I978=0,"",I978&amp;" "&amp;$I$4&amp;" "))&amp;(IF(J978=0,"",J978&amp;" "&amp;$J$4&amp;" ")),"")))&amp;"; "&amp;IF((B978=B977)*(AA978=AA977), "same collecting data; ", IF((B978=B977)*(Z977=Z978),"same locality; ",(IF(COUNTBLANK(L978)=1,"",$D$2&amp;L978&amp;$L$3&amp;" "&amp;$D$2))&amp;(IF(COUNTBLANK(M978)=1,"",$E$2&amp;M978&amp;$E$2&amp;", "))&amp;(IF(COUNTBLANK(N978)=1,"",N978&amp;"; "))&amp;(IF(COUNTBLANK(O978)=1,"",O978&amp;"; ")))&amp;(IF(COUNTBLANK(P978)=1,"",P978&amp;"; "))&amp;(IF(COUNTBLANK(Q978)=1,"",Q978&amp;"; "))&amp;(IF(COUNTBLANK(R978)=1,"",R978&amp;"m, "))&amp;IF((COUNTBLANK(S978)=0)*(S978&lt;&gt;S977), S978&amp;"; ","")&amp;(IF(COUNTBLANK(U978)=1,"",U978&amp;"; "))&amp;(IF(COUNTBLANK(T978)=1,"",IF(COUNTBLANK(F$2)=1,T978&amp;"; ",T978&amp;" "&amp;F$2&amp;"; "))))&amp;(IF(COUNTBLANK(V978)=1,"",V978&amp;"; "))&amp;IF((COUNTBLANK(C978)=1),"",C978)&amp;IF((B978=B979)*(K978=K979)*(L978=L979)*(M978=M979),IF(($H$2&lt;&gt;"m")*($H$2&lt;&gt;"Y"), " • ", IF((ISNUMBER(FIND(")",AE978))), " • ", "")),IF((B978=B979)*(K978=K979)," • ",". ")))</f>
        <v/>
      </c>
      <c r="AI978" s="1"/>
    </row>
    <row r="979" spans="1:35" x14ac:dyDescent="0.25">
      <c r="A979" s="3" t="str">
        <f t="shared" si="108"/>
        <v/>
      </c>
      <c r="B979" s="53" t="str">
        <f t="shared" si="106"/>
        <v/>
      </c>
      <c r="C979" s="57"/>
      <c r="D979" s="57"/>
      <c r="E979" s="57"/>
      <c r="F979" s="57"/>
      <c r="G979" s="57"/>
      <c r="H979" s="57"/>
      <c r="I979" s="57"/>
      <c r="J979" s="57"/>
      <c r="K979" s="57"/>
      <c r="L979" s="57"/>
      <c r="M979" s="54"/>
      <c r="N979" s="57"/>
      <c r="O979" s="58"/>
      <c r="P979" s="58"/>
      <c r="Q979" s="58"/>
      <c r="R979" s="58"/>
      <c r="S979" s="54"/>
      <c r="T979" s="57"/>
      <c r="U979" s="57"/>
      <c r="V979" s="57"/>
      <c r="W979" s="57"/>
      <c r="X979" s="147" t="str">
        <f>IF(COUNTBLANK(D979)=1,"",IF('order-admin-units'!$I$1&lt;&gt;"y", "", IF(COUNTBLANK(K979)=1, 'order-admin-units'!$B$1+1, VLOOKUP(K979, ordercountry, 2))))</f>
        <v/>
      </c>
      <c r="Y979" s="147" t="str">
        <f>IF(COUNTBLANK(D979)=1,"",IF('order-admin-units'!$I$1&lt;&gt;"y", "", IF(COUNTBLANK(K979:L979)&gt;0, 'order-admin-units'!$B$2+1, VLOOKUP(K979&amp;"@"&amp;L979, orderadmin, 2))))</f>
        <v/>
      </c>
      <c r="Z979" s="147" t="str">
        <f t="shared" si="109"/>
        <v/>
      </c>
      <c r="AA979" s="147" t="str">
        <f t="shared" si="110"/>
        <v/>
      </c>
      <c r="AB979" s="147" t="str">
        <f t="shared" si="111"/>
        <v/>
      </c>
      <c r="AC979" s="147" t="str">
        <f t="shared" si="107"/>
        <v/>
      </c>
      <c r="AD979" s="11" t="str">
        <f t="shared" si="112"/>
        <v/>
      </c>
      <c r="AE979" s="11" t="str">
        <f t="array" ref="AE979">IF(COUNTBLANK(D979)=1,"",IF(OR($H$2="y",$H$2="m"),IF(AA979=AA978,IF(OR(AB979=$AB$4:$AB978)=FALSE,AE978&amp;C979,AE978),"("&amp;C979)&amp;IF(AA979=AA980,IF(OR(AB980=$AB$4:$AB979)=FALSE,", ",""),") "),""))</f>
        <v/>
      </c>
      <c r="AF979" s="11" t="str">
        <f t="array" ref="AF979">IF((COUNTBLANK(D979)=0)*OR($H$2="y",$H$2="m"),IFERROR(LEFT(C979, FIND(" ",C979)-1), C979),"")</f>
        <v/>
      </c>
      <c r="AG979" s="11" t="str">
        <f t="array" ref="AG979">IF(COUNTBLANK(D979)=1,"",IF(OR($H$2="y",$H$2="m"),IF(AA979=AA978,IF(OR(AC979=$AC$4:$AC978)=FALSE,AG978&amp;AF979,AG978),"("&amp;AF979)&amp;IF(AA979=AA980,IF(OR(AC980=$AC$4:$AC979)=FALSE,", ",""),") "),""))</f>
        <v/>
      </c>
      <c r="AH979" s="10" t="str">
        <f>IF((COUNTBLANK(D979)=1),"",IF(D979=D978,AH978,"")&amp;IF(B978&lt;&gt;B979,((IF(COUNTBLANK(E979)=1,$D$3&amp;"Non-type material: "&amp;$D$3,$D$3&amp;INDEX('type-categories'!$A$2:$B$100,MATCH(E979,'type-categories'!$A$2:$A$100,0),2)&amp;$D$3))),"")&amp;(IF(K979&lt;&gt;K978,$C$2&amp;UPPER(K979)&amp;$C$2&amp;$K$3&amp;" ",(IF(B979&lt;&gt;B978,$C$2&amp;UPPER(K979)&amp;$C$2&amp;$K$3&amp;" ",""))))&amp;IF((AA979&lt;&gt;AA980)*($H$2="y"),AD979&amp;AE979,IF((AA979&lt;&gt;AA980)*($H$2="m"),AD979&amp;AG979,IF(($H$2&lt;&gt;"m")*($H$2&lt;&gt;"Y"),(IF(F979=0,"",F979&amp;" "&amp;$F$4&amp;" "))&amp;(IF(G979=0,"",G979&amp;" "&amp;$G$4&amp;" "))&amp;(IF(H979=0,"",H979&amp;" "&amp;H$4&amp;" "))&amp;(IF(I979=0,"",I979&amp;" "&amp;$I$4&amp;" "))&amp;(IF(J979=0,"",J979&amp;" "&amp;$J$4&amp;" ")),"")))&amp;"; "&amp;IF((B979=B978)*(AA979=AA978), "same collecting data; ", IF((B979=B978)*(Z978=Z979),"same locality; ",(IF(COUNTBLANK(L979)=1,"",$D$2&amp;L979&amp;$L$3&amp;" "&amp;$D$2))&amp;(IF(COUNTBLANK(M979)=1,"",$E$2&amp;M979&amp;$E$2&amp;", "))&amp;(IF(COUNTBLANK(N979)=1,"",N979&amp;"; "))&amp;(IF(COUNTBLANK(O979)=1,"",O979&amp;"; ")))&amp;(IF(COUNTBLANK(P979)=1,"",P979&amp;"; "))&amp;(IF(COUNTBLANK(Q979)=1,"",Q979&amp;"; "))&amp;(IF(COUNTBLANK(R979)=1,"",R979&amp;"m, "))&amp;IF((COUNTBLANK(S979)=0)*(S979&lt;&gt;S978), S979&amp;"; ","")&amp;(IF(COUNTBLANK(U979)=1,"",U979&amp;"; "))&amp;(IF(COUNTBLANK(T979)=1,"",IF(COUNTBLANK(F$2)=1,T979&amp;"; ",T979&amp;" "&amp;F$2&amp;"; "))))&amp;(IF(COUNTBLANK(V979)=1,"",V979&amp;"; "))&amp;IF((COUNTBLANK(C979)=1),"",C979)&amp;IF((B979=B980)*(K979=K980)*(L979=L980)*(M979=M980),IF(($H$2&lt;&gt;"m")*($H$2&lt;&gt;"Y"), " • ", IF((ISNUMBER(FIND(")",AE979))), " • ", "")),IF((B979=B980)*(K979=K980)," • ",". ")))</f>
        <v/>
      </c>
      <c r="AI979" s="1"/>
    </row>
    <row r="980" spans="1:35" x14ac:dyDescent="0.25">
      <c r="A980" s="3" t="str">
        <f t="shared" si="108"/>
        <v/>
      </c>
      <c r="B980" s="53" t="str">
        <f t="shared" si="106"/>
        <v/>
      </c>
      <c r="C980" s="57"/>
      <c r="D980" s="57"/>
      <c r="E980" s="57"/>
      <c r="F980" s="57"/>
      <c r="G980" s="57"/>
      <c r="H980" s="57"/>
      <c r="I980" s="57"/>
      <c r="J980" s="57"/>
      <c r="K980" s="57"/>
      <c r="L980" s="57"/>
      <c r="M980" s="54"/>
      <c r="N980" s="57"/>
      <c r="O980" s="58"/>
      <c r="P980" s="58"/>
      <c r="Q980" s="58"/>
      <c r="R980" s="58"/>
      <c r="S980" s="54"/>
      <c r="T980" s="57"/>
      <c r="U980" s="57"/>
      <c r="V980" s="57"/>
      <c r="W980" s="57"/>
      <c r="X980" s="147" t="str">
        <f>IF(COUNTBLANK(D980)=1,"",IF('order-admin-units'!$I$1&lt;&gt;"y", "", IF(COUNTBLANK(K980)=1, 'order-admin-units'!$B$1+1, VLOOKUP(K980, ordercountry, 2))))</f>
        <v/>
      </c>
      <c r="Y980" s="147" t="str">
        <f>IF(COUNTBLANK(D980)=1,"",IF('order-admin-units'!$I$1&lt;&gt;"y", "", IF(COUNTBLANK(K980:L980)&gt;0, 'order-admin-units'!$B$2+1, VLOOKUP(K980&amp;"@"&amp;L980, orderadmin, 2))))</f>
        <v/>
      </c>
      <c r="Z980" s="147" t="str">
        <f t="shared" si="109"/>
        <v/>
      </c>
      <c r="AA980" s="147" t="str">
        <f t="shared" si="110"/>
        <v/>
      </c>
      <c r="AB980" s="147" t="str">
        <f t="shared" si="111"/>
        <v/>
      </c>
      <c r="AC980" s="147" t="str">
        <f t="shared" si="107"/>
        <v/>
      </c>
      <c r="AD980" s="11" t="str">
        <f t="shared" si="112"/>
        <v/>
      </c>
      <c r="AE980" s="11" t="str">
        <f t="array" ref="AE980">IF(COUNTBLANK(D980)=1,"",IF(OR($H$2="y",$H$2="m"),IF(AA980=AA979,IF(OR(AB980=$AB$4:$AB979)=FALSE,AE979&amp;C980,AE979),"("&amp;C980)&amp;IF(AA980=AA981,IF(OR(AB981=$AB$4:$AB980)=FALSE,", ",""),") "),""))</f>
        <v/>
      </c>
      <c r="AF980" s="11" t="str">
        <f t="array" ref="AF980">IF((COUNTBLANK(D980)=0)*OR($H$2="y",$H$2="m"),IFERROR(LEFT(C980, FIND(" ",C980)-1), C980),"")</f>
        <v/>
      </c>
      <c r="AG980" s="11" t="str">
        <f t="array" ref="AG980">IF(COUNTBLANK(D980)=1,"",IF(OR($H$2="y",$H$2="m"),IF(AA980=AA979,IF(OR(AC980=$AC$4:$AC979)=FALSE,AG979&amp;AF980,AG979),"("&amp;AF980)&amp;IF(AA980=AA981,IF(OR(AC981=$AC$4:$AC980)=FALSE,", ",""),") "),""))</f>
        <v/>
      </c>
      <c r="AH980" s="10" t="str">
        <f>IF((COUNTBLANK(D980)=1),"",IF(D980=D979,AH979,"")&amp;IF(B979&lt;&gt;B980,((IF(COUNTBLANK(E980)=1,$D$3&amp;"Non-type material: "&amp;$D$3,$D$3&amp;INDEX('type-categories'!$A$2:$B$100,MATCH(E980,'type-categories'!$A$2:$A$100,0),2)&amp;$D$3))),"")&amp;(IF(K980&lt;&gt;K979,$C$2&amp;UPPER(K980)&amp;$C$2&amp;$K$3&amp;" ",(IF(B980&lt;&gt;B979,$C$2&amp;UPPER(K980)&amp;$C$2&amp;$K$3&amp;" ",""))))&amp;IF((AA980&lt;&gt;AA981)*($H$2="y"),AD980&amp;AE980,IF((AA980&lt;&gt;AA981)*($H$2="m"),AD980&amp;AG980,IF(($H$2&lt;&gt;"m")*($H$2&lt;&gt;"Y"),(IF(F980=0,"",F980&amp;" "&amp;$F$4&amp;" "))&amp;(IF(G980=0,"",G980&amp;" "&amp;$G$4&amp;" "))&amp;(IF(H980=0,"",H980&amp;" "&amp;H$4&amp;" "))&amp;(IF(I980=0,"",I980&amp;" "&amp;$I$4&amp;" "))&amp;(IF(J980=0,"",J980&amp;" "&amp;$J$4&amp;" ")),"")))&amp;"; "&amp;IF((B980=B979)*(AA980=AA979), "same collecting data; ", IF((B980=B979)*(Z979=Z980),"same locality; ",(IF(COUNTBLANK(L980)=1,"",$D$2&amp;L980&amp;$L$3&amp;" "&amp;$D$2))&amp;(IF(COUNTBLANK(M980)=1,"",$E$2&amp;M980&amp;$E$2&amp;", "))&amp;(IF(COUNTBLANK(N980)=1,"",N980&amp;"; "))&amp;(IF(COUNTBLANK(O980)=1,"",O980&amp;"; ")))&amp;(IF(COUNTBLANK(P980)=1,"",P980&amp;"; "))&amp;(IF(COUNTBLANK(Q980)=1,"",Q980&amp;"; "))&amp;(IF(COUNTBLANK(R980)=1,"",R980&amp;"m, "))&amp;IF((COUNTBLANK(S980)=0)*(S980&lt;&gt;S979), S980&amp;"; ","")&amp;(IF(COUNTBLANK(U980)=1,"",U980&amp;"; "))&amp;(IF(COUNTBLANK(T980)=1,"",IF(COUNTBLANK(F$2)=1,T980&amp;"; ",T980&amp;" "&amp;F$2&amp;"; "))))&amp;(IF(COUNTBLANK(V980)=1,"",V980&amp;"; "))&amp;IF((COUNTBLANK(C980)=1),"",C980)&amp;IF((B980=B981)*(K980=K981)*(L980=L981)*(M980=M981),IF(($H$2&lt;&gt;"m")*($H$2&lt;&gt;"Y"), " • ", IF((ISNUMBER(FIND(")",AE980))), " • ", "")),IF((B980=B981)*(K980=K981)," • ",". ")))</f>
        <v/>
      </c>
      <c r="AI980" s="1"/>
    </row>
    <row r="981" spans="1:35" x14ac:dyDescent="0.25">
      <c r="A981" s="3" t="str">
        <f t="shared" si="108"/>
        <v/>
      </c>
      <c r="B981" s="53" t="str">
        <f t="shared" si="106"/>
        <v/>
      </c>
      <c r="C981" s="57"/>
      <c r="D981" s="57"/>
      <c r="E981" s="57"/>
      <c r="F981" s="57"/>
      <c r="G981" s="57"/>
      <c r="H981" s="57"/>
      <c r="I981" s="57"/>
      <c r="J981" s="57"/>
      <c r="K981" s="57"/>
      <c r="L981" s="57"/>
      <c r="M981" s="54"/>
      <c r="N981" s="57"/>
      <c r="O981" s="58"/>
      <c r="P981" s="58"/>
      <c r="Q981" s="58"/>
      <c r="R981" s="58"/>
      <c r="S981" s="54"/>
      <c r="T981" s="57"/>
      <c r="U981" s="57"/>
      <c r="V981" s="57"/>
      <c r="W981" s="57"/>
      <c r="X981" s="147" t="str">
        <f>IF(COUNTBLANK(D981)=1,"",IF('order-admin-units'!$I$1&lt;&gt;"y", "", IF(COUNTBLANK(K981)=1, 'order-admin-units'!$B$1+1, VLOOKUP(K981, ordercountry, 2))))</f>
        <v/>
      </c>
      <c r="Y981" s="147" t="str">
        <f>IF(COUNTBLANK(D981)=1,"",IF('order-admin-units'!$I$1&lt;&gt;"y", "", IF(COUNTBLANK(K981:L981)&gt;0, 'order-admin-units'!$B$2+1, VLOOKUP(K981&amp;"@"&amp;L981, orderadmin, 2))))</f>
        <v/>
      </c>
      <c r="Z981" s="147" t="str">
        <f t="shared" si="109"/>
        <v/>
      </c>
      <c r="AA981" s="147" t="str">
        <f t="shared" si="110"/>
        <v/>
      </c>
      <c r="AB981" s="147" t="str">
        <f t="shared" si="111"/>
        <v/>
      </c>
      <c r="AC981" s="147" t="str">
        <f t="shared" si="107"/>
        <v/>
      </c>
      <c r="AD981" s="11" t="str">
        <f t="shared" si="112"/>
        <v/>
      </c>
      <c r="AE981" s="11" t="str">
        <f t="array" ref="AE981">IF(COUNTBLANK(D981)=1,"",IF(OR($H$2="y",$H$2="m"),IF(AA981=AA980,IF(OR(AB981=$AB$4:$AB980)=FALSE,AE980&amp;C981,AE980),"("&amp;C981)&amp;IF(AA981=AA982,IF(OR(AB982=$AB$4:$AB981)=FALSE,", ",""),") "),""))</f>
        <v/>
      </c>
      <c r="AF981" s="11" t="str">
        <f t="array" ref="AF981">IF((COUNTBLANK(D981)=0)*OR($H$2="y",$H$2="m"),IFERROR(LEFT(C981, FIND(" ",C981)-1), C981),"")</f>
        <v/>
      </c>
      <c r="AG981" s="11" t="str">
        <f t="array" ref="AG981">IF(COUNTBLANK(D981)=1,"",IF(OR($H$2="y",$H$2="m"),IF(AA981=AA980,IF(OR(AC981=$AC$4:$AC980)=FALSE,AG980&amp;AF981,AG980),"("&amp;AF981)&amp;IF(AA981=AA982,IF(OR(AC982=$AC$4:$AC981)=FALSE,", ",""),") "),""))</f>
        <v/>
      </c>
      <c r="AH981" s="10" t="str">
        <f>IF((COUNTBLANK(D981)=1),"",IF(D981=D980,AH980,"")&amp;IF(B980&lt;&gt;B981,((IF(COUNTBLANK(E981)=1,$D$3&amp;"Non-type material: "&amp;$D$3,$D$3&amp;INDEX('type-categories'!$A$2:$B$100,MATCH(E981,'type-categories'!$A$2:$A$100,0),2)&amp;$D$3))),"")&amp;(IF(K981&lt;&gt;K980,$C$2&amp;UPPER(K981)&amp;$C$2&amp;$K$3&amp;" ",(IF(B981&lt;&gt;B980,$C$2&amp;UPPER(K981)&amp;$C$2&amp;$K$3&amp;" ",""))))&amp;IF((AA981&lt;&gt;AA982)*($H$2="y"),AD981&amp;AE981,IF((AA981&lt;&gt;AA982)*($H$2="m"),AD981&amp;AG981,IF(($H$2&lt;&gt;"m")*($H$2&lt;&gt;"Y"),(IF(F981=0,"",F981&amp;" "&amp;$F$4&amp;" "))&amp;(IF(G981=0,"",G981&amp;" "&amp;$G$4&amp;" "))&amp;(IF(H981=0,"",H981&amp;" "&amp;H$4&amp;" "))&amp;(IF(I981=0,"",I981&amp;" "&amp;$I$4&amp;" "))&amp;(IF(J981=0,"",J981&amp;" "&amp;$J$4&amp;" ")),"")))&amp;"; "&amp;IF((B981=B980)*(AA981=AA980), "same collecting data; ", IF((B981=B980)*(Z980=Z981),"same locality; ",(IF(COUNTBLANK(L981)=1,"",$D$2&amp;L981&amp;$L$3&amp;" "&amp;$D$2))&amp;(IF(COUNTBLANK(M981)=1,"",$E$2&amp;M981&amp;$E$2&amp;", "))&amp;(IF(COUNTBLANK(N981)=1,"",N981&amp;"; "))&amp;(IF(COUNTBLANK(O981)=1,"",O981&amp;"; ")))&amp;(IF(COUNTBLANK(P981)=1,"",P981&amp;"; "))&amp;(IF(COUNTBLANK(Q981)=1,"",Q981&amp;"; "))&amp;(IF(COUNTBLANK(R981)=1,"",R981&amp;"m, "))&amp;IF((COUNTBLANK(S981)=0)*(S981&lt;&gt;S980), S981&amp;"; ","")&amp;(IF(COUNTBLANK(U981)=1,"",U981&amp;"; "))&amp;(IF(COUNTBLANK(T981)=1,"",IF(COUNTBLANK(F$2)=1,T981&amp;"; ",T981&amp;" "&amp;F$2&amp;"; "))))&amp;(IF(COUNTBLANK(V981)=1,"",V981&amp;"; "))&amp;IF((COUNTBLANK(C981)=1),"",C981)&amp;IF((B981=B982)*(K981=K982)*(L981=L982)*(M981=M982),IF(($H$2&lt;&gt;"m")*($H$2&lt;&gt;"Y"), " • ", IF((ISNUMBER(FIND(")",AE981))), " • ", "")),IF((B981=B982)*(K981=K982)," • ",". ")))</f>
        <v/>
      </c>
      <c r="AI981" s="1"/>
    </row>
    <row r="982" spans="1:35" x14ac:dyDescent="0.25">
      <c r="A982" s="3" t="str">
        <f t="shared" si="108"/>
        <v/>
      </c>
      <c r="B982" s="53" t="str">
        <f t="shared" si="106"/>
        <v/>
      </c>
      <c r="C982" s="57"/>
      <c r="D982" s="57"/>
      <c r="E982" s="57"/>
      <c r="F982" s="57"/>
      <c r="G982" s="57"/>
      <c r="H982" s="57"/>
      <c r="I982" s="57"/>
      <c r="J982" s="57"/>
      <c r="K982" s="57"/>
      <c r="L982" s="57"/>
      <c r="M982" s="54"/>
      <c r="N982" s="57"/>
      <c r="O982" s="58"/>
      <c r="P982" s="58"/>
      <c r="Q982" s="58"/>
      <c r="R982" s="58"/>
      <c r="S982" s="54"/>
      <c r="T982" s="57"/>
      <c r="U982" s="57"/>
      <c r="V982" s="57"/>
      <c r="W982" s="57"/>
      <c r="X982" s="147" t="str">
        <f>IF(COUNTBLANK(D982)=1,"",IF('order-admin-units'!$I$1&lt;&gt;"y", "", IF(COUNTBLANK(K982)=1, 'order-admin-units'!$B$1+1, VLOOKUP(K982, ordercountry, 2))))</f>
        <v/>
      </c>
      <c r="Y982" s="147" t="str">
        <f>IF(COUNTBLANK(D982)=1,"",IF('order-admin-units'!$I$1&lt;&gt;"y", "", IF(COUNTBLANK(K982:L982)&gt;0, 'order-admin-units'!$B$2+1, VLOOKUP(K982&amp;"@"&amp;L982, orderadmin, 2))))</f>
        <v/>
      </c>
      <c r="Z982" s="147" t="str">
        <f t="shared" si="109"/>
        <v/>
      </c>
      <c r="AA982" s="147" t="str">
        <f t="shared" si="110"/>
        <v/>
      </c>
      <c r="AB982" s="147" t="str">
        <f t="shared" si="111"/>
        <v/>
      </c>
      <c r="AC982" s="147" t="str">
        <f t="shared" si="107"/>
        <v/>
      </c>
      <c r="AD982" s="11" t="str">
        <f t="shared" si="112"/>
        <v/>
      </c>
      <c r="AE982" s="11" t="str">
        <f t="array" ref="AE982">IF(COUNTBLANK(D982)=1,"",IF(OR($H$2="y",$H$2="m"),IF(AA982=AA981,IF(OR(AB982=$AB$4:$AB981)=FALSE,AE981&amp;C982,AE981),"("&amp;C982)&amp;IF(AA982=AA983,IF(OR(AB983=$AB$4:$AB982)=FALSE,", ",""),") "),""))</f>
        <v/>
      </c>
      <c r="AF982" s="11" t="str">
        <f t="array" ref="AF982">IF((COUNTBLANK(D982)=0)*OR($H$2="y",$H$2="m"),IFERROR(LEFT(C982, FIND(" ",C982)-1), C982),"")</f>
        <v/>
      </c>
      <c r="AG982" s="11" t="str">
        <f t="array" ref="AG982">IF(COUNTBLANK(D982)=1,"",IF(OR($H$2="y",$H$2="m"),IF(AA982=AA981,IF(OR(AC982=$AC$4:$AC981)=FALSE,AG981&amp;AF982,AG981),"("&amp;AF982)&amp;IF(AA982=AA983,IF(OR(AC983=$AC$4:$AC982)=FALSE,", ",""),") "),""))</f>
        <v/>
      </c>
      <c r="AH982" s="10" t="str">
        <f>IF((COUNTBLANK(D982)=1),"",IF(D982=D981,AH981,"")&amp;IF(B981&lt;&gt;B982,((IF(COUNTBLANK(E982)=1,$D$3&amp;"Non-type material: "&amp;$D$3,$D$3&amp;INDEX('type-categories'!$A$2:$B$100,MATCH(E982,'type-categories'!$A$2:$A$100,0),2)&amp;$D$3))),"")&amp;(IF(K982&lt;&gt;K981,$C$2&amp;UPPER(K982)&amp;$C$2&amp;$K$3&amp;" ",(IF(B982&lt;&gt;B981,$C$2&amp;UPPER(K982)&amp;$C$2&amp;$K$3&amp;" ",""))))&amp;IF((AA982&lt;&gt;AA983)*($H$2="y"),AD982&amp;AE982,IF((AA982&lt;&gt;AA983)*($H$2="m"),AD982&amp;AG982,IF(($H$2&lt;&gt;"m")*($H$2&lt;&gt;"Y"),(IF(F982=0,"",F982&amp;" "&amp;$F$4&amp;" "))&amp;(IF(G982=0,"",G982&amp;" "&amp;$G$4&amp;" "))&amp;(IF(H982=0,"",H982&amp;" "&amp;H$4&amp;" "))&amp;(IF(I982=0,"",I982&amp;" "&amp;$I$4&amp;" "))&amp;(IF(J982=0,"",J982&amp;" "&amp;$J$4&amp;" ")),"")))&amp;"; "&amp;IF((B982=B981)*(AA982=AA981), "same collecting data; ", IF((B982=B981)*(Z981=Z982),"same locality; ",(IF(COUNTBLANK(L982)=1,"",$D$2&amp;L982&amp;$L$3&amp;" "&amp;$D$2))&amp;(IF(COUNTBLANK(M982)=1,"",$E$2&amp;M982&amp;$E$2&amp;", "))&amp;(IF(COUNTBLANK(N982)=1,"",N982&amp;"; "))&amp;(IF(COUNTBLANK(O982)=1,"",O982&amp;"; ")))&amp;(IF(COUNTBLANK(P982)=1,"",P982&amp;"; "))&amp;(IF(COUNTBLANK(Q982)=1,"",Q982&amp;"; "))&amp;(IF(COUNTBLANK(R982)=1,"",R982&amp;"m, "))&amp;IF((COUNTBLANK(S982)=0)*(S982&lt;&gt;S981), S982&amp;"; ","")&amp;(IF(COUNTBLANK(U982)=1,"",U982&amp;"; "))&amp;(IF(COUNTBLANK(T982)=1,"",IF(COUNTBLANK(F$2)=1,T982&amp;"; ",T982&amp;" "&amp;F$2&amp;"; "))))&amp;(IF(COUNTBLANK(V982)=1,"",V982&amp;"; "))&amp;IF((COUNTBLANK(C982)=1),"",C982)&amp;IF((B982=B983)*(K982=K983)*(L982=L983)*(M982=M983),IF(($H$2&lt;&gt;"m")*($H$2&lt;&gt;"Y"), " • ", IF((ISNUMBER(FIND(")",AE982))), " • ", "")),IF((B982=B983)*(K982=K983)," • ",". ")))</f>
        <v/>
      </c>
      <c r="AI982" s="1"/>
    </row>
    <row r="983" spans="1:35" x14ac:dyDescent="0.25">
      <c r="A983" s="3" t="str">
        <f t="shared" si="108"/>
        <v/>
      </c>
      <c r="B983" s="53" t="str">
        <f t="shared" si="106"/>
        <v/>
      </c>
      <c r="C983" s="57"/>
      <c r="D983" s="57"/>
      <c r="E983" s="57"/>
      <c r="F983" s="57"/>
      <c r="G983" s="57"/>
      <c r="H983" s="57"/>
      <c r="I983" s="57"/>
      <c r="J983" s="57"/>
      <c r="K983" s="57"/>
      <c r="L983" s="57"/>
      <c r="M983" s="54"/>
      <c r="N983" s="57"/>
      <c r="O983" s="58"/>
      <c r="P983" s="58"/>
      <c r="Q983" s="58"/>
      <c r="R983" s="58"/>
      <c r="S983" s="54"/>
      <c r="T983" s="57"/>
      <c r="U983" s="57"/>
      <c r="V983" s="57"/>
      <c r="W983" s="57"/>
      <c r="X983" s="147" t="str">
        <f>IF(COUNTBLANK(D983)=1,"",IF('order-admin-units'!$I$1&lt;&gt;"y", "", IF(COUNTBLANK(K983)=1, 'order-admin-units'!$B$1+1, VLOOKUP(K983, ordercountry, 2))))</f>
        <v/>
      </c>
      <c r="Y983" s="147" t="str">
        <f>IF(COUNTBLANK(D983)=1,"",IF('order-admin-units'!$I$1&lt;&gt;"y", "", IF(COUNTBLANK(K983:L983)&gt;0, 'order-admin-units'!$B$2+1, VLOOKUP(K983&amp;"@"&amp;L983, orderadmin, 2))))</f>
        <v/>
      </c>
      <c r="Z983" s="147" t="str">
        <f t="shared" si="109"/>
        <v/>
      </c>
      <c r="AA983" s="147" t="str">
        <f t="shared" si="110"/>
        <v/>
      </c>
      <c r="AB983" s="147" t="str">
        <f t="shared" si="111"/>
        <v/>
      </c>
      <c r="AC983" s="147" t="str">
        <f t="shared" si="107"/>
        <v/>
      </c>
      <c r="AD983" s="11" t="str">
        <f t="shared" si="112"/>
        <v/>
      </c>
      <c r="AE983" s="11" t="str">
        <f t="array" ref="AE983">IF(COUNTBLANK(D983)=1,"",IF(OR($H$2="y",$H$2="m"),IF(AA983=AA982,IF(OR(AB983=$AB$4:$AB982)=FALSE,AE982&amp;C983,AE982),"("&amp;C983)&amp;IF(AA983=AA984,IF(OR(AB984=$AB$4:$AB983)=FALSE,", ",""),") "),""))</f>
        <v/>
      </c>
      <c r="AF983" s="11" t="str">
        <f t="array" ref="AF983">IF((COUNTBLANK(D983)=0)*OR($H$2="y",$H$2="m"),IFERROR(LEFT(C983, FIND(" ",C983)-1), C983),"")</f>
        <v/>
      </c>
      <c r="AG983" s="11" t="str">
        <f t="array" ref="AG983">IF(COUNTBLANK(D983)=1,"",IF(OR($H$2="y",$H$2="m"),IF(AA983=AA982,IF(OR(AC983=$AC$4:$AC982)=FALSE,AG982&amp;AF983,AG982),"("&amp;AF983)&amp;IF(AA983=AA984,IF(OR(AC984=$AC$4:$AC983)=FALSE,", ",""),") "),""))</f>
        <v/>
      </c>
      <c r="AH983" s="10" t="str">
        <f>IF((COUNTBLANK(D983)=1),"",IF(D983=D982,AH982,"")&amp;IF(B982&lt;&gt;B983,((IF(COUNTBLANK(E983)=1,$D$3&amp;"Non-type material: "&amp;$D$3,$D$3&amp;INDEX('type-categories'!$A$2:$B$100,MATCH(E983,'type-categories'!$A$2:$A$100,0),2)&amp;$D$3))),"")&amp;(IF(K983&lt;&gt;K982,$C$2&amp;UPPER(K983)&amp;$C$2&amp;$K$3&amp;" ",(IF(B983&lt;&gt;B982,$C$2&amp;UPPER(K983)&amp;$C$2&amp;$K$3&amp;" ",""))))&amp;IF((AA983&lt;&gt;AA984)*($H$2="y"),AD983&amp;AE983,IF((AA983&lt;&gt;AA984)*($H$2="m"),AD983&amp;AG983,IF(($H$2&lt;&gt;"m")*($H$2&lt;&gt;"Y"),(IF(F983=0,"",F983&amp;" "&amp;$F$4&amp;" "))&amp;(IF(G983=0,"",G983&amp;" "&amp;$G$4&amp;" "))&amp;(IF(H983=0,"",H983&amp;" "&amp;H$4&amp;" "))&amp;(IF(I983=0,"",I983&amp;" "&amp;$I$4&amp;" "))&amp;(IF(J983=0,"",J983&amp;" "&amp;$J$4&amp;" ")),"")))&amp;"; "&amp;IF((B983=B982)*(AA983=AA982), "same collecting data; ", IF((B983=B982)*(Z982=Z983),"same locality; ",(IF(COUNTBLANK(L983)=1,"",$D$2&amp;L983&amp;$L$3&amp;" "&amp;$D$2))&amp;(IF(COUNTBLANK(M983)=1,"",$E$2&amp;M983&amp;$E$2&amp;", "))&amp;(IF(COUNTBLANK(N983)=1,"",N983&amp;"; "))&amp;(IF(COUNTBLANK(O983)=1,"",O983&amp;"; ")))&amp;(IF(COUNTBLANK(P983)=1,"",P983&amp;"; "))&amp;(IF(COUNTBLANK(Q983)=1,"",Q983&amp;"; "))&amp;(IF(COUNTBLANK(R983)=1,"",R983&amp;"m, "))&amp;IF((COUNTBLANK(S983)=0)*(S983&lt;&gt;S982), S983&amp;"; ","")&amp;(IF(COUNTBLANK(U983)=1,"",U983&amp;"; "))&amp;(IF(COUNTBLANK(T983)=1,"",IF(COUNTBLANK(F$2)=1,T983&amp;"; ",T983&amp;" "&amp;F$2&amp;"; "))))&amp;(IF(COUNTBLANK(V983)=1,"",V983&amp;"; "))&amp;IF((COUNTBLANK(C983)=1),"",C983)&amp;IF((B983=B984)*(K983=K984)*(L983=L984)*(M983=M984),IF(($H$2&lt;&gt;"m")*($H$2&lt;&gt;"Y"), " • ", IF((ISNUMBER(FIND(")",AE983))), " • ", "")),IF((B983=B984)*(K983=K984)," • ",". ")))</f>
        <v/>
      </c>
      <c r="AI983" s="1"/>
    </row>
    <row r="984" spans="1:35" x14ac:dyDescent="0.25">
      <c r="A984" s="3" t="str">
        <f t="shared" si="108"/>
        <v/>
      </c>
      <c r="B984" s="53" t="str">
        <f t="shared" si="106"/>
        <v/>
      </c>
      <c r="C984" s="57"/>
      <c r="D984" s="57"/>
      <c r="E984" s="57"/>
      <c r="F984" s="57"/>
      <c r="G984" s="57"/>
      <c r="H984" s="57"/>
      <c r="I984" s="57"/>
      <c r="J984" s="57"/>
      <c r="K984" s="57"/>
      <c r="L984" s="57"/>
      <c r="M984" s="54"/>
      <c r="N984" s="57"/>
      <c r="O984" s="58"/>
      <c r="P984" s="58"/>
      <c r="Q984" s="58"/>
      <c r="R984" s="58"/>
      <c r="S984" s="54"/>
      <c r="T984" s="57"/>
      <c r="U984" s="57"/>
      <c r="V984" s="57"/>
      <c r="W984" s="57"/>
      <c r="X984" s="147" t="str">
        <f>IF(COUNTBLANK(D984)=1,"",IF('order-admin-units'!$I$1&lt;&gt;"y", "", IF(COUNTBLANK(K984)=1, 'order-admin-units'!$B$1+1, VLOOKUP(K984, ordercountry, 2))))</f>
        <v/>
      </c>
      <c r="Y984" s="147" t="str">
        <f>IF(COUNTBLANK(D984)=1,"",IF('order-admin-units'!$I$1&lt;&gt;"y", "", IF(COUNTBLANK(K984:L984)&gt;0, 'order-admin-units'!$B$2+1, VLOOKUP(K984&amp;"@"&amp;L984, orderadmin, 2))))</f>
        <v/>
      </c>
      <c r="Z984" s="147" t="str">
        <f t="shared" si="109"/>
        <v/>
      </c>
      <c r="AA984" s="147" t="str">
        <f t="shared" si="110"/>
        <v/>
      </c>
      <c r="AB984" s="147" t="str">
        <f t="shared" si="111"/>
        <v/>
      </c>
      <c r="AC984" s="147" t="str">
        <f t="shared" si="107"/>
        <v/>
      </c>
      <c r="AD984" s="11" t="str">
        <f t="shared" si="112"/>
        <v/>
      </c>
      <c r="AE984" s="11" t="str">
        <f t="array" ref="AE984">IF(COUNTBLANK(D984)=1,"",IF(OR($H$2="y",$H$2="m"),IF(AA984=AA983,IF(OR(AB984=$AB$4:$AB983)=FALSE,AE983&amp;C984,AE983),"("&amp;C984)&amp;IF(AA984=AA985,IF(OR(AB985=$AB$4:$AB984)=FALSE,", ",""),") "),""))</f>
        <v/>
      </c>
      <c r="AF984" s="11" t="str">
        <f t="array" ref="AF984">IF((COUNTBLANK(D984)=0)*OR($H$2="y",$H$2="m"),IFERROR(LEFT(C984, FIND(" ",C984)-1), C984),"")</f>
        <v/>
      </c>
      <c r="AG984" s="11" t="str">
        <f t="array" ref="AG984">IF(COUNTBLANK(D984)=1,"",IF(OR($H$2="y",$H$2="m"),IF(AA984=AA983,IF(OR(AC984=$AC$4:$AC983)=FALSE,AG983&amp;AF984,AG983),"("&amp;AF984)&amp;IF(AA984=AA985,IF(OR(AC985=$AC$4:$AC984)=FALSE,", ",""),") "),""))</f>
        <v/>
      </c>
      <c r="AH984" s="10" t="str">
        <f>IF((COUNTBLANK(D984)=1),"",IF(D984=D983,AH983,"")&amp;IF(B983&lt;&gt;B984,((IF(COUNTBLANK(E984)=1,$D$3&amp;"Non-type material: "&amp;$D$3,$D$3&amp;INDEX('type-categories'!$A$2:$B$100,MATCH(E984,'type-categories'!$A$2:$A$100,0),2)&amp;$D$3))),"")&amp;(IF(K984&lt;&gt;K983,$C$2&amp;UPPER(K984)&amp;$C$2&amp;$K$3&amp;" ",(IF(B984&lt;&gt;B983,$C$2&amp;UPPER(K984)&amp;$C$2&amp;$K$3&amp;" ",""))))&amp;IF((AA984&lt;&gt;AA985)*($H$2="y"),AD984&amp;AE984,IF((AA984&lt;&gt;AA985)*($H$2="m"),AD984&amp;AG984,IF(($H$2&lt;&gt;"m")*($H$2&lt;&gt;"Y"),(IF(F984=0,"",F984&amp;" "&amp;$F$4&amp;" "))&amp;(IF(G984=0,"",G984&amp;" "&amp;$G$4&amp;" "))&amp;(IF(H984=0,"",H984&amp;" "&amp;H$4&amp;" "))&amp;(IF(I984=0,"",I984&amp;" "&amp;$I$4&amp;" "))&amp;(IF(J984=0,"",J984&amp;" "&amp;$J$4&amp;" ")),"")))&amp;"; "&amp;IF((B984=B983)*(AA984=AA983), "same collecting data; ", IF((B984=B983)*(Z983=Z984),"same locality; ",(IF(COUNTBLANK(L984)=1,"",$D$2&amp;L984&amp;$L$3&amp;" "&amp;$D$2))&amp;(IF(COUNTBLANK(M984)=1,"",$E$2&amp;M984&amp;$E$2&amp;", "))&amp;(IF(COUNTBLANK(N984)=1,"",N984&amp;"; "))&amp;(IF(COUNTBLANK(O984)=1,"",O984&amp;"; ")))&amp;(IF(COUNTBLANK(P984)=1,"",P984&amp;"; "))&amp;(IF(COUNTBLANK(Q984)=1,"",Q984&amp;"; "))&amp;(IF(COUNTBLANK(R984)=1,"",R984&amp;"m, "))&amp;IF((COUNTBLANK(S984)=0)*(S984&lt;&gt;S983), S984&amp;"; ","")&amp;(IF(COUNTBLANK(U984)=1,"",U984&amp;"; "))&amp;(IF(COUNTBLANK(T984)=1,"",IF(COUNTBLANK(F$2)=1,T984&amp;"; ",T984&amp;" "&amp;F$2&amp;"; "))))&amp;(IF(COUNTBLANK(V984)=1,"",V984&amp;"; "))&amp;IF((COUNTBLANK(C984)=1),"",C984)&amp;IF((B984=B985)*(K984=K985)*(L984=L985)*(M984=M985),IF(($H$2&lt;&gt;"m")*($H$2&lt;&gt;"Y"), " • ", IF((ISNUMBER(FIND(")",AE984))), " • ", "")),IF((B984=B985)*(K984=K985)," • ",". ")))</f>
        <v/>
      </c>
      <c r="AI984" s="1"/>
    </row>
    <row r="985" spans="1:35" x14ac:dyDescent="0.25">
      <c r="A985" s="3" t="str">
        <f t="shared" si="108"/>
        <v/>
      </c>
      <c r="B985" s="53" t="str">
        <f t="shared" si="106"/>
        <v/>
      </c>
      <c r="C985" s="57"/>
      <c r="D985" s="57"/>
      <c r="E985" s="57"/>
      <c r="F985" s="57"/>
      <c r="G985" s="57"/>
      <c r="H985" s="57"/>
      <c r="I985" s="57"/>
      <c r="J985" s="57"/>
      <c r="K985" s="57"/>
      <c r="L985" s="57"/>
      <c r="M985" s="54"/>
      <c r="N985" s="57"/>
      <c r="O985" s="58"/>
      <c r="P985" s="58"/>
      <c r="Q985" s="58"/>
      <c r="R985" s="58"/>
      <c r="S985" s="54"/>
      <c r="T985" s="57"/>
      <c r="U985" s="57"/>
      <c r="V985" s="57"/>
      <c r="W985" s="57"/>
      <c r="X985" s="147" t="str">
        <f>IF(COUNTBLANK(D985)=1,"",IF('order-admin-units'!$I$1&lt;&gt;"y", "", IF(COUNTBLANK(K985)=1, 'order-admin-units'!$B$1+1, VLOOKUP(K985, ordercountry, 2))))</f>
        <v/>
      </c>
      <c r="Y985" s="147" t="str">
        <f>IF(COUNTBLANK(D985)=1,"",IF('order-admin-units'!$I$1&lt;&gt;"y", "", IF(COUNTBLANK(K985:L985)&gt;0, 'order-admin-units'!$B$2+1, VLOOKUP(K985&amp;"@"&amp;L985, orderadmin, 2))))</f>
        <v/>
      </c>
      <c r="Z985" s="147" t="str">
        <f t="shared" si="109"/>
        <v/>
      </c>
      <c r="AA985" s="147" t="str">
        <f t="shared" si="110"/>
        <v/>
      </c>
      <c r="AB985" s="147" t="str">
        <f t="shared" si="111"/>
        <v/>
      </c>
      <c r="AC985" s="147" t="str">
        <f t="shared" si="107"/>
        <v/>
      </c>
      <c r="AD985" s="11" t="str">
        <f t="shared" si="112"/>
        <v/>
      </c>
      <c r="AE985" s="11" t="str">
        <f t="array" ref="AE985">IF(COUNTBLANK(D985)=1,"",IF(OR($H$2="y",$H$2="m"),IF(AA985=AA984,IF(OR(AB985=$AB$4:$AB984)=FALSE,AE984&amp;C985,AE984),"("&amp;C985)&amp;IF(AA985=AA986,IF(OR(AB986=$AB$4:$AB985)=FALSE,", ",""),") "),""))</f>
        <v/>
      </c>
      <c r="AF985" s="11" t="str">
        <f t="array" ref="AF985">IF((COUNTBLANK(D985)=0)*OR($H$2="y",$H$2="m"),IFERROR(LEFT(C985, FIND(" ",C985)-1), C985),"")</f>
        <v/>
      </c>
      <c r="AG985" s="11" t="str">
        <f t="array" ref="AG985">IF(COUNTBLANK(D985)=1,"",IF(OR($H$2="y",$H$2="m"),IF(AA985=AA984,IF(OR(AC985=$AC$4:$AC984)=FALSE,AG984&amp;AF985,AG984),"("&amp;AF985)&amp;IF(AA985=AA986,IF(OR(AC986=$AC$4:$AC985)=FALSE,", ",""),") "),""))</f>
        <v/>
      </c>
      <c r="AH985" s="10" t="str">
        <f>IF((COUNTBLANK(D985)=1),"",IF(D985=D984,AH984,"")&amp;IF(B984&lt;&gt;B985,((IF(COUNTBLANK(E985)=1,$D$3&amp;"Non-type material: "&amp;$D$3,$D$3&amp;INDEX('type-categories'!$A$2:$B$100,MATCH(E985,'type-categories'!$A$2:$A$100,0),2)&amp;$D$3))),"")&amp;(IF(K985&lt;&gt;K984,$C$2&amp;UPPER(K985)&amp;$C$2&amp;$K$3&amp;" ",(IF(B985&lt;&gt;B984,$C$2&amp;UPPER(K985)&amp;$C$2&amp;$K$3&amp;" ",""))))&amp;IF((AA985&lt;&gt;AA986)*($H$2="y"),AD985&amp;AE985,IF((AA985&lt;&gt;AA986)*($H$2="m"),AD985&amp;AG985,IF(($H$2&lt;&gt;"m")*($H$2&lt;&gt;"Y"),(IF(F985=0,"",F985&amp;" "&amp;$F$4&amp;" "))&amp;(IF(G985=0,"",G985&amp;" "&amp;$G$4&amp;" "))&amp;(IF(H985=0,"",H985&amp;" "&amp;H$4&amp;" "))&amp;(IF(I985=0,"",I985&amp;" "&amp;$I$4&amp;" "))&amp;(IF(J985=0,"",J985&amp;" "&amp;$J$4&amp;" ")),"")))&amp;"; "&amp;IF((B985=B984)*(AA985=AA984), "same collecting data; ", IF((B985=B984)*(Z984=Z985),"same locality; ",(IF(COUNTBLANK(L985)=1,"",$D$2&amp;L985&amp;$L$3&amp;" "&amp;$D$2))&amp;(IF(COUNTBLANK(M985)=1,"",$E$2&amp;M985&amp;$E$2&amp;", "))&amp;(IF(COUNTBLANK(N985)=1,"",N985&amp;"; "))&amp;(IF(COUNTBLANK(O985)=1,"",O985&amp;"; ")))&amp;(IF(COUNTBLANK(P985)=1,"",P985&amp;"; "))&amp;(IF(COUNTBLANK(Q985)=1,"",Q985&amp;"; "))&amp;(IF(COUNTBLANK(R985)=1,"",R985&amp;"m, "))&amp;IF((COUNTBLANK(S985)=0)*(S985&lt;&gt;S984), S985&amp;"; ","")&amp;(IF(COUNTBLANK(U985)=1,"",U985&amp;"; "))&amp;(IF(COUNTBLANK(T985)=1,"",IF(COUNTBLANK(F$2)=1,T985&amp;"; ",T985&amp;" "&amp;F$2&amp;"; "))))&amp;(IF(COUNTBLANK(V985)=1,"",V985&amp;"; "))&amp;IF((COUNTBLANK(C985)=1),"",C985)&amp;IF((B985=B986)*(K985=K986)*(L985=L986)*(M985=M986),IF(($H$2&lt;&gt;"m")*($H$2&lt;&gt;"Y"), " • ", IF((ISNUMBER(FIND(")",AE985))), " • ", "")),IF((B985=B986)*(K985=K986)," • ",". ")))</f>
        <v/>
      </c>
      <c r="AI985" s="1"/>
    </row>
    <row r="986" spans="1:35" x14ac:dyDescent="0.25">
      <c r="A986" s="3" t="str">
        <f t="shared" si="108"/>
        <v/>
      </c>
      <c r="B986" s="53" t="str">
        <f t="shared" si="106"/>
        <v/>
      </c>
      <c r="C986" s="57"/>
      <c r="D986" s="57"/>
      <c r="E986" s="57"/>
      <c r="F986" s="57"/>
      <c r="G986" s="57"/>
      <c r="H986" s="57"/>
      <c r="I986" s="57"/>
      <c r="J986" s="57"/>
      <c r="K986" s="57"/>
      <c r="L986" s="57"/>
      <c r="M986" s="54"/>
      <c r="N986" s="57"/>
      <c r="O986" s="58"/>
      <c r="P986" s="58"/>
      <c r="Q986" s="58"/>
      <c r="R986" s="58"/>
      <c r="S986" s="54"/>
      <c r="T986" s="57"/>
      <c r="U986" s="57"/>
      <c r="V986" s="57"/>
      <c r="W986" s="57"/>
      <c r="X986" s="147" t="str">
        <f>IF(COUNTBLANK(D986)=1,"",IF('order-admin-units'!$I$1&lt;&gt;"y", "", IF(COUNTBLANK(K986)=1, 'order-admin-units'!$B$1+1, VLOOKUP(K986, ordercountry, 2))))</f>
        <v/>
      </c>
      <c r="Y986" s="147" t="str">
        <f>IF(COUNTBLANK(D986)=1,"",IF('order-admin-units'!$I$1&lt;&gt;"y", "", IF(COUNTBLANK(K986:L986)&gt;0, 'order-admin-units'!$B$2+1, VLOOKUP(K986&amp;"@"&amp;L986, orderadmin, 2))))</f>
        <v/>
      </c>
      <c r="Z986" s="147" t="str">
        <f t="shared" si="109"/>
        <v/>
      </c>
      <c r="AA986" s="147" t="str">
        <f t="shared" si="110"/>
        <v/>
      </c>
      <c r="AB986" s="147" t="str">
        <f t="shared" si="111"/>
        <v/>
      </c>
      <c r="AC986" s="147" t="str">
        <f t="shared" si="107"/>
        <v/>
      </c>
      <c r="AD986" s="11" t="str">
        <f t="shared" si="112"/>
        <v/>
      </c>
      <c r="AE986" s="11" t="str">
        <f t="array" ref="AE986">IF(COUNTBLANK(D986)=1,"",IF(OR($H$2="y",$H$2="m"),IF(AA986=AA985,IF(OR(AB986=$AB$4:$AB985)=FALSE,AE985&amp;C986,AE985),"("&amp;C986)&amp;IF(AA986=AA987,IF(OR(AB987=$AB$4:$AB986)=FALSE,", ",""),") "),""))</f>
        <v/>
      </c>
      <c r="AF986" s="11" t="str">
        <f t="array" ref="AF986">IF((COUNTBLANK(D986)=0)*OR($H$2="y",$H$2="m"),IFERROR(LEFT(C986, FIND(" ",C986)-1), C986),"")</f>
        <v/>
      </c>
      <c r="AG986" s="11" t="str">
        <f t="array" ref="AG986">IF(COUNTBLANK(D986)=1,"",IF(OR($H$2="y",$H$2="m"),IF(AA986=AA985,IF(OR(AC986=$AC$4:$AC985)=FALSE,AG985&amp;AF986,AG985),"("&amp;AF986)&amp;IF(AA986=AA987,IF(OR(AC987=$AC$4:$AC986)=FALSE,", ",""),") "),""))</f>
        <v/>
      </c>
      <c r="AH986" s="10" t="str">
        <f>IF((COUNTBLANK(D986)=1),"",IF(D986=D985,AH985,"")&amp;IF(B985&lt;&gt;B986,((IF(COUNTBLANK(E986)=1,$D$3&amp;"Non-type material: "&amp;$D$3,$D$3&amp;INDEX('type-categories'!$A$2:$B$100,MATCH(E986,'type-categories'!$A$2:$A$100,0),2)&amp;$D$3))),"")&amp;(IF(K986&lt;&gt;K985,$C$2&amp;UPPER(K986)&amp;$C$2&amp;$K$3&amp;" ",(IF(B986&lt;&gt;B985,$C$2&amp;UPPER(K986)&amp;$C$2&amp;$K$3&amp;" ",""))))&amp;IF((AA986&lt;&gt;AA987)*($H$2="y"),AD986&amp;AE986,IF((AA986&lt;&gt;AA987)*($H$2="m"),AD986&amp;AG986,IF(($H$2&lt;&gt;"m")*($H$2&lt;&gt;"Y"),(IF(F986=0,"",F986&amp;" "&amp;$F$4&amp;" "))&amp;(IF(G986=0,"",G986&amp;" "&amp;$G$4&amp;" "))&amp;(IF(H986=0,"",H986&amp;" "&amp;H$4&amp;" "))&amp;(IF(I986=0,"",I986&amp;" "&amp;$I$4&amp;" "))&amp;(IF(J986=0,"",J986&amp;" "&amp;$J$4&amp;" ")),"")))&amp;"; "&amp;IF((B986=B985)*(AA986=AA985), "same collecting data; ", IF((B986=B985)*(Z985=Z986),"same locality; ",(IF(COUNTBLANK(L986)=1,"",$D$2&amp;L986&amp;$L$3&amp;" "&amp;$D$2))&amp;(IF(COUNTBLANK(M986)=1,"",$E$2&amp;M986&amp;$E$2&amp;", "))&amp;(IF(COUNTBLANK(N986)=1,"",N986&amp;"; "))&amp;(IF(COUNTBLANK(O986)=1,"",O986&amp;"; ")))&amp;(IF(COUNTBLANK(P986)=1,"",P986&amp;"; "))&amp;(IF(COUNTBLANK(Q986)=1,"",Q986&amp;"; "))&amp;(IF(COUNTBLANK(R986)=1,"",R986&amp;"m, "))&amp;IF((COUNTBLANK(S986)=0)*(S986&lt;&gt;S985), S986&amp;"; ","")&amp;(IF(COUNTBLANK(U986)=1,"",U986&amp;"; "))&amp;(IF(COUNTBLANK(T986)=1,"",IF(COUNTBLANK(F$2)=1,T986&amp;"; ",T986&amp;" "&amp;F$2&amp;"; "))))&amp;(IF(COUNTBLANK(V986)=1,"",V986&amp;"; "))&amp;IF((COUNTBLANK(C986)=1),"",C986)&amp;IF((B986=B987)*(K986=K987)*(L986=L987)*(M986=M987),IF(($H$2&lt;&gt;"m")*($H$2&lt;&gt;"Y"), " • ", IF((ISNUMBER(FIND(")",AE986))), " • ", "")),IF((B986=B987)*(K986=K987)," • ",". ")))</f>
        <v/>
      </c>
      <c r="AI986" s="1"/>
    </row>
    <row r="987" spans="1:35" x14ac:dyDescent="0.25">
      <c r="A987" s="3" t="str">
        <f t="shared" si="108"/>
        <v/>
      </c>
      <c r="B987" s="53" t="str">
        <f t="shared" si="106"/>
        <v/>
      </c>
      <c r="C987" s="57"/>
      <c r="D987" s="57"/>
      <c r="E987" s="57"/>
      <c r="F987" s="57"/>
      <c r="G987" s="57"/>
      <c r="H987" s="57"/>
      <c r="I987" s="57"/>
      <c r="J987" s="57"/>
      <c r="K987" s="57"/>
      <c r="L987" s="57"/>
      <c r="M987" s="54"/>
      <c r="N987" s="57"/>
      <c r="O987" s="58"/>
      <c r="P987" s="58"/>
      <c r="Q987" s="58"/>
      <c r="R987" s="58"/>
      <c r="S987" s="54"/>
      <c r="T987" s="57"/>
      <c r="U987" s="57"/>
      <c r="V987" s="57"/>
      <c r="W987" s="57"/>
      <c r="X987" s="147" t="str">
        <f>IF(COUNTBLANK(D987)=1,"",IF('order-admin-units'!$I$1&lt;&gt;"y", "", IF(COUNTBLANK(K987)=1, 'order-admin-units'!$B$1+1, VLOOKUP(K987, ordercountry, 2))))</f>
        <v/>
      </c>
      <c r="Y987" s="147" t="str">
        <f>IF(COUNTBLANK(D987)=1,"",IF('order-admin-units'!$I$1&lt;&gt;"y", "", IF(COUNTBLANK(K987:L987)&gt;0, 'order-admin-units'!$B$2+1, VLOOKUP(K987&amp;"@"&amp;L987, orderadmin, 2))))</f>
        <v/>
      </c>
      <c r="Z987" s="147" t="str">
        <f t="shared" si="109"/>
        <v/>
      </c>
      <c r="AA987" s="147" t="str">
        <f t="shared" si="110"/>
        <v/>
      </c>
      <c r="AB987" s="147" t="str">
        <f t="shared" si="111"/>
        <v/>
      </c>
      <c r="AC987" s="147" t="str">
        <f t="shared" si="107"/>
        <v/>
      </c>
      <c r="AD987" s="11" t="str">
        <f t="shared" si="112"/>
        <v/>
      </c>
      <c r="AE987" s="11" t="str">
        <f t="array" ref="AE987">IF(COUNTBLANK(D987)=1,"",IF(OR($H$2="y",$H$2="m"),IF(AA987=AA986,IF(OR(AB987=$AB$4:$AB986)=FALSE,AE986&amp;C987,AE986),"("&amp;C987)&amp;IF(AA987=AA988,IF(OR(AB988=$AB$4:$AB987)=FALSE,", ",""),") "),""))</f>
        <v/>
      </c>
      <c r="AF987" s="11" t="str">
        <f t="array" ref="AF987">IF((COUNTBLANK(D987)=0)*OR($H$2="y",$H$2="m"),IFERROR(LEFT(C987, FIND(" ",C987)-1), C987),"")</f>
        <v/>
      </c>
      <c r="AG987" s="11" t="str">
        <f t="array" ref="AG987">IF(COUNTBLANK(D987)=1,"",IF(OR($H$2="y",$H$2="m"),IF(AA987=AA986,IF(OR(AC987=$AC$4:$AC986)=FALSE,AG986&amp;AF987,AG986),"("&amp;AF987)&amp;IF(AA987=AA988,IF(OR(AC988=$AC$4:$AC987)=FALSE,", ",""),") "),""))</f>
        <v/>
      </c>
      <c r="AH987" s="10" t="str">
        <f>IF((COUNTBLANK(D987)=1),"",IF(D987=D986,AH986,"")&amp;IF(B986&lt;&gt;B987,((IF(COUNTBLANK(E987)=1,$D$3&amp;"Non-type material: "&amp;$D$3,$D$3&amp;INDEX('type-categories'!$A$2:$B$100,MATCH(E987,'type-categories'!$A$2:$A$100,0),2)&amp;$D$3))),"")&amp;(IF(K987&lt;&gt;K986,$C$2&amp;UPPER(K987)&amp;$C$2&amp;$K$3&amp;" ",(IF(B987&lt;&gt;B986,$C$2&amp;UPPER(K987)&amp;$C$2&amp;$K$3&amp;" ",""))))&amp;IF((AA987&lt;&gt;AA988)*($H$2="y"),AD987&amp;AE987,IF((AA987&lt;&gt;AA988)*($H$2="m"),AD987&amp;AG987,IF(($H$2&lt;&gt;"m")*($H$2&lt;&gt;"Y"),(IF(F987=0,"",F987&amp;" "&amp;$F$4&amp;" "))&amp;(IF(G987=0,"",G987&amp;" "&amp;$G$4&amp;" "))&amp;(IF(H987=0,"",H987&amp;" "&amp;H$4&amp;" "))&amp;(IF(I987=0,"",I987&amp;" "&amp;$I$4&amp;" "))&amp;(IF(J987=0,"",J987&amp;" "&amp;$J$4&amp;" ")),"")))&amp;"; "&amp;IF((B987=B986)*(AA987=AA986), "same collecting data; ", IF((B987=B986)*(Z986=Z987),"same locality; ",(IF(COUNTBLANK(L987)=1,"",$D$2&amp;L987&amp;$L$3&amp;" "&amp;$D$2))&amp;(IF(COUNTBLANK(M987)=1,"",$E$2&amp;M987&amp;$E$2&amp;", "))&amp;(IF(COUNTBLANK(N987)=1,"",N987&amp;"; "))&amp;(IF(COUNTBLANK(O987)=1,"",O987&amp;"; ")))&amp;(IF(COUNTBLANK(P987)=1,"",P987&amp;"; "))&amp;(IF(COUNTBLANK(Q987)=1,"",Q987&amp;"; "))&amp;(IF(COUNTBLANK(R987)=1,"",R987&amp;"m, "))&amp;IF((COUNTBLANK(S987)=0)*(S987&lt;&gt;S986), S987&amp;"; ","")&amp;(IF(COUNTBLANK(U987)=1,"",U987&amp;"; "))&amp;(IF(COUNTBLANK(T987)=1,"",IF(COUNTBLANK(F$2)=1,T987&amp;"; ",T987&amp;" "&amp;F$2&amp;"; "))))&amp;(IF(COUNTBLANK(V987)=1,"",V987&amp;"; "))&amp;IF((COUNTBLANK(C987)=1),"",C987)&amp;IF((B987=B988)*(K987=K988)*(L987=L988)*(M987=M988),IF(($H$2&lt;&gt;"m")*($H$2&lt;&gt;"Y"), " • ", IF((ISNUMBER(FIND(")",AE987))), " • ", "")),IF((B987=B988)*(K987=K988)," • ",". ")))</f>
        <v/>
      </c>
      <c r="AI987" s="1"/>
    </row>
    <row r="988" spans="1:35" x14ac:dyDescent="0.25">
      <c r="A988" s="3" t="str">
        <f t="shared" si="108"/>
        <v/>
      </c>
      <c r="B988" s="53" t="str">
        <f t="shared" si="106"/>
        <v/>
      </c>
      <c r="C988" s="57"/>
      <c r="D988" s="57"/>
      <c r="E988" s="57"/>
      <c r="F988" s="57"/>
      <c r="G988" s="57"/>
      <c r="H988" s="57"/>
      <c r="I988" s="57"/>
      <c r="J988" s="57"/>
      <c r="K988" s="57"/>
      <c r="L988" s="57"/>
      <c r="M988" s="54"/>
      <c r="N988" s="57"/>
      <c r="O988" s="58"/>
      <c r="P988" s="58"/>
      <c r="Q988" s="58"/>
      <c r="R988" s="58"/>
      <c r="S988" s="54"/>
      <c r="T988" s="57"/>
      <c r="U988" s="57"/>
      <c r="V988" s="57"/>
      <c r="W988" s="57"/>
      <c r="X988" s="147" t="str">
        <f>IF(COUNTBLANK(D988)=1,"",IF('order-admin-units'!$I$1&lt;&gt;"y", "", IF(COUNTBLANK(K988)=1, 'order-admin-units'!$B$1+1, VLOOKUP(K988, ordercountry, 2))))</f>
        <v/>
      </c>
      <c r="Y988" s="147" t="str">
        <f>IF(COUNTBLANK(D988)=1,"",IF('order-admin-units'!$I$1&lt;&gt;"y", "", IF(COUNTBLANK(K988:L988)&gt;0, 'order-admin-units'!$B$2+1, VLOOKUP(K988&amp;"@"&amp;L988, orderadmin, 2))))</f>
        <v/>
      </c>
      <c r="Z988" s="147" t="str">
        <f t="shared" si="109"/>
        <v/>
      </c>
      <c r="AA988" s="147" t="str">
        <f t="shared" si="110"/>
        <v/>
      </c>
      <c r="AB988" s="147" t="str">
        <f t="shared" si="111"/>
        <v/>
      </c>
      <c r="AC988" s="147" t="str">
        <f t="shared" si="107"/>
        <v/>
      </c>
      <c r="AD988" s="11" t="str">
        <f t="shared" si="112"/>
        <v/>
      </c>
      <c r="AE988" s="11" t="str">
        <f t="array" ref="AE988">IF(COUNTBLANK(D988)=1,"",IF(OR($H$2="y",$H$2="m"),IF(AA988=AA987,IF(OR(AB988=$AB$4:$AB987)=FALSE,AE987&amp;C988,AE987),"("&amp;C988)&amp;IF(AA988=AA989,IF(OR(AB989=$AB$4:$AB988)=FALSE,", ",""),") "),""))</f>
        <v/>
      </c>
      <c r="AF988" s="11" t="str">
        <f t="array" ref="AF988">IF((COUNTBLANK(D988)=0)*OR($H$2="y",$H$2="m"),IFERROR(LEFT(C988, FIND(" ",C988)-1), C988),"")</f>
        <v/>
      </c>
      <c r="AG988" s="11" t="str">
        <f t="array" ref="AG988">IF(COUNTBLANK(D988)=1,"",IF(OR($H$2="y",$H$2="m"),IF(AA988=AA987,IF(OR(AC988=$AC$4:$AC987)=FALSE,AG987&amp;AF988,AG987),"("&amp;AF988)&amp;IF(AA988=AA989,IF(OR(AC989=$AC$4:$AC988)=FALSE,", ",""),") "),""))</f>
        <v/>
      </c>
      <c r="AH988" s="10" t="str">
        <f>IF((COUNTBLANK(D988)=1),"",IF(D988=D987,AH987,"")&amp;IF(B987&lt;&gt;B988,((IF(COUNTBLANK(E988)=1,$D$3&amp;"Non-type material: "&amp;$D$3,$D$3&amp;INDEX('type-categories'!$A$2:$B$100,MATCH(E988,'type-categories'!$A$2:$A$100,0),2)&amp;$D$3))),"")&amp;(IF(K988&lt;&gt;K987,$C$2&amp;UPPER(K988)&amp;$C$2&amp;$K$3&amp;" ",(IF(B988&lt;&gt;B987,$C$2&amp;UPPER(K988)&amp;$C$2&amp;$K$3&amp;" ",""))))&amp;IF((AA988&lt;&gt;AA989)*($H$2="y"),AD988&amp;AE988,IF((AA988&lt;&gt;AA989)*($H$2="m"),AD988&amp;AG988,IF(($H$2&lt;&gt;"m")*($H$2&lt;&gt;"Y"),(IF(F988=0,"",F988&amp;" "&amp;$F$4&amp;" "))&amp;(IF(G988=0,"",G988&amp;" "&amp;$G$4&amp;" "))&amp;(IF(H988=0,"",H988&amp;" "&amp;H$4&amp;" "))&amp;(IF(I988=0,"",I988&amp;" "&amp;$I$4&amp;" "))&amp;(IF(J988=0,"",J988&amp;" "&amp;$J$4&amp;" ")),"")))&amp;"; "&amp;IF((B988=B987)*(AA988=AA987), "same collecting data; ", IF((B988=B987)*(Z987=Z988),"same locality; ",(IF(COUNTBLANK(L988)=1,"",$D$2&amp;L988&amp;$L$3&amp;" "&amp;$D$2))&amp;(IF(COUNTBLANK(M988)=1,"",$E$2&amp;M988&amp;$E$2&amp;", "))&amp;(IF(COUNTBLANK(N988)=1,"",N988&amp;"; "))&amp;(IF(COUNTBLANK(O988)=1,"",O988&amp;"; ")))&amp;(IF(COUNTBLANK(P988)=1,"",P988&amp;"; "))&amp;(IF(COUNTBLANK(Q988)=1,"",Q988&amp;"; "))&amp;(IF(COUNTBLANK(R988)=1,"",R988&amp;"m, "))&amp;IF((COUNTBLANK(S988)=0)*(S988&lt;&gt;S987), S988&amp;"; ","")&amp;(IF(COUNTBLANK(U988)=1,"",U988&amp;"; "))&amp;(IF(COUNTBLANK(T988)=1,"",IF(COUNTBLANK(F$2)=1,T988&amp;"; ",T988&amp;" "&amp;F$2&amp;"; "))))&amp;(IF(COUNTBLANK(V988)=1,"",V988&amp;"; "))&amp;IF((COUNTBLANK(C988)=1),"",C988)&amp;IF((B988=B989)*(K988=K989)*(L988=L989)*(M988=M989),IF(($H$2&lt;&gt;"m")*($H$2&lt;&gt;"Y"), " • ", IF((ISNUMBER(FIND(")",AE988))), " • ", "")),IF((B988=B989)*(K988=K989)," • ",". ")))</f>
        <v/>
      </c>
      <c r="AI988" s="1"/>
    </row>
    <row r="989" spans="1:35" x14ac:dyDescent="0.25">
      <c r="A989" s="3" t="str">
        <f t="shared" si="108"/>
        <v/>
      </c>
      <c r="B989" s="53" t="str">
        <f t="shared" si="106"/>
        <v/>
      </c>
      <c r="C989" s="57"/>
      <c r="D989" s="57"/>
      <c r="E989" s="57"/>
      <c r="F989" s="57"/>
      <c r="G989" s="57"/>
      <c r="H989" s="57"/>
      <c r="I989" s="57"/>
      <c r="J989" s="57"/>
      <c r="K989" s="57"/>
      <c r="L989" s="57"/>
      <c r="M989" s="54"/>
      <c r="N989" s="57"/>
      <c r="O989" s="58"/>
      <c r="P989" s="58"/>
      <c r="Q989" s="58"/>
      <c r="R989" s="58"/>
      <c r="S989" s="54"/>
      <c r="T989" s="57"/>
      <c r="U989" s="57"/>
      <c r="V989" s="57"/>
      <c r="W989" s="57"/>
      <c r="X989" s="147" t="str">
        <f>IF(COUNTBLANK(D989)=1,"",IF('order-admin-units'!$I$1&lt;&gt;"y", "", IF(COUNTBLANK(K989)=1, 'order-admin-units'!$B$1+1, VLOOKUP(K989, ordercountry, 2))))</f>
        <v/>
      </c>
      <c r="Y989" s="147" t="str">
        <f>IF(COUNTBLANK(D989)=1,"",IF('order-admin-units'!$I$1&lt;&gt;"y", "", IF(COUNTBLANK(K989:L989)&gt;0, 'order-admin-units'!$B$2+1, VLOOKUP(K989&amp;"@"&amp;L989, orderadmin, 2))))</f>
        <v/>
      </c>
      <c r="Z989" s="147" t="str">
        <f t="shared" si="109"/>
        <v/>
      </c>
      <c r="AA989" s="147" t="str">
        <f t="shared" si="110"/>
        <v/>
      </c>
      <c r="AB989" s="147" t="str">
        <f t="shared" si="111"/>
        <v/>
      </c>
      <c r="AC989" s="147" t="str">
        <f t="shared" si="107"/>
        <v/>
      </c>
      <c r="AD989" s="11" t="str">
        <f t="shared" si="112"/>
        <v/>
      </c>
      <c r="AE989" s="11" t="str">
        <f t="array" ref="AE989">IF(COUNTBLANK(D989)=1,"",IF(OR($H$2="y",$H$2="m"),IF(AA989=AA988,IF(OR(AB989=$AB$4:$AB988)=FALSE,AE988&amp;C989,AE988),"("&amp;C989)&amp;IF(AA989=AA990,IF(OR(AB990=$AB$4:$AB989)=FALSE,", ",""),") "),""))</f>
        <v/>
      </c>
      <c r="AF989" s="11" t="str">
        <f t="array" ref="AF989">IF((COUNTBLANK(D989)=0)*OR($H$2="y",$H$2="m"),IFERROR(LEFT(C989, FIND(" ",C989)-1), C989),"")</f>
        <v/>
      </c>
      <c r="AG989" s="11" t="str">
        <f t="array" ref="AG989">IF(COUNTBLANK(D989)=1,"",IF(OR($H$2="y",$H$2="m"),IF(AA989=AA988,IF(OR(AC989=$AC$4:$AC988)=FALSE,AG988&amp;AF989,AG988),"("&amp;AF989)&amp;IF(AA989=AA990,IF(OR(AC990=$AC$4:$AC989)=FALSE,", ",""),") "),""))</f>
        <v/>
      </c>
      <c r="AH989" s="10" t="str">
        <f>IF((COUNTBLANK(D989)=1),"",IF(D989=D988,AH988,"")&amp;IF(B988&lt;&gt;B989,((IF(COUNTBLANK(E989)=1,$D$3&amp;"Non-type material: "&amp;$D$3,$D$3&amp;INDEX('type-categories'!$A$2:$B$100,MATCH(E989,'type-categories'!$A$2:$A$100,0),2)&amp;$D$3))),"")&amp;(IF(K989&lt;&gt;K988,$C$2&amp;UPPER(K989)&amp;$C$2&amp;$K$3&amp;" ",(IF(B989&lt;&gt;B988,$C$2&amp;UPPER(K989)&amp;$C$2&amp;$K$3&amp;" ",""))))&amp;IF((AA989&lt;&gt;AA990)*($H$2="y"),AD989&amp;AE989,IF((AA989&lt;&gt;AA990)*($H$2="m"),AD989&amp;AG989,IF(($H$2&lt;&gt;"m")*($H$2&lt;&gt;"Y"),(IF(F989=0,"",F989&amp;" "&amp;$F$4&amp;" "))&amp;(IF(G989=0,"",G989&amp;" "&amp;$G$4&amp;" "))&amp;(IF(H989=0,"",H989&amp;" "&amp;H$4&amp;" "))&amp;(IF(I989=0,"",I989&amp;" "&amp;$I$4&amp;" "))&amp;(IF(J989=0,"",J989&amp;" "&amp;$J$4&amp;" ")),"")))&amp;"; "&amp;IF((B989=B988)*(AA989=AA988), "same collecting data; ", IF((B989=B988)*(Z988=Z989),"same locality; ",(IF(COUNTBLANK(L989)=1,"",$D$2&amp;L989&amp;$L$3&amp;" "&amp;$D$2))&amp;(IF(COUNTBLANK(M989)=1,"",$E$2&amp;M989&amp;$E$2&amp;", "))&amp;(IF(COUNTBLANK(N989)=1,"",N989&amp;"; "))&amp;(IF(COUNTBLANK(O989)=1,"",O989&amp;"; ")))&amp;(IF(COUNTBLANK(P989)=1,"",P989&amp;"; "))&amp;(IF(COUNTBLANK(Q989)=1,"",Q989&amp;"; "))&amp;(IF(COUNTBLANK(R989)=1,"",R989&amp;"m, "))&amp;IF((COUNTBLANK(S989)=0)*(S989&lt;&gt;S988), S989&amp;"; ","")&amp;(IF(COUNTBLANK(U989)=1,"",U989&amp;"; "))&amp;(IF(COUNTBLANK(T989)=1,"",IF(COUNTBLANK(F$2)=1,T989&amp;"; ",T989&amp;" "&amp;F$2&amp;"; "))))&amp;(IF(COUNTBLANK(V989)=1,"",V989&amp;"; "))&amp;IF((COUNTBLANK(C989)=1),"",C989)&amp;IF((B989=B990)*(K989=K990)*(L989=L990)*(M989=M990),IF(($H$2&lt;&gt;"m")*($H$2&lt;&gt;"Y"), " • ", IF((ISNUMBER(FIND(")",AE989))), " • ", "")),IF((B989=B990)*(K989=K990)," • ",". ")))</f>
        <v/>
      </c>
      <c r="AI989" s="1"/>
    </row>
    <row r="990" spans="1:35" x14ac:dyDescent="0.25">
      <c r="A990" s="3" t="str">
        <f t="shared" si="108"/>
        <v/>
      </c>
      <c r="B990" s="53" t="str">
        <f t="shared" si="106"/>
        <v/>
      </c>
      <c r="C990" s="57"/>
      <c r="D990" s="57"/>
      <c r="E990" s="57"/>
      <c r="F990" s="57"/>
      <c r="G990" s="57"/>
      <c r="H990" s="57"/>
      <c r="I990" s="57"/>
      <c r="J990" s="57"/>
      <c r="K990" s="57"/>
      <c r="L990" s="57"/>
      <c r="M990" s="54"/>
      <c r="N990" s="57"/>
      <c r="O990" s="58"/>
      <c r="P990" s="58"/>
      <c r="Q990" s="58"/>
      <c r="R990" s="58"/>
      <c r="S990" s="54"/>
      <c r="T990" s="57"/>
      <c r="U990" s="57"/>
      <c r="V990" s="57"/>
      <c r="W990" s="57"/>
      <c r="X990" s="147" t="str">
        <f>IF(COUNTBLANK(D990)=1,"",IF('order-admin-units'!$I$1&lt;&gt;"y", "", IF(COUNTBLANK(K990)=1, 'order-admin-units'!$B$1+1, VLOOKUP(K990, ordercountry, 2))))</f>
        <v/>
      </c>
      <c r="Y990" s="147" t="str">
        <f>IF(COUNTBLANK(D990)=1,"",IF('order-admin-units'!$I$1&lt;&gt;"y", "", IF(COUNTBLANK(K990:L990)&gt;0, 'order-admin-units'!$B$2+1, VLOOKUP(K990&amp;"@"&amp;L990, orderadmin, 2))))</f>
        <v/>
      </c>
      <c r="Z990" s="147" t="str">
        <f t="shared" si="109"/>
        <v/>
      </c>
      <c r="AA990" s="147" t="str">
        <f t="shared" si="110"/>
        <v/>
      </c>
      <c r="AB990" s="147" t="str">
        <f t="shared" si="111"/>
        <v/>
      </c>
      <c r="AC990" s="147" t="str">
        <f t="shared" si="107"/>
        <v/>
      </c>
      <c r="AD990" s="11" t="str">
        <f t="shared" si="112"/>
        <v/>
      </c>
      <c r="AE990" s="11" t="str">
        <f t="array" ref="AE990">IF(COUNTBLANK(D990)=1,"",IF(OR($H$2="y",$H$2="m"),IF(AA990=AA989,IF(OR(AB990=$AB$4:$AB989)=FALSE,AE989&amp;C990,AE989),"("&amp;C990)&amp;IF(AA990=AA991,IF(OR(AB991=$AB$4:$AB990)=FALSE,", ",""),") "),""))</f>
        <v/>
      </c>
      <c r="AF990" s="11" t="str">
        <f t="array" ref="AF990">IF((COUNTBLANK(D990)=0)*OR($H$2="y",$H$2="m"),IFERROR(LEFT(C990, FIND(" ",C990)-1), C990),"")</f>
        <v/>
      </c>
      <c r="AG990" s="11" t="str">
        <f t="array" ref="AG990">IF(COUNTBLANK(D990)=1,"",IF(OR($H$2="y",$H$2="m"),IF(AA990=AA989,IF(OR(AC990=$AC$4:$AC989)=FALSE,AG989&amp;AF990,AG989),"("&amp;AF990)&amp;IF(AA990=AA991,IF(OR(AC991=$AC$4:$AC990)=FALSE,", ",""),") "),""))</f>
        <v/>
      </c>
      <c r="AH990" s="10" t="str">
        <f>IF((COUNTBLANK(D990)=1),"",IF(D990=D989,AH989,"")&amp;IF(B989&lt;&gt;B990,((IF(COUNTBLANK(E990)=1,$D$3&amp;"Non-type material: "&amp;$D$3,$D$3&amp;INDEX('type-categories'!$A$2:$B$100,MATCH(E990,'type-categories'!$A$2:$A$100,0),2)&amp;$D$3))),"")&amp;(IF(K990&lt;&gt;K989,$C$2&amp;UPPER(K990)&amp;$C$2&amp;$K$3&amp;" ",(IF(B990&lt;&gt;B989,$C$2&amp;UPPER(K990)&amp;$C$2&amp;$K$3&amp;" ",""))))&amp;IF((AA990&lt;&gt;AA991)*($H$2="y"),AD990&amp;AE990,IF((AA990&lt;&gt;AA991)*($H$2="m"),AD990&amp;AG990,IF(($H$2&lt;&gt;"m")*($H$2&lt;&gt;"Y"),(IF(F990=0,"",F990&amp;" "&amp;$F$4&amp;" "))&amp;(IF(G990=0,"",G990&amp;" "&amp;$G$4&amp;" "))&amp;(IF(H990=0,"",H990&amp;" "&amp;H$4&amp;" "))&amp;(IF(I990=0,"",I990&amp;" "&amp;$I$4&amp;" "))&amp;(IF(J990=0,"",J990&amp;" "&amp;$J$4&amp;" ")),"")))&amp;"; "&amp;IF((B990=B989)*(AA990=AA989), "same collecting data; ", IF((B990=B989)*(Z989=Z990),"same locality; ",(IF(COUNTBLANK(L990)=1,"",$D$2&amp;L990&amp;$L$3&amp;" "&amp;$D$2))&amp;(IF(COUNTBLANK(M990)=1,"",$E$2&amp;M990&amp;$E$2&amp;", "))&amp;(IF(COUNTBLANK(N990)=1,"",N990&amp;"; "))&amp;(IF(COUNTBLANK(O990)=1,"",O990&amp;"; ")))&amp;(IF(COUNTBLANK(P990)=1,"",P990&amp;"; "))&amp;(IF(COUNTBLANK(Q990)=1,"",Q990&amp;"; "))&amp;(IF(COUNTBLANK(R990)=1,"",R990&amp;"m, "))&amp;IF((COUNTBLANK(S990)=0)*(S990&lt;&gt;S989), S990&amp;"; ","")&amp;(IF(COUNTBLANK(U990)=1,"",U990&amp;"; "))&amp;(IF(COUNTBLANK(T990)=1,"",IF(COUNTBLANK(F$2)=1,T990&amp;"; ",T990&amp;" "&amp;F$2&amp;"; "))))&amp;(IF(COUNTBLANK(V990)=1,"",V990&amp;"; "))&amp;IF((COUNTBLANK(C990)=1),"",C990)&amp;IF((B990=B991)*(K990=K991)*(L990=L991)*(M990=M991),IF(($H$2&lt;&gt;"m")*($H$2&lt;&gt;"Y"), " • ", IF((ISNUMBER(FIND(")",AE990))), " • ", "")),IF((B990=B991)*(K990=K991)," • ",". ")))</f>
        <v/>
      </c>
      <c r="AI990" s="1"/>
    </row>
    <row r="991" spans="1:35" x14ac:dyDescent="0.25">
      <c r="A991" s="3" t="str">
        <f t="shared" si="108"/>
        <v/>
      </c>
      <c r="B991" s="53" t="str">
        <f t="shared" si="106"/>
        <v/>
      </c>
      <c r="C991" s="57"/>
      <c r="D991" s="57"/>
      <c r="E991" s="57"/>
      <c r="F991" s="57"/>
      <c r="G991" s="57"/>
      <c r="H991" s="57"/>
      <c r="I991" s="57"/>
      <c r="J991" s="57"/>
      <c r="K991" s="57"/>
      <c r="L991" s="57"/>
      <c r="M991" s="54"/>
      <c r="N991" s="57"/>
      <c r="O991" s="58"/>
      <c r="P991" s="58"/>
      <c r="Q991" s="58"/>
      <c r="R991" s="58"/>
      <c r="S991" s="54"/>
      <c r="T991" s="57"/>
      <c r="U991" s="57"/>
      <c r="V991" s="57"/>
      <c r="W991" s="57"/>
      <c r="X991" s="147" t="str">
        <f>IF(COUNTBLANK(D991)=1,"",IF('order-admin-units'!$I$1&lt;&gt;"y", "", IF(COUNTBLANK(K991)=1, 'order-admin-units'!$B$1+1, VLOOKUP(K991, ordercountry, 2))))</f>
        <v/>
      </c>
      <c r="Y991" s="147" t="str">
        <f>IF(COUNTBLANK(D991)=1,"",IF('order-admin-units'!$I$1&lt;&gt;"y", "", IF(COUNTBLANK(K991:L991)&gt;0, 'order-admin-units'!$B$2+1, VLOOKUP(K991&amp;"@"&amp;L991, orderadmin, 2))))</f>
        <v/>
      </c>
      <c r="Z991" s="147" t="str">
        <f t="shared" si="109"/>
        <v/>
      </c>
      <c r="AA991" s="147" t="str">
        <f t="shared" si="110"/>
        <v/>
      </c>
      <c r="AB991" s="147" t="str">
        <f t="shared" si="111"/>
        <v/>
      </c>
      <c r="AC991" s="147" t="str">
        <f t="shared" si="107"/>
        <v/>
      </c>
      <c r="AD991" s="11" t="str">
        <f t="shared" si="112"/>
        <v/>
      </c>
      <c r="AE991" s="11" t="str">
        <f t="array" ref="AE991">IF(COUNTBLANK(D991)=1,"",IF(OR($H$2="y",$H$2="m"),IF(AA991=AA990,IF(OR(AB991=$AB$4:$AB990)=FALSE,AE990&amp;C991,AE990),"("&amp;C991)&amp;IF(AA991=AA992,IF(OR(AB992=$AB$4:$AB991)=FALSE,", ",""),") "),""))</f>
        <v/>
      </c>
      <c r="AF991" s="11" t="str">
        <f t="array" ref="AF991">IF((COUNTBLANK(D991)=0)*OR($H$2="y",$H$2="m"),IFERROR(LEFT(C991, FIND(" ",C991)-1), C991),"")</f>
        <v/>
      </c>
      <c r="AG991" s="11" t="str">
        <f t="array" ref="AG991">IF(COUNTBLANK(D991)=1,"",IF(OR($H$2="y",$H$2="m"),IF(AA991=AA990,IF(OR(AC991=$AC$4:$AC990)=FALSE,AG990&amp;AF991,AG990),"("&amp;AF991)&amp;IF(AA991=AA992,IF(OR(AC992=$AC$4:$AC991)=FALSE,", ",""),") "),""))</f>
        <v/>
      </c>
      <c r="AH991" s="10" t="str">
        <f>IF((COUNTBLANK(D991)=1),"",IF(D991=D990,AH990,"")&amp;IF(B990&lt;&gt;B991,((IF(COUNTBLANK(E991)=1,$D$3&amp;"Non-type material: "&amp;$D$3,$D$3&amp;INDEX('type-categories'!$A$2:$B$100,MATCH(E991,'type-categories'!$A$2:$A$100,0),2)&amp;$D$3))),"")&amp;(IF(K991&lt;&gt;K990,$C$2&amp;UPPER(K991)&amp;$C$2&amp;$K$3&amp;" ",(IF(B991&lt;&gt;B990,$C$2&amp;UPPER(K991)&amp;$C$2&amp;$K$3&amp;" ",""))))&amp;IF((AA991&lt;&gt;AA992)*($H$2="y"),AD991&amp;AE991,IF((AA991&lt;&gt;AA992)*($H$2="m"),AD991&amp;AG991,IF(($H$2&lt;&gt;"m")*($H$2&lt;&gt;"Y"),(IF(F991=0,"",F991&amp;" "&amp;$F$4&amp;" "))&amp;(IF(G991=0,"",G991&amp;" "&amp;$G$4&amp;" "))&amp;(IF(H991=0,"",H991&amp;" "&amp;H$4&amp;" "))&amp;(IF(I991=0,"",I991&amp;" "&amp;$I$4&amp;" "))&amp;(IF(J991=0,"",J991&amp;" "&amp;$J$4&amp;" ")),"")))&amp;"; "&amp;IF((B991=B990)*(AA991=AA990), "same collecting data; ", IF((B991=B990)*(Z990=Z991),"same locality; ",(IF(COUNTBLANK(L991)=1,"",$D$2&amp;L991&amp;$L$3&amp;" "&amp;$D$2))&amp;(IF(COUNTBLANK(M991)=1,"",$E$2&amp;M991&amp;$E$2&amp;", "))&amp;(IF(COUNTBLANK(N991)=1,"",N991&amp;"; "))&amp;(IF(COUNTBLANK(O991)=1,"",O991&amp;"; ")))&amp;(IF(COUNTBLANK(P991)=1,"",P991&amp;"; "))&amp;(IF(COUNTBLANK(Q991)=1,"",Q991&amp;"; "))&amp;(IF(COUNTBLANK(R991)=1,"",R991&amp;"m, "))&amp;IF((COUNTBLANK(S991)=0)*(S991&lt;&gt;S990), S991&amp;"; ","")&amp;(IF(COUNTBLANK(U991)=1,"",U991&amp;"; "))&amp;(IF(COUNTBLANK(T991)=1,"",IF(COUNTBLANK(F$2)=1,T991&amp;"; ",T991&amp;" "&amp;F$2&amp;"; "))))&amp;(IF(COUNTBLANK(V991)=1,"",V991&amp;"; "))&amp;IF((COUNTBLANK(C991)=1),"",C991)&amp;IF((B991=B992)*(K991=K992)*(L991=L992)*(M991=M992),IF(($H$2&lt;&gt;"m")*($H$2&lt;&gt;"Y"), " • ", IF((ISNUMBER(FIND(")",AE991))), " • ", "")),IF((B991=B992)*(K991=K992)," • ",". ")))</f>
        <v/>
      </c>
      <c r="AI991" s="1"/>
    </row>
    <row r="992" spans="1:35" x14ac:dyDescent="0.25">
      <c r="A992" s="3" t="str">
        <f t="shared" si="108"/>
        <v/>
      </c>
      <c r="B992" s="53" t="str">
        <f t="shared" si="106"/>
        <v/>
      </c>
      <c r="C992" s="57"/>
      <c r="D992" s="57"/>
      <c r="E992" s="57"/>
      <c r="F992" s="57"/>
      <c r="G992" s="57"/>
      <c r="H992" s="57"/>
      <c r="I992" s="57"/>
      <c r="J992" s="57"/>
      <c r="K992" s="57"/>
      <c r="L992" s="57"/>
      <c r="M992" s="54"/>
      <c r="N992" s="57"/>
      <c r="O992" s="58"/>
      <c r="P992" s="58"/>
      <c r="Q992" s="58"/>
      <c r="R992" s="58"/>
      <c r="S992" s="54"/>
      <c r="T992" s="57"/>
      <c r="U992" s="57"/>
      <c r="V992" s="57"/>
      <c r="W992" s="57"/>
      <c r="X992" s="147" t="str">
        <f>IF(COUNTBLANK(D992)=1,"",IF('order-admin-units'!$I$1&lt;&gt;"y", "", IF(COUNTBLANK(K992)=1, 'order-admin-units'!$B$1+1, VLOOKUP(K992, ordercountry, 2))))</f>
        <v/>
      </c>
      <c r="Y992" s="147" t="str">
        <f>IF(COUNTBLANK(D992)=1,"",IF('order-admin-units'!$I$1&lt;&gt;"y", "", IF(COUNTBLANK(K992:L992)&gt;0, 'order-admin-units'!$B$2+1, VLOOKUP(K992&amp;"@"&amp;L992, orderadmin, 2))))</f>
        <v/>
      </c>
      <c r="Z992" s="147" t="str">
        <f t="shared" si="109"/>
        <v/>
      </c>
      <c r="AA992" s="147" t="str">
        <f t="shared" si="110"/>
        <v/>
      </c>
      <c r="AB992" s="147" t="str">
        <f t="shared" si="111"/>
        <v/>
      </c>
      <c r="AC992" s="147" t="str">
        <f t="shared" si="107"/>
        <v/>
      </c>
      <c r="AD992" s="11" t="str">
        <f t="shared" si="112"/>
        <v/>
      </c>
      <c r="AE992" s="11" t="str">
        <f t="array" ref="AE992">IF(COUNTBLANK(D992)=1,"",IF(OR($H$2="y",$H$2="m"),IF(AA992=AA991,IF(OR(AB992=$AB$4:$AB991)=FALSE,AE991&amp;C992,AE991),"("&amp;C992)&amp;IF(AA992=AA993,IF(OR(AB993=$AB$4:$AB992)=FALSE,", ",""),") "),""))</f>
        <v/>
      </c>
      <c r="AF992" s="11" t="str">
        <f t="array" ref="AF992">IF((COUNTBLANK(D992)=0)*OR($H$2="y",$H$2="m"),IFERROR(LEFT(C992, FIND(" ",C992)-1), C992),"")</f>
        <v/>
      </c>
      <c r="AG992" s="11" t="str">
        <f t="array" ref="AG992">IF(COUNTBLANK(D992)=1,"",IF(OR($H$2="y",$H$2="m"),IF(AA992=AA991,IF(OR(AC992=$AC$4:$AC991)=FALSE,AG991&amp;AF992,AG991),"("&amp;AF992)&amp;IF(AA992=AA993,IF(OR(AC993=$AC$4:$AC992)=FALSE,", ",""),") "),""))</f>
        <v/>
      </c>
      <c r="AH992" s="10" t="str">
        <f>IF((COUNTBLANK(D992)=1),"",IF(D992=D991,AH991,"")&amp;IF(B991&lt;&gt;B992,((IF(COUNTBLANK(E992)=1,$D$3&amp;"Non-type material: "&amp;$D$3,$D$3&amp;INDEX('type-categories'!$A$2:$B$100,MATCH(E992,'type-categories'!$A$2:$A$100,0),2)&amp;$D$3))),"")&amp;(IF(K992&lt;&gt;K991,$C$2&amp;UPPER(K992)&amp;$C$2&amp;$K$3&amp;" ",(IF(B992&lt;&gt;B991,$C$2&amp;UPPER(K992)&amp;$C$2&amp;$K$3&amp;" ",""))))&amp;IF((AA992&lt;&gt;AA993)*($H$2="y"),AD992&amp;AE992,IF((AA992&lt;&gt;AA993)*($H$2="m"),AD992&amp;AG992,IF(($H$2&lt;&gt;"m")*($H$2&lt;&gt;"Y"),(IF(F992=0,"",F992&amp;" "&amp;$F$4&amp;" "))&amp;(IF(G992=0,"",G992&amp;" "&amp;$G$4&amp;" "))&amp;(IF(H992=0,"",H992&amp;" "&amp;H$4&amp;" "))&amp;(IF(I992=0,"",I992&amp;" "&amp;$I$4&amp;" "))&amp;(IF(J992=0,"",J992&amp;" "&amp;$J$4&amp;" ")),"")))&amp;"; "&amp;IF((B992=B991)*(AA992=AA991), "same collecting data; ", IF((B992=B991)*(Z991=Z992),"same locality; ",(IF(COUNTBLANK(L992)=1,"",$D$2&amp;L992&amp;$L$3&amp;" "&amp;$D$2))&amp;(IF(COUNTBLANK(M992)=1,"",$E$2&amp;M992&amp;$E$2&amp;", "))&amp;(IF(COUNTBLANK(N992)=1,"",N992&amp;"; "))&amp;(IF(COUNTBLANK(O992)=1,"",O992&amp;"; ")))&amp;(IF(COUNTBLANK(P992)=1,"",P992&amp;"; "))&amp;(IF(COUNTBLANK(Q992)=1,"",Q992&amp;"; "))&amp;(IF(COUNTBLANK(R992)=1,"",R992&amp;"m, "))&amp;IF((COUNTBLANK(S992)=0)*(S992&lt;&gt;S991), S992&amp;"; ","")&amp;(IF(COUNTBLANK(U992)=1,"",U992&amp;"; "))&amp;(IF(COUNTBLANK(T992)=1,"",IF(COUNTBLANK(F$2)=1,T992&amp;"; ",T992&amp;" "&amp;F$2&amp;"; "))))&amp;(IF(COUNTBLANK(V992)=1,"",V992&amp;"; "))&amp;IF((COUNTBLANK(C992)=1),"",C992)&amp;IF((B992=B993)*(K992=K993)*(L992=L993)*(M992=M993),IF(($H$2&lt;&gt;"m")*($H$2&lt;&gt;"Y"), " • ", IF((ISNUMBER(FIND(")",AE992))), " • ", "")),IF((B992=B993)*(K992=K993)," • ",". ")))</f>
        <v/>
      </c>
      <c r="AI992" s="1"/>
    </row>
    <row r="993" spans="1:35" x14ac:dyDescent="0.25">
      <c r="A993" s="3" t="str">
        <f t="shared" si="108"/>
        <v/>
      </c>
      <c r="B993" s="53" t="str">
        <f t="shared" si="106"/>
        <v/>
      </c>
      <c r="C993" s="57"/>
      <c r="D993" s="57"/>
      <c r="E993" s="57"/>
      <c r="F993" s="57"/>
      <c r="G993" s="57"/>
      <c r="H993" s="57"/>
      <c r="I993" s="57"/>
      <c r="J993" s="57"/>
      <c r="K993" s="57"/>
      <c r="L993" s="57"/>
      <c r="M993" s="54"/>
      <c r="N993" s="57"/>
      <c r="O993" s="58"/>
      <c r="P993" s="58"/>
      <c r="Q993" s="58"/>
      <c r="R993" s="58"/>
      <c r="S993" s="54"/>
      <c r="T993" s="57"/>
      <c r="U993" s="57"/>
      <c r="V993" s="57"/>
      <c r="W993" s="57"/>
      <c r="X993" s="147" t="str">
        <f>IF(COUNTBLANK(D993)=1,"",IF('order-admin-units'!$I$1&lt;&gt;"y", "", IF(COUNTBLANK(K993)=1, 'order-admin-units'!$B$1+1, VLOOKUP(K993, ordercountry, 2))))</f>
        <v/>
      </c>
      <c r="Y993" s="147" t="str">
        <f>IF(COUNTBLANK(D993)=1,"",IF('order-admin-units'!$I$1&lt;&gt;"y", "", IF(COUNTBLANK(K993:L993)&gt;0, 'order-admin-units'!$B$2+1, VLOOKUP(K993&amp;"@"&amp;L993, orderadmin, 2))))</f>
        <v/>
      </c>
      <c r="Z993" s="147" t="str">
        <f t="shared" si="109"/>
        <v/>
      </c>
      <c r="AA993" s="147" t="str">
        <f t="shared" si="110"/>
        <v/>
      </c>
      <c r="AB993" s="147" t="str">
        <f t="shared" si="111"/>
        <v/>
      </c>
      <c r="AC993" s="147" t="str">
        <f t="shared" si="107"/>
        <v/>
      </c>
      <c r="AD993" s="11" t="str">
        <f t="shared" si="112"/>
        <v/>
      </c>
      <c r="AE993" s="11" t="str">
        <f t="array" ref="AE993">IF(COUNTBLANK(D993)=1,"",IF(OR($H$2="y",$H$2="m"),IF(AA993=AA992,IF(OR(AB993=$AB$4:$AB992)=FALSE,AE992&amp;C993,AE992),"("&amp;C993)&amp;IF(AA993=AA994,IF(OR(AB994=$AB$4:$AB993)=FALSE,", ",""),") "),""))</f>
        <v/>
      </c>
      <c r="AF993" s="11" t="str">
        <f t="array" ref="AF993">IF((COUNTBLANK(D993)=0)*OR($H$2="y",$H$2="m"),IFERROR(LEFT(C993, FIND(" ",C993)-1), C993),"")</f>
        <v/>
      </c>
      <c r="AG993" s="11" t="str">
        <f t="array" ref="AG993">IF(COUNTBLANK(D993)=1,"",IF(OR($H$2="y",$H$2="m"),IF(AA993=AA992,IF(OR(AC993=$AC$4:$AC992)=FALSE,AG992&amp;AF993,AG992),"("&amp;AF993)&amp;IF(AA993=AA994,IF(OR(AC994=$AC$4:$AC993)=FALSE,", ",""),") "),""))</f>
        <v/>
      </c>
      <c r="AH993" s="10" t="str">
        <f>IF((COUNTBLANK(D993)=1),"",IF(D993=D992,AH992,"")&amp;IF(B992&lt;&gt;B993,((IF(COUNTBLANK(E993)=1,$D$3&amp;"Non-type material: "&amp;$D$3,$D$3&amp;INDEX('type-categories'!$A$2:$B$100,MATCH(E993,'type-categories'!$A$2:$A$100,0),2)&amp;$D$3))),"")&amp;(IF(K993&lt;&gt;K992,$C$2&amp;UPPER(K993)&amp;$C$2&amp;$K$3&amp;" ",(IF(B993&lt;&gt;B992,$C$2&amp;UPPER(K993)&amp;$C$2&amp;$K$3&amp;" ",""))))&amp;IF((AA993&lt;&gt;AA994)*($H$2="y"),AD993&amp;AE993,IF((AA993&lt;&gt;AA994)*($H$2="m"),AD993&amp;AG993,IF(($H$2&lt;&gt;"m")*($H$2&lt;&gt;"Y"),(IF(F993=0,"",F993&amp;" "&amp;$F$4&amp;" "))&amp;(IF(G993=0,"",G993&amp;" "&amp;$G$4&amp;" "))&amp;(IF(H993=0,"",H993&amp;" "&amp;H$4&amp;" "))&amp;(IF(I993=0,"",I993&amp;" "&amp;$I$4&amp;" "))&amp;(IF(J993=0,"",J993&amp;" "&amp;$J$4&amp;" ")),"")))&amp;"; "&amp;IF((B993=B992)*(AA993=AA992), "same collecting data; ", IF((B993=B992)*(Z992=Z993),"same locality; ",(IF(COUNTBLANK(L993)=1,"",$D$2&amp;L993&amp;$L$3&amp;" "&amp;$D$2))&amp;(IF(COUNTBLANK(M993)=1,"",$E$2&amp;M993&amp;$E$2&amp;", "))&amp;(IF(COUNTBLANK(N993)=1,"",N993&amp;"; "))&amp;(IF(COUNTBLANK(O993)=1,"",O993&amp;"; ")))&amp;(IF(COUNTBLANK(P993)=1,"",P993&amp;"; "))&amp;(IF(COUNTBLANK(Q993)=1,"",Q993&amp;"; "))&amp;(IF(COUNTBLANK(R993)=1,"",R993&amp;"m, "))&amp;IF((COUNTBLANK(S993)=0)*(S993&lt;&gt;S992), S993&amp;"; ","")&amp;(IF(COUNTBLANK(U993)=1,"",U993&amp;"; "))&amp;(IF(COUNTBLANK(T993)=1,"",IF(COUNTBLANK(F$2)=1,T993&amp;"; ",T993&amp;" "&amp;F$2&amp;"; "))))&amp;(IF(COUNTBLANK(V993)=1,"",V993&amp;"; "))&amp;IF((COUNTBLANK(C993)=1),"",C993)&amp;IF((B993=B994)*(K993=K994)*(L993=L994)*(M993=M994),IF(($H$2&lt;&gt;"m")*($H$2&lt;&gt;"Y"), " • ", IF((ISNUMBER(FIND(")",AE993))), " • ", "")),IF((B993=B994)*(K993=K994)," • ",". ")))</f>
        <v/>
      </c>
      <c r="AI993" s="1"/>
    </row>
    <row r="994" spans="1:35" x14ac:dyDescent="0.25">
      <c r="A994" s="3" t="str">
        <f t="shared" si="108"/>
        <v/>
      </c>
      <c r="B994" s="53" t="str">
        <f t="shared" si="106"/>
        <v/>
      </c>
      <c r="C994" s="57"/>
      <c r="D994" s="57"/>
      <c r="E994" s="57"/>
      <c r="F994" s="57"/>
      <c r="G994" s="57"/>
      <c r="H994" s="57"/>
      <c r="I994" s="57"/>
      <c r="J994" s="57"/>
      <c r="K994" s="57"/>
      <c r="L994" s="57"/>
      <c r="M994" s="54"/>
      <c r="N994" s="57"/>
      <c r="O994" s="58"/>
      <c r="P994" s="58"/>
      <c r="Q994" s="58"/>
      <c r="R994" s="58"/>
      <c r="S994" s="54"/>
      <c r="T994" s="57"/>
      <c r="U994" s="57"/>
      <c r="V994" s="57"/>
      <c r="W994" s="57"/>
      <c r="X994" s="147" t="str">
        <f>IF(COUNTBLANK(D994)=1,"",IF('order-admin-units'!$I$1&lt;&gt;"y", "", IF(COUNTBLANK(K994)=1, 'order-admin-units'!$B$1+1, VLOOKUP(K994, ordercountry, 2))))</f>
        <v/>
      </c>
      <c r="Y994" s="147" t="str">
        <f>IF(COUNTBLANK(D994)=1,"",IF('order-admin-units'!$I$1&lt;&gt;"y", "", IF(COUNTBLANK(K994:L994)&gt;0, 'order-admin-units'!$B$2+1, VLOOKUP(K994&amp;"@"&amp;L994, orderadmin, 2))))</f>
        <v/>
      </c>
      <c r="Z994" s="147" t="str">
        <f t="shared" si="109"/>
        <v/>
      </c>
      <c r="AA994" s="147" t="str">
        <f t="shared" si="110"/>
        <v/>
      </c>
      <c r="AB994" s="147" t="str">
        <f t="shared" si="111"/>
        <v/>
      </c>
      <c r="AC994" s="147" t="str">
        <f t="shared" si="107"/>
        <v/>
      </c>
      <c r="AD994" s="11" t="str">
        <f t="shared" si="112"/>
        <v/>
      </c>
      <c r="AE994" s="11" t="str">
        <f t="array" ref="AE994">IF(COUNTBLANK(D994)=1,"",IF(OR($H$2="y",$H$2="m"),IF(AA994=AA993,IF(OR(AB994=$AB$4:$AB993)=FALSE,AE993&amp;C994,AE993),"("&amp;C994)&amp;IF(AA994=AA995,IF(OR(AB995=$AB$4:$AB994)=FALSE,", ",""),") "),""))</f>
        <v/>
      </c>
      <c r="AF994" s="11" t="str">
        <f t="array" ref="AF994">IF((COUNTBLANK(D994)=0)*OR($H$2="y",$H$2="m"),IFERROR(LEFT(C994, FIND(" ",C994)-1), C994),"")</f>
        <v/>
      </c>
      <c r="AG994" s="11" t="str">
        <f t="array" ref="AG994">IF(COUNTBLANK(D994)=1,"",IF(OR($H$2="y",$H$2="m"),IF(AA994=AA993,IF(OR(AC994=$AC$4:$AC993)=FALSE,AG993&amp;AF994,AG993),"("&amp;AF994)&amp;IF(AA994=AA995,IF(OR(AC995=$AC$4:$AC994)=FALSE,", ",""),") "),""))</f>
        <v/>
      </c>
      <c r="AH994" s="10" t="str">
        <f>IF((COUNTBLANK(D994)=1),"",IF(D994=D993,AH993,"")&amp;IF(B993&lt;&gt;B994,((IF(COUNTBLANK(E994)=1,$D$3&amp;"Non-type material: "&amp;$D$3,$D$3&amp;INDEX('type-categories'!$A$2:$B$100,MATCH(E994,'type-categories'!$A$2:$A$100,0),2)&amp;$D$3))),"")&amp;(IF(K994&lt;&gt;K993,$C$2&amp;UPPER(K994)&amp;$C$2&amp;$K$3&amp;" ",(IF(B994&lt;&gt;B993,$C$2&amp;UPPER(K994)&amp;$C$2&amp;$K$3&amp;" ",""))))&amp;IF((AA994&lt;&gt;AA995)*($H$2="y"),AD994&amp;AE994,IF((AA994&lt;&gt;AA995)*($H$2="m"),AD994&amp;AG994,IF(($H$2&lt;&gt;"m")*($H$2&lt;&gt;"Y"),(IF(F994=0,"",F994&amp;" "&amp;$F$4&amp;" "))&amp;(IF(G994=0,"",G994&amp;" "&amp;$G$4&amp;" "))&amp;(IF(H994=0,"",H994&amp;" "&amp;H$4&amp;" "))&amp;(IF(I994=0,"",I994&amp;" "&amp;$I$4&amp;" "))&amp;(IF(J994=0,"",J994&amp;" "&amp;$J$4&amp;" ")),"")))&amp;"; "&amp;IF((B994=B993)*(AA994=AA993), "same collecting data; ", IF((B994=B993)*(Z993=Z994),"same locality; ",(IF(COUNTBLANK(L994)=1,"",$D$2&amp;L994&amp;$L$3&amp;" "&amp;$D$2))&amp;(IF(COUNTBLANK(M994)=1,"",$E$2&amp;M994&amp;$E$2&amp;", "))&amp;(IF(COUNTBLANK(N994)=1,"",N994&amp;"; "))&amp;(IF(COUNTBLANK(O994)=1,"",O994&amp;"; ")))&amp;(IF(COUNTBLANK(P994)=1,"",P994&amp;"; "))&amp;(IF(COUNTBLANK(Q994)=1,"",Q994&amp;"; "))&amp;(IF(COUNTBLANK(R994)=1,"",R994&amp;"m, "))&amp;IF((COUNTBLANK(S994)=0)*(S994&lt;&gt;S993), S994&amp;"; ","")&amp;(IF(COUNTBLANK(U994)=1,"",U994&amp;"; "))&amp;(IF(COUNTBLANK(T994)=1,"",IF(COUNTBLANK(F$2)=1,T994&amp;"; ",T994&amp;" "&amp;F$2&amp;"; "))))&amp;(IF(COUNTBLANK(V994)=1,"",V994&amp;"; "))&amp;IF((COUNTBLANK(C994)=1),"",C994)&amp;IF((B994=B995)*(K994=K995)*(L994=L995)*(M994=M995),IF(($H$2&lt;&gt;"m")*($H$2&lt;&gt;"Y"), " • ", IF((ISNUMBER(FIND(")",AE994))), " • ", "")),IF((B994=B995)*(K994=K995)," • ",". ")))</f>
        <v/>
      </c>
      <c r="AI994" s="1"/>
    </row>
    <row r="995" spans="1:35" x14ac:dyDescent="0.25">
      <c r="A995" s="3" t="str">
        <f t="shared" si="108"/>
        <v/>
      </c>
      <c r="B995" s="53" t="str">
        <f t="shared" si="106"/>
        <v/>
      </c>
      <c r="C995" s="57"/>
      <c r="D995" s="57"/>
      <c r="E995" s="57"/>
      <c r="F995" s="57"/>
      <c r="G995" s="57"/>
      <c r="H995" s="57"/>
      <c r="I995" s="57"/>
      <c r="J995" s="57"/>
      <c r="K995" s="57"/>
      <c r="L995" s="57"/>
      <c r="M995" s="54"/>
      <c r="N995" s="57"/>
      <c r="O995" s="58"/>
      <c r="P995" s="58"/>
      <c r="Q995" s="58"/>
      <c r="R995" s="58"/>
      <c r="S995" s="54"/>
      <c r="T995" s="57"/>
      <c r="U995" s="57"/>
      <c r="V995" s="57"/>
      <c r="W995" s="57"/>
      <c r="X995" s="147" t="str">
        <f>IF(COUNTBLANK(D995)=1,"",IF('order-admin-units'!$I$1&lt;&gt;"y", "", IF(COUNTBLANK(K995)=1, 'order-admin-units'!$B$1+1, VLOOKUP(K995, ordercountry, 2))))</f>
        <v/>
      </c>
      <c r="Y995" s="147" t="str">
        <f>IF(COUNTBLANK(D995)=1,"",IF('order-admin-units'!$I$1&lt;&gt;"y", "", IF(COUNTBLANK(K995:L995)&gt;0, 'order-admin-units'!$B$2+1, VLOOKUP(K995&amp;"@"&amp;L995, orderadmin, 2))))</f>
        <v/>
      </c>
      <c r="Z995" s="147" t="str">
        <f t="shared" si="109"/>
        <v/>
      </c>
      <c r="AA995" s="147" t="str">
        <f t="shared" si="110"/>
        <v/>
      </c>
      <c r="AB995" s="147" t="str">
        <f t="shared" si="111"/>
        <v/>
      </c>
      <c r="AC995" s="147" t="str">
        <f t="shared" si="107"/>
        <v/>
      </c>
      <c r="AD995" s="11" t="str">
        <f t="shared" si="112"/>
        <v/>
      </c>
      <c r="AE995" s="11" t="str">
        <f t="array" ref="AE995">IF(COUNTBLANK(D995)=1,"",IF(OR($H$2="y",$H$2="m"),IF(AA995=AA994,IF(OR(AB995=$AB$4:$AB994)=FALSE,AE994&amp;C995,AE994),"("&amp;C995)&amp;IF(AA995=AA996,IF(OR(AB996=$AB$4:$AB995)=FALSE,", ",""),") "),""))</f>
        <v/>
      </c>
      <c r="AF995" s="11" t="str">
        <f t="array" ref="AF995">IF((COUNTBLANK(D995)=0)*OR($H$2="y",$H$2="m"),IFERROR(LEFT(C995, FIND(" ",C995)-1), C995),"")</f>
        <v/>
      </c>
      <c r="AG995" s="11" t="str">
        <f t="array" ref="AG995">IF(COUNTBLANK(D995)=1,"",IF(OR($H$2="y",$H$2="m"),IF(AA995=AA994,IF(OR(AC995=$AC$4:$AC994)=FALSE,AG994&amp;AF995,AG994),"("&amp;AF995)&amp;IF(AA995=AA996,IF(OR(AC996=$AC$4:$AC995)=FALSE,", ",""),") "),""))</f>
        <v/>
      </c>
      <c r="AH995" s="10" t="str">
        <f>IF((COUNTBLANK(D995)=1),"",IF(D995=D994,AH994,"")&amp;IF(B994&lt;&gt;B995,((IF(COUNTBLANK(E995)=1,$D$3&amp;"Non-type material: "&amp;$D$3,$D$3&amp;INDEX('type-categories'!$A$2:$B$100,MATCH(E995,'type-categories'!$A$2:$A$100,0),2)&amp;$D$3))),"")&amp;(IF(K995&lt;&gt;K994,$C$2&amp;UPPER(K995)&amp;$C$2&amp;$K$3&amp;" ",(IF(B995&lt;&gt;B994,$C$2&amp;UPPER(K995)&amp;$C$2&amp;$K$3&amp;" ",""))))&amp;IF((AA995&lt;&gt;AA996)*($H$2="y"),AD995&amp;AE995,IF((AA995&lt;&gt;AA996)*($H$2="m"),AD995&amp;AG995,IF(($H$2&lt;&gt;"m")*($H$2&lt;&gt;"Y"),(IF(F995=0,"",F995&amp;" "&amp;$F$4&amp;" "))&amp;(IF(G995=0,"",G995&amp;" "&amp;$G$4&amp;" "))&amp;(IF(H995=0,"",H995&amp;" "&amp;H$4&amp;" "))&amp;(IF(I995=0,"",I995&amp;" "&amp;$I$4&amp;" "))&amp;(IF(J995=0,"",J995&amp;" "&amp;$J$4&amp;" ")),"")))&amp;"; "&amp;IF((B995=B994)*(AA995=AA994), "same collecting data; ", IF((B995=B994)*(Z994=Z995),"same locality; ",(IF(COUNTBLANK(L995)=1,"",$D$2&amp;L995&amp;$L$3&amp;" "&amp;$D$2))&amp;(IF(COUNTBLANK(M995)=1,"",$E$2&amp;M995&amp;$E$2&amp;", "))&amp;(IF(COUNTBLANK(N995)=1,"",N995&amp;"; "))&amp;(IF(COUNTBLANK(O995)=1,"",O995&amp;"; ")))&amp;(IF(COUNTBLANK(P995)=1,"",P995&amp;"; "))&amp;(IF(COUNTBLANK(Q995)=1,"",Q995&amp;"; "))&amp;(IF(COUNTBLANK(R995)=1,"",R995&amp;"m, "))&amp;IF((COUNTBLANK(S995)=0)*(S995&lt;&gt;S994), S995&amp;"; ","")&amp;(IF(COUNTBLANK(U995)=1,"",U995&amp;"; "))&amp;(IF(COUNTBLANK(T995)=1,"",IF(COUNTBLANK(F$2)=1,T995&amp;"; ",T995&amp;" "&amp;F$2&amp;"; "))))&amp;(IF(COUNTBLANK(V995)=1,"",V995&amp;"; "))&amp;IF((COUNTBLANK(C995)=1),"",C995)&amp;IF((B995=B996)*(K995=K996)*(L995=L996)*(M995=M996),IF(($H$2&lt;&gt;"m")*($H$2&lt;&gt;"Y"), " • ", IF((ISNUMBER(FIND(")",AE995))), " • ", "")),IF((B995=B996)*(K995=K996)," • ",". ")))</f>
        <v/>
      </c>
      <c r="AI995" s="1"/>
    </row>
    <row r="996" spans="1:35" x14ac:dyDescent="0.25">
      <c r="A996" s="3" t="str">
        <f t="shared" si="108"/>
        <v/>
      </c>
      <c r="B996" s="53" t="str">
        <f t="shared" si="106"/>
        <v/>
      </c>
      <c r="C996" s="57"/>
      <c r="D996" s="57"/>
      <c r="E996" s="57"/>
      <c r="F996" s="57"/>
      <c r="G996" s="57"/>
      <c r="H996" s="57"/>
      <c r="I996" s="57"/>
      <c r="J996" s="57"/>
      <c r="K996" s="57"/>
      <c r="L996" s="57"/>
      <c r="M996" s="54"/>
      <c r="N996" s="57"/>
      <c r="O996" s="58"/>
      <c r="P996" s="58"/>
      <c r="Q996" s="58"/>
      <c r="R996" s="58"/>
      <c r="S996" s="54"/>
      <c r="T996" s="57"/>
      <c r="U996" s="57"/>
      <c r="V996" s="57"/>
      <c r="W996" s="57"/>
      <c r="X996" s="147" t="str">
        <f>IF(COUNTBLANK(D996)=1,"",IF('order-admin-units'!$I$1&lt;&gt;"y", "", IF(COUNTBLANK(K996)=1, 'order-admin-units'!$B$1+1, VLOOKUP(K996, ordercountry, 2))))</f>
        <v/>
      </c>
      <c r="Y996" s="147" t="str">
        <f>IF(COUNTBLANK(D996)=1,"",IF('order-admin-units'!$I$1&lt;&gt;"y", "", IF(COUNTBLANK(K996:L996)&gt;0, 'order-admin-units'!$B$2+1, VLOOKUP(K996&amp;"@"&amp;L996, orderadmin, 2))))</f>
        <v/>
      </c>
      <c r="Z996" s="147" t="str">
        <f t="shared" si="109"/>
        <v/>
      </c>
      <c r="AA996" s="147" t="str">
        <f t="shared" si="110"/>
        <v/>
      </c>
      <c r="AB996" s="147" t="str">
        <f t="shared" si="111"/>
        <v/>
      </c>
      <c r="AC996" s="147" t="str">
        <f t="shared" si="107"/>
        <v/>
      </c>
      <c r="AD996" s="11" t="str">
        <f t="shared" si="112"/>
        <v/>
      </c>
      <c r="AE996" s="11" t="str">
        <f t="array" ref="AE996">IF(COUNTBLANK(D996)=1,"",IF(OR($H$2="y",$H$2="m"),IF(AA996=AA995,IF(OR(AB996=$AB$4:$AB995)=FALSE,AE995&amp;C996,AE995),"("&amp;C996)&amp;IF(AA996=AA997,IF(OR(AB997=$AB$4:$AB996)=FALSE,", ",""),") "),""))</f>
        <v/>
      </c>
      <c r="AF996" s="11" t="str">
        <f t="array" ref="AF996">IF((COUNTBLANK(D996)=0)*OR($H$2="y",$H$2="m"),IFERROR(LEFT(C996, FIND(" ",C996)-1), C996),"")</f>
        <v/>
      </c>
      <c r="AG996" s="11" t="str">
        <f t="array" ref="AG996">IF(COUNTBLANK(D996)=1,"",IF(OR($H$2="y",$H$2="m"),IF(AA996=AA995,IF(OR(AC996=$AC$4:$AC995)=FALSE,AG995&amp;AF996,AG995),"("&amp;AF996)&amp;IF(AA996=AA997,IF(OR(AC997=$AC$4:$AC996)=FALSE,", ",""),") "),""))</f>
        <v/>
      </c>
      <c r="AH996" s="10" t="str">
        <f>IF((COUNTBLANK(D996)=1),"",IF(D996=D995,AH995,"")&amp;IF(B995&lt;&gt;B996,((IF(COUNTBLANK(E996)=1,$D$3&amp;"Non-type material: "&amp;$D$3,$D$3&amp;INDEX('type-categories'!$A$2:$B$100,MATCH(E996,'type-categories'!$A$2:$A$100,0),2)&amp;$D$3))),"")&amp;(IF(K996&lt;&gt;K995,$C$2&amp;UPPER(K996)&amp;$C$2&amp;$K$3&amp;" ",(IF(B996&lt;&gt;B995,$C$2&amp;UPPER(K996)&amp;$C$2&amp;$K$3&amp;" ",""))))&amp;IF((AA996&lt;&gt;AA997)*($H$2="y"),AD996&amp;AE996,IF((AA996&lt;&gt;AA997)*($H$2="m"),AD996&amp;AG996,IF(($H$2&lt;&gt;"m")*($H$2&lt;&gt;"Y"),(IF(F996=0,"",F996&amp;" "&amp;$F$4&amp;" "))&amp;(IF(G996=0,"",G996&amp;" "&amp;$G$4&amp;" "))&amp;(IF(H996=0,"",H996&amp;" "&amp;H$4&amp;" "))&amp;(IF(I996=0,"",I996&amp;" "&amp;$I$4&amp;" "))&amp;(IF(J996=0,"",J996&amp;" "&amp;$J$4&amp;" ")),"")))&amp;"; "&amp;IF((B996=B995)*(AA996=AA995), "same collecting data; ", IF((B996=B995)*(Z995=Z996),"same locality; ",(IF(COUNTBLANK(L996)=1,"",$D$2&amp;L996&amp;$L$3&amp;" "&amp;$D$2))&amp;(IF(COUNTBLANK(M996)=1,"",$E$2&amp;M996&amp;$E$2&amp;", "))&amp;(IF(COUNTBLANK(N996)=1,"",N996&amp;"; "))&amp;(IF(COUNTBLANK(O996)=1,"",O996&amp;"; ")))&amp;(IF(COUNTBLANK(P996)=1,"",P996&amp;"; "))&amp;(IF(COUNTBLANK(Q996)=1,"",Q996&amp;"; "))&amp;(IF(COUNTBLANK(R996)=1,"",R996&amp;"m, "))&amp;IF((COUNTBLANK(S996)=0)*(S996&lt;&gt;S995), S996&amp;"; ","")&amp;(IF(COUNTBLANK(U996)=1,"",U996&amp;"; "))&amp;(IF(COUNTBLANK(T996)=1,"",IF(COUNTBLANK(F$2)=1,T996&amp;"; ",T996&amp;" "&amp;F$2&amp;"; "))))&amp;(IF(COUNTBLANK(V996)=1,"",V996&amp;"; "))&amp;IF((COUNTBLANK(C996)=1),"",C996)&amp;IF((B996=B997)*(K996=K997)*(L996=L997)*(M996=M997),IF(($H$2&lt;&gt;"m")*($H$2&lt;&gt;"Y"), " • ", IF((ISNUMBER(FIND(")",AE996))), " • ", "")),IF((B996=B997)*(K996=K997)," • ",". ")))</f>
        <v/>
      </c>
      <c r="AI996" s="1"/>
    </row>
    <row r="997" spans="1:35" x14ac:dyDescent="0.25">
      <c r="A997" s="3" t="str">
        <f t="shared" si="108"/>
        <v/>
      </c>
      <c r="B997" s="53" t="str">
        <f t="shared" si="106"/>
        <v/>
      </c>
      <c r="C997" s="57"/>
      <c r="D997" s="57"/>
      <c r="E997" s="57"/>
      <c r="F997" s="57"/>
      <c r="G997" s="57"/>
      <c r="H997" s="57"/>
      <c r="I997" s="57"/>
      <c r="J997" s="57"/>
      <c r="K997" s="57"/>
      <c r="L997" s="57"/>
      <c r="M997" s="54"/>
      <c r="N997" s="57"/>
      <c r="O997" s="58"/>
      <c r="P997" s="58"/>
      <c r="Q997" s="58"/>
      <c r="R997" s="58"/>
      <c r="S997" s="54"/>
      <c r="T997" s="57"/>
      <c r="U997" s="57"/>
      <c r="V997" s="57"/>
      <c r="W997" s="57"/>
      <c r="X997" s="147" t="str">
        <f>IF(COUNTBLANK(D997)=1,"",IF('order-admin-units'!$I$1&lt;&gt;"y", "", IF(COUNTBLANK(K997)=1, 'order-admin-units'!$B$1+1, VLOOKUP(K997, ordercountry, 2))))</f>
        <v/>
      </c>
      <c r="Y997" s="147" t="str">
        <f>IF(COUNTBLANK(D997)=1,"",IF('order-admin-units'!$I$1&lt;&gt;"y", "", IF(COUNTBLANK(K997:L997)&gt;0, 'order-admin-units'!$B$2+1, VLOOKUP(K997&amp;"@"&amp;L997, orderadmin, 2))))</f>
        <v/>
      </c>
      <c r="Z997" s="147" t="str">
        <f t="shared" si="109"/>
        <v/>
      </c>
      <c r="AA997" s="147" t="str">
        <f t="shared" si="110"/>
        <v/>
      </c>
      <c r="AB997" s="147" t="str">
        <f t="shared" si="111"/>
        <v/>
      </c>
      <c r="AC997" s="147" t="str">
        <f t="shared" si="107"/>
        <v/>
      </c>
      <c r="AD997" s="11" t="str">
        <f t="shared" si="112"/>
        <v/>
      </c>
      <c r="AE997" s="11" t="str">
        <f t="array" ref="AE997">IF(COUNTBLANK(D997)=1,"",IF(OR($H$2="y",$H$2="m"),IF(AA997=AA996,IF(OR(AB997=$AB$4:$AB996)=FALSE,AE996&amp;C997,AE996),"("&amp;C997)&amp;IF(AA997=AA998,IF(OR(AB998=$AB$4:$AB997)=FALSE,", ",""),") "),""))</f>
        <v/>
      </c>
      <c r="AF997" s="11" t="str">
        <f t="array" ref="AF997">IF((COUNTBLANK(D997)=0)*OR($H$2="y",$H$2="m"),IFERROR(LEFT(C997, FIND(" ",C997)-1), C997),"")</f>
        <v/>
      </c>
      <c r="AG997" s="11" t="str">
        <f t="array" ref="AG997">IF(COUNTBLANK(D997)=1,"",IF(OR($H$2="y",$H$2="m"),IF(AA997=AA996,IF(OR(AC997=$AC$4:$AC996)=FALSE,AG996&amp;AF997,AG996),"("&amp;AF997)&amp;IF(AA997=AA998,IF(OR(AC998=$AC$4:$AC997)=FALSE,", ",""),") "),""))</f>
        <v/>
      </c>
      <c r="AH997" s="10" t="str">
        <f>IF((COUNTBLANK(D997)=1),"",IF(D997=D996,AH996,"")&amp;IF(B996&lt;&gt;B997,((IF(COUNTBLANK(E997)=1,$D$3&amp;"Non-type material: "&amp;$D$3,$D$3&amp;INDEX('type-categories'!$A$2:$B$100,MATCH(E997,'type-categories'!$A$2:$A$100,0),2)&amp;$D$3))),"")&amp;(IF(K997&lt;&gt;K996,$C$2&amp;UPPER(K997)&amp;$C$2&amp;$K$3&amp;" ",(IF(B997&lt;&gt;B996,$C$2&amp;UPPER(K997)&amp;$C$2&amp;$K$3&amp;" ",""))))&amp;IF((AA997&lt;&gt;AA998)*($H$2="y"),AD997&amp;AE997,IF((AA997&lt;&gt;AA998)*($H$2="m"),AD997&amp;AG997,IF(($H$2&lt;&gt;"m")*($H$2&lt;&gt;"Y"),(IF(F997=0,"",F997&amp;" "&amp;$F$4&amp;" "))&amp;(IF(G997=0,"",G997&amp;" "&amp;$G$4&amp;" "))&amp;(IF(H997=0,"",H997&amp;" "&amp;H$4&amp;" "))&amp;(IF(I997=0,"",I997&amp;" "&amp;$I$4&amp;" "))&amp;(IF(J997=0,"",J997&amp;" "&amp;$J$4&amp;" ")),"")))&amp;"; "&amp;IF((B997=B996)*(AA997=AA996), "same collecting data; ", IF((B997=B996)*(Z996=Z997),"same locality; ",(IF(COUNTBLANK(L997)=1,"",$D$2&amp;L997&amp;$L$3&amp;" "&amp;$D$2))&amp;(IF(COUNTBLANK(M997)=1,"",$E$2&amp;M997&amp;$E$2&amp;", "))&amp;(IF(COUNTBLANK(N997)=1,"",N997&amp;"; "))&amp;(IF(COUNTBLANK(O997)=1,"",O997&amp;"; ")))&amp;(IF(COUNTBLANK(P997)=1,"",P997&amp;"; "))&amp;(IF(COUNTBLANK(Q997)=1,"",Q997&amp;"; "))&amp;(IF(COUNTBLANK(R997)=1,"",R997&amp;"m, "))&amp;IF((COUNTBLANK(S997)=0)*(S997&lt;&gt;S996), S997&amp;"; ","")&amp;(IF(COUNTBLANK(U997)=1,"",U997&amp;"; "))&amp;(IF(COUNTBLANK(T997)=1,"",IF(COUNTBLANK(F$2)=1,T997&amp;"; ",T997&amp;" "&amp;F$2&amp;"; "))))&amp;(IF(COUNTBLANK(V997)=1,"",V997&amp;"; "))&amp;IF((COUNTBLANK(C997)=1),"",C997)&amp;IF((B997=B998)*(K997=K998)*(L997=L998)*(M997=M998),IF(($H$2&lt;&gt;"m")*($H$2&lt;&gt;"Y"), " • ", IF((ISNUMBER(FIND(")",AE997))), " • ", "")),IF((B997=B998)*(K997=K998)," • ",". ")))</f>
        <v/>
      </c>
      <c r="AI997" s="1"/>
    </row>
    <row r="998" spans="1:35" x14ac:dyDescent="0.25">
      <c r="A998" s="3" t="str">
        <f t="shared" si="108"/>
        <v/>
      </c>
      <c r="B998" s="53" t="str">
        <f t="shared" si="106"/>
        <v/>
      </c>
      <c r="C998" s="57"/>
      <c r="D998" s="57"/>
      <c r="E998" s="57"/>
      <c r="F998" s="57"/>
      <c r="G998" s="57"/>
      <c r="H998" s="57"/>
      <c r="I998" s="57"/>
      <c r="J998" s="57"/>
      <c r="K998" s="57"/>
      <c r="L998" s="57"/>
      <c r="M998" s="54"/>
      <c r="N998" s="57"/>
      <c r="O998" s="58"/>
      <c r="P998" s="58"/>
      <c r="Q998" s="58"/>
      <c r="R998" s="58"/>
      <c r="S998" s="54"/>
      <c r="T998" s="57"/>
      <c r="U998" s="57"/>
      <c r="V998" s="57"/>
      <c r="W998" s="57"/>
      <c r="X998" s="147" t="str">
        <f>IF(COUNTBLANK(D998)=1,"",IF('order-admin-units'!$I$1&lt;&gt;"y", "", IF(COUNTBLANK(K998)=1, 'order-admin-units'!$B$1+1, VLOOKUP(K998, ordercountry, 2))))</f>
        <v/>
      </c>
      <c r="Y998" s="147" t="str">
        <f>IF(COUNTBLANK(D998)=1,"",IF('order-admin-units'!$I$1&lt;&gt;"y", "", IF(COUNTBLANK(K998:L998)&gt;0, 'order-admin-units'!$B$2+1, VLOOKUP(K998&amp;"@"&amp;L998, orderadmin, 2))))</f>
        <v/>
      </c>
      <c r="Z998" s="147" t="str">
        <f t="shared" si="109"/>
        <v/>
      </c>
      <c r="AA998" s="147" t="str">
        <f t="shared" si="110"/>
        <v/>
      </c>
      <c r="AB998" s="147" t="str">
        <f t="shared" si="111"/>
        <v/>
      </c>
      <c r="AC998" s="147" t="str">
        <f t="shared" si="107"/>
        <v/>
      </c>
      <c r="AD998" s="11" t="str">
        <f t="shared" si="112"/>
        <v/>
      </c>
      <c r="AE998" s="11" t="str">
        <f t="array" ref="AE998">IF(COUNTBLANK(D998)=1,"",IF(OR($H$2="y",$H$2="m"),IF(AA998=AA997,IF(OR(AB998=$AB$4:$AB997)=FALSE,AE997&amp;C998,AE997),"("&amp;C998)&amp;IF(AA998=AA999,IF(OR(AB999=$AB$4:$AB998)=FALSE,", ",""),") "),""))</f>
        <v/>
      </c>
      <c r="AF998" s="11" t="str">
        <f t="array" ref="AF998">IF((COUNTBLANK(D998)=0)*OR($H$2="y",$H$2="m"),IFERROR(LEFT(C998, FIND(" ",C998)-1), C998),"")</f>
        <v/>
      </c>
      <c r="AG998" s="11" t="str">
        <f t="array" ref="AG998">IF(COUNTBLANK(D998)=1,"",IF(OR($H$2="y",$H$2="m"),IF(AA998=AA997,IF(OR(AC998=$AC$4:$AC997)=FALSE,AG997&amp;AF998,AG997),"("&amp;AF998)&amp;IF(AA998=AA999,IF(OR(AC999=$AC$4:$AC998)=FALSE,", ",""),") "),""))</f>
        <v/>
      </c>
      <c r="AH998" s="10" t="str">
        <f>IF((COUNTBLANK(D998)=1),"",IF(D998=D997,AH997,"")&amp;IF(B997&lt;&gt;B998,((IF(COUNTBLANK(E998)=1,$D$3&amp;"Non-type material: "&amp;$D$3,$D$3&amp;INDEX('type-categories'!$A$2:$B$100,MATCH(E998,'type-categories'!$A$2:$A$100,0),2)&amp;$D$3))),"")&amp;(IF(K998&lt;&gt;K997,$C$2&amp;UPPER(K998)&amp;$C$2&amp;$K$3&amp;" ",(IF(B998&lt;&gt;B997,$C$2&amp;UPPER(K998)&amp;$C$2&amp;$K$3&amp;" ",""))))&amp;IF((AA998&lt;&gt;AA999)*($H$2="y"),AD998&amp;AE998,IF((AA998&lt;&gt;AA999)*($H$2="m"),AD998&amp;AG998,IF(($H$2&lt;&gt;"m")*($H$2&lt;&gt;"Y"),(IF(F998=0,"",F998&amp;" "&amp;$F$4&amp;" "))&amp;(IF(G998=0,"",G998&amp;" "&amp;$G$4&amp;" "))&amp;(IF(H998=0,"",H998&amp;" "&amp;H$4&amp;" "))&amp;(IF(I998=0,"",I998&amp;" "&amp;$I$4&amp;" "))&amp;(IF(J998=0,"",J998&amp;" "&amp;$J$4&amp;" ")),"")))&amp;"; "&amp;IF((B998=B997)*(AA998=AA997), "same collecting data; ", IF((B998=B997)*(Z997=Z998),"same locality; ",(IF(COUNTBLANK(L998)=1,"",$D$2&amp;L998&amp;$L$3&amp;" "&amp;$D$2))&amp;(IF(COUNTBLANK(M998)=1,"",$E$2&amp;M998&amp;$E$2&amp;", "))&amp;(IF(COUNTBLANK(N998)=1,"",N998&amp;"; "))&amp;(IF(COUNTBLANK(O998)=1,"",O998&amp;"; ")))&amp;(IF(COUNTBLANK(P998)=1,"",P998&amp;"; "))&amp;(IF(COUNTBLANK(Q998)=1,"",Q998&amp;"; "))&amp;(IF(COUNTBLANK(R998)=1,"",R998&amp;"m, "))&amp;IF((COUNTBLANK(S998)=0)*(S998&lt;&gt;S997), S998&amp;"; ","")&amp;(IF(COUNTBLANK(U998)=1,"",U998&amp;"; "))&amp;(IF(COUNTBLANK(T998)=1,"",IF(COUNTBLANK(F$2)=1,T998&amp;"; ",T998&amp;" "&amp;F$2&amp;"; "))))&amp;(IF(COUNTBLANK(V998)=1,"",V998&amp;"; "))&amp;IF((COUNTBLANK(C998)=1),"",C998)&amp;IF((B998=B999)*(K998=K999)*(L998=L999)*(M998=M999),IF(($H$2&lt;&gt;"m")*($H$2&lt;&gt;"Y"), " • ", IF((ISNUMBER(FIND(")",AE998))), " • ", "")),IF((B998=B999)*(K998=K999)," • ",". ")))</f>
        <v/>
      </c>
      <c r="AI998" s="1"/>
    </row>
    <row r="999" spans="1:35" x14ac:dyDescent="0.25">
      <c r="A999" s="3" t="str">
        <f t="shared" si="108"/>
        <v/>
      </c>
      <c r="B999" s="53" t="str">
        <f t="shared" si="106"/>
        <v/>
      </c>
      <c r="C999" s="57"/>
      <c r="D999" s="57"/>
      <c r="E999" s="57"/>
      <c r="F999" s="57"/>
      <c r="G999" s="57"/>
      <c r="H999" s="57"/>
      <c r="I999" s="57"/>
      <c r="J999" s="57"/>
      <c r="K999" s="57"/>
      <c r="L999" s="57"/>
      <c r="M999" s="54"/>
      <c r="N999" s="57"/>
      <c r="O999" s="58"/>
      <c r="P999" s="58"/>
      <c r="Q999" s="58"/>
      <c r="R999" s="58"/>
      <c r="S999" s="54"/>
      <c r="T999" s="57"/>
      <c r="U999" s="57"/>
      <c r="V999" s="57"/>
      <c r="W999" s="57"/>
      <c r="X999" s="147" t="str">
        <f>IF(COUNTBLANK(D999)=1,"",IF('order-admin-units'!$I$1&lt;&gt;"y", "", IF(COUNTBLANK(K999)=1, 'order-admin-units'!$B$1+1, VLOOKUP(K999, ordercountry, 2))))</f>
        <v/>
      </c>
      <c r="Y999" s="147" t="str">
        <f>IF(COUNTBLANK(D999)=1,"",IF('order-admin-units'!$I$1&lt;&gt;"y", "", IF(COUNTBLANK(K999:L999)&gt;0, 'order-admin-units'!$B$2+1, VLOOKUP(K999&amp;"@"&amp;L999, orderadmin, 2))))</f>
        <v/>
      </c>
      <c r="Z999" s="147" t="str">
        <f t="shared" si="109"/>
        <v/>
      </c>
      <c r="AA999" s="147" t="str">
        <f t="shared" si="110"/>
        <v/>
      </c>
      <c r="AB999" s="147" t="str">
        <f t="shared" si="111"/>
        <v/>
      </c>
      <c r="AC999" s="147" t="str">
        <f t="shared" si="107"/>
        <v/>
      </c>
      <c r="AD999" s="11" t="str">
        <f t="shared" si="112"/>
        <v/>
      </c>
      <c r="AE999" s="11" t="str">
        <f t="array" ref="AE999">IF(COUNTBLANK(D999)=1,"",IF(OR($H$2="y",$H$2="m"),IF(AA999=AA998,IF(OR(AB999=$AB$4:$AB998)=FALSE,AE998&amp;C999,AE998),"("&amp;C999)&amp;IF(AA999=AA1000,IF(OR(AB1000=$AB$4:$AB999)=FALSE,", ",""),") "),""))</f>
        <v/>
      </c>
      <c r="AF999" s="11" t="str">
        <f t="array" ref="AF999">IF((COUNTBLANK(D999)=0)*OR($H$2="y",$H$2="m"),IFERROR(LEFT(C999, FIND(" ",C999)-1), C999),"")</f>
        <v/>
      </c>
      <c r="AG999" s="11" t="str">
        <f t="array" ref="AG999">IF(COUNTBLANK(D999)=1,"",IF(OR($H$2="y",$H$2="m"),IF(AA999=AA998,IF(OR(AC999=$AC$4:$AC998)=FALSE,AG998&amp;AF999,AG998),"("&amp;AF999)&amp;IF(AA999=AA1000,IF(OR(AC1000=$AC$4:$AC999)=FALSE,", ",""),") "),""))</f>
        <v/>
      </c>
      <c r="AH999" s="10" t="str">
        <f>IF((COUNTBLANK(D999)=1),"",IF(D999=D998,AH998,"")&amp;IF(B998&lt;&gt;B999,((IF(COUNTBLANK(E999)=1,$D$3&amp;"Non-type material: "&amp;$D$3,$D$3&amp;INDEX('type-categories'!$A$2:$B$100,MATCH(E999,'type-categories'!$A$2:$A$100,0),2)&amp;$D$3))),"")&amp;(IF(K999&lt;&gt;K998,$C$2&amp;UPPER(K999)&amp;$C$2&amp;$K$3&amp;" ",(IF(B999&lt;&gt;B998,$C$2&amp;UPPER(K999)&amp;$C$2&amp;$K$3&amp;" ",""))))&amp;IF((AA999&lt;&gt;AA1000)*($H$2="y"),AD999&amp;AE999,IF((AA999&lt;&gt;AA1000)*($H$2="m"),AD999&amp;AG999,IF(($H$2&lt;&gt;"m")*($H$2&lt;&gt;"Y"),(IF(F999=0,"",F999&amp;" "&amp;$F$4&amp;" "))&amp;(IF(G999=0,"",G999&amp;" "&amp;$G$4&amp;" "))&amp;(IF(H999=0,"",H999&amp;" "&amp;H$4&amp;" "))&amp;(IF(I999=0,"",I999&amp;" "&amp;$I$4&amp;" "))&amp;(IF(J999=0,"",J999&amp;" "&amp;$J$4&amp;" ")),"")))&amp;"; "&amp;IF((B999=B998)*(AA999=AA998), "same collecting data; ", IF((B999=B998)*(Z998=Z999),"same locality; ",(IF(COUNTBLANK(L999)=1,"",$D$2&amp;L999&amp;$L$3&amp;" "&amp;$D$2))&amp;(IF(COUNTBLANK(M999)=1,"",$E$2&amp;M999&amp;$E$2&amp;", "))&amp;(IF(COUNTBLANK(N999)=1,"",N999&amp;"; "))&amp;(IF(COUNTBLANK(O999)=1,"",O999&amp;"; ")))&amp;(IF(COUNTBLANK(P999)=1,"",P999&amp;"; "))&amp;(IF(COUNTBLANK(Q999)=1,"",Q999&amp;"; "))&amp;(IF(COUNTBLANK(R999)=1,"",R999&amp;"m, "))&amp;IF((COUNTBLANK(S999)=0)*(S999&lt;&gt;S998), S999&amp;"; ","")&amp;(IF(COUNTBLANK(U999)=1,"",U999&amp;"; "))&amp;(IF(COUNTBLANK(T999)=1,"",IF(COUNTBLANK(F$2)=1,T999&amp;"; ",T999&amp;" "&amp;F$2&amp;"; "))))&amp;(IF(COUNTBLANK(V999)=1,"",V999&amp;"; "))&amp;IF((COUNTBLANK(C999)=1),"",C999)&amp;IF((B999=B1000)*(K999=K1000)*(L999=L1000)*(M999=M1000),IF(($H$2&lt;&gt;"m")*($H$2&lt;&gt;"Y"), " • ", IF((ISNUMBER(FIND(")",AE999))), " • ", "")),IF((B999=B1000)*(K999=K1000)," • ",". ")))</f>
        <v/>
      </c>
      <c r="AI999" s="1"/>
    </row>
    <row r="1000" spans="1:35" x14ac:dyDescent="0.25">
      <c r="A1000" s="3" t="str">
        <f t="shared" si="108"/>
        <v/>
      </c>
      <c r="B1000" s="53" t="str">
        <f t="shared" si="106"/>
        <v/>
      </c>
      <c r="C1000" s="57"/>
      <c r="D1000" s="57"/>
      <c r="E1000" s="57"/>
      <c r="F1000" s="57"/>
      <c r="G1000" s="57"/>
      <c r="H1000" s="57"/>
      <c r="I1000" s="57"/>
      <c r="J1000" s="57"/>
      <c r="K1000" s="57"/>
      <c r="L1000" s="57"/>
      <c r="M1000" s="54"/>
      <c r="N1000" s="57"/>
      <c r="O1000" s="58"/>
      <c r="P1000" s="58"/>
      <c r="Q1000" s="58"/>
      <c r="R1000" s="58"/>
      <c r="S1000" s="54"/>
      <c r="T1000" s="57"/>
      <c r="U1000" s="57"/>
      <c r="V1000" s="57"/>
      <c r="W1000" s="57"/>
      <c r="X1000" s="147" t="str">
        <f>IF(COUNTBLANK(D1000)=1,"",IF('order-admin-units'!$I$1&lt;&gt;"y", "", IF(COUNTBLANK(K1000)=1, 'order-admin-units'!$B$1+1, VLOOKUP(K1000, ordercountry, 2))))</f>
        <v/>
      </c>
      <c r="Y1000" s="147" t="str">
        <f>IF(COUNTBLANK(D1000)=1,"",IF('order-admin-units'!$I$1&lt;&gt;"y", "", IF(COUNTBLANK(K1000:L1000)&gt;0, 'order-admin-units'!$B$2+1, VLOOKUP(K1000&amp;"@"&amp;L1000, orderadmin, 2))))</f>
        <v/>
      </c>
      <c r="Z1000" s="147" t="str">
        <f t="shared" si="109"/>
        <v/>
      </c>
      <c r="AA1000" s="147" t="str">
        <f t="shared" si="110"/>
        <v/>
      </c>
      <c r="AB1000" s="147" t="str">
        <f t="shared" si="111"/>
        <v/>
      </c>
      <c r="AC1000" s="147" t="str">
        <f t="shared" si="107"/>
        <v/>
      </c>
      <c r="AD1000" s="11" t="str">
        <f t="shared" si="112"/>
        <v/>
      </c>
      <c r="AE1000" s="11" t="str">
        <f t="array" ref="AE1000">IF(COUNTBLANK(D1000)=1,"",IF(OR($H$2="y",$H$2="m"),IF(AA1000=AA999,IF(OR(AB1000=$AB$4:$AB999)=FALSE,AE999&amp;C1000,AE999),"("&amp;C1000)&amp;IF(AA1000=AA1001,IF(OR(AB1001=$AB$4:$AB1000)=FALSE,", ",""),") "),""))</f>
        <v/>
      </c>
      <c r="AF1000" s="11" t="str">
        <f t="array" ref="AF1000">IF((COUNTBLANK(D1000)=0)*OR($H$2="y",$H$2="m"),IFERROR(LEFT(C1000, FIND(" ",C1000)-1), C1000),"")</f>
        <v/>
      </c>
      <c r="AG1000" s="11" t="str">
        <f t="array" ref="AG1000">IF(COUNTBLANK(D1000)=1,"",IF(OR($H$2="y",$H$2="m"),IF(AA1000=AA999,IF(OR(AC1000=$AC$4:$AC999)=FALSE,AG999&amp;AF1000,AG999),"("&amp;AF1000)&amp;IF(AA1000=AA1001,IF(OR(AC1001=$AC$4:$AC1000)=FALSE,", ",""),") "),""))</f>
        <v/>
      </c>
      <c r="AH1000" s="10" t="str">
        <f>IF((COUNTBLANK(D1000)=1),"",IF(D1000=D999,AH999,"")&amp;IF(B999&lt;&gt;B1000,((IF(COUNTBLANK(E1000)=1,$D$3&amp;"Non-type material: "&amp;$D$3,$D$3&amp;INDEX('type-categories'!$A$2:$B$100,MATCH(E1000,'type-categories'!$A$2:$A$100,0),2)&amp;$D$3))),"")&amp;(IF(K1000&lt;&gt;K999,$C$2&amp;UPPER(K1000)&amp;$C$2&amp;$K$3&amp;" ",(IF(B1000&lt;&gt;B999,$C$2&amp;UPPER(K1000)&amp;$C$2&amp;$K$3&amp;" ",""))))&amp;IF((AA1000&lt;&gt;AA1001)*($H$2="y"),AD1000&amp;AE1000,IF((AA1000&lt;&gt;AA1001)*($H$2="m"),AD1000&amp;AG1000,IF(($H$2&lt;&gt;"m")*($H$2&lt;&gt;"Y"),(IF(F1000=0,"",F1000&amp;" "&amp;$F$4&amp;" "))&amp;(IF(G1000=0,"",G1000&amp;" "&amp;$G$4&amp;" "))&amp;(IF(H1000=0,"",H1000&amp;" "&amp;H$4&amp;" "))&amp;(IF(I1000=0,"",I1000&amp;" "&amp;$I$4&amp;" "))&amp;(IF(J1000=0,"",J1000&amp;" "&amp;$J$4&amp;" ")),"")))&amp;"; "&amp;IF((B1000=B999)*(AA1000=AA999), "same collecting data; ", IF((B1000=B999)*(Z999=Z1000),"same locality; ",(IF(COUNTBLANK(L1000)=1,"",$D$2&amp;L1000&amp;$L$3&amp;" "&amp;$D$2))&amp;(IF(COUNTBLANK(M1000)=1,"",$E$2&amp;M1000&amp;$E$2&amp;", "))&amp;(IF(COUNTBLANK(N1000)=1,"",N1000&amp;"; "))&amp;(IF(COUNTBLANK(O1000)=1,"",O1000&amp;"; ")))&amp;(IF(COUNTBLANK(P1000)=1,"",P1000&amp;"; "))&amp;(IF(COUNTBLANK(Q1000)=1,"",Q1000&amp;"; "))&amp;(IF(COUNTBLANK(R1000)=1,"",R1000&amp;"m, "))&amp;IF((COUNTBLANK(S1000)=0)*(S1000&lt;&gt;S999), S1000&amp;"; ","")&amp;(IF(COUNTBLANK(U1000)=1,"",U1000&amp;"; "))&amp;(IF(COUNTBLANK(T1000)=1,"",IF(COUNTBLANK(F$2)=1,T1000&amp;"; ",T1000&amp;" "&amp;F$2&amp;"; "))))&amp;(IF(COUNTBLANK(V1000)=1,"",V1000&amp;"; "))&amp;IF((COUNTBLANK(C1000)=1),"",C1000)&amp;IF((B1000=B1001)*(K1000=K1001)*(L1000=L1001)*(M1000=M1001),IF(($H$2&lt;&gt;"m")*($H$2&lt;&gt;"Y"), " • ", IF((ISNUMBER(FIND(")",AE1000))), " • ", "")),IF((B1000=B1001)*(K1000=K1001)," • ",". ")))</f>
        <v/>
      </c>
      <c r="AI1000" s="1"/>
    </row>
    <row r="1001" spans="1:35" x14ac:dyDescent="0.25">
      <c r="A1001" s="3" t="str">
        <f t="shared" si="108"/>
        <v/>
      </c>
      <c r="B1001" s="53" t="str">
        <f t="shared" si="106"/>
        <v/>
      </c>
      <c r="C1001" s="57"/>
      <c r="D1001" s="57"/>
      <c r="E1001" s="57"/>
      <c r="F1001" s="57"/>
      <c r="G1001" s="57"/>
      <c r="H1001" s="57"/>
      <c r="I1001" s="57"/>
      <c r="J1001" s="57"/>
      <c r="K1001" s="57"/>
      <c r="L1001" s="57"/>
      <c r="M1001" s="54"/>
      <c r="N1001" s="57"/>
      <c r="O1001" s="58"/>
      <c r="P1001" s="58"/>
      <c r="Q1001" s="58"/>
      <c r="R1001" s="58"/>
      <c r="S1001" s="54"/>
      <c r="T1001" s="57"/>
      <c r="U1001" s="57"/>
      <c r="V1001" s="57"/>
      <c r="W1001" s="57"/>
      <c r="X1001" s="147" t="str">
        <f>IF(COUNTBLANK(D1001)=1,"",IF('order-admin-units'!$I$1&lt;&gt;"y", "", IF(COUNTBLANK(K1001)=1, 'order-admin-units'!$B$1+1, VLOOKUP(K1001, ordercountry, 2))))</f>
        <v/>
      </c>
      <c r="Y1001" s="147" t="str">
        <f>IF(COUNTBLANK(D1001)=1,"",IF('order-admin-units'!$I$1&lt;&gt;"y", "", IF(COUNTBLANK(K1001:L1001)&gt;0, 'order-admin-units'!$B$2+1, VLOOKUP(K1001&amp;"@"&amp;L1001, orderadmin, 2))))</f>
        <v/>
      </c>
      <c r="Z1001" s="147" t="str">
        <f t="shared" si="109"/>
        <v/>
      </c>
      <c r="AA1001" s="147" t="str">
        <f t="shared" si="110"/>
        <v/>
      </c>
      <c r="AB1001" s="147" t="str">
        <f t="shared" si="111"/>
        <v/>
      </c>
      <c r="AC1001" s="147" t="str">
        <f t="shared" si="107"/>
        <v/>
      </c>
      <c r="AD1001" s="11" t="str">
        <f t="shared" si="112"/>
        <v/>
      </c>
      <c r="AE1001" s="11" t="str">
        <f t="array" ref="AE1001">IF(COUNTBLANK(D1001)=1,"",IF(OR($H$2="y",$H$2="m"),IF(AA1001=AA1000,IF(OR(AB1001=$AB$4:$AB1000)=FALSE,AE1000&amp;C1001,AE1000),"("&amp;C1001)&amp;IF(AA1001=AA1002,IF(OR(AB1002=$AB$4:$AB1001)=FALSE,", ",""),") "),""))</f>
        <v/>
      </c>
      <c r="AF1001" s="11" t="str">
        <f t="array" ref="AF1001">IF((COUNTBLANK(D1001)=0)*OR($H$2="y",$H$2="m"),IFERROR(LEFT(C1001, FIND(" ",C1001)-1), C1001),"")</f>
        <v/>
      </c>
      <c r="AG1001" s="11" t="str">
        <f t="array" ref="AG1001">IF(COUNTBLANK(D1001)=1,"",IF(OR($H$2="y",$H$2="m"),IF(AA1001=AA1000,IF(OR(AC1001=$AC$4:$AC1000)=FALSE,AG1000&amp;AF1001,AG1000),"("&amp;AF1001)&amp;IF(AA1001=AA1002,IF(OR(AC1002=$AC$4:$AC1001)=FALSE,", ",""),") "),""))</f>
        <v/>
      </c>
      <c r="AH1001" s="10" t="str">
        <f>IF((COUNTBLANK(D1001)=1),"",IF(D1001=D1000,AH1000,"")&amp;IF(B1000&lt;&gt;B1001,((IF(COUNTBLANK(E1001)=1,$D$3&amp;"Non-type material: "&amp;$D$3,$D$3&amp;INDEX('type-categories'!$A$2:$B$100,MATCH(E1001,'type-categories'!$A$2:$A$100,0),2)&amp;$D$3))),"")&amp;(IF(K1001&lt;&gt;K1000,$C$2&amp;UPPER(K1001)&amp;$C$2&amp;$K$3&amp;" ",(IF(B1001&lt;&gt;B1000,$C$2&amp;UPPER(K1001)&amp;$C$2&amp;$K$3&amp;" ",""))))&amp;IF((AA1001&lt;&gt;AA1002)*($H$2="y"),AD1001&amp;AE1001,IF((AA1001&lt;&gt;AA1002)*($H$2="m"),AD1001&amp;AG1001,IF(($H$2&lt;&gt;"m")*($H$2&lt;&gt;"Y"),(IF(F1001=0,"",F1001&amp;" "&amp;$F$4&amp;" "))&amp;(IF(G1001=0,"",G1001&amp;" "&amp;$G$4&amp;" "))&amp;(IF(H1001=0,"",H1001&amp;" "&amp;H$4&amp;" "))&amp;(IF(I1001=0,"",I1001&amp;" "&amp;$I$4&amp;" "))&amp;(IF(J1001=0,"",J1001&amp;" "&amp;$J$4&amp;" ")),"")))&amp;"; "&amp;IF((B1001=B1000)*(AA1001=AA1000), "same collecting data; ", IF((B1001=B1000)*(Z1000=Z1001),"same locality; ",(IF(COUNTBLANK(L1001)=1,"",$D$2&amp;L1001&amp;$L$3&amp;" "&amp;$D$2))&amp;(IF(COUNTBLANK(M1001)=1,"",$E$2&amp;M1001&amp;$E$2&amp;", "))&amp;(IF(COUNTBLANK(N1001)=1,"",N1001&amp;"; "))&amp;(IF(COUNTBLANK(O1001)=1,"",O1001&amp;"; ")))&amp;(IF(COUNTBLANK(P1001)=1,"",P1001&amp;"; "))&amp;(IF(COUNTBLANK(Q1001)=1,"",Q1001&amp;"; "))&amp;(IF(COUNTBLANK(R1001)=1,"",R1001&amp;"m, "))&amp;IF((COUNTBLANK(S1001)=0)*(S1001&lt;&gt;S1000), S1001&amp;"; ","")&amp;(IF(COUNTBLANK(U1001)=1,"",U1001&amp;"; "))&amp;(IF(COUNTBLANK(T1001)=1,"",IF(COUNTBLANK(F$2)=1,T1001&amp;"; ",T1001&amp;" "&amp;F$2&amp;"; "))))&amp;(IF(COUNTBLANK(V1001)=1,"",V1001&amp;"; "))&amp;IF((COUNTBLANK(C1001)=1),"",C1001)&amp;IF((B1001=B1002)*(K1001=K1002)*(L1001=L1002)*(M1001=M1002),IF(($H$2&lt;&gt;"m")*($H$2&lt;&gt;"Y"), " • ", IF((ISNUMBER(FIND(")",AE1001))), " • ", "")),IF((B1001=B1002)*(K1001=K1002)," • ",". ")))</f>
        <v/>
      </c>
      <c r="AI1001" s="1"/>
    </row>
    <row r="1002" spans="1:35" x14ac:dyDescent="0.25">
      <c r="A1002" s="3" t="str">
        <f t="shared" si="108"/>
        <v/>
      </c>
      <c r="B1002" s="53" t="str">
        <f t="shared" si="106"/>
        <v/>
      </c>
      <c r="C1002" s="57"/>
      <c r="D1002" s="57"/>
      <c r="E1002" s="57"/>
      <c r="F1002" s="57"/>
      <c r="G1002" s="57"/>
      <c r="H1002" s="57"/>
      <c r="I1002" s="57"/>
      <c r="J1002" s="57"/>
      <c r="K1002" s="57"/>
      <c r="L1002" s="57"/>
      <c r="M1002" s="54"/>
      <c r="N1002" s="57"/>
      <c r="O1002" s="58"/>
      <c r="P1002" s="58"/>
      <c r="Q1002" s="58"/>
      <c r="R1002" s="58"/>
      <c r="S1002" s="54"/>
      <c r="T1002" s="57"/>
      <c r="U1002" s="57"/>
      <c r="V1002" s="57"/>
      <c r="W1002" s="57"/>
      <c r="X1002" s="147" t="str">
        <f>IF(COUNTBLANK(D1002)=1,"",IF('order-admin-units'!$I$1&lt;&gt;"y", "", IF(COUNTBLANK(K1002)=1, 'order-admin-units'!$B$1+1, VLOOKUP(K1002, ordercountry, 2))))</f>
        <v/>
      </c>
      <c r="Y1002" s="147" t="str">
        <f>IF(COUNTBLANK(D1002)=1,"",IF('order-admin-units'!$I$1&lt;&gt;"y", "", IF(COUNTBLANK(K1002:L1002)&gt;0, 'order-admin-units'!$B$2+1, VLOOKUP(K1002&amp;"@"&amp;L1002, orderadmin, 2))))</f>
        <v/>
      </c>
      <c r="Z1002" s="147" t="str">
        <f t="shared" si="109"/>
        <v/>
      </c>
      <c r="AA1002" s="147" t="str">
        <f t="shared" si="110"/>
        <v/>
      </c>
      <c r="AB1002" s="147" t="str">
        <f t="shared" si="111"/>
        <v/>
      </c>
      <c r="AC1002" s="147" t="str">
        <f t="shared" si="107"/>
        <v/>
      </c>
      <c r="AD1002" s="11" t="str">
        <f t="shared" si="112"/>
        <v/>
      </c>
      <c r="AE1002" s="11" t="str">
        <f t="array" ref="AE1002">IF(COUNTBLANK(D1002)=1,"",IF(OR($H$2="y",$H$2="m"),IF(AA1002=AA1001,IF(OR(AB1002=$AB$4:$AB1001)=FALSE,AE1001&amp;C1002,AE1001),"("&amp;C1002)&amp;IF(AA1002=AA1003,IF(OR(AB1003=$AB$4:$AB1002)=FALSE,", ",""),") "),""))</f>
        <v/>
      </c>
      <c r="AF1002" s="11" t="str">
        <f t="array" ref="AF1002">IF((COUNTBLANK(D1002)=0)*OR($H$2="y",$H$2="m"),IFERROR(LEFT(C1002, FIND(" ",C1002)-1), C1002),"")</f>
        <v/>
      </c>
      <c r="AG1002" s="11" t="str">
        <f t="array" ref="AG1002">IF(COUNTBLANK(D1002)=1,"",IF(OR($H$2="y",$H$2="m"),IF(AA1002=AA1001,IF(OR(AC1002=$AC$4:$AC1001)=FALSE,AG1001&amp;AF1002,AG1001),"("&amp;AF1002)&amp;IF(AA1002=AA1003,IF(OR(AC1003=$AC$4:$AC1002)=FALSE,", ",""),") "),""))</f>
        <v/>
      </c>
      <c r="AH1002" s="10" t="str">
        <f>IF((COUNTBLANK(D1002)=1),"",IF(D1002=D1001,AH1001,"")&amp;IF(B1001&lt;&gt;B1002,((IF(COUNTBLANK(E1002)=1,$D$3&amp;"Non-type material: "&amp;$D$3,$D$3&amp;INDEX('type-categories'!$A$2:$B$100,MATCH(E1002,'type-categories'!$A$2:$A$100,0),2)&amp;$D$3))),"")&amp;(IF(K1002&lt;&gt;K1001,$C$2&amp;UPPER(K1002)&amp;$C$2&amp;$K$3&amp;" ",(IF(B1002&lt;&gt;B1001,$C$2&amp;UPPER(K1002)&amp;$C$2&amp;$K$3&amp;" ",""))))&amp;IF((AA1002&lt;&gt;AA1003)*($H$2="y"),AD1002&amp;AE1002,IF((AA1002&lt;&gt;AA1003)*($H$2="m"),AD1002&amp;AG1002,IF(($H$2&lt;&gt;"m")*($H$2&lt;&gt;"Y"),(IF(F1002=0,"",F1002&amp;" "&amp;$F$4&amp;" "))&amp;(IF(G1002=0,"",G1002&amp;" "&amp;$G$4&amp;" "))&amp;(IF(H1002=0,"",H1002&amp;" "&amp;H$4&amp;" "))&amp;(IF(I1002=0,"",I1002&amp;" "&amp;$I$4&amp;" "))&amp;(IF(J1002=0,"",J1002&amp;" "&amp;$J$4&amp;" ")),"")))&amp;"; "&amp;IF((B1002=B1001)*(AA1002=AA1001), "same collecting data; ", IF((B1002=B1001)*(Z1001=Z1002),"same locality; ",(IF(COUNTBLANK(L1002)=1,"",$D$2&amp;L1002&amp;$L$3&amp;" "&amp;$D$2))&amp;(IF(COUNTBLANK(M1002)=1,"",$E$2&amp;M1002&amp;$E$2&amp;", "))&amp;(IF(COUNTBLANK(N1002)=1,"",N1002&amp;"; "))&amp;(IF(COUNTBLANK(O1002)=1,"",O1002&amp;"; ")))&amp;(IF(COUNTBLANK(P1002)=1,"",P1002&amp;"; "))&amp;(IF(COUNTBLANK(Q1002)=1,"",Q1002&amp;"; "))&amp;(IF(COUNTBLANK(R1002)=1,"",R1002&amp;"m, "))&amp;IF((COUNTBLANK(S1002)=0)*(S1002&lt;&gt;S1001), S1002&amp;"; ","")&amp;(IF(COUNTBLANK(U1002)=1,"",U1002&amp;"; "))&amp;(IF(COUNTBLANK(T1002)=1,"",IF(COUNTBLANK(F$2)=1,T1002&amp;"; ",T1002&amp;" "&amp;F$2&amp;"; "))))&amp;(IF(COUNTBLANK(V1002)=1,"",V1002&amp;"; "))&amp;IF((COUNTBLANK(C1002)=1),"",C1002)&amp;IF((B1002=B1003)*(K1002=K1003)*(L1002=L1003)*(M1002=M1003),IF(($H$2&lt;&gt;"m")*($H$2&lt;&gt;"Y"), " • ", IF((ISNUMBER(FIND(")",AE1002))), " • ", "")),IF((B1002=B1003)*(K1002=K1003)," • ",". ")))</f>
        <v/>
      </c>
      <c r="AI1002" s="1"/>
    </row>
    <row r="1003" spans="1:35" x14ac:dyDescent="0.25">
      <c r="A1003" s="3" t="str">
        <f t="shared" si="108"/>
        <v/>
      </c>
      <c r="B1003" s="53" t="str">
        <f t="shared" si="106"/>
        <v/>
      </c>
      <c r="C1003" s="57"/>
      <c r="D1003" s="57"/>
      <c r="E1003" s="57"/>
      <c r="F1003" s="57"/>
      <c r="G1003" s="57"/>
      <c r="H1003" s="57"/>
      <c r="I1003" s="57"/>
      <c r="J1003" s="57"/>
      <c r="K1003" s="57"/>
      <c r="L1003" s="57"/>
      <c r="M1003" s="54"/>
      <c r="N1003" s="57"/>
      <c r="O1003" s="58"/>
      <c r="P1003" s="58"/>
      <c r="Q1003" s="58"/>
      <c r="R1003" s="58"/>
      <c r="S1003" s="54"/>
      <c r="T1003" s="57"/>
      <c r="U1003" s="57"/>
      <c r="V1003" s="57"/>
      <c r="W1003" s="57"/>
      <c r="X1003" s="147" t="str">
        <f>IF(COUNTBLANK(D1003)=1,"",IF('order-admin-units'!$I$1&lt;&gt;"y", "", IF(COUNTBLANK(K1003)=1, 'order-admin-units'!$B$1+1, VLOOKUP(K1003, ordercountry, 2))))</f>
        <v/>
      </c>
      <c r="Y1003" s="147" t="str">
        <f>IF(COUNTBLANK(D1003)=1,"",IF('order-admin-units'!$I$1&lt;&gt;"y", "", IF(COUNTBLANK(K1003:L1003)&gt;0, 'order-admin-units'!$B$2+1, VLOOKUP(K1003&amp;"@"&amp;L1003, orderadmin, 2))))</f>
        <v/>
      </c>
      <c r="Z1003" s="147" t="str">
        <f t="shared" si="109"/>
        <v/>
      </c>
      <c r="AA1003" s="147" t="str">
        <f t="shared" si="110"/>
        <v/>
      </c>
      <c r="AB1003" s="147" t="str">
        <f t="shared" si="111"/>
        <v/>
      </c>
      <c r="AC1003" s="147" t="str">
        <f t="shared" si="107"/>
        <v/>
      </c>
      <c r="AD1003" s="11" t="str">
        <f t="shared" si="112"/>
        <v/>
      </c>
      <c r="AE1003" s="11" t="str">
        <f t="array" ref="AE1003">IF(COUNTBLANK(D1003)=1,"",IF(OR($H$2="y",$H$2="m"),IF(AA1003=AA1002,IF(OR(AB1003=$AB$4:$AB1002)=FALSE,AE1002&amp;C1003,AE1002),"("&amp;C1003)&amp;IF(AA1003=AA1004,IF(OR(AB1004=$AB$4:$AB1003)=FALSE,", ",""),") "),""))</f>
        <v/>
      </c>
      <c r="AF1003" s="11" t="str">
        <f t="array" ref="AF1003">IF((COUNTBLANK(D1003)=0)*OR($H$2="y",$H$2="m"),IFERROR(LEFT(C1003, FIND(" ",C1003)-1), C1003),"")</f>
        <v/>
      </c>
      <c r="AG1003" s="11" t="str">
        <f t="array" ref="AG1003">IF(COUNTBLANK(D1003)=1,"",IF(OR($H$2="y",$H$2="m"),IF(AA1003=AA1002,IF(OR(AC1003=$AC$4:$AC1002)=FALSE,AG1002&amp;AF1003,AG1002),"("&amp;AF1003)&amp;IF(AA1003=AA1004,IF(OR(AC1004=$AC$4:$AC1003)=FALSE,", ",""),") "),""))</f>
        <v/>
      </c>
      <c r="AH1003" s="10" t="str">
        <f>IF((COUNTBLANK(D1003)=1),"",IF(D1003=D1002,AH1002,"")&amp;IF(B1002&lt;&gt;B1003,((IF(COUNTBLANK(E1003)=1,$D$3&amp;"Non-type material: "&amp;$D$3,$D$3&amp;INDEX('type-categories'!$A$2:$B$100,MATCH(E1003,'type-categories'!$A$2:$A$100,0),2)&amp;$D$3))),"")&amp;(IF(K1003&lt;&gt;K1002,$C$2&amp;UPPER(K1003)&amp;$C$2&amp;$K$3&amp;" ",(IF(B1003&lt;&gt;B1002,$C$2&amp;UPPER(K1003)&amp;$C$2&amp;$K$3&amp;" ",""))))&amp;IF((AA1003&lt;&gt;AA1004)*($H$2="y"),AD1003&amp;AE1003,IF((AA1003&lt;&gt;AA1004)*($H$2="m"),AD1003&amp;AG1003,IF(($H$2&lt;&gt;"m")*($H$2&lt;&gt;"Y"),(IF(F1003=0,"",F1003&amp;" "&amp;$F$4&amp;" "))&amp;(IF(G1003=0,"",G1003&amp;" "&amp;$G$4&amp;" "))&amp;(IF(H1003=0,"",H1003&amp;" "&amp;H$4&amp;" "))&amp;(IF(I1003=0,"",I1003&amp;" "&amp;$I$4&amp;" "))&amp;(IF(J1003=0,"",J1003&amp;" "&amp;$J$4&amp;" ")),"")))&amp;"; "&amp;IF((B1003=B1002)*(AA1003=AA1002), "same collecting data; ", IF((B1003=B1002)*(Z1002=Z1003),"same locality; ",(IF(COUNTBLANK(L1003)=1,"",$D$2&amp;L1003&amp;$L$3&amp;" "&amp;$D$2))&amp;(IF(COUNTBLANK(M1003)=1,"",$E$2&amp;M1003&amp;$E$2&amp;", "))&amp;(IF(COUNTBLANK(N1003)=1,"",N1003&amp;"; "))&amp;(IF(COUNTBLANK(O1003)=1,"",O1003&amp;"; ")))&amp;(IF(COUNTBLANK(P1003)=1,"",P1003&amp;"; "))&amp;(IF(COUNTBLANK(Q1003)=1,"",Q1003&amp;"; "))&amp;(IF(COUNTBLANK(R1003)=1,"",R1003&amp;"m, "))&amp;IF((COUNTBLANK(S1003)=0)*(S1003&lt;&gt;S1002), S1003&amp;"; ","")&amp;(IF(COUNTBLANK(U1003)=1,"",U1003&amp;"; "))&amp;(IF(COUNTBLANK(T1003)=1,"",IF(COUNTBLANK(F$2)=1,T1003&amp;"; ",T1003&amp;" "&amp;F$2&amp;"; "))))&amp;(IF(COUNTBLANK(V1003)=1,"",V1003&amp;"; "))&amp;IF((COUNTBLANK(C1003)=1),"",C1003)&amp;IF((B1003=B1004)*(K1003=K1004)*(L1003=L1004)*(M1003=M1004),IF(($H$2&lt;&gt;"m")*($H$2&lt;&gt;"Y"), " • ", IF((ISNUMBER(FIND(")",AE1003))), " • ", "")),IF((B1003=B1004)*(K1003=K1004)," • ",". ")))</f>
        <v/>
      </c>
      <c r="AI1003" s="1"/>
    </row>
    <row r="1004" spans="1:35" x14ac:dyDescent="0.25">
      <c r="A1004" s="3" t="str">
        <f t="shared" si="108"/>
        <v/>
      </c>
      <c r="B1004" s="53" t="str">
        <f t="shared" si="106"/>
        <v/>
      </c>
      <c r="C1004" s="57"/>
      <c r="D1004" s="57"/>
      <c r="E1004" s="57"/>
      <c r="F1004" s="57"/>
      <c r="G1004" s="57"/>
      <c r="H1004" s="57"/>
      <c r="I1004" s="57"/>
      <c r="J1004" s="57"/>
      <c r="K1004" s="57"/>
      <c r="L1004" s="57"/>
      <c r="M1004" s="54"/>
      <c r="N1004" s="57"/>
      <c r="O1004" s="58"/>
      <c r="P1004" s="58"/>
      <c r="Q1004" s="58"/>
      <c r="R1004" s="58"/>
      <c r="S1004" s="54"/>
      <c r="T1004" s="57"/>
      <c r="U1004" s="57"/>
      <c r="V1004" s="57"/>
      <c r="W1004" s="57"/>
      <c r="X1004" s="147" t="str">
        <f>IF(COUNTBLANK(D1004)=1,"",IF('order-admin-units'!$I$1&lt;&gt;"y", "", IF(COUNTBLANK(K1004)=1, 'order-admin-units'!$B$1+1, VLOOKUP(K1004, ordercountry, 2))))</f>
        <v/>
      </c>
      <c r="Y1004" s="147" t="str">
        <f>IF(COUNTBLANK(D1004)=1,"",IF('order-admin-units'!$I$1&lt;&gt;"y", "", IF(COUNTBLANK(K1004:L1004)&gt;0, 'order-admin-units'!$B$2+1, VLOOKUP(K1004&amp;"@"&amp;L1004, orderadmin, 2))))</f>
        <v/>
      </c>
      <c r="Z1004" s="147" t="str">
        <f t="shared" si="109"/>
        <v/>
      </c>
      <c r="AA1004" s="147" t="str">
        <f t="shared" si="110"/>
        <v/>
      </c>
      <c r="AB1004" s="147" t="str">
        <f t="shared" si="111"/>
        <v/>
      </c>
      <c r="AC1004" s="147" t="str">
        <f t="shared" si="107"/>
        <v/>
      </c>
      <c r="AD1004" s="11" t="str">
        <f t="shared" si="112"/>
        <v/>
      </c>
      <c r="AE1004" s="11" t="str">
        <f t="array" ref="AE1004">IF(COUNTBLANK(D1004)=1,"",IF(OR($H$2="y",$H$2="m"),IF(AA1004=AA1003,IF(OR(AB1004=$AB$4:$AB1003)=FALSE,AE1003&amp;C1004,AE1003),"("&amp;C1004)&amp;IF(AA1004=AA1005,IF(OR(AB1005=$AB$4:$AB1004)=FALSE,", ",""),") "),""))</f>
        <v/>
      </c>
      <c r="AF1004" s="11" t="str">
        <f t="array" ref="AF1004">IF((COUNTBLANK(D1004)=0)*OR($H$2="y",$H$2="m"),IFERROR(LEFT(C1004, FIND(" ",C1004)-1), C1004),"")</f>
        <v/>
      </c>
      <c r="AG1004" s="11" t="str">
        <f t="array" ref="AG1004">IF(COUNTBLANK(D1004)=1,"",IF(OR($H$2="y",$H$2="m"),IF(AA1004=AA1003,IF(OR(AC1004=$AC$4:$AC1003)=FALSE,AG1003&amp;AF1004,AG1003),"("&amp;AF1004)&amp;IF(AA1004=AA1005,IF(OR(AC1005=$AC$4:$AC1004)=FALSE,", ",""),") "),""))</f>
        <v/>
      </c>
      <c r="AH1004" s="10" t="str">
        <f>IF((COUNTBLANK(D1004)=1),"",IF(D1004=D1003,AH1003,"")&amp;IF(B1003&lt;&gt;B1004,((IF(COUNTBLANK(E1004)=1,$D$3&amp;"Non-type material: "&amp;$D$3,$D$3&amp;INDEX('type-categories'!$A$2:$B$100,MATCH(E1004,'type-categories'!$A$2:$A$100,0),2)&amp;$D$3))),"")&amp;(IF(K1004&lt;&gt;K1003,$C$2&amp;UPPER(K1004)&amp;$C$2&amp;$K$3&amp;" ",(IF(B1004&lt;&gt;B1003,$C$2&amp;UPPER(K1004)&amp;$C$2&amp;$K$3&amp;" ",""))))&amp;IF((AA1004&lt;&gt;AA1005)*($H$2="y"),AD1004&amp;AE1004,IF((AA1004&lt;&gt;AA1005)*($H$2="m"),AD1004&amp;AG1004,IF(($H$2&lt;&gt;"m")*($H$2&lt;&gt;"Y"),(IF(F1004=0,"",F1004&amp;" "&amp;$F$4&amp;" "))&amp;(IF(G1004=0,"",G1004&amp;" "&amp;$G$4&amp;" "))&amp;(IF(H1004=0,"",H1004&amp;" "&amp;H$4&amp;" "))&amp;(IF(I1004=0,"",I1004&amp;" "&amp;$I$4&amp;" "))&amp;(IF(J1004=0,"",J1004&amp;" "&amp;$J$4&amp;" ")),"")))&amp;"; "&amp;IF((B1004=B1003)*(AA1004=AA1003), "same collecting data; ", IF((B1004=B1003)*(Z1003=Z1004),"same locality; ",(IF(COUNTBLANK(L1004)=1,"",$D$2&amp;L1004&amp;$L$3&amp;" "&amp;$D$2))&amp;(IF(COUNTBLANK(M1004)=1,"",$E$2&amp;M1004&amp;$E$2&amp;", "))&amp;(IF(COUNTBLANK(N1004)=1,"",N1004&amp;"; "))&amp;(IF(COUNTBLANK(O1004)=1,"",O1004&amp;"; ")))&amp;(IF(COUNTBLANK(P1004)=1,"",P1004&amp;"; "))&amp;(IF(COUNTBLANK(Q1004)=1,"",Q1004&amp;"; "))&amp;(IF(COUNTBLANK(R1004)=1,"",R1004&amp;"m, "))&amp;IF((COUNTBLANK(S1004)=0)*(S1004&lt;&gt;S1003), S1004&amp;"; ","")&amp;(IF(COUNTBLANK(U1004)=1,"",U1004&amp;"; "))&amp;(IF(COUNTBLANK(T1004)=1,"",IF(COUNTBLANK(F$2)=1,T1004&amp;"; ",T1004&amp;" "&amp;F$2&amp;"; "))))&amp;(IF(COUNTBLANK(V1004)=1,"",V1004&amp;"; "))&amp;IF((COUNTBLANK(C1004)=1),"",C1004)&amp;IF((B1004=B1005)*(K1004=K1005)*(L1004=L1005)*(M1004=M1005),IF(($H$2&lt;&gt;"m")*($H$2&lt;&gt;"Y"), " • ", IF((ISNUMBER(FIND(")",AE1004))), " • ", "")),IF((B1004=B1005)*(K1004=K1005)," • ",". ")))</f>
        <v/>
      </c>
      <c r="AI1004" s="1"/>
    </row>
    <row r="1005" spans="1:35" x14ac:dyDescent="0.25">
      <c r="A1005" s="3" t="str">
        <f t="shared" si="108"/>
        <v/>
      </c>
      <c r="B1005" s="53" t="str">
        <f t="shared" si="106"/>
        <v/>
      </c>
      <c r="C1005" s="57"/>
      <c r="D1005" s="57"/>
      <c r="E1005" s="57"/>
      <c r="F1005" s="57"/>
      <c r="G1005" s="57"/>
      <c r="H1005" s="57"/>
      <c r="I1005" s="57"/>
      <c r="J1005" s="57"/>
      <c r="K1005" s="57"/>
      <c r="L1005" s="57"/>
      <c r="M1005" s="54"/>
      <c r="N1005" s="57"/>
      <c r="O1005" s="58"/>
      <c r="P1005" s="58"/>
      <c r="Q1005" s="58"/>
      <c r="R1005" s="58"/>
      <c r="S1005" s="54"/>
      <c r="T1005" s="57"/>
      <c r="U1005" s="57"/>
      <c r="V1005" s="57"/>
      <c r="W1005" s="57"/>
      <c r="X1005" s="147" t="str">
        <f>IF(COUNTBLANK(D1005)=1,"",IF('order-admin-units'!$I$1&lt;&gt;"y", "", IF(COUNTBLANK(K1005)=1, 'order-admin-units'!$B$1+1, VLOOKUP(K1005, ordercountry, 2))))</f>
        <v/>
      </c>
      <c r="Y1005" s="147" t="str">
        <f>IF(COUNTBLANK(D1005)=1,"",IF('order-admin-units'!$I$1&lt;&gt;"y", "", IF(COUNTBLANK(K1005:L1005)&gt;0, 'order-admin-units'!$B$2+1, VLOOKUP(K1005&amp;"@"&amp;L1005, orderadmin, 2))))</f>
        <v/>
      </c>
      <c r="Z1005" s="147" t="str">
        <f t="shared" si="109"/>
        <v/>
      </c>
      <c r="AA1005" s="147" t="str">
        <f t="shared" si="110"/>
        <v/>
      </c>
      <c r="AB1005" s="147" t="str">
        <f t="shared" si="111"/>
        <v/>
      </c>
      <c r="AC1005" s="147" t="str">
        <f t="shared" si="107"/>
        <v/>
      </c>
      <c r="AD1005" s="11" t="str">
        <f t="shared" si="112"/>
        <v/>
      </c>
      <c r="AE1005" s="11" t="str">
        <f t="array" ref="AE1005">IF(COUNTBLANK(D1005)=1,"",IF(OR($H$2="y",$H$2="m"),IF(AA1005=AA1004,IF(OR(AB1005=$AB$4:$AB1004)=FALSE,AE1004&amp;C1005,AE1004),"("&amp;C1005)&amp;IF(AA1005=AA1006,IF(OR(AB1006=$AB$4:$AB1005)=FALSE,", ",""),") "),""))</f>
        <v/>
      </c>
      <c r="AF1005" s="11" t="str">
        <f t="array" ref="AF1005">IF((COUNTBLANK(D1005)=0)*OR($H$2="y",$H$2="m"),IFERROR(LEFT(C1005, FIND(" ",C1005)-1), C1005),"")</f>
        <v/>
      </c>
      <c r="AG1005" s="11" t="str">
        <f t="array" ref="AG1005">IF(COUNTBLANK(D1005)=1,"",IF(OR($H$2="y",$H$2="m"),IF(AA1005=AA1004,IF(OR(AC1005=$AC$4:$AC1004)=FALSE,AG1004&amp;AF1005,AG1004),"("&amp;AF1005)&amp;IF(AA1005=AA1006,IF(OR(AC1006=$AC$4:$AC1005)=FALSE,", ",""),") "),""))</f>
        <v/>
      </c>
      <c r="AH1005" s="10" t="str">
        <f>IF((COUNTBLANK(D1005)=1),"",IF(D1005=D1004,AH1004,"")&amp;IF(B1004&lt;&gt;B1005,((IF(COUNTBLANK(E1005)=1,$D$3&amp;"Non-type material: "&amp;$D$3,$D$3&amp;INDEX('type-categories'!$A$2:$B$100,MATCH(E1005,'type-categories'!$A$2:$A$100,0),2)&amp;$D$3))),"")&amp;(IF(K1005&lt;&gt;K1004,$C$2&amp;UPPER(K1005)&amp;$C$2&amp;$K$3&amp;" ",(IF(B1005&lt;&gt;B1004,$C$2&amp;UPPER(K1005)&amp;$C$2&amp;$K$3&amp;" ",""))))&amp;IF((AA1005&lt;&gt;AA1006)*($H$2="y"),AD1005&amp;AE1005,IF((AA1005&lt;&gt;AA1006)*($H$2="m"),AD1005&amp;AG1005,IF(($H$2&lt;&gt;"m")*($H$2&lt;&gt;"Y"),(IF(F1005=0,"",F1005&amp;" "&amp;$F$4&amp;" "))&amp;(IF(G1005=0,"",G1005&amp;" "&amp;$G$4&amp;" "))&amp;(IF(H1005=0,"",H1005&amp;" "&amp;H$4&amp;" "))&amp;(IF(I1005=0,"",I1005&amp;" "&amp;$I$4&amp;" "))&amp;(IF(J1005=0,"",J1005&amp;" "&amp;$J$4&amp;" ")),"")))&amp;"; "&amp;IF((B1005=B1004)*(AA1005=AA1004), "same collecting data; ", IF((B1005=B1004)*(Z1004=Z1005),"same locality; ",(IF(COUNTBLANK(L1005)=1,"",$D$2&amp;L1005&amp;$L$3&amp;" "&amp;$D$2))&amp;(IF(COUNTBLANK(M1005)=1,"",$E$2&amp;M1005&amp;$E$2&amp;", "))&amp;(IF(COUNTBLANK(N1005)=1,"",N1005&amp;"; "))&amp;(IF(COUNTBLANK(O1005)=1,"",O1005&amp;"; ")))&amp;(IF(COUNTBLANK(P1005)=1,"",P1005&amp;"; "))&amp;(IF(COUNTBLANK(Q1005)=1,"",Q1005&amp;"; "))&amp;(IF(COUNTBLANK(R1005)=1,"",R1005&amp;"m, "))&amp;IF((COUNTBLANK(S1005)=0)*(S1005&lt;&gt;S1004), S1005&amp;"; ","")&amp;(IF(COUNTBLANK(U1005)=1,"",U1005&amp;"; "))&amp;(IF(COUNTBLANK(T1005)=1,"",IF(COUNTBLANK(F$2)=1,T1005&amp;"; ",T1005&amp;" "&amp;F$2&amp;"; "))))&amp;(IF(COUNTBLANK(V1005)=1,"",V1005&amp;"; "))&amp;IF((COUNTBLANK(C1005)=1),"",C1005)&amp;IF((B1005=B1006)*(K1005=K1006)*(L1005=L1006)*(M1005=M1006),IF(($H$2&lt;&gt;"m")*($H$2&lt;&gt;"Y"), " • ", IF((ISNUMBER(FIND(")",AE1005))), " • ", "")),IF((B1005=B1006)*(K1005=K1006)," • ",". ")))</f>
        <v/>
      </c>
      <c r="AI1005" s="1"/>
    </row>
    <row r="1006" spans="1:35" x14ac:dyDescent="0.25">
      <c r="A1006" s="3" t="str">
        <f t="shared" si="108"/>
        <v/>
      </c>
      <c r="B1006" s="53" t="str">
        <f t="shared" si="106"/>
        <v/>
      </c>
      <c r="C1006" s="57"/>
      <c r="D1006" s="57"/>
      <c r="E1006" s="57"/>
      <c r="F1006" s="57"/>
      <c r="G1006" s="57"/>
      <c r="H1006" s="57"/>
      <c r="I1006" s="57"/>
      <c r="J1006" s="57"/>
      <c r="K1006" s="57"/>
      <c r="L1006" s="57"/>
      <c r="M1006" s="54"/>
      <c r="N1006" s="57"/>
      <c r="O1006" s="58"/>
      <c r="P1006" s="58"/>
      <c r="Q1006" s="58"/>
      <c r="R1006" s="58"/>
      <c r="S1006" s="54"/>
      <c r="T1006" s="57"/>
      <c r="U1006" s="57"/>
      <c r="V1006" s="57"/>
      <c r="W1006" s="57"/>
      <c r="X1006" s="147" t="str">
        <f>IF(COUNTBLANK(D1006)=1,"",IF('order-admin-units'!$I$1&lt;&gt;"y", "", IF(COUNTBLANK(K1006)=1, 'order-admin-units'!$B$1+1, VLOOKUP(K1006, ordercountry, 2))))</f>
        <v/>
      </c>
      <c r="Y1006" s="147" t="str">
        <f>IF(COUNTBLANK(D1006)=1,"",IF('order-admin-units'!$I$1&lt;&gt;"y", "", IF(COUNTBLANK(K1006:L1006)&gt;0, 'order-admin-units'!$B$2+1, VLOOKUP(K1006&amp;"@"&amp;L1006, orderadmin, 2))))</f>
        <v/>
      </c>
      <c r="Z1006" s="147" t="str">
        <f t="shared" si="109"/>
        <v/>
      </c>
      <c r="AA1006" s="147" t="str">
        <f t="shared" si="110"/>
        <v/>
      </c>
      <c r="AB1006" s="147" t="str">
        <f t="shared" si="111"/>
        <v/>
      </c>
      <c r="AC1006" s="147" t="str">
        <f t="shared" si="107"/>
        <v/>
      </c>
      <c r="AD1006" s="11" t="str">
        <f t="shared" si="112"/>
        <v/>
      </c>
      <c r="AE1006" s="11" t="str">
        <f t="array" ref="AE1006">IF(COUNTBLANK(D1006)=1,"",IF(OR($H$2="y",$H$2="m"),IF(AA1006=AA1005,IF(OR(AB1006=$AB$4:$AB1005)=FALSE,AE1005&amp;C1006,AE1005),"("&amp;C1006)&amp;IF(AA1006=AA1007,IF(OR(AB1007=$AB$4:$AB1006)=FALSE,", ",""),") "),""))</f>
        <v/>
      </c>
      <c r="AF1006" s="11" t="str">
        <f t="array" ref="AF1006">IF((COUNTBLANK(D1006)=0)*OR($H$2="y",$H$2="m"),IFERROR(LEFT(C1006, FIND(" ",C1006)-1), C1006),"")</f>
        <v/>
      </c>
      <c r="AG1006" s="11" t="str">
        <f t="array" ref="AG1006">IF(COUNTBLANK(D1006)=1,"",IF(OR($H$2="y",$H$2="m"),IF(AA1006=AA1005,IF(OR(AC1006=$AC$4:$AC1005)=FALSE,AG1005&amp;AF1006,AG1005),"("&amp;AF1006)&amp;IF(AA1006=AA1007,IF(OR(AC1007=$AC$4:$AC1006)=FALSE,", ",""),") "),""))</f>
        <v/>
      </c>
      <c r="AH1006" s="10" t="str">
        <f>IF((COUNTBLANK(D1006)=1),"",IF(D1006=D1005,AH1005,"")&amp;IF(B1005&lt;&gt;B1006,((IF(COUNTBLANK(E1006)=1,$D$3&amp;"Non-type material: "&amp;$D$3,$D$3&amp;INDEX('type-categories'!$A$2:$B$100,MATCH(E1006,'type-categories'!$A$2:$A$100,0),2)&amp;$D$3))),"")&amp;(IF(K1006&lt;&gt;K1005,$C$2&amp;UPPER(K1006)&amp;$C$2&amp;$K$3&amp;" ",(IF(B1006&lt;&gt;B1005,$C$2&amp;UPPER(K1006)&amp;$C$2&amp;$K$3&amp;" ",""))))&amp;IF((AA1006&lt;&gt;AA1007)*($H$2="y"),AD1006&amp;AE1006,IF((AA1006&lt;&gt;AA1007)*($H$2="m"),AD1006&amp;AG1006,IF(($H$2&lt;&gt;"m")*($H$2&lt;&gt;"Y"),(IF(F1006=0,"",F1006&amp;" "&amp;$F$4&amp;" "))&amp;(IF(G1006=0,"",G1006&amp;" "&amp;$G$4&amp;" "))&amp;(IF(H1006=0,"",H1006&amp;" "&amp;H$4&amp;" "))&amp;(IF(I1006=0,"",I1006&amp;" "&amp;$I$4&amp;" "))&amp;(IF(J1006=0,"",J1006&amp;" "&amp;$J$4&amp;" ")),"")))&amp;"; "&amp;IF((B1006=B1005)*(AA1006=AA1005), "same collecting data; ", IF((B1006=B1005)*(Z1005=Z1006),"same locality; ",(IF(COUNTBLANK(L1006)=1,"",$D$2&amp;L1006&amp;$L$3&amp;" "&amp;$D$2))&amp;(IF(COUNTBLANK(M1006)=1,"",$E$2&amp;M1006&amp;$E$2&amp;", "))&amp;(IF(COUNTBLANK(N1006)=1,"",N1006&amp;"; "))&amp;(IF(COUNTBLANK(O1006)=1,"",O1006&amp;"; ")))&amp;(IF(COUNTBLANK(P1006)=1,"",P1006&amp;"; "))&amp;(IF(COUNTBLANK(Q1006)=1,"",Q1006&amp;"; "))&amp;(IF(COUNTBLANK(R1006)=1,"",R1006&amp;"m, "))&amp;IF((COUNTBLANK(S1006)=0)*(S1006&lt;&gt;S1005), S1006&amp;"; ","")&amp;(IF(COUNTBLANK(U1006)=1,"",U1006&amp;"; "))&amp;(IF(COUNTBLANK(T1006)=1,"",IF(COUNTBLANK(F$2)=1,T1006&amp;"; ",T1006&amp;" "&amp;F$2&amp;"; "))))&amp;(IF(COUNTBLANK(V1006)=1,"",V1006&amp;"; "))&amp;IF((COUNTBLANK(C1006)=1),"",C1006)&amp;IF((B1006=B1007)*(K1006=K1007)*(L1006=L1007)*(M1006=M1007),IF(($H$2&lt;&gt;"m")*($H$2&lt;&gt;"Y"), " • ", IF((ISNUMBER(FIND(")",AE1006))), " • ", "")),IF((B1006=B1007)*(K1006=K1007)," • ",". ")))</f>
        <v/>
      </c>
      <c r="AI1006" s="1"/>
    </row>
    <row r="1007" spans="1:35" x14ac:dyDescent="0.25">
      <c r="A1007" s="3" t="str">
        <f t="shared" si="108"/>
        <v/>
      </c>
      <c r="B1007" s="53" t="str">
        <f t="shared" si="106"/>
        <v/>
      </c>
      <c r="C1007" s="57"/>
      <c r="D1007" s="57"/>
      <c r="E1007" s="57"/>
      <c r="F1007" s="57"/>
      <c r="G1007" s="57"/>
      <c r="H1007" s="57"/>
      <c r="I1007" s="57"/>
      <c r="J1007" s="57"/>
      <c r="K1007" s="57"/>
      <c r="L1007" s="57"/>
      <c r="M1007" s="54"/>
      <c r="N1007" s="57"/>
      <c r="O1007" s="58"/>
      <c r="P1007" s="58"/>
      <c r="Q1007" s="58"/>
      <c r="R1007" s="58"/>
      <c r="S1007" s="54"/>
      <c r="T1007" s="57"/>
      <c r="U1007" s="57"/>
      <c r="V1007" s="57"/>
      <c r="W1007" s="57"/>
      <c r="X1007" s="147" t="str">
        <f>IF(COUNTBLANK(D1007)=1,"",IF('order-admin-units'!$I$1&lt;&gt;"y", "", IF(COUNTBLANK(K1007)=1, 'order-admin-units'!$B$1+1, VLOOKUP(K1007, ordercountry, 2))))</f>
        <v/>
      </c>
      <c r="Y1007" s="147" t="str">
        <f>IF(COUNTBLANK(D1007)=1,"",IF('order-admin-units'!$I$1&lt;&gt;"y", "", IF(COUNTBLANK(K1007:L1007)&gt;0, 'order-admin-units'!$B$2+1, VLOOKUP(K1007&amp;"@"&amp;L1007, orderadmin, 2))))</f>
        <v/>
      </c>
      <c r="Z1007" s="147" t="str">
        <f t="shared" si="109"/>
        <v/>
      </c>
      <c r="AA1007" s="147" t="str">
        <f t="shared" si="110"/>
        <v/>
      </c>
      <c r="AB1007" s="147" t="str">
        <f t="shared" si="111"/>
        <v/>
      </c>
      <c r="AC1007" s="147" t="str">
        <f t="shared" si="107"/>
        <v/>
      </c>
      <c r="AD1007" s="11" t="str">
        <f t="shared" si="112"/>
        <v/>
      </c>
      <c r="AE1007" s="11" t="str">
        <f t="array" ref="AE1007">IF(COUNTBLANK(D1007)=1,"",IF(OR($H$2="y",$H$2="m"),IF(AA1007=AA1006,IF(OR(AB1007=$AB$4:$AB1006)=FALSE,AE1006&amp;C1007,AE1006),"("&amp;C1007)&amp;IF(AA1007=AA1008,IF(OR(AB1008=$AB$4:$AB1007)=FALSE,", ",""),") "),""))</f>
        <v/>
      </c>
      <c r="AF1007" s="11" t="str">
        <f t="array" ref="AF1007">IF((COUNTBLANK(D1007)=0)*OR($H$2="y",$H$2="m"),IFERROR(LEFT(C1007, FIND(" ",C1007)-1), C1007),"")</f>
        <v/>
      </c>
      <c r="AG1007" s="11" t="str">
        <f t="array" ref="AG1007">IF(COUNTBLANK(D1007)=1,"",IF(OR($H$2="y",$H$2="m"),IF(AA1007=AA1006,IF(OR(AC1007=$AC$4:$AC1006)=FALSE,AG1006&amp;AF1007,AG1006),"("&amp;AF1007)&amp;IF(AA1007=AA1008,IF(OR(AC1008=$AC$4:$AC1007)=FALSE,", ",""),") "),""))</f>
        <v/>
      </c>
      <c r="AH1007" s="10" t="str">
        <f>IF((COUNTBLANK(D1007)=1),"",IF(D1007=D1006,AH1006,"")&amp;IF(B1006&lt;&gt;B1007,((IF(COUNTBLANK(E1007)=1,$D$3&amp;"Non-type material: "&amp;$D$3,$D$3&amp;INDEX('type-categories'!$A$2:$B$100,MATCH(E1007,'type-categories'!$A$2:$A$100,0),2)&amp;$D$3))),"")&amp;(IF(K1007&lt;&gt;K1006,$C$2&amp;UPPER(K1007)&amp;$C$2&amp;$K$3&amp;" ",(IF(B1007&lt;&gt;B1006,$C$2&amp;UPPER(K1007)&amp;$C$2&amp;$K$3&amp;" ",""))))&amp;IF((AA1007&lt;&gt;AA1008)*($H$2="y"),AD1007&amp;AE1007,IF((AA1007&lt;&gt;AA1008)*($H$2="m"),AD1007&amp;AG1007,IF(($H$2&lt;&gt;"m")*($H$2&lt;&gt;"Y"),(IF(F1007=0,"",F1007&amp;" "&amp;$F$4&amp;" "))&amp;(IF(G1007=0,"",G1007&amp;" "&amp;$G$4&amp;" "))&amp;(IF(H1007=0,"",H1007&amp;" "&amp;H$4&amp;" "))&amp;(IF(I1007=0,"",I1007&amp;" "&amp;$I$4&amp;" "))&amp;(IF(J1007=0,"",J1007&amp;" "&amp;$J$4&amp;" ")),"")))&amp;"; "&amp;IF((B1007=B1006)*(AA1007=AA1006), "same collecting data; ", IF((B1007=B1006)*(Z1006=Z1007),"same locality; ",(IF(COUNTBLANK(L1007)=1,"",$D$2&amp;L1007&amp;$L$3&amp;" "&amp;$D$2))&amp;(IF(COUNTBLANK(M1007)=1,"",$E$2&amp;M1007&amp;$E$2&amp;", "))&amp;(IF(COUNTBLANK(N1007)=1,"",N1007&amp;"; "))&amp;(IF(COUNTBLANK(O1007)=1,"",O1007&amp;"; ")))&amp;(IF(COUNTBLANK(P1007)=1,"",P1007&amp;"; "))&amp;(IF(COUNTBLANK(Q1007)=1,"",Q1007&amp;"; "))&amp;(IF(COUNTBLANK(R1007)=1,"",R1007&amp;"m, "))&amp;IF((COUNTBLANK(S1007)=0)*(S1007&lt;&gt;S1006), S1007&amp;"; ","")&amp;(IF(COUNTBLANK(U1007)=1,"",U1007&amp;"; "))&amp;(IF(COUNTBLANK(T1007)=1,"",IF(COUNTBLANK(F$2)=1,T1007&amp;"; ",T1007&amp;" "&amp;F$2&amp;"; "))))&amp;(IF(COUNTBLANK(V1007)=1,"",V1007&amp;"; "))&amp;IF((COUNTBLANK(C1007)=1),"",C1007)&amp;IF((B1007=B1008)*(K1007=K1008)*(L1007=L1008)*(M1007=M1008),IF(($H$2&lt;&gt;"m")*($H$2&lt;&gt;"Y"), " • ", IF((ISNUMBER(FIND(")",AE1007))), " • ", "")),IF((B1007=B1008)*(K1007=K1008)," • ",". ")))</f>
        <v/>
      </c>
      <c r="AI1007" s="1"/>
    </row>
    <row r="1008" spans="1:35" x14ac:dyDescent="0.25">
      <c r="A1008" s="3" t="str">
        <f t="shared" si="108"/>
        <v/>
      </c>
      <c r="B1008" s="53" t="str">
        <f t="shared" si="106"/>
        <v/>
      </c>
      <c r="C1008" s="57"/>
      <c r="D1008" s="57"/>
      <c r="E1008" s="57"/>
      <c r="F1008" s="57"/>
      <c r="G1008" s="57"/>
      <c r="H1008" s="57"/>
      <c r="I1008" s="57"/>
      <c r="J1008" s="57"/>
      <c r="K1008" s="57"/>
      <c r="L1008" s="57"/>
      <c r="M1008" s="54"/>
      <c r="N1008" s="57"/>
      <c r="O1008" s="58"/>
      <c r="P1008" s="58"/>
      <c r="Q1008" s="58"/>
      <c r="R1008" s="58"/>
      <c r="S1008" s="54"/>
      <c r="T1008" s="57"/>
      <c r="U1008" s="57"/>
      <c r="V1008" s="57"/>
      <c r="W1008" s="57"/>
      <c r="X1008" s="147" t="str">
        <f>IF(COUNTBLANK(D1008)=1,"",IF('order-admin-units'!$I$1&lt;&gt;"y", "", IF(COUNTBLANK(K1008)=1, 'order-admin-units'!$B$1+1, VLOOKUP(K1008, ordercountry, 2))))</f>
        <v/>
      </c>
      <c r="Y1008" s="147" t="str">
        <f>IF(COUNTBLANK(D1008)=1,"",IF('order-admin-units'!$I$1&lt;&gt;"y", "", IF(COUNTBLANK(K1008:L1008)&gt;0, 'order-admin-units'!$B$2+1, VLOOKUP(K1008&amp;"@"&amp;L1008, orderadmin, 2))))</f>
        <v/>
      </c>
      <c r="Z1008" s="147" t="str">
        <f t="shared" si="109"/>
        <v/>
      </c>
      <c r="AA1008" s="147" t="str">
        <f t="shared" si="110"/>
        <v/>
      </c>
      <c r="AB1008" s="147" t="str">
        <f t="shared" si="111"/>
        <v/>
      </c>
      <c r="AC1008" s="147" t="str">
        <f t="shared" si="107"/>
        <v/>
      </c>
      <c r="AD1008" s="11" t="str">
        <f t="shared" si="112"/>
        <v/>
      </c>
      <c r="AE1008" s="11" t="str">
        <f t="array" ref="AE1008">IF(COUNTBLANK(D1008)=1,"",IF(OR($H$2="y",$H$2="m"),IF(AA1008=AA1007,IF(OR(AB1008=$AB$4:$AB1007)=FALSE,AE1007&amp;C1008,AE1007),"("&amp;C1008)&amp;IF(AA1008=AA1009,IF(OR(AB1009=$AB$4:$AB1008)=FALSE,", ",""),") "),""))</f>
        <v/>
      </c>
      <c r="AF1008" s="11" t="str">
        <f t="array" ref="AF1008">IF((COUNTBLANK(D1008)=0)*OR($H$2="y",$H$2="m"),IFERROR(LEFT(C1008, FIND(" ",C1008)-1), C1008),"")</f>
        <v/>
      </c>
      <c r="AG1008" s="11" t="str">
        <f t="array" ref="AG1008">IF(COUNTBLANK(D1008)=1,"",IF(OR($H$2="y",$H$2="m"),IF(AA1008=AA1007,IF(OR(AC1008=$AC$4:$AC1007)=FALSE,AG1007&amp;AF1008,AG1007),"("&amp;AF1008)&amp;IF(AA1008=AA1009,IF(OR(AC1009=$AC$4:$AC1008)=FALSE,", ",""),") "),""))</f>
        <v/>
      </c>
      <c r="AH1008" s="10" t="str">
        <f>IF((COUNTBLANK(D1008)=1),"",IF(D1008=D1007,AH1007,"")&amp;IF(B1007&lt;&gt;B1008,((IF(COUNTBLANK(E1008)=1,$D$3&amp;"Non-type material: "&amp;$D$3,$D$3&amp;INDEX('type-categories'!$A$2:$B$100,MATCH(E1008,'type-categories'!$A$2:$A$100,0),2)&amp;$D$3))),"")&amp;(IF(K1008&lt;&gt;K1007,$C$2&amp;UPPER(K1008)&amp;$C$2&amp;$K$3&amp;" ",(IF(B1008&lt;&gt;B1007,$C$2&amp;UPPER(K1008)&amp;$C$2&amp;$K$3&amp;" ",""))))&amp;IF((AA1008&lt;&gt;AA1009)*($H$2="y"),AD1008&amp;AE1008,IF((AA1008&lt;&gt;AA1009)*($H$2="m"),AD1008&amp;AG1008,IF(($H$2&lt;&gt;"m")*($H$2&lt;&gt;"Y"),(IF(F1008=0,"",F1008&amp;" "&amp;$F$4&amp;" "))&amp;(IF(G1008=0,"",G1008&amp;" "&amp;$G$4&amp;" "))&amp;(IF(H1008=0,"",H1008&amp;" "&amp;H$4&amp;" "))&amp;(IF(I1008=0,"",I1008&amp;" "&amp;$I$4&amp;" "))&amp;(IF(J1008=0,"",J1008&amp;" "&amp;$J$4&amp;" ")),"")))&amp;"; "&amp;IF((B1008=B1007)*(AA1008=AA1007), "same collecting data; ", IF((B1008=B1007)*(Z1007=Z1008),"same locality; ",(IF(COUNTBLANK(L1008)=1,"",$D$2&amp;L1008&amp;$L$3&amp;" "&amp;$D$2))&amp;(IF(COUNTBLANK(M1008)=1,"",$E$2&amp;M1008&amp;$E$2&amp;", "))&amp;(IF(COUNTBLANK(N1008)=1,"",N1008&amp;"; "))&amp;(IF(COUNTBLANK(O1008)=1,"",O1008&amp;"; ")))&amp;(IF(COUNTBLANK(P1008)=1,"",P1008&amp;"; "))&amp;(IF(COUNTBLANK(Q1008)=1,"",Q1008&amp;"; "))&amp;(IF(COUNTBLANK(R1008)=1,"",R1008&amp;"m, "))&amp;IF((COUNTBLANK(S1008)=0)*(S1008&lt;&gt;S1007), S1008&amp;"; ","")&amp;(IF(COUNTBLANK(U1008)=1,"",U1008&amp;"; "))&amp;(IF(COUNTBLANK(T1008)=1,"",IF(COUNTBLANK(F$2)=1,T1008&amp;"; ",T1008&amp;" "&amp;F$2&amp;"; "))))&amp;(IF(COUNTBLANK(V1008)=1,"",V1008&amp;"; "))&amp;IF((COUNTBLANK(C1008)=1),"",C1008)&amp;IF((B1008=B1009)*(K1008=K1009)*(L1008=L1009)*(M1008=M1009),IF(($H$2&lt;&gt;"m")*($H$2&lt;&gt;"Y"), " • ", IF((ISNUMBER(FIND(")",AE1008))), " • ", "")),IF((B1008=B1009)*(K1008=K1009)," • ",". ")))</f>
        <v/>
      </c>
      <c r="AI1008" s="1"/>
    </row>
    <row r="1009" spans="1:35" x14ac:dyDescent="0.25">
      <c r="A1009" s="3" t="str">
        <f t="shared" si="108"/>
        <v/>
      </c>
      <c r="B1009" s="53" t="str">
        <f t="shared" si="106"/>
        <v/>
      </c>
      <c r="C1009" s="57"/>
      <c r="D1009" s="57"/>
      <c r="E1009" s="57"/>
      <c r="F1009" s="57"/>
      <c r="G1009" s="57"/>
      <c r="H1009" s="57"/>
      <c r="I1009" s="57"/>
      <c r="J1009" s="57"/>
      <c r="K1009" s="57"/>
      <c r="L1009" s="57"/>
      <c r="M1009" s="54"/>
      <c r="N1009" s="57"/>
      <c r="O1009" s="58"/>
      <c r="P1009" s="58"/>
      <c r="Q1009" s="58"/>
      <c r="R1009" s="58"/>
      <c r="S1009" s="54"/>
      <c r="T1009" s="57"/>
      <c r="U1009" s="57"/>
      <c r="V1009" s="57"/>
      <c r="W1009" s="57"/>
      <c r="X1009" s="147" t="str">
        <f>IF(COUNTBLANK(D1009)=1,"",IF('order-admin-units'!$I$1&lt;&gt;"y", "", IF(COUNTBLANK(K1009)=1, 'order-admin-units'!$B$1+1, VLOOKUP(K1009, ordercountry, 2))))</f>
        <v/>
      </c>
      <c r="Y1009" s="147" t="str">
        <f>IF(COUNTBLANK(D1009)=1,"",IF('order-admin-units'!$I$1&lt;&gt;"y", "", IF(COUNTBLANK(K1009:L1009)&gt;0, 'order-admin-units'!$B$2+1, VLOOKUP(K1009&amp;"@"&amp;L1009, orderadmin, 2))))</f>
        <v/>
      </c>
      <c r="Z1009" s="147" t="str">
        <f t="shared" si="109"/>
        <v/>
      </c>
      <c r="AA1009" s="147" t="str">
        <f t="shared" si="110"/>
        <v/>
      </c>
      <c r="AB1009" s="147" t="str">
        <f t="shared" si="111"/>
        <v/>
      </c>
      <c r="AC1009" s="147" t="str">
        <f t="shared" si="107"/>
        <v/>
      </c>
      <c r="AD1009" s="11" t="str">
        <f t="shared" si="112"/>
        <v/>
      </c>
      <c r="AE1009" s="11" t="str">
        <f t="array" ref="AE1009">IF(COUNTBLANK(D1009)=1,"",IF(OR($H$2="y",$H$2="m"),IF(AA1009=AA1008,IF(OR(AB1009=$AB$4:$AB1008)=FALSE,AE1008&amp;C1009,AE1008),"("&amp;C1009)&amp;IF(AA1009=AA1010,IF(OR(AB1010=$AB$4:$AB1009)=FALSE,", ",""),") "),""))</f>
        <v/>
      </c>
      <c r="AF1009" s="11" t="str">
        <f t="array" ref="AF1009">IF((COUNTBLANK(D1009)=0)*OR($H$2="y",$H$2="m"),IFERROR(LEFT(C1009, FIND(" ",C1009)-1), C1009),"")</f>
        <v/>
      </c>
      <c r="AG1009" s="11" t="str">
        <f t="array" ref="AG1009">IF(COUNTBLANK(D1009)=1,"",IF(OR($H$2="y",$H$2="m"),IF(AA1009=AA1008,IF(OR(AC1009=$AC$4:$AC1008)=FALSE,AG1008&amp;AF1009,AG1008),"("&amp;AF1009)&amp;IF(AA1009=AA1010,IF(OR(AC1010=$AC$4:$AC1009)=FALSE,", ",""),") "),""))</f>
        <v/>
      </c>
      <c r="AH1009" s="10" t="str">
        <f>IF((COUNTBLANK(D1009)=1),"",IF(D1009=D1008,AH1008,"")&amp;IF(B1008&lt;&gt;B1009,((IF(COUNTBLANK(E1009)=1,$D$3&amp;"Non-type material: "&amp;$D$3,$D$3&amp;INDEX('type-categories'!$A$2:$B$100,MATCH(E1009,'type-categories'!$A$2:$A$100,0),2)&amp;$D$3))),"")&amp;(IF(K1009&lt;&gt;K1008,$C$2&amp;UPPER(K1009)&amp;$C$2&amp;$K$3&amp;" ",(IF(B1009&lt;&gt;B1008,$C$2&amp;UPPER(K1009)&amp;$C$2&amp;$K$3&amp;" ",""))))&amp;IF((AA1009&lt;&gt;AA1010)*($H$2="y"),AD1009&amp;AE1009,IF((AA1009&lt;&gt;AA1010)*($H$2="m"),AD1009&amp;AG1009,IF(($H$2&lt;&gt;"m")*($H$2&lt;&gt;"Y"),(IF(F1009=0,"",F1009&amp;" "&amp;$F$4&amp;" "))&amp;(IF(G1009=0,"",G1009&amp;" "&amp;$G$4&amp;" "))&amp;(IF(H1009=0,"",H1009&amp;" "&amp;H$4&amp;" "))&amp;(IF(I1009=0,"",I1009&amp;" "&amp;$I$4&amp;" "))&amp;(IF(J1009=0,"",J1009&amp;" "&amp;$J$4&amp;" ")),"")))&amp;"; "&amp;IF((B1009=B1008)*(AA1009=AA1008), "same collecting data; ", IF((B1009=B1008)*(Z1008=Z1009),"same locality; ",(IF(COUNTBLANK(L1009)=1,"",$D$2&amp;L1009&amp;$L$3&amp;" "&amp;$D$2))&amp;(IF(COUNTBLANK(M1009)=1,"",$E$2&amp;M1009&amp;$E$2&amp;", "))&amp;(IF(COUNTBLANK(N1009)=1,"",N1009&amp;"; "))&amp;(IF(COUNTBLANK(O1009)=1,"",O1009&amp;"; ")))&amp;(IF(COUNTBLANK(P1009)=1,"",P1009&amp;"; "))&amp;(IF(COUNTBLANK(Q1009)=1,"",Q1009&amp;"; "))&amp;(IF(COUNTBLANK(R1009)=1,"",R1009&amp;"m, "))&amp;IF((COUNTBLANK(S1009)=0)*(S1009&lt;&gt;S1008), S1009&amp;"; ","")&amp;(IF(COUNTBLANK(U1009)=1,"",U1009&amp;"; "))&amp;(IF(COUNTBLANK(T1009)=1,"",IF(COUNTBLANK(F$2)=1,T1009&amp;"; ",T1009&amp;" "&amp;F$2&amp;"; "))))&amp;(IF(COUNTBLANK(V1009)=1,"",V1009&amp;"; "))&amp;IF((COUNTBLANK(C1009)=1),"",C1009)&amp;IF((B1009=B1010)*(K1009=K1010)*(L1009=L1010)*(M1009=M1010),IF(($H$2&lt;&gt;"m")*($H$2&lt;&gt;"Y"), " • ", IF((ISNUMBER(FIND(")",AE1009))), " • ", "")),IF((B1009=B1010)*(K1009=K1010)," • ",". ")))</f>
        <v/>
      </c>
      <c r="AI1009" s="1"/>
    </row>
    <row r="1010" spans="1:35" x14ac:dyDescent="0.25">
      <c r="A1010" s="3" t="str">
        <f t="shared" si="108"/>
        <v/>
      </c>
      <c r="B1010" s="53" t="str">
        <f t="shared" si="106"/>
        <v/>
      </c>
      <c r="C1010" s="57"/>
      <c r="D1010" s="57"/>
      <c r="E1010" s="57"/>
      <c r="F1010" s="57"/>
      <c r="G1010" s="57"/>
      <c r="H1010" s="57"/>
      <c r="I1010" s="57"/>
      <c r="J1010" s="57"/>
      <c r="K1010" s="57"/>
      <c r="L1010" s="57"/>
      <c r="M1010" s="54"/>
      <c r="N1010" s="57"/>
      <c r="O1010" s="58"/>
      <c r="P1010" s="58"/>
      <c r="Q1010" s="58"/>
      <c r="R1010" s="58"/>
      <c r="S1010" s="54"/>
      <c r="T1010" s="57"/>
      <c r="U1010" s="57"/>
      <c r="V1010" s="57"/>
      <c r="W1010" s="57"/>
      <c r="X1010" s="147" t="str">
        <f>IF(COUNTBLANK(D1010)=1,"",IF('order-admin-units'!$I$1&lt;&gt;"y", "", IF(COUNTBLANK(K1010)=1, 'order-admin-units'!$B$1+1, VLOOKUP(K1010, ordercountry, 2))))</f>
        <v/>
      </c>
      <c r="Y1010" s="147" t="str">
        <f>IF(COUNTBLANK(D1010)=1,"",IF('order-admin-units'!$I$1&lt;&gt;"y", "", IF(COUNTBLANK(K1010:L1010)&gt;0, 'order-admin-units'!$B$2+1, VLOOKUP(K1010&amp;"@"&amp;L1010, orderadmin, 2))))</f>
        <v/>
      </c>
      <c r="Z1010" s="147" t="str">
        <f t="shared" si="109"/>
        <v/>
      </c>
      <c r="AA1010" s="147" t="str">
        <f t="shared" si="110"/>
        <v/>
      </c>
      <c r="AB1010" s="147" t="str">
        <f t="shared" si="111"/>
        <v/>
      </c>
      <c r="AC1010" s="147" t="str">
        <f t="shared" si="107"/>
        <v/>
      </c>
      <c r="AD1010" s="11" t="str">
        <f t="shared" si="112"/>
        <v/>
      </c>
      <c r="AE1010" s="11" t="str">
        <f t="array" ref="AE1010">IF(COUNTBLANK(D1010)=1,"",IF(OR($H$2="y",$H$2="m"),IF(AA1010=AA1009,IF(OR(AB1010=$AB$4:$AB1009)=FALSE,AE1009&amp;C1010,AE1009),"("&amp;C1010)&amp;IF(AA1010=AA1011,IF(OR(AB1011=$AB$4:$AB1010)=FALSE,", ",""),") "),""))</f>
        <v/>
      </c>
      <c r="AF1010" s="11" t="str">
        <f t="array" ref="AF1010">IF((COUNTBLANK(D1010)=0)*OR($H$2="y",$H$2="m"),IFERROR(LEFT(C1010, FIND(" ",C1010)-1), C1010),"")</f>
        <v/>
      </c>
      <c r="AG1010" s="11" t="str">
        <f t="array" ref="AG1010">IF(COUNTBLANK(D1010)=1,"",IF(OR($H$2="y",$H$2="m"),IF(AA1010=AA1009,IF(OR(AC1010=$AC$4:$AC1009)=FALSE,AG1009&amp;AF1010,AG1009),"("&amp;AF1010)&amp;IF(AA1010=AA1011,IF(OR(AC1011=$AC$4:$AC1010)=FALSE,", ",""),") "),""))</f>
        <v/>
      </c>
      <c r="AH1010" s="10" t="str">
        <f>IF((COUNTBLANK(D1010)=1),"",IF(D1010=D1009,AH1009,"")&amp;IF(B1009&lt;&gt;B1010,((IF(COUNTBLANK(E1010)=1,$D$3&amp;"Non-type material: "&amp;$D$3,$D$3&amp;INDEX('type-categories'!$A$2:$B$100,MATCH(E1010,'type-categories'!$A$2:$A$100,0),2)&amp;$D$3))),"")&amp;(IF(K1010&lt;&gt;K1009,$C$2&amp;UPPER(K1010)&amp;$C$2&amp;$K$3&amp;" ",(IF(B1010&lt;&gt;B1009,$C$2&amp;UPPER(K1010)&amp;$C$2&amp;$K$3&amp;" ",""))))&amp;IF((AA1010&lt;&gt;AA1011)*($H$2="y"),AD1010&amp;AE1010,IF((AA1010&lt;&gt;AA1011)*($H$2="m"),AD1010&amp;AG1010,IF(($H$2&lt;&gt;"m")*($H$2&lt;&gt;"Y"),(IF(F1010=0,"",F1010&amp;" "&amp;$F$4&amp;" "))&amp;(IF(G1010=0,"",G1010&amp;" "&amp;$G$4&amp;" "))&amp;(IF(H1010=0,"",H1010&amp;" "&amp;H$4&amp;" "))&amp;(IF(I1010=0,"",I1010&amp;" "&amp;$I$4&amp;" "))&amp;(IF(J1010=0,"",J1010&amp;" "&amp;$J$4&amp;" ")),"")))&amp;"; "&amp;IF((B1010=B1009)*(AA1010=AA1009), "same collecting data; ", IF((B1010=B1009)*(Z1009=Z1010),"same locality; ",(IF(COUNTBLANK(L1010)=1,"",$D$2&amp;L1010&amp;$L$3&amp;" "&amp;$D$2))&amp;(IF(COUNTBLANK(M1010)=1,"",$E$2&amp;M1010&amp;$E$2&amp;", "))&amp;(IF(COUNTBLANK(N1010)=1,"",N1010&amp;"; "))&amp;(IF(COUNTBLANK(O1010)=1,"",O1010&amp;"; ")))&amp;(IF(COUNTBLANK(P1010)=1,"",P1010&amp;"; "))&amp;(IF(COUNTBLANK(Q1010)=1,"",Q1010&amp;"; "))&amp;(IF(COUNTBLANK(R1010)=1,"",R1010&amp;"m, "))&amp;IF((COUNTBLANK(S1010)=0)*(S1010&lt;&gt;S1009), S1010&amp;"; ","")&amp;(IF(COUNTBLANK(U1010)=1,"",U1010&amp;"; "))&amp;(IF(COUNTBLANK(T1010)=1,"",IF(COUNTBLANK(F$2)=1,T1010&amp;"; ",T1010&amp;" "&amp;F$2&amp;"; "))))&amp;(IF(COUNTBLANK(V1010)=1,"",V1010&amp;"; "))&amp;IF((COUNTBLANK(C1010)=1),"",C1010)&amp;IF((B1010=B1011)*(K1010=K1011)*(L1010=L1011)*(M1010=M1011),IF(($H$2&lt;&gt;"m")*($H$2&lt;&gt;"Y"), " • ", IF((ISNUMBER(FIND(")",AE1010))), " • ", "")),IF((B1010=B1011)*(K1010=K1011)," • ",". ")))</f>
        <v/>
      </c>
      <c r="AI1010" s="1"/>
    </row>
    <row r="1011" spans="1:35" x14ac:dyDescent="0.25">
      <c r="A1011" s="3" t="str">
        <f t="shared" si="108"/>
        <v/>
      </c>
      <c r="B1011" s="53" t="str">
        <f t="shared" si="106"/>
        <v/>
      </c>
      <c r="C1011" s="57"/>
      <c r="D1011" s="57"/>
      <c r="E1011" s="57"/>
      <c r="F1011" s="57"/>
      <c r="G1011" s="57"/>
      <c r="H1011" s="57"/>
      <c r="I1011" s="57"/>
      <c r="J1011" s="57"/>
      <c r="K1011" s="57"/>
      <c r="L1011" s="57"/>
      <c r="M1011" s="54"/>
      <c r="N1011" s="57"/>
      <c r="O1011" s="58"/>
      <c r="P1011" s="58"/>
      <c r="Q1011" s="58"/>
      <c r="R1011" s="58"/>
      <c r="S1011" s="54"/>
      <c r="T1011" s="57"/>
      <c r="U1011" s="57"/>
      <c r="V1011" s="57"/>
      <c r="W1011" s="57"/>
      <c r="X1011" s="147" t="str">
        <f>IF(COUNTBLANK(D1011)=1,"",IF('order-admin-units'!$I$1&lt;&gt;"y", "", IF(COUNTBLANK(K1011)=1, 'order-admin-units'!$B$1+1, VLOOKUP(K1011, ordercountry, 2))))</f>
        <v/>
      </c>
      <c r="Y1011" s="147" t="str">
        <f>IF(COUNTBLANK(D1011)=1,"",IF('order-admin-units'!$I$1&lt;&gt;"y", "", IF(COUNTBLANK(K1011:L1011)&gt;0, 'order-admin-units'!$B$2+1, VLOOKUP(K1011&amp;"@"&amp;L1011, orderadmin, 2))))</f>
        <v/>
      </c>
      <c r="Z1011" s="147" t="str">
        <f t="shared" si="109"/>
        <v/>
      </c>
      <c r="AA1011" s="147" t="str">
        <f t="shared" si="110"/>
        <v/>
      </c>
      <c r="AB1011" s="147" t="str">
        <f t="shared" si="111"/>
        <v/>
      </c>
      <c r="AC1011" s="147" t="str">
        <f t="shared" si="107"/>
        <v/>
      </c>
      <c r="AD1011" s="11" t="str">
        <f t="shared" si="112"/>
        <v/>
      </c>
      <c r="AE1011" s="11" t="str">
        <f t="array" ref="AE1011">IF(COUNTBLANK(D1011)=1,"",IF(OR($H$2="y",$H$2="m"),IF(AA1011=AA1010,IF(OR(AB1011=$AB$4:$AB1010)=FALSE,AE1010&amp;C1011,AE1010),"("&amp;C1011)&amp;IF(AA1011=AA1012,IF(OR(AB1012=$AB$4:$AB1011)=FALSE,", ",""),") "),""))</f>
        <v/>
      </c>
      <c r="AF1011" s="11" t="str">
        <f t="array" ref="AF1011">IF((COUNTBLANK(D1011)=0)*OR($H$2="y",$H$2="m"),IFERROR(LEFT(C1011, FIND(" ",C1011)-1), C1011),"")</f>
        <v/>
      </c>
      <c r="AG1011" s="11" t="str">
        <f t="array" ref="AG1011">IF(COUNTBLANK(D1011)=1,"",IF(OR($H$2="y",$H$2="m"),IF(AA1011=AA1010,IF(OR(AC1011=$AC$4:$AC1010)=FALSE,AG1010&amp;AF1011,AG1010),"("&amp;AF1011)&amp;IF(AA1011=AA1012,IF(OR(AC1012=$AC$4:$AC1011)=FALSE,", ",""),") "),""))</f>
        <v/>
      </c>
      <c r="AH1011" s="10" t="str">
        <f>IF((COUNTBLANK(D1011)=1),"",IF(D1011=D1010,AH1010,"")&amp;IF(B1010&lt;&gt;B1011,((IF(COUNTBLANK(E1011)=1,$D$3&amp;"Non-type material: "&amp;$D$3,$D$3&amp;INDEX('type-categories'!$A$2:$B$100,MATCH(E1011,'type-categories'!$A$2:$A$100,0),2)&amp;$D$3))),"")&amp;(IF(K1011&lt;&gt;K1010,$C$2&amp;UPPER(K1011)&amp;$C$2&amp;$K$3&amp;" ",(IF(B1011&lt;&gt;B1010,$C$2&amp;UPPER(K1011)&amp;$C$2&amp;$K$3&amp;" ",""))))&amp;IF((AA1011&lt;&gt;AA1012)*($H$2="y"),AD1011&amp;AE1011,IF((AA1011&lt;&gt;AA1012)*($H$2="m"),AD1011&amp;AG1011,IF(($H$2&lt;&gt;"m")*($H$2&lt;&gt;"Y"),(IF(F1011=0,"",F1011&amp;" "&amp;$F$4&amp;" "))&amp;(IF(G1011=0,"",G1011&amp;" "&amp;$G$4&amp;" "))&amp;(IF(H1011=0,"",H1011&amp;" "&amp;H$4&amp;" "))&amp;(IF(I1011=0,"",I1011&amp;" "&amp;$I$4&amp;" "))&amp;(IF(J1011=0,"",J1011&amp;" "&amp;$J$4&amp;" ")),"")))&amp;"; "&amp;IF((B1011=B1010)*(AA1011=AA1010), "same collecting data; ", IF((B1011=B1010)*(Z1010=Z1011),"same locality; ",(IF(COUNTBLANK(L1011)=1,"",$D$2&amp;L1011&amp;$L$3&amp;" "&amp;$D$2))&amp;(IF(COUNTBLANK(M1011)=1,"",$E$2&amp;M1011&amp;$E$2&amp;", "))&amp;(IF(COUNTBLANK(N1011)=1,"",N1011&amp;"; "))&amp;(IF(COUNTBLANK(O1011)=1,"",O1011&amp;"; ")))&amp;(IF(COUNTBLANK(P1011)=1,"",P1011&amp;"; "))&amp;(IF(COUNTBLANK(Q1011)=1,"",Q1011&amp;"; "))&amp;(IF(COUNTBLANK(R1011)=1,"",R1011&amp;"m, "))&amp;IF((COUNTBLANK(S1011)=0)*(S1011&lt;&gt;S1010), S1011&amp;"; ","")&amp;(IF(COUNTBLANK(U1011)=1,"",U1011&amp;"; "))&amp;(IF(COUNTBLANK(T1011)=1,"",IF(COUNTBLANK(F$2)=1,T1011&amp;"; ",T1011&amp;" "&amp;F$2&amp;"; "))))&amp;(IF(COUNTBLANK(V1011)=1,"",V1011&amp;"; "))&amp;IF((COUNTBLANK(C1011)=1),"",C1011)&amp;IF((B1011=B1012)*(K1011=K1012)*(L1011=L1012)*(M1011=M1012),IF(($H$2&lt;&gt;"m")*($H$2&lt;&gt;"Y"), " • ", IF((ISNUMBER(FIND(")",AE1011))), " • ", "")),IF((B1011=B1012)*(K1011=K1012)," • ",". ")))</f>
        <v/>
      </c>
      <c r="AI1011" s="1"/>
    </row>
    <row r="1012" spans="1:35" x14ac:dyDescent="0.25">
      <c r="A1012" s="3" t="str">
        <f t="shared" si="108"/>
        <v/>
      </c>
      <c r="B1012" s="53" t="str">
        <f t="shared" si="106"/>
        <v/>
      </c>
      <c r="C1012" s="57"/>
      <c r="D1012" s="57"/>
      <c r="E1012" s="57"/>
      <c r="F1012" s="57"/>
      <c r="G1012" s="57"/>
      <c r="H1012" s="57"/>
      <c r="I1012" s="57"/>
      <c r="J1012" s="57"/>
      <c r="K1012" s="57"/>
      <c r="L1012" s="57"/>
      <c r="M1012" s="54"/>
      <c r="N1012" s="57"/>
      <c r="O1012" s="58"/>
      <c r="P1012" s="58"/>
      <c r="Q1012" s="58"/>
      <c r="R1012" s="58"/>
      <c r="S1012" s="54"/>
      <c r="T1012" s="57"/>
      <c r="U1012" s="57"/>
      <c r="V1012" s="57"/>
      <c r="W1012" s="57"/>
      <c r="X1012" s="147" t="str">
        <f>IF(COUNTBLANK(D1012)=1,"",IF('order-admin-units'!$I$1&lt;&gt;"y", "", IF(COUNTBLANK(K1012)=1, 'order-admin-units'!$B$1+1, VLOOKUP(K1012, ordercountry, 2))))</f>
        <v/>
      </c>
      <c r="Y1012" s="147" t="str">
        <f>IF(COUNTBLANK(D1012)=1,"",IF('order-admin-units'!$I$1&lt;&gt;"y", "", IF(COUNTBLANK(K1012:L1012)&gt;0, 'order-admin-units'!$B$2+1, VLOOKUP(K1012&amp;"@"&amp;L1012, orderadmin, 2))))</f>
        <v/>
      </c>
      <c r="Z1012" s="147" t="str">
        <f t="shared" si="109"/>
        <v/>
      </c>
      <c r="AA1012" s="147" t="str">
        <f t="shared" si="110"/>
        <v/>
      </c>
      <c r="AB1012" s="147" t="str">
        <f t="shared" si="111"/>
        <v/>
      </c>
      <c r="AC1012" s="147" t="str">
        <f t="shared" si="107"/>
        <v/>
      </c>
      <c r="AD1012" s="11" t="str">
        <f t="shared" si="112"/>
        <v/>
      </c>
      <c r="AE1012" s="11" t="str">
        <f t="array" ref="AE1012">IF(COUNTBLANK(D1012)=1,"",IF(OR($H$2="y",$H$2="m"),IF(AA1012=AA1011,IF(OR(AB1012=$AB$4:$AB1011)=FALSE,AE1011&amp;C1012,AE1011),"("&amp;C1012)&amp;IF(AA1012=AA1013,IF(OR(AB1013=$AB$4:$AB1012)=FALSE,", ",""),") "),""))</f>
        <v/>
      </c>
      <c r="AF1012" s="11" t="str">
        <f t="array" ref="AF1012">IF((COUNTBLANK(D1012)=0)*OR($H$2="y",$H$2="m"),IFERROR(LEFT(C1012, FIND(" ",C1012)-1), C1012),"")</f>
        <v/>
      </c>
      <c r="AG1012" s="11" t="str">
        <f t="array" ref="AG1012">IF(COUNTBLANK(D1012)=1,"",IF(OR($H$2="y",$H$2="m"),IF(AA1012=AA1011,IF(OR(AC1012=$AC$4:$AC1011)=FALSE,AG1011&amp;AF1012,AG1011),"("&amp;AF1012)&amp;IF(AA1012=AA1013,IF(OR(AC1013=$AC$4:$AC1012)=FALSE,", ",""),") "),""))</f>
        <v/>
      </c>
      <c r="AH1012" s="10" t="str">
        <f>IF((COUNTBLANK(D1012)=1),"",IF(D1012=D1011,AH1011,"")&amp;IF(B1011&lt;&gt;B1012,((IF(COUNTBLANK(E1012)=1,$D$3&amp;"Non-type material: "&amp;$D$3,$D$3&amp;INDEX('type-categories'!$A$2:$B$100,MATCH(E1012,'type-categories'!$A$2:$A$100,0),2)&amp;$D$3))),"")&amp;(IF(K1012&lt;&gt;K1011,$C$2&amp;UPPER(K1012)&amp;$C$2&amp;$K$3&amp;" ",(IF(B1012&lt;&gt;B1011,$C$2&amp;UPPER(K1012)&amp;$C$2&amp;$K$3&amp;" ",""))))&amp;IF((AA1012&lt;&gt;AA1013)*($H$2="y"),AD1012&amp;AE1012,IF((AA1012&lt;&gt;AA1013)*($H$2="m"),AD1012&amp;AG1012,IF(($H$2&lt;&gt;"m")*($H$2&lt;&gt;"Y"),(IF(F1012=0,"",F1012&amp;" "&amp;$F$4&amp;" "))&amp;(IF(G1012=0,"",G1012&amp;" "&amp;$G$4&amp;" "))&amp;(IF(H1012=0,"",H1012&amp;" "&amp;H$4&amp;" "))&amp;(IF(I1012=0,"",I1012&amp;" "&amp;$I$4&amp;" "))&amp;(IF(J1012=0,"",J1012&amp;" "&amp;$J$4&amp;" ")),"")))&amp;"; "&amp;IF((B1012=B1011)*(AA1012=AA1011), "same collecting data; ", IF((B1012=B1011)*(Z1011=Z1012),"same locality; ",(IF(COUNTBLANK(L1012)=1,"",$D$2&amp;L1012&amp;$L$3&amp;" "&amp;$D$2))&amp;(IF(COUNTBLANK(M1012)=1,"",$E$2&amp;M1012&amp;$E$2&amp;", "))&amp;(IF(COUNTBLANK(N1012)=1,"",N1012&amp;"; "))&amp;(IF(COUNTBLANK(O1012)=1,"",O1012&amp;"; ")))&amp;(IF(COUNTBLANK(P1012)=1,"",P1012&amp;"; "))&amp;(IF(COUNTBLANK(Q1012)=1,"",Q1012&amp;"; "))&amp;(IF(COUNTBLANK(R1012)=1,"",R1012&amp;"m, "))&amp;IF((COUNTBLANK(S1012)=0)*(S1012&lt;&gt;S1011), S1012&amp;"; ","")&amp;(IF(COUNTBLANK(U1012)=1,"",U1012&amp;"; "))&amp;(IF(COUNTBLANK(T1012)=1,"",IF(COUNTBLANK(F$2)=1,T1012&amp;"; ",T1012&amp;" "&amp;F$2&amp;"; "))))&amp;(IF(COUNTBLANK(V1012)=1,"",V1012&amp;"; "))&amp;IF((COUNTBLANK(C1012)=1),"",C1012)&amp;IF((B1012=B1013)*(K1012=K1013)*(L1012=L1013)*(M1012=M1013),IF(($H$2&lt;&gt;"m")*($H$2&lt;&gt;"Y"), " • ", IF((ISNUMBER(FIND(")",AE1012))), " • ", "")),IF((B1012=B1013)*(K1012=K1013)," • ",". ")))</f>
        <v/>
      </c>
      <c r="AI1012" s="1"/>
    </row>
    <row r="1013" spans="1:35" x14ac:dyDescent="0.25">
      <c r="A1013" s="3" t="str">
        <f t="shared" si="108"/>
        <v/>
      </c>
      <c r="B1013" s="53" t="str">
        <f t="shared" si="106"/>
        <v/>
      </c>
      <c r="C1013" s="57"/>
      <c r="D1013" s="57"/>
      <c r="E1013" s="57"/>
      <c r="F1013" s="57"/>
      <c r="G1013" s="57"/>
      <c r="H1013" s="57"/>
      <c r="I1013" s="57"/>
      <c r="J1013" s="57"/>
      <c r="K1013" s="57"/>
      <c r="L1013" s="57"/>
      <c r="M1013" s="54"/>
      <c r="N1013" s="57"/>
      <c r="O1013" s="58"/>
      <c r="P1013" s="58"/>
      <c r="Q1013" s="58"/>
      <c r="R1013" s="58"/>
      <c r="S1013" s="54"/>
      <c r="T1013" s="57"/>
      <c r="U1013" s="57"/>
      <c r="V1013" s="57"/>
      <c r="W1013" s="57"/>
      <c r="X1013" s="147" t="str">
        <f>IF(COUNTBLANK(D1013)=1,"",IF('order-admin-units'!$I$1&lt;&gt;"y", "", IF(COUNTBLANK(K1013)=1, 'order-admin-units'!$B$1+1, VLOOKUP(K1013, ordercountry, 2))))</f>
        <v/>
      </c>
      <c r="Y1013" s="147" t="str">
        <f>IF(COUNTBLANK(D1013)=1,"",IF('order-admin-units'!$I$1&lt;&gt;"y", "", IF(COUNTBLANK(K1013:L1013)&gt;0, 'order-admin-units'!$B$2+1, VLOOKUP(K1013&amp;"@"&amp;L1013, orderadmin, 2))))</f>
        <v/>
      </c>
      <c r="Z1013" s="147" t="str">
        <f t="shared" si="109"/>
        <v/>
      </c>
      <c r="AA1013" s="147" t="str">
        <f t="shared" si="110"/>
        <v/>
      </c>
      <c r="AB1013" s="147" t="str">
        <f t="shared" si="111"/>
        <v/>
      </c>
      <c r="AC1013" s="147" t="str">
        <f t="shared" si="107"/>
        <v/>
      </c>
      <c r="AD1013" s="11" t="str">
        <f t="shared" si="112"/>
        <v/>
      </c>
      <c r="AE1013" s="11" t="str">
        <f t="array" ref="AE1013">IF(COUNTBLANK(D1013)=1,"",IF(OR($H$2="y",$H$2="m"),IF(AA1013=AA1012,IF(OR(AB1013=$AB$4:$AB1012)=FALSE,AE1012&amp;C1013,AE1012),"("&amp;C1013)&amp;IF(AA1013=AA1014,IF(OR(AB1014=$AB$4:$AB1013)=FALSE,", ",""),") "),""))</f>
        <v/>
      </c>
      <c r="AF1013" s="11" t="str">
        <f t="array" ref="AF1013">IF((COUNTBLANK(D1013)=0)*OR($H$2="y",$H$2="m"),IFERROR(LEFT(C1013, FIND(" ",C1013)-1), C1013),"")</f>
        <v/>
      </c>
      <c r="AG1013" s="11" t="str">
        <f t="array" ref="AG1013">IF(COUNTBLANK(D1013)=1,"",IF(OR($H$2="y",$H$2="m"),IF(AA1013=AA1012,IF(OR(AC1013=$AC$4:$AC1012)=FALSE,AG1012&amp;AF1013,AG1012),"("&amp;AF1013)&amp;IF(AA1013=AA1014,IF(OR(AC1014=$AC$4:$AC1013)=FALSE,", ",""),") "),""))</f>
        <v/>
      </c>
      <c r="AH1013" s="10" t="str">
        <f>IF((COUNTBLANK(D1013)=1),"",IF(D1013=D1012,AH1012,"")&amp;IF(B1012&lt;&gt;B1013,((IF(COUNTBLANK(E1013)=1,$D$3&amp;"Non-type material: "&amp;$D$3,$D$3&amp;INDEX('type-categories'!$A$2:$B$100,MATCH(E1013,'type-categories'!$A$2:$A$100,0),2)&amp;$D$3))),"")&amp;(IF(K1013&lt;&gt;K1012,$C$2&amp;UPPER(K1013)&amp;$C$2&amp;$K$3&amp;" ",(IF(B1013&lt;&gt;B1012,$C$2&amp;UPPER(K1013)&amp;$C$2&amp;$K$3&amp;" ",""))))&amp;IF((AA1013&lt;&gt;AA1014)*($H$2="y"),AD1013&amp;AE1013,IF((AA1013&lt;&gt;AA1014)*($H$2="m"),AD1013&amp;AG1013,IF(($H$2&lt;&gt;"m")*($H$2&lt;&gt;"Y"),(IF(F1013=0,"",F1013&amp;" "&amp;$F$4&amp;" "))&amp;(IF(G1013=0,"",G1013&amp;" "&amp;$G$4&amp;" "))&amp;(IF(H1013=0,"",H1013&amp;" "&amp;H$4&amp;" "))&amp;(IF(I1013=0,"",I1013&amp;" "&amp;$I$4&amp;" "))&amp;(IF(J1013=0,"",J1013&amp;" "&amp;$J$4&amp;" ")),"")))&amp;"; "&amp;IF((B1013=B1012)*(AA1013=AA1012), "same collecting data; ", IF((B1013=B1012)*(Z1012=Z1013),"same locality; ",(IF(COUNTBLANK(L1013)=1,"",$D$2&amp;L1013&amp;$L$3&amp;" "&amp;$D$2))&amp;(IF(COUNTBLANK(M1013)=1,"",$E$2&amp;M1013&amp;$E$2&amp;", "))&amp;(IF(COUNTBLANK(N1013)=1,"",N1013&amp;"; "))&amp;(IF(COUNTBLANK(O1013)=1,"",O1013&amp;"; ")))&amp;(IF(COUNTBLANK(P1013)=1,"",P1013&amp;"; "))&amp;(IF(COUNTBLANK(Q1013)=1,"",Q1013&amp;"; "))&amp;(IF(COUNTBLANK(R1013)=1,"",R1013&amp;"m, "))&amp;IF((COUNTBLANK(S1013)=0)*(S1013&lt;&gt;S1012), S1013&amp;"; ","")&amp;(IF(COUNTBLANK(U1013)=1,"",U1013&amp;"; "))&amp;(IF(COUNTBLANK(T1013)=1,"",IF(COUNTBLANK(F$2)=1,T1013&amp;"; ",T1013&amp;" "&amp;F$2&amp;"; "))))&amp;(IF(COUNTBLANK(V1013)=1,"",V1013&amp;"; "))&amp;IF((COUNTBLANK(C1013)=1),"",C1013)&amp;IF((B1013=B1014)*(K1013=K1014)*(L1013=L1014)*(M1013=M1014),IF(($H$2&lt;&gt;"m")*($H$2&lt;&gt;"Y"), " • ", IF((ISNUMBER(FIND(")",AE1013))), " • ", "")),IF((B1013=B1014)*(K1013=K1014)," • ",". ")))</f>
        <v/>
      </c>
      <c r="AI1013" s="1"/>
    </row>
    <row r="1014" spans="1:35" x14ac:dyDescent="0.25">
      <c r="A1014" s="3" t="str">
        <f t="shared" si="108"/>
        <v/>
      </c>
      <c r="B1014" s="53" t="str">
        <f t="shared" si="106"/>
        <v/>
      </c>
      <c r="C1014" s="57"/>
      <c r="D1014" s="57"/>
      <c r="E1014" s="57"/>
      <c r="F1014" s="57"/>
      <c r="G1014" s="57"/>
      <c r="H1014" s="57"/>
      <c r="I1014" s="57"/>
      <c r="J1014" s="57"/>
      <c r="K1014" s="57"/>
      <c r="L1014" s="57"/>
      <c r="M1014" s="54"/>
      <c r="N1014" s="57"/>
      <c r="O1014" s="58"/>
      <c r="P1014" s="58"/>
      <c r="Q1014" s="58"/>
      <c r="R1014" s="58"/>
      <c r="S1014" s="54"/>
      <c r="T1014" s="57"/>
      <c r="U1014" s="57"/>
      <c r="V1014" s="57"/>
      <c r="W1014" s="57"/>
      <c r="X1014" s="147" t="str">
        <f>IF(COUNTBLANK(D1014)=1,"",IF('order-admin-units'!$I$1&lt;&gt;"y", "", IF(COUNTBLANK(K1014)=1, 'order-admin-units'!$B$1+1, VLOOKUP(K1014, ordercountry, 2))))</f>
        <v/>
      </c>
      <c r="Y1014" s="147" t="str">
        <f>IF(COUNTBLANK(D1014)=1,"",IF('order-admin-units'!$I$1&lt;&gt;"y", "", IF(COUNTBLANK(K1014:L1014)&gt;0, 'order-admin-units'!$B$2+1, VLOOKUP(K1014&amp;"@"&amp;L1014, orderadmin, 2))))</f>
        <v/>
      </c>
      <c r="Z1014" s="147" t="str">
        <f t="shared" si="109"/>
        <v/>
      </c>
      <c r="AA1014" s="147" t="str">
        <f t="shared" si="110"/>
        <v/>
      </c>
      <c r="AB1014" s="147" t="str">
        <f t="shared" si="111"/>
        <v/>
      </c>
      <c r="AC1014" s="147" t="str">
        <f t="shared" si="107"/>
        <v/>
      </c>
      <c r="AD1014" s="11" t="str">
        <f t="shared" si="112"/>
        <v/>
      </c>
      <c r="AE1014" s="11" t="str">
        <f t="array" ref="AE1014">IF(COUNTBLANK(D1014)=1,"",IF(OR($H$2="y",$H$2="m"),IF(AA1014=AA1013,IF(OR(AB1014=$AB$4:$AB1013)=FALSE,AE1013&amp;C1014,AE1013),"("&amp;C1014)&amp;IF(AA1014=AA1015,IF(OR(AB1015=$AB$4:$AB1014)=FALSE,", ",""),") "),""))</f>
        <v/>
      </c>
      <c r="AF1014" s="11" t="str">
        <f t="array" ref="AF1014">IF((COUNTBLANK(D1014)=0)*OR($H$2="y",$H$2="m"),IFERROR(LEFT(C1014, FIND(" ",C1014)-1), C1014),"")</f>
        <v/>
      </c>
      <c r="AG1014" s="11" t="str">
        <f t="array" ref="AG1014">IF(COUNTBLANK(D1014)=1,"",IF(OR($H$2="y",$H$2="m"),IF(AA1014=AA1013,IF(OR(AC1014=$AC$4:$AC1013)=FALSE,AG1013&amp;AF1014,AG1013),"("&amp;AF1014)&amp;IF(AA1014=AA1015,IF(OR(AC1015=$AC$4:$AC1014)=FALSE,", ",""),") "),""))</f>
        <v/>
      </c>
      <c r="AH1014" s="10" t="str">
        <f>IF((COUNTBLANK(D1014)=1),"",IF(D1014=D1013,AH1013,"")&amp;IF(B1013&lt;&gt;B1014,((IF(COUNTBLANK(E1014)=1,$D$3&amp;"Non-type material: "&amp;$D$3,$D$3&amp;INDEX('type-categories'!$A$2:$B$100,MATCH(E1014,'type-categories'!$A$2:$A$100,0),2)&amp;$D$3))),"")&amp;(IF(K1014&lt;&gt;K1013,$C$2&amp;UPPER(K1014)&amp;$C$2&amp;$K$3&amp;" ",(IF(B1014&lt;&gt;B1013,$C$2&amp;UPPER(K1014)&amp;$C$2&amp;$K$3&amp;" ",""))))&amp;IF((AA1014&lt;&gt;AA1015)*($H$2="y"),AD1014&amp;AE1014,IF((AA1014&lt;&gt;AA1015)*($H$2="m"),AD1014&amp;AG1014,IF(($H$2&lt;&gt;"m")*($H$2&lt;&gt;"Y"),(IF(F1014=0,"",F1014&amp;" "&amp;$F$4&amp;" "))&amp;(IF(G1014=0,"",G1014&amp;" "&amp;$G$4&amp;" "))&amp;(IF(H1014=0,"",H1014&amp;" "&amp;H$4&amp;" "))&amp;(IF(I1014=0,"",I1014&amp;" "&amp;$I$4&amp;" "))&amp;(IF(J1014=0,"",J1014&amp;" "&amp;$J$4&amp;" ")),"")))&amp;"; "&amp;IF((B1014=B1013)*(AA1014=AA1013), "same collecting data; ", IF((B1014=B1013)*(Z1013=Z1014),"same locality; ",(IF(COUNTBLANK(L1014)=1,"",$D$2&amp;L1014&amp;$L$3&amp;" "&amp;$D$2))&amp;(IF(COUNTBLANK(M1014)=1,"",$E$2&amp;M1014&amp;$E$2&amp;", "))&amp;(IF(COUNTBLANK(N1014)=1,"",N1014&amp;"; "))&amp;(IF(COUNTBLANK(O1014)=1,"",O1014&amp;"; ")))&amp;(IF(COUNTBLANK(P1014)=1,"",P1014&amp;"; "))&amp;(IF(COUNTBLANK(Q1014)=1,"",Q1014&amp;"; "))&amp;(IF(COUNTBLANK(R1014)=1,"",R1014&amp;"m, "))&amp;IF((COUNTBLANK(S1014)=0)*(S1014&lt;&gt;S1013), S1014&amp;"; ","")&amp;(IF(COUNTBLANK(U1014)=1,"",U1014&amp;"; "))&amp;(IF(COUNTBLANK(T1014)=1,"",IF(COUNTBLANK(F$2)=1,T1014&amp;"; ",T1014&amp;" "&amp;F$2&amp;"; "))))&amp;(IF(COUNTBLANK(V1014)=1,"",V1014&amp;"; "))&amp;IF((COUNTBLANK(C1014)=1),"",C1014)&amp;IF((B1014=B1015)*(K1014=K1015)*(L1014=L1015)*(M1014=M1015),IF(($H$2&lt;&gt;"m")*($H$2&lt;&gt;"Y"), " • ", IF((ISNUMBER(FIND(")",AE1014))), " • ", "")),IF((B1014=B1015)*(K1014=K1015)," • ",". ")))</f>
        <v/>
      </c>
      <c r="AI1014" s="1"/>
    </row>
    <row r="1015" spans="1:35" x14ac:dyDescent="0.25">
      <c r="A1015" s="3" t="str">
        <f t="shared" si="108"/>
        <v/>
      </c>
      <c r="B1015" s="53" t="str">
        <f t="shared" si="106"/>
        <v/>
      </c>
      <c r="C1015" s="57"/>
      <c r="D1015" s="57"/>
      <c r="E1015" s="57"/>
      <c r="F1015" s="57"/>
      <c r="G1015" s="57"/>
      <c r="H1015" s="57"/>
      <c r="I1015" s="57"/>
      <c r="J1015" s="57"/>
      <c r="K1015" s="57"/>
      <c r="L1015" s="57"/>
      <c r="M1015" s="54"/>
      <c r="N1015" s="57"/>
      <c r="O1015" s="58"/>
      <c r="P1015" s="58"/>
      <c r="Q1015" s="58"/>
      <c r="R1015" s="58"/>
      <c r="S1015" s="54"/>
      <c r="T1015" s="57"/>
      <c r="U1015" s="57"/>
      <c r="V1015" s="57"/>
      <c r="W1015" s="57"/>
      <c r="X1015" s="147" t="str">
        <f>IF(COUNTBLANK(D1015)=1,"",IF('order-admin-units'!$I$1&lt;&gt;"y", "", IF(COUNTBLANK(K1015)=1, 'order-admin-units'!$B$1+1, VLOOKUP(K1015, ordercountry, 2))))</f>
        <v/>
      </c>
      <c r="Y1015" s="147" t="str">
        <f>IF(COUNTBLANK(D1015)=1,"",IF('order-admin-units'!$I$1&lt;&gt;"y", "", IF(COUNTBLANK(K1015:L1015)&gt;0, 'order-admin-units'!$B$2+1, VLOOKUP(K1015&amp;"@"&amp;L1015, orderadmin, 2))))</f>
        <v/>
      </c>
      <c r="Z1015" s="147" t="str">
        <f t="shared" si="109"/>
        <v/>
      </c>
      <c r="AA1015" s="147" t="str">
        <f t="shared" si="110"/>
        <v/>
      </c>
      <c r="AB1015" s="147" t="str">
        <f t="shared" si="111"/>
        <v/>
      </c>
      <c r="AC1015" s="147" t="str">
        <f t="shared" si="107"/>
        <v/>
      </c>
      <c r="AD1015" s="11" t="str">
        <f t="shared" si="112"/>
        <v/>
      </c>
      <c r="AE1015" s="11" t="str">
        <f t="array" ref="AE1015">IF(COUNTBLANK(D1015)=1,"",IF(OR($H$2="y",$H$2="m"),IF(AA1015=AA1014,IF(OR(AB1015=$AB$4:$AB1014)=FALSE,AE1014&amp;C1015,AE1014),"("&amp;C1015)&amp;IF(AA1015=AA1016,IF(OR(AB1016=$AB$4:$AB1015)=FALSE,", ",""),") "),""))</f>
        <v/>
      </c>
      <c r="AF1015" s="11" t="str">
        <f t="array" ref="AF1015">IF((COUNTBLANK(D1015)=0)*OR($H$2="y",$H$2="m"),IFERROR(LEFT(C1015, FIND(" ",C1015)-1), C1015),"")</f>
        <v/>
      </c>
      <c r="AG1015" s="11" t="str">
        <f t="array" ref="AG1015">IF(COUNTBLANK(D1015)=1,"",IF(OR($H$2="y",$H$2="m"),IF(AA1015=AA1014,IF(OR(AC1015=$AC$4:$AC1014)=FALSE,AG1014&amp;AF1015,AG1014),"("&amp;AF1015)&amp;IF(AA1015=AA1016,IF(OR(AC1016=$AC$4:$AC1015)=FALSE,", ",""),") "),""))</f>
        <v/>
      </c>
      <c r="AH1015" s="10" t="str">
        <f>IF((COUNTBLANK(D1015)=1),"",IF(D1015=D1014,AH1014,"")&amp;IF(B1014&lt;&gt;B1015,((IF(COUNTBLANK(E1015)=1,$D$3&amp;"Non-type material: "&amp;$D$3,$D$3&amp;INDEX('type-categories'!$A$2:$B$100,MATCH(E1015,'type-categories'!$A$2:$A$100,0),2)&amp;$D$3))),"")&amp;(IF(K1015&lt;&gt;K1014,$C$2&amp;UPPER(K1015)&amp;$C$2&amp;$K$3&amp;" ",(IF(B1015&lt;&gt;B1014,$C$2&amp;UPPER(K1015)&amp;$C$2&amp;$K$3&amp;" ",""))))&amp;IF((AA1015&lt;&gt;AA1016)*($H$2="y"),AD1015&amp;AE1015,IF((AA1015&lt;&gt;AA1016)*($H$2="m"),AD1015&amp;AG1015,IF(($H$2&lt;&gt;"m")*($H$2&lt;&gt;"Y"),(IF(F1015=0,"",F1015&amp;" "&amp;$F$4&amp;" "))&amp;(IF(G1015=0,"",G1015&amp;" "&amp;$G$4&amp;" "))&amp;(IF(H1015=0,"",H1015&amp;" "&amp;H$4&amp;" "))&amp;(IF(I1015=0,"",I1015&amp;" "&amp;$I$4&amp;" "))&amp;(IF(J1015=0,"",J1015&amp;" "&amp;$J$4&amp;" ")),"")))&amp;"; "&amp;IF((B1015=B1014)*(AA1015=AA1014), "same collecting data; ", IF((B1015=B1014)*(Z1014=Z1015),"same locality; ",(IF(COUNTBLANK(L1015)=1,"",$D$2&amp;L1015&amp;$L$3&amp;" "&amp;$D$2))&amp;(IF(COUNTBLANK(M1015)=1,"",$E$2&amp;M1015&amp;$E$2&amp;", "))&amp;(IF(COUNTBLANK(N1015)=1,"",N1015&amp;"; "))&amp;(IF(COUNTBLANK(O1015)=1,"",O1015&amp;"; ")))&amp;(IF(COUNTBLANK(P1015)=1,"",P1015&amp;"; "))&amp;(IF(COUNTBLANK(Q1015)=1,"",Q1015&amp;"; "))&amp;(IF(COUNTBLANK(R1015)=1,"",R1015&amp;"m, "))&amp;IF((COUNTBLANK(S1015)=0)*(S1015&lt;&gt;S1014), S1015&amp;"; ","")&amp;(IF(COUNTBLANK(U1015)=1,"",U1015&amp;"; "))&amp;(IF(COUNTBLANK(T1015)=1,"",IF(COUNTBLANK(F$2)=1,T1015&amp;"; ",T1015&amp;" "&amp;F$2&amp;"; "))))&amp;(IF(COUNTBLANK(V1015)=1,"",V1015&amp;"; "))&amp;IF((COUNTBLANK(C1015)=1),"",C1015)&amp;IF((B1015=B1016)*(K1015=K1016)*(L1015=L1016)*(M1015=M1016),IF(($H$2&lt;&gt;"m")*($H$2&lt;&gt;"Y"), " • ", IF((ISNUMBER(FIND(")",AE1015))), " • ", "")),IF((B1015=B1016)*(K1015=K1016)," • ",". ")))</f>
        <v/>
      </c>
      <c r="AI1015" s="1"/>
    </row>
    <row r="1016" spans="1:35" x14ac:dyDescent="0.25">
      <c r="A1016" s="3" t="str">
        <f t="shared" si="108"/>
        <v/>
      </c>
      <c r="B1016" s="53" t="str">
        <f t="shared" si="106"/>
        <v/>
      </c>
      <c r="C1016" s="57"/>
      <c r="D1016" s="57"/>
      <c r="E1016" s="57"/>
      <c r="F1016" s="57"/>
      <c r="G1016" s="57"/>
      <c r="H1016" s="57"/>
      <c r="I1016" s="57"/>
      <c r="J1016" s="57"/>
      <c r="K1016" s="57"/>
      <c r="L1016" s="57"/>
      <c r="M1016" s="54"/>
      <c r="N1016" s="57"/>
      <c r="O1016" s="58"/>
      <c r="P1016" s="58"/>
      <c r="Q1016" s="58"/>
      <c r="R1016" s="58"/>
      <c r="S1016" s="54"/>
      <c r="T1016" s="57"/>
      <c r="U1016" s="57"/>
      <c r="V1016" s="57"/>
      <c r="W1016" s="57"/>
      <c r="X1016" s="147" t="str">
        <f>IF(COUNTBLANK(D1016)=1,"",IF('order-admin-units'!$I$1&lt;&gt;"y", "", IF(COUNTBLANK(K1016)=1, 'order-admin-units'!$B$1+1, VLOOKUP(K1016, ordercountry, 2))))</f>
        <v/>
      </c>
      <c r="Y1016" s="147" t="str">
        <f>IF(COUNTBLANK(D1016)=1,"",IF('order-admin-units'!$I$1&lt;&gt;"y", "", IF(COUNTBLANK(K1016:L1016)&gt;0, 'order-admin-units'!$B$2+1, VLOOKUP(K1016&amp;"@"&amp;L1016, orderadmin, 2))))</f>
        <v/>
      </c>
      <c r="Z1016" s="147" t="str">
        <f t="shared" si="109"/>
        <v/>
      </c>
      <c r="AA1016" s="147" t="str">
        <f t="shared" si="110"/>
        <v/>
      </c>
      <c r="AB1016" s="147" t="str">
        <f t="shared" si="111"/>
        <v/>
      </c>
      <c r="AC1016" s="147" t="str">
        <f t="shared" si="107"/>
        <v/>
      </c>
      <c r="AD1016" s="11" t="str">
        <f t="shared" si="112"/>
        <v/>
      </c>
      <c r="AE1016" s="11" t="str">
        <f t="array" ref="AE1016">IF(COUNTBLANK(D1016)=1,"",IF(OR($H$2="y",$H$2="m"),IF(AA1016=AA1015,IF(OR(AB1016=$AB$4:$AB1015)=FALSE,AE1015&amp;C1016,AE1015),"("&amp;C1016)&amp;IF(AA1016=AA1017,IF(OR(AB1017=$AB$4:$AB1016)=FALSE,", ",""),") "),""))</f>
        <v/>
      </c>
      <c r="AF1016" s="11" t="str">
        <f t="array" ref="AF1016">IF((COUNTBLANK(D1016)=0)*OR($H$2="y",$H$2="m"),IFERROR(LEFT(C1016, FIND(" ",C1016)-1), C1016),"")</f>
        <v/>
      </c>
      <c r="AG1016" s="11" t="str">
        <f t="array" ref="AG1016">IF(COUNTBLANK(D1016)=1,"",IF(OR($H$2="y",$H$2="m"),IF(AA1016=AA1015,IF(OR(AC1016=$AC$4:$AC1015)=FALSE,AG1015&amp;AF1016,AG1015),"("&amp;AF1016)&amp;IF(AA1016=AA1017,IF(OR(AC1017=$AC$4:$AC1016)=FALSE,", ",""),") "),""))</f>
        <v/>
      </c>
      <c r="AH1016" s="10" t="str">
        <f>IF((COUNTBLANK(D1016)=1),"",IF(D1016=D1015,AH1015,"")&amp;IF(B1015&lt;&gt;B1016,((IF(COUNTBLANK(E1016)=1,$D$3&amp;"Non-type material: "&amp;$D$3,$D$3&amp;INDEX('type-categories'!$A$2:$B$100,MATCH(E1016,'type-categories'!$A$2:$A$100,0),2)&amp;$D$3))),"")&amp;(IF(K1016&lt;&gt;K1015,$C$2&amp;UPPER(K1016)&amp;$C$2&amp;$K$3&amp;" ",(IF(B1016&lt;&gt;B1015,$C$2&amp;UPPER(K1016)&amp;$C$2&amp;$K$3&amp;" ",""))))&amp;IF((AA1016&lt;&gt;AA1017)*($H$2="y"),AD1016&amp;AE1016,IF((AA1016&lt;&gt;AA1017)*($H$2="m"),AD1016&amp;AG1016,IF(($H$2&lt;&gt;"m")*($H$2&lt;&gt;"Y"),(IF(F1016=0,"",F1016&amp;" "&amp;$F$4&amp;" "))&amp;(IF(G1016=0,"",G1016&amp;" "&amp;$G$4&amp;" "))&amp;(IF(H1016=0,"",H1016&amp;" "&amp;H$4&amp;" "))&amp;(IF(I1016=0,"",I1016&amp;" "&amp;$I$4&amp;" "))&amp;(IF(J1016=0,"",J1016&amp;" "&amp;$J$4&amp;" ")),"")))&amp;"; "&amp;IF((B1016=B1015)*(AA1016=AA1015), "same collecting data; ", IF((B1016=B1015)*(Z1015=Z1016),"same locality; ",(IF(COUNTBLANK(L1016)=1,"",$D$2&amp;L1016&amp;$L$3&amp;" "&amp;$D$2))&amp;(IF(COUNTBLANK(M1016)=1,"",$E$2&amp;M1016&amp;$E$2&amp;", "))&amp;(IF(COUNTBLANK(N1016)=1,"",N1016&amp;"; "))&amp;(IF(COUNTBLANK(O1016)=1,"",O1016&amp;"; ")))&amp;(IF(COUNTBLANK(P1016)=1,"",P1016&amp;"; "))&amp;(IF(COUNTBLANK(Q1016)=1,"",Q1016&amp;"; "))&amp;(IF(COUNTBLANK(R1016)=1,"",R1016&amp;"m, "))&amp;IF((COUNTBLANK(S1016)=0)*(S1016&lt;&gt;S1015), S1016&amp;"; ","")&amp;(IF(COUNTBLANK(U1016)=1,"",U1016&amp;"; "))&amp;(IF(COUNTBLANK(T1016)=1,"",IF(COUNTBLANK(F$2)=1,T1016&amp;"; ",T1016&amp;" "&amp;F$2&amp;"; "))))&amp;(IF(COUNTBLANK(V1016)=1,"",V1016&amp;"; "))&amp;IF((COUNTBLANK(C1016)=1),"",C1016)&amp;IF((B1016=B1017)*(K1016=K1017)*(L1016=L1017)*(M1016=M1017),IF(($H$2&lt;&gt;"m")*($H$2&lt;&gt;"Y"), " • ", IF((ISNUMBER(FIND(")",AE1016))), " • ", "")),IF((B1016=B1017)*(K1016=K1017)," • ",". ")))</f>
        <v/>
      </c>
      <c r="AI1016" s="1"/>
    </row>
    <row r="1017" spans="1:35" x14ac:dyDescent="0.25">
      <c r="A1017" s="3" t="str">
        <f t="shared" si="108"/>
        <v/>
      </c>
      <c r="B1017" s="53" t="str">
        <f t="shared" si="106"/>
        <v/>
      </c>
      <c r="C1017" s="57"/>
      <c r="D1017" s="57"/>
      <c r="E1017" s="57"/>
      <c r="F1017" s="57"/>
      <c r="G1017" s="57"/>
      <c r="H1017" s="57"/>
      <c r="I1017" s="57"/>
      <c r="J1017" s="57"/>
      <c r="K1017" s="57"/>
      <c r="L1017" s="57"/>
      <c r="M1017" s="54"/>
      <c r="N1017" s="57"/>
      <c r="O1017" s="58"/>
      <c r="P1017" s="58"/>
      <c r="Q1017" s="58"/>
      <c r="R1017" s="58"/>
      <c r="S1017" s="54"/>
      <c r="T1017" s="57"/>
      <c r="U1017" s="57"/>
      <c r="V1017" s="57"/>
      <c r="W1017" s="57"/>
      <c r="X1017" s="147" t="str">
        <f>IF(COUNTBLANK(D1017)=1,"",IF('order-admin-units'!$I$1&lt;&gt;"y", "", IF(COUNTBLANK(K1017)=1, 'order-admin-units'!$B$1+1, VLOOKUP(K1017, ordercountry, 2))))</f>
        <v/>
      </c>
      <c r="Y1017" s="147" t="str">
        <f>IF(COUNTBLANK(D1017)=1,"",IF('order-admin-units'!$I$1&lt;&gt;"y", "", IF(COUNTBLANK(K1017:L1017)&gt;0, 'order-admin-units'!$B$2+1, VLOOKUP(K1017&amp;"@"&amp;L1017, orderadmin, 2))))</f>
        <v/>
      </c>
      <c r="Z1017" s="147" t="str">
        <f t="shared" si="109"/>
        <v/>
      </c>
      <c r="AA1017" s="147" t="str">
        <f t="shared" si="110"/>
        <v/>
      </c>
      <c r="AB1017" s="147" t="str">
        <f t="shared" si="111"/>
        <v/>
      </c>
      <c r="AC1017" s="147" t="str">
        <f t="shared" si="107"/>
        <v/>
      </c>
      <c r="AD1017" s="11" t="str">
        <f t="shared" si="112"/>
        <v/>
      </c>
      <c r="AE1017" s="11" t="str">
        <f t="array" ref="AE1017">IF(COUNTBLANK(D1017)=1,"",IF(OR($H$2="y",$H$2="m"),IF(AA1017=AA1016,IF(OR(AB1017=$AB$4:$AB1016)=FALSE,AE1016&amp;C1017,AE1016),"("&amp;C1017)&amp;IF(AA1017=AA1018,IF(OR(AB1018=$AB$4:$AB1017)=FALSE,", ",""),") "),""))</f>
        <v/>
      </c>
      <c r="AF1017" s="11" t="str">
        <f t="array" ref="AF1017">IF((COUNTBLANK(D1017)=0)*OR($H$2="y",$H$2="m"),IFERROR(LEFT(C1017, FIND(" ",C1017)-1), C1017),"")</f>
        <v/>
      </c>
      <c r="AG1017" s="11" t="str">
        <f t="array" ref="AG1017">IF(COUNTBLANK(D1017)=1,"",IF(OR($H$2="y",$H$2="m"),IF(AA1017=AA1016,IF(OR(AC1017=$AC$4:$AC1016)=FALSE,AG1016&amp;AF1017,AG1016),"("&amp;AF1017)&amp;IF(AA1017=AA1018,IF(OR(AC1018=$AC$4:$AC1017)=FALSE,", ",""),") "),""))</f>
        <v/>
      </c>
      <c r="AH1017" s="10" t="str">
        <f>IF((COUNTBLANK(D1017)=1),"",IF(D1017=D1016,AH1016,"")&amp;IF(B1016&lt;&gt;B1017,((IF(COUNTBLANK(E1017)=1,$D$3&amp;"Non-type material: "&amp;$D$3,$D$3&amp;INDEX('type-categories'!$A$2:$B$100,MATCH(E1017,'type-categories'!$A$2:$A$100,0),2)&amp;$D$3))),"")&amp;(IF(K1017&lt;&gt;K1016,$C$2&amp;UPPER(K1017)&amp;$C$2&amp;$K$3&amp;" ",(IF(B1017&lt;&gt;B1016,$C$2&amp;UPPER(K1017)&amp;$C$2&amp;$K$3&amp;" ",""))))&amp;IF((AA1017&lt;&gt;AA1018)*($H$2="y"),AD1017&amp;AE1017,IF((AA1017&lt;&gt;AA1018)*($H$2="m"),AD1017&amp;AG1017,IF(($H$2&lt;&gt;"m")*($H$2&lt;&gt;"Y"),(IF(F1017=0,"",F1017&amp;" "&amp;$F$4&amp;" "))&amp;(IF(G1017=0,"",G1017&amp;" "&amp;$G$4&amp;" "))&amp;(IF(H1017=0,"",H1017&amp;" "&amp;H$4&amp;" "))&amp;(IF(I1017=0,"",I1017&amp;" "&amp;$I$4&amp;" "))&amp;(IF(J1017=0,"",J1017&amp;" "&amp;$J$4&amp;" ")),"")))&amp;"; "&amp;IF((B1017=B1016)*(AA1017=AA1016), "same collecting data; ", IF((B1017=B1016)*(Z1016=Z1017),"same locality; ",(IF(COUNTBLANK(L1017)=1,"",$D$2&amp;L1017&amp;$L$3&amp;" "&amp;$D$2))&amp;(IF(COUNTBLANK(M1017)=1,"",$E$2&amp;M1017&amp;$E$2&amp;", "))&amp;(IF(COUNTBLANK(N1017)=1,"",N1017&amp;"; "))&amp;(IF(COUNTBLANK(O1017)=1,"",O1017&amp;"; ")))&amp;(IF(COUNTBLANK(P1017)=1,"",P1017&amp;"; "))&amp;(IF(COUNTBLANK(Q1017)=1,"",Q1017&amp;"; "))&amp;(IF(COUNTBLANK(R1017)=1,"",R1017&amp;"m, "))&amp;IF((COUNTBLANK(S1017)=0)*(S1017&lt;&gt;S1016), S1017&amp;"; ","")&amp;(IF(COUNTBLANK(U1017)=1,"",U1017&amp;"; "))&amp;(IF(COUNTBLANK(T1017)=1,"",IF(COUNTBLANK(F$2)=1,T1017&amp;"; ",T1017&amp;" "&amp;F$2&amp;"; "))))&amp;(IF(COUNTBLANK(V1017)=1,"",V1017&amp;"; "))&amp;IF((COUNTBLANK(C1017)=1),"",C1017)&amp;IF((B1017=B1018)*(K1017=K1018)*(L1017=L1018)*(M1017=M1018),IF(($H$2&lt;&gt;"m")*($H$2&lt;&gt;"Y"), " • ", IF((ISNUMBER(FIND(")",AE1017))), " • ", "")),IF((B1017=B1018)*(K1017=K1018)," • ",". ")))</f>
        <v/>
      </c>
      <c r="AI1017" s="1"/>
    </row>
    <row r="1018" spans="1:35" x14ac:dyDescent="0.25">
      <c r="A1018" s="3" t="str">
        <f t="shared" si="108"/>
        <v/>
      </c>
      <c r="B1018" s="53" t="str">
        <f t="shared" si="106"/>
        <v/>
      </c>
      <c r="C1018" s="57"/>
      <c r="D1018" s="57"/>
      <c r="E1018" s="57"/>
      <c r="F1018" s="57"/>
      <c r="G1018" s="57"/>
      <c r="H1018" s="57"/>
      <c r="I1018" s="57"/>
      <c r="J1018" s="57"/>
      <c r="K1018" s="57"/>
      <c r="L1018" s="57"/>
      <c r="M1018" s="54"/>
      <c r="N1018" s="57"/>
      <c r="O1018" s="58"/>
      <c r="P1018" s="58"/>
      <c r="Q1018" s="58"/>
      <c r="R1018" s="58"/>
      <c r="S1018" s="54"/>
      <c r="T1018" s="57"/>
      <c r="U1018" s="57"/>
      <c r="V1018" s="57"/>
      <c r="W1018" s="57"/>
      <c r="X1018" s="147" t="str">
        <f>IF(COUNTBLANK(D1018)=1,"",IF('order-admin-units'!$I$1&lt;&gt;"y", "", IF(COUNTBLANK(K1018)=1, 'order-admin-units'!$B$1+1, VLOOKUP(K1018, ordercountry, 2))))</f>
        <v/>
      </c>
      <c r="Y1018" s="147" t="str">
        <f>IF(COUNTBLANK(D1018)=1,"",IF('order-admin-units'!$I$1&lt;&gt;"y", "", IF(COUNTBLANK(K1018:L1018)&gt;0, 'order-admin-units'!$B$2+1, VLOOKUP(K1018&amp;"@"&amp;L1018, orderadmin, 2))))</f>
        <v/>
      </c>
      <c r="Z1018" s="147" t="str">
        <f t="shared" si="109"/>
        <v/>
      </c>
      <c r="AA1018" s="147" t="str">
        <f t="shared" si="110"/>
        <v/>
      </c>
      <c r="AB1018" s="147" t="str">
        <f t="shared" si="111"/>
        <v/>
      </c>
      <c r="AC1018" s="147" t="str">
        <f t="shared" si="107"/>
        <v/>
      </c>
      <c r="AD1018" s="11" t="str">
        <f t="shared" si="112"/>
        <v/>
      </c>
      <c r="AE1018" s="11" t="str">
        <f t="array" ref="AE1018">IF(COUNTBLANK(D1018)=1,"",IF(OR($H$2="y",$H$2="m"),IF(AA1018=AA1017,IF(OR(AB1018=$AB$4:$AB1017)=FALSE,AE1017&amp;C1018,AE1017),"("&amp;C1018)&amp;IF(AA1018=AA1019,IF(OR(AB1019=$AB$4:$AB1018)=FALSE,", ",""),") "),""))</f>
        <v/>
      </c>
      <c r="AF1018" s="11" t="str">
        <f t="array" ref="AF1018">IF((COUNTBLANK(D1018)=0)*OR($H$2="y",$H$2="m"),IFERROR(LEFT(C1018, FIND(" ",C1018)-1), C1018),"")</f>
        <v/>
      </c>
      <c r="AG1018" s="11" t="str">
        <f t="array" ref="AG1018">IF(COUNTBLANK(D1018)=1,"",IF(OR($H$2="y",$H$2="m"),IF(AA1018=AA1017,IF(OR(AC1018=$AC$4:$AC1017)=FALSE,AG1017&amp;AF1018,AG1017),"("&amp;AF1018)&amp;IF(AA1018=AA1019,IF(OR(AC1019=$AC$4:$AC1018)=FALSE,", ",""),") "),""))</f>
        <v/>
      </c>
      <c r="AH1018" s="10" t="str">
        <f>IF((COUNTBLANK(D1018)=1),"",IF(D1018=D1017,AH1017,"")&amp;IF(B1017&lt;&gt;B1018,((IF(COUNTBLANK(E1018)=1,$D$3&amp;"Non-type material: "&amp;$D$3,$D$3&amp;INDEX('type-categories'!$A$2:$B$100,MATCH(E1018,'type-categories'!$A$2:$A$100,0),2)&amp;$D$3))),"")&amp;(IF(K1018&lt;&gt;K1017,$C$2&amp;UPPER(K1018)&amp;$C$2&amp;$K$3&amp;" ",(IF(B1018&lt;&gt;B1017,$C$2&amp;UPPER(K1018)&amp;$C$2&amp;$K$3&amp;" ",""))))&amp;IF((AA1018&lt;&gt;AA1019)*($H$2="y"),AD1018&amp;AE1018,IF((AA1018&lt;&gt;AA1019)*($H$2="m"),AD1018&amp;AG1018,IF(($H$2&lt;&gt;"m")*($H$2&lt;&gt;"Y"),(IF(F1018=0,"",F1018&amp;" "&amp;$F$4&amp;" "))&amp;(IF(G1018=0,"",G1018&amp;" "&amp;$G$4&amp;" "))&amp;(IF(H1018=0,"",H1018&amp;" "&amp;H$4&amp;" "))&amp;(IF(I1018=0,"",I1018&amp;" "&amp;$I$4&amp;" "))&amp;(IF(J1018=0,"",J1018&amp;" "&amp;$J$4&amp;" ")),"")))&amp;"; "&amp;IF((B1018=B1017)*(AA1018=AA1017), "same collecting data; ", IF((B1018=B1017)*(Z1017=Z1018),"same locality; ",(IF(COUNTBLANK(L1018)=1,"",$D$2&amp;L1018&amp;$L$3&amp;" "&amp;$D$2))&amp;(IF(COUNTBLANK(M1018)=1,"",$E$2&amp;M1018&amp;$E$2&amp;", "))&amp;(IF(COUNTBLANK(N1018)=1,"",N1018&amp;"; "))&amp;(IF(COUNTBLANK(O1018)=1,"",O1018&amp;"; ")))&amp;(IF(COUNTBLANK(P1018)=1,"",P1018&amp;"; "))&amp;(IF(COUNTBLANK(Q1018)=1,"",Q1018&amp;"; "))&amp;(IF(COUNTBLANK(R1018)=1,"",R1018&amp;"m, "))&amp;IF((COUNTBLANK(S1018)=0)*(S1018&lt;&gt;S1017), S1018&amp;"; ","")&amp;(IF(COUNTBLANK(U1018)=1,"",U1018&amp;"; "))&amp;(IF(COUNTBLANK(T1018)=1,"",IF(COUNTBLANK(F$2)=1,T1018&amp;"; ",T1018&amp;" "&amp;F$2&amp;"; "))))&amp;(IF(COUNTBLANK(V1018)=1,"",V1018&amp;"; "))&amp;IF((COUNTBLANK(C1018)=1),"",C1018)&amp;IF((B1018=B1019)*(K1018=K1019)*(L1018=L1019)*(M1018=M1019),IF(($H$2&lt;&gt;"m")*($H$2&lt;&gt;"Y"), " • ", IF((ISNUMBER(FIND(")",AE1018))), " • ", "")),IF((B1018=B1019)*(K1018=K1019)," • ",". ")))</f>
        <v/>
      </c>
      <c r="AI1018" s="1"/>
    </row>
    <row r="1019" spans="1:35" x14ac:dyDescent="0.25">
      <c r="A1019" s="3" t="str">
        <f t="shared" si="108"/>
        <v/>
      </c>
      <c r="B1019" s="53" t="str">
        <f t="shared" si="106"/>
        <v/>
      </c>
      <c r="C1019" s="57"/>
      <c r="D1019" s="57"/>
      <c r="E1019" s="57"/>
      <c r="F1019" s="57"/>
      <c r="G1019" s="57"/>
      <c r="H1019" s="57"/>
      <c r="I1019" s="57"/>
      <c r="J1019" s="57"/>
      <c r="K1019" s="57"/>
      <c r="L1019" s="57"/>
      <c r="M1019" s="54"/>
      <c r="N1019" s="57"/>
      <c r="O1019" s="58"/>
      <c r="P1019" s="58"/>
      <c r="Q1019" s="58"/>
      <c r="R1019" s="58"/>
      <c r="S1019" s="54"/>
      <c r="T1019" s="57"/>
      <c r="U1019" s="57"/>
      <c r="V1019" s="57"/>
      <c r="W1019" s="57"/>
      <c r="X1019" s="147" t="str">
        <f>IF(COUNTBLANK(D1019)=1,"",IF('order-admin-units'!$I$1&lt;&gt;"y", "", IF(COUNTBLANK(K1019)=1, 'order-admin-units'!$B$1+1, VLOOKUP(K1019, ordercountry, 2))))</f>
        <v/>
      </c>
      <c r="Y1019" s="147" t="str">
        <f>IF(COUNTBLANK(D1019)=1,"",IF('order-admin-units'!$I$1&lt;&gt;"y", "", IF(COUNTBLANK(K1019:L1019)&gt;0, 'order-admin-units'!$B$2+1, VLOOKUP(K1019&amp;"@"&amp;L1019, orderadmin, 2))))</f>
        <v/>
      </c>
      <c r="Z1019" s="147" t="str">
        <f t="shared" si="109"/>
        <v/>
      </c>
      <c r="AA1019" s="147" t="str">
        <f t="shared" si="110"/>
        <v/>
      </c>
      <c r="AB1019" s="147" t="str">
        <f t="shared" si="111"/>
        <v/>
      </c>
      <c r="AC1019" s="147" t="str">
        <f t="shared" si="107"/>
        <v/>
      </c>
      <c r="AD1019" s="11" t="str">
        <f t="shared" si="112"/>
        <v/>
      </c>
      <c r="AE1019" s="11" t="str">
        <f t="array" ref="AE1019">IF(COUNTBLANK(D1019)=1,"",IF(OR($H$2="y",$H$2="m"),IF(AA1019=AA1018,IF(OR(AB1019=$AB$4:$AB1018)=FALSE,AE1018&amp;C1019,AE1018),"("&amp;C1019)&amp;IF(AA1019=AA1020,IF(OR(AB1020=$AB$4:$AB1019)=FALSE,", ",""),") "),""))</f>
        <v/>
      </c>
      <c r="AF1019" s="11" t="str">
        <f t="array" ref="AF1019">IF((COUNTBLANK(D1019)=0)*OR($H$2="y",$H$2="m"),IFERROR(LEFT(C1019, FIND(" ",C1019)-1), C1019),"")</f>
        <v/>
      </c>
      <c r="AG1019" s="11" t="str">
        <f t="array" ref="AG1019">IF(COUNTBLANK(D1019)=1,"",IF(OR($H$2="y",$H$2="m"),IF(AA1019=AA1018,IF(OR(AC1019=$AC$4:$AC1018)=FALSE,AG1018&amp;AF1019,AG1018),"("&amp;AF1019)&amp;IF(AA1019=AA1020,IF(OR(AC1020=$AC$4:$AC1019)=FALSE,", ",""),") "),""))</f>
        <v/>
      </c>
      <c r="AH1019" s="10" t="str">
        <f>IF((COUNTBLANK(D1019)=1),"",IF(D1019=D1018,AH1018,"")&amp;IF(B1018&lt;&gt;B1019,((IF(COUNTBLANK(E1019)=1,$D$3&amp;"Non-type material: "&amp;$D$3,$D$3&amp;INDEX('type-categories'!$A$2:$B$100,MATCH(E1019,'type-categories'!$A$2:$A$100,0),2)&amp;$D$3))),"")&amp;(IF(K1019&lt;&gt;K1018,$C$2&amp;UPPER(K1019)&amp;$C$2&amp;$K$3&amp;" ",(IF(B1019&lt;&gt;B1018,$C$2&amp;UPPER(K1019)&amp;$C$2&amp;$K$3&amp;" ",""))))&amp;IF((AA1019&lt;&gt;AA1020)*($H$2="y"),AD1019&amp;AE1019,IF((AA1019&lt;&gt;AA1020)*($H$2="m"),AD1019&amp;AG1019,IF(($H$2&lt;&gt;"m")*($H$2&lt;&gt;"Y"),(IF(F1019=0,"",F1019&amp;" "&amp;$F$4&amp;" "))&amp;(IF(G1019=0,"",G1019&amp;" "&amp;$G$4&amp;" "))&amp;(IF(H1019=0,"",H1019&amp;" "&amp;H$4&amp;" "))&amp;(IF(I1019=0,"",I1019&amp;" "&amp;$I$4&amp;" "))&amp;(IF(J1019=0,"",J1019&amp;" "&amp;$J$4&amp;" ")),"")))&amp;"; "&amp;IF((B1019=B1018)*(AA1019=AA1018), "same collecting data; ", IF((B1019=B1018)*(Z1018=Z1019),"same locality; ",(IF(COUNTBLANK(L1019)=1,"",$D$2&amp;L1019&amp;$L$3&amp;" "&amp;$D$2))&amp;(IF(COUNTBLANK(M1019)=1,"",$E$2&amp;M1019&amp;$E$2&amp;", "))&amp;(IF(COUNTBLANK(N1019)=1,"",N1019&amp;"; "))&amp;(IF(COUNTBLANK(O1019)=1,"",O1019&amp;"; ")))&amp;(IF(COUNTBLANK(P1019)=1,"",P1019&amp;"; "))&amp;(IF(COUNTBLANK(Q1019)=1,"",Q1019&amp;"; "))&amp;(IF(COUNTBLANK(R1019)=1,"",R1019&amp;"m, "))&amp;IF((COUNTBLANK(S1019)=0)*(S1019&lt;&gt;S1018), S1019&amp;"; ","")&amp;(IF(COUNTBLANK(U1019)=1,"",U1019&amp;"; "))&amp;(IF(COUNTBLANK(T1019)=1,"",IF(COUNTBLANK(F$2)=1,T1019&amp;"; ",T1019&amp;" "&amp;F$2&amp;"; "))))&amp;(IF(COUNTBLANK(V1019)=1,"",V1019&amp;"; "))&amp;IF((COUNTBLANK(C1019)=1),"",C1019)&amp;IF((B1019=B1020)*(K1019=K1020)*(L1019=L1020)*(M1019=M1020),IF(($H$2&lt;&gt;"m")*($H$2&lt;&gt;"Y"), " • ", IF((ISNUMBER(FIND(")",AE1019))), " • ", "")),IF((B1019=B1020)*(K1019=K1020)," • ",". ")))</f>
        <v/>
      </c>
      <c r="AI1019" s="1"/>
    </row>
    <row r="1020" spans="1:35" x14ac:dyDescent="0.25">
      <c r="A1020" s="3" t="str">
        <f t="shared" si="108"/>
        <v/>
      </c>
      <c r="B1020" s="53" t="str">
        <f t="shared" si="106"/>
        <v/>
      </c>
      <c r="C1020" s="57"/>
      <c r="D1020" s="57"/>
      <c r="E1020" s="57"/>
      <c r="F1020" s="57"/>
      <c r="G1020" s="57"/>
      <c r="H1020" s="57"/>
      <c r="I1020" s="57"/>
      <c r="J1020" s="57"/>
      <c r="K1020" s="57"/>
      <c r="L1020" s="57"/>
      <c r="M1020" s="54"/>
      <c r="N1020" s="57"/>
      <c r="O1020" s="58"/>
      <c r="P1020" s="58"/>
      <c r="Q1020" s="58"/>
      <c r="R1020" s="58"/>
      <c r="S1020" s="54"/>
      <c r="T1020" s="57"/>
      <c r="U1020" s="57"/>
      <c r="V1020" s="57"/>
      <c r="W1020" s="57"/>
      <c r="X1020" s="147" t="str">
        <f>IF(COUNTBLANK(D1020)=1,"",IF('order-admin-units'!$I$1&lt;&gt;"y", "", IF(COUNTBLANK(K1020)=1, 'order-admin-units'!$B$1+1, VLOOKUP(K1020, ordercountry, 2))))</f>
        <v/>
      </c>
      <c r="Y1020" s="147" t="str">
        <f>IF(COUNTBLANK(D1020)=1,"",IF('order-admin-units'!$I$1&lt;&gt;"y", "", IF(COUNTBLANK(K1020:L1020)&gt;0, 'order-admin-units'!$B$2+1, VLOOKUP(K1020&amp;"@"&amp;L1020, orderadmin, 2))))</f>
        <v/>
      </c>
      <c r="Z1020" s="147" t="str">
        <f t="shared" si="109"/>
        <v/>
      </c>
      <c r="AA1020" s="147" t="str">
        <f t="shared" si="110"/>
        <v/>
      </c>
      <c r="AB1020" s="147" t="str">
        <f t="shared" si="111"/>
        <v/>
      </c>
      <c r="AC1020" s="147" t="str">
        <f t="shared" si="107"/>
        <v/>
      </c>
      <c r="AD1020" s="11" t="str">
        <f t="shared" si="112"/>
        <v/>
      </c>
      <c r="AE1020" s="11" t="str">
        <f t="array" ref="AE1020">IF(COUNTBLANK(D1020)=1,"",IF(OR($H$2="y",$H$2="m"),IF(AA1020=AA1019,IF(OR(AB1020=$AB$4:$AB1019)=FALSE,AE1019&amp;C1020,AE1019),"("&amp;C1020)&amp;IF(AA1020=AA1021,IF(OR(AB1021=$AB$4:$AB1020)=FALSE,", ",""),") "),""))</f>
        <v/>
      </c>
      <c r="AF1020" s="11" t="str">
        <f t="array" ref="AF1020">IF((COUNTBLANK(D1020)=0)*OR($H$2="y",$H$2="m"),IFERROR(LEFT(C1020, FIND(" ",C1020)-1), C1020),"")</f>
        <v/>
      </c>
      <c r="AG1020" s="11" t="str">
        <f t="array" ref="AG1020">IF(COUNTBLANK(D1020)=1,"",IF(OR($H$2="y",$H$2="m"),IF(AA1020=AA1019,IF(OR(AC1020=$AC$4:$AC1019)=FALSE,AG1019&amp;AF1020,AG1019),"("&amp;AF1020)&amp;IF(AA1020=AA1021,IF(OR(AC1021=$AC$4:$AC1020)=FALSE,", ",""),") "),""))</f>
        <v/>
      </c>
      <c r="AH1020" s="10" t="str">
        <f>IF((COUNTBLANK(D1020)=1),"",IF(D1020=D1019,AH1019,"")&amp;IF(B1019&lt;&gt;B1020,((IF(COUNTBLANK(E1020)=1,$D$3&amp;"Non-type material: "&amp;$D$3,$D$3&amp;INDEX('type-categories'!$A$2:$B$100,MATCH(E1020,'type-categories'!$A$2:$A$100,0),2)&amp;$D$3))),"")&amp;(IF(K1020&lt;&gt;K1019,$C$2&amp;UPPER(K1020)&amp;$C$2&amp;$K$3&amp;" ",(IF(B1020&lt;&gt;B1019,$C$2&amp;UPPER(K1020)&amp;$C$2&amp;$K$3&amp;" ",""))))&amp;IF((AA1020&lt;&gt;AA1021)*($H$2="y"),AD1020&amp;AE1020,IF((AA1020&lt;&gt;AA1021)*($H$2="m"),AD1020&amp;AG1020,IF(($H$2&lt;&gt;"m")*($H$2&lt;&gt;"Y"),(IF(F1020=0,"",F1020&amp;" "&amp;$F$4&amp;" "))&amp;(IF(G1020=0,"",G1020&amp;" "&amp;$G$4&amp;" "))&amp;(IF(H1020=0,"",H1020&amp;" "&amp;H$4&amp;" "))&amp;(IF(I1020=0,"",I1020&amp;" "&amp;$I$4&amp;" "))&amp;(IF(J1020=0,"",J1020&amp;" "&amp;$J$4&amp;" ")),"")))&amp;"; "&amp;IF((B1020=B1019)*(AA1020=AA1019), "same collecting data; ", IF((B1020=B1019)*(Z1019=Z1020),"same locality; ",(IF(COUNTBLANK(L1020)=1,"",$D$2&amp;L1020&amp;$L$3&amp;" "&amp;$D$2))&amp;(IF(COUNTBLANK(M1020)=1,"",$E$2&amp;M1020&amp;$E$2&amp;", "))&amp;(IF(COUNTBLANK(N1020)=1,"",N1020&amp;"; "))&amp;(IF(COUNTBLANK(O1020)=1,"",O1020&amp;"; ")))&amp;(IF(COUNTBLANK(P1020)=1,"",P1020&amp;"; "))&amp;(IF(COUNTBLANK(Q1020)=1,"",Q1020&amp;"; "))&amp;(IF(COUNTBLANK(R1020)=1,"",R1020&amp;"m, "))&amp;IF((COUNTBLANK(S1020)=0)*(S1020&lt;&gt;S1019), S1020&amp;"; ","")&amp;(IF(COUNTBLANK(U1020)=1,"",U1020&amp;"; "))&amp;(IF(COUNTBLANK(T1020)=1,"",IF(COUNTBLANK(F$2)=1,T1020&amp;"; ",T1020&amp;" "&amp;F$2&amp;"; "))))&amp;(IF(COUNTBLANK(V1020)=1,"",V1020&amp;"; "))&amp;IF((COUNTBLANK(C1020)=1),"",C1020)&amp;IF((B1020=B1021)*(K1020=K1021)*(L1020=L1021)*(M1020=M1021),IF(($H$2&lt;&gt;"m")*($H$2&lt;&gt;"Y"), " • ", IF((ISNUMBER(FIND(")",AE1020))), " • ", "")),IF((B1020=B1021)*(K1020=K1021)," • ",". ")))</f>
        <v/>
      </c>
      <c r="AI1020" s="1"/>
    </row>
    <row r="1021" spans="1:35" x14ac:dyDescent="0.25">
      <c r="A1021" s="3" t="str">
        <f t="shared" si="108"/>
        <v/>
      </c>
      <c r="B1021" s="53" t="str">
        <f t="shared" si="106"/>
        <v/>
      </c>
      <c r="C1021" s="57"/>
      <c r="D1021" s="57"/>
      <c r="E1021" s="57"/>
      <c r="F1021" s="57"/>
      <c r="G1021" s="57"/>
      <c r="H1021" s="57"/>
      <c r="I1021" s="57"/>
      <c r="J1021" s="57"/>
      <c r="K1021" s="57"/>
      <c r="L1021" s="57"/>
      <c r="M1021" s="54"/>
      <c r="N1021" s="57"/>
      <c r="O1021" s="58"/>
      <c r="P1021" s="58"/>
      <c r="Q1021" s="58"/>
      <c r="R1021" s="58"/>
      <c r="S1021" s="54"/>
      <c r="T1021" s="57"/>
      <c r="U1021" s="57"/>
      <c r="V1021" s="57"/>
      <c r="W1021" s="57"/>
      <c r="X1021" s="147" t="str">
        <f>IF(COUNTBLANK(D1021)=1,"",IF('order-admin-units'!$I$1&lt;&gt;"y", "", IF(COUNTBLANK(K1021)=1, 'order-admin-units'!$B$1+1, VLOOKUP(K1021, ordercountry, 2))))</f>
        <v/>
      </c>
      <c r="Y1021" s="147" t="str">
        <f>IF(COUNTBLANK(D1021)=1,"",IF('order-admin-units'!$I$1&lt;&gt;"y", "", IF(COUNTBLANK(K1021:L1021)&gt;0, 'order-admin-units'!$B$2+1, VLOOKUP(K1021&amp;"@"&amp;L1021, orderadmin, 2))))</f>
        <v/>
      </c>
      <c r="Z1021" s="147" t="str">
        <f t="shared" si="109"/>
        <v/>
      </c>
      <c r="AA1021" s="147" t="str">
        <f t="shared" si="110"/>
        <v/>
      </c>
      <c r="AB1021" s="147" t="str">
        <f t="shared" si="111"/>
        <v/>
      </c>
      <c r="AC1021" s="147" t="str">
        <f t="shared" si="107"/>
        <v/>
      </c>
      <c r="AD1021" s="11" t="str">
        <f t="shared" si="112"/>
        <v/>
      </c>
      <c r="AE1021" s="11" t="str">
        <f t="array" ref="AE1021">IF(COUNTBLANK(D1021)=1,"",IF(OR($H$2="y",$H$2="m"),IF(AA1021=AA1020,IF(OR(AB1021=$AB$4:$AB1020)=FALSE,AE1020&amp;C1021,AE1020),"("&amp;C1021)&amp;IF(AA1021=AA1022,IF(OR(AB1022=$AB$4:$AB1021)=FALSE,", ",""),") "),""))</f>
        <v/>
      </c>
      <c r="AF1021" s="11" t="str">
        <f t="array" ref="AF1021">IF((COUNTBLANK(D1021)=0)*OR($H$2="y",$H$2="m"),IFERROR(LEFT(C1021, FIND(" ",C1021)-1), C1021),"")</f>
        <v/>
      </c>
      <c r="AG1021" s="11" t="str">
        <f t="array" ref="AG1021">IF(COUNTBLANK(D1021)=1,"",IF(OR($H$2="y",$H$2="m"),IF(AA1021=AA1020,IF(OR(AC1021=$AC$4:$AC1020)=FALSE,AG1020&amp;AF1021,AG1020),"("&amp;AF1021)&amp;IF(AA1021=AA1022,IF(OR(AC1022=$AC$4:$AC1021)=FALSE,", ",""),") "),""))</f>
        <v/>
      </c>
      <c r="AH1021" s="10" t="str">
        <f>IF((COUNTBLANK(D1021)=1),"",IF(D1021=D1020,AH1020,"")&amp;IF(B1020&lt;&gt;B1021,((IF(COUNTBLANK(E1021)=1,$D$3&amp;"Non-type material: "&amp;$D$3,$D$3&amp;INDEX('type-categories'!$A$2:$B$100,MATCH(E1021,'type-categories'!$A$2:$A$100,0),2)&amp;$D$3))),"")&amp;(IF(K1021&lt;&gt;K1020,$C$2&amp;UPPER(K1021)&amp;$C$2&amp;$K$3&amp;" ",(IF(B1021&lt;&gt;B1020,$C$2&amp;UPPER(K1021)&amp;$C$2&amp;$K$3&amp;" ",""))))&amp;IF((AA1021&lt;&gt;AA1022)*($H$2="y"),AD1021&amp;AE1021,IF((AA1021&lt;&gt;AA1022)*($H$2="m"),AD1021&amp;AG1021,IF(($H$2&lt;&gt;"m")*($H$2&lt;&gt;"Y"),(IF(F1021=0,"",F1021&amp;" "&amp;$F$4&amp;" "))&amp;(IF(G1021=0,"",G1021&amp;" "&amp;$G$4&amp;" "))&amp;(IF(H1021=0,"",H1021&amp;" "&amp;H$4&amp;" "))&amp;(IF(I1021=0,"",I1021&amp;" "&amp;$I$4&amp;" "))&amp;(IF(J1021=0,"",J1021&amp;" "&amp;$J$4&amp;" ")),"")))&amp;"; "&amp;IF((B1021=B1020)*(AA1021=AA1020), "same collecting data; ", IF((B1021=B1020)*(Z1020=Z1021),"same locality; ",(IF(COUNTBLANK(L1021)=1,"",$D$2&amp;L1021&amp;$L$3&amp;" "&amp;$D$2))&amp;(IF(COUNTBLANK(M1021)=1,"",$E$2&amp;M1021&amp;$E$2&amp;", "))&amp;(IF(COUNTBLANK(N1021)=1,"",N1021&amp;"; "))&amp;(IF(COUNTBLANK(O1021)=1,"",O1021&amp;"; ")))&amp;(IF(COUNTBLANK(P1021)=1,"",P1021&amp;"; "))&amp;(IF(COUNTBLANK(Q1021)=1,"",Q1021&amp;"; "))&amp;(IF(COUNTBLANK(R1021)=1,"",R1021&amp;"m, "))&amp;IF((COUNTBLANK(S1021)=0)*(S1021&lt;&gt;S1020), S1021&amp;"; ","")&amp;(IF(COUNTBLANK(U1021)=1,"",U1021&amp;"; "))&amp;(IF(COUNTBLANK(T1021)=1,"",IF(COUNTBLANK(F$2)=1,T1021&amp;"; ",T1021&amp;" "&amp;F$2&amp;"; "))))&amp;(IF(COUNTBLANK(V1021)=1,"",V1021&amp;"; "))&amp;IF((COUNTBLANK(C1021)=1),"",C1021)&amp;IF((B1021=B1022)*(K1021=K1022)*(L1021=L1022)*(M1021=M1022),IF(($H$2&lt;&gt;"m")*($H$2&lt;&gt;"Y"), " • ", IF((ISNUMBER(FIND(")",AE1021))), " • ", "")),IF((B1021=B1022)*(K1021=K1022)," • ",". ")))</f>
        <v/>
      </c>
      <c r="AI1021" s="1"/>
    </row>
    <row r="1022" spans="1:35" x14ac:dyDescent="0.25">
      <c r="A1022" s="3" t="str">
        <f t="shared" si="108"/>
        <v/>
      </c>
      <c r="B1022" s="53" t="str">
        <f t="shared" si="106"/>
        <v/>
      </c>
      <c r="C1022" s="57"/>
      <c r="D1022" s="57"/>
      <c r="E1022" s="57"/>
      <c r="F1022" s="57"/>
      <c r="G1022" s="57"/>
      <c r="H1022" s="57"/>
      <c r="I1022" s="57"/>
      <c r="J1022" s="57"/>
      <c r="K1022" s="57"/>
      <c r="L1022" s="57"/>
      <c r="M1022" s="54"/>
      <c r="N1022" s="57"/>
      <c r="O1022" s="58"/>
      <c r="P1022" s="58"/>
      <c r="Q1022" s="58"/>
      <c r="R1022" s="58"/>
      <c r="S1022" s="54"/>
      <c r="T1022" s="57"/>
      <c r="U1022" s="57"/>
      <c r="V1022" s="57"/>
      <c r="W1022" s="57"/>
      <c r="X1022" s="147" t="str">
        <f>IF(COUNTBLANK(D1022)=1,"",IF('order-admin-units'!$I$1&lt;&gt;"y", "", IF(COUNTBLANK(K1022)=1, 'order-admin-units'!$B$1+1, VLOOKUP(K1022, ordercountry, 2))))</f>
        <v/>
      </c>
      <c r="Y1022" s="147" t="str">
        <f>IF(COUNTBLANK(D1022)=1,"",IF('order-admin-units'!$I$1&lt;&gt;"y", "", IF(COUNTBLANK(K1022:L1022)&gt;0, 'order-admin-units'!$B$2+1, VLOOKUP(K1022&amp;"@"&amp;L1022, orderadmin, 2))))</f>
        <v/>
      </c>
      <c r="Z1022" s="147" t="str">
        <f t="shared" si="109"/>
        <v/>
      </c>
      <c r="AA1022" s="147" t="str">
        <f t="shared" si="110"/>
        <v/>
      </c>
      <c r="AB1022" s="147" t="str">
        <f t="shared" si="111"/>
        <v/>
      </c>
      <c r="AC1022" s="147" t="str">
        <f t="shared" si="107"/>
        <v/>
      </c>
      <c r="AD1022" s="11" t="str">
        <f t="shared" si="112"/>
        <v/>
      </c>
      <c r="AE1022" s="11" t="str">
        <f t="array" ref="AE1022">IF(COUNTBLANK(D1022)=1,"",IF(OR($H$2="y",$H$2="m"),IF(AA1022=AA1021,IF(OR(AB1022=$AB$4:$AB1021)=FALSE,AE1021&amp;C1022,AE1021),"("&amp;C1022)&amp;IF(AA1022=AA1023,IF(OR(AB1023=$AB$4:$AB1022)=FALSE,", ",""),") "),""))</f>
        <v/>
      </c>
      <c r="AF1022" s="11" t="str">
        <f t="array" ref="AF1022">IF((COUNTBLANK(D1022)=0)*OR($H$2="y",$H$2="m"),IFERROR(LEFT(C1022, FIND(" ",C1022)-1), C1022),"")</f>
        <v/>
      </c>
      <c r="AG1022" s="11" t="str">
        <f t="array" ref="AG1022">IF(COUNTBLANK(D1022)=1,"",IF(OR($H$2="y",$H$2="m"),IF(AA1022=AA1021,IF(OR(AC1022=$AC$4:$AC1021)=FALSE,AG1021&amp;AF1022,AG1021),"("&amp;AF1022)&amp;IF(AA1022=AA1023,IF(OR(AC1023=$AC$4:$AC1022)=FALSE,", ",""),") "),""))</f>
        <v/>
      </c>
      <c r="AH1022" s="10" t="str">
        <f>IF((COUNTBLANK(D1022)=1),"",IF(D1022=D1021,AH1021,"")&amp;IF(B1021&lt;&gt;B1022,((IF(COUNTBLANK(E1022)=1,$D$3&amp;"Non-type material: "&amp;$D$3,$D$3&amp;INDEX('type-categories'!$A$2:$B$100,MATCH(E1022,'type-categories'!$A$2:$A$100,0),2)&amp;$D$3))),"")&amp;(IF(K1022&lt;&gt;K1021,$C$2&amp;UPPER(K1022)&amp;$C$2&amp;$K$3&amp;" ",(IF(B1022&lt;&gt;B1021,$C$2&amp;UPPER(K1022)&amp;$C$2&amp;$K$3&amp;" ",""))))&amp;IF((AA1022&lt;&gt;AA1023)*($H$2="y"),AD1022&amp;AE1022,IF((AA1022&lt;&gt;AA1023)*($H$2="m"),AD1022&amp;AG1022,IF(($H$2&lt;&gt;"m")*($H$2&lt;&gt;"Y"),(IF(F1022=0,"",F1022&amp;" "&amp;$F$4&amp;" "))&amp;(IF(G1022=0,"",G1022&amp;" "&amp;$G$4&amp;" "))&amp;(IF(H1022=0,"",H1022&amp;" "&amp;H$4&amp;" "))&amp;(IF(I1022=0,"",I1022&amp;" "&amp;$I$4&amp;" "))&amp;(IF(J1022=0,"",J1022&amp;" "&amp;$J$4&amp;" ")),"")))&amp;"; "&amp;IF((B1022=B1021)*(AA1022=AA1021), "same collecting data; ", IF((B1022=B1021)*(Z1021=Z1022),"same locality; ",(IF(COUNTBLANK(L1022)=1,"",$D$2&amp;L1022&amp;$L$3&amp;" "&amp;$D$2))&amp;(IF(COUNTBLANK(M1022)=1,"",$E$2&amp;M1022&amp;$E$2&amp;", "))&amp;(IF(COUNTBLANK(N1022)=1,"",N1022&amp;"; "))&amp;(IF(COUNTBLANK(O1022)=1,"",O1022&amp;"; ")))&amp;(IF(COUNTBLANK(P1022)=1,"",P1022&amp;"; "))&amp;(IF(COUNTBLANK(Q1022)=1,"",Q1022&amp;"; "))&amp;(IF(COUNTBLANK(R1022)=1,"",R1022&amp;"m, "))&amp;IF((COUNTBLANK(S1022)=0)*(S1022&lt;&gt;S1021), S1022&amp;"; ","")&amp;(IF(COUNTBLANK(U1022)=1,"",U1022&amp;"; "))&amp;(IF(COUNTBLANK(T1022)=1,"",IF(COUNTBLANK(F$2)=1,T1022&amp;"; ",T1022&amp;" "&amp;F$2&amp;"; "))))&amp;(IF(COUNTBLANK(V1022)=1,"",V1022&amp;"; "))&amp;IF((COUNTBLANK(C1022)=1),"",C1022)&amp;IF((B1022=B1023)*(K1022=K1023)*(L1022=L1023)*(M1022=M1023),IF(($H$2&lt;&gt;"m")*($H$2&lt;&gt;"Y"), " • ", IF((ISNUMBER(FIND(")",AE1022))), " • ", "")),IF((B1022=B1023)*(K1022=K1023)," • ",". ")))</f>
        <v/>
      </c>
      <c r="AI1022" s="1"/>
    </row>
    <row r="1023" spans="1:35" x14ac:dyDescent="0.25">
      <c r="A1023" s="3" t="str">
        <f t="shared" si="108"/>
        <v/>
      </c>
      <c r="B1023" s="53" t="str">
        <f t="shared" si="106"/>
        <v/>
      </c>
      <c r="C1023" s="57"/>
      <c r="D1023" s="57"/>
      <c r="E1023" s="57"/>
      <c r="F1023" s="57"/>
      <c r="G1023" s="57"/>
      <c r="H1023" s="57"/>
      <c r="I1023" s="57"/>
      <c r="J1023" s="57"/>
      <c r="K1023" s="57"/>
      <c r="L1023" s="57"/>
      <c r="M1023" s="54"/>
      <c r="N1023" s="57"/>
      <c r="O1023" s="58"/>
      <c r="P1023" s="58"/>
      <c r="Q1023" s="58"/>
      <c r="R1023" s="58"/>
      <c r="S1023" s="54"/>
      <c r="T1023" s="57"/>
      <c r="U1023" s="57"/>
      <c r="V1023" s="57"/>
      <c r="W1023" s="57"/>
      <c r="X1023" s="147" t="str">
        <f>IF(COUNTBLANK(D1023)=1,"",IF('order-admin-units'!$I$1&lt;&gt;"y", "", IF(COUNTBLANK(K1023)=1, 'order-admin-units'!$B$1+1, VLOOKUP(K1023, ordercountry, 2))))</f>
        <v/>
      </c>
      <c r="Y1023" s="147" t="str">
        <f>IF(COUNTBLANK(D1023)=1,"",IF('order-admin-units'!$I$1&lt;&gt;"y", "", IF(COUNTBLANK(K1023:L1023)&gt;0, 'order-admin-units'!$B$2+1, VLOOKUP(K1023&amp;"@"&amp;L1023, orderadmin, 2))))</f>
        <v/>
      </c>
      <c r="Z1023" s="147" t="str">
        <f t="shared" si="109"/>
        <v/>
      </c>
      <c r="AA1023" s="147" t="str">
        <f t="shared" si="110"/>
        <v/>
      </c>
      <c r="AB1023" s="147" t="str">
        <f t="shared" si="111"/>
        <v/>
      </c>
      <c r="AC1023" s="147" t="str">
        <f t="shared" si="107"/>
        <v/>
      </c>
      <c r="AD1023" s="11" t="str">
        <f t="shared" si="112"/>
        <v/>
      </c>
      <c r="AE1023" s="11" t="str">
        <f t="array" ref="AE1023">IF(COUNTBLANK(D1023)=1,"",IF(OR($H$2="y",$H$2="m"),IF(AA1023=AA1022,IF(OR(AB1023=$AB$4:$AB1022)=FALSE,AE1022&amp;C1023,AE1022),"("&amp;C1023)&amp;IF(AA1023=AA1024,IF(OR(AB1024=$AB$4:$AB1023)=FALSE,", ",""),") "),""))</f>
        <v/>
      </c>
      <c r="AF1023" s="11" t="str">
        <f t="array" ref="AF1023">IF((COUNTBLANK(D1023)=0)*OR($H$2="y",$H$2="m"),IFERROR(LEFT(C1023, FIND(" ",C1023)-1), C1023),"")</f>
        <v/>
      </c>
      <c r="AG1023" s="11" t="str">
        <f t="array" ref="AG1023">IF(COUNTBLANK(D1023)=1,"",IF(OR($H$2="y",$H$2="m"),IF(AA1023=AA1022,IF(OR(AC1023=$AC$4:$AC1022)=FALSE,AG1022&amp;AF1023,AG1022),"("&amp;AF1023)&amp;IF(AA1023=AA1024,IF(OR(AC1024=$AC$4:$AC1023)=FALSE,", ",""),") "),""))</f>
        <v/>
      </c>
      <c r="AH1023" s="10" t="str">
        <f>IF((COUNTBLANK(D1023)=1),"",IF(D1023=D1022,AH1022,"")&amp;IF(B1022&lt;&gt;B1023,((IF(COUNTBLANK(E1023)=1,$D$3&amp;"Non-type material: "&amp;$D$3,$D$3&amp;INDEX('type-categories'!$A$2:$B$100,MATCH(E1023,'type-categories'!$A$2:$A$100,0),2)&amp;$D$3))),"")&amp;(IF(K1023&lt;&gt;K1022,$C$2&amp;UPPER(K1023)&amp;$C$2&amp;$K$3&amp;" ",(IF(B1023&lt;&gt;B1022,$C$2&amp;UPPER(K1023)&amp;$C$2&amp;$K$3&amp;" ",""))))&amp;IF((AA1023&lt;&gt;AA1024)*($H$2="y"),AD1023&amp;AE1023,IF((AA1023&lt;&gt;AA1024)*($H$2="m"),AD1023&amp;AG1023,IF(($H$2&lt;&gt;"m")*($H$2&lt;&gt;"Y"),(IF(F1023=0,"",F1023&amp;" "&amp;$F$4&amp;" "))&amp;(IF(G1023=0,"",G1023&amp;" "&amp;$G$4&amp;" "))&amp;(IF(H1023=0,"",H1023&amp;" "&amp;H$4&amp;" "))&amp;(IF(I1023=0,"",I1023&amp;" "&amp;$I$4&amp;" "))&amp;(IF(J1023=0,"",J1023&amp;" "&amp;$J$4&amp;" ")),"")))&amp;"; "&amp;IF((B1023=B1022)*(AA1023=AA1022), "same collecting data; ", IF((B1023=B1022)*(Z1022=Z1023),"same locality; ",(IF(COUNTBLANK(L1023)=1,"",$D$2&amp;L1023&amp;$L$3&amp;" "&amp;$D$2))&amp;(IF(COUNTBLANK(M1023)=1,"",$E$2&amp;M1023&amp;$E$2&amp;", "))&amp;(IF(COUNTBLANK(N1023)=1,"",N1023&amp;"; "))&amp;(IF(COUNTBLANK(O1023)=1,"",O1023&amp;"; ")))&amp;(IF(COUNTBLANK(P1023)=1,"",P1023&amp;"; "))&amp;(IF(COUNTBLANK(Q1023)=1,"",Q1023&amp;"; "))&amp;(IF(COUNTBLANK(R1023)=1,"",R1023&amp;"m, "))&amp;IF((COUNTBLANK(S1023)=0)*(S1023&lt;&gt;S1022), S1023&amp;"; ","")&amp;(IF(COUNTBLANK(U1023)=1,"",U1023&amp;"; "))&amp;(IF(COUNTBLANK(T1023)=1,"",IF(COUNTBLANK(F$2)=1,T1023&amp;"; ",T1023&amp;" "&amp;F$2&amp;"; "))))&amp;(IF(COUNTBLANK(V1023)=1,"",V1023&amp;"; "))&amp;IF((COUNTBLANK(C1023)=1),"",C1023)&amp;IF((B1023=B1024)*(K1023=K1024)*(L1023=L1024)*(M1023=M1024),IF(($H$2&lt;&gt;"m")*($H$2&lt;&gt;"Y"), " • ", IF((ISNUMBER(FIND(")",AE1023))), " • ", "")),IF((B1023=B1024)*(K1023=K1024)," • ",". ")))</f>
        <v/>
      </c>
      <c r="AI1023" s="1"/>
    </row>
    <row r="1024" spans="1:35" x14ac:dyDescent="0.25">
      <c r="A1024" s="3" t="str">
        <f t="shared" si="108"/>
        <v/>
      </c>
      <c r="B1024" s="53" t="str">
        <f t="shared" si="106"/>
        <v/>
      </c>
      <c r="C1024" s="57"/>
      <c r="D1024" s="57"/>
      <c r="E1024" s="57"/>
      <c r="F1024" s="57"/>
      <c r="G1024" s="57"/>
      <c r="H1024" s="57"/>
      <c r="I1024" s="57"/>
      <c r="J1024" s="57"/>
      <c r="K1024" s="57"/>
      <c r="L1024" s="57"/>
      <c r="M1024" s="54"/>
      <c r="N1024" s="57"/>
      <c r="O1024" s="58"/>
      <c r="P1024" s="58"/>
      <c r="Q1024" s="58"/>
      <c r="R1024" s="58"/>
      <c r="S1024" s="54"/>
      <c r="T1024" s="57"/>
      <c r="U1024" s="57"/>
      <c r="V1024" s="57"/>
      <c r="W1024" s="57"/>
      <c r="X1024" s="147" t="str">
        <f>IF(COUNTBLANK(D1024)=1,"",IF('order-admin-units'!$I$1&lt;&gt;"y", "", IF(COUNTBLANK(K1024)=1, 'order-admin-units'!$B$1+1, VLOOKUP(K1024, ordercountry, 2))))</f>
        <v/>
      </c>
      <c r="Y1024" s="147" t="str">
        <f>IF(COUNTBLANK(D1024)=1,"",IF('order-admin-units'!$I$1&lt;&gt;"y", "", IF(COUNTBLANK(K1024:L1024)&gt;0, 'order-admin-units'!$B$2+1, VLOOKUP(K1024&amp;"@"&amp;L1024, orderadmin, 2))))</f>
        <v/>
      </c>
      <c r="Z1024" s="147" t="str">
        <f t="shared" si="109"/>
        <v/>
      </c>
      <c r="AA1024" s="147" t="str">
        <f t="shared" si="110"/>
        <v/>
      </c>
      <c r="AB1024" s="147" t="str">
        <f t="shared" si="111"/>
        <v/>
      </c>
      <c r="AC1024" s="147" t="str">
        <f t="shared" si="107"/>
        <v/>
      </c>
      <c r="AD1024" s="11" t="str">
        <f t="shared" si="112"/>
        <v/>
      </c>
      <c r="AE1024" s="11" t="str">
        <f t="array" ref="AE1024">IF(COUNTBLANK(D1024)=1,"",IF(OR($H$2="y",$H$2="m"),IF(AA1024=AA1023,IF(OR(AB1024=$AB$4:$AB1023)=FALSE,AE1023&amp;C1024,AE1023),"("&amp;C1024)&amp;IF(AA1024=AA1025,IF(OR(AB1025=$AB$4:$AB1024)=FALSE,", ",""),") "),""))</f>
        <v/>
      </c>
      <c r="AF1024" s="11" t="str">
        <f t="array" ref="AF1024">IF((COUNTBLANK(D1024)=0)*OR($H$2="y",$H$2="m"),IFERROR(LEFT(C1024, FIND(" ",C1024)-1), C1024),"")</f>
        <v/>
      </c>
      <c r="AG1024" s="11" t="str">
        <f t="array" ref="AG1024">IF(COUNTBLANK(D1024)=1,"",IF(OR($H$2="y",$H$2="m"),IF(AA1024=AA1023,IF(OR(AC1024=$AC$4:$AC1023)=FALSE,AG1023&amp;AF1024,AG1023),"("&amp;AF1024)&amp;IF(AA1024=AA1025,IF(OR(AC1025=$AC$4:$AC1024)=FALSE,", ",""),") "),""))</f>
        <v/>
      </c>
      <c r="AH1024" s="10" t="str">
        <f>IF((COUNTBLANK(D1024)=1),"",IF(D1024=D1023,AH1023,"")&amp;IF(B1023&lt;&gt;B1024,((IF(COUNTBLANK(E1024)=1,$D$3&amp;"Non-type material: "&amp;$D$3,$D$3&amp;INDEX('type-categories'!$A$2:$B$100,MATCH(E1024,'type-categories'!$A$2:$A$100,0),2)&amp;$D$3))),"")&amp;(IF(K1024&lt;&gt;K1023,$C$2&amp;UPPER(K1024)&amp;$C$2&amp;$K$3&amp;" ",(IF(B1024&lt;&gt;B1023,$C$2&amp;UPPER(K1024)&amp;$C$2&amp;$K$3&amp;" ",""))))&amp;IF((AA1024&lt;&gt;AA1025)*($H$2="y"),AD1024&amp;AE1024,IF((AA1024&lt;&gt;AA1025)*($H$2="m"),AD1024&amp;AG1024,IF(($H$2&lt;&gt;"m")*($H$2&lt;&gt;"Y"),(IF(F1024=0,"",F1024&amp;" "&amp;$F$4&amp;" "))&amp;(IF(G1024=0,"",G1024&amp;" "&amp;$G$4&amp;" "))&amp;(IF(H1024=0,"",H1024&amp;" "&amp;H$4&amp;" "))&amp;(IF(I1024=0,"",I1024&amp;" "&amp;$I$4&amp;" "))&amp;(IF(J1024=0,"",J1024&amp;" "&amp;$J$4&amp;" ")),"")))&amp;"; "&amp;IF((B1024=B1023)*(AA1024=AA1023), "same collecting data; ", IF((B1024=B1023)*(Z1023=Z1024),"same locality; ",(IF(COUNTBLANK(L1024)=1,"",$D$2&amp;L1024&amp;$L$3&amp;" "&amp;$D$2))&amp;(IF(COUNTBLANK(M1024)=1,"",$E$2&amp;M1024&amp;$E$2&amp;", "))&amp;(IF(COUNTBLANK(N1024)=1,"",N1024&amp;"; "))&amp;(IF(COUNTBLANK(O1024)=1,"",O1024&amp;"; ")))&amp;(IF(COUNTBLANK(P1024)=1,"",P1024&amp;"; "))&amp;(IF(COUNTBLANK(Q1024)=1,"",Q1024&amp;"; "))&amp;(IF(COUNTBLANK(R1024)=1,"",R1024&amp;"m, "))&amp;IF((COUNTBLANK(S1024)=0)*(S1024&lt;&gt;S1023), S1024&amp;"; ","")&amp;(IF(COUNTBLANK(U1024)=1,"",U1024&amp;"; "))&amp;(IF(COUNTBLANK(T1024)=1,"",IF(COUNTBLANK(F$2)=1,T1024&amp;"; ",T1024&amp;" "&amp;F$2&amp;"; "))))&amp;(IF(COUNTBLANK(V1024)=1,"",V1024&amp;"; "))&amp;IF((COUNTBLANK(C1024)=1),"",C1024)&amp;IF((B1024=B1025)*(K1024=K1025)*(L1024=L1025)*(M1024=M1025),IF(($H$2&lt;&gt;"m")*($H$2&lt;&gt;"Y"), " • ", IF((ISNUMBER(FIND(")",AE1024))), " • ", "")),IF((B1024=B1025)*(K1024=K1025)," • ",". ")))</f>
        <v/>
      </c>
      <c r="AI1024" s="1"/>
    </row>
    <row r="1025" spans="1:35" x14ac:dyDescent="0.25">
      <c r="A1025" s="3" t="str">
        <f t="shared" si="108"/>
        <v/>
      </c>
      <c r="B1025" s="53" t="str">
        <f t="shared" si="106"/>
        <v/>
      </c>
      <c r="C1025" s="57"/>
      <c r="D1025" s="57"/>
      <c r="E1025" s="57"/>
      <c r="F1025" s="57"/>
      <c r="G1025" s="57"/>
      <c r="H1025" s="57"/>
      <c r="I1025" s="57"/>
      <c r="J1025" s="57"/>
      <c r="K1025" s="57"/>
      <c r="L1025" s="57"/>
      <c r="M1025" s="54"/>
      <c r="N1025" s="57"/>
      <c r="O1025" s="58"/>
      <c r="P1025" s="58"/>
      <c r="Q1025" s="58"/>
      <c r="R1025" s="58"/>
      <c r="S1025" s="54"/>
      <c r="T1025" s="57"/>
      <c r="U1025" s="57"/>
      <c r="V1025" s="57"/>
      <c r="W1025" s="57"/>
      <c r="X1025" s="147" t="str">
        <f>IF(COUNTBLANK(D1025)=1,"",IF('order-admin-units'!$I$1&lt;&gt;"y", "", IF(COUNTBLANK(K1025)=1, 'order-admin-units'!$B$1+1, VLOOKUP(K1025, ordercountry, 2))))</f>
        <v/>
      </c>
      <c r="Y1025" s="147" t="str">
        <f>IF(COUNTBLANK(D1025)=1,"",IF('order-admin-units'!$I$1&lt;&gt;"y", "", IF(COUNTBLANK(K1025:L1025)&gt;0, 'order-admin-units'!$B$2+1, VLOOKUP(K1025&amp;"@"&amp;L1025, orderadmin, 2))))</f>
        <v/>
      </c>
      <c r="Z1025" s="147" t="str">
        <f t="shared" si="109"/>
        <v/>
      </c>
      <c r="AA1025" s="147" t="str">
        <f t="shared" si="110"/>
        <v/>
      </c>
      <c r="AB1025" s="147" t="str">
        <f t="shared" si="111"/>
        <v/>
      </c>
      <c r="AC1025" s="147" t="str">
        <f t="shared" si="107"/>
        <v/>
      </c>
      <c r="AD1025" s="11" t="str">
        <f t="shared" si="112"/>
        <v/>
      </c>
      <c r="AE1025" s="11" t="str">
        <f t="array" ref="AE1025">IF(COUNTBLANK(D1025)=1,"",IF(OR($H$2="y",$H$2="m"),IF(AA1025=AA1024,IF(OR(AB1025=$AB$4:$AB1024)=FALSE,AE1024&amp;C1025,AE1024),"("&amp;C1025)&amp;IF(AA1025=AA1026,IF(OR(AB1026=$AB$4:$AB1025)=FALSE,", ",""),") "),""))</f>
        <v/>
      </c>
      <c r="AF1025" s="11" t="str">
        <f t="array" ref="AF1025">IF((COUNTBLANK(D1025)=0)*OR($H$2="y",$H$2="m"),IFERROR(LEFT(C1025, FIND(" ",C1025)-1), C1025),"")</f>
        <v/>
      </c>
      <c r="AG1025" s="11" t="str">
        <f t="array" ref="AG1025">IF(COUNTBLANK(D1025)=1,"",IF(OR($H$2="y",$H$2="m"),IF(AA1025=AA1024,IF(OR(AC1025=$AC$4:$AC1024)=FALSE,AG1024&amp;AF1025,AG1024),"("&amp;AF1025)&amp;IF(AA1025=AA1026,IF(OR(AC1026=$AC$4:$AC1025)=FALSE,", ",""),") "),""))</f>
        <v/>
      </c>
      <c r="AH1025" s="10" t="str">
        <f>IF((COUNTBLANK(D1025)=1),"",IF(D1025=D1024,AH1024,"")&amp;IF(B1024&lt;&gt;B1025,((IF(COUNTBLANK(E1025)=1,$D$3&amp;"Non-type material: "&amp;$D$3,$D$3&amp;INDEX('type-categories'!$A$2:$B$100,MATCH(E1025,'type-categories'!$A$2:$A$100,0),2)&amp;$D$3))),"")&amp;(IF(K1025&lt;&gt;K1024,$C$2&amp;UPPER(K1025)&amp;$C$2&amp;$K$3&amp;" ",(IF(B1025&lt;&gt;B1024,$C$2&amp;UPPER(K1025)&amp;$C$2&amp;$K$3&amp;" ",""))))&amp;IF((AA1025&lt;&gt;AA1026)*($H$2="y"),AD1025&amp;AE1025,IF((AA1025&lt;&gt;AA1026)*($H$2="m"),AD1025&amp;AG1025,IF(($H$2&lt;&gt;"m")*($H$2&lt;&gt;"Y"),(IF(F1025=0,"",F1025&amp;" "&amp;$F$4&amp;" "))&amp;(IF(G1025=0,"",G1025&amp;" "&amp;$G$4&amp;" "))&amp;(IF(H1025=0,"",H1025&amp;" "&amp;H$4&amp;" "))&amp;(IF(I1025=0,"",I1025&amp;" "&amp;$I$4&amp;" "))&amp;(IF(J1025=0,"",J1025&amp;" "&amp;$J$4&amp;" ")),"")))&amp;"; "&amp;IF((B1025=B1024)*(AA1025=AA1024), "same collecting data; ", IF((B1025=B1024)*(Z1024=Z1025),"same locality; ",(IF(COUNTBLANK(L1025)=1,"",$D$2&amp;L1025&amp;$L$3&amp;" "&amp;$D$2))&amp;(IF(COUNTBLANK(M1025)=1,"",$E$2&amp;M1025&amp;$E$2&amp;", "))&amp;(IF(COUNTBLANK(N1025)=1,"",N1025&amp;"; "))&amp;(IF(COUNTBLANK(O1025)=1,"",O1025&amp;"; ")))&amp;(IF(COUNTBLANK(P1025)=1,"",P1025&amp;"; "))&amp;(IF(COUNTBLANK(Q1025)=1,"",Q1025&amp;"; "))&amp;(IF(COUNTBLANK(R1025)=1,"",R1025&amp;"m, "))&amp;IF((COUNTBLANK(S1025)=0)*(S1025&lt;&gt;S1024), S1025&amp;"; ","")&amp;(IF(COUNTBLANK(U1025)=1,"",U1025&amp;"; "))&amp;(IF(COUNTBLANK(T1025)=1,"",IF(COUNTBLANK(F$2)=1,T1025&amp;"; ",T1025&amp;" "&amp;F$2&amp;"; "))))&amp;(IF(COUNTBLANK(V1025)=1,"",V1025&amp;"; "))&amp;IF((COUNTBLANK(C1025)=1),"",C1025)&amp;IF((B1025=B1026)*(K1025=K1026)*(L1025=L1026)*(M1025=M1026),IF(($H$2&lt;&gt;"m")*($H$2&lt;&gt;"Y"), " • ", IF((ISNUMBER(FIND(")",AE1025))), " • ", "")),IF((B1025=B1026)*(K1025=K1026)," • ",". ")))</f>
        <v/>
      </c>
      <c r="AI1025" s="1"/>
    </row>
    <row r="1026" spans="1:35" x14ac:dyDescent="0.25">
      <c r="A1026" s="3" t="str">
        <f t="shared" si="108"/>
        <v/>
      </c>
      <c r="B1026" s="53" t="str">
        <f t="shared" si="106"/>
        <v/>
      </c>
      <c r="C1026" s="57"/>
      <c r="D1026" s="57"/>
      <c r="E1026" s="57"/>
      <c r="F1026" s="57"/>
      <c r="G1026" s="57"/>
      <c r="H1026" s="57"/>
      <c r="I1026" s="57"/>
      <c r="J1026" s="57"/>
      <c r="K1026" s="57"/>
      <c r="L1026" s="57"/>
      <c r="M1026" s="54"/>
      <c r="N1026" s="57"/>
      <c r="O1026" s="58"/>
      <c r="P1026" s="58"/>
      <c r="Q1026" s="58"/>
      <c r="R1026" s="58"/>
      <c r="S1026" s="54"/>
      <c r="T1026" s="57"/>
      <c r="U1026" s="57"/>
      <c r="V1026" s="57"/>
      <c r="W1026" s="57"/>
      <c r="X1026" s="147" t="str">
        <f>IF(COUNTBLANK(D1026)=1,"",IF('order-admin-units'!$I$1&lt;&gt;"y", "", IF(COUNTBLANK(K1026)=1, 'order-admin-units'!$B$1+1, VLOOKUP(K1026, ordercountry, 2))))</f>
        <v/>
      </c>
      <c r="Y1026" s="147" t="str">
        <f>IF(COUNTBLANK(D1026)=1,"",IF('order-admin-units'!$I$1&lt;&gt;"y", "", IF(COUNTBLANK(K1026:L1026)&gt;0, 'order-admin-units'!$B$2+1, VLOOKUP(K1026&amp;"@"&amp;L1026, orderadmin, 2))))</f>
        <v/>
      </c>
      <c r="Z1026" s="147" t="str">
        <f t="shared" si="109"/>
        <v/>
      </c>
      <c r="AA1026" s="147" t="str">
        <f t="shared" si="110"/>
        <v/>
      </c>
      <c r="AB1026" s="147" t="str">
        <f t="shared" si="111"/>
        <v/>
      </c>
      <c r="AC1026" s="147" t="str">
        <f t="shared" si="107"/>
        <v/>
      </c>
      <c r="AD1026" s="11" t="str">
        <f t="shared" si="112"/>
        <v/>
      </c>
      <c r="AE1026" s="11" t="str">
        <f t="array" ref="AE1026">IF(COUNTBLANK(D1026)=1,"",IF(OR($H$2="y",$H$2="m"),IF(AA1026=AA1025,IF(OR(AB1026=$AB$4:$AB1025)=FALSE,AE1025&amp;C1026,AE1025),"("&amp;C1026)&amp;IF(AA1026=AA1027,IF(OR(AB1027=$AB$4:$AB1026)=FALSE,", ",""),") "),""))</f>
        <v/>
      </c>
      <c r="AF1026" s="11" t="str">
        <f t="array" ref="AF1026">IF((COUNTBLANK(D1026)=0)*OR($H$2="y",$H$2="m"),IFERROR(LEFT(C1026, FIND(" ",C1026)-1), C1026),"")</f>
        <v/>
      </c>
      <c r="AG1026" s="11" t="str">
        <f t="array" ref="AG1026">IF(COUNTBLANK(D1026)=1,"",IF(OR($H$2="y",$H$2="m"),IF(AA1026=AA1025,IF(OR(AC1026=$AC$4:$AC1025)=FALSE,AG1025&amp;AF1026,AG1025),"("&amp;AF1026)&amp;IF(AA1026=AA1027,IF(OR(AC1027=$AC$4:$AC1026)=FALSE,", ",""),") "),""))</f>
        <v/>
      </c>
      <c r="AH1026" s="10" t="str">
        <f>IF((COUNTBLANK(D1026)=1),"",IF(D1026=D1025,AH1025,"")&amp;IF(B1025&lt;&gt;B1026,((IF(COUNTBLANK(E1026)=1,$D$3&amp;"Non-type material: "&amp;$D$3,$D$3&amp;INDEX('type-categories'!$A$2:$B$100,MATCH(E1026,'type-categories'!$A$2:$A$100,0),2)&amp;$D$3))),"")&amp;(IF(K1026&lt;&gt;K1025,$C$2&amp;UPPER(K1026)&amp;$C$2&amp;$K$3&amp;" ",(IF(B1026&lt;&gt;B1025,$C$2&amp;UPPER(K1026)&amp;$C$2&amp;$K$3&amp;" ",""))))&amp;IF((AA1026&lt;&gt;AA1027)*($H$2="y"),AD1026&amp;AE1026,IF((AA1026&lt;&gt;AA1027)*($H$2="m"),AD1026&amp;AG1026,IF(($H$2&lt;&gt;"m")*($H$2&lt;&gt;"Y"),(IF(F1026=0,"",F1026&amp;" "&amp;$F$4&amp;" "))&amp;(IF(G1026=0,"",G1026&amp;" "&amp;$G$4&amp;" "))&amp;(IF(H1026=0,"",H1026&amp;" "&amp;H$4&amp;" "))&amp;(IF(I1026=0,"",I1026&amp;" "&amp;$I$4&amp;" "))&amp;(IF(J1026=0,"",J1026&amp;" "&amp;$J$4&amp;" ")),"")))&amp;"; "&amp;IF((B1026=B1025)*(AA1026=AA1025), "same collecting data; ", IF((B1026=B1025)*(Z1025=Z1026),"same locality; ",(IF(COUNTBLANK(L1026)=1,"",$D$2&amp;L1026&amp;$L$3&amp;" "&amp;$D$2))&amp;(IF(COUNTBLANK(M1026)=1,"",$E$2&amp;M1026&amp;$E$2&amp;", "))&amp;(IF(COUNTBLANK(N1026)=1,"",N1026&amp;"; "))&amp;(IF(COUNTBLANK(O1026)=1,"",O1026&amp;"; ")))&amp;(IF(COUNTBLANK(P1026)=1,"",P1026&amp;"; "))&amp;(IF(COUNTBLANK(Q1026)=1,"",Q1026&amp;"; "))&amp;(IF(COUNTBLANK(R1026)=1,"",R1026&amp;"m, "))&amp;IF((COUNTBLANK(S1026)=0)*(S1026&lt;&gt;S1025), S1026&amp;"; ","")&amp;(IF(COUNTBLANK(U1026)=1,"",U1026&amp;"; "))&amp;(IF(COUNTBLANK(T1026)=1,"",IF(COUNTBLANK(F$2)=1,T1026&amp;"; ",T1026&amp;" "&amp;F$2&amp;"; "))))&amp;(IF(COUNTBLANK(V1026)=1,"",V1026&amp;"; "))&amp;IF((COUNTBLANK(C1026)=1),"",C1026)&amp;IF((B1026=B1027)*(K1026=K1027)*(L1026=L1027)*(M1026=M1027),IF(($H$2&lt;&gt;"m")*($H$2&lt;&gt;"Y"), " • ", IF((ISNUMBER(FIND(")",AE1026))), " • ", "")),IF((B1026=B1027)*(K1026=K1027)," • ",". ")))</f>
        <v/>
      </c>
      <c r="AI1026" s="1"/>
    </row>
    <row r="1027" spans="1:35" x14ac:dyDescent="0.25">
      <c r="A1027" s="3" t="str">
        <f t="shared" si="108"/>
        <v/>
      </c>
      <c r="B1027" s="53" t="str">
        <f t="shared" si="106"/>
        <v/>
      </c>
      <c r="C1027" s="57"/>
      <c r="D1027" s="57"/>
      <c r="E1027" s="57"/>
      <c r="F1027" s="57"/>
      <c r="G1027" s="57"/>
      <c r="H1027" s="57"/>
      <c r="I1027" s="57"/>
      <c r="J1027" s="57"/>
      <c r="K1027" s="57"/>
      <c r="L1027" s="57"/>
      <c r="M1027" s="54"/>
      <c r="N1027" s="57"/>
      <c r="O1027" s="58"/>
      <c r="P1027" s="58"/>
      <c r="Q1027" s="58"/>
      <c r="R1027" s="58"/>
      <c r="S1027" s="54"/>
      <c r="T1027" s="57"/>
      <c r="U1027" s="57"/>
      <c r="V1027" s="57"/>
      <c r="W1027" s="57"/>
      <c r="X1027" s="147" t="str">
        <f>IF(COUNTBLANK(D1027)=1,"",IF('order-admin-units'!$I$1&lt;&gt;"y", "", IF(COUNTBLANK(K1027)=1, 'order-admin-units'!$B$1+1, VLOOKUP(K1027, ordercountry, 2))))</f>
        <v/>
      </c>
      <c r="Y1027" s="147" t="str">
        <f>IF(COUNTBLANK(D1027)=1,"",IF('order-admin-units'!$I$1&lt;&gt;"y", "", IF(COUNTBLANK(K1027:L1027)&gt;0, 'order-admin-units'!$B$2+1, VLOOKUP(K1027&amp;"@"&amp;L1027, orderadmin, 2))))</f>
        <v/>
      </c>
      <c r="Z1027" s="147" t="str">
        <f t="shared" si="109"/>
        <v/>
      </c>
      <c r="AA1027" s="147" t="str">
        <f t="shared" si="110"/>
        <v/>
      </c>
      <c r="AB1027" s="147" t="str">
        <f t="shared" si="111"/>
        <v/>
      </c>
      <c r="AC1027" s="147" t="str">
        <f t="shared" si="107"/>
        <v/>
      </c>
      <c r="AD1027" s="11" t="str">
        <f t="shared" si="112"/>
        <v/>
      </c>
      <c r="AE1027" s="11" t="str">
        <f t="array" ref="AE1027">IF(COUNTBLANK(D1027)=1,"",IF(OR($H$2="y",$H$2="m"),IF(AA1027=AA1026,IF(OR(AB1027=$AB$4:$AB1026)=FALSE,AE1026&amp;C1027,AE1026),"("&amp;C1027)&amp;IF(AA1027=AA1028,IF(OR(AB1028=$AB$4:$AB1027)=FALSE,", ",""),") "),""))</f>
        <v/>
      </c>
      <c r="AF1027" s="11" t="str">
        <f t="array" ref="AF1027">IF((COUNTBLANK(D1027)=0)*OR($H$2="y",$H$2="m"),IFERROR(LEFT(C1027, FIND(" ",C1027)-1), C1027),"")</f>
        <v/>
      </c>
      <c r="AG1027" s="11" t="str">
        <f t="array" ref="AG1027">IF(COUNTBLANK(D1027)=1,"",IF(OR($H$2="y",$H$2="m"),IF(AA1027=AA1026,IF(OR(AC1027=$AC$4:$AC1026)=FALSE,AG1026&amp;AF1027,AG1026),"("&amp;AF1027)&amp;IF(AA1027=AA1028,IF(OR(AC1028=$AC$4:$AC1027)=FALSE,", ",""),") "),""))</f>
        <v/>
      </c>
      <c r="AH1027" s="10" t="str">
        <f>IF((COUNTBLANK(D1027)=1),"",IF(D1027=D1026,AH1026,"")&amp;IF(B1026&lt;&gt;B1027,((IF(COUNTBLANK(E1027)=1,$D$3&amp;"Non-type material: "&amp;$D$3,$D$3&amp;INDEX('type-categories'!$A$2:$B$100,MATCH(E1027,'type-categories'!$A$2:$A$100,0),2)&amp;$D$3))),"")&amp;(IF(K1027&lt;&gt;K1026,$C$2&amp;UPPER(K1027)&amp;$C$2&amp;$K$3&amp;" ",(IF(B1027&lt;&gt;B1026,$C$2&amp;UPPER(K1027)&amp;$C$2&amp;$K$3&amp;" ",""))))&amp;IF((AA1027&lt;&gt;AA1028)*($H$2="y"),AD1027&amp;AE1027,IF((AA1027&lt;&gt;AA1028)*($H$2="m"),AD1027&amp;AG1027,IF(($H$2&lt;&gt;"m")*($H$2&lt;&gt;"Y"),(IF(F1027=0,"",F1027&amp;" "&amp;$F$4&amp;" "))&amp;(IF(G1027=0,"",G1027&amp;" "&amp;$G$4&amp;" "))&amp;(IF(H1027=0,"",H1027&amp;" "&amp;H$4&amp;" "))&amp;(IF(I1027=0,"",I1027&amp;" "&amp;$I$4&amp;" "))&amp;(IF(J1027=0,"",J1027&amp;" "&amp;$J$4&amp;" ")),"")))&amp;"; "&amp;IF((B1027=B1026)*(AA1027=AA1026), "same collecting data; ", IF((B1027=B1026)*(Z1026=Z1027),"same locality; ",(IF(COUNTBLANK(L1027)=1,"",$D$2&amp;L1027&amp;$L$3&amp;" "&amp;$D$2))&amp;(IF(COUNTBLANK(M1027)=1,"",$E$2&amp;M1027&amp;$E$2&amp;", "))&amp;(IF(COUNTBLANK(N1027)=1,"",N1027&amp;"; "))&amp;(IF(COUNTBLANK(O1027)=1,"",O1027&amp;"; ")))&amp;(IF(COUNTBLANK(P1027)=1,"",P1027&amp;"; "))&amp;(IF(COUNTBLANK(Q1027)=1,"",Q1027&amp;"; "))&amp;(IF(COUNTBLANK(R1027)=1,"",R1027&amp;"m, "))&amp;IF((COUNTBLANK(S1027)=0)*(S1027&lt;&gt;S1026), S1027&amp;"; ","")&amp;(IF(COUNTBLANK(U1027)=1,"",U1027&amp;"; "))&amp;(IF(COUNTBLANK(T1027)=1,"",IF(COUNTBLANK(F$2)=1,T1027&amp;"; ",T1027&amp;" "&amp;F$2&amp;"; "))))&amp;(IF(COUNTBLANK(V1027)=1,"",V1027&amp;"; "))&amp;IF((COUNTBLANK(C1027)=1),"",C1027)&amp;IF((B1027=B1028)*(K1027=K1028)*(L1027=L1028)*(M1027=M1028),IF(($H$2&lt;&gt;"m")*($H$2&lt;&gt;"Y"), " • ", IF((ISNUMBER(FIND(")",AE1027))), " • ", "")),IF((B1027=B1028)*(K1027=K1028)," • ",". ")))</f>
        <v/>
      </c>
      <c r="AI1027" s="1"/>
    </row>
    <row r="1028" spans="1:35" x14ac:dyDescent="0.25">
      <c r="A1028" s="3" t="str">
        <f t="shared" si="108"/>
        <v/>
      </c>
      <c r="B1028" s="53" t="str">
        <f t="shared" si="106"/>
        <v/>
      </c>
      <c r="C1028" s="57"/>
      <c r="D1028" s="57"/>
      <c r="E1028" s="57"/>
      <c r="F1028" s="57"/>
      <c r="G1028" s="57"/>
      <c r="H1028" s="57"/>
      <c r="I1028" s="57"/>
      <c r="J1028" s="57"/>
      <c r="K1028" s="57"/>
      <c r="L1028" s="57"/>
      <c r="M1028" s="54"/>
      <c r="N1028" s="57"/>
      <c r="O1028" s="58"/>
      <c r="P1028" s="58"/>
      <c r="Q1028" s="58"/>
      <c r="R1028" s="58"/>
      <c r="S1028" s="54"/>
      <c r="T1028" s="57"/>
      <c r="U1028" s="57"/>
      <c r="V1028" s="57"/>
      <c r="W1028" s="57"/>
      <c r="X1028" s="147" t="str">
        <f>IF(COUNTBLANK(D1028)=1,"",IF('order-admin-units'!$I$1&lt;&gt;"y", "", IF(COUNTBLANK(K1028)=1, 'order-admin-units'!$B$1+1, VLOOKUP(K1028, ordercountry, 2))))</f>
        <v/>
      </c>
      <c r="Y1028" s="147" t="str">
        <f>IF(COUNTBLANK(D1028)=1,"",IF('order-admin-units'!$I$1&lt;&gt;"y", "", IF(COUNTBLANK(K1028:L1028)&gt;0, 'order-admin-units'!$B$2+1, VLOOKUP(K1028&amp;"@"&amp;L1028, orderadmin, 2))))</f>
        <v/>
      </c>
      <c r="Z1028" s="147" t="str">
        <f t="shared" si="109"/>
        <v/>
      </c>
      <c r="AA1028" s="147" t="str">
        <f t="shared" si="110"/>
        <v/>
      </c>
      <c r="AB1028" s="147" t="str">
        <f t="shared" si="111"/>
        <v/>
      </c>
      <c r="AC1028" s="147" t="str">
        <f t="shared" si="107"/>
        <v/>
      </c>
      <c r="AD1028" s="11" t="str">
        <f t="shared" si="112"/>
        <v/>
      </c>
      <c r="AE1028" s="11" t="str">
        <f t="array" ref="AE1028">IF(COUNTBLANK(D1028)=1,"",IF(OR($H$2="y",$H$2="m"),IF(AA1028=AA1027,IF(OR(AB1028=$AB$4:$AB1027)=FALSE,AE1027&amp;C1028,AE1027),"("&amp;C1028)&amp;IF(AA1028=AA1029,IF(OR(AB1029=$AB$4:$AB1028)=FALSE,", ",""),") "),""))</f>
        <v/>
      </c>
      <c r="AF1028" s="11" t="str">
        <f t="array" ref="AF1028">IF((COUNTBLANK(D1028)=0)*OR($H$2="y",$H$2="m"),IFERROR(LEFT(C1028, FIND(" ",C1028)-1), C1028),"")</f>
        <v/>
      </c>
      <c r="AG1028" s="11" t="str">
        <f t="array" ref="AG1028">IF(COUNTBLANK(D1028)=1,"",IF(OR($H$2="y",$H$2="m"),IF(AA1028=AA1027,IF(OR(AC1028=$AC$4:$AC1027)=FALSE,AG1027&amp;AF1028,AG1027),"("&amp;AF1028)&amp;IF(AA1028=AA1029,IF(OR(AC1029=$AC$4:$AC1028)=FALSE,", ",""),") "),""))</f>
        <v/>
      </c>
      <c r="AH1028" s="10" t="str">
        <f>IF((COUNTBLANK(D1028)=1),"",IF(D1028=D1027,AH1027,"")&amp;IF(B1027&lt;&gt;B1028,((IF(COUNTBLANK(E1028)=1,$D$3&amp;"Non-type material: "&amp;$D$3,$D$3&amp;INDEX('type-categories'!$A$2:$B$100,MATCH(E1028,'type-categories'!$A$2:$A$100,0),2)&amp;$D$3))),"")&amp;(IF(K1028&lt;&gt;K1027,$C$2&amp;UPPER(K1028)&amp;$C$2&amp;$K$3&amp;" ",(IF(B1028&lt;&gt;B1027,$C$2&amp;UPPER(K1028)&amp;$C$2&amp;$K$3&amp;" ",""))))&amp;IF((AA1028&lt;&gt;AA1029)*($H$2="y"),AD1028&amp;AE1028,IF((AA1028&lt;&gt;AA1029)*($H$2="m"),AD1028&amp;AG1028,IF(($H$2&lt;&gt;"m")*($H$2&lt;&gt;"Y"),(IF(F1028=0,"",F1028&amp;" "&amp;$F$4&amp;" "))&amp;(IF(G1028=0,"",G1028&amp;" "&amp;$G$4&amp;" "))&amp;(IF(H1028=0,"",H1028&amp;" "&amp;H$4&amp;" "))&amp;(IF(I1028=0,"",I1028&amp;" "&amp;$I$4&amp;" "))&amp;(IF(J1028=0,"",J1028&amp;" "&amp;$J$4&amp;" ")),"")))&amp;"; "&amp;IF((B1028=B1027)*(AA1028=AA1027), "same collecting data; ", IF((B1028=B1027)*(Z1027=Z1028),"same locality; ",(IF(COUNTBLANK(L1028)=1,"",$D$2&amp;L1028&amp;$L$3&amp;" "&amp;$D$2))&amp;(IF(COUNTBLANK(M1028)=1,"",$E$2&amp;M1028&amp;$E$2&amp;", "))&amp;(IF(COUNTBLANK(N1028)=1,"",N1028&amp;"; "))&amp;(IF(COUNTBLANK(O1028)=1,"",O1028&amp;"; ")))&amp;(IF(COUNTBLANK(P1028)=1,"",P1028&amp;"; "))&amp;(IF(COUNTBLANK(Q1028)=1,"",Q1028&amp;"; "))&amp;(IF(COUNTBLANK(R1028)=1,"",R1028&amp;"m, "))&amp;IF((COUNTBLANK(S1028)=0)*(S1028&lt;&gt;S1027), S1028&amp;"; ","")&amp;(IF(COUNTBLANK(U1028)=1,"",U1028&amp;"; "))&amp;(IF(COUNTBLANK(T1028)=1,"",IF(COUNTBLANK(F$2)=1,T1028&amp;"; ",T1028&amp;" "&amp;F$2&amp;"; "))))&amp;(IF(COUNTBLANK(V1028)=1,"",V1028&amp;"; "))&amp;IF((COUNTBLANK(C1028)=1),"",C1028)&amp;IF((B1028=B1029)*(K1028=K1029)*(L1028=L1029)*(M1028=M1029),IF(($H$2&lt;&gt;"m")*($H$2&lt;&gt;"Y"), " • ", IF((ISNUMBER(FIND(")",AE1028))), " • ", "")),IF((B1028=B1029)*(K1028=K1029)," • ",". ")))</f>
        <v/>
      </c>
      <c r="AI1028" s="1"/>
    </row>
    <row r="1029" spans="1:35" x14ac:dyDescent="0.25">
      <c r="A1029" s="3" t="str">
        <f t="shared" si="108"/>
        <v/>
      </c>
      <c r="B1029" s="53" t="str">
        <f t="shared" ref="B1029:B1092" si="113">D1029&amp;E1029</f>
        <v/>
      </c>
      <c r="C1029" s="57"/>
      <c r="D1029" s="57"/>
      <c r="E1029" s="57"/>
      <c r="F1029" s="57"/>
      <c r="G1029" s="57"/>
      <c r="H1029" s="57"/>
      <c r="I1029" s="57"/>
      <c r="J1029" s="57"/>
      <c r="K1029" s="57"/>
      <c r="L1029" s="57"/>
      <c r="M1029" s="54"/>
      <c r="N1029" s="57"/>
      <c r="O1029" s="58"/>
      <c r="P1029" s="58"/>
      <c r="Q1029" s="58"/>
      <c r="R1029" s="58"/>
      <c r="S1029" s="54"/>
      <c r="T1029" s="57"/>
      <c r="U1029" s="57"/>
      <c r="V1029" s="57"/>
      <c r="W1029" s="57"/>
      <c r="X1029" s="147" t="str">
        <f>IF(COUNTBLANK(D1029)=1,"",IF('order-admin-units'!$I$1&lt;&gt;"y", "", IF(COUNTBLANK(K1029)=1, 'order-admin-units'!$B$1+1, VLOOKUP(K1029, ordercountry, 2))))</f>
        <v/>
      </c>
      <c r="Y1029" s="147" t="str">
        <f>IF(COUNTBLANK(D1029)=1,"",IF('order-admin-units'!$I$1&lt;&gt;"y", "", IF(COUNTBLANK(K1029:L1029)&gt;0, 'order-admin-units'!$B$2+1, VLOOKUP(K1029&amp;"@"&amp;L1029, orderadmin, 2))))</f>
        <v/>
      </c>
      <c r="Z1029" s="147" t="str">
        <f t="shared" si="109"/>
        <v/>
      </c>
      <c r="AA1029" s="147" t="str">
        <f t="shared" si="110"/>
        <v/>
      </c>
      <c r="AB1029" s="147" t="str">
        <f t="shared" si="111"/>
        <v/>
      </c>
      <c r="AC1029" s="147" t="str">
        <f t="shared" ref="AC1029:AC1092" si="114">AA1029&amp;AF1029</f>
        <v/>
      </c>
      <c r="AD1029" s="11" t="str">
        <f t="shared" si="112"/>
        <v/>
      </c>
      <c r="AE1029" s="11" t="str">
        <f t="array" ref="AE1029">IF(COUNTBLANK(D1029)=1,"",IF(OR($H$2="y",$H$2="m"),IF(AA1029=AA1028,IF(OR(AB1029=$AB$4:$AB1028)=FALSE,AE1028&amp;C1029,AE1028),"("&amp;C1029)&amp;IF(AA1029=AA1030,IF(OR(AB1030=$AB$4:$AB1029)=FALSE,", ",""),") "),""))</f>
        <v/>
      </c>
      <c r="AF1029" s="11" t="str">
        <f t="array" ref="AF1029">IF((COUNTBLANK(D1029)=0)*OR($H$2="y",$H$2="m"),IFERROR(LEFT(C1029, FIND(" ",C1029)-1), C1029),"")</f>
        <v/>
      </c>
      <c r="AG1029" s="11" t="str">
        <f t="array" ref="AG1029">IF(COUNTBLANK(D1029)=1,"",IF(OR($H$2="y",$H$2="m"),IF(AA1029=AA1028,IF(OR(AC1029=$AC$4:$AC1028)=FALSE,AG1028&amp;AF1029,AG1028),"("&amp;AF1029)&amp;IF(AA1029=AA1030,IF(OR(AC1030=$AC$4:$AC1029)=FALSE,", ",""),") "),""))</f>
        <v/>
      </c>
      <c r="AH1029" s="10" t="str">
        <f>IF((COUNTBLANK(D1029)=1),"",IF(D1029=D1028,AH1028,"")&amp;IF(B1028&lt;&gt;B1029,((IF(COUNTBLANK(E1029)=1,$D$3&amp;"Non-type material: "&amp;$D$3,$D$3&amp;INDEX('type-categories'!$A$2:$B$100,MATCH(E1029,'type-categories'!$A$2:$A$100,0),2)&amp;$D$3))),"")&amp;(IF(K1029&lt;&gt;K1028,$C$2&amp;UPPER(K1029)&amp;$C$2&amp;$K$3&amp;" ",(IF(B1029&lt;&gt;B1028,$C$2&amp;UPPER(K1029)&amp;$C$2&amp;$K$3&amp;" ",""))))&amp;IF((AA1029&lt;&gt;AA1030)*($H$2="y"),AD1029&amp;AE1029,IF((AA1029&lt;&gt;AA1030)*($H$2="m"),AD1029&amp;AG1029,IF(($H$2&lt;&gt;"m")*($H$2&lt;&gt;"Y"),(IF(F1029=0,"",F1029&amp;" "&amp;$F$4&amp;" "))&amp;(IF(G1029=0,"",G1029&amp;" "&amp;$G$4&amp;" "))&amp;(IF(H1029=0,"",H1029&amp;" "&amp;H$4&amp;" "))&amp;(IF(I1029=0,"",I1029&amp;" "&amp;$I$4&amp;" "))&amp;(IF(J1029=0,"",J1029&amp;" "&amp;$J$4&amp;" ")),"")))&amp;"; "&amp;IF((B1029=B1028)*(AA1029=AA1028), "same collecting data; ", IF((B1029=B1028)*(Z1028=Z1029),"same locality; ",(IF(COUNTBLANK(L1029)=1,"",$D$2&amp;L1029&amp;$L$3&amp;" "&amp;$D$2))&amp;(IF(COUNTBLANK(M1029)=1,"",$E$2&amp;M1029&amp;$E$2&amp;", "))&amp;(IF(COUNTBLANK(N1029)=1,"",N1029&amp;"; "))&amp;(IF(COUNTBLANK(O1029)=1,"",O1029&amp;"; ")))&amp;(IF(COUNTBLANK(P1029)=1,"",P1029&amp;"; "))&amp;(IF(COUNTBLANK(Q1029)=1,"",Q1029&amp;"; "))&amp;(IF(COUNTBLANK(R1029)=1,"",R1029&amp;"m, "))&amp;IF((COUNTBLANK(S1029)=0)*(S1029&lt;&gt;S1028), S1029&amp;"; ","")&amp;(IF(COUNTBLANK(U1029)=1,"",U1029&amp;"; "))&amp;(IF(COUNTBLANK(T1029)=1,"",IF(COUNTBLANK(F$2)=1,T1029&amp;"; ",T1029&amp;" "&amp;F$2&amp;"; "))))&amp;(IF(COUNTBLANK(V1029)=1,"",V1029&amp;"; "))&amp;IF((COUNTBLANK(C1029)=1),"",C1029)&amp;IF((B1029=B1030)*(K1029=K1030)*(L1029=L1030)*(M1029=M1030),IF(($H$2&lt;&gt;"m")*($H$2&lt;&gt;"Y"), " • ", IF((ISNUMBER(FIND(")",AE1029))), " • ", "")),IF((B1029=B1030)*(K1029=K1030)," • ",". ")))</f>
        <v/>
      </c>
      <c r="AI1029" s="1"/>
    </row>
    <row r="1030" spans="1:35" x14ac:dyDescent="0.25">
      <c r="A1030" s="3" t="str">
        <f t="shared" ref="A1030:A1093" si="115">IF(ISBLANK(D1030),"",IF(D1030&lt;&gt;D1029, A1029+1, A1029))</f>
        <v/>
      </c>
      <c r="B1030" s="53" t="str">
        <f t="shared" si="113"/>
        <v/>
      </c>
      <c r="C1030" s="57"/>
      <c r="D1030" s="57"/>
      <c r="E1030" s="57"/>
      <c r="F1030" s="57"/>
      <c r="G1030" s="57"/>
      <c r="H1030" s="57"/>
      <c r="I1030" s="57"/>
      <c r="J1030" s="57"/>
      <c r="K1030" s="57"/>
      <c r="L1030" s="57"/>
      <c r="M1030" s="54"/>
      <c r="N1030" s="57"/>
      <c r="O1030" s="58"/>
      <c r="P1030" s="58"/>
      <c r="Q1030" s="58"/>
      <c r="R1030" s="58"/>
      <c r="S1030" s="54"/>
      <c r="T1030" s="57"/>
      <c r="U1030" s="57"/>
      <c r="V1030" s="57"/>
      <c r="W1030" s="57"/>
      <c r="X1030" s="147" t="str">
        <f>IF(COUNTBLANK(D1030)=1,"",IF('order-admin-units'!$I$1&lt;&gt;"y", "", IF(COUNTBLANK(K1030)=1, 'order-admin-units'!$B$1+1, VLOOKUP(K1030, ordercountry, 2))))</f>
        <v/>
      </c>
      <c r="Y1030" s="147" t="str">
        <f>IF(COUNTBLANK(D1030)=1,"",IF('order-admin-units'!$I$1&lt;&gt;"y", "", IF(COUNTBLANK(K1030:L1030)&gt;0, 'order-admin-units'!$B$2+1, VLOOKUP(K1030&amp;"@"&amp;L1030, orderadmin, 2))))</f>
        <v/>
      </c>
      <c r="Z1030" s="147" t="str">
        <f t="shared" ref="Z1030:Z1093" si="116">K1030&amp;L1030&amp;M1030&amp;N1030&amp;O1030</f>
        <v/>
      </c>
      <c r="AA1030" s="147" t="str">
        <f t="shared" ref="AA1030:AA1093" si="117">B1030&amp;K1030&amp;L1030&amp;M1030&amp;N1030&amp;O1030&amp;P1030&amp;Q1030&amp;R1030&amp;S1030&amp;T1030&amp;U1030</f>
        <v/>
      </c>
      <c r="AB1030" s="147" t="str">
        <f t="shared" ref="AB1030:AB1093" si="118">AA1030&amp;C1030</f>
        <v/>
      </c>
      <c r="AC1030" s="147" t="str">
        <f t="shared" si="114"/>
        <v/>
      </c>
      <c r="AD1030" s="11" t="str">
        <f t="shared" ref="AD1030:AD1093" si="119">IF(OR($H$2="y",$H$2="m"),IF(SUMIF($AA$5:$AA$2000,AA1030,$F$5:$F$2000)&lt;&gt;0,SUMIF($AA$5:$AA$2000,AA1030,$F$5:$F$2000)&amp;" "&amp;$F$4&amp;" ","")&amp;IF(SUMIF($AA$5:$AA$2000,AA1030,$G$5:$G$2000)&lt;&gt;0,SUMIF($AA$5:$AA$2000,AA1030,$G$5:$G$2000)&amp;" "&amp;$G$4&amp;" ","")&amp;IF(SUMIF($AA$5:$AA$2000,AA1030,$H$5:$H$2000)&lt;&gt;0,SUMIF($AA$5:$AA$2000,AA1030,$H$5:$H$2000)&amp;" "&amp;$H$4&amp;" ","")&amp;IF(SUMIF($AA$5:$AA$2000,AA1030,$I$5:$I$2000)&lt;&gt;0,SUMIF($AA$5:$AA$2000,AA1030,$I$5:$I$2000)&amp;" "&amp;$I$4&amp;" ","")&amp;IF(SUMIF($AA$5:$AA$2000,AA1030,$J$5:$J$2000)&lt;&gt;0,SUMIF($AA$5:$AA$2000,AA1030,$J$5:$J$2000)&amp;" "&amp;$J$4&amp;" ",""),"")</f>
        <v/>
      </c>
      <c r="AE1030" s="11" t="str">
        <f t="array" ref="AE1030">IF(COUNTBLANK(D1030)=1,"",IF(OR($H$2="y",$H$2="m"),IF(AA1030=AA1029,IF(OR(AB1030=$AB$4:$AB1029)=FALSE,AE1029&amp;C1030,AE1029),"("&amp;C1030)&amp;IF(AA1030=AA1031,IF(OR(AB1031=$AB$4:$AB1030)=FALSE,", ",""),") "),""))</f>
        <v/>
      </c>
      <c r="AF1030" s="11" t="str">
        <f t="array" ref="AF1030">IF((COUNTBLANK(D1030)=0)*OR($H$2="y",$H$2="m"),IFERROR(LEFT(C1030, FIND(" ",C1030)-1), C1030),"")</f>
        <v/>
      </c>
      <c r="AG1030" s="11" t="str">
        <f t="array" ref="AG1030">IF(COUNTBLANK(D1030)=1,"",IF(OR($H$2="y",$H$2="m"),IF(AA1030=AA1029,IF(OR(AC1030=$AC$4:$AC1029)=FALSE,AG1029&amp;AF1030,AG1029),"("&amp;AF1030)&amp;IF(AA1030=AA1031,IF(OR(AC1031=$AC$4:$AC1030)=FALSE,", ",""),") "),""))</f>
        <v/>
      </c>
      <c r="AH1030" s="10" t="str">
        <f>IF((COUNTBLANK(D1030)=1),"",IF(D1030=D1029,AH1029,"")&amp;IF(B1029&lt;&gt;B1030,((IF(COUNTBLANK(E1030)=1,$D$3&amp;"Non-type material: "&amp;$D$3,$D$3&amp;INDEX('type-categories'!$A$2:$B$100,MATCH(E1030,'type-categories'!$A$2:$A$100,0),2)&amp;$D$3))),"")&amp;(IF(K1030&lt;&gt;K1029,$C$2&amp;UPPER(K1030)&amp;$C$2&amp;$K$3&amp;" ",(IF(B1030&lt;&gt;B1029,$C$2&amp;UPPER(K1030)&amp;$C$2&amp;$K$3&amp;" ",""))))&amp;IF((AA1030&lt;&gt;AA1031)*($H$2="y"),AD1030&amp;AE1030,IF((AA1030&lt;&gt;AA1031)*($H$2="m"),AD1030&amp;AG1030,IF(($H$2&lt;&gt;"m")*($H$2&lt;&gt;"Y"),(IF(F1030=0,"",F1030&amp;" "&amp;$F$4&amp;" "))&amp;(IF(G1030=0,"",G1030&amp;" "&amp;$G$4&amp;" "))&amp;(IF(H1030=0,"",H1030&amp;" "&amp;H$4&amp;" "))&amp;(IF(I1030=0,"",I1030&amp;" "&amp;$I$4&amp;" "))&amp;(IF(J1030=0,"",J1030&amp;" "&amp;$J$4&amp;" ")),"")))&amp;"; "&amp;IF((B1030=B1029)*(AA1030=AA1029), "same collecting data; ", IF((B1030=B1029)*(Z1029=Z1030),"same locality; ",(IF(COUNTBLANK(L1030)=1,"",$D$2&amp;L1030&amp;$L$3&amp;" "&amp;$D$2))&amp;(IF(COUNTBLANK(M1030)=1,"",$E$2&amp;M1030&amp;$E$2&amp;", "))&amp;(IF(COUNTBLANK(N1030)=1,"",N1030&amp;"; "))&amp;(IF(COUNTBLANK(O1030)=1,"",O1030&amp;"; ")))&amp;(IF(COUNTBLANK(P1030)=1,"",P1030&amp;"; "))&amp;(IF(COUNTBLANK(Q1030)=1,"",Q1030&amp;"; "))&amp;(IF(COUNTBLANK(R1030)=1,"",R1030&amp;"m, "))&amp;IF((COUNTBLANK(S1030)=0)*(S1030&lt;&gt;S1029), S1030&amp;"; ","")&amp;(IF(COUNTBLANK(U1030)=1,"",U1030&amp;"; "))&amp;(IF(COUNTBLANK(T1030)=1,"",IF(COUNTBLANK(F$2)=1,T1030&amp;"; ",T1030&amp;" "&amp;F$2&amp;"; "))))&amp;(IF(COUNTBLANK(V1030)=1,"",V1030&amp;"; "))&amp;IF((COUNTBLANK(C1030)=1),"",C1030)&amp;IF((B1030=B1031)*(K1030=K1031)*(L1030=L1031)*(M1030=M1031),IF(($H$2&lt;&gt;"m")*($H$2&lt;&gt;"Y"), " • ", IF((ISNUMBER(FIND(")",AE1030))), " • ", "")),IF((B1030=B1031)*(K1030=K1031)," • ",". ")))</f>
        <v/>
      </c>
      <c r="AI1030" s="1"/>
    </row>
    <row r="1031" spans="1:35" x14ac:dyDescent="0.25">
      <c r="A1031" s="3" t="str">
        <f t="shared" si="115"/>
        <v/>
      </c>
      <c r="B1031" s="53" t="str">
        <f t="shared" si="113"/>
        <v/>
      </c>
      <c r="C1031" s="57"/>
      <c r="D1031" s="57"/>
      <c r="E1031" s="57"/>
      <c r="F1031" s="57"/>
      <c r="G1031" s="57"/>
      <c r="H1031" s="57"/>
      <c r="I1031" s="57"/>
      <c r="J1031" s="57"/>
      <c r="K1031" s="57"/>
      <c r="L1031" s="57"/>
      <c r="M1031" s="54"/>
      <c r="N1031" s="57"/>
      <c r="O1031" s="58"/>
      <c r="P1031" s="58"/>
      <c r="Q1031" s="58"/>
      <c r="R1031" s="58"/>
      <c r="S1031" s="54"/>
      <c r="T1031" s="57"/>
      <c r="U1031" s="57"/>
      <c r="V1031" s="57"/>
      <c r="W1031" s="57"/>
      <c r="X1031" s="147" t="str">
        <f>IF(COUNTBLANK(D1031)=1,"",IF('order-admin-units'!$I$1&lt;&gt;"y", "", IF(COUNTBLANK(K1031)=1, 'order-admin-units'!$B$1+1, VLOOKUP(K1031, ordercountry, 2))))</f>
        <v/>
      </c>
      <c r="Y1031" s="147" t="str">
        <f>IF(COUNTBLANK(D1031)=1,"",IF('order-admin-units'!$I$1&lt;&gt;"y", "", IF(COUNTBLANK(K1031:L1031)&gt;0, 'order-admin-units'!$B$2+1, VLOOKUP(K1031&amp;"@"&amp;L1031, orderadmin, 2))))</f>
        <v/>
      </c>
      <c r="Z1031" s="147" t="str">
        <f t="shared" si="116"/>
        <v/>
      </c>
      <c r="AA1031" s="147" t="str">
        <f t="shared" si="117"/>
        <v/>
      </c>
      <c r="AB1031" s="147" t="str">
        <f t="shared" si="118"/>
        <v/>
      </c>
      <c r="AC1031" s="147" t="str">
        <f t="shared" si="114"/>
        <v/>
      </c>
      <c r="AD1031" s="11" t="str">
        <f t="shared" si="119"/>
        <v/>
      </c>
      <c r="AE1031" s="11" t="str">
        <f t="array" ref="AE1031">IF(COUNTBLANK(D1031)=1,"",IF(OR($H$2="y",$H$2="m"),IF(AA1031=AA1030,IF(OR(AB1031=$AB$4:$AB1030)=FALSE,AE1030&amp;C1031,AE1030),"("&amp;C1031)&amp;IF(AA1031=AA1032,IF(OR(AB1032=$AB$4:$AB1031)=FALSE,", ",""),") "),""))</f>
        <v/>
      </c>
      <c r="AF1031" s="11" t="str">
        <f t="array" ref="AF1031">IF((COUNTBLANK(D1031)=0)*OR($H$2="y",$H$2="m"),IFERROR(LEFT(C1031, FIND(" ",C1031)-1), C1031),"")</f>
        <v/>
      </c>
      <c r="AG1031" s="11" t="str">
        <f t="array" ref="AG1031">IF(COUNTBLANK(D1031)=1,"",IF(OR($H$2="y",$H$2="m"),IF(AA1031=AA1030,IF(OR(AC1031=$AC$4:$AC1030)=FALSE,AG1030&amp;AF1031,AG1030),"("&amp;AF1031)&amp;IF(AA1031=AA1032,IF(OR(AC1032=$AC$4:$AC1031)=FALSE,", ",""),") "),""))</f>
        <v/>
      </c>
      <c r="AH1031" s="10" t="str">
        <f>IF((COUNTBLANK(D1031)=1),"",IF(D1031=D1030,AH1030,"")&amp;IF(B1030&lt;&gt;B1031,((IF(COUNTBLANK(E1031)=1,$D$3&amp;"Non-type material: "&amp;$D$3,$D$3&amp;INDEX('type-categories'!$A$2:$B$100,MATCH(E1031,'type-categories'!$A$2:$A$100,0),2)&amp;$D$3))),"")&amp;(IF(K1031&lt;&gt;K1030,$C$2&amp;UPPER(K1031)&amp;$C$2&amp;$K$3&amp;" ",(IF(B1031&lt;&gt;B1030,$C$2&amp;UPPER(K1031)&amp;$C$2&amp;$K$3&amp;" ",""))))&amp;IF((AA1031&lt;&gt;AA1032)*($H$2="y"),AD1031&amp;AE1031,IF((AA1031&lt;&gt;AA1032)*($H$2="m"),AD1031&amp;AG1031,IF(($H$2&lt;&gt;"m")*($H$2&lt;&gt;"Y"),(IF(F1031=0,"",F1031&amp;" "&amp;$F$4&amp;" "))&amp;(IF(G1031=0,"",G1031&amp;" "&amp;$G$4&amp;" "))&amp;(IF(H1031=0,"",H1031&amp;" "&amp;H$4&amp;" "))&amp;(IF(I1031=0,"",I1031&amp;" "&amp;$I$4&amp;" "))&amp;(IF(J1031=0,"",J1031&amp;" "&amp;$J$4&amp;" ")),"")))&amp;"; "&amp;IF((B1031=B1030)*(AA1031=AA1030), "same collecting data; ", IF((B1031=B1030)*(Z1030=Z1031),"same locality; ",(IF(COUNTBLANK(L1031)=1,"",$D$2&amp;L1031&amp;$L$3&amp;" "&amp;$D$2))&amp;(IF(COUNTBLANK(M1031)=1,"",$E$2&amp;M1031&amp;$E$2&amp;", "))&amp;(IF(COUNTBLANK(N1031)=1,"",N1031&amp;"; "))&amp;(IF(COUNTBLANK(O1031)=1,"",O1031&amp;"; ")))&amp;(IF(COUNTBLANK(P1031)=1,"",P1031&amp;"; "))&amp;(IF(COUNTBLANK(Q1031)=1,"",Q1031&amp;"; "))&amp;(IF(COUNTBLANK(R1031)=1,"",R1031&amp;"m, "))&amp;IF((COUNTBLANK(S1031)=0)*(S1031&lt;&gt;S1030), S1031&amp;"; ","")&amp;(IF(COUNTBLANK(U1031)=1,"",U1031&amp;"; "))&amp;(IF(COUNTBLANK(T1031)=1,"",IF(COUNTBLANK(F$2)=1,T1031&amp;"; ",T1031&amp;" "&amp;F$2&amp;"; "))))&amp;(IF(COUNTBLANK(V1031)=1,"",V1031&amp;"; "))&amp;IF((COUNTBLANK(C1031)=1),"",C1031)&amp;IF((B1031=B1032)*(K1031=K1032)*(L1031=L1032)*(M1031=M1032),IF(($H$2&lt;&gt;"m")*($H$2&lt;&gt;"Y"), " • ", IF((ISNUMBER(FIND(")",AE1031))), " • ", "")),IF((B1031=B1032)*(K1031=K1032)," • ",". ")))</f>
        <v/>
      </c>
      <c r="AI1031" s="1"/>
    </row>
    <row r="1032" spans="1:35" x14ac:dyDescent="0.25">
      <c r="A1032" s="3" t="str">
        <f t="shared" si="115"/>
        <v/>
      </c>
      <c r="B1032" s="53" t="str">
        <f t="shared" si="113"/>
        <v/>
      </c>
      <c r="C1032" s="57"/>
      <c r="D1032" s="57"/>
      <c r="E1032" s="57"/>
      <c r="F1032" s="57"/>
      <c r="G1032" s="57"/>
      <c r="H1032" s="57"/>
      <c r="I1032" s="57"/>
      <c r="J1032" s="57"/>
      <c r="K1032" s="57"/>
      <c r="L1032" s="57"/>
      <c r="M1032" s="54"/>
      <c r="N1032" s="57"/>
      <c r="O1032" s="58"/>
      <c r="P1032" s="58"/>
      <c r="Q1032" s="58"/>
      <c r="R1032" s="58"/>
      <c r="S1032" s="54"/>
      <c r="T1032" s="57"/>
      <c r="U1032" s="57"/>
      <c r="V1032" s="57"/>
      <c r="W1032" s="57"/>
      <c r="X1032" s="147" t="str">
        <f>IF(COUNTBLANK(D1032)=1,"",IF('order-admin-units'!$I$1&lt;&gt;"y", "", IF(COUNTBLANK(K1032)=1, 'order-admin-units'!$B$1+1, VLOOKUP(K1032, ordercountry, 2))))</f>
        <v/>
      </c>
      <c r="Y1032" s="147" t="str">
        <f>IF(COUNTBLANK(D1032)=1,"",IF('order-admin-units'!$I$1&lt;&gt;"y", "", IF(COUNTBLANK(K1032:L1032)&gt;0, 'order-admin-units'!$B$2+1, VLOOKUP(K1032&amp;"@"&amp;L1032, orderadmin, 2))))</f>
        <v/>
      </c>
      <c r="Z1032" s="147" t="str">
        <f t="shared" si="116"/>
        <v/>
      </c>
      <c r="AA1032" s="147" t="str">
        <f t="shared" si="117"/>
        <v/>
      </c>
      <c r="AB1032" s="147" t="str">
        <f t="shared" si="118"/>
        <v/>
      </c>
      <c r="AC1032" s="147" t="str">
        <f t="shared" si="114"/>
        <v/>
      </c>
      <c r="AD1032" s="11" t="str">
        <f t="shared" si="119"/>
        <v/>
      </c>
      <c r="AE1032" s="11" t="str">
        <f t="array" ref="AE1032">IF(COUNTBLANK(D1032)=1,"",IF(OR($H$2="y",$H$2="m"),IF(AA1032=AA1031,IF(OR(AB1032=$AB$4:$AB1031)=FALSE,AE1031&amp;C1032,AE1031),"("&amp;C1032)&amp;IF(AA1032=AA1033,IF(OR(AB1033=$AB$4:$AB1032)=FALSE,", ",""),") "),""))</f>
        <v/>
      </c>
      <c r="AF1032" s="11" t="str">
        <f t="array" ref="AF1032">IF((COUNTBLANK(D1032)=0)*OR($H$2="y",$H$2="m"),IFERROR(LEFT(C1032, FIND(" ",C1032)-1), C1032),"")</f>
        <v/>
      </c>
      <c r="AG1032" s="11" t="str">
        <f t="array" ref="AG1032">IF(COUNTBLANK(D1032)=1,"",IF(OR($H$2="y",$H$2="m"),IF(AA1032=AA1031,IF(OR(AC1032=$AC$4:$AC1031)=FALSE,AG1031&amp;AF1032,AG1031),"("&amp;AF1032)&amp;IF(AA1032=AA1033,IF(OR(AC1033=$AC$4:$AC1032)=FALSE,", ",""),") "),""))</f>
        <v/>
      </c>
      <c r="AH1032" s="10" t="str">
        <f>IF((COUNTBLANK(D1032)=1),"",IF(D1032=D1031,AH1031,"")&amp;IF(B1031&lt;&gt;B1032,((IF(COUNTBLANK(E1032)=1,$D$3&amp;"Non-type material: "&amp;$D$3,$D$3&amp;INDEX('type-categories'!$A$2:$B$100,MATCH(E1032,'type-categories'!$A$2:$A$100,0),2)&amp;$D$3))),"")&amp;(IF(K1032&lt;&gt;K1031,$C$2&amp;UPPER(K1032)&amp;$C$2&amp;$K$3&amp;" ",(IF(B1032&lt;&gt;B1031,$C$2&amp;UPPER(K1032)&amp;$C$2&amp;$K$3&amp;" ",""))))&amp;IF((AA1032&lt;&gt;AA1033)*($H$2="y"),AD1032&amp;AE1032,IF((AA1032&lt;&gt;AA1033)*($H$2="m"),AD1032&amp;AG1032,IF(($H$2&lt;&gt;"m")*($H$2&lt;&gt;"Y"),(IF(F1032=0,"",F1032&amp;" "&amp;$F$4&amp;" "))&amp;(IF(G1032=0,"",G1032&amp;" "&amp;$G$4&amp;" "))&amp;(IF(H1032=0,"",H1032&amp;" "&amp;H$4&amp;" "))&amp;(IF(I1032=0,"",I1032&amp;" "&amp;$I$4&amp;" "))&amp;(IF(J1032=0,"",J1032&amp;" "&amp;$J$4&amp;" ")),"")))&amp;"; "&amp;IF((B1032=B1031)*(AA1032=AA1031), "same collecting data; ", IF((B1032=B1031)*(Z1031=Z1032),"same locality; ",(IF(COUNTBLANK(L1032)=1,"",$D$2&amp;L1032&amp;$L$3&amp;" "&amp;$D$2))&amp;(IF(COUNTBLANK(M1032)=1,"",$E$2&amp;M1032&amp;$E$2&amp;", "))&amp;(IF(COUNTBLANK(N1032)=1,"",N1032&amp;"; "))&amp;(IF(COUNTBLANK(O1032)=1,"",O1032&amp;"; ")))&amp;(IF(COUNTBLANK(P1032)=1,"",P1032&amp;"; "))&amp;(IF(COUNTBLANK(Q1032)=1,"",Q1032&amp;"; "))&amp;(IF(COUNTBLANK(R1032)=1,"",R1032&amp;"m, "))&amp;IF((COUNTBLANK(S1032)=0)*(S1032&lt;&gt;S1031), S1032&amp;"; ","")&amp;(IF(COUNTBLANK(U1032)=1,"",U1032&amp;"; "))&amp;(IF(COUNTBLANK(T1032)=1,"",IF(COUNTBLANK(F$2)=1,T1032&amp;"; ",T1032&amp;" "&amp;F$2&amp;"; "))))&amp;(IF(COUNTBLANK(V1032)=1,"",V1032&amp;"; "))&amp;IF((COUNTBLANK(C1032)=1),"",C1032)&amp;IF((B1032=B1033)*(K1032=K1033)*(L1032=L1033)*(M1032=M1033),IF(($H$2&lt;&gt;"m")*($H$2&lt;&gt;"Y"), " • ", IF((ISNUMBER(FIND(")",AE1032))), " • ", "")),IF((B1032=B1033)*(K1032=K1033)," • ",". ")))</f>
        <v/>
      </c>
      <c r="AI1032" s="1"/>
    </row>
    <row r="1033" spans="1:35" x14ac:dyDescent="0.25">
      <c r="A1033" s="3" t="str">
        <f t="shared" si="115"/>
        <v/>
      </c>
      <c r="B1033" s="53" t="str">
        <f t="shared" si="113"/>
        <v/>
      </c>
      <c r="C1033" s="57"/>
      <c r="D1033" s="57"/>
      <c r="E1033" s="57"/>
      <c r="F1033" s="57"/>
      <c r="G1033" s="57"/>
      <c r="H1033" s="57"/>
      <c r="I1033" s="57"/>
      <c r="J1033" s="57"/>
      <c r="K1033" s="57"/>
      <c r="L1033" s="57"/>
      <c r="M1033" s="54"/>
      <c r="N1033" s="57"/>
      <c r="O1033" s="58"/>
      <c r="P1033" s="58"/>
      <c r="Q1033" s="58"/>
      <c r="R1033" s="58"/>
      <c r="S1033" s="54"/>
      <c r="T1033" s="57"/>
      <c r="U1033" s="57"/>
      <c r="V1033" s="57"/>
      <c r="W1033" s="57"/>
      <c r="X1033" s="147" t="str">
        <f>IF(COUNTBLANK(D1033)=1,"",IF('order-admin-units'!$I$1&lt;&gt;"y", "", IF(COUNTBLANK(K1033)=1, 'order-admin-units'!$B$1+1, VLOOKUP(K1033, ordercountry, 2))))</f>
        <v/>
      </c>
      <c r="Y1033" s="147" t="str">
        <f>IF(COUNTBLANK(D1033)=1,"",IF('order-admin-units'!$I$1&lt;&gt;"y", "", IF(COUNTBLANK(K1033:L1033)&gt;0, 'order-admin-units'!$B$2+1, VLOOKUP(K1033&amp;"@"&amp;L1033, orderadmin, 2))))</f>
        <v/>
      </c>
      <c r="Z1033" s="147" t="str">
        <f t="shared" si="116"/>
        <v/>
      </c>
      <c r="AA1033" s="147" t="str">
        <f t="shared" si="117"/>
        <v/>
      </c>
      <c r="AB1033" s="147" t="str">
        <f t="shared" si="118"/>
        <v/>
      </c>
      <c r="AC1033" s="147" t="str">
        <f t="shared" si="114"/>
        <v/>
      </c>
      <c r="AD1033" s="11" t="str">
        <f t="shared" si="119"/>
        <v/>
      </c>
      <c r="AE1033" s="11" t="str">
        <f t="array" ref="AE1033">IF(COUNTBLANK(D1033)=1,"",IF(OR($H$2="y",$H$2="m"),IF(AA1033=AA1032,IF(OR(AB1033=$AB$4:$AB1032)=FALSE,AE1032&amp;C1033,AE1032),"("&amp;C1033)&amp;IF(AA1033=AA1034,IF(OR(AB1034=$AB$4:$AB1033)=FALSE,", ",""),") "),""))</f>
        <v/>
      </c>
      <c r="AF1033" s="11" t="str">
        <f t="array" ref="AF1033">IF((COUNTBLANK(D1033)=0)*OR($H$2="y",$H$2="m"),IFERROR(LEFT(C1033, FIND(" ",C1033)-1), C1033),"")</f>
        <v/>
      </c>
      <c r="AG1033" s="11" t="str">
        <f t="array" ref="AG1033">IF(COUNTBLANK(D1033)=1,"",IF(OR($H$2="y",$H$2="m"),IF(AA1033=AA1032,IF(OR(AC1033=$AC$4:$AC1032)=FALSE,AG1032&amp;AF1033,AG1032),"("&amp;AF1033)&amp;IF(AA1033=AA1034,IF(OR(AC1034=$AC$4:$AC1033)=FALSE,", ",""),") "),""))</f>
        <v/>
      </c>
      <c r="AH1033" s="10" t="str">
        <f>IF((COUNTBLANK(D1033)=1),"",IF(D1033=D1032,AH1032,"")&amp;IF(B1032&lt;&gt;B1033,((IF(COUNTBLANK(E1033)=1,$D$3&amp;"Non-type material: "&amp;$D$3,$D$3&amp;INDEX('type-categories'!$A$2:$B$100,MATCH(E1033,'type-categories'!$A$2:$A$100,0),2)&amp;$D$3))),"")&amp;(IF(K1033&lt;&gt;K1032,$C$2&amp;UPPER(K1033)&amp;$C$2&amp;$K$3&amp;" ",(IF(B1033&lt;&gt;B1032,$C$2&amp;UPPER(K1033)&amp;$C$2&amp;$K$3&amp;" ",""))))&amp;IF((AA1033&lt;&gt;AA1034)*($H$2="y"),AD1033&amp;AE1033,IF((AA1033&lt;&gt;AA1034)*($H$2="m"),AD1033&amp;AG1033,IF(($H$2&lt;&gt;"m")*($H$2&lt;&gt;"Y"),(IF(F1033=0,"",F1033&amp;" "&amp;$F$4&amp;" "))&amp;(IF(G1033=0,"",G1033&amp;" "&amp;$G$4&amp;" "))&amp;(IF(H1033=0,"",H1033&amp;" "&amp;H$4&amp;" "))&amp;(IF(I1033=0,"",I1033&amp;" "&amp;$I$4&amp;" "))&amp;(IF(J1033=0,"",J1033&amp;" "&amp;$J$4&amp;" ")),"")))&amp;"; "&amp;IF((B1033=B1032)*(AA1033=AA1032), "same collecting data; ", IF((B1033=B1032)*(Z1032=Z1033),"same locality; ",(IF(COUNTBLANK(L1033)=1,"",$D$2&amp;L1033&amp;$L$3&amp;" "&amp;$D$2))&amp;(IF(COUNTBLANK(M1033)=1,"",$E$2&amp;M1033&amp;$E$2&amp;", "))&amp;(IF(COUNTBLANK(N1033)=1,"",N1033&amp;"; "))&amp;(IF(COUNTBLANK(O1033)=1,"",O1033&amp;"; ")))&amp;(IF(COUNTBLANK(P1033)=1,"",P1033&amp;"; "))&amp;(IF(COUNTBLANK(Q1033)=1,"",Q1033&amp;"; "))&amp;(IF(COUNTBLANK(R1033)=1,"",R1033&amp;"m, "))&amp;IF((COUNTBLANK(S1033)=0)*(S1033&lt;&gt;S1032), S1033&amp;"; ","")&amp;(IF(COUNTBLANK(U1033)=1,"",U1033&amp;"; "))&amp;(IF(COUNTBLANK(T1033)=1,"",IF(COUNTBLANK(F$2)=1,T1033&amp;"; ",T1033&amp;" "&amp;F$2&amp;"; "))))&amp;(IF(COUNTBLANK(V1033)=1,"",V1033&amp;"; "))&amp;IF((COUNTBLANK(C1033)=1),"",C1033)&amp;IF((B1033=B1034)*(K1033=K1034)*(L1033=L1034)*(M1033=M1034),IF(($H$2&lt;&gt;"m")*($H$2&lt;&gt;"Y"), " • ", IF((ISNUMBER(FIND(")",AE1033))), " • ", "")),IF((B1033=B1034)*(K1033=K1034)," • ",". ")))</f>
        <v/>
      </c>
      <c r="AI1033" s="1"/>
    </row>
    <row r="1034" spans="1:35" x14ac:dyDescent="0.25">
      <c r="A1034" s="3" t="str">
        <f t="shared" si="115"/>
        <v/>
      </c>
      <c r="B1034" s="53" t="str">
        <f t="shared" si="113"/>
        <v/>
      </c>
      <c r="C1034" s="57"/>
      <c r="D1034" s="57"/>
      <c r="E1034" s="57"/>
      <c r="F1034" s="57"/>
      <c r="G1034" s="57"/>
      <c r="H1034" s="57"/>
      <c r="I1034" s="57"/>
      <c r="J1034" s="57"/>
      <c r="K1034" s="57"/>
      <c r="L1034" s="57"/>
      <c r="M1034" s="54"/>
      <c r="N1034" s="57"/>
      <c r="O1034" s="58"/>
      <c r="P1034" s="58"/>
      <c r="Q1034" s="58"/>
      <c r="R1034" s="58"/>
      <c r="S1034" s="54"/>
      <c r="T1034" s="57"/>
      <c r="U1034" s="57"/>
      <c r="V1034" s="57"/>
      <c r="W1034" s="57"/>
      <c r="X1034" s="147" t="str">
        <f>IF(COUNTBLANK(D1034)=1,"",IF('order-admin-units'!$I$1&lt;&gt;"y", "", IF(COUNTBLANK(K1034)=1, 'order-admin-units'!$B$1+1, VLOOKUP(K1034, ordercountry, 2))))</f>
        <v/>
      </c>
      <c r="Y1034" s="147" t="str">
        <f>IF(COUNTBLANK(D1034)=1,"",IF('order-admin-units'!$I$1&lt;&gt;"y", "", IF(COUNTBLANK(K1034:L1034)&gt;0, 'order-admin-units'!$B$2+1, VLOOKUP(K1034&amp;"@"&amp;L1034, orderadmin, 2))))</f>
        <v/>
      </c>
      <c r="Z1034" s="147" t="str">
        <f t="shared" si="116"/>
        <v/>
      </c>
      <c r="AA1034" s="147" t="str">
        <f t="shared" si="117"/>
        <v/>
      </c>
      <c r="AB1034" s="147" t="str">
        <f t="shared" si="118"/>
        <v/>
      </c>
      <c r="AC1034" s="147" t="str">
        <f t="shared" si="114"/>
        <v/>
      </c>
      <c r="AD1034" s="11" t="str">
        <f t="shared" si="119"/>
        <v/>
      </c>
      <c r="AE1034" s="11" t="str">
        <f t="array" ref="AE1034">IF(COUNTBLANK(D1034)=1,"",IF(OR($H$2="y",$H$2="m"),IF(AA1034=AA1033,IF(OR(AB1034=$AB$4:$AB1033)=FALSE,AE1033&amp;C1034,AE1033),"("&amp;C1034)&amp;IF(AA1034=AA1035,IF(OR(AB1035=$AB$4:$AB1034)=FALSE,", ",""),") "),""))</f>
        <v/>
      </c>
      <c r="AF1034" s="11" t="str">
        <f t="array" ref="AF1034">IF((COUNTBLANK(D1034)=0)*OR($H$2="y",$H$2="m"),IFERROR(LEFT(C1034, FIND(" ",C1034)-1), C1034),"")</f>
        <v/>
      </c>
      <c r="AG1034" s="11" t="str">
        <f t="array" ref="AG1034">IF(COUNTBLANK(D1034)=1,"",IF(OR($H$2="y",$H$2="m"),IF(AA1034=AA1033,IF(OR(AC1034=$AC$4:$AC1033)=FALSE,AG1033&amp;AF1034,AG1033),"("&amp;AF1034)&amp;IF(AA1034=AA1035,IF(OR(AC1035=$AC$4:$AC1034)=FALSE,", ",""),") "),""))</f>
        <v/>
      </c>
      <c r="AH1034" s="10" t="str">
        <f>IF((COUNTBLANK(D1034)=1),"",IF(D1034=D1033,AH1033,"")&amp;IF(B1033&lt;&gt;B1034,((IF(COUNTBLANK(E1034)=1,$D$3&amp;"Non-type material: "&amp;$D$3,$D$3&amp;INDEX('type-categories'!$A$2:$B$100,MATCH(E1034,'type-categories'!$A$2:$A$100,0),2)&amp;$D$3))),"")&amp;(IF(K1034&lt;&gt;K1033,$C$2&amp;UPPER(K1034)&amp;$C$2&amp;$K$3&amp;" ",(IF(B1034&lt;&gt;B1033,$C$2&amp;UPPER(K1034)&amp;$C$2&amp;$K$3&amp;" ",""))))&amp;IF((AA1034&lt;&gt;AA1035)*($H$2="y"),AD1034&amp;AE1034,IF((AA1034&lt;&gt;AA1035)*($H$2="m"),AD1034&amp;AG1034,IF(($H$2&lt;&gt;"m")*($H$2&lt;&gt;"Y"),(IF(F1034=0,"",F1034&amp;" "&amp;$F$4&amp;" "))&amp;(IF(G1034=0,"",G1034&amp;" "&amp;$G$4&amp;" "))&amp;(IF(H1034=0,"",H1034&amp;" "&amp;H$4&amp;" "))&amp;(IF(I1034=0,"",I1034&amp;" "&amp;$I$4&amp;" "))&amp;(IF(J1034=0,"",J1034&amp;" "&amp;$J$4&amp;" ")),"")))&amp;"; "&amp;IF((B1034=B1033)*(AA1034=AA1033), "same collecting data; ", IF((B1034=B1033)*(Z1033=Z1034),"same locality; ",(IF(COUNTBLANK(L1034)=1,"",$D$2&amp;L1034&amp;$L$3&amp;" "&amp;$D$2))&amp;(IF(COUNTBLANK(M1034)=1,"",$E$2&amp;M1034&amp;$E$2&amp;", "))&amp;(IF(COUNTBLANK(N1034)=1,"",N1034&amp;"; "))&amp;(IF(COUNTBLANK(O1034)=1,"",O1034&amp;"; ")))&amp;(IF(COUNTBLANK(P1034)=1,"",P1034&amp;"; "))&amp;(IF(COUNTBLANK(Q1034)=1,"",Q1034&amp;"; "))&amp;(IF(COUNTBLANK(R1034)=1,"",R1034&amp;"m, "))&amp;IF((COUNTBLANK(S1034)=0)*(S1034&lt;&gt;S1033), S1034&amp;"; ","")&amp;(IF(COUNTBLANK(U1034)=1,"",U1034&amp;"; "))&amp;(IF(COUNTBLANK(T1034)=1,"",IF(COUNTBLANK(F$2)=1,T1034&amp;"; ",T1034&amp;" "&amp;F$2&amp;"; "))))&amp;(IF(COUNTBLANK(V1034)=1,"",V1034&amp;"; "))&amp;IF((COUNTBLANK(C1034)=1),"",C1034)&amp;IF((B1034=B1035)*(K1034=K1035)*(L1034=L1035)*(M1034=M1035),IF(($H$2&lt;&gt;"m")*($H$2&lt;&gt;"Y"), " • ", IF((ISNUMBER(FIND(")",AE1034))), " • ", "")),IF((B1034=B1035)*(K1034=K1035)," • ",". ")))</f>
        <v/>
      </c>
      <c r="AI1034" s="1"/>
    </row>
    <row r="1035" spans="1:35" x14ac:dyDescent="0.25">
      <c r="A1035" s="3" t="str">
        <f t="shared" si="115"/>
        <v/>
      </c>
      <c r="B1035" s="53" t="str">
        <f t="shared" si="113"/>
        <v/>
      </c>
      <c r="C1035" s="57"/>
      <c r="D1035" s="57"/>
      <c r="E1035" s="57"/>
      <c r="F1035" s="57"/>
      <c r="G1035" s="57"/>
      <c r="H1035" s="57"/>
      <c r="I1035" s="57"/>
      <c r="J1035" s="57"/>
      <c r="K1035" s="57"/>
      <c r="L1035" s="57"/>
      <c r="M1035" s="54"/>
      <c r="N1035" s="57"/>
      <c r="O1035" s="58"/>
      <c r="P1035" s="58"/>
      <c r="Q1035" s="58"/>
      <c r="R1035" s="58"/>
      <c r="S1035" s="54"/>
      <c r="T1035" s="57"/>
      <c r="U1035" s="57"/>
      <c r="V1035" s="57"/>
      <c r="W1035" s="57"/>
      <c r="X1035" s="147" t="str">
        <f>IF(COUNTBLANK(D1035)=1,"",IF('order-admin-units'!$I$1&lt;&gt;"y", "", IF(COUNTBLANK(K1035)=1, 'order-admin-units'!$B$1+1, VLOOKUP(K1035, ordercountry, 2))))</f>
        <v/>
      </c>
      <c r="Y1035" s="147" t="str">
        <f>IF(COUNTBLANK(D1035)=1,"",IF('order-admin-units'!$I$1&lt;&gt;"y", "", IF(COUNTBLANK(K1035:L1035)&gt;0, 'order-admin-units'!$B$2+1, VLOOKUP(K1035&amp;"@"&amp;L1035, orderadmin, 2))))</f>
        <v/>
      </c>
      <c r="Z1035" s="147" t="str">
        <f t="shared" si="116"/>
        <v/>
      </c>
      <c r="AA1035" s="147" t="str">
        <f t="shared" si="117"/>
        <v/>
      </c>
      <c r="AB1035" s="147" t="str">
        <f t="shared" si="118"/>
        <v/>
      </c>
      <c r="AC1035" s="147" t="str">
        <f t="shared" si="114"/>
        <v/>
      </c>
      <c r="AD1035" s="11" t="str">
        <f t="shared" si="119"/>
        <v/>
      </c>
      <c r="AE1035" s="11" t="str">
        <f t="array" ref="AE1035">IF(COUNTBLANK(D1035)=1,"",IF(OR($H$2="y",$H$2="m"),IF(AA1035=AA1034,IF(OR(AB1035=$AB$4:$AB1034)=FALSE,AE1034&amp;C1035,AE1034),"("&amp;C1035)&amp;IF(AA1035=AA1036,IF(OR(AB1036=$AB$4:$AB1035)=FALSE,", ",""),") "),""))</f>
        <v/>
      </c>
      <c r="AF1035" s="11" t="str">
        <f t="array" ref="AF1035">IF((COUNTBLANK(D1035)=0)*OR($H$2="y",$H$2="m"),IFERROR(LEFT(C1035, FIND(" ",C1035)-1), C1035),"")</f>
        <v/>
      </c>
      <c r="AG1035" s="11" t="str">
        <f t="array" ref="AG1035">IF(COUNTBLANK(D1035)=1,"",IF(OR($H$2="y",$H$2="m"),IF(AA1035=AA1034,IF(OR(AC1035=$AC$4:$AC1034)=FALSE,AG1034&amp;AF1035,AG1034),"("&amp;AF1035)&amp;IF(AA1035=AA1036,IF(OR(AC1036=$AC$4:$AC1035)=FALSE,", ",""),") "),""))</f>
        <v/>
      </c>
      <c r="AH1035" s="10" t="str">
        <f>IF((COUNTBLANK(D1035)=1),"",IF(D1035=D1034,AH1034,"")&amp;IF(B1034&lt;&gt;B1035,((IF(COUNTBLANK(E1035)=1,$D$3&amp;"Non-type material: "&amp;$D$3,$D$3&amp;INDEX('type-categories'!$A$2:$B$100,MATCH(E1035,'type-categories'!$A$2:$A$100,0),2)&amp;$D$3))),"")&amp;(IF(K1035&lt;&gt;K1034,$C$2&amp;UPPER(K1035)&amp;$C$2&amp;$K$3&amp;" ",(IF(B1035&lt;&gt;B1034,$C$2&amp;UPPER(K1035)&amp;$C$2&amp;$K$3&amp;" ",""))))&amp;IF((AA1035&lt;&gt;AA1036)*($H$2="y"),AD1035&amp;AE1035,IF((AA1035&lt;&gt;AA1036)*($H$2="m"),AD1035&amp;AG1035,IF(($H$2&lt;&gt;"m")*($H$2&lt;&gt;"Y"),(IF(F1035=0,"",F1035&amp;" "&amp;$F$4&amp;" "))&amp;(IF(G1035=0,"",G1035&amp;" "&amp;$G$4&amp;" "))&amp;(IF(H1035=0,"",H1035&amp;" "&amp;H$4&amp;" "))&amp;(IF(I1035=0,"",I1035&amp;" "&amp;$I$4&amp;" "))&amp;(IF(J1035=0,"",J1035&amp;" "&amp;$J$4&amp;" ")),"")))&amp;"; "&amp;IF((B1035=B1034)*(AA1035=AA1034), "same collecting data; ", IF((B1035=B1034)*(Z1034=Z1035),"same locality; ",(IF(COUNTBLANK(L1035)=1,"",$D$2&amp;L1035&amp;$L$3&amp;" "&amp;$D$2))&amp;(IF(COUNTBLANK(M1035)=1,"",$E$2&amp;M1035&amp;$E$2&amp;", "))&amp;(IF(COUNTBLANK(N1035)=1,"",N1035&amp;"; "))&amp;(IF(COUNTBLANK(O1035)=1,"",O1035&amp;"; ")))&amp;(IF(COUNTBLANK(P1035)=1,"",P1035&amp;"; "))&amp;(IF(COUNTBLANK(Q1035)=1,"",Q1035&amp;"; "))&amp;(IF(COUNTBLANK(R1035)=1,"",R1035&amp;"m, "))&amp;IF((COUNTBLANK(S1035)=0)*(S1035&lt;&gt;S1034), S1035&amp;"; ","")&amp;(IF(COUNTBLANK(U1035)=1,"",U1035&amp;"; "))&amp;(IF(COUNTBLANK(T1035)=1,"",IF(COUNTBLANK(F$2)=1,T1035&amp;"; ",T1035&amp;" "&amp;F$2&amp;"; "))))&amp;(IF(COUNTBLANK(V1035)=1,"",V1035&amp;"; "))&amp;IF((COUNTBLANK(C1035)=1),"",C1035)&amp;IF((B1035=B1036)*(K1035=K1036)*(L1035=L1036)*(M1035=M1036),IF(($H$2&lt;&gt;"m")*($H$2&lt;&gt;"Y"), " • ", IF((ISNUMBER(FIND(")",AE1035))), " • ", "")),IF((B1035=B1036)*(K1035=K1036)," • ",". ")))</f>
        <v/>
      </c>
      <c r="AI1035" s="1"/>
    </row>
    <row r="1036" spans="1:35" x14ac:dyDescent="0.25">
      <c r="A1036" s="3" t="str">
        <f t="shared" si="115"/>
        <v/>
      </c>
      <c r="B1036" s="53" t="str">
        <f t="shared" si="113"/>
        <v/>
      </c>
      <c r="C1036" s="57"/>
      <c r="D1036" s="57"/>
      <c r="E1036" s="57"/>
      <c r="F1036" s="57"/>
      <c r="G1036" s="57"/>
      <c r="H1036" s="57"/>
      <c r="I1036" s="57"/>
      <c r="J1036" s="57"/>
      <c r="K1036" s="57"/>
      <c r="L1036" s="57"/>
      <c r="M1036" s="54"/>
      <c r="N1036" s="57"/>
      <c r="O1036" s="58"/>
      <c r="P1036" s="58"/>
      <c r="Q1036" s="58"/>
      <c r="R1036" s="58"/>
      <c r="S1036" s="54"/>
      <c r="T1036" s="57"/>
      <c r="U1036" s="57"/>
      <c r="V1036" s="57"/>
      <c r="W1036" s="57"/>
      <c r="X1036" s="147" t="str">
        <f>IF(COUNTBLANK(D1036)=1,"",IF('order-admin-units'!$I$1&lt;&gt;"y", "", IF(COUNTBLANK(K1036)=1, 'order-admin-units'!$B$1+1, VLOOKUP(K1036, ordercountry, 2))))</f>
        <v/>
      </c>
      <c r="Y1036" s="147" t="str">
        <f>IF(COUNTBLANK(D1036)=1,"",IF('order-admin-units'!$I$1&lt;&gt;"y", "", IF(COUNTBLANK(K1036:L1036)&gt;0, 'order-admin-units'!$B$2+1, VLOOKUP(K1036&amp;"@"&amp;L1036, orderadmin, 2))))</f>
        <v/>
      </c>
      <c r="Z1036" s="147" t="str">
        <f t="shared" si="116"/>
        <v/>
      </c>
      <c r="AA1036" s="147" t="str">
        <f t="shared" si="117"/>
        <v/>
      </c>
      <c r="AB1036" s="147" t="str">
        <f t="shared" si="118"/>
        <v/>
      </c>
      <c r="AC1036" s="147" t="str">
        <f t="shared" si="114"/>
        <v/>
      </c>
      <c r="AD1036" s="11" t="str">
        <f t="shared" si="119"/>
        <v/>
      </c>
      <c r="AE1036" s="11" t="str">
        <f t="array" ref="AE1036">IF(COUNTBLANK(D1036)=1,"",IF(OR($H$2="y",$H$2="m"),IF(AA1036=AA1035,IF(OR(AB1036=$AB$4:$AB1035)=FALSE,AE1035&amp;C1036,AE1035),"("&amp;C1036)&amp;IF(AA1036=AA1037,IF(OR(AB1037=$AB$4:$AB1036)=FALSE,", ",""),") "),""))</f>
        <v/>
      </c>
      <c r="AF1036" s="11" t="str">
        <f t="array" ref="AF1036">IF((COUNTBLANK(D1036)=0)*OR($H$2="y",$H$2="m"),IFERROR(LEFT(C1036, FIND(" ",C1036)-1), C1036),"")</f>
        <v/>
      </c>
      <c r="AG1036" s="11" t="str">
        <f t="array" ref="AG1036">IF(COUNTBLANK(D1036)=1,"",IF(OR($H$2="y",$H$2="m"),IF(AA1036=AA1035,IF(OR(AC1036=$AC$4:$AC1035)=FALSE,AG1035&amp;AF1036,AG1035),"("&amp;AF1036)&amp;IF(AA1036=AA1037,IF(OR(AC1037=$AC$4:$AC1036)=FALSE,", ",""),") "),""))</f>
        <v/>
      </c>
      <c r="AH1036" s="10" t="str">
        <f>IF((COUNTBLANK(D1036)=1),"",IF(D1036=D1035,AH1035,"")&amp;IF(B1035&lt;&gt;B1036,((IF(COUNTBLANK(E1036)=1,$D$3&amp;"Non-type material: "&amp;$D$3,$D$3&amp;INDEX('type-categories'!$A$2:$B$100,MATCH(E1036,'type-categories'!$A$2:$A$100,0),2)&amp;$D$3))),"")&amp;(IF(K1036&lt;&gt;K1035,$C$2&amp;UPPER(K1036)&amp;$C$2&amp;$K$3&amp;" ",(IF(B1036&lt;&gt;B1035,$C$2&amp;UPPER(K1036)&amp;$C$2&amp;$K$3&amp;" ",""))))&amp;IF((AA1036&lt;&gt;AA1037)*($H$2="y"),AD1036&amp;AE1036,IF((AA1036&lt;&gt;AA1037)*($H$2="m"),AD1036&amp;AG1036,IF(($H$2&lt;&gt;"m")*($H$2&lt;&gt;"Y"),(IF(F1036=0,"",F1036&amp;" "&amp;$F$4&amp;" "))&amp;(IF(G1036=0,"",G1036&amp;" "&amp;$G$4&amp;" "))&amp;(IF(H1036=0,"",H1036&amp;" "&amp;H$4&amp;" "))&amp;(IF(I1036=0,"",I1036&amp;" "&amp;$I$4&amp;" "))&amp;(IF(J1036=0,"",J1036&amp;" "&amp;$J$4&amp;" ")),"")))&amp;"; "&amp;IF((B1036=B1035)*(AA1036=AA1035), "same collecting data; ", IF((B1036=B1035)*(Z1035=Z1036),"same locality; ",(IF(COUNTBLANK(L1036)=1,"",$D$2&amp;L1036&amp;$L$3&amp;" "&amp;$D$2))&amp;(IF(COUNTBLANK(M1036)=1,"",$E$2&amp;M1036&amp;$E$2&amp;", "))&amp;(IF(COUNTBLANK(N1036)=1,"",N1036&amp;"; "))&amp;(IF(COUNTBLANK(O1036)=1,"",O1036&amp;"; ")))&amp;(IF(COUNTBLANK(P1036)=1,"",P1036&amp;"; "))&amp;(IF(COUNTBLANK(Q1036)=1,"",Q1036&amp;"; "))&amp;(IF(COUNTBLANK(R1036)=1,"",R1036&amp;"m, "))&amp;IF((COUNTBLANK(S1036)=0)*(S1036&lt;&gt;S1035), S1036&amp;"; ","")&amp;(IF(COUNTBLANK(U1036)=1,"",U1036&amp;"; "))&amp;(IF(COUNTBLANK(T1036)=1,"",IF(COUNTBLANK(F$2)=1,T1036&amp;"; ",T1036&amp;" "&amp;F$2&amp;"; "))))&amp;(IF(COUNTBLANK(V1036)=1,"",V1036&amp;"; "))&amp;IF((COUNTBLANK(C1036)=1),"",C1036)&amp;IF((B1036=B1037)*(K1036=K1037)*(L1036=L1037)*(M1036=M1037),IF(($H$2&lt;&gt;"m")*($H$2&lt;&gt;"Y"), " • ", IF((ISNUMBER(FIND(")",AE1036))), " • ", "")),IF((B1036=B1037)*(K1036=K1037)," • ",". ")))</f>
        <v/>
      </c>
      <c r="AI1036" s="1"/>
    </row>
    <row r="1037" spans="1:35" x14ac:dyDescent="0.25">
      <c r="A1037" s="3" t="str">
        <f t="shared" si="115"/>
        <v/>
      </c>
      <c r="B1037" s="53" t="str">
        <f t="shared" si="113"/>
        <v/>
      </c>
      <c r="C1037" s="57"/>
      <c r="D1037" s="57"/>
      <c r="E1037" s="57"/>
      <c r="F1037" s="57"/>
      <c r="G1037" s="57"/>
      <c r="H1037" s="57"/>
      <c r="I1037" s="57"/>
      <c r="J1037" s="57"/>
      <c r="K1037" s="57"/>
      <c r="L1037" s="57"/>
      <c r="M1037" s="54"/>
      <c r="N1037" s="57"/>
      <c r="O1037" s="58"/>
      <c r="P1037" s="58"/>
      <c r="Q1037" s="58"/>
      <c r="R1037" s="58"/>
      <c r="S1037" s="54"/>
      <c r="T1037" s="57"/>
      <c r="U1037" s="57"/>
      <c r="V1037" s="57"/>
      <c r="W1037" s="57"/>
      <c r="X1037" s="147" t="str">
        <f>IF(COUNTBLANK(D1037)=1,"",IF('order-admin-units'!$I$1&lt;&gt;"y", "", IF(COUNTBLANK(K1037)=1, 'order-admin-units'!$B$1+1, VLOOKUP(K1037, ordercountry, 2))))</f>
        <v/>
      </c>
      <c r="Y1037" s="147" t="str">
        <f>IF(COUNTBLANK(D1037)=1,"",IF('order-admin-units'!$I$1&lt;&gt;"y", "", IF(COUNTBLANK(K1037:L1037)&gt;0, 'order-admin-units'!$B$2+1, VLOOKUP(K1037&amp;"@"&amp;L1037, orderadmin, 2))))</f>
        <v/>
      </c>
      <c r="Z1037" s="147" t="str">
        <f t="shared" si="116"/>
        <v/>
      </c>
      <c r="AA1037" s="147" t="str">
        <f t="shared" si="117"/>
        <v/>
      </c>
      <c r="AB1037" s="147" t="str">
        <f t="shared" si="118"/>
        <v/>
      </c>
      <c r="AC1037" s="147" t="str">
        <f t="shared" si="114"/>
        <v/>
      </c>
      <c r="AD1037" s="11" t="str">
        <f t="shared" si="119"/>
        <v/>
      </c>
      <c r="AE1037" s="11" t="str">
        <f t="array" ref="AE1037">IF(COUNTBLANK(D1037)=1,"",IF(OR($H$2="y",$H$2="m"),IF(AA1037=AA1036,IF(OR(AB1037=$AB$4:$AB1036)=FALSE,AE1036&amp;C1037,AE1036),"("&amp;C1037)&amp;IF(AA1037=AA1038,IF(OR(AB1038=$AB$4:$AB1037)=FALSE,", ",""),") "),""))</f>
        <v/>
      </c>
      <c r="AF1037" s="11" t="str">
        <f t="array" ref="AF1037">IF((COUNTBLANK(D1037)=0)*OR($H$2="y",$H$2="m"),IFERROR(LEFT(C1037, FIND(" ",C1037)-1), C1037),"")</f>
        <v/>
      </c>
      <c r="AG1037" s="11" t="str">
        <f t="array" ref="AG1037">IF(COUNTBLANK(D1037)=1,"",IF(OR($H$2="y",$H$2="m"),IF(AA1037=AA1036,IF(OR(AC1037=$AC$4:$AC1036)=FALSE,AG1036&amp;AF1037,AG1036),"("&amp;AF1037)&amp;IF(AA1037=AA1038,IF(OR(AC1038=$AC$4:$AC1037)=FALSE,", ",""),") "),""))</f>
        <v/>
      </c>
      <c r="AH1037" s="10" t="str">
        <f>IF((COUNTBLANK(D1037)=1),"",IF(D1037=D1036,AH1036,"")&amp;IF(B1036&lt;&gt;B1037,((IF(COUNTBLANK(E1037)=1,$D$3&amp;"Non-type material: "&amp;$D$3,$D$3&amp;INDEX('type-categories'!$A$2:$B$100,MATCH(E1037,'type-categories'!$A$2:$A$100,0),2)&amp;$D$3))),"")&amp;(IF(K1037&lt;&gt;K1036,$C$2&amp;UPPER(K1037)&amp;$C$2&amp;$K$3&amp;" ",(IF(B1037&lt;&gt;B1036,$C$2&amp;UPPER(K1037)&amp;$C$2&amp;$K$3&amp;" ",""))))&amp;IF((AA1037&lt;&gt;AA1038)*($H$2="y"),AD1037&amp;AE1037,IF((AA1037&lt;&gt;AA1038)*($H$2="m"),AD1037&amp;AG1037,IF(($H$2&lt;&gt;"m")*($H$2&lt;&gt;"Y"),(IF(F1037=0,"",F1037&amp;" "&amp;$F$4&amp;" "))&amp;(IF(G1037=0,"",G1037&amp;" "&amp;$G$4&amp;" "))&amp;(IF(H1037=0,"",H1037&amp;" "&amp;H$4&amp;" "))&amp;(IF(I1037=0,"",I1037&amp;" "&amp;$I$4&amp;" "))&amp;(IF(J1037=0,"",J1037&amp;" "&amp;$J$4&amp;" ")),"")))&amp;"; "&amp;IF((B1037=B1036)*(AA1037=AA1036), "same collecting data; ", IF((B1037=B1036)*(Z1036=Z1037),"same locality; ",(IF(COUNTBLANK(L1037)=1,"",$D$2&amp;L1037&amp;$L$3&amp;" "&amp;$D$2))&amp;(IF(COUNTBLANK(M1037)=1,"",$E$2&amp;M1037&amp;$E$2&amp;", "))&amp;(IF(COUNTBLANK(N1037)=1,"",N1037&amp;"; "))&amp;(IF(COUNTBLANK(O1037)=1,"",O1037&amp;"; ")))&amp;(IF(COUNTBLANK(P1037)=1,"",P1037&amp;"; "))&amp;(IF(COUNTBLANK(Q1037)=1,"",Q1037&amp;"; "))&amp;(IF(COUNTBLANK(R1037)=1,"",R1037&amp;"m, "))&amp;IF((COUNTBLANK(S1037)=0)*(S1037&lt;&gt;S1036), S1037&amp;"; ","")&amp;(IF(COUNTBLANK(U1037)=1,"",U1037&amp;"; "))&amp;(IF(COUNTBLANK(T1037)=1,"",IF(COUNTBLANK(F$2)=1,T1037&amp;"; ",T1037&amp;" "&amp;F$2&amp;"; "))))&amp;(IF(COUNTBLANK(V1037)=1,"",V1037&amp;"; "))&amp;IF((COUNTBLANK(C1037)=1),"",C1037)&amp;IF((B1037=B1038)*(K1037=K1038)*(L1037=L1038)*(M1037=M1038),IF(($H$2&lt;&gt;"m")*($H$2&lt;&gt;"Y"), " • ", IF((ISNUMBER(FIND(")",AE1037))), " • ", "")),IF((B1037=B1038)*(K1037=K1038)," • ",". ")))</f>
        <v/>
      </c>
      <c r="AI1037" s="1"/>
    </row>
    <row r="1038" spans="1:35" x14ac:dyDescent="0.25">
      <c r="A1038" s="3" t="str">
        <f t="shared" si="115"/>
        <v/>
      </c>
      <c r="B1038" s="53" t="str">
        <f t="shared" si="113"/>
        <v/>
      </c>
      <c r="C1038" s="57"/>
      <c r="D1038" s="57"/>
      <c r="E1038" s="57"/>
      <c r="F1038" s="57"/>
      <c r="G1038" s="57"/>
      <c r="H1038" s="57"/>
      <c r="I1038" s="57"/>
      <c r="J1038" s="57"/>
      <c r="K1038" s="57"/>
      <c r="L1038" s="57"/>
      <c r="M1038" s="54"/>
      <c r="N1038" s="57"/>
      <c r="O1038" s="58"/>
      <c r="P1038" s="58"/>
      <c r="Q1038" s="58"/>
      <c r="R1038" s="58"/>
      <c r="S1038" s="54"/>
      <c r="T1038" s="57"/>
      <c r="U1038" s="57"/>
      <c r="V1038" s="57"/>
      <c r="W1038" s="57"/>
      <c r="X1038" s="147" t="str">
        <f>IF(COUNTBLANK(D1038)=1,"",IF('order-admin-units'!$I$1&lt;&gt;"y", "", IF(COUNTBLANK(K1038)=1, 'order-admin-units'!$B$1+1, VLOOKUP(K1038, ordercountry, 2))))</f>
        <v/>
      </c>
      <c r="Y1038" s="147" t="str">
        <f>IF(COUNTBLANK(D1038)=1,"",IF('order-admin-units'!$I$1&lt;&gt;"y", "", IF(COUNTBLANK(K1038:L1038)&gt;0, 'order-admin-units'!$B$2+1, VLOOKUP(K1038&amp;"@"&amp;L1038, orderadmin, 2))))</f>
        <v/>
      </c>
      <c r="Z1038" s="147" t="str">
        <f t="shared" si="116"/>
        <v/>
      </c>
      <c r="AA1038" s="147" t="str">
        <f t="shared" si="117"/>
        <v/>
      </c>
      <c r="AB1038" s="147" t="str">
        <f t="shared" si="118"/>
        <v/>
      </c>
      <c r="AC1038" s="147" t="str">
        <f t="shared" si="114"/>
        <v/>
      </c>
      <c r="AD1038" s="11" t="str">
        <f t="shared" si="119"/>
        <v/>
      </c>
      <c r="AE1038" s="11" t="str">
        <f t="array" ref="AE1038">IF(COUNTBLANK(D1038)=1,"",IF(OR($H$2="y",$H$2="m"),IF(AA1038=AA1037,IF(OR(AB1038=$AB$4:$AB1037)=FALSE,AE1037&amp;C1038,AE1037),"("&amp;C1038)&amp;IF(AA1038=AA1039,IF(OR(AB1039=$AB$4:$AB1038)=FALSE,", ",""),") "),""))</f>
        <v/>
      </c>
      <c r="AF1038" s="11" t="str">
        <f t="array" ref="AF1038">IF((COUNTBLANK(D1038)=0)*OR($H$2="y",$H$2="m"),IFERROR(LEFT(C1038, FIND(" ",C1038)-1), C1038),"")</f>
        <v/>
      </c>
      <c r="AG1038" s="11" t="str">
        <f t="array" ref="AG1038">IF(COUNTBLANK(D1038)=1,"",IF(OR($H$2="y",$H$2="m"),IF(AA1038=AA1037,IF(OR(AC1038=$AC$4:$AC1037)=FALSE,AG1037&amp;AF1038,AG1037),"("&amp;AF1038)&amp;IF(AA1038=AA1039,IF(OR(AC1039=$AC$4:$AC1038)=FALSE,", ",""),") "),""))</f>
        <v/>
      </c>
      <c r="AH1038" s="10" t="str">
        <f>IF((COUNTBLANK(D1038)=1),"",IF(D1038=D1037,AH1037,"")&amp;IF(B1037&lt;&gt;B1038,((IF(COUNTBLANK(E1038)=1,$D$3&amp;"Non-type material: "&amp;$D$3,$D$3&amp;INDEX('type-categories'!$A$2:$B$100,MATCH(E1038,'type-categories'!$A$2:$A$100,0),2)&amp;$D$3))),"")&amp;(IF(K1038&lt;&gt;K1037,$C$2&amp;UPPER(K1038)&amp;$C$2&amp;$K$3&amp;" ",(IF(B1038&lt;&gt;B1037,$C$2&amp;UPPER(K1038)&amp;$C$2&amp;$K$3&amp;" ",""))))&amp;IF((AA1038&lt;&gt;AA1039)*($H$2="y"),AD1038&amp;AE1038,IF((AA1038&lt;&gt;AA1039)*($H$2="m"),AD1038&amp;AG1038,IF(($H$2&lt;&gt;"m")*($H$2&lt;&gt;"Y"),(IF(F1038=0,"",F1038&amp;" "&amp;$F$4&amp;" "))&amp;(IF(G1038=0,"",G1038&amp;" "&amp;$G$4&amp;" "))&amp;(IF(H1038=0,"",H1038&amp;" "&amp;H$4&amp;" "))&amp;(IF(I1038=0,"",I1038&amp;" "&amp;$I$4&amp;" "))&amp;(IF(J1038=0,"",J1038&amp;" "&amp;$J$4&amp;" ")),"")))&amp;"; "&amp;IF((B1038=B1037)*(AA1038=AA1037), "same collecting data; ", IF((B1038=B1037)*(Z1037=Z1038),"same locality; ",(IF(COUNTBLANK(L1038)=1,"",$D$2&amp;L1038&amp;$L$3&amp;" "&amp;$D$2))&amp;(IF(COUNTBLANK(M1038)=1,"",$E$2&amp;M1038&amp;$E$2&amp;", "))&amp;(IF(COUNTBLANK(N1038)=1,"",N1038&amp;"; "))&amp;(IF(COUNTBLANK(O1038)=1,"",O1038&amp;"; ")))&amp;(IF(COUNTBLANK(P1038)=1,"",P1038&amp;"; "))&amp;(IF(COUNTBLANK(Q1038)=1,"",Q1038&amp;"; "))&amp;(IF(COUNTBLANK(R1038)=1,"",R1038&amp;"m, "))&amp;IF((COUNTBLANK(S1038)=0)*(S1038&lt;&gt;S1037), S1038&amp;"; ","")&amp;(IF(COUNTBLANK(U1038)=1,"",U1038&amp;"; "))&amp;(IF(COUNTBLANK(T1038)=1,"",IF(COUNTBLANK(F$2)=1,T1038&amp;"; ",T1038&amp;" "&amp;F$2&amp;"; "))))&amp;(IF(COUNTBLANK(V1038)=1,"",V1038&amp;"; "))&amp;IF((COUNTBLANK(C1038)=1),"",C1038)&amp;IF((B1038=B1039)*(K1038=K1039)*(L1038=L1039)*(M1038=M1039),IF(($H$2&lt;&gt;"m")*($H$2&lt;&gt;"Y"), " • ", IF((ISNUMBER(FIND(")",AE1038))), " • ", "")),IF((B1038=B1039)*(K1038=K1039)," • ",". ")))</f>
        <v/>
      </c>
      <c r="AI1038" s="1"/>
    </row>
    <row r="1039" spans="1:35" x14ac:dyDescent="0.25">
      <c r="A1039" s="3" t="str">
        <f t="shared" si="115"/>
        <v/>
      </c>
      <c r="B1039" s="53" t="str">
        <f t="shared" si="113"/>
        <v/>
      </c>
      <c r="C1039" s="57"/>
      <c r="D1039" s="57"/>
      <c r="E1039" s="57"/>
      <c r="F1039" s="57"/>
      <c r="G1039" s="57"/>
      <c r="H1039" s="57"/>
      <c r="I1039" s="57"/>
      <c r="J1039" s="57"/>
      <c r="K1039" s="57"/>
      <c r="L1039" s="57"/>
      <c r="M1039" s="54"/>
      <c r="N1039" s="57"/>
      <c r="O1039" s="58"/>
      <c r="P1039" s="58"/>
      <c r="Q1039" s="58"/>
      <c r="R1039" s="58"/>
      <c r="S1039" s="54"/>
      <c r="T1039" s="57"/>
      <c r="U1039" s="57"/>
      <c r="V1039" s="57"/>
      <c r="W1039" s="57"/>
      <c r="X1039" s="147" t="str">
        <f>IF(COUNTBLANK(D1039)=1,"",IF('order-admin-units'!$I$1&lt;&gt;"y", "", IF(COUNTBLANK(K1039)=1, 'order-admin-units'!$B$1+1, VLOOKUP(K1039, ordercountry, 2))))</f>
        <v/>
      </c>
      <c r="Y1039" s="147" t="str">
        <f>IF(COUNTBLANK(D1039)=1,"",IF('order-admin-units'!$I$1&lt;&gt;"y", "", IF(COUNTBLANK(K1039:L1039)&gt;0, 'order-admin-units'!$B$2+1, VLOOKUP(K1039&amp;"@"&amp;L1039, orderadmin, 2))))</f>
        <v/>
      </c>
      <c r="Z1039" s="147" t="str">
        <f t="shared" si="116"/>
        <v/>
      </c>
      <c r="AA1039" s="147" t="str">
        <f t="shared" si="117"/>
        <v/>
      </c>
      <c r="AB1039" s="147" t="str">
        <f t="shared" si="118"/>
        <v/>
      </c>
      <c r="AC1039" s="147" t="str">
        <f t="shared" si="114"/>
        <v/>
      </c>
      <c r="AD1039" s="11" t="str">
        <f t="shared" si="119"/>
        <v/>
      </c>
      <c r="AE1039" s="11" t="str">
        <f t="array" ref="AE1039">IF(COUNTBLANK(D1039)=1,"",IF(OR($H$2="y",$H$2="m"),IF(AA1039=AA1038,IF(OR(AB1039=$AB$4:$AB1038)=FALSE,AE1038&amp;C1039,AE1038),"("&amp;C1039)&amp;IF(AA1039=AA1040,IF(OR(AB1040=$AB$4:$AB1039)=FALSE,", ",""),") "),""))</f>
        <v/>
      </c>
      <c r="AF1039" s="11" t="str">
        <f t="array" ref="AF1039">IF((COUNTBLANK(D1039)=0)*OR($H$2="y",$H$2="m"),IFERROR(LEFT(C1039, FIND(" ",C1039)-1), C1039),"")</f>
        <v/>
      </c>
      <c r="AG1039" s="11" t="str">
        <f t="array" ref="AG1039">IF(COUNTBLANK(D1039)=1,"",IF(OR($H$2="y",$H$2="m"),IF(AA1039=AA1038,IF(OR(AC1039=$AC$4:$AC1038)=FALSE,AG1038&amp;AF1039,AG1038),"("&amp;AF1039)&amp;IF(AA1039=AA1040,IF(OR(AC1040=$AC$4:$AC1039)=FALSE,", ",""),") "),""))</f>
        <v/>
      </c>
      <c r="AH1039" s="10" t="str">
        <f>IF((COUNTBLANK(D1039)=1),"",IF(D1039=D1038,AH1038,"")&amp;IF(B1038&lt;&gt;B1039,((IF(COUNTBLANK(E1039)=1,$D$3&amp;"Non-type material: "&amp;$D$3,$D$3&amp;INDEX('type-categories'!$A$2:$B$100,MATCH(E1039,'type-categories'!$A$2:$A$100,0),2)&amp;$D$3))),"")&amp;(IF(K1039&lt;&gt;K1038,$C$2&amp;UPPER(K1039)&amp;$C$2&amp;$K$3&amp;" ",(IF(B1039&lt;&gt;B1038,$C$2&amp;UPPER(K1039)&amp;$C$2&amp;$K$3&amp;" ",""))))&amp;IF((AA1039&lt;&gt;AA1040)*($H$2="y"),AD1039&amp;AE1039,IF((AA1039&lt;&gt;AA1040)*($H$2="m"),AD1039&amp;AG1039,IF(($H$2&lt;&gt;"m")*($H$2&lt;&gt;"Y"),(IF(F1039=0,"",F1039&amp;" "&amp;$F$4&amp;" "))&amp;(IF(G1039=0,"",G1039&amp;" "&amp;$G$4&amp;" "))&amp;(IF(H1039=0,"",H1039&amp;" "&amp;H$4&amp;" "))&amp;(IF(I1039=0,"",I1039&amp;" "&amp;$I$4&amp;" "))&amp;(IF(J1039=0,"",J1039&amp;" "&amp;$J$4&amp;" ")),"")))&amp;"; "&amp;IF((B1039=B1038)*(AA1039=AA1038), "same collecting data; ", IF((B1039=B1038)*(Z1038=Z1039),"same locality; ",(IF(COUNTBLANK(L1039)=1,"",$D$2&amp;L1039&amp;$L$3&amp;" "&amp;$D$2))&amp;(IF(COUNTBLANK(M1039)=1,"",$E$2&amp;M1039&amp;$E$2&amp;", "))&amp;(IF(COUNTBLANK(N1039)=1,"",N1039&amp;"; "))&amp;(IF(COUNTBLANK(O1039)=1,"",O1039&amp;"; ")))&amp;(IF(COUNTBLANK(P1039)=1,"",P1039&amp;"; "))&amp;(IF(COUNTBLANK(Q1039)=1,"",Q1039&amp;"; "))&amp;(IF(COUNTBLANK(R1039)=1,"",R1039&amp;"m, "))&amp;IF((COUNTBLANK(S1039)=0)*(S1039&lt;&gt;S1038), S1039&amp;"; ","")&amp;(IF(COUNTBLANK(U1039)=1,"",U1039&amp;"; "))&amp;(IF(COUNTBLANK(T1039)=1,"",IF(COUNTBLANK(F$2)=1,T1039&amp;"; ",T1039&amp;" "&amp;F$2&amp;"; "))))&amp;(IF(COUNTBLANK(V1039)=1,"",V1039&amp;"; "))&amp;IF((COUNTBLANK(C1039)=1),"",C1039)&amp;IF((B1039=B1040)*(K1039=K1040)*(L1039=L1040)*(M1039=M1040),IF(($H$2&lt;&gt;"m")*($H$2&lt;&gt;"Y"), " • ", IF((ISNUMBER(FIND(")",AE1039))), " • ", "")),IF((B1039=B1040)*(K1039=K1040)," • ",". ")))</f>
        <v/>
      </c>
      <c r="AI1039" s="1"/>
    </row>
    <row r="1040" spans="1:35" x14ac:dyDescent="0.25">
      <c r="A1040" s="3" t="str">
        <f t="shared" si="115"/>
        <v/>
      </c>
      <c r="B1040" s="53" t="str">
        <f t="shared" si="113"/>
        <v/>
      </c>
      <c r="C1040" s="57"/>
      <c r="D1040" s="57"/>
      <c r="E1040" s="57"/>
      <c r="F1040" s="57"/>
      <c r="G1040" s="57"/>
      <c r="H1040" s="57"/>
      <c r="I1040" s="57"/>
      <c r="J1040" s="57"/>
      <c r="K1040" s="57"/>
      <c r="L1040" s="57"/>
      <c r="M1040" s="54"/>
      <c r="N1040" s="57"/>
      <c r="O1040" s="58"/>
      <c r="P1040" s="58"/>
      <c r="Q1040" s="58"/>
      <c r="R1040" s="58"/>
      <c r="S1040" s="54"/>
      <c r="T1040" s="57"/>
      <c r="U1040" s="57"/>
      <c r="V1040" s="57"/>
      <c r="W1040" s="57"/>
      <c r="X1040" s="147" t="str">
        <f>IF(COUNTBLANK(D1040)=1,"",IF('order-admin-units'!$I$1&lt;&gt;"y", "", IF(COUNTBLANK(K1040)=1, 'order-admin-units'!$B$1+1, VLOOKUP(K1040, ordercountry, 2))))</f>
        <v/>
      </c>
      <c r="Y1040" s="147" t="str">
        <f>IF(COUNTBLANK(D1040)=1,"",IF('order-admin-units'!$I$1&lt;&gt;"y", "", IF(COUNTBLANK(K1040:L1040)&gt;0, 'order-admin-units'!$B$2+1, VLOOKUP(K1040&amp;"@"&amp;L1040, orderadmin, 2))))</f>
        <v/>
      </c>
      <c r="Z1040" s="147" t="str">
        <f t="shared" si="116"/>
        <v/>
      </c>
      <c r="AA1040" s="147" t="str">
        <f t="shared" si="117"/>
        <v/>
      </c>
      <c r="AB1040" s="147" t="str">
        <f t="shared" si="118"/>
        <v/>
      </c>
      <c r="AC1040" s="147" t="str">
        <f t="shared" si="114"/>
        <v/>
      </c>
      <c r="AD1040" s="11" t="str">
        <f t="shared" si="119"/>
        <v/>
      </c>
      <c r="AE1040" s="11" t="str">
        <f t="array" ref="AE1040">IF(COUNTBLANK(D1040)=1,"",IF(OR($H$2="y",$H$2="m"),IF(AA1040=AA1039,IF(OR(AB1040=$AB$4:$AB1039)=FALSE,AE1039&amp;C1040,AE1039),"("&amp;C1040)&amp;IF(AA1040=AA1041,IF(OR(AB1041=$AB$4:$AB1040)=FALSE,", ",""),") "),""))</f>
        <v/>
      </c>
      <c r="AF1040" s="11" t="str">
        <f t="array" ref="AF1040">IF((COUNTBLANK(D1040)=0)*OR($H$2="y",$H$2="m"),IFERROR(LEFT(C1040, FIND(" ",C1040)-1), C1040),"")</f>
        <v/>
      </c>
      <c r="AG1040" s="11" t="str">
        <f t="array" ref="AG1040">IF(COUNTBLANK(D1040)=1,"",IF(OR($H$2="y",$H$2="m"),IF(AA1040=AA1039,IF(OR(AC1040=$AC$4:$AC1039)=FALSE,AG1039&amp;AF1040,AG1039),"("&amp;AF1040)&amp;IF(AA1040=AA1041,IF(OR(AC1041=$AC$4:$AC1040)=FALSE,", ",""),") "),""))</f>
        <v/>
      </c>
      <c r="AH1040" s="10" t="str">
        <f>IF((COUNTBLANK(D1040)=1),"",IF(D1040=D1039,AH1039,"")&amp;IF(B1039&lt;&gt;B1040,((IF(COUNTBLANK(E1040)=1,$D$3&amp;"Non-type material: "&amp;$D$3,$D$3&amp;INDEX('type-categories'!$A$2:$B$100,MATCH(E1040,'type-categories'!$A$2:$A$100,0),2)&amp;$D$3))),"")&amp;(IF(K1040&lt;&gt;K1039,$C$2&amp;UPPER(K1040)&amp;$C$2&amp;$K$3&amp;" ",(IF(B1040&lt;&gt;B1039,$C$2&amp;UPPER(K1040)&amp;$C$2&amp;$K$3&amp;" ",""))))&amp;IF((AA1040&lt;&gt;AA1041)*($H$2="y"),AD1040&amp;AE1040,IF((AA1040&lt;&gt;AA1041)*($H$2="m"),AD1040&amp;AG1040,IF(($H$2&lt;&gt;"m")*($H$2&lt;&gt;"Y"),(IF(F1040=0,"",F1040&amp;" "&amp;$F$4&amp;" "))&amp;(IF(G1040=0,"",G1040&amp;" "&amp;$G$4&amp;" "))&amp;(IF(H1040=0,"",H1040&amp;" "&amp;H$4&amp;" "))&amp;(IF(I1040=0,"",I1040&amp;" "&amp;$I$4&amp;" "))&amp;(IF(J1040=0,"",J1040&amp;" "&amp;$J$4&amp;" ")),"")))&amp;"; "&amp;IF((B1040=B1039)*(AA1040=AA1039), "same collecting data; ", IF((B1040=B1039)*(Z1039=Z1040),"same locality; ",(IF(COUNTBLANK(L1040)=1,"",$D$2&amp;L1040&amp;$L$3&amp;" "&amp;$D$2))&amp;(IF(COUNTBLANK(M1040)=1,"",$E$2&amp;M1040&amp;$E$2&amp;", "))&amp;(IF(COUNTBLANK(N1040)=1,"",N1040&amp;"; "))&amp;(IF(COUNTBLANK(O1040)=1,"",O1040&amp;"; ")))&amp;(IF(COUNTBLANK(P1040)=1,"",P1040&amp;"; "))&amp;(IF(COUNTBLANK(Q1040)=1,"",Q1040&amp;"; "))&amp;(IF(COUNTBLANK(R1040)=1,"",R1040&amp;"m, "))&amp;IF((COUNTBLANK(S1040)=0)*(S1040&lt;&gt;S1039), S1040&amp;"; ","")&amp;(IF(COUNTBLANK(U1040)=1,"",U1040&amp;"; "))&amp;(IF(COUNTBLANK(T1040)=1,"",IF(COUNTBLANK(F$2)=1,T1040&amp;"; ",T1040&amp;" "&amp;F$2&amp;"; "))))&amp;(IF(COUNTBLANK(V1040)=1,"",V1040&amp;"; "))&amp;IF((COUNTBLANK(C1040)=1),"",C1040)&amp;IF((B1040=B1041)*(K1040=K1041)*(L1040=L1041)*(M1040=M1041),IF(($H$2&lt;&gt;"m")*($H$2&lt;&gt;"Y"), " • ", IF((ISNUMBER(FIND(")",AE1040))), " • ", "")),IF((B1040=B1041)*(K1040=K1041)," • ",". ")))</f>
        <v/>
      </c>
      <c r="AI1040" s="1"/>
    </row>
    <row r="1041" spans="1:35" x14ac:dyDescent="0.25">
      <c r="A1041" s="3" t="str">
        <f t="shared" si="115"/>
        <v/>
      </c>
      <c r="B1041" s="53" t="str">
        <f t="shared" si="113"/>
        <v/>
      </c>
      <c r="C1041" s="57"/>
      <c r="D1041" s="57"/>
      <c r="E1041" s="57"/>
      <c r="F1041" s="57"/>
      <c r="G1041" s="57"/>
      <c r="H1041" s="57"/>
      <c r="I1041" s="57"/>
      <c r="J1041" s="57"/>
      <c r="K1041" s="57"/>
      <c r="L1041" s="57"/>
      <c r="M1041" s="54"/>
      <c r="N1041" s="57"/>
      <c r="O1041" s="58"/>
      <c r="P1041" s="58"/>
      <c r="Q1041" s="58"/>
      <c r="R1041" s="58"/>
      <c r="S1041" s="54"/>
      <c r="T1041" s="57"/>
      <c r="U1041" s="57"/>
      <c r="V1041" s="57"/>
      <c r="W1041" s="57"/>
      <c r="X1041" s="147" t="str">
        <f>IF(COUNTBLANK(D1041)=1,"",IF('order-admin-units'!$I$1&lt;&gt;"y", "", IF(COUNTBLANK(K1041)=1, 'order-admin-units'!$B$1+1, VLOOKUP(K1041, ordercountry, 2))))</f>
        <v/>
      </c>
      <c r="Y1041" s="147" t="str">
        <f>IF(COUNTBLANK(D1041)=1,"",IF('order-admin-units'!$I$1&lt;&gt;"y", "", IF(COUNTBLANK(K1041:L1041)&gt;0, 'order-admin-units'!$B$2+1, VLOOKUP(K1041&amp;"@"&amp;L1041, orderadmin, 2))))</f>
        <v/>
      </c>
      <c r="Z1041" s="147" t="str">
        <f t="shared" si="116"/>
        <v/>
      </c>
      <c r="AA1041" s="147" t="str">
        <f t="shared" si="117"/>
        <v/>
      </c>
      <c r="AB1041" s="147" t="str">
        <f t="shared" si="118"/>
        <v/>
      </c>
      <c r="AC1041" s="147" t="str">
        <f t="shared" si="114"/>
        <v/>
      </c>
      <c r="AD1041" s="11" t="str">
        <f t="shared" si="119"/>
        <v/>
      </c>
      <c r="AE1041" s="11" t="str">
        <f t="array" ref="AE1041">IF(COUNTBLANK(D1041)=1,"",IF(OR($H$2="y",$H$2="m"),IF(AA1041=AA1040,IF(OR(AB1041=$AB$4:$AB1040)=FALSE,AE1040&amp;C1041,AE1040),"("&amp;C1041)&amp;IF(AA1041=AA1042,IF(OR(AB1042=$AB$4:$AB1041)=FALSE,", ",""),") "),""))</f>
        <v/>
      </c>
      <c r="AF1041" s="11" t="str">
        <f t="array" ref="AF1041">IF((COUNTBLANK(D1041)=0)*OR($H$2="y",$H$2="m"),IFERROR(LEFT(C1041, FIND(" ",C1041)-1), C1041),"")</f>
        <v/>
      </c>
      <c r="AG1041" s="11" t="str">
        <f t="array" ref="AG1041">IF(COUNTBLANK(D1041)=1,"",IF(OR($H$2="y",$H$2="m"),IF(AA1041=AA1040,IF(OR(AC1041=$AC$4:$AC1040)=FALSE,AG1040&amp;AF1041,AG1040),"("&amp;AF1041)&amp;IF(AA1041=AA1042,IF(OR(AC1042=$AC$4:$AC1041)=FALSE,", ",""),") "),""))</f>
        <v/>
      </c>
      <c r="AH1041" s="10" t="str">
        <f>IF((COUNTBLANK(D1041)=1),"",IF(D1041=D1040,AH1040,"")&amp;IF(B1040&lt;&gt;B1041,((IF(COUNTBLANK(E1041)=1,$D$3&amp;"Non-type material: "&amp;$D$3,$D$3&amp;INDEX('type-categories'!$A$2:$B$100,MATCH(E1041,'type-categories'!$A$2:$A$100,0),2)&amp;$D$3))),"")&amp;(IF(K1041&lt;&gt;K1040,$C$2&amp;UPPER(K1041)&amp;$C$2&amp;$K$3&amp;" ",(IF(B1041&lt;&gt;B1040,$C$2&amp;UPPER(K1041)&amp;$C$2&amp;$K$3&amp;" ",""))))&amp;IF((AA1041&lt;&gt;AA1042)*($H$2="y"),AD1041&amp;AE1041,IF((AA1041&lt;&gt;AA1042)*($H$2="m"),AD1041&amp;AG1041,IF(($H$2&lt;&gt;"m")*($H$2&lt;&gt;"Y"),(IF(F1041=0,"",F1041&amp;" "&amp;$F$4&amp;" "))&amp;(IF(G1041=0,"",G1041&amp;" "&amp;$G$4&amp;" "))&amp;(IF(H1041=0,"",H1041&amp;" "&amp;H$4&amp;" "))&amp;(IF(I1041=0,"",I1041&amp;" "&amp;$I$4&amp;" "))&amp;(IF(J1041=0,"",J1041&amp;" "&amp;$J$4&amp;" ")),"")))&amp;"; "&amp;IF((B1041=B1040)*(AA1041=AA1040), "same collecting data; ", IF((B1041=B1040)*(Z1040=Z1041),"same locality; ",(IF(COUNTBLANK(L1041)=1,"",$D$2&amp;L1041&amp;$L$3&amp;" "&amp;$D$2))&amp;(IF(COUNTBLANK(M1041)=1,"",$E$2&amp;M1041&amp;$E$2&amp;", "))&amp;(IF(COUNTBLANK(N1041)=1,"",N1041&amp;"; "))&amp;(IF(COUNTBLANK(O1041)=1,"",O1041&amp;"; ")))&amp;(IF(COUNTBLANK(P1041)=1,"",P1041&amp;"; "))&amp;(IF(COUNTBLANK(Q1041)=1,"",Q1041&amp;"; "))&amp;(IF(COUNTBLANK(R1041)=1,"",R1041&amp;"m, "))&amp;IF((COUNTBLANK(S1041)=0)*(S1041&lt;&gt;S1040), S1041&amp;"; ","")&amp;(IF(COUNTBLANK(U1041)=1,"",U1041&amp;"; "))&amp;(IF(COUNTBLANK(T1041)=1,"",IF(COUNTBLANK(F$2)=1,T1041&amp;"; ",T1041&amp;" "&amp;F$2&amp;"; "))))&amp;(IF(COUNTBLANK(V1041)=1,"",V1041&amp;"; "))&amp;IF((COUNTBLANK(C1041)=1),"",C1041)&amp;IF((B1041=B1042)*(K1041=K1042)*(L1041=L1042)*(M1041=M1042),IF(($H$2&lt;&gt;"m")*($H$2&lt;&gt;"Y"), " • ", IF((ISNUMBER(FIND(")",AE1041))), " • ", "")),IF((B1041=B1042)*(K1041=K1042)," • ",". ")))</f>
        <v/>
      </c>
      <c r="AI1041" s="1"/>
    </row>
    <row r="1042" spans="1:35" x14ac:dyDescent="0.25">
      <c r="A1042" s="3" t="str">
        <f t="shared" si="115"/>
        <v/>
      </c>
      <c r="B1042" s="53" t="str">
        <f t="shared" si="113"/>
        <v/>
      </c>
      <c r="C1042" s="57"/>
      <c r="D1042" s="57"/>
      <c r="E1042" s="57"/>
      <c r="F1042" s="57"/>
      <c r="G1042" s="57"/>
      <c r="H1042" s="57"/>
      <c r="I1042" s="57"/>
      <c r="J1042" s="57"/>
      <c r="K1042" s="57"/>
      <c r="L1042" s="57"/>
      <c r="M1042" s="54"/>
      <c r="N1042" s="57"/>
      <c r="O1042" s="58"/>
      <c r="P1042" s="58"/>
      <c r="Q1042" s="58"/>
      <c r="R1042" s="58"/>
      <c r="S1042" s="54"/>
      <c r="T1042" s="57"/>
      <c r="U1042" s="57"/>
      <c r="V1042" s="57"/>
      <c r="W1042" s="57"/>
      <c r="X1042" s="147" t="str">
        <f>IF(COUNTBLANK(D1042)=1,"",IF('order-admin-units'!$I$1&lt;&gt;"y", "", IF(COUNTBLANK(K1042)=1, 'order-admin-units'!$B$1+1, VLOOKUP(K1042, ordercountry, 2))))</f>
        <v/>
      </c>
      <c r="Y1042" s="147" t="str">
        <f>IF(COUNTBLANK(D1042)=1,"",IF('order-admin-units'!$I$1&lt;&gt;"y", "", IF(COUNTBLANK(K1042:L1042)&gt;0, 'order-admin-units'!$B$2+1, VLOOKUP(K1042&amp;"@"&amp;L1042, orderadmin, 2))))</f>
        <v/>
      </c>
      <c r="Z1042" s="147" t="str">
        <f t="shared" si="116"/>
        <v/>
      </c>
      <c r="AA1042" s="147" t="str">
        <f t="shared" si="117"/>
        <v/>
      </c>
      <c r="AB1042" s="147" t="str">
        <f t="shared" si="118"/>
        <v/>
      </c>
      <c r="AC1042" s="147" t="str">
        <f t="shared" si="114"/>
        <v/>
      </c>
      <c r="AD1042" s="11" t="str">
        <f t="shared" si="119"/>
        <v/>
      </c>
      <c r="AE1042" s="11" t="str">
        <f t="array" ref="AE1042">IF(COUNTBLANK(D1042)=1,"",IF(OR($H$2="y",$H$2="m"),IF(AA1042=AA1041,IF(OR(AB1042=$AB$4:$AB1041)=FALSE,AE1041&amp;C1042,AE1041),"("&amp;C1042)&amp;IF(AA1042=AA1043,IF(OR(AB1043=$AB$4:$AB1042)=FALSE,", ",""),") "),""))</f>
        <v/>
      </c>
      <c r="AF1042" s="11" t="str">
        <f t="array" ref="AF1042">IF((COUNTBLANK(D1042)=0)*OR($H$2="y",$H$2="m"),IFERROR(LEFT(C1042, FIND(" ",C1042)-1), C1042),"")</f>
        <v/>
      </c>
      <c r="AG1042" s="11" t="str">
        <f t="array" ref="AG1042">IF(COUNTBLANK(D1042)=1,"",IF(OR($H$2="y",$H$2="m"),IF(AA1042=AA1041,IF(OR(AC1042=$AC$4:$AC1041)=FALSE,AG1041&amp;AF1042,AG1041),"("&amp;AF1042)&amp;IF(AA1042=AA1043,IF(OR(AC1043=$AC$4:$AC1042)=FALSE,", ",""),") "),""))</f>
        <v/>
      </c>
      <c r="AH1042" s="10" t="str">
        <f>IF((COUNTBLANK(D1042)=1),"",IF(D1042=D1041,AH1041,"")&amp;IF(B1041&lt;&gt;B1042,((IF(COUNTBLANK(E1042)=1,$D$3&amp;"Non-type material: "&amp;$D$3,$D$3&amp;INDEX('type-categories'!$A$2:$B$100,MATCH(E1042,'type-categories'!$A$2:$A$100,0),2)&amp;$D$3))),"")&amp;(IF(K1042&lt;&gt;K1041,$C$2&amp;UPPER(K1042)&amp;$C$2&amp;$K$3&amp;" ",(IF(B1042&lt;&gt;B1041,$C$2&amp;UPPER(K1042)&amp;$C$2&amp;$K$3&amp;" ",""))))&amp;IF((AA1042&lt;&gt;AA1043)*($H$2="y"),AD1042&amp;AE1042,IF((AA1042&lt;&gt;AA1043)*($H$2="m"),AD1042&amp;AG1042,IF(($H$2&lt;&gt;"m")*($H$2&lt;&gt;"Y"),(IF(F1042=0,"",F1042&amp;" "&amp;$F$4&amp;" "))&amp;(IF(G1042=0,"",G1042&amp;" "&amp;$G$4&amp;" "))&amp;(IF(H1042=0,"",H1042&amp;" "&amp;H$4&amp;" "))&amp;(IF(I1042=0,"",I1042&amp;" "&amp;$I$4&amp;" "))&amp;(IF(J1042=0,"",J1042&amp;" "&amp;$J$4&amp;" ")),"")))&amp;"; "&amp;IF((B1042=B1041)*(AA1042=AA1041), "same collecting data; ", IF((B1042=B1041)*(Z1041=Z1042),"same locality; ",(IF(COUNTBLANK(L1042)=1,"",$D$2&amp;L1042&amp;$L$3&amp;" "&amp;$D$2))&amp;(IF(COUNTBLANK(M1042)=1,"",$E$2&amp;M1042&amp;$E$2&amp;", "))&amp;(IF(COUNTBLANK(N1042)=1,"",N1042&amp;"; "))&amp;(IF(COUNTBLANK(O1042)=1,"",O1042&amp;"; ")))&amp;(IF(COUNTBLANK(P1042)=1,"",P1042&amp;"; "))&amp;(IF(COUNTBLANK(Q1042)=1,"",Q1042&amp;"; "))&amp;(IF(COUNTBLANK(R1042)=1,"",R1042&amp;"m, "))&amp;IF((COUNTBLANK(S1042)=0)*(S1042&lt;&gt;S1041), S1042&amp;"; ","")&amp;(IF(COUNTBLANK(U1042)=1,"",U1042&amp;"; "))&amp;(IF(COUNTBLANK(T1042)=1,"",IF(COUNTBLANK(F$2)=1,T1042&amp;"; ",T1042&amp;" "&amp;F$2&amp;"; "))))&amp;(IF(COUNTBLANK(V1042)=1,"",V1042&amp;"; "))&amp;IF((COUNTBLANK(C1042)=1),"",C1042)&amp;IF((B1042=B1043)*(K1042=K1043)*(L1042=L1043)*(M1042=M1043),IF(($H$2&lt;&gt;"m")*($H$2&lt;&gt;"Y"), " • ", IF((ISNUMBER(FIND(")",AE1042))), " • ", "")),IF((B1042=B1043)*(K1042=K1043)," • ",". ")))</f>
        <v/>
      </c>
      <c r="AI1042" s="1"/>
    </row>
    <row r="1043" spans="1:35" x14ac:dyDescent="0.25">
      <c r="A1043" s="3" t="str">
        <f t="shared" si="115"/>
        <v/>
      </c>
      <c r="B1043" s="53" t="str">
        <f t="shared" si="113"/>
        <v/>
      </c>
      <c r="C1043" s="57"/>
      <c r="D1043" s="57"/>
      <c r="E1043" s="57"/>
      <c r="F1043" s="57"/>
      <c r="G1043" s="57"/>
      <c r="H1043" s="57"/>
      <c r="I1043" s="57"/>
      <c r="J1043" s="57"/>
      <c r="K1043" s="57"/>
      <c r="L1043" s="57"/>
      <c r="M1043" s="54"/>
      <c r="N1043" s="57"/>
      <c r="O1043" s="58"/>
      <c r="P1043" s="58"/>
      <c r="Q1043" s="58"/>
      <c r="R1043" s="58"/>
      <c r="S1043" s="54"/>
      <c r="T1043" s="57"/>
      <c r="U1043" s="57"/>
      <c r="V1043" s="57"/>
      <c r="W1043" s="57"/>
      <c r="X1043" s="147" t="str">
        <f>IF(COUNTBLANK(D1043)=1,"",IF('order-admin-units'!$I$1&lt;&gt;"y", "", IF(COUNTBLANK(K1043)=1, 'order-admin-units'!$B$1+1, VLOOKUP(K1043, ordercountry, 2))))</f>
        <v/>
      </c>
      <c r="Y1043" s="147" t="str">
        <f>IF(COUNTBLANK(D1043)=1,"",IF('order-admin-units'!$I$1&lt;&gt;"y", "", IF(COUNTBLANK(K1043:L1043)&gt;0, 'order-admin-units'!$B$2+1, VLOOKUP(K1043&amp;"@"&amp;L1043, orderadmin, 2))))</f>
        <v/>
      </c>
      <c r="Z1043" s="147" t="str">
        <f t="shared" si="116"/>
        <v/>
      </c>
      <c r="AA1043" s="147" t="str">
        <f t="shared" si="117"/>
        <v/>
      </c>
      <c r="AB1043" s="147" t="str">
        <f t="shared" si="118"/>
        <v/>
      </c>
      <c r="AC1043" s="147" t="str">
        <f t="shared" si="114"/>
        <v/>
      </c>
      <c r="AD1043" s="11" t="str">
        <f t="shared" si="119"/>
        <v/>
      </c>
      <c r="AE1043" s="11" t="str">
        <f t="array" ref="AE1043">IF(COUNTBLANK(D1043)=1,"",IF(OR($H$2="y",$H$2="m"),IF(AA1043=AA1042,IF(OR(AB1043=$AB$4:$AB1042)=FALSE,AE1042&amp;C1043,AE1042),"("&amp;C1043)&amp;IF(AA1043=AA1044,IF(OR(AB1044=$AB$4:$AB1043)=FALSE,", ",""),") "),""))</f>
        <v/>
      </c>
      <c r="AF1043" s="11" t="str">
        <f t="array" ref="AF1043">IF((COUNTBLANK(D1043)=0)*OR($H$2="y",$H$2="m"),IFERROR(LEFT(C1043, FIND(" ",C1043)-1), C1043),"")</f>
        <v/>
      </c>
      <c r="AG1043" s="11" t="str">
        <f t="array" ref="AG1043">IF(COUNTBLANK(D1043)=1,"",IF(OR($H$2="y",$H$2="m"),IF(AA1043=AA1042,IF(OR(AC1043=$AC$4:$AC1042)=FALSE,AG1042&amp;AF1043,AG1042),"("&amp;AF1043)&amp;IF(AA1043=AA1044,IF(OR(AC1044=$AC$4:$AC1043)=FALSE,", ",""),") "),""))</f>
        <v/>
      </c>
      <c r="AH1043" s="10" t="str">
        <f>IF((COUNTBLANK(D1043)=1),"",IF(D1043=D1042,AH1042,"")&amp;IF(B1042&lt;&gt;B1043,((IF(COUNTBLANK(E1043)=1,$D$3&amp;"Non-type material: "&amp;$D$3,$D$3&amp;INDEX('type-categories'!$A$2:$B$100,MATCH(E1043,'type-categories'!$A$2:$A$100,0),2)&amp;$D$3))),"")&amp;(IF(K1043&lt;&gt;K1042,$C$2&amp;UPPER(K1043)&amp;$C$2&amp;$K$3&amp;" ",(IF(B1043&lt;&gt;B1042,$C$2&amp;UPPER(K1043)&amp;$C$2&amp;$K$3&amp;" ",""))))&amp;IF((AA1043&lt;&gt;AA1044)*($H$2="y"),AD1043&amp;AE1043,IF((AA1043&lt;&gt;AA1044)*($H$2="m"),AD1043&amp;AG1043,IF(($H$2&lt;&gt;"m")*($H$2&lt;&gt;"Y"),(IF(F1043=0,"",F1043&amp;" "&amp;$F$4&amp;" "))&amp;(IF(G1043=0,"",G1043&amp;" "&amp;$G$4&amp;" "))&amp;(IF(H1043=0,"",H1043&amp;" "&amp;H$4&amp;" "))&amp;(IF(I1043=0,"",I1043&amp;" "&amp;$I$4&amp;" "))&amp;(IF(J1043=0,"",J1043&amp;" "&amp;$J$4&amp;" ")),"")))&amp;"; "&amp;IF((B1043=B1042)*(AA1043=AA1042), "same collecting data; ", IF((B1043=B1042)*(Z1042=Z1043),"same locality; ",(IF(COUNTBLANK(L1043)=1,"",$D$2&amp;L1043&amp;$L$3&amp;" "&amp;$D$2))&amp;(IF(COUNTBLANK(M1043)=1,"",$E$2&amp;M1043&amp;$E$2&amp;", "))&amp;(IF(COUNTBLANK(N1043)=1,"",N1043&amp;"; "))&amp;(IF(COUNTBLANK(O1043)=1,"",O1043&amp;"; ")))&amp;(IF(COUNTBLANK(P1043)=1,"",P1043&amp;"; "))&amp;(IF(COUNTBLANK(Q1043)=1,"",Q1043&amp;"; "))&amp;(IF(COUNTBLANK(R1043)=1,"",R1043&amp;"m, "))&amp;IF((COUNTBLANK(S1043)=0)*(S1043&lt;&gt;S1042), S1043&amp;"; ","")&amp;(IF(COUNTBLANK(U1043)=1,"",U1043&amp;"; "))&amp;(IF(COUNTBLANK(T1043)=1,"",IF(COUNTBLANK(F$2)=1,T1043&amp;"; ",T1043&amp;" "&amp;F$2&amp;"; "))))&amp;(IF(COUNTBLANK(V1043)=1,"",V1043&amp;"; "))&amp;IF((COUNTBLANK(C1043)=1),"",C1043)&amp;IF((B1043=B1044)*(K1043=K1044)*(L1043=L1044)*(M1043=M1044),IF(($H$2&lt;&gt;"m")*($H$2&lt;&gt;"Y"), " • ", IF((ISNUMBER(FIND(")",AE1043))), " • ", "")),IF((B1043=B1044)*(K1043=K1044)," • ",". ")))</f>
        <v/>
      </c>
      <c r="AI1043" s="1"/>
    </row>
    <row r="1044" spans="1:35" x14ac:dyDescent="0.25">
      <c r="A1044" s="3" t="str">
        <f t="shared" si="115"/>
        <v/>
      </c>
      <c r="B1044" s="53" t="str">
        <f t="shared" si="113"/>
        <v/>
      </c>
      <c r="C1044" s="57"/>
      <c r="D1044" s="57"/>
      <c r="E1044" s="57"/>
      <c r="F1044" s="57"/>
      <c r="G1044" s="57"/>
      <c r="H1044" s="57"/>
      <c r="I1044" s="57"/>
      <c r="J1044" s="57"/>
      <c r="K1044" s="57"/>
      <c r="L1044" s="57"/>
      <c r="M1044" s="54"/>
      <c r="N1044" s="57"/>
      <c r="O1044" s="58"/>
      <c r="P1044" s="58"/>
      <c r="Q1044" s="58"/>
      <c r="R1044" s="58"/>
      <c r="S1044" s="54"/>
      <c r="T1044" s="57"/>
      <c r="U1044" s="57"/>
      <c r="V1044" s="57"/>
      <c r="W1044" s="57"/>
      <c r="X1044" s="147" t="str">
        <f>IF(COUNTBLANK(D1044)=1,"",IF('order-admin-units'!$I$1&lt;&gt;"y", "", IF(COUNTBLANK(K1044)=1, 'order-admin-units'!$B$1+1, VLOOKUP(K1044, ordercountry, 2))))</f>
        <v/>
      </c>
      <c r="Y1044" s="147" t="str">
        <f>IF(COUNTBLANK(D1044)=1,"",IF('order-admin-units'!$I$1&lt;&gt;"y", "", IF(COUNTBLANK(K1044:L1044)&gt;0, 'order-admin-units'!$B$2+1, VLOOKUP(K1044&amp;"@"&amp;L1044, orderadmin, 2))))</f>
        <v/>
      </c>
      <c r="Z1044" s="147" t="str">
        <f t="shared" si="116"/>
        <v/>
      </c>
      <c r="AA1044" s="147" t="str">
        <f t="shared" si="117"/>
        <v/>
      </c>
      <c r="AB1044" s="147" t="str">
        <f t="shared" si="118"/>
        <v/>
      </c>
      <c r="AC1044" s="147" t="str">
        <f t="shared" si="114"/>
        <v/>
      </c>
      <c r="AD1044" s="11" t="str">
        <f t="shared" si="119"/>
        <v/>
      </c>
      <c r="AE1044" s="11" t="str">
        <f t="array" ref="AE1044">IF(COUNTBLANK(D1044)=1,"",IF(OR($H$2="y",$H$2="m"),IF(AA1044=AA1043,IF(OR(AB1044=$AB$4:$AB1043)=FALSE,AE1043&amp;C1044,AE1043),"("&amp;C1044)&amp;IF(AA1044=AA1045,IF(OR(AB1045=$AB$4:$AB1044)=FALSE,", ",""),") "),""))</f>
        <v/>
      </c>
      <c r="AF1044" s="11" t="str">
        <f t="array" ref="AF1044">IF((COUNTBLANK(D1044)=0)*OR($H$2="y",$H$2="m"),IFERROR(LEFT(C1044, FIND(" ",C1044)-1), C1044),"")</f>
        <v/>
      </c>
      <c r="AG1044" s="11" t="str">
        <f t="array" ref="AG1044">IF(COUNTBLANK(D1044)=1,"",IF(OR($H$2="y",$H$2="m"),IF(AA1044=AA1043,IF(OR(AC1044=$AC$4:$AC1043)=FALSE,AG1043&amp;AF1044,AG1043),"("&amp;AF1044)&amp;IF(AA1044=AA1045,IF(OR(AC1045=$AC$4:$AC1044)=FALSE,", ",""),") "),""))</f>
        <v/>
      </c>
      <c r="AH1044" s="10" t="str">
        <f>IF((COUNTBLANK(D1044)=1),"",IF(D1044=D1043,AH1043,"")&amp;IF(B1043&lt;&gt;B1044,((IF(COUNTBLANK(E1044)=1,$D$3&amp;"Non-type material: "&amp;$D$3,$D$3&amp;INDEX('type-categories'!$A$2:$B$100,MATCH(E1044,'type-categories'!$A$2:$A$100,0),2)&amp;$D$3))),"")&amp;(IF(K1044&lt;&gt;K1043,$C$2&amp;UPPER(K1044)&amp;$C$2&amp;$K$3&amp;" ",(IF(B1044&lt;&gt;B1043,$C$2&amp;UPPER(K1044)&amp;$C$2&amp;$K$3&amp;" ",""))))&amp;IF((AA1044&lt;&gt;AA1045)*($H$2="y"),AD1044&amp;AE1044,IF((AA1044&lt;&gt;AA1045)*($H$2="m"),AD1044&amp;AG1044,IF(($H$2&lt;&gt;"m")*($H$2&lt;&gt;"Y"),(IF(F1044=0,"",F1044&amp;" "&amp;$F$4&amp;" "))&amp;(IF(G1044=0,"",G1044&amp;" "&amp;$G$4&amp;" "))&amp;(IF(H1044=0,"",H1044&amp;" "&amp;H$4&amp;" "))&amp;(IF(I1044=0,"",I1044&amp;" "&amp;$I$4&amp;" "))&amp;(IF(J1044=0,"",J1044&amp;" "&amp;$J$4&amp;" ")),"")))&amp;"; "&amp;IF((B1044=B1043)*(AA1044=AA1043), "same collecting data; ", IF((B1044=B1043)*(Z1043=Z1044),"same locality; ",(IF(COUNTBLANK(L1044)=1,"",$D$2&amp;L1044&amp;$L$3&amp;" "&amp;$D$2))&amp;(IF(COUNTBLANK(M1044)=1,"",$E$2&amp;M1044&amp;$E$2&amp;", "))&amp;(IF(COUNTBLANK(N1044)=1,"",N1044&amp;"; "))&amp;(IF(COUNTBLANK(O1044)=1,"",O1044&amp;"; ")))&amp;(IF(COUNTBLANK(P1044)=1,"",P1044&amp;"; "))&amp;(IF(COUNTBLANK(Q1044)=1,"",Q1044&amp;"; "))&amp;(IF(COUNTBLANK(R1044)=1,"",R1044&amp;"m, "))&amp;IF((COUNTBLANK(S1044)=0)*(S1044&lt;&gt;S1043), S1044&amp;"; ","")&amp;(IF(COUNTBLANK(U1044)=1,"",U1044&amp;"; "))&amp;(IF(COUNTBLANK(T1044)=1,"",IF(COUNTBLANK(F$2)=1,T1044&amp;"; ",T1044&amp;" "&amp;F$2&amp;"; "))))&amp;(IF(COUNTBLANK(V1044)=1,"",V1044&amp;"; "))&amp;IF((COUNTBLANK(C1044)=1),"",C1044)&amp;IF((B1044=B1045)*(K1044=K1045)*(L1044=L1045)*(M1044=M1045),IF(($H$2&lt;&gt;"m")*($H$2&lt;&gt;"Y"), " • ", IF((ISNUMBER(FIND(")",AE1044))), " • ", "")),IF((B1044=B1045)*(K1044=K1045)," • ",". ")))</f>
        <v/>
      </c>
      <c r="AI1044" s="1"/>
    </row>
    <row r="1045" spans="1:35" x14ac:dyDescent="0.25">
      <c r="A1045" s="3" t="str">
        <f t="shared" si="115"/>
        <v/>
      </c>
      <c r="B1045" s="53" t="str">
        <f t="shared" si="113"/>
        <v/>
      </c>
      <c r="C1045" s="57"/>
      <c r="D1045" s="57"/>
      <c r="E1045" s="57"/>
      <c r="F1045" s="57"/>
      <c r="G1045" s="57"/>
      <c r="H1045" s="57"/>
      <c r="I1045" s="57"/>
      <c r="J1045" s="57"/>
      <c r="K1045" s="57"/>
      <c r="L1045" s="57"/>
      <c r="M1045" s="54"/>
      <c r="N1045" s="57"/>
      <c r="O1045" s="58"/>
      <c r="P1045" s="58"/>
      <c r="Q1045" s="58"/>
      <c r="R1045" s="58"/>
      <c r="S1045" s="54"/>
      <c r="T1045" s="57"/>
      <c r="U1045" s="57"/>
      <c r="V1045" s="57"/>
      <c r="W1045" s="57"/>
      <c r="X1045" s="147" t="str">
        <f>IF(COUNTBLANK(D1045)=1,"",IF('order-admin-units'!$I$1&lt;&gt;"y", "", IF(COUNTBLANK(K1045)=1, 'order-admin-units'!$B$1+1, VLOOKUP(K1045, ordercountry, 2))))</f>
        <v/>
      </c>
      <c r="Y1045" s="147" t="str">
        <f>IF(COUNTBLANK(D1045)=1,"",IF('order-admin-units'!$I$1&lt;&gt;"y", "", IF(COUNTBLANK(K1045:L1045)&gt;0, 'order-admin-units'!$B$2+1, VLOOKUP(K1045&amp;"@"&amp;L1045, orderadmin, 2))))</f>
        <v/>
      </c>
      <c r="Z1045" s="147" t="str">
        <f t="shared" si="116"/>
        <v/>
      </c>
      <c r="AA1045" s="147" t="str">
        <f t="shared" si="117"/>
        <v/>
      </c>
      <c r="AB1045" s="147" t="str">
        <f t="shared" si="118"/>
        <v/>
      </c>
      <c r="AC1045" s="147" t="str">
        <f t="shared" si="114"/>
        <v/>
      </c>
      <c r="AD1045" s="11" t="str">
        <f t="shared" si="119"/>
        <v/>
      </c>
      <c r="AE1045" s="11" t="str">
        <f t="array" ref="AE1045">IF(COUNTBLANK(D1045)=1,"",IF(OR($H$2="y",$H$2="m"),IF(AA1045=AA1044,IF(OR(AB1045=$AB$4:$AB1044)=FALSE,AE1044&amp;C1045,AE1044),"("&amp;C1045)&amp;IF(AA1045=AA1046,IF(OR(AB1046=$AB$4:$AB1045)=FALSE,", ",""),") "),""))</f>
        <v/>
      </c>
      <c r="AF1045" s="11" t="str">
        <f t="array" ref="AF1045">IF((COUNTBLANK(D1045)=0)*OR($H$2="y",$H$2="m"),IFERROR(LEFT(C1045, FIND(" ",C1045)-1), C1045),"")</f>
        <v/>
      </c>
      <c r="AG1045" s="11" t="str">
        <f t="array" ref="AG1045">IF(COUNTBLANK(D1045)=1,"",IF(OR($H$2="y",$H$2="m"),IF(AA1045=AA1044,IF(OR(AC1045=$AC$4:$AC1044)=FALSE,AG1044&amp;AF1045,AG1044),"("&amp;AF1045)&amp;IF(AA1045=AA1046,IF(OR(AC1046=$AC$4:$AC1045)=FALSE,", ",""),") "),""))</f>
        <v/>
      </c>
      <c r="AH1045" s="10" t="str">
        <f>IF((COUNTBLANK(D1045)=1),"",IF(D1045=D1044,AH1044,"")&amp;IF(B1044&lt;&gt;B1045,((IF(COUNTBLANK(E1045)=1,$D$3&amp;"Non-type material: "&amp;$D$3,$D$3&amp;INDEX('type-categories'!$A$2:$B$100,MATCH(E1045,'type-categories'!$A$2:$A$100,0),2)&amp;$D$3))),"")&amp;(IF(K1045&lt;&gt;K1044,$C$2&amp;UPPER(K1045)&amp;$C$2&amp;$K$3&amp;" ",(IF(B1045&lt;&gt;B1044,$C$2&amp;UPPER(K1045)&amp;$C$2&amp;$K$3&amp;" ",""))))&amp;IF((AA1045&lt;&gt;AA1046)*($H$2="y"),AD1045&amp;AE1045,IF((AA1045&lt;&gt;AA1046)*($H$2="m"),AD1045&amp;AG1045,IF(($H$2&lt;&gt;"m")*($H$2&lt;&gt;"Y"),(IF(F1045=0,"",F1045&amp;" "&amp;$F$4&amp;" "))&amp;(IF(G1045=0,"",G1045&amp;" "&amp;$G$4&amp;" "))&amp;(IF(H1045=0,"",H1045&amp;" "&amp;H$4&amp;" "))&amp;(IF(I1045=0,"",I1045&amp;" "&amp;$I$4&amp;" "))&amp;(IF(J1045=0,"",J1045&amp;" "&amp;$J$4&amp;" ")),"")))&amp;"; "&amp;IF((B1045=B1044)*(AA1045=AA1044), "same collecting data; ", IF((B1045=B1044)*(Z1044=Z1045),"same locality; ",(IF(COUNTBLANK(L1045)=1,"",$D$2&amp;L1045&amp;$L$3&amp;" "&amp;$D$2))&amp;(IF(COUNTBLANK(M1045)=1,"",$E$2&amp;M1045&amp;$E$2&amp;", "))&amp;(IF(COUNTBLANK(N1045)=1,"",N1045&amp;"; "))&amp;(IF(COUNTBLANK(O1045)=1,"",O1045&amp;"; ")))&amp;(IF(COUNTBLANK(P1045)=1,"",P1045&amp;"; "))&amp;(IF(COUNTBLANK(Q1045)=1,"",Q1045&amp;"; "))&amp;(IF(COUNTBLANK(R1045)=1,"",R1045&amp;"m, "))&amp;IF((COUNTBLANK(S1045)=0)*(S1045&lt;&gt;S1044), S1045&amp;"; ","")&amp;(IF(COUNTBLANK(U1045)=1,"",U1045&amp;"; "))&amp;(IF(COUNTBLANK(T1045)=1,"",IF(COUNTBLANK(F$2)=1,T1045&amp;"; ",T1045&amp;" "&amp;F$2&amp;"; "))))&amp;(IF(COUNTBLANK(V1045)=1,"",V1045&amp;"; "))&amp;IF((COUNTBLANK(C1045)=1),"",C1045)&amp;IF((B1045=B1046)*(K1045=K1046)*(L1045=L1046)*(M1045=M1046),IF(($H$2&lt;&gt;"m")*($H$2&lt;&gt;"Y"), " • ", IF((ISNUMBER(FIND(")",AE1045))), " • ", "")),IF((B1045=B1046)*(K1045=K1046)," • ",". ")))</f>
        <v/>
      </c>
      <c r="AI1045" s="1"/>
    </row>
    <row r="1046" spans="1:35" x14ac:dyDescent="0.25">
      <c r="A1046" s="3" t="str">
        <f t="shared" si="115"/>
        <v/>
      </c>
      <c r="B1046" s="53" t="str">
        <f t="shared" si="113"/>
        <v/>
      </c>
      <c r="C1046" s="57"/>
      <c r="D1046" s="57"/>
      <c r="E1046" s="57"/>
      <c r="F1046" s="57"/>
      <c r="G1046" s="57"/>
      <c r="H1046" s="57"/>
      <c r="I1046" s="57"/>
      <c r="J1046" s="57"/>
      <c r="K1046" s="57"/>
      <c r="L1046" s="57"/>
      <c r="M1046" s="54"/>
      <c r="N1046" s="57"/>
      <c r="O1046" s="58"/>
      <c r="P1046" s="58"/>
      <c r="Q1046" s="58"/>
      <c r="R1046" s="58"/>
      <c r="S1046" s="54"/>
      <c r="T1046" s="57"/>
      <c r="U1046" s="57"/>
      <c r="V1046" s="57"/>
      <c r="W1046" s="57"/>
      <c r="X1046" s="147" t="str">
        <f>IF(COUNTBLANK(D1046)=1,"",IF('order-admin-units'!$I$1&lt;&gt;"y", "", IF(COUNTBLANK(K1046)=1, 'order-admin-units'!$B$1+1, VLOOKUP(K1046, ordercountry, 2))))</f>
        <v/>
      </c>
      <c r="Y1046" s="147" t="str">
        <f>IF(COUNTBLANK(D1046)=1,"",IF('order-admin-units'!$I$1&lt;&gt;"y", "", IF(COUNTBLANK(K1046:L1046)&gt;0, 'order-admin-units'!$B$2+1, VLOOKUP(K1046&amp;"@"&amp;L1046, orderadmin, 2))))</f>
        <v/>
      </c>
      <c r="Z1046" s="147" t="str">
        <f t="shared" si="116"/>
        <v/>
      </c>
      <c r="AA1046" s="147" t="str">
        <f t="shared" si="117"/>
        <v/>
      </c>
      <c r="AB1046" s="147" t="str">
        <f t="shared" si="118"/>
        <v/>
      </c>
      <c r="AC1046" s="147" t="str">
        <f t="shared" si="114"/>
        <v/>
      </c>
      <c r="AD1046" s="11" t="str">
        <f t="shared" si="119"/>
        <v/>
      </c>
      <c r="AE1046" s="11" t="str">
        <f t="array" ref="AE1046">IF(COUNTBLANK(D1046)=1,"",IF(OR($H$2="y",$H$2="m"),IF(AA1046=AA1045,IF(OR(AB1046=$AB$4:$AB1045)=FALSE,AE1045&amp;C1046,AE1045),"("&amp;C1046)&amp;IF(AA1046=AA1047,IF(OR(AB1047=$AB$4:$AB1046)=FALSE,", ",""),") "),""))</f>
        <v/>
      </c>
      <c r="AF1046" s="11" t="str">
        <f t="array" ref="AF1046">IF((COUNTBLANK(D1046)=0)*OR($H$2="y",$H$2="m"),IFERROR(LEFT(C1046, FIND(" ",C1046)-1), C1046),"")</f>
        <v/>
      </c>
      <c r="AG1046" s="11" t="str">
        <f t="array" ref="AG1046">IF(COUNTBLANK(D1046)=1,"",IF(OR($H$2="y",$H$2="m"),IF(AA1046=AA1045,IF(OR(AC1046=$AC$4:$AC1045)=FALSE,AG1045&amp;AF1046,AG1045),"("&amp;AF1046)&amp;IF(AA1046=AA1047,IF(OR(AC1047=$AC$4:$AC1046)=FALSE,", ",""),") "),""))</f>
        <v/>
      </c>
      <c r="AH1046" s="10" t="str">
        <f>IF((COUNTBLANK(D1046)=1),"",IF(D1046=D1045,AH1045,"")&amp;IF(B1045&lt;&gt;B1046,((IF(COUNTBLANK(E1046)=1,$D$3&amp;"Non-type material: "&amp;$D$3,$D$3&amp;INDEX('type-categories'!$A$2:$B$100,MATCH(E1046,'type-categories'!$A$2:$A$100,0),2)&amp;$D$3))),"")&amp;(IF(K1046&lt;&gt;K1045,$C$2&amp;UPPER(K1046)&amp;$C$2&amp;$K$3&amp;" ",(IF(B1046&lt;&gt;B1045,$C$2&amp;UPPER(K1046)&amp;$C$2&amp;$K$3&amp;" ",""))))&amp;IF((AA1046&lt;&gt;AA1047)*($H$2="y"),AD1046&amp;AE1046,IF((AA1046&lt;&gt;AA1047)*($H$2="m"),AD1046&amp;AG1046,IF(($H$2&lt;&gt;"m")*($H$2&lt;&gt;"Y"),(IF(F1046=0,"",F1046&amp;" "&amp;$F$4&amp;" "))&amp;(IF(G1046=0,"",G1046&amp;" "&amp;$G$4&amp;" "))&amp;(IF(H1046=0,"",H1046&amp;" "&amp;H$4&amp;" "))&amp;(IF(I1046=0,"",I1046&amp;" "&amp;$I$4&amp;" "))&amp;(IF(J1046=0,"",J1046&amp;" "&amp;$J$4&amp;" ")),"")))&amp;"; "&amp;IF((B1046=B1045)*(AA1046=AA1045), "same collecting data; ", IF((B1046=B1045)*(Z1045=Z1046),"same locality; ",(IF(COUNTBLANK(L1046)=1,"",$D$2&amp;L1046&amp;$L$3&amp;" "&amp;$D$2))&amp;(IF(COUNTBLANK(M1046)=1,"",$E$2&amp;M1046&amp;$E$2&amp;", "))&amp;(IF(COUNTBLANK(N1046)=1,"",N1046&amp;"; "))&amp;(IF(COUNTBLANK(O1046)=1,"",O1046&amp;"; ")))&amp;(IF(COUNTBLANK(P1046)=1,"",P1046&amp;"; "))&amp;(IF(COUNTBLANK(Q1046)=1,"",Q1046&amp;"; "))&amp;(IF(COUNTBLANK(R1046)=1,"",R1046&amp;"m, "))&amp;IF((COUNTBLANK(S1046)=0)*(S1046&lt;&gt;S1045), S1046&amp;"; ","")&amp;(IF(COUNTBLANK(U1046)=1,"",U1046&amp;"; "))&amp;(IF(COUNTBLANK(T1046)=1,"",IF(COUNTBLANK(F$2)=1,T1046&amp;"; ",T1046&amp;" "&amp;F$2&amp;"; "))))&amp;(IF(COUNTBLANK(V1046)=1,"",V1046&amp;"; "))&amp;IF((COUNTBLANK(C1046)=1),"",C1046)&amp;IF((B1046=B1047)*(K1046=K1047)*(L1046=L1047)*(M1046=M1047),IF(($H$2&lt;&gt;"m")*($H$2&lt;&gt;"Y"), " • ", IF((ISNUMBER(FIND(")",AE1046))), " • ", "")),IF((B1046=B1047)*(K1046=K1047)," • ",". ")))</f>
        <v/>
      </c>
      <c r="AI1046" s="1"/>
    </row>
    <row r="1047" spans="1:35" x14ac:dyDescent="0.25">
      <c r="A1047" s="3" t="str">
        <f t="shared" si="115"/>
        <v/>
      </c>
      <c r="B1047" s="53" t="str">
        <f t="shared" si="113"/>
        <v/>
      </c>
      <c r="C1047" s="57"/>
      <c r="D1047" s="57"/>
      <c r="E1047" s="57"/>
      <c r="F1047" s="57"/>
      <c r="G1047" s="57"/>
      <c r="H1047" s="57"/>
      <c r="I1047" s="57"/>
      <c r="J1047" s="57"/>
      <c r="K1047" s="57"/>
      <c r="L1047" s="57"/>
      <c r="M1047" s="54"/>
      <c r="N1047" s="57"/>
      <c r="O1047" s="58"/>
      <c r="P1047" s="58"/>
      <c r="Q1047" s="58"/>
      <c r="R1047" s="58"/>
      <c r="S1047" s="54"/>
      <c r="T1047" s="57"/>
      <c r="U1047" s="57"/>
      <c r="V1047" s="57"/>
      <c r="W1047" s="57"/>
      <c r="X1047" s="147" t="str">
        <f>IF(COUNTBLANK(D1047)=1,"",IF('order-admin-units'!$I$1&lt;&gt;"y", "", IF(COUNTBLANK(K1047)=1, 'order-admin-units'!$B$1+1, VLOOKUP(K1047, ordercountry, 2))))</f>
        <v/>
      </c>
      <c r="Y1047" s="147" t="str">
        <f>IF(COUNTBLANK(D1047)=1,"",IF('order-admin-units'!$I$1&lt;&gt;"y", "", IF(COUNTBLANK(K1047:L1047)&gt;0, 'order-admin-units'!$B$2+1, VLOOKUP(K1047&amp;"@"&amp;L1047, orderadmin, 2))))</f>
        <v/>
      </c>
      <c r="Z1047" s="147" t="str">
        <f t="shared" si="116"/>
        <v/>
      </c>
      <c r="AA1047" s="147" t="str">
        <f t="shared" si="117"/>
        <v/>
      </c>
      <c r="AB1047" s="147" t="str">
        <f t="shared" si="118"/>
        <v/>
      </c>
      <c r="AC1047" s="147" t="str">
        <f t="shared" si="114"/>
        <v/>
      </c>
      <c r="AD1047" s="11" t="str">
        <f t="shared" si="119"/>
        <v/>
      </c>
      <c r="AE1047" s="11" t="str">
        <f t="array" ref="AE1047">IF(COUNTBLANK(D1047)=1,"",IF(OR($H$2="y",$H$2="m"),IF(AA1047=AA1046,IF(OR(AB1047=$AB$4:$AB1046)=FALSE,AE1046&amp;C1047,AE1046),"("&amp;C1047)&amp;IF(AA1047=AA1048,IF(OR(AB1048=$AB$4:$AB1047)=FALSE,", ",""),") "),""))</f>
        <v/>
      </c>
      <c r="AF1047" s="11" t="str">
        <f t="array" ref="AF1047">IF((COUNTBLANK(D1047)=0)*OR($H$2="y",$H$2="m"),IFERROR(LEFT(C1047, FIND(" ",C1047)-1), C1047),"")</f>
        <v/>
      </c>
      <c r="AG1047" s="11" t="str">
        <f t="array" ref="AG1047">IF(COUNTBLANK(D1047)=1,"",IF(OR($H$2="y",$H$2="m"),IF(AA1047=AA1046,IF(OR(AC1047=$AC$4:$AC1046)=FALSE,AG1046&amp;AF1047,AG1046),"("&amp;AF1047)&amp;IF(AA1047=AA1048,IF(OR(AC1048=$AC$4:$AC1047)=FALSE,", ",""),") "),""))</f>
        <v/>
      </c>
      <c r="AH1047" s="10" t="str">
        <f>IF((COUNTBLANK(D1047)=1),"",IF(D1047=D1046,AH1046,"")&amp;IF(B1046&lt;&gt;B1047,((IF(COUNTBLANK(E1047)=1,$D$3&amp;"Non-type material: "&amp;$D$3,$D$3&amp;INDEX('type-categories'!$A$2:$B$100,MATCH(E1047,'type-categories'!$A$2:$A$100,0),2)&amp;$D$3))),"")&amp;(IF(K1047&lt;&gt;K1046,$C$2&amp;UPPER(K1047)&amp;$C$2&amp;$K$3&amp;" ",(IF(B1047&lt;&gt;B1046,$C$2&amp;UPPER(K1047)&amp;$C$2&amp;$K$3&amp;" ",""))))&amp;IF((AA1047&lt;&gt;AA1048)*($H$2="y"),AD1047&amp;AE1047,IF((AA1047&lt;&gt;AA1048)*($H$2="m"),AD1047&amp;AG1047,IF(($H$2&lt;&gt;"m")*($H$2&lt;&gt;"Y"),(IF(F1047=0,"",F1047&amp;" "&amp;$F$4&amp;" "))&amp;(IF(G1047=0,"",G1047&amp;" "&amp;$G$4&amp;" "))&amp;(IF(H1047=0,"",H1047&amp;" "&amp;H$4&amp;" "))&amp;(IF(I1047=0,"",I1047&amp;" "&amp;$I$4&amp;" "))&amp;(IF(J1047=0,"",J1047&amp;" "&amp;$J$4&amp;" ")),"")))&amp;"; "&amp;IF((B1047=B1046)*(AA1047=AA1046), "same collecting data; ", IF((B1047=B1046)*(Z1046=Z1047),"same locality; ",(IF(COUNTBLANK(L1047)=1,"",$D$2&amp;L1047&amp;$L$3&amp;" "&amp;$D$2))&amp;(IF(COUNTBLANK(M1047)=1,"",$E$2&amp;M1047&amp;$E$2&amp;", "))&amp;(IF(COUNTBLANK(N1047)=1,"",N1047&amp;"; "))&amp;(IF(COUNTBLANK(O1047)=1,"",O1047&amp;"; ")))&amp;(IF(COUNTBLANK(P1047)=1,"",P1047&amp;"; "))&amp;(IF(COUNTBLANK(Q1047)=1,"",Q1047&amp;"; "))&amp;(IF(COUNTBLANK(R1047)=1,"",R1047&amp;"m, "))&amp;IF((COUNTBLANK(S1047)=0)*(S1047&lt;&gt;S1046), S1047&amp;"; ","")&amp;(IF(COUNTBLANK(U1047)=1,"",U1047&amp;"; "))&amp;(IF(COUNTBLANK(T1047)=1,"",IF(COUNTBLANK(F$2)=1,T1047&amp;"; ",T1047&amp;" "&amp;F$2&amp;"; "))))&amp;(IF(COUNTBLANK(V1047)=1,"",V1047&amp;"; "))&amp;IF((COUNTBLANK(C1047)=1),"",C1047)&amp;IF((B1047=B1048)*(K1047=K1048)*(L1047=L1048)*(M1047=M1048),IF(($H$2&lt;&gt;"m")*($H$2&lt;&gt;"Y"), " • ", IF((ISNUMBER(FIND(")",AE1047))), " • ", "")),IF((B1047=B1048)*(K1047=K1048)," • ",". ")))</f>
        <v/>
      </c>
      <c r="AI1047" s="1"/>
    </row>
    <row r="1048" spans="1:35" x14ac:dyDescent="0.25">
      <c r="A1048" s="3" t="str">
        <f t="shared" si="115"/>
        <v/>
      </c>
      <c r="B1048" s="53" t="str">
        <f t="shared" si="113"/>
        <v/>
      </c>
      <c r="C1048" s="57"/>
      <c r="D1048" s="57"/>
      <c r="E1048" s="57"/>
      <c r="F1048" s="57"/>
      <c r="G1048" s="57"/>
      <c r="H1048" s="57"/>
      <c r="I1048" s="57"/>
      <c r="J1048" s="57"/>
      <c r="K1048" s="57"/>
      <c r="L1048" s="57"/>
      <c r="M1048" s="54"/>
      <c r="N1048" s="57"/>
      <c r="O1048" s="58"/>
      <c r="P1048" s="58"/>
      <c r="Q1048" s="58"/>
      <c r="R1048" s="58"/>
      <c r="S1048" s="54"/>
      <c r="T1048" s="57"/>
      <c r="U1048" s="57"/>
      <c r="V1048" s="57"/>
      <c r="W1048" s="57"/>
      <c r="X1048" s="147" t="str">
        <f>IF(COUNTBLANK(D1048)=1,"",IF('order-admin-units'!$I$1&lt;&gt;"y", "", IF(COUNTBLANK(K1048)=1, 'order-admin-units'!$B$1+1, VLOOKUP(K1048, ordercountry, 2))))</f>
        <v/>
      </c>
      <c r="Y1048" s="147" t="str">
        <f>IF(COUNTBLANK(D1048)=1,"",IF('order-admin-units'!$I$1&lt;&gt;"y", "", IF(COUNTBLANK(K1048:L1048)&gt;0, 'order-admin-units'!$B$2+1, VLOOKUP(K1048&amp;"@"&amp;L1048, orderadmin, 2))))</f>
        <v/>
      </c>
      <c r="Z1048" s="147" t="str">
        <f t="shared" si="116"/>
        <v/>
      </c>
      <c r="AA1048" s="147" t="str">
        <f t="shared" si="117"/>
        <v/>
      </c>
      <c r="AB1048" s="147" t="str">
        <f t="shared" si="118"/>
        <v/>
      </c>
      <c r="AC1048" s="147" t="str">
        <f t="shared" si="114"/>
        <v/>
      </c>
      <c r="AD1048" s="11" t="str">
        <f t="shared" si="119"/>
        <v/>
      </c>
      <c r="AE1048" s="11" t="str">
        <f t="array" ref="AE1048">IF(COUNTBLANK(D1048)=1,"",IF(OR($H$2="y",$H$2="m"),IF(AA1048=AA1047,IF(OR(AB1048=$AB$4:$AB1047)=FALSE,AE1047&amp;C1048,AE1047),"("&amp;C1048)&amp;IF(AA1048=AA1049,IF(OR(AB1049=$AB$4:$AB1048)=FALSE,", ",""),") "),""))</f>
        <v/>
      </c>
      <c r="AF1048" s="11" t="str">
        <f t="array" ref="AF1048">IF((COUNTBLANK(D1048)=0)*OR($H$2="y",$H$2="m"),IFERROR(LEFT(C1048, FIND(" ",C1048)-1), C1048),"")</f>
        <v/>
      </c>
      <c r="AG1048" s="11" t="str">
        <f t="array" ref="AG1048">IF(COUNTBLANK(D1048)=1,"",IF(OR($H$2="y",$H$2="m"),IF(AA1048=AA1047,IF(OR(AC1048=$AC$4:$AC1047)=FALSE,AG1047&amp;AF1048,AG1047),"("&amp;AF1048)&amp;IF(AA1048=AA1049,IF(OR(AC1049=$AC$4:$AC1048)=FALSE,", ",""),") "),""))</f>
        <v/>
      </c>
      <c r="AH1048" s="10" t="str">
        <f>IF((COUNTBLANK(D1048)=1),"",IF(D1048=D1047,AH1047,"")&amp;IF(B1047&lt;&gt;B1048,((IF(COUNTBLANK(E1048)=1,$D$3&amp;"Non-type material: "&amp;$D$3,$D$3&amp;INDEX('type-categories'!$A$2:$B$100,MATCH(E1048,'type-categories'!$A$2:$A$100,0),2)&amp;$D$3))),"")&amp;(IF(K1048&lt;&gt;K1047,$C$2&amp;UPPER(K1048)&amp;$C$2&amp;$K$3&amp;" ",(IF(B1048&lt;&gt;B1047,$C$2&amp;UPPER(K1048)&amp;$C$2&amp;$K$3&amp;" ",""))))&amp;IF((AA1048&lt;&gt;AA1049)*($H$2="y"),AD1048&amp;AE1048,IF((AA1048&lt;&gt;AA1049)*($H$2="m"),AD1048&amp;AG1048,IF(($H$2&lt;&gt;"m")*($H$2&lt;&gt;"Y"),(IF(F1048=0,"",F1048&amp;" "&amp;$F$4&amp;" "))&amp;(IF(G1048=0,"",G1048&amp;" "&amp;$G$4&amp;" "))&amp;(IF(H1048=0,"",H1048&amp;" "&amp;H$4&amp;" "))&amp;(IF(I1048=0,"",I1048&amp;" "&amp;$I$4&amp;" "))&amp;(IF(J1048=0,"",J1048&amp;" "&amp;$J$4&amp;" ")),"")))&amp;"; "&amp;IF((B1048=B1047)*(AA1048=AA1047), "same collecting data; ", IF((B1048=B1047)*(Z1047=Z1048),"same locality; ",(IF(COUNTBLANK(L1048)=1,"",$D$2&amp;L1048&amp;$L$3&amp;" "&amp;$D$2))&amp;(IF(COUNTBLANK(M1048)=1,"",$E$2&amp;M1048&amp;$E$2&amp;", "))&amp;(IF(COUNTBLANK(N1048)=1,"",N1048&amp;"; "))&amp;(IF(COUNTBLANK(O1048)=1,"",O1048&amp;"; ")))&amp;(IF(COUNTBLANK(P1048)=1,"",P1048&amp;"; "))&amp;(IF(COUNTBLANK(Q1048)=1,"",Q1048&amp;"; "))&amp;(IF(COUNTBLANK(R1048)=1,"",R1048&amp;"m, "))&amp;IF((COUNTBLANK(S1048)=0)*(S1048&lt;&gt;S1047), S1048&amp;"; ","")&amp;(IF(COUNTBLANK(U1048)=1,"",U1048&amp;"; "))&amp;(IF(COUNTBLANK(T1048)=1,"",IF(COUNTBLANK(F$2)=1,T1048&amp;"; ",T1048&amp;" "&amp;F$2&amp;"; "))))&amp;(IF(COUNTBLANK(V1048)=1,"",V1048&amp;"; "))&amp;IF((COUNTBLANK(C1048)=1),"",C1048)&amp;IF((B1048=B1049)*(K1048=K1049)*(L1048=L1049)*(M1048=M1049),IF(($H$2&lt;&gt;"m")*($H$2&lt;&gt;"Y"), " • ", IF((ISNUMBER(FIND(")",AE1048))), " • ", "")),IF((B1048=B1049)*(K1048=K1049)," • ",". ")))</f>
        <v/>
      </c>
      <c r="AI1048" s="1"/>
    </row>
    <row r="1049" spans="1:35" x14ac:dyDescent="0.25">
      <c r="A1049" s="3" t="str">
        <f t="shared" si="115"/>
        <v/>
      </c>
      <c r="B1049" s="53" t="str">
        <f t="shared" si="113"/>
        <v/>
      </c>
      <c r="C1049" s="57"/>
      <c r="D1049" s="57"/>
      <c r="E1049" s="57"/>
      <c r="F1049" s="57"/>
      <c r="G1049" s="57"/>
      <c r="H1049" s="57"/>
      <c r="I1049" s="57"/>
      <c r="J1049" s="57"/>
      <c r="K1049" s="57"/>
      <c r="L1049" s="57"/>
      <c r="M1049" s="54"/>
      <c r="N1049" s="57"/>
      <c r="O1049" s="58"/>
      <c r="P1049" s="58"/>
      <c r="Q1049" s="58"/>
      <c r="R1049" s="58"/>
      <c r="S1049" s="54"/>
      <c r="T1049" s="57"/>
      <c r="U1049" s="57"/>
      <c r="V1049" s="57"/>
      <c r="W1049" s="57"/>
      <c r="X1049" s="147" t="str">
        <f>IF(COUNTBLANK(D1049)=1,"",IF('order-admin-units'!$I$1&lt;&gt;"y", "", IF(COUNTBLANK(K1049)=1, 'order-admin-units'!$B$1+1, VLOOKUP(K1049, ordercountry, 2))))</f>
        <v/>
      </c>
      <c r="Y1049" s="147" t="str">
        <f>IF(COUNTBLANK(D1049)=1,"",IF('order-admin-units'!$I$1&lt;&gt;"y", "", IF(COUNTBLANK(K1049:L1049)&gt;0, 'order-admin-units'!$B$2+1, VLOOKUP(K1049&amp;"@"&amp;L1049, orderadmin, 2))))</f>
        <v/>
      </c>
      <c r="Z1049" s="147" t="str">
        <f t="shared" si="116"/>
        <v/>
      </c>
      <c r="AA1049" s="147" t="str">
        <f t="shared" si="117"/>
        <v/>
      </c>
      <c r="AB1049" s="147" t="str">
        <f t="shared" si="118"/>
        <v/>
      </c>
      <c r="AC1049" s="147" t="str">
        <f t="shared" si="114"/>
        <v/>
      </c>
      <c r="AD1049" s="11" t="str">
        <f t="shared" si="119"/>
        <v/>
      </c>
      <c r="AE1049" s="11" t="str">
        <f t="array" ref="AE1049">IF(COUNTBLANK(D1049)=1,"",IF(OR($H$2="y",$H$2="m"),IF(AA1049=AA1048,IF(OR(AB1049=$AB$4:$AB1048)=FALSE,AE1048&amp;C1049,AE1048),"("&amp;C1049)&amp;IF(AA1049=AA1050,IF(OR(AB1050=$AB$4:$AB1049)=FALSE,", ",""),") "),""))</f>
        <v/>
      </c>
      <c r="AF1049" s="11" t="str">
        <f t="array" ref="AF1049">IF((COUNTBLANK(D1049)=0)*OR($H$2="y",$H$2="m"),IFERROR(LEFT(C1049, FIND(" ",C1049)-1), C1049),"")</f>
        <v/>
      </c>
      <c r="AG1049" s="11" t="str">
        <f t="array" ref="AG1049">IF(COUNTBLANK(D1049)=1,"",IF(OR($H$2="y",$H$2="m"),IF(AA1049=AA1048,IF(OR(AC1049=$AC$4:$AC1048)=FALSE,AG1048&amp;AF1049,AG1048),"("&amp;AF1049)&amp;IF(AA1049=AA1050,IF(OR(AC1050=$AC$4:$AC1049)=FALSE,", ",""),") "),""))</f>
        <v/>
      </c>
      <c r="AH1049" s="10" t="str">
        <f>IF((COUNTBLANK(D1049)=1),"",IF(D1049=D1048,AH1048,"")&amp;IF(B1048&lt;&gt;B1049,((IF(COUNTBLANK(E1049)=1,$D$3&amp;"Non-type material: "&amp;$D$3,$D$3&amp;INDEX('type-categories'!$A$2:$B$100,MATCH(E1049,'type-categories'!$A$2:$A$100,0),2)&amp;$D$3))),"")&amp;(IF(K1049&lt;&gt;K1048,$C$2&amp;UPPER(K1049)&amp;$C$2&amp;$K$3&amp;" ",(IF(B1049&lt;&gt;B1048,$C$2&amp;UPPER(K1049)&amp;$C$2&amp;$K$3&amp;" ",""))))&amp;IF((AA1049&lt;&gt;AA1050)*($H$2="y"),AD1049&amp;AE1049,IF((AA1049&lt;&gt;AA1050)*($H$2="m"),AD1049&amp;AG1049,IF(($H$2&lt;&gt;"m")*($H$2&lt;&gt;"Y"),(IF(F1049=0,"",F1049&amp;" "&amp;$F$4&amp;" "))&amp;(IF(G1049=0,"",G1049&amp;" "&amp;$G$4&amp;" "))&amp;(IF(H1049=0,"",H1049&amp;" "&amp;H$4&amp;" "))&amp;(IF(I1049=0,"",I1049&amp;" "&amp;$I$4&amp;" "))&amp;(IF(J1049=0,"",J1049&amp;" "&amp;$J$4&amp;" ")),"")))&amp;"; "&amp;IF((B1049=B1048)*(AA1049=AA1048), "same collecting data; ", IF((B1049=B1048)*(Z1048=Z1049),"same locality; ",(IF(COUNTBLANK(L1049)=1,"",$D$2&amp;L1049&amp;$L$3&amp;" "&amp;$D$2))&amp;(IF(COUNTBLANK(M1049)=1,"",$E$2&amp;M1049&amp;$E$2&amp;", "))&amp;(IF(COUNTBLANK(N1049)=1,"",N1049&amp;"; "))&amp;(IF(COUNTBLANK(O1049)=1,"",O1049&amp;"; ")))&amp;(IF(COUNTBLANK(P1049)=1,"",P1049&amp;"; "))&amp;(IF(COUNTBLANK(Q1049)=1,"",Q1049&amp;"; "))&amp;(IF(COUNTBLANK(R1049)=1,"",R1049&amp;"m, "))&amp;IF((COUNTBLANK(S1049)=0)*(S1049&lt;&gt;S1048), S1049&amp;"; ","")&amp;(IF(COUNTBLANK(U1049)=1,"",U1049&amp;"; "))&amp;(IF(COUNTBLANK(T1049)=1,"",IF(COUNTBLANK(F$2)=1,T1049&amp;"; ",T1049&amp;" "&amp;F$2&amp;"; "))))&amp;(IF(COUNTBLANK(V1049)=1,"",V1049&amp;"; "))&amp;IF((COUNTBLANK(C1049)=1),"",C1049)&amp;IF((B1049=B1050)*(K1049=K1050)*(L1049=L1050)*(M1049=M1050),IF(($H$2&lt;&gt;"m")*($H$2&lt;&gt;"Y"), " • ", IF((ISNUMBER(FIND(")",AE1049))), " • ", "")),IF((B1049=B1050)*(K1049=K1050)," • ",". ")))</f>
        <v/>
      </c>
      <c r="AI1049" s="1"/>
    </row>
    <row r="1050" spans="1:35" x14ac:dyDescent="0.25">
      <c r="A1050" s="3" t="str">
        <f t="shared" si="115"/>
        <v/>
      </c>
      <c r="B1050" s="53" t="str">
        <f t="shared" si="113"/>
        <v/>
      </c>
      <c r="C1050" s="57"/>
      <c r="D1050" s="57"/>
      <c r="E1050" s="57"/>
      <c r="F1050" s="57"/>
      <c r="G1050" s="57"/>
      <c r="H1050" s="57"/>
      <c r="I1050" s="57"/>
      <c r="J1050" s="57"/>
      <c r="K1050" s="57"/>
      <c r="L1050" s="57"/>
      <c r="M1050" s="54"/>
      <c r="N1050" s="57"/>
      <c r="O1050" s="58"/>
      <c r="P1050" s="58"/>
      <c r="Q1050" s="58"/>
      <c r="R1050" s="58"/>
      <c r="S1050" s="54"/>
      <c r="T1050" s="57"/>
      <c r="U1050" s="57"/>
      <c r="V1050" s="57"/>
      <c r="W1050" s="57"/>
      <c r="X1050" s="147" t="str">
        <f>IF(COUNTBLANK(D1050)=1,"",IF('order-admin-units'!$I$1&lt;&gt;"y", "", IF(COUNTBLANK(K1050)=1, 'order-admin-units'!$B$1+1, VLOOKUP(K1050, ordercountry, 2))))</f>
        <v/>
      </c>
      <c r="Y1050" s="147" t="str">
        <f>IF(COUNTBLANK(D1050)=1,"",IF('order-admin-units'!$I$1&lt;&gt;"y", "", IF(COUNTBLANK(K1050:L1050)&gt;0, 'order-admin-units'!$B$2+1, VLOOKUP(K1050&amp;"@"&amp;L1050, orderadmin, 2))))</f>
        <v/>
      </c>
      <c r="Z1050" s="147" t="str">
        <f t="shared" si="116"/>
        <v/>
      </c>
      <c r="AA1050" s="147" t="str">
        <f t="shared" si="117"/>
        <v/>
      </c>
      <c r="AB1050" s="147" t="str">
        <f t="shared" si="118"/>
        <v/>
      </c>
      <c r="AC1050" s="147" t="str">
        <f t="shared" si="114"/>
        <v/>
      </c>
      <c r="AD1050" s="11" t="str">
        <f t="shared" si="119"/>
        <v/>
      </c>
      <c r="AE1050" s="11" t="str">
        <f t="array" ref="AE1050">IF(COUNTBLANK(D1050)=1,"",IF(OR($H$2="y",$H$2="m"),IF(AA1050=AA1049,IF(OR(AB1050=$AB$4:$AB1049)=FALSE,AE1049&amp;C1050,AE1049),"("&amp;C1050)&amp;IF(AA1050=AA1051,IF(OR(AB1051=$AB$4:$AB1050)=FALSE,", ",""),") "),""))</f>
        <v/>
      </c>
      <c r="AF1050" s="11" t="str">
        <f t="array" ref="AF1050">IF((COUNTBLANK(D1050)=0)*OR($H$2="y",$H$2="m"),IFERROR(LEFT(C1050, FIND(" ",C1050)-1), C1050),"")</f>
        <v/>
      </c>
      <c r="AG1050" s="11" t="str">
        <f t="array" ref="AG1050">IF(COUNTBLANK(D1050)=1,"",IF(OR($H$2="y",$H$2="m"),IF(AA1050=AA1049,IF(OR(AC1050=$AC$4:$AC1049)=FALSE,AG1049&amp;AF1050,AG1049),"("&amp;AF1050)&amp;IF(AA1050=AA1051,IF(OR(AC1051=$AC$4:$AC1050)=FALSE,", ",""),") "),""))</f>
        <v/>
      </c>
      <c r="AH1050" s="10" t="str">
        <f>IF((COUNTBLANK(D1050)=1),"",IF(D1050=D1049,AH1049,"")&amp;IF(B1049&lt;&gt;B1050,((IF(COUNTBLANK(E1050)=1,$D$3&amp;"Non-type material: "&amp;$D$3,$D$3&amp;INDEX('type-categories'!$A$2:$B$100,MATCH(E1050,'type-categories'!$A$2:$A$100,0),2)&amp;$D$3))),"")&amp;(IF(K1050&lt;&gt;K1049,$C$2&amp;UPPER(K1050)&amp;$C$2&amp;$K$3&amp;" ",(IF(B1050&lt;&gt;B1049,$C$2&amp;UPPER(K1050)&amp;$C$2&amp;$K$3&amp;" ",""))))&amp;IF((AA1050&lt;&gt;AA1051)*($H$2="y"),AD1050&amp;AE1050,IF((AA1050&lt;&gt;AA1051)*($H$2="m"),AD1050&amp;AG1050,IF(($H$2&lt;&gt;"m")*($H$2&lt;&gt;"Y"),(IF(F1050=0,"",F1050&amp;" "&amp;$F$4&amp;" "))&amp;(IF(G1050=0,"",G1050&amp;" "&amp;$G$4&amp;" "))&amp;(IF(H1050=0,"",H1050&amp;" "&amp;H$4&amp;" "))&amp;(IF(I1050=0,"",I1050&amp;" "&amp;$I$4&amp;" "))&amp;(IF(J1050=0,"",J1050&amp;" "&amp;$J$4&amp;" ")),"")))&amp;"; "&amp;IF((B1050=B1049)*(AA1050=AA1049), "same collecting data; ", IF((B1050=B1049)*(Z1049=Z1050),"same locality; ",(IF(COUNTBLANK(L1050)=1,"",$D$2&amp;L1050&amp;$L$3&amp;" "&amp;$D$2))&amp;(IF(COUNTBLANK(M1050)=1,"",$E$2&amp;M1050&amp;$E$2&amp;", "))&amp;(IF(COUNTBLANK(N1050)=1,"",N1050&amp;"; "))&amp;(IF(COUNTBLANK(O1050)=1,"",O1050&amp;"; ")))&amp;(IF(COUNTBLANK(P1050)=1,"",P1050&amp;"; "))&amp;(IF(COUNTBLANK(Q1050)=1,"",Q1050&amp;"; "))&amp;(IF(COUNTBLANK(R1050)=1,"",R1050&amp;"m, "))&amp;IF((COUNTBLANK(S1050)=0)*(S1050&lt;&gt;S1049), S1050&amp;"; ","")&amp;(IF(COUNTBLANK(U1050)=1,"",U1050&amp;"; "))&amp;(IF(COUNTBLANK(T1050)=1,"",IF(COUNTBLANK(F$2)=1,T1050&amp;"; ",T1050&amp;" "&amp;F$2&amp;"; "))))&amp;(IF(COUNTBLANK(V1050)=1,"",V1050&amp;"; "))&amp;IF((COUNTBLANK(C1050)=1),"",C1050)&amp;IF((B1050=B1051)*(K1050=K1051)*(L1050=L1051)*(M1050=M1051),IF(($H$2&lt;&gt;"m")*($H$2&lt;&gt;"Y"), " • ", IF((ISNUMBER(FIND(")",AE1050))), " • ", "")),IF((B1050=B1051)*(K1050=K1051)," • ",". ")))</f>
        <v/>
      </c>
      <c r="AI1050" s="1"/>
    </row>
    <row r="1051" spans="1:35" x14ac:dyDescent="0.25">
      <c r="A1051" s="3" t="str">
        <f t="shared" si="115"/>
        <v/>
      </c>
      <c r="B1051" s="53" t="str">
        <f t="shared" si="113"/>
        <v/>
      </c>
      <c r="C1051" s="57"/>
      <c r="D1051" s="57"/>
      <c r="E1051" s="57"/>
      <c r="F1051" s="57"/>
      <c r="G1051" s="57"/>
      <c r="H1051" s="57"/>
      <c r="I1051" s="57"/>
      <c r="J1051" s="57"/>
      <c r="K1051" s="57"/>
      <c r="L1051" s="57"/>
      <c r="M1051" s="54"/>
      <c r="N1051" s="57"/>
      <c r="O1051" s="58"/>
      <c r="P1051" s="58"/>
      <c r="Q1051" s="58"/>
      <c r="R1051" s="58"/>
      <c r="S1051" s="54"/>
      <c r="T1051" s="57"/>
      <c r="U1051" s="57"/>
      <c r="V1051" s="57"/>
      <c r="W1051" s="57"/>
      <c r="X1051" s="147" t="str">
        <f>IF(COUNTBLANK(D1051)=1,"",IF('order-admin-units'!$I$1&lt;&gt;"y", "", IF(COUNTBLANK(K1051)=1, 'order-admin-units'!$B$1+1, VLOOKUP(K1051, ordercountry, 2))))</f>
        <v/>
      </c>
      <c r="Y1051" s="147" t="str">
        <f>IF(COUNTBLANK(D1051)=1,"",IF('order-admin-units'!$I$1&lt;&gt;"y", "", IF(COUNTBLANK(K1051:L1051)&gt;0, 'order-admin-units'!$B$2+1, VLOOKUP(K1051&amp;"@"&amp;L1051, orderadmin, 2))))</f>
        <v/>
      </c>
      <c r="Z1051" s="147" t="str">
        <f t="shared" si="116"/>
        <v/>
      </c>
      <c r="AA1051" s="147" t="str">
        <f t="shared" si="117"/>
        <v/>
      </c>
      <c r="AB1051" s="147" t="str">
        <f t="shared" si="118"/>
        <v/>
      </c>
      <c r="AC1051" s="147" t="str">
        <f t="shared" si="114"/>
        <v/>
      </c>
      <c r="AD1051" s="11" t="str">
        <f t="shared" si="119"/>
        <v/>
      </c>
      <c r="AE1051" s="11" t="str">
        <f t="array" ref="AE1051">IF(COUNTBLANK(D1051)=1,"",IF(OR($H$2="y",$H$2="m"),IF(AA1051=AA1050,IF(OR(AB1051=$AB$4:$AB1050)=FALSE,AE1050&amp;C1051,AE1050),"("&amp;C1051)&amp;IF(AA1051=AA1052,IF(OR(AB1052=$AB$4:$AB1051)=FALSE,", ",""),") "),""))</f>
        <v/>
      </c>
      <c r="AF1051" s="11" t="str">
        <f t="array" ref="AF1051">IF((COUNTBLANK(D1051)=0)*OR($H$2="y",$H$2="m"),IFERROR(LEFT(C1051, FIND(" ",C1051)-1), C1051),"")</f>
        <v/>
      </c>
      <c r="AG1051" s="11" t="str">
        <f t="array" ref="AG1051">IF(COUNTBLANK(D1051)=1,"",IF(OR($H$2="y",$H$2="m"),IF(AA1051=AA1050,IF(OR(AC1051=$AC$4:$AC1050)=FALSE,AG1050&amp;AF1051,AG1050),"("&amp;AF1051)&amp;IF(AA1051=AA1052,IF(OR(AC1052=$AC$4:$AC1051)=FALSE,", ",""),") "),""))</f>
        <v/>
      </c>
      <c r="AH1051" s="10" t="str">
        <f>IF((COUNTBLANK(D1051)=1),"",IF(D1051=D1050,AH1050,"")&amp;IF(B1050&lt;&gt;B1051,((IF(COUNTBLANK(E1051)=1,$D$3&amp;"Non-type material: "&amp;$D$3,$D$3&amp;INDEX('type-categories'!$A$2:$B$100,MATCH(E1051,'type-categories'!$A$2:$A$100,0),2)&amp;$D$3))),"")&amp;(IF(K1051&lt;&gt;K1050,$C$2&amp;UPPER(K1051)&amp;$C$2&amp;$K$3&amp;" ",(IF(B1051&lt;&gt;B1050,$C$2&amp;UPPER(K1051)&amp;$C$2&amp;$K$3&amp;" ",""))))&amp;IF((AA1051&lt;&gt;AA1052)*($H$2="y"),AD1051&amp;AE1051,IF((AA1051&lt;&gt;AA1052)*($H$2="m"),AD1051&amp;AG1051,IF(($H$2&lt;&gt;"m")*($H$2&lt;&gt;"Y"),(IF(F1051=0,"",F1051&amp;" "&amp;$F$4&amp;" "))&amp;(IF(G1051=0,"",G1051&amp;" "&amp;$G$4&amp;" "))&amp;(IF(H1051=0,"",H1051&amp;" "&amp;H$4&amp;" "))&amp;(IF(I1051=0,"",I1051&amp;" "&amp;$I$4&amp;" "))&amp;(IF(J1051=0,"",J1051&amp;" "&amp;$J$4&amp;" ")),"")))&amp;"; "&amp;IF((B1051=B1050)*(AA1051=AA1050), "same collecting data; ", IF((B1051=B1050)*(Z1050=Z1051),"same locality; ",(IF(COUNTBLANK(L1051)=1,"",$D$2&amp;L1051&amp;$L$3&amp;" "&amp;$D$2))&amp;(IF(COUNTBLANK(M1051)=1,"",$E$2&amp;M1051&amp;$E$2&amp;", "))&amp;(IF(COUNTBLANK(N1051)=1,"",N1051&amp;"; "))&amp;(IF(COUNTBLANK(O1051)=1,"",O1051&amp;"; ")))&amp;(IF(COUNTBLANK(P1051)=1,"",P1051&amp;"; "))&amp;(IF(COUNTBLANK(Q1051)=1,"",Q1051&amp;"; "))&amp;(IF(COUNTBLANK(R1051)=1,"",R1051&amp;"m, "))&amp;IF((COUNTBLANK(S1051)=0)*(S1051&lt;&gt;S1050), S1051&amp;"; ","")&amp;(IF(COUNTBLANK(U1051)=1,"",U1051&amp;"; "))&amp;(IF(COUNTBLANK(T1051)=1,"",IF(COUNTBLANK(F$2)=1,T1051&amp;"; ",T1051&amp;" "&amp;F$2&amp;"; "))))&amp;(IF(COUNTBLANK(V1051)=1,"",V1051&amp;"; "))&amp;IF((COUNTBLANK(C1051)=1),"",C1051)&amp;IF((B1051=B1052)*(K1051=K1052)*(L1051=L1052)*(M1051=M1052),IF(($H$2&lt;&gt;"m")*($H$2&lt;&gt;"Y"), " • ", IF((ISNUMBER(FIND(")",AE1051))), " • ", "")),IF((B1051=B1052)*(K1051=K1052)," • ",". ")))</f>
        <v/>
      </c>
      <c r="AI1051" s="1"/>
    </row>
    <row r="1052" spans="1:35" x14ac:dyDescent="0.25">
      <c r="A1052" s="3" t="str">
        <f t="shared" si="115"/>
        <v/>
      </c>
      <c r="B1052" s="53" t="str">
        <f t="shared" si="113"/>
        <v/>
      </c>
      <c r="C1052" s="57"/>
      <c r="D1052" s="57"/>
      <c r="E1052" s="57"/>
      <c r="F1052" s="57"/>
      <c r="G1052" s="57"/>
      <c r="H1052" s="57"/>
      <c r="I1052" s="57"/>
      <c r="J1052" s="57"/>
      <c r="K1052" s="57"/>
      <c r="L1052" s="57"/>
      <c r="M1052" s="54"/>
      <c r="N1052" s="57"/>
      <c r="O1052" s="58"/>
      <c r="P1052" s="58"/>
      <c r="Q1052" s="58"/>
      <c r="R1052" s="58"/>
      <c r="S1052" s="54"/>
      <c r="T1052" s="57"/>
      <c r="U1052" s="57"/>
      <c r="V1052" s="57"/>
      <c r="W1052" s="57"/>
      <c r="X1052" s="147" t="str">
        <f>IF(COUNTBLANK(D1052)=1,"",IF('order-admin-units'!$I$1&lt;&gt;"y", "", IF(COUNTBLANK(K1052)=1, 'order-admin-units'!$B$1+1, VLOOKUP(K1052, ordercountry, 2))))</f>
        <v/>
      </c>
      <c r="Y1052" s="147" t="str">
        <f>IF(COUNTBLANK(D1052)=1,"",IF('order-admin-units'!$I$1&lt;&gt;"y", "", IF(COUNTBLANK(K1052:L1052)&gt;0, 'order-admin-units'!$B$2+1, VLOOKUP(K1052&amp;"@"&amp;L1052, orderadmin, 2))))</f>
        <v/>
      </c>
      <c r="Z1052" s="147" t="str">
        <f t="shared" si="116"/>
        <v/>
      </c>
      <c r="AA1052" s="147" t="str">
        <f t="shared" si="117"/>
        <v/>
      </c>
      <c r="AB1052" s="147" t="str">
        <f t="shared" si="118"/>
        <v/>
      </c>
      <c r="AC1052" s="147" t="str">
        <f t="shared" si="114"/>
        <v/>
      </c>
      <c r="AD1052" s="11" t="str">
        <f t="shared" si="119"/>
        <v/>
      </c>
      <c r="AE1052" s="11" t="str">
        <f t="array" ref="AE1052">IF(COUNTBLANK(D1052)=1,"",IF(OR($H$2="y",$H$2="m"),IF(AA1052=AA1051,IF(OR(AB1052=$AB$4:$AB1051)=FALSE,AE1051&amp;C1052,AE1051),"("&amp;C1052)&amp;IF(AA1052=AA1053,IF(OR(AB1053=$AB$4:$AB1052)=FALSE,", ",""),") "),""))</f>
        <v/>
      </c>
      <c r="AF1052" s="11" t="str">
        <f t="array" ref="AF1052">IF((COUNTBLANK(D1052)=0)*OR($H$2="y",$H$2="m"),IFERROR(LEFT(C1052, FIND(" ",C1052)-1), C1052),"")</f>
        <v/>
      </c>
      <c r="AG1052" s="11" t="str">
        <f t="array" ref="AG1052">IF(COUNTBLANK(D1052)=1,"",IF(OR($H$2="y",$H$2="m"),IF(AA1052=AA1051,IF(OR(AC1052=$AC$4:$AC1051)=FALSE,AG1051&amp;AF1052,AG1051),"("&amp;AF1052)&amp;IF(AA1052=AA1053,IF(OR(AC1053=$AC$4:$AC1052)=FALSE,", ",""),") "),""))</f>
        <v/>
      </c>
      <c r="AH1052" s="10" t="str">
        <f>IF((COUNTBLANK(D1052)=1),"",IF(D1052=D1051,AH1051,"")&amp;IF(B1051&lt;&gt;B1052,((IF(COUNTBLANK(E1052)=1,$D$3&amp;"Non-type material: "&amp;$D$3,$D$3&amp;INDEX('type-categories'!$A$2:$B$100,MATCH(E1052,'type-categories'!$A$2:$A$100,0),2)&amp;$D$3))),"")&amp;(IF(K1052&lt;&gt;K1051,$C$2&amp;UPPER(K1052)&amp;$C$2&amp;$K$3&amp;" ",(IF(B1052&lt;&gt;B1051,$C$2&amp;UPPER(K1052)&amp;$C$2&amp;$K$3&amp;" ",""))))&amp;IF((AA1052&lt;&gt;AA1053)*($H$2="y"),AD1052&amp;AE1052,IF((AA1052&lt;&gt;AA1053)*($H$2="m"),AD1052&amp;AG1052,IF(($H$2&lt;&gt;"m")*($H$2&lt;&gt;"Y"),(IF(F1052=0,"",F1052&amp;" "&amp;$F$4&amp;" "))&amp;(IF(G1052=0,"",G1052&amp;" "&amp;$G$4&amp;" "))&amp;(IF(H1052=0,"",H1052&amp;" "&amp;H$4&amp;" "))&amp;(IF(I1052=0,"",I1052&amp;" "&amp;$I$4&amp;" "))&amp;(IF(J1052=0,"",J1052&amp;" "&amp;$J$4&amp;" ")),"")))&amp;"; "&amp;IF((B1052=B1051)*(AA1052=AA1051), "same collecting data; ", IF((B1052=B1051)*(Z1051=Z1052),"same locality; ",(IF(COUNTBLANK(L1052)=1,"",$D$2&amp;L1052&amp;$L$3&amp;" "&amp;$D$2))&amp;(IF(COUNTBLANK(M1052)=1,"",$E$2&amp;M1052&amp;$E$2&amp;", "))&amp;(IF(COUNTBLANK(N1052)=1,"",N1052&amp;"; "))&amp;(IF(COUNTBLANK(O1052)=1,"",O1052&amp;"; ")))&amp;(IF(COUNTBLANK(P1052)=1,"",P1052&amp;"; "))&amp;(IF(COUNTBLANK(Q1052)=1,"",Q1052&amp;"; "))&amp;(IF(COUNTBLANK(R1052)=1,"",R1052&amp;"m, "))&amp;IF((COUNTBLANK(S1052)=0)*(S1052&lt;&gt;S1051), S1052&amp;"; ","")&amp;(IF(COUNTBLANK(U1052)=1,"",U1052&amp;"; "))&amp;(IF(COUNTBLANK(T1052)=1,"",IF(COUNTBLANK(F$2)=1,T1052&amp;"; ",T1052&amp;" "&amp;F$2&amp;"; "))))&amp;(IF(COUNTBLANK(V1052)=1,"",V1052&amp;"; "))&amp;IF((COUNTBLANK(C1052)=1),"",C1052)&amp;IF((B1052=B1053)*(K1052=K1053)*(L1052=L1053)*(M1052=M1053),IF(($H$2&lt;&gt;"m")*($H$2&lt;&gt;"Y"), " • ", IF((ISNUMBER(FIND(")",AE1052))), " • ", "")),IF((B1052=B1053)*(K1052=K1053)," • ",". ")))</f>
        <v/>
      </c>
      <c r="AI1052" s="1"/>
    </row>
    <row r="1053" spans="1:35" x14ac:dyDescent="0.25">
      <c r="A1053" s="3" t="str">
        <f t="shared" si="115"/>
        <v/>
      </c>
      <c r="B1053" s="53" t="str">
        <f t="shared" si="113"/>
        <v/>
      </c>
      <c r="C1053" s="57"/>
      <c r="D1053" s="57"/>
      <c r="E1053" s="57"/>
      <c r="F1053" s="57"/>
      <c r="G1053" s="57"/>
      <c r="H1053" s="57"/>
      <c r="I1053" s="57"/>
      <c r="J1053" s="57"/>
      <c r="K1053" s="57"/>
      <c r="L1053" s="57"/>
      <c r="M1053" s="54"/>
      <c r="N1053" s="57"/>
      <c r="O1053" s="58"/>
      <c r="P1053" s="58"/>
      <c r="Q1053" s="58"/>
      <c r="R1053" s="58"/>
      <c r="S1053" s="54"/>
      <c r="T1053" s="57"/>
      <c r="U1053" s="57"/>
      <c r="V1053" s="57"/>
      <c r="W1053" s="57"/>
      <c r="X1053" s="147" t="str">
        <f>IF(COUNTBLANK(D1053)=1,"",IF('order-admin-units'!$I$1&lt;&gt;"y", "", IF(COUNTBLANK(K1053)=1, 'order-admin-units'!$B$1+1, VLOOKUP(K1053, ordercountry, 2))))</f>
        <v/>
      </c>
      <c r="Y1053" s="147" t="str">
        <f>IF(COUNTBLANK(D1053)=1,"",IF('order-admin-units'!$I$1&lt;&gt;"y", "", IF(COUNTBLANK(K1053:L1053)&gt;0, 'order-admin-units'!$B$2+1, VLOOKUP(K1053&amp;"@"&amp;L1053, orderadmin, 2))))</f>
        <v/>
      </c>
      <c r="Z1053" s="147" t="str">
        <f t="shared" si="116"/>
        <v/>
      </c>
      <c r="AA1053" s="147" t="str">
        <f t="shared" si="117"/>
        <v/>
      </c>
      <c r="AB1053" s="147" t="str">
        <f t="shared" si="118"/>
        <v/>
      </c>
      <c r="AC1053" s="147" t="str">
        <f t="shared" si="114"/>
        <v/>
      </c>
      <c r="AD1053" s="11" t="str">
        <f t="shared" si="119"/>
        <v/>
      </c>
      <c r="AE1053" s="11" t="str">
        <f t="array" ref="AE1053">IF(COUNTBLANK(D1053)=1,"",IF(OR($H$2="y",$H$2="m"),IF(AA1053=AA1052,IF(OR(AB1053=$AB$4:$AB1052)=FALSE,AE1052&amp;C1053,AE1052),"("&amp;C1053)&amp;IF(AA1053=AA1054,IF(OR(AB1054=$AB$4:$AB1053)=FALSE,", ",""),") "),""))</f>
        <v/>
      </c>
      <c r="AF1053" s="11" t="str">
        <f t="array" ref="AF1053">IF((COUNTBLANK(D1053)=0)*OR($H$2="y",$H$2="m"),IFERROR(LEFT(C1053, FIND(" ",C1053)-1), C1053),"")</f>
        <v/>
      </c>
      <c r="AG1053" s="11" t="str">
        <f t="array" ref="AG1053">IF(COUNTBLANK(D1053)=1,"",IF(OR($H$2="y",$H$2="m"),IF(AA1053=AA1052,IF(OR(AC1053=$AC$4:$AC1052)=FALSE,AG1052&amp;AF1053,AG1052),"("&amp;AF1053)&amp;IF(AA1053=AA1054,IF(OR(AC1054=$AC$4:$AC1053)=FALSE,", ",""),") "),""))</f>
        <v/>
      </c>
      <c r="AH1053" s="10" t="str">
        <f>IF((COUNTBLANK(D1053)=1),"",IF(D1053=D1052,AH1052,"")&amp;IF(B1052&lt;&gt;B1053,((IF(COUNTBLANK(E1053)=1,$D$3&amp;"Non-type material: "&amp;$D$3,$D$3&amp;INDEX('type-categories'!$A$2:$B$100,MATCH(E1053,'type-categories'!$A$2:$A$100,0),2)&amp;$D$3))),"")&amp;(IF(K1053&lt;&gt;K1052,$C$2&amp;UPPER(K1053)&amp;$C$2&amp;$K$3&amp;" ",(IF(B1053&lt;&gt;B1052,$C$2&amp;UPPER(K1053)&amp;$C$2&amp;$K$3&amp;" ",""))))&amp;IF((AA1053&lt;&gt;AA1054)*($H$2="y"),AD1053&amp;AE1053,IF((AA1053&lt;&gt;AA1054)*($H$2="m"),AD1053&amp;AG1053,IF(($H$2&lt;&gt;"m")*($H$2&lt;&gt;"Y"),(IF(F1053=0,"",F1053&amp;" "&amp;$F$4&amp;" "))&amp;(IF(G1053=0,"",G1053&amp;" "&amp;$G$4&amp;" "))&amp;(IF(H1053=0,"",H1053&amp;" "&amp;H$4&amp;" "))&amp;(IF(I1053=0,"",I1053&amp;" "&amp;$I$4&amp;" "))&amp;(IF(J1053=0,"",J1053&amp;" "&amp;$J$4&amp;" ")),"")))&amp;"; "&amp;IF((B1053=B1052)*(AA1053=AA1052), "same collecting data; ", IF((B1053=B1052)*(Z1052=Z1053),"same locality; ",(IF(COUNTBLANK(L1053)=1,"",$D$2&amp;L1053&amp;$L$3&amp;" "&amp;$D$2))&amp;(IF(COUNTBLANK(M1053)=1,"",$E$2&amp;M1053&amp;$E$2&amp;", "))&amp;(IF(COUNTBLANK(N1053)=1,"",N1053&amp;"; "))&amp;(IF(COUNTBLANK(O1053)=1,"",O1053&amp;"; ")))&amp;(IF(COUNTBLANK(P1053)=1,"",P1053&amp;"; "))&amp;(IF(COUNTBLANK(Q1053)=1,"",Q1053&amp;"; "))&amp;(IF(COUNTBLANK(R1053)=1,"",R1053&amp;"m, "))&amp;IF((COUNTBLANK(S1053)=0)*(S1053&lt;&gt;S1052), S1053&amp;"; ","")&amp;(IF(COUNTBLANK(U1053)=1,"",U1053&amp;"; "))&amp;(IF(COUNTBLANK(T1053)=1,"",IF(COUNTBLANK(F$2)=1,T1053&amp;"; ",T1053&amp;" "&amp;F$2&amp;"; "))))&amp;(IF(COUNTBLANK(V1053)=1,"",V1053&amp;"; "))&amp;IF((COUNTBLANK(C1053)=1),"",C1053)&amp;IF((B1053=B1054)*(K1053=K1054)*(L1053=L1054)*(M1053=M1054),IF(($H$2&lt;&gt;"m")*($H$2&lt;&gt;"Y"), " • ", IF((ISNUMBER(FIND(")",AE1053))), " • ", "")),IF((B1053=B1054)*(K1053=K1054)," • ",". ")))</f>
        <v/>
      </c>
      <c r="AI1053" s="1"/>
    </row>
    <row r="1054" spans="1:35" x14ac:dyDescent="0.25">
      <c r="A1054" s="3" t="str">
        <f t="shared" si="115"/>
        <v/>
      </c>
      <c r="B1054" s="53" t="str">
        <f t="shared" si="113"/>
        <v/>
      </c>
      <c r="C1054" s="57"/>
      <c r="D1054" s="57"/>
      <c r="E1054" s="57"/>
      <c r="F1054" s="57"/>
      <c r="G1054" s="57"/>
      <c r="H1054" s="57"/>
      <c r="I1054" s="57"/>
      <c r="J1054" s="57"/>
      <c r="K1054" s="57"/>
      <c r="L1054" s="57"/>
      <c r="M1054" s="54"/>
      <c r="N1054" s="57"/>
      <c r="O1054" s="58"/>
      <c r="P1054" s="58"/>
      <c r="Q1054" s="58"/>
      <c r="R1054" s="58"/>
      <c r="S1054" s="54"/>
      <c r="T1054" s="57"/>
      <c r="U1054" s="57"/>
      <c r="V1054" s="57"/>
      <c r="W1054" s="57"/>
      <c r="X1054" s="147" t="str">
        <f>IF(COUNTBLANK(D1054)=1,"",IF('order-admin-units'!$I$1&lt;&gt;"y", "", IF(COUNTBLANK(K1054)=1, 'order-admin-units'!$B$1+1, VLOOKUP(K1054, ordercountry, 2))))</f>
        <v/>
      </c>
      <c r="Y1054" s="147" t="str">
        <f>IF(COUNTBLANK(D1054)=1,"",IF('order-admin-units'!$I$1&lt;&gt;"y", "", IF(COUNTBLANK(K1054:L1054)&gt;0, 'order-admin-units'!$B$2+1, VLOOKUP(K1054&amp;"@"&amp;L1054, orderadmin, 2))))</f>
        <v/>
      </c>
      <c r="Z1054" s="147" t="str">
        <f t="shared" si="116"/>
        <v/>
      </c>
      <c r="AA1054" s="147" t="str">
        <f t="shared" si="117"/>
        <v/>
      </c>
      <c r="AB1054" s="147" t="str">
        <f t="shared" si="118"/>
        <v/>
      </c>
      <c r="AC1054" s="147" t="str">
        <f t="shared" si="114"/>
        <v/>
      </c>
      <c r="AD1054" s="11" t="str">
        <f t="shared" si="119"/>
        <v/>
      </c>
      <c r="AE1054" s="11" t="str">
        <f t="array" ref="AE1054">IF(COUNTBLANK(D1054)=1,"",IF(OR($H$2="y",$H$2="m"),IF(AA1054=AA1053,IF(OR(AB1054=$AB$4:$AB1053)=FALSE,AE1053&amp;C1054,AE1053),"("&amp;C1054)&amp;IF(AA1054=AA1055,IF(OR(AB1055=$AB$4:$AB1054)=FALSE,", ",""),") "),""))</f>
        <v/>
      </c>
      <c r="AF1054" s="11" t="str">
        <f t="array" ref="AF1054">IF((COUNTBLANK(D1054)=0)*OR($H$2="y",$H$2="m"),IFERROR(LEFT(C1054, FIND(" ",C1054)-1), C1054),"")</f>
        <v/>
      </c>
      <c r="AG1054" s="11" t="str">
        <f t="array" ref="AG1054">IF(COUNTBLANK(D1054)=1,"",IF(OR($H$2="y",$H$2="m"),IF(AA1054=AA1053,IF(OR(AC1054=$AC$4:$AC1053)=FALSE,AG1053&amp;AF1054,AG1053),"("&amp;AF1054)&amp;IF(AA1054=AA1055,IF(OR(AC1055=$AC$4:$AC1054)=FALSE,", ",""),") "),""))</f>
        <v/>
      </c>
      <c r="AH1054" s="10" t="str">
        <f>IF((COUNTBLANK(D1054)=1),"",IF(D1054=D1053,AH1053,"")&amp;IF(B1053&lt;&gt;B1054,((IF(COUNTBLANK(E1054)=1,$D$3&amp;"Non-type material: "&amp;$D$3,$D$3&amp;INDEX('type-categories'!$A$2:$B$100,MATCH(E1054,'type-categories'!$A$2:$A$100,0),2)&amp;$D$3))),"")&amp;(IF(K1054&lt;&gt;K1053,$C$2&amp;UPPER(K1054)&amp;$C$2&amp;$K$3&amp;" ",(IF(B1054&lt;&gt;B1053,$C$2&amp;UPPER(K1054)&amp;$C$2&amp;$K$3&amp;" ",""))))&amp;IF((AA1054&lt;&gt;AA1055)*($H$2="y"),AD1054&amp;AE1054,IF((AA1054&lt;&gt;AA1055)*($H$2="m"),AD1054&amp;AG1054,IF(($H$2&lt;&gt;"m")*($H$2&lt;&gt;"Y"),(IF(F1054=0,"",F1054&amp;" "&amp;$F$4&amp;" "))&amp;(IF(G1054=0,"",G1054&amp;" "&amp;$G$4&amp;" "))&amp;(IF(H1054=0,"",H1054&amp;" "&amp;H$4&amp;" "))&amp;(IF(I1054=0,"",I1054&amp;" "&amp;$I$4&amp;" "))&amp;(IF(J1054=0,"",J1054&amp;" "&amp;$J$4&amp;" ")),"")))&amp;"; "&amp;IF((B1054=B1053)*(AA1054=AA1053), "same collecting data; ", IF((B1054=B1053)*(Z1053=Z1054),"same locality; ",(IF(COUNTBLANK(L1054)=1,"",$D$2&amp;L1054&amp;$L$3&amp;" "&amp;$D$2))&amp;(IF(COUNTBLANK(M1054)=1,"",$E$2&amp;M1054&amp;$E$2&amp;", "))&amp;(IF(COUNTBLANK(N1054)=1,"",N1054&amp;"; "))&amp;(IF(COUNTBLANK(O1054)=1,"",O1054&amp;"; ")))&amp;(IF(COUNTBLANK(P1054)=1,"",P1054&amp;"; "))&amp;(IF(COUNTBLANK(Q1054)=1,"",Q1054&amp;"; "))&amp;(IF(COUNTBLANK(R1054)=1,"",R1054&amp;"m, "))&amp;IF((COUNTBLANK(S1054)=0)*(S1054&lt;&gt;S1053), S1054&amp;"; ","")&amp;(IF(COUNTBLANK(U1054)=1,"",U1054&amp;"; "))&amp;(IF(COUNTBLANK(T1054)=1,"",IF(COUNTBLANK(F$2)=1,T1054&amp;"; ",T1054&amp;" "&amp;F$2&amp;"; "))))&amp;(IF(COUNTBLANK(V1054)=1,"",V1054&amp;"; "))&amp;IF((COUNTBLANK(C1054)=1),"",C1054)&amp;IF((B1054=B1055)*(K1054=K1055)*(L1054=L1055)*(M1054=M1055),IF(($H$2&lt;&gt;"m")*($H$2&lt;&gt;"Y"), " • ", IF((ISNUMBER(FIND(")",AE1054))), " • ", "")),IF((B1054=B1055)*(K1054=K1055)," • ",". ")))</f>
        <v/>
      </c>
      <c r="AI1054" s="1"/>
    </row>
    <row r="1055" spans="1:35" x14ac:dyDescent="0.25">
      <c r="A1055" s="3" t="str">
        <f t="shared" si="115"/>
        <v/>
      </c>
      <c r="B1055" s="53" t="str">
        <f t="shared" si="113"/>
        <v/>
      </c>
      <c r="C1055" s="57"/>
      <c r="D1055" s="57"/>
      <c r="E1055" s="57"/>
      <c r="F1055" s="57"/>
      <c r="G1055" s="57"/>
      <c r="H1055" s="57"/>
      <c r="I1055" s="57"/>
      <c r="J1055" s="57"/>
      <c r="K1055" s="57"/>
      <c r="L1055" s="57"/>
      <c r="M1055" s="54"/>
      <c r="N1055" s="57"/>
      <c r="O1055" s="58"/>
      <c r="P1055" s="58"/>
      <c r="Q1055" s="58"/>
      <c r="R1055" s="58"/>
      <c r="S1055" s="54"/>
      <c r="T1055" s="57"/>
      <c r="U1055" s="57"/>
      <c r="V1055" s="57"/>
      <c r="W1055" s="57"/>
      <c r="X1055" s="147" t="str">
        <f>IF(COUNTBLANK(D1055)=1,"",IF('order-admin-units'!$I$1&lt;&gt;"y", "", IF(COUNTBLANK(K1055)=1, 'order-admin-units'!$B$1+1, VLOOKUP(K1055, ordercountry, 2))))</f>
        <v/>
      </c>
      <c r="Y1055" s="147" t="str">
        <f>IF(COUNTBLANK(D1055)=1,"",IF('order-admin-units'!$I$1&lt;&gt;"y", "", IF(COUNTBLANK(K1055:L1055)&gt;0, 'order-admin-units'!$B$2+1, VLOOKUP(K1055&amp;"@"&amp;L1055, orderadmin, 2))))</f>
        <v/>
      </c>
      <c r="Z1055" s="147" t="str">
        <f t="shared" si="116"/>
        <v/>
      </c>
      <c r="AA1055" s="147" t="str">
        <f t="shared" si="117"/>
        <v/>
      </c>
      <c r="AB1055" s="147" t="str">
        <f t="shared" si="118"/>
        <v/>
      </c>
      <c r="AC1055" s="147" t="str">
        <f t="shared" si="114"/>
        <v/>
      </c>
      <c r="AD1055" s="11" t="str">
        <f t="shared" si="119"/>
        <v/>
      </c>
      <c r="AE1055" s="11" t="str">
        <f t="array" ref="AE1055">IF(COUNTBLANK(D1055)=1,"",IF(OR($H$2="y",$H$2="m"),IF(AA1055=AA1054,IF(OR(AB1055=$AB$4:$AB1054)=FALSE,AE1054&amp;C1055,AE1054),"("&amp;C1055)&amp;IF(AA1055=AA1056,IF(OR(AB1056=$AB$4:$AB1055)=FALSE,", ",""),") "),""))</f>
        <v/>
      </c>
      <c r="AF1055" s="11" t="str">
        <f t="array" ref="AF1055">IF((COUNTBLANK(D1055)=0)*OR($H$2="y",$H$2="m"),IFERROR(LEFT(C1055, FIND(" ",C1055)-1), C1055),"")</f>
        <v/>
      </c>
      <c r="AG1055" s="11" t="str">
        <f t="array" ref="AG1055">IF(COUNTBLANK(D1055)=1,"",IF(OR($H$2="y",$H$2="m"),IF(AA1055=AA1054,IF(OR(AC1055=$AC$4:$AC1054)=FALSE,AG1054&amp;AF1055,AG1054),"("&amp;AF1055)&amp;IF(AA1055=AA1056,IF(OR(AC1056=$AC$4:$AC1055)=FALSE,", ",""),") "),""))</f>
        <v/>
      </c>
      <c r="AH1055" s="10" t="str">
        <f>IF((COUNTBLANK(D1055)=1),"",IF(D1055=D1054,AH1054,"")&amp;IF(B1054&lt;&gt;B1055,((IF(COUNTBLANK(E1055)=1,$D$3&amp;"Non-type material: "&amp;$D$3,$D$3&amp;INDEX('type-categories'!$A$2:$B$100,MATCH(E1055,'type-categories'!$A$2:$A$100,0),2)&amp;$D$3))),"")&amp;(IF(K1055&lt;&gt;K1054,$C$2&amp;UPPER(K1055)&amp;$C$2&amp;$K$3&amp;" ",(IF(B1055&lt;&gt;B1054,$C$2&amp;UPPER(K1055)&amp;$C$2&amp;$K$3&amp;" ",""))))&amp;IF((AA1055&lt;&gt;AA1056)*($H$2="y"),AD1055&amp;AE1055,IF((AA1055&lt;&gt;AA1056)*($H$2="m"),AD1055&amp;AG1055,IF(($H$2&lt;&gt;"m")*($H$2&lt;&gt;"Y"),(IF(F1055=0,"",F1055&amp;" "&amp;$F$4&amp;" "))&amp;(IF(G1055=0,"",G1055&amp;" "&amp;$G$4&amp;" "))&amp;(IF(H1055=0,"",H1055&amp;" "&amp;H$4&amp;" "))&amp;(IF(I1055=0,"",I1055&amp;" "&amp;$I$4&amp;" "))&amp;(IF(J1055=0,"",J1055&amp;" "&amp;$J$4&amp;" ")),"")))&amp;"; "&amp;IF((B1055=B1054)*(AA1055=AA1054), "same collecting data; ", IF((B1055=B1054)*(Z1054=Z1055),"same locality; ",(IF(COUNTBLANK(L1055)=1,"",$D$2&amp;L1055&amp;$L$3&amp;" "&amp;$D$2))&amp;(IF(COUNTBLANK(M1055)=1,"",$E$2&amp;M1055&amp;$E$2&amp;", "))&amp;(IF(COUNTBLANK(N1055)=1,"",N1055&amp;"; "))&amp;(IF(COUNTBLANK(O1055)=1,"",O1055&amp;"; ")))&amp;(IF(COUNTBLANK(P1055)=1,"",P1055&amp;"; "))&amp;(IF(COUNTBLANK(Q1055)=1,"",Q1055&amp;"; "))&amp;(IF(COUNTBLANK(R1055)=1,"",R1055&amp;"m, "))&amp;IF((COUNTBLANK(S1055)=0)*(S1055&lt;&gt;S1054), S1055&amp;"; ","")&amp;(IF(COUNTBLANK(U1055)=1,"",U1055&amp;"; "))&amp;(IF(COUNTBLANK(T1055)=1,"",IF(COUNTBLANK(F$2)=1,T1055&amp;"; ",T1055&amp;" "&amp;F$2&amp;"; "))))&amp;(IF(COUNTBLANK(V1055)=1,"",V1055&amp;"; "))&amp;IF((COUNTBLANK(C1055)=1),"",C1055)&amp;IF((B1055=B1056)*(K1055=K1056)*(L1055=L1056)*(M1055=M1056),IF(($H$2&lt;&gt;"m")*($H$2&lt;&gt;"Y"), " • ", IF((ISNUMBER(FIND(")",AE1055))), " • ", "")),IF((B1055=B1056)*(K1055=K1056)," • ",". ")))</f>
        <v/>
      </c>
      <c r="AI1055" s="1"/>
    </row>
    <row r="1056" spans="1:35" x14ac:dyDescent="0.25">
      <c r="A1056" s="3" t="str">
        <f t="shared" si="115"/>
        <v/>
      </c>
      <c r="B1056" s="53" t="str">
        <f t="shared" si="113"/>
        <v/>
      </c>
      <c r="C1056" s="57"/>
      <c r="D1056" s="57"/>
      <c r="E1056" s="57"/>
      <c r="F1056" s="57"/>
      <c r="G1056" s="57"/>
      <c r="H1056" s="57"/>
      <c r="I1056" s="57"/>
      <c r="J1056" s="57"/>
      <c r="K1056" s="57"/>
      <c r="L1056" s="57"/>
      <c r="M1056" s="54"/>
      <c r="N1056" s="57"/>
      <c r="O1056" s="58"/>
      <c r="P1056" s="58"/>
      <c r="Q1056" s="58"/>
      <c r="R1056" s="58"/>
      <c r="S1056" s="54"/>
      <c r="T1056" s="57"/>
      <c r="U1056" s="57"/>
      <c r="V1056" s="57"/>
      <c r="W1056" s="57"/>
      <c r="X1056" s="147" t="str">
        <f>IF(COUNTBLANK(D1056)=1,"",IF('order-admin-units'!$I$1&lt;&gt;"y", "", IF(COUNTBLANK(K1056)=1, 'order-admin-units'!$B$1+1, VLOOKUP(K1056, ordercountry, 2))))</f>
        <v/>
      </c>
      <c r="Y1056" s="147" t="str">
        <f>IF(COUNTBLANK(D1056)=1,"",IF('order-admin-units'!$I$1&lt;&gt;"y", "", IF(COUNTBLANK(K1056:L1056)&gt;0, 'order-admin-units'!$B$2+1, VLOOKUP(K1056&amp;"@"&amp;L1056, orderadmin, 2))))</f>
        <v/>
      </c>
      <c r="Z1056" s="147" t="str">
        <f t="shared" si="116"/>
        <v/>
      </c>
      <c r="AA1056" s="147" t="str">
        <f t="shared" si="117"/>
        <v/>
      </c>
      <c r="AB1056" s="147" t="str">
        <f t="shared" si="118"/>
        <v/>
      </c>
      <c r="AC1056" s="147" t="str">
        <f t="shared" si="114"/>
        <v/>
      </c>
      <c r="AD1056" s="11" t="str">
        <f t="shared" si="119"/>
        <v/>
      </c>
      <c r="AE1056" s="11" t="str">
        <f t="array" ref="AE1056">IF(COUNTBLANK(D1056)=1,"",IF(OR($H$2="y",$H$2="m"),IF(AA1056=AA1055,IF(OR(AB1056=$AB$4:$AB1055)=FALSE,AE1055&amp;C1056,AE1055),"("&amp;C1056)&amp;IF(AA1056=AA1057,IF(OR(AB1057=$AB$4:$AB1056)=FALSE,", ",""),") "),""))</f>
        <v/>
      </c>
      <c r="AF1056" s="11" t="str">
        <f t="array" ref="AF1056">IF((COUNTBLANK(D1056)=0)*OR($H$2="y",$H$2="m"),IFERROR(LEFT(C1056, FIND(" ",C1056)-1), C1056),"")</f>
        <v/>
      </c>
      <c r="AG1056" s="11" t="str">
        <f t="array" ref="AG1056">IF(COUNTBLANK(D1056)=1,"",IF(OR($H$2="y",$H$2="m"),IF(AA1056=AA1055,IF(OR(AC1056=$AC$4:$AC1055)=FALSE,AG1055&amp;AF1056,AG1055),"("&amp;AF1056)&amp;IF(AA1056=AA1057,IF(OR(AC1057=$AC$4:$AC1056)=FALSE,", ",""),") "),""))</f>
        <v/>
      </c>
      <c r="AH1056" s="10" t="str">
        <f>IF((COUNTBLANK(D1056)=1),"",IF(D1056=D1055,AH1055,"")&amp;IF(B1055&lt;&gt;B1056,((IF(COUNTBLANK(E1056)=1,$D$3&amp;"Non-type material: "&amp;$D$3,$D$3&amp;INDEX('type-categories'!$A$2:$B$100,MATCH(E1056,'type-categories'!$A$2:$A$100,0),2)&amp;$D$3))),"")&amp;(IF(K1056&lt;&gt;K1055,$C$2&amp;UPPER(K1056)&amp;$C$2&amp;$K$3&amp;" ",(IF(B1056&lt;&gt;B1055,$C$2&amp;UPPER(K1056)&amp;$C$2&amp;$K$3&amp;" ",""))))&amp;IF((AA1056&lt;&gt;AA1057)*($H$2="y"),AD1056&amp;AE1056,IF((AA1056&lt;&gt;AA1057)*($H$2="m"),AD1056&amp;AG1056,IF(($H$2&lt;&gt;"m")*($H$2&lt;&gt;"Y"),(IF(F1056=0,"",F1056&amp;" "&amp;$F$4&amp;" "))&amp;(IF(G1056=0,"",G1056&amp;" "&amp;$G$4&amp;" "))&amp;(IF(H1056=0,"",H1056&amp;" "&amp;H$4&amp;" "))&amp;(IF(I1056=0,"",I1056&amp;" "&amp;$I$4&amp;" "))&amp;(IF(J1056=0,"",J1056&amp;" "&amp;$J$4&amp;" ")),"")))&amp;"; "&amp;IF((B1056=B1055)*(AA1056=AA1055), "same collecting data; ", IF((B1056=B1055)*(Z1055=Z1056),"same locality; ",(IF(COUNTBLANK(L1056)=1,"",$D$2&amp;L1056&amp;$L$3&amp;" "&amp;$D$2))&amp;(IF(COUNTBLANK(M1056)=1,"",$E$2&amp;M1056&amp;$E$2&amp;", "))&amp;(IF(COUNTBLANK(N1056)=1,"",N1056&amp;"; "))&amp;(IF(COUNTBLANK(O1056)=1,"",O1056&amp;"; ")))&amp;(IF(COUNTBLANK(P1056)=1,"",P1056&amp;"; "))&amp;(IF(COUNTBLANK(Q1056)=1,"",Q1056&amp;"; "))&amp;(IF(COUNTBLANK(R1056)=1,"",R1056&amp;"m, "))&amp;IF((COUNTBLANK(S1056)=0)*(S1056&lt;&gt;S1055), S1056&amp;"; ","")&amp;(IF(COUNTBLANK(U1056)=1,"",U1056&amp;"; "))&amp;(IF(COUNTBLANK(T1056)=1,"",IF(COUNTBLANK(F$2)=1,T1056&amp;"; ",T1056&amp;" "&amp;F$2&amp;"; "))))&amp;(IF(COUNTBLANK(V1056)=1,"",V1056&amp;"; "))&amp;IF((COUNTBLANK(C1056)=1),"",C1056)&amp;IF((B1056=B1057)*(K1056=K1057)*(L1056=L1057)*(M1056=M1057),IF(($H$2&lt;&gt;"m")*($H$2&lt;&gt;"Y"), " • ", IF((ISNUMBER(FIND(")",AE1056))), " • ", "")),IF((B1056=B1057)*(K1056=K1057)," • ",". ")))</f>
        <v/>
      </c>
      <c r="AI1056" s="1"/>
    </row>
    <row r="1057" spans="1:35" x14ac:dyDescent="0.25">
      <c r="A1057" s="3" t="str">
        <f t="shared" si="115"/>
        <v/>
      </c>
      <c r="B1057" s="53" t="str">
        <f t="shared" si="113"/>
        <v/>
      </c>
      <c r="C1057" s="57"/>
      <c r="D1057" s="57"/>
      <c r="E1057" s="57"/>
      <c r="F1057" s="57"/>
      <c r="G1057" s="57"/>
      <c r="H1057" s="57"/>
      <c r="I1057" s="57"/>
      <c r="J1057" s="57"/>
      <c r="K1057" s="57"/>
      <c r="L1057" s="57"/>
      <c r="M1057" s="54"/>
      <c r="N1057" s="57"/>
      <c r="O1057" s="58"/>
      <c r="P1057" s="58"/>
      <c r="Q1057" s="58"/>
      <c r="R1057" s="58"/>
      <c r="S1057" s="54"/>
      <c r="T1057" s="57"/>
      <c r="U1057" s="57"/>
      <c r="V1057" s="57"/>
      <c r="W1057" s="57"/>
      <c r="X1057" s="147" t="str">
        <f>IF(COUNTBLANK(D1057)=1,"",IF('order-admin-units'!$I$1&lt;&gt;"y", "", IF(COUNTBLANK(K1057)=1, 'order-admin-units'!$B$1+1, VLOOKUP(K1057, ordercountry, 2))))</f>
        <v/>
      </c>
      <c r="Y1057" s="147" t="str">
        <f>IF(COUNTBLANK(D1057)=1,"",IF('order-admin-units'!$I$1&lt;&gt;"y", "", IF(COUNTBLANK(K1057:L1057)&gt;0, 'order-admin-units'!$B$2+1, VLOOKUP(K1057&amp;"@"&amp;L1057, orderadmin, 2))))</f>
        <v/>
      </c>
      <c r="Z1057" s="147" t="str">
        <f t="shared" si="116"/>
        <v/>
      </c>
      <c r="AA1057" s="147" t="str">
        <f t="shared" si="117"/>
        <v/>
      </c>
      <c r="AB1057" s="147" t="str">
        <f t="shared" si="118"/>
        <v/>
      </c>
      <c r="AC1057" s="147" t="str">
        <f t="shared" si="114"/>
        <v/>
      </c>
      <c r="AD1057" s="11" t="str">
        <f t="shared" si="119"/>
        <v/>
      </c>
      <c r="AE1057" s="11" t="str">
        <f t="array" ref="AE1057">IF(COUNTBLANK(D1057)=1,"",IF(OR($H$2="y",$H$2="m"),IF(AA1057=AA1056,IF(OR(AB1057=$AB$4:$AB1056)=FALSE,AE1056&amp;C1057,AE1056),"("&amp;C1057)&amp;IF(AA1057=AA1058,IF(OR(AB1058=$AB$4:$AB1057)=FALSE,", ",""),") "),""))</f>
        <v/>
      </c>
      <c r="AF1057" s="11" t="str">
        <f t="array" ref="AF1057">IF((COUNTBLANK(D1057)=0)*OR($H$2="y",$H$2="m"),IFERROR(LEFT(C1057, FIND(" ",C1057)-1), C1057),"")</f>
        <v/>
      </c>
      <c r="AG1057" s="11" t="str">
        <f t="array" ref="AG1057">IF(COUNTBLANK(D1057)=1,"",IF(OR($H$2="y",$H$2="m"),IF(AA1057=AA1056,IF(OR(AC1057=$AC$4:$AC1056)=FALSE,AG1056&amp;AF1057,AG1056),"("&amp;AF1057)&amp;IF(AA1057=AA1058,IF(OR(AC1058=$AC$4:$AC1057)=FALSE,", ",""),") "),""))</f>
        <v/>
      </c>
      <c r="AH1057" s="10" t="str">
        <f>IF((COUNTBLANK(D1057)=1),"",IF(D1057=D1056,AH1056,"")&amp;IF(B1056&lt;&gt;B1057,((IF(COUNTBLANK(E1057)=1,$D$3&amp;"Non-type material: "&amp;$D$3,$D$3&amp;INDEX('type-categories'!$A$2:$B$100,MATCH(E1057,'type-categories'!$A$2:$A$100,0),2)&amp;$D$3))),"")&amp;(IF(K1057&lt;&gt;K1056,$C$2&amp;UPPER(K1057)&amp;$C$2&amp;$K$3&amp;" ",(IF(B1057&lt;&gt;B1056,$C$2&amp;UPPER(K1057)&amp;$C$2&amp;$K$3&amp;" ",""))))&amp;IF((AA1057&lt;&gt;AA1058)*($H$2="y"),AD1057&amp;AE1057,IF((AA1057&lt;&gt;AA1058)*($H$2="m"),AD1057&amp;AG1057,IF(($H$2&lt;&gt;"m")*($H$2&lt;&gt;"Y"),(IF(F1057=0,"",F1057&amp;" "&amp;$F$4&amp;" "))&amp;(IF(G1057=0,"",G1057&amp;" "&amp;$G$4&amp;" "))&amp;(IF(H1057=0,"",H1057&amp;" "&amp;H$4&amp;" "))&amp;(IF(I1057=0,"",I1057&amp;" "&amp;$I$4&amp;" "))&amp;(IF(J1057=0,"",J1057&amp;" "&amp;$J$4&amp;" ")),"")))&amp;"; "&amp;IF((B1057=B1056)*(AA1057=AA1056), "same collecting data; ", IF((B1057=B1056)*(Z1056=Z1057),"same locality; ",(IF(COUNTBLANK(L1057)=1,"",$D$2&amp;L1057&amp;$L$3&amp;" "&amp;$D$2))&amp;(IF(COUNTBLANK(M1057)=1,"",$E$2&amp;M1057&amp;$E$2&amp;", "))&amp;(IF(COUNTBLANK(N1057)=1,"",N1057&amp;"; "))&amp;(IF(COUNTBLANK(O1057)=1,"",O1057&amp;"; ")))&amp;(IF(COUNTBLANK(P1057)=1,"",P1057&amp;"; "))&amp;(IF(COUNTBLANK(Q1057)=1,"",Q1057&amp;"; "))&amp;(IF(COUNTBLANK(R1057)=1,"",R1057&amp;"m, "))&amp;IF((COUNTBLANK(S1057)=0)*(S1057&lt;&gt;S1056), S1057&amp;"; ","")&amp;(IF(COUNTBLANK(U1057)=1,"",U1057&amp;"; "))&amp;(IF(COUNTBLANK(T1057)=1,"",IF(COUNTBLANK(F$2)=1,T1057&amp;"; ",T1057&amp;" "&amp;F$2&amp;"; "))))&amp;(IF(COUNTBLANK(V1057)=1,"",V1057&amp;"; "))&amp;IF((COUNTBLANK(C1057)=1),"",C1057)&amp;IF((B1057=B1058)*(K1057=K1058)*(L1057=L1058)*(M1057=M1058),IF(($H$2&lt;&gt;"m")*($H$2&lt;&gt;"Y"), " • ", IF((ISNUMBER(FIND(")",AE1057))), " • ", "")),IF((B1057=B1058)*(K1057=K1058)," • ",". ")))</f>
        <v/>
      </c>
      <c r="AI1057" s="1"/>
    </row>
    <row r="1058" spans="1:35" x14ac:dyDescent="0.25">
      <c r="A1058" s="3" t="str">
        <f t="shared" si="115"/>
        <v/>
      </c>
      <c r="B1058" s="53" t="str">
        <f t="shared" si="113"/>
        <v/>
      </c>
      <c r="C1058" s="57"/>
      <c r="D1058" s="57"/>
      <c r="E1058" s="57"/>
      <c r="F1058" s="57"/>
      <c r="G1058" s="57"/>
      <c r="H1058" s="57"/>
      <c r="I1058" s="57"/>
      <c r="J1058" s="57"/>
      <c r="K1058" s="57"/>
      <c r="L1058" s="57"/>
      <c r="M1058" s="54"/>
      <c r="N1058" s="57"/>
      <c r="O1058" s="58"/>
      <c r="P1058" s="58"/>
      <c r="Q1058" s="58"/>
      <c r="R1058" s="58"/>
      <c r="S1058" s="54"/>
      <c r="T1058" s="57"/>
      <c r="U1058" s="57"/>
      <c r="V1058" s="57"/>
      <c r="W1058" s="57"/>
      <c r="X1058" s="147" t="str">
        <f>IF(COUNTBLANK(D1058)=1,"",IF('order-admin-units'!$I$1&lt;&gt;"y", "", IF(COUNTBLANK(K1058)=1, 'order-admin-units'!$B$1+1, VLOOKUP(K1058, ordercountry, 2))))</f>
        <v/>
      </c>
      <c r="Y1058" s="147" t="str">
        <f>IF(COUNTBLANK(D1058)=1,"",IF('order-admin-units'!$I$1&lt;&gt;"y", "", IF(COUNTBLANK(K1058:L1058)&gt;0, 'order-admin-units'!$B$2+1, VLOOKUP(K1058&amp;"@"&amp;L1058, orderadmin, 2))))</f>
        <v/>
      </c>
      <c r="Z1058" s="147" t="str">
        <f t="shared" si="116"/>
        <v/>
      </c>
      <c r="AA1058" s="147" t="str">
        <f t="shared" si="117"/>
        <v/>
      </c>
      <c r="AB1058" s="147" t="str">
        <f t="shared" si="118"/>
        <v/>
      </c>
      <c r="AC1058" s="147" t="str">
        <f t="shared" si="114"/>
        <v/>
      </c>
      <c r="AD1058" s="11" t="str">
        <f t="shared" si="119"/>
        <v/>
      </c>
      <c r="AE1058" s="11" t="str">
        <f t="array" ref="AE1058">IF(COUNTBLANK(D1058)=1,"",IF(OR($H$2="y",$H$2="m"),IF(AA1058=AA1057,IF(OR(AB1058=$AB$4:$AB1057)=FALSE,AE1057&amp;C1058,AE1057),"("&amp;C1058)&amp;IF(AA1058=AA1059,IF(OR(AB1059=$AB$4:$AB1058)=FALSE,", ",""),") "),""))</f>
        <v/>
      </c>
      <c r="AF1058" s="11" t="str">
        <f t="array" ref="AF1058">IF((COUNTBLANK(D1058)=0)*OR($H$2="y",$H$2="m"),IFERROR(LEFT(C1058, FIND(" ",C1058)-1), C1058),"")</f>
        <v/>
      </c>
      <c r="AG1058" s="11" t="str">
        <f t="array" ref="AG1058">IF(COUNTBLANK(D1058)=1,"",IF(OR($H$2="y",$H$2="m"),IF(AA1058=AA1057,IF(OR(AC1058=$AC$4:$AC1057)=FALSE,AG1057&amp;AF1058,AG1057),"("&amp;AF1058)&amp;IF(AA1058=AA1059,IF(OR(AC1059=$AC$4:$AC1058)=FALSE,", ",""),") "),""))</f>
        <v/>
      </c>
      <c r="AH1058" s="10" t="str">
        <f>IF((COUNTBLANK(D1058)=1),"",IF(D1058=D1057,AH1057,"")&amp;IF(B1057&lt;&gt;B1058,((IF(COUNTBLANK(E1058)=1,$D$3&amp;"Non-type material: "&amp;$D$3,$D$3&amp;INDEX('type-categories'!$A$2:$B$100,MATCH(E1058,'type-categories'!$A$2:$A$100,0),2)&amp;$D$3))),"")&amp;(IF(K1058&lt;&gt;K1057,$C$2&amp;UPPER(K1058)&amp;$C$2&amp;$K$3&amp;" ",(IF(B1058&lt;&gt;B1057,$C$2&amp;UPPER(K1058)&amp;$C$2&amp;$K$3&amp;" ",""))))&amp;IF((AA1058&lt;&gt;AA1059)*($H$2="y"),AD1058&amp;AE1058,IF((AA1058&lt;&gt;AA1059)*($H$2="m"),AD1058&amp;AG1058,IF(($H$2&lt;&gt;"m")*($H$2&lt;&gt;"Y"),(IF(F1058=0,"",F1058&amp;" "&amp;$F$4&amp;" "))&amp;(IF(G1058=0,"",G1058&amp;" "&amp;$G$4&amp;" "))&amp;(IF(H1058=0,"",H1058&amp;" "&amp;H$4&amp;" "))&amp;(IF(I1058=0,"",I1058&amp;" "&amp;$I$4&amp;" "))&amp;(IF(J1058=0,"",J1058&amp;" "&amp;$J$4&amp;" ")),"")))&amp;"; "&amp;IF((B1058=B1057)*(AA1058=AA1057), "same collecting data; ", IF((B1058=B1057)*(Z1057=Z1058),"same locality; ",(IF(COUNTBLANK(L1058)=1,"",$D$2&amp;L1058&amp;$L$3&amp;" "&amp;$D$2))&amp;(IF(COUNTBLANK(M1058)=1,"",$E$2&amp;M1058&amp;$E$2&amp;", "))&amp;(IF(COUNTBLANK(N1058)=1,"",N1058&amp;"; "))&amp;(IF(COUNTBLANK(O1058)=1,"",O1058&amp;"; ")))&amp;(IF(COUNTBLANK(P1058)=1,"",P1058&amp;"; "))&amp;(IF(COUNTBLANK(Q1058)=1,"",Q1058&amp;"; "))&amp;(IF(COUNTBLANK(R1058)=1,"",R1058&amp;"m, "))&amp;IF((COUNTBLANK(S1058)=0)*(S1058&lt;&gt;S1057), S1058&amp;"; ","")&amp;(IF(COUNTBLANK(U1058)=1,"",U1058&amp;"; "))&amp;(IF(COUNTBLANK(T1058)=1,"",IF(COUNTBLANK(F$2)=1,T1058&amp;"; ",T1058&amp;" "&amp;F$2&amp;"; "))))&amp;(IF(COUNTBLANK(V1058)=1,"",V1058&amp;"; "))&amp;IF((COUNTBLANK(C1058)=1),"",C1058)&amp;IF((B1058=B1059)*(K1058=K1059)*(L1058=L1059)*(M1058=M1059),IF(($H$2&lt;&gt;"m")*($H$2&lt;&gt;"Y"), " • ", IF((ISNUMBER(FIND(")",AE1058))), " • ", "")),IF((B1058=B1059)*(K1058=K1059)," • ",". ")))</f>
        <v/>
      </c>
      <c r="AI1058" s="1"/>
    </row>
    <row r="1059" spans="1:35" x14ac:dyDescent="0.25">
      <c r="A1059" s="3" t="str">
        <f t="shared" si="115"/>
        <v/>
      </c>
      <c r="B1059" s="53" t="str">
        <f t="shared" si="113"/>
        <v/>
      </c>
      <c r="C1059" s="57"/>
      <c r="D1059" s="57"/>
      <c r="E1059" s="57"/>
      <c r="F1059" s="57"/>
      <c r="G1059" s="57"/>
      <c r="H1059" s="57"/>
      <c r="I1059" s="57"/>
      <c r="J1059" s="57"/>
      <c r="K1059" s="57"/>
      <c r="L1059" s="57"/>
      <c r="M1059" s="54"/>
      <c r="N1059" s="57"/>
      <c r="O1059" s="58"/>
      <c r="P1059" s="58"/>
      <c r="Q1059" s="58"/>
      <c r="R1059" s="58"/>
      <c r="S1059" s="54"/>
      <c r="T1059" s="57"/>
      <c r="U1059" s="57"/>
      <c r="V1059" s="57"/>
      <c r="W1059" s="57"/>
      <c r="X1059" s="147" t="str">
        <f>IF(COUNTBLANK(D1059)=1,"",IF('order-admin-units'!$I$1&lt;&gt;"y", "", IF(COUNTBLANK(K1059)=1, 'order-admin-units'!$B$1+1, VLOOKUP(K1059, ordercountry, 2))))</f>
        <v/>
      </c>
      <c r="Y1059" s="147" t="str">
        <f>IF(COUNTBLANK(D1059)=1,"",IF('order-admin-units'!$I$1&lt;&gt;"y", "", IF(COUNTBLANK(K1059:L1059)&gt;0, 'order-admin-units'!$B$2+1, VLOOKUP(K1059&amp;"@"&amp;L1059, orderadmin, 2))))</f>
        <v/>
      </c>
      <c r="Z1059" s="147" t="str">
        <f t="shared" si="116"/>
        <v/>
      </c>
      <c r="AA1059" s="147" t="str">
        <f t="shared" si="117"/>
        <v/>
      </c>
      <c r="AB1059" s="147" t="str">
        <f t="shared" si="118"/>
        <v/>
      </c>
      <c r="AC1059" s="147" t="str">
        <f t="shared" si="114"/>
        <v/>
      </c>
      <c r="AD1059" s="11" t="str">
        <f t="shared" si="119"/>
        <v/>
      </c>
      <c r="AE1059" s="11" t="str">
        <f t="array" ref="AE1059">IF(COUNTBLANK(D1059)=1,"",IF(OR($H$2="y",$H$2="m"),IF(AA1059=AA1058,IF(OR(AB1059=$AB$4:$AB1058)=FALSE,AE1058&amp;C1059,AE1058),"("&amp;C1059)&amp;IF(AA1059=AA1060,IF(OR(AB1060=$AB$4:$AB1059)=FALSE,", ",""),") "),""))</f>
        <v/>
      </c>
      <c r="AF1059" s="11" t="str">
        <f t="array" ref="AF1059">IF((COUNTBLANK(D1059)=0)*OR($H$2="y",$H$2="m"),IFERROR(LEFT(C1059, FIND(" ",C1059)-1), C1059),"")</f>
        <v/>
      </c>
      <c r="AG1059" s="11" t="str">
        <f t="array" ref="AG1059">IF(COUNTBLANK(D1059)=1,"",IF(OR($H$2="y",$H$2="m"),IF(AA1059=AA1058,IF(OR(AC1059=$AC$4:$AC1058)=FALSE,AG1058&amp;AF1059,AG1058),"("&amp;AF1059)&amp;IF(AA1059=AA1060,IF(OR(AC1060=$AC$4:$AC1059)=FALSE,", ",""),") "),""))</f>
        <v/>
      </c>
      <c r="AH1059" s="10" t="str">
        <f>IF((COUNTBLANK(D1059)=1),"",IF(D1059=D1058,AH1058,"")&amp;IF(B1058&lt;&gt;B1059,((IF(COUNTBLANK(E1059)=1,$D$3&amp;"Non-type material: "&amp;$D$3,$D$3&amp;INDEX('type-categories'!$A$2:$B$100,MATCH(E1059,'type-categories'!$A$2:$A$100,0),2)&amp;$D$3))),"")&amp;(IF(K1059&lt;&gt;K1058,$C$2&amp;UPPER(K1059)&amp;$C$2&amp;$K$3&amp;" ",(IF(B1059&lt;&gt;B1058,$C$2&amp;UPPER(K1059)&amp;$C$2&amp;$K$3&amp;" ",""))))&amp;IF((AA1059&lt;&gt;AA1060)*($H$2="y"),AD1059&amp;AE1059,IF((AA1059&lt;&gt;AA1060)*($H$2="m"),AD1059&amp;AG1059,IF(($H$2&lt;&gt;"m")*($H$2&lt;&gt;"Y"),(IF(F1059=0,"",F1059&amp;" "&amp;$F$4&amp;" "))&amp;(IF(G1059=0,"",G1059&amp;" "&amp;$G$4&amp;" "))&amp;(IF(H1059=0,"",H1059&amp;" "&amp;H$4&amp;" "))&amp;(IF(I1059=0,"",I1059&amp;" "&amp;$I$4&amp;" "))&amp;(IF(J1059=0,"",J1059&amp;" "&amp;$J$4&amp;" ")),"")))&amp;"; "&amp;IF((B1059=B1058)*(AA1059=AA1058), "same collecting data; ", IF((B1059=B1058)*(Z1058=Z1059),"same locality; ",(IF(COUNTBLANK(L1059)=1,"",$D$2&amp;L1059&amp;$L$3&amp;" "&amp;$D$2))&amp;(IF(COUNTBLANK(M1059)=1,"",$E$2&amp;M1059&amp;$E$2&amp;", "))&amp;(IF(COUNTBLANK(N1059)=1,"",N1059&amp;"; "))&amp;(IF(COUNTBLANK(O1059)=1,"",O1059&amp;"; ")))&amp;(IF(COUNTBLANK(P1059)=1,"",P1059&amp;"; "))&amp;(IF(COUNTBLANK(Q1059)=1,"",Q1059&amp;"; "))&amp;(IF(COUNTBLANK(R1059)=1,"",R1059&amp;"m, "))&amp;IF((COUNTBLANK(S1059)=0)*(S1059&lt;&gt;S1058), S1059&amp;"; ","")&amp;(IF(COUNTBLANK(U1059)=1,"",U1059&amp;"; "))&amp;(IF(COUNTBLANK(T1059)=1,"",IF(COUNTBLANK(F$2)=1,T1059&amp;"; ",T1059&amp;" "&amp;F$2&amp;"; "))))&amp;(IF(COUNTBLANK(V1059)=1,"",V1059&amp;"; "))&amp;IF((COUNTBLANK(C1059)=1),"",C1059)&amp;IF((B1059=B1060)*(K1059=K1060)*(L1059=L1060)*(M1059=M1060),IF(($H$2&lt;&gt;"m")*($H$2&lt;&gt;"Y"), " • ", IF((ISNUMBER(FIND(")",AE1059))), " • ", "")),IF((B1059=B1060)*(K1059=K1060)," • ",". ")))</f>
        <v/>
      </c>
      <c r="AI1059" s="1"/>
    </row>
    <row r="1060" spans="1:35" x14ac:dyDescent="0.25">
      <c r="A1060" s="3" t="str">
        <f t="shared" si="115"/>
        <v/>
      </c>
      <c r="B1060" s="53" t="str">
        <f t="shared" si="113"/>
        <v/>
      </c>
      <c r="C1060" s="57"/>
      <c r="D1060" s="57"/>
      <c r="E1060" s="57"/>
      <c r="F1060" s="57"/>
      <c r="G1060" s="57"/>
      <c r="H1060" s="57"/>
      <c r="I1060" s="57"/>
      <c r="J1060" s="57"/>
      <c r="K1060" s="57"/>
      <c r="L1060" s="57"/>
      <c r="M1060" s="54"/>
      <c r="N1060" s="57"/>
      <c r="O1060" s="58"/>
      <c r="P1060" s="58"/>
      <c r="Q1060" s="58"/>
      <c r="R1060" s="58"/>
      <c r="S1060" s="54"/>
      <c r="T1060" s="57"/>
      <c r="U1060" s="57"/>
      <c r="V1060" s="57"/>
      <c r="W1060" s="57"/>
      <c r="X1060" s="147" t="str">
        <f>IF(COUNTBLANK(D1060)=1,"",IF('order-admin-units'!$I$1&lt;&gt;"y", "", IF(COUNTBLANK(K1060)=1, 'order-admin-units'!$B$1+1, VLOOKUP(K1060, ordercountry, 2))))</f>
        <v/>
      </c>
      <c r="Y1060" s="147" t="str">
        <f>IF(COUNTBLANK(D1060)=1,"",IF('order-admin-units'!$I$1&lt;&gt;"y", "", IF(COUNTBLANK(K1060:L1060)&gt;0, 'order-admin-units'!$B$2+1, VLOOKUP(K1060&amp;"@"&amp;L1060, orderadmin, 2))))</f>
        <v/>
      </c>
      <c r="Z1060" s="147" t="str">
        <f t="shared" si="116"/>
        <v/>
      </c>
      <c r="AA1060" s="147" t="str">
        <f t="shared" si="117"/>
        <v/>
      </c>
      <c r="AB1060" s="147" t="str">
        <f t="shared" si="118"/>
        <v/>
      </c>
      <c r="AC1060" s="147" t="str">
        <f t="shared" si="114"/>
        <v/>
      </c>
      <c r="AD1060" s="11" t="str">
        <f t="shared" si="119"/>
        <v/>
      </c>
      <c r="AE1060" s="11" t="str">
        <f t="array" ref="AE1060">IF(COUNTBLANK(D1060)=1,"",IF(OR($H$2="y",$H$2="m"),IF(AA1060=AA1059,IF(OR(AB1060=$AB$4:$AB1059)=FALSE,AE1059&amp;C1060,AE1059),"("&amp;C1060)&amp;IF(AA1060=AA1061,IF(OR(AB1061=$AB$4:$AB1060)=FALSE,", ",""),") "),""))</f>
        <v/>
      </c>
      <c r="AF1060" s="11" t="str">
        <f t="array" ref="AF1060">IF((COUNTBLANK(D1060)=0)*OR($H$2="y",$H$2="m"),IFERROR(LEFT(C1060, FIND(" ",C1060)-1), C1060),"")</f>
        <v/>
      </c>
      <c r="AG1060" s="11" t="str">
        <f t="array" ref="AG1060">IF(COUNTBLANK(D1060)=1,"",IF(OR($H$2="y",$H$2="m"),IF(AA1060=AA1059,IF(OR(AC1060=$AC$4:$AC1059)=FALSE,AG1059&amp;AF1060,AG1059),"("&amp;AF1060)&amp;IF(AA1060=AA1061,IF(OR(AC1061=$AC$4:$AC1060)=FALSE,", ",""),") "),""))</f>
        <v/>
      </c>
      <c r="AH1060" s="10" t="str">
        <f>IF((COUNTBLANK(D1060)=1),"",IF(D1060=D1059,AH1059,"")&amp;IF(B1059&lt;&gt;B1060,((IF(COUNTBLANK(E1060)=1,$D$3&amp;"Non-type material: "&amp;$D$3,$D$3&amp;INDEX('type-categories'!$A$2:$B$100,MATCH(E1060,'type-categories'!$A$2:$A$100,0),2)&amp;$D$3))),"")&amp;(IF(K1060&lt;&gt;K1059,$C$2&amp;UPPER(K1060)&amp;$C$2&amp;$K$3&amp;" ",(IF(B1060&lt;&gt;B1059,$C$2&amp;UPPER(K1060)&amp;$C$2&amp;$K$3&amp;" ",""))))&amp;IF((AA1060&lt;&gt;AA1061)*($H$2="y"),AD1060&amp;AE1060,IF((AA1060&lt;&gt;AA1061)*($H$2="m"),AD1060&amp;AG1060,IF(($H$2&lt;&gt;"m")*($H$2&lt;&gt;"Y"),(IF(F1060=0,"",F1060&amp;" "&amp;$F$4&amp;" "))&amp;(IF(G1060=0,"",G1060&amp;" "&amp;$G$4&amp;" "))&amp;(IF(H1060=0,"",H1060&amp;" "&amp;H$4&amp;" "))&amp;(IF(I1060=0,"",I1060&amp;" "&amp;$I$4&amp;" "))&amp;(IF(J1060=0,"",J1060&amp;" "&amp;$J$4&amp;" ")),"")))&amp;"; "&amp;IF((B1060=B1059)*(AA1060=AA1059), "same collecting data; ", IF((B1060=B1059)*(Z1059=Z1060),"same locality; ",(IF(COUNTBLANK(L1060)=1,"",$D$2&amp;L1060&amp;$L$3&amp;" "&amp;$D$2))&amp;(IF(COUNTBLANK(M1060)=1,"",$E$2&amp;M1060&amp;$E$2&amp;", "))&amp;(IF(COUNTBLANK(N1060)=1,"",N1060&amp;"; "))&amp;(IF(COUNTBLANK(O1060)=1,"",O1060&amp;"; ")))&amp;(IF(COUNTBLANK(P1060)=1,"",P1060&amp;"; "))&amp;(IF(COUNTBLANK(Q1060)=1,"",Q1060&amp;"; "))&amp;(IF(COUNTBLANK(R1060)=1,"",R1060&amp;"m, "))&amp;IF((COUNTBLANK(S1060)=0)*(S1060&lt;&gt;S1059), S1060&amp;"; ","")&amp;(IF(COUNTBLANK(U1060)=1,"",U1060&amp;"; "))&amp;(IF(COUNTBLANK(T1060)=1,"",IF(COUNTBLANK(F$2)=1,T1060&amp;"; ",T1060&amp;" "&amp;F$2&amp;"; "))))&amp;(IF(COUNTBLANK(V1060)=1,"",V1060&amp;"; "))&amp;IF((COUNTBLANK(C1060)=1),"",C1060)&amp;IF((B1060=B1061)*(K1060=K1061)*(L1060=L1061)*(M1060=M1061),IF(($H$2&lt;&gt;"m")*($H$2&lt;&gt;"Y"), " • ", IF((ISNUMBER(FIND(")",AE1060))), " • ", "")),IF((B1060=B1061)*(K1060=K1061)," • ",". ")))</f>
        <v/>
      </c>
      <c r="AI1060" s="1"/>
    </row>
    <row r="1061" spans="1:35" x14ac:dyDescent="0.25">
      <c r="A1061" s="3" t="str">
        <f t="shared" si="115"/>
        <v/>
      </c>
      <c r="B1061" s="53" t="str">
        <f t="shared" si="113"/>
        <v/>
      </c>
      <c r="C1061" s="57"/>
      <c r="D1061" s="57"/>
      <c r="E1061" s="57"/>
      <c r="F1061" s="57"/>
      <c r="G1061" s="57"/>
      <c r="H1061" s="57"/>
      <c r="I1061" s="57"/>
      <c r="J1061" s="57"/>
      <c r="K1061" s="57"/>
      <c r="L1061" s="57"/>
      <c r="M1061" s="54"/>
      <c r="N1061" s="57"/>
      <c r="O1061" s="58"/>
      <c r="P1061" s="58"/>
      <c r="Q1061" s="58"/>
      <c r="R1061" s="58"/>
      <c r="S1061" s="54"/>
      <c r="T1061" s="57"/>
      <c r="U1061" s="57"/>
      <c r="V1061" s="57"/>
      <c r="W1061" s="57"/>
      <c r="X1061" s="147" t="str">
        <f>IF(COUNTBLANK(D1061)=1,"",IF('order-admin-units'!$I$1&lt;&gt;"y", "", IF(COUNTBLANK(K1061)=1, 'order-admin-units'!$B$1+1, VLOOKUP(K1061, ordercountry, 2))))</f>
        <v/>
      </c>
      <c r="Y1061" s="147" t="str">
        <f>IF(COUNTBLANK(D1061)=1,"",IF('order-admin-units'!$I$1&lt;&gt;"y", "", IF(COUNTBLANK(K1061:L1061)&gt;0, 'order-admin-units'!$B$2+1, VLOOKUP(K1061&amp;"@"&amp;L1061, orderadmin, 2))))</f>
        <v/>
      </c>
      <c r="Z1061" s="147" t="str">
        <f t="shared" si="116"/>
        <v/>
      </c>
      <c r="AA1061" s="147" t="str">
        <f t="shared" si="117"/>
        <v/>
      </c>
      <c r="AB1061" s="147" t="str">
        <f t="shared" si="118"/>
        <v/>
      </c>
      <c r="AC1061" s="147" t="str">
        <f t="shared" si="114"/>
        <v/>
      </c>
      <c r="AD1061" s="11" t="str">
        <f t="shared" si="119"/>
        <v/>
      </c>
      <c r="AE1061" s="11" t="str">
        <f t="array" ref="AE1061">IF(COUNTBLANK(D1061)=1,"",IF(OR($H$2="y",$H$2="m"),IF(AA1061=AA1060,IF(OR(AB1061=$AB$4:$AB1060)=FALSE,AE1060&amp;C1061,AE1060),"("&amp;C1061)&amp;IF(AA1061=AA1062,IF(OR(AB1062=$AB$4:$AB1061)=FALSE,", ",""),") "),""))</f>
        <v/>
      </c>
      <c r="AF1061" s="11" t="str">
        <f t="array" ref="AF1061">IF((COUNTBLANK(D1061)=0)*OR($H$2="y",$H$2="m"),IFERROR(LEFT(C1061, FIND(" ",C1061)-1), C1061),"")</f>
        <v/>
      </c>
      <c r="AG1061" s="11" t="str">
        <f t="array" ref="AG1061">IF(COUNTBLANK(D1061)=1,"",IF(OR($H$2="y",$H$2="m"),IF(AA1061=AA1060,IF(OR(AC1061=$AC$4:$AC1060)=FALSE,AG1060&amp;AF1061,AG1060),"("&amp;AF1061)&amp;IF(AA1061=AA1062,IF(OR(AC1062=$AC$4:$AC1061)=FALSE,", ",""),") "),""))</f>
        <v/>
      </c>
      <c r="AH1061" s="10" t="str">
        <f>IF((COUNTBLANK(D1061)=1),"",IF(D1061=D1060,AH1060,"")&amp;IF(B1060&lt;&gt;B1061,((IF(COUNTBLANK(E1061)=1,$D$3&amp;"Non-type material: "&amp;$D$3,$D$3&amp;INDEX('type-categories'!$A$2:$B$100,MATCH(E1061,'type-categories'!$A$2:$A$100,0),2)&amp;$D$3))),"")&amp;(IF(K1061&lt;&gt;K1060,$C$2&amp;UPPER(K1061)&amp;$C$2&amp;$K$3&amp;" ",(IF(B1061&lt;&gt;B1060,$C$2&amp;UPPER(K1061)&amp;$C$2&amp;$K$3&amp;" ",""))))&amp;IF((AA1061&lt;&gt;AA1062)*($H$2="y"),AD1061&amp;AE1061,IF((AA1061&lt;&gt;AA1062)*($H$2="m"),AD1061&amp;AG1061,IF(($H$2&lt;&gt;"m")*($H$2&lt;&gt;"Y"),(IF(F1061=0,"",F1061&amp;" "&amp;$F$4&amp;" "))&amp;(IF(G1061=0,"",G1061&amp;" "&amp;$G$4&amp;" "))&amp;(IF(H1061=0,"",H1061&amp;" "&amp;H$4&amp;" "))&amp;(IF(I1061=0,"",I1061&amp;" "&amp;$I$4&amp;" "))&amp;(IF(J1061=0,"",J1061&amp;" "&amp;$J$4&amp;" ")),"")))&amp;"; "&amp;IF((B1061=B1060)*(AA1061=AA1060), "same collecting data; ", IF((B1061=B1060)*(Z1060=Z1061),"same locality; ",(IF(COUNTBLANK(L1061)=1,"",$D$2&amp;L1061&amp;$L$3&amp;" "&amp;$D$2))&amp;(IF(COUNTBLANK(M1061)=1,"",$E$2&amp;M1061&amp;$E$2&amp;", "))&amp;(IF(COUNTBLANK(N1061)=1,"",N1061&amp;"; "))&amp;(IF(COUNTBLANK(O1061)=1,"",O1061&amp;"; ")))&amp;(IF(COUNTBLANK(P1061)=1,"",P1061&amp;"; "))&amp;(IF(COUNTBLANK(Q1061)=1,"",Q1061&amp;"; "))&amp;(IF(COUNTBLANK(R1061)=1,"",R1061&amp;"m, "))&amp;IF((COUNTBLANK(S1061)=0)*(S1061&lt;&gt;S1060), S1061&amp;"; ","")&amp;(IF(COUNTBLANK(U1061)=1,"",U1061&amp;"; "))&amp;(IF(COUNTBLANK(T1061)=1,"",IF(COUNTBLANK(F$2)=1,T1061&amp;"; ",T1061&amp;" "&amp;F$2&amp;"; "))))&amp;(IF(COUNTBLANK(V1061)=1,"",V1061&amp;"; "))&amp;IF((COUNTBLANK(C1061)=1),"",C1061)&amp;IF((B1061=B1062)*(K1061=K1062)*(L1061=L1062)*(M1061=M1062),IF(($H$2&lt;&gt;"m")*($H$2&lt;&gt;"Y"), " • ", IF((ISNUMBER(FIND(")",AE1061))), " • ", "")),IF((B1061=B1062)*(K1061=K1062)," • ",". ")))</f>
        <v/>
      </c>
      <c r="AI1061" s="1"/>
    </row>
    <row r="1062" spans="1:35" x14ac:dyDescent="0.25">
      <c r="A1062" s="3" t="str">
        <f t="shared" si="115"/>
        <v/>
      </c>
      <c r="B1062" s="53" t="str">
        <f t="shared" si="113"/>
        <v/>
      </c>
      <c r="C1062" s="57"/>
      <c r="D1062" s="57"/>
      <c r="E1062" s="57"/>
      <c r="F1062" s="57"/>
      <c r="G1062" s="57"/>
      <c r="H1062" s="57"/>
      <c r="I1062" s="57"/>
      <c r="J1062" s="57"/>
      <c r="K1062" s="57"/>
      <c r="L1062" s="57"/>
      <c r="M1062" s="54"/>
      <c r="N1062" s="57"/>
      <c r="O1062" s="58"/>
      <c r="P1062" s="58"/>
      <c r="Q1062" s="58"/>
      <c r="R1062" s="58"/>
      <c r="S1062" s="54"/>
      <c r="T1062" s="57"/>
      <c r="U1062" s="57"/>
      <c r="V1062" s="57"/>
      <c r="W1062" s="57"/>
      <c r="X1062" s="147" t="str">
        <f>IF(COUNTBLANK(D1062)=1,"",IF('order-admin-units'!$I$1&lt;&gt;"y", "", IF(COUNTBLANK(K1062)=1, 'order-admin-units'!$B$1+1, VLOOKUP(K1062, ordercountry, 2))))</f>
        <v/>
      </c>
      <c r="Y1062" s="147" t="str">
        <f>IF(COUNTBLANK(D1062)=1,"",IF('order-admin-units'!$I$1&lt;&gt;"y", "", IF(COUNTBLANK(K1062:L1062)&gt;0, 'order-admin-units'!$B$2+1, VLOOKUP(K1062&amp;"@"&amp;L1062, orderadmin, 2))))</f>
        <v/>
      </c>
      <c r="Z1062" s="147" t="str">
        <f t="shared" si="116"/>
        <v/>
      </c>
      <c r="AA1062" s="147" t="str">
        <f t="shared" si="117"/>
        <v/>
      </c>
      <c r="AB1062" s="147" t="str">
        <f t="shared" si="118"/>
        <v/>
      </c>
      <c r="AC1062" s="147" t="str">
        <f t="shared" si="114"/>
        <v/>
      </c>
      <c r="AD1062" s="11" t="str">
        <f t="shared" si="119"/>
        <v/>
      </c>
      <c r="AE1062" s="11" t="str">
        <f t="array" ref="AE1062">IF(COUNTBLANK(D1062)=1,"",IF(OR($H$2="y",$H$2="m"),IF(AA1062=AA1061,IF(OR(AB1062=$AB$4:$AB1061)=FALSE,AE1061&amp;C1062,AE1061),"("&amp;C1062)&amp;IF(AA1062=AA1063,IF(OR(AB1063=$AB$4:$AB1062)=FALSE,", ",""),") "),""))</f>
        <v/>
      </c>
      <c r="AF1062" s="11" t="str">
        <f t="array" ref="AF1062">IF((COUNTBLANK(D1062)=0)*OR($H$2="y",$H$2="m"),IFERROR(LEFT(C1062, FIND(" ",C1062)-1), C1062),"")</f>
        <v/>
      </c>
      <c r="AG1062" s="11" t="str">
        <f t="array" ref="AG1062">IF(COUNTBLANK(D1062)=1,"",IF(OR($H$2="y",$H$2="m"),IF(AA1062=AA1061,IF(OR(AC1062=$AC$4:$AC1061)=FALSE,AG1061&amp;AF1062,AG1061),"("&amp;AF1062)&amp;IF(AA1062=AA1063,IF(OR(AC1063=$AC$4:$AC1062)=FALSE,", ",""),") "),""))</f>
        <v/>
      </c>
      <c r="AH1062" s="10" t="str">
        <f>IF((COUNTBLANK(D1062)=1),"",IF(D1062=D1061,AH1061,"")&amp;IF(B1061&lt;&gt;B1062,((IF(COUNTBLANK(E1062)=1,$D$3&amp;"Non-type material: "&amp;$D$3,$D$3&amp;INDEX('type-categories'!$A$2:$B$100,MATCH(E1062,'type-categories'!$A$2:$A$100,0),2)&amp;$D$3))),"")&amp;(IF(K1062&lt;&gt;K1061,$C$2&amp;UPPER(K1062)&amp;$C$2&amp;$K$3&amp;" ",(IF(B1062&lt;&gt;B1061,$C$2&amp;UPPER(K1062)&amp;$C$2&amp;$K$3&amp;" ",""))))&amp;IF((AA1062&lt;&gt;AA1063)*($H$2="y"),AD1062&amp;AE1062,IF((AA1062&lt;&gt;AA1063)*($H$2="m"),AD1062&amp;AG1062,IF(($H$2&lt;&gt;"m")*($H$2&lt;&gt;"Y"),(IF(F1062=0,"",F1062&amp;" "&amp;$F$4&amp;" "))&amp;(IF(G1062=0,"",G1062&amp;" "&amp;$G$4&amp;" "))&amp;(IF(H1062=0,"",H1062&amp;" "&amp;H$4&amp;" "))&amp;(IF(I1062=0,"",I1062&amp;" "&amp;$I$4&amp;" "))&amp;(IF(J1062=0,"",J1062&amp;" "&amp;$J$4&amp;" ")),"")))&amp;"; "&amp;IF((B1062=B1061)*(AA1062=AA1061), "same collecting data; ", IF((B1062=B1061)*(Z1061=Z1062),"same locality; ",(IF(COUNTBLANK(L1062)=1,"",$D$2&amp;L1062&amp;$L$3&amp;" "&amp;$D$2))&amp;(IF(COUNTBLANK(M1062)=1,"",$E$2&amp;M1062&amp;$E$2&amp;", "))&amp;(IF(COUNTBLANK(N1062)=1,"",N1062&amp;"; "))&amp;(IF(COUNTBLANK(O1062)=1,"",O1062&amp;"; ")))&amp;(IF(COUNTBLANK(P1062)=1,"",P1062&amp;"; "))&amp;(IF(COUNTBLANK(Q1062)=1,"",Q1062&amp;"; "))&amp;(IF(COUNTBLANK(R1062)=1,"",R1062&amp;"m, "))&amp;IF((COUNTBLANK(S1062)=0)*(S1062&lt;&gt;S1061), S1062&amp;"; ","")&amp;(IF(COUNTBLANK(U1062)=1,"",U1062&amp;"; "))&amp;(IF(COUNTBLANK(T1062)=1,"",IF(COUNTBLANK(F$2)=1,T1062&amp;"; ",T1062&amp;" "&amp;F$2&amp;"; "))))&amp;(IF(COUNTBLANK(V1062)=1,"",V1062&amp;"; "))&amp;IF((COUNTBLANK(C1062)=1),"",C1062)&amp;IF((B1062=B1063)*(K1062=K1063)*(L1062=L1063)*(M1062=M1063),IF(($H$2&lt;&gt;"m")*($H$2&lt;&gt;"Y"), " • ", IF((ISNUMBER(FIND(")",AE1062))), " • ", "")),IF((B1062=B1063)*(K1062=K1063)," • ",". ")))</f>
        <v/>
      </c>
      <c r="AI1062" s="1"/>
    </row>
    <row r="1063" spans="1:35" x14ac:dyDescent="0.25">
      <c r="A1063" s="3" t="str">
        <f t="shared" si="115"/>
        <v/>
      </c>
      <c r="B1063" s="53" t="str">
        <f t="shared" si="113"/>
        <v/>
      </c>
      <c r="C1063" s="57"/>
      <c r="D1063" s="57"/>
      <c r="E1063" s="57"/>
      <c r="F1063" s="57"/>
      <c r="G1063" s="57"/>
      <c r="H1063" s="57"/>
      <c r="I1063" s="57"/>
      <c r="J1063" s="57"/>
      <c r="K1063" s="57"/>
      <c r="L1063" s="57"/>
      <c r="M1063" s="54"/>
      <c r="N1063" s="57"/>
      <c r="O1063" s="58"/>
      <c r="P1063" s="58"/>
      <c r="Q1063" s="58"/>
      <c r="R1063" s="58"/>
      <c r="S1063" s="54"/>
      <c r="T1063" s="57"/>
      <c r="U1063" s="57"/>
      <c r="V1063" s="57"/>
      <c r="W1063" s="57"/>
      <c r="X1063" s="147" t="str">
        <f>IF(COUNTBLANK(D1063)=1,"",IF('order-admin-units'!$I$1&lt;&gt;"y", "", IF(COUNTBLANK(K1063)=1, 'order-admin-units'!$B$1+1, VLOOKUP(K1063, ordercountry, 2))))</f>
        <v/>
      </c>
      <c r="Y1063" s="147" t="str">
        <f>IF(COUNTBLANK(D1063)=1,"",IF('order-admin-units'!$I$1&lt;&gt;"y", "", IF(COUNTBLANK(K1063:L1063)&gt;0, 'order-admin-units'!$B$2+1, VLOOKUP(K1063&amp;"@"&amp;L1063, orderadmin, 2))))</f>
        <v/>
      </c>
      <c r="Z1063" s="147" t="str">
        <f t="shared" si="116"/>
        <v/>
      </c>
      <c r="AA1063" s="147" t="str">
        <f t="shared" si="117"/>
        <v/>
      </c>
      <c r="AB1063" s="147" t="str">
        <f t="shared" si="118"/>
        <v/>
      </c>
      <c r="AC1063" s="147" t="str">
        <f t="shared" si="114"/>
        <v/>
      </c>
      <c r="AD1063" s="11" t="str">
        <f t="shared" si="119"/>
        <v/>
      </c>
      <c r="AE1063" s="11" t="str">
        <f t="array" ref="AE1063">IF(COUNTBLANK(D1063)=1,"",IF(OR($H$2="y",$H$2="m"),IF(AA1063=AA1062,IF(OR(AB1063=$AB$4:$AB1062)=FALSE,AE1062&amp;C1063,AE1062),"("&amp;C1063)&amp;IF(AA1063=AA1064,IF(OR(AB1064=$AB$4:$AB1063)=FALSE,", ",""),") "),""))</f>
        <v/>
      </c>
      <c r="AF1063" s="11" t="str">
        <f t="array" ref="AF1063">IF((COUNTBLANK(D1063)=0)*OR($H$2="y",$H$2="m"),IFERROR(LEFT(C1063, FIND(" ",C1063)-1), C1063),"")</f>
        <v/>
      </c>
      <c r="AG1063" s="11" t="str">
        <f t="array" ref="AG1063">IF(COUNTBLANK(D1063)=1,"",IF(OR($H$2="y",$H$2="m"),IF(AA1063=AA1062,IF(OR(AC1063=$AC$4:$AC1062)=FALSE,AG1062&amp;AF1063,AG1062),"("&amp;AF1063)&amp;IF(AA1063=AA1064,IF(OR(AC1064=$AC$4:$AC1063)=FALSE,", ",""),") "),""))</f>
        <v/>
      </c>
      <c r="AH1063" s="10" t="str">
        <f>IF((COUNTBLANK(D1063)=1),"",IF(D1063=D1062,AH1062,"")&amp;IF(B1062&lt;&gt;B1063,((IF(COUNTBLANK(E1063)=1,$D$3&amp;"Non-type material: "&amp;$D$3,$D$3&amp;INDEX('type-categories'!$A$2:$B$100,MATCH(E1063,'type-categories'!$A$2:$A$100,0),2)&amp;$D$3))),"")&amp;(IF(K1063&lt;&gt;K1062,$C$2&amp;UPPER(K1063)&amp;$C$2&amp;$K$3&amp;" ",(IF(B1063&lt;&gt;B1062,$C$2&amp;UPPER(K1063)&amp;$C$2&amp;$K$3&amp;" ",""))))&amp;IF((AA1063&lt;&gt;AA1064)*($H$2="y"),AD1063&amp;AE1063,IF((AA1063&lt;&gt;AA1064)*($H$2="m"),AD1063&amp;AG1063,IF(($H$2&lt;&gt;"m")*($H$2&lt;&gt;"Y"),(IF(F1063=0,"",F1063&amp;" "&amp;$F$4&amp;" "))&amp;(IF(G1063=0,"",G1063&amp;" "&amp;$G$4&amp;" "))&amp;(IF(H1063=0,"",H1063&amp;" "&amp;H$4&amp;" "))&amp;(IF(I1063=0,"",I1063&amp;" "&amp;$I$4&amp;" "))&amp;(IF(J1063=0,"",J1063&amp;" "&amp;$J$4&amp;" ")),"")))&amp;"; "&amp;IF((B1063=B1062)*(AA1063=AA1062), "same collecting data; ", IF((B1063=B1062)*(Z1062=Z1063),"same locality; ",(IF(COUNTBLANK(L1063)=1,"",$D$2&amp;L1063&amp;$L$3&amp;" "&amp;$D$2))&amp;(IF(COUNTBLANK(M1063)=1,"",$E$2&amp;M1063&amp;$E$2&amp;", "))&amp;(IF(COUNTBLANK(N1063)=1,"",N1063&amp;"; "))&amp;(IF(COUNTBLANK(O1063)=1,"",O1063&amp;"; ")))&amp;(IF(COUNTBLANK(P1063)=1,"",P1063&amp;"; "))&amp;(IF(COUNTBLANK(Q1063)=1,"",Q1063&amp;"; "))&amp;(IF(COUNTBLANK(R1063)=1,"",R1063&amp;"m, "))&amp;IF((COUNTBLANK(S1063)=0)*(S1063&lt;&gt;S1062), S1063&amp;"; ","")&amp;(IF(COUNTBLANK(U1063)=1,"",U1063&amp;"; "))&amp;(IF(COUNTBLANK(T1063)=1,"",IF(COUNTBLANK(F$2)=1,T1063&amp;"; ",T1063&amp;" "&amp;F$2&amp;"; "))))&amp;(IF(COUNTBLANK(V1063)=1,"",V1063&amp;"; "))&amp;IF((COUNTBLANK(C1063)=1),"",C1063)&amp;IF((B1063=B1064)*(K1063=K1064)*(L1063=L1064)*(M1063=M1064),IF(($H$2&lt;&gt;"m")*($H$2&lt;&gt;"Y"), " • ", IF((ISNUMBER(FIND(")",AE1063))), " • ", "")),IF((B1063=B1064)*(K1063=K1064)," • ",". ")))</f>
        <v/>
      </c>
      <c r="AI1063" s="1"/>
    </row>
    <row r="1064" spans="1:35" x14ac:dyDescent="0.25">
      <c r="A1064" s="3" t="str">
        <f t="shared" si="115"/>
        <v/>
      </c>
      <c r="B1064" s="53" t="str">
        <f t="shared" si="113"/>
        <v/>
      </c>
      <c r="C1064" s="57"/>
      <c r="D1064" s="57"/>
      <c r="E1064" s="57"/>
      <c r="F1064" s="57"/>
      <c r="G1064" s="57"/>
      <c r="H1064" s="57"/>
      <c r="I1064" s="57"/>
      <c r="J1064" s="57"/>
      <c r="K1064" s="57"/>
      <c r="L1064" s="57"/>
      <c r="M1064" s="54"/>
      <c r="N1064" s="57"/>
      <c r="O1064" s="58"/>
      <c r="P1064" s="58"/>
      <c r="Q1064" s="58"/>
      <c r="R1064" s="58"/>
      <c r="S1064" s="54"/>
      <c r="T1064" s="57"/>
      <c r="U1064" s="57"/>
      <c r="V1064" s="57"/>
      <c r="W1064" s="57"/>
      <c r="X1064" s="147" t="str">
        <f>IF(COUNTBLANK(D1064)=1,"",IF('order-admin-units'!$I$1&lt;&gt;"y", "", IF(COUNTBLANK(K1064)=1, 'order-admin-units'!$B$1+1, VLOOKUP(K1064, ordercountry, 2))))</f>
        <v/>
      </c>
      <c r="Y1064" s="147" t="str">
        <f>IF(COUNTBLANK(D1064)=1,"",IF('order-admin-units'!$I$1&lt;&gt;"y", "", IF(COUNTBLANK(K1064:L1064)&gt;0, 'order-admin-units'!$B$2+1, VLOOKUP(K1064&amp;"@"&amp;L1064, orderadmin, 2))))</f>
        <v/>
      </c>
      <c r="Z1064" s="147" t="str">
        <f t="shared" si="116"/>
        <v/>
      </c>
      <c r="AA1064" s="147" t="str">
        <f t="shared" si="117"/>
        <v/>
      </c>
      <c r="AB1064" s="147" t="str">
        <f t="shared" si="118"/>
        <v/>
      </c>
      <c r="AC1064" s="147" t="str">
        <f t="shared" si="114"/>
        <v/>
      </c>
      <c r="AD1064" s="11" t="str">
        <f t="shared" si="119"/>
        <v/>
      </c>
      <c r="AE1064" s="11" t="str">
        <f t="array" ref="AE1064">IF(COUNTBLANK(D1064)=1,"",IF(OR($H$2="y",$H$2="m"),IF(AA1064=AA1063,IF(OR(AB1064=$AB$4:$AB1063)=FALSE,AE1063&amp;C1064,AE1063),"("&amp;C1064)&amp;IF(AA1064=AA1065,IF(OR(AB1065=$AB$4:$AB1064)=FALSE,", ",""),") "),""))</f>
        <v/>
      </c>
      <c r="AF1064" s="11" t="str">
        <f t="array" ref="AF1064">IF((COUNTBLANK(D1064)=0)*OR($H$2="y",$H$2="m"),IFERROR(LEFT(C1064, FIND(" ",C1064)-1), C1064),"")</f>
        <v/>
      </c>
      <c r="AG1064" s="11" t="str">
        <f t="array" ref="AG1064">IF(COUNTBLANK(D1064)=1,"",IF(OR($H$2="y",$H$2="m"),IF(AA1064=AA1063,IF(OR(AC1064=$AC$4:$AC1063)=FALSE,AG1063&amp;AF1064,AG1063),"("&amp;AF1064)&amp;IF(AA1064=AA1065,IF(OR(AC1065=$AC$4:$AC1064)=FALSE,", ",""),") "),""))</f>
        <v/>
      </c>
      <c r="AH1064" s="10" t="str">
        <f>IF((COUNTBLANK(D1064)=1),"",IF(D1064=D1063,AH1063,"")&amp;IF(B1063&lt;&gt;B1064,((IF(COUNTBLANK(E1064)=1,$D$3&amp;"Non-type material: "&amp;$D$3,$D$3&amp;INDEX('type-categories'!$A$2:$B$100,MATCH(E1064,'type-categories'!$A$2:$A$100,0),2)&amp;$D$3))),"")&amp;(IF(K1064&lt;&gt;K1063,$C$2&amp;UPPER(K1064)&amp;$C$2&amp;$K$3&amp;" ",(IF(B1064&lt;&gt;B1063,$C$2&amp;UPPER(K1064)&amp;$C$2&amp;$K$3&amp;" ",""))))&amp;IF((AA1064&lt;&gt;AA1065)*($H$2="y"),AD1064&amp;AE1064,IF((AA1064&lt;&gt;AA1065)*($H$2="m"),AD1064&amp;AG1064,IF(($H$2&lt;&gt;"m")*($H$2&lt;&gt;"Y"),(IF(F1064=0,"",F1064&amp;" "&amp;$F$4&amp;" "))&amp;(IF(G1064=0,"",G1064&amp;" "&amp;$G$4&amp;" "))&amp;(IF(H1064=0,"",H1064&amp;" "&amp;H$4&amp;" "))&amp;(IF(I1064=0,"",I1064&amp;" "&amp;$I$4&amp;" "))&amp;(IF(J1064=0,"",J1064&amp;" "&amp;$J$4&amp;" ")),"")))&amp;"; "&amp;IF((B1064=B1063)*(AA1064=AA1063), "same collecting data; ", IF((B1064=B1063)*(Z1063=Z1064),"same locality; ",(IF(COUNTBLANK(L1064)=1,"",$D$2&amp;L1064&amp;$L$3&amp;" "&amp;$D$2))&amp;(IF(COUNTBLANK(M1064)=1,"",$E$2&amp;M1064&amp;$E$2&amp;", "))&amp;(IF(COUNTBLANK(N1064)=1,"",N1064&amp;"; "))&amp;(IF(COUNTBLANK(O1064)=1,"",O1064&amp;"; ")))&amp;(IF(COUNTBLANK(P1064)=1,"",P1064&amp;"; "))&amp;(IF(COUNTBLANK(Q1064)=1,"",Q1064&amp;"; "))&amp;(IF(COUNTBLANK(R1064)=1,"",R1064&amp;"m, "))&amp;IF((COUNTBLANK(S1064)=0)*(S1064&lt;&gt;S1063), S1064&amp;"; ","")&amp;(IF(COUNTBLANK(U1064)=1,"",U1064&amp;"; "))&amp;(IF(COUNTBLANK(T1064)=1,"",IF(COUNTBLANK(F$2)=1,T1064&amp;"; ",T1064&amp;" "&amp;F$2&amp;"; "))))&amp;(IF(COUNTBLANK(V1064)=1,"",V1064&amp;"; "))&amp;IF((COUNTBLANK(C1064)=1),"",C1064)&amp;IF((B1064=B1065)*(K1064=K1065)*(L1064=L1065)*(M1064=M1065),IF(($H$2&lt;&gt;"m")*($H$2&lt;&gt;"Y"), " • ", IF((ISNUMBER(FIND(")",AE1064))), " • ", "")),IF((B1064=B1065)*(K1064=K1065)," • ",". ")))</f>
        <v/>
      </c>
      <c r="AI1064" s="1"/>
    </row>
    <row r="1065" spans="1:35" x14ac:dyDescent="0.25">
      <c r="A1065" s="3" t="str">
        <f t="shared" si="115"/>
        <v/>
      </c>
      <c r="B1065" s="53" t="str">
        <f t="shared" si="113"/>
        <v/>
      </c>
      <c r="C1065" s="57"/>
      <c r="D1065" s="57"/>
      <c r="E1065" s="57"/>
      <c r="F1065" s="57"/>
      <c r="G1065" s="57"/>
      <c r="H1065" s="57"/>
      <c r="I1065" s="57"/>
      <c r="J1065" s="57"/>
      <c r="K1065" s="57"/>
      <c r="L1065" s="57"/>
      <c r="M1065" s="54"/>
      <c r="N1065" s="57"/>
      <c r="O1065" s="58"/>
      <c r="P1065" s="58"/>
      <c r="Q1065" s="58"/>
      <c r="R1065" s="58"/>
      <c r="S1065" s="54"/>
      <c r="T1065" s="57"/>
      <c r="U1065" s="57"/>
      <c r="V1065" s="57"/>
      <c r="W1065" s="57"/>
      <c r="X1065" s="147" t="str">
        <f>IF(COUNTBLANK(D1065)=1,"",IF('order-admin-units'!$I$1&lt;&gt;"y", "", IF(COUNTBLANK(K1065)=1, 'order-admin-units'!$B$1+1, VLOOKUP(K1065, ordercountry, 2))))</f>
        <v/>
      </c>
      <c r="Y1065" s="147" t="str">
        <f>IF(COUNTBLANK(D1065)=1,"",IF('order-admin-units'!$I$1&lt;&gt;"y", "", IF(COUNTBLANK(K1065:L1065)&gt;0, 'order-admin-units'!$B$2+1, VLOOKUP(K1065&amp;"@"&amp;L1065, orderadmin, 2))))</f>
        <v/>
      </c>
      <c r="Z1065" s="147" t="str">
        <f t="shared" si="116"/>
        <v/>
      </c>
      <c r="AA1065" s="147" t="str">
        <f t="shared" si="117"/>
        <v/>
      </c>
      <c r="AB1065" s="147" t="str">
        <f t="shared" si="118"/>
        <v/>
      </c>
      <c r="AC1065" s="147" t="str">
        <f t="shared" si="114"/>
        <v/>
      </c>
      <c r="AD1065" s="11" t="str">
        <f t="shared" si="119"/>
        <v/>
      </c>
      <c r="AE1065" s="11" t="str">
        <f t="array" ref="AE1065">IF(COUNTBLANK(D1065)=1,"",IF(OR($H$2="y",$H$2="m"),IF(AA1065=AA1064,IF(OR(AB1065=$AB$4:$AB1064)=FALSE,AE1064&amp;C1065,AE1064),"("&amp;C1065)&amp;IF(AA1065=AA1066,IF(OR(AB1066=$AB$4:$AB1065)=FALSE,", ",""),") "),""))</f>
        <v/>
      </c>
      <c r="AF1065" s="11" t="str">
        <f t="array" ref="AF1065">IF((COUNTBLANK(D1065)=0)*OR($H$2="y",$H$2="m"),IFERROR(LEFT(C1065, FIND(" ",C1065)-1), C1065),"")</f>
        <v/>
      </c>
      <c r="AG1065" s="11" t="str">
        <f t="array" ref="AG1065">IF(COUNTBLANK(D1065)=1,"",IF(OR($H$2="y",$H$2="m"),IF(AA1065=AA1064,IF(OR(AC1065=$AC$4:$AC1064)=FALSE,AG1064&amp;AF1065,AG1064),"("&amp;AF1065)&amp;IF(AA1065=AA1066,IF(OR(AC1066=$AC$4:$AC1065)=FALSE,", ",""),") "),""))</f>
        <v/>
      </c>
      <c r="AH1065" s="10" t="str">
        <f>IF((COUNTBLANK(D1065)=1),"",IF(D1065=D1064,AH1064,"")&amp;IF(B1064&lt;&gt;B1065,((IF(COUNTBLANK(E1065)=1,$D$3&amp;"Non-type material: "&amp;$D$3,$D$3&amp;INDEX('type-categories'!$A$2:$B$100,MATCH(E1065,'type-categories'!$A$2:$A$100,0),2)&amp;$D$3))),"")&amp;(IF(K1065&lt;&gt;K1064,$C$2&amp;UPPER(K1065)&amp;$C$2&amp;$K$3&amp;" ",(IF(B1065&lt;&gt;B1064,$C$2&amp;UPPER(K1065)&amp;$C$2&amp;$K$3&amp;" ",""))))&amp;IF((AA1065&lt;&gt;AA1066)*($H$2="y"),AD1065&amp;AE1065,IF((AA1065&lt;&gt;AA1066)*($H$2="m"),AD1065&amp;AG1065,IF(($H$2&lt;&gt;"m")*($H$2&lt;&gt;"Y"),(IF(F1065=0,"",F1065&amp;" "&amp;$F$4&amp;" "))&amp;(IF(G1065=0,"",G1065&amp;" "&amp;$G$4&amp;" "))&amp;(IF(H1065=0,"",H1065&amp;" "&amp;H$4&amp;" "))&amp;(IF(I1065=0,"",I1065&amp;" "&amp;$I$4&amp;" "))&amp;(IF(J1065=0,"",J1065&amp;" "&amp;$J$4&amp;" ")),"")))&amp;"; "&amp;IF((B1065=B1064)*(AA1065=AA1064), "same collecting data; ", IF((B1065=B1064)*(Z1064=Z1065),"same locality; ",(IF(COUNTBLANK(L1065)=1,"",$D$2&amp;L1065&amp;$L$3&amp;" "&amp;$D$2))&amp;(IF(COUNTBLANK(M1065)=1,"",$E$2&amp;M1065&amp;$E$2&amp;", "))&amp;(IF(COUNTBLANK(N1065)=1,"",N1065&amp;"; "))&amp;(IF(COUNTBLANK(O1065)=1,"",O1065&amp;"; ")))&amp;(IF(COUNTBLANK(P1065)=1,"",P1065&amp;"; "))&amp;(IF(COUNTBLANK(Q1065)=1,"",Q1065&amp;"; "))&amp;(IF(COUNTBLANK(R1065)=1,"",R1065&amp;"m, "))&amp;IF((COUNTBLANK(S1065)=0)*(S1065&lt;&gt;S1064), S1065&amp;"; ","")&amp;(IF(COUNTBLANK(U1065)=1,"",U1065&amp;"; "))&amp;(IF(COUNTBLANK(T1065)=1,"",IF(COUNTBLANK(F$2)=1,T1065&amp;"; ",T1065&amp;" "&amp;F$2&amp;"; "))))&amp;(IF(COUNTBLANK(V1065)=1,"",V1065&amp;"; "))&amp;IF((COUNTBLANK(C1065)=1),"",C1065)&amp;IF((B1065=B1066)*(K1065=K1066)*(L1065=L1066)*(M1065=M1066),IF(($H$2&lt;&gt;"m")*($H$2&lt;&gt;"Y"), " • ", IF((ISNUMBER(FIND(")",AE1065))), " • ", "")),IF((B1065=B1066)*(K1065=K1066)," • ",". ")))</f>
        <v/>
      </c>
      <c r="AI1065" s="1"/>
    </row>
    <row r="1066" spans="1:35" x14ac:dyDescent="0.25">
      <c r="A1066" s="3" t="str">
        <f t="shared" si="115"/>
        <v/>
      </c>
      <c r="B1066" s="53" t="str">
        <f t="shared" si="113"/>
        <v/>
      </c>
      <c r="C1066" s="57"/>
      <c r="D1066" s="57"/>
      <c r="E1066" s="57"/>
      <c r="F1066" s="57"/>
      <c r="G1066" s="57"/>
      <c r="H1066" s="57"/>
      <c r="I1066" s="57"/>
      <c r="J1066" s="57"/>
      <c r="K1066" s="57"/>
      <c r="L1066" s="57"/>
      <c r="M1066" s="54"/>
      <c r="N1066" s="57"/>
      <c r="O1066" s="58"/>
      <c r="P1066" s="58"/>
      <c r="Q1066" s="58"/>
      <c r="R1066" s="58"/>
      <c r="S1066" s="54"/>
      <c r="T1066" s="57"/>
      <c r="U1066" s="57"/>
      <c r="V1066" s="57"/>
      <c r="W1066" s="57"/>
      <c r="X1066" s="147" t="str">
        <f>IF(COUNTBLANK(D1066)=1,"",IF('order-admin-units'!$I$1&lt;&gt;"y", "", IF(COUNTBLANK(K1066)=1, 'order-admin-units'!$B$1+1, VLOOKUP(K1066, ordercountry, 2))))</f>
        <v/>
      </c>
      <c r="Y1066" s="147" t="str">
        <f>IF(COUNTBLANK(D1066)=1,"",IF('order-admin-units'!$I$1&lt;&gt;"y", "", IF(COUNTBLANK(K1066:L1066)&gt;0, 'order-admin-units'!$B$2+1, VLOOKUP(K1066&amp;"@"&amp;L1066, orderadmin, 2))))</f>
        <v/>
      </c>
      <c r="Z1066" s="147" t="str">
        <f t="shared" si="116"/>
        <v/>
      </c>
      <c r="AA1066" s="147" t="str">
        <f t="shared" si="117"/>
        <v/>
      </c>
      <c r="AB1066" s="147" t="str">
        <f t="shared" si="118"/>
        <v/>
      </c>
      <c r="AC1066" s="147" t="str">
        <f t="shared" si="114"/>
        <v/>
      </c>
      <c r="AD1066" s="11" t="str">
        <f t="shared" si="119"/>
        <v/>
      </c>
      <c r="AE1066" s="11" t="str">
        <f t="array" ref="AE1066">IF(COUNTBLANK(D1066)=1,"",IF(OR($H$2="y",$H$2="m"),IF(AA1066=AA1065,IF(OR(AB1066=$AB$4:$AB1065)=FALSE,AE1065&amp;C1066,AE1065),"("&amp;C1066)&amp;IF(AA1066=AA1067,IF(OR(AB1067=$AB$4:$AB1066)=FALSE,", ",""),") "),""))</f>
        <v/>
      </c>
      <c r="AF1066" s="11" t="str">
        <f t="array" ref="AF1066">IF((COUNTBLANK(D1066)=0)*OR($H$2="y",$H$2="m"),IFERROR(LEFT(C1066, FIND(" ",C1066)-1), C1066),"")</f>
        <v/>
      </c>
      <c r="AG1066" s="11" t="str">
        <f t="array" ref="AG1066">IF(COUNTBLANK(D1066)=1,"",IF(OR($H$2="y",$H$2="m"),IF(AA1066=AA1065,IF(OR(AC1066=$AC$4:$AC1065)=FALSE,AG1065&amp;AF1066,AG1065),"("&amp;AF1066)&amp;IF(AA1066=AA1067,IF(OR(AC1067=$AC$4:$AC1066)=FALSE,", ",""),") "),""))</f>
        <v/>
      </c>
      <c r="AH1066" s="10" t="str">
        <f>IF((COUNTBLANK(D1066)=1),"",IF(D1066=D1065,AH1065,"")&amp;IF(B1065&lt;&gt;B1066,((IF(COUNTBLANK(E1066)=1,$D$3&amp;"Non-type material: "&amp;$D$3,$D$3&amp;INDEX('type-categories'!$A$2:$B$100,MATCH(E1066,'type-categories'!$A$2:$A$100,0),2)&amp;$D$3))),"")&amp;(IF(K1066&lt;&gt;K1065,$C$2&amp;UPPER(K1066)&amp;$C$2&amp;$K$3&amp;" ",(IF(B1066&lt;&gt;B1065,$C$2&amp;UPPER(K1066)&amp;$C$2&amp;$K$3&amp;" ",""))))&amp;IF((AA1066&lt;&gt;AA1067)*($H$2="y"),AD1066&amp;AE1066,IF((AA1066&lt;&gt;AA1067)*($H$2="m"),AD1066&amp;AG1066,IF(($H$2&lt;&gt;"m")*($H$2&lt;&gt;"Y"),(IF(F1066=0,"",F1066&amp;" "&amp;$F$4&amp;" "))&amp;(IF(G1066=0,"",G1066&amp;" "&amp;$G$4&amp;" "))&amp;(IF(H1066=0,"",H1066&amp;" "&amp;H$4&amp;" "))&amp;(IF(I1066=0,"",I1066&amp;" "&amp;$I$4&amp;" "))&amp;(IF(J1066=0,"",J1066&amp;" "&amp;$J$4&amp;" ")),"")))&amp;"; "&amp;IF((B1066=B1065)*(AA1066=AA1065), "same collecting data; ", IF((B1066=B1065)*(Z1065=Z1066),"same locality; ",(IF(COUNTBLANK(L1066)=1,"",$D$2&amp;L1066&amp;$L$3&amp;" "&amp;$D$2))&amp;(IF(COUNTBLANK(M1066)=1,"",$E$2&amp;M1066&amp;$E$2&amp;", "))&amp;(IF(COUNTBLANK(N1066)=1,"",N1066&amp;"; "))&amp;(IF(COUNTBLANK(O1066)=1,"",O1066&amp;"; ")))&amp;(IF(COUNTBLANK(P1066)=1,"",P1066&amp;"; "))&amp;(IF(COUNTBLANK(Q1066)=1,"",Q1066&amp;"; "))&amp;(IF(COUNTBLANK(R1066)=1,"",R1066&amp;"m, "))&amp;IF((COUNTBLANK(S1066)=0)*(S1066&lt;&gt;S1065), S1066&amp;"; ","")&amp;(IF(COUNTBLANK(U1066)=1,"",U1066&amp;"; "))&amp;(IF(COUNTBLANK(T1066)=1,"",IF(COUNTBLANK(F$2)=1,T1066&amp;"; ",T1066&amp;" "&amp;F$2&amp;"; "))))&amp;(IF(COUNTBLANK(V1066)=1,"",V1066&amp;"; "))&amp;IF((COUNTBLANK(C1066)=1),"",C1066)&amp;IF((B1066=B1067)*(K1066=K1067)*(L1066=L1067)*(M1066=M1067),IF(($H$2&lt;&gt;"m")*($H$2&lt;&gt;"Y"), " • ", IF((ISNUMBER(FIND(")",AE1066))), " • ", "")),IF((B1066=B1067)*(K1066=K1067)," • ",". ")))</f>
        <v/>
      </c>
      <c r="AI1066" s="1"/>
    </row>
    <row r="1067" spans="1:35" x14ac:dyDescent="0.25">
      <c r="A1067" s="3" t="str">
        <f t="shared" si="115"/>
        <v/>
      </c>
      <c r="B1067" s="53" t="str">
        <f t="shared" si="113"/>
        <v/>
      </c>
      <c r="C1067" s="57"/>
      <c r="D1067" s="57"/>
      <c r="E1067" s="57"/>
      <c r="F1067" s="57"/>
      <c r="G1067" s="57"/>
      <c r="H1067" s="57"/>
      <c r="I1067" s="57"/>
      <c r="J1067" s="57"/>
      <c r="K1067" s="57"/>
      <c r="L1067" s="57"/>
      <c r="M1067" s="54"/>
      <c r="N1067" s="57"/>
      <c r="O1067" s="58"/>
      <c r="P1067" s="58"/>
      <c r="Q1067" s="58"/>
      <c r="R1067" s="58"/>
      <c r="S1067" s="54"/>
      <c r="T1067" s="57"/>
      <c r="U1067" s="57"/>
      <c r="V1067" s="57"/>
      <c r="W1067" s="57"/>
      <c r="X1067" s="147" t="str">
        <f>IF(COUNTBLANK(D1067)=1,"",IF('order-admin-units'!$I$1&lt;&gt;"y", "", IF(COUNTBLANK(K1067)=1, 'order-admin-units'!$B$1+1, VLOOKUP(K1067, ordercountry, 2))))</f>
        <v/>
      </c>
      <c r="Y1067" s="147" t="str">
        <f>IF(COUNTBLANK(D1067)=1,"",IF('order-admin-units'!$I$1&lt;&gt;"y", "", IF(COUNTBLANK(K1067:L1067)&gt;0, 'order-admin-units'!$B$2+1, VLOOKUP(K1067&amp;"@"&amp;L1067, orderadmin, 2))))</f>
        <v/>
      </c>
      <c r="Z1067" s="147" t="str">
        <f t="shared" si="116"/>
        <v/>
      </c>
      <c r="AA1067" s="147" t="str">
        <f t="shared" si="117"/>
        <v/>
      </c>
      <c r="AB1067" s="147" t="str">
        <f t="shared" si="118"/>
        <v/>
      </c>
      <c r="AC1067" s="147" t="str">
        <f t="shared" si="114"/>
        <v/>
      </c>
      <c r="AD1067" s="11" t="str">
        <f t="shared" si="119"/>
        <v/>
      </c>
      <c r="AE1067" s="11" t="str">
        <f t="array" ref="AE1067">IF(COUNTBLANK(D1067)=1,"",IF(OR($H$2="y",$H$2="m"),IF(AA1067=AA1066,IF(OR(AB1067=$AB$4:$AB1066)=FALSE,AE1066&amp;C1067,AE1066),"("&amp;C1067)&amp;IF(AA1067=AA1068,IF(OR(AB1068=$AB$4:$AB1067)=FALSE,", ",""),") "),""))</f>
        <v/>
      </c>
      <c r="AF1067" s="11" t="str">
        <f t="array" ref="AF1067">IF((COUNTBLANK(D1067)=0)*OR($H$2="y",$H$2="m"),IFERROR(LEFT(C1067, FIND(" ",C1067)-1), C1067),"")</f>
        <v/>
      </c>
      <c r="AG1067" s="11" t="str">
        <f t="array" ref="AG1067">IF(COUNTBLANK(D1067)=1,"",IF(OR($H$2="y",$H$2="m"),IF(AA1067=AA1066,IF(OR(AC1067=$AC$4:$AC1066)=FALSE,AG1066&amp;AF1067,AG1066),"("&amp;AF1067)&amp;IF(AA1067=AA1068,IF(OR(AC1068=$AC$4:$AC1067)=FALSE,", ",""),") "),""))</f>
        <v/>
      </c>
      <c r="AH1067" s="10" t="str">
        <f>IF((COUNTBLANK(D1067)=1),"",IF(D1067=D1066,AH1066,"")&amp;IF(B1066&lt;&gt;B1067,((IF(COUNTBLANK(E1067)=1,$D$3&amp;"Non-type material: "&amp;$D$3,$D$3&amp;INDEX('type-categories'!$A$2:$B$100,MATCH(E1067,'type-categories'!$A$2:$A$100,0),2)&amp;$D$3))),"")&amp;(IF(K1067&lt;&gt;K1066,$C$2&amp;UPPER(K1067)&amp;$C$2&amp;$K$3&amp;" ",(IF(B1067&lt;&gt;B1066,$C$2&amp;UPPER(K1067)&amp;$C$2&amp;$K$3&amp;" ",""))))&amp;IF((AA1067&lt;&gt;AA1068)*($H$2="y"),AD1067&amp;AE1067,IF((AA1067&lt;&gt;AA1068)*($H$2="m"),AD1067&amp;AG1067,IF(($H$2&lt;&gt;"m")*($H$2&lt;&gt;"Y"),(IF(F1067=0,"",F1067&amp;" "&amp;$F$4&amp;" "))&amp;(IF(G1067=0,"",G1067&amp;" "&amp;$G$4&amp;" "))&amp;(IF(H1067=0,"",H1067&amp;" "&amp;H$4&amp;" "))&amp;(IF(I1067=0,"",I1067&amp;" "&amp;$I$4&amp;" "))&amp;(IF(J1067=0,"",J1067&amp;" "&amp;$J$4&amp;" ")),"")))&amp;"; "&amp;IF((B1067=B1066)*(AA1067=AA1066), "same collecting data; ", IF((B1067=B1066)*(Z1066=Z1067),"same locality; ",(IF(COUNTBLANK(L1067)=1,"",$D$2&amp;L1067&amp;$L$3&amp;" "&amp;$D$2))&amp;(IF(COUNTBLANK(M1067)=1,"",$E$2&amp;M1067&amp;$E$2&amp;", "))&amp;(IF(COUNTBLANK(N1067)=1,"",N1067&amp;"; "))&amp;(IF(COUNTBLANK(O1067)=1,"",O1067&amp;"; ")))&amp;(IF(COUNTBLANK(P1067)=1,"",P1067&amp;"; "))&amp;(IF(COUNTBLANK(Q1067)=1,"",Q1067&amp;"; "))&amp;(IF(COUNTBLANK(R1067)=1,"",R1067&amp;"m, "))&amp;IF((COUNTBLANK(S1067)=0)*(S1067&lt;&gt;S1066), S1067&amp;"; ","")&amp;(IF(COUNTBLANK(U1067)=1,"",U1067&amp;"; "))&amp;(IF(COUNTBLANK(T1067)=1,"",IF(COUNTBLANK(F$2)=1,T1067&amp;"; ",T1067&amp;" "&amp;F$2&amp;"; "))))&amp;(IF(COUNTBLANK(V1067)=1,"",V1067&amp;"; "))&amp;IF((COUNTBLANK(C1067)=1),"",C1067)&amp;IF((B1067=B1068)*(K1067=K1068)*(L1067=L1068)*(M1067=M1068),IF(($H$2&lt;&gt;"m")*($H$2&lt;&gt;"Y"), " • ", IF((ISNUMBER(FIND(")",AE1067))), " • ", "")),IF((B1067=B1068)*(K1067=K1068)," • ",". ")))</f>
        <v/>
      </c>
      <c r="AI1067" s="1"/>
    </row>
    <row r="1068" spans="1:35" x14ac:dyDescent="0.25">
      <c r="A1068" s="3" t="str">
        <f t="shared" si="115"/>
        <v/>
      </c>
      <c r="B1068" s="53" t="str">
        <f t="shared" si="113"/>
        <v/>
      </c>
      <c r="C1068" s="57"/>
      <c r="D1068" s="57"/>
      <c r="E1068" s="57"/>
      <c r="F1068" s="57"/>
      <c r="G1068" s="57"/>
      <c r="H1068" s="57"/>
      <c r="I1068" s="57"/>
      <c r="J1068" s="57"/>
      <c r="K1068" s="57"/>
      <c r="L1068" s="57"/>
      <c r="M1068" s="54"/>
      <c r="N1068" s="57"/>
      <c r="O1068" s="58"/>
      <c r="P1068" s="58"/>
      <c r="Q1068" s="58"/>
      <c r="R1068" s="58"/>
      <c r="S1068" s="54"/>
      <c r="T1068" s="57"/>
      <c r="U1068" s="57"/>
      <c r="V1068" s="57"/>
      <c r="W1068" s="57"/>
      <c r="X1068" s="147" t="str">
        <f>IF(COUNTBLANK(D1068)=1,"",IF('order-admin-units'!$I$1&lt;&gt;"y", "", IF(COUNTBLANK(K1068)=1, 'order-admin-units'!$B$1+1, VLOOKUP(K1068, ordercountry, 2))))</f>
        <v/>
      </c>
      <c r="Y1068" s="147" t="str">
        <f>IF(COUNTBLANK(D1068)=1,"",IF('order-admin-units'!$I$1&lt;&gt;"y", "", IF(COUNTBLANK(K1068:L1068)&gt;0, 'order-admin-units'!$B$2+1, VLOOKUP(K1068&amp;"@"&amp;L1068, orderadmin, 2))))</f>
        <v/>
      </c>
      <c r="Z1068" s="147" t="str">
        <f t="shared" si="116"/>
        <v/>
      </c>
      <c r="AA1068" s="147" t="str">
        <f t="shared" si="117"/>
        <v/>
      </c>
      <c r="AB1068" s="147" t="str">
        <f t="shared" si="118"/>
        <v/>
      </c>
      <c r="AC1068" s="147" t="str">
        <f t="shared" si="114"/>
        <v/>
      </c>
      <c r="AD1068" s="11" t="str">
        <f t="shared" si="119"/>
        <v/>
      </c>
      <c r="AE1068" s="11" t="str">
        <f t="array" ref="AE1068">IF(COUNTBLANK(D1068)=1,"",IF(OR($H$2="y",$H$2="m"),IF(AA1068=AA1067,IF(OR(AB1068=$AB$4:$AB1067)=FALSE,AE1067&amp;C1068,AE1067),"("&amp;C1068)&amp;IF(AA1068=AA1069,IF(OR(AB1069=$AB$4:$AB1068)=FALSE,", ",""),") "),""))</f>
        <v/>
      </c>
      <c r="AF1068" s="11" t="str">
        <f t="array" ref="AF1068">IF((COUNTBLANK(D1068)=0)*OR($H$2="y",$H$2="m"),IFERROR(LEFT(C1068, FIND(" ",C1068)-1), C1068),"")</f>
        <v/>
      </c>
      <c r="AG1068" s="11" t="str">
        <f t="array" ref="AG1068">IF(COUNTBLANK(D1068)=1,"",IF(OR($H$2="y",$H$2="m"),IF(AA1068=AA1067,IF(OR(AC1068=$AC$4:$AC1067)=FALSE,AG1067&amp;AF1068,AG1067),"("&amp;AF1068)&amp;IF(AA1068=AA1069,IF(OR(AC1069=$AC$4:$AC1068)=FALSE,", ",""),") "),""))</f>
        <v/>
      </c>
      <c r="AH1068" s="10" t="str">
        <f>IF((COUNTBLANK(D1068)=1),"",IF(D1068=D1067,AH1067,"")&amp;IF(B1067&lt;&gt;B1068,((IF(COUNTBLANK(E1068)=1,$D$3&amp;"Non-type material: "&amp;$D$3,$D$3&amp;INDEX('type-categories'!$A$2:$B$100,MATCH(E1068,'type-categories'!$A$2:$A$100,0),2)&amp;$D$3))),"")&amp;(IF(K1068&lt;&gt;K1067,$C$2&amp;UPPER(K1068)&amp;$C$2&amp;$K$3&amp;" ",(IF(B1068&lt;&gt;B1067,$C$2&amp;UPPER(K1068)&amp;$C$2&amp;$K$3&amp;" ",""))))&amp;IF((AA1068&lt;&gt;AA1069)*($H$2="y"),AD1068&amp;AE1068,IF((AA1068&lt;&gt;AA1069)*($H$2="m"),AD1068&amp;AG1068,IF(($H$2&lt;&gt;"m")*($H$2&lt;&gt;"Y"),(IF(F1068=0,"",F1068&amp;" "&amp;$F$4&amp;" "))&amp;(IF(G1068=0,"",G1068&amp;" "&amp;$G$4&amp;" "))&amp;(IF(H1068=0,"",H1068&amp;" "&amp;H$4&amp;" "))&amp;(IF(I1068=0,"",I1068&amp;" "&amp;$I$4&amp;" "))&amp;(IF(J1068=0,"",J1068&amp;" "&amp;$J$4&amp;" ")),"")))&amp;"; "&amp;IF((B1068=B1067)*(AA1068=AA1067), "same collecting data; ", IF((B1068=B1067)*(Z1067=Z1068),"same locality; ",(IF(COUNTBLANK(L1068)=1,"",$D$2&amp;L1068&amp;$L$3&amp;" "&amp;$D$2))&amp;(IF(COUNTBLANK(M1068)=1,"",$E$2&amp;M1068&amp;$E$2&amp;", "))&amp;(IF(COUNTBLANK(N1068)=1,"",N1068&amp;"; "))&amp;(IF(COUNTBLANK(O1068)=1,"",O1068&amp;"; ")))&amp;(IF(COUNTBLANK(P1068)=1,"",P1068&amp;"; "))&amp;(IF(COUNTBLANK(Q1068)=1,"",Q1068&amp;"; "))&amp;(IF(COUNTBLANK(R1068)=1,"",R1068&amp;"m, "))&amp;IF((COUNTBLANK(S1068)=0)*(S1068&lt;&gt;S1067), S1068&amp;"; ","")&amp;(IF(COUNTBLANK(U1068)=1,"",U1068&amp;"; "))&amp;(IF(COUNTBLANK(T1068)=1,"",IF(COUNTBLANK(F$2)=1,T1068&amp;"; ",T1068&amp;" "&amp;F$2&amp;"; "))))&amp;(IF(COUNTBLANK(V1068)=1,"",V1068&amp;"; "))&amp;IF((COUNTBLANK(C1068)=1),"",C1068)&amp;IF((B1068=B1069)*(K1068=K1069)*(L1068=L1069)*(M1068=M1069),IF(($H$2&lt;&gt;"m")*($H$2&lt;&gt;"Y"), " • ", IF((ISNUMBER(FIND(")",AE1068))), " • ", "")),IF((B1068=B1069)*(K1068=K1069)," • ",". ")))</f>
        <v/>
      </c>
      <c r="AI1068" s="1"/>
    </row>
    <row r="1069" spans="1:35" x14ac:dyDescent="0.25">
      <c r="A1069" s="3" t="str">
        <f t="shared" si="115"/>
        <v/>
      </c>
      <c r="B1069" s="53" t="str">
        <f t="shared" si="113"/>
        <v/>
      </c>
      <c r="C1069" s="57"/>
      <c r="D1069" s="57"/>
      <c r="E1069" s="57"/>
      <c r="F1069" s="57"/>
      <c r="G1069" s="57"/>
      <c r="H1069" s="57"/>
      <c r="I1069" s="57"/>
      <c r="J1069" s="57"/>
      <c r="K1069" s="57"/>
      <c r="L1069" s="57"/>
      <c r="M1069" s="54"/>
      <c r="N1069" s="57"/>
      <c r="O1069" s="58"/>
      <c r="P1069" s="58"/>
      <c r="Q1069" s="58"/>
      <c r="R1069" s="58"/>
      <c r="S1069" s="54"/>
      <c r="T1069" s="57"/>
      <c r="U1069" s="57"/>
      <c r="V1069" s="57"/>
      <c r="W1069" s="57"/>
      <c r="X1069" s="147" t="str">
        <f>IF(COUNTBLANK(D1069)=1,"",IF('order-admin-units'!$I$1&lt;&gt;"y", "", IF(COUNTBLANK(K1069)=1, 'order-admin-units'!$B$1+1, VLOOKUP(K1069, ordercountry, 2))))</f>
        <v/>
      </c>
      <c r="Y1069" s="147" t="str">
        <f>IF(COUNTBLANK(D1069)=1,"",IF('order-admin-units'!$I$1&lt;&gt;"y", "", IF(COUNTBLANK(K1069:L1069)&gt;0, 'order-admin-units'!$B$2+1, VLOOKUP(K1069&amp;"@"&amp;L1069, orderadmin, 2))))</f>
        <v/>
      </c>
      <c r="Z1069" s="147" t="str">
        <f t="shared" si="116"/>
        <v/>
      </c>
      <c r="AA1069" s="147" t="str">
        <f t="shared" si="117"/>
        <v/>
      </c>
      <c r="AB1069" s="147" t="str">
        <f t="shared" si="118"/>
        <v/>
      </c>
      <c r="AC1069" s="147" t="str">
        <f t="shared" si="114"/>
        <v/>
      </c>
      <c r="AD1069" s="11" t="str">
        <f t="shared" si="119"/>
        <v/>
      </c>
      <c r="AE1069" s="11" t="str">
        <f t="array" ref="AE1069">IF(COUNTBLANK(D1069)=1,"",IF(OR($H$2="y",$H$2="m"),IF(AA1069=AA1068,IF(OR(AB1069=$AB$4:$AB1068)=FALSE,AE1068&amp;C1069,AE1068),"("&amp;C1069)&amp;IF(AA1069=AA1070,IF(OR(AB1070=$AB$4:$AB1069)=FALSE,", ",""),") "),""))</f>
        <v/>
      </c>
      <c r="AF1069" s="11" t="str">
        <f t="array" ref="AF1069">IF((COUNTBLANK(D1069)=0)*OR($H$2="y",$H$2="m"),IFERROR(LEFT(C1069, FIND(" ",C1069)-1), C1069),"")</f>
        <v/>
      </c>
      <c r="AG1069" s="11" t="str">
        <f t="array" ref="AG1069">IF(COUNTBLANK(D1069)=1,"",IF(OR($H$2="y",$H$2="m"),IF(AA1069=AA1068,IF(OR(AC1069=$AC$4:$AC1068)=FALSE,AG1068&amp;AF1069,AG1068),"("&amp;AF1069)&amp;IF(AA1069=AA1070,IF(OR(AC1070=$AC$4:$AC1069)=FALSE,", ",""),") "),""))</f>
        <v/>
      </c>
      <c r="AH1069" s="10" t="str">
        <f>IF((COUNTBLANK(D1069)=1),"",IF(D1069=D1068,AH1068,"")&amp;IF(B1068&lt;&gt;B1069,((IF(COUNTBLANK(E1069)=1,$D$3&amp;"Non-type material: "&amp;$D$3,$D$3&amp;INDEX('type-categories'!$A$2:$B$100,MATCH(E1069,'type-categories'!$A$2:$A$100,0),2)&amp;$D$3))),"")&amp;(IF(K1069&lt;&gt;K1068,$C$2&amp;UPPER(K1069)&amp;$C$2&amp;$K$3&amp;" ",(IF(B1069&lt;&gt;B1068,$C$2&amp;UPPER(K1069)&amp;$C$2&amp;$K$3&amp;" ",""))))&amp;IF((AA1069&lt;&gt;AA1070)*($H$2="y"),AD1069&amp;AE1069,IF((AA1069&lt;&gt;AA1070)*($H$2="m"),AD1069&amp;AG1069,IF(($H$2&lt;&gt;"m")*($H$2&lt;&gt;"Y"),(IF(F1069=0,"",F1069&amp;" "&amp;$F$4&amp;" "))&amp;(IF(G1069=0,"",G1069&amp;" "&amp;$G$4&amp;" "))&amp;(IF(H1069=0,"",H1069&amp;" "&amp;H$4&amp;" "))&amp;(IF(I1069=0,"",I1069&amp;" "&amp;$I$4&amp;" "))&amp;(IF(J1069=0,"",J1069&amp;" "&amp;$J$4&amp;" ")),"")))&amp;"; "&amp;IF((B1069=B1068)*(AA1069=AA1068), "same collecting data; ", IF((B1069=B1068)*(Z1068=Z1069),"same locality; ",(IF(COUNTBLANK(L1069)=1,"",$D$2&amp;L1069&amp;$L$3&amp;" "&amp;$D$2))&amp;(IF(COUNTBLANK(M1069)=1,"",$E$2&amp;M1069&amp;$E$2&amp;", "))&amp;(IF(COUNTBLANK(N1069)=1,"",N1069&amp;"; "))&amp;(IF(COUNTBLANK(O1069)=1,"",O1069&amp;"; ")))&amp;(IF(COUNTBLANK(P1069)=1,"",P1069&amp;"; "))&amp;(IF(COUNTBLANK(Q1069)=1,"",Q1069&amp;"; "))&amp;(IF(COUNTBLANK(R1069)=1,"",R1069&amp;"m, "))&amp;IF((COUNTBLANK(S1069)=0)*(S1069&lt;&gt;S1068), S1069&amp;"; ","")&amp;(IF(COUNTBLANK(U1069)=1,"",U1069&amp;"; "))&amp;(IF(COUNTBLANK(T1069)=1,"",IF(COUNTBLANK(F$2)=1,T1069&amp;"; ",T1069&amp;" "&amp;F$2&amp;"; "))))&amp;(IF(COUNTBLANK(V1069)=1,"",V1069&amp;"; "))&amp;IF((COUNTBLANK(C1069)=1),"",C1069)&amp;IF((B1069=B1070)*(K1069=K1070)*(L1069=L1070)*(M1069=M1070),IF(($H$2&lt;&gt;"m")*($H$2&lt;&gt;"Y"), " • ", IF((ISNUMBER(FIND(")",AE1069))), " • ", "")),IF((B1069=B1070)*(K1069=K1070)," • ",". ")))</f>
        <v/>
      </c>
      <c r="AI1069" s="1"/>
    </row>
    <row r="1070" spans="1:35" x14ac:dyDescent="0.25">
      <c r="A1070" s="3" t="str">
        <f t="shared" si="115"/>
        <v/>
      </c>
      <c r="B1070" s="53" t="str">
        <f t="shared" si="113"/>
        <v/>
      </c>
      <c r="C1070" s="57"/>
      <c r="D1070" s="57"/>
      <c r="E1070" s="57"/>
      <c r="F1070" s="57"/>
      <c r="G1070" s="57"/>
      <c r="H1070" s="57"/>
      <c r="I1070" s="57"/>
      <c r="J1070" s="57"/>
      <c r="K1070" s="57"/>
      <c r="L1070" s="57"/>
      <c r="M1070" s="54"/>
      <c r="N1070" s="57"/>
      <c r="O1070" s="58"/>
      <c r="P1070" s="58"/>
      <c r="Q1070" s="58"/>
      <c r="R1070" s="58"/>
      <c r="S1070" s="54"/>
      <c r="T1070" s="57"/>
      <c r="U1070" s="57"/>
      <c r="V1070" s="57"/>
      <c r="W1070" s="57"/>
      <c r="X1070" s="147" t="str">
        <f>IF(COUNTBLANK(D1070)=1,"",IF('order-admin-units'!$I$1&lt;&gt;"y", "", IF(COUNTBLANK(K1070)=1, 'order-admin-units'!$B$1+1, VLOOKUP(K1070, ordercountry, 2))))</f>
        <v/>
      </c>
      <c r="Y1070" s="147" t="str">
        <f>IF(COUNTBLANK(D1070)=1,"",IF('order-admin-units'!$I$1&lt;&gt;"y", "", IF(COUNTBLANK(K1070:L1070)&gt;0, 'order-admin-units'!$B$2+1, VLOOKUP(K1070&amp;"@"&amp;L1070, orderadmin, 2))))</f>
        <v/>
      </c>
      <c r="Z1070" s="147" t="str">
        <f t="shared" si="116"/>
        <v/>
      </c>
      <c r="AA1070" s="147" t="str">
        <f t="shared" si="117"/>
        <v/>
      </c>
      <c r="AB1070" s="147" t="str">
        <f t="shared" si="118"/>
        <v/>
      </c>
      <c r="AC1070" s="147" t="str">
        <f t="shared" si="114"/>
        <v/>
      </c>
      <c r="AD1070" s="11" t="str">
        <f t="shared" si="119"/>
        <v/>
      </c>
      <c r="AE1070" s="11" t="str">
        <f t="array" ref="AE1070">IF(COUNTBLANK(D1070)=1,"",IF(OR($H$2="y",$H$2="m"),IF(AA1070=AA1069,IF(OR(AB1070=$AB$4:$AB1069)=FALSE,AE1069&amp;C1070,AE1069),"("&amp;C1070)&amp;IF(AA1070=AA1071,IF(OR(AB1071=$AB$4:$AB1070)=FALSE,", ",""),") "),""))</f>
        <v/>
      </c>
      <c r="AF1070" s="11" t="str">
        <f t="array" ref="AF1070">IF((COUNTBLANK(D1070)=0)*OR($H$2="y",$H$2="m"),IFERROR(LEFT(C1070, FIND(" ",C1070)-1), C1070),"")</f>
        <v/>
      </c>
      <c r="AG1070" s="11" t="str">
        <f t="array" ref="AG1070">IF(COUNTBLANK(D1070)=1,"",IF(OR($H$2="y",$H$2="m"),IF(AA1070=AA1069,IF(OR(AC1070=$AC$4:$AC1069)=FALSE,AG1069&amp;AF1070,AG1069),"("&amp;AF1070)&amp;IF(AA1070=AA1071,IF(OR(AC1071=$AC$4:$AC1070)=FALSE,", ",""),") "),""))</f>
        <v/>
      </c>
      <c r="AH1070" s="10" t="str">
        <f>IF((COUNTBLANK(D1070)=1),"",IF(D1070=D1069,AH1069,"")&amp;IF(B1069&lt;&gt;B1070,((IF(COUNTBLANK(E1070)=1,$D$3&amp;"Non-type material: "&amp;$D$3,$D$3&amp;INDEX('type-categories'!$A$2:$B$100,MATCH(E1070,'type-categories'!$A$2:$A$100,0),2)&amp;$D$3))),"")&amp;(IF(K1070&lt;&gt;K1069,$C$2&amp;UPPER(K1070)&amp;$C$2&amp;$K$3&amp;" ",(IF(B1070&lt;&gt;B1069,$C$2&amp;UPPER(K1070)&amp;$C$2&amp;$K$3&amp;" ",""))))&amp;IF((AA1070&lt;&gt;AA1071)*($H$2="y"),AD1070&amp;AE1070,IF((AA1070&lt;&gt;AA1071)*($H$2="m"),AD1070&amp;AG1070,IF(($H$2&lt;&gt;"m")*($H$2&lt;&gt;"Y"),(IF(F1070=0,"",F1070&amp;" "&amp;$F$4&amp;" "))&amp;(IF(G1070=0,"",G1070&amp;" "&amp;$G$4&amp;" "))&amp;(IF(H1070=0,"",H1070&amp;" "&amp;H$4&amp;" "))&amp;(IF(I1070=0,"",I1070&amp;" "&amp;$I$4&amp;" "))&amp;(IF(J1070=0,"",J1070&amp;" "&amp;$J$4&amp;" ")),"")))&amp;"; "&amp;IF((B1070=B1069)*(AA1070=AA1069), "same collecting data; ", IF((B1070=B1069)*(Z1069=Z1070),"same locality; ",(IF(COUNTBLANK(L1070)=1,"",$D$2&amp;L1070&amp;$L$3&amp;" "&amp;$D$2))&amp;(IF(COUNTBLANK(M1070)=1,"",$E$2&amp;M1070&amp;$E$2&amp;", "))&amp;(IF(COUNTBLANK(N1070)=1,"",N1070&amp;"; "))&amp;(IF(COUNTBLANK(O1070)=1,"",O1070&amp;"; ")))&amp;(IF(COUNTBLANK(P1070)=1,"",P1070&amp;"; "))&amp;(IF(COUNTBLANK(Q1070)=1,"",Q1070&amp;"; "))&amp;(IF(COUNTBLANK(R1070)=1,"",R1070&amp;"m, "))&amp;IF((COUNTBLANK(S1070)=0)*(S1070&lt;&gt;S1069), S1070&amp;"; ","")&amp;(IF(COUNTBLANK(U1070)=1,"",U1070&amp;"; "))&amp;(IF(COUNTBLANK(T1070)=1,"",IF(COUNTBLANK(F$2)=1,T1070&amp;"; ",T1070&amp;" "&amp;F$2&amp;"; "))))&amp;(IF(COUNTBLANK(V1070)=1,"",V1070&amp;"; "))&amp;IF((COUNTBLANK(C1070)=1),"",C1070)&amp;IF((B1070=B1071)*(K1070=K1071)*(L1070=L1071)*(M1070=M1071),IF(($H$2&lt;&gt;"m")*($H$2&lt;&gt;"Y"), " • ", IF((ISNUMBER(FIND(")",AE1070))), " • ", "")),IF((B1070=B1071)*(K1070=K1071)," • ",". ")))</f>
        <v/>
      </c>
      <c r="AI1070" s="1"/>
    </row>
    <row r="1071" spans="1:35" x14ac:dyDescent="0.25">
      <c r="A1071" s="3" t="str">
        <f t="shared" si="115"/>
        <v/>
      </c>
      <c r="B1071" s="53" t="str">
        <f t="shared" si="113"/>
        <v/>
      </c>
      <c r="C1071" s="57"/>
      <c r="D1071" s="57"/>
      <c r="E1071" s="57"/>
      <c r="F1071" s="57"/>
      <c r="G1071" s="57"/>
      <c r="H1071" s="57"/>
      <c r="I1071" s="57"/>
      <c r="J1071" s="57"/>
      <c r="K1071" s="57"/>
      <c r="L1071" s="57"/>
      <c r="M1071" s="54"/>
      <c r="N1071" s="57"/>
      <c r="O1071" s="58"/>
      <c r="P1071" s="58"/>
      <c r="Q1071" s="58"/>
      <c r="R1071" s="58"/>
      <c r="S1071" s="54"/>
      <c r="T1071" s="57"/>
      <c r="U1071" s="57"/>
      <c r="V1071" s="57"/>
      <c r="W1071" s="57"/>
      <c r="X1071" s="147" t="str">
        <f>IF(COUNTBLANK(D1071)=1,"",IF('order-admin-units'!$I$1&lt;&gt;"y", "", IF(COUNTBLANK(K1071)=1, 'order-admin-units'!$B$1+1, VLOOKUP(K1071, ordercountry, 2))))</f>
        <v/>
      </c>
      <c r="Y1071" s="147" t="str">
        <f>IF(COUNTBLANK(D1071)=1,"",IF('order-admin-units'!$I$1&lt;&gt;"y", "", IF(COUNTBLANK(K1071:L1071)&gt;0, 'order-admin-units'!$B$2+1, VLOOKUP(K1071&amp;"@"&amp;L1071, orderadmin, 2))))</f>
        <v/>
      </c>
      <c r="Z1071" s="147" t="str">
        <f t="shared" si="116"/>
        <v/>
      </c>
      <c r="AA1071" s="147" t="str">
        <f t="shared" si="117"/>
        <v/>
      </c>
      <c r="AB1071" s="147" t="str">
        <f t="shared" si="118"/>
        <v/>
      </c>
      <c r="AC1071" s="147" t="str">
        <f t="shared" si="114"/>
        <v/>
      </c>
      <c r="AD1071" s="11" t="str">
        <f t="shared" si="119"/>
        <v/>
      </c>
      <c r="AE1071" s="11" t="str">
        <f t="array" ref="AE1071">IF(COUNTBLANK(D1071)=1,"",IF(OR($H$2="y",$H$2="m"),IF(AA1071=AA1070,IF(OR(AB1071=$AB$4:$AB1070)=FALSE,AE1070&amp;C1071,AE1070),"("&amp;C1071)&amp;IF(AA1071=AA1072,IF(OR(AB1072=$AB$4:$AB1071)=FALSE,", ",""),") "),""))</f>
        <v/>
      </c>
      <c r="AF1071" s="11" t="str">
        <f t="array" ref="AF1071">IF((COUNTBLANK(D1071)=0)*OR($H$2="y",$H$2="m"),IFERROR(LEFT(C1071, FIND(" ",C1071)-1), C1071),"")</f>
        <v/>
      </c>
      <c r="AG1071" s="11" t="str">
        <f t="array" ref="AG1071">IF(COUNTBLANK(D1071)=1,"",IF(OR($H$2="y",$H$2="m"),IF(AA1071=AA1070,IF(OR(AC1071=$AC$4:$AC1070)=FALSE,AG1070&amp;AF1071,AG1070),"("&amp;AF1071)&amp;IF(AA1071=AA1072,IF(OR(AC1072=$AC$4:$AC1071)=FALSE,", ",""),") "),""))</f>
        <v/>
      </c>
      <c r="AH1071" s="10" t="str">
        <f>IF((COUNTBLANK(D1071)=1),"",IF(D1071=D1070,AH1070,"")&amp;IF(B1070&lt;&gt;B1071,((IF(COUNTBLANK(E1071)=1,$D$3&amp;"Non-type material: "&amp;$D$3,$D$3&amp;INDEX('type-categories'!$A$2:$B$100,MATCH(E1071,'type-categories'!$A$2:$A$100,0),2)&amp;$D$3))),"")&amp;(IF(K1071&lt;&gt;K1070,$C$2&amp;UPPER(K1071)&amp;$C$2&amp;$K$3&amp;" ",(IF(B1071&lt;&gt;B1070,$C$2&amp;UPPER(K1071)&amp;$C$2&amp;$K$3&amp;" ",""))))&amp;IF((AA1071&lt;&gt;AA1072)*($H$2="y"),AD1071&amp;AE1071,IF((AA1071&lt;&gt;AA1072)*($H$2="m"),AD1071&amp;AG1071,IF(($H$2&lt;&gt;"m")*($H$2&lt;&gt;"Y"),(IF(F1071=0,"",F1071&amp;" "&amp;$F$4&amp;" "))&amp;(IF(G1071=0,"",G1071&amp;" "&amp;$G$4&amp;" "))&amp;(IF(H1071=0,"",H1071&amp;" "&amp;H$4&amp;" "))&amp;(IF(I1071=0,"",I1071&amp;" "&amp;$I$4&amp;" "))&amp;(IF(J1071=0,"",J1071&amp;" "&amp;$J$4&amp;" ")),"")))&amp;"; "&amp;IF((B1071=B1070)*(AA1071=AA1070), "same collecting data; ", IF((B1071=B1070)*(Z1070=Z1071),"same locality; ",(IF(COUNTBLANK(L1071)=1,"",$D$2&amp;L1071&amp;$L$3&amp;" "&amp;$D$2))&amp;(IF(COUNTBLANK(M1071)=1,"",$E$2&amp;M1071&amp;$E$2&amp;", "))&amp;(IF(COUNTBLANK(N1071)=1,"",N1071&amp;"; "))&amp;(IF(COUNTBLANK(O1071)=1,"",O1071&amp;"; ")))&amp;(IF(COUNTBLANK(P1071)=1,"",P1071&amp;"; "))&amp;(IF(COUNTBLANK(Q1071)=1,"",Q1071&amp;"; "))&amp;(IF(COUNTBLANK(R1071)=1,"",R1071&amp;"m, "))&amp;IF((COUNTBLANK(S1071)=0)*(S1071&lt;&gt;S1070), S1071&amp;"; ","")&amp;(IF(COUNTBLANK(U1071)=1,"",U1071&amp;"; "))&amp;(IF(COUNTBLANK(T1071)=1,"",IF(COUNTBLANK(F$2)=1,T1071&amp;"; ",T1071&amp;" "&amp;F$2&amp;"; "))))&amp;(IF(COUNTBLANK(V1071)=1,"",V1071&amp;"; "))&amp;IF((COUNTBLANK(C1071)=1),"",C1071)&amp;IF((B1071=B1072)*(K1071=K1072)*(L1071=L1072)*(M1071=M1072),IF(($H$2&lt;&gt;"m")*($H$2&lt;&gt;"Y"), " • ", IF((ISNUMBER(FIND(")",AE1071))), " • ", "")),IF((B1071=B1072)*(K1071=K1072)," • ",". ")))</f>
        <v/>
      </c>
      <c r="AI1071" s="1"/>
    </row>
    <row r="1072" spans="1:35" x14ac:dyDescent="0.25">
      <c r="A1072" s="3" t="str">
        <f t="shared" si="115"/>
        <v/>
      </c>
      <c r="B1072" s="53" t="str">
        <f t="shared" si="113"/>
        <v/>
      </c>
      <c r="C1072" s="57"/>
      <c r="D1072" s="57"/>
      <c r="E1072" s="57"/>
      <c r="F1072" s="57"/>
      <c r="G1072" s="57"/>
      <c r="H1072" s="57"/>
      <c r="I1072" s="57"/>
      <c r="J1072" s="57"/>
      <c r="K1072" s="57"/>
      <c r="L1072" s="57"/>
      <c r="M1072" s="54"/>
      <c r="N1072" s="57"/>
      <c r="O1072" s="58"/>
      <c r="P1072" s="58"/>
      <c r="Q1072" s="58"/>
      <c r="R1072" s="58"/>
      <c r="S1072" s="54"/>
      <c r="T1072" s="57"/>
      <c r="U1072" s="57"/>
      <c r="V1072" s="57"/>
      <c r="W1072" s="57"/>
      <c r="X1072" s="147" t="str">
        <f>IF(COUNTBLANK(D1072)=1,"",IF('order-admin-units'!$I$1&lt;&gt;"y", "", IF(COUNTBLANK(K1072)=1, 'order-admin-units'!$B$1+1, VLOOKUP(K1072, ordercountry, 2))))</f>
        <v/>
      </c>
      <c r="Y1072" s="147" t="str">
        <f>IF(COUNTBLANK(D1072)=1,"",IF('order-admin-units'!$I$1&lt;&gt;"y", "", IF(COUNTBLANK(K1072:L1072)&gt;0, 'order-admin-units'!$B$2+1, VLOOKUP(K1072&amp;"@"&amp;L1072, orderadmin, 2))))</f>
        <v/>
      </c>
      <c r="Z1072" s="147" t="str">
        <f t="shared" si="116"/>
        <v/>
      </c>
      <c r="AA1072" s="147" t="str">
        <f t="shared" si="117"/>
        <v/>
      </c>
      <c r="AB1072" s="147" t="str">
        <f t="shared" si="118"/>
        <v/>
      </c>
      <c r="AC1072" s="147" t="str">
        <f t="shared" si="114"/>
        <v/>
      </c>
      <c r="AD1072" s="11" t="str">
        <f t="shared" si="119"/>
        <v/>
      </c>
      <c r="AE1072" s="11" t="str">
        <f t="array" ref="AE1072">IF(COUNTBLANK(D1072)=1,"",IF(OR($H$2="y",$H$2="m"),IF(AA1072=AA1071,IF(OR(AB1072=$AB$4:$AB1071)=FALSE,AE1071&amp;C1072,AE1071),"("&amp;C1072)&amp;IF(AA1072=AA1073,IF(OR(AB1073=$AB$4:$AB1072)=FALSE,", ",""),") "),""))</f>
        <v/>
      </c>
      <c r="AF1072" s="11" t="str">
        <f t="array" ref="AF1072">IF((COUNTBLANK(D1072)=0)*OR($H$2="y",$H$2="m"),IFERROR(LEFT(C1072, FIND(" ",C1072)-1), C1072),"")</f>
        <v/>
      </c>
      <c r="AG1072" s="11" t="str">
        <f t="array" ref="AG1072">IF(COUNTBLANK(D1072)=1,"",IF(OR($H$2="y",$H$2="m"),IF(AA1072=AA1071,IF(OR(AC1072=$AC$4:$AC1071)=FALSE,AG1071&amp;AF1072,AG1071),"("&amp;AF1072)&amp;IF(AA1072=AA1073,IF(OR(AC1073=$AC$4:$AC1072)=FALSE,", ",""),") "),""))</f>
        <v/>
      </c>
      <c r="AH1072" s="10" t="str">
        <f>IF((COUNTBLANK(D1072)=1),"",IF(D1072=D1071,AH1071,"")&amp;IF(B1071&lt;&gt;B1072,((IF(COUNTBLANK(E1072)=1,$D$3&amp;"Non-type material: "&amp;$D$3,$D$3&amp;INDEX('type-categories'!$A$2:$B$100,MATCH(E1072,'type-categories'!$A$2:$A$100,0),2)&amp;$D$3))),"")&amp;(IF(K1072&lt;&gt;K1071,$C$2&amp;UPPER(K1072)&amp;$C$2&amp;$K$3&amp;" ",(IF(B1072&lt;&gt;B1071,$C$2&amp;UPPER(K1072)&amp;$C$2&amp;$K$3&amp;" ",""))))&amp;IF((AA1072&lt;&gt;AA1073)*($H$2="y"),AD1072&amp;AE1072,IF((AA1072&lt;&gt;AA1073)*($H$2="m"),AD1072&amp;AG1072,IF(($H$2&lt;&gt;"m")*($H$2&lt;&gt;"Y"),(IF(F1072=0,"",F1072&amp;" "&amp;$F$4&amp;" "))&amp;(IF(G1072=0,"",G1072&amp;" "&amp;$G$4&amp;" "))&amp;(IF(H1072=0,"",H1072&amp;" "&amp;H$4&amp;" "))&amp;(IF(I1072=0,"",I1072&amp;" "&amp;$I$4&amp;" "))&amp;(IF(J1072=0,"",J1072&amp;" "&amp;$J$4&amp;" ")),"")))&amp;"; "&amp;IF((B1072=B1071)*(AA1072=AA1071), "same collecting data; ", IF((B1072=B1071)*(Z1071=Z1072),"same locality; ",(IF(COUNTBLANK(L1072)=1,"",$D$2&amp;L1072&amp;$L$3&amp;" "&amp;$D$2))&amp;(IF(COUNTBLANK(M1072)=1,"",$E$2&amp;M1072&amp;$E$2&amp;", "))&amp;(IF(COUNTBLANK(N1072)=1,"",N1072&amp;"; "))&amp;(IF(COUNTBLANK(O1072)=1,"",O1072&amp;"; ")))&amp;(IF(COUNTBLANK(P1072)=1,"",P1072&amp;"; "))&amp;(IF(COUNTBLANK(Q1072)=1,"",Q1072&amp;"; "))&amp;(IF(COUNTBLANK(R1072)=1,"",R1072&amp;"m, "))&amp;IF((COUNTBLANK(S1072)=0)*(S1072&lt;&gt;S1071), S1072&amp;"; ","")&amp;(IF(COUNTBLANK(U1072)=1,"",U1072&amp;"; "))&amp;(IF(COUNTBLANK(T1072)=1,"",IF(COUNTBLANK(F$2)=1,T1072&amp;"; ",T1072&amp;" "&amp;F$2&amp;"; "))))&amp;(IF(COUNTBLANK(V1072)=1,"",V1072&amp;"; "))&amp;IF((COUNTBLANK(C1072)=1),"",C1072)&amp;IF((B1072=B1073)*(K1072=K1073)*(L1072=L1073)*(M1072=M1073),IF(($H$2&lt;&gt;"m")*($H$2&lt;&gt;"Y"), " • ", IF((ISNUMBER(FIND(")",AE1072))), " • ", "")),IF((B1072=B1073)*(K1072=K1073)," • ",". ")))</f>
        <v/>
      </c>
      <c r="AI1072" s="1"/>
    </row>
    <row r="1073" spans="1:35" x14ac:dyDescent="0.25">
      <c r="A1073" s="3" t="str">
        <f t="shared" si="115"/>
        <v/>
      </c>
      <c r="B1073" s="53" t="str">
        <f t="shared" si="113"/>
        <v/>
      </c>
      <c r="C1073" s="57"/>
      <c r="D1073" s="57"/>
      <c r="E1073" s="57"/>
      <c r="F1073" s="57"/>
      <c r="G1073" s="57"/>
      <c r="H1073" s="57"/>
      <c r="I1073" s="57"/>
      <c r="J1073" s="57"/>
      <c r="K1073" s="57"/>
      <c r="L1073" s="57"/>
      <c r="M1073" s="54"/>
      <c r="N1073" s="57"/>
      <c r="O1073" s="58"/>
      <c r="P1073" s="58"/>
      <c r="Q1073" s="58"/>
      <c r="R1073" s="58"/>
      <c r="S1073" s="54"/>
      <c r="T1073" s="57"/>
      <c r="U1073" s="57"/>
      <c r="V1073" s="57"/>
      <c r="W1073" s="57"/>
      <c r="X1073" s="147" t="str">
        <f>IF(COUNTBLANK(D1073)=1,"",IF('order-admin-units'!$I$1&lt;&gt;"y", "", IF(COUNTBLANK(K1073)=1, 'order-admin-units'!$B$1+1, VLOOKUP(K1073, ordercountry, 2))))</f>
        <v/>
      </c>
      <c r="Y1073" s="147" t="str">
        <f>IF(COUNTBLANK(D1073)=1,"",IF('order-admin-units'!$I$1&lt;&gt;"y", "", IF(COUNTBLANK(K1073:L1073)&gt;0, 'order-admin-units'!$B$2+1, VLOOKUP(K1073&amp;"@"&amp;L1073, orderadmin, 2))))</f>
        <v/>
      </c>
      <c r="Z1073" s="147" t="str">
        <f t="shared" si="116"/>
        <v/>
      </c>
      <c r="AA1073" s="147" t="str">
        <f t="shared" si="117"/>
        <v/>
      </c>
      <c r="AB1073" s="147" t="str">
        <f t="shared" si="118"/>
        <v/>
      </c>
      <c r="AC1073" s="147" t="str">
        <f t="shared" si="114"/>
        <v/>
      </c>
      <c r="AD1073" s="11" t="str">
        <f t="shared" si="119"/>
        <v/>
      </c>
      <c r="AE1073" s="11" t="str">
        <f t="array" ref="AE1073">IF(COUNTBLANK(D1073)=1,"",IF(OR($H$2="y",$H$2="m"),IF(AA1073=AA1072,IF(OR(AB1073=$AB$4:$AB1072)=FALSE,AE1072&amp;C1073,AE1072),"("&amp;C1073)&amp;IF(AA1073=AA1074,IF(OR(AB1074=$AB$4:$AB1073)=FALSE,", ",""),") "),""))</f>
        <v/>
      </c>
      <c r="AF1073" s="11" t="str">
        <f t="array" ref="AF1073">IF((COUNTBLANK(D1073)=0)*OR($H$2="y",$H$2="m"),IFERROR(LEFT(C1073, FIND(" ",C1073)-1), C1073),"")</f>
        <v/>
      </c>
      <c r="AG1073" s="11" t="str">
        <f t="array" ref="AG1073">IF(COUNTBLANK(D1073)=1,"",IF(OR($H$2="y",$H$2="m"),IF(AA1073=AA1072,IF(OR(AC1073=$AC$4:$AC1072)=FALSE,AG1072&amp;AF1073,AG1072),"("&amp;AF1073)&amp;IF(AA1073=AA1074,IF(OR(AC1074=$AC$4:$AC1073)=FALSE,", ",""),") "),""))</f>
        <v/>
      </c>
      <c r="AH1073" s="10" t="str">
        <f>IF((COUNTBLANK(D1073)=1),"",IF(D1073=D1072,AH1072,"")&amp;IF(B1072&lt;&gt;B1073,((IF(COUNTBLANK(E1073)=1,$D$3&amp;"Non-type material: "&amp;$D$3,$D$3&amp;INDEX('type-categories'!$A$2:$B$100,MATCH(E1073,'type-categories'!$A$2:$A$100,0),2)&amp;$D$3))),"")&amp;(IF(K1073&lt;&gt;K1072,$C$2&amp;UPPER(K1073)&amp;$C$2&amp;$K$3&amp;" ",(IF(B1073&lt;&gt;B1072,$C$2&amp;UPPER(K1073)&amp;$C$2&amp;$K$3&amp;" ",""))))&amp;IF((AA1073&lt;&gt;AA1074)*($H$2="y"),AD1073&amp;AE1073,IF((AA1073&lt;&gt;AA1074)*($H$2="m"),AD1073&amp;AG1073,IF(($H$2&lt;&gt;"m")*($H$2&lt;&gt;"Y"),(IF(F1073=0,"",F1073&amp;" "&amp;$F$4&amp;" "))&amp;(IF(G1073=0,"",G1073&amp;" "&amp;$G$4&amp;" "))&amp;(IF(H1073=0,"",H1073&amp;" "&amp;H$4&amp;" "))&amp;(IF(I1073=0,"",I1073&amp;" "&amp;$I$4&amp;" "))&amp;(IF(J1073=0,"",J1073&amp;" "&amp;$J$4&amp;" ")),"")))&amp;"; "&amp;IF((B1073=B1072)*(AA1073=AA1072), "same collecting data; ", IF((B1073=B1072)*(Z1072=Z1073),"same locality; ",(IF(COUNTBLANK(L1073)=1,"",$D$2&amp;L1073&amp;$L$3&amp;" "&amp;$D$2))&amp;(IF(COUNTBLANK(M1073)=1,"",$E$2&amp;M1073&amp;$E$2&amp;", "))&amp;(IF(COUNTBLANK(N1073)=1,"",N1073&amp;"; "))&amp;(IF(COUNTBLANK(O1073)=1,"",O1073&amp;"; ")))&amp;(IF(COUNTBLANK(P1073)=1,"",P1073&amp;"; "))&amp;(IF(COUNTBLANK(Q1073)=1,"",Q1073&amp;"; "))&amp;(IF(COUNTBLANK(R1073)=1,"",R1073&amp;"m, "))&amp;IF((COUNTBLANK(S1073)=0)*(S1073&lt;&gt;S1072), S1073&amp;"; ","")&amp;(IF(COUNTBLANK(U1073)=1,"",U1073&amp;"; "))&amp;(IF(COUNTBLANK(T1073)=1,"",IF(COUNTBLANK(F$2)=1,T1073&amp;"; ",T1073&amp;" "&amp;F$2&amp;"; "))))&amp;(IF(COUNTBLANK(V1073)=1,"",V1073&amp;"; "))&amp;IF((COUNTBLANK(C1073)=1),"",C1073)&amp;IF((B1073=B1074)*(K1073=K1074)*(L1073=L1074)*(M1073=M1074),IF(($H$2&lt;&gt;"m")*($H$2&lt;&gt;"Y"), " • ", IF((ISNUMBER(FIND(")",AE1073))), " • ", "")),IF((B1073=B1074)*(K1073=K1074)," • ",". ")))</f>
        <v/>
      </c>
      <c r="AI1073" s="1"/>
    </row>
    <row r="1074" spans="1:35" x14ac:dyDescent="0.25">
      <c r="A1074" s="3" t="str">
        <f t="shared" si="115"/>
        <v/>
      </c>
      <c r="B1074" s="53" t="str">
        <f t="shared" si="113"/>
        <v/>
      </c>
      <c r="C1074" s="57"/>
      <c r="D1074" s="57"/>
      <c r="E1074" s="57"/>
      <c r="F1074" s="57"/>
      <c r="G1074" s="57"/>
      <c r="H1074" s="57"/>
      <c r="I1074" s="57"/>
      <c r="J1074" s="57"/>
      <c r="K1074" s="57"/>
      <c r="L1074" s="57"/>
      <c r="M1074" s="54"/>
      <c r="N1074" s="57"/>
      <c r="O1074" s="58"/>
      <c r="P1074" s="58"/>
      <c r="Q1074" s="58"/>
      <c r="R1074" s="58"/>
      <c r="S1074" s="54"/>
      <c r="T1074" s="57"/>
      <c r="U1074" s="57"/>
      <c r="V1074" s="57"/>
      <c r="W1074" s="57"/>
      <c r="X1074" s="147" t="str">
        <f>IF(COUNTBLANK(D1074)=1,"",IF('order-admin-units'!$I$1&lt;&gt;"y", "", IF(COUNTBLANK(K1074)=1, 'order-admin-units'!$B$1+1, VLOOKUP(K1074, ordercountry, 2))))</f>
        <v/>
      </c>
      <c r="Y1074" s="147" t="str">
        <f>IF(COUNTBLANK(D1074)=1,"",IF('order-admin-units'!$I$1&lt;&gt;"y", "", IF(COUNTBLANK(K1074:L1074)&gt;0, 'order-admin-units'!$B$2+1, VLOOKUP(K1074&amp;"@"&amp;L1074, orderadmin, 2))))</f>
        <v/>
      </c>
      <c r="Z1074" s="147" t="str">
        <f t="shared" si="116"/>
        <v/>
      </c>
      <c r="AA1074" s="147" t="str">
        <f t="shared" si="117"/>
        <v/>
      </c>
      <c r="AB1074" s="147" t="str">
        <f t="shared" si="118"/>
        <v/>
      </c>
      <c r="AC1074" s="147" t="str">
        <f t="shared" si="114"/>
        <v/>
      </c>
      <c r="AD1074" s="11" t="str">
        <f t="shared" si="119"/>
        <v/>
      </c>
      <c r="AE1074" s="11" t="str">
        <f t="array" ref="AE1074">IF(COUNTBLANK(D1074)=1,"",IF(OR($H$2="y",$H$2="m"),IF(AA1074=AA1073,IF(OR(AB1074=$AB$4:$AB1073)=FALSE,AE1073&amp;C1074,AE1073),"("&amp;C1074)&amp;IF(AA1074=AA1075,IF(OR(AB1075=$AB$4:$AB1074)=FALSE,", ",""),") "),""))</f>
        <v/>
      </c>
      <c r="AF1074" s="11" t="str">
        <f t="array" ref="AF1074">IF((COUNTBLANK(D1074)=0)*OR($H$2="y",$H$2="m"),IFERROR(LEFT(C1074, FIND(" ",C1074)-1), C1074),"")</f>
        <v/>
      </c>
      <c r="AG1074" s="11" t="str">
        <f t="array" ref="AG1074">IF(COUNTBLANK(D1074)=1,"",IF(OR($H$2="y",$H$2="m"),IF(AA1074=AA1073,IF(OR(AC1074=$AC$4:$AC1073)=FALSE,AG1073&amp;AF1074,AG1073),"("&amp;AF1074)&amp;IF(AA1074=AA1075,IF(OR(AC1075=$AC$4:$AC1074)=FALSE,", ",""),") "),""))</f>
        <v/>
      </c>
      <c r="AH1074" s="10" t="str">
        <f>IF((COUNTBLANK(D1074)=1),"",IF(D1074=D1073,AH1073,"")&amp;IF(B1073&lt;&gt;B1074,((IF(COUNTBLANK(E1074)=1,$D$3&amp;"Non-type material: "&amp;$D$3,$D$3&amp;INDEX('type-categories'!$A$2:$B$100,MATCH(E1074,'type-categories'!$A$2:$A$100,0),2)&amp;$D$3))),"")&amp;(IF(K1074&lt;&gt;K1073,$C$2&amp;UPPER(K1074)&amp;$C$2&amp;$K$3&amp;" ",(IF(B1074&lt;&gt;B1073,$C$2&amp;UPPER(K1074)&amp;$C$2&amp;$K$3&amp;" ",""))))&amp;IF((AA1074&lt;&gt;AA1075)*($H$2="y"),AD1074&amp;AE1074,IF((AA1074&lt;&gt;AA1075)*($H$2="m"),AD1074&amp;AG1074,IF(($H$2&lt;&gt;"m")*($H$2&lt;&gt;"Y"),(IF(F1074=0,"",F1074&amp;" "&amp;$F$4&amp;" "))&amp;(IF(G1074=0,"",G1074&amp;" "&amp;$G$4&amp;" "))&amp;(IF(H1074=0,"",H1074&amp;" "&amp;H$4&amp;" "))&amp;(IF(I1074=0,"",I1074&amp;" "&amp;$I$4&amp;" "))&amp;(IF(J1074=0,"",J1074&amp;" "&amp;$J$4&amp;" ")),"")))&amp;"; "&amp;IF((B1074=B1073)*(AA1074=AA1073), "same collecting data; ", IF((B1074=B1073)*(Z1073=Z1074),"same locality; ",(IF(COUNTBLANK(L1074)=1,"",$D$2&amp;L1074&amp;$L$3&amp;" "&amp;$D$2))&amp;(IF(COUNTBLANK(M1074)=1,"",$E$2&amp;M1074&amp;$E$2&amp;", "))&amp;(IF(COUNTBLANK(N1074)=1,"",N1074&amp;"; "))&amp;(IF(COUNTBLANK(O1074)=1,"",O1074&amp;"; ")))&amp;(IF(COUNTBLANK(P1074)=1,"",P1074&amp;"; "))&amp;(IF(COUNTBLANK(Q1074)=1,"",Q1074&amp;"; "))&amp;(IF(COUNTBLANK(R1074)=1,"",R1074&amp;"m, "))&amp;IF((COUNTBLANK(S1074)=0)*(S1074&lt;&gt;S1073), S1074&amp;"; ","")&amp;(IF(COUNTBLANK(U1074)=1,"",U1074&amp;"; "))&amp;(IF(COUNTBLANK(T1074)=1,"",IF(COUNTBLANK(F$2)=1,T1074&amp;"; ",T1074&amp;" "&amp;F$2&amp;"; "))))&amp;(IF(COUNTBLANK(V1074)=1,"",V1074&amp;"; "))&amp;IF((COUNTBLANK(C1074)=1),"",C1074)&amp;IF((B1074=B1075)*(K1074=K1075)*(L1074=L1075)*(M1074=M1075),IF(($H$2&lt;&gt;"m")*($H$2&lt;&gt;"Y"), " • ", IF((ISNUMBER(FIND(")",AE1074))), " • ", "")),IF((B1074=B1075)*(K1074=K1075)," • ",". ")))</f>
        <v/>
      </c>
      <c r="AI1074" s="1"/>
    </row>
    <row r="1075" spans="1:35" x14ac:dyDescent="0.25">
      <c r="A1075" s="3" t="str">
        <f t="shared" si="115"/>
        <v/>
      </c>
      <c r="B1075" s="53" t="str">
        <f t="shared" si="113"/>
        <v/>
      </c>
      <c r="C1075" s="57"/>
      <c r="D1075" s="57"/>
      <c r="E1075" s="57"/>
      <c r="F1075" s="57"/>
      <c r="G1075" s="57"/>
      <c r="H1075" s="57"/>
      <c r="I1075" s="57"/>
      <c r="J1075" s="57"/>
      <c r="K1075" s="57"/>
      <c r="L1075" s="57"/>
      <c r="M1075" s="54"/>
      <c r="N1075" s="57"/>
      <c r="O1075" s="58"/>
      <c r="P1075" s="58"/>
      <c r="Q1075" s="58"/>
      <c r="R1075" s="58"/>
      <c r="S1075" s="54"/>
      <c r="T1075" s="57"/>
      <c r="U1075" s="57"/>
      <c r="V1075" s="57"/>
      <c r="W1075" s="57"/>
      <c r="X1075" s="147" t="str">
        <f>IF(COUNTBLANK(D1075)=1,"",IF('order-admin-units'!$I$1&lt;&gt;"y", "", IF(COUNTBLANK(K1075)=1, 'order-admin-units'!$B$1+1, VLOOKUP(K1075, ordercountry, 2))))</f>
        <v/>
      </c>
      <c r="Y1075" s="147" t="str">
        <f>IF(COUNTBLANK(D1075)=1,"",IF('order-admin-units'!$I$1&lt;&gt;"y", "", IF(COUNTBLANK(K1075:L1075)&gt;0, 'order-admin-units'!$B$2+1, VLOOKUP(K1075&amp;"@"&amp;L1075, orderadmin, 2))))</f>
        <v/>
      </c>
      <c r="Z1075" s="147" t="str">
        <f t="shared" si="116"/>
        <v/>
      </c>
      <c r="AA1075" s="147" t="str">
        <f t="shared" si="117"/>
        <v/>
      </c>
      <c r="AB1075" s="147" t="str">
        <f t="shared" si="118"/>
        <v/>
      </c>
      <c r="AC1075" s="147" t="str">
        <f t="shared" si="114"/>
        <v/>
      </c>
      <c r="AD1075" s="11" t="str">
        <f t="shared" si="119"/>
        <v/>
      </c>
      <c r="AE1075" s="11" t="str">
        <f t="array" ref="AE1075">IF(COUNTBLANK(D1075)=1,"",IF(OR($H$2="y",$H$2="m"),IF(AA1075=AA1074,IF(OR(AB1075=$AB$4:$AB1074)=FALSE,AE1074&amp;C1075,AE1074),"("&amp;C1075)&amp;IF(AA1075=AA1076,IF(OR(AB1076=$AB$4:$AB1075)=FALSE,", ",""),") "),""))</f>
        <v/>
      </c>
      <c r="AF1075" s="11" t="str">
        <f t="array" ref="AF1075">IF((COUNTBLANK(D1075)=0)*OR($H$2="y",$H$2="m"),IFERROR(LEFT(C1075, FIND(" ",C1075)-1), C1075),"")</f>
        <v/>
      </c>
      <c r="AG1075" s="11" t="str">
        <f t="array" ref="AG1075">IF(COUNTBLANK(D1075)=1,"",IF(OR($H$2="y",$H$2="m"),IF(AA1075=AA1074,IF(OR(AC1075=$AC$4:$AC1074)=FALSE,AG1074&amp;AF1075,AG1074),"("&amp;AF1075)&amp;IF(AA1075=AA1076,IF(OR(AC1076=$AC$4:$AC1075)=FALSE,", ",""),") "),""))</f>
        <v/>
      </c>
      <c r="AH1075" s="10" t="str">
        <f>IF((COUNTBLANK(D1075)=1),"",IF(D1075=D1074,AH1074,"")&amp;IF(B1074&lt;&gt;B1075,((IF(COUNTBLANK(E1075)=1,$D$3&amp;"Non-type material: "&amp;$D$3,$D$3&amp;INDEX('type-categories'!$A$2:$B$100,MATCH(E1075,'type-categories'!$A$2:$A$100,0),2)&amp;$D$3))),"")&amp;(IF(K1075&lt;&gt;K1074,$C$2&amp;UPPER(K1075)&amp;$C$2&amp;$K$3&amp;" ",(IF(B1075&lt;&gt;B1074,$C$2&amp;UPPER(K1075)&amp;$C$2&amp;$K$3&amp;" ",""))))&amp;IF((AA1075&lt;&gt;AA1076)*($H$2="y"),AD1075&amp;AE1075,IF((AA1075&lt;&gt;AA1076)*($H$2="m"),AD1075&amp;AG1075,IF(($H$2&lt;&gt;"m")*($H$2&lt;&gt;"Y"),(IF(F1075=0,"",F1075&amp;" "&amp;$F$4&amp;" "))&amp;(IF(G1075=0,"",G1075&amp;" "&amp;$G$4&amp;" "))&amp;(IF(H1075=0,"",H1075&amp;" "&amp;H$4&amp;" "))&amp;(IF(I1075=0,"",I1075&amp;" "&amp;$I$4&amp;" "))&amp;(IF(J1075=0,"",J1075&amp;" "&amp;$J$4&amp;" ")),"")))&amp;"; "&amp;IF((B1075=B1074)*(AA1075=AA1074), "same collecting data; ", IF((B1075=B1074)*(Z1074=Z1075),"same locality; ",(IF(COUNTBLANK(L1075)=1,"",$D$2&amp;L1075&amp;$L$3&amp;" "&amp;$D$2))&amp;(IF(COUNTBLANK(M1075)=1,"",$E$2&amp;M1075&amp;$E$2&amp;", "))&amp;(IF(COUNTBLANK(N1075)=1,"",N1075&amp;"; "))&amp;(IF(COUNTBLANK(O1075)=1,"",O1075&amp;"; ")))&amp;(IF(COUNTBLANK(P1075)=1,"",P1075&amp;"; "))&amp;(IF(COUNTBLANK(Q1075)=1,"",Q1075&amp;"; "))&amp;(IF(COUNTBLANK(R1075)=1,"",R1075&amp;"m, "))&amp;IF((COUNTBLANK(S1075)=0)*(S1075&lt;&gt;S1074), S1075&amp;"; ","")&amp;(IF(COUNTBLANK(U1075)=1,"",U1075&amp;"; "))&amp;(IF(COUNTBLANK(T1075)=1,"",IF(COUNTBLANK(F$2)=1,T1075&amp;"; ",T1075&amp;" "&amp;F$2&amp;"; "))))&amp;(IF(COUNTBLANK(V1075)=1,"",V1075&amp;"; "))&amp;IF((COUNTBLANK(C1075)=1),"",C1075)&amp;IF((B1075=B1076)*(K1075=K1076)*(L1075=L1076)*(M1075=M1076),IF(($H$2&lt;&gt;"m")*($H$2&lt;&gt;"Y"), " • ", IF((ISNUMBER(FIND(")",AE1075))), " • ", "")),IF((B1075=B1076)*(K1075=K1076)," • ",". ")))</f>
        <v/>
      </c>
      <c r="AI1075" s="1"/>
    </row>
    <row r="1076" spans="1:35" x14ac:dyDescent="0.25">
      <c r="A1076" s="3" t="str">
        <f t="shared" si="115"/>
        <v/>
      </c>
      <c r="B1076" s="53" t="str">
        <f t="shared" si="113"/>
        <v/>
      </c>
      <c r="C1076" s="57"/>
      <c r="D1076" s="57"/>
      <c r="E1076" s="57"/>
      <c r="F1076" s="57"/>
      <c r="G1076" s="57"/>
      <c r="H1076" s="57"/>
      <c r="I1076" s="57"/>
      <c r="J1076" s="57"/>
      <c r="K1076" s="57"/>
      <c r="L1076" s="57"/>
      <c r="M1076" s="54"/>
      <c r="N1076" s="57"/>
      <c r="O1076" s="58"/>
      <c r="P1076" s="58"/>
      <c r="Q1076" s="58"/>
      <c r="R1076" s="58"/>
      <c r="S1076" s="54"/>
      <c r="T1076" s="57"/>
      <c r="U1076" s="57"/>
      <c r="V1076" s="57"/>
      <c r="W1076" s="57"/>
      <c r="X1076" s="147" t="str">
        <f>IF(COUNTBLANK(D1076)=1,"",IF('order-admin-units'!$I$1&lt;&gt;"y", "", IF(COUNTBLANK(K1076)=1, 'order-admin-units'!$B$1+1, VLOOKUP(K1076, ordercountry, 2))))</f>
        <v/>
      </c>
      <c r="Y1076" s="147" t="str">
        <f>IF(COUNTBLANK(D1076)=1,"",IF('order-admin-units'!$I$1&lt;&gt;"y", "", IF(COUNTBLANK(K1076:L1076)&gt;0, 'order-admin-units'!$B$2+1, VLOOKUP(K1076&amp;"@"&amp;L1076, orderadmin, 2))))</f>
        <v/>
      </c>
      <c r="Z1076" s="147" t="str">
        <f t="shared" si="116"/>
        <v/>
      </c>
      <c r="AA1076" s="147" t="str">
        <f t="shared" si="117"/>
        <v/>
      </c>
      <c r="AB1076" s="147" t="str">
        <f t="shared" si="118"/>
        <v/>
      </c>
      <c r="AC1076" s="147" t="str">
        <f t="shared" si="114"/>
        <v/>
      </c>
      <c r="AD1076" s="11" t="str">
        <f t="shared" si="119"/>
        <v/>
      </c>
      <c r="AE1076" s="11" t="str">
        <f t="array" ref="AE1076">IF(COUNTBLANK(D1076)=1,"",IF(OR($H$2="y",$H$2="m"),IF(AA1076=AA1075,IF(OR(AB1076=$AB$4:$AB1075)=FALSE,AE1075&amp;C1076,AE1075),"("&amp;C1076)&amp;IF(AA1076=AA1077,IF(OR(AB1077=$AB$4:$AB1076)=FALSE,", ",""),") "),""))</f>
        <v/>
      </c>
      <c r="AF1076" s="11" t="str">
        <f t="array" ref="AF1076">IF((COUNTBLANK(D1076)=0)*OR($H$2="y",$H$2="m"),IFERROR(LEFT(C1076, FIND(" ",C1076)-1), C1076),"")</f>
        <v/>
      </c>
      <c r="AG1076" s="11" t="str">
        <f t="array" ref="AG1076">IF(COUNTBLANK(D1076)=1,"",IF(OR($H$2="y",$H$2="m"),IF(AA1076=AA1075,IF(OR(AC1076=$AC$4:$AC1075)=FALSE,AG1075&amp;AF1076,AG1075),"("&amp;AF1076)&amp;IF(AA1076=AA1077,IF(OR(AC1077=$AC$4:$AC1076)=FALSE,", ",""),") "),""))</f>
        <v/>
      </c>
      <c r="AH1076" s="10" t="str">
        <f>IF((COUNTBLANK(D1076)=1),"",IF(D1076=D1075,AH1075,"")&amp;IF(B1075&lt;&gt;B1076,((IF(COUNTBLANK(E1076)=1,$D$3&amp;"Non-type material: "&amp;$D$3,$D$3&amp;INDEX('type-categories'!$A$2:$B$100,MATCH(E1076,'type-categories'!$A$2:$A$100,0),2)&amp;$D$3))),"")&amp;(IF(K1076&lt;&gt;K1075,$C$2&amp;UPPER(K1076)&amp;$C$2&amp;$K$3&amp;" ",(IF(B1076&lt;&gt;B1075,$C$2&amp;UPPER(K1076)&amp;$C$2&amp;$K$3&amp;" ",""))))&amp;IF((AA1076&lt;&gt;AA1077)*($H$2="y"),AD1076&amp;AE1076,IF((AA1076&lt;&gt;AA1077)*($H$2="m"),AD1076&amp;AG1076,IF(($H$2&lt;&gt;"m")*($H$2&lt;&gt;"Y"),(IF(F1076=0,"",F1076&amp;" "&amp;$F$4&amp;" "))&amp;(IF(G1076=0,"",G1076&amp;" "&amp;$G$4&amp;" "))&amp;(IF(H1076=0,"",H1076&amp;" "&amp;H$4&amp;" "))&amp;(IF(I1076=0,"",I1076&amp;" "&amp;$I$4&amp;" "))&amp;(IF(J1076=0,"",J1076&amp;" "&amp;$J$4&amp;" ")),"")))&amp;"; "&amp;IF((B1076=B1075)*(AA1076=AA1075), "same collecting data; ", IF((B1076=B1075)*(Z1075=Z1076),"same locality; ",(IF(COUNTBLANK(L1076)=1,"",$D$2&amp;L1076&amp;$L$3&amp;" "&amp;$D$2))&amp;(IF(COUNTBLANK(M1076)=1,"",$E$2&amp;M1076&amp;$E$2&amp;", "))&amp;(IF(COUNTBLANK(N1076)=1,"",N1076&amp;"; "))&amp;(IF(COUNTBLANK(O1076)=1,"",O1076&amp;"; ")))&amp;(IF(COUNTBLANK(P1076)=1,"",P1076&amp;"; "))&amp;(IF(COUNTBLANK(Q1076)=1,"",Q1076&amp;"; "))&amp;(IF(COUNTBLANK(R1076)=1,"",R1076&amp;"m, "))&amp;IF((COUNTBLANK(S1076)=0)*(S1076&lt;&gt;S1075), S1076&amp;"; ","")&amp;(IF(COUNTBLANK(U1076)=1,"",U1076&amp;"; "))&amp;(IF(COUNTBLANK(T1076)=1,"",IF(COUNTBLANK(F$2)=1,T1076&amp;"; ",T1076&amp;" "&amp;F$2&amp;"; "))))&amp;(IF(COUNTBLANK(V1076)=1,"",V1076&amp;"; "))&amp;IF((COUNTBLANK(C1076)=1),"",C1076)&amp;IF((B1076=B1077)*(K1076=K1077)*(L1076=L1077)*(M1076=M1077),IF(($H$2&lt;&gt;"m")*($H$2&lt;&gt;"Y"), " • ", IF((ISNUMBER(FIND(")",AE1076))), " • ", "")),IF((B1076=B1077)*(K1076=K1077)," • ",". ")))</f>
        <v/>
      </c>
      <c r="AI1076" s="1"/>
    </row>
    <row r="1077" spans="1:35" x14ac:dyDescent="0.25">
      <c r="A1077" s="3" t="str">
        <f t="shared" si="115"/>
        <v/>
      </c>
      <c r="B1077" s="53" t="str">
        <f t="shared" si="113"/>
        <v/>
      </c>
      <c r="C1077" s="57"/>
      <c r="D1077" s="57"/>
      <c r="E1077" s="57"/>
      <c r="F1077" s="57"/>
      <c r="G1077" s="57"/>
      <c r="H1077" s="57"/>
      <c r="I1077" s="57"/>
      <c r="J1077" s="57"/>
      <c r="K1077" s="57"/>
      <c r="L1077" s="57"/>
      <c r="M1077" s="54"/>
      <c r="N1077" s="57"/>
      <c r="O1077" s="58"/>
      <c r="P1077" s="58"/>
      <c r="Q1077" s="58"/>
      <c r="R1077" s="58"/>
      <c r="S1077" s="54"/>
      <c r="T1077" s="57"/>
      <c r="U1077" s="57"/>
      <c r="V1077" s="57"/>
      <c r="W1077" s="57"/>
      <c r="X1077" s="147" t="str">
        <f>IF(COUNTBLANK(D1077)=1,"",IF('order-admin-units'!$I$1&lt;&gt;"y", "", IF(COUNTBLANK(K1077)=1, 'order-admin-units'!$B$1+1, VLOOKUP(K1077, ordercountry, 2))))</f>
        <v/>
      </c>
      <c r="Y1077" s="147" t="str">
        <f>IF(COUNTBLANK(D1077)=1,"",IF('order-admin-units'!$I$1&lt;&gt;"y", "", IF(COUNTBLANK(K1077:L1077)&gt;0, 'order-admin-units'!$B$2+1, VLOOKUP(K1077&amp;"@"&amp;L1077, orderadmin, 2))))</f>
        <v/>
      </c>
      <c r="Z1077" s="147" t="str">
        <f t="shared" si="116"/>
        <v/>
      </c>
      <c r="AA1077" s="147" t="str">
        <f t="shared" si="117"/>
        <v/>
      </c>
      <c r="AB1077" s="147" t="str">
        <f t="shared" si="118"/>
        <v/>
      </c>
      <c r="AC1077" s="147" t="str">
        <f t="shared" si="114"/>
        <v/>
      </c>
      <c r="AD1077" s="11" t="str">
        <f t="shared" si="119"/>
        <v/>
      </c>
      <c r="AE1077" s="11" t="str">
        <f t="array" ref="AE1077">IF(COUNTBLANK(D1077)=1,"",IF(OR($H$2="y",$H$2="m"),IF(AA1077=AA1076,IF(OR(AB1077=$AB$4:$AB1076)=FALSE,AE1076&amp;C1077,AE1076),"("&amp;C1077)&amp;IF(AA1077=AA1078,IF(OR(AB1078=$AB$4:$AB1077)=FALSE,", ",""),") "),""))</f>
        <v/>
      </c>
      <c r="AF1077" s="11" t="str">
        <f t="array" ref="AF1077">IF((COUNTBLANK(D1077)=0)*OR($H$2="y",$H$2="m"),IFERROR(LEFT(C1077, FIND(" ",C1077)-1), C1077),"")</f>
        <v/>
      </c>
      <c r="AG1077" s="11" t="str">
        <f t="array" ref="AG1077">IF(COUNTBLANK(D1077)=1,"",IF(OR($H$2="y",$H$2="m"),IF(AA1077=AA1076,IF(OR(AC1077=$AC$4:$AC1076)=FALSE,AG1076&amp;AF1077,AG1076),"("&amp;AF1077)&amp;IF(AA1077=AA1078,IF(OR(AC1078=$AC$4:$AC1077)=FALSE,", ",""),") "),""))</f>
        <v/>
      </c>
      <c r="AH1077" s="10" t="str">
        <f>IF((COUNTBLANK(D1077)=1),"",IF(D1077=D1076,AH1076,"")&amp;IF(B1076&lt;&gt;B1077,((IF(COUNTBLANK(E1077)=1,$D$3&amp;"Non-type material: "&amp;$D$3,$D$3&amp;INDEX('type-categories'!$A$2:$B$100,MATCH(E1077,'type-categories'!$A$2:$A$100,0),2)&amp;$D$3))),"")&amp;(IF(K1077&lt;&gt;K1076,$C$2&amp;UPPER(K1077)&amp;$C$2&amp;$K$3&amp;" ",(IF(B1077&lt;&gt;B1076,$C$2&amp;UPPER(K1077)&amp;$C$2&amp;$K$3&amp;" ",""))))&amp;IF((AA1077&lt;&gt;AA1078)*($H$2="y"),AD1077&amp;AE1077,IF((AA1077&lt;&gt;AA1078)*($H$2="m"),AD1077&amp;AG1077,IF(($H$2&lt;&gt;"m")*($H$2&lt;&gt;"Y"),(IF(F1077=0,"",F1077&amp;" "&amp;$F$4&amp;" "))&amp;(IF(G1077=0,"",G1077&amp;" "&amp;$G$4&amp;" "))&amp;(IF(H1077=0,"",H1077&amp;" "&amp;H$4&amp;" "))&amp;(IF(I1077=0,"",I1077&amp;" "&amp;$I$4&amp;" "))&amp;(IF(J1077=0,"",J1077&amp;" "&amp;$J$4&amp;" ")),"")))&amp;"; "&amp;IF((B1077=B1076)*(AA1077=AA1076), "same collecting data; ", IF((B1077=B1076)*(Z1076=Z1077),"same locality; ",(IF(COUNTBLANK(L1077)=1,"",$D$2&amp;L1077&amp;$L$3&amp;" "&amp;$D$2))&amp;(IF(COUNTBLANK(M1077)=1,"",$E$2&amp;M1077&amp;$E$2&amp;", "))&amp;(IF(COUNTBLANK(N1077)=1,"",N1077&amp;"; "))&amp;(IF(COUNTBLANK(O1077)=1,"",O1077&amp;"; ")))&amp;(IF(COUNTBLANK(P1077)=1,"",P1077&amp;"; "))&amp;(IF(COUNTBLANK(Q1077)=1,"",Q1077&amp;"; "))&amp;(IF(COUNTBLANK(R1077)=1,"",R1077&amp;"m, "))&amp;IF((COUNTBLANK(S1077)=0)*(S1077&lt;&gt;S1076), S1077&amp;"; ","")&amp;(IF(COUNTBLANK(U1077)=1,"",U1077&amp;"; "))&amp;(IF(COUNTBLANK(T1077)=1,"",IF(COUNTBLANK(F$2)=1,T1077&amp;"; ",T1077&amp;" "&amp;F$2&amp;"; "))))&amp;(IF(COUNTBLANK(V1077)=1,"",V1077&amp;"; "))&amp;IF((COUNTBLANK(C1077)=1),"",C1077)&amp;IF((B1077=B1078)*(K1077=K1078)*(L1077=L1078)*(M1077=M1078),IF(($H$2&lt;&gt;"m")*($H$2&lt;&gt;"Y"), " • ", IF((ISNUMBER(FIND(")",AE1077))), " • ", "")),IF((B1077=B1078)*(K1077=K1078)," • ",". ")))</f>
        <v/>
      </c>
      <c r="AI1077" s="1"/>
    </row>
    <row r="1078" spans="1:35" x14ac:dyDescent="0.25">
      <c r="A1078" s="3" t="str">
        <f t="shared" si="115"/>
        <v/>
      </c>
      <c r="B1078" s="53" t="str">
        <f t="shared" si="113"/>
        <v/>
      </c>
      <c r="C1078" s="57"/>
      <c r="D1078" s="57"/>
      <c r="E1078" s="57"/>
      <c r="F1078" s="57"/>
      <c r="G1078" s="57"/>
      <c r="H1078" s="57"/>
      <c r="I1078" s="57"/>
      <c r="J1078" s="57"/>
      <c r="K1078" s="57"/>
      <c r="L1078" s="57"/>
      <c r="M1078" s="54"/>
      <c r="N1078" s="57"/>
      <c r="O1078" s="58"/>
      <c r="P1078" s="58"/>
      <c r="Q1078" s="58"/>
      <c r="R1078" s="58"/>
      <c r="S1078" s="54"/>
      <c r="T1078" s="57"/>
      <c r="U1078" s="57"/>
      <c r="V1078" s="57"/>
      <c r="W1078" s="57"/>
      <c r="X1078" s="147" t="str">
        <f>IF(COUNTBLANK(D1078)=1,"",IF('order-admin-units'!$I$1&lt;&gt;"y", "", IF(COUNTBLANK(K1078)=1, 'order-admin-units'!$B$1+1, VLOOKUP(K1078, ordercountry, 2))))</f>
        <v/>
      </c>
      <c r="Y1078" s="147" t="str">
        <f>IF(COUNTBLANK(D1078)=1,"",IF('order-admin-units'!$I$1&lt;&gt;"y", "", IF(COUNTBLANK(K1078:L1078)&gt;0, 'order-admin-units'!$B$2+1, VLOOKUP(K1078&amp;"@"&amp;L1078, orderadmin, 2))))</f>
        <v/>
      </c>
      <c r="Z1078" s="147" t="str">
        <f t="shared" si="116"/>
        <v/>
      </c>
      <c r="AA1078" s="147" t="str">
        <f t="shared" si="117"/>
        <v/>
      </c>
      <c r="AB1078" s="147" t="str">
        <f t="shared" si="118"/>
        <v/>
      </c>
      <c r="AC1078" s="147" t="str">
        <f t="shared" si="114"/>
        <v/>
      </c>
      <c r="AD1078" s="11" t="str">
        <f t="shared" si="119"/>
        <v/>
      </c>
      <c r="AE1078" s="11" t="str">
        <f t="array" ref="AE1078">IF(COUNTBLANK(D1078)=1,"",IF(OR($H$2="y",$H$2="m"),IF(AA1078=AA1077,IF(OR(AB1078=$AB$4:$AB1077)=FALSE,AE1077&amp;C1078,AE1077),"("&amp;C1078)&amp;IF(AA1078=AA1079,IF(OR(AB1079=$AB$4:$AB1078)=FALSE,", ",""),") "),""))</f>
        <v/>
      </c>
      <c r="AF1078" s="11" t="str">
        <f t="array" ref="AF1078">IF((COUNTBLANK(D1078)=0)*OR($H$2="y",$H$2="m"),IFERROR(LEFT(C1078, FIND(" ",C1078)-1), C1078),"")</f>
        <v/>
      </c>
      <c r="AG1078" s="11" t="str">
        <f t="array" ref="AG1078">IF(COUNTBLANK(D1078)=1,"",IF(OR($H$2="y",$H$2="m"),IF(AA1078=AA1077,IF(OR(AC1078=$AC$4:$AC1077)=FALSE,AG1077&amp;AF1078,AG1077),"("&amp;AF1078)&amp;IF(AA1078=AA1079,IF(OR(AC1079=$AC$4:$AC1078)=FALSE,", ",""),") "),""))</f>
        <v/>
      </c>
      <c r="AH1078" s="10" t="str">
        <f>IF((COUNTBLANK(D1078)=1),"",IF(D1078=D1077,AH1077,"")&amp;IF(B1077&lt;&gt;B1078,((IF(COUNTBLANK(E1078)=1,$D$3&amp;"Non-type material: "&amp;$D$3,$D$3&amp;INDEX('type-categories'!$A$2:$B$100,MATCH(E1078,'type-categories'!$A$2:$A$100,0),2)&amp;$D$3))),"")&amp;(IF(K1078&lt;&gt;K1077,$C$2&amp;UPPER(K1078)&amp;$C$2&amp;$K$3&amp;" ",(IF(B1078&lt;&gt;B1077,$C$2&amp;UPPER(K1078)&amp;$C$2&amp;$K$3&amp;" ",""))))&amp;IF((AA1078&lt;&gt;AA1079)*($H$2="y"),AD1078&amp;AE1078,IF((AA1078&lt;&gt;AA1079)*($H$2="m"),AD1078&amp;AG1078,IF(($H$2&lt;&gt;"m")*($H$2&lt;&gt;"Y"),(IF(F1078=0,"",F1078&amp;" "&amp;$F$4&amp;" "))&amp;(IF(G1078=0,"",G1078&amp;" "&amp;$G$4&amp;" "))&amp;(IF(H1078=0,"",H1078&amp;" "&amp;H$4&amp;" "))&amp;(IF(I1078=0,"",I1078&amp;" "&amp;$I$4&amp;" "))&amp;(IF(J1078=0,"",J1078&amp;" "&amp;$J$4&amp;" ")),"")))&amp;"; "&amp;IF((B1078=B1077)*(AA1078=AA1077), "same collecting data; ", IF((B1078=B1077)*(Z1077=Z1078),"same locality; ",(IF(COUNTBLANK(L1078)=1,"",$D$2&amp;L1078&amp;$L$3&amp;" "&amp;$D$2))&amp;(IF(COUNTBLANK(M1078)=1,"",$E$2&amp;M1078&amp;$E$2&amp;", "))&amp;(IF(COUNTBLANK(N1078)=1,"",N1078&amp;"; "))&amp;(IF(COUNTBLANK(O1078)=1,"",O1078&amp;"; ")))&amp;(IF(COUNTBLANK(P1078)=1,"",P1078&amp;"; "))&amp;(IF(COUNTBLANK(Q1078)=1,"",Q1078&amp;"; "))&amp;(IF(COUNTBLANK(R1078)=1,"",R1078&amp;"m, "))&amp;IF((COUNTBLANK(S1078)=0)*(S1078&lt;&gt;S1077), S1078&amp;"; ","")&amp;(IF(COUNTBLANK(U1078)=1,"",U1078&amp;"; "))&amp;(IF(COUNTBLANK(T1078)=1,"",IF(COUNTBLANK(F$2)=1,T1078&amp;"; ",T1078&amp;" "&amp;F$2&amp;"; "))))&amp;(IF(COUNTBLANK(V1078)=1,"",V1078&amp;"; "))&amp;IF((COUNTBLANK(C1078)=1),"",C1078)&amp;IF((B1078=B1079)*(K1078=K1079)*(L1078=L1079)*(M1078=M1079),IF(($H$2&lt;&gt;"m")*($H$2&lt;&gt;"Y"), " • ", IF((ISNUMBER(FIND(")",AE1078))), " • ", "")),IF((B1078=B1079)*(K1078=K1079)," • ",". ")))</f>
        <v/>
      </c>
      <c r="AI1078" s="1"/>
    </row>
    <row r="1079" spans="1:35" x14ac:dyDescent="0.25">
      <c r="A1079" s="3" t="str">
        <f t="shared" si="115"/>
        <v/>
      </c>
      <c r="B1079" s="53" t="str">
        <f t="shared" si="113"/>
        <v/>
      </c>
      <c r="C1079" s="57"/>
      <c r="D1079" s="57"/>
      <c r="E1079" s="57"/>
      <c r="F1079" s="57"/>
      <c r="G1079" s="57"/>
      <c r="H1079" s="57"/>
      <c r="I1079" s="57"/>
      <c r="J1079" s="57"/>
      <c r="K1079" s="57"/>
      <c r="L1079" s="57"/>
      <c r="M1079" s="54"/>
      <c r="N1079" s="57"/>
      <c r="O1079" s="58"/>
      <c r="P1079" s="58"/>
      <c r="Q1079" s="58"/>
      <c r="R1079" s="58"/>
      <c r="S1079" s="54"/>
      <c r="T1079" s="57"/>
      <c r="U1079" s="57"/>
      <c r="V1079" s="57"/>
      <c r="W1079" s="57"/>
      <c r="X1079" s="147" t="str">
        <f>IF(COUNTBLANK(D1079)=1,"",IF('order-admin-units'!$I$1&lt;&gt;"y", "", IF(COUNTBLANK(K1079)=1, 'order-admin-units'!$B$1+1, VLOOKUP(K1079, ordercountry, 2))))</f>
        <v/>
      </c>
      <c r="Y1079" s="147" t="str">
        <f>IF(COUNTBLANK(D1079)=1,"",IF('order-admin-units'!$I$1&lt;&gt;"y", "", IF(COUNTBLANK(K1079:L1079)&gt;0, 'order-admin-units'!$B$2+1, VLOOKUP(K1079&amp;"@"&amp;L1079, orderadmin, 2))))</f>
        <v/>
      </c>
      <c r="Z1079" s="147" t="str">
        <f t="shared" si="116"/>
        <v/>
      </c>
      <c r="AA1079" s="147" t="str">
        <f t="shared" si="117"/>
        <v/>
      </c>
      <c r="AB1079" s="147" t="str">
        <f t="shared" si="118"/>
        <v/>
      </c>
      <c r="AC1079" s="147" t="str">
        <f t="shared" si="114"/>
        <v/>
      </c>
      <c r="AD1079" s="11" t="str">
        <f t="shared" si="119"/>
        <v/>
      </c>
      <c r="AE1079" s="11" t="str">
        <f t="array" ref="AE1079">IF(COUNTBLANK(D1079)=1,"",IF(OR($H$2="y",$H$2="m"),IF(AA1079=AA1078,IF(OR(AB1079=$AB$4:$AB1078)=FALSE,AE1078&amp;C1079,AE1078),"("&amp;C1079)&amp;IF(AA1079=AA1080,IF(OR(AB1080=$AB$4:$AB1079)=FALSE,", ",""),") "),""))</f>
        <v/>
      </c>
      <c r="AF1079" s="11" t="str">
        <f t="array" ref="AF1079">IF((COUNTBLANK(D1079)=0)*OR($H$2="y",$H$2="m"),IFERROR(LEFT(C1079, FIND(" ",C1079)-1), C1079),"")</f>
        <v/>
      </c>
      <c r="AG1079" s="11" t="str">
        <f t="array" ref="AG1079">IF(COUNTBLANK(D1079)=1,"",IF(OR($H$2="y",$H$2="m"),IF(AA1079=AA1078,IF(OR(AC1079=$AC$4:$AC1078)=FALSE,AG1078&amp;AF1079,AG1078),"("&amp;AF1079)&amp;IF(AA1079=AA1080,IF(OR(AC1080=$AC$4:$AC1079)=FALSE,", ",""),") "),""))</f>
        <v/>
      </c>
      <c r="AH1079" s="10" t="str">
        <f>IF((COUNTBLANK(D1079)=1),"",IF(D1079=D1078,AH1078,"")&amp;IF(B1078&lt;&gt;B1079,((IF(COUNTBLANK(E1079)=1,$D$3&amp;"Non-type material: "&amp;$D$3,$D$3&amp;INDEX('type-categories'!$A$2:$B$100,MATCH(E1079,'type-categories'!$A$2:$A$100,0),2)&amp;$D$3))),"")&amp;(IF(K1079&lt;&gt;K1078,$C$2&amp;UPPER(K1079)&amp;$C$2&amp;$K$3&amp;" ",(IF(B1079&lt;&gt;B1078,$C$2&amp;UPPER(K1079)&amp;$C$2&amp;$K$3&amp;" ",""))))&amp;IF((AA1079&lt;&gt;AA1080)*($H$2="y"),AD1079&amp;AE1079,IF((AA1079&lt;&gt;AA1080)*($H$2="m"),AD1079&amp;AG1079,IF(($H$2&lt;&gt;"m")*($H$2&lt;&gt;"Y"),(IF(F1079=0,"",F1079&amp;" "&amp;$F$4&amp;" "))&amp;(IF(G1079=0,"",G1079&amp;" "&amp;$G$4&amp;" "))&amp;(IF(H1079=0,"",H1079&amp;" "&amp;H$4&amp;" "))&amp;(IF(I1079=0,"",I1079&amp;" "&amp;$I$4&amp;" "))&amp;(IF(J1079=0,"",J1079&amp;" "&amp;$J$4&amp;" ")),"")))&amp;"; "&amp;IF((B1079=B1078)*(AA1079=AA1078), "same collecting data; ", IF((B1079=B1078)*(Z1078=Z1079),"same locality; ",(IF(COUNTBLANK(L1079)=1,"",$D$2&amp;L1079&amp;$L$3&amp;" "&amp;$D$2))&amp;(IF(COUNTBLANK(M1079)=1,"",$E$2&amp;M1079&amp;$E$2&amp;", "))&amp;(IF(COUNTBLANK(N1079)=1,"",N1079&amp;"; "))&amp;(IF(COUNTBLANK(O1079)=1,"",O1079&amp;"; ")))&amp;(IF(COUNTBLANK(P1079)=1,"",P1079&amp;"; "))&amp;(IF(COUNTBLANK(Q1079)=1,"",Q1079&amp;"; "))&amp;(IF(COUNTBLANK(R1079)=1,"",R1079&amp;"m, "))&amp;IF((COUNTBLANK(S1079)=0)*(S1079&lt;&gt;S1078), S1079&amp;"; ","")&amp;(IF(COUNTBLANK(U1079)=1,"",U1079&amp;"; "))&amp;(IF(COUNTBLANK(T1079)=1,"",IF(COUNTBLANK(F$2)=1,T1079&amp;"; ",T1079&amp;" "&amp;F$2&amp;"; "))))&amp;(IF(COUNTBLANK(V1079)=1,"",V1079&amp;"; "))&amp;IF((COUNTBLANK(C1079)=1),"",C1079)&amp;IF((B1079=B1080)*(K1079=K1080)*(L1079=L1080)*(M1079=M1080),IF(($H$2&lt;&gt;"m")*($H$2&lt;&gt;"Y"), " • ", IF((ISNUMBER(FIND(")",AE1079))), " • ", "")),IF((B1079=B1080)*(K1079=K1080)," • ",". ")))</f>
        <v/>
      </c>
      <c r="AI1079" s="1"/>
    </row>
    <row r="1080" spans="1:35" x14ac:dyDescent="0.25">
      <c r="A1080" s="3" t="str">
        <f t="shared" si="115"/>
        <v/>
      </c>
      <c r="B1080" s="53" t="str">
        <f t="shared" si="113"/>
        <v/>
      </c>
      <c r="C1080" s="57"/>
      <c r="D1080" s="57"/>
      <c r="E1080" s="57"/>
      <c r="F1080" s="57"/>
      <c r="G1080" s="57"/>
      <c r="H1080" s="57"/>
      <c r="I1080" s="57"/>
      <c r="J1080" s="57"/>
      <c r="K1080" s="57"/>
      <c r="L1080" s="57"/>
      <c r="M1080" s="54"/>
      <c r="N1080" s="57"/>
      <c r="O1080" s="58"/>
      <c r="P1080" s="58"/>
      <c r="Q1080" s="58"/>
      <c r="R1080" s="58"/>
      <c r="S1080" s="54"/>
      <c r="T1080" s="57"/>
      <c r="U1080" s="57"/>
      <c r="V1080" s="57"/>
      <c r="W1080" s="57"/>
      <c r="X1080" s="147" t="str">
        <f>IF(COUNTBLANK(D1080)=1,"",IF('order-admin-units'!$I$1&lt;&gt;"y", "", IF(COUNTBLANK(K1080)=1, 'order-admin-units'!$B$1+1, VLOOKUP(K1080, ordercountry, 2))))</f>
        <v/>
      </c>
      <c r="Y1080" s="147" t="str">
        <f>IF(COUNTBLANK(D1080)=1,"",IF('order-admin-units'!$I$1&lt;&gt;"y", "", IF(COUNTBLANK(K1080:L1080)&gt;0, 'order-admin-units'!$B$2+1, VLOOKUP(K1080&amp;"@"&amp;L1080, orderadmin, 2))))</f>
        <v/>
      </c>
      <c r="Z1080" s="147" t="str">
        <f t="shared" si="116"/>
        <v/>
      </c>
      <c r="AA1080" s="147" t="str">
        <f t="shared" si="117"/>
        <v/>
      </c>
      <c r="AB1080" s="147" t="str">
        <f t="shared" si="118"/>
        <v/>
      </c>
      <c r="AC1080" s="147" t="str">
        <f t="shared" si="114"/>
        <v/>
      </c>
      <c r="AD1080" s="11" t="str">
        <f t="shared" si="119"/>
        <v/>
      </c>
      <c r="AE1080" s="11" t="str">
        <f t="array" ref="AE1080">IF(COUNTBLANK(D1080)=1,"",IF(OR($H$2="y",$H$2="m"),IF(AA1080=AA1079,IF(OR(AB1080=$AB$4:$AB1079)=FALSE,AE1079&amp;C1080,AE1079),"("&amp;C1080)&amp;IF(AA1080=AA1081,IF(OR(AB1081=$AB$4:$AB1080)=FALSE,", ",""),") "),""))</f>
        <v/>
      </c>
      <c r="AF1080" s="11" t="str">
        <f t="array" ref="AF1080">IF((COUNTBLANK(D1080)=0)*OR($H$2="y",$H$2="m"),IFERROR(LEFT(C1080, FIND(" ",C1080)-1), C1080),"")</f>
        <v/>
      </c>
      <c r="AG1080" s="11" t="str">
        <f t="array" ref="AG1080">IF(COUNTBLANK(D1080)=1,"",IF(OR($H$2="y",$H$2="m"),IF(AA1080=AA1079,IF(OR(AC1080=$AC$4:$AC1079)=FALSE,AG1079&amp;AF1080,AG1079),"("&amp;AF1080)&amp;IF(AA1080=AA1081,IF(OR(AC1081=$AC$4:$AC1080)=FALSE,", ",""),") "),""))</f>
        <v/>
      </c>
      <c r="AH1080" s="10" t="str">
        <f>IF((COUNTBLANK(D1080)=1),"",IF(D1080=D1079,AH1079,"")&amp;IF(B1079&lt;&gt;B1080,((IF(COUNTBLANK(E1080)=1,$D$3&amp;"Non-type material: "&amp;$D$3,$D$3&amp;INDEX('type-categories'!$A$2:$B$100,MATCH(E1080,'type-categories'!$A$2:$A$100,0),2)&amp;$D$3))),"")&amp;(IF(K1080&lt;&gt;K1079,$C$2&amp;UPPER(K1080)&amp;$C$2&amp;$K$3&amp;" ",(IF(B1080&lt;&gt;B1079,$C$2&amp;UPPER(K1080)&amp;$C$2&amp;$K$3&amp;" ",""))))&amp;IF((AA1080&lt;&gt;AA1081)*($H$2="y"),AD1080&amp;AE1080,IF((AA1080&lt;&gt;AA1081)*($H$2="m"),AD1080&amp;AG1080,IF(($H$2&lt;&gt;"m")*($H$2&lt;&gt;"Y"),(IF(F1080=0,"",F1080&amp;" "&amp;$F$4&amp;" "))&amp;(IF(G1080=0,"",G1080&amp;" "&amp;$G$4&amp;" "))&amp;(IF(H1080=0,"",H1080&amp;" "&amp;H$4&amp;" "))&amp;(IF(I1080=0,"",I1080&amp;" "&amp;$I$4&amp;" "))&amp;(IF(J1080=0,"",J1080&amp;" "&amp;$J$4&amp;" ")),"")))&amp;"; "&amp;IF((B1080=B1079)*(AA1080=AA1079), "same collecting data; ", IF((B1080=B1079)*(Z1079=Z1080),"same locality; ",(IF(COUNTBLANK(L1080)=1,"",$D$2&amp;L1080&amp;$L$3&amp;" "&amp;$D$2))&amp;(IF(COUNTBLANK(M1080)=1,"",$E$2&amp;M1080&amp;$E$2&amp;", "))&amp;(IF(COUNTBLANK(N1080)=1,"",N1080&amp;"; "))&amp;(IF(COUNTBLANK(O1080)=1,"",O1080&amp;"; ")))&amp;(IF(COUNTBLANK(P1080)=1,"",P1080&amp;"; "))&amp;(IF(COUNTBLANK(Q1080)=1,"",Q1080&amp;"; "))&amp;(IF(COUNTBLANK(R1080)=1,"",R1080&amp;"m, "))&amp;IF((COUNTBLANK(S1080)=0)*(S1080&lt;&gt;S1079), S1080&amp;"; ","")&amp;(IF(COUNTBLANK(U1080)=1,"",U1080&amp;"; "))&amp;(IF(COUNTBLANK(T1080)=1,"",IF(COUNTBLANK(F$2)=1,T1080&amp;"; ",T1080&amp;" "&amp;F$2&amp;"; "))))&amp;(IF(COUNTBLANK(V1080)=1,"",V1080&amp;"; "))&amp;IF((COUNTBLANK(C1080)=1),"",C1080)&amp;IF((B1080=B1081)*(K1080=K1081)*(L1080=L1081)*(M1080=M1081),IF(($H$2&lt;&gt;"m")*($H$2&lt;&gt;"Y"), " • ", IF((ISNUMBER(FIND(")",AE1080))), " • ", "")),IF((B1080=B1081)*(K1080=K1081)," • ",". ")))</f>
        <v/>
      </c>
      <c r="AI1080" s="1"/>
    </row>
    <row r="1081" spans="1:35" x14ac:dyDescent="0.25">
      <c r="A1081" s="3" t="str">
        <f t="shared" si="115"/>
        <v/>
      </c>
      <c r="B1081" s="53" t="str">
        <f t="shared" si="113"/>
        <v/>
      </c>
      <c r="C1081" s="57"/>
      <c r="D1081" s="57"/>
      <c r="E1081" s="57"/>
      <c r="F1081" s="57"/>
      <c r="G1081" s="57"/>
      <c r="H1081" s="57"/>
      <c r="I1081" s="57"/>
      <c r="J1081" s="57"/>
      <c r="K1081" s="57"/>
      <c r="L1081" s="57"/>
      <c r="M1081" s="54"/>
      <c r="N1081" s="57"/>
      <c r="O1081" s="58"/>
      <c r="P1081" s="58"/>
      <c r="Q1081" s="58"/>
      <c r="R1081" s="58"/>
      <c r="S1081" s="54"/>
      <c r="T1081" s="57"/>
      <c r="U1081" s="57"/>
      <c r="V1081" s="57"/>
      <c r="W1081" s="57"/>
      <c r="X1081" s="147" t="str">
        <f>IF(COUNTBLANK(D1081)=1,"",IF('order-admin-units'!$I$1&lt;&gt;"y", "", IF(COUNTBLANK(K1081)=1, 'order-admin-units'!$B$1+1, VLOOKUP(K1081, ordercountry, 2))))</f>
        <v/>
      </c>
      <c r="Y1081" s="147" t="str">
        <f>IF(COUNTBLANK(D1081)=1,"",IF('order-admin-units'!$I$1&lt;&gt;"y", "", IF(COUNTBLANK(K1081:L1081)&gt;0, 'order-admin-units'!$B$2+1, VLOOKUP(K1081&amp;"@"&amp;L1081, orderadmin, 2))))</f>
        <v/>
      </c>
      <c r="Z1081" s="147" t="str">
        <f t="shared" si="116"/>
        <v/>
      </c>
      <c r="AA1081" s="147" t="str">
        <f t="shared" si="117"/>
        <v/>
      </c>
      <c r="AB1081" s="147" t="str">
        <f t="shared" si="118"/>
        <v/>
      </c>
      <c r="AC1081" s="147" t="str">
        <f t="shared" si="114"/>
        <v/>
      </c>
      <c r="AD1081" s="11" t="str">
        <f t="shared" si="119"/>
        <v/>
      </c>
      <c r="AE1081" s="11" t="str">
        <f t="array" ref="AE1081">IF(COUNTBLANK(D1081)=1,"",IF(OR($H$2="y",$H$2="m"),IF(AA1081=AA1080,IF(OR(AB1081=$AB$4:$AB1080)=FALSE,AE1080&amp;C1081,AE1080),"("&amp;C1081)&amp;IF(AA1081=AA1082,IF(OR(AB1082=$AB$4:$AB1081)=FALSE,", ",""),") "),""))</f>
        <v/>
      </c>
      <c r="AF1081" s="11" t="str">
        <f t="array" ref="AF1081">IF((COUNTBLANK(D1081)=0)*OR($H$2="y",$H$2="m"),IFERROR(LEFT(C1081, FIND(" ",C1081)-1), C1081),"")</f>
        <v/>
      </c>
      <c r="AG1081" s="11" t="str">
        <f t="array" ref="AG1081">IF(COUNTBLANK(D1081)=1,"",IF(OR($H$2="y",$H$2="m"),IF(AA1081=AA1080,IF(OR(AC1081=$AC$4:$AC1080)=FALSE,AG1080&amp;AF1081,AG1080),"("&amp;AF1081)&amp;IF(AA1081=AA1082,IF(OR(AC1082=$AC$4:$AC1081)=FALSE,", ",""),") "),""))</f>
        <v/>
      </c>
      <c r="AH1081" s="10" t="str">
        <f>IF((COUNTBLANK(D1081)=1),"",IF(D1081=D1080,AH1080,"")&amp;IF(B1080&lt;&gt;B1081,((IF(COUNTBLANK(E1081)=1,$D$3&amp;"Non-type material: "&amp;$D$3,$D$3&amp;INDEX('type-categories'!$A$2:$B$100,MATCH(E1081,'type-categories'!$A$2:$A$100,0),2)&amp;$D$3))),"")&amp;(IF(K1081&lt;&gt;K1080,$C$2&amp;UPPER(K1081)&amp;$C$2&amp;$K$3&amp;" ",(IF(B1081&lt;&gt;B1080,$C$2&amp;UPPER(K1081)&amp;$C$2&amp;$K$3&amp;" ",""))))&amp;IF((AA1081&lt;&gt;AA1082)*($H$2="y"),AD1081&amp;AE1081,IF((AA1081&lt;&gt;AA1082)*($H$2="m"),AD1081&amp;AG1081,IF(($H$2&lt;&gt;"m")*($H$2&lt;&gt;"Y"),(IF(F1081=0,"",F1081&amp;" "&amp;$F$4&amp;" "))&amp;(IF(G1081=0,"",G1081&amp;" "&amp;$G$4&amp;" "))&amp;(IF(H1081=0,"",H1081&amp;" "&amp;H$4&amp;" "))&amp;(IF(I1081=0,"",I1081&amp;" "&amp;$I$4&amp;" "))&amp;(IF(J1081=0,"",J1081&amp;" "&amp;$J$4&amp;" ")),"")))&amp;"; "&amp;IF((B1081=B1080)*(AA1081=AA1080), "same collecting data; ", IF((B1081=B1080)*(Z1080=Z1081),"same locality; ",(IF(COUNTBLANK(L1081)=1,"",$D$2&amp;L1081&amp;$L$3&amp;" "&amp;$D$2))&amp;(IF(COUNTBLANK(M1081)=1,"",$E$2&amp;M1081&amp;$E$2&amp;", "))&amp;(IF(COUNTBLANK(N1081)=1,"",N1081&amp;"; "))&amp;(IF(COUNTBLANK(O1081)=1,"",O1081&amp;"; ")))&amp;(IF(COUNTBLANK(P1081)=1,"",P1081&amp;"; "))&amp;(IF(COUNTBLANK(Q1081)=1,"",Q1081&amp;"; "))&amp;(IF(COUNTBLANK(R1081)=1,"",R1081&amp;"m, "))&amp;IF((COUNTBLANK(S1081)=0)*(S1081&lt;&gt;S1080), S1081&amp;"; ","")&amp;(IF(COUNTBLANK(U1081)=1,"",U1081&amp;"; "))&amp;(IF(COUNTBLANK(T1081)=1,"",IF(COUNTBLANK(F$2)=1,T1081&amp;"; ",T1081&amp;" "&amp;F$2&amp;"; "))))&amp;(IF(COUNTBLANK(V1081)=1,"",V1081&amp;"; "))&amp;IF((COUNTBLANK(C1081)=1),"",C1081)&amp;IF((B1081=B1082)*(K1081=K1082)*(L1081=L1082)*(M1081=M1082),IF(($H$2&lt;&gt;"m")*($H$2&lt;&gt;"Y"), " • ", IF((ISNUMBER(FIND(")",AE1081))), " • ", "")),IF((B1081=B1082)*(K1081=K1082)," • ",". ")))</f>
        <v/>
      </c>
      <c r="AI1081" s="1"/>
    </row>
    <row r="1082" spans="1:35" x14ac:dyDescent="0.25">
      <c r="A1082" s="3" t="str">
        <f t="shared" si="115"/>
        <v/>
      </c>
      <c r="B1082" s="53" t="str">
        <f t="shared" si="113"/>
        <v/>
      </c>
      <c r="C1082" s="57"/>
      <c r="D1082" s="57"/>
      <c r="E1082" s="57"/>
      <c r="F1082" s="57"/>
      <c r="G1082" s="57"/>
      <c r="H1082" s="57"/>
      <c r="I1082" s="57"/>
      <c r="J1082" s="57"/>
      <c r="K1082" s="57"/>
      <c r="L1082" s="57"/>
      <c r="M1082" s="54"/>
      <c r="N1082" s="57"/>
      <c r="O1082" s="58"/>
      <c r="P1082" s="58"/>
      <c r="Q1082" s="58"/>
      <c r="R1082" s="58"/>
      <c r="S1082" s="54"/>
      <c r="T1082" s="57"/>
      <c r="U1082" s="57"/>
      <c r="V1082" s="57"/>
      <c r="W1082" s="57"/>
      <c r="X1082" s="147" t="str">
        <f>IF(COUNTBLANK(D1082)=1,"",IF('order-admin-units'!$I$1&lt;&gt;"y", "", IF(COUNTBLANK(K1082)=1, 'order-admin-units'!$B$1+1, VLOOKUP(K1082, ordercountry, 2))))</f>
        <v/>
      </c>
      <c r="Y1082" s="147" t="str">
        <f>IF(COUNTBLANK(D1082)=1,"",IF('order-admin-units'!$I$1&lt;&gt;"y", "", IF(COUNTBLANK(K1082:L1082)&gt;0, 'order-admin-units'!$B$2+1, VLOOKUP(K1082&amp;"@"&amp;L1082, orderadmin, 2))))</f>
        <v/>
      </c>
      <c r="Z1082" s="147" t="str">
        <f t="shared" si="116"/>
        <v/>
      </c>
      <c r="AA1082" s="147" t="str">
        <f t="shared" si="117"/>
        <v/>
      </c>
      <c r="AB1082" s="147" t="str">
        <f t="shared" si="118"/>
        <v/>
      </c>
      <c r="AC1082" s="147" t="str">
        <f t="shared" si="114"/>
        <v/>
      </c>
      <c r="AD1082" s="11" t="str">
        <f t="shared" si="119"/>
        <v/>
      </c>
      <c r="AE1082" s="11" t="str">
        <f t="array" ref="AE1082">IF(COUNTBLANK(D1082)=1,"",IF(OR($H$2="y",$H$2="m"),IF(AA1082=AA1081,IF(OR(AB1082=$AB$4:$AB1081)=FALSE,AE1081&amp;C1082,AE1081),"("&amp;C1082)&amp;IF(AA1082=AA1083,IF(OR(AB1083=$AB$4:$AB1082)=FALSE,", ",""),") "),""))</f>
        <v/>
      </c>
      <c r="AF1082" s="11" t="str">
        <f t="array" ref="AF1082">IF((COUNTBLANK(D1082)=0)*OR($H$2="y",$H$2="m"),IFERROR(LEFT(C1082, FIND(" ",C1082)-1), C1082),"")</f>
        <v/>
      </c>
      <c r="AG1082" s="11" t="str">
        <f t="array" ref="AG1082">IF(COUNTBLANK(D1082)=1,"",IF(OR($H$2="y",$H$2="m"),IF(AA1082=AA1081,IF(OR(AC1082=$AC$4:$AC1081)=FALSE,AG1081&amp;AF1082,AG1081),"("&amp;AF1082)&amp;IF(AA1082=AA1083,IF(OR(AC1083=$AC$4:$AC1082)=FALSE,", ",""),") "),""))</f>
        <v/>
      </c>
      <c r="AH1082" s="10" t="str">
        <f>IF((COUNTBLANK(D1082)=1),"",IF(D1082=D1081,AH1081,"")&amp;IF(B1081&lt;&gt;B1082,((IF(COUNTBLANK(E1082)=1,$D$3&amp;"Non-type material: "&amp;$D$3,$D$3&amp;INDEX('type-categories'!$A$2:$B$100,MATCH(E1082,'type-categories'!$A$2:$A$100,0),2)&amp;$D$3))),"")&amp;(IF(K1082&lt;&gt;K1081,$C$2&amp;UPPER(K1082)&amp;$C$2&amp;$K$3&amp;" ",(IF(B1082&lt;&gt;B1081,$C$2&amp;UPPER(K1082)&amp;$C$2&amp;$K$3&amp;" ",""))))&amp;IF((AA1082&lt;&gt;AA1083)*($H$2="y"),AD1082&amp;AE1082,IF((AA1082&lt;&gt;AA1083)*($H$2="m"),AD1082&amp;AG1082,IF(($H$2&lt;&gt;"m")*($H$2&lt;&gt;"Y"),(IF(F1082=0,"",F1082&amp;" "&amp;$F$4&amp;" "))&amp;(IF(G1082=0,"",G1082&amp;" "&amp;$G$4&amp;" "))&amp;(IF(H1082=0,"",H1082&amp;" "&amp;H$4&amp;" "))&amp;(IF(I1082=0,"",I1082&amp;" "&amp;$I$4&amp;" "))&amp;(IF(J1082=0,"",J1082&amp;" "&amp;$J$4&amp;" ")),"")))&amp;"; "&amp;IF((B1082=B1081)*(AA1082=AA1081), "same collecting data; ", IF((B1082=B1081)*(Z1081=Z1082),"same locality; ",(IF(COUNTBLANK(L1082)=1,"",$D$2&amp;L1082&amp;$L$3&amp;" "&amp;$D$2))&amp;(IF(COUNTBLANK(M1082)=1,"",$E$2&amp;M1082&amp;$E$2&amp;", "))&amp;(IF(COUNTBLANK(N1082)=1,"",N1082&amp;"; "))&amp;(IF(COUNTBLANK(O1082)=1,"",O1082&amp;"; ")))&amp;(IF(COUNTBLANK(P1082)=1,"",P1082&amp;"; "))&amp;(IF(COUNTBLANK(Q1082)=1,"",Q1082&amp;"; "))&amp;(IF(COUNTBLANK(R1082)=1,"",R1082&amp;"m, "))&amp;IF((COUNTBLANK(S1082)=0)*(S1082&lt;&gt;S1081), S1082&amp;"; ","")&amp;(IF(COUNTBLANK(U1082)=1,"",U1082&amp;"; "))&amp;(IF(COUNTBLANK(T1082)=1,"",IF(COUNTBLANK(F$2)=1,T1082&amp;"; ",T1082&amp;" "&amp;F$2&amp;"; "))))&amp;(IF(COUNTBLANK(V1082)=1,"",V1082&amp;"; "))&amp;IF((COUNTBLANK(C1082)=1),"",C1082)&amp;IF((B1082=B1083)*(K1082=K1083)*(L1082=L1083)*(M1082=M1083),IF(($H$2&lt;&gt;"m")*($H$2&lt;&gt;"Y"), " • ", IF((ISNUMBER(FIND(")",AE1082))), " • ", "")),IF((B1082=B1083)*(K1082=K1083)," • ",". ")))</f>
        <v/>
      </c>
      <c r="AI1082" s="1"/>
    </row>
    <row r="1083" spans="1:35" x14ac:dyDescent="0.25">
      <c r="A1083" s="3" t="str">
        <f t="shared" si="115"/>
        <v/>
      </c>
      <c r="B1083" s="53" t="str">
        <f t="shared" si="113"/>
        <v/>
      </c>
      <c r="C1083" s="57"/>
      <c r="D1083" s="57"/>
      <c r="E1083" s="57"/>
      <c r="F1083" s="57"/>
      <c r="G1083" s="57"/>
      <c r="H1083" s="57"/>
      <c r="I1083" s="57"/>
      <c r="J1083" s="57"/>
      <c r="K1083" s="57"/>
      <c r="L1083" s="57"/>
      <c r="M1083" s="54"/>
      <c r="N1083" s="57"/>
      <c r="O1083" s="58"/>
      <c r="P1083" s="58"/>
      <c r="Q1083" s="58"/>
      <c r="R1083" s="58"/>
      <c r="S1083" s="54"/>
      <c r="T1083" s="57"/>
      <c r="U1083" s="57"/>
      <c r="V1083" s="57"/>
      <c r="W1083" s="57"/>
      <c r="X1083" s="147" t="str">
        <f>IF(COUNTBLANK(D1083)=1,"",IF('order-admin-units'!$I$1&lt;&gt;"y", "", IF(COUNTBLANK(K1083)=1, 'order-admin-units'!$B$1+1, VLOOKUP(K1083, ordercountry, 2))))</f>
        <v/>
      </c>
      <c r="Y1083" s="147" t="str">
        <f>IF(COUNTBLANK(D1083)=1,"",IF('order-admin-units'!$I$1&lt;&gt;"y", "", IF(COUNTBLANK(K1083:L1083)&gt;0, 'order-admin-units'!$B$2+1, VLOOKUP(K1083&amp;"@"&amp;L1083, orderadmin, 2))))</f>
        <v/>
      </c>
      <c r="Z1083" s="147" t="str">
        <f t="shared" si="116"/>
        <v/>
      </c>
      <c r="AA1083" s="147" t="str">
        <f t="shared" si="117"/>
        <v/>
      </c>
      <c r="AB1083" s="147" t="str">
        <f t="shared" si="118"/>
        <v/>
      </c>
      <c r="AC1083" s="147" t="str">
        <f t="shared" si="114"/>
        <v/>
      </c>
      <c r="AD1083" s="11" t="str">
        <f t="shared" si="119"/>
        <v/>
      </c>
      <c r="AE1083" s="11" t="str">
        <f t="array" ref="AE1083">IF(COUNTBLANK(D1083)=1,"",IF(OR($H$2="y",$H$2="m"),IF(AA1083=AA1082,IF(OR(AB1083=$AB$4:$AB1082)=FALSE,AE1082&amp;C1083,AE1082),"("&amp;C1083)&amp;IF(AA1083=AA1084,IF(OR(AB1084=$AB$4:$AB1083)=FALSE,", ",""),") "),""))</f>
        <v/>
      </c>
      <c r="AF1083" s="11" t="str">
        <f t="array" ref="AF1083">IF((COUNTBLANK(D1083)=0)*OR($H$2="y",$H$2="m"),IFERROR(LEFT(C1083, FIND(" ",C1083)-1), C1083),"")</f>
        <v/>
      </c>
      <c r="AG1083" s="11" t="str">
        <f t="array" ref="AG1083">IF(COUNTBLANK(D1083)=1,"",IF(OR($H$2="y",$H$2="m"),IF(AA1083=AA1082,IF(OR(AC1083=$AC$4:$AC1082)=FALSE,AG1082&amp;AF1083,AG1082),"("&amp;AF1083)&amp;IF(AA1083=AA1084,IF(OR(AC1084=$AC$4:$AC1083)=FALSE,", ",""),") "),""))</f>
        <v/>
      </c>
      <c r="AH1083" s="10" t="str">
        <f>IF((COUNTBLANK(D1083)=1),"",IF(D1083=D1082,AH1082,"")&amp;IF(B1082&lt;&gt;B1083,((IF(COUNTBLANK(E1083)=1,$D$3&amp;"Non-type material: "&amp;$D$3,$D$3&amp;INDEX('type-categories'!$A$2:$B$100,MATCH(E1083,'type-categories'!$A$2:$A$100,0),2)&amp;$D$3))),"")&amp;(IF(K1083&lt;&gt;K1082,$C$2&amp;UPPER(K1083)&amp;$C$2&amp;$K$3&amp;" ",(IF(B1083&lt;&gt;B1082,$C$2&amp;UPPER(K1083)&amp;$C$2&amp;$K$3&amp;" ",""))))&amp;IF((AA1083&lt;&gt;AA1084)*($H$2="y"),AD1083&amp;AE1083,IF((AA1083&lt;&gt;AA1084)*($H$2="m"),AD1083&amp;AG1083,IF(($H$2&lt;&gt;"m")*($H$2&lt;&gt;"Y"),(IF(F1083=0,"",F1083&amp;" "&amp;$F$4&amp;" "))&amp;(IF(G1083=0,"",G1083&amp;" "&amp;$G$4&amp;" "))&amp;(IF(H1083=0,"",H1083&amp;" "&amp;H$4&amp;" "))&amp;(IF(I1083=0,"",I1083&amp;" "&amp;$I$4&amp;" "))&amp;(IF(J1083=0,"",J1083&amp;" "&amp;$J$4&amp;" ")),"")))&amp;"; "&amp;IF((B1083=B1082)*(AA1083=AA1082), "same collecting data; ", IF((B1083=B1082)*(Z1082=Z1083),"same locality; ",(IF(COUNTBLANK(L1083)=1,"",$D$2&amp;L1083&amp;$L$3&amp;" "&amp;$D$2))&amp;(IF(COUNTBLANK(M1083)=1,"",$E$2&amp;M1083&amp;$E$2&amp;", "))&amp;(IF(COUNTBLANK(N1083)=1,"",N1083&amp;"; "))&amp;(IF(COUNTBLANK(O1083)=1,"",O1083&amp;"; ")))&amp;(IF(COUNTBLANK(P1083)=1,"",P1083&amp;"; "))&amp;(IF(COUNTBLANK(Q1083)=1,"",Q1083&amp;"; "))&amp;(IF(COUNTBLANK(R1083)=1,"",R1083&amp;"m, "))&amp;IF((COUNTBLANK(S1083)=0)*(S1083&lt;&gt;S1082), S1083&amp;"; ","")&amp;(IF(COUNTBLANK(U1083)=1,"",U1083&amp;"; "))&amp;(IF(COUNTBLANK(T1083)=1,"",IF(COUNTBLANK(F$2)=1,T1083&amp;"; ",T1083&amp;" "&amp;F$2&amp;"; "))))&amp;(IF(COUNTBLANK(V1083)=1,"",V1083&amp;"; "))&amp;IF((COUNTBLANK(C1083)=1),"",C1083)&amp;IF((B1083=B1084)*(K1083=K1084)*(L1083=L1084)*(M1083=M1084),IF(($H$2&lt;&gt;"m")*($H$2&lt;&gt;"Y"), " • ", IF((ISNUMBER(FIND(")",AE1083))), " • ", "")),IF((B1083=B1084)*(K1083=K1084)," • ",". ")))</f>
        <v/>
      </c>
      <c r="AI1083" s="1"/>
    </row>
    <row r="1084" spans="1:35" x14ac:dyDescent="0.25">
      <c r="A1084" s="3" t="str">
        <f t="shared" si="115"/>
        <v/>
      </c>
      <c r="B1084" s="53" t="str">
        <f t="shared" si="113"/>
        <v/>
      </c>
      <c r="C1084" s="57"/>
      <c r="D1084" s="57"/>
      <c r="E1084" s="57"/>
      <c r="F1084" s="57"/>
      <c r="G1084" s="57"/>
      <c r="H1084" s="57"/>
      <c r="I1084" s="57"/>
      <c r="J1084" s="57"/>
      <c r="K1084" s="57"/>
      <c r="L1084" s="57"/>
      <c r="M1084" s="54"/>
      <c r="N1084" s="57"/>
      <c r="O1084" s="58"/>
      <c r="P1084" s="58"/>
      <c r="Q1084" s="58"/>
      <c r="R1084" s="58"/>
      <c r="S1084" s="54"/>
      <c r="T1084" s="57"/>
      <c r="U1084" s="57"/>
      <c r="V1084" s="57"/>
      <c r="W1084" s="57"/>
      <c r="X1084" s="147" t="str">
        <f>IF(COUNTBLANK(D1084)=1,"",IF('order-admin-units'!$I$1&lt;&gt;"y", "", IF(COUNTBLANK(K1084)=1, 'order-admin-units'!$B$1+1, VLOOKUP(K1084, ordercountry, 2))))</f>
        <v/>
      </c>
      <c r="Y1084" s="147" t="str">
        <f>IF(COUNTBLANK(D1084)=1,"",IF('order-admin-units'!$I$1&lt;&gt;"y", "", IF(COUNTBLANK(K1084:L1084)&gt;0, 'order-admin-units'!$B$2+1, VLOOKUP(K1084&amp;"@"&amp;L1084, orderadmin, 2))))</f>
        <v/>
      </c>
      <c r="Z1084" s="147" t="str">
        <f t="shared" si="116"/>
        <v/>
      </c>
      <c r="AA1084" s="147" t="str">
        <f t="shared" si="117"/>
        <v/>
      </c>
      <c r="AB1084" s="147" t="str">
        <f t="shared" si="118"/>
        <v/>
      </c>
      <c r="AC1084" s="147" t="str">
        <f t="shared" si="114"/>
        <v/>
      </c>
      <c r="AD1084" s="11" t="str">
        <f t="shared" si="119"/>
        <v/>
      </c>
      <c r="AE1084" s="11" t="str">
        <f t="array" ref="AE1084">IF(COUNTBLANK(D1084)=1,"",IF(OR($H$2="y",$H$2="m"),IF(AA1084=AA1083,IF(OR(AB1084=$AB$4:$AB1083)=FALSE,AE1083&amp;C1084,AE1083),"("&amp;C1084)&amp;IF(AA1084=AA1085,IF(OR(AB1085=$AB$4:$AB1084)=FALSE,", ",""),") "),""))</f>
        <v/>
      </c>
      <c r="AF1084" s="11" t="str">
        <f t="array" ref="AF1084">IF((COUNTBLANK(D1084)=0)*OR($H$2="y",$H$2="m"),IFERROR(LEFT(C1084, FIND(" ",C1084)-1), C1084),"")</f>
        <v/>
      </c>
      <c r="AG1084" s="11" t="str">
        <f t="array" ref="AG1084">IF(COUNTBLANK(D1084)=1,"",IF(OR($H$2="y",$H$2="m"),IF(AA1084=AA1083,IF(OR(AC1084=$AC$4:$AC1083)=FALSE,AG1083&amp;AF1084,AG1083),"("&amp;AF1084)&amp;IF(AA1084=AA1085,IF(OR(AC1085=$AC$4:$AC1084)=FALSE,", ",""),") "),""))</f>
        <v/>
      </c>
      <c r="AH1084" s="10" t="str">
        <f>IF((COUNTBLANK(D1084)=1),"",IF(D1084=D1083,AH1083,"")&amp;IF(B1083&lt;&gt;B1084,((IF(COUNTBLANK(E1084)=1,$D$3&amp;"Non-type material: "&amp;$D$3,$D$3&amp;INDEX('type-categories'!$A$2:$B$100,MATCH(E1084,'type-categories'!$A$2:$A$100,0),2)&amp;$D$3))),"")&amp;(IF(K1084&lt;&gt;K1083,$C$2&amp;UPPER(K1084)&amp;$C$2&amp;$K$3&amp;" ",(IF(B1084&lt;&gt;B1083,$C$2&amp;UPPER(K1084)&amp;$C$2&amp;$K$3&amp;" ",""))))&amp;IF((AA1084&lt;&gt;AA1085)*($H$2="y"),AD1084&amp;AE1084,IF((AA1084&lt;&gt;AA1085)*($H$2="m"),AD1084&amp;AG1084,IF(($H$2&lt;&gt;"m")*($H$2&lt;&gt;"Y"),(IF(F1084=0,"",F1084&amp;" "&amp;$F$4&amp;" "))&amp;(IF(G1084=0,"",G1084&amp;" "&amp;$G$4&amp;" "))&amp;(IF(H1084=0,"",H1084&amp;" "&amp;H$4&amp;" "))&amp;(IF(I1084=0,"",I1084&amp;" "&amp;$I$4&amp;" "))&amp;(IF(J1084=0,"",J1084&amp;" "&amp;$J$4&amp;" ")),"")))&amp;"; "&amp;IF((B1084=B1083)*(AA1084=AA1083), "same collecting data; ", IF((B1084=B1083)*(Z1083=Z1084),"same locality; ",(IF(COUNTBLANK(L1084)=1,"",$D$2&amp;L1084&amp;$L$3&amp;" "&amp;$D$2))&amp;(IF(COUNTBLANK(M1084)=1,"",$E$2&amp;M1084&amp;$E$2&amp;", "))&amp;(IF(COUNTBLANK(N1084)=1,"",N1084&amp;"; "))&amp;(IF(COUNTBLANK(O1084)=1,"",O1084&amp;"; ")))&amp;(IF(COUNTBLANK(P1084)=1,"",P1084&amp;"; "))&amp;(IF(COUNTBLANK(Q1084)=1,"",Q1084&amp;"; "))&amp;(IF(COUNTBLANK(R1084)=1,"",R1084&amp;"m, "))&amp;IF((COUNTBLANK(S1084)=0)*(S1084&lt;&gt;S1083), S1084&amp;"; ","")&amp;(IF(COUNTBLANK(U1084)=1,"",U1084&amp;"; "))&amp;(IF(COUNTBLANK(T1084)=1,"",IF(COUNTBLANK(F$2)=1,T1084&amp;"; ",T1084&amp;" "&amp;F$2&amp;"; "))))&amp;(IF(COUNTBLANK(V1084)=1,"",V1084&amp;"; "))&amp;IF((COUNTBLANK(C1084)=1),"",C1084)&amp;IF((B1084=B1085)*(K1084=K1085)*(L1084=L1085)*(M1084=M1085),IF(($H$2&lt;&gt;"m")*($H$2&lt;&gt;"Y"), " • ", IF((ISNUMBER(FIND(")",AE1084))), " • ", "")),IF((B1084=B1085)*(K1084=K1085)," • ",". ")))</f>
        <v/>
      </c>
      <c r="AI1084" s="1"/>
    </row>
    <row r="1085" spans="1:35" x14ac:dyDescent="0.25">
      <c r="A1085" s="3" t="str">
        <f t="shared" si="115"/>
        <v/>
      </c>
      <c r="B1085" s="53" t="str">
        <f t="shared" si="113"/>
        <v/>
      </c>
      <c r="C1085" s="57"/>
      <c r="D1085" s="57"/>
      <c r="E1085" s="57"/>
      <c r="F1085" s="57"/>
      <c r="G1085" s="57"/>
      <c r="H1085" s="57"/>
      <c r="I1085" s="57"/>
      <c r="J1085" s="57"/>
      <c r="K1085" s="57"/>
      <c r="L1085" s="57"/>
      <c r="M1085" s="54"/>
      <c r="N1085" s="57"/>
      <c r="O1085" s="58"/>
      <c r="P1085" s="58"/>
      <c r="Q1085" s="58"/>
      <c r="R1085" s="58"/>
      <c r="S1085" s="54"/>
      <c r="T1085" s="57"/>
      <c r="U1085" s="57"/>
      <c r="V1085" s="57"/>
      <c r="W1085" s="57"/>
      <c r="X1085" s="147" t="str">
        <f>IF(COUNTBLANK(D1085)=1,"",IF('order-admin-units'!$I$1&lt;&gt;"y", "", IF(COUNTBLANK(K1085)=1, 'order-admin-units'!$B$1+1, VLOOKUP(K1085, ordercountry, 2))))</f>
        <v/>
      </c>
      <c r="Y1085" s="147" t="str">
        <f>IF(COUNTBLANK(D1085)=1,"",IF('order-admin-units'!$I$1&lt;&gt;"y", "", IF(COUNTBLANK(K1085:L1085)&gt;0, 'order-admin-units'!$B$2+1, VLOOKUP(K1085&amp;"@"&amp;L1085, orderadmin, 2))))</f>
        <v/>
      </c>
      <c r="Z1085" s="147" t="str">
        <f t="shared" si="116"/>
        <v/>
      </c>
      <c r="AA1085" s="147" t="str">
        <f t="shared" si="117"/>
        <v/>
      </c>
      <c r="AB1085" s="147" t="str">
        <f t="shared" si="118"/>
        <v/>
      </c>
      <c r="AC1085" s="147" t="str">
        <f t="shared" si="114"/>
        <v/>
      </c>
      <c r="AD1085" s="11" t="str">
        <f t="shared" si="119"/>
        <v/>
      </c>
      <c r="AE1085" s="11" t="str">
        <f t="array" ref="AE1085">IF(COUNTBLANK(D1085)=1,"",IF(OR($H$2="y",$H$2="m"),IF(AA1085=AA1084,IF(OR(AB1085=$AB$4:$AB1084)=FALSE,AE1084&amp;C1085,AE1084),"("&amp;C1085)&amp;IF(AA1085=AA1086,IF(OR(AB1086=$AB$4:$AB1085)=FALSE,", ",""),") "),""))</f>
        <v/>
      </c>
      <c r="AF1085" s="11" t="str">
        <f t="array" ref="AF1085">IF((COUNTBLANK(D1085)=0)*OR($H$2="y",$H$2="m"),IFERROR(LEFT(C1085, FIND(" ",C1085)-1), C1085),"")</f>
        <v/>
      </c>
      <c r="AG1085" s="11" t="str">
        <f t="array" ref="AG1085">IF(COUNTBLANK(D1085)=1,"",IF(OR($H$2="y",$H$2="m"),IF(AA1085=AA1084,IF(OR(AC1085=$AC$4:$AC1084)=FALSE,AG1084&amp;AF1085,AG1084),"("&amp;AF1085)&amp;IF(AA1085=AA1086,IF(OR(AC1086=$AC$4:$AC1085)=FALSE,", ",""),") "),""))</f>
        <v/>
      </c>
      <c r="AH1085" s="10" t="str">
        <f>IF((COUNTBLANK(D1085)=1),"",IF(D1085=D1084,AH1084,"")&amp;IF(B1084&lt;&gt;B1085,((IF(COUNTBLANK(E1085)=1,$D$3&amp;"Non-type material: "&amp;$D$3,$D$3&amp;INDEX('type-categories'!$A$2:$B$100,MATCH(E1085,'type-categories'!$A$2:$A$100,0),2)&amp;$D$3))),"")&amp;(IF(K1085&lt;&gt;K1084,$C$2&amp;UPPER(K1085)&amp;$C$2&amp;$K$3&amp;" ",(IF(B1085&lt;&gt;B1084,$C$2&amp;UPPER(K1085)&amp;$C$2&amp;$K$3&amp;" ",""))))&amp;IF((AA1085&lt;&gt;AA1086)*($H$2="y"),AD1085&amp;AE1085,IF((AA1085&lt;&gt;AA1086)*($H$2="m"),AD1085&amp;AG1085,IF(($H$2&lt;&gt;"m")*($H$2&lt;&gt;"Y"),(IF(F1085=0,"",F1085&amp;" "&amp;$F$4&amp;" "))&amp;(IF(G1085=0,"",G1085&amp;" "&amp;$G$4&amp;" "))&amp;(IF(H1085=0,"",H1085&amp;" "&amp;H$4&amp;" "))&amp;(IF(I1085=0,"",I1085&amp;" "&amp;$I$4&amp;" "))&amp;(IF(J1085=0,"",J1085&amp;" "&amp;$J$4&amp;" ")),"")))&amp;"; "&amp;IF((B1085=B1084)*(AA1085=AA1084), "same collecting data; ", IF((B1085=B1084)*(Z1084=Z1085),"same locality; ",(IF(COUNTBLANK(L1085)=1,"",$D$2&amp;L1085&amp;$L$3&amp;" "&amp;$D$2))&amp;(IF(COUNTBLANK(M1085)=1,"",$E$2&amp;M1085&amp;$E$2&amp;", "))&amp;(IF(COUNTBLANK(N1085)=1,"",N1085&amp;"; "))&amp;(IF(COUNTBLANK(O1085)=1,"",O1085&amp;"; ")))&amp;(IF(COUNTBLANK(P1085)=1,"",P1085&amp;"; "))&amp;(IF(COUNTBLANK(Q1085)=1,"",Q1085&amp;"; "))&amp;(IF(COUNTBLANK(R1085)=1,"",R1085&amp;"m, "))&amp;IF((COUNTBLANK(S1085)=0)*(S1085&lt;&gt;S1084), S1085&amp;"; ","")&amp;(IF(COUNTBLANK(U1085)=1,"",U1085&amp;"; "))&amp;(IF(COUNTBLANK(T1085)=1,"",IF(COUNTBLANK(F$2)=1,T1085&amp;"; ",T1085&amp;" "&amp;F$2&amp;"; "))))&amp;(IF(COUNTBLANK(V1085)=1,"",V1085&amp;"; "))&amp;IF((COUNTBLANK(C1085)=1),"",C1085)&amp;IF((B1085=B1086)*(K1085=K1086)*(L1085=L1086)*(M1085=M1086),IF(($H$2&lt;&gt;"m")*($H$2&lt;&gt;"Y"), " • ", IF((ISNUMBER(FIND(")",AE1085))), " • ", "")),IF((B1085=B1086)*(K1085=K1086)," • ",". ")))</f>
        <v/>
      </c>
      <c r="AI1085" s="1"/>
    </row>
    <row r="1086" spans="1:35" x14ac:dyDescent="0.25">
      <c r="A1086" s="3" t="str">
        <f t="shared" si="115"/>
        <v/>
      </c>
      <c r="B1086" s="53" t="str">
        <f t="shared" si="113"/>
        <v/>
      </c>
      <c r="C1086" s="57"/>
      <c r="D1086" s="57"/>
      <c r="E1086" s="57"/>
      <c r="F1086" s="57"/>
      <c r="G1086" s="57"/>
      <c r="H1086" s="57"/>
      <c r="I1086" s="57"/>
      <c r="J1086" s="57"/>
      <c r="K1086" s="57"/>
      <c r="L1086" s="57"/>
      <c r="M1086" s="54"/>
      <c r="N1086" s="57"/>
      <c r="O1086" s="58"/>
      <c r="P1086" s="58"/>
      <c r="Q1086" s="58"/>
      <c r="R1086" s="58"/>
      <c r="S1086" s="54"/>
      <c r="T1086" s="57"/>
      <c r="U1086" s="57"/>
      <c r="V1086" s="57"/>
      <c r="W1086" s="57"/>
      <c r="X1086" s="147" t="str">
        <f>IF(COUNTBLANK(D1086)=1,"",IF('order-admin-units'!$I$1&lt;&gt;"y", "", IF(COUNTBLANK(K1086)=1, 'order-admin-units'!$B$1+1, VLOOKUP(K1086, ordercountry, 2))))</f>
        <v/>
      </c>
      <c r="Y1086" s="147" t="str">
        <f>IF(COUNTBLANK(D1086)=1,"",IF('order-admin-units'!$I$1&lt;&gt;"y", "", IF(COUNTBLANK(K1086:L1086)&gt;0, 'order-admin-units'!$B$2+1, VLOOKUP(K1086&amp;"@"&amp;L1086, orderadmin, 2))))</f>
        <v/>
      </c>
      <c r="Z1086" s="147" t="str">
        <f t="shared" si="116"/>
        <v/>
      </c>
      <c r="AA1086" s="147" t="str">
        <f t="shared" si="117"/>
        <v/>
      </c>
      <c r="AB1086" s="147" t="str">
        <f t="shared" si="118"/>
        <v/>
      </c>
      <c r="AC1086" s="147" t="str">
        <f t="shared" si="114"/>
        <v/>
      </c>
      <c r="AD1086" s="11" t="str">
        <f t="shared" si="119"/>
        <v/>
      </c>
      <c r="AE1086" s="11" t="str">
        <f t="array" ref="AE1086">IF(COUNTBLANK(D1086)=1,"",IF(OR($H$2="y",$H$2="m"),IF(AA1086=AA1085,IF(OR(AB1086=$AB$4:$AB1085)=FALSE,AE1085&amp;C1086,AE1085),"("&amp;C1086)&amp;IF(AA1086=AA1087,IF(OR(AB1087=$AB$4:$AB1086)=FALSE,", ",""),") "),""))</f>
        <v/>
      </c>
      <c r="AF1086" s="11" t="str">
        <f t="array" ref="AF1086">IF((COUNTBLANK(D1086)=0)*OR($H$2="y",$H$2="m"),IFERROR(LEFT(C1086, FIND(" ",C1086)-1), C1086),"")</f>
        <v/>
      </c>
      <c r="AG1086" s="11" t="str">
        <f t="array" ref="AG1086">IF(COUNTBLANK(D1086)=1,"",IF(OR($H$2="y",$H$2="m"),IF(AA1086=AA1085,IF(OR(AC1086=$AC$4:$AC1085)=FALSE,AG1085&amp;AF1086,AG1085),"("&amp;AF1086)&amp;IF(AA1086=AA1087,IF(OR(AC1087=$AC$4:$AC1086)=FALSE,", ",""),") "),""))</f>
        <v/>
      </c>
      <c r="AH1086" s="10" t="str">
        <f>IF((COUNTBLANK(D1086)=1),"",IF(D1086=D1085,AH1085,"")&amp;IF(B1085&lt;&gt;B1086,((IF(COUNTBLANK(E1086)=1,$D$3&amp;"Non-type material: "&amp;$D$3,$D$3&amp;INDEX('type-categories'!$A$2:$B$100,MATCH(E1086,'type-categories'!$A$2:$A$100,0),2)&amp;$D$3))),"")&amp;(IF(K1086&lt;&gt;K1085,$C$2&amp;UPPER(K1086)&amp;$C$2&amp;$K$3&amp;" ",(IF(B1086&lt;&gt;B1085,$C$2&amp;UPPER(K1086)&amp;$C$2&amp;$K$3&amp;" ",""))))&amp;IF((AA1086&lt;&gt;AA1087)*($H$2="y"),AD1086&amp;AE1086,IF((AA1086&lt;&gt;AA1087)*($H$2="m"),AD1086&amp;AG1086,IF(($H$2&lt;&gt;"m")*($H$2&lt;&gt;"Y"),(IF(F1086=0,"",F1086&amp;" "&amp;$F$4&amp;" "))&amp;(IF(G1086=0,"",G1086&amp;" "&amp;$G$4&amp;" "))&amp;(IF(H1086=0,"",H1086&amp;" "&amp;H$4&amp;" "))&amp;(IF(I1086=0,"",I1086&amp;" "&amp;$I$4&amp;" "))&amp;(IF(J1086=0,"",J1086&amp;" "&amp;$J$4&amp;" ")),"")))&amp;"; "&amp;IF((B1086=B1085)*(AA1086=AA1085), "same collecting data; ", IF((B1086=B1085)*(Z1085=Z1086),"same locality; ",(IF(COUNTBLANK(L1086)=1,"",$D$2&amp;L1086&amp;$L$3&amp;" "&amp;$D$2))&amp;(IF(COUNTBLANK(M1086)=1,"",$E$2&amp;M1086&amp;$E$2&amp;", "))&amp;(IF(COUNTBLANK(N1086)=1,"",N1086&amp;"; "))&amp;(IF(COUNTBLANK(O1086)=1,"",O1086&amp;"; ")))&amp;(IF(COUNTBLANK(P1086)=1,"",P1086&amp;"; "))&amp;(IF(COUNTBLANK(Q1086)=1,"",Q1086&amp;"; "))&amp;(IF(COUNTBLANK(R1086)=1,"",R1086&amp;"m, "))&amp;IF((COUNTBLANK(S1086)=0)*(S1086&lt;&gt;S1085), S1086&amp;"; ","")&amp;(IF(COUNTBLANK(U1086)=1,"",U1086&amp;"; "))&amp;(IF(COUNTBLANK(T1086)=1,"",IF(COUNTBLANK(F$2)=1,T1086&amp;"; ",T1086&amp;" "&amp;F$2&amp;"; "))))&amp;(IF(COUNTBLANK(V1086)=1,"",V1086&amp;"; "))&amp;IF((COUNTBLANK(C1086)=1),"",C1086)&amp;IF((B1086=B1087)*(K1086=K1087)*(L1086=L1087)*(M1086=M1087),IF(($H$2&lt;&gt;"m")*($H$2&lt;&gt;"Y"), " • ", IF((ISNUMBER(FIND(")",AE1086))), " • ", "")),IF((B1086=B1087)*(K1086=K1087)," • ",". ")))</f>
        <v/>
      </c>
      <c r="AI1086" s="1"/>
    </row>
    <row r="1087" spans="1:35" x14ac:dyDescent="0.25">
      <c r="A1087" s="3" t="str">
        <f t="shared" si="115"/>
        <v/>
      </c>
      <c r="B1087" s="53" t="str">
        <f t="shared" si="113"/>
        <v/>
      </c>
      <c r="C1087" s="57"/>
      <c r="D1087" s="57"/>
      <c r="E1087" s="57"/>
      <c r="F1087" s="57"/>
      <c r="G1087" s="57"/>
      <c r="H1087" s="57"/>
      <c r="I1087" s="57"/>
      <c r="J1087" s="57"/>
      <c r="K1087" s="57"/>
      <c r="L1087" s="57"/>
      <c r="M1087" s="54"/>
      <c r="N1087" s="57"/>
      <c r="O1087" s="58"/>
      <c r="P1087" s="58"/>
      <c r="Q1087" s="58"/>
      <c r="R1087" s="58"/>
      <c r="S1087" s="54"/>
      <c r="T1087" s="57"/>
      <c r="U1087" s="57"/>
      <c r="V1087" s="57"/>
      <c r="W1087" s="57"/>
      <c r="X1087" s="147" t="str">
        <f>IF(COUNTBLANK(D1087)=1,"",IF('order-admin-units'!$I$1&lt;&gt;"y", "", IF(COUNTBLANK(K1087)=1, 'order-admin-units'!$B$1+1, VLOOKUP(K1087, ordercountry, 2))))</f>
        <v/>
      </c>
      <c r="Y1087" s="147" t="str">
        <f>IF(COUNTBLANK(D1087)=1,"",IF('order-admin-units'!$I$1&lt;&gt;"y", "", IF(COUNTBLANK(K1087:L1087)&gt;0, 'order-admin-units'!$B$2+1, VLOOKUP(K1087&amp;"@"&amp;L1087, orderadmin, 2))))</f>
        <v/>
      </c>
      <c r="Z1087" s="147" t="str">
        <f t="shared" si="116"/>
        <v/>
      </c>
      <c r="AA1087" s="147" t="str">
        <f t="shared" si="117"/>
        <v/>
      </c>
      <c r="AB1087" s="147" t="str">
        <f t="shared" si="118"/>
        <v/>
      </c>
      <c r="AC1087" s="147" t="str">
        <f t="shared" si="114"/>
        <v/>
      </c>
      <c r="AD1087" s="11" t="str">
        <f t="shared" si="119"/>
        <v/>
      </c>
      <c r="AE1087" s="11" t="str">
        <f t="array" ref="AE1087">IF(COUNTBLANK(D1087)=1,"",IF(OR($H$2="y",$H$2="m"),IF(AA1087=AA1086,IF(OR(AB1087=$AB$4:$AB1086)=FALSE,AE1086&amp;C1087,AE1086),"("&amp;C1087)&amp;IF(AA1087=AA1088,IF(OR(AB1088=$AB$4:$AB1087)=FALSE,", ",""),") "),""))</f>
        <v/>
      </c>
      <c r="AF1087" s="11" t="str">
        <f t="array" ref="AF1087">IF((COUNTBLANK(D1087)=0)*OR($H$2="y",$H$2="m"),IFERROR(LEFT(C1087, FIND(" ",C1087)-1), C1087),"")</f>
        <v/>
      </c>
      <c r="AG1087" s="11" t="str">
        <f t="array" ref="AG1087">IF(COUNTBLANK(D1087)=1,"",IF(OR($H$2="y",$H$2="m"),IF(AA1087=AA1086,IF(OR(AC1087=$AC$4:$AC1086)=FALSE,AG1086&amp;AF1087,AG1086),"("&amp;AF1087)&amp;IF(AA1087=AA1088,IF(OR(AC1088=$AC$4:$AC1087)=FALSE,", ",""),") "),""))</f>
        <v/>
      </c>
      <c r="AH1087" s="10" t="str">
        <f>IF((COUNTBLANK(D1087)=1),"",IF(D1087=D1086,AH1086,"")&amp;IF(B1086&lt;&gt;B1087,((IF(COUNTBLANK(E1087)=1,$D$3&amp;"Non-type material: "&amp;$D$3,$D$3&amp;INDEX('type-categories'!$A$2:$B$100,MATCH(E1087,'type-categories'!$A$2:$A$100,0),2)&amp;$D$3))),"")&amp;(IF(K1087&lt;&gt;K1086,$C$2&amp;UPPER(K1087)&amp;$C$2&amp;$K$3&amp;" ",(IF(B1087&lt;&gt;B1086,$C$2&amp;UPPER(K1087)&amp;$C$2&amp;$K$3&amp;" ",""))))&amp;IF((AA1087&lt;&gt;AA1088)*($H$2="y"),AD1087&amp;AE1087,IF((AA1087&lt;&gt;AA1088)*($H$2="m"),AD1087&amp;AG1087,IF(($H$2&lt;&gt;"m")*($H$2&lt;&gt;"Y"),(IF(F1087=0,"",F1087&amp;" "&amp;$F$4&amp;" "))&amp;(IF(G1087=0,"",G1087&amp;" "&amp;$G$4&amp;" "))&amp;(IF(H1087=0,"",H1087&amp;" "&amp;H$4&amp;" "))&amp;(IF(I1087=0,"",I1087&amp;" "&amp;$I$4&amp;" "))&amp;(IF(J1087=0,"",J1087&amp;" "&amp;$J$4&amp;" ")),"")))&amp;"; "&amp;IF((B1087=B1086)*(AA1087=AA1086), "same collecting data; ", IF((B1087=B1086)*(Z1086=Z1087),"same locality; ",(IF(COUNTBLANK(L1087)=1,"",$D$2&amp;L1087&amp;$L$3&amp;" "&amp;$D$2))&amp;(IF(COUNTBLANK(M1087)=1,"",$E$2&amp;M1087&amp;$E$2&amp;", "))&amp;(IF(COUNTBLANK(N1087)=1,"",N1087&amp;"; "))&amp;(IF(COUNTBLANK(O1087)=1,"",O1087&amp;"; ")))&amp;(IF(COUNTBLANK(P1087)=1,"",P1087&amp;"; "))&amp;(IF(COUNTBLANK(Q1087)=1,"",Q1087&amp;"; "))&amp;(IF(COUNTBLANK(R1087)=1,"",R1087&amp;"m, "))&amp;IF((COUNTBLANK(S1087)=0)*(S1087&lt;&gt;S1086), S1087&amp;"; ","")&amp;(IF(COUNTBLANK(U1087)=1,"",U1087&amp;"; "))&amp;(IF(COUNTBLANK(T1087)=1,"",IF(COUNTBLANK(F$2)=1,T1087&amp;"; ",T1087&amp;" "&amp;F$2&amp;"; "))))&amp;(IF(COUNTBLANK(V1087)=1,"",V1087&amp;"; "))&amp;IF((COUNTBLANK(C1087)=1),"",C1087)&amp;IF((B1087=B1088)*(K1087=K1088)*(L1087=L1088)*(M1087=M1088),IF(($H$2&lt;&gt;"m")*($H$2&lt;&gt;"Y"), " • ", IF((ISNUMBER(FIND(")",AE1087))), " • ", "")),IF((B1087=B1088)*(K1087=K1088)," • ",". ")))</f>
        <v/>
      </c>
      <c r="AI1087" s="1"/>
    </row>
    <row r="1088" spans="1:35" x14ac:dyDescent="0.25">
      <c r="A1088" s="3" t="str">
        <f t="shared" si="115"/>
        <v/>
      </c>
      <c r="B1088" s="53" t="str">
        <f t="shared" si="113"/>
        <v/>
      </c>
      <c r="C1088" s="57"/>
      <c r="D1088" s="57"/>
      <c r="E1088" s="57"/>
      <c r="F1088" s="57"/>
      <c r="G1088" s="57"/>
      <c r="H1088" s="57"/>
      <c r="I1088" s="57"/>
      <c r="J1088" s="57"/>
      <c r="K1088" s="57"/>
      <c r="L1088" s="57"/>
      <c r="M1088" s="54"/>
      <c r="N1088" s="57"/>
      <c r="O1088" s="58"/>
      <c r="P1088" s="58"/>
      <c r="Q1088" s="58"/>
      <c r="R1088" s="58"/>
      <c r="S1088" s="54"/>
      <c r="T1088" s="57"/>
      <c r="U1088" s="57"/>
      <c r="V1088" s="57"/>
      <c r="W1088" s="57"/>
      <c r="X1088" s="147" t="str">
        <f>IF(COUNTBLANK(D1088)=1,"",IF('order-admin-units'!$I$1&lt;&gt;"y", "", IF(COUNTBLANK(K1088)=1, 'order-admin-units'!$B$1+1, VLOOKUP(K1088, ordercountry, 2))))</f>
        <v/>
      </c>
      <c r="Y1088" s="147" t="str">
        <f>IF(COUNTBLANK(D1088)=1,"",IF('order-admin-units'!$I$1&lt;&gt;"y", "", IF(COUNTBLANK(K1088:L1088)&gt;0, 'order-admin-units'!$B$2+1, VLOOKUP(K1088&amp;"@"&amp;L1088, orderadmin, 2))))</f>
        <v/>
      </c>
      <c r="Z1088" s="147" t="str">
        <f t="shared" si="116"/>
        <v/>
      </c>
      <c r="AA1088" s="147" t="str">
        <f t="shared" si="117"/>
        <v/>
      </c>
      <c r="AB1088" s="147" t="str">
        <f t="shared" si="118"/>
        <v/>
      </c>
      <c r="AC1088" s="147" t="str">
        <f t="shared" si="114"/>
        <v/>
      </c>
      <c r="AD1088" s="11" t="str">
        <f t="shared" si="119"/>
        <v/>
      </c>
      <c r="AE1088" s="11" t="str">
        <f t="array" ref="AE1088">IF(COUNTBLANK(D1088)=1,"",IF(OR($H$2="y",$H$2="m"),IF(AA1088=AA1087,IF(OR(AB1088=$AB$4:$AB1087)=FALSE,AE1087&amp;C1088,AE1087),"("&amp;C1088)&amp;IF(AA1088=AA1089,IF(OR(AB1089=$AB$4:$AB1088)=FALSE,", ",""),") "),""))</f>
        <v/>
      </c>
      <c r="AF1088" s="11" t="str">
        <f t="array" ref="AF1088">IF((COUNTBLANK(D1088)=0)*OR($H$2="y",$H$2="m"),IFERROR(LEFT(C1088, FIND(" ",C1088)-1), C1088),"")</f>
        <v/>
      </c>
      <c r="AG1088" s="11" t="str">
        <f t="array" ref="AG1088">IF(COUNTBLANK(D1088)=1,"",IF(OR($H$2="y",$H$2="m"),IF(AA1088=AA1087,IF(OR(AC1088=$AC$4:$AC1087)=FALSE,AG1087&amp;AF1088,AG1087),"("&amp;AF1088)&amp;IF(AA1088=AA1089,IF(OR(AC1089=$AC$4:$AC1088)=FALSE,", ",""),") "),""))</f>
        <v/>
      </c>
      <c r="AH1088" s="10" t="str">
        <f>IF((COUNTBLANK(D1088)=1),"",IF(D1088=D1087,AH1087,"")&amp;IF(B1087&lt;&gt;B1088,((IF(COUNTBLANK(E1088)=1,$D$3&amp;"Non-type material: "&amp;$D$3,$D$3&amp;INDEX('type-categories'!$A$2:$B$100,MATCH(E1088,'type-categories'!$A$2:$A$100,0),2)&amp;$D$3))),"")&amp;(IF(K1088&lt;&gt;K1087,$C$2&amp;UPPER(K1088)&amp;$C$2&amp;$K$3&amp;" ",(IF(B1088&lt;&gt;B1087,$C$2&amp;UPPER(K1088)&amp;$C$2&amp;$K$3&amp;" ",""))))&amp;IF((AA1088&lt;&gt;AA1089)*($H$2="y"),AD1088&amp;AE1088,IF((AA1088&lt;&gt;AA1089)*($H$2="m"),AD1088&amp;AG1088,IF(($H$2&lt;&gt;"m")*($H$2&lt;&gt;"Y"),(IF(F1088=0,"",F1088&amp;" "&amp;$F$4&amp;" "))&amp;(IF(G1088=0,"",G1088&amp;" "&amp;$G$4&amp;" "))&amp;(IF(H1088=0,"",H1088&amp;" "&amp;H$4&amp;" "))&amp;(IF(I1088=0,"",I1088&amp;" "&amp;$I$4&amp;" "))&amp;(IF(J1088=0,"",J1088&amp;" "&amp;$J$4&amp;" ")),"")))&amp;"; "&amp;IF((B1088=B1087)*(AA1088=AA1087), "same collecting data; ", IF((B1088=B1087)*(Z1087=Z1088),"same locality; ",(IF(COUNTBLANK(L1088)=1,"",$D$2&amp;L1088&amp;$L$3&amp;" "&amp;$D$2))&amp;(IF(COUNTBLANK(M1088)=1,"",$E$2&amp;M1088&amp;$E$2&amp;", "))&amp;(IF(COUNTBLANK(N1088)=1,"",N1088&amp;"; "))&amp;(IF(COUNTBLANK(O1088)=1,"",O1088&amp;"; ")))&amp;(IF(COUNTBLANK(P1088)=1,"",P1088&amp;"; "))&amp;(IF(COUNTBLANK(Q1088)=1,"",Q1088&amp;"; "))&amp;(IF(COUNTBLANK(R1088)=1,"",R1088&amp;"m, "))&amp;IF((COUNTBLANK(S1088)=0)*(S1088&lt;&gt;S1087), S1088&amp;"; ","")&amp;(IF(COUNTBLANK(U1088)=1,"",U1088&amp;"; "))&amp;(IF(COUNTBLANK(T1088)=1,"",IF(COUNTBLANK(F$2)=1,T1088&amp;"; ",T1088&amp;" "&amp;F$2&amp;"; "))))&amp;(IF(COUNTBLANK(V1088)=1,"",V1088&amp;"; "))&amp;IF((COUNTBLANK(C1088)=1),"",C1088)&amp;IF((B1088=B1089)*(K1088=K1089)*(L1088=L1089)*(M1088=M1089),IF(($H$2&lt;&gt;"m")*($H$2&lt;&gt;"Y"), " • ", IF((ISNUMBER(FIND(")",AE1088))), " • ", "")),IF((B1088=B1089)*(K1088=K1089)," • ",". ")))</f>
        <v/>
      </c>
      <c r="AI1088" s="1"/>
    </row>
    <row r="1089" spans="1:35" x14ac:dyDescent="0.25">
      <c r="A1089" s="3" t="str">
        <f t="shared" si="115"/>
        <v/>
      </c>
      <c r="B1089" s="53" t="str">
        <f t="shared" si="113"/>
        <v/>
      </c>
      <c r="C1089" s="57"/>
      <c r="D1089" s="57"/>
      <c r="E1089" s="57"/>
      <c r="F1089" s="57"/>
      <c r="G1089" s="57"/>
      <c r="H1089" s="57"/>
      <c r="I1089" s="57"/>
      <c r="J1089" s="57"/>
      <c r="K1089" s="57"/>
      <c r="L1089" s="57"/>
      <c r="M1089" s="54"/>
      <c r="N1089" s="57"/>
      <c r="O1089" s="58"/>
      <c r="P1089" s="58"/>
      <c r="Q1089" s="58"/>
      <c r="R1089" s="58"/>
      <c r="S1089" s="54"/>
      <c r="T1089" s="57"/>
      <c r="U1089" s="57"/>
      <c r="V1089" s="57"/>
      <c r="W1089" s="57"/>
      <c r="X1089" s="147" t="str">
        <f>IF(COUNTBLANK(D1089)=1,"",IF('order-admin-units'!$I$1&lt;&gt;"y", "", IF(COUNTBLANK(K1089)=1, 'order-admin-units'!$B$1+1, VLOOKUP(K1089, ordercountry, 2))))</f>
        <v/>
      </c>
      <c r="Y1089" s="147" t="str">
        <f>IF(COUNTBLANK(D1089)=1,"",IF('order-admin-units'!$I$1&lt;&gt;"y", "", IF(COUNTBLANK(K1089:L1089)&gt;0, 'order-admin-units'!$B$2+1, VLOOKUP(K1089&amp;"@"&amp;L1089, orderadmin, 2))))</f>
        <v/>
      </c>
      <c r="Z1089" s="147" t="str">
        <f t="shared" si="116"/>
        <v/>
      </c>
      <c r="AA1089" s="147" t="str">
        <f t="shared" si="117"/>
        <v/>
      </c>
      <c r="AB1089" s="147" t="str">
        <f t="shared" si="118"/>
        <v/>
      </c>
      <c r="AC1089" s="147" t="str">
        <f t="shared" si="114"/>
        <v/>
      </c>
      <c r="AD1089" s="11" t="str">
        <f t="shared" si="119"/>
        <v/>
      </c>
      <c r="AE1089" s="11" t="str">
        <f t="array" ref="AE1089">IF(COUNTBLANK(D1089)=1,"",IF(OR($H$2="y",$H$2="m"),IF(AA1089=AA1088,IF(OR(AB1089=$AB$4:$AB1088)=FALSE,AE1088&amp;C1089,AE1088),"("&amp;C1089)&amp;IF(AA1089=AA1090,IF(OR(AB1090=$AB$4:$AB1089)=FALSE,", ",""),") "),""))</f>
        <v/>
      </c>
      <c r="AF1089" s="11" t="str">
        <f t="array" ref="AF1089">IF((COUNTBLANK(D1089)=0)*OR($H$2="y",$H$2="m"),IFERROR(LEFT(C1089, FIND(" ",C1089)-1), C1089),"")</f>
        <v/>
      </c>
      <c r="AG1089" s="11" t="str">
        <f t="array" ref="AG1089">IF(COUNTBLANK(D1089)=1,"",IF(OR($H$2="y",$H$2="m"),IF(AA1089=AA1088,IF(OR(AC1089=$AC$4:$AC1088)=FALSE,AG1088&amp;AF1089,AG1088),"("&amp;AF1089)&amp;IF(AA1089=AA1090,IF(OR(AC1090=$AC$4:$AC1089)=FALSE,", ",""),") "),""))</f>
        <v/>
      </c>
      <c r="AH1089" s="10" t="str">
        <f>IF((COUNTBLANK(D1089)=1),"",IF(D1089=D1088,AH1088,"")&amp;IF(B1088&lt;&gt;B1089,((IF(COUNTBLANK(E1089)=1,$D$3&amp;"Non-type material: "&amp;$D$3,$D$3&amp;INDEX('type-categories'!$A$2:$B$100,MATCH(E1089,'type-categories'!$A$2:$A$100,0),2)&amp;$D$3))),"")&amp;(IF(K1089&lt;&gt;K1088,$C$2&amp;UPPER(K1089)&amp;$C$2&amp;$K$3&amp;" ",(IF(B1089&lt;&gt;B1088,$C$2&amp;UPPER(K1089)&amp;$C$2&amp;$K$3&amp;" ",""))))&amp;IF((AA1089&lt;&gt;AA1090)*($H$2="y"),AD1089&amp;AE1089,IF((AA1089&lt;&gt;AA1090)*($H$2="m"),AD1089&amp;AG1089,IF(($H$2&lt;&gt;"m")*($H$2&lt;&gt;"Y"),(IF(F1089=0,"",F1089&amp;" "&amp;$F$4&amp;" "))&amp;(IF(G1089=0,"",G1089&amp;" "&amp;$G$4&amp;" "))&amp;(IF(H1089=0,"",H1089&amp;" "&amp;H$4&amp;" "))&amp;(IF(I1089=0,"",I1089&amp;" "&amp;$I$4&amp;" "))&amp;(IF(J1089=0,"",J1089&amp;" "&amp;$J$4&amp;" ")),"")))&amp;"; "&amp;IF((B1089=B1088)*(AA1089=AA1088), "same collecting data; ", IF((B1089=B1088)*(Z1088=Z1089),"same locality; ",(IF(COUNTBLANK(L1089)=1,"",$D$2&amp;L1089&amp;$L$3&amp;" "&amp;$D$2))&amp;(IF(COUNTBLANK(M1089)=1,"",$E$2&amp;M1089&amp;$E$2&amp;", "))&amp;(IF(COUNTBLANK(N1089)=1,"",N1089&amp;"; "))&amp;(IF(COUNTBLANK(O1089)=1,"",O1089&amp;"; ")))&amp;(IF(COUNTBLANK(P1089)=1,"",P1089&amp;"; "))&amp;(IF(COUNTBLANK(Q1089)=1,"",Q1089&amp;"; "))&amp;(IF(COUNTBLANK(R1089)=1,"",R1089&amp;"m, "))&amp;IF((COUNTBLANK(S1089)=0)*(S1089&lt;&gt;S1088), S1089&amp;"; ","")&amp;(IF(COUNTBLANK(U1089)=1,"",U1089&amp;"; "))&amp;(IF(COUNTBLANK(T1089)=1,"",IF(COUNTBLANK(F$2)=1,T1089&amp;"; ",T1089&amp;" "&amp;F$2&amp;"; "))))&amp;(IF(COUNTBLANK(V1089)=1,"",V1089&amp;"; "))&amp;IF((COUNTBLANK(C1089)=1),"",C1089)&amp;IF((B1089=B1090)*(K1089=K1090)*(L1089=L1090)*(M1089=M1090),IF(($H$2&lt;&gt;"m")*($H$2&lt;&gt;"Y"), " • ", IF((ISNUMBER(FIND(")",AE1089))), " • ", "")),IF((B1089=B1090)*(K1089=K1090)," • ",". ")))</f>
        <v/>
      </c>
      <c r="AI1089" s="1"/>
    </row>
    <row r="1090" spans="1:35" x14ac:dyDescent="0.25">
      <c r="A1090" s="3" t="str">
        <f t="shared" si="115"/>
        <v/>
      </c>
      <c r="B1090" s="53" t="str">
        <f t="shared" si="113"/>
        <v/>
      </c>
      <c r="C1090" s="57"/>
      <c r="D1090" s="57"/>
      <c r="E1090" s="57"/>
      <c r="F1090" s="57"/>
      <c r="G1090" s="57"/>
      <c r="H1090" s="57"/>
      <c r="I1090" s="57"/>
      <c r="J1090" s="57"/>
      <c r="K1090" s="57"/>
      <c r="L1090" s="57"/>
      <c r="M1090" s="54"/>
      <c r="N1090" s="57"/>
      <c r="O1090" s="58"/>
      <c r="P1090" s="58"/>
      <c r="Q1090" s="58"/>
      <c r="R1090" s="58"/>
      <c r="S1090" s="54"/>
      <c r="T1090" s="57"/>
      <c r="U1090" s="57"/>
      <c r="V1090" s="57"/>
      <c r="W1090" s="57"/>
      <c r="X1090" s="147" t="str">
        <f>IF(COUNTBLANK(D1090)=1,"",IF('order-admin-units'!$I$1&lt;&gt;"y", "", IF(COUNTBLANK(K1090)=1, 'order-admin-units'!$B$1+1, VLOOKUP(K1090, ordercountry, 2))))</f>
        <v/>
      </c>
      <c r="Y1090" s="147" t="str">
        <f>IF(COUNTBLANK(D1090)=1,"",IF('order-admin-units'!$I$1&lt;&gt;"y", "", IF(COUNTBLANK(K1090:L1090)&gt;0, 'order-admin-units'!$B$2+1, VLOOKUP(K1090&amp;"@"&amp;L1090, orderadmin, 2))))</f>
        <v/>
      </c>
      <c r="Z1090" s="147" t="str">
        <f t="shared" si="116"/>
        <v/>
      </c>
      <c r="AA1090" s="147" t="str">
        <f t="shared" si="117"/>
        <v/>
      </c>
      <c r="AB1090" s="147" t="str">
        <f t="shared" si="118"/>
        <v/>
      </c>
      <c r="AC1090" s="147" t="str">
        <f t="shared" si="114"/>
        <v/>
      </c>
      <c r="AD1090" s="11" t="str">
        <f t="shared" si="119"/>
        <v/>
      </c>
      <c r="AE1090" s="11" t="str">
        <f t="array" ref="AE1090">IF(COUNTBLANK(D1090)=1,"",IF(OR($H$2="y",$H$2="m"),IF(AA1090=AA1089,IF(OR(AB1090=$AB$4:$AB1089)=FALSE,AE1089&amp;C1090,AE1089),"("&amp;C1090)&amp;IF(AA1090=AA1091,IF(OR(AB1091=$AB$4:$AB1090)=FALSE,", ",""),") "),""))</f>
        <v/>
      </c>
      <c r="AF1090" s="11" t="str">
        <f t="array" ref="AF1090">IF((COUNTBLANK(D1090)=0)*OR($H$2="y",$H$2="m"),IFERROR(LEFT(C1090, FIND(" ",C1090)-1), C1090),"")</f>
        <v/>
      </c>
      <c r="AG1090" s="11" t="str">
        <f t="array" ref="AG1090">IF(COUNTBLANK(D1090)=1,"",IF(OR($H$2="y",$H$2="m"),IF(AA1090=AA1089,IF(OR(AC1090=$AC$4:$AC1089)=FALSE,AG1089&amp;AF1090,AG1089),"("&amp;AF1090)&amp;IF(AA1090=AA1091,IF(OR(AC1091=$AC$4:$AC1090)=FALSE,", ",""),") "),""))</f>
        <v/>
      </c>
      <c r="AH1090" s="10" t="str">
        <f>IF((COUNTBLANK(D1090)=1),"",IF(D1090=D1089,AH1089,"")&amp;IF(B1089&lt;&gt;B1090,((IF(COUNTBLANK(E1090)=1,$D$3&amp;"Non-type material: "&amp;$D$3,$D$3&amp;INDEX('type-categories'!$A$2:$B$100,MATCH(E1090,'type-categories'!$A$2:$A$100,0),2)&amp;$D$3))),"")&amp;(IF(K1090&lt;&gt;K1089,$C$2&amp;UPPER(K1090)&amp;$C$2&amp;$K$3&amp;" ",(IF(B1090&lt;&gt;B1089,$C$2&amp;UPPER(K1090)&amp;$C$2&amp;$K$3&amp;" ",""))))&amp;IF((AA1090&lt;&gt;AA1091)*($H$2="y"),AD1090&amp;AE1090,IF((AA1090&lt;&gt;AA1091)*($H$2="m"),AD1090&amp;AG1090,IF(($H$2&lt;&gt;"m")*($H$2&lt;&gt;"Y"),(IF(F1090=0,"",F1090&amp;" "&amp;$F$4&amp;" "))&amp;(IF(G1090=0,"",G1090&amp;" "&amp;$G$4&amp;" "))&amp;(IF(H1090=0,"",H1090&amp;" "&amp;H$4&amp;" "))&amp;(IF(I1090=0,"",I1090&amp;" "&amp;$I$4&amp;" "))&amp;(IF(J1090=0,"",J1090&amp;" "&amp;$J$4&amp;" ")),"")))&amp;"; "&amp;IF((B1090=B1089)*(AA1090=AA1089), "same collecting data; ", IF((B1090=B1089)*(Z1089=Z1090),"same locality; ",(IF(COUNTBLANK(L1090)=1,"",$D$2&amp;L1090&amp;$L$3&amp;" "&amp;$D$2))&amp;(IF(COUNTBLANK(M1090)=1,"",$E$2&amp;M1090&amp;$E$2&amp;", "))&amp;(IF(COUNTBLANK(N1090)=1,"",N1090&amp;"; "))&amp;(IF(COUNTBLANK(O1090)=1,"",O1090&amp;"; ")))&amp;(IF(COUNTBLANK(P1090)=1,"",P1090&amp;"; "))&amp;(IF(COUNTBLANK(Q1090)=1,"",Q1090&amp;"; "))&amp;(IF(COUNTBLANK(R1090)=1,"",R1090&amp;"m, "))&amp;IF((COUNTBLANK(S1090)=0)*(S1090&lt;&gt;S1089), S1090&amp;"; ","")&amp;(IF(COUNTBLANK(U1090)=1,"",U1090&amp;"; "))&amp;(IF(COUNTBLANK(T1090)=1,"",IF(COUNTBLANK(F$2)=1,T1090&amp;"; ",T1090&amp;" "&amp;F$2&amp;"; "))))&amp;(IF(COUNTBLANK(V1090)=1,"",V1090&amp;"; "))&amp;IF((COUNTBLANK(C1090)=1),"",C1090)&amp;IF((B1090=B1091)*(K1090=K1091)*(L1090=L1091)*(M1090=M1091),IF(($H$2&lt;&gt;"m")*($H$2&lt;&gt;"Y"), " • ", IF((ISNUMBER(FIND(")",AE1090))), " • ", "")),IF((B1090=B1091)*(K1090=K1091)," • ",". ")))</f>
        <v/>
      </c>
      <c r="AI1090" s="1"/>
    </row>
    <row r="1091" spans="1:35" x14ac:dyDescent="0.25">
      <c r="A1091" s="3" t="str">
        <f t="shared" si="115"/>
        <v/>
      </c>
      <c r="B1091" s="53" t="str">
        <f t="shared" si="113"/>
        <v/>
      </c>
      <c r="C1091" s="57"/>
      <c r="D1091" s="57"/>
      <c r="E1091" s="57"/>
      <c r="F1091" s="57"/>
      <c r="G1091" s="57"/>
      <c r="H1091" s="57"/>
      <c r="I1091" s="57"/>
      <c r="J1091" s="57"/>
      <c r="K1091" s="57"/>
      <c r="L1091" s="57"/>
      <c r="M1091" s="54"/>
      <c r="N1091" s="57"/>
      <c r="O1091" s="58"/>
      <c r="P1091" s="58"/>
      <c r="Q1091" s="58"/>
      <c r="R1091" s="58"/>
      <c r="S1091" s="54"/>
      <c r="T1091" s="57"/>
      <c r="U1091" s="57"/>
      <c r="V1091" s="57"/>
      <c r="W1091" s="57"/>
      <c r="X1091" s="147" t="str">
        <f>IF(COUNTBLANK(D1091)=1,"",IF('order-admin-units'!$I$1&lt;&gt;"y", "", IF(COUNTBLANK(K1091)=1, 'order-admin-units'!$B$1+1, VLOOKUP(K1091, ordercountry, 2))))</f>
        <v/>
      </c>
      <c r="Y1091" s="147" t="str">
        <f>IF(COUNTBLANK(D1091)=1,"",IF('order-admin-units'!$I$1&lt;&gt;"y", "", IF(COUNTBLANK(K1091:L1091)&gt;0, 'order-admin-units'!$B$2+1, VLOOKUP(K1091&amp;"@"&amp;L1091, orderadmin, 2))))</f>
        <v/>
      </c>
      <c r="Z1091" s="147" t="str">
        <f t="shared" si="116"/>
        <v/>
      </c>
      <c r="AA1091" s="147" t="str">
        <f t="shared" si="117"/>
        <v/>
      </c>
      <c r="AB1091" s="147" t="str">
        <f t="shared" si="118"/>
        <v/>
      </c>
      <c r="AC1091" s="147" t="str">
        <f t="shared" si="114"/>
        <v/>
      </c>
      <c r="AD1091" s="11" t="str">
        <f t="shared" si="119"/>
        <v/>
      </c>
      <c r="AE1091" s="11" t="str">
        <f t="array" ref="AE1091">IF(COUNTBLANK(D1091)=1,"",IF(OR($H$2="y",$H$2="m"),IF(AA1091=AA1090,IF(OR(AB1091=$AB$4:$AB1090)=FALSE,AE1090&amp;C1091,AE1090),"("&amp;C1091)&amp;IF(AA1091=AA1092,IF(OR(AB1092=$AB$4:$AB1091)=FALSE,", ",""),") "),""))</f>
        <v/>
      </c>
      <c r="AF1091" s="11" t="str">
        <f t="array" ref="AF1091">IF((COUNTBLANK(D1091)=0)*OR($H$2="y",$H$2="m"),IFERROR(LEFT(C1091, FIND(" ",C1091)-1), C1091),"")</f>
        <v/>
      </c>
      <c r="AG1091" s="11" t="str">
        <f t="array" ref="AG1091">IF(COUNTBLANK(D1091)=1,"",IF(OR($H$2="y",$H$2="m"),IF(AA1091=AA1090,IF(OR(AC1091=$AC$4:$AC1090)=FALSE,AG1090&amp;AF1091,AG1090),"("&amp;AF1091)&amp;IF(AA1091=AA1092,IF(OR(AC1092=$AC$4:$AC1091)=FALSE,", ",""),") "),""))</f>
        <v/>
      </c>
      <c r="AH1091" s="10" t="str">
        <f>IF((COUNTBLANK(D1091)=1),"",IF(D1091=D1090,AH1090,"")&amp;IF(B1090&lt;&gt;B1091,((IF(COUNTBLANK(E1091)=1,$D$3&amp;"Non-type material: "&amp;$D$3,$D$3&amp;INDEX('type-categories'!$A$2:$B$100,MATCH(E1091,'type-categories'!$A$2:$A$100,0),2)&amp;$D$3))),"")&amp;(IF(K1091&lt;&gt;K1090,$C$2&amp;UPPER(K1091)&amp;$C$2&amp;$K$3&amp;" ",(IF(B1091&lt;&gt;B1090,$C$2&amp;UPPER(K1091)&amp;$C$2&amp;$K$3&amp;" ",""))))&amp;IF((AA1091&lt;&gt;AA1092)*($H$2="y"),AD1091&amp;AE1091,IF((AA1091&lt;&gt;AA1092)*($H$2="m"),AD1091&amp;AG1091,IF(($H$2&lt;&gt;"m")*($H$2&lt;&gt;"Y"),(IF(F1091=0,"",F1091&amp;" "&amp;$F$4&amp;" "))&amp;(IF(G1091=0,"",G1091&amp;" "&amp;$G$4&amp;" "))&amp;(IF(H1091=0,"",H1091&amp;" "&amp;H$4&amp;" "))&amp;(IF(I1091=0,"",I1091&amp;" "&amp;$I$4&amp;" "))&amp;(IF(J1091=0,"",J1091&amp;" "&amp;$J$4&amp;" ")),"")))&amp;"; "&amp;IF((B1091=B1090)*(AA1091=AA1090), "same collecting data; ", IF((B1091=B1090)*(Z1090=Z1091),"same locality; ",(IF(COUNTBLANK(L1091)=1,"",$D$2&amp;L1091&amp;$L$3&amp;" "&amp;$D$2))&amp;(IF(COUNTBLANK(M1091)=1,"",$E$2&amp;M1091&amp;$E$2&amp;", "))&amp;(IF(COUNTBLANK(N1091)=1,"",N1091&amp;"; "))&amp;(IF(COUNTBLANK(O1091)=1,"",O1091&amp;"; ")))&amp;(IF(COUNTBLANK(P1091)=1,"",P1091&amp;"; "))&amp;(IF(COUNTBLANK(Q1091)=1,"",Q1091&amp;"; "))&amp;(IF(COUNTBLANK(R1091)=1,"",R1091&amp;"m, "))&amp;IF((COUNTBLANK(S1091)=0)*(S1091&lt;&gt;S1090), S1091&amp;"; ","")&amp;(IF(COUNTBLANK(U1091)=1,"",U1091&amp;"; "))&amp;(IF(COUNTBLANK(T1091)=1,"",IF(COUNTBLANK(F$2)=1,T1091&amp;"; ",T1091&amp;" "&amp;F$2&amp;"; "))))&amp;(IF(COUNTBLANK(V1091)=1,"",V1091&amp;"; "))&amp;IF((COUNTBLANK(C1091)=1),"",C1091)&amp;IF((B1091=B1092)*(K1091=K1092)*(L1091=L1092)*(M1091=M1092),IF(($H$2&lt;&gt;"m")*($H$2&lt;&gt;"Y"), " • ", IF((ISNUMBER(FIND(")",AE1091))), " • ", "")),IF((B1091=B1092)*(K1091=K1092)," • ",". ")))</f>
        <v/>
      </c>
      <c r="AI1091" s="1"/>
    </row>
    <row r="1092" spans="1:35" x14ac:dyDescent="0.25">
      <c r="A1092" s="3" t="str">
        <f t="shared" si="115"/>
        <v/>
      </c>
      <c r="B1092" s="53" t="str">
        <f t="shared" si="113"/>
        <v/>
      </c>
      <c r="C1092" s="57"/>
      <c r="D1092" s="57"/>
      <c r="E1092" s="57"/>
      <c r="F1092" s="57"/>
      <c r="G1092" s="57"/>
      <c r="H1092" s="57"/>
      <c r="I1092" s="57"/>
      <c r="J1092" s="57"/>
      <c r="K1092" s="57"/>
      <c r="L1092" s="57"/>
      <c r="M1092" s="54"/>
      <c r="N1092" s="57"/>
      <c r="O1092" s="58"/>
      <c r="P1092" s="58"/>
      <c r="Q1092" s="58"/>
      <c r="R1092" s="58"/>
      <c r="S1092" s="54"/>
      <c r="T1092" s="57"/>
      <c r="U1092" s="57"/>
      <c r="V1092" s="57"/>
      <c r="W1092" s="57"/>
      <c r="X1092" s="147" t="str">
        <f>IF(COUNTBLANK(D1092)=1,"",IF('order-admin-units'!$I$1&lt;&gt;"y", "", IF(COUNTBLANK(K1092)=1, 'order-admin-units'!$B$1+1, VLOOKUP(K1092, ordercountry, 2))))</f>
        <v/>
      </c>
      <c r="Y1092" s="147" t="str">
        <f>IF(COUNTBLANK(D1092)=1,"",IF('order-admin-units'!$I$1&lt;&gt;"y", "", IF(COUNTBLANK(K1092:L1092)&gt;0, 'order-admin-units'!$B$2+1, VLOOKUP(K1092&amp;"@"&amp;L1092, orderadmin, 2))))</f>
        <v/>
      </c>
      <c r="Z1092" s="147" t="str">
        <f t="shared" si="116"/>
        <v/>
      </c>
      <c r="AA1092" s="147" t="str">
        <f t="shared" si="117"/>
        <v/>
      </c>
      <c r="AB1092" s="147" t="str">
        <f t="shared" si="118"/>
        <v/>
      </c>
      <c r="AC1092" s="147" t="str">
        <f t="shared" si="114"/>
        <v/>
      </c>
      <c r="AD1092" s="11" t="str">
        <f t="shared" si="119"/>
        <v/>
      </c>
      <c r="AE1092" s="11" t="str">
        <f t="array" ref="AE1092">IF(COUNTBLANK(D1092)=1,"",IF(OR($H$2="y",$H$2="m"),IF(AA1092=AA1091,IF(OR(AB1092=$AB$4:$AB1091)=FALSE,AE1091&amp;C1092,AE1091),"("&amp;C1092)&amp;IF(AA1092=AA1093,IF(OR(AB1093=$AB$4:$AB1092)=FALSE,", ",""),") "),""))</f>
        <v/>
      </c>
      <c r="AF1092" s="11" t="str">
        <f t="array" ref="AF1092">IF((COUNTBLANK(D1092)=0)*OR($H$2="y",$H$2="m"),IFERROR(LEFT(C1092, FIND(" ",C1092)-1), C1092),"")</f>
        <v/>
      </c>
      <c r="AG1092" s="11" t="str">
        <f t="array" ref="AG1092">IF(COUNTBLANK(D1092)=1,"",IF(OR($H$2="y",$H$2="m"),IF(AA1092=AA1091,IF(OR(AC1092=$AC$4:$AC1091)=FALSE,AG1091&amp;AF1092,AG1091),"("&amp;AF1092)&amp;IF(AA1092=AA1093,IF(OR(AC1093=$AC$4:$AC1092)=FALSE,", ",""),") "),""))</f>
        <v/>
      </c>
      <c r="AH1092" s="10" t="str">
        <f>IF((COUNTBLANK(D1092)=1),"",IF(D1092=D1091,AH1091,"")&amp;IF(B1091&lt;&gt;B1092,((IF(COUNTBLANK(E1092)=1,$D$3&amp;"Non-type material: "&amp;$D$3,$D$3&amp;INDEX('type-categories'!$A$2:$B$100,MATCH(E1092,'type-categories'!$A$2:$A$100,0),2)&amp;$D$3))),"")&amp;(IF(K1092&lt;&gt;K1091,$C$2&amp;UPPER(K1092)&amp;$C$2&amp;$K$3&amp;" ",(IF(B1092&lt;&gt;B1091,$C$2&amp;UPPER(K1092)&amp;$C$2&amp;$K$3&amp;" ",""))))&amp;IF((AA1092&lt;&gt;AA1093)*($H$2="y"),AD1092&amp;AE1092,IF((AA1092&lt;&gt;AA1093)*($H$2="m"),AD1092&amp;AG1092,IF(($H$2&lt;&gt;"m")*($H$2&lt;&gt;"Y"),(IF(F1092=0,"",F1092&amp;" "&amp;$F$4&amp;" "))&amp;(IF(G1092=0,"",G1092&amp;" "&amp;$G$4&amp;" "))&amp;(IF(H1092=0,"",H1092&amp;" "&amp;H$4&amp;" "))&amp;(IF(I1092=0,"",I1092&amp;" "&amp;$I$4&amp;" "))&amp;(IF(J1092=0,"",J1092&amp;" "&amp;$J$4&amp;" ")),"")))&amp;"; "&amp;IF((B1092=B1091)*(AA1092=AA1091), "same collecting data; ", IF((B1092=B1091)*(Z1091=Z1092),"same locality; ",(IF(COUNTBLANK(L1092)=1,"",$D$2&amp;L1092&amp;$L$3&amp;" "&amp;$D$2))&amp;(IF(COUNTBLANK(M1092)=1,"",$E$2&amp;M1092&amp;$E$2&amp;", "))&amp;(IF(COUNTBLANK(N1092)=1,"",N1092&amp;"; "))&amp;(IF(COUNTBLANK(O1092)=1,"",O1092&amp;"; ")))&amp;(IF(COUNTBLANK(P1092)=1,"",P1092&amp;"; "))&amp;(IF(COUNTBLANK(Q1092)=1,"",Q1092&amp;"; "))&amp;(IF(COUNTBLANK(R1092)=1,"",R1092&amp;"m, "))&amp;IF((COUNTBLANK(S1092)=0)*(S1092&lt;&gt;S1091), S1092&amp;"; ","")&amp;(IF(COUNTBLANK(U1092)=1,"",U1092&amp;"; "))&amp;(IF(COUNTBLANK(T1092)=1,"",IF(COUNTBLANK(F$2)=1,T1092&amp;"; ",T1092&amp;" "&amp;F$2&amp;"; "))))&amp;(IF(COUNTBLANK(V1092)=1,"",V1092&amp;"; "))&amp;IF((COUNTBLANK(C1092)=1),"",C1092)&amp;IF((B1092=B1093)*(K1092=K1093)*(L1092=L1093)*(M1092=M1093),IF(($H$2&lt;&gt;"m")*($H$2&lt;&gt;"Y"), " • ", IF((ISNUMBER(FIND(")",AE1092))), " • ", "")),IF((B1092=B1093)*(K1092=K1093)," • ",". ")))</f>
        <v/>
      </c>
      <c r="AI1092" s="1"/>
    </row>
    <row r="1093" spans="1:35" x14ac:dyDescent="0.25">
      <c r="A1093" s="3" t="str">
        <f t="shared" si="115"/>
        <v/>
      </c>
      <c r="B1093" s="53" t="str">
        <f t="shared" ref="B1093:B1156" si="120">D1093&amp;E1093</f>
        <v/>
      </c>
      <c r="C1093" s="57"/>
      <c r="D1093" s="57"/>
      <c r="E1093" s="57"/>
      <c r="F1093" s="57"/>
      <c r="G1093" s="57"/>
      <c r="H1093" s="57"/>
      <c r="I1093" s="57"/>
      <c r="J1093" s="57"/>
      <c r="K1093" s="57"/>
      <c r="L1093" s="57"/>
      <c r="M1093" s="54"/>
      <c r="N1093" s="57"/>
      <c r="O1093" s="58"/>
      <c r="P1093" s="58"/>
      <c r="Q1093" s="58"/>
      <c r="R1093" s="58"/>
      <c r="S1093" s="54"/>
      <c r="T1093" s="57"/>
      <c r="U1093" s="57"/>
      <c r="V1093" s="57"/>
      <c r="W1093" s="57"/>
      <c r="X1093" s="147" t="str">
        <f>IF(COUNTBLANK(D1093)=1,"",IF('order-admin-units'!$I$1&lt;&gt;"y", "", IF(COUNTBLANK(K1093)=1, 'order-admin-units'!$B$1+1, VLOOKUP(K1093, ordercountry, 2))))</f>
        <v/>
      </c>
      <c r="Y1093" s="147" t="str">
        <f>IF(COUNTBLANK(D1093)=1,"",IF('order-admin-units'!$I$1&lt;&gt;"y", "", IF(COUNTBLANK(K1093:L1093)&gt;0, 'order-admin-units'!$B$2+1, VLOOKUP(K1093&amp;"@"&amp;L1093, orderadmin, 2))))</f>
        <v/>
      </c>
      <c r="Z1093" s="147" t="str">
        <f t="shared" si="116"/>
        <v/>
      </c>
      <c r="AA1093" s="147" t="str">
        <f t="shared" si="117"/>
        <v/>
      </c>
      <c r="AB1093" s="147" t="str">
        <f t="shared" si="118"/>
        <v/>
      </c>
      <c r="AC1093" s="147" t="str">
        <f t="shared" ref="AC1093:AC1156" si="121">AA1093&amp;AF1093</f>
        <v/>
      </c>
      <c r="AD1093" s="11" t="str">
        <f t="shared" si="119"/>
        <v/>
      </c>
      <c r="AE1093" s="11" t="str">
        <f t="array" ref="AE1093">IF(COUNTBLANK(D1093)=1,"",IF(OR($H$2="y",$H$2="m"),IF(AA1093=AA1092,IF(OR(AB1093=$AB$4:$AB1092)=FALSE,AE1092&amp;C1093,AE1092),"("&amp;C1093)&amp;IF(AA1093=AA1094,IF(OR(AB1094=$AB$4:$AB1093)=FALSE,", ",""),") "),""))</f>
        <v/>
      </c>
      <c r="AF1093" s="11" t="str">
        <f t="array" ref="AF1093">IF((COUNTBLANK(D1093)=0)*OR($H$2="y",$H$2="m"),IFERROR(LEFT(C1093, FIND(" ",C1093)-1), C1093),"")</f>
        <v/>
      </c>
      <c r="AG1093" s="11" t="str">
        <f t="array" ref="AG1093">IF(COUNTBLANK(D1093)=1,"",IF(OR($H$2="y",$H$2="m"),IF(AA1093=AA1092,IF(OR(AC1093=$AC$4:$AC1092)=FALSE,AG1092&amp;AF1093,AG1092),"("&amp;AF1093)&amp;IF(AA1093=AA1094,IF(OR(AC1094=$AC$4:$AC1093)=FALSE,", ",""),") "),""))</f>
        <v/>
      </c>
      <c r="AH1093" s="10" t="str">
        <f>IF((COUNTBLANK(D1093)=1),"",IF(D1093=D1092,AH1092,"")&amp;IF(B1092&lt;&gt;B1093,((IF(COUNTBLANK(E1093)=1,$D$3&amp;"Non-type material: "&amp;$D$3,$D$3&amp;INDEX('type-categories'!$A$2:$B$100,MATCH(E1093,'type-categories'!$A$2:$A$100,0),2)&amp;$D$3))),"")&amp;(IF(K1093&lt;&gt;K1092,$C$2&amp;UPPER(K1093)&amp;$C$2&amp;$K$3&amp;" ",(IF(B1093&lt;&gt;B1092,$C$2&amp;UPPER(K1093)&amp;$C$2&amp;$K$3&amp;" ",""))))&amp;IF((AA1093&lt;&gt;AA1094)*($H$2="y"),AD1093&amp;AE1093,IF((AA1093&lt;&gt;AA1094)*($H$2="m"),AD1093&amp;AG1093,IF(($H$2&lt;&gt;"m")*($H$2&lt;&gt;"Y"),(IF(F1093=0,"",F1093&amp;" "&amp;$F$4&amp;" "))&amp;(IF(G1093=0,"",G1093&amp;" "&amp;$G$4&amp;" "))&amp;(IF(H1093=0,"",H1093&amp;" "&amp;H$4&amp;" "))&amp;(IF(I1093=0,"",I1093&amp;" "&amp;$I$4&amp;" "))&amp;(IF(J1093=0,"",J1093&amp;" "&amp;$J$4&amp;" ")),"")))&amp;"; "&amp;IF((B1093=B1092)*(AA1093=AA1092), "same collecting data; ", IF((B1093=B1092)*(Z1092=Z1093),"same locality; ",(IF(COUNTBLANK(L1093)=1,"",$D$2&amp;L1093&amp;$L$3&amp;" "&amp;$D$2))&amp;(IF(COUNTBLANK(M1093)=1,"",$E$2&amp;M1093&amp;$E$2&amp;", "))&amp;(IF(COUNTBLANK(N1093)=1,"",N1093&amp;"; "))&amp;(IF(COUNTBLANK(O1093)=1,"",O1093&amp;"; ")))&amp;(IF(COUNTBLANK(P1093)=1,"",P1093&amp;"; "))&amp;(IF(COUNTBLANK(Q1093)=1,"",Q1093&amp;"; "))&amp;(IF(COUNTBLANK(R1093)=1,"",R1093&amp;"m, "))&amp;IF((COUNTBLANK(S1093)=0)*(S1093&lt;&gt;S1092), S1093&amp;"; ","")&amp;(IF(COUNTBLANK(U1093)=1,"",U1093&amp;"; "))&amp;(IF(COUNTBLANK(T1093)=1,"",IF(COUNTBLANK(F$2)=1,T1093&amp;"; ",T1093&amp;" "&amp;F$2&amp;"; "))))&amp;(IF(COUNTBLANK(V1093)=1,"",V1093&amp;"; "))&amp;IF((COUNTBLANK(C1093)=1),"",C1093)&amp;IF((B1093=B1094)*(K1093=K1094)*(L1093=L1094)*(M1093=M1094),IF(($H$2&lt;&gt;"m")*($H$2&lt;&gt;"Y"), " • ", IF((ISNUMBER(FIND(")",AE1093))), " • ", "")),IF((B1093=B1094)*(K1093=K1094)," • ",". ")))</f>
        <v/>
      </c>
      <c r="AI1093" s="1"/>
    </row>
    <row r="1094" spans="1:35" x14ac:dyDescent="0.25">
      <c r="A1094" s="3" t="str">
        <f t="shared" ref="A1094:A1157" si="122">IF(ISBLANK(D1094),"",IF(D1094&lt;&gt;D1093, A1093+1, A1093))</f>
        <v/>
      </c>
      <c r="B1094" s="53" t="str">
        <f t="shared" si="120"/>
        <v/>
      </c>
      <c r="C1094" s="57"/>
      <c r="D1094" s="57"/>
      <c r="E1094" s="57"/>
      <c r="F1094" s="57"/>
      <c r="G1094" s="57"/>
      <c r="H1094" s="57"/>
      <c r="I1094" s="57"/>
      <c r="J1094" s="57"/>
      <c r="K1094" s="57"/>
      <c r="L1094" s="57"/>
      <c r="M1094" s="54"/>
      <c r="N1094" s="57"/>
      <c r="O1094" s="58"/>
      <c r="P1094" s="58"/>
      <c r="Q1094" s="58"/>
      <c r="R1094" s="58"/>
      <c r="S1094" s="54"/>
      <c r="T1094" s="57"/>
      <c r="U1094" s="57"/>
      <c r="V1094" s="57"/>
      <c r="W1094" s="57"/>
      <c r="X1094" s="147" t="str">
        <f>IF(COUNTBLANK(D1094)=1,"",IF('order-admin-units'!$I$1&lt;&gt;"y", "", IF(COUNTBLANK(K1094)=1, 'order-admin-units'!$B$1+1, VLOOKUP(K1094, ordercountry, 2))))</f>
        <v/>
      </c>
      <c r="Y1094" s="147" t="str">
        <f>IF(COUNTBLANK(D1094)=1,"",IF('order-admin-units'!$I$1&lt;&gt;"y", "", IF(COUNTBLANK(K1094:L1094)&gt;0, 'order-admin-units'!$B$2+1, VLOOKUP(K1094&amp;"@"&amp;L1094, orderadmin, 2))))</f>
        <v/>
      </c>
      <c r="Z1094" s="147" t="str">
        <f t="shared" ref="Z1094:Z1157" si="123">K1094&amp;L1094&amp;M1094&amp;N1094&amp;O1094</f>
        <v/>
      </c>
      <c r="AA1094" s="147" t="str">
        <f t="shared" ref="AA1094:AA1157" si="124">B1094&amp;K1094&amp;L1094&amp;M1094&amp;N1094&amp;O1094&amp;P1094&amp;Q1094&amp;R1094&amp;S1094&amp;T1094&amp;U1094</f>
        <v/>
      </c>
      <c r="AB1094" s="147" t="str">
        <f t="shared" ref="AB1094:AB1157" si="125">AA1094&amp;C1094</f>
        <v/>
      </c>
      <c r="AC1094" s="147" t="str">
        <f t="shared" si="121"/>
        <v/>
      </c>
      <c r="AD1094" s="11" t="str">
        <f t="shared" ref="AD1094:AD1157" si="126">IF(OR($H$2="y",$H$2="m"),IF(SUMIF($AA$5:$AA$2000,AA1094,$F$5:$F$2000)&lt;&gt;0,SUMIF($AA$5:$AA$2000,AA1094,$F$5:$F$2000)&amp;" "&amp;$F$4&amp;" ","")&amp;IF(SUMIF($AA$5:$AA$2000,AA1094,$G$5:$G$2000)&lt;&gt;0,SUMIF($AA$5:$AA$2000,AA1094,$G$5:$G$2000)&amp;" "&amp;$G$4&amp;" ","")&amp;IF(SUMIF($AA$5:$AA$2000,AA1094,$H$5:$H$2000)&lt;&gt;0,SUMIF($AA$5:$AA$2000,AA1094,$H$5:$H$2000)&amp;" "&amp;$H$4&amp;" ","")&amp;IF(SUMIF($AA$5:$AA$2000,AA1094,$I$5:$I$2000)&lt;&gt;0,SUMIF($AA$5:$AA$2000,AA1094,$I$5:$I$2000)&amp;" "&amp;$I$4&amp;" ","")&amp;IF(SUMIF($AA$5:$AA$2000,AA1094,$J$5:$J$2000)&lt;&gt;0,SUMIF($AA$5:$AA$2000,AA1094,$J$5:$J$2000)&amp;" "&amp;$J$4&amp;" ",""),"")</f>
        <v/>
      </c>
      <c r="AE1094" s="11" t="str">
        <f t="array" ref="AE1094">IF(COUNTBLANK(D1094)=1,"",IF(OR($H$2="y",$H$2="m"),IF(AA1094=AA1093,IF(OR(AB1094=$AB$4:$AB1093)=FALSE,AE1093&amp;C1094,AE1093),"("&amp;C1094)&amp;IF(AA1094=AA1095,IF(OR(AB1095=$AB$4:$AB1094)=FALSE,", ",""),") "),""))</f>
        <v/>
      </c>
      <c r="AF1094" s="11" t="str">
        <f t="array" ref="AF1094">IF((COUNTBLANK(D1094)=0)*OR($H$2="y",$H$2="m"),IFERROR(LEFT(C1094, FIND(" ",C1094)-1), C1094),"")</f>
        <v/>
      </c>
      <c r="AG1094" s="11" t="str">
        <f t="array" ref="AG1094">IF(COUNTBLANK(D1094)=1,"",IF(OR($H$2="y",$H$2="m"),IF(AA1094=AA1093,IF(OR(AC1094=$AC$4:$AC1093)=FALSE,AG1093&amp;AF1094,AG1093),"("&amp;AF1094)&amp;IF(AA1094=AA1095,IF(OR(AC1095=$AC$4:$AC1094)=FALSE,", ",""),") "),""))</f>
        <v/>
      </c>
      <c r="AH1094" s="10" t="str">
        <f>IF((COUNTBLANK(D1094)=1),"",IF(D1094=D1093,AH1093,"")&amp;IF(B1093&lt;&gt;B1094,((IF(COUNTBLANK(E1094)=1,$D$3&amp;"Non-type material: "&amp;$D$3,$D$3&amp;INDEX('type-categories'!$A$2:$B$100,MATCH(E1094,'type-categories'!$A$2:$A$100,0),2)&amp;$D$3))),"")&amp;(IF(K1094&lt;&gt;K1093,$C$2&amp;UPPER(K1094)&amp;$C$2&amp;$K$3&amp;" ",(IF(B1094&lt;&gt;B1093,$C$2&amp;UPPER(K1094)&amp;$C$2&amp;$K$3&amp;" ",""))))&amp;IF((AA1094&lt;&gt;AA1095)*($H$2="y"),AD1094&amp;AE1094,IF((AA1094&lt;&gt;AA1095)*($H$2="m"),AD1094&amp;AG1094,IF(($H$2&lt;&gt;"m")*($H$2&lt;&gt;"Y"),(IF(F1094=0,"",F1094&amp;" "&amp;$F$4&amp;" "))&amp;(IF(G1094=0,"",G1094&amp;" "&amp;$G$4&amp;" "))&amp;(IF(H1094=0,"",H1094&amp;" "&amp;H$4&amp;" "))&amp;(IF(I1094=0,"",I1094&amp;" "&amp;$I$4&amp;" "))&amp;(IF(J1094=0,"",J1094&amp;" "&amp;$J$4&amp;" ")),"")))&amp;"; "&amp;IF((B1094=B1093)*(AA1094=AA1093), "same collecting data; ", IF((B1094=B1093)*(Z1093=Z1094),"same locality; ",(IF(COUNTBLANK(L1094)=1,"",$D$2&amp;L1094&amp;$L$3&amp;" "&amp;$D$2))&amp;(IF(COUNTBLANK(M1094)=1,"",$E$2&amp;M1094&amp;$E$2&amp;", "))&amp;(IF(COUNTBLANK(N1094)=1,"",N1094&amp;"; "))&amp;(IF(COUNTBLANK(O1094)=1,"",O1094&amp;"; ")))&amp;(IF(COUNTBLANK(P1094)=1,"",P1094&amp;"; "))&amp;(IF(COUNTBLANK(Q1094)=1,"",Q1094&amp;"; "))&amp;(IF(COUNTBLANK(R1094)=1,"",R1094&amp;"m, "))&amp;IF((COUNTBLANK(S1094)=0)*(S1094&lt;&gt;S1093), S1094&amp;"; ","")&amp;(IF(COUNTBLANK(U1094)=1,"",U1094&amp;"; "))&amp;(IF(COUNTBLANK(T1094)=1,"",IF(COUNTBLANK(F$2)=1,T1094&amp;"; ",T1094&amp;" "&amp;F$2&amp;"; "))))&amp;(IF(COUNTBLANK(V1094)=1,"",V1094&amp;"; "))&amp;IF((COUNTBLANK(C1094)=1),"",C1094)&amp;IF((B1094=B1095)*(K1094=K1095)*(L1094=L1095)*(M1094=M1095),IF(($H$2&lt;&gt;"m")*($H$2&lt;&gt;"Y"), " • ", IF((ISNUMBER(FIND(")",AE1094))), " • ", "")),IF((B1094=B1095)*(K1094=K1095)," • ",". ")))</f>
        <v/>
      </c>
      <c r="AI1094" s="1"/>
    </row>
    <row r="1095" spans="1:35" x14ac:dyDescent="0.25">
      <c r="A1095" s="3" t="str">
        <f t="shared" si="122"/>
        <v/>
      </c>
      <c r="B1095" s="53" t="str">
        <f t="shared" si="120"/>
        <v/>
      </c>
      <c r="C1095" s="57"/>
      <c r="D1095" s="57"/>
      <c r="E1095" s="57"/>
      <c r="F1095" s="57"/>
      <c r="G1095" s="57"/>
      <c r="H1095" s="57"/>
      <c r="I1095" s="57"/>
      <c r="J1095" s="57"/>
      <c r="K1095" s="57"/>
      <c r="L1095" s="57"/>
      <c r="M1095" s="54"/>
      <c r="N1095" s="57"/>
      <c r="O1095" s="58"/>
      <c r="P1095" s="58"/>
      <c r="Q1095" s="58"/>
      <c r="R1095" s="58"/>
      <c r="S1095" s="54"/>
      <c r="T1095" s="57"/>
      <c r="U1095" s="57"/>
      <c r="V1095" s="57"/>
      <c r="W1095" s="57"/>
      <c r="X1095" s="147" t="str">
        <f>IF(COUNTBLANK(D1095)=1,"",IF('order-admin-units'!$I$1&lt;&gt;"y", "", IF(COUNTBLANK(K1095)=1, 'order-admin-units'!$B$1+1, VLOOKUP(K1095, ordercountry, 2))))</f>
        <v/>
      </c>
      <c r="Y1095" s="147" t="str">
        <f>IF(COUNTBLANK(D1095)=1,"",IF('order-admin-units'!$I$1&lt;&gt;"y", "", IF(COUNTBLANK(K1095:L1095)&gt;0, 'order-admin-units'!$B$2+1, VLOOKUP(K1095&amp;"@"&amp;L1095, orderadmin, 2))))</f>
        <v/>
      </c>
      <c r="Z1095" s="147" t="str">
        <f t="shared" si="123"/>
        <v/>
      </c>
      <c r="AA1095" s="147" t="str">
        <f t="shared" si="124"/>
        <v/>
      </c>
      <c r="AB1095" s="147" t="str">
        <f t="shared" si="125"/>
        <v/>
      </c>
      <c r="AC1095" s="147" t="str">
        <f t="shared" si="121"/>
        <v/>
      </c>
      <c r="AD1095" s="11" t="str">
        <f t="shared" si="126"/>
        <v/>
      </c>
      <c r="AE1095" s="11" t="str">
        <f t="array" ref="AE1095">IF(COUNTBLANK(D1095)=1,"",IF(OR($H$2="y",$H$2="m"),IF(AA1095=AA1094,IF(OR(AB1095=$AB$4:$AB1094)=FALSE,AE1094&amp;C1095,AE1094),"("&amp;C1095)&amp;IF(AA1095=AA1096,IF(OR(AB1096=$AB$4:$AB1095)=FALSE,", ",""),") "),""))</f>
        <v/>
      </c>
      <c r="AF1095" s="11" t="str">
        <f t="array" ref="AF1095">IF((COUNTBLANK(D1095)=0)*OR($H$2="y",$H$2="m"),IFERROR(LEFT(C1095, FIND(" ",C1095)-1), C1095),"")</f>
        <v/>
      </c>
      <c r="AG1095" s="11" t="str">
        <f t="array" ref="AG1095">IF(COUNTBLANK(D1095)=1,"",IF(OR($H$2="y",$H$2="m"),IF(AA1095=AA1094,IF(OR(AC1095=$AC$4:$AC1094)=FALSE,AG1094&amp;AF1095,AG1094),"("&amp;AF1095)&amp;IF(AA1095=AA1096,IF(OR(AC1096=$AC$4:$AC1095)=FALSE,", ",""),") "),""))</f>
        <v/>
      </c>
      <c r="AH1095" s="10" t="str">
        <f>IF((COUNTBLANK(D1095)=1),"",IF(D1095=D1094,AH1094,"")&amp;IF(B1094&lt;&gt;B1095,((IF(COUNTBLANK(E1095)=1,$D$3&amp;"Non-type material: "&amp;$D$3,$D$3&amp;INDEX('type-categories'!$A$2:$B$100,MATCH(E1095,'type-categories'!$A$2:$A$100,0),2)&amp;$D$3))),"")&amp;(IF(K1095&lt;&gt;K1094,$C$2&amp;UPPER(K1095)&amp;$C$2&amp;$K$3&amp;" ",(IF(B1095&lt;&gt;B1094,$C$2&amp;UPPER(K1095)&amp;$C$2&amp;$K$3&amp;" ",""))))&amp;IF((AA1095&lt;&gt;AA1096)*($H$2="y"),AD1095&amp;AE1095,IF((AA1095&lt;&gt;AA1096)*($H$2="m"),AD1095&amp;AG1095,IF(($H$2&lt;&gt;"m")*($H$2&lt;&gt;"Y"),(IF(F1095=0,"",F1095&amp;" "&amp;$F$4&amp;" "))&amp;(IF(G1095=0,"",G1095&amp;" "&amp;$G$4&amp;" "))&amp;(IF(H1095=0,"",H1095&amp;" "&amp;H$4&amp;" "))&amp;(IF(I1095=0,"",I1095&amp;" "&amp;$I$4&amp;" "))&amp;(IF(J1095=0,"",J1095&amp;" "&amp;$J$4&amp;" ")),"")))&amp;"; "&amp;IF((B1095=B1094)*(AA1095=AA1094), "same collecting data; ", IF((B1095=B1094)*(Z1094=Z1095),"same locality; ",(IF(COUNTBLANK(L1095)=1,"",$D$2&amp;L1095&amp;$L$3&amp;" "&amp;$D$2))&amp;(IF(COUNTBLANK(M1095)=1,"",$E$2&amp;M1095&amp;$E$2&amp;", "))&amp;(IF(COUNTBLANK(N1095)=1,"",N1095&amp;"; "))&amp;(IF(COUNTBLANK(O1095)=1,"",O1095&amp;"; ")))&amp;(IF(COUNTBLANK(P1095)=1,"",P1095&amp;"; "))&amp;(IF(COUNTBLANK(Q1095)=1,"",Q1095&amp;"; "))&amp;(IF(COUNTBLANK(R1095)=1,"",R1095&amp;"m, "))&amp;IF((COUNTBLANK(S1095)=0)*(S1095&lt;&gt;S1094), S1095&amp;"; ","")&amp;(IF(COUNTBLANK(U1095)=1,"",U1095&amp;"; "))&amp;(IF(COUNTBLANK(T1095)=1,"",IF(COUNTBLANK(F$2)=1,T1095&amp;"; ",T1095&amp;" "&amp;F$2&amp;"; "))))&amp;(IF(COUNTBLANK(V1095)=1,"",V1095&amp;"; "))&amp;IF((COUNTBLANK(C1095)=1),"",C1095)&amp;IF((B1095=B1096)*(K1095=K1096)*(L1095=L1096)*(M1095=M1096),IF(($H$2&lt;&gt;"m")*($H$2&lt;&gt;"Y"), " • ", IF((ISNUMBER(FIND(")",AE1095))), " • ", "")),IF((B1095=B1096)*(K1095=K1096)," • ",". ")))</f>
        <v/>
      </c>
      <c r="AI1095" s="1"/>
    </row>
    <row r="1096" spans="1:35" x14ac:dyDescent="0.25">
      <c r="A1096" s="3" t="str">
        <f t="shared" si="122"/>
        <v/>
      </c>
      <c r="B1096" s="53" t="str">
        <f t="shared" si="120"/>
        <v/>
      </c>
      <c r="C1096" s="57"/>
      <c r="D1096" s="57"/>
      <c r="E1096" s="57"/>
      <c r="F1096" s="57"/>
      <c r="G1096" s="57"/>
      <c r="H1096" s="57"/>
      <c r="I1096" s="57"/>
      <c r="J1096" s="57"/>
      <c r="K1096" s="57"/>
      <c r="L1096" s="57"/>
      <c r="M1096" s="54"/>
      <c r="N1096" s="57"/>
      <c r="O1096" s="58"/>
      <c r="P1096" s="58"/>
      <c r="Q1096" s="58"/>
      <c r="R1096" s="58"/>
      <c r="S1096" s="54"/>
      <c r="T1096" s="57"/>
      <c r="U1096" s="57"/>
      <c r="V1096" s="57"/>
      <c r="W1096" s="57"/>
      <c r="X1096" s="147" t="str">
        <f>IF(COUNTBLANK(D1096)=1,"",IF('order-admin-units'!$I$1&lt;&gt;"y", "", IF(COUNTBLANK(K1096)=1, 'order-admin-units'!$B$1+1, VLOOKUP(K1096, ordercountry, 2))))</f>
        <v/>
      </c>
      <c r="Y1096" s="147" t="str">
        <f>IF(COUNTBLANK(D1096)=1,"",IF('order-admin-units'!$I$1&lt;&gt;"y", "", IF(COUNTBLANK(K1096:L1096)&gt;0, 'order-admin-units'!$B$2+1, VLOOKUP(K1096&amp;"@"&amp;L1096, orderadmin, 2))))</f>
        <v/>
      </c>
      <c r="Z1096" s="147" t="str">
        <f t="shared" si="123"/>
        <v/>
      </c>
      <c r="AA1096" s="147" t="str">
        <f t="shared" si="124"/>
        <v/>
      </c>
      <c r="AB1096" s="147" t="str">
        <f t="shared" si="125"/>
        <v/>
      </c>
      <c r="AC1096" s="147" t="str">
        <f t="shared" si="121"/>
        <v/>
      </c>
      <c r="AD1096" s="11" t="str">
        <f t="shared" si="126"/>
        <v/>
      </c>
      <c r="AE1096" s="11" t="str">
        <f t="array" ref="AE1096">IF(COUNTBLANK(D1096)=1,"",IF(OR($H$2="y",$H$2="m"),IF(AA1096=AA1095,IF(OR(AB1096=$AB$4:$AB1095)=FALSE,AE1095&amp;C1096,AE1095),"("&amp;C1096)&amp;IF(AA1096=AA1097,IF(OR(AB1097=$AB$4:$AB1096)=FALSE,", ",""),") "),""))</f>
        <v/>
      </c>
      <c r="AF1096" s="11" t="str">
        <f t="array" ref="AF1096">IF((COUNTBLANK(D1096)=0)*OR($H$2="y",$H$2="m"),IFERROR(LEFT(C1096, FIND(" ",C1096)-1), C1096),"")</f>
        <v/>
      </c>
      <c r="AG1096" s="11" t="str">
        <f t="array" ref="AG1096">IF(COUNTBLANK(D1096)=1,"",IF(OR($H$2="y",$H$2="m"),IF(AA1096=AA1095,IF(OR(AC1096=$AC$4:$AC1095)=FALSE,AG1095&amp;AF1096,AG1095),"("&amp;AF1096)&amp;IF(AA1096=AA1097,IF(OR(AC1097=$AC$4:$AC1096)=FALSE,", ",""),") "),""))</f>
        <v/>
      </c>
      <c r="AH1096" s="10" t="str">
        <f>IF((COUNTBLANK(D1096)=1),"",IF(D1096=D1095,AH1095,"")&amp;IF(B1095&lt;&gt;B1096,((IF(COUNTBLANK(E1096)=1,$D$3&amp;"Non-type material: "&amp;$D$3,$D$3&amp;INDEX('type-categories'!$A$2:$B$100,MATCH(E1096,'type-categories'!$A$2:$A$100,0),2)&amp;$D$3))),"")&amp;(IF(K1096&lt;&gt;K1095,$C$2&amp;UPPER(K1096)&amp;$C$2&amp;$K$3&amp;" ",(IF(B1096&lt;&gt;B1095,$C$2&amp;UPPER(K1096)&amp;$C$2&amp;$K$3&amp;" ",""))))&amp;IF((AA1096&lt;&gt;AA1097)*($H$2="y"),AD1096&amp;AE1096,IF((AA1096&lt;&gt;AA1097)*($H$2="m"),AD1096&amp;AG1096,IF(($H$2&lt;&gt;"m")*($H$2&lt;&gt;"Y"),(IF(F1096=0,"",F1096&amp;" "&amp;$F$4&amp;" "))&amp;(IF(G1096=0,"",G1096&amp;" "&amp;$G$4&amp;" "))&amp;(IF(H1096=0,"",H1096&amp;" "&amp;H$4&amp;" "))&amp;(IF(I1096=0,"",I1096&amp;" "&amp;$I$4&amp;" "))&amp;(IF(J1096=0,"",J1096&amp;" "&amp;$J$4&amp;" ")),"")))&amp;"; "&amp;IF((B1096=B1095)*(AA1096=AA1095), "same collecting data; ", IF((B1096=B1095)*(Z1095=Z1096),"same locality; ",(IF(COUNTBLANK(L1096)=1,"",$D$2&amp;L1096&amp;$L$3&amp;" "&amp;$D$2))&amp;(IF(COUNTBLANK(M1096)=1,"",$E$2&amp;M1096&amp;$E$2&amp;", "))&amp;(IF(COUNTBLANK(N1096)=1,"",N1096&amp;"; "))&amp;(IF(COUNTBLANK(O1096)=1,"",O1096&amp;"; ")))&amp;(IF(COUNTBLANK(P1096)=1,"",P1096&amp;"; "))&amp;(IF(COUNTBLANK(Q1096)=1,"",Q1096&amp;"; "))&amp;(IF(COUNTBLANK(R1096)=1,"",R1096&amp;"m, "))&amp;IF((COUNTBLANK(S1096)=0)*(S1096&lt;&gt;S1095), S1096&amp;"; ","")&amp;(IF(COUNTBLANK(U1096)=1,"",U1096&amp;"; "))&amp;(IF(COUNTBLANK(T1096)=1,"",IF(COUNTBLANK(F$2)=1,T1096&amp;"; ",T1096&amp;" "&amp;F$2&amp;"; "))))&amp;(IF(COUNTBLANK(V1096)=1,"",V1096&amp;"; "))&amp;IF((COUNTBLANK(C1096)=1),"",C1096)&amp;IF((B1096=B1097)*(K1096=K1097)*(L1096=L1097)*(M1096=M1097),IF(($H$2&lt;&gt;"m")*($H$2&lt;&gt;"Y"), " • ", IF((ISNUMBER(FIND(")",AE1096))), " • ", "")),IF((B1096=B1097)*(K1096=K1097)," • ",". ")))</f>
        <v/>
      </c>
      <c r="AI1096" s="1"/>
    </row>
    <row r="1097" spans="1:35" x14ac:dyDescent="0.25">
      <c r="A1097" s="3" t="str">
        <f t="shared" si="122"/>
        <v/>
      </c>
      <c r="B1097" s="53" t="str">
        <f t="shared" si="120"/>
        <v/>
      </c>
      <c r="C1097" s="57"/>
      <c r="D1097" s="57"/>
      <c r="E1097" s="57"/>
      <c r="F1097" s="57"/>
      <c r="G1097" s="57"/>
      <c r="H1097" s="57"/>
      <c r="I1097" s="57"/>
      <c r="J1097" s="57"/>
      <c r="K1097" s="57"/>
      <c r="L1097" s="57"/>
      <c r="M1097" s="54"/>
      <c r="N1097" s="57"/>
      <c r="O1097" s="58"/>
      <c r="P1097" s="58"/>
      <c r="Q1097" s="58"/>
      <c r="R1097" s="58"/>
      <c r="S1097" s="54"/>
      <c r="T1097" s="57"/>
      <c r="U1097" s="57"/>
      <c r="V1097" s="57"/>
      <c r="W1097" s="57"/>
      <c r="X1097" s="147" t="str">
        <f>IF(COUNTBLANK(D1097)=1,"",IF('order-admin-units'!$I$1&lt;&gt;"y", "", IF(COUNTBLANK(K1097)=1, 'order-admin-units'!$B$1+1, VLOOKUP(K1097, ordercountry, 2))))</f>
        <v/>
      </c>
      <c r="Y1097" s="147" t="str">
        <f>IF(COUNTBLANK(D1097)=1,"",IF('order-admin-units'!$I$1&lt;&gt;"y", "", IF(COUNTBLANK(K1097:L1097)&gt;0, 'order-admin-units'!$B$2+1, VLOOKUP(K1097&amp;"@"&amp;L1097, orderadmin, 2))))</f>
        <v/>
      </c>
      <c r="Z1097" s="147" t="str">
        <f t="shared" si="123"/>
        <v/>
      </c>
      <c r="AA1097" s="147" t="str">
        <f t="shared" si="124"/>
        <v/>
      </c>
      <c r="AB1097" s="147" t="str">
        <f t="shared" si="125"/>
        <v/>
      </c>
      <c r="AC1097" s="147" t="str">
        <f t="shared" si="121"/>
        <v/>
      </c>
      <c r="AD1097" s="11" t="str">
        <f t="shared" si="126"/>
        <v/>
      </c>
      <c r="AE1097" s="11" t="str">
        <f t="array" ref="AE1097">IF(COUNTBLANK(D1097)=1,"",IF(OR($H$2="y",$H$2="m"),IF(AA1097=AA1096,IF(OR(AB1097=$AB$4:$AB1096)=FALSE,AE1096&amp;C1097,AE1096),"("&amp;C1097)&amp;IF(AA1097=AA1098,IF(OR(AB1098=$AB$4:$AB1097)=FALSE,", ",""),") "),""))</f>
        <v/>
      </c>
      <c r="AF1097" s="11" t="str">
        <f t="array" ref="AF1097">IF((COUNTBLANK(D1097)=0)*OR($H$2="y",$H$2="m"),IFERROR(LEFT(C1097, FIND(" ",C1097)-1), C1097),"")</f>
        <v/>
      </c>
      <c r="AG1097" s="11" t="str">
        <f t="array" ref="AG1097">IF(COUNTBLANK(D1097)=1,"",IF(OR($H$2="y",$H$2="m"),IF(AA1097=AA1096,IF(OR(AC1097=$AC$4:$AC1096)=FALSE,AG1096&amp;AF1097,AG1096),"("&amp;AF1097)&amp;IF(AA1097=AA1098,IF(OR(AC1098=$AC$4:$AC1097)=FALSE,", ",""),") "),""))</f>
        <v/>
      </c>
      <c r="AH1097" s="10" t="str">
        <f>IF((COUNTBLANK(D1097)=1),"",IF(D1097=D1096,AH1096,"")&amp;IF(B1096&lt;&gt;B1097,((IF(COUNTBLANK(E1097)=1,$D$3&amp;"Non-type material: "&amp;$D$3,$D$3&amp;INDEX('type-categories'!$A$2:$B$100,MATCH(E1097,'type-categories'!$A$2:$A$100,0),2)&amp;$D$3))),"")&amp;(IF(K1097&lt;&gt;K1096,$C$2&amp;UPPER(K1097)&amp;$C$2&amp;$K$3&amp;" ",(IF(B1097&lt;&gt;B1096,$C$2&amp;UPPER(K1097)&amp;$C$2&amp;$K$3&amp;" ",""))))&amp;IF((AA1097&lt;&gt;AA1098)*($H$2="y"),AD1097&amp;AE1097,IF((AA1097&lt;&gt;AA1098)*($H$2="m"),AD1097&amp;AG1097,IF(($H$2&lt;&gt;"m")*($H$2&lt;&gt;"Y"),(IF(F1097=0,"",F1097&amp;" "&amp;$F$4&amp;" "))&amp;(IF(G1097=0,"",G1097&amp;" "&amp;$G$4&amp;" "))&amp;(IF(H1097=0,"",H1097&amp;" "&amp;H$4&amp;" "))&amp;(IF(I1097=0,"",I1097&amp;" "&amp;$I$4&amp;" "))&amp;(IF(J1097=0,"",J1097&amp;" "&amp;$J$4&amp;" ")),"")))&amp;"; "&amp;IF((B1097=B1096)*(AA1097=AA1096), "same collecting data; ", IF((B1097=B1096)*(Z1096=Z1097),"same locality; ",(IF(COUNTBLANK(L1097)=1,"",$D$2&amp;L1097&amp;$L$3&amp;" "&amp;$D$2))&amp;(IF(COUNTBLANK(M1097)=1,"",$E$2&amp;M1097&amp;$E$2&amp;", "))&amp;(IF(COUNTBLANK(N1097)=1,"",N1097&amp;"; "))&amp;(IF(COUNTBLANK(O1097)=1,"",O1097&amp;"; ")))&amp;(IF(COUNTBLANK(P1097)=1,"",P1097&amp;"; "))&amp;(IF(COUNTBLANK(Q1097)=1,"",Q1097&amp;"; "))&amp;(IF(COUNTBLANK(R1097)=1,"",R1097&amp;"m, "))&amp;IF((COUNTBLANK(S1097)=0)*(S1097&lt;&gt;S1096), S1097&amp;"; ","")&amp;(IF(COUNTBLANK(U1097)=1,"",U1097&amp;"; "))&amp;(IF(COUNTBLANK(T1097)=1,"",IF(COUNTBLANK(F$2)=1,T1097&amp;"; ",T1097&amp;" "&amp;F$2&amp;"; "))))&amp;(IF(COUNTBLANK(V1097)=1,"",V1097&amp;"; "))&amp;IF((COUNTBLANK(C1097)=1),"",C1097)&amp;IF((B1097=B1098)*(K1097=K1098)*(L1097=L1098)*(M1097=M1098),IF(($H$2&lt;&gt;"m")*($H$2&lt;&gt;"Y"), " • ", IF((ISNUMBER(FIND(")",AE1097))), " • ", "")),IF((B1097=B1098)*(K1097=K1098)," • ",". ")))</f>
        <v/>
      </c>
      <c r="AI1097" s="1"/>
    </row>
    <row r="1098" spans="1:35" x14ac:dyDescent="0.25">
      <c r="A1098" s="3" t="str">
        <f t="shared" si="122"/>
        <v/>
      </c>
      <c r="B1098" s="53" t="str">
        <f t="shared" si="120"/>
        <v/>
      </c>
      <c r="C1098" s="57"/>
      <c r="D1098" s="57"/>
      <c r="E1098" s="57"/>
      <c r="F1098" s="57"/>
      <c r="G1098" s="57"/>
      <c r="H1098" s="57"/>
      <c r="I1098" s="57"/>
      <c r="J1098" s="57"/>
      <c r="K1098" s="57"/>
      <c r="L1098" s="57"/>
      <c r="M1098" s="54"/>
      <c r="N1098" s="57"/>
      <c r="O1098" s="58"/>
      <c r="P1098" s="58"/>
      <c r="Q1098" s="58"/>
      <c r="R1098" s="58"/>
      <c r="S1098" s="54"/>
      <c r="T1098" s="57"/>
      <c r="U1098" s="57"/>
      <c r="V1098" s="57"/>
      <c r="W1098" s="57"/>
      <c r="X1098" s="147" t="str">
        <f>IF(COUNTBLANK(D1098)=1,"",IF('order-admin-units'!$I$1&lt;&gt;"y", "", IF(COUNTBLANK(K1098)=1, 'order-admin-units'!$B$1+1, VLOOKUP(K1098, ordercountry, 2))))</f>
        <v/>
      </c>
      <c r="Y1098" s="147" t="str">
        <f>IF(COUNTBLANK(D1098)=1,"",IF('order-admin-units'!$I$1&lt;&gt;"y", "", IF(COUNTBLANK(K1098:L1098)&gt;0, 'order-admin-units'!$B$2+1, VLOOKUP(K1098&amp;"@"&amp;L1098, orderadmin, 2))))</f>
        <v/>
      </c>
      <c r="Z1098" s="147" t="str">
        <f t="shared" si="123"/>
        <v/>
      </c>
      <c r="AA1098" s="147" t="str">
        <f t="shared" si="124"/>
        <v/>
      </c>
      <c r="AB1098" s="147" t="str">
        <f t="shared" si="125"/>
        <v/>
      </c>
      <c r="AC1098" s="147" t="str">
        <f t="shared" si="121"/>
        <v/>
      </c>
      <c r="AD1098" s="11" t="str">
        <f t="shared" si="126"/>
        <v/>
      </c>
      <c r="AE1098" s="11" t="str">
        <f t="array" ref="AE1098">IF(COUNTBLANK(D1098)=1,"",IF(OR($H$2="y",$H$2="m"),IF(AA1098=AA1097,IF(OR(AB1098=$AB$4:$AB1097)=FALSE,AE1097&amp;C1098,AE1097),"("&amp;C1098)&amp;IF(AA1098=AA1099,IF(OR(AB1099=$AB$4:$AB1098)=FALSE,", ",""),") "),""))</f>
        <v/>
      </c>
      <c r="AF1098" s="11" t="str">
        <f t="array" ref="AF1098">IF((COUNTBLANK(D1098)=0)*OR($H$2="y",$H$2="m"),IFERROR(LEFT(C1098, FIND(" ",C1098)-1), C1098),"")</f>
        <v/>
      </c>
      <c r="AG1098" s="11" t="str">
        <f t="array" ref="AG1098">IF(COUNTBLANK(D1098)=1,"",IF(OR($H$2="y",$H$2="m"),IF(AA1098=AA1097,IF(OR(AC1098=$AC$4:$AC1097)=FALSE,AG1097&amp;AF1098,AG1097),"("&amp;AF1098)&amp;IF(AA1098=AA1099,IF(OR(AC1099=$AC$4:$AC1098)=FALSE,", ",""),") "),""))</f>
        <v/>
      </c>
      <c r="AH1098" s="10" t="str">
        <f>IF((COUNTBLANK(D1098)=1),"",IF(D1098=D1097,AH1097,"")&amp;IF(B1097&lt;&gt;B1098,((IF(COUNTBLANK(E1098)=1,$D$3&amp;"Non-type material: "&amp;$D$3,$D$3&amp;INDEX('type-categories'!$A$2:$B$100,MATCH(E1098,'type-categories'!$A$2:$A$100,0),2)&amp;$D$3))),"")&amp;(IF(K1098&lt;&gt;K1097,$C$2&amp;UPPER(K1098)&amp;$C$2&amp;$K$3&amp;" ",(IF(B1098&lt;&gt;B1097,$C$2&amp;UPPER(K1098)&amp;$C$2&amp;$K$3&amp;" ",""))))&amp;IF((AA1098&lt;&gt;AA1099)*($H$2="y"),AD1098&amp;AE1098,IF((AA1098&lt;&gt;AA1099)*($H$2="m"),AD1098&amp;AG1098,IF(($H$2&lt;&gt;"m")*($H$2&lt;&gt;"Y"),(IF(F1098=0,"",F1098&amp;" "&amp;$F$4&amp;" "))&amp;(IF(G1098=0,"",G1098&amp;" "&amp;$G$4&amp;" "))&amp;(IF(H1098=0,"",H1098&amp;" "&amp;H$4&amp;" "))&amp;(IF(I1098=0,"",I1098&amp;" "&amp;$I$4&amp;" "))&amp;(IF(J1098=0,"",J1098&amp;" "&amp;$J$4&amp;" ")),"")))&amp;"; "&amp;IF((B1098=B1097)*(AA1098=AA1097), "same collecting data; ", IF((B1098=B1097)*(Z1097=Z1098),"same locality; ",(IF(COUNTBLANK(L1098)=1,"",$D$2&amp;L1098&amp;$L$3&amp;" "&amp;$D$2))&amp;(IF(COUNTBLANK(M1098)=1,"",$E$2&amp;M1098&amp;$E$2&amp;", "))&amp;(IF(COUNTBLANK(N1098)=1,"",N1098&amp;"; "))&amp;(IF(COUNTBLANK(O1098)=1,"",O1098&amp;"; ")))&amp;(IF(COUNTBLANK(P1098)=1,"",P1098&amp;"; "))&amp;(IF(COUNTBLANK(Q1098)=1,"",Q1098&amp;"; "))&amp;(IF(COUNTBLANK(R1098)=1,"",R1098&amp;"m, "))&amp;IF((COUNTBLANK(S1098)=0)*(S1098&lt;&gt;S1097), S1098&amp;"; ","")&amp;(IF(COUNTBLANK(U1098)=1,"",U1098&amp;"; "))&amp;(IF(COUNTBLANK(T1098)=1,"",IF(COUNTBLANK(F$2)=1,T1098&amp;"; ",T1098&amp;" "&amp;F$2&amp;"; "))))&amp;(IF(COUNTBLANK(V1098)=1,"",V1098&amp;"; "))&amp;IF((COUNTBLANK(C1098)=1),"",C1098)&amp;IF((B1098=B1099)*(K1098=K1099)*(L1098=L1099)*(M1098=M1099),IF(($H$2&lt;&gt;"m")*($H$2&lt;&gt;"Y"), " • ", IF((ISNUMBER(FIND(")",AE1098))), " • ", "")),IF((B1098=B1099)*(K1098=K1099)," • ",". ")))</f>
        <v/>
      </c>
      <c r="AI1098" s="1"/>
    </row>
    <row r="1099" spans="1:35" x14ac:dyDescent="0.25">
      <c r="A1099" s="3" t="str">
        <f t="shared" si="122"/>
        <v/>
      </c>
      <c r="B1099" s="53" t="str">
        <f t="shared" si="120"/>
        <v/>
      </c>
      <c r="C1099" s="57"/>
      <c r="D1099" s="57"/>
      <c r="E1099" s="57"/>
      <c r="F1099" s="57"/>
      <c r="G1099" s="57"/>
      <c r="H1099" s="57"/>
      <c r="I1099" s="57"/>
      <c r="J1099" s="57"/>
      <c r="K1099" s="57"/>
      <c r="L1099" s="57"/>
      <c r="M1099" s="54"/>
      <c r="N1099" s="57"/>
      <c r="O1099" s="58"/>
      <c r="P1099" s="58"/>
      <c r="Q1099" s="58"/>
      <c r="R1099" s="58"/>
      <c r="S1099" s="54"/>
      <c r="T1099" s="57"/>
      <c r="U1099" s="57"/>
      <c r="V1099" s="57"/>
      <c r="W1099" s="57"/>
      <c r="X1099" s="147" t="str">
        <f>IF(COUNTBLANK(D1099)=1,"",IF('order-admin-units'!$I$1&lt;&gt;"y", "", IF(COUNTBLANK(K1099)=1, 'order-admin-units'!$B$1+1, VLOOKUP(K1099, ordercountry, 2))))</f>
        <v/>
      </c>
      <c r="Y1099" s="147" t="str">
        <f>IF(COUNTBLANK(D1099)=1,"",IF('order-admin-units'!$I$1&lt;&gt;"y", "", IF(COUNTBLANK(K1099:L1099)&gt;0, 'order-admin-units'!$B$2+1, VLOOKUP(K1099&amp;"@"&amp;L1099, orderadmin, 2))))</f>
        <v/>
      </c>
      <c r="Z1099" s="147" t="str">
        <f t="shared" si="123"/>
        <v/>
      </c>
      <c r="AA1099" s="147" t="str">
        <f t="shared" si="124"/>
        <v/>
      </c>
      <c r="AB1099" s="147" t="str">
        <f t="shared" si="125"/>
        <v/>
      </c>
      <c r="AC1099" s="147" t="str">
        <f t="shared" si="121"/>
        <v/>
      </c>
      <c r="AD1099" s="11" t="str">
        <f t="shared" si="126"/>
        <v/>
      </c>
      <c r="AE1099" s="11" t="str">
        <f t="array" ref="AE1099">IF(COUNTBLANK(D1099)=1,"",IF(OR($H$2="y",$H$2="m"),IF(AA1099=AA1098,IF(OR(AB1099=$AB$4:$AB1098)=FALSE,AE1098&amp;C1099,AE1098),"("&amp;C1099)&amp;IF(AA1099=AA1100,IF(OR(AB1100=$AB$4:$AB1099)=FALSE,", ",""),") "),""))</f>
        <v/>
      </c>
      <c r="AF1099" s="11" t="str">
        <f t="array" ref="AF1099">IF((COUNTBLANK(D1099)=0)*OR($H$2="y",$H$2="m"),IFERROR(LEFT(C1099, FIND(" ",C1099)-1), C1099),"")</f>
        <v/>
      </c>
      <c r="AG1099" s="11" t="str">
        <f t="array" ref="AG1099">IF(COUNTBLANK(D1099)=1,"",IF(OR($H$2="y",$H$2="m"),IF(AA1099=AA1098,IF(OR(AC1099=$AC$4:$AC1098)=FALSE,AG1098&amp;AF1099,AG1098),"("&amp;AF1099)&amp;IF(AA1099=AA1100,IF(OR(AC1100=$AC$4:$AC1099)=FALSE,", ",""),") "),""))</f>
        <v/>
      </c>
      <c r="AH1099" s="10" t="str">
        <f>IF((COUNTBLANK(D1099)=1),"",IF(D1099=D1098,AH1098,"")&amp;IF(B1098&lt;&gt;B1099,((IF(COUNTBLANK(E1099)=1,$D$3&amp;"Non-type material: "&amp;$D$3,$D$3&amp;INDEX('type-categories'!$A$2:$B$100,MATCH(E1099,'type-categories'!$A$2:$A$100,0),2)&amp;$D$3))),"")&amp;(IF(K1099&lt;&gt;K1098,$C$2&amp;UPPER(K1099)&amp;$C$2&amp;$K$3&amp;" ",(IF(B1099&lt;&gt;B1098,$C$2&amp;UPPER(K1099)&amp;$C$2&amp;$K$3&amp;" ",""))))&amp;IF((AA1099&lt;&gt;AA1100)*($H$2="y"),AD1099&amp;AE1099,IF((AA1099&lt;&gt;AA1100)*($H$2="m"),AD1099&amp;AG1099,IF(($H$2&lt;&gt;"m")*($H$2&lt;&gt;"Y"),(IF(F1099=0,"",F1099&amp;" "&amp;$F$4&amp;" "))&amp;(IF(G1099=0,"",G1099&amp;" "&amp;$G$4&amp;" "))&amp;(IF(H1099=0,"",H1099&amp;" "&amp;H$4&amp;" "))&amp;(IF(I1099=0,"",I1099&amp;" "&amp;$I$4&amp;" "))&amp;(IF(J1099=0,"",J1099&amp;" "&amp;$J$4&amp;" ")),"")))&amp;"; "&amp;IF((B1099=B1098)*(AA1099=AA1098), "same collecting data; ", IF((B1099=B1098)*(Z1098=Z1099),"same locality; ",(IF(COUNTBLANK(L1099)=1,"",$D$2&amp;L1099&amp;$L$3&amp;" "&amp;$D$2))&amp;(IF(COUNTBLANK(M1099)=1,"",$E$2&amp;M1099&amp;$E$2&amp;", "))&amp;(IF(COUNTBLANK(N1099)=1,"",N1099&amp;"; "))&amp;(IF(COUNTBLANK(O1099)=1,"",O1099&amp;"; ")))&amp;(IF(COUNTBLANK(P1099)=1,"",P1099&amp;"; "))&amp;(IF(COUNTBLANK(Q1099)=1,"",Q1099&amp;"; "))&amp;(IF(COUNTBLANK(R1099)=1,"",R1099&amp;"m, "))&amp;IF((COUNTBLANK(S1099)=0)*(S1099&lt;&gt;S1098), S1099&amp;"; ","")&amp;(IF(COUNTBLANK(U1099)=1,"",U1099&amp;"; "))&amp;(IF(COUNTBLANK(T1099)=1,"",IF(COUNTBLANK(F$2)=1,T1099&amp;"; ",T1099&amp;" "&amp;F$2&amp;"; "))))&amp;(IF(COUNTBLANK(V1099)=1,"",V1099&amp;"; "))&amp;IF((COUNTBLANK(C1099)=1),"",C1099)&amp;IF((B1099=B1100)*(K1099=K1100)*(L1099=L1100)*(M1099=M1100),IF(($H$2&lt;&gt;"m")*($H$2&lt;&gt;"Y"), " • ", IF((ISNUMBER(FIND(")",AE1099))), " • ", "")),IF((B1099=B1100)*(K1099=K1100)," • ",". ")))</f>
        <v/>
      </c>
      <c r="AI1099" s="1"/>
    </row>
    <row r="1100" spans="1:35" x14ac:dyDescent="0.25">
      <c r="A1100" s="3" t="str">
        <f t="shared" si="122"/>
        <v/>
      </c>
      <c r="B1100" s="53" t="str">
        <f t="shared" si="120"/>
        <v/>
      </c>
      <c r="C1100" s="57"/>
      <c r="D1100" s="57"/>
      <c r="E1100" s="57"/>
      <c r="F1100" s="57"/>
      <c r="G1100" s="57"/>
      <c r="H1100" s="57"/>
      <c r="I1100" s="57"/>
      <c r="J1100" s="57"/>
      <c r="K1100" s="57"/>
      <c r="L1100" s="57"/>
      <c r="M1100" s="54"/>
      <c r="N1100" s="57"/>
      <c r="O1100" s="58"/>
      <c r="P1100" s="58"/>
      <c r="Q1100" s="58"/>
      <c r="R1100" s="58"/>
      <c r="S1100" s="54"/>
      <c r="T1100" s="57"/>
      <c r="U1100" s="57"/>
      <c r="V1100" s="57"/>
      <c r="W1100" s="57"/>
      <c r="X1100" s="147" t="str">
        <f>IF(COUNTBLANK(D1100)=1,"",IF('order-admin-units'!$I$1&lt;&gt;"y", "", IF(COUNTBLANK(K1100)=1, 'order-admin-units'!$B$1+1, VLOOKUP(K1100, ordercountry, 2))))</f>
        <v/>
      </c>
      <c r="Y1100" s="147" t="str">
        <f>IF(COUNTBLANK(D1100)=1,"",IF('order-admin-units'!$I$1&lt;&gt;"y", "", IF(COUNTBLANK(K1100:L1100)&gt;0, 'order-admin-units'!$B$2+1, VLOOKUP(K1100&amp;"@"&amp;L1100, orderadmin, 2))))</f>
        <v/>
      </c>
      <c r="Z1100" s="147" t="str">
        <f t="shared" si="123"/>
        <v/>
      </c>
      <c r="AA1100" s="147" t="str">
        <f t="shared" si="124"/>
        <v/>
      </c>
      <c r="AB1100" s="147" t="str">
        <f t="shared" si="125"/>
        <v/>
      </c>
      <c r="AC1100" s="147" t="str">
        <f t="shared" si="121"/>
        <v/>
      </c>
      <c r="AD1100" s="11" t="str">
        <f t="shared" si="126"/>
        <v/>
      </c>
      <c r="AE1100" s="11" t="str">
        <f t="array" ref="AE1100">IF(COUNTBLANK(D1100)=1,"",IF(OR($H$2="y",$H$2="m"),IF(AA1100=AA1099,IF(OR(AB1100=$AB$4:$AB1099)=FALSE,AE1099&amp;C1100,AE1099),"("&amp;C1100)&amp;IF(AA1100=AA1101,IF(OR(AB1101=$AB$4:$AB1100)=FALSE,", ",""),") "),""))</f>
        <v/>
      </c>
      <c r="AF1100" s="11" t="str">
        <f t="array" ref="AF1100">IF((COUNTBLANK(D1100)=0)*OR($H$2="y",$H$2="m"),IFERROR(LEFT(C1100, FIND(" ",C1100)-1), C1100),"")</f>
        <v/>
      </c>
      <c r="AG1100" s="11" t="str">
        <f t="array" ref="AG1100">IF(COUNTBLANK(D1100)=1,"",IF(OR($H$2="y",$H$2="m"),IF(AA1100=AA1099,IF(OR(AC1100=$AC$4:$AC1099)=FALSE,AG1099&amp;AF1100,AG1099),"("&amp;AF1100)&amp;IF(AA1100=AA1101,IF(OR(AC1101=$AC$4:$AC1100)=FALSE,", ",""),") "),""))</f>
        <v/>
      </c>
      <c r="AH1100" s="10" t="str">
        <f>IF((COUNTBLANK(D1100)=1),"",IF(D1100=D1099,AH1099,"")&amp;IF(B1099&lt;&gt;B1100,((IF(COUNTBLANK(E1100)=1,$D$3&amp;"Non-type material: "&amp;$D$3,$D$3&amp;INDEX('type-categories'!$A$2:$B$100,MATCH(E1100,'type-categories'!$A$2:$A$100,0),2)&amp;$D$3))),"")&amp;(IF(K1100&lt;&gt;K1099,$C$2&amp;UPPER(K1100)&amp;$C$2&amp;$K$3&amp;" ",(IF(B1100&lt;&gt;B1099,$C$2&amp;UPPER(K1100)&amp;$C$2&amp;$K$3&amp;" ",""))))&amp;IF((AA1100&lt;&gt;AA1101)*($H$2="y"),AD1100&amp;AE1100,IF((AA1100&lt;&gt;AA1101)*($H$2="m"),AD1100&amp;AG1100,IF(($H$2&lt;&gt;"m")*($H$2&lt;&gt;"Y"),(IF(F1100=0,"",F1100&amp;" "&amp;$F$4&amp;" "))&amp;(IF(G1100=0,"",G1100&amp;" "&amp;$G$4&amp;" "))&amp;(IF(H1100=0,"",H1100&amp;" "&amp;H$4&amp;" "))&amp;(IF(I1100=0,"",I1100&amp;" "&amp;$I$4&amp;" "))&amp;(IF(J1100=0,"",J1100&amp;" "&amp;$J$4&amp;" ")),"")))&amp;"; "&amp;IF((B1100=B1099)*(AA1100=AA1099), "same collecting data; ", IF((B1100=B1099)*(Z1099=Z1100),"same locality; ",(IF(COUNTBLANK(L1100)=1,"",$D$2&amp;L1100&amp;$L$3&amp;" "&amp;$D$2))&amp;(IF(COUNTBLANK(M1100)=1,"",$E$2&amp;M1100&amp;$E$2&amp;", "))&amp;(IF(COUNTBLANK(N1100)=1,"",N1100&amp;"; "))&amp;(IF(COUNTBLANK(O1100)=1,"",O1100&amp;"; ")))&amp;(IF(COUNTBLANK(P1100)=1,"",P1100&amp;"; "))&amp;(IF(COUNTBLANK(Q1100)=1,"",Q1100&amp;"; "))&amp;(IF(COUNTBLANK(R1100)=1,"",R1100&amp;"m, "))&amp;IF((COUNTBLANK(S1100)=0)*(S1100&lt;&gt;S1099), S1100&amp;"; ","")&amp;(IF(COUNTBLANK(U1100)=1,"",U1100&amp;"; "))&amp;(IF(COUNTBLANK(T1100)=1,"",IF(COUNTBLANK(F$2)=1,T1100&amp;"; ",T1100&amp;" "&amp;F$2&amp;"; "))))&amp;(IF(COUNTBLANK(V1100)=1,"",V1100&amp;"; "))&amp;IF((COUNTBLANK(C1100)=1),"",C1100)&amp;IF((B1100=B1101)*(K1100=K1101)*(L1100=L1101)*(M1100=M1101),IF(($H$2&lt;&gt;"m")*($H$2&lt;&gt;"Y"), " • ", IF((ISNUMBER(FIND(")",AE1100))), " • ", "")),IF((B1100=B1101)*(K1100=K1101)," • ",". ")))</f>
        <v/>
      </c>
      <c r="AI1100" s="1"/>
    </row>
    <row r="1101" spans="1:35" x14ac:dyDescent="0.25">
      <c r="A1101" s="3" t="str">
        <f t="shared" si="122"/>
        <v/>
      </c>
      <c r="B1101" s="53" t="str">
        <f t="shared" si="120"/>
        <v/>
      </c>
      <c r="C1101" s="57"/>
      <c r="D1101" s="57"/>
      <c r="E1101" s="57"/>
      <c r="F1101" s="57"/>
      <c r="G1101" s="57"/>
      <c r="H1101" s="57"/>
      <c r="I1101" s="57"/>
      <c r="J1101" s="57"/>
      <c r="K1101" s="57"/>
      <c r="L1101" s="57"/>
      <c r="M1101" s="54"/>
      <c r="N1101" s="57"/>
      <c r="O1101" s="58"/>
      <c r="P1101" s="58"/>
      <c r="Q1101" s="58"/>
      <c r="R1101" s="58"/>
      <c r="S1101" s="54"/>
      <c r="T1101" s="57"/>
      <c r="U1101" s="57"/>
      <c r="V1101" s="57"/>
      <c r="W1101" s="57"/>
      <c r="X1101" s="147" t="str">
        <f>IF(COUNTBLANK(D1101)=1,"",IF('order-admin-units'!$I$1&lt;&gt;"y", "", IF(COUNTBLANK(K1101)=1, 'order-admin-units'!$B$1+1, VLOOKUP(K1101, ordercountry, 2))))</f>
        <v/>
      </c>
      <c r="Y1101" s="147" t="str">
        <f>IF(COUNTBLANK(D1101)=1,"",IF('order-admin-units'!$I$1&lt;&gt;"y", "", IF(COUNTBLANK(K1101:L1101)&gt;0, 'order-admin-units'!$B$2+1, VLOOKUP(K1101&amp;"@"&amp;L1101, orderadmin, 2))))</f>
        <v/>
      </c>
      <c r="Z1101" s="147" t="str">
        <f t="shared" si="123"/>
        <v/>
      </c>
      <c r="AA1101" s="147" t="str">
        <f t="shared" si="124"/>
        <v/>
      </c>
      <c r="AB1101" s="147" t="str">
        <f t="shared" si="125"/>
        <v/>
      </c>
      <c r="AC1101" s="147" t="str">
        <f t="shared" si="121"/>
        <v/>
      </c>
      <c r="AD1101" s="11" t="str">
        <f t="shared" si="126"/>
        <v/>
      </c>
      <c r="AE1101" s="11" t="str">
        <f t="array" ref="AE1101">IF(COUNTBLANK(D1101)=1,"",IF(OR($H$2="y",$H$2="m"),IF(AA1101=AA1100,IF(OR(AB1101=$AB$4:$AB1100)=FALSE,AE1100&amp;C1101,AE1100),"("&amp;C1101)&amp;IF(AA1101=AA1102,IF(OR(AB1102=$AB$4:$AB1101)=FALSE,", ",""),") "),""))</f>
        <v/>
      </c>
      <c r="AF1101" s="11" t="str">
        <f t="array" ref="AF1101">IF((COUNTBLANK(D1101)=0)*OR($H$2="y",$H$2="m"),IFERROR(LEFT(C1101, FIND(" ",C1101)-1), C1101),"")</f>
        <v/>
      </c>
      <c r="AG1101" s="11" t="str">
        <f t="array" ref="AG1101">IF(COUNTBLANK(D1101)=1,"",IF(OR($H$2="y",$H$2="m"),IF(AA1101=AA1100,IF(OR(AC1101=$AC$4:$AC1100)=FALSE,AG1100&amp;AF1101,AG1100),"("&amp;AF1101)&amp;IF(AA1101=AA1102,IF(OR(AC1102=$AC$4:$AC1101)=FALSE,", ",""),") "),""))</f>
        <v/>
      </c>
      <c r="AH1101" s="10" t="str">
        <f>IF((COUNTBLANK(D1101)=1),"",IF(D1101=D1100,AH1100,"")&amp;IF(B1100&lt;&gt;B1101,((IF(COUNTBLANK(E1101)=1,$D$3&amp;"Non-type material: "&amp;$D$3,$D$3&amp;INDEX('type-categories'!$A$2:$B$100,MATCH(E1101,'type-categories'!$A$2:$A$100,0),2)&amp;$D$3))),"")&amp;(IF(K1101&lt;&gt;K1100,$C$2&amp;UPPER(K1101)&amp;$C$2&amp;$K$3&amp;" ",(IF(B1101&lt;&gt;B1100,$C$2&amp;UPPER(K1101)&amp;$C$2&amp;$K$3&amp;" ",""))))&amp;IF((AA1101&lt;&gt;AA1102)*($H$2="y"),AD1101&amp;AE1101,IF((AA1101&lt;&gt;AA1102)*($H$2="m"),AD1101&amp;AG1101,IF(($H$2&lt;&gt;"m")*($H$2&lt;&gt;"Y"),(IF(F1101=0,"",F1101&amp;" "&amp;$F$4&amp;" "))&amp;(IF(G1101=0,"",G1101&amp;" "&amp;$G$4&amp;" "))&amp;(IF(H1101=0,"",H1101&amp;" "&amp;H$4&amp;" "))&amp;(IF(I1101=0,"",I1101&amp;" "&amp;$I$4&amp;" "))&amp;(IF(J1101=0,"",J1101&amp;" "&amp;$J$4&amp;" ")),"")))&amp;"; "&amp;IF((B1101=B1100)*(AA1101=AA1100), "same collecting data; ", IF((B1101=B1100)*(Z1100=Z1101),"same locality; ",(IF(COUNTBLANK(L1101)=1,"",$D$2&amp;L1101&amp;$L$3&amp;" "&amp;$D$2))&amp;(IF(COUNTBLANK(M1101)=1,"",$E$2&amp;M1101&amp;$E$2&amp;", "))&amp;(IF(COUNTBLANK(N1101)=1,"",N1101&amp;"; "))&amp;(IF(COUNTBLANK(O1101)=1,"",O1101&amp;"; ")))&amp;(IF(COUNTBLANK(P1101)=1,"",P1101&amp;"; "))&amp;(IF(COUNTBLANK(Q1101)=1,"",Q1101&amp;"; "))&amp;(IF(COUNTBLANK(R1101)=1,"",R1101&amp;"m, "))&amp;IF((COUNTBLANK(S1101)=0)*(S1101&lt;&gt;S1100), S1101&amp;"; ","")&amp;(IF(COUNTBLANK(U1101)=1,"",U1101&amp;"; "))&amp;(IF(COUNTBLANK(T1101)=1,"",IF(COUNTBLANK(F$2)=1,T1101&amp;"; ",T1101&amp;" "&amp;F$2&amp;"; "))))&amp;(IF(COUNTBLANK(V1101)=1,"",V1101&amp;"; "))&amp;IF((COUNTBLANK(C1101)=1),"",C1101)&amp;IF((B1101=B1102)*(K1101=K1102)*(L1101=L1102)*(M1101=M1102),IF(($H$2&lt;&gt;"m")*($H$2&lt;&gt;"Y"), " • ", IF((ISNUMBER(FIND(")",AE1101))), " • ", "")),IF((B1101=B1102)*(K1101=K1102)," • ",". ")))</f>
        <v/>
      </c>
      <c r="AI1101" s="1"/>
    </row>
    <row r="1102" spans="1:35" x14ac:dyDescent="0.25">
      <c r="A1102" s="3" t="str">
        <f t="shared" si="122"/>
        <v/>
      </c>
      <c r="B1102" s="53" t="str">
        <f t="shared" si="120"/>
        <v/>
      </c>
      <c r="C1102" s="57"/>
      <c r="D1102" s="57"/>
      <c r="E1102" s="57"/>
      <c r="F1102" s="57"/>
      <c r="G1102" s="57"/>
      <c r="H1102" s="57"/>
      <c r="I1102" s="57"/>
      <c r="J1102" s="57"/>
      <c r="K1102" s="57"/>
      <c r="L1102" s="57"/>
      <c r="M1102" s="54"/>
      <c r="N1102" s="57"/>
      <c r="O1102" s="58"/>
      <c r="P1102" s="58"/>
      <c r="Q1102" s="58"/>
      <c r="R1102" s="58"/>
      <c r="S1102" s="54"/>
      <c r="T1102" s="57"/>
      <c r="U1102" s="57"/>
      <c r="V1102" s="57"/>
      <c r="W1102" s="57"/>
      <c r="X1102" s="147" t="str">
        <f>IF(COUNTBLANK(D1102)=1,"",IF('order-admin-units'!$I$1&lt;&gt;"y", "", IF(COUNTBLANK(K1102)=1, 'order-admin-units'!$B$1+1, VLOOKUP(K1102, ordercountry, 2))))</f>
        <v/>
      </c>
      <c r="Y1102" s="147" t="str">
        <f>IF(COUNTBLANK(D1102)=1,"",IF('order-admin-units'!$I$1&lt;&gt;"y", "", IF(COUNTBLANK(K1102:L1102)&gt;0, 'order-admin-units'!$B$2+1, VLOOKUP(K1102&amp;"@"&amp;L1102, orderadmin, 2))))</f>
        <v/>
      </c>
      <c r="Z1102" s="147" t="str">
        <f t="shared" si="123"/>
        <v/>
      </c>
      <c r="AA1102" s="147" t="str">
        <f t="shared" si="124"/>
        <v/>
      </c>
      <c r="AB1102" s="147" t="str">
        <f t="shared" si="125"/>
        <v/>
      </c>
      <c r="AC1102" s="147" t="str">
        <f t="shared" si="121"/>
        <v/>
      </c>
      <c r="AD1102" s="11" t="str">
        <f t="shared" si="126"/>
        <v/>
      </c>
      <c r="AE1102" s="11" t="str">
        <f t="array" ref="AE1102">IF(COUNTBLANK(D1102)=1,"",IF(OR($H$2="y",$H$2="m"),IF(AA1102=AA1101,IF(OR(AB1102=$AB$4:$AB1101)=FALSE,AE1101&amp;C1102,AE1101),"("&amp;C1102)&amp;IF(AA1102=AA1103,IF(OR(AB1103=$AB$4:$AB1102)=FALSE,", ",""),") "),""))</f>
        <v/>
      </c>
      <c r="AF1102" s="11" t="str">
        <f t="array" ref="AF1102">IF((COUNTBLANK(D1102)=0)*OR($H$2="y",$H$2="m"),IFERROR(LEFT(C1102, FIND(" ",C1102)-1), C1102),"")</f>
        <v/>
      </c>
      <c r="AG1102" s="11" t="str">
        <f t="array" ref="AG1102">IF(COUNTBLANK(D1102)=1,"",IF(OR($H$2="y",$H$2="m"),IF(AA1102=AA1101,IF(OR(AC1102=$AC$4:$AC1101)=FALSE,AG1101&amp;AF1102,AG1101),"("&amp;AF1102)&amp;IF(AA1102=AA1103,IF(OR(AC1103=$AC$4:$AC1102)=FALSE,", ",""),") "),""))</f>
        <v/>
      </c>
      <c r="AH1102" s="10" t="str">
        <f>IF((COUNTBLANK(D1102)=1),"",IF(D1102=D1101,AH1101,"")&amp;IF(B1101&lt;&gt;B1102,((IF(COUNTBLANK(E1102)=1,$D$3&amp;"Non-type material: "&amp;$D$3,$D$3&amp;INDEX('type-categories'!$A$2:$B$100,MATCH(E1102,'type-categories'!$A$2:$A$100,0),2)&amp;$D$3))),"")&amp;(IF(K1102&lt;&gt;K1101,$C$2&amp;UPPER(K1102)&amp;$C$2&amp;$K$3&amp;" ",(IF(B1102&lt;&gt;B1101,$C$2&amp;UPPER(K1102)&amp;$C$2&amp;$K$3&amp;" ",""))))&amp;IF((AA1102&lt;&gt;AA1103)*($H$2="y"),AD1102&amp;AE1102,IF((AA1102&lt;&gt;AA1103)*($H$2="m"),AD1102&amp;AG1102,IF(($H$2&lt;&gt;"m")*($H$2&lt;&gt;"Y"),(IF(F1102=0,"",F1102&amp;" "&amp;$F$4&amp;" "))&amp;(IF(G1102=0,"",G1102&amp;" "&amp;$G$4&amp;" "))&amp;(IF(H1102=0,"",H1102&amp;" "&amp;H$4&amp;" "))&amp;(IF(I1102=0,"",I1102&amp;" "&amp;$I$4&amp;" "))&amp;(IF(J1102=0,"",J1102&amp;" "&amp;$J$4&amp;" ")),"")))&amp;"; "&amp;IF((B1102=B1101)*(AA1102=AA1101), "same collecting data; ", IF((B1102=B1101)*(Z1101=Z1102),"same locality; ",(IF(COUNTBLANK(L1102)=1,"",$D$2&amp;L1102&amp;$L$3&amp;" "&amp;$D$2))&amp;(IF(COUNTBLANK(M1102)=1,"",$E$2&amp;M1102&amp;$E$2&amp;", "))&amp;(IF(COUNTBLANK(N1102)=1,"",N1102&amp;"; "))&amp;(IF(COUNTBLANK(O1102)=1,"",O1102&amp;"; ")))&amp;(IF(COUNTBLANK(P1102)=1,"",P1102&amp;"; "))&amp;(IF(COUNTBLANK(Q1102)=1,"",Q1102&amp;"; "))&amp;(IF(COUNTBLANK(R1102)=1,"",R1102&amp;"m, "))&amp;IF((COUNTBLANK(S1102)=0)*(S1102&lt;&gt;S1101), S1102&amp;"; ","")&amp;(IF(COUNTBLANK(U1102)=1,"",U1102&amp;"; "))&amp;(IF(COUNTBLANK(T1102)=1,"",IF(COUNTBLANK(F$2)=1,T1102&amp;"; ",T1102&amp;" "&amp;F$2&amp;"; "))))&amp;(IF(COUNTBLANK(V1102)=1,"",V1102&amp;"; "))&amp;IF((COUNTBLANK(C1102)=1),"",C1102)&amp;IF((B1102=B1103)*(K1102=K1103)*(L1102=L1103)*(M1102=M1103),IF(($H$2&lt;&gt;"m")*($H$2&lt;&gt;"Y"), " • ", IF((ISNUMBER(FIND(")",AE1102))), " • ", "")),IF((B1102=B1103)*(K1102=K1103)," • ",". ")))</f>
        <v/>
      </c>
      <c r="AI1102" s="1"/>
    </row>
    <row r="1103" spans="1:35" x14ac:dyDescent="0.25">
      <c r="A1103" s="3" t="str">
        <f t="shared" si="122"/>
        <v/>
      </c>
      <c r="B1103" s="53" t="str">
        <f t="shared" si="120"/>
        <v/>
      </c>
      <c r="C1103" s="57"/>
      <c r="D1103" s="57"/>
      <c r="E1103" s="57"/>
      <c r="F1103" s="57"/>
      <c r="G1103" s="57"/>
      <c r="H1103" s="57"/>
      <c r="I1103" s="57"/>
      <c r="J1103" s="57"/>
      <c r="K1103" s="57"/>
      <c r="L1103" s="57"/>
      <c r="M1103" s="54"/>
      <c r="N1103" s="57"/>
      <c r="O1103" s="58"/>
      <c r="P1103" s="58"/>
      <c r="Q1103" s="58"/>
      <c r="R1103" s="58"/>
      <c r="S1103" s="54"/>
      <c r="T1103" s="57"/>
      <c r="U1103" s="57"/>
      <c r="V1103" s="57"/>
      <c r="W1103" s="57"/>
      <c r="X1103" s="147" t="str">
        <f>IF(COUNTBLANK(D1103)=1,"",IF('order-admin-units'!$I$1&lt;&gt;"y", "", IF(COUNTBLANK(K1103)=1, 'order-admin-units'!$B$1+1, VLOOKUP(K1103, ordercountry, 2))))</f>
        <v/>
      </c>
      <c r="Y1103" s="147" t="str">
        <f>IF(COUNTBLANK(D1103)=1,"",IF('order-admin-units'!$I$1&lt;&gt;"y", "", IF(COUNTBLANK(K1103:L1103)&gt;0, 'order-admin-units'!$B$2+1, VLOOKUP(K1103&amp;"@"&amp;L1103, orderadmin, 2))))</f>
        <v/>
      </c>
      <c r="Z1103" s="147" t="str">
        <f t="shared" si="123"/>
        <v/>
      </c>
      <c r="AA1103" s="147" t="str">
        <f t="shared" si="124"/>
        <v/>
      </c>
      <c r="AB1103" s="147" t="str">
        <f t="shared" si="125"/>
        <v/>
      </c>
      <c r="AC1103" s="147" t="str">
        <f t="shared" si="121"/>
        <v/>
      </c>
      <c r="AD1103" s="11" t="str">
        <f t="shared" si="126"/>
        <v/>
      </c>
      <c r="AE1103" s="11" t="str">
        <f t="array" ref="AE1103">IF(COUNTBLANK(D1103)=1,"",IF(OR($H$2="y",$H$2="m"),IF(AA1103=AA1102,IF(OR(AB1103=$AB$4:$AB1102)=FALSE,AE1102&amp;C1103,AE1102),"("&amp;C1103)&amp;IF(AA1103=AA1104,IF(OR(AB1104=$AB$4:$AB1103)=FALSE,", ",""),") "),""))</f>
        <v/>
      </c>
      <c r="AF1103" s="11" t="str">
        <f t="array" ref="AF1103">IF((COUNTBLANK(D1103)=0)*OR($H$2="y",$H$2="m"),IFERROR(LEFT(C1103, FIND(" ",C1103)-1), C1103),"")</f>
        <v/>
      </c>
      <c r="AG1103" s="11" t="str">
        <f t="array" ref="AG1103">IF(COUNTBLANK(D1103)=1,"",IF(OR($H$2="y",$H$2="m"),IF(AA1103=AA1102,IF(OR(AC1103=$AC$4:$AC1102)=FALSE,AG1102&amp;AF1103,AG1102),"("&amp;AF1103)&amp;IF(AA1103=AA1104,IF(OR(AC1104=$AC$4:$AC1103)=FALSE,", ",""),") "),""))</f>
        <v/>
      </c>
      <c r="AH1103" s="10" t="str">
        <f>IF((COUNTBLANK(D1103)=1),"",IF(D1103=D1102,AH1102,"")&amp;IF(B1102&lt;&gt;B1103,((IF(COUNTBLANK(E1103)=1,$D$3&amp;"Non-type material: "&amp;$D$3,$D$3&amp;INDEX('type-categories'!$A$2:$B$100,MATCH(E1103,'type-categories'!$A$2:$A$100,0),2)&amp;$D$3))),"")&amp;(IF(K1103&lt;&gt;K1102,$C$2&amp;UPPER(K1103)&amp;$C$2&amp;$K$3&amp;" ",(IF(B1103&lt;&gt;B1102,$C$2&amp;UPPER(K1103)&amp;$C$2&amp;$K$3&amp;" ",""))))&amp;IF((AA1103&lt;&gt;AA1104)*($H$2="y"),AD1103&amp;AE1103,IF((AA1103&lt;&gt;AA1104)*($H$2="m"),AD1103&amp;AG1103,IF(($H$2&lt;&gt;"m")*($H$2&lt;&gt;"Y"),(IF(F1103=0,"",F1103&amp;" "&amp;$F$4&amp;" "))&amp;(IF(G1103=0,"",G1103&amp;" "&amp;$G$4&amp;" "))&amp;(IF(H1103=0,"",H1103&amp;" "&amp;H$4&amp;" "))&amp;(IF(I1103=0,"",I1103&amp;" "&amp;$I$4&amp;" "))&amp;(IF(J1103=0,"",J1103&amp;" "&amp;$J$4&amp;" ")),"")))&amp;"; "&amp;IF((B1103=B1102)*(AA1103=AA1102), "same collecting data; ", IF((B1103=B1102)*(Z1102=Z1103),"same locality; ",(IF(COUNTBLANK(L1103)=1,"",$D$2&amp;L1103&amp;$L$3&amp;" "&amp;$D$2))&amp;(IF(COUNTBLANK(M1103)=1,"",$E$2&amp;M1103&amp;$E$2&amp;", "))&amp;(IF(COUNTBLANK(N1103)=1,"",N1103&amp;"; "))&amp;(IF(COUNTBLANK(O1103)=1,"",O1103&amp;"; ")))&amp;(IF(COUNTBLANK(P1103)=1,"",P1103&amp;"; "))&amp;(IF(COUNTBLANK(Q1103)=1,"",Q1103&amp;"; "))&amp;(IF(COUNTBLANK(R1103)=1,"",R1103&amp;"m, "))&amp;IF((COUNTBLANK(S1103)=0)*(S1103&lt;&gt;S1102), S1103&amp;"; ","")&amp;(IF(COUNTBLANK(U1103)=1,"",U1103&amp;"; "))&amp;(IF(COUNTBLANK(T1103)=1,"",IF(COUNTBLANK(F$2)=1,T1103&amp;"; ",T1103&amp;" "&amp;F$2&amp;"; "))))&amp;(IF(COUNTBLANK(V1103)=1,"",V1103&amp;"; "))&amp;IF((COUNTBLANK(C1103)=1),"",C1103)&amp;IF((B1103=B1104)*(K1103=K1104)*(L1103=L1104)*(M1103=M1104),IF(($H$2&lt;&gt;"m")*($H$2&lt;&gt;"Y"), " • ", IF((ISNUMBER(FIND(")",AE1103))), " • ", "")),IF((B1103=B1104)*(K1103=K1104)," • ",". ")))</f>
        <v/>
      </c>
      <c r="AI1103" s="1"/>
    </row>
    <row r="1104" spans="1:35" x14ac:dyDescent="0.25">
      <c r="A1104" s="3" t="str">
        <f t="shared" si="122"/>
        <v/>
      </c>
      <c r="B1104" s="53" t="str">
        <f t="shared" si="120"/>
        <v/>
      </c>
      <c r="C1104" s="57"/>
      <c r="D1104" s="57"/>
      <c r="E1104" s="57"/>
      <c r="F1104" s="57"/>
      <c r="G1104" s="57"/>
      <c r="H1104" s="57"/>
      <c r="I1104" s="57"/>
      <c r="J1104" s="57"/>
      <c r="K1104" s="57"/>
      <c r="L1104" s="57"/>
      <c r="M1104" s="54"/>
      <c r="N1104" s="57"/>
      <c r="O1104" s="58"/>
      <c r="P1104" s="58"/>
      <c r="Q1104" s="58"/>
      <c r="R1104" s="58"/>
      <c r="S1104" s="54"/>
      <c r="T1104" s="57"/>
      <c r="U1104" s="57"/>
      <c r="V1104" s="57"/>
      <c r="W1104" s="57"/>
      <c r="X1104" s="147" t="str">
        <f>IF(COUNTBLANK(D1104)=1,"",IF('order-admin-units'!$I$1&lt;&gt;"y", "", IF(COUNTBLANK(K1104)=1, 'order-admin-units'!$B$1+1, VLOOKUP(K1104, ordercountry, 2))))</f>
        <v/>
      </c>
      <c r="Y1104" s="147" t="str">
        <f>IF(COUNTBLANK(D1104)=1,"",IF('order-admin-units'!$I$1&lt;&gt;"y", "", IF(COUNTBLANK(K1104:L1104)&gt;0, 'order-admin-units'!$B$2+1, VLOOKUP(K1104&amp;"@"&amp;L1104, orderadmin, 2))))</f>
        <v/>
      </c>
      <c r="Z1104" s="147" t="str">
        <f t="shared" si="123"/>
        <v/>
      </c>
      <c r="AA1104" s="147" t="str">
        <f t="shared" si="124"/>
        <v/>
      </c>
      <c r="AB1104" s="147" t="str">
        <f t="shared" si="125"/>
        <v/>
      </c>
      <c r="AC1104" s="147" t="str">
        <f t="shared" si="121"/>
        <v/>
      </c>
      <c r="AD1104" s="11" t="str">
        <f t="shared" si="126"/>
        <v/>
      </c>
      <c r="AE1104" s="11" t="str">
        <f t="array" ref="AE1104">IF(COUNTBLANK(D1104)=1,"",IF(OR($H$2="y",$H$2="m"),IF(AA1104=AA1103,IF(OR(AB1104=$AB$4:$AB1103)=FALSE,AE1103&amp;C1104,AE1103),"("&amp;C1104)&amp;IF(AA1104=AA1105,IF(OR(AB1105=$AB$4:$AB1104)=FALSE,", ",""),") "),""))</f>
        <v/>
      </c>
      <c r="AF1104" s="11" t="str">
        <f t="array" ref="AF1104">IF((COUNTBLANK(D1104)=0)*OR($H$2="y",$H$2="m"),IFERROR(LEFT(C1104, FIND(" ",C1104)-1), C1104),"")</f>
        <v/>
      </c>
      <c r="AG1104" s="11" t="str">
        <f t="array" ref="AG1104">IF(COUNTBLANK(D1104)=1,"",IF(OR($H$2="y",$H$2="m"),IF(AA1104=AA1103,IF(OR(AC1104=$AC$4:$AC1103)=FALSE,AG1103&amp;AF1104,AG1103),"("&amp;AF1104)&amp;IF(AA1104=AA1105,IF(OR(AC1105=$AC$4:$AC1104)=FALSE,", ",""),") "),""))</f>
        <v/>
      </c>
      <c r="AH1104" s="10" t="str">
        <f>IF((COUNTBLANK(D1104)=1),"",IF(D1104=D1103,AH1103,"")&amp;IF(B1103&lt;&gt;B1104,((IF(COUNTBLANK(E1104)=1,$D$3&amp;"Non-type material: "&amp;$D$3,$D$3&amp;INDEX('type-categories'!$A$2:$B$100,MATCH(E1104,'type-categories'!$A$2:$A$100,0),2)&amp;$D$3))),"")&amp;(IF(K1104&lt;&gt;K1103,$C$2&amp;UPPER(K1104)&amp;$C$2&amp;$K$3&amp;" ",(IF(B1104&lt;&gt;B1103,$C$2&amp;UPPER(K1104)&amp;$C$2&amp;$K$3&amp;" ",""))))&amp;IF((AA1104&lt;&gt;AA1105)*($H$2="y"),AD1104&amp;AE1104,IF((AA1104&lt;&gt;AA1105)*($H$2="m"),AD1104&amp;AG1104,IF(($H$2&lt;&gt;"m")*($H$2&lt;&gt;"Y"),(IF(F1104=0,"",F1104&amp;" "&amp;$F$4&amp;" "))&amp;(IF(G1104=0,"",G1104&amp;" "&amp;$G$4&amp;" "))&amp;(IF(H1104=0,"",H1104&amp;" "&amp;H$4&amp;" "))&amp;(IF(I1104=0,"",I1104&amp;" "&amp;$I$4&amp;" "))&amp;(IF(J1104=0,"",J1104&amp;" "&amp;$J$4&amp;" ")),"")))&amp;"; "&amp;IF((B1104=B1103)*(AA1104=AA1103), "same collecting data; ", IF((B1104=B1103)*(Z1103=Z1104),"same locality; ",(IF(COUNTBLANK(L1104)=1,"",$D$2&amp;L1104&amp;$L$3&amp;" "&amp;$D$2))&amp;(IF(COUNTBLANK(M1104)=1,"",$E$2&amp;M1104&amp;$E$2&amp;", "))&amp;(IF(COUNTBLANK(N1104)=1,"",N1104&amp;"; "))&amp;(IF(COUNTBLANK(O1104)=1,"",O1104&amp;"; ")))&amp;(IF(COUNTBLANK(P1104)=1,"",P1104&amp;"; "))&amp;(IF(COUNTBLANK(Q1104)=1,"",Q1104&amp;"; "))&amp;(IF(COUNTBLANK(R1104)=1,"",R1104&amp;"m, "))&amp;IF((COUNTBLANK(S1104)=0)*(S1104&lt;&gt;S1103), S1104&amp;"; ","")&amp;(IF(COUNTBLANK(U1104)=1,"",U1104&amp;"; "))&amp;(IF(COUNTBLANK(T1104)=1,"",IF(COUNTBLANK(F$2)=1,T1104&amp;"; ",T1104&amp;" "&amp;F$2&amp;"; "))))&amp;(IF(COUNTBLANK(V1104)=1,"",V1104&amp;"; "))&amp;IF((COUNTBLANK(C1104)=1),"",C1104)&amp;IF((B1104=B1105)*(K1104=K1105)*(L1104=L1105)*(M1104=M1105),IF(($H$2&lt;&gt;"m")*($H$2&lt;&gt;"Y"), " • ", IF((ISNUMBER(FIND(")",AE1104))), " • ", "")),IF((B1104=B1105)*(K1104=K1105)," • ",". ")))</f>
        <v/>
      </c>
      <c r="AI1104" s="1"/>
    </row>
    <row r="1105" spans="1:35" x14ac:dyDescent="0.25">
      <c r="A1105" s="3" t="str">
        <f t="shared" si="122"/>
        <v/>
      </c>
      <c r="B1105" s="53" t="str">
        <f t="shared" si="120"/>
        <v/>
      </c>
      <c r="C1105" s="57"/>
      <c r="D1105" s="57"/>
      <c r="E1105" s="57"/>
      <c r="F1105" s="57"/>
      <c r="G1105" s="57"/>
      <c r="H1105" s="57"/>
      <c r="I1105" s="57"/>
      <c r="J1105" s="57"/>
      <c r="K1105" s="57"/>
      <c r="L1105" s="57"/>
      <c r="M1105" s="54"/>
      <c r="N1105" s="57"/>
      <c r="O1105" s="58"/>
      <c r="P1105" s="58"/>
      <c r="Q1105" s="58"/>
      <c r="R1105" s="58"/>
      <c r="S1105" s="54"/>
      <c r="T1105" s="57"/>
      <c r="U1105" s="57"/>
      <c r="V1105" s="57"/>
      <c r="W1105" s="57"/>
      <c r="X1105" s="147" t="str">
        <f>IF(COUNTBLANK(D1105)=1,"",IF('order-admin-units'!$I$1&lt;&gt;"y", "", IF(COUNTBLANK(K1105)=1, 'order-admin-units'!$B$1+1, VLOOKUP(K1105, ordercountry, 2))))</f>
        <v/>
      </c>
      <c r="Y1105" s="147" t="str">
        <f>IF(COUNTBLANK(D1105)=1,"",IF('order-admin-units'!$I$1&lt;&gt;"y", "", IF(COUNTBLANK(K1105:L1105)&gt;0, 'order-admin-units'!$B$2+1, VLOOKUP(K1105&amp;"@"&amp;L1105, orderadmin, 2))))</f>
        <v/>
      </c>
      <c r="Z1105" s="147" t="str">
        <f t="shared" si="123"/>
        <v/>
      </c>
      <c r="AA1105" s="147" t="str">
        <f t="shared" si="124"/>
        <v/>
      </c>
      <c r="AB1105" s="147" t="str">
        <f t="shared" si="125"/>
        <v/>
      </c>
      <c r="AC1105" s="147" t="str">
        <f t="shared" si="121"/>
        <v/>
      </c>
      <c r="AD1105" s="11" t="str">
        <f t="shared" si="126"/>
        <v/>
      </c>
      <c r="AE1105" s="11" t="str">
        <f t="array" ref="AE1105">IF(COUNTBLANK(D1105)=1,"",IF(OR($H$2="y",$H$2="m"),IF(AA1105=AA1104,IF(OR(AB1105=$AB$4:$AB1104)=FALSE,AE1104&amp;C1105,AE1104),"("&amp;C1105)&amp;IF(AA1105=AA1106,IF(OR(AB1106=$AB$4:$AB1105)=FALSE,", ",""),") "),""))</f>
        <v/>
      </c>
      <c r="AF1105" s="11" t="str">
        <f t="array" ref="AF1105">IF((COUNTBLANK(D1105)=0)*OR($H$2="y",$H$2="m"),IFERROR(LEFT(C1105, FIND(" ",C1105)-1), C1105),"")</f>
        <v/>
      </c>
      <c r="AG1105" s="11" t="str">
        <f t="array" ref="AG1105">IF(COUNTBLANK(D1105)=1,"",IF(OR($H$2="y",$H$2="m"),IF(AA1105=AA1104,IF(OR(AC1105=$AC$4:$AC1104)=FALSE,AG1104&amp;AF1105,AG1104),"("&amp;AF1105)&amp;IF(AA1105=AA1106,IF(OR(AC1106=$AC$4:$AC1105)=FALSE,", ",""),") "),""))</f>
        <v/>
      </c>
      <c r="AH1105" s="10" t="str">
        <f>IF((COUNTBLANK(D1105)=1),"",IF(D1105=D1104,AH1104,"")&amp;IF(B1104&lt;&gt;B1105,((IF(COUNTBLANK(E1105)=1,$D$3&amp;"Non-type material: "&amp;$D$3,$D$3&amp;INDEX('type-categories'!$A$2:$B$100,MATCH(E1105,'type-categories'!$A$2:$A$100,0),2)&amp;$D$3))),"")&amp;(IF(K1105&lt;&gt;K1104,$C$2&amp;UPPER(K1105)&amp;$C$2&amp;$K$3&amp;" ",(IF(B1105&lt;&gt;B1104,$C$2&amp;UPPER(K1105)&amp;$C$2&amp;$K$3&amp;" ",""))))&amp;IF((AA1105&lt;&gt;AA1106)*($H$2="y"),AD1105&amp;AE1105,IF((AA1105&lt;&gt;AA1106)*($H$2="m"),AD1105&amp;AG1105,IF(($H$2&lt;&gt;"m")*($H$2&lt;&gt;"Y"),(IF(F1105=0,"",F1105&amp;" "&amp;$F$4&amp;" "))&amp;(IF(G1105=0,"",G1105&amp;" "&amp;$G$4&amp;" "))&amp;(IF(H1105=0,"",H1105&amp;" "&amp;H$4&amp;" "))&amp;(IF(I1105=0,"",I1105&amp;" "&amp;$I$4&amp;" "))&amp;(IF(J1105=0,"",J1105&amp;" "&amp;$J$4&amp;" ")),"")))&amp;"; "&amp;IF((B1105=B1104)*(AA1105=AA1104), "same collecting data; ", IF((B1105=B1104)*(Z1104=Z1105),"same locality; ",(IF(COUNTBLANK(L1105)=1,"",$D$2&amp;L1105&amp;$L$3&amp;" "&amp;$D$2))&amp;(IF(COUNTBLANK(M1105)=1,"",$E$2&amp;M1105&amp;$E$2&amp;", "))&amp;(IF(COUNTBLANK(N1105)=1,"",N1105&amp;"; "))&amp;(IF(COUNTBLANK(O1105)=1,"",O1105&amp;"; ")))&amp;(IF(COUNTBLANK(P1105)=1,"",P1105&amp;"; "))&amp;(IF(COUNTBLANK(Q1105)=1,"",Q1105&amp;"; "))&amp;(IF(COUNTBLANK(R1105)=1,"",R1105&amp;"m, "))&amp;IF((COUNTBLANK(S1105)=0)*(S1105&lt;&gt;S1104), S1105&amp;"; ","")&amp;(IF(COUNTBLANK(U1105)=1,"",U1105&amp;"; "))&amp;(IF(COUNTBLANK(T1105)=1,"",IF(COUNTBLANK(F$2)=1,T1105&amp;"; ",T1105&amp;" "&amp;F$2&amp;"; "))))&amp;(IF(COUNTBLANK(V1105)=1,"",V1105&amp;"; "))&amp;IF((COUNTBLANK(C1105)=1),"",C1105)&amp;IF((B1105=B1106)*(K1105=K1106)*(L1105=L1106)*(M1105=M1106),IF(($H$2&lt;&gt;"m")*($H$2&lt;&gt;"Y"), " • ", IF((ISNUMBER(FIND(")",AE1105))), " • ", "")),IF((B1105=B1106)*(K1105=K1106)," • ",". ")))</f>
        <v/>
      </c>
      <c r="AI1105" s="1"/>
    </row>
    <row r="1106" spans="1:35" x14ac:dyDescent="0.25">
      <c r="A1106" s="3" t="str">
        <f t="shared" si="122"/>
        <v/>
      </c>
      <c r="B1106" s="53" t="str">
        <f t="shared" si="120"/>
        <v/>
      </c>
      <c r="C1106" s="57"/>
      <c r="D1106" s="57"/>
      <c r="E1106" s="57"/>
      <c r="F1106" s="57"/>
      <c r="G1106" s="57"/>
      <c r="H1106" s="57"/>
      <c r="I1106" s="57"/>
      <c r="J1106" s="57"/>
      <c r="K1106" s="57"/>
      <c r="L1106" s="57"/>
      <c r="M1106" s="54"/>
      <c r="N1106" s="57"/>
      <c r="O1106" s="58"/>
      <c r="P1106" s="58"/>
      <c r="Q1106" s="58"/>
      <c r="R1106" s="58"/>
      <c r="S1106" s="54"/>
      <c r="T1106" s="57"/>
      <c r="U1106" s="57"/>
      <c r="V1106" s="57"/>
      <c r="W1106" s="57"/>
      <c r="X1106" s="147" t="str">
        <f>IF(COUNTBLANK(D1106)=1,"",IF('order-admin-units'!$I$1&lt;&gt;"y", "", IF(COUNTBLANK(K1106)=1, 'order-admin-units'!$B$1+1, VLOOKUP(K1106, ordercountry, 2))))</f>
        <v/>
      </c>
      <c r="Y1106" s="147" t="str">
        <f>IF(COUNTBLANK(D1106)=1,"",IF('order-admin-units'!$I$1&lt;&gt;"y", "", IF(COUNTBLANK(K1106:L1106)&gt;0, 'order-admin-units'!$B$2+1, VLOOKUP(K1106&amp;"@"&amp;L1106, orderadmin, 2))))</f>
        <v/>
      </c>
      <c r="Z1106" s="147" t="str">
        <f t="shared" si="123"/>
        <v/>
      </c>
      <c r="AA1106" s="147" t="str">
        <f t="shared" si="124"/>
        <v/>
      </c>
      <c r="AB1106" s="147" t="str">
        <f t="shared" si="125"/>
        <v/>
      </c>
      <c r="AC1106" s="147" t="str">
        <f t="shared" si="121"/>
        <v/>
      </c>
      <c r="AD1106" s="11" t="str">
        <f t="shared" si="126"/>
        <v/>
      </c>
      <c r="AE1106" s="11" t="str">
        <f t="array" ref="AE1106">IF(COUNTBLANK(D1106)=1,"",IF(OR($H$2="y",$H$2="m"),IF(AA1106=AA1105,IF(OR(AB1106=$AB$4:$AB1105)=FALSE,AE1105&amp;C1106,AE1105),"("&amp;C1106)&amp;IF(AA1106=AA1107,IF(OR(AB1107=$AB$4:$AB1106)=FALSE,", ",""),") "),""))</f>
        <v/>
      </c>
      <c r="AF1106" s="11" t="str">
        <f t="array" ref="AF1106">IF((COUNTBLANK(D1106)=0)*OR($H$2="y",$H$2="m"),IFERROR(LEFT(C1106, FIND(" ",C1106)-1), C1106),"")</f>
        <v/>
      </c>
      <c r="AG1106" s="11" t="str">
        <f t="array" ref="AG1106">IF(COUNTBLANK(D1106)=1,"",IF(OR($H$2="y",$H$2="m"),IF(AA1106=AA1105,IF(OR(AC1106=$AC$4:$AC1105)=FALSE,AG1105&amp;AF1106,AG1105),"("&amp;AF1106)&amp;IF(AA1106=AA1107,IF(OR(AC1107=$AC$4:$AC1106)=FALSE,", ",""),") "),""))</f>
        <v/>
      </c>
      <c r="AH1106" s="10" t="str">
        <f>IF((COUNTBLANK(D1106)=1),"",IF(D1106=D1105,AH1105,"")&amp;IF(B1105&lt;&gt;B1106,((IF(COUNTBLANK(E1106)=1,$D$3&amp;"Non-type material: "&amp;$D$3,$D$3&amp;INDEX('type-categories'!$A$2:$B$100,MATCH(E1106,'type-categories'!$A$2:$A$100,0),2)&amp;$D$3))),"")&amp;(IF(K1106&lt;&gt;K1105,$C$2&amp;UPPER(K1106)&amp;$C$2&amp;$K$3&amp;" ",(IF(B1106&lt;&gt;B1105,$C$2&amp;UPPER(K1106)&amp;$C$2&amp;$K$3&amp;" ",""))))&amp;IF((AA1106&lt;&gt;AA1107)*($H$2="y"),AD1106&amp;AE1106,IF((AA1106&lt;&gt;AA1107)*($H$2="m"),AD1106&amp;AG1106,IF(($H$2&lt;&gt;"m")*($H$2&lt;&gt;"Y"),(IF(F1106=0,"",F1106&amp;" "&amp;$F$4&amp;" "))&amp;(IF(G1106=0,"",G1106&amp;" "&amp;$G$4&amp;" "))&amp;(IF(H1106=0,"",H1106&amp;" "&amp;H$4&amp;" "))&amp;(IF(I1106=0,"",I1106&amp;" "&amp;$I$4&amp;" "))&amp;(IF(J1106=0,"",J1106&amp;" "&amp;$J$4&amp;" ")),"")))&amp;"; "&amp;IF((B1106=B1105)*(AA1106=AA1105), "same collecting data; ", IF((B1106=B1105)*(Z1105=Z1106),"same locality; ",(IF(COUNTBLANK(L1106)=1,"",$D$2&amp;L1106&amp;$L$3&amp;" "&amp;$D$2))&amp;(IF(COUNTBLANK(M1106)=1,"",$E$2&amp;M1106&amp;$E$2&amp;", "))&amp;(IF(COUNTBLANK(N1106)=1,"",N1106&amp;"; "))&amp;(IF(COUNTBLANK(O1106)=1,"",O1106&amp;"; ")))&amp;(IF(COUNTBLANK(P1106)=1,"",P1106&amp;"; "))&amp;(IF(COUNTBLANK(Q1106)=1,"",Q1106&amp;"; "))&amp;(IF(COUNTBLANK(R1106)=1,"",R1106&amp;"m, "))&amp;IF((COUNTBLANK(S1106)=0)*(S1106&lt;&gt;S1105), S1106&amp;"; ","")&amp;(IF(COUNTBLANK(U1106)=1,"",U1106&amp;"; "))&amp;(IF(COUNTBLANK(T1106)=1,"",IF(COUNTBLANK(F$2)=1,T1106&amp;"; ",T1106&amp;" "&amp;F$2&amp;"; "))))&amp;(IF(COUNTBLANK(V1106)=1,"",V1106&amp;"; "))&amp;IF((COUNTBLANK(C1106)=1),"",C1106)&amp;IF((B1106=B1107)*(K1106=K1107)*(L1106=L1107)*(M1106=M1107),IF(($H$2&lt;&gt;"m")*($H$2&lt;&gt;"Y"), " • ", IF((ISNUMBER(FIND(")",AE1106))), " • ", "")),IF((B1106=B1107)*(K1106=K1107)," • ",". ")))</f>
        <v/>
      </c>
      <c r="AI1106" s="1"/>
    </row>
    <row r="1107" spans="1:35" x14ac:dyDescent="0.25">
      <c r="A1107" s="3" t="str">
        <f t="shared" si="122"/>
        <v/>
      </c>
      <c r="B1107" s="53" t="str">
        <f t="shared" si="120"/>
        <v/>
      </c>
      <c r="C1107" s="57"/>
      <c r="D1107" s="57"/>
      <c r="E1107" s="57"/>
      <c r="F1107" s="57"/>
      <c r="G1107" s="57"/>
      <c r="H1107" s="57"/>
      <c r="I1107" s="57"/>
      <c r="J1107" s="57"/>
      <c r="K1107" s="57"/>
      <c r="L1107" s="57"/>
      <c r="M1107" s="54"/>
      <c r="N1107" s="57"/>
      <c r="O1107" s="58"/>
      <c r="P1107" s="58"/>
      <c r="Q1107" s="58"/>
      <c r="R1107" s="58"/>
      <c r="S1107" s="54"/>
      <c r="T1107" s="57"/>
      <c r="U1107" s="57"/>
      <c r="V1107" s="57"/>
      <c r="W1107" s="57"/>
      <c r="X1107" s="147" t="str">
        <f>IF(COUNTBLANK(D1107)=1,"",IF('order-admin-units'!$I$1&lt;&gt;"y", "", IF(COUNTBLANK(K1107)=1, 'order-admin-units'!$B$1+1, VLOOKUP(K1107, ordercountry, 2))))</f>
        <v/>
      </c>
      <c r="Y1107" s="147" t="str">
        <f>IF(COUNTBLANK(D1107)=1,"",IF('order-admin-units'!$I$1&lt;&gt;"y", "", IF(COUNTBLANK(K1107:L1107)&gt;0, 'order-admin-units'!$B$2+1, VLOOKUP(K1107&amp;"@"&amp;L1107, orderadmin, 2))))</f>
        <v/>
      </c>
      <c r="Z1107" s="147" t="str">
        <f t="shared" si="123"/>
        <v/>
      </c>
      <c r="AA1107" s="147" t="str">
        <f t="shared" si="124"/>
        <v/>
      </c>
      <c r="AB1107" s="147" t="str">
        <f t="shared" si="125"/>
        <v/>
      </c>
      <c r="AC1107" s="147" t="str">
        <f t="shared" si="121"/>
        <v/>
      </c>
      <c r="AD1107" s="11" t="str">
        <f t="shared" si="126"/>
        <v/>
      </c>
      <c r="AE1107" s="11" t="str">
        <f t="array" ref="AE1107">IF(COUNTBLANK(D1107)=1,"",IF(OR($H$2="y",$H$2="m"),IF(AA1107=AA1106,IF(OR(AB1107=$AB$4:$AB1106)=FALSE,AE1106&amp;C1107,AE1106),"("&amp;C1107)&amp;IF(AA1107=AA1108,IF(OR(AB1108=$AB$4:$AB1107)=FALSE,", ",""),") "),""))</f>
        <v/>
      </c>
      <c r="AF1107" s="11" t="str">
        <f t="array" ref="AF1107">IF((COUNTBLANK(D1107)=0)*OR($H$2="y",$H$2="m"),IFERROR(LEFT(C1107, FIND(" ",C1107)-1), C1107),"")</f>
        <v/>
      </c>
      <c r="AG1107" s="11" t="str">
        <f t="array" ref="AG1107">IF(COUNTBLANK(D1107)=1,"",IF(OR($H$2="y",$H$2="m"),IF(AA1107=AA1106,IF(OR(AC1107=$AC$4:$AC1106)=FALSE,AG1106&amp;AF1107,AG1106),"("&amp;AF1107)&amp;IF(AA1107=AA1108,IF(OR(AC1108=$AC$4:$AC1107)=FALSE,", ",""),") "),""))</f>
        <v/>
      </c>
      <c r="AH1107" s="10" t="str">
        <f>IF((COUNTBLANK(D1107)=1),"",IF(D1107=D1106,AH1106,"")&amp;IF(B1106&lt;&gt;B1107,((IF(COUNTBLANK(E1107)=1,$D$3&amp;"Non-type material: "&amp;$D$3,$D$3&amp;INDEX('type-categories'!$A$2:$B$100,MATCH(E1107,'type-categories'!$A$2:$A$100,0),2)&amp;$D$3))),"")&amp;(IF(K1107&lt;&gt;K1106,$C$2&amp;UPPER(K1107)&amp;$C$2&amp;$K$3&amp;" ",(IF(B1107&lt;&gt;B1106,$C$2&amp;UPPER(K1107)&amp;$C$2&amp;$K$3&amp;" ",""))))&amp;IF((AA1107&lt;&gt;AA1108)*($H$2="y"),AD1107&amp;AE1107,IF((AA1107&lt;&gt;AA1108)*($H$2="m"),AD1107&amp;AG1107,IF(($H$2&lt;&gt;"m")*($H$2&lt;&gt;"Y"),(IF(F1107=0,"",F1107&amp;" "&amp;$F$4&amp;" "))&amp;(IF(G1107=0,"",G1107&amp;" "&amp;$G$4&amp;" "))&amp;(IF(H1107=0,"",H1107&amp;" "&amp;H$4&amp;" "))&amp;(IF(I1107=0,"",I1107&amp;" "&amp;$I$4&amp;" "))&amp;(IF(J1107=0,"",J1107&amp;" "&amp;$J$4&amp;" ")),"")))&amp;"; "&amp;IF((B1107=B1106)*(AA1107=AA1106), "same collecting data; ", IF((B1107=B1106)*(Z1106=Z1107),"same locality; ",(IF(COUNTBLANK(L1107)=1,"",$D$2&amp;L1107&amp;$L$3&amp;" "&amp;$D$2))&amp;(IF(COUNTBLANK(M1107)=1,"",$E$2&amp;M1107&amp;$E$2&amp;", "))&amp;(IF(COUNTBLANK(N1107)=1,"",N1107&amp;"; "))&amp;(IF(COUNTBLANK(O1107)=1,"",O1107&amp;"; ")))&amp;(IF(COUNTBLANK(P1107)=1,"",P1107&amp;"; "))&amp;(IF(COUNTBLANK(Q1107)=1,"",Q1107&amp;"; "))&amp;(IF(COUNTBLANK(R1107)=1,"",R1107&amp;"m, "))&amp;IF((COUNTBLANK(S1107)=0)*(S1107&lt;&gt;S1106), S1107&amp;"; ","")&amp;(IF(COUNTBLANK(U1107)=1,"",U1107&amp;"; "))&amp;(IF(COUNTBLANK(T1107)=1,"",IF(COUNTBLANK(F$2)=1,T1107&amp;"; ",T1107&amp;" "&amp;F$2&amp;"; "))))&amp;(IF(COUNTBLANK(V1107)=1,"",V1107&amp;"; "))&amp;IF((COUNTBLANK(C1107)=1),"",C1107)&amp;IF((B1107=B1108)*(K1107=K1108)*(L1107=L1108)*(M1107=M1108),IF(($H$2&lt;&gt;"m")*($H$2&lt;&gt;"Y"), " • ", IF((ISNUMBER(FIND(")",AE1107))), " • ", "")),IF((B1107=B1108)*(K1107=K1108)," • ",". ")))</f>
        <v/>
      </c>
      <c r="AI1107" s="1"/>
    </row>
    <row r="1108" spans="1:35" x14ac:dyDescent="0.25">
      <c r="A1108" s="3" t="str">
        <f t="shared" si="122"/>
        <v/>
      </c>
      <c r="B1108" s="53" t="str">
        <f t="shared" si="120"/>
        <v/>
      </c>
      <c r="C1108" s="57"/>
      <c r="D1108" s="57"/>
      <c r="E1108" s="57"/>
      <c r="F1108" s="57"/>
      <c r="G1108" s="57"/>
      <c r="H1108" s="57"/>
      <c r="I1108" s="57"/>
      <c r="J1108" s="57"/>
      <c r="K1108" s="57"/>
      <c r="L1108" s="57"/>
      <c r="M1108" s="54"/>
      <c r="N1108" s="57"/>
      <c r="O1108" s="58"/>
      <c r="P1108" s="58"/>
      <c r="Q1108" s="58"/>
      <c r="R1108" s="58"/>
      <c r="S1108" s="54"/>
      <c r="T1108" s="57"/>
      <c r="U1108" s="57"/>
      <c r="V1108" s="57"/>
      <c r="W1108" s="57"/>
      <c r="X1108" s="147" t="str">
        <f>IF(COUNTBLANK(D1108)=1,"",IF('order-admin-units'!$I$1&lt;&gt;"y", "", IF(COUNTBLANK(K1108)=1, 'order-admin-units'!$B$1+1, VLOOKUP(K1108, ordercountry, 2))))</f>
        <v/>
      </c>
      <c r="Y1108" s="147" t="str">
        <f>IF(COUNTBLANK(D1108)=1,"",IF('order-admin-units'!$I$1&lt;&gt;"y", "", IF(COUNTBLANK(K1108:L1108)&gt;0, 'order-admin-units'!$B$2+1, VLOOKUP(K1108&amp;"@"&amp;L1108, orderadmin, 2))))</f>
        <v/>
      </c>
      <c r="Z1108" s="147" t="str">
        <f t="shared" si="123"/>
        <v/>
      </c>
      <c r="AA1108" s="147" t="str">
        <f t="shared" si="124"/>
        <v/>
      </c>
      <c r="AB1108" s="147" t="str">
        <f t="shared" si="125"/>
        <v/>
      </c>
      <c r="AC1108" s="147" t="str">
        <f t="shared" si="121"/>
        <v/>
      </c>
      <c r="AD1108" s="11" t="str">
        <f t="shared" si="126"/>
        <v/>
      </c>
      <c r="AE1108" s="11" t="str">
        <f t="array" ref="AE1108">IF(COUNTBLANK(D1108)=1,"",IF(OR($H$2="y",$H$2="m"),IF(AA1108=AA1107,IF(OR(AB1108=$AB$4:$AB1107)=FALSE,AE1107&amp;C1108,AE1107),"("&amp;C1108)&amp;IF(AA1108=AA1109,IF(OR(AB1109=$AB$4:$AB1108)=FALSE,", ",""),") "),""))</f>
        <v/>
      </c>
      <c r="AF1108" s="11" t="str">
        <f t="array" ref="AF1108">IF((COUNTBLANK(D1108)=0)*OR($H$2="y",$H$2="m"),IFERROR(LEFT(C1108, FIND(" ",C1108)-1), C1108),"")</f>
        <v/>
      </c>
      <c r="AG1108" s="11" t="str">
        <f t="array" ref="AG1108">IF(COUNTBLANK(D1108)=1,"",IF(OR($H$2="y",$H$2="m"),IF(AA1108=AA1107,IF(OR(AC1108=$AC$4:$AC1107)=FALSE,AG1107&amp;AF1108,AG1107),"("&amp;AF1108)&amp;IF(AA1108=AA1109,IF(OR(AC1109=$AC$4:$AC1108)=FALSE,", ",""),") "),""))</f>
        <v/>
      </c>
      <c r="AH1108" s="10" t="str">
        <f>IF((COUNTBLANK(D1108)=1),"",IF(D1108=D1107,AH1107,"")&amp;IF(B1107&lt;&gt;B1108,((IF(COUNTBLANK(E1108)=1,$D$3&amp;"Non-type material: "&amp;$D$3,$D$3&amp;INDEX('type-categories'!$A$2:$B$100,MATCH(E1108,'type-categories'!$A$2:$A$100,0),2)&amp;$D$3))),"")&amp;(IF(K1108&lt;&gt;K1107,$C$2&amp;UPPER(K1108)&amp;$C$2&amp;$K$3&amp;" ",(IF(B1108&lt;&gt;B1107,$C$2&amp;UPPER(K1108)&amp;$C$2&amp;$K$3&amp;" ",""))))&amp;IF((AA1108&lt;&gt;AA1109)*($H$2="y"),AD1108&amp;AE1108,IF((AA1108&lt;&gt;AA1109)*($H$2="m"),AD1108&amp;AG1108,IF(($H$2&lt;&gt;"m")*($H$2&lt;&gt;"Y"),(IF(F1108=0,"",F1108&amp;" "&amp;$F$4&amp;" "))&amp;(IF(G1108=0,"",G1108&amp;" "&amp;$G$4&amp;" "))&amp;(IF(H1108=0,"",H1108&amp;" "&amp;H$4&amp;" "))&amp;(IF(I1108=0,"",I1108&amp;" "&amp;$I$4&amp;" "))&amp;(IF(J1108=0,"",J1108&amp;" "&amp;$J$4&amp;" ")),"")))&amp;"; "&amp;IF((B1108=B1107)*(AA1108=AA1107), "same collecting data; ", IF((B1108=B1107)*(Z1107=Z1108),"same locality; ",(IF(COUNTBLANK(L1108)=1,"",$D$2&amp;L1108&amp;$L$3&amp;" "&amp;$D$2))&amp;(IF(COUNTBLANK(M1108)=1,"",$E$2&amp;M1108&amp;$E$2&amp;", "))&amp;(IF(COUNTBLANK(N1108)=1,"",N1108&amp;"; "))&amp;(IF(COUNTBLANK(O1108)=1,"",O1108&amp;"; ")))&amp;(IF(COUNTBLANK(P1108)=1,"",P1108&amp;"; "))&amp;(IF(COUNTBLANK(Q1108)=1,"",Q1108&amp;"; "))&amp;(IF(COUNTBLANK(R1108)=1,"",R1108&amp;"m, "))&amp;IF((COUNTBLANK(S1108)=0)*(S1108&lt;&gt;S1107), S1108&amp;"; ","")&amp;(IF(COUNTBLANK(U1108)=1,"",U1108&amp;"; "))&amp;(IF(COUNTBLANK(T1108)=1,"",IF(COUNTBLANK(F$2)=1,T1108&amp;"; ",T1108&amp;" "&amp;F$2&amp;"; "))))&amp;(IF(COUNTBLANK(V1108)=1,"",V1108&amp;"; "))&amp;IF((COUNTBLANK(C1108)=1),"",C1108)&amp;IF((B1108=B1109)*(K1108=K1109)*(L1108=L1109)*(M1108=M1109),IF(($H$2&lt;&gt;"m")*($H$2&lt;&gt;"Y"), " • ", IF((ISNUMBER(FIND(")",AE1108))), " • ", "")),IF((B1108=B1109)*(K1108=K1109)," • ",". ")))</f>
        <v/>
      </c>
      <c r="AI1108" s="1"/>
    </row>
    <row r="1109" spans="1:35" x14ac:dyDescent="0.25">
      <c r="A1109" s="3" t="str">
        <f t="shared" si="122"/>
        <v/>
      </c>
      <c r="B1109" s="53" t="str">
        <f t="shared" si="120"/>
        <v/>
      </c>
      <c r="C1109" s="57"/>
      <c r="D1109" s="57"/>
      <c r="E1109" s="57"/>
      <c r="F1109" s="57"/>
      <c r="G1109" s="57"/>
      <c r="H1109" s="57"/>
      <c r="I1109" s="57"/>
      <c r="J1109" s="57"/>
      <c r="K1109" s="57"/>
      <c r="L1109" s="57"/>
      <c r="M1109" s="54"/>
      <c r="N1109" s="57"/>
      <c r="O1109" s="58"/>
      <c r="P1109" s="58"/>
      <c r="Q1109" s="58"/>
      <c r="R1109" s="58"/>
      <c r="S1109" s="54"/>
      <c r="T1109" s="57"/>
      <c r="U1109" s="57"/>
      <c r="V1109" s="57"/>
      <c r="W1109" s="57"/>
      <c r="X1109" s="147" t="str">
        <f>IF(COUNTBLANK(D1109)=1,"",IF('order-admin-units'!$I$1&lt;&gt;"y", "", IF(COUNTBLANK(K1109)=1, 'order-admin-units'!$B$1+1, VLOOKUP(K1109, ordercountry, 2))))</f>
        <v/>
      </c>
      <c r="Y1109" s="147" t="str">
        <f>IF(COUNTBLANK(D1109)=1,"",IF('order-admin-units'!$I$1&lt;&gt;"y", "", IF(COUNTBLANK(K1109:L1109)&gt;0, 'order-admin-units'!$B$2+1, VLOOKUP(K1109&amp;"@"&amp;L1109, orderadmin, 2))))</f>
        <v/>
      </c>
      <c r="Z1109" s="147" t="str">
        <f t="shared" si="123"/>
        <v/>
      </c>
      <c r="AA1109" s="147" t="str">
        <f t="shared" si="124"/>
        <v/>
      </c>
      <c r="AB1109" s="147" t="str">
        <f t="shared" si="125"/>
        <v/>
      </c>
      <c r="AC1109" s="147" t="str">
        <f t="shared" si="121"/>
        <v/>
      </c>
      <c r="AD1109" s="11" t="str">
        <f t="shared" si="126"/>
        <v/>
      </c>
      <c r="AE1109" s="11" t="str">
        <f t="array" ref="AE1109">IF(COUNTBLANK(D1109)=1,"",IF(OR($H$2="y",$H$2="m"),IF(AA1109=AA1108,IF(OR(AB1109=$AB$4:$AB1108)=FALSE,AE1108&amp;C1109,AE1108),"("&amp;C1109)&amp;IF(AA1109=AA1110,IF(OR(AB1110=$AB$4:$AB1109)=FALSE,", ",""),") "),""))</f>
        <v/>
      </c>
      <c r="AF1109" s="11" t="str">
        <f t="array" ref="AF1109">IF((COUNTBLANK(D1109)=0)*OR($H$2="y",$H$2="m"),IFERROR(LEFT(C1109, FIND(" ",C1109)-1), C1109),"")</f>
        <v/>
      </c>
      <c r="AG1109" s="11" t="str">
        <f t="array" ref="AG1109">IF(COUNTBLANK(D1109)=1,"",IF(OR($H$2="y",$H$2="m"),IF(AA1109=AA1108,IF(OR(AC1109=$AC$4:$AC1108)=FALSE,AG1108&amp;AF1109,AG1108),"("&amp;AF1109)&amp;IF(AA1109=AA1110,IF(OR(AC1110=$AC$4:$AC1109)=FALSE,", ",""),") "),""))</f>
        <v/>
      </c>
      <c r="AH1109" s="10" t="str">
        <f>IF((COUNTBLANK(D1109)=1),"",IF(D1109=D1108,AH1108,"")&amp;IF(B1108&lt;&gt;B1109,((IF(COUNTBLANK(E1109)=1,$D$3&amp;"Non-type material: "&amp;$D$3,$D$3&amp;INDEX('type-categories'!$A$2:$B$100,MATCH(E1109,'type-categories'!$A$2:$A$100,0),2)&amp;$D$3))),"")&amp;(IF(K1109&lt;&gt;K1108,$C$2&amp;UPPER(K1109)&amp;$C$2&amp;$K$3&amp;" ",(IF(B1109&lt;&gt;B1108,$C$2&amp;UPPER(K1109)&amp;$C$2&amp;$K$3&amp;" ",""))))&amp;IF((AA1109&lt;&gt;AA1110)*($H$2="y"),AD1109&amp;AE1109,IF((AA1109&lt;&gt;AA1110)*($H$2="m"),AD1109&amp;AG1109,IF(($H$2&lt;&gt;"m")*($H$2&lt;&gt;"Y"),(IF(F1109=0,"",F1109&amp;" "&amp;$F$4&amp;" "))&amp;(IF(G1109=0,"",G1109&amp;" "&amp;$G$4&amp;" "))&amp;(IF(H1109=0,"",H1109&amp;" "&amp;H$4&amp;" "))&amp;(IF(I1109=0,"",I1109&amp;" "&amp;$I$4&amp;" "))&amp;(IF(J1109=0,"",J1109&amp;" "&amp;$J$4&amp;" ")),"")))&amp;"; "&amp;IF((B1109=B1108)*(AA1109=AA1108), "same collecting data; ", IF((B1109=B1108)*(Z1108=Z1109),"same locality; ",(IF(COUNTBLANK(L1109)=1,"",$D$2&amp;L1109&amp;$L$3&amp;" "&amp;$D$2))&amp;(IF(COUNTBLANK(M1109)=1,"",$E$2&amp;M1109&amp;$E$2&amp;", "))&amp;(IF(COUNTBLANK(N1109)=1,"",N1109&amp;"; "))&amp;(IF(COUNTBLANK(O1109)=1,"",O1109&amp;"; ")))&amp;(IF(COUNTBLANK(P1109)=1,"",P1109&amp;"; "))&amp;(IF(COUNTBLANK(Q1109)=1,"",Q1109&amp;"; "))&amp;(IF(COUNTBLANK(R1109)=1,"",R1109&amp;"m, "))&amp;IF((COUNTBLANK(S1109)=0)*(S1109&lt;&gt;S1108), S1109&amp;"; ","")&amp;(IF(COUNTBLANK(U1109)=1,"",U1109&amp;"; "))&amp;(IF(COUNTBLANK(T1109)=1,"",IF(COUNTBLANK(F$2)=1,T1109&amp;"; ",T1109&amp;" "&amp;F$2&amp;"; "))))&amp;(IF(COUNTBLANK(V1109)=1,"",V1109&amp;"; "))&amp;IF((COUNTBLANK(C1109)=1),"",C1109)&amp;IF((B1109=B1110)*(K1109=K1110)*(L1109=L1110)*(M1109=M1110),IF(($H$2&lt;&gt;"m")*($H$2&lt;&gt;"Y"), " • ", IF((ISNUMBER(FIND(")",AE1109))), " • ", "")),IF((B1109=B1110)*(K1109=K1110)," • ",". ")))</f>
        <v/>
      </c>
      <c r="AI1109" s="1"/>
    </row>
    <row r="1110" spans="1:35" x14ac:dyDescent="0.25">
      <c r="A1110" s="3" t="str">
        <f t="shared" si="122"/>
        <v/>
      </c>
      <c r="B1110" s="53" t="str">
        <f t="shared" si="120"/>
        <v/>
      </c>
      <c r="C1110" s="57"/>
      <c r="D1110" s="57"/>
      <c r="E1110" s="57"/>
      <c r="F1110" s="57"/>
      <c r="G1110" s="57"/>
      <c r="H1110" s="57"/>
      <c r="I1110" s="57"/>
      <c r="J1110" s="57"/>
      <c r="K1110" s="57"/>
      <c r="L1110" s="57"/>
      <c r="M1110" s="54"/>
      <c r="N1110" s="57"/>
      <c r="O1110" s="58"/>
      <c r="P1110" s="58"/>
      <c r="Q1110" s="58"/>
      <c r="R1110" s="58"/>
      <c r="S1110" s="54"/>
      <c r="T1110" s="57"/>
      <c r="U1110" s="57"/>
      <c r="V1110" s="57"/>
      <c r="W1110" s="57"/>
      <c r="X1110" s="147" t="str">
        <f>IF(COUNTBLANK(D1110)=1,"",IF('order-admin-units'!$I$1&lt;&gt;"y", "", IF(COUNTBLANK(K1110)=1, 'order-admin-units'!$B$1+1, VLOOKUP(K1110, ordercountry, 2))))</f>
        <v/>
      </c>
      <c r="Y1110" s="147" t="str">
        <f>IF(COUNTBLANK(D1110)=1,"",IF('order-admin-units'!$I$1&lt;&gt;"y", "", IF(COUNTBLANK(K1110:L1110)&gt;0, 'order-admin-units'!$B$2+1, VLOOKUP(K1110&amp;"@"&amp;L1110, orderadmin, 2))))</f>
        <v/>
      </c>
      <c r="Z1110" s="147" t="str">
        <f t="shared" si="123"/>
        <v/>
      </c>
      <c r="AA1110" s="147" t="str">
        <f t="shared" si="124"/>
        <v/>
      </c>
      <c r="AB1110" s="147" t="str">
        <f t="shared" si="125"/>
        <v/>
      </c>
      <c r="AC1110" s="147" t="str">
        <f t="shared" si="121"/>
        <v/>
      </c>
      <c r="AD1110" s="11" t="str">
        <f t="shared" si="126"/>
        <v/>
      </c>
      <c r="AE1110" s="11" t="str">
        <f t="array" ref="AE1110">IF(COUNTBLANK(D1110)=1,"",IF(OR($H$2="y",$H$2="m"),IF(AA1110=AA1109,IF(OR(AB1110=$AB$4:$AB1109)=FALSE,AE1109&amp;C1110,AE1109),"("&amp;C1110)&amp;IF(AA1110=AA1111,IF(OR(AB1111=$AB$4:$AB1110)=FALSE,", ",""),") "),""))</f>
        <v/>
      </c>
      <c r="AF1110" s="11" t="str">
        <f t="array" ref="AF1110">IF((COUNTBLANK(D1110)=0)*OR($H$2="y",$H$2="m"),IFERROR(LEFT(C1110, FIND(" ",C1110)-1), C1110),"")</f>
        <v/>
      </c>
      <c r="AG1110" s="11" t="str">
        <f t="array" ref="AG1110">IF(COUNTBLANK(D1110)=1,"",IF(OR($H$2="y",$H$2="m"),IF(AA1110=AA1109,IF(OR(AC1110=$AC$4:$AC1109)=FALSE,AG1109&amp;AF1110,AG1109),"("&amp;AF1110)&amp;IF(AA1110=AA1111,IF(OR(AC1111=$AC$4:$AC1110)=FALSE,", ",""),") "),""))</f>
        <v/>
      </c>
      <c r="AH1110" s="10" t="str">
        <f>IF((COUNTBLANK(D1110)=1),"",IF(D1110=D1109,AH1109,"")&amp;IF(B1109&lt;&gt;B1110,((IF(COUNTBLANK(E1110)=1,$D$3&amp;"Non-type material: "&amp;$D$3,$D$3&amp;INDEX('type-categories'!$A$2:$B$100,MATCH(E1110,'type-categories'!$A$2:$A$100,0),2)&amp;$D$3))),"")&amp;(IF(K1110&lt;&gt;K1109,$C$2&amp;UPPER(K1110)&amp;$C$2&amp;$K$3&amp;" ",(IF(B1110&lt;&gt;B1109,$C$2&amp;UPPER(K1110)&amp;$C$2&amp;$K$3&amp;" ",""))))&amp;IF((AA1110&lt;&gt;AA1111)*($H$2="y"),AD1110&amp;AE1110,IF((AA1110&lt;&gt;AA1111)*($H$2="m"),AD1110&amp;AG1110,IF(($H$2&lt;&gt;"m")*($H$2&lt;&gt;"Y"),(IF(F1110=0,"",F1110&amp;" "&amp;$F$4&amp;" "))&amp;(IF(G1110=0,"",G1110&amp;" "&amp;$G$4&amp;" "))&amp;(IF(H1110=0,"",H1110&amp;" "&amp;H$4&amp;" "))&amp;(IF(I1110=0,"",I1110&amp;" "&amp;$I$4&amp;" "))&amp;(IF(J1110=0,"",J1110&amp;" "&amp;$J$4&amp;" ")),"")))&amp;"; "&amp;IF((B1110=B1109)*(AA1110=AA1109), "same collecting data; ", IF((B1110=B1109)*(Z1109=Z1110),"same locality; ",(IF(COUNTBLANK(L1110)=1,"",$D$2&amp;L1110&amp;$L$3&amp;" "&amp;$D$2))&amp;(IF(COUNTBLANK(M1110)=1,"",$E$2&amp;M1110&amp;$E$2&amp;", "))&amp;(IF(COUNTBLANK(N1110)=1,"",N1110&amp;"; "))&amp;(IF(COUNTBLANK(O1110)=1,"",O1110&amp;"; ")))&amp;(IF(COUNTBLANK(P1110)=1,"",P1110&amp;"; "))&amp;(IF(COUNTBLANK(Q1110)=1,"",Q1110&amp;"; "))&amp;(IF(COUNTBLANK(R1110)=1,"",R1110&amp;"m, "))&amp;IF((COUNTBLANK(S1110)=0)*(S1110&lt;&gt;S1109), S1110&amp;"; ","")&amp;(IF(COUNTBLANK(U1110)=1,"",U1110&amp;"; "))&amp;(IF(COUNTBLANK(T1110)=1,"",IF(COUNTBLANK(F$2)=1,T1110&amp;"; ",T1110&amp;" "&amp;F$2&amp;"; "))))&amp;(IF(COUNTBLANK(V1110)=1,"",V1110&amp;"; "))&amp;IF((COUNTBLANK(C1110)=1),"",C1110)&amp;IF((B1110=B1111)*(K1110=K1111)*(L1110=L1111)*(M1110=M1111),IF(($H$2&lt;&gt;"m")*($H$2&lt;&gt;"Y"), " • ", IF((ISNUMBER(FIND(")",AE1110))), " • ", "")),IF((B1110=B1111)*(K1110=K1111)," • ",". ")))</f>
        <v/>
      </c>
      <c r="AI1110" s="1"/>
    </row>
    <row r="1111" spans="1:35" x14ac:dyDescent="0.25">
      <c r="A1111" s="3" t="str">
        <f t="shared" si="122"/>
        <v/>
      </c>
      <c r="B1111" s="53" t="str">
        <f t="shared" si="120"/>
        <v/>
      </c>
      <c r="C1111" s="57"/>
      <c r="D1111" s="57"/>
      <c r="E1111" s="57"/>
      <c r="F1111" s="57"/>
      <c r="G1111" s="57"/>
      <c r="H1111" s="57"/>
      <c r="I1111" s="57"/>
      <c r="J1111" s="57"/>
      <c r="K1111" s="57"/>
      <c r="L1111" s="57"/>
      <c r="M1111" s="54"/>
      <c r="N1111" s="57"/>
      <c r="O1111" s="58"/>
      <c r="P1111" s="58"/>
      <c r="Q1111" s="58"/>
      <c r="R1111" s="58"/>
      <c r="S1111" s="54"/>
      <c r="T1111" s="57"/>
      <c r="U1111" s="57"/>
      <c r="V1111" s="57"/>
      <c r="W1111" s="57"/>
      <c r="X1111" s="147" t="str">
        <f>IF(COUNTBLANK(D1111)=1,"",IF('order-admin-units'!$I$1&lt;&gt;"y", "", IF(COUNTBLANK(K1111)=1, 'order-admin-units'!$B$1+1, VLOOKUP(K1111, ordercountry, 2))))</f>
        <v/>
      </c>
      <c r="Y1111" s="147" t="str">
        <f>IF(COUNTBLANK(D1111)=1,"",IF('order-admin-units'!$I$1&lt;&gt;"y", "", IF(COUNTBLANK(K1111:L1111)&gt;0, 'order-admin-units'!$B$2+1, VLOOKUP(K1111&amp;"@"&amp;L1111, orderadmin, 2))))</f>
        <v/>
      </c>
      <c r="Z1111" s="147" t="str">
        <f t="shared" si="123"/>
        <v/>
      </c>
      <c r="AA1111" s="147" t="str">
        <f t="shared" si="124"/>
        <v/>
      </c>
      <c r="AB1111" s="147" t="str">
        <f t="shared" si="125"/>
        <v/>
      </c>
      <c r="AC1111" s="147" t="str">
        <f t="shared" si="121"/>
        <v/>
      </c>
      <c r="AD1111" s="11" t="str">
        <f t="shared" si="126"/>
        <v/>
      </c>
      <c r="AE1111" s="11" t="str">
        <f t="array" ref="AE1111">IF(COUNTBLANK(D1111)=1,"",IF(OR($H$2="y",$H$2="m"),IF(AA1111=AA1110,IF(OR(AB1111=$AB$4:$AB1110)=FALSE,AE1110&amp;C1111,AE1110),"("&amp;C1111)&amp;IF(AA1111=AA1112,IF(OR(AB1112=$AB$4:$AB1111)=FALSE,", ",""),") "),""))</f>
        <v/>
      </c>
      <c r="AF1111" s="11" t="str">
        <f t="array" ref="AF1111">IF((COUNTBLANK(D1111)=0)*OR($H$2="y",$H$2="m"),IFERROR(LEFT(C1111, FIND(" ",C1111)-1), C1111),"")</f>
        <v/>
      </c>
      <c r="AG1111" s="11" t="str">
        <f t="array" ref="AG1111">IF(COUNTBLANK(D1111)=1,"",IF(OR($H$2="y",$H$2="m"),IF(AA1111=AA1110,IF(OR(AC1111=$AC$4:$AC1110)=FALSE,AG1110&amp;AF1111,AG1110),"("&amp;AF1111)&amp;IF(AA1111=AA1112,IF(OR(AC1112=$AC$4:$AC1111)=FALSE,", ",""),") "),""))</f>
        <v/>
      </c>
      <c r="AH1111" s="10" t="str">
        <f>IF((COUNTBLANK(D1111)=1),"",IF(D1111=D1110,AH1110,"")&amp;IF(B1110&lt;&gt;B1111,((IF(COUNTBLANK(E1111)=1,$D$3&amp;"Non-type material: "&amp;$D$3,$D$3&amp;INDEX('type-categories'!$A$2:$B$100,MATCH(E1111,'type-categories'!$A$2:$A$100,0),2)&amp;$D$3))),"")&amp;(IF(K1111&lt;&gt;K1110,$C$2&amp;UPPER(K1111)&amp;$C$2&amp;$K$3&amp;" ",(IF(B1111&lt;&gt;B1110,$C$2&amp;UPPER(K1111)&amp;$C$2&amp;$K$3&amp;" ",""))))&amp;IF((AA1111&lt;&gt;AA1112)*($H$2="y"),AD1111&amp;AE1111,IF((AA1111&lt;&gt;AA1112)*($H$2="m"),AD1111&amp;AG1111,IF(($H$2&lt;&gt;"m")*($H$2&lt;&gt;"Y"),(IF(F1111=0,"",F1111&amp;" "&amp;$F$4&amp;" "))&amp;(IF(G1111=0,"",G1111&amp;" "&amp;$G$4&amp;" "))&amp;(IF(H1111=0,"",H1111&amp;" "&amp;H$4&amp;" "))&amp;(IF(I1111=0,"",I1111&amp;" "&amp;$I$4&amp;" "))&amp;(IF(J1111=0,"",J1111&amp;" "&amp;$J$4&amp;" ")),"")))&amp;"; "&amp;IF((B1111=B1110)*(AA1111=AA1110), "same collecting data; ", IF((B1111=B1110)*(Z1110=Z1111),"same locality; ",(IF(COUNTBLANK(L1111)=1,"",$D$2&amp;L1111&amp;$L$3&amp;" "&amp;$D$2))&amp;(IF(COUNTBLANK(M1111)=1,"",$E$2&amp;M1111&amp;$E$2&amp;", "))&amp;(IF(COUNTBLANK(N1111)=1,"",N1111&amp;"; "))&amp;(IF(COUNTBLANK(O1111)=1,"",O1111&amp;"; ")))&amp;(IF(COUNTBLANK(P1111)=1,"",P1111&amp;"; "))&amp;(IF(COUNTBLANK(Q1111)=1,"",Q1111&amp;"; "))&amp;(IF(COUNTBLANK(R1111)=1,"",R1111&amp;"m, "))&amp;IF((COUNTBLANK(S1111)=0)*(S1111&lt;&gt;S1110), S1111&amp;"; ","")&amp;(IF(COUNTBLANK(U1111)=1,"",U1111&amp;"; "))&amp;(IF(COUNTBLANK(T1111)=1,"",IF(COUNTBLANK(F$2)=1,T1111&amp;"; ",T1111&amp;" "&amp;F$2&amp;"; "))))&amp;(IF(COUNTBLANK(V1111)=1,"",V1111&amp;"; "))&amp;IF((COUNTBLANK(C1111)=1),"",C1111)&amp;IF((B1111=B1112)*(K1111=K1112)*(L1111=L1112)*(M1111=M1112),IF(($H$2&lt;&gt;"m")*($H$2&lt;&gt;"Y"), " • ", IF((ISNUMBER(FIND(")",AE1111))), " • ", "")),IF((B1111=B1112)*(K1111=K1112)," • ",". ")))</f>
        <v/>
      </c>
      <c r="AI1111" s="1"/>
    </row>
    <row r="1112" spans="1:35" x14ac:dyDescent="0.25">
      <c r="A1112" s="3" t="str">
        <f t="shared" si="122"/>
        <v/>
      </c>
      <c r="B1112" s="53" t="str">
        <f t="shared" si="120"/>
        <v/>
      </c>
      <c r="C1112" s="57"/>
      <c r="D1112" s="57"/>
      <c r="E1112" s="57"/>
      <c r="F1112" s="57"/>
      <c r="G1112" s="57"/>
      <c r="H1112" s="57"/>
      <c r="I1112" s="57"/>
      <c r="J1112" s="57"/>
      <c r="K1112" s="57"/>
      <c r="L1112" s="57"/>
      <c r="M1112" s="54"/>
      <c r="N1112" s="57"/>
      <c r="O1112" s="58"/>
      <c r="P1112" s="58"/>
      <c r="Q1112" s="58"/>
      <c r="R1112" s="58"/>
      <c r="S1112" s="54"/>
      <c r="T1112" s="57"/>
      <c r="U1112" s="57"/>
      <c r="V1112" s="57"/>
      <c r="W1112" s="57"/>
      <c r="X1112" s="147" t="str">
        <f>IF(COUNTBLANK(D1112)=1,"",IF('order-admin-units'!$I$1&lt;&gt;"y", "", IF(COUNTBLANK(K1112)=1, 'order-admin-units'!$B$1+1, VLOOKUP(K1112, ordercountry, 2))))</f>
        <v/>
      </c>
      <c r="Y1112" s="147" t="str">
        <f>IF(COUNTBLANK(D1112)=1,"",IF('order-admin-units'!$I$1&lt;&gt;"y", "", IF(COUNTBLANK(K1112:L1112)&gt;0, 'order-admin-units'!$B$2+1, VLOOKUP(K1112&amp;"@"&amp;L1112, orderadmin, 2))))</f>
        <v/>
      </c>
      <c r="Z1112" s="147" t="str">
        <f t="shared" si="123"/>
        <v/>
      </c>
      <c r="AA1112" s="147" t="str">
        <f t="shared" si="124"/>
        <v/>
      </c>
      <c r="AB1112" s="147" t="str">
        <f t="shared" si="125"/>
        <v/>
      </c>
      <c r="AC1112" s="147" t="str">
        <f t="shared" si="121"/>
        <v/>
      </c>
      <c r="AD1112" s="11" t="str">
        <f t="shared" si="126"/>
        <v/>
      </c>
      <c r="AE1112" s="11" t="str">
        <f t="array" ref="AE1112">IF(COUNTBLANK(D1112)=1,"",IF(OR($H$2="y",$H$2="m"),IF(AA1112=AA1111,IF(OR(AB1112=$AB$4:$AB1111)=FALSE,AE1111&amp;C1112,AE1111),"("&amp;C1112)&amp;IF(AA1112=AA1113,IF(OR(AB1113=$AB$4:$AB1112)=FALSE,", ",""),") "),""))</f>
        <v/>
      </c>
      <c r="AF1112" s="11" t="str">
        <f t="array" ref="AF1112">IF((COUNTBLANK(D1112)=0)*OR($H$2="y",$H$2="m"),IFERROR(LEFT(C1112, FIND(" ",C1112)-1), C1112),"")</f>
        <v/>
      </c>
      <c r="AG1112" s="11" t="str">
        <f t="array" ref="AG1112">IF(COUNTBLANK(D1112)=1,"",IF(OR($H$2="y",$H$2="m"),IF(AA1112=AA1111,IF(OR(AC1112=$AC$4:$AC1111)=FALSE,AG1111&amp;AF1112,AG1111),"("&amp;AF1112)&amp;IF(AA1112=AA1113,IF(OR(AC1113=$AC$4:$AC1112)=FALSE,", ",""),") "),""))</f>
        <v/>
      </c>
      <c r="AH1112" s="10" t="str">
        <f>IF((COUNTBLANK(D1112)=1),"",IF(D1112=D1111,AH1111,"")&amp;IF(B1111&lt;&gt;B1112,((IF(COUNTBLANK(E1112)=1,$D$3&amp;"Non-type material: "&amp;$D$3,$D$3&amp;INDEX('type-categories'!$A$2:$B$100,MATCH(E1112,'type-categories'!$A$2:$A$100,0),2)&amp;$D$3))),"")&amp;(IF(K1112&lt;&gt;K1111,$C$2&amp;UPPER(K1112)&amp;$C$2&amp;$K$3&amp;" ",(IF(B1112&lt;&gt;B1111,$C$2&amp;UPPER(K1112)&amp;$C$2&amp;$K$3&amp;" ",""))))&amp;IF((AA1112&lt;&gt;AA1113)*($H$2="y"),AD1112&amp;AE1112,IF((AA1112&lt;&gt;AA1113)*($H$2="m"),AD1112&amp;AG1112,IF(($H$2&lt;&gt;"m")*($H$2&lt;&gt;"Y"),(IF(F1112=0,"",F1112&amp;" "&amp;$F$4&amp;" "))&amp;(IF(G1112=0,"",G1112&amp;" "&amp;$G$4&amp;" "))&amp;(IF(H1112=0,"",H1112&amp;" "&amp;H$4&amp;" "))&amp;(IF(I1112=0,"",I1112&amp;" "&amp;$I$4&amp;" "))&amp;(IF(J1112=0,"",J1112&amp;" "&amp;$J$4&amp;" ")),"")))&amp;"; "&amp;IF((B1112=B1111)*(AA1112=AA1111), "same collecting data; ", IF((B1112=B1111)*(Z1111=Z1112),"same locality; ",(IF(COUNTBLANK(L1112)=1,"",$D$2&amp;L1112&amp;$L$3&amp;" "&amp;$D$2))&amp;(IF(COUNTBLANK(M1112)=1,"",$E$2&amp;M1112&amp;$E$2&amp;", "))&amp;(IF(COUNTBLANK(N1112)=1,"",N1112&amp;"; "))&amp;(IF(COUNTBLANK(O1112)=1,"",O1112&amp;"; ")))&amp;(IF(COUNTBLANK(P1112)=1,"",P1112&amp;"; "))&amp;(IF(COUNTBLANK(Q1112)=1,"",Q1112&amp;"; "))&amp;(IF(COUNTBLANK(R1112)=1,"",R1112&amp;"m, "))&amp;IF((COUNTBLANK(S1112)=0)*(S1112&lt;&gt;S1111), S1112&amp;"; ","")&amp;(IF(COUNTBLANK(U1112)=1,"",U1112&amp;"; "))&amp;(IF(COUNTBLANK(T1112)=1,"",IF(COUNTBLANK(F$2)=1,T1112&amp;"; ",T1112&amp;" "&amp;F$2&amp;"; "))))&amp;(IF(COUNTBLANK(V1112)=1,"",V1112&amp;"; "))&amp;IF((COUNTBLANK(C1112)=1),"",C1112)&amp;IF((B1112=B1113)*(K1112=K1113)*(L1112=L1113)*(M1112=M1113),IF(($H$2&lt;&gt;"m")*($H$2&lt;&gt;"Y"), " • ", IF((ISNUMBER(FIND(")",AE1112))), " • ", "")),IF((B1112=B1113)*(K1112=K1113)," • ",". ")))</f>
        <v/>
      </c>
      <c r="AI1112" s="1"/>
    </row>
    <row r="1113" spans="1:35" x14ac:dyDescent="0.25">
      <c r="A1113" s="3" t="str">
        <f t="shared" si="122"/>
        <v/>
      </c>
      <c r="B1113" s="53" t="str">
        <f t="shared" si="120"/>
        <v/>
      </c>
      <c r="C1113" s="57"/>
      <c r="D1113" s="57"/>
      <c r="E1113" s="57"/>
      <c r="F1113" s="57"/>
      <c r="G1113" s="57"/>
      <c r="H1113" s="57"/>
      <c r="I1113" s="57"/>
      <c r="J1113" s="57"/>
      <c r="K1113" s="57"/>
      <c r="L1113" s="57"/>
      <c r="M1113" s="54"/>
      <c r="N1113" s="57"/>
      <c r="O1113" s="58"/>
      <c r="P1113" s="58"/>
      <c r="Q1113" s="58"/>
      <c r="R1113" s="58"/>
      <c r="S1113" s="54"/>
      <c r="T1113" s="57"/>
      <c r="U1113" s="57"/>
      <c r="V1113" s="57"/>
      <c r="W1113" s="57"/>
      <c r="X1113" s="147" t="str">
        <f>IF(COUNTBLANK(D1113)=1,"",IF('order-admin-units'!$I$1&lt;&gt;"y", "", IF(COUNTBLANK(K1113)=1, 'order-admin-units'!$B$1+1, VLOOKUP(K1113, ordercountry, 2))))</f>
        <v/>
      </c>
      <c r="Y1113" s="147" t="str">
        <f>IF(COUNTBLANK(D1113)=1,"",IF('order-admin-units'!$I$1&lt;&gt;"y", "", IF(COUNTBLANK(K1113:L1113)&gt;0, 'order-admin-units'!$B$2+1, VLOOKUP(K1113&amp;"@"&amp;L1113, orderadmin, 2))))</f>
        <v/>
      </c>
      <c r="Z1113" s="147" t="str">
        <f t="shared" si="123"/>
        <v/>
      </c>
      <c r="AA1113" s="147" t="str">
        <f t="shared" si="124"/>
        <v/>
      </c>
      <c r="AB1113" s="147" t="str">
        <f t="shared" si="125"/>
        <v/>
      </c>
      <c r="AC1113" s="147" t="str">
        <f t="shared" si="121"/>
        <v/>
      </c>
      <c r="AD1113" s="11" t="str">
        <f t="shared" si="126"/>
        <v/>
      </c>
      <c r="AE1113" s="11" t="str">
        <f t="array" ref="AE1113">IF(COUNTBLANK(D1113)=1,"",IF(OR($H$2="y",$H$2="m"),IF(AA1113=AA1112,IF(OR(AB1113=$AB$4:$AB1112)=FALSE,AE1112&amp;C1113,AE1112),"("&amp;C1113)&amp;IF(AA1113=AA1114,IF(OR(AB1114=$AB$4:$AB1113)=FALSE,", ",""),") "),""))</f>
        <v/>
      </c>
      <c r="AF1113" s="11" t="str">
        <f t="array" ref="AF1113">IF((COUNTBLANK(D1113)=0)*OR($H$2="y",$H$2="m"),IFERROR(LEFT(C1113, FIND(" ",C1113)-1), C1113),"")</f>
        <v/>
      </c>
      <c r="AG1113" s="11" t="str">
        <f t="array" ref="AG1113">IF(COUNTBLANK(D1113)=1,"",IF(OR($H$2="y",$H$2="m"),IF(AA1113=AA1112,IF(OR(AC1113=$AC$4:$AC1112)=FALSE,AG1112&amp;AF1113,AG1112),"("&amp;AF1113)&amp;IF(AA1113=AA1114,IF(OR(AC1114=$AC$4:$AC1113)=FALSE,", ",""),") "),""))</f>
        <v/>
      </c>
      <c r="AH1113" s="10" t="str">
        <f>IF((COUNTBLANK(D1113)=1),"",IF(D1113=D1112,AH1112,"")&amp;IF(B1112&lt;&gt;B1113,((IF(COUNTBLANK(E1113)=1,$D$3&amp;"Non-type material: "&amp;$D$3,$D$3&amp;INDEX('type-categories'!$A$2:$B$100,MATCH(E1113,'type-categories'!$A$2:$A$100,0),2)&amp;$D$3))),"")&amp;(IF(K1113&lt;&gt;K1112,$C$2&amp;UPPER(K1113)&amp;$C$2&amp;$K$3&amp;" ",(IF(B1113&lt;&gt;B1112,$C$2&amp;UPPER(K1113)&amp;$C$2&amp;$K$3&amp;" ",""))))&amp;IF((AA1113&lt;&gt;AA1114)*($H$2="y"),AD1113&amp;AE1113,IF((AA1113&lt;&gt;AA1114)*($H$2="m"),AD1113&amp;AG1113,IF(($H$2&lt;&gt;"m")*($H$2&lt;&gt;"Y"),(IF(F1113=0,"",F1113&amp;" "&amp;$F$4&amp;" "))&amp;(IF(G1113=0,"",G1113&amp;" "&amp;$G$4&amp;" "))&amp;(IF(H1113=0,"",H1113&amp;" "&amp;H$4&amp;" "))&amp;(IF(I1113=0,"",I1113&amp;" "&amp;$I$4&amp;" "))&amp;(IF(J1113=0,"",J1113&amp;" "&amp;$J$4&amp;" ")),"")))&amp;"; "&amp;IF((B1113=B1112)*(AA1113=AA1112), "same collecting data; ", IF((B1113=B1112)*(Z1112=Z1113),"same locality; ",(IF(COUNTBLANK(L1113)=1,"",$D$2&amp;L1113&amp;$L$3&amp;" "&amp;$D$2))&amp;(IF(COUNTBLANK(M1113)=1,"",$E$2&amp;M1113&amp;$E$2&amp;", "))&amp;(IF(COUNTBLANK(N1113)=1,"",N1113&amp;"; "))&amp;(IF(COUNTBLANK(O1113)=1,"",O1113&amp;"; ")))&amp;(IF(COUNTBLANK(P1113)=1,"",P1113&amp;"; "))&amp;(IF(COUNTBLANK(Q1113)=1,"",Q1113&amp;"; "))&amp;(IF(COUNTBLANK(R1113)=1,"",R1113&amp;"m, "))&amp;IF((COUNTBLANK(S1113)=0)*(S1113&lt;&gt;S1112), S1113&amp;"; ","")&amp;(IF(COUNTBLANK(U1113)=1,"",U1113&amp;"; "))&amp;(IF(COUNTBLANK(T1113)=1,"",IF(COUNTBLANK(F$2)=1,T1113&amp;"; ",T1113&amp;" "&amp;F$2&amp;"; "))))&amp;(IF(COUNTBLANK(V1113)=1,"",V1113&amp;"; "))&amp;IF((COUNTBLANK(C1113)=1),"",C1113)&amp;IF((B1113=B1114)*(K1113=K1114)*(L1113=L1114)*(M1113=M1114),IF(($H$2&lt;&gt;"m")*($H$2&lt;&gt;"Y"), " • ", IF((ISNUMBER(FIND(")",AE1113))), " • ", "")),IF((B1113=B1114)*(K1113=K1114)," • ",". ")))</f>
        <v/>
      </c>
      <c r="AI1113" s="1"/>
    </row>
    <row r="1114" spans="1:35" x14ac:dyDescent="0.25">
      <c r="A1114" s="3" t="str">
        <f t="shared" si="122"/>
        <v/>
      </c>
      <c r="B1114" s="53" t="str">
        <f t="shared" si="120"/>
        <v/>
      </c>
      <c r="C1114" s="57"/>
      <c r="D1114" s="57"/>
      <c r="E1114" s="57"/>
      <c r="F1114" s="57"/>
      <c r="G1114" s="57"/>
      <c r="H1114" s="57"/>
      <c r="I1114" s="57"/>
      <c r="J1114" s="57"/>
      <c r="K1114" s="57"/>
      <c r="L1114" s="57"/>
      <c r="M1114" s="54"/>
      <c r="N1114" s="57"/>
      <c r="O1114" s="58"/>
      <c r="P1114" s="58"/>
      <c r="Q1114" s="58"/>
      <c r="R1114" s="58"/>
      <c r="S1114" s="54"/>
      <c r="T1114" s="57"/>
      <c r="U1114" s="57"/>
      <c r="V1114" s="57"/>
      <c r="W1114" s="57"/>
      <c r="X1114" s="147" t="str">
        <f>IF(COUNTBLANK(D1114)=1,"",IF('order-admin-units'!$I$1&lt;&gt;"y", "", IF(COUNTBLANK(K1114)=1, 'order-admin-units'!$B$1+1, VLOOKUP(K1114, ordercountry, 2))))</f>
        <v/>
      </c>
      <c r="Y1114" s="147" t="str">
        <f>IF(COUNTBLANK(D1114)=1,"",IF('order-admin-units'!$I$1&lt;&gt;"y", "", IF(COUNTBLANK(K1114:L1114)&gt;0, 'order-admin-units'!$B$2+1, VLOOKUP(K1114&amp;"@"&amp;L1114, orderadmin, 2))))</f>
        <v/>
      </c>
      <c r="Z1114" s="147" t="str">
        <f t="shared" si="123"/>
        <v/>
      </c>
      <c r="AA1114" s="147" t="str">
        <f t="shared" si="124"/>
        <v/>
      </c>
      <c r="AB1114" s="147" t="str">
        <f t="shared" si="125"/>
        <v/>
      </c>
      <c r="AC1114" s="147" t="str">
        <f t="shared" si="121"/>
        <v/>
      </c>
      <c r="AD1114" s="11" t="str">
        <f t="shared" si="126"/>
        <v/>
      </c>
      <c r="AE1114" s="11" t="str">
        <f t="array" ref="AE1114">IF(COUNTBLANK(D1114)=1,"",IF(OR($H$2="y",$H$2="m"),IF(AA1114=AA1113,IF(OR(AB1114=$AB$4:$AB1113)=FALSE,AE1113&amp;C1114,AE1113),"("&amp;C1114)&amp;IF(AA1114=AA1115,IF(OR(AB1115=$AB$4:$AB1114)=FALSE,", ",""),") "),""))</f>
        <v/>
      </c>
      <c r="AF1114" s="11" t="str">
        <f t="array" ref="AF1114">IF((COUNTBLANK(D1114)=0)*OR($H$2="y",$H$2="m"),IFERROR(LEFT(C1114, FIND(" ",C1114)-1), C1114),"")</f>
        <v/>
      </c>
      <c r="AG1114" s="11" t="str">
        <f t="array" ref="AG1114">IF(COUNTBLANK(D1114)=1,"",IF(OR($H$2="y",$H$2="m"),IF(AA1114=AA1113,IF(OR(AC1114=$AC$4:$AC1113)=FALSE,AG1113&amp;AF1114,AG1113),"("&amp;AF1114)&amp;IF(AA1114=AA1115,IF(OR(AC1115=$AC$4:$AC1114)=FALSE,", ",""),") "),""))</f>
        <v/>
      </c>
      <c r="AH1114" s="10" t="str">
        <f>IF((COUNTBLANK(D1114)=1),"",IF(D1114=D1113,AH1113,"")&amp;IF(B1113&lt;&gt;B1114,((IF(COUNTBLANK(E1114)=1,$D$3&amp;"Non-type material: "&amp;$D$3,$D$3&amp;INDEX('type-categories'!$A$2:$B$100,MATCH(E1114,'type-categories'!$A$2:$A$100,0),2)&amp;$D$3))),"")&amp;(IF(K1114&lt;&gt;K1113,$C$2&amp;UPPER(K1114)&amp;$C$2&amp;$K$3&amp;" ",(IF(B1114&lt;&gt;B1113,$C$2&amp;UPPER(K1114)&amp;$C$2&amp;$K$3&amp;" ",""))))&amp;IF((AA1114&lt;&gt;AA1115)*($H$2="y"),AD1114&amp;AE1114,IF((AA1114&lt;&gt;AA1115)*($H$2="m"),AD1114&amp;AG1114,IF(($H$2&lt;&gt;"m")*($H$2&lt;&gt;"Y"),(IF(F1114=0,"",F1114&amp;" "&amp;$F$4&amp;" "))&amp;(IF(G1114=0,"",G1114&amp;" "&amp;$G$4&amp;" "))&amp;(IF(H1114=0,"",H1114&amp;" "&amp;H$4&amp;" "))&amp;(IF(I1114=0,"",I1114&amp;" "&amp;$I$4&amp;" "))&amp;(IF(J1114=0,"",J1114&amp;" "&amp;$J$4&amp;" ")),"")))&amp;"; "&amp;IF((B1114=B1113)*(AA1114=AA1113), "same collecting data; ", IF((B1114=B1113)*(Z1113=Z1114),"same locality; ",(IF(COUNTBLANK(L1114)=1,"",$D$2&amp;L1114&amp;$L$3&amp;" "&amp;$D$2))&amp;(IF(COUNTBLANK(M1114)=1,"",$E$2&amp;M1114&amp;$E$2&amp;", "))&amp;(IF(COUNTBLANK(N1114)=1,"",N1114&amp;"; "))&amp;(IF(COUNTBLANK(O1114)=1,"",O1114&amp;"; ")))&amp;(IF(COUNTBLANK(P1114)=1,"",P1114&amp;"; "))&amp;(IF(COUNTBLANK(Q1114)=1,"",Q1114&amp;"; "))&amp;(IF(COUNTBLANK(R1114)=1,"",R1114&amp;"m, "))&amp;IF((COUNTBLANK(S1114)=0)*(S1114&lt;&gt;S1113), S1114&amp;"; ","")&amp;(IF(COUNTBLANK(U1114)=1,"",U1114&amp;"; "))&amp;(IF(COUNTBLANK(T1114)=1,"",IF(COUNTBLANK(F$2)=1,T1114&amp;"; ",T1114&amp;" "&amp;F$2&amp;"; "))))&amp;(IF(COUNTBLANK(V1114)=1,"",V1114&amp;"; "))&amp;IF((COUNTBLANK(C1114)=1),"",C1114)&amp;IF((B1114=B1115)*(K1114=K1115)*(L1114=L1115)*(M1114=M1115),IF(($H$2&lt;&gt;"m")*($H$2&lt;&gt;"Y"), " • ", IF((ISNUMBER(FIND(")",AE1114))), " • ", "")),IF((B1114=B1115)*(K1114=K1115)," • ",". ")))</f>
        <v/>
      </c>
      <c r="AI1114" s="1"/>
    </row>
    <row r="1115" spans="1:35" x14ac:dyDescent="0.25">
      <c r="A1115" s="3" t="str">
        <f t="shared" si="122"/>
        <v/>
      </c>
      <c r="B1115" s="53" t="str">
        <f t="shared" si="120"/>
        <v/>
      </c>
      <c r="C1115" s="57"/>
      <c r="D1115" s="57"/>
      <c r="E1115" s="57"/>
      <c r="F1115" s="57"/>
      <c r="G1115" s="57"/>
      <c r="H1115" s="57"/>
      <c r="I1115" s="57"/>
      <c r="J1115" s="57"/>
      <c r="K1115" s="57"/>
      <c r="L1115" s="57"/>
      <c r="M1115" s="54"/>
      <c r="N1115" s="57"/>
      <c r="O1115" s="58"/>
      <c r="P1115" s="58"/>
      <c r="Q1115" s="58"/>
      <c r="R1115" s="58"/>
      <c r="S1115" s="54"/>
      <c r="T1115" s="57"/>
      <c r="U1115" s="57"/>
      <c r="V1115" s="57"/>
      <c r="W1115" s="57"/>
      <c r="X1115" s="147" t="str">
        <f>IF(COUNTBLANK(D1115)=1,"",IF('order-admin-units'!$I$1&lt;&gt;"y", "", IF(COUNTBLANK(K1115)=1, 'order-admin-units'!$B$1+1, VLOOKUP(K1115, ordercountry, 2))))</f>
        <v/>
      </c>
      <c r="Y1115" s="147" t="str">
        <f>IF(COUNTBLANK(D1115)=1,"",IF('order-admin-units'!$I$1&lt;&gt;"y", "", IF(COUNTBLANK(K1115:L1115)&gt;0, 'order-admin-units'!$B$2+1, VLOOKUP(K1115&amp;"@"&amp;L1115, orderadmin, 2))))</f>
        <v/>
      </c>
      <c r="Z1115" s="147" t="str">
        <f t="shared" si="123"/>
        <v/>
      </c>
      <c r="AA1115" s="147" t="str">
        <f t="shared" si="124"/>
        <v/>
      </c>
      <c r="AB1115" s="147" t="str">
        <f t="shared" si="125"/>
        <v/>
      </c>
      <c r="AC1115" s="147" t="str">
        <f t="shared" si="121"/>
        <v/>
      </c>
      <c r="AD1115" s="11" t="str">
        <f t="shared" si="126"/>
        <v/>
      </c>
      <c r="AE1115" s="11" t="str">
        <f t="array" ref="AE1115">IF(COUNTBLANK(D1115)=1,"",IF(OR($H$2="y",$H$2="m"),IF(AA1115=AA1114,IF(OR(AB1115=$AB$4:$AB1114)=FALSE,AE1114&amp;C1115,AE1114),"("&amp;C1115)&amp;IF(AA1115=AA1116,IF(OR(AB1116=$AB$4:$AB1115)=FALSE,", ",""),") "),""))</f>
        <v/>
      </c>
      <c r="AF1115" s="11" t="str">
        <f t="array" ref="AF1115">IF((COUNTBLANK(D1115)=0)*OR($H$2="y",$H$2="m"),IFERROR(LEFT(C1115, FIND(" ",C1115)-1), C1115),"")</f>
        <v/>
      </c>
      <c r="AG1115" s="11" t="str">
        <f t="array" ref="AG1115">IF(COUNTBLANK(D1115)=1,"",IF(OR($H$2="y",$H$2="m"),IF(AA1115=AA1114,IF(OR(AC1115=$AC$4:$AC1114)=FALSE,AG1114&amp;AF1115,AG1114),"("&amp;AF1115)&amp;IF(AA1115=AA1116,IF(OR(AC1116=$AC$4:$AC1115)=FALSE,", ",""),") "),""))</f>
        <v/>
      </c>
      <c r="AH1115" s="10" t="str">
        <f>IF((COUNTBLANK(D1115)=1),"",IF(D1115=D1114,AH1114,"")&amp;IF(B1114&lt;&gt;B1115,((IF(COUNTBLANK(E1115)=1,$D$3&amp;"Non-type material: "&amp;$D$3,$D$3&amp;INDEX('type-categories'!$A$2:$B$100,MATCH(E1115,'type-categories'!$A$2:$A$100,0),2)&amp;$D$3))),"")&amp;(IF(K1115&lt;&gt;K1114,$C$2&amp;UPPER(K1115)&amp;$C$2&amp;$K$3&amp;" ",(IF(B1115&lt;&gt;B1114,$C$2&amp;UPPER(K1115)&amp;$C$2&amp;$K$3&amp;" ",""))))&amp;IF((AA1115&lt;&gt;AA1116)*($H$2="y"),AD1115&amp;AE1115,IF((AA1115&lt;&gt;AA1116)*($H$2="m"),AD1115&amp;AG1115,IF(($H$2&lt;&gt;"m")*($H$2&lt;&gt;"Y"),(IF(F1115=0,"",F1115&amp;" "&amp;$F$4&amp;" "))&amp;(IF(G1115=0,"",G1115&amp;" "&amp;$G$4&amp;" "))&amp;(IF(H1115=0,"",H1115&amp;" "&amp;H$4&amp;" "))&amp;(IF(I1115=0,"",I1115&amp;" "&amp;$I$4&amp;" "))&amp;(IF(J1115=0,"",J1115&amp;" "&amp;$J$4&amp;" ")),"")))&amp;"; "&amp;IF((B1115=B1114)*(AA1115=AA1114), "same collecting data; ", IF((B1115=B1114)*(Z1114=Z1115),"same locality; ",(IF(COUNTBLANK(L1115)=1,"",$D$2&amp;L1115&amp;$L$3&amp;" "&amp;$D$2))&amp;(IF(COUNTBLANK(M1115)=1,"",$E$2&amp;M1115&amp;$E$2&amp;", "))&amp;(IF(COUNTBLANK(N1115)=1,"",N1115&amp;"; "))&amp;(IF(COUNTBLANK(O1115)=1,"",O1115&amp;"; ")))&amp;(IF(COUNTBLANK(P1115)=1,"",P1115&amp;"; "))&amp;(IF(COUNTBLANK(Q1115)=1,"",Q1115&amp;"; "))&amp;(IF(COUNTBLANK(R1115)=1,"",R1115&amp;"m, "))&amp;IF((COUNTBLANK(S1115)=0)*(S1115&lt;&gt;S1114), S1115&amp;"; ","")&amp;(IF(COUNTBLANK(U1115)=1,"",U1115&amp;"; "))&amp;(IF(COUNTBLANK(T1115)=1,"",IF(COUNTBLANK(F$2)=1,T1115&amp;"; ",T1115&amp;" "&amp;F$2&amp;"; "))))&amp;(IF(COUNTBLANK(V1115)=1,"",V1115&amp;"; "))&amp;IF((COUNTBLANK(C1115)=1),"",C1115)&amp;IF((B1115=B1116)*(K1115=K1116)*(L1115=L1116)*(M1115=M1116),IF(($H$2&lt;&gt;"m")*($H$2&lt;&gt;"Y"), " • ", IF((ISNUMBER(FIND(")",AE1115))), " • ", "")),IF((B1115=B1116)*(K1115=K1116)," • ",". ")))</f>
        <v/>
      </c>
      <c r="AI1115" s="1"/>
    </row>
    <row r="1116" spans="1:35" x14ac:dyDescent="0.25">
      <c r="A1116" s="3" t="str">
        <f t="shared" si="122"/>
        <v/>
      </c>
      <c r="B1116" s="53" t="str">
        <f t="shared" si="120"/>
        <v/>
      </c>
      <c r="C1116" s="57"/>
      <c r="D1116" s="57"/>
      <c r="E1116" s="57"/>
      <c r="F1116" s="57"/>
      <c r="G1116" s="57"/>
      <c r="H1116" s="57"/>
      <c r="I1116" s="57"/>
      <c r="J1116" s="57"/>
      <c r="K1116" s="57"/>
      <c r="L1116" s="57"/>
      <c r="M1116" s="54"/>
      <c r="N1116" s="57"/>
      <c r="O1116" s="58"/>
      <c r="P1116" s="58"/>
      <c r="Q1116" s="58"/>
      <c r="R1116" s="58"/>
      <c r="S1116" s="54"/>
      <c r="T1116" s="57"/>
      <c r="U1116" s="57"/>
      <c r="V1116" s="57"/>
      <c r="W1116" s="57"/>
      <c r="X1116" s="147" t="str">
        <f>IF(COUNTBLANK(D1116)=1,"",IF('order-admin-units'!$I$1&lt;&gt;"y", "", IF(COUNTBLANK(K1116)=1, 'order-admin-units'!$B$1+1, VLOOKUP(K1116, ordercountry, 2))))</f>
        <v/>
      </c>
      <c r="Y1116" s="147" t="str">
        <f>IF(COUNTBLANK(D1116)=1,"",IF('order-admin-units'!$I$1&lt;&gt;"y", "", IF(COUNTBLANK(K1116:L1116)&gt;0, 'order-admin-units'!$B$2+1, VLOOKUP(K1116&amp;"@"&amp;L1116, orderadmin, 2))))</f>
        <v/>
      </c>
      <c r="Z1116" s="147" t="str">
        <f t="shared" si="123"/>
        <v/>
      </c>
      <c r="AA1116" s="147" t="str">
        <f t="shared" si="124"/>
        <v/>
      </c>
      <c r="AB1116" s="147" t="str">
        <f t="shared" si="125"/>
        <v/>
      </c>
      <c r="AC1116" s="147" t="str">
        <f t="shared" si="121"/>
        <v/>
      </c>
      <c r="AD1116" s="11" t="str">
        <f t="shared" si="126"/>
        <v/>
      </c>
      <c r="AE1116" s="11" t="str">
        <f t="array" ref="AE1116">IF(COUNTBLANK(D1116)=1,"",IF(OR($H$2="y",$H$2="m"),IF(AA1116=AA1115,IF(OR(AB1116=$AB$4:$AB1115)=FALSE,AE1115&amp;C1116,AE1115),"("&amp;C1116)&amp;IF(AA1116=AA1117,IF(OR(AB1117=$AB$4:$AB1116)=FALSE,", ",""),") "),""))</f>
        <v/>
      </c>
      <c r="AF1116" s="11" t="str">
        <f t="array" ref="AF1116">IF((COUNTBLANK(D1116)=0)*OR($H$2="y",$H$2="m"),IFERROR(LEFT(C1116, FIND(" ",C1116)-1), C1116),"")</f>
        <v/>
      </c>
      <c r="AG1116" s="11" t="str">
        <f t="array" ref="AG1116">IF(COUNTBLANK(D1116)=1,"",IF(OR($H$2="y",$H$2="m"),IF(AA1116=AA1115,IF(OR(AC1116=$AC$4:$AC1115)=FALSE,AG1115&amp;AF1116,AG1115),"("&amp;AF1116)&amp;IF(AA1116=AA1117,IF(OR(AC1117=$AC$4:$AC1116)=FALSE,", ",""),") "),""))</f>
        <v/>
      </c>
      <c r="AH1116" s="10" t="str">
        <f>IF((COUNTBLANK(D1116)=1),"",IF(D1116=D1115,AH1115,"")&amp;IF(B1115&lt;&gt;B1116,((IF(COUNTBLANK(E1116)=1,$D$3&amp;"Non-type material: "&amp;$D$3,$D$3&amp;INDEX('type-categories'!$A$2:$B$100,MATCH(E1116,'type-categories'!$A$2:$A$100,0),2)&amp;$D$3))),"")&amp;(IF(K1116&lt;&gt;K1115,$C$2&amp;UPPER(K1116)&amp;$C$2&amp;$K$3&amp;" ",(IF(B1116&lt;&gt;B1115,$C$2&amp;UPPER(K1116)&amp;$C$2&amp;$K$3&amp;" ",""))))&amp;IF((AA1116&lt;&gt;AA1117)*($H$2="y"),AD1116&amp;AE1116,IF((AA1116&lt;&gt;AA1117)*($H$2="m"),AD1116&amp;AG1116,IF(($H$2&lt;&gt;"m")*($H$2&lt;&gt;"Y"),(IF(F1116=0,"",F1116&amp;" "&amp;$F$4&amp;" "))&amp;(IF(G1116=0,"",G1116&amp;" "&amp;$G$4&amp;" "))&amp;(IF(H1116=0,"",H1116&amp;" "&amp;H$4&amp;" "))&amp;(IF(I1116=0,"",I1116&amp;" "&amp;$I$4&amp;" "))&amp;(IF(J1116=0,"",J1116&amp;" "&amp;$J$4&amp;" ")),"")))&amp;"; "&amp;IF((B1116=B1115)*(AA1116=AA1115), "same collecting data; ", IF((B1116=B1115)*(Z1115=Z1116),"same locality; ",(IF(COUNTBLANK(L1116)=1,"",$D$2&amp;L1116&amp;$L$3&amp;" "&amp;$D$2))&amp;(IF(COUNTBLANK(M1116)=1,"",$E$2&amp;M1116&amp;$E$2&amp;", "))&amp;(IF(COUNTBLANK(N1116)=1,"",N1116&amp;"; "))&amp;(IF(COUNTBLANK(O1116)=1,"",O1116&amp;"; ")))&amp;(IF(COUNTBLANK(P1116)=1,"",P1116&amp;"; "))&amp;(IF(COUNTBLANK(Q1116)=1,"",Q1116&amp;"; "))&amp;(IF(COUNTBLANK(R1116)=1,"",R1116&amp;"m, "))&amp;IF((COUNTBLANK(S1116)=0)*(S1116&lt;&gt;S1115), S1116&amp;"; ","")&amp;(IF(COUNTBLANK(U1116)=1,"",U1116&amp;"; "))&amp;(IF(COUNTBLANK(T1116)=1,"",IF(COUNTBLANK(F$2)=1,T1116&amp;"; ",T1116&amp;" "&amp;F$2&amp;"; "))))&amp;(IF(COUNTBLANK(V1116)=1,"",V1116&amp;"; "))&amp;IF((COUNTBLANK(C1116)=1),"",C1116)&amp;IF((B1116=B1117)*(K1116=K1117)*(L1116=L1117)*(M1116=M1117),IF(($H$2&lt;&gt;"m")*($H$2&lt;&gt;"Y"), " • ", IF((ISNUMBER(FIND(")",AE1116))), " • ", "")),IF((B1116=B1117)*(K1116=K1117)," • ",". ")))</f>
        <v/>
      </c>
      <c r="AI1116" s="1"/>
    </row>
    <row r="1117" spans="1:35" x14ac:dyDescent="0.25">
      <c r="A1117" s="3" t="str">
        <f t="shared" si="122"/>
        <v/>
      </c>
      <c r="B1117" s="53" t="str">
        <f t="shared" si="120"/>
        <v/>
      </c>
      <c r="C1117" s="57"/>
      <c r="D1117" s="57"/>
      <c r="E1117" s="57"/>
      <c r="F1117" s="57"/>
      <c r="G1117" s="57"/>
      <c r="H1117" s="57"/>
      <c r="I1117" s="57"/>
      <c r="J1117" s="57"/>
      <c r="K1117" s="57"/>
      <c r="L1117" s="57"/>
      <c r="M1117" s="54"/>
      <c r="N1117" s="57"/>
      <c r="O1117" s="58"/>
      <c r="P1117" s="58"/>
      <c r="Q1117" s="58"/>
      <c r="R1117" s="58"/>
      <c r="S1117" s="54"/>
      <c r="T1117" s="57"/>
      <c r="U1117" s="57"/>
      <c r="V1117" s="57"/>
      <c r="W1117" s="57"/>
      <c r="X1117" s="147" t="str">
        <f>IF(COUNTBLANK(D1117)=1,"",IF('order-admin-units'!$I$1&lt;&gt;"y", "", IF(COUNTBLANK(K1117)=1, 'order-admin-units'!$B$1+1, VLOOKUP(K1117, ordercountry, 2))))</f>
        <v/>
      </c>
      <c r="Y1117" s="147" t="str">
        <f>IF(COUNTBLANK(D1117)=1,"",IF('order-admin-units'!$I$1&lt;&gt;"y", "", IF(COUNTBLANK(K1117:L1117)&gt;0, 'order-admin-units'!$B$2+1, VLOOKUP(K1117&amp;"@"&amp;L1117, orderadmin, 2))))</f>
        <v/>
      </c>
      <c r="Z1117" s="147" t="str">
        <f t="shared" si="123"/>
        <v/>
      </c>
      <c r="AA1117" s="147" t="str">
        <f t="shared" si="124"/>
        <v/>
      </c>
      <c r="AB1117" s="147" t="str">
        <f t="shared" si="125"/>
        <v/>
      </c>
      <c r="AC1117" s="147" t="str">
        <f t="shared" si="121"/>
        <v/>
      </c>
      <c r="AD1117" s="11" t="str">
        <f t="shared" si="126"/>
        <v/>
      </c>
      <c r="AE1117" s="11" t="str">
        <f t="array" ref="AE1117">IF(COUNTBLANK(D1117)=1,"",IF(OR($H$2="y",$H$2="m"),IF(AA1117=AA1116,IF(OR(AB1117=$AB$4:$AB1116)=FALSE,AE1116&amp;C1117,AE1116),"("&amp;C1117)&amp;IF(AA1117=AA1118,IF(OR(AB1118=$AB$4:$AB1117)=FALSE,", ",""),") "),""))</f>
        <v/>
      </c>
      <c r="AF1117" s="11" t="str">
        <f t="array" ref="AF1117">IF((COUNTBLANK(D1117)=0)*OR($H$2="y",$H$2="m"),IFERROR(LEFT(C1117, FIND(" ",C1117)-1), C1117),"")</f>
        <v/>
      </c>
      <c r="AG1117" s="11" t="str">
        <f t="array" ref="AG1117">IF(COUNTBLANK(D1117)=1,"",IF(OR($H$2="y",$H$2="m"),IF(AA1117=AA1116,IF(OR(AC1117=$AC$4:$AC1116)=FALSE,AG1116&amp;AF1117,AG1116),"("&amp;AF1117)&amp;IF(AA1117=AA1118,IF(OR(AC1118=$AC$4:$AC1117)=FALSE,", ",""),") "),""))</f>
        <v/>
      </c>
      <c r="AH1117" s="10" t="str">
        <f>IF((COUNTBLANK(D1117)=1),"",IF(D1117=D1116,AH1116,"")&amp;IF(B1116&lt;&gt;B1117,((IF(COUNTBLANK(E1117)=1,$D$3&amp;"Non-type material: "&amp;$D$3,$D$3&amp;INDEX('type-categories'!$A$2:$B$100,MATCH(E1117,'type-categories'!$A$2:$A$100,0),2)&amp;$D$3))),"")&amp;(IF(K1117&lt;&gt;K1116,$C$2&amp;UPPER(K1117)&amp;$C$2&amp;$K$3&amp;" ",(IF(B1117&lt;&gt;B1116,$C$2&amp;UPPER(K1117)&amp;$C$2&amp;$K$3&amp;" ",""))))&amp;IF((AA1117&lt;&gt;AA1118)*($H$2="y"),AD1117&amp;AE1117,IF((AA1117&lt;&gt;AA1118)*($H$2="m"),AD1117&amp;AG1117,IF(($H$2&lt;&gt;"m")*($H$2&lt;&gt;"Y"),(IF(F1117=0,"",F1117&amp;" "&amp;$F$4&amp;" "))&amp;(IF(G1117=0,"",G1117&amp;" "&amp;$G$4&amp;" "))&amp;(IF(H1117=0,"",H1117&amp;" "&amp;H$4&amp;" "))&amp;(IF(I1117=0,"",I1117&amp;" "&amp;$I$4&amp;" "))&amp;(IF(J1117=0,"",J1117&amp;" "&amp;$J$4&amp;" ")),"")))&amp;"; "&amp;IF((B1117=B1116)*(AA1117=AA1116), "same collecting data; ", IF((B1117=B1116)*(Z1116=Z1117),"same locality; ",(IF(COUNTBLANK(L1117)=1,"",$D$2&amp;L1117&amp;$L$3&amp;" "&amp;$D$2))&amp;(IF(COUNTBLANK(M1117)=1,"",$E$2&amp;M1117&amp;$E$2&amp;", "))&amp;(IF(COUNTBLANK(N1117)=1,"",N1117&amp;"; "))&amp;(IF(COUNTBLANK(O1117)=1,"",O1117&amp;"; ")))&amp;(IF(COUNTBLANK(P1117)=1,"",P1117&amp;"; "))&amp;(IF(COUNTBLANK(Q1117)=1,"",Q1117&amp;"; "))&amp;(IF(COUNTBLANK(R1117)=1,"",R1117&amp;"m, "))&amp;IF((COUNTBLANK(S1117)=0)*(S1117&lt;&gt;S1116), S1117&amp;"; ","")&amp;(IF(COUNTBLANK(U1117)=1,"",U1117&amp;"; "))&amp;(IF(COUNTBLANK(T1117)=1,"",IF(COUNTBLANK(F$2)=1,T1117&amp;"; ",T1117&amp;" "&amp;F$2&amp;"; "))))&amp;(IF(COUNTBLANK(V1117)=1,"",V1117&amp;"; "))&amp;IF((COUNTBLANK(C1117)=1),"",C1117)&amp;IF((B1117=B1118)*(K1117=K1118)*(L1117=L1118)*(M1117=M1118),IF(($H$2&lt;&gt;"m")*($H$2&lt;&gt;"Y"), " • ", IF((ISNUMBER(FIND(")",AE1117))), " • ", "")),IF((B1117=B1118)*(K1117=K1118)," • ",". ")))</f>
        <v/>
      </c>
      <c r="AI1117" s="1"/>
    </row>
    <row r="1118" spans="1:35" x14ac:dyDescent="0.25">
      <c r="A1118" s="3" t="str">
        <f t="shared" si="122"/>
        <v/>
      </c>
      <c r="B1118" s="53" t="str">
        <f t="shared" si="120"/>
        <v/>
      </c>
      <c r="C1118" s="57"/>
      <c r="D1118" s="57"/>
      <c r="E1118" s="57"/>
      <c r="F1118" s="57"/>
      <c r="G1118" s="57"/>
      <c r="H1118" s="57"/>
      <c r="I1118" s="57"/>
      <c r="J1118" s="57"/>
      <c r="K1118" s="57"/>
      <c r="L1118" s="57"/>
      <c r="M1118" s="54"/>
      <c r="N1118" s="57"/>
      <c r="O1118" s="58"/>
      <c r="P1118" s="58"/>
      <c r="Q1118" s="58"/>
      <c r="R1118" s="58"/>
      <c r="S1118" s="54"/>
      <c r="T1118" s="57"/>
      <c r="U1118" s="57"/>
      <c r="V1118" s="57"/>
      <c r="W1118" s="57"/>
      <c r="X1118" s="147" t="str">
        <f>IF(COUNTBLANK(D1118)=1,"",IF('order-admin-units'!$I$1&lt;&gt;"y", "", IF(COUNTBLANK(K1118)=1, 'order-admin-units'!$B$1+1, VLOOKUP(K1118, ordercountry, 2))))</f>
        <v/>
      </c>
      <c r="Y1118" s="147" t="str">
        <f>IF(COUNTBLANK(D1118)=1,"",IF('order-admin-units'!$I$1&lt;&gt;"y", "", IF(COUNTBLANK(K1118:L1118)&gt;0, 'order-admin-units'!$B$2+1, VLOOKUP(K1118&amp;"@"&amp;L1118, orderadmin, 2))))</f>
        <v/>
      </c>
      <c r="Z1118" s="147" t="str">
        <f t="shared" si="123"/>
        <v/>
      </c>
      <c r="AA1118" s="147" t="str">
        <f t="shared" si="124"/>
        <v/>
      </c>
      <c r="AB1118" s="147" t="str">
        <f t="shared" si="125"/>
        <v/>
      </c>
      <c r="AC1118" s="147" t="str">
        <f t="shared" si="121"/>
        <v/>
      </c>
      <c r="AD1118" s="11" t="str">
        <f t="shared" si="126"/>
        <v/>
      </c>
      <c r="AE1118" s="11" t="str">
        <f t="array" ref="AE1118">IF(COUNTBLANK(D1118)=1,"",IF(OR($H$2="y",$H$2="m"),IF(AA1118=AA1117,IF(OR(AB1118=$AB$4:$AB1117)=FALSE,AE1117&amp;C1118,AE1117),"("&amp;C1118)&amp;IF(AA1118=AA1119,IF(OR(AB1119=$AB$4:$AB1118)=FALSE,", ",""),") "),""))</f>
        <v/>
      </c>
      <c r="AF1118" s="11" t="str">
        <f t="array" ref="AF1118">IF((COUNTBLANK(D1118)=0)*OR($H$2="y",$H$2="m"),IFERROR(LEFT(C1118, FIND(" ",C1118)-1), C1118),"")</f>
        <v/>
      </c>
      <c r="AG1118" s="11" t="str">
        <f t="array" ref="AG1118">IF(COUNTBLANK(D1118)=1,"",IF(OR($H$2="y",$H$2="m"),IF(AA1118=AA1117,IF(OR(AC1118=$AC$4:$AC1117)=FALSE,AG1117&amp;AF1118,AG1117),"("&amp;AF1118)&amp;IF(AA1118=AA1119,IF(OR(AC1119=$AC$4:$AC1118)=FALSE,", ",""),") "),""))</f>
        <v/>
      </c>
      <c r="AH1118" s="10" t="str">
        <f>IF((COUNTBLANK(D1118)=1),"",IF(D1118=D1117,AH1117,"")&amp;IF(B1117&lt;&gt;B1118,((IF(COUNTBLANK(E1118)=1,$D$3&amp;"Non-type material: "&amp;$D$3,$D$3&amp;INDEX('type-categories'!$A$2:$B$100,MATCH(E1118,'type-categories'!$A$2:$A$100,0),2)&amp;$D$3))),"")&amp;(IF(K1118&lt;&gt;K1117,$C$2&amp;UPPER(K1118)&amp;$C$2&amp;$K$3&amp;" ",(IF(B1118&lt;&gt;B1117,$C$2&amp;UPPER(K1118)&amp;$C$2&amp;$K$3&amp;" ",""))))&amp;IF((AA1118&lt;&gt;AA1119)*($H$2="y"),AD1118&amp;AE1118,IF((AA1118&lt;&gt;AA1119)*($H$2="m"),AD1118&amp;AG1118,IF(($H$2&lt;&gt;"m")*($H$2&lt;&gt;"Y"),(IF(F1118=0,"",F1118&amp;" "&amp;$F$4&amp;" "))&amp;(IF(G1118=0,"",G1118&amp;" "&amp;$G$4&amp;" "))&amp;(IF(H1118=0,"",H1118&amp;" "&amp;H$4&amp;" "))&amp;(IF(I1118=0,"",I1118&amp;" "&amp;$I$4&amp;" "))&amp;(IF(J1118=0,"",J1118&amp;" "&amp;$J$4&amp;" ")),"")))&amp;"; "&amp;IF((B1118=B1117)*(AA1118=AA1117), "same collecting data; ", IF((B1118=B1117)*(Z1117=Z1118),"same locality; ",(IF(COUNTBLANK(L1118)=1,"",$D$2&amp;L1118&amp;$L$3&amp;" "&amp;$D$2))&amp;(IF(COUNTBLANK(M1118)=1,"",$E$2&amp;M1118&amp;$E$2&amp;", "))&amp;(IF(COUNTBLANK(N1118)=1,"",N1118&amp;"; "))&amp;(IF(COUNTBLANK(O1118)=1,"",O1118&amp;"; ")))&amp;(IF(COUNTBLANK(P1118)=1,"",P1118&amp;"; "))&amp;(IF(COUNTBLANK(Q1118)=1,"",Q1118&amp;"; "))&amp;(IF(COUNTBLANK(R1118)=1,"",R1118&amp;"m, "))&amp;IF((COUNTBLANK(S1118)=0)*(S1118&lt;&gt;S1117), S1118&amp;"; ","")&amp;(IF(COUNTBLANK(U1118)=1,"",U1118&amp;"; "))&amp;(IF(COUNTBLANK(T1118)=1,"",IF(COUNTBLANK(F$2)=1,T1118&amp;"; ",T1118&amp;" "&amp;F$2&amp;"; "))))&amp;(IF(COUNTBLANK(V1118)=1,"",V1118&amp;"; "))&amp;IF((COUNTBLANK(C1118)=1),"",C1118)&amp;IF((B1118=B1119)*(K1118=K1119)*(L1118=L1119)*(M1118=M1119),IF(($H$2&lt;&gt;"m")*($H$2&lt;&gt;"Y"), " • ", IF((ISNUMBER(FIND(")",AE1118))), " • ", "")),IF((B1118=B1119)*(K1118=K1119)," • ",". ")))</f>
        <v/>
      </c>
      <c r="AI1118" s="1"/>
    </row>
    <row r="1119" spans="1:35" x14ac:dyDescent="0.25">
      <c r="A1119" s="3" t="str">
        <f t="shared" si="122"/>
        <v/>
      </c>
      <c r="B1119" s="53" t="str">
        <f t="shared" si="120"/>
        <v/>
      </c>
      <c r="C1119" s="57"/>
      <c r="D1119" s="57"/>
      <c r="E1119" s="57"/>
      <c r="F1119" s="57"/>
      <c r="G1119" s="57"/>
      <c r="H1119" s="57"/>
      <c r="I1119" s="57"/>
      <c r="J1119" s="57"/>
      <c r="K1119" s="57"/>
      <c r="L1119" s="57"/>
      <c r="M1119" s="54"/>
      <c r="N1119" s="57"/>
      <c r="O1119" s="58"/>
      <c r="P1119" s="58"/>
      <c r="Q1119" s="58"/>
      <c r="R1119" s="58"/>
      <c r="S1119" s="54"/>
      <c r="T1119" s="57"/>
      <c r="U1119" s="57"/>
      <c r="V1119" s="57"/>
      <c r="W1119" s="57"/>
      <c r="X1119" s="147" t="str">
        <f>IF(COUNTBLANK(D1119)=1,"",IF('order-admin-units'!$I$1&lt;&gt;"y", "", IF(COUNTBLANK(K1119)=1, 'order-admin-units'!$B$1+1, VLOOKUP(K1119, ordercountry, 2))))</f>
        <v/>
      </c>
      <c r="Y1119" s="147" t="str">
        <f>IF(COUNTBLANK(D1119)=1,"",IF('order-admin-units'!$I$1&lt;&gt;"y", "", IF(COUNTBLANK(K1119:L1119)&gt;0, 'order-admin-units'!$B$2+1, VLOOKUP(K1119&amp;"@"&amp;L1119, orderadmin, 2))))</f>
        <v/>
      </c>
      <c r="Z1119" s="147" t="str">
        <f t="shared" si="123"/>
        <v/>
      </c>
      <c r="AA1119" s="147" t="str">
        <f t="shared" si="124"/>
        <v/>
      </c>
      <c r="AB1119" s="147" t="str">
        <f t="shared" si="125"/>
        <v/>
      </c>
      <c r="AC1119" s="147" t="str">
        <f t="shared" si="121"/>
        <v/>
      </c>
      <c r="AD1119" s="11" t="str">
        <f t="shared" si="126"/>
        <v/>
      </c>
      <c r="AE1119" s="11" t="str">
        <f t="array" ref="AE1119">IF(COUNTBLANK(D1119)=1,"",IF(OR($H$2="y",$H$2="m"),IF(AA1119=AA1118,IF(OR(AB1119=$AB$4:$AB1118)=FALSE,AE1118&amp;C1119,AE1118),"("&amp;C1119)&amp;IF(AA1119=AA1120,IF(OR(AB1120=$AB$4:$AB1119)=FALSE,", ",""),") "),""))</f>
        <v/>
      </c>
      <c r="AF1119" s="11" t="str">
        <f t="array" ref="AF1119">IF((COUNTBLANK(D1119)=0)*OR($H$2="y",$H$2="m"),IFERROR(LEFT(C1119, FIND(" ",C1119)-1), C1119),"")</f>
        <v/>
      </c>
      <c r="AG1119" s="11" t="str">
        <f t="array" ref="AG1119">IF(COUNTBLANK(D1119)=1,"",IF(OR($H$2="y",$H$2="m"),IF(AA1119=AA1118,IF(OR(AC1119=$AC$4:$AC1118)=FALSE,AG1118&amp;AF1119,AG1118),"("&amp;AF1119)&amp;IF(AA1119=AA1120,IF(OR(AC1120=$AC$4:$AC1119)=FALSE,", ",""),") "),""))</f>
        <v/>
      </c>
      <c r="AH1119" s="10" t="str">
        <f>IF((COUNTBLANK(D1119)=1),"",IF(D1119=D1118,AH1118,"")&amp;IF(B1118&lt;&gt;B1119,((IF(COUNTBLANK(E1119)=1,$D$3&amp;"Non-type material: "&amp;$D$3,$D$3&amp;INDEX('type-categories'!$A$2:$B$100,MATCH(E1119,'type-categories'!$A$2:$A$100,0),2)&amp;$D$3))),"")&amp;(IF(K1119&lt;&gt;K1118,$C$2&amp;UPPER(K1119)&amp;$C$2&amp;$K$3&amp;" ",(IF(B1119&lt;&gt;B1118,$C$2&amp;UPPER(K1119)&amp;$C$2&amp;$K$3&amp;" ",""))))&amp;IF((AA1119&lt;&gt;AA1120)*($H$2="y"),AD1119&amp;AE1119,IF((AA1119&lt;&gt;AA1120)*($H$2="m"),AD1119&amp;AG1119,IF(($H$2&lt;&gt;"m")*($H$2&lt;&gt;"Y"),(IF(F1119=0,"",F1119&amp;" "&amp;$F$4&amp;" "))&amp;(IF(G1119=0,"",G1119&amp;" "&amp;$G$4&amp;" "))&amp;(IF(H1119=0,"",H1119&amp;" "&amp;H$4&amp;" "))&amp;(IF(I1119=0,"",I1119&amp;" "&amp;$I$4&amp;" "))&amp;(IF(J1119=0,"",J1119&amp;" "&amp;$J$4&amp;" ")),"")))&amp;"; "&amp;IF((B1119=B1118)*(AA1119=AA1118), "same collecting data; ", IF((B1119=B1118)*(Z1118=Z1119),"same locality; ",(IF(COUNTBLANK(L1119)=1,"",$D$2&amp;L1119&amp;$L$3&amp;" "&amp;$D$2))&amp;(IF(COUNTBLANK(M1119)=1,"",$E$2&amp;M1119&amp;$E$2&amp;", "))&amp;(IF(COUNTBLANK(N1119)=1,"",N1119&amp;"; "))&amp;(IF(COUNTBLANK(O1119)=1,"",O1119&amp;"; ")))&amp;(IF(COUNTBLANK(P1119)=1,"",P1119&amp;"; "))&amp;(IF(COUNTBLANK(Q1119)=1,"",Q1119&amp;"; "))&amp;(IF(COUNTBLANK(R1119)=1,"",R1119&amp;"m, "))&amp;IF((COUNTBLANK(S1119)=0)*(S1119&lt;&gt;S1118), S1119&amp;"; ","")&amp;(IF(COUNTBLANK(U1119)=1,"",U1119&amp;"; "))&amp;(IF(COUNTBLANK(T1119)=1,"",IF(COUNTBLANK(F$2)=1,T1119&amp;"; ",T1119&amp;" "&amp;F$2&amp;"; "))))&amp;(IF(COUNTBLANK(V1119)=1,"",V1119&amp;"; "))&amp;IF((COUNTBLANK(C1119)=1),"",C1119)&amp;IF((B1119=B1120)*(K1119=K1120)*(L1119=L1120)*(M1119=M1120),IF(($H$2&lt;&gt;"m")*($H$2&lt;&gt;"Y"), " • ", IF((ISNUMBER(FIND(")",AE1119))), " • ", "")),IF((B1119=B1120)*(K1119=K1120)," • ",". ")))</f>
        <v/>
      </c>
      <c r="AI1119" s="1"/>
    </row>
    <row r="1120" spans="1:35" x14ac:dyDescent="0.25">
      <c r="A1120" s="3" t="str">
        <f t="shared" si="122"/>
        <v/>
      </c>
      <c r="B1120" s="53" t="str">
        <f t="shared" si="120"/>
        <v/>
      </c>
      <c r="C1120" s="57"/>
      <c r="D1120" s="57"/>
      <c r="E1120" s="57"/>
      <c r="F1120" s="57"/>
      <c r="G1120" s="57"/>
      <c r="H1120" s="57"/>
      <c r="I1120" s="57"/>
      <c r="J1120" s="57"/>
      <c r="K1120" s="57"/>
      <c r="L1120" s="57"/>
      <c r="M1120" s="54"/>
      <c r="N1120" s="57"/>
      <c r="O1120" s="58"/>
      <c r="P1120" s="58"/>
      <c r="Q1120" s="58"/>
      <c r="R1120" s="58"/>
      <c r="S1120" s="54"/>
      <c r="T1120" s="57"/>
      <c r="U1120" s="57"/>
      <c r="V1120" s="57"/>
      <c r="W1120" s="57"/>
      <c r="X1120" s="147" t="str">
        <f>IF(COUNTBLANK(D1120)=1,"",IF('order-admin-units'!$I$1&lt;&gt;"y", "", IF(COUNTBLANK(K1120)=1, 'order-admin-units'!$B$1+1, VLOOKUP(K1120, ordercountry, 2))))</f>
        <v/>
      </c>
      <c r="Y1120" s="147" t="str">
        <f>IF(COUNTBLANK(D1120)=1,"",IF('order-admin-units'!$I$1&lt;&gt;"y", "", IF(COUNTBLANK(K1120:L1120)&gt;0, 'order-admin-units'!$B$2+1, VLOOKUP(K1120&amp;"@"&amp;L1120, orderadmin, 2))))</f>
        <v/>
      </c>
      <c r="Z1120" s="147" t="str">
        <f t="shared" si="123"/>
        <v/>
      </c>
      <c r="AA1120" s="147" t="str">
        <f t="shared" si="124"/>
        <v/>
      </c>
      <c r="AB1120" s="147" t="str">
        <f t="shared" si="125"/>
        <v/>
      </c>
      <c r="AC1120" s="147" t="str">
        <f t="shared" si="121"/>
        <v/>
      </c>
      <c r="AD1120" s="11" t="str">
        <f t="shared" si="126"/>
        <v/>
      </c>
      <c r="AE1120" s="11" t="str">
        <f t="array" ref="AE1120">IF(COUNTBLANK(D1120)=1,"",IF(OR($H$2="y",$H$2="m"),IF(AA1120=AA1119,IF(OR(AB1120=$AB$4:$AB1119)=FALSE,AE1119&amp;C1120,AE1119),"("&amp;C1120)&amp;IF(AA1120=AA1121,IF(OR(AB1121=$AB$4:$AB1120)=FALSE,", ",""),") "),""))</f>
        <v/>
      </c>
      <c r="AF1120" s="11" t="str">
        <f t="array" ref="AF1120">IF((COUNTBLANK(D1120)=0)*OR($H$2="y",$H$2="m"),IFERROR(LEFT(C1120, FIND(" ",C1120)-1), C1120),"")</f>
        <v/>
      </c>
      <c r="AG1120" s="11" t="str">
        <f t="array" ref="AG1120">IF(COUNTBLANK(D1120)=1,"",IF(OR($H$2="y",$H$2="m"),IF(AA1120=AA1119,IF(OR(AC1120=$AC$4:$AC1119)=FALSE,AG1119&amp;AF1120,AG1119),"("&amp;AF1120)&amp;IF(AA1120=AA1121,IF(OR(AC1121=$AC$4:$AC1120)=FALSE,", ",""),") "),""))</f>
        <v/>
      </c>
      <c r="AH1120" s="10" t="str">
        <f>IF((COUNTBLANK(D1120)=1),"",IF(D1120=D1119,AH1119,"")&amp;IF(B1119&lt;&gt;B1120,((IF(COUNTBLANK(E1120)=1,$D$3&amp;"Non-type material: "&amp;$D$3,$D$3&amp;INDEX('type-categories'!$A$2:$B$100,MATCH(E1120,'type-categories'!$A$2:$A$100,0),2)&amp;$D$3))),"")&amp;(IF(K1120&lt;&gt;K1119,$C$2&amp;UPPER(K1120)&amp;$C$2&amp;$K$3&amp;" ",(IF(B1120&lt;&gt;B1119,$C$2&amp;UPPER(K1120)&amp;$C$2&amp;$K$3&amp;" ",""))))&amp;IF((AA1120&lt;&gt;AA1121)*($H$2="y"),AD1120&amp;AE1120,IF((AA1120&lt;&gt;AA1121)*($H$2="m"),AD1120&amp;AG1120,IF(($H$2&lt;&gt;"m")*($H$2&lt;&gt;"Y"),(IF(F1120=0,"",F1120&amp;" "&amp;$F$4&amp;" "))&amp;(IF(G1120=0,"",G1120&amp;" "&amp;$G$4&amp;" "))&amp;(IF(H1120=0,"",H1120&amp;" "&amp;H$4&amp;" "))&amp;(IF(I1120=0,"",I1120&amp;" "&amp;$I$4&amp;" "))&amp;(IF(J1120=0,"",J1120&amp;" "&amp;$J$4&amp;" ")),"")))&amp;"; "&amp;IF((B1120=B1119)*(AA1120=AA1119), "same collecting data; ", IF((B1120=B1119)*(Z1119=Z1120),"same locality; ",(IF(COUNTBLANK(L1120)=1,"",$D$2&amp;L1120&amp;$L$3&amp;" "&amp;$D$2))&amp;(IF(COUNTBLANK(M1120)=1,"",$E$2&amp;M1120&amp;$E$2&amp;", "))&amp;(IF(COUNTBLANK(N1120)=1,"",N1120&amp;"; "))&amp;(IF(COUNTBLANK(O1120)=1,"",O1120&amp;"; ")))&amp;(IF(COUNTBLANK(P1120)=1,"",P1120&amp;"; "))&amp;(IF(COUNTBLANK(Q1120)=1,"",Q1120&amp;"; "))&amp;(IF(COUNTBLANK(R1120)=1,"",R1120&amp;"m, "))&amp;IF((COUNTBLANK(S1120)=0)*(S1120&lt;&gt;S1119), S1120&amp;"; ","")&amp;(IF(COUNTBLANK(U1120)=1,"",U1120&amp;"; "))&amp;(IF(COUNTBLANK(T1120)=1,"",IF(COUNTBLANK(F$2)=1,T1120&amp;"; ",T1120&amp;" "&amp;F$2&amp;"; "))))&amp;(IF(COUNTBLANK(V1120)=1,"",V1120&amp;"; "))&amp;IF((COUNTBLANK(C1120)=1),"",C1120)&amp;IF((B1120=B1121)*(K1120=K1121)*(L1120=L1121)*(M1120=M1121),IF(($H$2&lt;&gt;"m")*($H$2&lt;&gt;"Y"), " • ", IF((ISNUMBER(FIND(")",AE1120))), " • ", "")),IF((B1120=B1121)*(K1120=K1121)," • ",". ")))</f>
        <v/>
      </c>
      <c r="AI1120" s="1"/>
    </row>
    <row r="1121" spans="1:35" x14ac:dyDescent="0.25">
      <c r="A1121" s="3" t="str">
        <f t="shared" si="122"/>
        <v/>
      </c>
      <c r="B1121" s="53" t="str">
        <f t="shared" si="120"/>
        <v/>
      </c>
      <c r="C1121" s="57"/>
      <c r="D1121" s="57"/>
      <c r="E1121" s="57"/>
      <c r="F1121" s="57"/>
      <c r="G1121" s="57"/>
      <c r="H1121" s="57"/>
      <c r="I1121" s="57"/>
      <c r="J1121" s="57"/>
      <c r="K1121" s="57"/>
      <c r="L1121" s="57"/>
      <c r="M1121" s="54"/>
      <c r="N1121" s="57"/>
      <c r="O1121" s="58"/>
      <c r="P1121" s="58"/>
      <c r="Q1121" s="58"/>
      <c r="R1121" s="58"/>
      <c r="S1121" s="54"/>
      <c r="T1121" s="57"/>
      <c r="U1121" s="57"/>
      <c r="V1121" s="57"/>
      <c r="W1121" s="57"/>
      <c r="X1121" s="147" t="str">
        <f>IF(COUNTBLANK(D1121)=1,"",IF('order-admin-units'!$I$1&lt;&gt;"y", "", IF(COUNTBLANK(K1121)=1, 'order-admin-units'!$B$1+1, VLOOKUP(K1121, ordercountry, 2))))</f>
        <v/>
      </c>
      <c r="Y1121" s="147" t="str">
        <f>IF(COUNTBLANK(D1121)=1,"",IF('order-admin-units'!$I$1&lt;&gt;"y", "", IF(COUNTBLANK(K1121:L1121)&gt;0, 'order-admin-units'!$B$2+1, VLOOKUP(K1121&amp;"@"&amp;L1121, orderadmin, 2))))</f>
        <v/>
      </c>
      <c r="Z1121" s="147" t="str">
        <f t="shared" si="123"/>
        <v/>
      </c>
      <c r="AA1121" s="147" t="str">
        <f t="shared" si="124"/>
        <v/>
      </c>
      <c r="AB1121" s="147" t="str">
        <f t="shared" si="125"/>
        <v/>
      </c>
      <c r="AC1121" s="147" t="str">
        <f t="shared" si="121"/>
        <v/>
      </c>
      <c r="AD1121" s="11" t="str">
        <f t="shared" si="126"/>
        <v/>
      </c>
      <c r="AE1121" s="11" t="str">
        <f t="array" ref="AE1121">IF(COUNTBLANK(D1121)=1,"",IF(OR($H$2="y",$H$2="m"),IF(AA1121=AA1120,IF(OR(AB1121=$AB$4:$AB1120)=FALSE,AE1120&amp;C1121,AE1120),"("&amp;C1121)&amp;IF(AA1121=AA1122,IF(OR(AB1122=$AB$4:$AB1121)=FALSE,", ",""),") "),""))</f>
        <v/>
      </c>
      <c r="AF1121" s="11" t="str">
        <f t="array" ref="AF1121">IF((COUNTBLANK(D1121)=0)*OR($H$2="y",$H$2="m"),IFERROR(LEFT(C1121, FIND(" ",C1121)-1), C1121),"")</f>
        <v/>
      </c>
      <c r="AG1121" s="11" t="str">
        <f t="array" ref="AG1121">IF(COUNTBLANK(D1121)=1,"",IF(OR($H$2="y",$H$2="m"),IF(AA1121=AA1120,IF(OR(AC1121=$AC$4:$AC1120)=FALSE,AG1120&amp;AF1121,AG1120),"("&amp;AF1121)&amp;IF(AA1121=AA1122,IF(OR(AC1122=$AC$4:$AC1121)=FALSE,", ",""),") "),""))</f>
        <v/>
      </c>
      <c r="AH1121" s="10" t="str">
        <f>IF((COUNTBLANK(D1121)=1),"",IF(D1121=D1120,AH1120,"")&amp;IF(B1120&lt;&gt;B1121,((IF(COUNTBLANK(E1121)=1,$D$3&amp;"Non-type material: "&amp;$D$3,$D$3&amp;INDEX('type-categories'!$A$2:$B$100,MATCH(E1121,'type-categories'!$A$2:$A$100,0),2)&amp;$D$3))),"")&amp;(IF(K1121&lt;&gt;K1120,$C$2&amp;UPPER(K1121)&amp;$C$2&amp;$K$3&amp;" ",(IF(B1121&lt;&gt;B1120,$C$2&amp;UPPER(K1121)&amp;$C$2&amp;$K$3&amp;" ",""))))&amp;IF((AA1121&lt;&gt;AA1122)*($H$2="y"),AD1121&amp;AE1121,IF((AA1121&lt;&gt;AA1122)*($H$2="m"),AD1121&amp;AG1121,IF(($H$2&lt;&gt;"m")*($H$2&lt;&gt;"Y"),(IF(F1121=0,"",F1121&amp;" "&amp;$F$4&amp;" "))&amp;(IF(G1121=0,"",G1121&amp;" "&amp;$G$4&amp;" "))&amp;(IF(H1121=0,"",H1121&amp;" "&amp;H$4&amp;" "))&amp;(IF(I1121=0,"",I1121&amp;" "&amp;$I$4&amp;" "))&amp;(IF(J1121=0,"",J1121&amp;" "&amp;$J$4&amp;" ")),"")))&amp;"; "&amp;IF((B1121=B1120)*(AA1121=AA1120), "same collecting data; ", IF((B1121=B1120)*(Z1120=Z1121),"same locality; ",(IF(COUNTBLANK(L1121)=1,"",$D$2&amp;L1121&amp;$L$3&amp;" "&amp;$D$2))&amp;(IF(COUNTBLANK(M1121)=1,"",$E$2&amp;M1121&amp;$E$2&amp;", "))&amp;(IF(COUNTBLANK(N1121)=1,"",N1121&amp;"; "))&amp;(IF(COUNTBLANK(O1121)=1,"",O1121&amp;"; ")))&amp;(IF(COUNTBLANK(P1121)=1,"",P1121&amp;"; "))&amp;(IF(COUNTBLANK(Q1121)=1,"",Q1121&amp;"; "))&amp;(IF(COUNTBLANK(R1121)=1,"",R1121&amp;"m, "))&amp;IF((COUNTBLANK(S1121)=0)*(S1121&lt;&gt;S1120), S1121&amp;"; ","")&amp;(IF(COUNTBLANK(U1121)=1,"",U1121&amp;"; "))&amp;(IF(COUNTBLANK(T1121)=1,"",IF(COUNTBLANK(F$2)=1,T1121&amp;"; ",T1121&amp;" "&amp;F$2&amp;"; "))))&amp;(IF(COUNTBLANK(V1121)=1,"",V1121&amp;"; "))&amp;IF((COUNTBLANK(C1121)=1),"",C1121)&amp;IF((B1121=B1122)*(K1121=K1122)*(L1121=L1122)*(M1121=M1122),IF(($H$2&lt;&gt;"m")*($H$2&lt;&gt;"Y"), " • ", IF((ISNUMBER(FIND(")",AE1121))), " • ", "")),IF((B1121=B1122)*(K1121=K1122)," • ",". ")))</f>
        <v/>
      </c>
      <c r="AI1121" s="1"/>
    </row>
    <row r="1122" spans="1:35" x14ac:dyDescent="0.25">
      <c r="A1122" s="3" t="str">
        <f t="shared" si="122"/>
        <v/>
      </c>
      <c r="B1122" s="53" t="str">
        <f t="shared" si="120"/>
        <v/>
      </c>
      <c r="C1122" s="57"/>
      <c r="D1122" s="57"/>
      <c r="E1122" s="57"/>
      <c r="F1122" s="57"/>
      <c r="G1122" s="57"/>
      <c r="H1122" s="57"/>
      <c r="I1122" s="57"/>
      <c r="J1122" s="57"/>
      <c r="K1122" s="57"/>
      <c r="L1122" s="57"/>
      <c r="M1122" s="54"/>
      <c r="N1122" s="57"/>
      <c r="O1122" s="58"/>
      <c r="P1122" s="58"/>
      <c r="Q1122" s="58"/>
      <c r="R1122" s="58"/>
      <c r="S1122" s="54"/>
      <c r="T1122" s="57"/>
      <c r="U1122" s="57"/>
      <c r="V1122" s="57"/>
      <c r="W1122" s="57"/>
      <c r="X1122" s="147" t="str">
        <f>IF(COUNTBLANK(D1122)=1,"",IF('order-admin-units'!$I$1&lt;&gt;"y", "", IF(COUNTBLANK(K1122)=1, 'order-admin-units'!$B$1+1, VLOOKUP(K1122, ordercountry, 2))))</f>
        <v/>
      </c>
      <c r="Y1122" s="147" t="str">
        <f>IF(COUNTBLANK(D1122)=1,"",IF('order-admin-units'!$I$1&lt;&gt;"y", "", IF(COUNTBLANK(K1122:L1122)&gt;0, 'order-admin-units'!$B$2+1, VLOOKUP(K1122&amp;"@"&amp;L1122, orderadmin, 2))))</f>
        <v/>
      </c>
      <c r="Z1122" s="147" t="str">
        <f t="shared" si="123"/>
        <v/>
      </c>
      <c r="AA1122" s="147" t="str">
        <f t="shared" si="124"/>
        <v/>
      </c>
      <c r="AB1122" s="147" t="str">
        <f t="shared" si="125"/>
        <v/>
      </c>
      <c r="AC1122" s="147" t="str">
        <f t="shared" si="121"/>
        <v/>
      </c>
      <c r="AD1122" s="11" t="str">
        <f t="shared" si="126"/>
        <v/>
      </c>
      <c r="AE1122" s="11" t="str">
        <f t="array" ref="AE1122">IF(COUNTBLANK(D1122)=1,"",IF(OR($H$2="y",$H$2="m"),IF(AA1122=AA1121,IF(OR(AB1122=$AB$4:$AB1121)=FALSE,AE1121&amp;C1122,AE1121),"("&amp;C1122)&amp;IF(AA1122=AA1123,IF(OR(AB1123=$AB$4:$AB1122)=FALSE,", ",""),") "),""))</f>
        <v/>
      </c>
      <c r="AF1122" s="11" t="str">
        <f t="array" ref="AF1122">IF((COUNTBLANK(D1122)=0)*OR($H$2="y",$H$2="m"),IFERROR(LEFT(C1122, FIND(" ",C1122)-1), C1122),"")</f>
        <v/>
      </c>
      <c r="AG1122" s="11" t="str">
        <f t="array" ref="AG1122">IF(COUNTBLANK(D1122)=1,"",IF(OR($H$2="y",$H$2="m"),IF(AA1122=AA1121,IF(OR(AC1122=$AC$4:$AC1121)=FALSE,AG1121&amp;AF1122,AG1121),"("&amp;AF1122)&amp;IF(AA1122=AA1123,IF(OR(AC1123=$AC$4:$AC1122)=FALSE,", ",""),") "),""))</f>
        <v/>
      </c>
      <c r="AH1122" s="10" t="str">
        <f>IF((COUNTBLANK(D1122)=1),"",IF(D1122=D1121,AH1121,"")&amp;IF(B1121&lt;&gt;B1122,((IF(COUNTBLANK(E1122)=1,$D$3&amp;"Non-type material: "&amp;$D$3,$D$3&amp;INDEX('type-categories'!$A$2:$B$100,MATCH(E1122,'type-categories'!$A$2:$A$100,0),2)&amp;$D$3))),"")&amp;(IF(K1122&lt;&gt;K1121,$C$2&amp;UPPER(K1122)&amp;$C$2&amp;$K$3&amp;" ",(IF(B1122&lt;&gt;B1121,$C$2&amp;UPPER(K1122)&amp;$C$2&amp;$K$3&amp;" ",""))))&amp;IF((AA1122&lt;&gt;AA1123)*($H$2="y"),AD1122&amp;AE1122,IF((AA1122&lt;&gt;AA1123)*($H$2="m"),AD1122&amp;AG1122,IF(($H$2&lt;&gt;"m")*($H$2&lt;&gt;"Y"),(IF(F1122=0,"",F1122&amp;" "&amp;$F$4&amp;" "))&amp;(IF(G1122=0,"",G1122&amp;" "&amp;$G$4&amp;" "))&amp;(IF(H1122=0,"",H1122&amp;" "&amp;H$4&amp;" "))&amp;(IF(I1122=0,"",I1122&amp;" "&amp;$I$4&amp;" "))&amp;(IF(J1122=0,"",J1122&amp;" "&amp;$J$4&amp;" ")),"")))&amp;"; "&amp;IF((B1122=B1121)*(AA1122=AA1121), "same collecting data; ", IF((B1122=B1121)*(Z1121=Z1122),"same locality; ",(IF(COUNTBLANK(L1122)=1,"",$D$2&amp;L1122&amp;$L$3&amp;" "&amp;$D$2))&amp;(IF(COUNTBLANK(M1122)=1,"",$E$2&amp;M1122&amp;$E$2&amp;", "))&amp;(IF(COUNTBLANK(N1122)=1,"",N1122&amp;"; "))&amp;(IF(COUNTBLANK(O1122)=1,"",O1122&amp;"; ")))&amp;(IF(COUNTBLANK(P1122)=1,"",P1122&amp;"; "))&amp;(IF(COUNTBLANK(Q1122)=1,"",Q1122&amp;"; "))&amp;(IF(COUNTBLANK(R1122)=1,"",R1122&amp;"m, "))&amp;IF((COUNTBLANK(S1122)=0)*(S1122&lt;&gt;S1121), S1122&amp;"; ","")&amp;(IF(COUNTBLANK(U1122)=1,"",U1122&amp;"; "))&amp;(IF(COUNTBLANK(T1122)=1,"",IF(COUNTBLANK(F$2)=1,T1122&amp;"; ",T1122&amp;" "&amp;F$2&amp;"; "))))&amp;(IF(COUNTBLANK(V1122)=1,"",V1122&amp;"; "))&amp;IF((COUNTBLANK(C1122)=1),"",C1122)&amp;IF((B1122=B1123)*(K1122=K1123)*(L1122=L1123)*(M1122=M1123),IF(($H$2&lt;&gt;"m")*($H$2&lt;&gt;"Y"), " • ", IF((ISNUMBER(FIND(")",AE1122))), " • ", "")),IF((B1122=B1123)*(K1122=K1123)," • ",". ")))</f>
        <v/>
      </c>
      <c r="AI1122" s="1"/>
    </row>
    <row r="1123" spans="1:35" x14ac:dyDescent="0.25">
      <c r="A1123" s="3" t="str">
        <f t="shared" si="122"/>
        <v/>
      </c>
      <c r="B1123" s="53" t="str">
        <f t="shared" si="120"/>
        <v/>
      </c>
      <c r="C1123" s="57"/>
      <c r="D1123" s="57"/>
      <c r="E1123" s="57"/>
      <c r="F1123" s="57"/>
      <c r="G1123" s="57"/>
      <c r="H1123" s="57"/>
      <c r="I1123" s="57"/>
      <c r="J1123" s="57"/>
      <c r="K1123" s="57"/>
      <c r="L1123" s="57"/>
      <c r="M1123" s="54"/>
      <c r="N1123" s="57"/>
      <c r="O1123" s="58"/>
      <c r="P1123" s="58"/>
      <c r="Q1123" s="58"/>
      <c r="R1123" s="58"/>
      <c r="S1123" s="54"/>
      <c r="T1123" s="57"/>
      <c r="U1123" s="57"/>
      <c r="V1123" s="57"/>
      <c r="W1123" s="57"/>
      <c r="X1123" s="147" t="str">
        <f>IF(COUNTBLANK(D1123)=1,"",IF('order-admin-units'!$I$1&lt;&gt;"y", "", IF(COUNTBLANK(K1123)=1, 'order-admin-units'!$B$1+1, VLOOKUP(K1123, ordercountry, 2))))</f>
        <v/>
      </c>
      <c r="Y1123" s="147" t="str">
        <f>IF(COUNTBLANK(D1123)=1,"",IF('order-admin-units'!$I$1&lt;&gt;"y", "", IF(COUNTBLANK(K1123:L1123)&gt;0, 'order-admin-units'!$B$2+1, VLOOKUP(K1123&amp;"@"&amp;L1123, orderadmin, 2))))</f>
        <v/>
      </c>
      <c r="Z1123" s="147" t="str">
        <f t="shared" si="123"/>
        <v/>
      </c>
      <c r="AA1123" s="147" t="str">
        <f t="shared" si="124"/>
        <v/>
      </c>
      <c r="AB1123" s="147" t="str">
        <f t="shared" si="125"/>
        <v/>
      </c>
      <c r="AC1123" s="147" t="str">
        <f t="shared" si="121"/>
        <v/>
      </c>
      <c r="AD1123" s="11" t="str">
        <f t="shared" si="126"/>
        <v/>
      </c>
      <c r="AE1123" s="11" t="str">
        <f t="array" ref="AE1123">IF(COUNTBLANK(D1123)=1,"",IF(OR($H$2="y",$H$2="m"),IF(AA1123=AA1122,IF(OR(AB1123=$AB$4:$AB1122)=FALSE,AE1122&amp;C1123,AE1122),"("&amp;C1123)&amp;IF(AA1123=AA1124,IF(OR(AB1124=$AB$4:$AB1123)=FALSE,", ",""),") "),""))</f>
        <v/>
      </c>
      <c r="AF1123" s="11" t="str">
        <f t="array" ref="AF1123">IF((COUNTBLANK(D1123)=0)*OR($H$2="y",$H$2="m"),IFERROR(LEFT(C1123, FIND(" ",C1123)-1), C1123),"")</f>
        <v/>
      </c>
      <c r="AG1123" s="11" t="str">
        <f t="array" ref="AG1123">IF(COUNTBLANK(D1123)=1,"",IF(OR($H$2="y",$H$2="m"),IF(AA1123=AA1122,IF(OR(AC1123=$AC$4:$AC1122)=FALSE,AG1122&amp;AF1123,AG1122),"("&amp;AF1123)&amp;IF(AA1123=AA1124,IF(OR(AC1124=$AC$4:$AC1123)=FALSE,", ",""),") "),""))</f>
        <v/>
      </c>
      <c r="AH1123" s="10" t="str">
        <f>IF((COUNTBLANK(D1123)=1),"",IF(D1123=D1122,AH1122,"")&amp;IF(B1122&lt;&gt;B1123,((IF(COUNTBLANK(E1123)=1,$D$3&amp;"Non-type material: "&amp;$D$3,$D$3&amp;INDEX('type-categories'!$A$2:$B$100,MATCH(E1123,'type-categories'!$A$2:$A$100,0),2)&amp;$D$3))),"")&amp;(IF(K1123&lt;&gt;K1122,$C$2&amp;UPPER(K1123)&amp;$C$2&amp;$K$3&amp;" ",(IF(B1123&lt;&gt;B1122,$C$2&amp;UPPER(K1123)&amp;$C$2&amp;$K$3&amp;" ",""))))&amp;IF((AA1123&lt;&gt;AA1124)*($H$2="y"),AD1123&amp;AE1123,IF((AA1123&lt;&gt;AA1124)*($H$2="m"),AD1123&amp;AG1123,IF(($H$2&lt;&gt;"m")*($H$2&lt;&gt;"Y"),(IF(F1123=0,"",F1123&amp;" "&amp;$F$4&amp;" "))&amp;(IF(G1123=0,"",G1123&amp;" "&amp;$G$4&amp;" "))&amp;(IF(H1123=0,"",H1123&amp;" "&amp;H$4&amp;" "))&amp;(IF(I1123=0,"",I1123&amp;" "&amp;$I$4&amp;" "))&amp;(IF(J1123=0,"",J1123&amp;" "&amp;$J$4&amp;" ")),"")))&amp;"; "&amp;IF((B1123=B1122)*(AA1123=AA1122), "same collecting data; ", IF((B1123=B1122)*(Z1122=Z1123),"same locality; ",(IF(COUNTBLANK(L1123)=1,"",$D$2&amp;L1123&amp;$L$3&amp;" "&amp;$D$2))&amp;(IF(COUNTBLANK(M1123)=1,"",$E$2&amp;M1123&amp;$E$2&amp;", "))&amp;(IF(COUNTBLANK(N1123)=1,"",N1123&amp;"; "))&amp;(IF(COUNTBLANK(O1123)=1,"",O1123&amp;"; ")))&amp;(IF(COUNTBLANK(P1123)=1,"",P1123&amp;"; "))&amp;(IF(COUNTBLANK(Q1123)=1,"",Q1123&amp;"; "))&amp;(IF(COUNTBLANK(R1123)=1,"",R1123&amp;"m, "))&amp;IF((COUNTBLANK(S1123)=0)*(S1123&lt;&gt;S1122), S1123&amp;"; ","")&amp;(IF(COUNTBLANK(U1123)=1,"",U1123&amp;"; "))&amp;(IF(COUNTBLANK(T1123)=1,"",IF(COUNTBLANK(F$2)=1,T1123&amp;"; ",T1123&amp;" "&amp;F$2&amp;"; "))))&amp;(IF(COUNTBLANK(V1123)=1,"",V1123&amp;"; "))&amp;IF((COUNTBLANK(C1123)=1),"",C1123)&amp;IF((B1123=B1124)*(K1123=K1124)*(L1123=L1124)*(M1123=M1124),IF(($H$2&lt;&gt;"m")*($H$2&lt;&gt;"Y"), " • ", IF((ISNUMBER(FIND(")",AE1123))), " • ", "")),IF((B1123=B1124)*(K1123=K1124)," • ",". ")))</f>
        <v/>
      </c>
      <c r="AI1123" s="1"/>
    </row>
    <row r="1124" spans="1:35" x14ac:dyDescent="0.25">
      <c r="A1124" s="3" t="str">
        <f t="shared" si="122"/>
        <v/>
      </c>
      <c r="B1124" s="53" t="str">
        <f t="shared" si="120"/>
        <v/>
      </c>
      <c r="C1124" s="57"/>
      <c r="D1124" s="57"/>
      <c r="E1124" s="57"/>
      <c r="F1124" s="57"/>
      <c r="G1124" s="57"/>
      <c r="H1124" s="57"/>
      <c r="I1124" s="57"/>
      <c r="J1124" s="57"/>
      <c r="K1124" s="57"/>
      <c r="L1124" s="57"/>
      <c r="M1124" s="54"/>
      <c r="N1124" s="57"/>
      <c r="O1124" s="58"/>
      <c r="P1124" s="58"/>
      <c r="Q1124" s="58"/>
      <c r="R1124" s="58"/>
      <c r="S1124" s="54"/>
      <c r="T1124" s="57"/>
      <c r="U1124" s="57"/>
      <c r="V1124" s="57"/>
      <c r="W1124" s="57"/>
      <c r="X1124" s="147" t="str">
        <f>IF(COUNTBLANK(D1124)=1,"",IF('order-admin-units'!$I$1&lt;&gt;"y", "", IF(COUNTBLANK(K1124)=1, 'order-admin-units'!$B$1+1, VLOOKUP(K1124, ordercountry, 2))))</f>
        <v/>
      </c>
      <c r="Y1124" s="147" t="str">
        <f>IF(COUNTBLANK(D1124)=1,"",IF('order-admin-units'!$I$1&lt;&gt;"y", "", IF(COUNTBLANK(K1124:L1124)&gt;0, 'order-admin-units'!$B$2+1, VLOOKUP(K1124&amp;"@"&amp;L1124, orderadmin, 2))))</f>
        <v/>
      </c>
      <c r="Z1124" s="147" t="str">
        <f t="shared" si="123"/>
        <v/>
      </c>
      <c r="AA1124" s="147" t="str">
        <f t="shared" si="124"/>
        <v/>
      </c>
      <c r="AB1124" s="147" t="str">
        <f t="shared" si="125"/>
        <v/>
      </c>
      <c r="AC1124" s="147" t="str">
        <f t="shared" si="121"/>
        <v/>
      </c>
      <c r="AD1124" s="11" t="str">
        <f t="shared" si="126"/>
        <v/>
      </c>
      <c r="AE1124" s="11" t="str">
        <f t="array" ref="AE1124">IF(COUNTBLANK(D1124)=1,"",IF(OR($H$2="y",$H$2="m"),IF(AA1124=AA1123,IF(OR(AB1124=$AB$4:$AB1123)=FALSE,AE1123&amp;C1124,AE1123),"("&amp;C1124)&amp;IF(AA1124=AA1125,IF(OR(AB1125=$AB$4:$AB1124)=FALSE,", ",""),") "),""))</f>
        <v/>
      </c>
      <c r="AF1124" s="11" t="str">
        <f t="array" ref="AF1124">IF((COUNTBLANK(D1124)=0)*OR($H$2="y",$H$2="m"),IFERROR(LEFT(C1124, FIND(" ",C1124)-1), C1124),"")</f>
        <v/>
      </c>
      <c r="AG1124" s="11" t="str">
        <f t="array" ref="AG1124">IF(COUNTBLANK(D1124)=1,"",IF(OR($H$2="y",$H$2="m"),IF(AA1124=AA1123,IF(OR(AC1124=$AC$4:$AC1123)=FALSE,AG1123&amp;AF1124,AG1123),"("&amp;AF1124)&amp;IF(AA1124=AA1125,IF(OR(AC1125=$AC$4:$AC1124)=FALSE,", ",""),") "),""))</f>
        <v/>
      </c>
      <c r="AH1124" s="10" t="str">
        <f>IF((COUNTBLANK(D1124)=1),"",IF(D1124=D1123,AH1123,"")&amp;IF(B1123&lt;&gt;B1124,((IF(COUNTBLANK(E1124)=1,$D$3&amp;"Non-type material: "&amp;$D$3,$D$3&amp;INDEX('type-categories'!$A$2:$B$100,MATCH(E1124,'type-categories'!$A$2:$A$100,0),2)&amp;$D$3))),"")&amp;(IF(K1124&lt;&gt;K1123,$C$2&amp;UPPER(K1124)&amp;$C$2&amp;$K$3&amp;" ",(IF(B1124&lt;&gt;B1123,$C$2&amp;UPPER(K1124)&amp;$C$2&amp;$K$3&amp;" ",""))))&amp;IF((AA1124&lt;&gt;AA1125)*($H$2="y"),AD1124&amp;AE1124,IF((AA1124&lt;&gt;AA1125)*($H$2="m"),AD1124&amp;AG1124,IF(($H$2&lt;&gt;"m")*($H$2&lt;&gt;"Y"),(IF(F1124=0,"",F1124&amp;" "&amp;$F$4&amp;" "))&amp;(IF(G1124=0,"",G1124&amp;" "&amp;$G$4&amp;" "))&amp;(IF(H1124=0,"",H1124&amp;" "&amp;H$4&amp;" "))&amp;(IF(I1124=0,"",I1124&amp;" "&amp;$I$4&amp;" "))&amp;(IF(J1124=0,"",J1124&amp;" "&amp;$J$4&amp;" ")),"")))&amp;"; "&amp;IF((B1124=B1123)*(AA1124=AA1123), "same collecting data; ", IF((B1124=B1123)*(Z1123=Z1124),"same locality; ",(IF(COUNTBLANK(L1124)=1,"",$D$2&amp;L1124&amp;$L$3&amp;" "&amp;$D$2))&amp;(IF(COUNTBLANK(M1124)=1,"",$E$2&amp;M1124&amp;$E$2&amp;", "))&amp;(IF(COUNTBLANK(N1124)=1,"",N1124&amp;"; "))&amp;(IF(COUNTBLANK(O1124)=1,"",O1124&amp;"; ")))&amp;(IF(COUNTBLANK(P1124)=1,"",P1124&amp;"; "))&amp;(IF(COUNTBLANK(Q1124)=1,"",Q1124&amp;"; "))&amp;(IF(COUNTBLANK(R1124)=1,"",R1124&amp;"m, "))&amp;IF((COUNTBLANK(S1124)=0)*(S1124&lt;&gt;S1123), S1124&amp;"; ","")&amp;(IF(COUNTBLANK(U1124)=1,"",U1124&amp;"; "))&amp;(IF(COUNTBLANK(T1124)=1,"",IF(COUNTBLANK(F$2)=1,T1124&amp;"; ",T1124&amp;" "&amp;F$2&amp;"; "))))&amp;(IF(COUNTBLANK(V1124)=1,"",V1124&amp;"; "))&amp;IF((COUNTBLANK(C1124)=1),"",C1124)&amp;IF((B1124=B1125)*(K1124=K1125)*(L1124=L1125)*(M1124=M1125),IF(($H$2&lt;&gt;"m")*($H$2&lt;&gt;"Y"), " • ", IF((ISNUMBER(FIND(")",AE1124))), " • ", "")),IF((B1124=B1125)*(K1124=K1125)," • ",". ")))</f>
        <v/>
      </c>
      <c r="AI1124" s="1"/>
    </row>
    <row r="1125" spans="1:35" x14ac:dyDescent="0.25">
      <c r="A1125" s="3" t="str">
        <f t="shared" si="122"/>
        <v/>
      </c>
      <c r="B1125" s="53" t="str">
        <f t="shared" si="120"/>
        <v/>
      </c>
      <c r="C1125" s="57"/>
      <c r="D1125" s="57"/>
      <c r="E1125" s="57"/>
      <c r="F1125" s="57"/>
      <c r="G1125" s="57"/>
      <c r="H1125" s="57"/>
      <c r="I1125" s="57"/>
      <c r="J1125" s="57"/>
      <c r="K1125" s="57"/>
      <c r="L1125" s="57"/>
      <c r="M1125" s="54"/>
      <c r="N1125" s="57"/>
      <c r="O1125" s="58"/>
      <c r="P1125" s="58"/>
      <c r="Q1125" s="58"/>
      <c r="R1125" s="58"/>
      <c r="S1125" s="54"/>
      <c r="T1125" s="57"/>
      <c r="U1125" s="57"/>
      <c r="V1125" s="57"/>
      <c r="W1125" s="57"/>
      <c r="X1125" s="147" t="str">
        <f>IF(COUNTBLANK(D1125)=1,"",IF('order-admin-units'!$I$1&lt;&gt;"y", "", IF(COUNTBLANK(K1125)=1, 'order-admin-units'!$B$1+1, VLOOKUP(K1125, ordercountry, 2))))</f>
        <v/>
      </c>
      <c r="Y1125" s="147" t="str">
        <f>IF(COUNTBLANK(D1125)=1,"",IF('order-admin-units'!$I$1&lt;&gt;"y", "", IF(COUNTBLANK(K1125:L1125)&gt;0, 'order-admin-units'!$B$2+1, VLOOKUP(K1125&amp;"@"&amp;L1125, orderadmin, 2))))</f>
        <v/>
      </c>
      <c r="Z1125" s="147" t="str">
        <f t="shared" si="123"/>
        <v/>
      </c>
      <c r="AA1125" s="147" t="str">
        <f t="shared" si="124"/>
        <v/>
      </c>
      <c r="AB1125" s="147" t="str">
        <f t="shared" si="125"/>
        <v/>
      </c>
      <c r="AC1125" s="147" t="str">
        <f t="shared" si="121"/>
        <v/>
      </c>
      <c r="AD1125" s="11" t="str">
        <f t="shared" si="126"/>
        <v/>
      </c>
      <c r="AE1125" s="11" t="str">
        <f t="array" ref="AE1125">IF(COUNTBLANK(D1125)=1,"",IF(OR($H$2="y",$H$2="m"),IF(AA1125=AA1124,IF(OR(AB1125=$AB$4:$AB1124)=FALSE,AE1124&amp;C1125,AE1124),"("&amp;C1125)&amp;IF(AA1125=AA1126,IF(OR(AB1126=$AB$4:$AB1125)=FALSE,", ",""),") "),""))</f>
        <v/>
      </c>
      <c r="AF1125" s="11" t="str">
        <f t="array" ref="AF1125">IF((COUNTBLANK(D1125)=0)*OR($H$2="y",$H$2="m"),IFERROR(LEFT(C1125, FIND(" ",C1125)-1), C1125),"")</f>
        <v/>
      </c>
      <c r="AG1125" s="11" t="str">
        <f t="array" ref="AG1125">IF(COUNTBLANK(D1125)=1,"",IF(OR($H$2="y",$H$2="m"),IF(AA1125=AA1124,IF(OR(AC1125=$AC$4:$AC1124)=FALSE,AG1124&amp;AF1125,AG1124),"("&amp;AF1125)&amp;IF(AA1125=AA1126,IF(OR(AC1126=$AC$4:$AC1125)=FALSE,", ",""),") "),""))</f>
        <v/>
      </c>
      <c r="AH1125" s="10" t="str">
        <f>IF((COUNTBLANK(D1125)=1),"",IF(D1125=D1124,AH1124,"")&amp;IF(B1124&lt;&gt;B1125,((IF(COUNTBLANK(E1125)=1,$D$3&amp;"Non-type material: "&amp;$D$3,$D$3&amp;INDEX('type-categories'!$A$2:$B$100,MATCH(E1125,'type-categories'!$A$2:$A$100,0),2)&amp;$D$3))),"")&amp;(IF(K1125&lt;&gt;K1124,$C$2&amp;UPPER(K1125)&amp;$C$2&amp;$K$3&amp;" ",(IF(B1125&lt;&gt;B1124,$C$2&amp;UPPER(K1125)&amp;$C$2&amp;$K$3&amp;" ",""))))&amp;IF((AA1125&lt;&gt;AA1126)*($H$2="y"),AD1125&amp;AE1125,IF((AA1125&lt;&gt;AA1126)*($H$2="m"),AD1125&amp;AG1125,IF(($H$2&lt;&gt;"m")*($H$2&lt;&gt;"Y"),(IF(F1125=0,"",F1125&amp;" "&amp;$F$4&amp;" "))&amp;(IF(G1125=0,"",G1125&amp;" "&amp;$G$4&amp;" "))&amp;(IF(H1125=0,"",H1125&amp;" "&amp;H$4&amp;" "))&amp;(IF(I1125=0,"",I1125&amp;" "&amp;$I$4&amp;" "))&amp;(IF(J1125=0,"",J1125&amp;" "&amp;$J$4&amp;" ")),"")))&amp;"; "&amp;IF((B1125=B1124)*(AA1125=AA1124), "same collecting data; ", IF((B1125=B1124)*(Z1124=Z1125),"same locality; ",(IF(COUNTBLANK(L1125)=1,"",$D$2&amp;L1125&amp;$L$3&amp;" "&amp;$D$2))&amp;(IF(COUNTBLANK(M1125)=1,"",$E$2&amp;M1125&amp;$E$2&amp;", "))&amp;(IF(COUNTBLANK(N1125)=1,"",N1125&amp;"; "))&amp;(IF(COUNTBLANK(O1125)=1,"",O1125&amp;"; ")))&amp;(IF(COUNTBLANK(P1125)=1,"",P1125&amp;"; "))&amp;(IF(COUNTBLANK(Q1125)=1,"",Q1125&amp;"; "))&amp;(IF(COUNTBLANK(R1125)=1,"",R1125&amp;"m, "))&amp;IF((COUNTBLANK(S1125)=0)*(S1125&lt;&gt;S1124), S1125&amp;"; ","")&amp;(IF(COUNTBLANK(U1125)=1,"",U1125&amp;"; "))&amp;(IF(COUNTBLANK(T1125)=1,"",IF(COUNTBLANK(F$2)=1,T1125&amp;"; ",T1125&amp;" "&amp;F$2&amp;"; "))))&amp;(IF(COUNTBLANK(V1125)=1,"",V1125&amp;"; "))&amp;IF((COUNTBLANK(C1125)=1),"",C1125)&amp;IF((B1125=B1126)*(K1125=K1126)*(L1125=L1126)*(M1125=M1126),IF(($H$2&lt;&gt;"m")*($H$2&lt;&gt;"Y"), " • ", IF((ISNUMBER(FIND(")",AE1125))), " • ", "")),IF((B1125=B1126)*(K1125=K1126)," • ",". ")))</f>
        <v/>
      </c>
      <c r="AI1125" s="1"/>
    </row>
    <row r="1126" spans="1:35" x14ac:dyDescent="0.25">
      <c r="A1126" s="3" t="str">
        <f t="shared" si="122"/>
        <v/>
      </c>
      <c r="B1126" s="53" t="str">
        <f t="shared" si="120"/>
        <v/>
      </c>
      <c r="C1126" s="57"/>
      <c r="D1126" s="57"/>
      <c r="E1126" s="57"/>
      <c r="F1126" s="57"/>
      <c r="G1126" s="57"/>
      <c r="H1126" s="57"/>
      <c r="I1126" s="57"/>
      <c r="J1126" s="57"/>
      <c r="K1126" s="57"/>
      <c r="L1126" s="57"/>
      <c r="M1126" s="54"/>
      <c r="N1126" s="57"/>
      <c r="O1126" s="58"/>
      <c r="P1126" s="58"/>
      <c r="Q1126" s="58"/>
      <c r="R1126" s="58"/>
      <c r="S1126" s="54"/>
      <c r="T1126" s="57"/>
      <c r="U1126" s="57"/>
      <c r="V1126" s="57"/>
      <c r="W1126" s="57"/>
      <c r="X1126" s="147" t="str">
        <f>IF(COUNTBLANK(D1126)=1,"",IF('order-admin-units'!$I$1&lt;&gt;"y", "", IF(COUNTBLANK(K1126)=1, 'order-admin-units'!$B$1+1, VLOOKUP(K1126, ordercountry, 2))))</f>
        <v/>
      </c>
      <c r="Y1126" s="147" t="str">
        <f>IF(COUNTBLANK(D1126)=1,"",IF('order-admin-units'!$I$1&lt;&gt;"y", "", IF(COUNTBLANK(K1126:L1126)&gt;0, 'order-admin-units'!$B$2+1, VLOOKUP(K1126&amp;"@"&amp;L1126, orderadmin, 2))))</f>
        <v/>
      </c>
      <c r="Z1126" s="147" t="str">
        <f t="shared" si="123"/>
        <v/>
      </c>
      <c r="AA1126" s="147" t="str">
        <f t="shared" si="124"/>
        <v/>
      </c>
      <c r="AB1126" s="147" t="str">
        <f t="shared" si="125"/>
        <v/>
      </c>
      <c r="AC1126" s="147" t="str">
        <f t="shared" si="121"/>
        <v/>
      </c>
      <c r="AD1126" s="11" t="str">
        <f t="shared" si="126"/>
        <v/>
      </c>
      <c r="AE1126" s="11" t="str">
        <f t="array" ref="AE1126">IF(COUNTBLANK(D1126)=1,"",IF(OR($H$2="y",$H$2="m"),IF(AA1126=AA1125,IF(OR(AB1126=$AB$4:$AB1125)=FALSE,AE1125&amp;C1126,AE1125),"("&amp;C1126)&amp;IF(AA1126=AA1127,IF(OR(AB1127=$AB$4:$AB1126)=FALSE,", ",""),") "),""))</f>
        <v/>
      </c>
      <c r="AF1126" s="11" t="str">
        <f t="array" ref="AF1126">IF((COUNTBLANK(D1126)=0)*OR($H$2="y",$H$2="m"),IFERROR(LEFT(C1126, FIND(" ",C1126)-1), C1126),"")</f>
        <v/>
      </c>
      <c r="AG1126" s="11" t="str">
        <f t="array" ref="AG1126">IF(COUNTBLANK(D1126)=1,"",IF(OR($H$2="y",$H$2="m"),IF(AA1126=AA1125,IF(OR(AC1126=$AC$4:$AC1125)=FALSE,AG1125&amp;AF1126,AG1125),"("&amp;AF1126)&amp;IF(AA1126=AA1127,IF(OR(AC1127=$AC$4:$AC1126)=FALSE,", ",""),") "),""))</f>
        <v/>
      </c>
      <c r="AH1126" s="10" t="str">
        <f>IF((COUNTBLANK(D1126)=1),"",IF(D1126=D1125,AH1125,"")&amp;IF(B1125&lt;&gt;B1126,((IF(COUNTBLANK(E1126)=1,$D$3&amp;"Non-type material: "&amp;$D$3,$D$3&amp;INDEX('type-categories'!$A$2:$B$100,MATCH(E1126,'type-categories'!$A$2:$A$100,0),2)&amp;$D$3))),"")&amp;(IF(K1126&lt;&gt;K1125,$C$2&amp;UPPER(K1126)&amp;$C$2&amp;$K$3&amp;" ",(IF(B1126&lt;&gt;B1125,$C$2&amp;UPPER(K1126)&amp;$C$2&amp;$K$3&amp;" ",""))))&amp;IF((AA1126&lt;&gt;AA1127)*($H$2="y"),AD1126&amp;AE1126,IF((AA1126&lt;&gt;AA1127)*($H$2="m"),AD1126&amp;AG1126,IF(($H$2&lt;&gt;"m")*($H$2&lt;&gt;"Y"),(IF(F1126=0,"",F1126&amp;" "&amp;$F$4&amp;" "))&amp;(IF(G1126=0,"",G1126&amp;" "&amp;$G$4&amp;" "))&amp;(IF(H1126=0,"",H1126&amp;" "&amp;H$4&amp;" "))&amp;(IF(I1126=0,"",I1126&amp;" "&amp;$I$4&amp;" "))&amp;(IF(J1126=0,"",J1126&amp;" "&amp;$J$4&amp;" ")),"")))&amp;"; "&amp;IF((B1126=B1125)*(AA1126=AA1125), "same collecting data; ", IF((B1126=B1125)*(Z1125=Z1126),"same locality; ",(IF(COUNTBLANK(L1126)=1,"",$D$2&amp;L1126&amp;$L$3&amp;" "&amp;$D$2))&amp;(IF(COUNTBLANK(M1126)=1,"",$E$2&amp;M1126&amp;$E$2&amp;", "))&amp;(IF(COUNTBLANK(N1126)=1,"",N1126&amp;"; "))&amp;(IF(COUNTBLANK(O1126)=1,"",O1126&amp;"; ")))&amp;(IF(COUNTBLANK(P1126)=1,"",P1126&amp;"; "))&amp;(IF(COUNTBLANK(Q1126)=1,"",Q1126&amp;"; "))&amp;(IF(COUNTBLANK(R1126)=1,"",R1126&amp;"m, "))&amp;IF((COUNTBLANK(S1126)=0)*(S1126&lt;&gt;S1125), S1126&amp;"; ","")&amp;(IF(COUNTBLANK(U1126)=1,"",U1126&amp;"; "))&amp;(IF(COUNTBLANK(T1126)=1,"",IF(COUNTBLANK(F$2)=1,T1126&amp;"; ",T1126&amp;" "&amp;F$2&amp;"; "))))&amp;(IF(COUNTBLANK(V1126)=1,"",V1126&amp;"; "))&amp;IF((COUNTBLANK(C1126)=1),"",C1126)&amp;IF((B1126=B1127)*(K1126=K1127)*(L1126=L1127)*(M1126=M1127),IF(($H$2&lt;&gt;"m")*($H$2&lt;&gt;"Y"), " • ", IF((ISNUMBER(FIND(")",AE1126))), " • ", "")),IF((B1126=B1127)*(K1126=K1127)," • ",". ")))</f>
        <v/>
      </c>
      <c r="AI1126" s="1"/>
    </row>
    <row r="1127" spans="1:35" x14ac:dyDescent="0.25">
      <c r="A1127" s="3" t="str">
        <f t="shared" si="122"/>
        <v/>
      </c>
      <c r="B1127" s="53" t="str">
        <f t="shared" si="120"/>
        <v/>
      </c>
      <c r="C1127" s="57"/>
      <c r="D1127" s="57"/>
      <c r="E1127" s="57"/>
      <c r="F1127" s="57"/>
      <c r="G1127" s="57"/>
      <c r="H1127" s="57"/>
      <c r="I1127" s="57"/>
      <c r="J1127" s="57"/>
      <c r="K1127" s="57"/>
      <c r="L1127" s="57"/>
      <c r="M1127" s="54"/>
      <c r="N1127" s="57"/>
      <c r="O1127" s="58"/>
      <c r="P1127" s="58"/>
      <c r="Q1127" s="58"/>
      <c r="R1127" s="58"/>
      <c r="S1127" s="54"/>
      <c r="T1127" s="57"/>
      <c r="U1127" s="57"/>
      <c r="V1127" s="57"/>
      <c r="W1127" s="57"/>
      <c r="X1127" s="147" t="str">
        <f>IF(COUNTBLANK(D1127)=1,"",IF('order-admin-units'!$I$1&lt;&gt;"y", "", IF(COUNTBLANK(K1127)=1, 'order-admin-units'!$B$1+1, VLOOKUP(K1127, ordercountry, 2))))</f>
        <v/>
      </c>
      <c r="Y1127" s="147" t="str">
        <f>IF(COUNTBLANK(D1127)=1,"",IF('order-admin-units'!$I$1&lt;&gt;"y", "", IF(COUNTBLANK(K1127:L1127)&gt;0, 'order-admin-units'!$B$2+1, VLOOKUP(K1127&amp;"@"&amp;L1127, orderadmin, 2))))</f>
        <v/>
      </c>
      <c r="Z1127" s="147" t="str">
        <f t="shared" si="123"/>
        <v/>
      </c>
      <c r="AA1127" s="147" t="str">
        <f t="shared" si="124"/>
        <v/>
      </c>
      <c r="AB1127" s="147" t="str">
        <f t="shared" si="125"/>
        <v/>
      </c>
      <c r="AC1127" s="147" t="str">
        <f t="shared" si="121"/>
        <v/>
      </c>
      <c r="AD1127" s="11" t="str">
        <f t="shared" si="126"/>
        <v/>
      </c>
      <c r="AE1127" s="11" t="str">
        <f t="array" ref="AE1127">IF(COUNTBLANK(D1127)=1,"",IF(OR($H$2="y",$H$2="m"),IF(AA1127=AA1126,IF(OR(AB1127=$AB$4:$AB1126)=FALSE,AE1126&amp;C1127,AE1126),"("&amp;C1127)&amp;IF(AA1127=AA1128,IF(OR(AB1128=$AB$4:$AB1127)=FALSE,", ",""),") "),""))</f>
        <v/>
      </c>
      <c r="AF1127" s="11" t="str">
        <f t="array" ref="AF1127">IF((COUNTBLANK(D1127)=0)*OR($H$2="y",$H$2="m"),IFERROR(LEFT(C1127, FIND(" ",C1127)-1), C1127),"")</f>
        <v/>
      </c>
      <c r="AG1127" s="11" t="str">
        <f t="array" ref="AG1127">IF(COUNTBLANK(D1127)=1,"",IF(OR($H$2="y",$H$2="m"),IF(AA1127=AA1126,IF(OR(AC1127=$AC$4:$AC1126)=FALSE,AG1126&amp;AF1127,AG1126),"("&amp;AF1127)&amp;IF(AA1127=AA1128,IF(OR(AC1128=$AC$4:$AC1127)=FALSE,", ",""),") "),""))</f>
        <v/>
      </c>
      <c r="AH1127" s="10" t="str">
        <f>IF((COUNTBLANK(D1127)=1),"",IF(D1127=D1126,AH1126,"")&amp;IF(B1126&lt;&gt;B1127,((IF(COUNTBLANK(E1127)=1,$D$3&amp;"Non-type material: "&amp;$D$3,$D$3&amp;INDEX('type-categories'!$A$2:$B$100,MATCH(E1127,'type-categories'!$A$2:$A$100,0),2)&amp;$D$3))),"")&amp;(IF(K1127&lt;&gt;K1126,$C$2&amp;UPPER(K1127)&amp;$C$2&amp;$K$3&amp;" ",(IF(B1127&lt;&gt;B1126,$C$2&amp;UPPER(K1127)&amp;$C$2&amp;$K$3&amp;" ",""))))&amp;IF((AA1127&lt;&gt;AA1128)*($H$2="y"),AD1127&amp;AE1127,IF((AA1127&lt;&gt;AA1128)*($H$2="m"),AD1127&amp;AG1127,IF(($H$2&lt;&gt;"m")*($H$2&lt;&gt;"Y"),(IF(F1127=0,"",F1127&amp;" "&amp;$F$4&amp;" "))&amp;(IF(G1127=0,"",G1127&amp;" "&amp;$G$4&amp;" "))&amp;(IF(H1127=0,"",H1127&amp;" "&amp;H$4&amp;" "))&amp;(IF(I1127=0,"",I1127&amp;" "&amp;$I$4&amp;" "))&amp;(IF(J1127=0,"",J1127&amp;" "&amp;$J$4&amp;" ")),"")))&amp;"; "&amp;IF((B1127=B1126)*(AA1127=AA1126), "same collecting data; ", IF((B1127=B1126)*(Z1126=Z1127),"same locality; ",(IF(COUNTBLANK(L1127)=1,"",$D$2&amp;L1127&amp;$L$3&amp;" "&amp;$D$2))&amp;(IF(COUNTBLANK(M1127)=1,"",$E$2&amp;M1127&amp;$E$2&amp;", "))&amp;(IF(COUNTBLANK(N1127)=1,"",N1127&amp;"; "))&amp;(IF(COUNTBLANK(O1127)=1,"",O1127&amp;"; ")))&amp;(IF(COUNTBLANK(P1127)=1,"",P1127&amp;"; "))&amp;(IF(COUNTBLANK(Q1127)=1,"",Q1127&amp;"; "))&amp;(IF(COUNTBLANK(R1127)=1,"",R1127&amp;"m, "))&amp;IF((COUNTBLANK(S1127)=0)*(S1127&lt;&gt;S1126), S1127&amp;"; ","")&amp;(IF(COUNTBLANK(U1127)=1,"",U1127&amp;"; "))&amp;(IF(COUNTBLANK(T1127)=1,"",IF(COUNTBLANK(F$2)=1,T1127&amp;"; ",T1127&amp;" "&amp;F$2&amp;"; "))))&amp;(IF(COUNTBLANK(V1127)=1,"",V1127&amp;"; "))&amp;IF((COUNTBLANK(C1127)=1),"",C1127)&amp;IF((B1127=B1128)*(K1127=K1128)*(L1127=L1128)*(M1127=M1128),IF(($H$2&lt;&gt;"m")*($H$2&lt;&gt;"Y"), " • ", IF((ISNUMBER(FIND(")",AE1127))), " • ", "")),IF((B1127=B1128)*(K1127=K1128)," • ",". ")))</f>
        <v/>
      </c>
      <c r="AI1127" s="1"/>
    </row>
    <row r="1128" spans="1:35" x14ac:dyDescent="0.25">
      <c r="A1128" s="3" t="str">
        <f t="shared" si="122"/>
        <v/>
      </c>
      <c r="B1128" s="53" t="str">
        <f t="shared" si="120"/>
        <v/>
      </c>
      <c r="C1128" s="57"/>
      <c r="D1128" s="57"/>
      <c r="E1128" s="57"/>
      <c r="F1128" s="57"/>
      <c r="G1128" s="57"/>
      <c r="H1128" s="57"/>
      <c r="I1128" s="57"/>
      <c r="J1128" s="57"/>
      <c r="K1128" s="57"/>
      <c r="L1128" s="57"/>
      <c r="M1128" s="54"/>
      <c r="N1128" s="57"/>
      <c r="O1128" s="58"/>
      <c r="P1128" s="58"/>
      <c r="Q1128" s="58"/>
      <c r="R1128" s="58"/>
      <c r="S1128" s="54"/>
      <c r="T1128" s="57"/>
      <c r="U1128" s="57"/>
      <c r="V1128" s="57"/>
      <c r="W1128" s="57"/>
      <c r="X1128" s="147" t="str">
        <f>IF(COUNTBLANK(D1128)=1,"",IF('order-admin-units'!$I$1&lt;&gt;"y", "", IF(COUNTBLANK(K1128)=1, 'order-admin-units'!$B$1+1, VLOOKUP(K1128, ordercountry, 2))))</f>
        <v/>
      </c>
      <c r="Y1128" s="147" t="str">
        <f>IF(COUNTBLANK(D1128)=1,"",IF('order-admin-units'!$I$1&lt;&gt;"y", "", IF(COUNTBLANK(K1128:L1128)&gt;0, 'order-admin-units'!$B$2+1, VLOOKUP(K1128&amp;"@"&amp;L1128, orderadmin, 2))))</f>
        <v/>
      </c>
      <c r="Z1128" s="147" t="str">
        <f t="shared" si="123"/>
        <v/>
      </c>
      <c r="AA1128" s="147" t="str">
        <f t="shared" si="124"/>
        <v/>
      </c>
      <c r="AB1128" s="147" t="str">
        <f t="shared" si="125"/>
        <v/>
      </c>
      <c r="AC1128" s="147" t="str">
        <f t="shared" si="121"/>
        <v/>
      </c>
      <c r="AD1128" s="11" t="str">
        <f t="shared" si="126"/>
        <v/>
      </c>
      <c r="AE1128" s="11" t="str">
        <f t="array" ref="AE1128">IF(COUNTBLANK(D1128)=1,"",IF(OR($H$2="y",$H$2="m"),IF(AA1128=AA1127,IF(OR(AB1128=$AB$4:$AB1127)=FALSE,AE1127&amp;C1128,AE1127),"("&amp;C1128)&amp;IF(AA1128=AA1129,IF(OR(AB1129=$AB$4:$AB1128)=FALSE,", ",""),") "),""))</f>
        <v/>
      </c>
      <c r="AF1128" s="11" t="str">
        <f t="array" ref="AF1128">IF((COUNTBLANK(D1128)=0)*OR($H$2="y",$H$2="m"),IFERROR(LEFT(C1128, FIND(" ",C1128)-1), C1128),"")</f>
        <v/>
      </c>
      <c r="AG1128" s="11" t="str">
        <f t="array" ref="AG1128">IF(COUNTBLANK(D1128)=1,"",IF(OR($H$2="y",$H$2="m"),IF(AA1128=AA1127,IF(OR(AC1128=$AC$4:$AC1127)=FALSE,AG1127&amp;AF1128,AG1127),"("&amp;AF1128)&amp;IF(AA1128=AA1129,IF(OR(AC1129=$AC$4:$AC1128)=FALSE,", ",""),") "),""))</f>
        <v/>
      </c>
      <c r="AH1128" s="10" t="str">
        <f>IF((COUNTBLANK(D1128)=1),"",IF(D1128=D1127,AH1127,"")&amp;IF(B1127&lt;&gt;B1128,((IF(COUNTBLANK(E1128)=1,$D$3&amp;"Non-type material: "&amp;$D$3,$D$3&amp;INDEX('type-categories'!$A$2:$B$100,MATCH(E1128,'type-categories'!$A$2:$A$100,0),2)&amp;$D$3))),"")&amp;(IF(K1128&lt;&gt;K1127,$C$2&amp;UPPER(K1128)&amp;$C$2&amp;$K$3&amp;" ",(IF(B1128&lt;&gt;B1127,$C$2&amp;UPPER(K1128)&amp;$C$2&amp;$K$3&amp;" ",""))))&amp;IF((AA1128&lt;&gt;AA1129)*($H$2="y"),AD1128&amp;AE1128,IF((AA1128&lt;&gt;AA1129)*($H$2="m"),AD1128&amp;AG1128,IF(($H$2&lt;&gt;"m")*($H$2&lt;&gt;"Y"),(IF(F1128=0,"",F1128&amp;" "&amp;$F$4&amp;" "))&amp;(IF(G1128=0,"",G1128&amp;" "&amp;$G$4&amp;" "))&amp;(IF(H1128=0,"",H1128&amp;" "&amp;H$4&amp;" "))&amp;(IF(I1128=0,"",I1128&amp;" "&amp;$I$4&amp;" "))&amp;(IF(J1128=0,"",J1128&amp;" "&amp;$J$4&amp;" ")),"")))&amp;"; "&amp;IF((B1128=B1127)*(AA1128=AA1127), "same collecting data; ", IF((B1128=B1127)*(Z1127=Z1128),"same locality; ",(IF(COUNTBLANK(L1128)=1,"",$D$2&amp;L1128&amp;$L$3&amp;" "&amp;$D$2))&amp;(IF(COUNTBLANK(M1128)=1,"",$E$2&amp;M1128&amp;$E$2&amp;", "))&amp;(IF(COUNTBLANK(N1128)=1,"",N1128&amp;"; "))&amp;(IF(COUNTBLANK(O1128)=1,"",O1128&amp;"; ")))&amp;(IF(COUNTBLANK(P1128)=1,"",P1128&amp;"; "))&amp;(IF(COUNTBLANK(Q1128)=1,"",Q1128&amp;"; "))&amp;(IF(COUNTBLANK(R1128)=1,"",R1128&amp;"m, "))&amp;IF((COUNTBLANK(S1128)=0)*(S1128&lt;&gt;S1127), S1128&amp;"; ","")&amp;(IF(COUNTBLANK(U1128)=1,"",U1128&amp;"; "))&amp;(IF(COUNTBLANK(T1128)=1,"",IF(COUNTBLANK(F$2)=1,T1128&amp;"; ",T1128&amp;" "&amp;F$2&amp;"; "))))&amp;(IF(COUNTBLANK(V1128)=1,"",V1128&amp;"; "))&amp;IF((COUNTBLANK(C1128)=1),"",C1128)&amp;IF((B1128=B1129)*(K1128=K1129)*(L1128=L1129)*(M1128=M1129),IF(($H$2&lt;&gt;"m")*($H$2&lt;&gt;"Y"), " • ", IF((ISNUMBER(FIND(")",AE1128))), " • ", "")),IF((B1128=B1129)*(K1128=K1129)," • ",". ")))</f>
        <v/>
      </c>
      <c r="AI1128" s="1"/>
    </row>
    <row r="1129" spans="1:35" x14ac:dyDescent="0.25">
      <c r="A1129" s="3" t="str">
        <f t="shared" si="122"/>
        <v/>
      </c>
      <c r="B1129" s="53" t="str">
        <f t="shared" si="120"/>
        <v/>
      </c>
      <c r="C1129" s="57"/>
      <c r="D1129" s="57"/>
      <c r="E1129" s="57"/>
      <c r="F1129" s="57"/>
      <c r="G1129" s="57"/>
      <c r="H1129" s="57"/>
      <c r="I1129" s="57"/>
      <c r="J1129" s="57"/>
      <c r="K1129" s="57"/>
      <c r="L1129" s="57"/>
      <c r="M1129" s="54"/>
      <c r="N1129" s="57"/>
      <c r="O1129" s="58"/>
      <c r="P1129" s="58"/>
      <c r="Q1129" s="58"/>
      <c r="R1129" s="58"/>
      <c r="S1129" s="54"/>
      <c r="T1129" s="57"/>
      <c r="U1129" s="57"/>
      <c r="V1129" s="57"/>
      <c r="W1129" s="57"/>
      <c r="X1129" s="147" t="str">
        <f>IF(COUNTBLANK(D1129)=1,"",IF('order-admin-units'!$I$1&lt;&gt;"y", "", IF(COUNTBLANK(K1129)=1, 'order-admin-units'!$B$1+1, VLOOKUP(K1129, ordercountry, 2))))</f>
        <v/>
      </c>
      <c r="Y1129" s="147" t="str">
        <f>IF(COUNTBLANK(D1129)=1,"",IF('order-admin-units'!$I$1&lt;&gt;"y", "", IF(COUNTBLANK(K1129:L1129)&gt;0, 'order-admin-units'!$B$2+1, VLOOKUP(K1129&amp;"@"&amp;L1129, orderadmin, 2))))</f>
        <v/>
      </c>
      <c r="Z1129" s="147" t="str">
        <f t="shared" si="123"/>
        <v/>
      </c>
      <c r="AA1129" s="147" t="str">
        <f t="shared" si="124"/>
        <v/>
      </c>
      <c r="AB1129" s="147" t="str">
        <f t="shared" si="125"/>
        <v/>
      </c>
      <c r="AC1129" s="147" t="str">
        <f t="shared" si="121"/>
        <v/>
      </c>
      <c r="AD1129" s="11" t="str">
        <f t="shared" si="126"/>
        <v/>
      </c>
      <c r="AE1129" s="11" t="str">
        <f t="array" ref="AE1129">IF(COUNTBLANK(D1129)=1,"",IF(OR($H$2="y",$H$2="m"),IF(AA1129=AA1128,IF(OR(AB1129=$AB$4:$AB1128)=FALSE,AE1128&amp;C1129,AE1128),"("&amp;C1129)&amp;IF(AA1129=AA1130,IF(OR(AB1130=$AB$4:$AB1129)=FALSE,", ",""),") "),""))</f>
        <v/>
      </c>
      <c r="AF1129" s="11" t="str">
        <f t="array" ref="AF1129">IF((COUNTBLANK(D1129)=0)*OR($H$2="y",$H$2="m"),IFERROR(LEFT(C1129, FIND(" ",C1129)-1), C1129),"")</f>
        <v/>
      </c>
      <c r="AG1129" s="11" t="str">
        <f t="array" ref="AG1129">IF(COUNTBLANK(D1129)=1,"",IF(OR($H$2="y",$H$2="m"),IF(AA1129=AA1128,IF(OR(AC1129=$AC$4:$AC1128)=FALSE,AG1128&amp;AF1129,AG1128),"("&amp;AF1129)&amp;IF(AA1129=AA1130,IF(OR(AC1130=$AC$4:$AC1129)=FALSE,", ",""),") "),""))</f>
        <v/>
      </c>
      <c r="AH1129" s="10" t="str">
        <f>IF((COUNTBLANK(D1129)=1),"",IF(D1129=D1128,AH1128,"")&amp;IF(B1128&lt;&gt;B1129,((IF(COUNTBLANK(E1129)=1,$D$3&amp;"Non-type material: "&amp;$D$3,$D$3&amp;INDEX('type-categories'!$A$2:$B$100,MATCH(E1129,'type-categories'!$A$2:$A$100,0),2)&amp;$D$3))),"")&amp;(IF(K1129&lt;&gt;K1128,$C$2&amp;UPPER(K1129)&amp;$C$2&amp;$K$3&amp;" ",(IF(B1129&lt;&gt;B1128,$C$2&amp;UPPER(K1129)&amp;$C$2&amp;$K$3&amp;" ",""))))&amp;IF((AA1129&lt;&gt;AA1130)*($H$2="y"),AD1129&amp;AE1129,IF((AA1129&lt;&gt;AA1130)*($H$2="m"),AD1129&amp;AG1129,IF(($H$2&lt;&gt;"m")*($H$2&lt;&gt;"Y"),(IF(F1129=0,"",F1129&amp;" "&amp;$F$4&amp;" "))&amp;(IF(G1129=0,"",G1129&amp;" "&amp;$G$4&amp;" "))&amp;(IF(H1129=0,"",H1129&amp;" "&amp;H$4&amp;" "))&amp;(IF(I1129=0,"",I1129&amp;" "&amp;$I$4&amp;" "))&amp;(IF(J1129=0,"",J1129&amp;" "&amp;$J$4&amp;" ")),"")))&amp;"; "&amp;IF((B1129=B1128)*(AA1129=AA1128), "same collecting data; ", IF((B1129=B1128)*(Z1128=Z1129),"same locality; ",(IF(COUNTBLANK(L1129)=1,"",$D$2&amp;L1129&amp;$L$3&amp;" "&amp;$D$2))&amp;(IF(COUNTBLANK(M1129)=1,"",$E$2&amp;M1129&amp;$E$2&amp;", "))&amp;(IF(COUNTBLANK(N1129)=1,"",N1129&amp;"; "))&amp;(IF(COUNTBLANK(O1129)=1,"",O1129&amp;"; ")))&amp;(IF(COUNTBLANK(P1129)=1,"",P1129&amp;"; "))&amp;(IF(COUNTBLANK(Q1129)=1,"",Q1129&amp;"; "))&amp;(IF(COUNTBLANK(R1129)=1,"",R1129&amp;"m, "))&amp;IF((COUNTBLANK(S1129)=0)*(S1129&lt;&gt;S1128), S1129&amp;"; ","")&amp;(IF(COUNTBLANK(U1129)=1,"",U1129&amp;"; "))&amp;(IF(COUNTBLANK(T1129)=1,"",IF(COUNTBLANK(F$2)=1,T1129&amp;"; ",T1129&amp;" "&amp;F$2&amp;"; "))))&amp;(IF(COUNTBLANK(V1129)=1,"",V1129&amp;"; "))&amp;IF((COUNTBLANK(C1129)=1),"",C1129)&amp;IF((B1129=B1130)*(K1129=K1130)*(L1129=L1130)*(M1129=M1130),IF(($H$2&lt;&gt;"m")*($H$2&lt;&gt;"Y"), " • ", IF((ISNUMBER(FIND(")",AE1129))), " • ", "")),IF((B1129=B1130)*(K1129=K1130)," • ",". ")))</f>
        <v/>
      </c>
      <c r="AI1129" s="1"/>
    </row>
    <row r="1130" spans="1:35" x14ac:dyDescent="0.25">
      <c r="A1130" s="3" t="str">
        <f t="shared" si="122"/>
        <v/>
      </c>
      <c r="B1130" s="53" t="str">
        <f t="shared" si="120"/>
        <v/>
      </c>
      <c r="C1130" s="57"/>
      <c r="D1130" s="57"/>
      <c r="E1130" s="57"/>
      <c r="F1130" s="57"/>
      <c r="G1130" s="57"/>
      <c r="H1130" s="57"/>
      <c r="I1130" s="57"/>
      <c r="J1130" s="57"/>
      <c r="K1130" s="57"/>
      <c r="L1130" s="57"/>
      <c r="M1130" s="54"/>
      <c r="N1130" s="57"/>
      <c r="O1130" s="58"/>
      <c r="P1130" s="58"/>
      <c r="Q1130" s="58"/>
      <c r="R1130" s="58"/>
      <c r="S1130" s="54"/>
      <c r="T1130" s="57"/>
      <c r="U1130" s="57"/>
      <c r="V1130" s="57"/>
      <c r="W1130" s="57"/>
      <c r="X1130" s="147" t="str">
        <f>IF(COUNTBLANK(D1130)=1,"",IF('order-admin-units'!$I$1&lt;&gt;"y", "", IF(COUNTBLANK(K1130)=1, 'order-admin-units'!$B$1+1, VLOOKUP(K1130, ordercountry, 2))))</f>
        <v/>
      </c>
      <c r="Y1130" s="147" t="str">
        <f>IF(COUNTBLANK(D1130)=1,"",IF('order-admin-units'!$I$1&lt;&gt;"y", "", IF(COUNTBLANK(K1130:L1130)&gt;0, 'order-admin-units'!$B$2+1, VLOOKUP(K1130&amp;"@"&amp;L1130, orderadmin, 2))))</f>
        <v/>
      </c>
      <c r="Z1130" s="147" t="str">
        <f t="shared" si="123"/>
        <v/>
      </c>
      <c r="AA1130" s="147" t="str">
        <f t="shared" si="124"/>
        <v/>
      </c>
      <c r="AB1130" s="147" t="str">
        <f t="shared" si="125"/>
        <v/>
      </c>
      <c r="AC1130" s="147" t="str">
        <f t="shared" si="121"/>
        <v/>
      </c>
      <c r="AD1130" s="11" t="str">
        <f t="shared" si="126"/>
        <v/>
      </c>
      <c r="AE1130" s="11" t="str">
        <f t="array" ref="AE1130">IF(COUNTBLANK(D1130)=1,"",IF(OR($H$2="y",$H$2="m"),IF(AA1130=AA1129,IF(OR(AB1130=$AB$4:$AB1129)=FALSE,AE1129&amp;C1130,AE1129),"("&amp;C1130)&amp;IF(AA1130=AA1131,IF(OR(AB1131=$AB$4:$AB1130)=FALSE,", ",""),") "),""))</f>
        <v/>
      </c>
      <c r="AF1130" s="11" t="str">
        <f t="array" ref="AF1130">IF((COUNTBLANK(D1130)=0)*OR($H$2="y",$H$2="m"),IFERROR(LEFT(C1130, FIND(" ",C1130)-1), C1130),"")</f>
        <v/>
      </c>
      <c r="AG1130" s="11" t="str">
        <f t="array" ref="AG1130">IF(COUNTBLANK(D1130)=1,"",IF(OR($H$2="y",$H$2="m"),IF(AA1130=AA1129,IF(OR(AC1130=$AC$4:$AC1129)=FALSE,AG1129&amp;AF1130,AG1129),"("&amp;AF1130)&amp;IF(AA1130=AA1131,IF(OR(AC1131=$AC$4:$AC1130)=FALSE,", ",""),") "),""))</f>
        <v/>
      </c>
      <c r="AH1130" s="10" t="str">
        <f>IF((COUNTBLANK(D1130)=1),"",IF(D1130=D1129,AH1129,"")&amp;IF(B1129&lt;&gt;B1130,((IF(COUNTBLANK(E1130)=1,$D$3&amp;"Non-type material: "&amp;$D$3,$D$3&amp;INDEX('type-categories'!$A$2:$B$100,MATCH(E1130,'type-categories'!$A$2:$A$100,0),2)&amp;$D$3))),"")&amp;(IF(K1130&lt;&gt;K1129,$C$2&amp;UPPER(K1130)&amp;$C$2&amp;$K$3&amp;" ",(IF(B1130&lt;&gt;B1129,$C$2&amp;UPPER(K1130)&amp;$C$2&amp;$K$3&amp;" ",""))))&amp;IF((AA1130&lt;&gt;AA1131)*($H$2="y"),AD1130&amp;AE1130,IF((AA1130&lt;&gt;AA1131)*($H$2="m"),AD1130&amp;AG1130,IF(($H$2&lt;&gt;"m")*($H$2&lt;&gt;"Y"),(IF(F1130=0,"",F1130&amp;" "&amp;$F$4&amp;" "))&amp;(IF(G1130=0,"",G1130&amp;" "&amp;$G$4&amp;" "))&amp;(IF(H1130=0,"",H1130&amp;" "&amp;H$4&amp;" "))&amp;(IF(I1130=0,"",I1130&amp;" "&amp;$I$4&amp;" "))&amp;(IF(J1130=0,"",J1130&amp;" "&amp;$J$4&amp;" ")),"")))&amp;"; "&amp;IF((B1130=B1129)*(AA1130=AA1129), "same collecting data; ", IF((B1130=B1129)*(Z1129=Z1130),"same locality; ",(IF(COUNTBLANK(L1130)=1,"",$D$2&amp;L1130&amp;$L$3&amp;" "&amp;$D$2))&amp;(IF(COUNTBLANK(M1130)=1,"",$E$2&amp;M1130&amp;$E$2&amp;", "))&amp;(IF(COUNTBLANK(N1130)=1,"",N1130&amp;"; "))&amp;(IF(COUNTBLANK(O1130)=1,"",O1130&amp;"; ")))&amp;(IF(COUNTBLANK(P1130)=1,"",P1130&amp;"; "))&amp;(IF(COUNTBLANK(Q1130)=1,"",Q1130&amp;"; "))&amp;(IF(COUNTBLANK(R1130)=1,"",R1130&amp;"m, "))&amp;IF((COUNTBLANK(S1130)=0)*(S1130&lt;&gt;S1129), S1130&amp;"; ","")&amp;(IF(COUNTBLANK(U1130)=1,"",U1130&amp;"; "))&amp;(IF(COUNTBLANK(T1130)=1,"",IF(COUNTBLANK(F$2)=1,T1130&amp;"; ",T1130&amp;" "&amp;F$2&amp;"; "))))&amp;(IF(COUNTBLANK(V1130)=1,"",V1130&amp;"; "))&amp;IF((COUNTBLANK(C1130)=1),"",C1130)&amp;IF((B1130=B1131)*(K1130=K1131)*(L1130=L1131)*(M1130=M1131),IF(($H$2&lt;&gt;"m")*($H$2&lt;&gt;"Y"), " • ", IF((ISNUMBER(FIND(")",AE1130))), " • ", "")),IF((B1130=B1131)*(K1130=K1131)," • ",". ")))</f>
        <v/>
      </c>
      <c r="AI1130" s="1"/>
    </row>
    <row r="1131" spans="1:35" x14ac:dyDescent="0.25">
      <c r="A1131" s="3" t="str">
        <f t="shared" si="122"/>
        <v/>
      </c>
      <c r="B1131" s="53" t="str">
        <f t="shared" si="120"/>
        <v/>
      </c>
      <c r="C1131" s="57"/>
      <c r="D1131" s="57"/>
      <c r="E1131" s="57"/>
      <c r="F1131" s="57"/>
      <c r="G1131" s="57"/>
      <c r="H1131" s="57"/>
      <c r="I1131" s="57"/>
      <c r="J1131" s="57"/>
      <c r="K1131" s="57"/>
      <c r="L1131" s="57"/>
      <c r="M1131" s="54"/>
      <c r="N1131" s="57"/>
      <c r="O1131" s="58"/>
      <c r="P1131" s="58"/>
      <c r="Q1131" s="58"/>
      <c r="R1131" s="58"/>
      <c r="S1131" s="54"/>
      <c r="T1131" s="57"/>
      <c r="U1131" s="57"/>
      <c r="V1131" s="57"/>
      <c r="W1131" s="57"/>
      <c r="X1131" s="147" t="str">
        <f>IF(COUNTBLANK(D1131)=1,"",IF('order-admin-units'!$I$1&lt;&gt;"y", "", IF(COUNTBLANK(K1131)=1, 'order-admin-units'!$B$1+1, VLOOKUP(K1131, ordercountry, 2))))</f>
        <v/>
      </c>
      <c r="Y1131" s="147" t="str">
        <f>IF(COUNTBLANK(D1131)=1,"",IF('order-admin-units'!$I$1&lt;&gt;"y", "", IF(COUNTBLANK(K1131:L1131)&gt;0, 'order-admin-units'!$B$2+1, VLOOKUP(K1131&amp;"@"&amp;L1131, orderadmin, 2))))</f>
        <v/>
      </c>
      <c r="Z1131" s="147" t="str">
        <f t="shared" si="123"/>
        <v/>
      </c>
      <c r="AA1131" s="147" t="str">
        <f t="shared" si="124"/>
        <v/>
      </c>
      <c r="AB1131" s="147" t="str">
        <f t="shared" si="125"/>
        <v/>
      </c>
      <c r="AC1131" s="147" t="str">
        <f t="shared" si="121"/>
        <v/>
      </c>
      <c r="AD1131" s="11" t="str">
        <f t="shared" si="126"/>
        <v/>
      </c>
      <c r="AE1131" s="11" t="str">
        <f t="array" ref="AE1131">IF(COUNTBLANK(D1131)=1,"",IF(OR($H$2="y",$H$2="m"),IF(AA1131=AA1130,IF(OR(AB1131=$AB$4:$AB1130)=FALSE,AE1130&amp;C1131,AE1130),"("&amp;C1131)&amp;IF(AA1131=AA1132,IF(OR(AB1132=$AB$4:$AB1131)=FALSE,", ",""),") "),""))</f>
        <v/>
      </c>
      <c r="AF1131" s="11" t="str">
        <f t="array" ref="AF1131">IF((COUNTBLANK(D1131)=0)*OR($H$2="y",$H$2="m"),IFERROR(LEFT(C1131, FIND(" ",C1131)-1), C1131),"")</f>
        <v/>
      </c>
      <c r="AG1131" s="11" t="str">
        <f t="array" ref="AG1131">IF(COUNTBLANK(D1131)=1,"",IF(OR($H$2="y",$H$2="m"),IF(AA1131=AA1130,IF(OR(AC1131=$AC$4:$AC1130)=FALSE,AG1130&amp;AF1131,AG1130),"("&amp;AF1131)&amp;IF(AA1131=AA1132,IF(OR(AC1132=$AC$4:$AC1131)=FALSE,", ",""),") "),""))</f>
        <v/>
      </c>
      <c r="AH1131" s="10" t="str">
        <f>IF((COUNTBLANK(D1131)=1),"",IF(D1131=D1130,AH1130,"")&amp;IF(B1130&lt;&gt;B1131,((IF(COUNTBLANK(E1131)=1,$D$3&amp;"Non-type material: "&amp;$D$3,$D$3&amp;INDEX('type-categories'!$A$2:$B$100,MATCH(E1131,'type-categories'!$A$2:$A$100,0),2)&amp;$D$3))),"")&amp;(IF(K1131&lt;&gt;K1130,$C$2&amp;UPPER(K1131)&amp;$C$2&amp;$K$3&amp;" ",(IF(B1131&lt;&gt;B1130,$C$2&amp;UPPER(K1131)&amp;$C$2&amp;$K$3&amp;" ",""))))&amp;IF((AA1131&lt;&gt;AA1132)*($H$2="y"),AD1131&amp;AE1131,IF((AA1131&lt;&gt;AA1132)*($H$2="m"),AD1131&amp;AG1131,IF(($H$2&lt;&gt;"m")*($H$2&lt;&gt;"Y"),(IF(F1131=0,"",F1131&amp;" "&amp;$F$4&amp;" "))&amp;(IF(G1131=0,"",G1131&amp;" "&amp;$G$4&amp;" "))&amp;(IF(H1131=0,"",H1131&amp;" "&amp;H$4&amp;" "))&amp;(IF(I1131=0,"",I1131&amp;" "&amp;$I$4&amp;" "))&amp;(IF(J1131=0,"",J1131&amp;" "&amp;$J$4&amp;" ")),"")))&amp;"; "&amp;IF((B1131=B1130)*(AA1131=AA1130), "same collecting data; ", IF((B1131=B1130)*(Z1130=Z1131),"same locality; ",(IF(COUNTBLANK(L1131)=1,"",$D$2&amp;L1131&amp;$L$3&amp;" "&amp;$D$2))&amp;(IF(COUNTBLANK(M1131)=1,"",$E$2&amp;M1131&amp;$E$2&amp;", "))&amp;(IF(COUNTBLANK(N1131)=1,"",N1131&amp;"; "))&amp;(IF(COUNTBLANK(O1131)=1,"",O1131&amp;"; ")))&amp;(IF(COUNTBLANK(P1131)=1,"",P1131&amp;"; "))&amp;(IF(COUNTBLANK(Q1131)=1,"",Q1131&amp;"; "))&amp;(IF(COUNTBLANK(R1131)=1,"",R1131&amp;"m, "))&amp;IF((COUNTBLANK(S1131)=0)*(S1131&lt;&gt;S1130), S1131&amp;"; ","")&amp;(IF(COUNTBLANK(U1131)=1,"",U1131&amp;"; "))&amp;(IF(COUNTBLANK(T1131)=1,"",IF(COUNTBLANK(F$2)=1,T1131&amp;"; ",T1131&amp;" "&amp;F$2&amp;"; "))))&amp;(IF(COUNTBLANK(V1131)=1,"",V1131&amp;"; "))&amp;IF((COUNTBLANK(C1131)=1),"",C1131)&amp;IF((B1131=B1132)*(K1131=K1132)*(L1131=L1132)*(M1131=M1132),IF(($H$2&lt;&gt;"m")*($H$2&lt;&gt;"Y"), " • ", IF((ISNUMBER(FIND(")",AE1131))), " • ", "")),IF((B1131=B1132)*(K1131=K1132)," • ",". ")))</f>
        <v/>
      </c>
      <c r="AI1131" s="1"/>
    </row>
    <row r="1132" spans="1:35" x14ac:dyDescent="0.25">
      <c r="A1132" s="3" t="str">
        <f t="shared" si="122"/>
        <v/>
      </c>
      <c r="B1132" s="53" t="str">
        <f t="shared" si="120"/>
        <v/>
      </c>
      <c r="C1132" s="57"/>
      <c r="D1132" s="57"/>
      <c r="E1132" s="57"/>
      <c r="F1132" s="57"/>
      <c r="G1132" s="57"/>
      <c r="H1132" s="57"/>
      <c r="I1132" s="57"/>
      <c r="J1132" s="57"/>
      <c r="K1132" s="57"/>
      <c r="L1132" s="57"/>
      <c r="M1132" s="54"/>
      <c r="N1132" s="57"/>
      <c r="O1132" s="58"/>
      <c r="P1132" s="58"/>
      <c r="Q1132" s="58"/>
      <c r="R1132" s="58"/>
      <c r="S1132" s="54"/>
      <c r="T1132" s="57"/>
      <c r="U1132" s="57"/>
      <c r="V1132" s="57"/>
      <c r="W1132" s="57"/>
      <c r="X1132" s="147" t="str">
        <f>IF(COUNTBLANK(D1132)=1,"",IF('order-admin-units'!$I$1&lt;&gt;"y", "", IF(COUNTBLANK(K1132)=1, 'order-admin-units'!$B$1+1, VLOOKUP(K1132, ordercountry, 2))))</f>
        <v/>
      </c>
      <c r="Y1132" s="147" t="str">
        <f>IF(COUNTBLANK(D1132)=1,"",IF('order-admin-units'!$I$1&lt;&gt;"y", "", IF(COUNTBLANK(K1132:L1132)&gt;0, 'order-admin-units'!$B$2+1, VLOOKUP(K1132&amp;"@"&amp;L1132, orderadmin, 2))))</f>
        <v/>
      </c>
      <c r="Z1132" s="147" t="str">
        <f t="shared" si="123"/>
        <v/>
      </c>
      <c r="AA1132" s="147" t="str">
        <f t="shared" si="124"/>
        <v/>
      </c>
      <c r="AB1132" s="147" t="str">
        <f t="shared" si="125"/>
        <v/>
      </c>
      <c r="AC1132" s="147" t="str">
        <f t="shared" si="121"/>
        <v/>
      </c>
      <c r="AD1132" s="11" t="str">
        <f t="shared" si="126"/>
        <v/>
      </c>
      <c r="AE1132" s="11" t="str">
        <f t="array" ref="AE1132">IF(COUNTBLANK(D1132)=1,"",IF(OR($H$2="y",$H$2="m"),IF(AA1132=AA1131,IF(OR(AB1132=$AB$4:$AB1131)=FALSE,AE1131&amp;C1132,AE1131),"("&amp;C1132)&amp;IF(AA1132=AA1133,IF(OR(AB1133=$AB$4:$AB1132)=FALSE,", ",""),") "),""))</f>
        <v/>
      </c>
      <c r="AF1132" s="11" t="str">
        <f t="array" ref="AF1132">IF((COUNTBLANK(D1132)=0)*OR($H$2="y",$H$2="m"),IFERROR(LEFT(C1132, FIND(" ",C1132)-1), C1132),"")</f>
        <v/>
      </c>
      <c r="AG1132" s="11" t="str">
        <f t="array" ref="AG1132">IF(COUNTBLANK(D1132)=1,"",IF(OR($H$2="y",$H$2="m"),IF(AA1132=AA1131,IF(OR(AC1132=$AC$4:$AC1131)=FALSE,AG1131&amp;AF1132,AG1131),"("&amp;AF1132)&amp;IF(AA1132=AA1133,IF(OR(AC1133=$AC$4:$AC1132)=FALSE,", ",""),") "),""))</f>
        <v/>
      </c>
      <c r="AH1132" s="10" t="str">
        <f>IF((COUNTBLANK(D1132)=1),"",IF(D1132=D1131,AH1131,"")&amp;IF(B1131&lt;&gt;B1132,((IF(COUNTBLANK(E1132)=1,$D$3&amp;"Non-type material: "&amp;$D$3,$D$3&amp;INDEX('type-categories'!$A$2:$B$100,MATCH(E1132,'type-categories'!$A$2:$A$100,0),2)&amp;$D$3))),"")&amp;(IF(K1132&lt;&gt;K1131,$C$2&amp;UPPER(K1132)&amp;$C$2&amp;$K$3&amp;" ",(IF(B1132&lt;&gt;B1131,$C$2&amp;UPPER(K1132)&amp;$C$2&amp;$K$3&amp;" ",""))))&amp;IF((AA1132&lt;&gt;AA1133)*($H$2="y"),AD1132&amp;AE1132,IF((AA1132&lt;&gt;AA1133)*($H$2="m"),AD1132&amp;AG1132,IF(($H$2&lt;&gt;"m")*($H$2&lt;&gt;"Y"),(IF(F1132=0,"",F1132&amp;" "&amp;$F$4&amp;" "))&amp;(IF(G1132=0,"",G1132&amp;" "&amp;$G$4&amp;" "))&amp;(IF(H1132=0,"",H1132&amp;" "&amp;H$4&amp;" "))&amp;(IF(I1132=0,"",I1132&amp;" "&amp;$I$4&amp;" "))&amp;(IF(J1132=0,"",J1132&amp;" "&amp;$J$4&amp;" ")),"")))&amp;"; "&amp;IF((B1132=B1131)*(AA1132=AA1131), "same collecting data; ", IF((B1132=B1131)*(Z1131=Z1132),"same locality; ",(IF(COUNTBLANK(L1132)=1,"",$D$2&amp;L1132&amp;$L$3&amp;" "&amp;$D$2))&amp;(IF(COUNTBLANK(M1132)=1,"",$E$2&amp;M1132&amp;$E$2&amp;", "))&amp;(IF(COUNTBLANK(N1132)=1,"",N1132&amp;"; "))&amp;(IF(COUNTBLANK(O1132)=1,"",O1132&amp;"; ")))&amp;(IF(COUNTBLANK(P1132)=1,"",P1132&amp;"; "))&amp;(IF(COUNTBLANK(Q1132)=1,"",Q1132&amp;"; "))&amp;(IF(COUNTBLANK(R1132)=1,"",R1132&amp;"m, "))&amp;IF((COUNTBLANK(S1132)=0)*(S1132&lt;&gt;S1131), S1132&amp;"; ","")&amp;(IF(COUNTBLANK(U1132)=1,"",U1132&amp;"; "))&amp;(IF(COUNTBLANK(T1132)=1,"",IF(COUNTBLANK(F$2)=1,T1132&amp;"; ",T1132&amp;" "&amp;F$2&amp;"; "))))&amp;(IF(COUNTBLANK(V1132)=1,"",V1132&amp;"; "))&amp;IF((COUNTBLANK(C1132)=1),"",C1132)&amp;IF((B1132=B1133)*(K1132=K1133)*(L1132=L1133)*(M1132=M1133),IF(($H$2&lt;&gt;"m")*($H$2&lt;&gt;"Y"), " • ", IF((ISNUMBER(FIND(")",AE1132))), " • ", "")),IF((B1132=B1133)*(K1132=K1133)," • ",". ")))</f>
        <v/>
      </c>
      <c r="AI1132" s="1"/>
    </row>
    <row r="1133" spans="1:35" x14ac:dyDescent="0.25">
      <c r="A1133" s="3" t="str">
        <f t="shared" si="122"/>
        <v/>
      </c>
      <c r="B1133" s="53" t="str">
        <f t="shared" si="120"/>
        <v/>
      </c>
      <c r="C1133" s="57"/>
      <c r="D1133" s="57"/>
      <c r="E1133" s="57"/>
      <c r="F1133" s="57"/>
      <c r="G1133" s="57"/>
      <c r="H1133" s="57"/>
      <c r="I1133" s="57"/>
      <c r="J1133" s="57"/>
      <c r="K1133" s="57"/>
      <c r="L1133" s="57"/>
      <c r="M1133" s="54"/>
      <c r="N1133" s="57"/>
      <c r="O1133" s="58"/>
      <c r="P1133" s="58"/>
      <c r="Q1133" s="58"/>
      <c r="R1133" s="58"/>
      <c r="S1133" s="54"/>
      <c r="T1133" s="57"/>
      <c r="U1133" s="57"/>
      <c r="V1133" s="57"/>
      <c r="W1133" s="57"/>
      <c r="X1133" s="147" t="str">
        <f>IF(COUNTBLANK(D1133)=1,"",IF('order-admin-units'!$I$1&lt;&gt;"y", "", IF(COUNTBLANK(K1133)=1, 'order-admin-units'!$B$1+1, VLOOKUP(K1133, ordercountry, 2))))</f>
        <v/>
      </c>
      <c r="Y1133" s="147" t="str">
        <f>IF(COUNTBLANK(D1133)=1,"",IF('order-admin-units'!$I$1&lt;&gt;"y", "", IF(COUNTBLANK(K1133:L1133)&gt;0, 'order-admin-units'!$B$2+1, VLOOKUP(K1133&amp;"@"&amp;L1133, orderadmin, 2))))</f>
        <v/>
      </c>
      <c r="Z1133" s="147" t="str">
        <f t="shared" si="123"/>
        <v/>
      </c>
      <c r="AA1133" s="147" t="str">
        <f t="shared" si="124"/>
        <v/>
      </c>
      <c r="AB1133" s="147" t="str">
        <f t="shared" si="125"/>
        <v/>
      </c>
      <c r="AC1133" s="147" t="str">
        <f t="shared" si="121"/>
        <v/>
      </c>
      <c r="AD1133" s="11" t="str">
        <f t="shared" si="126"/>
        <v/>
      </c>
      <c r="AE1133" s="11" t="str">
        <f t="array" ref="AE1133">IF(COUNTBLANK(D1133)=1,"",IF(OR($H$2="y",$H$2="m"),IF(AA1133=AA1132,IF(OR(AB1133=$AB$4:$AB1132)=FALSE,AE1132&amp;C1133,AE1132),"("&amp;C1133)&amp;IF(AA1133=AA1134,IF(OR(AB1134=$AB$4:$AB1133)=FALSE,", ",""),") "),""))</f>
        <v/>
      </c>
      <c r="AF1133" s="11" t="str">
        <f t="array" ref="AF1133">IF((COUNTBLANK(D1133)=0)*OR($H$2="y",$H$2="m"),IFERROR(LEFT(C1133, FIND(" ",C1133)-1), C1133),"")</f>
        <v/>
      </c>
      <c r="AG1133" s="11" t="str">
        <f t="array" ref="AG1133">IF(COUNTBLANK(D1133)=1,"",IF(OR($H$2="y",$H$2="m"),IF(AA1133=AA1132,IF(OR(AC1133=$AC$4:$AC1132)=FALSE,AG1132&amp;AF1133,AG1132),"("&amp;AF1133)&amp;IF(AA1133=AA1134,IF(OR(AC1134=$AC$4:$AC1133)=FALSE,", ",""),") "),""))</f>
        <v/>
      </c>
      <c r="AH1133" s="10" t="str">
        <f>IF((COUNTBLANK(D1133)=1),"",IF(D1133=D1132,AH1132,"")&amp;IF(B1132&lt;&gt;B1133,((IF(COUNTBLANK(E1133)=1,$D$3&amp;"Non-type material: "&amp;$D$3,$D$3&amp;INDEX('type-categories'!$A$2:$B$100,MATCH(E1133,'type-categories'!$A$2:$A$100,0),2)&amp;$D$3))),"")&amp;(IF(K1133&lt;&gt;K1132,$C$2&amp;UPPER(K1133)&amp;$C$2&amp;$K$3&amp;" ",(IF(B1133&lt;&gt;B1132,$C$2&amp;UPPER(K1133)&amp;$C$2&amp;$K$3&amp;" ",""))))&amp;IF((AA1133&lt;&gt;AA1134)*($H$2="y"),AD1133&amp;AE1133,IF((AA1133&lt;&gt;AA1134)*($H$2="m"),AD1133&amp;AG1133,IF(($H$2&lt;&gt;"m")*($H$2&lt;&gt;"Y"),(IF(F1133=0,"",F1133&amp;" "&amp;$F$4&amp;" "))&amp;(IF(G1133=0,"",G1133&amp;" "&amp;$G$4&amp;" "))&amp;(IF(H1133=0,"",H1133&amp;" "&amp;H$4&amp;" "))&amp;(IF(I1133=0,"",I1133&amp;" "&amp;$I$4&amp;" "))&amp;(IF(J1133=0,"",J1133&amp;" "&amp;$J$4&amp;" ")),"")))&amp;"; "&amp;IF((B1133=B1132)*(AA1133=AA1132), "same collecting data; ", IF((B1133=B1132)*(Z1132=Z1133),"same locality; ",(IF(COUNTBLANK(L1133)=1,"",$D$2&amp;L1133&amp;$L$3&amp;" "&amp;$D$2))&amp;(IF(COUNTBLANK(M1133)=1,"",$E$2&amp;M1133&amp;$E$2&amp;", "))&amp;(IF(COUNTBLANK(N1133)=1,"",N1133&amp;"; "))&amp;(IF(COUNTBLANK(O1133)=1,"",O1133&amp;"; ")))&amp;(IF(COUNTBLANK(P1133)=1,"",P1133&amp;"; "))&amp;(IF(COUNTBLANK(Q1133)=1,"",Q1133&amp;"; "))&amp;(IF(COUNTBLANK(R1133)=1,"",R1133&amp;"m, "))&amp;IF((COUNTBLANK(S1133)=0)*(S1133&lt;&gt;S1132), S1133&amp;"; ","")&amp;(IF(COUNTBLANK(U1133)=1,"",U1133&amp;"; "))&amp;(IF(COUNTBLANK(T1133)=1,"",IF(COUNTBLANK(F$2)=1,T1133&amp;"; ",T1133&amp;" "&amp;F$2&amp;"; "))))&amp;(IF(COUNTBLANK(V1133)=1,"",V1133&amp;"; "))&amp;IF((COUNTBLANK(C1133)=1),"",C1133)&amp;IF((B1133=B1134)*(K1133=K1134)*(L1133=L1134)*(M1133=M1134),IF(($H$2&lt;&gt;"m")*($H$2&lt;&gt;"Y"), " • ", IF((ISNUMBER(FIND(")",AE1133))), " • ", "")),IF((B1133=B1134)*(K1133=K1134)," • ",". ")))</f>
        <v/>
      </c>
      <c r="AI1133" s="1"/>
    </row>
    <row r="1134" spans="1:35" x14ac:dyDescent="0.25">
      <c r="A1134" s="3" t="str">
        <f t="shared" si="122"/>
        <v/>
      </c>
      <c r="B1134" s="53" t="str">
        <f t="shared" si="120"/>
        <v/>
      </c>
      <c r="C1134" s="57"/>
      <c r="D1134" s="57"/>
      <c r="E1134" s="57"/>
      <c r="F1134" s="57"/>
      <c r="G1134" s="57"/>
      <c r="H1134" s="57"/>
      <c r="I1134" s="57"/>
      <c r="J1134" s="57"/>
      <c r="K1134" s="57"/>
      <c r="L1134" s="57"/>
      <c r="M1134" s="54"/>
      <c r="N1134" s="57"/>
      <c r="O1134" s="58"/>
      <c r="P1134" s="58"/>
      <c r="Q1134" s="58"/>
      <c r="R1134" s="58"/>
      <c r="S1134" s="54"/>
      <c r="T1134" s="57"/>
      <c r="U1134" s="57"/>
      <c r="V1134" s="57"/>
      <c r="W1134" s="57"/>
      <c r="X1134" s="147" t="str">
        <f>IF(COUNTBLANK(D1134)=1,"",IF('order-admin-units'!$I$1&lt;&gt;"y", "", IF(COUNTBLANK(K1134)=1, 'order-admin-units'!$B$1+1, VLOOKUP(K1134, ordercountry, 2))))</f>
        <v/>
      </c>
      <c r="Y1134" s="147" t="str">
        <f>IF(COUNTBLANK(D1134)=1,"",IF('order-admin-units'!$I$1&lt;&gt;"y", "", IF(COUNTBLANK(K1134:L1134)&gt;0, 'order-admin-units'!$B$2+1, VLOOKUP(K1134&amp;"@"&amp;L1134, orderadmin, 2))))</f>
        <v/>
      </c>
      <c r="Z1134" s="147" t="str">
        <f t="shared" si="123"/>
        <v/>
      </c>
      <c r="AA1134" s="147" t="str">
        <f t="shared" si="124"/>
        <v/>
      </c>
      <c r="AB1134" s="147" t="str">
        <f t="shared" si="125"/>
        <v/>
      </c>
      <c r="AC1134" s="147" t="str">
        <f t="shared" si="121"/>
        <v/>
      </c>
      <c r="AD1134" s="11" t="str">
        <f t="shared" si="126"/>
        <v/>
      </c>
      <c r="AE1134" s="11" t="str">
        <f t="array" ref="AE1134">IF(COUNTBLANK(D1134)=1,"",IF(OR($H$2="y",$H$2="m"),IF(AA1134=AA1133,IF(OR(AB1134=$AB$4:$AB1133)=FALSE,AE1133&amp;C1134,AE1133),"("&amp;C1134)&amp;IF(AA1134=AA1135,IF(OR(AB1135=$AB$4:$AB1134)=FALSE,", ",""),") "),""))</f>
        <v/>
      </c>
      <c r="AF1134" s="11" t="str">
        <f t="array" ref="AF1134">IF((COUNTBLANK(D1134)=0)*OR($H$2="y",$H$2="m"),IFERROR(LEFT(C1134, FIND(" ",C1134)-1), C1134),"")</f>
        <v/>
      </c>
      <c r="AG1134" s="11" t="str">
        <f t="array" ref="AG1134">IF(COUNTBLANK(D1134)=1,"",IF(OR($H$2="y",$H$2="m"),IF(AA1134=AA1133,IF(OR(AC1134=$AC$4:$AC1133)=FALSE,AG1133&amp;AF1134,AG1133),"("&amp;AF1134)&amp;IF(AA1134=AA1135,IF(OR(AC1135=$AC$4:$AC1134)=FALSE,", ",""),") "),""))</f>
        <v/>
      </c>
      <c r="AH1134" s="10" t="str">
        <f>IF((COUNTBLANK(D1134)=1),"",IF(D1134=D1133,AH1133,"")&amp;IF(B1133&lt;&gt;B1134,((IF(COUNTBLANK(E1134)=1,$D$3&amp;"Non-type material: "&amp;$D$3,$D$3&amp;INDEX('type-categories'!$A$2:$B$100,MATCH(E1134,'type-categories'!$A$2:$A$100,0),2)&amp;$D$3))),"")&amp;(IF(K1134&lt;&gt;K1133,$C$2&amp;UPPER(K1134)&amp;$C$2&amp;$K$3&amp;" ",(IF(B1134&lt;&gt;B1133,$C$2&amp;UPPER(K1134)&amp;$C$2&amp;$K$3&amp;" ",""))))&amp;IF((AA1134&lt;&gt;AA1135)*($H$2="y"),AD1134&amp;AE1134,IF((AA1134&lt;&gt;AA1135)*($H$2="m"),AD1134&amp;AG1134,IF(($H$2&lt;&gt;"m")*($H$2&lt;&gt;"Y"),(IF(F1134=0,"",F1134&amp;" "&amp;$F$4&amp;" "))&amp;(IF(G1134=0,"",G1134&amp;" "&amp;$G$4&amp;" "))&amp;(IF(H1134=0,"",H1134&amp;" "&amp;H$4&amp;" "))&amp;(IF(I1134=0,"",I1134&amp;" "&amp;$I$4&amp;" "))&amp;(IF(J1134=0,"",J1134&amp;" "&amp;$J$4&amp;" ")),"")))&amp;"; "&amp;IF((B1134=B1133)*(AA1134=AA1133), "same collecting data; ", IF((B1134=B1133)*(Z1133=Z1134),"same locality; ",(IF(COUNTBLANK(L1134)=1,"",$D$2&amp;L1134&amp;$L$3&amp;" "&amp;$D$2))&amp;(IF(COUNTBLANK(M1134)=1,"",$E$2&amp;M1134&amp;$E$2&amp;", "))&amp;(IF(COUNTBLANK(N1134)=1,"",N1134&amp;"; "))&amp;(IF(COUNTBLANK(O1134)=1,"",O1134&amp;"; ")))&amp;(IF(COUNTBLANK(P1134)=1,"",P1134&amp;"; "))&amp;(IF(COUNTBLANK(Q1134)=1,"",Q1134&amp;"; "))&amp;(IF(COUNTBLANK(R1134)=1,"",R1134&amp;"m, "))&amp;IF((COUNTBLANK(S1134)=0)*(S1134&lt;&gt;S1133), S1134&amp;"; ","")&amp;(IF(COUNTBLANK(U1134)=1,"",U1134&amp;"; "))&amp;(IF(COUNTBLANK(T1134)=1,"",IF(COUNTBLANK(F$2)=1,T1134&amp;"; ",T1134&amp;" "&amp;F$2&amp;"; "))))&amp;(IF(COUNTBLANK(V1134)=1,"",V1134&amp;"; "))&amp;IF((COUNTBLANK(C1134)=1),"",C1134)&amp;IF((B1134=B1135)*(K1134=K1135)*(L1134=L1135)*(M1134=M1135),IF(($H$2&lt;&gt;"m")*($H$2&lt;&gt;"Y"), " • ", IF((ISNUMBER(FIND(")",AE1134))), " • ", "")),IF((B1134=B1135)*(K1134=K1135)," • ",". ")))</f>
        <v/>
      </c>
      <c r="AI1134" s="1"/>
    </row>
    <row r="1135" spans="1:35" x14ac:dyDescent="0.25">
      <c r="A1135" s="3" t="str">
        <f t="shared" si="122"/>
        <v/>
      </c>
      <c r="B1135" s="53" t="str">
        <f t="shared" si="120"/>
        <v/>
      </c>
      <c r="C1135" s="57"/>
      <c r="D1135" s="57"/>
      <c r="E1135" s="57"/>
      <c r="F1135" s="57"/>
      <c r="G1135" s="57"/>
      <c r="H1135" s="57"/>
      <c r="I1135" s="57"/>
      <c r="J1135" s="57"/>
      <c r="K1135" s="57"/>
      <c r="L1135" s="57"/>
      <c r="M1135" s="54"/>
      <c r="N1135" s="57"/>
      <c r="O1135" s="58"/>
      <c r="P1135" s="58"/>
      <c r="Q1135" s="58"/>
      <c r="R1135" s="58"/>
      <c r="S1135" s="54"/>
      <c r="T1135" s="57"/>
      <c r="U1135" s="57"/>
      <c r="V1135" s="57"/>
      <c r="W1135" s="57"/>
      <c r="X1135" s="147" t="str">
        <f>IF(COUNTBLANK(D1135)=1,"",IF('order-admin-units'!$I$1&lt;&gt;"y", "", IF(COUNTBLANK(K1135)=1, 'order-admin-units'!$B$1+1, VLOOKUP(K1135, ordercountry, 2))))</f>
        <v/>
      </c>
      <c r="Y1135" s="147" t="str">
        <f>IF(COUNTBLANK(D1135)=1,"",IF('order-admin-units'!$I$1&lt;&gt;"y", "", IF(COUNTBLANK(K1135:L1135)&gt;0, 'order-admin-units'!$B$2+1, VLOOKUP(K1135&amp;"@"&amp;L1135, orderadmin, 2))))</f>
        <v/>
      </c>
      <c r="Z1135" s="147" t="str">
        <f t="shared" si="123"/>
        <v/>
      </c>
      <c r="AA1135" s="147" t="str">
        <f t="shared" si="124"/>
        <v/>
      </c>
      <c r="AB1135" s="147" t="str">
        <f t="shared" si="125"/>
        <v/>
      </c>
      <c r="AC1135" s="147" t="str">
        <f t="shared" si="121"/>
        <v/>
      </c>
      <c r="AD1135" s="11" t="str">
        <f t="shared" si="126"/>
        <v/>
      </c>
      <c r="AE1135" s="11" t="str">
        <f t="array" ref="AE1135">IF(COUNTBLANK(D1135)=1,"",IF(OR($H$2="y",$H$2="m"),IF(AA1135=AA1134,IF(OR(AB1135=$AB$4:$AB1134)=FALSE,AE1134&amp;C1135,AE1134),"("&amp;C1135)&amp;IF(AA1135=AA1136,IF(OR(AB1136=$AB$4:$AB1135)=FALSE,", ",""),") "),""))</f>
        <v/>
      </c>
      <c r="AF1135" s="11" t="str">
        <f t="array" ref="AF1135">IF((COUNTBLANK(D1135)=0)*OR($H$2="y",$H$2="m"),IFERROR(LEFT(C1135, FIND(" ",C1135)-1), C1135),"")</f>
        <v/>
      </c>
      <c r="AG1135" s="11" t="str">
        <f t="array" ref="AG1135">IF(COUNTBLANK(D1135)=1,"",IF(OR($H$2="y",$H$2="m"),IF(AA1135=AA1134,IF(OR(AC1135=$AC$4:$AC1134)=FALSE,AG1134&amp;AF1135,AG1134),"("&amp;AF1135)&amp;IF(AA1135=AA1136,IF(OR(AC1136=$AC$4:$AC1135)=FALSE,", ",""),") "),""))</f>
        <v/>
      </c>
      <c r="AH1135" s="10" t="str">
        <f>IF((COUNTBLANK(D1135)=1),"",IF(D1135=D1134,AH1134,"")&amp;IF(B1134&lt;&gt;B1135,((IF(COUNTBLANK(E1135)=1,$D$3&amp;"Non-type material: "&amp;$D$3,$D$3&amp;INDEX('type-categories'!$A$2:$B$100,MATCH(E1135,'type-categories'!$A$2:$A$100,0),2)&amp;$D$3))),"")&amp;(IF(K1135&lt;&gt;K1134,$C$2&amp;UPPER(K1135)&amp;$C$2&amp;$K$3&amp;" ",(IF(B1135&lt;&gt;B1134,$C$2&amp;UPPER(K1135)&amp;$C$2&amp;$K$3&amp;" ",""))))&amp;IF((AA1135&lt;&gt;AA1136)*($H$2="y"),AD1135&amp;AE1135,IF((AA1135&lt;&gt;AA1136)*($H$2="m"),AD1135&amp;AG1135,IF(($H$2&lt;&gt;"m")*($H$2&lt;&gt;"Y"),(IF(F1135=0,"",F1135&amp;" "&amp;$F$4&amp;" "))&amp;(IF(G1135=0,"",G1135&amp;" "&amp;$G$4&amp;" "))&amp;(IF(H1135=0,"",H1135&amp;" "&amp;H$4&amp;" "))&amp;(IF(I1135=0,"",I1135&amp;" "&amp;$I$4&amp;" "))&amp;(IF(J1135=0,"",J1135&amp;" "&amp;$J$4&amp;" ")),"")))&amp;"; "&amp;IF((B1135=B1134)*(AA1135=AA1134), "same collecting data; ", IF((B1135=B1134)*(Z1134=Z1135),"same locality; ",(IF(COUNTBLANK(L1135)=1,"",$D$2&amp;L1135&amp;$L$3&amp;" "&amp;$D$2))&amp;(IF(COUNTBLANK(M1135)=1,"",$E$2&amp;M1135&amp;$E$2&amp;", "))&amp;(IF(COUNTBLANK(N1135)=1,"",N1135&amp;"; "))&amp;(IF(COUNTBLANK(O1135)=1,"",O1135&amp;"; ")))&amp;(IF(COUNTBLANK(P1135)=1,"",P1135&amp;"; "))&amp;(IF(COUNTBLANK(Q1135)=1,"",Q1135&amp;"; "))&amp;(IF(COUNTBLANK(R1135)=1,"",R1135&amp;"m, "))&amp;IF((COUNTBLANK(S1135)=0)*(S1135&lt;&gt;S1134), S1135&amp;"; ","")&amp;(IF(COUNTBLANK(U1135)=1,"",U1135&amp;"; "))&amp;(IF(COUNTBLANK(T1135)=1,"",IF(COUNTBLANK(F$2)=1,T1135&amp;"; ",T1135&amp;" "&amp;F$2&amp;"; "))))&amp;(IF(COUNTBLANK(V1135)=1,"",V1135&amp;"; "))&amp;IF((COUNTBLANK(C1135)=1),"",C1135)&amp;IF((B1135=B1136)*(K1135=K1136)*(L1135=L1136)*(M1135=M1136),IF(($H$2&lt;&gt;"m")*($H$2&lt;&gt;"Y"), " • ", IF((ISNUMBER(FIND(")",AE1135))), " • ", "")),IF((B1135=B1136)*(K1135=K1136)," • ",". ")))</f>
        <v/>
      </c>
      <c r="AI1135" s="1"/>
    </row>
    <row r="1136" spans="1:35" x14ac:dyDescent="0.25">
      <c r="A1136" s="3" t="str">
        <f t="shared" si="122"/>
        <v/>
      </c>
      <c r="B1136" s="53" t="str">
        <f t="shared" si="120"/>
        <v/>
      </c>
      <c r="C1136" s="57"/>
      <c r="D1136" s="57"/>
      <c r="E1136" s="57"/>
      <c r="F1136" s="57"/>
      <c r="G1136" s="57"/>
      <c r="H1136" s="57"/>
      <c r="I1136" s="57"/>
      <c r="J1136" s="57"/>
      <c r="K1136" s="57"/>
      <c r="L1136" s="57"/>
      <c r="M1136" s="54"/>
      <c r="N1136" s="57"/>
      <c r="O1136" s="58"/>
      <c r="P1136" s="58"/>
      <c r="Q1136" s="58"/>
      <c r="R1136" s="58"/>
      <c r="S1136" s="54"/>
      <c r="T1136" s="57"/>
      <c r="U1136" s="57"/>
      <c r="V1136" s="57"/>
      <c r="W1136" s="57"/>
      <c r="X1136" s="147" t="str">
        <f>IF(COUNTBLANK(D1136)=1,"",IF('order-admin-units'!$I$1&lt;&gt;"y", "", IF(COUNTBLANK(K1136)=1, 'order-admin-units'!$B$1+1, VLOOKUP(K1136, ordercountry, 2))))</f>
        <v/>
      </c>
      <c r="Y1136" s="147" t="str">
        <f>IF(COUNTBLANK(D1136)=1,"",IF('order-admin-units'!$I$1&lt;&gt;"y", "", IF(COUNTBLANK(K1136:L1136)&gt;0, 'order-admin-units'!$B$2+1, VLOOKUP(K1136&amp;"@"&amp;L1136, orderadmin, 2))))</f>
        <v/>
      </c>
      <c r="Z1136" s="147" t="str">
        <f t="shared" si="123"/>
        <v/>
      </c>
      <c r="AA1136" s="147" t="str">
        <f t="shared" si="124"/>
        <v/>
      </c>
      <c r="AB1136" s="147" t="str">
        <f t="shared" si="125"/>
        <v/>
      </c>
      <c r="AC1136" s="147" t="str">
        <f t="shared" si="121"/>
        <v/>
      </c>
      <c r="AD1136" s="11" t="str">
        <f t="shared" si="126"/>
        <v/>
      </c>
      <c r="AE1136" s="11" t="str">
        <f t="array" ref="AE1136">IF(COUNTBLANK(D1136)=1,"",IF(OR($H$2="y",$H$2="m"),IF(AA1136=AA1135,IF(OR(AB1136=$AB$4:$AB1135)=FALSE,AE1135&amp;C1136,AE1135),"("&amp;C1136)&amp;IF(AA1136=AA1137,IF(OR(AB1137=$AB$4:$AB1136)=FALSE,", ",""),") "),""))</f>
        <v/>
      </c>
      <c r="AF1136" s="11" t="str">
        <f t="array" ref="AF1136">IF((COUNTBLANK(D1136)=0)*OR($H$2="y",$H$2="m"),IFERROR(LEFT(C1136, FIND(" ",C1136)-1), C1136),"")</f>
        <v/>
      </c>
      <c r="AG1136" s="11" t="str">
        <f t="array" ref="AG1136">IF(COUNTBLANK(D1136)=1,"",IF(OR($H$2="y",$H$2="m"),IF(AA1136=AA1135,IF(OR(AC1136=$AC$4:$AC1135)=FALSE,AG1135&amp;AF1136,AG1135),"("&amp;AF1136)&amp;IF(AA1136=AA1137,IF(OR(AC1137=$AC$4:$AC1136)=FALSE,", ",""),") "),""))</f>
        <v/>
      </c>
      <c r="AH1136" s="10" t="str">
        <f>IF((COUNTBLANK(D1136)=1),"",IF(D1136=D1135,AH1135,"")&amp;IF(B1135&lt;&gt;B1136,((IF(COUNTBLANK(E1136)=1,$D$3&amp;"Non-type material: "&amp;$D$3,$D$3&amp;INDEX('type-categories'!$A$2:$B$100,MATCH(E1136,'type-categories'!$A$2:$A$100,0),2)&amp;$D$3))),"")&amp;(IF(K1136&lt;&gt;K1135,$C$2&amp;UPPER(K1136)&amp;$C$2&amp;$K$3&amp;" ",(IF(B1136&lt;&gt;B1135,$C$2&amp;UPPER(K1136)&amp;$C$2&amp;$K$3&amp;" ",""))))&amp;IF((AA1136&lt;&gt;AA1137)*($H$2="y"),AD1136&amp;AE1136,IF((AA1136&lt;&gt;AA1137)*($H$2="m"),AD1136&amp;AG1136,IF(($H$2&lt;&gt;"m")*($H$2&lt;&gt;"Y"),(IF(F1136=0,"",F1136&amp;" "&amp;$F$4&amp;" "))&amp;(IF(G1136=0,"",G1136&amp;" "&amp;$G$4&amp;" "))&amp;(IF(H1136=0,"",H1136&amp;" "&amp;H$4&amp;" "))&amp;(IF(I1136=0,"",I1136&amp;" "&amp;$I$4&amp;" "))&amp;(IF(J1136=0,"",J1136&amp;" "&amp;$J$4&amp;" ")),"")))&amp;"; "&amp;IF((B1136=B1135)*(AA1136=AA1135), "same collecting data; ", IF((B1136=B1135)*(Z1135=Z1136),"same locality; ",(IF(COUNTBLANK(L1136)=1,"",$D$2&amp;L1136&amp;$L$3&amp;" "&amp;$D$2))&amp;(IF(COUNTBLANK(M1136)=1,"",$E$2&amp;M1136&amp;$E$2&amp;", "))&amp;(IF(COUNTBLANK(N1136)=1,"",N1136&amp;"; "))&amp;(IF(COUNTBLANK(O1136)=1,"",O1136&amp;"; ")))&amp;(IF(COUNTBLANK(P1136)=1,"",P1136&amp;"; "))&amp;(IF(COUNTBLANK(Q1136)=1,"",Q1136&amp;"; "))&amp;(IF(COUNTBLANK(R1136)=1,"",R1136&amp;"m, "))&amp;IF((COUNTBLANK(S1136)=0)*(S1136&lt;&gt;S1135), S1136&amp;"; ","")&amp;(IF(COUNTBLANK(U1136)=1,"",U1136&amp;"; "))&amp;(IF(COUNTBLANK(T1136)=1,"",IF(COUNTBLANK(F$2)=1,T1136&amp;"; ",T1136&amp;" "&amp;F$2&amp;"; "))))&amp;(IF(COUNTBLANK(V1136)=1,"",V1136&amp;"; "))&amp;IF((COUNTBLANK(C1136)=1),"",C1136)&amp;IF((B1136=B1137)*(K1136=K1137)*(L1136=L1137)*(M1136=M1137),IF(($H$2&lt;&gt;"m")*($H$2&lt;&gt;"Y"), " • ", IF((ISNUMBER(FIND(")",AE1136))), " • ", "")),IF((B1136=B1137)*(K1136=K1137)," • ",". ")))</f>
        <v/>
      </c>
      <c r="AI1136" s="1"/>
    </row>
    <row r="1137" spans="1:35" x14ac:dyDescent="0.25">
      <c r="A1137" s="3" t="str">
        <f t="shared" si="122"/>
        <v/>
      </c>
      <c r="B1137" s="53" t="str">
        <f t="shared" si="120"/>
        <v/>
      </c>
      <c r="C1137" s="57"/>
      <c r="D1137" s="57"/>
      <c r="E1137" s="57"/>
      <c r="F1137" s="57"/>
      <c r="G1137" s="57"/>
      <c r="H1137" s="57"/>
      <c r="I1137" s="57"/>
      <c r="J1137" s="57"/>
      <c r="K1137" s="57"/>
      <c r="L1137" s="57"/>
      <c r="M1137" s="54"/>
      <c r="N1137" s="57"/>
      <c r="O1137" s="58"/>
      <c r="P1137" s="58"/>
      <c r="Q1137" s="58"/>
      <c r="R1137" s="58"/>
      <c r="S1137" s="54"/>
      <c r="T1137" s="57"/>
      <c r="U1137" s="57"/>
      <c r="V1137" s="57"/>
      <c r="W1137" s="57"/>
      <c r="X1137" s="147" t="str">
        <f>IF(COUNTBLANK(D1137)=1,"",IF('order-admin-units'!$I$1&lt;&gt;"y", "", IF(COUNTBLANK(K1137)=1, 'order-admin-units'!$B$1+1, VLOOKUP(K1137, ordercountry, 2))))</f>
        <v/>
      </c>
      <c r="Y1137" s="147" t="str">
        <f>IF(COUNTBLANK(D1137)=1,"",IF('order-admin-units'!$I$1&lt;&gt;"y", "", IF(COUNTBLANK(K1137:L1137)&gt;0, 'order-admin-units'!$B$2+1, VLOOKUP(K1137&amp;"@"&amp;L1137, orderadmin, 2))))</f>
        <v/>
      </c>
      <c r="Z1137" s="147" t="str">
        <f t="shared" si="123"/>
        <v/>
      </c>
      <c r="AA1137" s="147" t="str">
        <f t="shared" si="124"/>
        <v/>
      </c>
      <c r="AB1137" s="147" t="str">
        <f t="shared" si="125"/>
        <v/>
      </c>
      <c r="AC1137" s="147" t="str">
        <f t="shared" si="121"/>
        <v/>
      </c>
      <c r="AD1137" s="11" t="str">
        <f t="shared" si="126"/>
        <v/>
      </c>
      <c r="AE1137" s="11" t="str">
        <f t="array" ref="AE1137">IF(COUNTBLANK(D1137)=1,"",IF(OR($H$2="y",$H$2="m"),IF(AA1137=AA1136,IF(OR(AB1137=$AB$4:$AB1136)=FALSE,AE1136&amp;C1137,AE1136),"("&amp;C1137)&amp;IF(AA1137=AA1138,IF(OR(AB1138=$AB$4:$AB1137)=FALSE,", ",""),") "),""))</f>
        <v/>
      </c>
      <c r="AF1137" s="11" t="str">
        <f t="array" ref="AF1137">IF((COUNTBLANK(D1137)=0)*OR($H$2="y",$H$2="m"),IFERROR(LEFT(C1137, FIND(" ",C1137)-1), C1137),"")</f>
        <v/>
      </c>
      <c r="AG1137" s="11" t="str">
        <f t="array" ref="AG1137">IF(COUNTBLANK(D1137)=1,"",IF(OR($H$2="y",$H$2="m"),IF(AA1137=AA1136,IF(OR(AC1137=$AC$4:$AC1136)=FALSE,AG1136&amp;AF1137,AG1136),"("&amp;AF1137)&amp;IF(AA1137=AA1138,IF(OR(AC1138=$AC$4:$AC1137)=FALSE,", ",""),") "),""))</f>
        <v/>
      </c>
      <c r="AH1137" s="10" t="str">
        <f>IF((COUNTBLANK(D1137)=1),"",IF(D1137=D1136,AH1136,"")&amp;IF(B1136&lt;&gt;B1137,((IF(COUNTBLANK(E1137)=1,$D$3&amp;"Non-type material: "&amp;$D$3,$D$3&amp;INDEX('type-categories'!$A$2:$B$100,MATCH(E1137,'type-categories'!$A$2:$A$100,0),2)&amp;$D$3))),"")&amp;(IF(K1137&lt;&gt;K1136,$C$2&amp;UPPER(K1137)&amp;$C$2&amp;$K$3&amp;" ",(IF(B1137&lt;&gt;B1136,$C$2&amp;UPPER(K1137)&amp;$C$2&amp;$K$3&amp;" ",""))))&amp;IF((AA1137&lt;&gt;AA1138)*($H$2="y"),AD1137&amp;AE1137,IF((AA1137&lt;&gt;AA1138)*($H$2="m"),AD1137&amp;AG1137,IF(($H$2&lt;&gt;"m")*($H$2&lt;&gt;"Y"),(IF(F1137=0,"",F1137&amp;" "&amp;$F$4&amp;" "))&amp;(IF(G1137=0,"",G1137&amp;" "&amp;$G$4&amp;" "))&amp;(IF(H1137=0,"",H1137&amp;" "&amp;H$4&amp;" "))&amp;(IF(I1137=0,"",I1137&amp;" "&amp;$I$4&amp;" "))&amp;(IF(J1137=0,"",J1137&amp;" "&amp;$J$4&amp;" ")),"")))&amp;"; "&amp;IF((B1137=B1136)*(AA1137=AA1136), "same collecting data; ", IF((B1137=B1136)*(Z1136=Z1137),"same locality; ",(IF(COUNTBLANK(L1137)=1,"",$D$2&amp;L1137&amp;$L$3&amp;" "&amp;$D$2))&amp;(IF(COUNTBLANK(M1137)=1,"",$E$2&amp;M1137&amp;$E$2&amp;", "))&amp;(IF(COUNTBLANK(N1137)=1,"",N1137&amp;"; "))&amp;(IF(COUNTBLANK(O1137)=1,"",O1137&amp;"; ")))&amp;(IF(COUNTBLANK(P1137)=1,"",P1137&amp;"; "))&amp;(IF(COUNTBLANK(Q1137)=1,"",Q1137&amp;"; "))&amp;(IF(COUNTBLANK(R1137)=1,"",R1137&amp;"m, "))&amp;IF((COUNTBLANK(S1137)=0)*(S1137&lt;&gt;S1136), S1137&amp;"; ","")&amp;(IF(COUNTBLANK(U1137)=1,"",U1137&amp;"; "))&amp;(IF(COUNTBLANK(T1137)=1,"",IF(COUNTBLANK(F$2)=1,T1137&amp;"; ",T1137&amp;" "&amp;F$2&amp;"; "))))&amp;(IF(COUNTBLANK(V1137)=1,"",V1137&amp;"; "))&amp;IF((COUNTBLANK(C1137)=1),"",C1137)&amp;IF((B1137=B1138)*(K1137=K1138)*(L1137=L1138)*(M1137=M1138),IF(($H$2&lt;&gt;"m")*($H$2&lt;&gt;"Y"), " • ", IF((ISNUMBER(FIND(")",AE1137))), " • ", "")),IF((B1137=B1138)*(K1137=K1138)," • ",". ")))</f>
        <v/>
      </c>
      <c r="AI1137" s="1"/>
    </row>
    <row r="1138" spans="1:35" x14ac:dyDescent="0.25">
      <c r="A1138" s="3" t="str">
        <f t="shared" si="122"/>
        <v/>
      </c>
      <c r="B1138" s="53" t="str">
        <f t="shared" si="120"/>
        <v/>
      </c>
      <c r="C1138" s="57"/>
      <c r="D1138" s="57"/>
      <c r="E1138" s="57"/>
      <c r="F1138" s="57"/>
      <c r="G1138" s="57"/>
      <c r="H1138" s="57"/>
      <c r="I1138" s="57"/>
      <c r="J1138" s="57"/>
      <c r="K1138" s="57"/>
      <c r="L1138" s="57"/>
      <c r="M1138" s="54"/>
      <c r="N1138" s="57"/>
      <c r="O1138" s="58"/>
      <c r="P1138" s="58"/>
      <c r="Q1138" s="58"/>
      <c r="R1138" s="58"/>
      <c r="S1138" s="54"/>
      <c r="T1138" s="57"/>
      <c r="U1138" s="57"/>
      <c r="V1138" s="57"/>
      <c r="W1138" s="57"/>
      <c r="X1138" s="147" t="str">
        <f>IF(COUNTBLANK(D1138)=1,"",IF('order-admin-units'!$I$1&lt;&gt;"y", "", IF(COUNTBLANK(K1138)=1, 'order-admin-units'!$B$1+1, VLOOKUP(K1138, ordercountry, 2))))</f>
        <v/>
      </c>
      <c r="Y1138" s="147" t="str">
        <f>IF(COUNTBLANK(D1138)=1,"",IF('order-admin-units'!$I$1&lt;&gt;"y", "", IF(COUNTBLANK(K1138:L1138)&gt;0, 'order-admin-units'!$B$2+1, VLOOKUP(K1138&amp;"@"&amp;L1138, orderadmin, 2))))</f>
        <v/>
      </c>
      <c r="Z1138" s="147" t="str">
        <f t="shared" si="123"/>
        <v/>
      </c>
      <c r="AA1138" s="147" t="str">
        <f t="shared" si="124"/>
        <v/>
      </c>
      <c r="AB1138" s="147" t="str">
        <f t="shared" si="125"/>
        <v/>
      </c>
      <c r="AC1138" s="147" t="str">
        <f t="shared" si="121"/>
        <v/>
      </c>
      <c r="AD1138" s="11" t="str">
        <f t="shared" si="126"/>
        <v/>
      </c>
      <c r="AE1138" s="11" t="str">
        <f t="array" ref="AE1138">IF(COUNTBLANK(D1138)=1,"",IF(OR($H$2="y",$H$2="m"),IF(AA1138=AA1137,IF(OR(AB1138=$AB$4:$AB1137)=FALSE,AE1137&amp;C1138,AE1137),"("&amp;C1138)&amp;IF(AA1138=AA1139,IF(OR(AB1139=$AB$4:$AB1138)=FALSE,", ",""),") "),""))</f>
        <v/>
      </c>
      <c r="AF1138" s="11" t="str">
        <f t="array" ref="AF1138">IF((COUNTBLANK(D1138)=0)*OR($H$2="y",$H$2="m"),IFERROR(LEFT(C1138, FIND(" ",C1138)-1), C1138),"")</f>
        <v/>
      </c>
      <c r="AG1138" s="11" t="str">
        <f t="array" ref="AG1138">IF(COUNTBLANK(D1138)=1,"",IF(OR($H$2="y",$H$2="m"),IF(AA1138=AA1137,IF(OR(AC1138=$AC$4:$AC1137)=FALSE,AG1137&amp;AF1138,AG1137),"("&amp;AF1138)&amp;IF(AA1138=AA1139,IF(OR(AC1139=$AC$4:$AC1138)=FALSE,", ",""),") "),""))</f>
        <v/>
      </c>
      <c r="AH1138" s="10" t="str">
        <f>IF((COUNTBLANK(D1138)=1),"",IF(D1138=D1137,AH1137,"")&amp;IF(B1137&lt;&gt;B1138,((IF(COUNTBLANK(E1138)=1,$D$3&amp;"Non-type material: "&amp;$D$3,$D$3&amp;INDEX('type-categories'!$A$2:$B$100,MATCH(E1138,'type-categories'!$A$2:$A$100,0),2)&amp;$D$3))),"")&amp;(IF(K1138&lt;&gt;K1137,$C$2&amp;UPPER(K1138)&amp;$C$2&amp;$K$3&amp;" ",(IF(B1138&lt;&gt;B1137,$C$2&amp;UPPER(K1138)&amp;$C$2&amp;$K$3&amp;" ",""))))&amp;IF((AA1138&lt;&gt;AA1139)*($H$2="y"),AD1138&amp;AE1138,IF((AA1138&lt;&gt;AA1139)*($H$2="m"),AD1138&amp;AG1138,IF(($H$2&lt;&gt;"m")*($H$2&lt;&gt;"Y"),(IF(F1138=0,"",F1138&amp;" "&amp;$F$4&amp;" "))&amp;(IF(G1138=0,"",G1138&amp;" "&amp;$G$4&amp;" "))&amp;(IF(H1138=0,"",H1138&amp;" "&amp;H$4&amp;" "))&amp;(IF(I1138=0,"",I1138&amp;" "&amp;$I$4&amp;" "))&amp;(IF(J1138=0,"",J1138&amp;" "&amp;$J$4&amp;" ")),"")))&amp;"; "&amp;IF((B1138=B1137)*(AA1138=AA1137), "same collecting data; ", IF((B1138=B1137)*(Z1137=Z1138),"same locality; ",(IF(COUNTBLANK(L1138)=1,"",$D$2&amp;L1138&amp;$L$3&amp;" "&amp;$D$2))&amp;(IF(COUNTBLANK(M1138)=1,"",$E$2&amp;M1138&amp;$E$2&amp;", "))&amp;(IF(COUNTBLANK(N1138)=1,"",N1138&amp;"; "))&amp;(IF(COUNTBLANK(O1138)=1,"",O1138&amp;"; ")))&amp;(IF(COUNTBLANK(P1138)=1,"",P1138&amp;"; "))&amp;(IF(COUNTBLANK(Q1138)=1,"",Q1138&amp;"; "))&amp;(IF(COUNTBLANK(R1138)=1,"",R1138&amp;"m, "))&amp;IF((COUNTBLANK(S1138)=0)*(S1138&lt;&gt;S1137), S1138&amp;"; ","")&amp;(IF(COUNTBLANK(U1138)=1,"",U1138&amp;"; "))&amp;(IF(COUNTBLANK(T1138)=1,"",IF(COUNTBLANK(F$2)=1,T1138&amp;"; ",T1138&amp;" "&amp;F$2&amp;"; "))))&amp;(IF(COUNTBLANK(V1138)=1,"",V1138&amp;"; "))&amp;IF((COUNTBLANK(C1138)=1),"",C1138)&amp;IF((B1138=B1139)*(K1138=K1139)*(L1138=L1139)*(M1138=M1139),IF(($H$2&lt;&gt;"m")*($H$2&lt;&gt;"Y"), " • ", IF((ISNUMBER(FIND(")",AE1138))), " • ", "")),IF((B1138=B1139)*(K1138=K1139)," • ",". ")))</f>
        <v/>
      </c>
      <c r="AI1138" s="1"/>
    </row>
    <row r="1139" spans="1:35" x14ac:dyDescent="0.25">
      <c r="A1139" s="3" t="str">
        <f t="shared" si="122"/>
        <v/>
      </c>
      <c r="B1139" s="53" t="str">
        <f t="shared" si="120"/>
        <v/>
      </c>
      <c r="C1139" s="57"/>
      <c r="D1139" s="57"/>
      <c r="E1139" s="57"/>
      <c r="F1139" s="57"/>
      <c r="G1139" s="57"/>
      <c r="H1139" s="57"/>
      <c r="I1139" s="57"/>
      <c r="J1139" s="57"/>
      <c r="K1139" s="57"/>
      <c r="L1139" s="57"/>
      <c r="M1139" s="54"/>
      <c r="N1139" s="57"/>
      <c r="O1139" s="58"/>
      <c r="P1139" s="58"/>
      <c r="Q1139" s="58"/>
      <c r="R1139" s="58"/>
      <c r="S1139" s="54"/>
      <c r="T1139" s="57"/>
      <c r="U1139" s="57"/>
      <c r="V1139" s="57"/>
      <c r="W1139" s="57"/>
      <c r="X1139" s="147" t="str">
        <f>IF(COUNTBLANK(D1139)=1,"",IF('order-admin-units'!$I$1&lt;&gt;"y", "", IF(COUNTBLANK(K1139)=1, 'order-admin-units'!$B$1+1, VLOOKUP(K1139, ordercountry, 2))))</f>
        <v/>
      </c>
      <c r="Y1139" s="147" t="str">
        <f>IF(COUNTBLANK(D1139)=1,"",IF('order-admin-units'!$I$1&lt;&gt;"y", "", IF(COUNTBLANK(K1139:L1139)&gt;0, 'order-admin-units'!$B$2+1, VLOOKUP(K1139&amp;"@"&amp;L1139, orderadmin, 2))))</f>
        <v/>
      </c>
      <c r="Z1139" s="147" t="str">
        <f t="shared" si="123"/>
        <v/>
      </c>
      <c r="AA1139" s="147" t="str">
        <f t="shared" si="124"/>
        <v/>
      </c>
      <c r="AB1139" s="147" t="str">
        <f t="shared" si="125"/>
        <v/>
      </c>
      <c r="AC1139" s="147" t="str">
        <f t="shared" si="121"/>
        <v/>
      </c>
      <c r="AD1139" s="11" t="str">
        <f t="shared" si="126"/>
        <v/>
      </c>
      <c r="AE1139" s="11" t="str">
        <f t="array" ref="AE1139">IF(COUNTBLANK(D1139)=1,"",IF(OR($H$2="y",$H$2="m"),IF(AA1139=AA1138,IF(OR(AB1139=$AB$4:$AB1138)=FALSE,AE1138&amp;C1139,AE1138),"("&amp;C1139)&amp;IF(AA1139=AA1140,IF(OR(AB1140=$AB$4:$AB1139)=FALSE,", ",""),") "),""))</f>
        <v/>
      </c>
      <c r="AF1139" s="11" t="str">
        <f t="array" ref="AF1139">IF((COUNTBLANK(D1139)=0)*OR($H$2="y",$H$2="m"),IFERROR(LEFT(C1139, FIND(" ",C1139)-1), C1139),"")</f>
        <v/>
      </c>
      <c r="AG1139" s="11" t="str">
        <f t="array" ref="AG1139">IF(COUNTBLANK(D1139)=1,"",IF(OR($H$2="y",$H$2="m"),IF(AA1139=AA1138,IF(OR(AC1139=$AC$4:$AC1138)=FALSE,AG1138&amp;AF1139,AG1138),"("&amp;AF1139)&amp;IF(AA1139=AA1140,IF(OR(AC1140=$AC$4:$AC1139)=FALSE,", ",""),") "),""))</f>
        <v/>
      </c>
      <c r="AH1139" s="10" t="str">
        <f>IF((COUNTBLANK(D1139)=1),"",IF(D1139=D1138,AH1138,"")&amp;IF(B1138&lt;&gt;B1139,((IF(COUNTBLANK(E1139)=1,$D$3&amp;"Non-type material: "&amp;$D$3,$D$3&amp;INDEX('type-categories'!$A$2:$B$100,MATCH(E1139,'type-categories'!$A$2:$A$100,0),2)&amp;$D$3))),"")&amp;(IF(K1139&lt;&gt;K1138,$C$2&amp;UPPER(K1139)&amp;$C$2&amp;$K$3&amp;" ",(IF(B1139&lt;&gt;B1138,$C$2&amp;UPPER(K1139)&amp;$C$2&amp;$K$3&amp;" ",""))))&amp;IF((AA1139&lt;&gt;AA1140)*($H$2="y"),AD1139&amp;AE1139,IF((AA1139&lt;&gt;AA1140)*($H$2="m"),AD1139&amp;AG1139,IF(($H$2&lt;&gt;"m")*($H$2&lt;&gt;"Y"),(IF(F1139=0,"",F1139&amp;" "&amp;$F$4&amp;" "))&amp;(IF(G1139=0,"",G1139&amp;" "&amp;$G$4&amp;" "))&amp;(IF(H1139=0,"",H1139&amp;" "&amp;H$4&amp;" "))&amp;(IF(I1139=0,"",I1139&amp;" "&amp;$I$4&amp;" "))&amp;(IF(J1139=0,"",J1139&amp;" "&amp;$J$4&amp;" ")),"")))&amp;"; "&amp;IF((B1139=B1138)*(AA1139=AA1138), "same collecting data; ", IF((B1139=B1138)*(Z1138=Z1139),"same locality; ",(IF(COUNTBLANK(L1139)=1,"",$D$2&amp;L1139&amp;$L$3&amp;" "&amp;$D$2))&amp;(IF(COUNTBLANK(M1139)=1,"",$E$2&amp;M1139&amp;$E$2&amp;", "))&amp;(IF(COUNTBLANK(N1139)=1,"",N1139&amp;"; "))&amp;(IF(COUNTBLANK(O1139)=1,"",O1139&amp;"; ")))&amp;(IF(COUNTBLANK(P1139)=1,"",P1139&amp;"; "))&amp;(IF(COUNTBLANK(Q1139)=1,"",Q1139&amp;"; "))&amp;(IF(COUNTBLANK(R1139)=1,"",R1139&amp;"m, "))&amp;IF((COUNTBLANK(S1139)=0)*(S1139&lt;&gt;S1138), S1139&amp;"; ","")&amp;(IF(COUNTBLANK(U1139)=1,"",U1139&amp;"; "))&amp;(IF(COUNTBLANK(T1139)=1,"",IF(COUNTBLANK(F$2)=1,T1139&amp;"; ",T1139&amp;" "&amp;F$2&amp;"; "))))&amp;(IF(COUNTBLANK(V1139)=1,"",V1139&amp;"; "))&amp;IF((COUNTBLANK(C1139)=1),"",C1139)&amp;IF((B1139=B1140)*(K1139=K1140)*(L1139=L1140)*(M1139=M1140),IF(($H$2&lt;&gt;"m")*($H$2&lt;&gt;"Y"), " • ", IF((ISNUMBER(FIND(")",AE1139))), " • ", "")),IF((B1139=B1140)*(K1139=K1140)," • ",". ")))</f>
        <v/>
      </c>
      <c r="AI1139" s="1"/>
    </row>
    <row r="1140" spans="1:35" x14ac:dyDescent="0.25">
      <c r="A1140" s="3" t="str">
        <f t="shared" si="122"/>
        <v/>
      </c>
      <c r="B1140" s="53" t="str">
        <f t="shared" si="120"/>
        <v/>
      </c>
      <c r="C1140" s="57"/>
      <c r="D1140" s="57"/>
      <c r="E1140" s="57"/>
      <c r="F1140" s="57"/>
      <c r="G1140" s="57"/>
      <c r="H1140" s="57"/>
      <c r="I1140" s="57"/>
      <c r="J1140" s="57"/>
      <c r="K1140" s="57"/>
      <c r="L1140" s="57"/>
      <c r="M1140" s="54"/>
      <c r="N1140" s="57"/>
      <c r="O1140" s="58"/>
      <c r="P1140" s="58"/>
      <c r="Q1140" s="58"/>
      <c r="R1140" s="58"/>
      <c r="S1140" s="54"/>
      <c r="T1140" s="57"/>
      <c r="U1140" s="57"/>
      <c r="V1140" s="57"/>
      <c r="W1140" s="57"/>
      <c r="X1140" s="147" t="str">
        <f>IF(COUNTBLANK(D1140)=1,"",IF('order-admin-units'!$I$1&lt;&gt;"y", "", IF(COUNTBLANK(K1140)=1, 'order-admin-units'!$B$1+1, VLOOKUP(K1140, ordercountry, 2))))</f>
        <v/>
      </c>
      <c r="Y1140" s="147" t="str">
        <f>IF(COUNTBLANK(D1140)=1,"",IF('order-admin-units'!$I$1&lt;&gt;"y", "", IF(COUNTBLANK(K1140:L1140)&gt;0, 'order-admin-units'!$B$2+1, VLOOKUP(K1140&amp;"@"&amp;L1140, orderadmin, 2))))</f>
        <v/>
      </c>
      <c r="Z1140" s="147" t="str">
        <f t="shared" si="123"/>
        <v/>
      </c>
      <c r="AA1140" s="147" t="str">
        <f t="shared" si="124"/>
        <v/>
      </c>
      <c r="AB1140" s="147" t="str">
        <f t="shared" si="125"/>
        <v/>
      </c>
      <c r="AC1140" s="147" t="str">
        <f t="shared" si="121"/>
        <v/>
      </c>
      <c r="AD1140" s="11" t="str">
        <f t="shared" si="126"/>
        <v/>
      </c>
      <c r="AE1140" s="11" t="str">
        <f t="array" ref="AE1140">IF(COUNTBLANK(D1140)=1,"",IF(OR($H$2="y",$H$2="m"),IF(AA1140=AA1139,IF(OR(AB1140=$AB$4:$AB1139)=FALSE,AE1139&amp;C1140,AE1139),"("&amp;C1140)&amp;IF(AA1140=AA1141,IF(OR(AB1141=$AB$4:$AB1140)=FALSE,", ",""),") "),""))</f>
        <v/>
      </c>
      <c r="AF1140" s="11" t="str">
        <f t="array" ref="AF1140">IF((COUNTBLANK(D1140)=0)*OR($H$2="y",$H$2="m"),IFERROR(LEFT(C1140, FIND(" ",C1140)-1), C1140),"")</f>
        <v/>
      </c>
      <c r="AG1140" s="11" t="str">
        <f t="array" ref="AG1140">IF(COUNTBLANK(D1140)=1,"",IF(OR($H$2="y",$H$2="m"),IF(AA1140=AA1139,IF(OR(AC1140=$AC$4:$AC1139)=FALSE,AG1139&amp;AF1140,AG1139),"("&amp;AF1140)&amp;IF(AA1140=AA1141,IF(OR(AC1141=$AC$4:$AC1140)=FALSE,", ",""),") "),""))</f>
        <v/>
      </c>
      <c r="AH1140" s="10" t="str">
        <f>IF((COUNTBLANK(D1140)=1),"",IF(D1140=D1139,AH1139,"")&amp;IF(B1139&lt;&gt;B1140,((IF(COUNTBLANK(E1140)=1,$D$3&amp;"Non-type material: "&amp;$D$3,$D$3&amp;INDEX('type-categories'!$A$2:$B$100,MATCH(E1140,'type-categories'!$A$2:$A$100,0),2)&amp;$D$3))),"")&amp;(IF(K1140&lt;&gt;K1139,$C$2&amp;UPPER(K1140)&amp;$C$2&amp;$K$3&amp;" ",(IF(B1140&lt;&gt;B1139,$C$2&amp;UPPER(K1140)&amp;$C$2&amp;$K$3&amp;" ",""))))&amp;IF((AA1140&lt;&gt;AA1141)*($H$2="y"),AD1140&amp;AE1140,IF((AA1140&lt;&gt;AA1141)*($H$2="m"),AD1140&amp;AG1140,IF(($H$2&lt;&gt;"m")*($H$2&lt;&gt;"Y"),(IF(F1140=0,"",F1140&amp;" "&amp;$F$4&amp;" "))&amp;(IF(G1140=0,"",G1140&amp;" "&amp;$G$4&amp;" "))&amp;(IF(H1140=0,"",H1140&amp;" "&amp;H$4&amp;" "))&amp;(IF(I1140=0,"",I1140&amp;" "&amp;$I$4&amp;" "))&amp;(IF(J1140=0,"",J1140&amp;" "&amp;$J$4&amp;" ")),"")))&amp;"; "&amp;IF((B1140=B1139)*(AA1140=AA1139), "same collecting data; ", IF((B1140=B1139)*(Z1139=Z1140),"same locality; ",(IF(COUNTBLANK(L1140)=1,"",$D$2&amp;L1140&amp;$L$3&amp;" "&amp;$D$2))&amp;(IF(COUNTBLANK(M1140)=1,"",$E$2&amp;M1140&amp;$E$2&amp;", "))&amp;(IF(COUNTBLANK(N1140)=1,"",N1140&amp;"; "))&amp;(IF(COUNTBLANK(O1140)=1,"",O1140&amp;"; ")))&amp;(IF(COUNTBLANK(P1140)=1,"",P1140&amp;"; "))&amp;(IF(COUNTBLANK(Q1140)=1,"",Q1140&amp;"; "))&amp;(IF(COUNTBLANK(R1140)=1,"",R1140&amp;"m, "))&amp;IF((COUNTBLANK(S1140)=0)*(S1140&lt;&gt;S1139), S1140&amp;"; ","")&amp;(IF(COUNTBLANK(U1140)=1,"",U1140&amp;"; "))&amp;(IF(COUNTBLANK(T1140)=1,"",IF(COUNTBLANK(F$2)=1,T1140&amp;"; ",T1140&amp;" "&amp;F$2&amp;"; "))))&amp;(IF(COUNTBLANK(V1140)=1,"",V1140&amp;"; "))&amp;IF((COUNTBLANK(C1140)=1),"",C1140)&amp;IF((B1140=B1141)*(K1140=K1141)*(L1140=L1141)*(M1140=M1141),IF(($H$2&lt;&gt;"m")*($H$2&lt;&gt;"Y"), " • ", IF((ISNUMBER(FIND(")",AE1140))), " • ", "")),IF((B1140=B1141)*(K1140=K1141)," • ",". ")))</f>
        <v/>
      </c>
      <c r="AI1140" s="1"/>
    </row>
    <row r="1141" spans="1:35" x14ac:dyDescent="0.25">
      <c r="A1141" s="3" t="str">
        <f t="shared" si="122"/>
        <v/>
      </c>
      <c r="B1141" s="53" t="str">
        <f t="shared" si="120"/>
        <v/>
      </c>
      <c r="C1141" s="57"/>
      <c r="D1141" s="57"/>
      <c r="E1141" s="57"/>
      <c r="F1141" s="57"/>
      <c r="G1141" s="57"/>
      <c r="H1141" s="57"/>
      <c r="I1141" s="57"/>
      <c r="J1141" s="57"/>
      <c r="K1141" s="57"/>
      <c r="L1141" s="57"/>
      <c r="M1141" s="54"/>
      <c r="N1141" s="57"/>
      <c r="O1141" s="58"/>
      <c r="P1141" s="58"/>
      <c r="Q1141" s="58"/>
      <c r="R1141" s="58"/>
      <c r="S1141" s="54"/>
      <c r="T1141" s="57"/>
      <c r="U1141" s="57"/>
      <c r="V1141" s="57"/>
      <c r="W1141" s="57"/>
      <c r="X1141" s="147" t="str">
        <f>IF(COUNTBLANK(D1141)=1,"",IF('order-admin-units'!$I$1&lt;&gt;"y", "", IF(COUNTBLANK(K1141)=1, 'order-admin-units'!$B$1+1, VLOOKUP(K1141, ordercountry, 2))))</f>
        <v/>
      </c>
      <c r="Y1141" s="147" t="str">
        <f>IF(COUNTBLANK(D1141)=1,"",IF('order-admin-units'!$I$1&lt;&gt;"y", "", IF(COUNTBLANK(K1141:L1141)&gt;0, 'order-admin-units'!$B$2+1, VLOOKUP(K1141&amp;"@"&amp;L1141, orderadmin, 2))))</f>
        <v/>
      </c>
      <c r="Z1141" s="147" t="str">
        <f t="shared" si="123"/>
        <v/>
      </c>
      <c r="AA1141" s="147" t="str">
        <f t="shared" si="124"/>
        <v/>
      </c>
      <c r="AB1141" s="147" t="str">
        <f t="shared" si="125"/>
        <v/>
      </c>
      <c r="AC1141" s="147" t="str">
        <f t="shared" si="121"/>
        <v/>
      </c>
      <c r="AD1141" s="11" t="str">
        <f t="shared" si="126"/>
        <v/>
      </c>
      <c r="AE1141" s="11" t="str">
        <f t="array" ref="AE1141">IF(COUNTBLANK(D1141)=1,"",IF(OR($H$2="y",$H$2="m"),IF(AA1141=AA1140,IF(OR(AB1141=$AB$4:$AB1140)=FALSE,AE1140&amp;C1141,AE1140),"("&amp;C1141)&amp;IF(AA1141=AA1142,IF(OR(AB1142=$AB$4:$AB1141)=FALSE,", ",""),") "),""))</f>
        <v/>
      </c>
      <c r="AF1141" s="11" t="str">
        <f t="array" ref="AF1141">IF((COUNTBLANK(D1141)=0)*OR($H$2="y",$H$2="m"),IFERROR(LEFT(C1141, FIND(" ",C1141)-1), C1141),"")</f>
        <v/>
      </c>
      <c r="AG1141" s="11" t="str">
        <f t="array" ref="AG1141">IF(COUNTBLANK(D1141)=1,"",IF(OR($H$2="y",$H$2="m"),IF(AA1141=AA1140,IF(OR(AC1141=$AC$4:$AC1140)=FALSE,AG1140&amp;AF1141,AG1140),"("&amp;AF1141)&amp;IF(AA1141=AA1142,IF(OR(AC1142=$AC$4:$AC1141)=FALSE,", ",""),") "),""))</f>
        <v/>
      </c>
      <c r="AH1141" s="10" t="str">
        <f>IF((COUNTBLANK(D1141)=1),"",IF(D1141=D1140,AH1140,"")&amp;IF(B1140&lt;&gt;B1141,((IF(COUNTBLANK(E1141)=1,$D$3&amp;"Non-type material: "&amp;$D$3,$D$3&amp;INDEX('type-categories'!$A$2:$B$100,MATCH(E1141,'type-categories'!$A$2:$A$100,0),2)&amp;$D$3))),"")&amp;(IF(K1141&lt;&gt;K1140,$C$2&amp;UPPER(K1141)&amp;$C$2&amp;$K$3&amp;" ",(IF(B1141&lt;&gt;B1140,$C$2&amp;UPPER(K1141)&amp;$C$2&amp;$K$3&amp;" ",""))))&amp;IF((AA1141&lt;&gt;AA1142)*($H$2="y"),AD1141&amp;AE1141,IF((AA1141&lt;&gt;AA1142)*($H$2="m"),AD1141&amp;AG1141,IF(($H$2&lt;&gt;"m")*($H$2&lt;&gt;"Y"),(IF(F1141=0,"",F1141&amp;" "&amp;$F$4&amp;" "))&amp;(IF(G1141=0,"",G1141&amp;" "&amp;$G$4&amp;" "))&amp;(IF(H1141=0,"",H1141&amp;" "&amp;H$4&amp;" "))&amp;(IF(I1141=0,"",I1141&amp;" "&amp;$I$4&amp;" "))&amp;(IF(J1141=0,"",J1141&amp;" "&amp;$J$4&amp;" ")),"")))&amp;"; "&amp;IF((B1141=B1140)*(AA1141=AA1140), "same collecting data; ", IF((B1141=B1140)*(Z1140=Z1141),"same locality; ",(IF(COUNTBLANK(L1141)=1,"",$D$2&amp;L1141&amp;$L$3&amp;" "&amp;$D$2))&amp;(IF(COUNTBLANK(M1141)=1,"",$E$2&amp;M1141&amp;$E$2&amp;", "))&amp;(IF(COUNTBLANK(N1141)=1,"",N1141&amp;"; "))&amp;(IF(COUNTBLANK(O1141)=1,"",O1141&amp;"; ")))&amp;(IF(COUNTBLANK(P1141)=1,"",P1141&amp;"; "))&amp;(IF(COUNTBLANK(Q1141)=1,"",Q1141&amp;"; "))&amp;(IF(COUNTBLANK(R1141)=1,"",R1141&amp;"m, "))&amp;IF((COUNTBLANK(S1141)=0)*(S1141&lt;&gt;S1140), S1141&amp;"; ","")&amp;(IF(COUNTBLANK(U1141)=1,"",U1141&amp;"; "))&amp;(IF(COUNTBLANK(T1141)=1,"",IF(COUNTBLANK(F$2)=1,T1141&amp;"; ",T1141&amp;" "&amp;F$2&amp;"; "))))&amp;(IF(COUNTBLANK(V1141)=1,"",V1141&amp;"; "))&amp;IF((COUNTBLANK(C1141)=1),"",C1141)&amp;IF((B1141=B1142)*(K1141=K1142)*(L1141=L1142)*(M1141=M1142),IF(($H$2&lt;&gt;"m")*($H$2&lt;&gt;"Y"), " • ", IF((ISNUMBER(FIND(")",AE1141))), " • ", "")),IF((B1141=B1142)*(K1141=K1142)," • ",". ")))</f>
        <v/>
      </c>
      <c r="AI1141" s="1"/>
    </row>
    <row r="1142" spans="1:35" x14ac:dyDescent="0.25">
      <c r="A1142" s="3" t="str">
        <f t="shared" si="122"/>
        <v/>
      </c>
      <c r="B1142" s="53" t="str">
        <f t="shared" si="120"/>
        <v/>
      </c>
      <c r="C1142" s="57"/>
      <c r="D1142" s="57"/>
      <c r="E1142" s="57"/>
      <c r="F1142" s="57"/>
      <c r="G1142" s="57"/>
      <c r="H1142" s="57"/>
      <c r="I1142" s="57"/>
      <c r="J1142" s="57"/>
      <c r="K1142" s="57"/>
      <c r="L1142" s="57"/>
      <c r="M1142" s="54"/>
      <c r="N1142" s="57"/>
      <c r="O1142" s="58"/>
      <c r="P1142" s="58"/>
      <c r="Q1142" s="58"/>
      <c r="R1142" s="58"/>
      <c r="S1142" s="54"/>
      <c r="T1142" s="57"/>
      <c r="U1142" s="57"/>
      <c r="V1142" s="57"/>
      <c r="W1142" s="57"/>
      <c r="X1142" s="147" t="str">
        <f>IF(COUNTBLANK(D1142)=1,"",IF('order-admin-units'!$I$1&lt;&gt;"y", "", IF(COUNTBLANK(K1142)=1, 'order-admin-units'!$B$1+1, VLOOKUP(K1142, ordercountry, 2))))</f>
        <v/>
      </c>
      <c r="Y1142" s="147" t="str">
        <f>IF(COUNTBLANK(D1142)=1,"",IF('order-admin-units'!$I$1&lt;&gt;"y", "", IF(COUNTBLANK(K1142:L1142)&gt;0, 'order-admin-units'!$B$2+1, VLOOKUP(K1142&amp;"@"&amp;L1142, orderadmin, 2))))</f>
        <v/>
      </c>
      <c r="Z1142" s="147" t="str">
        <f t="shared" si="123"/>
        <v/>
      </c>
      <c r="AA1142" s="147" t="str">
        <f t="shared" si="124"/>
        <v/>
      </c>
      <c r="AB1142" s="147" t="str">
        <f t="shared" si="125"/>
        <v/>
      </c>
      <c r="AC1142" s="147" t="str">
        <f t="shared" si="121"/>
        <v/>
      </c>
      <c r="AD1142" s="11" t="str">
        <f t="shared" si="126"/>
        <v/>
      </c>
      <c r="AE1142" s="11" t="str">
        <f t="array" ref="AE1142">IF(COUNTBLANK(D1142)=1,"",IF(OR($H$2="y",$H$2="m"),IF(AA1142=AA1141,IF(OR(AB1142=$AB$4:$AB1141)=FALSE,AE1141&amp;C1142,AE1141),"("&amp;C1142)&amp;IF(AA1142=AA1143,IF(OR(AB1143=$AB$4:$AB1142)=FALSE,", ",""),") "),""))</f>
        <v/>
      </c>
      <c r="AF1142" s="11" t="str">
        <f t="array" ref="AF1142">IF((COUNTBLANK(D1142)=0)*OR($H$2="y",$H$2="m"),IFERROR(LEFT(C1142, FIND(" ",C1142)-1), C1142),"")</f>
        <v/>
      </c>
      <c r="AG1142" s="11" t="str">
        <f t="array" ref="AG1142">IF(COUNTBLANK(D1142)=1,"",IF(OR($H$2="y",$H$2="m"),IF(AA1142=AA1141,IF(OR(AC1142=$AC$4:$AC1141)=FALSE,AG1141&amp;AF1142,AG1141),"("&amp;AF1142)&amp;IF(AA1142=AA1143,IF(OR(AC1143=$AC$4:$AC1142)=FALSE,", ",""),") "),""))</f>
        <v/>
      </c>
      <c r="AH1142" s="10" t="str">
        <f>IF((COUNTBLANK(D1142)=1),"",IF(D1142=D1141,AH1141,"")&amp;IF(B1141&lt;&gt;B1142,((IF(COUNTBLANK(E1142)=1,$D$3&amp;"Non-type material: "&amp;$D$3,$D$3&amp;INDEX('type-categories'!$A$2:$B$100,MATCH(E1142,'type-categories'!$A$2:$A$100,0),2)&amp;$D$3))),"")&amp;(IF(K1142&lt;&gt;K1141,$C$2&amp;UPPER(K1142)&amp;$C$2&amp;$K$3&amp;" ",(IF(B1142&lt;&gt;B1141,$C$2&amp;UPPER(K1142)&amp;$C$2&amp;$K$3&amp;" ",""))))&amp;IF((AA1142&lt;&gt;AA1143)*($H$2="y"),AD1142&amp;AE1142,IF((AA1142&lt;&gt;AA1143)*($H$2="m"),AD1142&amp;AG1142,IF(($H$2&lt;&gt;"m")*($H$2&lt;&gt;"Y"),(IF(F1142=0,"",F1142&amp;" "&amp;$F$4&amp;" "))&amp;(IF(G1142=0,"",G1142&amp;" "&amp;$G$4&amp;" "))&amp;(IF(H1142=0,"",H1142&amp;" "&amp;H$4&amp;" "))&amp;(IF(I1142=0,"",I1142&amp;" "&amp;$I$4&amp;" "))&amp;(IF(J1142=0,"",J1142&amp;" "&amp;$J$4&amp;" ")),"")))&amp;"; "&amp;IF((B1142=B1141)*(AA1142=AA1141), "same collecting data; ", IF((B1142=B1141)*(Z1141=Z1142),"same locality; ",(IF(COUNTBLANK(L1142)=1,"",$D$2&amp;L1142&amp;$L$3&amp;" "&amp;$D$2))&amp;(IF(COUNTBLANK(M1142)=1,"",$E$2&amp;M1142&amp;$E$2&amp;", "))&amp;(IF(COUNTBLANK(N1142)=1,"",N1142&amp;"; "))&amp;(IF(COUNTBLANK(O1142)=1,"",O1142&amp;"; ")))&amp;(IF(COUNTBLANK(P1142)=1,"",P1142&amp;"; "))&amp;(IF(COUNTBLANK(Q1142)=1,"",Q1142&amp;"; "))&amp;(IF(COUNTBLANK(R1142)=1,"",R1142&amp;"m, "))&amp;IF((COUNTBLANK(S1142)=0)*(S1142&lt;&gt;S1141), S1142&amp;"; ","")&amp;(IF(COUNTBLANK(U1142)=1,"",U1142&amp;"; "))&amp;(IF(COUNTBLANK(T1142)=1,"",IF(COUNTBLANK(F$2)=1,T1142&amp;"; ",T1142&amp;" "&amp;F$2&amp;"; "))))&amp;(IF(COUNTBLANK(V1142)=1,"",V1142&amp;"; "))&amp;IF((COUNTBLANK(C1142)=1),"",C1142)&amp;IF((B1142=B1143)*(K1142=K1143)*(L1142=L1143)*(M1142=M1143),IF(($H$2&lt;&gt;"m")*($H$2&lt;&gt;"Y"), " • ", IF((ISNUMBER(FIND(")",AE1142))), " • ", "")),IF((B1142=B1143)*(K1142=K1143)," • ",". ")))</f>
        <v/>
      </c>
      <c r="AI1142" s="1"/>
    </row>
    <row r="1143" spans="1:35" x14ac:dyDescent="0.25">
      <c r="A1143" s="3" t="str">
        <f t="shared" si="122"/>
        <v/>
      </c>
      <c r="B1143" s="53" t="str">
        <f t="shared" si="120"/>
        <v/>
      </c>
      <c r="C1143" s="57"/>
      <c r="D1143" s="57"/>
      <c r="E1143" s="57"/>
      <c r="F1143" s="57"/>
      <c r="G1143" s="57"/>
      <c r="H1143" s="57"/>
      <c r="I1143" s="57"/>
      <c r="J1143" s="57"/>
      <c r="K1143" s="57"/>
      <c r="L1143" s="57"/>
      <c r="M1143" s="54"/>
      <c r="N1143" s="57"/>
      <c r="O1143" s="58"/>
      <c r="P1143" s="58"/>
      <c r="Q1143" s="58"/>
      <c r="R1143" s="58"/>
      <c r="S1143" s="54"/>
      <c r="T1143" s="57"/>
      <c r="U1143" s="57"/>
      <c r="V1143" s="57"/>
      <c r="W1143" s="57"/>
      <c r="X1143" s="147" t="str">
        <f>IF(COUNTBLANK(D1143)=1,"",IF('order-admin-units'!$I$1&lt;&gt;"y", "", IF(COUNTBLANK(K1143)=1, 'order-admin-units'!$B$1+1, VLOOKUP(K1143, ordercountry, 2))))</f>
        <v/>
      </c>
      <c r="Y1143" s="147" t="str">
        <f>IF(COUNTBLANK(D1143)=1,"",IF('order-admin-units'!$I$1&lt;&gt;"y", "", IF(COUNTBLANK(K1143:L1143)&gt;0, 'order-admin-units'!$B$2+1, VLOOKUP(K1143&amp;"@"&amp;L1143, orderadmin, 2))))</f>
        <v/>
      </c>
      <c r="Z1143" s="147" t="str">
        <f t="shared" si="123"/>
        <v/>
      </c>
      <c r="AA1143" s="147" t="str">
        <f t="shared" si="124"/>
        <v/>
      </c>
      <c r="AB1143" s="147" t="str">
        <f t="shared" si="125"/>
        <v/>
      </c>
      <c r="AC1143" s="147" t="str">
        <f t="shared" si="121"/>
        <v/>
      </c>
      <c r="AD1143" s="11" t="str">
        <f t="shared" si="126"/>
        <v/>
      </c>
      <c r="AE1143" s="11" t="str">
        <f t="array" ref="AE1143">IF(COUNTBLANK(D1143)=1,"",IF(OR($H$2="y",$H$2="m"),IF(AA1143=AA1142,IF(OR(AB1143=$AB$4:$AB1142)=FALSE,AE1142&amp;C1143,AE1142),"("&amp;C1143)&amp;IF(AA1143=AA1144,IF(OR(AB1144=$AB$4:$AB1143)=FALSE,", ",""),") "),""))</f>
        <v/>
      </c>
      <c r="AF1143" s="11" t="str">
        <f t="array" ref="AF1143">IF((COUNTBLANK(D1143)=0)*OR($H$2="y",$H$2="m"),IFERROR(LEFT(C1143, FIND(" ",C1143)-1), C1143),"")</f>
        <v/>
      </c>
      <c r="AG1143" s="11" t="str">
        <f t="array" ref="AG1143">IF(COUNTBLANK(D1143)=1,"",IF(OR($H$2="y",$H$2="m"),IF(AA1143=AA1142,IF(OR(AC1143=$AC$4:$AC1142)=FALSE,AG1142&amp;AF1143,AG1142),"("&amp;AF1143)&amp;IF(AA1143=AA1144,IF(OR(AC1144=$AC$4:$AC1143)=FALSE,", ",""),") "),""))</f>
        <v/>
      </c>
      <c r="AH1143" s="10" t="str">
        <f>IF((COUNTBLANK(D1143)=1),"",IF(D1143=D1142,AH1142,"")&amp;IF(B1142&lt;&gt;B1143,((IF(COUNTBLANK(E1143)=1,$D$3&amp;"Non-type material: "&amp;$D$3,$D$3&amp;INDEX('type-categories'!$A$2:$B$100,MATCH(E1143,'type-categories'!$A$2:$A$100,0),2)&amp;$D$3))),"")&amp;(IF(K1143&lt;&gt;K1142,$C$2&amp;UPPER(K1143)&amp;$C$2&amp;$K$3&amp;" ",(IF(B1143&lt;&gt;B1142,$C$2&amp;UPPER(K1143)&amp;$C$2&amp;$K$3&amp;" ",""))))&amp;IF((AA1143&lt;&gt;AA1144)*($H$2="y"),AD1143&amp;AE1143,IF((AA1143&lt;&gt;AA1144)*($H$2="m"),AD1143&amp;AG1143,IF(($H$2&lt;&gt;"m")*($H$2&lt;&gt;"Y"),(IF(F1143=0,"",F1143&amp;" "&amp;$F$4&amp;" "))&amp;(IF(G1143=0,"",G1143&amp;" "&amp;$G$4&amp;" "))&amp;(IF(H1143=0,"",H1143&amp;" "&amp;H$4&amp;" "))&amp;(IF(I1143=0,"",I1143&amp;" "&amp;$I$4&amp;" "))&amp;(IF(J1143=0,"",J1143&amp;" "&amp;$J$4&amp;" ")),"")))&amp;"; "&amp;IF((B1143=B1142)*(AA1143=AA1142), "same collecting data; ", IF((B1143=B1142)*(Z1142=Z1143),"same locality; ",(IF(COUNTBLANK(L1143)=1,"",$D$2&amp;L1143&amp;$L$3&amp;" "&amp;$D$2))&amp;(IF(COUNTBLANK(M1143)=1,"",$E$2&amp;M1143&amp;$E$2&amp;", "))&amp;(IF(COUNTBLANK(N1143)=1,"",N1143&amp;"; "))&amp;(IF(COUNTBLANK(O1143)=1,"",O1143&amp;"; ")))&amp;(IF(COUNTBLANK(P1143)=1,"",P1143&amp;"; "))&amp;(IF(COUNTBLANK(Q1143)=1,"",Q1143&amp;"; "))&amp;(IF(COUNTBLANK(R1143)=1,"",R1143&amp;"m, "))&amp;IF((COUNTBLANK(S1143)=0)*(S1143&lt;&gt;S1142), S1143&amp;"; ","")&amp;(IF(COUNTBLANK(U1143)=1,"",U1143&amp;"; "))&amp;(IF(COUNTBLANK(T1143)=1,"",IF(COUNTBLANK(F$2)=1,T1143&amp;"; ",T1143&amp;" "&amp;F$2&amp;"; "))))&amp;(IF(COUNTBLANK(V1143)=1,"",V1143&amp;"; "))&amp;IF((COUNTBLANK(C1143)=1),"",C1143)&amp;IF((B1143=B1144)*(K1143=K1144)*(L1143=L1144)*(M1143=M1144),IF(($H$2&lt;&gt;"m")*($H$2&lt;&gt;"Y"), " • ", IF((ISNUMBER(FIND(")",AE1143))), " • ", "")),IF((B1143=B1144)*(K1143=K1144)," • ",". ")))</f>
        <v/>
      </c>
      <c r="AI1143" s="1"/>
    </row>
    <row r="1144" spans="1:35" x14ac:dyDescent="0.25">
      <c r="A1144" s="3" t="str">
        <f t="shared" si="122"/>
        <v/>
      </c>
      <c r="B1144" s="53" t="str">
        <f t="shared" si="120"/>
        <v/>
      </c>
      <c r="C1144" s="57"/>
      <c r="D1144" s="57"/>
      <c r="E1144" s="57"/>
      <c r="F1144" s="57"/>
      <c r="G1144" s="57"/>
      <c r="H1144" s="57"/>
      <c r="I1144" s="57"/>
      <c r="J1144" s="57"/>
      <c r="K1144" s="57"/>
      <c r="L1144" s="57"/>
      <c r="M1144" s="54"/>
      <c r="N1144" s="57"/>
      <c r="O1144" s="58"/>
      <c r="P1144" s="58"/>
      <c r="Q1144" s="58"/>
      <c r="R1144" s="58"/>
      <c r="S1144" s="54"/>
      <c r="T1144" s="57"/>
      <c r="U1144" s="57"/>
      <c r="V1144" s="57"/>
      <c r="W1144" s="57"/>
      <c r="X1144" s="147" t="str">
        <f>IF(COUNTBLANK(D1144)=1,"",IF('order-admin-units'!$I$1&lt;&gt;"y", "", IF(COUNTBLANK(K1144)=1, 'order-admin-units'!$B$1+1, VLOOKUP(K1144, ordercountry, 2))))</f>
        <v/>
      </c>
      <c r="Y1144" s="147" t="str">
        <f>IF(COUNTBLANK(D1144)=1,"",IF('order-admin-units'!$I$1&lt;&gt;"y", "", IF(COUNTBLANK(K1144:L1144)&gt;0, 'order-admin-units'!$B$2+1, VLOOKUP(K1144&amp;"@"&amp;L1144, orderadmin, 2))))</f>
        <v/>
      </c>
      <c r="Z1144" s="147" t="str">
        <f t="shared" si="123"/>
        <v/>
      </c>
      <c r="AA1144" s="147" t="str">
        <f t="shared" si="124"/>
        <v/>
      </c>
      <c r="AB1144" s="147" t="str">
        <f t="shared" si="125"/>
        <v/>
      </c>
      <c r="AC1144" s="147" t="str">
        <f t="shared" si="121"/>
        <v/>
      </c>
      <c r="AD1144" s="11" t="str">
        <f t="shared" si="126"/>
        <v/>
      </c>
      <c r="AE1144" s="11" t="str">
        <f t="array" ref="AE1144">IF(COUNTBLANK(D1144)=1,"",IF(OR($H$2="y",$H$2="m"),IF(AA1144=AA1143,IF(OR(AB1144=$AB$4:$AB1143)=FALSE,AE1143&amp;C1144,AE1143),"("&amp;C1144)&amp;IF(AA1144=AA1145,IF(OR(AB1145=$AB$4:$AB1144)=FALSE,", ",""),") "),""))</f>
        <v/>
      </c>
      <c r="AF1144" s="11" t="str">
        <f t="array" ref="AF1144">IF((COUNTBLANK(D1144)=0)*OR($H$2="y",$H$2="m"),IFERROR(LEFT(C1144, FIND(" ",C1144)-1), C1144),"")</f>
        <v/>
      </c>
      <c r="AG1144" s="11" t="str">
        <f t="array" ref="AG1144">IF(COUNTBLANK(D1144)=1,"",IF(OR($H$2="y",$H$2="m"),IF(AA1144=AA1143,IF(OR(AC1144=$AC$4:$AC1143)=FALSE,AG1143&amp;AF1144,AG1143),"("&amp;AF1144)&amp;IF(AA1144=AA1145,IF(OR(AC1145=$AC$4:$AC1144)=FALSE,", ",""),") "),""))</f>
        <v/>
      </c>
      <c r="AH1144" s="10" t="str">
        <f>IF((COUNTBLANK(D1144)=1),"",IF(D1144=D1143,AH1143,"")&amp;IF(B1143&lt;&gt;B1144,((IF(COUNTBLANK(E1144)=1,$D$3&amp;"Non-type material: "&amp;$D$3,$D$3&amp;INDEX('type-categories'!$A$2:$B$100,MATCH(E1144,'type-categories'!$A$2:$A$100,0),2)&amp;$D$3))),"")&amp;(IF(K1144&lt;&gt;K1143,$C$2&amp;UPPER(K1144)&amp;$C$2&amp;$K$3&amp;" ",(IF(B1144&lt;&gt;B1143,$C$2&amp;UPPER(K1144)&amp;$C$2&amp;$K$3&amp;" ",""))))&amp;IF((AA1144&lt;&gt;AA1145)*($H$2="y"),AD1144&amp;AE1144,IF((AA1144&lt;&gt;AA1145)*($H$2="m"),AD1144&amp;AG1144,IF(($H$2&lt;&gt;"m")*($H$2&lt;&gt;"Y"),(IF(F1144=0,"",F1144&amp;" "&amp;$F$4&amp;" "))&amp;(IF(G1144=0,"",G1144&amp;" "&amp;$G$4&amp;" "))&amp;(IF(H1144=0,"",H1144&amp;" "&amp;H$4&amp;" "))&amp;(IF(I1144=0,"",I1144&amp;" "&amp;$I$4&amp;" "))&amp;(IF(J1144=0,"",J1144&amp;" "&amp;$J$4&amp;" ")),"")))&amp;"; "&amp;IF((B1144=B1143)*(AA1144=AA1143), "same collecting data; ", IF((B1144=B1143)*(Z1143=Z1144),"same locality; ",(IF(COUNTBLANK(L1144)=1,"",$D$2&amp;L1144&amp;$L$3&amp;" "&amp;$D$2))&amp;(IF(COUNTBLANK(M1144)=1,"",$E$2&amp;M1144&amp;$E$2&amp;", "))&amp;(IF(COUNTBLANK(N1144)=1,"",N1144&amp;"; "))&amp;(IF(COUNTBLANK(O1144)=1,"",O1144&amp;"; ")))&amp;(IF(COUNTBLANK(P1144)=1,"",P1144&amp;"; "))&amp;(IF(COUNTBLANK(Q1144)=1,"",Q1144&amp;"; "))&amp;(IF(COUNTBLANK(R1144)=1,"",R1144&amp;"m, "))&amp;IF((COUNTBLANK(S1144)=0)*(S1144&lt;&gt;S1143), S1144&amp;"; ","")&amp;(IF(COUNTBLANK(U1144)=1,"",U1144&amp;"; "))&amp;(IF(COUNTBLANK(T1144)=1,"",IF(COUNTBLANK(F$2)=1,T1144&amp;"; ",T1144&amp;" "&amp;F$2&amp;"; "))))&amp;(IF(COUNTBLANK(V1144)=1,"",V1144&amp;"; "))&amp;IF((COUNTBLANK(C1144)=1),"",C1144)&amp;IF((B1144=B1145)*(K1144=K1145)*(L1144=L1145)*(M1144=M1145),IF(($H$2&lt;&gt;"m")*($H$2&lt;&gt;"Y"), " • ", IF((ISNUMBER(FIND(")",AE1144))), " • ", "")),IF((B1144=B1145)*(K1144=K1145)," • ",". ")))</f>
        <v/>
      </c>
      <c r="AI1144" s="1"/>
    </row>
    <row r="1145" spans="1:35" x14ac:dyDescent="0.25">
      <c r="A1145" s="3" t="str">
        <f t="shared" si="122"/>
        <v/>
      </c>
      <c r="B1145" s="53" t="str">
        <f t="shared" si="120"/>
        <v/>
      </c>
      <c r="C1145" s="57"/>
      <c r="D1145" s="57"/>
      <c r="E1145" s="57"/>
      <c r="F1145" s="57"/>
      <c r="G1145" s="57"/>
      <c r="H1145" s="57"/>
      <c r="I1145" s="57"/>
      <c r="J1145" s="57"/>
      <c r="K1145" s="57"/>
      <c r="L1145" s="57"/>
      <c r="M1145" s="54"/>
      <c r="N1145" s="57"/>
      <c r="O1145" s="58"/>
      <c r="P1145" s="58"/>
      <c r="Q1145" s="58"/>
      <c r="R1145" s="58"/>
      <c r="S1145" s="54"/>
      <c r="T1145" s="57"/>
      <c r="U1145" s="57"/>
      <c r="V1145" s="57"/>
      <c r="W1145" s="57"/>
      <c r="X1145" s="147" t="str">
        <f>IF(COUNTBLANK(D1145)=1,"",IF('order-admin-units'!$I$1&lt;&gt;"y", "", IF(COUNTBLANK(K1145)=1, 'order-admin-units'!$B$1+1, VLOOKUP(K1145, ordercountry, 2))))</f>
        <v/>
      </c>
      <c r="Y1145" s="147" t="str">
        <f>IF(COUNTBLANK(D1145)=1,"",IF('order-admin-units'!$I$1&lt;&gt;"y", "", IF(COUNTBLANK(K1145:L1145)&gt;0, 'order-admin-units'!$B$2+1, VLOOKUP(K1145&amp;"@"&amp;L1145, orderadmin, 2))))</f>
        <v/>
      </c>
      <c r="Z1145" s="147" t="str">
        <f t="shared" si="123"/>
        <v/>
      </c>
      <c r="AA1145" s="147" t="str">
        <f t="shared" si="124"/>
        <v/>
      </c>
      <c r="AB1145" s="147" t="str">
        <f t="shared" si="125"/>
        <v/>
      </c>
      <c r="AC1145" s="147" t="str">
        <f t="shared" si="121"/>
        <v/>
      </c>
      <c r="AD1145" s="11" t="str">
        <f t="shared" si="126"/>
        <v/>
      </c>
      <c r="AE1145" s="11" t="str">
        <f t="array" ref="AE1145">IF(COUNTBLANK(D1145)=1,"",IF(OR($H$2="y",$H$2="m"),IF(AA1145=AA1144,IF(OR(AB1145=$AB$4:$AB1144)=FALSE,AE1144&amp;C1145,AE1144),"("&amp;C1145)&amp;IF(AA1145=AA1146,IF(OR(AB1146=$AB$4:$AB1145)=FALSE,", ",""),") "),""))</f>
        <v/>
      </c>
      <c r="AF1145" s="11" t="str">
        <f t="array" ref="AF1145">IF((COUNTBLANK(D1145)=0)*OR($H$2="y",$H$2="m"),IFERROR(LEFT(C1145, FIND(" ",C1145)-1), C1145),"")</f>
        <v/>
      </c>
      <c r="AG1145" s="11" t="str">
        <f t="array" ref="AG1145">IF(COUNTBLANK(D1145)=1,"",IF(OR($H$2="y",$H$2="m"),IF(AA1145=AA1144,IF(OR(AC1145=$AC$4:$AC1144)=FALSE,AG1144&amp;AF1145,AG1144),"("&amp;AF1145)&amp;IF(AA1145=AA1146,IF(OR(AC1146=$AC$4:$AC1145)=FALSE,", ",""),") "),""))</f>
        <v/>
      </c>
      <c r="AH1145" s="10" t="str">
        <f>IF((COUNTBLANK(D1145)=1),"",IF(D1145=D1144,AH1144,"")&amp;IF(B1144&lt;&gt;B1145,((IF(COUNTBLANK(E1145)=1,$D$3&amp;"Non-type material: "&amp;$D$3,$D$3&amp;INDEX('type-categories'!$A$2:$B$100,MATCH(E1145,'type-categories'!$A$2:$A$100,0),2)&amp;$D$3))),"")&amp;(IF(K1145&lt;&gt;K1144,$C$2&amp;UPPER(K1145)&amp;$C$2&amp;$K$3&amp;" ",(IF(B1145&lt;&gt;B1144,$C$2&amp;UPPER(K1145)&amp;$C$2&amp;$K$3&amp;" ",""))))&amp;IF((AA1145&lt;&gt;AA1146)*($H$2="y"),AD1145&amp;AE1145,IF((AA1145&lt;&gt;AA1146)*($H$2="m"),AD1145&amp;AG1145,IF(($H$2&lt;&gt;"m")*($H$2&lt;&gt;"Y"),(IF(F1145=0,"",F1145&amp;" "&amp;$F$4&amp;" "))&amp;(IF(G1145=0,"",G1145&amp;" "&amp;$G$4&amp;" "))&amp;(IF(H1145=0,"",H1145&amp;" "&amp;H$4&amp;" "))&amp;(IF(I1145=0,"",I1145&amp;" "&amp;$I$4&amp;" "))&amp;(IF(J1145=0,"",J1145&amp;" "&amp;$J$4&amp;" ")),"")))&amp;"; "&amp;IF((B1145=B1144)*(AA1145=AA1144), "same collecting data; ", IF((B1145=B1144)*(Z1144=Z1145),"same locality; ",(IF(COUNTBLANK(L1145)=1,"",$D$2&amp;L1145&amp;$L$3&amp;" "&amp;$D$2))&amp;(IF(COUNTBLANK(M1145)=1,"",$E$2&amp;M1145&amp;$E$2&amp;", "))&amp;(IF(COUNTBLANK(N1145)=1,"",N1145&amp;"; "))&amp;(IF(COUNTBLANK(O1145)=1,"",O1145&amp;"; ")))&amp;(IF(COUNTBLANK(P1145)=1,"",P1145&amp;"; "))&amp;(IF(COUNTBLANK(Q1145)=1,"",Q1145&amp;"; "))&amp;(IF(COUNTBLANK(R1145)=1,"",R1145&amp;"m, "))&amp;IF((COUNTBLANK(S1145)=0)*(S1145&lt;&gt;S1144), S1145&amp;"; ","")&amp;(IF(COUNTBLANK(U1145)=1,"",U1145&amp;"; "))&amp;(IF(COUNTBLANK(T1145)=1,"",IF(COUNTBLANK(F$2)=1,T1145&amp;"; ",T1145&amp;" "&amp;F$2&amp;"; "))))&amp;(IF(COUNTBLANK(V1145)=1,"",V1145&amp;"; "))&amp;IF((COUNTBLANK(C1145)=1),"",C1145)&amp;IF((B1145=B1146)*(K1145=K1146)*(L1145=L1146)*(M1145=M1146),IF(($H$2&lt;&gt;"m")*($H$2&lt;&gt;"Y"), " • ", IF((ISNUMBER(FIND(")",AE1145))), " • ", "")),IF((B1145=B1146)*(K1145=K1146)," • ",". ")))</f>
        <v/>
      </c>
      <c r="AI1145" s="1"/>
    </row>
    <row r="1146" spans="1:35" x14ac:dyDescent="0.25">
      <c r="A1146" s="3" t="str">
        <f t="shared" si="122"/>
        <v/>
      </c>
      <c r="B1146" s="53" t="str">
        <f t="shared" si="120"/>
        <v/>
      </c>
      <c r="C1146" s="57"/>
      <c r="D1146" s="57"/>
      <c r="E1146" s="57"/>
      <c r="F1146" s="57"/>
      <c r="G1146" s="57"/>
      <c r="H1146" s="57"/>
      <c r="I1146" s="57"/>
      <c r="J1146" s="57"/>
      <c r="K1146" s="57"/>
      <c r="L1146" s="57"/>
      <c r="M1146" s="54"/>
      <c r="N1146" s="57"/>
      <c r="O1146" s="58"/>
      <c r="P1146" s="58"/>
      <c r="Q1146" s="58"/>
      <c r="R1146" s="58"/>
      <c r="S1146" s="54"/>
      <c r="T1146" s="57"/>
      <c r="U1146" s="57"/>
      <c r="V1146" s="57"/>
      <c r="W1146" s="57"/>
      <c r="X1146" s="147" t="str">
        <f>IF(COUNTBLANK(D1146)=1,"",IF('order-admin-units'!$I$1&lt;&gt;"y", "", IF(COUNTBLANK(K1146)=1, 'order-admin-units'!$B$1+1, VLOOKUP(K1146, ordercountry, 2))))</f>
        <v/>
      </c>
      <c r="Y1146" s="147" t="str">
        <f>IF(COUNTBLANK(D1146)=1,"",IF('order-admin-units'!$I$1&lt;&gt;"y", "", IF(COUNTBLANK(K1146:L1146)&gt;0, 'order-admin-units'!$B$2+1, VLOOKUP(K1146&amp;"@"&amp;L1146, orderadmin, 2))))</f>
        <v/>
      </c>
      <c r="Z1146" s="147" t="str">
        <f t="shared" si="123"/>
        <v/>
      </c>
      <c r="AA1146" s="147" t="str">
        <f t="shared" si="124"/>
        <v/>
      </c>
      <c r="AB1146" s="147" t="str">
        <f t="shared" si="125"/>
        <v/>
      </c>
      <c r="AC1146" s="147" t="str">
        <f t="shared" si="121"/>
        <v/>
      </c>
      <c r="AD1146" s="11" t="str">
        <f t="shared" si="126"/>
        <v/>
      </c>
      <c r="AE1146" s="11" t="str">
        <f t="array" ref="AE1146">IF(COUNTBLANK(D1146)=1,"",IF(OR($H$2="y",$H$2="m"),IF(AA1146=AA1145,IF(OR(AB1146=$AB$4:$AB1145)=FALSE,AE1145&amp;C1146,AE1145),"("&amp;C1146)&amp;IF(AA1146=AA1147,IF(OR(AB1147=$AB$4:$AB1146)=FALSE,", ",""),") "),""))</f>
        <v/>
      </c>
      <c r="AF1146" s="11" t="str">
        <f t="array" ref="AF1146">IF((COUNTBLANK(D1146)=0)*OR($H$2="y",$H$2="m"),IFERROR(LEFT(C1146, FIND(" ",C1146)-1), C1146),"")</f>
        <v/>
      </c>
      <c r="AG1146" s="11" t="str">
        <f t="array" ref="AG1146">IF(COUNTBLANK(D1146)=1,"",IF(OR($H$2="y",$H$2="m"),IF(AA1146=AA1145,IF(OR(AC1146=$AC$4:$AC1145)=FALSE,AG1145&amp;AF1146,AG1145),"("&amp;AF1146)&amp;IF(AA1146=AA1147,IF(OR(AC1147=$AC$4:$AC1146)=FALSE,", ",""),") "),""))</f>
        <v/>
      </c>
      <c r="AH1146" s="10" t="str">
        <f>IF((COUNTBLANK(D1146)=1),"",IF(D1146=D1145,AH1145,"")&amp;IF(B1145&lt;&gt;B1146,((IF(COUNTBLANK(E1146)=1,$D$3&amp;"Non-type material: "&amp;$D$3,$D$3&amp;INDEX('type-categories'!$A$2:$B$100,MATCH(E1146,'type-categories'!$A$2:$A$100,0),2)&amp;$D$3))),"")&amp;(IF(K1146&lt;&gt;K1145,$C$2&amp;UPPER(K1146)&amp;$C$2&amp;$K$3&amp;" ",(IF(B1146&lt;&gt;B1145,$C$2&amp;UPPER(K1146)&amp;$C$2&amp;$K$3&amp;" ",""))))&amp;IF((AA1146&lt;&gt;AA1147)*($H$2="y"),AD1146&amp;AE1146,IF((AA1146&lt;&gt;AA1147)*($H$2="m"),AD1146&amp;AG1146,IF(($H$2&lt;&gt;"m")*($H$2&lt;&gt;"Y"),(IF(F1146=0,"",F1146&amp;" "&amp;$F$4&amp;" "))&amp;(IF(G1146=0,"",G1146&amp;" "&amp;$G$4&amp;" "))&amp;(IF(H1146=0,"",H1146&amp;" "&amp;H$4&amp;" "))&amp;(IF(I1146=0,"",I1146&amp;" "&amp;$I$4&amp;" "))&amp;(IF(J1146=0,"",J1146&amp;" "&amp;$J$4&amp;" ")),"")))&amp;"; "&amp;IF((B1146=B1145)*(AA1146=AA1145), "same collecting data; ", IF((B1146=B1145)*(Z1145=Z1146),"same locality; ",(IF(COUNTBLANK(L1146)=1,"",$D$2&amp;L1146&amp;$L$3&amp;" "&amp;$D$2))&amp;(IF(COUNTBLANK(M1146)=1,"",$E$2&amp;M1146&amp;$E$2&amp;", "))&amp;(IF(COUNTBLANK(N1146)=1,"",N1146&amp;"; "))&amp;(IF(COUNTBLANK(O1146)=1,"",O1146&amp;"; ")))&amp;(IF(COUNTBLANK(P1146)=1,"",P1146&amp;"; "))&amp;(IF(COUNTBLANK(Q1146)=1,"",Q1146&amp;"; "))&amp;(IF(COUNTBLANK(R1146)=1,"",R1146&amp;"m, "))&amp;IF((COUNTBLANK(S1146)=0)*(S1146&lt;&gt;S1145), S1146&amp;"; ","")&amp;(IF(COUNTBLANK(U1146)=1,"",U1146&amp;"; "))&amp;(IF(COUNTBLANK(T1146)=1,"",IF(COUNTBLANK(F$2)=1,T1146&amp;"; ",T1146&amp;" "&amp;F$2&amp;"; "))))&amp;(IF(COUNTBLANK(V1146)=1,"",V1146&amp;"; "))&amp;IF((COUNTBLANK(C1146)=1),"",C1146)&amp;IF((B1146=B1147)*(K1146=K1147)*(L1146=L1147)*(M1146=M1147),IF(($H$2&lt;&gt;"m")*($H$2&lt;&gt;"Y"), " • ", IF((ISNUMBER(FIND(")",AE1146))), " • ", "")),IF((B1146=B1147)*(K1146=K1147)," • ",". ")))</f>
        <v/>
      </c>
      <c r="AI1146" s="1"/>
    </row>
    <row r="1147" spans="1:35" x14ac:dyDescent="0.25">
      <c r="A1147" s="3" t="str">
        <f t="shared" si="122"/>
        <v/>
      </c>
      <c r="B1147" s="53" t="str">
        <f t="shared" si="120"/>
        <v/>
      </c>
      <c r="C1147" s="57"/>
      <c r="D1147" s="57"/>
      <c r="E1147" s="57"/>
      <c r="F1147" s="57"/>
      <c r="G1147" s="57"/>
      <c r="H1147" s="57"/>
      <c r="I1147" s="57"/>
      <c r="J1147" s="57"/>
      <c r="K1147" s="57"/>
      <c r="L1147" s="57"/>
      <c r="M1147" s="54"/>
      <c r="N1147" s="57"/>
      <c r="O1147" s="58"/>
      <c r="P1147" s="58"/>
      <c r="Q1147" s="58"/>
      <c r="R1147" s="58"/>
      <c r="S1147" s="54"/>
      <c r="T1147" s="57"/>
      <c r="U1147" s="57"/>
      <c r="V1147" s="57"/>
      <c r="W1147" s="57"/>
      <c r="X1147" s="147" t="str">
        <f>IF(COUNTBLANK(D1147)=1,"",IF('order-admin-units'!$I$1&lt;&gt;"y", "", IF(COUNTBLANK(K1147)=1, 'order-admin-units'!$B$1+1, VLOOKUP(K1147, ordercountry, 2))))</f>
        <v/>
      </c>
      <c r="Y1147" s="147" t="str">
        <f>IF(COUNTBLANK(D1147)=1,"",IF('order-admin-units'!$I$1&lt;&gt;"y", "", IF(COUNTBLANK(K1147:L1147)&gt;0, 'order-admin-units'!$B$2+1, VLOOKUP(K1147&amp;"@"&amp;L1147, orderadmin, 2))))</f>
        <v/>
      </c>
      <c r="Z1147" s="147" t="str">
        <f t="shared" si="123"/>
        <v/>
      </c>
      <c r="AA1147" s="147" t="str">
        <f t="shared" si="124"/>
        <v/>
      </c>
      <c r="AB1147" s="147" t="str">
        <f t="shared" si="125"/>
        <v/>
      </c>
      <c r="AC1147" s="147" t="str">
        <f t="shared" si="121"/>
        <v/>
      </c>
      <c r="AD1147" s="11" t="str">
        <f t="shared" si="126"/>
        <v/>
      </c>
      <c r="AE1147" s="11" t="str">
        <f t="array" ref="AE1147">IF(COUNTBLANK(D1147)=1,"",IF(OR($H$2="y",$H$2="m"),IF(AA1147=AA1146,IF(OR(AB1147=$AB$4:$AB1146)=FALSE,AE1146&amp;C1147,AE1146),"("&amp;C1147)&amp;IF(AA1147=AA1148,IF(OR(AB1148=$AB$4:$AB1147)=FALSE,", ",""),") "),""))</f>
        <v/>
      </c>
      <c r="AF1147" s="11" t="str">
        <f t="array" ref="AF1147">IF((COUNTBLANK(D1147)=0)*OR($H$2="y",$H$2="m"),IFERROR(LEFT(C1147, FIND(" ",C1147)-1), C1147),"")</f>
        <v/>
      </c>
      <c r="AG1147" s="11" t="str">
        <f t="array" ref="AG1147">IF(COUNTBLANK(D1147)=1,"",IF(OR($H$2="y",$H$2="m"),IF(AA1147=AA1146,IF(OR(AC1147=$AC$4:$AC1146)=FALSE,AG1146&amp;AF1147,AG1146),"("&amp;AF1147)&amp;IF(AA1147=AA1148,IF(OR(AC1148=$AC$4:$AC1147)=FALSE,", ",""),") "),""))</f>
        <v/>
      </c>
      <c r="AH1147" s="10" t="str">
        <f>IF((COUNTBLANK(D1147)=1),"",IF(D1147=D1146,AH1146,"")&amp;IF(B1146&lt;&gt;B1147,((IF(COUNTBLANK(E1147)=1,$D$3&amp;"Non-type material: "&amp;$D$3,$D$3&amp;INDEX('type-categories'!$A$2:$B$100,MATCH(E1147,'type-categories'!$A$2:$A$100,0),2)&amp;$D$3))),"")&amp;(IF(K1147&lt;&gt;K1146,$C$2&amp;UPPER(K1147)&amp;$C$2&amp;$K$3&amp;" ",(IF(B1147&lt;&gt;B1146,$C$2&amp;UPPER(K1147)&amp;$C$2&amp;$K$3&amp;" ",""))))&amp;IF((AA1147&lt;&gt;AA1148)*($H$2="y"),AD1147&amp;AE1147,IF((AA1147&lt;&gt;AA1148)*($H$2="m"),AD1147&amp;AG1147,IF(($H$2&lt;&gt;"m")*($H$2&lt;&gt;"Y"),(IF(F1147=0,"",F1147&amp;" "&amp;$F$4&amp;" "))&amp;(IF(G1147=0,"",G1147&amp;" "&amp;$G$4&amp;" "))&amp;(IF(H1147=0,"",H1147&amp;" "&amp;H$4&amp;" "))&amp;(IF(I1147=0,"",I1147&amp;" "&amp;$I$4&amp;" "))&amp;(IF(J1147=0,"",J1147&amp;" "&amp;$J$4&amp;" ")),"")))&amp;"; "&amp;IF((B1147=B1146)*(AA1147=AA1146), "same collecting data; ", IF((B1147=B1146)*(Z1146=Z1147),"same locality; ",(IF(COUNTBLANK(L1147)=1,"",$D$2&amp;L1147&amp;$L$3&amp;" "&amp;$D$2))&amp;(IF(COUNTBLANK(M1147)=1,"",$E$2&amp;M1147&amp;$E$2&amp;", "))&amp;(IF(COUNTBLANK(N1147)=1,"",N1147&amp;"; "))&amp;(IF(COUNTBLANK(O1147)=1,"",O1147&amp;"; ")))&amp;(IF(COUNTBLANK(P1147)=1,"",P1147&amp;"; "))&amp;(IF(COUNTBLANK(Q1147)=1,"",Q1147&amp;"; "))&amp;(IF(COUNTBLANK(R1147)=1,"",R1147&amp;"m, "))&amp;IF((COUNTBLANK(S1147)=0)*(S1147&lt;&gt;S1146), S1147&amp;"; ","")&amp;(IF(COUNTBLANK(U1147)=1,"",U1147&amp;"; "))&amp;(IF(COUNTBLANK(T1147)=1,"",IF(COUNTBLANK(F$2)=1,T1147&amp;"; ",T1147&amp;" "&amp;F$2&amp;"; "))))&amp;(IF(COUNTBLANK(V1147)=1,"",V1147&amp;"; "))&amp;IF((COUNTBLANK(C1147)=1),"",C1147)&amp;IF((B1147=B1148)*(K1147=K1148)*(L1147=L1148)*(M1147=M1148),IF(($H$2&lt;&gt;"m")*($H$2&lt;&gt;"Y"), " • ", IF((ISNUMBER(FIND(")",AE1147))), " • ", "")),IF((B1147=B1148)*(K1147=K1148)," • ",". ")))</f>
        <v/>
      </c>
      <c r="AI1147" s="1"/>
    </row>
    <row r="1148" spans="1:35" x14ac:dyDescent="0.25">
      <c r="A1148" s="3" t="str">
        <f t="shared" si="122"/>
        <v/>
      </c>
      <c r="B1148" s="53" t="str">
        <f t="shared" si="120"/>
        <v/>
      </c>
      <c r="C1148" s="57"/>
      <c r="D1148" s="57"/>
      <c r="E1148" s="57"/>
      <c r="F1148" s="57"/>
      <c r="G1148" s="57"/>
      <c r="H1148" s="57"/>
      <c r="I1148" s="57"/>
      <c r="J1148" s="57"/>
      <c r="K1148" s="57"/>
      <c r="L1148" s="57"/>
      <c r="M1148" s="54"/>
      <c r="N1148" s="57"/>
      <c r="O1148" s="58"/>
      <c r="P1148" s="58"/>
      <c r="Q1148" s="58"/>
      <c r="R1148" s="58"/>
      <c r="S1148" s="54"/>
      <c r="T1148" s="57"/>
      <c r="U1148" s="57"/>
      <c r="V1148" s="57"/>
      <c r="W1148" s="57"/>
      <c r="X1148" s="147" t="str">
        <f>IF(COUNTBLANK(D1148)=1,"",IF('order-admin-units'!$I$1&lt;&gt;"y", "", IF(COUNTBLANK(K1148)=1, 'order-admin-units'!$B$1+1, VLOOKUP(K1148, ordercountry, 2))))</f>
        <v/>
      </c>
      <c r="Y1148" s="147" t="str">
        <f>IF(COUNTBLANK(D1148)=1,"",IF('order-admin-units'!$I$1&lt;&gt;"y", "", IF(COUNTBLANK(K1148:L1148)&gt;0, 'order-admin-units'!$B$2+1, VLOOKUP(K1148&amp;"@"&amp;L1148, orderadmin, 2))))</f>
        <v/>
      </c>
      <c r="Z1148" s="147" t="str">
        <f t="shared" si="123"/>
        <v/>
      </c>
      <c r="AA1148" s="147" t="str">
        <f t="shared" si="124"/>
        <v/>
      </c>
      <c r="AB1148" s="147" t="str">
        <f t="shared" si="125"/>
        <v/>
      </c>
      <c r="AC1148" s="147" t="str">
        <f t="shared" si="121"/>
        <v/>
      </c>
      <c r="AD1148" s="11" t="str">
        <f t="shared" si="126"/>
        <v/>
      </c>
      <c r="AE1148" s="11" t="str">
        <f t="array" ref="AE1148">IF(COUNTBLANK(D1148)=1,"",IF(OR($H$2="y",$H$2="m"),IF(AA1148=AA1147,IF(OR(AB1148=$AB$4:$AB1147)=FALSE,AE1147&amp;C1148,AE1147),"("&amp;C1148)&amp;IF(AA1148=AA1149,IF(OR(AB1149=$AB$4:$AB1148)=FALSE,", ",""),") "),""))</f>
        <v/>
      </c>
      <c r="AF1148" s="11" t="str">
        <f t="array" ref="AF1148">IF((COUNTBLANK(D1148)=0)*OR($H$2="y",$H$2="m"),IFERROR(LEFT(C1148, FIND(" ",C1148)-1), C1148),"")</f>
        <v/>
      </c>
      <c r="AG1148" s="11" t="str">
        <f t="array" ref="AG1148">IF(COUNTBLANK(D1148)=1,"",IF(OR($H$2="y",$H$2="m"),IF(AA1148=AA1147,IF(OR(AC1148=$AC$4:$AC1147)=FALSE,AG1147&amp;AF1148,AG1147),"("&amp;AF1148)&amp;IF(AA1148=AA1149,IF(OR(AC1149=$AC$4:$AC1148)=FALSE,", ",""),") "),""))</f>
        <v/>
      </c>
      <c r="AH1148" s="10" t="str">
        <f>IF((COUNTBLANK(D1148)=1),"",IF(D1148=D1147,AH1147,"")&amp;IF(B1147&lt;&gt;B1148,((IF(COUNTBLANK(E1148)=1,$D$3&amp;"Non-type material: "&amp;$D$3,$D$3&amp;INDEX('type-categories'!$A$2:$B$100,MATCH(E1148,'type-categories'!$A$2:$A$100,0),2)&amp;$D$3))),"")&amp;(IF(K1148&lt;&gt;K1147,$C$2&amp;UPPER(K1148)&amp;$C$2&amp;$K$3&amp;" ",(IF(B1148&lt;&gt;B1147,$C$2&amp;UPPER(K1148)&amp;$C$2&amp;$K$3&amp;" ",""))))&amp;IF((AA1148&lt;&gt;AA1149)*($H$2="y"),AD1148&amp;AE1148,IF((AA1148&lt;&gt;AA1149)*($H$2="m"),AD1148&amp;AG1148,IF(($H$2&lt;&gt;"m")*($H$2&lt;&gt;"Y"),(IF(F1148=0,"",F1148&amp;" "&amp;$F$4&amp;" "))&amp;(IF(G1148=0,"",G1148&amp;" "&amp;$G$4&amp;" "))&amp;(IF(H1148=0,"",H1148&amp;" "&amp;H$4&amp;" "))&amp;(IF(I1148=0,"",I1148&amp;" "&amp;$I$4&amp;" "))&amp;(IF(J1148=0,"",J1148&amp;" "&amp;$J$4&amp;" ")),"")))&amp;"; "&amp;IF((B1148=B1147)*(AA1148=AA1147), "same collecting data; ", IF((B1148=B1147)*(Z1147=Z1148),"same locality; ",(IF(COUNTBLANK(L1148)=1,"",$D$2&amp;L1148&amp;$L$3&amp;" "&amp;$D$2))&amp;(IF(COUNTBLANK(M1148)=1,"",$E$2&amp;M1148&amp;$E$2&amp;", "))&amp;(IF(COUNTBLANK(N1148)=1,"",N1148&amp;"; "))&amp;(IF(COUNTBLANK(O1148)=1,"",O1148&amp;"; ")))&amp;(IF(COUNTBLANK(P1148)=1,"",P1148&amp;"; "))&amp;(IF(COUNTBLANK(Q1148)=1,"",Q1148&amp;"; "))&amp;(IF(COUNTBLANK(R1148)=1,"",R1148&amp;"m, "))&amp;IF((COUNTBLANK(S1148)=0)*(S1148&lt;&gt;S1147), S1148&amp;"; ","")&amp;(IF(COUNTBLANK(U1148)=1,"",U1148&amp;"; "))&amp;(IF(COUNTBLANK(T1148)=1,"",IF(COUNTBLANK(F$2)=1,T1148&amp;"; ",T1148&amp;" "&amp;F$2&amp;"; "))))&amp;(IF(COUNTBLANK(V1148)=1,"",V1148&amp;"; "))&amp;IF((COUNTBLANK(C1148)=1),"",C1148)&amp;IF((B1148=B1149)*(K1148=K1149)*(L1148=L1149)*(M1148=M1149),IF(($H$2&lt;&gt;"m")*($H$2&lt;&gt;"Y"), " • ", IF((ISNUMBER(FIND(")",AE1148))), " • ", "")),IF((B1148=B1149)*(K1148=K1149)," • ",". ")))</f>
        <v/>
      </c>
      <c r="AI1148" s="1"/>
    </row>
    <row r="1149" spans="1:35" x14ac:dyDescent="0.25">
      <c r="A1149" s="3" t="str">
        <f t="shared" si="122"/>
        <v/>
      </c>
      <c r="B1149" s="53" t="str">
        <f t="shared" si="120"/>
        <v/>
      </c>
      <c r="C1149" s="57"/>
      <c r="D1149" s="57"/>
      <c r="E1149" s="57"/>
      <c r="F1149" s="57"/>
      <c r="G1149" s="57"/>
      <c r="H1149" s="57"/>
      <c r="I1149" s="57"/>
      <c r="J1149" s="57"/>
      <c r="K1149" s="57"/>
      <c r="L1149" s="57"/>
      <c r="M1149" s="54"/>
      <c r="N1149" s="57"/>
      <c r="O1149" s="58"/>
      <c r="P1149" s="58"/>
      <c r="Q1149" s="58"/>
      <c r="R1149" s="58"/>
      <c r="S1149" s="54"/>
      <c r="T1149" s="57"/>
      <c r="U1149" s="57"/>
      <c r="V1149" s="57"/>
      <c r="W1149" s="57"/>
      <c r="X1149" s="147" t="str">
        <f>IF(COUNTBLANK(D1149)=1,"",IF('order-admin-units'!$I$1&lt;&gt;"y", "", IF(COUNTBLANK(K1149)=1, 'order-admin-units'!$B$1+1, VLOOKUP(K1149, ordercountry, 2))))</f>
        <v/>
      </c>
      <c r="Y1149" s="147" t="str">
        <f>IF(COUNTBLANK(D1149)=1,"",IF('order-admin-units'!$I$1&lt;&gt;"y", "", IF(COUNTBLANK(K1149:L1149)&gt;0, 'order-admin-units'!$B$2+1, VLOOKUP(K1149&amp;"@"&amp;L1149, orderadmin, 2))))</f>
        <v/>
      </c>
      <c r="Z1149" s="147" t="str">
        <f t="shared" si="123"/>
        <v/>
      </c>
      <c r="AA1149" s="147" t="str">
        <f t="shared" si="124"/>
        <v/>
      </c>
      <c r="AB1149" s="147" t="str">
        <f t="shared" si="125"/>
        <v/>
      </c>
      <c r="AC1149" s="147" t="str">
        <f t="shared" si="121"/>
        <v/>
      </c>
      <c r="AD1149" s="11" t="str">
        <f t="shared" si="126"/>
        <v/>
      </c>
      <c r="AE1149" s="11" t="str">
        <f t="array" ref="AE1149">IF(COUNTBLANK(D1149)=1,"",IF(OR($H$2="y",$H$2="m"),IF(AA1149=AA1148,IF(OR(AB1149=$AB$4:$AB1148)=FALSE,AE1148&amp;C1149,AE1148),"("&amp;C1149)&amp;IF(AA1149=AA1150,IF(OR(AB1150=$AB$4:$AB1149)=FALSE,", ",""),") "),""))</f>
        <v/>
      </c>
      <c r="AF1149" s="11" t="str">
        <f t="array" ref="AF1149">IF((COUNTBLANK(D1149)=0)*OR($H$2="y",$H$2="m"),IFERROR(LEFT(C1149, FIND(" ",C1149)-1), C1149),"")</f>
        <v/>
      </c>
      <c r="AG1149" s="11" t="str">
        <f t="array" ref="AG1149">IF(COUNTBLANK(D1149)=1,"",IF(OR($H$2="y",$H$2="m"),IF(AA1149=AA1148,IF(OR(AC1149=$AC$4:$AC1148)=FALSE,AG1148&amp;AF1149,AG1148),"("&amp;AF1149)&amp;IF(AA1149=AA1150,IF(OR(AC1150=$AC$4:$AC1149)=FALSE,", ",""),") "),""))</f>
        <v/>
      </c>
      <c r="AH1149" s="10" t="str">
        <f>IF((COUNTBLANK(D1149)=1),"",IF(D1149=D1148,AH1148,"")&amp;IF(B1148&lt;&gt;B1149,((IF(COUNTBLANK(E1149)=1,$D$3&amp;"Non-type material: "&amp;$D$3,$D$3&amp;INDEX('type-categories'!$A$2:$B$100,MATCH(E1149,'type-categories'!$A$2:$A$100,0),2)&amp;$D$3))),"")&amp;(IF(K1149&lt;&gt;K1148,$C$2&amp;UPPER(K1149)&amp;$C$2&amp;$K$3&amp;" ",(IF(B1149&lt;&gt;B1148,$C$2&amp;UPPER(K1149)&amp;$C$2&amp;$K$3&amp;" ",""))))&amp;IF((AA1149&lt;&gt;AA1150)*($H$2="y"),AD1149&amp;AE1149,IF((AA1149&lt;&gt;AA1150)*($H$2="m"),AD1149&amp;AG1149,IF(($H$2&lt;&gt;"m")*($H$2&lt;&gt;"Y"),(IF(F1149=0,"",F1149&amp;" "&amp;$F$4&amp;" "))&amp;(IF(G1149=0,"",G1149&amp;" "&amp;$G$4&amp;" "))&amp;(IF(H1149=0,"",H1149&amp;" "&amp;H$4&amp;" "))&amp;(IF(I1149=0,"",I1149&amp;" "&amp;$I$4&amp;" "))&amp;(IF(J1149=0,"",J1149&amp;" "&amp;$J$4&amp;" ")),"")))&amp;"; "&amp;IF((B1149=B1148)*(AA1149=AA1148), "same collecting data; ", IF((B1149=B1148)*(Z1148=Z1149),"same locality; ",(IF(COUNTBLANK(L1149)=1,"",$D$2&amp;L1149&amp;$L$3&amp;" "&amp;$D$2))&amp;(IF(COUNTBLANK(M1149)=1,"",$E$2&amp;M1149&amp;$E$2&amp;", "))&amp;(IF(COUNTBLANK(N1149)=1,"",N1149&amp;"; "))&amp;(IF(COUNTBLANK(O1149)=1,"",O1149&amp;"; ")))&amp;(IF(COUNTBLANK(P1149)=1,"",P1149&amp;"; "))&amp;(IF(COUNTBLANK(Q1149)=1,"",Q1149&amp;"; "))&amp;(IF(COUNTBLANK(R1149)=1,"",R1149&amp;"m, "))&amp;IF((COUNTBLANK(S1149)=0)*(S1149&lt;&gt;S1148), S1149&amp;"; ","")&amp;(IF(COUNTBLANK(U1149)=1,"",U1149&amp;"; "))&amp;(IF(COUNTBLANK(T1149)=1,"",IF(COUNTBLANK(F$2)=1,T1149&amp;"; ",T1149&amp;" "&amp;F$2&amp;"; "))))&amp;(IF(COUNTBLANK(V1149)=1,"",V1149&amp;"; "))&amp;IF((COUNTBLANK(C1149)=1),"",C1149)&amp;IF((B1149=B1150)*(K1149=K1150)*(L1149=L1150)*(M1149=M1150),IF(($H$2&lt;&gt;"m")*($H$2&lt;&gt;"Y"), " • ", IF((ISNUMBER(FIND(")",AE1149))), " • ", "")),IF((B1149=B1150)*(K1149=K1150)," • ",". ")))</f>
        <v/>
      </c>
      <c r="AI1149" s="1"/>
    </row>
    <row r="1150" spans="1:35" x14ac:dyDescent="0.25">
      <c r="A1150" s="3" t="str">
        <f t="shared" si="122"/>
        <v/>
      </c>
      <c r="B1150" s="53" t="str">
        <f t="shared" si="120"/>
        <v/>
      </c>
      <c r="C1150" s="57"/>
      <c r="D1150" s="57"/>
      <c r="E1150" s="57"/>
      <c r="F1150" s="57"/>
      <c r="G1150" s="57"/>
      <c r="H1150" s="57"/>
      <c r="I1150" s="57"/>
      <c r="J1150" s="57"/>
      <c r="K1150" s="57"/>
      <c r="L1150" s="57"/>
      <c r="M1150" s="54"/>
      <c r="N1150" s="57"/>
      <c r="O1150" s="58"/>
      <c r="P1150" s="58"/>
      <c r="Q1150" s="58"/>
      <c r="R1150" s="58"/>
      <c r="S1150" s="54"/>
      <c r="T1150" s="57"/>
      <c r="U1150" s="57"/>
      <c r="V1150" s="57"/>
      <c r="W1150" s="57"/>
      <c r="X1150" s="147" t="str">
        <f>IF(COUNTBLANK(D1150)=1,"",IF('order-admin-units'!$I$1&lt;&gt;"y", "", IF(COUNTBLANK(K1150)=1, 'order-admin-units'!$B$1+1, VLOOKUP(K1150, ordercountry, 2))))</f>
        <v/>
      </c>
      <c r="Y1150" s="147" t="str">
        <f>IF(COUNTBLANK(D1150)=1,"",IF('order-admin-units'!$I$1&lt;&gt;"y", "", IF(COUNTBLANK(K1150:L1150)&gt;0, 'order-admin-units'!$B$2+1, VLOOKUP(K1150&amp;"@"&amp;L1150, orderadmin, 2))))</f>
        <v/>
      </c>
      <c r="Z1150" s="147" t="str">
        <f t="shared" si="123"/>
        <v/>
      </c>
      <c r="AA1150" s="147" t="str">
        <f t="shared" si="124"/>
        <v/>
      </c>
      <c r="AB1150" s="147" t="str">
        <f t="shared" si="125"/>
        <v/>
      </c>
      <c r="AC1150" s="147" t="str">
        <f t="shared" si="121"/>
        <v/>
      </c>
      <c r="AD1150" s="11" t="str">
        <f t="shared" si="126"/>
        <v/>
      </c>
      <c r="AE1150" s="11" t="str">
        <f t="array" ref="AE1150">IF(COUNTBLANK(D1150)=1,"",IF(OR($H$2="y",$H$2="m"),IF(AA1150=AA1149,IF(OR(AB1150=$AB$4:$AB1149)=FALSE,AE1149&amp;C1150,AE1149),"("&amp;C1150)&amp;IF(AA1150=AA1151,IF(OR(AB1151=$AB$4:$AB1150)=FALSE,", ",""),") "),""))</f>
        <v/>
      </c>
      <c r="AF1150" s="11" t="str">
        <f t="array" ref="AF1150">IF((COUNTBLANK(D1150)=0)*OR($H$2="y",$H$2="m"),IFERROR(LEFT(C1150, FIND(" ",C1150)-1), C1150),"")</f>
        <v/>
      </c>
      <c r="AG1150" s="11" t="str">
        <f t="array" ref="AG1150">IF(COUNTBLANK(D1150)=1,"",IF(OR($H$2="y",$H$2="m"),IF(AA1150=AA1149,IF(OR(AC1150=$AC$4:$AC1149)=FALSE,AG1149&amp;AF1150,AG1149),"("&amp;AF1150)&amp;IF(AA1150=AA1151,IF(OR(AC1151=$AC$4:$AC1150)=FALSE,", ",""),") "),""))</f>
        <v/>
      </c>
      <c r="AH1150" s="10" t="str">
        <f>IF((COUNTBLANK(D1150)=1),"",IF(D1150=D1149,AH1149,"")&amp;IF(B1149&lt;&gt;B1150,((IF(COUNTBLANK(E1150)=1,$D$3&amp;"Non-type material: "&amp;$D$3,$D$3&amp;INDEX('type-categories'!$A$2:$B$100,MATCH(E1150,'type-categories'!$A$2:$A$100,0),2)&amp;$D$3))),"")&amp;(IF(K1150&lt;&gt;K1149,$C$2&amp;UPPER(K1150)&amp;$C$2&amp;$K$3&amp;" ",(IF(B1150&lt;&gt;B1149,$C$2&amp;UPPER(K1150)&amp;$C$2&amp;$K$3&amp;" ",""))))&amp;IF((AA1150&lt;&gt;AA1151)*($H$2="y"),AD1150&amp;AE1150,IF((AA1150&lt;&gt;AA1151)*($H$2="m"),AD1150&amp;AG1150,IF(($H$2&lt;&gt;"m")*($H$2&lt;&gt;"Y"),(IF(F1150=0,"",F1150&amp;" "&amp;$F$4&amp;" "))&amp;(IF(G1150=0,"",G1150&amp;" "&amp;$G$4&amp;" "))&amp;(IF(H1150=0,"",H1150&amp;" "&amp;H$4&amp;" "))&amp;(IF(I1150=0,"",I1150&amp;" "&amp;$I$4&amp;" "))&amp;(IF(J1150=0,"",J1150&amp;" "&amp;$J$4&amp;" ")),"")))&amp;"; "&amp;IF((B1150=B1149)*(AA1150=AA1149), "same collecting data; ", IF((B1150=B1149)*(Z1149=Z1150),"same locality; ",(IF(COUNTBLANK(L1150)=1,"",$D$2&amp;L1150&amp;$L$3&amp;" "&amp;$D$2))&amp;(IF(COUNTBLANK(M1150)=1,"",$E$2&amp;M1150&amp;$E$2&amp;", "))&amp;(IF(COUNTBLANK(N1150)=1,"",N1150&amp;"; "))&amp;(IF(COUNTBLANK(O1150)=1,"",O1150&amp;"; ")))&amp;(IF(COUNTBLANK(P1150)=1,"",P1150&amp;"; "))&amp;(IF(COUNTBLANK(Q1150)=1,"",Q1150&amp;"; "))&amp;(IF(COUNTBLANK(R1150)=1,"",R1150&amp;"m, "))&amp;IF((COUNTBLANK(S1150)=0)*(S1150&lt;&gt;S1149), S1150&amp;"; ","")&amp;(IF(COUNTBLANK(U1150)=1,"",U1150&amp;"; "))&amp;(IF(COUNTBLANK(T1150)=1,"",IF(COUNTBLANK(F$2)=1,T1150&amp;"; ",T1150&amp;" "&amp;F$2&amp;"; "))))&amp;(IF(COUNTBLANK(V1150)=1,"",V1150&amp;"; "))&amp;IF((COUNTBLANK(C1150)=1),"",C1150)&amp;IF((B1150=B1151)*(K1150=K1151)*(L1150=L1151)*(M1150=M1151),IF(($H$2&lt;&gt;"m")*($H$2&lt;&gt;"Y"), " • ", IF((ISNUMBER(FIND(")",AE1150))), " • ", "")),IF((B1150=B1151)*(K1150=K1151)," • ",". ")))</f>
        <v/>
      </c>
      <c r="AI1150" s="1"/>
    </row>
    <row r="1151" spans="1:35" x14ac:dyDescent="0.25">
      <c r="A1151" s="3" t="str">
        <f t="shared" si="122"/>
        <v/>
      </c>
      <c r="B1151" s="53" t="str">
        <f t="shared" si="120"/>
        <v/>
      </c>
      <c r="C1151" s="57"/>
      <c r="D1151" s="57"/>
      <c r="E1151" s="57"/>
      <c r="F1151" s="57"/>
      <c r="G1151" s="57"/>
      <c r="H1151" s="57"/>
      <c r="I1151" s="57"/>
      <c r="J1151" s="57"/>
      <c r="K1151" s="57"/>
      <c r="L1151" s="57"/>
      <c r="M1151" s="54"/>
      <c r="N1151" s="57"/>
      <c r="O1151" s="58"/>
      <c r="P1151" s="58"/>
      <c r="Q1151" s="58"/>
      <c r="R1151" s="58"/>
      <c r="S1151" s="54"/>
      <c r="T1151" s="57"/>
      <c r="U1151" s="57"/>
      <c r="V1151" s="57"/>
      <c r="W1151" s="57"/>
      <c r="X1151" s="147" t="str">
        <f>IF(COUNTBLANK(D1151)=1,"",IF('order-admin-units'!$I$1&lt;&gt;"y", "", IF(COUNTBLANK(K1151)=1, 'order-admin-units'!$B$1+1, VLOOKUP(K1151, ordercountry, 2))))</f>
        <v/>
      </c>
      <c r="Y1151" s="147" t="str">
        <f>IF(COUNTBLANK(D1151)=1,"",IF('order-admin-units'!$I$1&lt;&gt;"y", "", IF(COUNTBLANK(K1151:L1151)&gt;0, 'order-admin-units'!$B$2+1, VLOOKUP(K1151&amp;"@"&amp;L1151, orderadmin, 2))))</f>
        <v/>
      </c>
      <c r="Z1151" s="147" t="str">
        <f t="shared" si="123"/>
        <v/>
      </c>
      <c r="AA1151" s="147" t="str">
        <f t="shared" si="124"/>
        <v/>
      </c>
      <c r="AB1151" s="147" t="str">
        <f t="shared" si="125"/>
        <v/>
      </c>
      <c r="AC1151" s="147" t="str">
        <f t="shared" si="121"/>
        <v/>
      </c>
      <c r="AD1151" s="11" t="str">
        <f t="shared" si="126"/>
        <v/>
      </c>
      <c r="AE1151" s="11" t="str">
        <f t="array" ref="AE1151">IF(COUNTBLANK(D1151)=1,"",IF(OR($H$2="y",$H$2="m"),IF(AA1151=AA1150,IF(OR(AB1151=$AB$4:$AB1150)=FALSE,AE1150&amp;C1151,AE1150),"("&amp;C1151)&amp;IF(AA1151=AA1152,IF(OR(AB1152=$AB$4:$AB1151)=FALSE,", ",""),") "),""))</f>
        <v/>
      </c>
      <c r="AF1151" s="11" t="str">
        <f t="array" ref="AF1151">IF((COUNTBLANK(D1151)=0)*OR($H$2="y",$H$2="m"),IFERROR(LEFT(C1151, FIND(" ",C1151)-1), C1151),"")</f>
        <v/>
      </c>
      <c r="AG1151" s="11" t="str">
        <f t="array" ref="AG1151">IF(COUNTBLANK(D1151)=1,"",IF(OR($H$2="y",$H$2="m"),IF(AA1151=AA1150,IF(OR(AC1151=$AC$4:$AC1150)=FALSE,AG1150&amp;AF1151,AG1150),"("&amp;AF1151)&amp;IF(AA1151=AA1152,IF(OR(AC1152=$AC$4:$AC1151)=FALSE,", ",""),") "),""))</f>
        <v/>
      </c>
      <c r="AH1151" s="10" t="str">
        <f>IF((COUNTBLANK(D1151)=1),"",IF(D1151=D1150,AH1150,"")&amp;IF(B1150&lt;&gt;B1151,((IF(COUNTBLANK(E1151)=1,$D$3&amp;"Non-type material: "&amp;$D$3,$D$3&amp;INDEX('type-categories'!$A$2:$B$100,MATCH(E1151,'type-categories'!$A$2:$A$100,0),2)&amp;$D$3))),"")&amp;(IF(K1151&lt;&gt;K1150,$C$2&amp;UPPER(K1151)&amp;$C$2&amp;$K$3&amp;" ",(IF(B1151&lt;&gt;B1150,$C$2&amp;UPPER(K1151)&amp;$C$2&amp;$K$3&amp;" ",""))))&amp;IF((AA1151&lt;&gt;AA1152)*($H$2="y"),AD1151&amp;AE1151,IF((AA1151&lt;&gt;AA1152)*($H$2="m"),AD1151&amp;AG1151,IF(($H$2&lt;&gt;"m")*($H$2&lt;&gt;"Y"),(IF(F1151=0,"",F1151&amp;" "&amp;$F$4&amp;" "))&amp;(IF(G1151=0,"",G1151&amp;" "&amp;$G$4&amp;" "))&amp;(IF(H1151=0,"",H1151&amp;" "&amp;H$4&amp;" "))&amp;(IF(I1151=0,"",I1151&amp;" "&amp;$I$4&amp;" "))&amp;(IF(J1151=0,"",J1151&amp;" "&amp;$J$4&amp;" ")),"")))&amp;"; "&amp;IF((B1151=B1150)*(AA1151=AA1150), "same collecting data; ", IF((B1151=B1150)*(Z1150=Z1151),"same locality; ",(IF(COUNTBLANK(L1151)=1,"",$D$2&amp;L1151&amp;$L$3&amp;" "&amp;$D$2))&amp;(IF(COUNTBLANK(M1151)=1,"",$E$2&amp;M1151&amp;$E$2&amp;", "))&amp;(IF(COUNTBLANK(N1151)=1,"",N1151&amp;"; "))&amp;(IF(COUNTBLANK(O1151)=1,"",O1151&amp;"; ")))&amp;(IF(COUNTBLANK(P1151)=1,"",P1151&amp;"; "))&amp;(IF(COUNTBLANK(Q1151)=1,"",Q1151&amp;"; "))&amp;(IF(COUNTBLANK(R1151)=1,"",R1151&amp;"m, "))&amp;IF((COUNTBLANK(S1151)=0)*(S1151&lt;&gt;S1150), S1151&amp;"; ","")&amp;(IF(COUNTBLANK(U1151)=1,"",U1151&amp;"; "))&amp;(IF(COUNTBLANK(T1151)=1,"",IF(COUNTBLANK(F$2)=1,T1151&amp;"; ",T1151&amp;" "&amp;F$2&amp;"; "))))&amp;(IF(COUNTBLANK(V1151)=1,"",V1151&amp;"; "))&amp;IF((COUNTBLANK(C1151)=1),"",C1151)&amp;IF((B1151=B1152)*(K1151=K1152)*(L1151=L1152)*(M1151=M1152),IF(($H$2&lt;&gt;"m")*($H$2&lt;&gt;"Y"), " • ", IF((ISNUMBER(FIND(")",AE1151))), " • ", "")),IF((B1151=B1152)*(K1151=K1152)," • ",". ")))</f>
        <v/>
      </c>
      <c r="AI1151" s="1"/>
    </row>
    <row r="1152" spans="1:35" x14ac:dyDescent="0.25">
      <c r="A1152" s="3" t="str">
        <f t="shared" si="122"/>
        <v/>
      </c>
      <c r="B1152" s="53" t="str">
        <f t="shared" si="120"/>
        <v/>
      </c>
      <c r="C1152" s="57"/>
      <c r="D1152" s="57"/>
      <c r="E1152" s="57"/>
      <c r="F1152" s="57"/>
      <c r="G1152" s="57"/>
      <c r="H1152" s="57"/>
      <c r="I1152" s="57"/>
      <c r="J1152" s="57"/>
      <c r="K1152" s="57"/>
      <c r="L1152" s="57"/>
      <c r="M1152" s="54"/>
      <c r="N1152" s="57"/>
      <c r="O1152" s="58"/>
      <c r="P1152" s="58"/>
      <c r="Q1152" s="58"/>
      <c r="R1152" s="58"/>
      <c r="S1152" s="54"/>
      <c r="T1152" s="57"/>
      <c r="U1152" s="57"/>
      <c r="V1152" s="57"/>
      <c r="W1152" s="57"/>
      <c r="X1152" s="147" t="str">
        <f>IF(COUNTBLANK(D1152)=1,"",IF('order-admin-units'!$I$1&lt;&gt;"y", "", IF(COUNTBLANK(K1152)=1, 'order-admin-units'!$B$1+1, VLOOKUP(K1152, ordercountry, 2))))</f>
        <v/>
      </c>
      <c r="Y1152" s="147" t="str">
        <f>IF(COUNTBLANK(D1152)=1,"",IF('order-admin-units'!$I$1&lt;&gt;"y", "", IF(COUNTBLANK(K1152:L1152)&gt;0, 'order-admin-units'!$B$2+1, VLOOKUP(K1152&amp;"@"&amp;L1152, orderadmin, 2))))</f>
        <v/>
      </c>
      <c r="Z1152" s="147" t="str">
        <f t="shared" si="123"/>
        <v/>
      </c>
      <c r="AA1152" s="147" t="str">
        <f t="shared" si="124"/>
        <v/>
      </c>
      <c r="AB1152" s="147" t="str">
        <f t="shared" si="125"/>
        <v/>
      </c>
      <c r="AC1152" s="147" t="str">
        <f t="shared" si="121"/>
        <v/>
      </c>
      <c r="AD1152" s="11" t="str">
        <f t="shared" si="126"/>
        <v/>
      </c>
      <c r="AE1152" s="11" t="str">
        <f t="array" ref="AE1152">IF(COUNTBLANK(D1152)=1,"",IF(OR($H$2="y",$H$2="m"),IF(AA1152=AA1151,IF(OR(AB1152=$AB$4:$AB1151)=FALSE,AE1151&amp;C1152,AE1151),"("&amp;C1152)&amp;IF(AA1152=AA1153,IF(OR(AB1153=$AB$4:$AB1152)=FALSE,", ",""),") "),""))</f>
        <v/>
      </c>
      <c r="AF1152" s="11" t="str">
        <f t="array" ref="AF1152">IF((COUNTBLANK(D1152)=0)*OR($H$2="y",$H$2="m"),IFERROR(LEFT(C1152, FIND(" ",C1152)-1), C1152),"")</f>
        <v/>
      </c>
      <c r="AG1152" s="11" t="str">
        <f t="array" ref="AG1152">IF(COUNTBLANK(D1152)=1,"",IF(OR($H$2="y",$H$2="m"),IF(AA1152=AA1151,IF(OR(AC1152=$AC$4:$AC1151)=FALSE,AG1151&amp;AF1152,AG1151),"("&amp;AF1152)&amp;IF(AA1152=AA1153,IF(OR(AC1153=$AC$4:$AC1152)=FALSE,", ",""),") "),""))</f>
        <v/>
      </c>
      <c r="AH1152" s="10" t="str">
        <f>IF((COUNTBLANK(D1152)=1),"",IF(D1152=D1151,AH1151,"")&amp;IF(B1151&lt;&gt;B1152,((IF(COUNTBLANK(E1152)=1,$D$3&amp;"Non-type material: "&amp;$D$3,$D$3&amp;INDEX('type-categories'!$A$2:$B$100,MATCH(E1152,'type-categories'!$A$2:$A$100,0),2)&amp;$D$3))),"")&amp;(IF(K1152&lt;&gt;K1151,$C$2&amp;UPPER(K1152)&amp;$C$2&amp;$K$3&amp;" ",(IF(B1152&lt;&gt;B1151,$C$2&amp;UPPER(K1152)&amp;$C$2&amp;$K$3&amp;" ",""))))&amp;IF((AA1152&lt;&gt;AA1153)*($H$2="y"),AD1152&amp;AE1152,IF((AA1152&lt;&gt;AA1153)*($H$2="m"),AD1152&amp;AG1152,IF(($H$2&lt;&gt;"m")*($H$2&lt;&gt;"Y"),(IF(F1152=0,"",F1152&amp;" "&amp;$F$4&amp;" "))&amp;(IF(G1152=0,"",G1152&amp;" "&amp;$G$4&amp;" "))&amp;(IF(H1152=0,"",H1152&amp;" "&amp;H$4&amp;" "))&amp;(IF(I1152=0,"",I1152&amp;" "&amp;$I$4&amp;" "))&amp;(IF(J1152=0,"",J1152&amp;" "&amp;$J$4&amp;" ")),"")))&amp;"; "&amp;IF((B1152=B1151)*(AA1152=AA1151), "same collecting data; ", IF((B1152=B1151)*(Z1151=Z1152),"same locality; ",(IF(COUNTBLANK(L1152)=1,"",$D$2&amp;L1152&amp;$L$3&amp;" "&amp;$D$2))&amp;(IF(COUNTBLANK(M1152)=1,"",$E$2&amp;M1152&amp;$E$2&amp;", "))&amp;(IF(COUNTBLANK(N1152)=1,"",N1152&amp;"; "))&amp;(IF(COUNTBLANK(O1152)=1,"",O1152&amp;"; ")))&amp;(IF(COUNTBLANK(P1152)=1,"",P1152&amp;"; "))&amp;(IF(COUNTBLANK(Q1152)=1,"",Q1152&amp;"; "))&amp;(IF(COUNTBLANK(R1152)=1,"",R1152&amp;"m, "))&amp;IF((COUNTBLANK(S1152)=0)*(S1152&lt;&gt;S1151), S1152&amp;"; ","")&amp;(IF(COUNTBLANK(U1152)=1,"",U1152&amp;"; "))&amp;(IF(COUNTBLANK(T1152)=1,"",IF(COUNTBLANK(F$2)=1,T1152&amp;"; ",T1152&amp;" "&amp;F$2&amp;"; "))))&amp;(IF(COUNTBLANK(V1152)=1,"",V1152&amp;"; "))&amp;IF((COUNTBLANK(C1152)=1),"",C1152)&amp;IF((B1152=B1153)*(K1152=K1153)*(L1152=L1153)*(M1152=M1153),IF(($H$2&lt;&gt;"m")*($H$2&lt;&gt;"Y"), " • ", IF((ISNUMBER(FIND(")",AE1152))), " • ", "")),IF((B1152=B1153)*(K1152=K1153)," • ",". ")))</f>
        <v/>
      </c>
      <c r="AI1152" s="1"/>
    </row>
    <row r="1153" spans="1:35" x14ac:dyDescent="0.25">
      <c r="A1153" s="3" t="str">
        <f t="shared" si="122"/>
        <v/>
      </c>
      <c r="B1153" s="53" t="str">
        <f t="shared" si="120"/>
        <v/>
      </c>
      <c r="C1153" s="57"/>
      <c r="D1153" s="57"/>
      <c r="E1153" s="57"/>
      <c r="F1153" s="57"/>
      <c r="G1153" s="57"/>
      <c r="H1153" s="57"/>
      <c r="I1153" s="57"/>
      <c r="J1153" s="57"/>
      <c r="K1153" s="57"/>
      <c r="L1153" s="57"/>
      <c r="M1153" s="54"/>
      <c r="N1153" s="57"/>
      <c r="O1153" s="58"/>
      <c r="P1153" s="58"/>
      <c r="Q1153" s="58"/>
      <c r="R1153" s="58"/>
      <c r="S1153" s="54"/>
      <c r="T1153" s="57"/>
      <c r="U1153" s="57"/>
      <c r="V1153" s="57"/>
      <c r="W1153" s="57"/>
      <c r="X1153" s="147" t="str">
        <f>IF(COUNTBLANK(D1153)=1,"",IF('order-admin-units'!$I$1&lt;&gt;"y", "", IF(COUNTBLANK(K1153)=1, 'order-admin-units'!$B$1+1, VLOOKUP(K1153, ordercountry, 2))))</f>
        <v/>
      </c>
      <c r="Y1153" s="147" t="str">
        <f>IF(COUNTBLANK(D1153)=1,"",IF('order-admin-units'!$I$1&lt;&gt;"y", "", IF(COUNTBLANK(K1153:L1153)&gt;0, 'order-admin-units'!$B$2+1, VLOOKUP(K1153&amp;"@"&amp;L1153, orderadmin, 2))))</f>
        <v/>
      </c>
      <c r="Z1153" s="147" t="str">
        <f t="shared" si="123"/>
        <v/>
      </c>
      <c r="AA1153" s="147" t="str">
        <f t="shared" si="124"/>
        <v/>
      </c>
      <c r="AB1153" s="147" t="str">
        <f t="shared" si="125"/>
        <v/>
      </c>
      <c r="AC1153" s="147" t="str">
        <f t="shared" si="121"/>
        <v/>
      </c>
      <c r="AD1153" s="11" t="str">
        <f t="shared" si="126"/>
        <v/>
      </c>
      <c r="AE1153" s="11" t="str">
        <f t="array" ref="AE1153">IF(COUNTBLANK(D1153)=1,"",IF(OR($H$2="y",$H$2="m"),IF(AA1153=AA1152,IF(OR(AB1153=$AB$4:$AB1152)=FALSE,AE1152&amp;C1153,AE1152),"("&amp;C1153)&amp;IF(AA1153=AA1154,IF(OR(AB1154=$AB$4:$AB1153)=FALSE,", ",""),") "),""))</f>
        <v/>
      </c>
      <c r="AF1153" s="11" t="str">
        <f t="array" ref="AF1153">IF((COUNTBLANK(D1153)=0)*OR($H$2="y",$H$2="m"),IFERROR(LEFT(C1153, FIND(" ",C1153)-1), C1153),"")</f>
        <v/>
      </c>
      <c r="AG1153" s="11" t="str">
        <f t="array" ref="AG1153">IF(COUNTBLANK(D1153)=1,"",IF(OR($H$2="y",$H$2="m"),IF(AA1153=AA1152,IF(OR(AC1153=$AC$4:$AC1152)=FALSE,AG1152&amp;AF1153,AG1152),"("&amp;AF1153)&amp;IF(AA1153=AA1154,IF(OR(AC1154=$AC$4:$AC1153)=FALSE,", ",""),") "),""))</f>
        <v/>
      </c>
      <c r="AH1153" s="10" t="str">
        <f>IF((COUNTBLANK(D1153)=1),"",IF(D1153=D1152,AH1152,"")&amp;IF(B1152&lt;&gt;B1153,((IF(COUNTBLANK(E1153)=1,$D$3&amp;"Non-type material: "&amp;$D$3,$D$3&amp;INDEX('type-categories'!$A$2:$B$100,MATCH(E1153,'type-categories'!$A$2:$A$100,0),2)&amp;$D$3))),"")&amp;(IF(K1153&lt;&gt;K1152,$C$2&amp;UPPER(K1153)&amp;$C$2&amp;$K$3&amp;" ",(IF(B1153&lt;&gt;B1152,$C$2&amp;UPPER(K1153)&amp;$C$2&amp;$K$3&amp;" ",""))))&amp;IF((AA1153&lt;&gt;AA1154)*($H$2="y"),AD1153&amp;AE1153,IF((AA1153&lt;&gt;AA1154)*($H$2="m"),AD1153&amp;AG1153,IF(($H$2&lt;&gt;"m")*($H$2&lt;&gt;"Y"),(IF(F1153=0,"",F1153&amp;" "&amp;$F$4&amp;" "))&amp;(IF(G1153=0,"",G1153&amp;" "&amp;$G$4&amp;" "))&amp;(IF(H1153=0,"",H1153&amp;" "&amp;H$4&amp;" "))&amp;(IF(I1153=0,"",I1153&amp;" "&amp;$I$4&amp;" "))&amp;(IF(J1153=0,"",J1153&amp;" "&amp;$J$4&amp;" ")),"")))&amp;"; "&amp;IF((B1153=B1152)*(AA1153=AA1152), "same collecting data; ", IF((B1153=B1152)*(Z1152=Z1153),"same locality; ",(IF(COUNTBLANK(L1153)=1,"",$D$2&amp;L1153&amp;$L$3&amp;" "&amp;$D$2))&amp;(IF(COUNTBLANK(M1153)=1,"",$E$2&amp;M1153&amp;$E$2&amp;", "))&amp;(IF(COUNTBLANK(N1153)=1,"",N1153&amp;"; "))&amp;(IF(COUNTBLANK(O1153)=1,"",O1153&amp;"; ")))&amp;(IF(COUNTBLANK(P1153)=1,"",P1153&amp;"; "))&amp;(IF(COUNTBLANK(Q1153)=1,"",Q1153&amp;"; "))&amp;(IF(COUNTBLANK(R1153)=1,"",R1153&amp;"m, "))&amp;IF((COUNTBLANK(S1153)=0)*(S1153&lt;&gt;S1152), S1153&amp;"; ","")&amp;(IF(COUNTBLANK(U1153)=1,"",U1153&amp;"; "))&amp;(IF(COUNTBLANK(T1153)=1,"",IF(COUNTBLANK(F$2)=1,T1153&amp;"; ",T1153&amp;" "&amp;F$2&amp;"; "))))&amp;(IF(COUNTBLANK(V1153)=1,"",V1153&amp;"; "))&amp;IF((COUNTBLANK(C1153)=1),"",C1153)&amp;IF((B1153=B1154)*(K1153=K1154)*(L1153=L1154)*(M1153=M1154),IF(($H$2&lt;&gt;"m")*($H$2&lt;&gt;"Y"), " • ", IF((ISNUMBER(FIND(")",AE1153))), " • ", "")),IF((B1153=B1154)*(K1153=K1154)," • ",". ")))</f>
        <v/>
      </c>
      <c r="AI1153" s="1"/>
    </row>
    <row r="1154" spans="1:35" x14ac:dyDescent="0.25">
      <c r="A1154" s="3" t="str">
        <f t="shared" si="122"/>
        <v/>
      </c>
      <c r="B1154" s="53" t="str">
        <f t="shared" si="120"/>
        <v/>
      </c>
      <c r="C1154" s="57"/>
      <c r="D1154" s="57"/>
      <c r="E1154" s="57"/>
      <c r="F1154" s="57"/>
      <c r="G1154" s="57"/>
      <c r="H1154" s="57"/>
      <c r="I1154" s="57"/>
      <c r="J1154" s="57"/>
      <c r="K1154" s="57"/>
      <c r="L1154" s="57"/>
      <c r="M1154" s="54"/>
      <c r="N1154" s="57"/>
      <c r="O1154" s="58"/>
      <c r="P1154" s="58"/>
      <c r="Q1154" s="58"/>
      <c r="R1154" s="58"/>
      <c r="S1154" s="54"/>
      <c r="T1154" s="57"/>
      <c r="U1154" s="57"/>
      <c r="V1154" s="57"/>
      <c r="W1154" s="57"/>
      <c r="X1154" s="147" t="str">
        <f>IF(COUNTBLANK(D1154)=1,"",IF('order-admin-units'!$I$1&lt;&gt;"y", "", IF(COUNTBLANK(K1154)=1, 'order-admin-units'!$B$1+1, VLOOKUP(K1154, ordercountry, 2))))</f>
        <v/>
      </c>
      <c r="Y1154" s="147" t="str">
        <f>IF(COUNTBLANK(D1154)=1,"",IF('order-admin-units'!$I$1&lt;&gt;"y", "", IF(COUNTBLANK(K1154:L1154)&gt;0, 'order-admin-units'!$B$2+1, VLOOKUP(K1154&amp;"@"&amp;L1154, orderadmin, 2))))</f>
        <v/>
      </c>
      <c r="Z1154" s="147" t="str">
        <f t="shared" si="123"/>
        <v/>
      </c>
      <c r="AA1154" s="147" t="str">
        <f t="shared" si="124"/>
        <v/>
      </c>
      <c r="AB1154" s="147" t="str">
        <f t="shared" si="125"/>
        <v/>
      </c>
      <c r="AC1154" s="147" t="str">
        <f t="shared" si="121"/>
        <v/>
      </c>
      <c r="AD1154" s="11" t="str">
        <f t="shared" si="126"/>
        <v/>
      </c>
      <c r="AE1154" s="11" t="str">
        <f t="array" ref="AE1154">IF(COUNTBLANK(D1154)=1,"",IF(OR($H$2="y",$H$2="m"),IF(AA1154=AA1153,IF(OR(AB1154=$AB$4:$AB1153)=FALSE,AE1153&amp;C1154,AE1153),"("&amp;C1154)&amp;IF(AA1154=AA1155,IF(OR(AB1155=$AB$4:$AB1154)=FALSE,", ",""),") "),""))</f>
        <v/>
      </c>
      <c r="AF1154" s="11" t="str">
        <f t="array" ref="AF1154">IF((COUNTBLANK(D1154)=0)*OR($H$2="y",$H$2="m"),IFERROR(LEFT(C1154, FIND(" ",C1154)-1), C1154),"")</f>
        <v/>
      </c>
      <c r="AG1154" s="11" t="str">
        <f t="array" ref="AG1154">IF(COUNTBLANK(D1154)=1,"",IF(OR($H$2="y",$H$2="m"),IF(AA1154=AA1153,IF(OR(AC1154=$AC$4:$AC1153)=FALSE,AG1153&amp;AF1154,AG1153),"("&amp;AF1154)&amp;IF(AA1154=AA1155,IF(OR(AC1155=$AC$4:$AC1154)=FALSE,", ",""),") "),""))</f>
        <v/>
      </c>
      <c r="AH1154" s="10" t="str">
        <f>IF((COUNTBLANK(D1154)=1),"",IF(D1154=D1153,AH1153,"")&amp;IF(B1153&lt;&gt;B1154,((IF(COUNTBLANK(E1154)=1,$D$3&amp;"Non-type material: "&amp;$D$3,$D$3&amp;INDEX('type-categories'!$A$2:$B$100,MATCH(E1154,'type-categories'!$A$2:$A$100,0),2)&amp;$D$3))),"")&amp;(IF(K1154&lt;&gt;K1153,$C$2&amp;UPPER(K1154)&amp;$C$2&amp;$K$3&amp;" ",(IF(B1154&lt;&gt;B1153,$C$2&amp;UPPER(K1154)&amp;$C$2&amp;$K$3&amp;" ",""))))&amp;IF((AA1154&lt;&gt;AA1155)*($H$2="y"),AD1154&amp;AE1154,IF((AA1154&lt;&gt;AA1155)*($H$2="m"),AD1154&amp;AG1154,IF(($H$2&lt;&gt;"m")*($H$2&lt;&gt;"Y"),(IF(F1154=0,"",F1154&amp;" "&amp;$F$4&amp;" "))&amp;(IF(G1154=0,"",G1154&amp;" "&amp;$G$4&amp;" "))&amp;(IF(H1154=0,"",H1154&amp;" "&amp;H$4&amp;" "))&amp;(IF(I1154=0,"",I1154&amp;" "&amp;$I$4&amp;" "))&amp;(IF(J1154=0,"",J1154&amp;" "&amp;$J$4&amp;" ")),"")))&amp;"; "&amp;IF((B1154=B1153)*(AA1154=AA1153), "same collecting data; ", IF((B1154=B1153)*(Z1153=Z1154),"same locality; ",(IF(COUNTBLANK(L1154)=1,"",$D$2&amp;L1154&amp;$L$3&amp;" "&amp;$D$2))&amp;(IF(COUNTBLANK(M1154)=1,"",$E$2&amp;M1154&amp;$E$2&amp;", "))&amp;(IF(COUNTBLANK(N1154)=1,"",N1154&amp;"; "))&amp;(IF(COUNTBLANK(O1154)=1,"",O1154&amp;"; ")))&amp;(IF(COUNTBLANK(P1154)=1,"",P1154&amp;"; "))&amp;(IF(COUNTBLANK(Q1154)=1,"",Q1154&amp;"; "))&amp;(IF(COUNTBLANK(R1154)=1,"",R1154&amp;"m, "))&amp;IF((COUNTBLANK(S1154)=0)*(S1154&lt;&gt;S1153), S1154&amp;"; ","")&amp;(IF(COUNTBLANK(U1154)=1,"",U1154&amp;"; "))&amp;(IF(COUNTBLANK(T1154)=1,"",IF(COUNTBLANK(F$2)=1,T1154&amp;"; ",T1154&amp;" "&amp;F$2&amp;"; "))))&amp;(IF(COUNTBLANK(V1154)=1,"",V1154&amp;"; "))&amp;IF((COUNTBLANK(C1154)=1),"",C1154)&amp;IF((B1154=B1155)*(K1154=K1155)*(L1154=L1155)*(M1154=M1155),IF(($H$2&lt;&gt;"m")*($H$2&lt;&gt;"Y"), " • ", IF((ISNUMBER(FIND(")",AE1154))), " • ", "")),IF((B1154=B1155)*(K1154=K1155)," • ",". ")))</f>
        <v/>
      </c>
      <c r="AI1154" s="1"/>
    </row>
    <row r="1155" spans="1:35" x14ac:dyDescent="0.25">
      <c r="A1155" s="3" t="str">
        <f t="shared" si="122"/>
        <v/>
      </c>
      <c r="B1155" s="53" t="str">
        <f t="shared" si="120"/>
        <v/>
      </c>
      <c r="C1155" s="57"/>
      <c r="D1155" s="57"/>
      <c r="E1155" s="57"/>
      <c r="F1155" s="57"/>
      <c r="G1155" s="57"/>
      <c r="H1155" s="57"/>
      <c r="I1155" s="57"/>
      <c r="J1155" s="57"/>
      <c r="K1155" s="57"/>
      <c r="L1155" s="57"/>
      <c r="M1155" s="54"/>
      <c r="N1155" s="57"/>
      <c r="O1155" s="58"/>
      <c r="P1155" s="58"/>
      <c r="Q1155" s="58"/>
      <c r="R1155" s="58"/>
      <c r="S1155" s="54"/>
      <c r="T1155" s="57"/>
      <c r="U1155" s="57"/>
      <c r="V1155" s="57"/>
      <c r="W1155" s="57"/>
      <c r="X1155" s="147" t="str">
        <f>IF(COUNTBLANK(D1155)=1,"",IF('order-admin-units'!$I$1&lt;&gt;"y", "", IF(COUNTBLANK(K1155)=1, 'order-admin-units'!$B$1+1, VLOOKUP(K1155, ordercountry, 2))))</f>
        <v/>
      </c>
      <c r="Y1155" s="147" t="str">
        <f>IF(COUNTBLANK(D1155)=1,"",IF('order-admin-units'!$I$1&lt;&gt;"y", "", IF(COUNTBLANK(K1155:L1155)&gt;0, 'order-admin-units'!$B$2+1, VLOOKUP(K1155&amp;"@"&amp;L1155, orderadmin, 2))))</f>
        <v/>
      </c>
      <c r="Z1155" s="147" t="str">
        <f t="shared" si="123"/>
        <v/>
      </c>
      <c r="AA1155" s="147" t="str">
        <f t="shared" si="124"/>
        <v/>
      </c>
      <c r="AB1155" s="147" t="str">
        <f t="shared" si="125"/>
        <v/>
      </c>
      <c r="AC1155" s="147" t="str">
        <f t="shared" si="121"/>
        <v/>
      </c>
      <c r="AD1155" s="11" t="str">
        <f t="shared" si="126"/>
        <v/>
      </c>
      <c r="AE1155" s="11" t="str">
        <f t="array" ref="AE1155">IF(COUNTBLANK(D1155)=1,"",IF(OR($H$2="y",$H$2="m"),IF(AA1155=AA1154,IF(OR(AB1155=$AB$4:$AB1154)=FALSE,AE1154&amp;C1155,AE1154),"("&amp;C1155)&amp;IF(AA1155=AA1156,IF(OR(AB1156=$AB$4:$AB1155)=FALSE,", ",""),") "),""))</f>
        <v/>
      </c>
      <c r="AF1155" s="11" t="str">
        <f t="array" ref="AF1155">IF((COUNTBLANK(D1155)=0)*OR($H$2="y",$H$2="m"),IFERROR(LEFT(C1155, FIND(" ",C1155)-1), C1155),"")</f>
        <v/>
      </c>
      <c r="AG1155" s="11" t="str">
        <f t="array" ref="AG1155">IF(COUNTBLANK(D1155)=1,"",IF(OR($H$2="y",$H$2="m"),IF(AA1155=AA1154,IF(OR(AC1155=$AC$4:$AC1154)=FALSE,AG1154&amp;AF1155,AG1154),"("&amp;AF1155)&amp;IF(AA1155=AA1156,IF(OR(AC1156=$AC$4:$AC1155)=FALSE,", ",""),") "),""))</f>
        <v/>
      </c>
      <c r="AH1155" s="10" t="str">
        <f>IF((COUNTBLANK(D1155)=1),"",IF(D1155=D1154,AH1154,"")&amp;IF(B1154&lt;&gt;B1155,((IF(COUNTBLANK(E1155)=1,$D$3&amp;"Non-type material: "&amp;$D$3,$D$3&amp;INDEX('type-categories'!$A$2:$B$100,MATCH(E1155,'type-categories'!$A$2:$A$100,0),2)&amp;$D$3))),"")&amp;(IF(K1155&lt;&gt;K1154,$C$2&amp;UPPER(K1155)&amp;$C$2&amp;$K$3&amp;" ",(IF(B1155&lt;&gt;B1154,$C$2&amp;UPPER(K1155)&amp;$C$2&amp;$K$3&amp;" ",""))))&amp;IF((AA1155&lt;&gt;AA1156)*($H$2="y"),AD1155&amp;AE1155,IF((AA1155&lt;&gt;AA1156)*($H$2="m"),AD1155&amp;AG1155,IF(($H$2&lt;&gt;"m")*($H$2&lt;&gt;"Y"),(IF(F1155=0,"",F1155&amp;" "&amp;$F$4&amp;" "))&amp;(IF(G1155=0,"",G1155&amp;" "&amp;$G$4&amp;" "))&amp;(IF(H1155=0,"",H1155&amp;" "&amp;H$4&amp;" "))&amp;(IF(I1155=0,"",I1155&amp;" "&amp;$I$4&amp;" "))&amp;(IF(J1155=0,"",J1155&amp;" "&amp;$J$4&amp;" ")),"")))&amp;"; "&amp;IF((B1155=B1154)*(AA1155=AA1154), "same collecting data; ", IF((B1155=B1154)*(Z1154=Z1155),"same locality; ",(IF(COUNTBLANK(L1155)=1,"",$D$2&amp;L1155&amp;$L$3&amp;" "&amp;$D$2))&amp;(IF(COUNTBLANK(M1155)=1,"",$E$2&amp;M1155&amp;$E$2&amp;", "))&amp;(IF(COUNTBLANK(N1155)=1,"",N1155&amp;"; "))&amp;(IF(COUNTBLANK(O1155)=1,"",O1155&amp;"; ")))&amp;(IF(COUNTBLANK(P1155)=1,"",P1155&amp;"; "))&amp;(IF(COUNTBLANK(Q1155)=1,"",Q1155&amp;"; "))&amp;(IF(COUNTBLANK(R1155)=1,"",R1155&amp;"m, "))&amp;IF((COUNTBLANK(S1155)=0)*(S1155&lt;&gt;S1154), S1155&amp;"; ","")&amp;(IF(COUNTBLANK(U1155)=1,"",U1155&amp;"; "))&amp;(IF(COUNTBLANK(T1155)=1,"",IF(COUNTBLANK(F$2)=1,T1155&amp;"; ",T1155&amp;" "&amp;F$2&amp;"; "))))&amp;(IF(COUNTBLANK(V1155)=1,"",V1155&amp;"; "))&amp;IF((COUNTBLANK(C1155)=1),"",C1155)&amp;IF((B1155=B1156)*(K1155=K1156)*(L1155=L1156)*(M1155=M1156),IF(($H$2&lt;&gt;"m")*($H$2&lt;&gt;"Y"), " • ", IF((ISNUMBER(FIND(")",AE1155))), " • ", "")),IF((B1155=B1156)*(K1155=K1156)," • ",". ")))</f>
        <v/>
      </c>
      <c r="AI1155" s="1"/>
    </row>
    <row r="1156" spans="1:35" x14ac:dyDescent="0.25">
      <c r="A1156" s="3" t="str">
        <f t="shared" si="122"/>
        <v/>
      </c>
      <c r="B1156" s="53" t="str">
        <f t="shared" si="120"/>
        <v/>
      </c>
      <c r="C1156" s="57"/>
      <c r="D1156" s="57"/>
      <c r="E1156" s="57"/>
      <c r="F1156" s="57"/>
      <c r="G1156" s="57"/>
      <c r="H1156" s="57"/>
      <c r="I1156" s="57"/>
      <c r="J1156" s="57"/>
      <c r="K1156" s="57"/>
      <c r="L1156" s="57"/>
      <c r="M1156" s="54"/>
      <c r="N1156" s="57"/>
      <c r="O1156" s="58"/>
      <c r="P1156" s="58"/>
      <c r="Q1156" s="58"/>
      <c r="R1156" s="58"/>
      <c r="S1156" s="54"/>
      <c r="T1156" s="57"/>
      <c r="U1156" s="57"/>
      <c r="V1156" s="57"/>
      <c r="W1156" s="57"/>
      <c r="X1156" s="147" t="str">
        <f>IF(COUNTBLANK(D1156)=1,"",IF('order-admin-units'!$I$1&lt;&gt;"y", "", IF(COUNTBLANK(K1156)=1, 'order-admin-units'!$B$1+1, VLOOKUP(K1156, ordercountry, 2))))</f>
        <v/>
      </c>
      <c r="Y1156" s="147" t="str">
        <f>IF(COUNTBLANK(D1156)=1,"",IF('order-admin-units'!$I$1&lt;&gt;"y", "", IF(COUNTBLANK(K1156:L1156)&gt;0, 'order-admin-units'!$B$2+1, VLOOKUP(K1156&amp;"@"&amp;L1156, orderadmin, 2))))</f>
        <v/>
      </c>
      <c r="Z1156" s="147" t="str">
        <f t="shared" si="123"/>
        <v/>
      </c>
      <c r="AA1156" s="147" t="str">
        <f t="shared" si="124"/>
        <v/>
      </c>
      <c r="AB1156" s="147" t="str">
        <f t="shared" si="125"/>
        <v/>
      </c>
      <c r="AC1156" s="147" t="str">
        <f t="shared" si="121"/>
        <v/>
      </c>
      <c r="AD1156" s="11" t="str">
        <f t="shared" si="126"/>
        <v/>
      </c>
      <c r="AE1156" s="11" t="str">
        <f t="array" ref="AE1156">IF(COUNTBLANK(D1156)=1,"",IF(OR($H$2="y",$H$2="m"),IF(AA1156=AA1155,IF(OR(AB1156=$AB$4:$AB1155)=FALSE,AE1155&amp;C1156,AE1155),"("&amp;C1156)&amp;IF(AA1156=AA1157,IF(OR(AB1157=$AB$4:$AB1156)=FALSE,", ",""),") "),""))</f>
        <v/>
      </c>
      <c r="AF1156" s="11" t="str">
        <f t="array" ref="AF1156">IF((COUNTBLANK(D1156)=0)*OR($H$2="y",$H$2="m"),IFERROR(LEFT(C1156, FIND(" ",C1156)-1), C1156),"")</f>
        <v/>
      </c>
      <c r="AG1156" s="11" t="str">
        <f t="array" ref="AG1156">IF(COUNTBLANK(D1156)=1,"",IF(OR($H$2="y",$H$2="m"),IF(AA1156=AA1155,IF(OR(AC1156=$AC$4:$AC1155)=FALSE,AG1155&amp;AF1156,AG1155),"("&amp;AF1156)&amp;IF(AA1156=AA1157,IF(OR(AC1157=$AC$4:$AC1156)=FALSE,", ",""),") "),""))</f>
        <v/>
      </c>
      <c r="AH1156" s="10" t="str">
        <f>IF((COUNTBLANK(D1156)=1),"",IF(D1156=D1155,AH1155,"")&amp;IF(B1155&lt;&gt;B1156,((IF(COUNTBLANK(E1156)=1,$D$3&amp;"Non-type material: "&amp;$D$3,$D$3&amp;INDEX('type-categories'!$A$2:$B$100,MATCH(E1156,'type-categories'!$A$2:$A$100,0),2)&amp;$D$3))),"")&amp;(IF(K1156&lt;&gt;K1155,$C$2&amp;UPPER(K1156)&amp;$C$2&amp;$K$3&amp;" ",(IF(B1156&lt;&gt;B1155,$C$2&amp;UPPER(K1156)&amp;$C$2&amp;$K$3&amp;" ",""))))&amp;IF((AA1156&lt;&gt;AA1157)*($H$2="y"),AD1156&amp;AE1156,IF((AA1156&lt;&gt;AA1157)*($H$2="m"),AD1156&amp;AG1156,IF(($H$2&lt;&gt;"m")*($H$2&lt;&gt;"Y"),(IF(F1156=0,"",F1156&amp;" "&amp;$F$4&amp;" "))&amp;(IF(G1156=0,"",G1156&amp;" "&amp;$G$4&amp;" "))&amp;(IF(H1156=0,"",H1156&amp;" "&amp;H$4&amp;" "))&amp;(IF(I1156=0,"",I1156&amp;" "&amp;$I$4&amp;" "))&amp;(IF(J1156=0,"",J1156&amp;" "&amp;$J$4&amp;" ")),"")))&amp;"; "&amp;IF((B1156=B1155)*(AA1156=AA1155), "same collecting data; ", IF((B1156=B1155)*(Z1155=Z1156),"same locality; ",(IF(COUNTBLANK(L1156)=1,"",$D$2&amp;L1156&amp;$L$3&amp;" "&amp;$D$2))&amp;(IF(COUNTBLANK(M1156)=1,"",$E$2&amp;M1156&amp;$E$2&amp;", "))&amp;(IF(COUNTBLANK(N1156)=1,"",N1156&amp;"; "))&amp;(IF(COUNTBLANK(O1156)=1,"",O1156&amp;"; ")))&amp;(IF(COUNTBLANK(P1156)=1,"",P1156&amp;"; "))&amp;(IF(COUNTBLANK(Q1156)=1,"",Q1156&amp;"; "))&amp;(IF(COUNTBLANK(R1156)=1,"",R1156&amp;"m, "))&amp;IF((COUNTBLANK(S1156)=0)*(S1156&lt;&gt;S1155), S1156&amp;"; ","")&amp;(IF(COUNTBLANK(U1156)=1,"",U1156&amp;"; "))&amp;(IF(COUNTBLANK(T1156)=1,"",IF(COUNTBLANK(F$2)=1,T1156&amp;"; ",T1156&amp;" "&amp;F$2&amp;"; "))))&amp;(IF(COUNTBLANK(V1156)=1,"",V1156&amp;"; "))&amp;IF((COUNTBLANK(C1156)=1),"",C1156)&amp;IF((B1156=B1157)*(K1156=K1157)*(L1156=L1157)*(M1156=M1157),IF(($H$2&lt;&gt;"m")*($H$2&lt;&gt;"Y"), " • ", IF((ISNUMBER(FIND(")",AE1156))), " • ", "")),IF((B1156=B1157)*(K1156=K1157)," • ",". ")))</f>
        <v/>
      </c>
      <c r="AI1156" s="1"/>
    </row>
    <row r="1157" spans="1:35" x14ac:dyDescent="0.25">
      <c r="A1157" s="3" t="str">
        <f t="shared" si="122"/>
        <v/>
      </c>
      <c r="B1157" s="53" t="str">
        <f t="shared" ref="B1157:B1220" si="127">D1157&amp;E1157</f>
        <v/>
      </c>
      <c r="C1157" s="57"/>
      <c r="D1157" s="57"/>
      <c r="E1157" s="57"/>
      <c r="F1157" s="57"/>
      <c r="G1157" s="57"/>
      <c r="H1157" s="57"/>
      <c r="I1157" s="57"/>
      <c r="J1157" s="57"/>
      <c r="K1157" s="57"/>
      <c r="L1157" s="57"/>
      <c r="M1157" s="54"/>
      <c r="N1157" s="57"/>
      <c r="O1157" s="58"/>
      <c r="P1157" s="58"/>
      <c r="Q1157" s="58"/>
      <c r="R1157" s="58"/>
      <c r="S1157" s="54"/>
      <c r="T1157" s="57"/>
      <c r="U1157" s="57"/>
      <c r="V1157" s="57"/>
      <c r="W1157" s="57"/>
      <c r="X1157" s="147" t="str">
        <f>IF(COUNTBLANK(D1157)=1,"",IF('order-admin-units'!$I$1&lt;&gt;"y", "", IF(COUNTBLANK(K1157)=1, 'order-admin-units'!$B$1+1, VLOOKUP(K1157, ordercountry, 2))))</f>
        <v/>
      </c>
      <c r="Y1157" s="147" t="str">
        <f>IF(COUNTBLANK(D1157)=1,"",IF('order-admin-units'!$I$1&lt;&gt;"y", "", IF(COUNTBLANK(K1157:L1157)&gt;0, 'order-admin-units'!$B$2+1, VLOOKUP(K1157&amp;"@"&amp;L1157, orderadmin, 2))))</f>
        <v/>
      </c>
      <c r="Z1157" s="147" t="str">
        <f t="shared" si="123"/>
        <v/>
      </c>
      <c r="AA1157" s="147" t="str">
        <f t="shared" si="124"/>
        <v/>
      </c>
      <c r="AB1157" s="147" t="str">
        <f t="shared" si="125"/>
        <v/>
      </c>
      <c r="AC1157" s="147" t="str">
        <f t="shared" ref="AC1157:AC1220" si="128">AA1157&amp;AF1157</f>
        <v/>
      </c>
      <c r="AD1157" s="11" t="str">
        <f t="shared" si="126"/>
        <v/>
      </c>
      <c r="AE1157" s="11" t="str">
        <f t="array" ref="AE1157">IF(COUNTBLANK(D1157)=1,"",IF(OR($H$2="y",$H$2="m"),IF(AA1157=AA1156,IF(OR(AB1157=$AB$4:$AB1156)=FALSE,AE1156&amp;C1157,AE1156),"("&amp;C1157)&amp;IF(AA1157=AA1158,IF(OR(AB1158=$AB$4:$AB1157)=FALSE,", ",""),") "),""))</f>
        <v/>
      </c>
      <c r="AF1157" s="11" t="str">
        <f t="array" ref="AF1157">IF((COUNTBLANK(D1157)=0)*OR($H$2="y",$H$2="m"),IFERROR(LEFT(C1157, FIND(" ",C1157)-1), C1157),"")</f>
        <v/>
      </c>
      <c r="AG1157" s="11" t="str">
        <f t="array" ref="AG1157">IF(COUNTBLANK(D1157)=1,"",IF(OR($H$2="y",$H$2="m"),IF(AA1157=AA1156,IF(OR(AC1157=$AC$4:$AC1156)=FALSE,AG1156&amp;AF1157,AG1156),"("&amp;AF1157)&amp;IF(AA1157=AA1158,IF(OR(AC1158=$AC$4:$AC1157)=FALSE,", ",""),") "),""))</f>
        <v/>
      </c>
      <c r="AH1157" s="10" t="str">
        <f>IF((COUNTBLANK(D1157)=1),"",IF(D1157=D1156,AH1156,"")&amp;IF(B1156&lt;&gt;B1157,((IF(COUNTBLANK(E1157)=1,$D$3&amp;"Non-type material: "&amp;$D$3,$D$3&amp;INDEX('type-categories'!$A$2:$B$100,MATCH(E1157,'type-categories'!$A$2:$A$100,0),2)&amp;$D$3))),"")&amp;(IF(K1157&lt;&gt;K1156,$C$2&amp;UPPER(K1157)&amp;$C$2&amp;$K$3&amp;" ",(IF(B1157&lt;&gt;B1156,$C$2&amp;UPPER(K1157)&amp;$C$2&amp;$K$3&amp;" ",""))))&amp;IF((AA1157&lt;&gt;AA1158)*($H$2="y"),AD1157&amp;AE1157,IF((AA1157&lt;&gt;AA1158)*($H$2="m"),AD1157&amp;AG1157,IF(($H$2&lt;&gt;"m")*($H$2&lt;&gt;"Y"),(IF(F1157=0,"",F1157&amp;" "&amp;$F$4&amp;" "))&amp;(IF(G1157=0,"",G1157&amp;" "&amp;$G$4&amp;" "))&amp;(IF(H1157=0,"",H1157&amp;" "&amp;H$4&amp;" "))&amp;(IF(I1157=0,"",I1157&amp;" "&amp;$I$4&amp;" "))&amp;(IF(J1157=0,"",J1157&amp;" "&amp;$J$4&amp;" ")),"")))&amp;"; "&amp;IF((B1157=B1156)*(AA1157=AA1156), "same collecting data; ", IF((B1157=B1156)*(Z1156=Z1157),"same locality; ",(IF(COUNTBLANK(L1157)=1,"",$D$2&amp;L1157&amp;$L$3&amp;" "&amp;$D$2))&amp;(IF(COUNTBLANK(M1157)=1,"",$E$2&amp;M1157&amp;$E$2&amp;", "))&amp;(IF(COUNTBLANK(N1157)=1,"",N1157&amp;"; "))&amp;(IF(COUNTBLANK(O1157)=1,"",O1157&amp;"; ")))&amp;(IF(COUNTBLANK(P1157)=1,"",P1157&amp;"; "))&amp;(IF(COUNTBLANK(Q1157)=1,"",Q1157&amp;"; "))&amp;(IF(COUNTBLANK(R1157)=1,"",R1157&amp;"m, "))&amp;IF((COUNTBLANK(S1157)=0)*(S1157&lt;&gt;S1156), S1157&amp;"; ","")&amp;(IF(COUNTBLANK(U1157)=1,"",U1157&amp;"; "))&amp;(IF(COUNTBLANK(T1157)=1,"",IF(COUNTBLANK(F$2)=1,T1157&amp;"; ",T1157&amp;" "&amp;F$2&amp;"; "))))&amp;(IF(COUNTBLANK(V1157)=1,"",V1157&amp;"; "))&amp;IF((COUNTBLANK(C1157)=1),"",C1157)&amp;IF((B1157=B1158)*(K1157=K1158)*(L1157=L1158)*(M1157=M1158),IF(($H$2&lt;&gt;"m")*($H$2&lt;&gt;"Y"), " • ", IF((ISNUMBER(FIND(")",AE1157))), " • ", "")),IF((B1157=B1158)*(K1157=K1158)," • ",". ")))</f>
        <v/>
      </c>
      <c r="AI1157" s="1"/>
    </row>
    <row r="1158" spans="1:35" x14ac:dyDescent="0.25">
      <c r="A1158" s="3" t="str">
        <f t="shared" ref="A1158:A1221" si="129">IF(ISBLANK(D1158),"",IF(D1158&lt;&gt;D1157, A1157+1, A1157))</f>
        <v/>
      </c>
      <c r="B1158" s="53" t="str">
        <f t="shared" si="127"/>
        <v/>
      </c>
      <c r="C1158" s="57"/>
      <c r="D1158" s="57"/>
      <c r="E1158" s="57"/>
      <c r="F1158" s="57"/>
      <c r="G1158" s="57"/>
      <c r="H1158" s="57"/>
      <c r="I1158" s="57"/>
      <c r="J1158" s="57"/>
      <c r="K1158" s="57"/>
      <c r="L1158" s="57"/>
      <c r="M1158" s="54"/>
      <c r="N1158" s="57"/>
      <c r="O1158" s="58"/>
      <c r="P1158" s="58"/>
      <c r="Q1158" s="58"/>
      <c r="R1158" s="58"/>
      <c r="S1158" s="54"/>
      <c r="T1158" s="57"/>
      <c r="U1158" s="57"/>
      <c r="V1158" s="57"/>
      <c r="W1158" s="57"/>
      <c r="X1158" s="147" t="str">
        <f>IF(COUNTBLANK(D1158)=1,"",IF('order-admin-units'!$I$1&lt;&gt;"y", "", IF(COUNTBLANK(K1158)=1, 'order-admin-units'!$B$1+1, VLOOKUP(K1158, ordercountry, 2))))</f>
        <v/>
      </c>
      <c r="Y1158" s="147" t="str">
        <f>IF(COUNTBLANK(D1158)=1,"",IF('order-admin-units'!$I$1&lt;&gt;"y", "", IF(COUNTBLANK(K1158:L1158)&gt;0, 'order-admin-units'!$B$2+1, VLOOKUP(K1158&amp;"@"&amp;L1158, orderadmin, 2))))</f>
        <v/>
      </c>
      <c r="Z1158" s="147" t="str">
        <f t="shared" ref="Z1158:Z1221" si="130">K1158&amp;L1158&amp;M1158&amp;N1158&amp;O1158</f>
        <v/>
      </c>
      <c r="AA1158" s="147" t="str">
        <f t="shared" ref="AA1158:AA1221" si="131">B1158&amp;K1158&amp;L1158&amp;M1158&amp;N1158&amp;O1158&amp;P1158&amp;Q1158&amp;R1158&amp;S1158&amp;T1158&amp;U1158</f>
        <v/>
      </c>
      <c r="AB1158" s="147" t="str">
        <f t="shared" ref="AB1158:AB1221" si="132">AA1158&amp;C1158</f>
        <v/>
      </c>
      <c r="AC1158" s="147" t="str">
        <f t="shared" si="128"/>
        <v/>
      </c>
      <c r="AD1158" s="11" t="str">
        <f t="shared" ref="AD1158:AD1221" si="133">IF(OR($H$2="y",$H$2="m"),IF(SUMIF($AA$5:$AA$2000,AA1158,$F$5:$F$2000)&lt;&gt;0,SUMIF($AA$5:$AA$2000,AA1158,$F$5:$F$2000)&amp;" "&amp;$F$4&amp;" ","")&amp;IF(SUMIF($AA$5:$AA$2000,AA1158,$G$5:$G$2000)&lt;&gt;0,SUMIF($AA$5:$AA$2000,AA1158,$G$5:$G$2000)&amp;" "&amp;$G$4&amp;" ","")&amp;IF(SUMIF($AA$5:$AA$2000,AA1158,$H$5:$H$2000)&lt;&gt;0,SUMIF($AA$5:$AA$2000,AA1158,$H$5:$H$2000)&amp;" "&amp;$H$4&amp;" ","")&amp;IF(SUMIF($AA$5:$AA$2000,AA1158,$I$5:$I$2000)&lt;&gt;0,SUMIF($AA$5:$AA$2000,AA1158,$I$5:$I$2000)&amp;" "&amp;$I$4&amp;" ","")&amp;IF(SUMIF($AA$5:$AA$2000,AA1158,$J$5:$J$2000)&lt;&gt;0,SUMIF($AA$5:$AA$2000,AA1158,$J$5:$J$2000)&amp;" "&amp;$J$4&amp;" ",""),"")</f>
        <v/>
      </c>
      <c r="AE1158" s="11" t="str">
        <f t="array" ref="AE1158">IF(COUNTBLANK(D1158)=1,"",IF(OR($H$2="y",$H$2="m"),IF(AA1158=AA1157,IF(OR(AB1158=$AB$4:$AB1157)=FALSE,AE1157&amp;C1158,AE1157),"("&amp;C1158)&amp;IF(AA1158=AA1159,IF(OR(AB1159=$AB$4:$AB1158)=FALSE,", ",""),") "),""))</f>
        <v/>
      </c>
      <c r="AF1158" s="11" t="str">
        <f t="array" ref="AF1158">IF((COUNTBLANK(D1158)=0)*OR($H$2="y",$H$2="m"),IFERROR(LEFT(C1158, FIND(" ",C1158)-1), C1158),"")</f>
        <v/>
      </c>
      <c r="AG1158" s="11" t="str">
        <f t="array" ref="AG1158">IF(COUNTBLANK(D1158)=1,"",IF(OR($H$2="y",$H$2="m"),IF(AA1158=AA1157,IF(OR(AC1158=$AC$4:$AC1157)=FALSE,AG1157&amp;AF1158,AG1157),"("&amp;AF1158)&amp;IF(AA1158=AA1159,IF(OR(AC1159=$AC$4:$AC1158)=FALSE,", ",""),") "),""))</f>
        <v/>
      </c>
      <c r="AH1158" s="10" t="str">
        <f>IF((COUNTBLANK(D1158)=1),"",IF(D1158=D1157,AH1157,"")&amp;IF(B1157&lt;&gt;B1158,((IF(COUNTBLANK(E1158)=1,$D$3&amp;"Non-type material: "&amp;$D$3,$D$3&amp;INDEX('type-categories'!$A$2:$B$100,MATCH(E1158,'type-categories'!$A$2:$A$100,0),2)&amp;$D$3))),"")&amp;(IF(K1158&lt;&gt;K1157,$C$2&amp;UPPER(K1158)&amp;$C$2&amp;$K$3&amp;" ",(IF(B1158&lt;&gt;B1157,$C$2&amp;UPPER(K1158)&amp;$C$2&amp;$K$3&amp;" ",""))))&amp;IF((AA1158&lt;&gt;AA1159)*($H$2="y"),AD1158&amp;AE1158,IF((AA1158&lt;&gt;AA1159)*($H$2="m"),AD1158&amp;AG1158,IF(($H$2&lt;&gt;"m")*($H$2&lt;&gt;"Y"),(IF(F1158=0,"",F1158&amp;" "&amp;$F$4&amp;" "))&amp;(IF(G1158=0,"",G1158&amp;" "&amp;$G$4&amp;" "))&amp;(IF(H1158=0,"",H1158&amp;" "&amp;H$4&amp;" "))&amp;(IF(I1158=0,"",I1158&amp;" "&amp;$I$4&amp;" "))&amp;(IF(J1158=0,"",J1158&amp;" "&amp;$J$4&amp;" ")),"")))&amp;"; "&amp;IF((B1158=B1157)*(AA1158=AA1157), "same collecting data; ", IF((B1158=B1157)*(Z1157=Z1158),"same locality; ",(IF(COUNTBLANK(L1158)=1,"",$D$2&amp;L1158&amp;$L$3&amp;" "&amp;$D$2))&amp;(IF(COUNTBLANK(M1158)=1,"",$E$2&amp;M1158&amp;$E$2&amp;", "))&amp;(IF(COUNTBLANK(N1158)=1,"",N1158&amp;"; "))&amp;(IF(COUNTBLANK(O1158)=1,"",O1158&amp;"; ")))&amp;(IF(COUNTBLANK(P1158)=1,"",P1158&amp;"; "))&amp;(IF(COUNTBLANK(Q1158)=1,"",Q1158&amp;"; "))&amp;(IF(COUNTBLANK(R1158)=1,"",R1158&amp;"m, "))&amp;IF((COUNTBLANK(S1158)=0)*(S1158&lt;&gt;S1157), S1158&amp;"; ","")&amp;(IF(COUNTBLANK(U1158)=1,"",U1158&amp;"; "))&amp;(IF(COUNTBLANK(T1158)=1,"",IF(COUNTBLANK(F$2)=1,T1158&amp;"; ",T1158&amp;" "&amp;F$2&amp;"; "))))&amp;(IF(COUNTBLANK(V1158)=1,"",V1158&amp;"; "))&amp;IF((COUNTBLANK(C1158)=1),"",C1158)&amp;IF((B1158=B1159)*(K1158=K1159)*(L1158=L1159)*(M1158=M1159),IF(($H$2&lt;&gt;"m")*($H$2&lt;&gt;"Y"), " • ", IF((ISNUMBER(FIND(")",AE1158))), " • ", "")),IF((B1158=B1159)*(K1158=K1159)," • ",". ")))</f>
        <v/>
      </c>
      <c r="AI1158" s="1"/>
    </row>
    <row r="1159" spans="1:35" x14ac:dyDescent="0.25">
      <c r="A1159" s="3" t="str">
        <f t="shared" si="129"/>
        <v/>
      </c>
      <c r="B1159" s="53" t="str">
        <f t="shared" si="127"/>
        <v/>
      </c>
      <c r="C1159" s="57"/>
      <c r="D1159" s="57"/>
      <c r="E1159" s="57"/>
      <c r="F1159" s="57"/>
      <c r="G1159" s="57"/>
      <c r="H1159" s="57"/>
      <c r="I1159" s="57"/>
      <c r="J1159" s="57"/>
      <c r="K1159" s="57"/>
      <c r="L1159" s="57"/>
      <c r="M1159" s="54"/>
      <c r="N1159" s="57"/>
      <c r="O1159" s="58"/>
      <c r="P1159" s="58"/>
      <c r="Q1159" s="58"/>
      <c r="R1159" s="58"/>
      <c r="S1159" s="54"/>
      <c r="T1159" s="57"/>
      <c r="U1159" s="57"/>
      <c r="V1159" s="57"/>
      <c r="W1159" s="57"/>
      <c r="X1159" s="147" t="str">
        <f>IF(COUNTBLANK(D1159)=1,"",IF('order-admin-units'!$I$1&lt;&gt;"y", "", IF(COUNTBLANK(K1159)=1, 'order-admin-units'!$B$1+1, VLOOKUP(K1159, ordercountry, 2))))</f>
        <v/>
      </c>
      <c r="Y1159" s="147" t="str">
        <f>IF(COUNTBLANK(D1159)=1,"",IF('order-admin-units'!$I$1&lt;&gt;"y", "", IF(COUNTBLANK(K1159:L1159)&gt;0, 'order-admin-units'!$B$2+1, VLOOKUP(K1159&amp;"@"&amp;L1159, orderadmin, 2))))</f>
        <v/>
      </c>
      <c r="Z1159" s="147" t="str">
        <f t="shared" si="130"/>
        <v/>
      </c>
      <c r="AA1159" s="147" t="str">
        <f t="shared" si="131"/>
        <v/>
      </c>
      <c r="AB1159" s="147" t="str">
        <f t="shared" si="132"/>
        <v/>
      </c>
      <c r="AC1159" s="147" t="str">
        <f t="shared" si="128"/>
        <v/>
      </c>
      <c r="AD1159" s="11" t="str">
        <f t="shared" si="133"/>
        <v/>
      </c>
      <c r="AE1159" s="11" t="str">
        <f t="array" ref="AE1159">IF(COUNTBLANK(D1159)=1,"",IF(OR($H$2="y",$H$2="m"),IF(AA1159=AA1158,IF(OR(AB1159=$AB$4:$AB1158)=FALSE,AE1158&amp;C1159,AE1158),"("&amp;C1159)&amp;IF(AA1159=AA1160,IF(OR(AB1160=$AB$4:$AB1159)=FALSE,", ",""),") "),""))</f>
        <v/>
      </c>
      <c r="AF1159" s="11" t="str">
        <f t="array" ref="AF1159">IF((COUNTBLANK(D1159)=0)*OR($H$2="y",$H$2="m"),IFERROR(LEFT(C1159, FIND(" ",C1159)-1), C1159),"")</f>
        <v/>
      </c>
      <c r="AG1159" s="11" t="str">
        <f t="array" ref="AG1159">IF(COUNTBLANK(D1159)=1,"",IF(OR($H$2="y",$H$2="m"),IF(AA1159=AA1158,IF(OR(AC1159=$AC$4:$AC1158)=FALSE,AG1158&amp;AF1159,AG1158),"("&amp;AF1159)&amp;IF(AA1159=AA1160,IF(OR(AC1160=$AC$4:$AC1159)=FALSE,", ",""),") "),""))</f>
        <v/>
      </c>
      <c r="AH1159" s="10" t="str">
        <f>IF((COUNTBLANK(D1159)=1),"",IF(D1159=D1158,AH1158,"")&amp;IF(B1158&lt;&gt;B1159,((IF(COUNTBLANK(E1159)=1,$D$3&amp;"Non-type material: "&amp;$D$3,$D$3&amp;INDEX('type-categories'!$A$2:$B$100,MATCH(E1159,'type-categories'!$A$2:$A$100,0),2)&amp;$D$3))),"")&amp;(IF(K1159&lt;&gt;K1158,$C$2&amp;UPPER(K1159)&amp;$C$2&amp;$K$3&amp;" ",(IF(B1159&lt;&gt;B1158,$C$2&amp;UPPER(K1159)&amp;$C$2&amp;$K$3&amp;" ",""))))&amp;IF((AA1159&lt;&gt;AA1160)*($H$2="y"),AD1159&amp;AE1159,IF((AA1159&lt;&gt;AA1160)*($H$2="m"),AD1159&amp;AG1159,IF(($H$2&lt;&gt;"m")*($H$2&lt;&gt;"Y"),(IF(F1159=0,"",F1159&amp;" "&amp;$F$4&amp;" "))&amp;(IF(G1159=0,"",G1159&amp;" "&amp;$G$4&amp;" "))&amp;(IF(H1159=0,"",H1159&amp;" "&amp;H$4&amp;" "))&amp;(IF(I1159=0,"",I1159&amp;" "&amp;$I$4&amp;" "))&amp;(IF(J1159=0,"",J1159&amp;" "&amp;$J$4&amp;" ")),"")))&amp;"; "&amp;IF((B1159=B1158)*(AA1159=AA1158), "same collecting data; ", IF((B1159=B1158)*(Z1158=Z1159),"same locality; ",(IF(COUNTBLANK(L1159)=1,"",$D$2&amp;L1159&amp;$L$3&amp;" "&amp;$D$2))&amp;(IF(COUNTBLANK(M1159)=1,"",$E$2&amp;M1159&amp;$E$2&amp;", "))&amp;(IF(COUNTBLANK(N1159)=1,"",N1159&amp;"; "))&amp;(IF(COUNTBLANK(O1159)=1,"",O1159&amp;"; ")))&amp;(IF(COUNTBLANK(P1159)=1,"",P1159&amp;"; "))&amp;(IF(COUNTBLANK(Q1159)=1,"",Q1159&amp;"; "))&amp;(IF(COUNTBLANK(R1159)=1,"",R1159&amp;"m, "))&amp;IF((COUNTBLANK(S1159)=0)*(S1159&lt;&gt;S1158), S1159&amp;"; ","")&amp;(IF(COUNTBLANK(U1159)=1,"",U1159&amp;"; "))&amp;(IF(COUNTBLANK(T1159)=1,"",IF(COUNTBLANK(F$2)=1,T1159&amp;"; ",T1159&amp;" "&amp;F$2&amp;"; "))))&amp;(IF(COUNTBLANK(V1159)=1,"",V1159&amp;"; "))&amp;IF((COUNTBLANK(C1159)=1),"",C1159)&amp;IF((B1159=B1160)*(K1159=K1160)*(L1159=L1160)*(M1159=M1160),IF(($H$2&lt;&gt;"m")*($H$2&lt;&gt;"Y"), " • ", IF((ISNUMBER(FIND(")",AE1159))), " • ", "")),IF((B1159=B1160)*(K1159=K1160)," • ",". ")))</f>
        <v/>
      </c>
      <c r="AI1159" s="1"/>
    </row>
    <row r="1160" spans="1:35" x14ac:dyDescent="0.25">
      <c r="A1160" s="3" t="str">
        <f t="shared" si="129"/>
        <v/>
      </c>
      <c r="B1160" s="53" t="str">
        <f t="shared" si="127"/>
        <v/>
      </c>
      <c r="C1160" s="57"/>
      <c r="D1160" s="57"/>
      <c r="E1160" s="57"/>
      <c r="F1160" s="57"/>
      <c r="G1160" s="57"/>
      <c r="H1160" s="57"/>
      <c r="I1160" s="57"/>
      <c r="J1160" s="57"/>
      <c r="K1160" s="57"/>
      <c r="L1160" s="57"/>
      <c r="M1160" s="54"/>
      <c r="N1160" s="57"/>
      <c r="O1160" s="58"/>
      <c r="P1160" s="58"/>
      <c r="Q1160" s="58"/>
      <c r="R1160" s="58"/>
      <c r="S1160" s="54"/>
      <c r="T1160" s="57"/>
      <c r="U1160" s="57"/>
      <c r="V1160" s="57"/>
      <c r="W1160" s="57"/>
      <c r="X1160" s="147" t="str">
        <f>IF(COUNTBLANK(D1160)=1,"",IF('order-admin-units'!$I$1&lt;&gt;"y", "", IF(COUNTBLANK(K1160)=1, 'order-admin-units'!$B$1+1, VLOOKUP(K1160, ordercountry, 2))))</f>
        <v/>
      </c>
      <c r="Y1160" s="147" t="str">
        <f>IF(COUNTBLANK(D1160)=1,"",IF('order-admin-units'!$I$1&lt;&gt;"y", "", IF(COUNTBLANK(K1160:L1160)&gt;0, 'order-admin-units'!$B$2+1, VLOOKUP(K1160&amp;"@"&amp;L1160, orderadmin, 2))))</f>
        <v/>
      </c>
      <c r="Z1160" s="147" t="str">
        <f t="shared" si="130"/>
        <v/>
      </c>
      <c r="AA1160" s="147" t="str">
        <f t="shared" si="131"/>
        <v/>
      </c>
      <c r="AB1160" s="147" t="str">
        <f t="shared" si="132"/>
        <v/>
      </c>
      <c r="AC1160" s="147" t="str">
        <f t="shared" si="128"/>
        <v/>
      </c>
      <c r="AD1160" s="11" t="str">
        <f t="shared" si="133"/>
        <v/>
      </c>
      <c r="AE1160" s="11" t="str">
        <f t="array" ref="AE1160">IF(COUNTBLANK(D1160)=1,"",IF(OR($H$2="y",$H$2="m"),IF(AA1160=AA1159,IF(OR(AB1160=$AB$4:$AB1159)=FALSE,AE1159&amp;C1160,AE1159),"("&amp;C1160)&amp;IF(AA1160=AA1161,IF(OR(AB1161=$AB$4:$AB1160)=FALSE,", ",""),") "),""))</f>
        <v/>
      </c>
      <c r="AF1160" s="11" t="str">
        <f t="array" ref="AF1160">IF((COUNTBLANK(D1160)=0)*OR($H$2="y",$H$2="m"),IFERROR(LEFT(C1160, FIND(" ",C1160)-1), C1160),"")</f>
        <v/>
      </c>
      <c r="AG1160" s="11" t="str">
        <f t="array" ref="AG1160">IF(COUNTBLANK(D1160)=1,"",IF(OR($H$2="y",$H$2="m"),IF(AA1160=AA1159,IF(OR(AC1160=$AC$4:$AC1159)=FALSE,AG1159&amp;AF1160,AG1159),"("&amp;AF1160)&amp;IF(AA1160=AA1161,IF(OR(AC1161=$AC$4:$AC1160)=FALSE,", ",""),") "),""))</f>
        <v/>
      </c>
      <c r="AH1160" s="10" t="str">
        <f>IF((COUNTBLANK(D1160)=1),"",IF(D1160=D1159,AH1159,"")&amp;IF(B1159&lt;&gt;B1160,((IF(COUNTBLANK(E1160)=1,$D$3&amp;"Non-type material: "&amp;$D$3,$D$3&amp;INDEX('type-categories'!$A$2:$B$100,MATCH(E1160,'type-categories'!$A$2:$A$100,0),2)&amp;$D$3))),"")&amp;(IF(K1160&lt;&gt;K1159,$C$2&amp;UPPER(K1160)&amp;$C$2&amp;$K$3&amp;" ",(IF(B1160&lt;&gt;B1159,$C$2&amp;UPPER(K1160)&amp;$C$2&amp;$K$3&amp;" ",""))))&amp;IF((AA1160&lt;&gt;AA1161)*($H$2="y"),AD1160&amp;AE1160,IF((AA1160&lt;&gt;AA1161)*($H$2="m"),AD1160&amp;AG1160,IF(($H$2&lt;&gt;"m")*($H$2&lt;&gt;"Y"),(IF(F1160=0,"",F1160&amp;" "&amp;$F$4&amp;" "))&amp;(IF(G1160=0,"",G1160&amp;" "&amp;$G$4&amp;" "))&amp;(IF(H1160=0,"",H1160&amp;" "&amp;H$4&amp;" "))&amp;(IF(I1160=0,"",I1160&amp;" "&amp;$I$4&amp;" "))&amp;(IF(J1160=0,"",J1160&amp;" "&amp;$J$4&amp;" ")),"")))&amp;"; "&amp;IF((B1160=B1159)*(AA1160=AA1159), "same collecting data; ", IF((B1160=B1159)*(Z1159=Z1160),"same locality; ",(IF(COUNTBLANK(L1160)=1,"",$D$2&amp;L1160&amp;$L$3&amp;" "&amp;$D$2))&amp;(IF(COUNTBLANK(M1160)=1,"",$E$2&amp;M1160&amp;$E$2&amp;", "))&amp;(IF(COUNTBLANK(N1160)=1,"",N1160&amp;"; "))&amp;(IF(COUNTBLANK(O1160)=1,"",O1160&amp;"; ")))&amp;(IF(COUNTBLANK(P1160)=1,"",P1160&amp;"; "))&amp;(IF(COUNTBLANK(Q1160)=1,"",Q1160&amp;"; "))&amp;(IF(COUNTBLANK(R1160)=1,"",R1160&amp;"m, "))&amp;IF((COUNTBLANK(S1160)=0)*(S1160&lt;&gt;S1159), S1160&amp;"; ","")&amp;(IF(COUNTBLANK(U1160)=1,"",U1160&amp;"; "))&amp;(IF(COUNTBLANK(T1160)=1,"",IF(COUNTBLANK(F$2)=1,T1160&amp;"; ",T1160&amp;" "&amp;F$2&amp;"; "))))&amp;(IF(COUNTBLANK(V1160)=1,"",V1160&amp;"; "))&amp;IF((COUNTBLANK(C1160)=1),"",C1160)&amp;IF((B1160=B1161)*(K1160=K1161)*(L1160=L1161)*(M1160=M1161),IF(($H$2&lt;&gt;"m")*($H$2&lt;&gt;"Y"), " • ", IF((ISNUMBER(FIND(")",AE1160))), " • ", "")),IF((B1160=B1161)*(K1160=K1161)," • ",". ")))</f>
        <v/>
      </c>
      <c r="AI1160" s="1"/>
    </row>
    <row r="1161" spans="1:35" x14ac:dyDescent="0.25">
      <c r="A1161" s="3" t="str">
        <f t="shared" si="129"/>
        <v/>
      </c>
      <c r="B1161" s="53" t="str">
        <f t="shared" si="127"/>
        <v/>
      </c>
      <c r="C1161" s="57"/>
      <c r="D1161" s="57"/>
      <c r="E1161" s="57"/>
      <c r="F1161" s="57"/>
      <c r="G1161" s="57"/>
      <c r="H1161" s="57"/>
      <c r="I1161" s="57"/>
      <c r="J1161" s="57"/>
      <c r="K1161" s="57"/>
      <c r="L1161" s="57"/>
      <c r="M1161" s="54"/>
      <c r="N1161" s="57"/>
      <c r="O1161" s="58"/>
      <c r="P1161" s="58"/>
      <c r="Q1161" s="58"/>
      <c r="R1161" s="58"/>
      <c r="S1161" s="54"/>
      <c r="T1161" s="57"/>
      <c r="U1161" s="57"/>
      <c r="V1161" s="57"/>
      <c r="W1161" s="57"/>
      <c r="X1161" s="147" t="str">
        <f>IF(COUNTBLANK(D1161)=1,"",IF('order-admin-units'!$I$1&lt;&gt;"y", "", IF(COUNTBLANK(K1161)=1, 'order-admin-units'!$B$1+1, VLOOKUP(K1161, ordercountry, 2))))</f>
        <v/>
      </c>
      <c r="Y1161" s="147" t="str">
        <f>IF(COUNTBLANK(D1161)=1,"",IF('order-admin-units'!$I$1&lt;&gt;"y", "", IF(COUNTBLANK(K1161:L1161)&gt;0, 'order-admin-units'!$B$2+1, VLOOKUP(K1161&amp;"@"&amp;L1161, orderadmin, 2))))</f>
        <v/>
      </c>
      <c r="Z1161" s="147" t="str">
        <f t="shared" si="130"/>
        <v/>
      </c>
      <c r="AA1161" s="147" t="str">
        <f t="shared" si="131"/>
        <v/>
      </c>
      <c r="AB1161" s="147" t="str">
        <f t="shared" si="132"/>
        <v/>
      </c>
      <c r="AC1161" s="147" t="str">
        <f t="shared" si="128"/>
        <v/>
      </c>
      <c r="AD1161" s="11" t="str">
        <f t="shared" si="133"/>
        <v/>
      </c>
      <c r="AE1161" s="11" t="str">
        <f t="array" ref="AE1161">IF(COUNTBLANK(D1161)=1,"",IF(OR($H$2="y",$H$2="m"),IF(AA1161=AA1160,IF(OR(AB1161=$AB$4:$AB1160)=FALSE,AE1160&amp;C1161,AE1160),"("&amp;C1161)&amp;IF(AA1161=AA1162,IF(OR(AB1162=$AB$4:$AB1161)=FALSE,", ",""),") "),""))</f>
        <v/>
      </c>
      <c r="AF1161" s="11" t="str">
        <f t="array" ref="AF1161">IF((COUNTBLANK(D1161)=0)*OR($H$2="y",$H$2="m"),IFERROR(LEFT(C1161, FIND(" ",C1161)-1), C1161),"")</f>
        <v/>
      </c>
      <c r="AG1161" s="11" t="str">
        <f t="array" ref="AG1161">IF(COUNTBLANK(D1161)=1,"",IF(OR($H$2="y",$H$2="m"),IF(AA1161=AA1160,IF(OR(AC1161=$AC$4:$AC1160)=FALSE,AG1160&amp;AF1161,AG1160),"("&amp;AF1161)&amp;IF(AA1161=AA1162,IF(OR(AC1162=$AC$4:$AC1161)=FALSE,", ",""),") "),""))</f>
        <v/>
      </c>
      <c r="AH1161" s="10" t="str">
        <f>IF((COUNTBLANK(D1161)=1),"",IF(D1161=D1160,AH1160,"")&amp;IF(B1160&lt;&gt;B1161,((IF(COUNTBLANK(E1161)=1,$D$3&amp;"Non-type material: "&amp;$D$3,$D$3&amp;INDEX('type-categories'!$A$2:$B$100,MATCH(E1161,'type-categories'!$A$2:$A$100,0),2)&amp;$D$3))),"")&amp;(IF(K1161&lt;&gt;K1160,$C$2&amp;UPPER(K1161)&amp;$C$2&amp;$K$3&amp;" ",(IF(B1161&lt;&gt;B1160,$C$2&amp;UPPER(K1161)&amp;$C$2&amp;$K$3&amp;" ",""))))&amp;IF((AA1161&lt;&gt;AA1162)*($H$2="y"),AD1161&amp;AE1161,IF((AA1161&lt;&gt;AA1162)*($H$2="m"),AD1161&amp;AG1161,IF(($H$2&lt;&gt;"m")*($H$2&lt;&gt;"Y"),(IF(F1161=0,"",F1161&amp;" "&amp;$F$4&amp;" "))&amp;(IF(G1161=0,"",G1161&amp;" "&amp;$G$4&amp;" "))&amp;(IF(H1161=0,"",H1161&amp;" "&amp;H$4&amp;" "))&amp;(IF(I1161=0,"",I1161&amp;" "&amp;$I$4&amp;" "))&amp;(IF(J1161=0,"",J1161&amp;" "&amp;$J$4&amp;" ")),"")))&amp;"; "&amp;IF((B1161=B1160)*(AA1161=AA1160), "same collecting data; ", IF((B1161=B1160)*(Z1160=Z1161),"same locality; ",(IF(COUNTBLANK(L1161)=1,"",$D$2&amp;L1161&amp;$L$3&amp;" "&amp;$D$2))&amp;(IF(COUNTBLANK(M1161)=1,"",$E$2&amp;M1161&amp;$E$2&amp;", "))&amp;(IF(COUNTBLANK(N1161)=1,"",N1161&amp;"; "))&amp;(IF(COUNTBLANK(O1161)=1,"",O1161&amp;"; ")))&amp;(IF(COUNTBLANK(P1161)=1,"",P1161&amp;"; "))&amp;(IF(COUNTBLANK(Q1161)=1,"",Q1161&amp;"; "))&amp;(IF(COUNTBLANK(R1161)=1,"",R1161&amp;"m, "))&amp;IF((COUNTBLANK(S1161)=0)*(S1161&lt;&gt;S1160), S1161&amp;"; ","")&amp;(IF(COUNTBLANK(U1161)=1,"",U1161&amp;"; "))&amp;(IF(COUNTBLANK(T1161)=1,"",IF(COUNTBLANK(F$2)=1,T1161&amp;"; ",T1161&amp;" "&amp;F$2&amp;"; "))))&amp;(IF(COUNTBLANK(V1161)=1,"",V1161&amp;"; "))&amp;IF((COUNTBLANK(C1161)=1),"",C1161)&amp;IF((B1161=B1162)*(K1161=K1162)*(L1161=L1162)*(M1161=M1162),IF(($H$2&lt;&gt;"m")*($H$2&lt;&gt;"Y"), " • ", IF((ISNUMBER(FIND(")",AE1161))), " • ", "")),IF((B1161=B1162)*(K1161=K1162)," • ",". ")))</f>
        <v/>
      </c>
      <c r="AI1161" s="1"/>
    </row>
    <row r="1162" spans="1:35" x14ac:dyDescent="0.25">
      <c r="A1162" s="3" t="str">
        <f t="shared" si="129"/>
        <v/>
      </c>
      <c r="B1162" s="53" t="str">
        <f t="shared" si="127"/>
        <v/>
      </c>
      <c r="C1162" s="57"/>
      <c r="D1162" s="57"/>
      <c r="E1162" s="57"/>
      <c r="F1162" s="57"/>
      <c r="G1162" s="57"/>
      <c r="H1162" s="57"/>
      <c r="I1162" s="57"/>
      <c r="J1162" s="57"/>
      <c r="K1162" s="57"/>
      <c r="L1162" s="57"/>
      <c r="M1162" s="54"/>
      <c r="N1162" s="57"/>
      <c r="O1162" s="58"/>
      <c r="P1162" s="58"/>
      <c r="Q1162" s="58"/>
      <c r="R1162" s="58"/>
      <c r="S1162" s="54"/>
      <c r="T1162" s="57"/>
      <c r="U1162" s="57"/>
      <c r="V1162" s="57"/>
      <c r="W1162" s="57"/>
      <c r="X1162" s="147" t="str">
        <f>IF(COUNTBLANK(D1162)=1,"",IF('order-admin-units'!$I$1&lt;&gt;"y", "", IF(COUNTBLANK(K1162)=1, 'order-admin-units'!$B$1+1, VLOOKUP(K1162, ordercountry, 2))))</f>
        <v/>
      </c>
      <c r="Y1162" s="147" t="str">
        <f>IF(COUNTBLANK(D1162)=1,"",IF('order-admin-units'!$I$1&lt;&gt;"y", "", IF(COUNTBLANK(K1162:L1162)&gt;0, 'order-admin-units'!$B$2+1, VLOOKUP(K1162&amp;"@"&amp;L1162, orderadmin, 2))))</f>
        <v/>
      </c>
      <c r="Z1162" s="147" t="str">
        <f t="shared" si="130"/>
        <v/>
      </c>
      <c r="AA1162" s="147" t="str">
        <f t="shared" si="131"/>
        <v/>
      </c>
      <c r="AB1162" s="147" t="str">
        <f t="shared" si="132"/>
        <v/>
      </c>
      <c r="AC1162" s="147" t="str">
        <f t="shared" si="128"/>
        <v/>
      </c>
      <c r="AD1162" s="11" t="str">
        <f t="shared" si="133"/>
        <v/>
      </c>
      <c r="AE1162" s="11" t="str">
        <f t="array" ref="AE1162">IF(COUNTBLANK(D1162)=1,"",IF(OR($H$2="y",$H$2="m"),IF(AA1162=AA1161,IF(OR(AB1162=$AB$4:$AB1161)=FALSE,AE1161&amp;C1162,AE1161),"("&amp;C1162)&amp;IF(AA1162=AA1163,IF(OR(AB1163=$AB$4:$AB1162)=FALSE,", ",""),") "),""))</f>
        <v/>
      </c>
      <c r="AF1162" s="11" t="str">
        <f t="array" ref="AF1162">IF((COUNTBLANK(D1162)=0)*OR($H$2="y",$H$2="m"),IFERROR(LEFT(C1162, FIND(" ",C1162)-1), C1162),"")</f>
        <v/>
      </c>
      <c r="AG1162" s="11" t="str">
        <f t="array" ref="AG1162">IF(COUNTBLANK(D1162)=1,"",IF(OR($H$2="y",$H$2="m"),IF(AA1162=AA1161,IF(OR(AC1162=$AC$4:$AC1161)=FALSE,AG1161&amp;AF1162,AG1161),"("&amp;AF1162)&amp;IF(AA1162=AA1163,IF(OR(AC1163=$AC$4:$AC1162)=FALSE,", ",""),") "),""))</f>
        <v/>
      </c>
      <c r="AH1162" s="10" t="str">
        <f>IF((COUNTBLANK(D1162)=1),"",IF(D1162=D1161,AH1161,"")&amp;IF(B1161&lt;&gt;B1162,((IF(COUNTBLANK(E1162)=1,$D$3&amp;"Non-type material: "&amp;$D$3,$D$3&amp;INDEX('type-categories'!$A$2:$B$100,MATCH(E1162,'type-categories'!$A$2:$A$100,0),2)&amp;$D$3))),"")&amp;(IF(K1162&lt;&gt;K1161,$C$2&amp;UPPER(K1162)&amp;$C$2&amp;$K$3&amp;" ",(IF(B1162&lt;&gt;B1161,$C$2&amp;UPPER(K1162)&amp;$C$2&amp;$K$3&amp;" ",""))))&amp;IF((AA1162&lt;&gt;AA1163)*($H$2="y"),AD1162&amp;AE1162,IF((AA1162&lt;&gt;AA1163)*($H$2="m"),AD1162&amp;AG1162,IF(($H$2&lt;&gt;"m")*($H$2&lt;&gt;"Y"),(IF(F1162=0,"",F1162&amp;" "&amp;$F$4&amp;" "))&amp;(IF(G1162=0,"",G1162&amp;" "&amp;$G$4&amp;" "))&amp;(IF(H1162=0,"",H1162&amp;" "&amp;H$4&amp;" "))&amp;(IF(I1162=0,"",I1162&amp;" "&amp;$I$4&amp;" "))&amp;(IF(J1162=0,"",J1162&amp;" "&amp;$J$4&amp;" ")),"")))&amp;"; "&amp;IF((B1162=B1161)*(AA1162=AA1161), "same collecting data; ", IF((B1162=B1161)*(Z1161=Z1162),"same locality; ",(IF(COUNTBLANK(L1162)=1,"",$D$2&amp;L1162&amp;$L$3&amp;" "&amp;$D$2))&amp;(IF(COUNTBLANK(M1162)=1,"",$E$2&amp;M1162&amp;$E$2&amp;", "))&amp;(IF(COUNTBLANK(N1162)=1,"",N1162&amp;"; "))&amp;(IF(COUNTBLANK(O1162)=1,"",O1162&amp;"; ")))&amp;(IF(COUNTBLANK(P1162)=1,"",P1162&amp;"; "))&amp;(IF(COUNTBLANK(Q1162)=1,"",Q1162&amp;"; "))&amp;(IF(COUNTBLANK(R1162)=1,"",R1162&amp;"m, "))&amp;IF((COUNTBLANK(S1162)=0)*(S1162&lt;&gt;S1161), S1162&amp;"; ","")&amp;(IF(COUNTBLANK(U1162)=1,"",U1162&amp;"; "))&amp;(IF(COUNTBLANK(T1162)=1,"",IF(COUNTBLANK(F$2)=1,T1162&amp;"; ",T1162&amp;" "&amp;F$2&amp;"; "))))&amp;(IF(COUNTBLANK(V1162)=1,"",V1162&amp;"; "))&amp;IF((COUNTBLANK(C1162)=1),"",C1162)&amp;IF((B1162=B1163)*(K1162=K1163)*(L1162=L1163)*(M1162=M1163),IF(($H$2&lt;&gt;"m")*($H$2&lt;&gt;"Y"), " • ", IF((ISNUMBER(FIND(")",AE1162))), " • ", "")),IF((B1162=B1163)*(K1162=K1163)," • ",". ")))</f>
        <v/>
      </c>
      <c r="AI1162" s="1"/>
    </row>
    <row r="1163" spans="1:35" x14ac:dyDescent="0.25">
      <c r="A1163" s="3" t="str">
        <f t="shared" si="129"/>
        <v/>
      </c>
      <c r="B1163" s="53" t="str">
        <f t="shared" si="127"/>
        <v/>
      </c>
      <c r="C1163" s="57"/>
      <c r="D1163" s="57"/>
      <c r="E1163" s="57"/>
      <c r="F1163" s="57"/>
      <c r="G1163" s="57"/>
      <c r="H1163" s="57"/>
      <c r="I1163" s="57"/>
      <c r="J1163" s="57"/>
      <c r="K1163" s="57"/>
      <c r="L1163" s="57"/>
      <c r="M1163" s="54"/>
      <c r="N1163" s="57"/>
      <c r="O1163" s="58"/>
      <c r="P1163" s="58"/>
      <c r="Q1163" s="58"/>
      <c r="R1163" s="58"/>
      <c r="S1163" s="54"/>
      <c r="T1163" s="57"/>
      <c r="U1163" s="57"/>
      <c r="V1163" s="57"/>
      <c r="W1163" s="57"/>
      <c r="X1163" s="147" t="str">
        <f>IF(COUNTBLANK(D1163)=1,"",IF('order-admin-units'!$I$1&lt;&gt;"y", "", IF(COUNTBLANK(K1163)=1, 'order-admin-units'!$B$1+1, VLOOKUP(K1163, ordercountry, 2))))</f>
        <v/>
      </c>
      <c r="Y1163" s="147" t="str">
        <f>IF(COUNTBLANK(D1163)=1,"",IF('order-admin-units'!$I$1&lt;&gt;"y", "", IF(COUNTBLANK(K1163:L1163)&gt;0, 'order-admin-units'!$B$2+1, VLOOKUP(K1163&amp;"@"&amp;L1163, orderadmin, 2))))</f>
        <v/>
      </c>
      <c r="Z1163" s="147" t="str">
        <f t="shared" si="130"/>
        <v/>
      </c>
      <c r="AA1163" s="147" t="str">
        <f t="shared" si="131"/>
        <v/>
      </c>
      <c r="AB1163" s="147" t="str">
        <f t="shared" si="132"/>
        <v/>
      </c>
      <c r="AC1163" s="147" t="str">
        <f t="shared" si="128"/>
        <v/>
      </c>
      <c r="AD1163" s="11" t="str">
        <f t="shared" si="133"/>
        <v/>
      </c>
      <c r="AE1163" s="11" t="str">
        <f t="array" ref="AE1163">IF(COUNTBLANK(D1163)=1,"",IF(OR($H$2="y",$H$2="m"),IF(AA1163=AA1162,IF(OR(AB1163=$AB$4:$AB1162)=FALSE,AE1162&amp;C1163,AE1162),"("&amp;C1163)&amp;IF(AA1163=AA1164,IF(OR(AB1164=$AB$4:$AB1163)=FALSE,", ",""),") "),""))</f>
        <v/>
      </c>
      <c r="AF1163" s="11" t="str">
        <f t="array" ref="AF1163">IF((COUNTBLANK(D1163)=0)*OR($H$2="y",$H$2="m"),IFERROR(LEFT(C1163, FIND(" ",C1163)-1), C1163),"")</f>
        <v/>
      </c>
      <c r="AG1163" s="11" t="str">
        <f t="array" ref="AG1163">IF(COUNTBLANK(D1163)=1,"",IF(OR($H$2="y",$H$2="m"),IF(AA1163=AA1162,IF(OR(AC1163=$AC$4:$AC1162)=FALSE,AG1162&amp;AF1163,AG1162),"("&amp;AF1163)&amp;IF(AA1163=AA1164,IF(OR(AC1164=$AC$4:$AC1163)=FALSE,", ",""),") "),""))</f>
        <v/>
      </c>
      <c r="AH1163" s="10" t="str">
        <f>IF((COUNTBLANK(D1163)=1),"",IF(D1163=D1162,AH1162,"")&amp;IF(B1162&lt;&gt;B1163,((IF(COUNTBLANK(E1163)=1,$D$3&amp;"Non-type material: "&amp;$D$3,$D$3&amp;INDEX('type-categories'!$A$2:$B$100,MATCH(E1163,'type-categories'!$A$2:$A$100,0),2)&amp;$D$3))),"")&amp;(IF(K1163&lt;&gt;K1162,$C$2&amp;UPPER(K1163)&amp;$C$2&amp;$K$3&amp;" ",(IF(B1163&lt;&gt;B1162,$C$2&amp;UPPER(K1163)&amp;$C$2&amp;$K$3&amp;" ",""))))&amp;IF((AA1163&lt;&gt;AA1164)*($H$2="y"),AD1163&amp;AE1163,IF((AA1163&lt;&gt;AA1164)*($H$2="m"),AD1163&amp;AG1163,IF(($H$2&lt;&gt;"m")*($H$2&lt;&gt;"Y"),(IF(F1163=0,"",F1163&amp;" "&amp;$F$4&amp;" "))&amp;(IF(G1163=0,"",G1163&amp;" "&amp;$G$4&amp;" "))&amp;(IF(H1163=0,"",H1163&amp;" "&amp;H$4&amp;" "))&amp;(IF(I1163=0,"",I1163&amp;" "&amp;$I$4&amp;" "))&amp;(IF(J1163=0,"",J1163&amp;" "&amp;$J$4&amp;" ")),"")))&amp;"; "&amp;IF((B1163=B1162)*(AA1163=AA1162), "same collecting data; ", IF((B1163=B1162)*(Z1162=Z1163),"same locality; ",(IF(COUNTBLANK(L1163)=1,"",$D$2&amp;L1163&amp;$L$3&amp;" "&amp;$D$2))&amp;(IF(COUNTBLANK(M1163)=1,"",$E$2&amp;M1163&amp;$E$2&amp;", "))&amp;(IF(COUNTBLANK(N1163)=1,"",N1163&amp;"; "))&amp;(IF(COUNTBLANK(O1163)=1,"",O1163&amp;"; ")))&amp;(IF(COUNTBLANK(P1163)=1,"",P1163&amp;"; "))&amp;(IF(COUNTBLANK(Q1163)=1,"",Q1163&amp;"; "))&amp;(IF(COUNTBLANK(R1163)=1,"",R1163&amp;"m, "))&amp;IF((COUNTBLANK(S1163)=0)*(S1163&lt;&gt;S1162), S1163&amp;"; ","")&amp;(IF(COUNTBLANK(U1163)=1,"",U1163&amp;"; "))&amp;(IF(COUNTBLANK(T1163)=1,"",IF(COUNTBLANK(F$2)=1,T1163&amp;"; ",T1163&amp;" "&amp;F$2&amp;"; "))))&amp;(IF(COUNTBLANK(V1163)=1,"",V1163&amp;"; "))&amp;IF((COUNTBLANK(C1163)=1),"",C1163)&amp;IF((B1163=B1164)*(K1163=K1164)*(L1163=L1164)*(M1163=M1164),IF(($H$2&lt;&gt;"m")*($H$2&lt;&gt;"Y"), " • ", IF((ISNUMBER(FIND(")",AE1163))), " • ", "")),IF((B1163=B1164)*(K1163=K1164)," • ",". ")))</f>
        <v/>
      </c>
      <c r="AI1163" s="1"/>
    </row>
    <row r="1164" spans="1:35" x14ac:dyDescent="0.25">
      <c r="A1164" s="3" t="str">
        <f t="shared" si="129"/>
        <v/>
      </c>
      <c r="B1164" s="53" t="str">
        <f t="shared" si="127"/>
        <v/>
      </c>
      <c r="C1164" s="57"/>
      <c r="D1164" s="57"/>
      <c r="E1164" s="57"/>
      <c r="F1164" s="57"/>
      <c r="G1164" s="57"/>
      <c r="H1164" s="57"/>
      <c r="I1164" s="57"/>
      <c r="J1164" s="57"/>
      <c r="K1164" s="57"/>
      <c r="L1164" s="57"/>
      <c r="M1164" s="54"/>
      <c r="N1164" s="57"/>
      <c r="O1164" s="58"/>
      <c r="P1164" s="58"/>
      <c r="Q1164" s="58"/>
      <c r="R1164" s="58"/>
      <c r="S1164" s="54"/>
      <c r="T1164" s="57"/>
      <c r="U1164" s="57"/>
      <c r="V1164" s="57"/>
      <c r="W1164" s="57"/>
      <c r="X1164" s="147" t="str">
        <f>IF(COUNTBLANK(D1164)=1,"",IF('order-admin-units'!$I$1&lt;&gt;"y", "", IF(COUNTBLANK(K1164)=1, 'order-admin-units'!$B$1+1, VLOOKUP(K1164, ordercountry, 2))))</f>
        <v/>
      </c>
      <c r="Y1164" s="147" t="str">
        <f>IF(COUNTBLANK(D1164)=1,"",IF('order-admin-units'!$I$1&lt;&gt;"y", "", IF(COUNTBLANK(K1164:L1164)&gt;0, 'order-admin-units'!$B$2+1, VLOOKUP(K1164&amp;"@"&amp;L1164, orderadmin, 2))))</f>
        <v/>
      </c>
      <c r="Z1164" s="147" t="str">
        <f t="shared" si="130"/>
        <v/>
      </c>
      <c r="AA1164" s="147" t="str">
        <f t="shared" si="131"/>
        <v/>
      </c>
      <c r="AB1164" s="147" t="str">
        <f t="shared" si="132"/>
        <v/>
      </c>
      <c r="AC1164" s="147" t="str">
        <f t="shared" si="128"/>
        <v/>
      </c>
      <c r="AD1164" s="11" t="str">
        <f t="shared" si="133"/>
        <v/>
      </c>
      <c r="AE1164" s="11" t="str">
        <f t="array" ref="AE1164">IF(COUNTBLANK(D1164)=1,"",IF(OR($H$2="y",$H$2="m"),IF(AA1164=AA1163,IF(OR(AB1164=$AB$4:$AB1163)=FALSE,AE1163&amp;C1164,AE1163),"("&amp;C1164)&amp;IF(AA1164=AA1165,IF(OR(AB1165=$AB$4:$AB1164)=FALSE,", ",""),") "),""))</f>
        <v/>
      </c>
      <c r="AF1164" s="11" t="str">
        <f t="array" ref="AF1164">IF((COUNTBLANK(D1164)=0)*OR($H$2="y",$H$2="m"),IFERROR(LEFT(C1164, FIND(" ",C1164)-1), C1164),"")</f>
        <v/>
      </c>
      <c r="AG1164" s="11" t="str">
        <f t="array" ref="AG1164">IF(COUNTBLANK(D1164)=1,"",IF(OR($H$2="y",$H$2="m"),IF(AA1164=AA1163,IF(OR(AC1164=$AC$4:$AC1163)=FALSE,AG1163&amp;AF1164,AG1163),"("&amp;AF1164)&amp;IF(AA1164=AA1165,IF(OR(AC1165=$AC$4:$AC1164)=FALSE,", ",""),") "),""))</f>
        <v/>
      </c>
      <c r="AH1164" s="10" t="str">
        <f>IF((COUNTBLANK(D1164)=1),"",IF(D1164=D1163,AH1163,"")&amp;IF(B1163&lt;&gt;B1164,((IF(COUNTBLANK(E1164)=1,$D$3&amp;"Non-type material: "&amp;$D$3,$D$3&amp;INDEX('type-categories'!$A$2:$B$100,MATCH(E1164,'type-categories'!$A$2:$A$100,0),2)&amp;$D$3))),"")&amp;(IF(K1164&lt;&gt;K1163,$C$2&amp;UPPER(K1164)&amp;$C$2&amp;$K$3&amp;" ",(IF(B1164&lt;&gt;B1163,$C$2&amp;UPPER(K1164)&amp;$C$2&amp;$K$3&amp;" ",""))))&amp;IF((AA1164&lt;&gt;AA1165)*($H$2="y"),AD1164&amp;AE1164,IF((AA1164&lt;&gt;AA1165)*($H$2="m"),AD1164&amp;AG1164,IF(($H$2&lt;&gt;"m")*($H$2&lt;&gt;"Y"),(IF(F1164=0,"",F1164&amp;" "&amp;$F$4&amp;" "))&amp;(IF(G1164=0,"",G1164&amp;" "&amp;$G$4&amp;" "))&amp;(IF(H1164=0,"",H1164&amp;" "&amp;H$4&amp;" "))&amp;(IF(I1164=0,"",I1164&amp;" "&amp;$I$4&amp;" "))&amp;(IF(J1164=0,"",J1164&amp;" "&amp;$J$4&amp;" ")),"")))&amp;"; "&amp;IF((B1164=B1163)*(AA1164=AA1163), "same collecting data; ", IF((B1164=B1163)*(Z1163=Z1164),"same locality; ",(IF(COUNTBLANK(L1164)=1,"",$D$2&amp;L1164&amp;$L$3&amp;" "&amp;$D$2))&amp;(IF(COUNTBLANK(M1164)=1,"",$E$2&amp;M1164&amp;$E$2&amp;", "))&amp;(IF(COUNTBLANK(N1164)=1,"",N1164&amp;"; "))&amp;(IF(COUNTBLANK(O1164)=1,"",O1164&amp;"; ")))&amp;(IF(COUNTBLANK(P1164)=1,"",P1164&amp;"; "))&amp;(IF(COUNTBLANK(Q1164)=1,"",Q1164&amp;"; "))&amp;(IF(COUNTBLANK(R1164)=1,"",R1164&amp;"m, "))&amp;IF((COUNTBLANK(S1164)=0)*(S1164&lt;&gt;S1163), S1164&amp;"; ","")&amp;(IF(COUNTBLANK(U1164)=1,"",U1164&amp;"; "))&amp;(IF(COUNTBLANK(T1164)=1,"",IF(COUNTBLANK(F$2)=1,T1164&amp;"; ",T1164&amp;" "&amp;F$2&amp;"; "))))&amp;(IF(COUNTBLANK(V1164)=1,"",V1164&amp;"; "))&amp;IF((COUNTBLANK(C1164)=1),"",C1164)&amp;IF((B1164=B1165)*(K1164=K1165)*(L1164=L1165)*(M1164=M1165),IF(($H$2&lt;&gt;"m")*($H$2&lt;&gt;"Y"), " • ", IF((ISNUMBER(FIND(")",AE1164))), " • ", "")),IF((B1164=B1165)*(K1164=K1165)," • ",". ")))</f>
        <v/>
      </c>
      <c r="AI1164" s="1"/>
    </row>
    <row r="1165" spans="1:35" x14ac:dyDescent="0.25">
      <c r="A1165" s="3" t="str">
        <f t="shared" si="129"/>
        <v/>
      </c>
      <c r="B1165" s="53" t="str">
        <f t="shared" si="127"/>
        <v/>
      </c>
      <c r="C1165" s="57"/>
      <c r="D1165" s="57"/>
      <c r="E1165" s="57"/>
      <c r="F1165" s="57"/>
      <c r="G1165" s="57"/>
      <c r="H1165" s="57"/>
      <c r="I1165" s="57"/>
      <c r="J1165" s="57"/>
      <c r="K1165" s="57"/>
      <c r="L1165" s="57"/>
      <c r="M1165" s="54"/>
      <c r="N1165" s="57"/>
      <c r="O1165" s="58"/>
      <c r="P1165" s="58"/>
      <c r="Q1165" s="58"/>
      <c r="R1165" s="58"/>
      <c r="S1165" s="54"/>
      <c r="T1165" s="57"/>
      <c r="U1165" s="57"/>
      <c r="V1165" s="57"/>
      <c r="W1165" s="57"/>
      <c r="X1165" s="147" t="str">
        <f>IF(COUNTBLANK(D1165)=1,"",IF('order-admin-units'!$I$1&lt;&gt;"y", "", IF(COUNTBLANK(K1165)=1, 'order-admin-units'!$B$1+1, VLOOKUP(K1165, ordercountry, 2))))</f>
        <v/>
      </c>
      <c r="Y1165" s="147" t="str">
        <f>IF(COUNTBLANK(D1165)=1,"",IF('order-admin-units'!$I$1&lt;&gt;"y", "", IF(COUNTBLANK(K1165:L1165)&gt;0, 'order-admin-units'!$B$2+1, VLOOKUP(K1165&amp;"@"&amp;L1165, orderadmin, 2))))</f>
        <v/>
      </c>
      <c r="Z1165" s="147" t="str">
        <f t="shared" si="130"/>
        <v/>
      </c>
      <c r="AA1165" s="147" t="str">
        <f t="shared" si="131"/>
        <v/>
      </c>
      <c r="AB1165" s="147" t="str">
        <f t="shared" si="132"/>
        <v/>
      </c>
      <c r="AC1165" s="147" t="str">
        <f t="shared" si="128"/>
        <v/>
      </c>
      <c r="AD1165" s="11" t="str">
        <f t="shared" si="133"/>
        <v/>
      </c>
      <c r="AE1165" s="11" t="str">
        <f t="array" ref="AE1165">IF(COUNTBLANK(D1165)=1,"",IF(OR($H$2="y",$H$2="m"),IF(AA1165=AA1164,IF(OR(AB1165=$AB$4:$AB1164)=FALSE,AE1164&amp;C1165,AE1164),"("&amp;C1165)&amp;IF(AA1165=AA1166,IF(OR(AB1166=$AB$4:$AB1165)=FALSE,", ",""),") "),""))</f>
        <v/>
      </c>
      <c r="AF1165" s="11" t="str">
        <f t="array" ref="AF1165">IF((COUNTBLANK(D1165)=0)*OR($H$2="y",$H$2="m"),IFERROR(LEFT(C1165, FIND(" ",C1165)-1), C1165),"")</f>
        <v/>
      </c>
      <c r="AG1165" s="11" t="str">
        <f t="array" ref="AG1165">IF(COUNTBLANK(D1165)=1,"",IF(OR($H$2="y",$H$2="m"),IF(AA1165=AA1164,IF(OR(AC1165=$AC$4:$AC1164)=FALSE,AG1164&amp;AF1165,AG1164),"("&amp;AF1165)&amp;IF(AA1165=AA1166,IF(OR(AC1166=$AC$4:$AC1165)=FALSE,", ",""),") "),""))</f>
        <v/>
      </c>
      <c r="AH1165" s="10" t="str">
        <f>IF((COUNTBLANK(D1165)=1),"",IF(D1165=D1164,AH1164,"")&amp;IF(B1164&lt;&gt;B1165,((IF(COUNTBLANK(E1165)=1,$D$3&amp;"Non-type material: "&amp;$D$3,$D$3&amp;INDEX('type-categories'!$A$2:$B$100,MATCH(E1165,'type-categories'!$A$2:$A$100,0),2)&amp;$D$3))),"")&amp;(IF(K1165&lt;&gt;K1164,$C$2&amp;UPPER(K1165)&amp;$C$2&amp;$K$3&amp;" ",(IF(B1165&lt;&gt;B1164,$C$2&amp;UPPER(K1165)&amp;$C$2&amp;$K$3&amp;" ",""))))&amp;IF((AA1165&lt;&gt;AA1166)*($H$2="y"),AD1165&amp;AE1165,IF((AA1165&lt;&gt;AA1166)*($H$2="m"),AD1165&amp;AG1165,IF(($H$2&lt;&gt;"m")*($H$2&lt;&gt;"Y"),(IF(F1165=0,"",F1165&amp;" "&amp;$F$4&amp;" "))&amp;(IF(G1165=0,"",G1165&amp;" "&amp;$G$4&amp;" "))&amp;(IF(H1165=0,"",H1165&amp;" "&amp;H$4&amp;" "))&amp;(IF(I1165=0,"",I1165&amp;" "&amp;$I$4&amp;" "))&amp;(IF(J1165=0,"",J1165&amp;" "&amp;$J$4&amp;" ")),"")))&amp;"; "&amp;IF((B1165=B1164)*(AA1165=AA1164), "same collecting data; ", IF((B1165=B1164)*(Z1164=Z1165),"same locality; ",(IF(COUNTBLANK(L1165)=1,"",$D$2&amp;L1165&amp;$L$3&amp;" "&amp;$D$2))&amp;(IF(COUNTBLANK(M1165)=1,"",$E$2&amp;M1165&amp;$E$2&amp;", "))&amp;(IF(COUNTBLANK(N1165)=1,"",N1165&amp;"; "))&amp;(IF(COUNTBLANK(O1165)=1,"",O1165&amp;"; ")))&amp;(IF(COUNTBLANK(P1165)=1,"",P1165&amp;"; "))&amp;(IF(COUNTBLANK(Q1165)=1,"",Q1165&amp;"; "))&amp;(IF(COUNTBLANK(R1165)=1,"",R1165&amp;"m, "))&amp;IF((COUNTBLANK(S1165)=0)*(S1165&lt;&gt;S1164), S1165&amp;"; ","")&amp;(IF(COUNTBLANK(U1165)=1,"",U1165&amp;"; "))&amp;(IF(COUNTBLANK(T1165)=1,"",IF(COUNTBLANK(F$2)=1,T1165&amp;"; ",T1165&amp;" "&amp;F$2&amp;"; "))))&amp;(IF(COUNTBLANK(V1165)=1,"",V1165&amp;"; "))&amp;IF((COUNTBLANK(C1165)=1),"",C1165)&amp;IF((B1165=B1166)*(K1165=K1166)*(L1165=L1166)*(M1165=M1166),IF(($H$2&lt;&gt;"m")*($H$2&lt;&gt;"Y"), " • ", IF((ISNUMBER(FIND(")",AE1165))), " • ", "")),IF((B1165=B1166)*(K1165=K1166)," • ",". ")))</f>
        <v/>
      </c>
      <c r="AI1165" s="1"/>
    </row>
    <row r="1166" spans="1:35" x14ac:dyDescent="0.25">
      <c r="A1166" s="3" t="str">
        <f t="shared" si="129"/>
        <v/>
      </c>
      <c r="B1166" s="53" t="str">
        <f t="shared" si="127"/>
        <v/>
      </c>
      <c r="C1166" s="57"/>
      <c r="D1166" s="57"/>
      <c r="E1166" s="57"/>
      <c r="F1166" s="57"/>
      <c r="G1166" s="57"/>
      <c r="H1166" s="57"/>
      <c r="I1166" s="57"/>
      <c r="J1166" s="57"/>
      <c r="K1166" s="57"/>
      <c r="L1166" s="57"/>
      <c r="M1166" s="54"/>
      <c r="N1166" s="57"/>
      <c r="O1166" s="58"/>
      <c r="P1166" s="58"/>
      <c r="Q1166" s="58"/>
      <c r="R1166" s="58"/>
      <c r="S1166" s="54"/>
      <c r="T1166" s="57"/>
      <c r="U1166" s="57"/>
      <c r="V1166" s="57"/>
      <c r="W1166" s="57"/>
      <c r="X1166" s="147" t="str">
        <f>IF(COUNTBLANK(D1166)=1,"",IF('order-admin-units'!$I$1&lt;&gt;"y", "", IF(COUNTBLANK(K1166)=1, 'order-admin-units'!$B$1+1, VLOOKUP(K1166, ordercountry, 2))))</f>
        <v/>
      </c>
      <c r="Y1166" s="147" t="str">
        <f>IF(COUNTBLANK(D1166)=1,"",IF('order-admin-units'!$I$1&lt;&gt;"y", "", IF(COUNTBLANK(K1166:L1166)&gt;0, 'order-admin-units'!$B$2+1, VLOOKUP(K1166&amp;"@"&amp;L1166, orderadmin, 2))))</f>
        <v/>
      </c>
      <c r="Z1166" s="147" t="str">
        <f t="shared" si="130"/>
        <v/>
      </c>
      <c r="AA1166" s="147" t="str">
        <f t="shared" si="131"/>
        <v/>
      </c>
      <c r="AB1166" s="147" t="str">
        <f t="shared" si="132"/>
        <v/>
      </c>
      <c r="AC1166" s="147" t="str">
        <f t="shared" si="128"/>
        <v/>
      </c>
      <c r="AD1166" s="11" t="str">
        <f t="shared" si="133"/>
        <v/>
      </c>
      <c r="AE1166" s="11" t="str">
        <f t="array" ref="AE1166">IF(COUNTBLANK(D1166)=1,"",IF(OR($H$2="y",$H$2="m"),IF(AA1166=AA1165,IF(OR(AB1166=$AB$4:$AB1165)=FALSE,AE1165&amp;C1166,AE1165),"("&amp;C1166)&amp;IF(AA1166=AA1167,IF(OR(AB1167=$AB$4:$AB1166)=FALSE,", ",""),") "),""))</f>
        <v/>
      </c>
      <c r="AF1166" s="11" t="str">
        <f t="array" ref="AF1166">IF((COUNTBLANK(D1166)=0)*OR($H$2="y",$H$2="m"),IFERROR(LEFT(C1166, FIND(" ",C1166)-1), C1166),"")</f>
        <v/>
      </c>
      <c r="AG1166" s="11" t="str">
        <f t="array" ref="AG1166">IF(COUNTBLANK(D1166)=1,"",IF(OR($H$2="y",$H$2="m"),IF(AA1166=AA1165,IF(OR(AC1166=$AC$4:$AC1165)=FALSE,AG1165&amp;AF1166,AG1165),"("&amp;AF1166)&amp;IF(AA1166=AA1167,IF(OR(AC1167=$AC$4:$AC1166)=FALSE,", ",""),") "),""))</f>
        <v/>
      </c>
      <c r="AH1166" s="10" t="str">
        <f>IF((COUNTBLANK(D1166)=1),"",IF(D1166=D1165,AH1165,"")&amp;IF(B1165&lt;&gt;B1166,((IF(COUNTBLANK(E1166)=1,$D$3&amp;"Non-type material: "&amp;$D$3,$D$3&amp;INDEX('type-categories'!$A$2:$B$100,MATCH(E1166,'type-categories'!$A$2:$A$100,0),2)&amp;$D$3))),"")&amp;(IF(K1166&lt;&gt;K1165,$C$2&amp;UPPER(K1166)&amp;$C$2&amp;$K$3&amp;" ",(IF(B1166&lt;&gt;B1165,$C$2&amp;UPPER(K1166)&amp;$C$2&amp;$K$3&amp;" ",""))))&amp;IF((AA1166&lt;&gt;AA1167)*($H$2="y"),AD1166&amp;AE1166,IF((AA1166&lt;&gt;AA1167)*($H$2="m"),AD1166&amp;AG1166,IF(($H$2&lt;&gt;"m")*($H$2&lt;&gt;"Y"),(IF(F1166=0,"",F1166&amp;" "&amp;$F$4&amp;" "))&amp;(IF(G1166=0,"",G1166&amp;" "&amp;$G$4&amp;" "))&amp;(IF(H1166=0,"",H1166&amp;" "&amp;H$4&amp;" "))&amp;(IF(I1166=0,"",I1166&amp;" "&amp;$I$4&amp;" "))&amp;(IF(J1166=0,"",J1166&amp;" "&amp;$J$4&amp;" ")),"")))&amp;"; "&amp;IF((B1166=B1165)*(AA1166=AA1165), "same collecting data; ", IF((B1166=B1165)*(Z1165=Z1166),"same locality; ",(IF(COUNTBLANK(L1166)=1,"",$D$2&amp;L1166&amp;$L$3&amp;" "&amp;$D$2))&amp;(IF(COUNTBLANK(M1166)=1,"",$E$2&amp;M1166&amp;$E$2&amp;", "))&amp;(IF(COUNTBLANK(N1166)=1,"",N1166&amp;"; "))&amp;(IF(COUNTBLANK(O1166)=1,"",O1166&amp;"; ")))&amp;(IF(COUNTBLANK(P1166)=1,"",P1166&amp;"; "))&amp;(IF(COUNTBLANK(Q1166)=1,"",Q1166&amp;"; "))&amp;(IF(COUNTBLANK(R1166)=1,"",R1166&amp;"m, "))&amp;IF((COUNTBLANK(S1166)=0)*(S1166&lt;&gt;S1165), S1166&amp;"; ","")&amp;(IF(COUNTBLANK(U1166)=1,"",U1166&amp;"; "))&amp;(IF(COUNTBLANK(T1166)=1,"",IF(COUNTBLANK(F$2)=1,T1166&amp;"; ",T1166&amp;" "&amp;F$2&amp;"; "))))&amp;(IF(COUNTBLANK(V1166)=1,"",V1166&amp;"; "))&amp;IF((COUNTBLANK(C1166)=1),"",C1166)&amp;IF((B1166=B1167)*(K1166=K1167)*(L1166=L1167)*(M1166=M1167),IF(($H$2&lt;&gt;"m")*($H$2&lt;&gt;"Y"), " • ", IF((ISNUMBER(FIND(")",AE1166))), " • ", "")),IF((B1166=B1167)*(K1166=K1167)," • ",". ")))</f>
        <v/>
      </c>
      <c r="AI1166" s="1"/>
    </row>
    <row r="1167" spans="1:35" x14ac:dyDescent="0.25">
      <c r="A1167" s="3" t="str">
        <f t="shared" si="129"/>
        <v/>
      </c>
      <c r="B1167" s="53" t="str">
        <f t="shared" si="127"/>
        <v/>
      </c>
      <c r="C1167" s="57"/>
      <c r="D1167" s="57"/>
      <c r="E1167" s="57"/>
      <c r="F1167" s="57"/>
      <c r="G1167" s="57"/>
      <c r="H1167" s="57"/>
      <c r="I1167" s="57"/>
      <c r="J1167" s="57"/>
      <c r="K1167" s="57"/>
      <c r="L1167" s="57"/>
      <c r="M1167" s="54"/>
      <c r="N1167" s="57"/>
      <c r="O1167" s="58"/>
      <c r="P1167" s="58"/>
      <c r="Q1167" s="58"/>
      <c r="R1167" s="58"/>
      <c r="S1167" s="54"/>
      <c r="T1167" s="57"/>
      <c r="U1167" s="57"/>
      <c r="V1167" s="57"/>
      <c r="W1167" s="57"/>
      <c r="X1167" s="147" t="str">
        <f>IF(COUNTBLANK(D1167)=1,"",IF('order-admin-units'!$I$1&lt;&gt;"y", "", IF(COUNTBLANK(K1167)=1, 'order-admin-units'!$B$1+1, VLOOKUP(K1167, ordercountry, 2))))</f>
        <v/>
      </c>
      <c r="Y1167" s="147" t="str">
        <f>IF(COUNTBLANK(D1167)=1,"",IF('order-admin-units'!$I$1&lt;&gt;"y", "", IF(COUNTBLANK(K1167:L1167)&gt;0, 'order-admin-units'!$B$2+1, VLOOKUP(K1167&amp;"@"&amp;L1167, orderadmin, 2))))</f>
        <v/>
      </c>
      <c r="Z1167" s="147" t="str">
        <f t="shared" si="130"/>
        <v/>
      </c>
      <c r="AA1167" s="147" t="str">
        <f t="shared" si="131"/>
        <v/>
      </c>
      <c r="AB1167" s="147" t="str">
        <f t="shared" si="132"/>
        <v/>
      </c>
      <c r="AC1167" s="147" t="str">
        <f t="shared" si="128"/>
        <v/>
      </c>
      <c r="AD1167" s="11" t="str">
        <f t="shared" si="133"/>
        <v/>
      </c>
      <c r="AE1167" s="11" t="str">
        <f t="array" ref="AE1167">IF(COUNTBLANK(D1167)=1,"",IF(OR($H$2="y",$H$2="m"),IF(AA1167=AA1166,IF(OR(AB1167=$AB$4:$AB1166)=FALSE,AE1166&amp;C1167,AE1166),"("&amp;C1167)&amp;IF(AA1167=AA1168,IF(OR(AB1168=$AB$4:$AB1167)=FALSE,", ",""),") "),""))</f>
        <v/>
      </c>
      <c r="AF1167" s="11" t="str">
        <f t="array" ref="AF1167">IF((COUNTBLANK(D1167)=0)*OR($H$2="y",$H$2="m"),IFERROR(LEFT(C1167, FIND(" ",C1167)-1), C1167),"")</f>
        <v/>
      </c>
      <c r="AG1167" s="11" t="str">
        <f t="array" ref="AG1167">IF(COUNTBLANK(D1167)=1,"",IF(OR($H$2="y",$H$2="m"),IF(AA1167=AA1166,IF(OR(AC1167=$AC$4:$AC1166)=FALSE,AG1166&amp;AF1167,AG1166),"("&amp;AF1167)&amp;IF(AA1167=AA1168,IF(OR(AC1168=$AC$4:$AC1167)=FALSE,", ",""),") "),""))</f>
        <v/>
      </c>
      <c r="AH1167" s="10" t="str">
        <f>IF((COUNTBLANK(D1167)=1),"",IF(D1167=D1166,AH1166,"")&amp;IF(B1166&lt;&gt;B1167,((IF(COUNTBLANK(E1167)=1,$D$3&amp;"Non-type material: "&amp;$D$3,$D$3&amp;INDEX('type-categories'!$A$2:$B$100,MATCH(E1167,'type-categories'!$A$2:$A$100,0),2)&amp;$D$3))),"")&amp;(IF(K1167&lt;&gt;K1166,$C$2&amp;UPPER(K1167)&amp;$C$2&amp;$K$3&amp;" ",(IF(B1167&lt;&gt;B1166,$C$2&amp;UPPER(K1167)&amp;$C$2&amp;$K$3&amp;" ",""))))&amp;IF((AA1167&lt;&gt;AA1168)*($H$2="y"),AD1167&amp;AE1167,IF((AA1167&lt;&gt;AA1168)*($H$2="m"),AD1167&amp;AG1167,IF(($H$2&lt;&gt;"m")*($H$2&lt;&gt;"Y"),(IF(F1167=0,"",F1167&amp;" "&amp;$F$4&amp;" "))&amp;(IF(G1167=0,"",G1167&amp;" "&amp;$G$4&amp;" "))&amp;(IF(H1167=0,"",H1167&amp;" "&amp;H$4&amp;" "))&amp;(IF(I1167=0,"",I1167&amp;" "&amp;$I$4&amp;" "))&amp;(IF(J1167=0,"",J1167&amp;" "&amp;$J$4&amp;" ")),"")))&amp;"; "&amp;IF((B1167=B1166)*(AA1167=AA1166), "same collecting data; ", IF((B1167=B1166)*(Z1166=Z1167),"same locality; ",(IF(COUNTBLANK(L1167)=1,"",$D$2&amp;L1167&amp;$L$3&amp;" "&amp;$D$2))&amp;(IF(COUNTBLANK(M1167)=1,"",$E$2&amp;M1167&amp;$E$2&amp;", "))&amp;(IF(COUNTBLANK(N1167)=1,"",N1167&amp;"; "))&amp;(IF(COUNTBLANK(O1167)=1,"",O1167&amp;"; ")))&amp;(IF(COUNTBLANK(P1167)=1,"",P1167&amp;"; "))&amp;(IF(COUNTBLANK(Q1167)=1,"",Q1167&amp;"; "))&amp;(IF(COUNTBLANK(R1167)=1,"",R1167&amp;"m, "))&amp;IF((COUNTBLANK(S1167)=0)*(S1167&lt;&gt;S1166), S1167&amp;"; ","")&amp;(IF(COUNTBLANK(U1167)=1,"",U1167&amp;"; "))&amp;(IF(COUNTBLANK(T1167)=1,"",IF(COUNTBLANK(F$2)=1,T1167&amp;"; ",T1167&amp;" "&amp;F$2&amp;"; "))))&amp;(IF(COUNTBLANK(V1167)=1,"",V1167&amp;"; "))&amp;IF((COUNTBLANK(C1167)=1),"",C1167)&amp;IF((B1167=B1168)*(K1167=K1168)*(L1167=L1168)*(M1167=M1168),IF(($H$2&lt;&gt;"m")*($H$2&lt;&gt;"Y"), " • ", IF((ISNUMBER(FIND(")",AE1167))), " • ", "")),IF((B1167=B1168)*(K1167=K1168)," • ",". ")))</f>
        <v/>
      </c>
      <c r="AI1167" s="1"/>
    </row>
    <row r="1168" spans="1:35" x14ac:dyDescent="0.25">
      <c r="A1168" s="3" t="str">
        <f t="shared" si="129"/>
        <v/>
      </c>
      <c r="B1168" s="53" t="str">
        <f t="shared" si="127"/>
        <v/>
      </c>
      <c r="C1168" s="57"/>
      <c r="D1168" s="57"/>
      <c r="E1168" s="57"/>
      <c r="F1168" s="57"/>
      <c r="G1168" s="57"/>
      <c r="H1168" s="57"/>
      <c r="I1168" s="57"/>
      <c r="J1168" s="57"/>
      <c r="K1168" s="57"/>
      <c r="L1168" s="57"/>
      <c r="M1168" s="54"/>
      <c r="N1168" s="57"/>
      <c r="O1168" s="58"/>
      <c r="P1168" s="58"/>
      <c r="Q1168" s="58"/>
      <c r="R1168" s="58"/>
      <c r="S1168" s="54"/>
      <c r="T1168" s="57"/>
      <c r="U1168" s="57"/>
      <c r="V1168" s="57"/>
      <c r="W1168" s="57"/>
      <c r="X1168" s="147" t="str">
        <f>IF(COUNTBLANK(D1168)=1,"",IF('order-admin-units'!$I$1&lt;&gt;"y", "", IF(COUNTBLANK(K1168)=1, 'order-admin-units'!$B$1+1, VLOOKUP(K1168, ordercountry, 2))))</f>
        <v/>
      </c>
      <c r="Y1168" s="147" t="str">
        <f>IF(COUNTBLANK(D1168)=1,"",IF('order-admin-units'!$I$1&lt;&gt;"y", "", IF(COUNTBLANK(K1168:L1168)&gt;0, 'order-admin-units'!$B$2+1, VLOOKUP(K1168&amp;"@"&amp;L1168, orderadmin, 2))))</f>
        <v/>
      </c>
      <c r="Z1168" s="147" t="str">
        <f t="shared" si="130"/>
        <v/>
      </c>
      <c r="AA1168" s="147" t="str">
        <f t="shared" si="131"/>
        <v/>
      </c>
      <c r="AB1168" s="147" t="str">
        <f t="shared" si="132"/>
        <v/>
      </c>
      <c r="AC1168" s="147" t="str">
        <f t="shared" si="128"/>
        <v/>
      </c>
      <c r="AD1168" s="11" t="str">
        <f t="shared" si="133"/>
        <v/>
      </c>
      <c r="AE1168" s="11" t="str">
        <f t="array" ref="AE1168">IF(COUNTBLANK(D1168)=1,"",IF(OR($H$2="y",$H$2="m"),IF(AA1168=AA1167,IF(OR(AB1168=$AB$4:$AB1167)=FALSE,AE1167&amp;C1168,AE1167),"("&amp;C1168)&amp;IF(AA1168=AA1169,IF(OR(AB1169=$AB$4:$AB1168)=FALSE,", ",""),") "),""))</f>
        <v/>
      </c>
      <c r="AF1168" s="11" t="str">
        <f t="array" ref="AF1168">IF((COUNTBLANK(D1168)=0)*OR($H$2="y",$H$2="m"),IFERROR(LEFT(C1168, FIND(" ",C1168)-1), C1168),"")</f>
        <v/>
      </c>
      <c r="AG1168" s="11" t="str">
        <f t="array" ref="AG1168">IF(COUNTBLANK(D1168)=1,"",IF(OR($H$2="y",$H$2="m"),IF(AA1168=AA1167,IF(OR(AC1168=$AC$4:$AC1167)=FALSE,AG1167&amp;AF1168,AG1167),"("&amp;AF1168)&amp;IF(AA1168=AA1169,IF(OR(AC1169=$AC$4:$AC1168)=FALSE,", ",""),") "),""))</f>
        <v/>
      </c>
      <c r="AH1168" s="10" t="str">
        <f>IF((COUNTBLANK(D1168)=1),"",IF(D1168=D1167,AH1167,"")&amp;IF(B1167&lt;&gt;B1168,((IF(COUNTBLANK(E1168)=1,$D$3&amp;"Non-type material: "&amp;$D$3,$D$3&amp;INDEX('type-categories'!$A$2:$B$100,MATCH(E1168,'type-categories'!$A$2:$A$100,0),2)&amp;$D$3))),"")&amp;(IF(K1168&lt;&gt;K1167,$C$2&amp;UPPER(K1168)&amp;$C$2&amp;$K$3&amp;" ",(IF(B1168&lt;&gt;B1167,$C$2&amp;UPPER(K1168)&amp;$C$2&amp;$K$3&amp;" ",""))))&amp;IF((AA1168&lt;&gt;AA1169)*($H$2="y"),AD1168&amp;AE1168,IF((AA1168&lt;&gt;AA1169)*($H$2="m"),AD1168&amp;AG1168,IF(($H$2&lt;&gt;"m")*($H$2&lt;&gt;"Y"),(IF(F1168=0,"",F1168&amp;" "&amp;$F$4&amp;" "))&amp;(IF(G1168=0,"",G1168&amp;" "&amp;$G$4&amp;" "))&amp;(IF(H1168=0,"",H1168&amp;" "&amp;H$4&amp;" "))&amp;(IF(I1168=0,"",I1168&amp;" "&amp;$I$4&amp;" "))&amp;(IF(J1168=0,"",J1168&amp;" "&amp;$J$4&amp;" ")),"")))&amp;"; "&amp;IF((B1168=B1167)*(AA1168=AA1167), "same collecting data; ", IF((B1168=B1167)*(Z1167=Z1168),"same locality; ",(IF(COUNTBLANK(L1168)=1,"",$D$2&amp;L1168&amp;$L$3&amp;" "&amp;$D$2))&amp;(IF(COUNTBLANK(M1168)=1,"",$E$2&amp;M1168&amp;$E$2&amp;", "))&amp;(IF(COUNTBLANK(N1168)=1,"",N1168&amp;"; "))&amp;(IF(COUNTBLANK(O1168)=1,"",O1168&amp;"; ")))&amp;(IF(COUNTBLANK(P1168)=1,"",P1168&amp;"; "))&amp;(IF(COUNTBLANK(Q1168)=1,"",Q1168&amp;"; "))&amp;(IF(COUNTBLANK(R1168)=1,"",R1168&amp;"m, "))&amp;IF((COUNTBLANK(S1168)=0)*(S1168&lt;&gt;S1167), S1168&amp;"; ","")&amp;(IF(COUNTBLANK(U1168)=1,"",U1168&amp;"; "))&amp;(IF(COUNTBLANK(T1168)=1,"",IF(COUNTBLANK(F$2)=1,T1168&amp;"; ",T1168&amp;" "&amp;F$2&amp;"; "))))&amp;(IF(COUNTBLANK(V1168)=1,"",V1168&amp;"; "))&amp;IF((COUNTBLANK(C1168)=1),"",C1168)&amp;IF((B1168=B1169)*(K1168=K1169)*(L1168=L1169)*(M1168=M1169),IF(($H$2&lt;&gt;"m")*($H$2&lt;&gt;"Y"), " • ", IF((ISNUMBER(FIND(")",AE1168))), " • ", "")),IF((B1168=B1169)*(K1168=K1169)," • ",". ")))</f>
        <v/>
      </c>
      <c r="AI1168" s="1"/>
    </row>
    <row r="1169" spans="1:35" x14ac:dyDescent="0.25">
      <c r="A1169" s="3" t="str">
        <f t="shared" si="129"/>
        <v/>
      </c>
      <c r="B1169" s="53" t="str">
        <f t="shared" si="127"/>
        <v/>
      </c>
      <c r="C1169" s="57"/>
      <c r="D1169" s="57"/>
      <c r="E1169" s="57"/>
      <c r="F1169" s="57"/>
      <c r="G1169" s="57"/>
      <c r="H1169" s="57"/>
      <c r="I1169" s="57"/>
      <c r="J1169" s="57"/>
      <c r="K1169" s="57"/>
      <c r="L1169" s="57"/>
      <c r="M1169" s="54"/>
      <c r="N1169" s="57"/>
      <c r="O1169" s="58"/>
      <c r="P1169" s="58"/>
      <c r="Q1169" s="58"/>
      <c r="R1169" s="58"/>
      <c r="S1169" s="54"/>
      <c r="T1169" s="57"/>
      <c r="U1169" s="57"/>
      <c r="V1169" s="57"/>
      <c r="W1169" s="57"/>
      <c r="X1169" s="147" t="str">
        <f>IF(COUNTBLANK(D1169)=1,"",IF('order-admin-units'!$I$1&lt;&gt;"y", "", IF(COUNTBLANK(K1169)=1, 'order-admin-units'!$B$1+1, VLOOKUP(K1169, ordercountry, 2))))</f>
        <v/>
      </c>
      <c r="Y1169" s="147" t="str">
        <f>IF(COUNTBLANK(D1169)=1,"",IF('order-admin-units'!$I$1&lt;&gt;"y", "", IF(COUNTBLANK(K1169:L1169)&gt;0, 'order-admin-units'!$B$2+1, VLOOKUP(K1169&amp;"@"&amp;L1169, orderadmin, 2))))</f>
        <v/>
      </c>
      <c r="Z1169" s="147" t="str">
        <f t="shared" si="130"/>
        <v/>
      </c>
      <c r="AA1169" s="147" t="str">
        <f t="shared" si="131"/>
        <v/>
      </c>
      <c r="AB1169" s="147" t="str">
        <f t="shared" si="132"/>
        <v/>
      </c>
      <c r="AC1169" s="147" t="str">
        <f t="shared" si="128"/>
        <v/>
      </c>
      <c r="AD1169" s="11" t="str">
        <f t="shared" si="133"/>
        <v/>
      </c>
      <c r="AE1169" s="11" t="str">
        <f t="array" ref="AE1169">IF(COUNTBLANK(D1169)=1,"",IF(OR($H$2="y",$H$2="m"),IF(AA1169=AA1168,IF(OR(AB1169=$AB$4:$AB1168)=FALSE,AE1168&amp;C1169,AE1168),"("&amp;C1169)&amp;IF(AA1169=AA1170,IF(OR(AB1170=$AB$4:$AB1169)=FALSE,", ",""),") "),""))</f>
        <v/>
      </c>
      <c r="AF1169" s="11" t="str">
        <f t="array" ref="AF1169">IF((COUNTBLANK(D1169)=0)*OR($H$2="y",$H$2="m"),IFERROR(LEFT(C1169, FIND(" ",C1169)-1), C1169),"")</f>
        <v/>
      </c>
      <c r="AG1169" s="11" t="str">
        <f t="array" ref="AG1169">IF(COUNTBLANK(D1169)=1,"",IF(OR($H$2="y",$H$2="m"),IF(AA1169=AA1168,IF(OR(AC1169=$AC$4:$AC1168)=FALSE,AG1168&amp;AF1169,AG1168),"("&amp;AF1169)&amp;IF(AA1169=AA1170,IF(OR(AC1170=$AC$4:$AC1169)=FALSE,", ",""),") "),""))</f>
        <v/>
      </c>
      <c r="AH1169" s="10" t="str">
        <f>IF((COUNTBLANK(D1169)=1),"",IF(D1169=D1168,AH1168,"")&amp;IF(B1168&lt;&gt;B1169,((IF(COUNTBLANK(E1169)=1,$D$3&amp;"Non-type material: "&amp;$D$3,$D$3&amp;INDEX('type-categories'!$A$2:$B$100,MATCH(E1169,'type-categories'!$A$2:$A$100,0),2)&amp;$D$3))),"")&amp;(IF(K1169&lt;&gt;K1168,$C$2&amp;UPPER(K1169)&amp;$C$2&amp;$K$3&amp;" ",(IF(B1169&lt;&gt;B1168,$C$2&amp;UPPER(K1169)&amp;$C$2&amp;$K$3&amp;" ",""))))&amp;IF((AA1169&lt;&gt;AA1170)*($H$2="y"),AD1169&amp;AE1169,IF((AA1169&lt;&gt;AA1170)*($H$2="m"),AD1169&amp;AG1169,IF(($H$2&lt;&gt;"m")*($H$2&lt;&gt;"Y"),(IF(F1169=0,"",F1169&amp;" "&amp;$F$4&amp;" "))&amp;(IF(G1169=0,"",G1169&amp;" "&amp;$G$4&amp;" "))&amp;(IF(H1169=0,"",H1169&amp;" "&amp;H$4&amp;" "))&amp;(IF(I1169=0,"",I1169&amp;" "&amp;$I$4&amp;" "))&amp;(IF(J1169=0,"",J1169&amp;" "&amp;$J$4&amp;" ")),"")))&amp;"; "&amp;IF((B1169=B1168)*(AA1169=AA1168), "same collecting data; ", IF((B1169=B1168)*(Z1168=Z1169),"same locality; ",(IF(COUNTBLANK(L1169)=1,"",$D$2&amp;L1169&amp;$L$3&amp;" "&amp;$D$2))&amp;(IF(COUNTBLANK(M1169)=1,"",$E$2&amp;M1169&amp;$E$2&amp;", "))&amp;(IF(COUNTBLANK(N1169)=1,"",N1169&amp;"; "))&amp;(IF(COUNTBLANK(O1169)=1,"",O1169&amp;"; ")))&amp;(IF(COUNTBLANK(P1169)=1,"",P1169&amp;"; "))&amp;(IF(COUNTBLANK(Q1169)=1,"",Q1169&amp;"; "))&amp;(IF(COUNTBLANK(R1169)=1,"",R1169&amp;"m, "))&amp;IF((COUNTBLANK(S1169)=0)*(S1169&lt;&gt;S1168), S1169&amp;"; ","")&amp;(IF(COUNTBLANK(U1169)=1,"",U1169&amp;"; "))&amp;(IF(COUNTBLANK(T1169)=1,"",IF(COUNTBLANK(F$2)=1,T1169&amp;"; ",T1169&amp;" "&amp;F$2&amp;"; "))))&amp;(IF(COUNTBLANK(V1169)=1,"",V1169&amp;"; "))&amp;IF((COUNTBLANK(C1169)=1),"",C1169)&amp;IF((B1169=B1170)*(K1169=K1170)*(L1169=L1170)*(M1169=M1170),IF(($H$2&lt;&gt;"m")*($H$2&lt;&gt;"Y"), " • ", IF((ISNUMBER(FIND(")",AE1169))), " • ", "")),IF((B1169=B1170)*(K1169=K1170)," • ",". ")))</f>
        <v/>
      </c>
      <c r="AI1169" s="1"/>
    </row>
    <row r="1170" spans="1:35" x14ac:dyDescent="0.25">
      <c r="A1170" s="3" t="str">
        <f t="shared" si="129"/>
        <v/>
      </c>
      <c r="B1170" s="53" t="str">
        <f t="shared" si="127"/>
        <v/>
      </c>
      <c r="C1170" s="57"/>
      <c r="D1170" s="57"/>
      <c r="E1170" s="57"/>
      <c r="F1170" s="57"/>
      <c r="G1170" s="57"/>
      <c r="H1170" s="57"/>
      <c r="I1170" s="57"/>
      <c r="J1170" s="57"/>
      <c r="K1170" s="57"/>
      <c r="L1170" s="57"/>
      <c r="M1170" s="54"/>
      <c r="N1170" s="57"/>
      <c r="O1170" s="58"/>
      <c r="P1170" s="58"/>
      <c r="Q1170" s="58"/>
      <c r="R1170" s="58"/>
      <c r="S1170" s="54"/>
      <c r="T1170" s="57"/>
      <c r="U1170" s="57"/>
      <c r="V1170" s="57"/>
      <c r="W1170" s="57"/>
      <c r="X1170" s="147" t="str">
        <f>IF(COUNTBLANK(D1170)=1,"",IF('order-admin-units'!$I$1&lt;&gt;"y", "", IF(COUNTBLANK(K1170)=1, 'order-admin-units'!$B$1+1, VLOOKUP(K1170, ordercountry, 2))))</f>
        <v/>
      </c>
      <c r="Y1170" s="147" t="str">
        <f>IF(COUNTBLANK(D1170)=1,"",IF('order-admin-units'!$I$1&lt;&gt;"y", "", IF(COUNTBLANK(K1170:L1170)&gt;0, 'order-admin-units'!$B$2+1, VLOOKUP(K1170&amp;"@"&amp;L1170, orderadmin, 2))))</f>
        <v/>
      </c>
      <c r="Z1170" s="147" t="str">
        <f t="shared" si="130"/>
        <v/>
      </c>
      <c r="AA1170" s="147" t="str">
        <f t="shared" si="131"/>
        <v/>
      </c>
      <c r="AB1170" s="147" t="str">
        <f t="shared" si="132"/>
        <v/>
      </c>
      <c r="AC1170" s="147" t="str">
        <f t="shared" si="128"/>
        <v/>
      </c>
      <c r="AD1170" s="11" t="str">
        <f t="shared" si="133"/>
        <v/>
      </c>
      <c r="AE1170" s="11" t="str">
        <f t="array" ref="AE1170">IF(COUNTBLANK(D1170)=1,"",IF(OR($H$2="y",$H$2="m"),IF(AA1170=AA1169,IF(OR(AB1170=$AB$4:$AB1169)=FALSE,AE1169&amp;C1170,AE1169),"("&amp;C1170)&amp;IF(AA1170=AA1171,IF(OR(AB1171=$AB$4:$AB1170)=FALSE,", ",""),") "),""))</f>
        <v/>
      </c>
      <c r="AF1170" s="11" t="str">
        <f t="array" ref="AF1170">IF((COUNTBLANK(D1170)=0)*OR($H$2="y",$H$2="m"),IFERROR(LEFT(C1170, FIND(" ",C1170)-1), C1170),"")</f>
        <v/>
      </c>
      <c r="AG1170" s="11" t="str">
        <f t="array" ref="AG1170">IF(COUNTBLANK(D1170)=1,"",IF(OR($H$2="y",$H$2="m"),IF(AA1170=AA1169,IF(OR(AC1170=$AC$4:$AC1169)=FALSE,AG1169&amp;AF1170,AG1169),"("&amp;AF1170)&amp;IF(AA1170=AA1171,IF(OR(AC1171=$AC$4:$AC1170)=FALSE,", ",""),") "),""))</f>
        <v/>
      </c>
      <c r="AH1170" s="10" t="str">
        <f>IF((COUNTBLANK(D1170)=1),"",IF(D1170=D1169,AH1169,"")&amp;IF(B1169&lt;&gt;B1170,((IF(COUNTBLANK(E1170)=1,$D$3&amp;"Non-type material: "&amp;$D$3,$D$3&amp;INDEX('type-categories'!$A$2:$B$100,MATCH(E1170,'type-categories'!$A$2:$A$100,0),2)&amp;$D$3))),"")&amp;(IF(K1170&lt;&gt;K1169,$C$2&amp;UPPER(K1170)&amp;$C$2&amp;$K$3&amp;" ",(IF(B1170&lt;&gt;B1169,$C$2&amp;UPPER(K1170)&amp;$C$2&amp;$K$3&amp;" ",""))))&amp;IF((AA1170&lt;&gt;AA1171)*($H$2="y"),AD1170&amp;AE1170,IF((AA1170&lt;&gt;AA1171)*($H$2="m"),AD1170&amp;AG1170,IF(($H$2&lt;&gt;"m")*($H$2&lt;&gt;"Y"),(IF(F1170=0,"",F1170&amp;" "&amp;$F$4&amp;" "))&amp;(IF(G1170=0,"",G1170&amp;" "&amp;$G$4&amp;" "))&amp;(IF(H1170=0,"",H1170&amp;" "&amp;H$4&amp;" "))&amp;(IF(I1170=0,"",I1170&amp;" "&amp;$I$4&amp;" "))&amp;(IF(J1170=0,"",J1170&amp;" "&amp;$J$4&amp;" ")),"")))&amp;"; "&amp;IF((B1170=B1169)*(AA1170=AA1169), "same collecting data; ", IF((B1170=B1169)*(Z1169=Z1170),"same locality; ",(IF(COUNTBLANK(L1170)=1,"",$D$2&amp;L1170&amp;$L$3&amp;" "&amp;$D$2))&amp;(IF(COUNTBLANK(M1170)=1,"",$E$2&amp;M1170&amp;$E$2&amp;", "))&amp;(IF(COUNTBLANK(N1170)=1,"",N1170&amp;"; "))&amp;(IF(COUNTBLANK(O1170)=1,"",O1170&amp;"; ")))&amp;(IF(COUNTBLANK(P1170)=1,"",P1170&amp;"; "))&amp;(IF(COUNTBLANK(Q1170)=1,"",Q1170&amp;"; "))&amp;(IF(COUNTBLANK(R1170)=1,"",R1170&amp;"m, "))&amp;IF((COUNTBLANK(S1170)=0)*(S1170&lt;&gt;S1169), S1170&amp;"; ","")&amp;(IF(COUNTBLANK(U1170)=1,"",U1170&amp;"; "))&amp;(IF(COUNTBLANK(T1170)=1,"",IF(COUNTBLANK(F$2)=1,T1170&amp;"; ",T1170&amp;" "&amp;F$2&amp;"; "))))&amp;(IF(COUNTBLANK(V1170)=1,"",V1170&amp;"; "))&amp;IF((COUNTBLANK(C1170)=1),"",C1170)&amp;IF((B1170=B1171)*(K1170=K1171)*(L1170=L1171)*(M1170=M1171),IF(($H$2&lt;&gt;"m")*($H$2&lt;&gt;"Y"), " • ", IF((ISNUMBER(FIND(")",AE1170))), " • ", "")),IF((B1170=B1171)*(K1170=K1171)," • ",". ")))</f>
        <v/>
      </c>
      <c r="AI1170" s="1"/>
    </row>
    <row r="1171" spans="1:35" x14ac:dyDescent="0.25">
      <c r="A1171" s="3" t="str">
        <f t="shared" si="129"/>
        <v/>
      </c>
      <c r="B1171" s="53" t="str">
        <f t="shared" si="127"/>
        <v/>
      </c>
      <c r="C1171" s="57"/>
      <c r="D1171" s="57"/>
      <c r="E1171" s="57"/>
      <c r="F1171" s="57"/>
      <c r="G1171" s="57"/>
      <c r="H1171" s="57"/>
      <c r="I1171" s="57"/>
      <c r="J1171" s="57"/>
      <c r="K1171" s="57"/>
      <c r="L1171" s="57"/>
      <c r="M1171" s="54"/>
      <c r="N1171" s="57"/>
      <c r="O1171" s="58"/>
      <c r="P1171" s="58"/>
      <c r="Q1171" s="58"/>
      <c r="R1171" s="58"/>
      <c r="S1171" s="54"/>
      <c r="T1171" s="57"/>
      <c r="U1171" s="57"/>
      <c r="V1171" s="57"/>
      <c r="W1171" s="57"/>
      <c r="X1171" s="147" t="str">
        <f>IF(COUNTBLANK(D1171)=1,"",IF('order-admin-units'!$I$1&lt;&gt;"y", "", IF(COUNTBLANK(K1171)=1, 'order-admin-units'!$B$1+1, VLOOKUP(K1171, ordercountry, 2))))</f>
        <v/>
      </c>
      <c r="Y1171" s="147" t="str">
        <f>IF(COUNTBLANK(D1171)=1,"",IF('order-admin-units'!$I$1&lt;&gt;"y", "", IF(COUNTBLANK(K1171:L1171)&gt;0, 'order-admin-units'!$B$2+1, VLOOKUP(K1171&amp;"@"&amp;L1171, orderadmin, 2))))</f>
        <v/>
      </c>
      <c r="Z1171" s="147" t="str">
        <f t="shared" si="130"/>
        <v/>
      </c>
      <c r="AA1171" s="147" t="str">
        <f t="shared" si="131"/>
        <v/>
      </c>
      <c r="AB1171" s="147" t="str">
        <f t="shared" si="132"/>
        <v/>
      </c>
      <c r="AC1171" s="147" t="str">
        <f t="shared" si="128"/>
        <v/>
      </c>
      <c r="AD1171" s="11" t="str">
        <f t="shared" si="133"/>
        <v/>
      </c>
      <c r="AE1171" s="11" t="str">
        <f t="array" ref="AE1171">IF(COUNTBLANK(D1171)=1,"",IF(OR($H$2="y",$H$2="m"),IF(AA1171=AA1170,IF(OR(AB1171=$AB$4:$AB1170)=FALSE,AE1170&amp;C1171,AE1170),"("&amp;C1171)&amp;IF(AA1171=AA1172,IF(OR(AB1172=$AB$4:$AB1171)=FALSE,", ",""),") "),""))</f>
        <v/>
      </c>
      <c r="AF1171" s="11" t="str">
        <f t="array" ref="AF1171">IF((COUNTBLANK(D1171)=0)*OR($H$2="y",$H$2="m"),IFERROR(LEFT(C1171, FIND(" ",C1171)-1), C1171),"")</f>
        <v/>
      </c>
      <c r="AG1171" s="11" t="str">
        <f t="array" ref="AG1171">IF(COUNTBLANK(D1171)=1,"",IF(OR($H$2="y",$H$2="m"),IF(AA1171=AA1170,IF(OR(AC1171=$AC$4:$AC1170)=FALSE,AG1170&amp;AF1171,AG1170),"("&amp;AF1171)&amp;IF(AA1171=AA1172,IF(OR(AC1172=$AC$4:$AC1171)=FALSE,", ",""),") "),""))</f>
        <v/>
      </c>
      <c r="AH1171" s="10" t="str">
        <f>IF((COUNTBLANK(D1171)=1),"",IF(D1171=D1170,AH1170,"")&amp;IF(B1170&lt;&gt;B1171,((IF(COUNTBLANK(E1171)=1,$D$3&amp;"Non-type material: "&amp;$D$3,$D$3&amp;INDEX('type-categories'!$A$2:$B$100,MATCH(E1171,'type-categories'!$A$2:$A$100,0),2)&amp;$D$3))),"")&amp;(IF(K1171&lt;&gt;K1170,$C$2&amp;UPPER(K1171)&amp;$C$2&amp;$K$3&amp;" ",(IF(B1171&lt;&gt;B1170,$C$2&amp;UPPER(K1171)&amp;$C$2&amp;$K$3&amp;" ",""))))&amp;IF((AA1171&lt;&gt;AA1172)*($H$2="y"),AD1171&amp;AE1171,IF((AA1171&lt;&gt;AA1172)*($H$2="m"),AD1171&amp;AG1171,IF(($H$2&lt;&gt;"m")*($H$2&lt;&gt;"Y"),(IF(F1171=0,"",F1171&amp;" "&amp;$F$4&amp;" "))&amp;(IF(G1171=0,"",G1171&amp;" "&amp;$G$4&amp;" "))&amp;(IF(H1171=0,"",H1171&amp;" "&amp;H$4&amp;" "))&amp;(IF(I1171=0,"",I1171&amp;" "&amp;$I$4&amp;" "))&amp;(IF(J1171=0,"",J1171&amp;" "&amp;$J$4&amp;" ")),"")))&amp;"; "&amp;IF((B1171=B1170)*(AA1171=AA1170), "same collecting data; ", IF((B1171=B1170)*(Z1170=Z1171),"same locality; ",(IF(COUNTBLANK(L1171)=1,"",$D$2&amp;L1171&amp;$L$3&amp;" "&amp;$D$2))&amp;(IF(COUNTBLANK(M1171)=1,"",$E$2&amp;M1171&amp;$E$2&amp;", "))&amp;(IF(COUNTBLANK(N1171)=1,"",N1171&amp;"; "))&amp;(IF(COUNTBLANK(O1171)=1,"",O1171&amp;"; ")))&amp;(IF(COUNTBLANK(P1171)=1,"",P1171&amp;"; "))&amp;(IF(COUNTBLANK(Q1171)=1,"",Q1171&amp;"; "))&amp;(IF(COUNTBLANK(R1171)=1,"",R1171&amp;"m, "))&amp;IF((COUNTBLANK(S1171)=0)*(S1171&lt;&gt;S1170), S1171&amp;"; ","")&amp;(IF(COUNTBLANK(U1171)=1,"",U1171&amp;"; "))&amp;(IF(COUNTBLANK(T1171)=1,"",IF(COUNTBLANK(F$2)=1,T1171&amp;"; ",T1171&amp;" "&amp;F$2&amp;"; "))))&amp;(IF(COUNTBLANK(V1171)=1,"",V1171&amp;"; "))&amp;IF((COUNTBLANK(C1171)=1),"",C1171)&amp;IF((B1171=B1172)*(K1171=K1172)*(L1171=L1172)*(M1171=M1172),IF(($H$2&lt;&gt;"m")*($H$2&lt;&gt;"Y"), " • ", IF((ISNUMBER(FIND(")",AE1171))), " • ", "")),IF((B1171=B1172)*(K1171=K1172)," • ",". ")))</f>
        <v/>
      </c>
      <c r="AI1171" s="1"/>
    </row>
    <row r="1172" spans="1:35" x14ac:dyDescent="0.25">
      <c r="A1172" s="3" t="str">
        <f t="shared" si="129"/>
        <v/>
      </c>
      <c r="B1172" s="53" t="str">
        <f t="shared" si="127"/>
        <v/>
      </c>
      <c r="C1172" s="57"/>
      <c r="D1172" s="57"/>
      <c r="E1172" s="57"/>
      <c r="F1172" s="57"/>
      <c r="G1172" s="57"/>
      <c r="H1172" s="57"/>
      <c r="I1172" s="57"/>
      <c r="J1172" s="57"/>
      <c r="K1172" s="57"/>
      <c r="L1172" s="57"/>
      <c r="M1172" s="54"/>
      <c r="N1172" s="57"/>
      <c r="O1172" s="58"/>
      <c r="P1172" s="58"/>
      <c r="Q1172" s="58"/>
      <c r="R1172" s="58"/>
      <c r="S1172" s="54"/>
      <c r="T1172" s="57"/>
      <c r="U1172" s="57"/>
      <c r="V1172" s="57"/>
      <c r="W1172" s="57"/>
      <c r="X1172" s="147" t="str">
        <f>IF(COUNTBLANK(D1172)=1,"",IF('order-admin-units'!$I$1&lt;&gt;"y", "", IF(COUNTBLANK(K1172)=1, 'order-admin-units'!$B$1+1, VLOOKUP(K1172, ordercountry, 2))))</f>
        <v/>
      </c>
      <c r="Y1172" s="147" t="str">
        <f>IF(COUNTBLANK(D1172)=1,"",IF('order-admin-units'!$I$1&lt;&gt;"y", "", IF(COUNTBLANK(K1172:L1172)&gt;0, 'order-admin-units'!$B$2+1, VLOOKUP(K1172&amp;"@"&amp;L1172, orderadmin, 2))))</f>
        <v/>
      </c>
      <c r="Z1172" s="147" t="str">
        <f t="shared" si="130"/>
        <v/>
      </c>
      <c r="AA1172" s="147" t="str">
        <f t="shared" si="131"/>
        <v/>
      </c>
      <c r="AB1172" s="147" t="str">
        <f t="shared" si="132"/>
        <v/>
      </c>
      <c r="AC1172" s="147" t="str">
        <f t="shared" si="128"/>
        <v/>
      </c>
      <c r="AD1172" s="11" t="str">
        <f t="shared" si="133"/>
        <v/>
      </c>
      <c r="AE1172" s="11" t="str">
        <f t="array" ref="AE1172">IF(COUNTBLANK(D1172)=1,"",IF(OR($H$2="y",$H$2="m"),IF(AA1172=AA1171,IF(OR(AB1172=$AB$4:$AB1171)=FALSE,AE1171&amp;C1172,AE1171),"("&amp;C1172)&amp;IF(AA1172=AA1173,IF(OR(AB1173=$AB$4:$AB1172)=FALSE,", ",""),") "),""))</f>
        <v/>
      </c>
      <c r="AF1172" s="11" t="str">
        <f t="array" ref="AF1172">IF((COUNTBLANK(D1172)=0)*OR($H$2="y",$H$2="m"),IFERROR(LEFT(C1172, FIND(" ",C1172)-1), C1172),"")</f>
        <v/>
      </c>
      <c r="AG1172" s="11" t="str">
        <f t="array" ref="AG1172">IF(COUNTBLANK(D1172)=1,"",IF(OR($H$2="y",$H$2="m"),IF(AA1172=AA1171,IF(OR(AC1172=$AC$4:$AC1171)=FALSE,AG1171&amp;AF1172,AG1171),"("&amp;AF1172)&amp;IF(AA1172=AA1173,IF(OR(AC1173=$AC$4:$AC1172)=FALSE,", ",""),") "),""))</f>
        <v/>
      </c>
      <c r="AH1172" s="10" t="str">
        <f>IF((COUNTBLANK(D1172)=1),"",IF(D1172=D1171,AH1171,"")&amp;IF(B1171&lt;&gt;B1172,((IF(COUNTBLANK(E1172)=1,$D$3&amp;"Non-type material: "&amp;$D$3,$D$3&amp;INDEX('type-categories'!$A$2:$B$100,MATCH(E1172,'type-categories'!$A$2:$A$100,0),2)&amp;$D$3))),"")&amp;(IF(K1172&lt;&gt;K1171,$C$2&amp;UPPER(K1172)&amp;$C$2&amp;$K$3&amp;" ",(IF(B1172&lt;&gt;B1171,$C$2&amp;UPPER(K1172)&amp;$C$2&amp;$K$3&amp;" ",""))))&amp;IF((AA1172&lt;&gt;AA1173)*($H$2="y"),AD1172&amp;AE1172,IF((AA1172&lt;&gt;AA1173)*($H$2="m"),AD1172&amp;AG1172,IF(($H$2&lt;&gt;"m")*($H$2&lt;&gt;"Y"),(IF(F1172=0,"",F1172&amp;" "&amp;$F$4&amp;" "))&amp;(IF(G1172=0,"",G1172&amp;" "&amp;$G$4&amp;" "))&amp;(IF(H1172=0,"",H1172&amp;" "&amp;H$4&amp;" "))&amp;(IF(I1172=0,"",I1172&amp;" "&amp;$I$4&amp;" "))&amp;(IF(J1172=0,"",J1172&amp;" "&amp;$J$4&amp;" ")),"")))&amp;"; "&amp;IF((B1172=B1171)*(AA1172=AA1171), "same collecting data; ", IF((B1172=B1171)*(Z1171=Z1172),"same locality; ",(IF(COUNTBLANK(L1172)=1,"",$D$2&amp;L1172&amp;$L$3&amp;" "&amp;$D$2))&amp;(IF(COUNTBLANK(M1172)=1,"",$E$2&amp;M1172&amp;$E$2&amp;", "))&amp;(IF(COUNTBLANK(N1172)=1,"",N1172&amp;"; "))&amp;(IF(COUNTBLANK(O1172)=1,"",O1172&amp;"; ")))&amp;(IF(COUNTBLANK(P1172)=1,"",P1172&amp;"; "))&amp;(IF(COUNTBLANK(Q1172)=1,"",Q1172&amp;"; "))&amp;(IF(COUNTBLANK(R1172)=1,"",R1172&amp;"m, "))&amp;IF((COUNTBLANK(S1172)=0)*(S1172&lt;&gt;S1171), S1172&amp;"; ","")&amp;(IF(COUNTBLANK(U1172)=1,"",U1172&amp;"; "))&amp;(IF(COUNTBLANK(T1172)=1,"",IF(COUNTBLANK(F$2)=1,T1172&amp;"; ",T1172&amp;" "&amp;F$2&amp;"; "))))&amp;(IF(COUNTBLANK(V1172)=1,"",V1172&amp;"; "))&amp;IF((COUNTBLANK(C1172)=1),"",C1172)&amp;IF((B1172=B1173)*(K1172=K1173)*(L1172=L1173)*(M1172=M1173),IF(($H$2&lt;&gt;"m")*($H$2&lt;&gt;"Y"), " • ", IF((ISNUMBER(FIND(")",AE1172))), " • ", "")),IF((B1172=B1173)*(K1172=K1173)," • ",". ")))</f>
        <v/>
      </c>
      <c r="AI1172" s="1"/>
    </row>
    <row r="1173" spans="1:35" x14ac:dyDescent="0.25">
      <c r="A1173" s="3" t="str">
        <f t="shared" si="129"/>
        <v/>
      </c>
      <c r="B1173" s="53" t="str">
        <f t="shared" si="127"/>
        <v/>
      </c>
      <c r="C1173" s="57"/>
      <c r="D1173" s="57"/>
      <c r="E1173" s="57"/>
      <c r="F1173" s="57"/>
      <c r="G1173" s="57"/>
      <c r="H1173" s="57"/>
      <c r="I1173" s="57"/>
      <c r="J1173" s="57"/>
      <c r="K1173" s="57"/>
      <c r="L1173" s="57"/>
      <c r="M1173" s="54"/>
      <c r="N1173" s="57"/>
      <c r="O1173" s="58"/>
      <c r="P1173" s="58"/>
      <c r="Q1173" s="58"/>
      <c r="R1173" s="58"/>
      <c r="S1173" s="54"/>
      <c r="T1173" s="57"/>
      <c r="U1173" s="57"/>
      <c r="V1173" s="57"/>
      <c r="W1173" s="57"/>
      <c r="X1173" s="147" t="str">
        <f>IF(COUNTBLANK(D1173)=1,"",IF('order-admin-units'!$I$1&lt;&gt;"y", "", IF(COUNTBLANK(K1173)=1, 'order-admin-units'!$B$1+1, VLOOKUP(K1173, ordercountry, 2))))</f>
        <v/>
      </c>
      <c r="Y1173" s="147" t="str">
        <f>IF(COUNTBLANK(D1173)=1,"",IF('order-admin-units'!$I$1&lt;&gt;"y", "", IF(COUNTBLANK(K1173:L1173)&gt;0, 'order-admin-units'!$B$2+1, VLOOKUP(K1173&amp;"@"&amp;L1173, orderadmin, 2))))</f>
        <v/>
      </c>
      <c r="Z1173" s="147" t="str">
        <f t="shared" si="130"/>
        <v/>
      </c>
      <c r="AA1173" s="147" t="str">
        <f t="shared" si="131"/>
        <v/>
      </c>
      <c r="AB1173" s="147" t="str">
        <f t="shared" si="132"/>
        <v/>
      </c>
      <c r="AC1173" s="147" t="str">
        <f t="shared" si="128"/>
        <v/>
      </c>
      <c r="AD1173" s="11" t="str">
        <f t="shared" si="133"/>
        <v/>
      </c>
      <c r="AE1173" s="11" t="str">
        <f t="array" ref="AE1173">IF(COUNTBLANK(D1173)=1,"",IF(OR($H$2="y",$H$2="m"),IF(AA1173=AA1172,IF(OR(AB1173=$AB$4:$AB1172)=FALSE,AE1172&amp;C1173,AE1172),"("&amp;C1173)&amp;IF(AA1173=AA1174,IF(OR(AB1174=$AB$4:$AB1173)=FALSE,", ",""),") "),""))</f>
        <v/>
      </c>
      <c r="AF1173" s="11" t="str">
        <f t="array" ref="AF1173">IF((COUNTBLANK(D1173)=0)*OR($H$2="y",$H$2="m"),IFERROR(LEFT(C1173, FIND(" ",C1173)-1), C1173),"")</f>
        <v/>
      </c>
      <c r="AG1173" s="11" t="str">
        <f t="array" ref="AG1173">IF(COUNTBLANK(D1173)=1,"",IF(OR($H$2="y",$H$2="m"),IF(AA1173=AA1172,IF(OR(AC1173=$AC$4:$AC1172)=FALSE,AG1172&amp;AF1173,AG1172),"("&amp;AF1173)&amp;IF(AA1173=AA1174,IF(OR(AC1174=$AC$4:$AC1173)=FALSE,", ",""),") "),""))</f>
        <v/>
      </c>
      <c r="AH1173" s="10" t="str">
        <f>IF((COUNTBLANK(D1173)=1),"",IF(D1173=D1172,AH1172,"")&amp;IF(B1172&lt;&gt;B1173,((IF(COUNTBLANK(E1173)=1,$D$3&amp;"Non-type material: "&amp;$D$3,$D$3&amp;INDEX('type-categories'!$A$2:$B$100,MATCH(E1173,'type-categories'!$A$2:$A$100,0),2)&amp;$D$3))),"")&amp;(IF(K1173&lt;&gt;K1172,$C$2&amp;UPPER(K1173)&amp;$C$2&amp;$K$3&amp;" ",(IF(B1173&lt;&gt;B1172,$C$2&amp;UPPER(K1173)&amp;$C$2&amp;$K$3&amp;" ",""))))&amp;IF((AA1173&lt;&gt;AA1174)*($H$2="y"),AD1173&amp;AE1173,IF((AA1173&lt;&gt;AA1174)*($H$2="m"),AD1173&amp;AG1173,IF(($H$2&lt;&gt;"m")*($H$2&lt;&gt;"Y"),(IF(F1173=0,"",F1173&amp;" "&amp;$F$4&amp;" "))&amp;(IF(G1173=0,"",G1173&amp;" "&amp;$G$4&amp;" "))&amp;(IF(H1173=0,"",H1173&amp;" "&amp;H$4&amp;" "))&amp;(IF(I1173=0,"",I1173&amp;" "&amp;$I$4&amp;" "))&amp;(IF(J1173=0,"",J1173&amp;" "&amp;$J$4&amp;" ")),"")))&amp;"; "&amp;IF((B1173=B1172)*(AA1173=AA1172), "same collecting data; ", IF((B1173=B1172)*(Z1172=Z1173),"same locality; ",(IF(COUNTBLANK(L1173)=1,"",$D$2&amp;L1173&amp;$L$3&amp;" "&amp;$D$2))&amp;(IF(COUNTBLANK(M1173)=1,"",$E$2&amp;M1173&amp;$E$2&amp;", "))&amp;(IF(COUNTBLANK(N1173)=1,"",N1173&amp;"; "))&amp;(IF(COUNTBLANK(O1173)=1,"",O1173&amp;"; ")))&amp;(IF(COUNTBLANK(P1173)=1,"",P1173&amp;"; "))&amp;(IF(COUNTBLANK(Q1173)=1,"",Q1173&amp;"; "))&amp;(IF(COUNTBLANK(R1173)=1,"",R1173&amp;"m, "))&amp;IF((COUNTBLANK(S1173)=0)*(S1173&lt;&gt;S1172), S1173&amp;"; ","")&amp;(IF(COUNTBLANK(U1173)=1,"",U1173&amp;"; "))&amp;(IF(COUNTBLANK(T1173)=1,"",IF(COUNTBLANK(F$2)=1,T1173&amp;"; ",T1173&amp;" "&amp;F$2&amp;"; "))))&amp;(IF(COUNTBLANK(V1173)=1,"",V1173&amp;"; "))&amp;IF((COUNTBLANK(C1173)=1),"",C1173)&amp;IF((B1173=B1174)*(K1173=K1174)*(L1173=L1174)*(M1173=M1174),IF(($H$2&lt;&gt;"m")*($H$2&lt;&gt;"Y"), " • ", IF((ISNUMBER(FIND(")",AE1173))), " • ", "")),IF((B1173=B1174)*(K1173=K1174)," • ",". ")))</f>
        <v/>
      </c>
      <c r="AI1173" s="1"/>
    </row>
    <row r="1174" spans="1:35" x14ac:dyDescent="0.25">
      <c r="A1174" s="3" t="str">
        <f t="shared" si="129"/>
        <v/>
      </c>
      <c r="B1174" s="53" t="str">
        <f t="shared" si="127"/>
        <v/>
      </c>
      <c r="C1174" s="57"/>
      <c r="D1174" s="57"/>
      <c r="E1174" s="57"/>
      <c r="F1174" s="57"/>
      <c r="G1174" s="57"/>
      <c r="H1174" s="57"/>
      <c r="I1174" s="57"/>
      <c r="J1174" s="57"/>
      <c r="K1174" s="57"/>
      <c r="L1174" s="57"/>
      <c r="M1174" s="54"/>
      <c r="N1174" s="57"/>
      <c r="O1174" s="58"/>
      <c r="P1174" s="58"/>
      <c r="Q1174" s="58"/>
      <c r="R1174" s="58"/>
      <c r="S1174" s="54"/>
      <c r="T1174" s="57"/>
      <c r="U1174" s="57"/>
      <c r="V1174" s="57"/>
      <c r="W1174" s="57"/>
      <c r="X1174" s="147" t="str">
        <f>IF(COUNTBLANK(D1174)=1,"",IF('order-admin-units'!$I$1&lt;&gt;"y", "", IF(COUNTBLANK(K1174)=1, 'order-admin-units'!$B$1+1, VLOOKUP(K1174, ordercountry, 2))))</f>
        <v/>
      </c>
      <c r="Y1174" s="147" t="str">
        <f>IF(COUNTBLANK(D1174)=1,"",IF('order-admin-units'!$I$1&lt;&gt;"y", "", IF(COUNTBLANK(K1174:L1174)&gt;0, 'order-admin-units'!$B$2+1, VLOOKUP(K1174&amp;"@"&amp;L1174, orderadmin, 2))))</f>
        <v/>
      </c>
      <c r="Z1174" s="147" t="str">
        <f t="shared" si="130"/>
        <v/>
      </c>
      <c r="AA1174" s="147" t="str">
        <f t="shared" si="131"/>
        <v/>
      </c>
      <c r="AB1174" s="147" t="str">
        <f t="shared" si="132"/>
        <v/>
      </c>
      <c r="AC1174" s="147" t="str">
        <f t="shared" si="128"/>
        <v/>
      </c>
      <c r="AD1174" s="11" t="str">
        <f t="shared" si="133"/>
        <v/>
      </c>
      <c r="AE1174" s="11" t="str">
        <f t="array" ref="AE1174">IF(COUNTBLANK(D1174)=1,"",IF(OR($H$2="y",$H$2="m"),IF(AA1174=AA1173,IF(OR(AB1174=$AB$4:$AB1173)=FALSE,AE1173&amp;C1174,AE1173),"("&amp;C1174)&amp;IF(AA1174=AA1175,IF(OR(AB1175=$AB$4:$AB1174)=FALSE,", ",""),") "),""))</f>
        <v/>
      </c>
      <c r="AF1174" s="11" t="str">
        <f t="array" ref="AF1174">IF((COUNTBLANK(D1174)=0)*OR($H$2="y",$H$2="m"),IFERROR(LEFT(C1174, FIND(" ",C1174)-1), C1174),"")</f>
        <v/>
      </c>
      <c r="AG1174" s="11" t="str">
        <f t="array" ref="AG1174">IF(COUNTBLANK(D1174)=1,"",IF(OR($H$2="y",$H$2="m"),IF(AA1174=AA1173,IF(OR(AC1174=$AC$4:$AC1173)=FALSE,AG1173&amp;AF1174,AG1173),"("&amp;AF1174)&amp;IF(AA1174=AA1175,IF(OR(AC1175=$AC$4:$AC1174)=FALSE,", ",""),") "),""))</f>
        <v/>
      </c>
      <c r="AH1174" s="10" t="str">
        <f>IF((COUNTBLANK(D1174)=1),"",IF(D1174=D1173,AH1173,"")&amp;IF(B1173&lt;&gt;B1174,((IF(COUNTBLANK(E1174)=1,$D$3&amp;"Non-type material: "&amp;$D$3,$D$3&amp;INDEX('type-categories'!$A$2:$B$100,MATCH(E1174,'type-categories'!$A$2:$A$100,0),2)&amp;$D$3))),"")&amp;(IF(K1174&lt;&gt;K1173,$C$2&amp;UPPER(K1174)&amp;$C$2&amp;$K$3&amp;" ",(IF(B1174&lt;&gt;B1173,$C$2&amp;UPPER(K1174)&amp;$C$2&amp;$K$3&amp;" ",""))))&amp;IF((AA1174&lt;&gt;AA1175)*($H$2="y"),AD1174&amp;AE1174,IF((AA1174&lt;&gt;AA1175)*($H$2="m"),AD1174&amp;AG1174,IF(($H$2&lt;&gt;"m")*($H$2&lt;&gt;"Y"),(IF(F1174=0,"",F1174&amp;" "&amp;$F$4&amp;" "))&amp;(IF(G1174=0,"",G1174&amp;" "&amp;$G$4&amp;" "))&amp;(IF(H1174=0,"",H1174&amp;" "&amp;H$4&amp;" "))&amp;(IF(I1174=0,"",I1174&amp;" "&amp;$I$4&amp;" "))&amp;(IF(J1174=0,"",J1174&amp;" "&amp;$J$4&amp;" ")),"")))&amp;"; "&amp;IF((B1174=B1173)*(AA1174=AA1173), "same collecting data; ", IF((B1174=B1173)*(Z1173=Z1174),"same locality; ",(IF(COUNTBLANK(L1174)=1,"",$D$2&amp;L1174&amp;$L$3&amp;" "&amp;$D$2))&amp;(IF(COUNTBLANK(M1174)=1,"",$E$2&amp;M1174&amp;$E$2&amp;", "))&amp;(IF(COUNTBLANK(N1174)=1,"",N1174&amp;"; "))&amp;(IF(COUNTBLANK(O1174)=1,"",O1174&amp;"; ")))&amp;(IF(COUNTBLANK(P1174)=1,"",P1174&amp;"; "))&amp;(IF(COUNTBLANK(Q1174)=1,"",Q1174&amp;"; "))&amp;(IF(COUNTBLANK(R1174)=1,"",R1174&amp;"m, "))&amp;IF((COUNTBLANK(S1174)=0)*(S1174&lt;&gt;S1173), S1174&amp;"; ","")&amp;(IF(COUNTBLANK(U1174)=1,"",U1174&amp;"; "))&amp;(IF(COUNTBLANK(T1174)=1,"",IF(COUNTBLANK(F$2)=1,T1174&amp;"; ",T1174&amp;" "&amp;F$2&amp;"; "))))&amp;(IF(COUNTBLANK(V1174)=1,"",V1174&amp;"; "))&amp;IF((COUNTBLANK(C1174)=1),"",C1174)&amp;IF((B1174=B1175)*(K1174=K1175)*(L1174=L1175)*(M1174=M1175),IF(($H$2&lt;&gt;"m")*($H$2&lt;&gt;"Y"), " • ", IF((ISNUMBER(FIND(")",AE1174))), " • ", "")),IF((B1174=B1175)*(K1174=K1175)," • ",". ")))</f>
        <v/>
      </c>
      <c r="AI1174" s="1"/>
    </row>
    <row r="1175" spans="1:35" x14ac:dyDescent="0.25">
      <c r="A1175" s="3" t="str">
        <f t="shared" si="129"/>
        <v/>
      </c>
      <c r="B1175" s="53" t="str">
        <f t="shared" si="127"/>
        <v/>
      </c>
      <c r="C1175" s="57"/>
      <c r="D1175" s="57"/>
      <c r="E1175" s="57"/>
      <c r="F1175" s="57"/>
      <c r="G1175" s="57"/>
      <c r="H1175" s="57"/>
      <c r="I1175" s="57"/>
      <c r="J1175" s="57"/>
      <c r="K1175" s="57"/>
      <c r="L1175" s="57"/>
      <c r="M1175" s="54"/>
      <c r="N1175" s="57"/>
      <c r="O1175" s="58"/>
      <c r="P1175" s="58"/>
      <c r="Q1175" s="58"/>
      <c r="R1175" s="58"/>
      <c r="S1175" s="54"/>
      <c r="T1175" s="57"/>
      <c r="U1175" s="57"/>
      <c r="V1175" s="57"/>
      <c r="W1175" s="57"/>
      <c r="X1175" s="147" t="str">
        <f>IF(COUNTBLANK(D1175)=1,"",IF('order-admin-units'!$I$1&lt;&gt;"y", "", IF(COUNTBLANK(K1175)=1, 'order-admin-units'!$B$1+1, VLOOKUP(K1175, ordercountry, 2))))</f>
        <v/>
      </c>
      <c r="Y1175" s="147" t="str">
        <f>IF(COUNTBLANK(D1175)=1,"",IF('order-admin-units'!$I$1&lt;&gt;"y", "", IF(COUNTBLANK(K1175:L1175)&gt;0, 'order-admin-units'!$B$2+1, VLOOKUP(K1175&amp;"@"&amp;L1175, orderadmin, 2))))</f>
        <v/>
      </c>
      <c r="Z1175" s="147" t="str">
        <f t="shared" si="130"/>
        <v/>
      </c>
      <c r="AA1175" s="147" t="str">
        <f t="shared" si="131"/>
        <v/>
      </c>
      <c r="AB1175" s="147" t="str">
        <f t="shared" si="132"/>
        <v/>
      </c>
      <c r="AC1175" s="147" t="str">
        <f t="shared" si="128"/>
        <v/>
      </c>
      <c r="AD1175" s="11" t="str">
        <f t="shared" si="133"/>
        <v/>
      </c>
      <c r="AE1175" s="11" t="str">
        <f t="array" ref="AE1175">IF(COUNTBLANK(D1175)=1,"",IF(OR($H$2="y",$H$2="m"),IF(AA1175=AA1174,IF(OR(AB1175=$AB$4:$AB1174)=FALSE,AE1174&amp;C1175,AE1174),"("&amp;C1175)&amp;IF(AA1175=AA1176,IF(OR(AB1176=$AB$4:$AB1175)=FALSE,", ",""),") "),""))</f>
        <v/>
      </c>
      <c r="AF1175" s="11" t="str">
        <f t="array" ref="AF1175">IF((COUNTBLANK(D1175)=0)*OR($H$2="y",$H$2="m"),IFERROR(LEFT(C1175, FIND(" ",C1175)-1), C1175),"")</f>
        <v/>
      </c>
      <c r="AG1175" s="11" t="str">
        <f t="array" ref="AG1175">IF(COUNTBLANK(D1175)=1,"",IF(OR($H$2="y",$H$2="m"),IF(AA1175=AA1174,IF(OR(AC1175=$AC$4:$AC1174)=FALSE,AG1174&amp;AF1175,AG1174),"("&amp;AF1175)&amp;IF(AA1175=AA1176,IF(OR(AC1176=$AC$4:$AC1175)=FALSE,", ",""),") "),""))</f>
        <v/>
      </c>
      <c r="AH1175" s="10" t="str">
        <f>IF((COUNTBLANK(D1175)=1),"",IF(D1175=D1174,AH1174,"")&amp;IF(B1174&lt;&gt;B1175,((IF(COUNTBLANK(E1175)=1,$D$3&amp;"Non-type material: "&amp;$D$3,$D$3&amp;INDEX('type-categories'!$A$2:$B$100,MATCH(E1175,'type-categories'!$A$2:$A$100,0),2)&amp;$D$3))),"")&amp;(IF(K1175&lt;&gt;K1174,$C$2&amp;UPPER(K1175)&amp;$C$2&amp;$K$3&amp;" ",(IF(B1175&lt;&gt;B1174,$C$2&amp;UPPER(K1175)&amp;$C$2&amp;$K$3&amp;" ",""))))&amp;IF((AA1175&lt;&gt;AA1176)*($H$2="y"),AD1175&amp;AE1175,IF((AA1175&lt;&gt;AA1176)*($H$2="m"),AD1175&amp;AG1175,IF(($H$2&lt;&gt;"m")*($H$2&lt;&gt;"Y"),(IF(F1175=0,"",F1175&amp;" "&amp;$F$4&amp;" "))&amp;(IF(G1175=0,"",G1175&amp;" "&amp;$G$4&amp;" "))&amp;(IF(H1175=0,"",H1175&amp;" "&amp;H$4&amp;" "))&amp;(IF(I1175=0,"",I1175&amp;" "&amp;$I$4&amp;" "))&amp;(IF(J1175=0,"",J1175&amp;" "&amp;$J$4&amp;" ")),"")))&amp;"; "&amp;IF((B1175=B1174)*(AA1175=AA1174), "same collecting data; ", IF((B1175=B1174)*(Z1174=Z1175),"same locality; ",(IF(COUNTBLANK(L1175)=1,"",$D$2&amp;L1175&amp;$L$3&amp;" "&amp;$D$2))&amp;(IF(COUNTBLANK(M1175)=1,"",$E$2&amp;M1175&amp;$E$2&amp;", "))&amp;(IF(COUNTBLANK(N1175)=1,"",N1175&amp;"; "))&amp;(IF(COUNTBLANK(O1175)=1,"",O1175&amp;"; ")))&amp;(IF(COUNTBLANK(P1175)=1,"",P1175&amp;"; "))&amp;(IF(COUNTBLANK(Q1175)=1,"",Q1175&amp;"; "))&amp;(IF(COUNTBLANK(R1175)=1,"",R1175&amp;"m, "))&amp;IF((COUNTBLANK(S1175)=0)*(S1175&lt;&gt;S1174), S1175&amp;"; ","")&amp;(IF(COUNTBLANK(U1175)=1,"",U1175&amp;"; "))&amp;(IF(COUNTBLANK(T1175)=1,"",IF(COUNTBLANK(F$2)=1,T1175&amp;"; ",T1175&amp;" "&amp;F$2&amp;"; "))))&amp;(IF(COUNTBLANK(V1175)=1,"",V1175&amp;"; "))&amp;IF((COUNTBLANK(C1175)=1),"",C1175)&amp;IF((B1175=B1176)*(K1175=K1176)*(L1175=L1176)*(M1175=M1176),IF(($H$2&lt;&gt;"m")*($H$2&lt;&gt;"Y"), " • ", IF((ISNUMBER(FIND(")",AE1175))), " • ", "")),IF((B1175=B1176)*(K1175=K1176)," • ",". ")))</f>
        <v/>
      </c>
      <c r="AI1175" s="1"/>
    </row>
    <row r="1176" spans="1:35" x14ac:dyDescent="0.25">
      <c r="A1176" s="3" t="str">
        <f t="shared" si="129"/>
        <v/>
      </c>
      <c r="B1176" s="53" t="str">
        <f t="shared" si="127"/>
        <v/>
      </c>
      <c r="C1176" s="57"/>
      <c r="D1176" s="57"/>
      <c r="E1176" s="57"/>
      <c r="F1176" s="57"/>
      <c r="G1176" s="57"/>
      <c r="H1176" s="57"/>
      <c r="I1176" s="57"/>
      <c r="J1176" s="57"/>
      <c r="K1176" s="57"/>
      <c r="L1176" s="57"/>
      <c r="M1176" s="54"/>
      <c r="N1176" s="57"/>
      <c r="O1176" s="58"/>
      <c r="P1176" s="58"/>
      <c r="Q1176" s="58"/>
      <c r="R1176" s="58"/>
      <c r="S1176" s="54"/>
      <c r="T1176" s="57"/>
      <c r="U1176" s="57"/>
      <c r="V1176" s="57"/>
      <c r="W1176" s="57"/>
      <c r="X1176" s="147" t="str">
        <f>IF(COUNTBLANK(D1176)=1,"",IF('order-admin-units'!$I$1&lt;&gt;"y", "", IF(COUNTBLANK(K1176)=1, 'order-admin-units'!$B$1+1, VLOOKUP(K1176, ordercountry, 2))))</f>
        <v/>
      </c>
      <c r="Y1176" s="147" t="str">
        <f>IF(COUNTBLANK(D1176)=1,"",IF('order-admin-units'!$I$1&lt;&gt;"y", "", IF(COUNTBLANK(K1176:L1176)&gt;0, 'order-admin-units'!$B$2+1, VLOOKUP(K1176&amp;"@"&amp;L1176, orderadmin, 2))))</f>
        <v/>
      </c>
      <c r="Z1176" s="147" t="str">
        <f t="shared" si="130"/>
        <v/>
      </c>
      <c r="AA1176" s="147" t="str">
        <f t="shared" si="131"/>
        <v/>
      </c>
      <c r="AB1176" s="147" t="str">
        <f t="shared" si="132"/>
        <v/>
      </c>
      <c r="AC1176" s="147" t="str">
        <f t="shared" si="128"/>
        <v/>
      </c>
      <c r="AD1176" s="11" t="str">
        <f t="shared" si="133"/>
        <v/>
      </c>
      <c r="AE1176" s="11" t="str">
        <f t="array" ref="AE1176">IF(COUNTBLANK(D1176)=1,"",IF(OR($H$2="y",$H$2="m"),IF(AA1176=AA1175,IF(OR(AB1176=$AB$4:$AB1175)=FALSE,AE1175&amp;C1176,AE1175),"("&amp;C1176)&amp;IF(AA1176=AA1177,IF(OR(AB1177=$AB$4:$AB1176)=FALSE,", ",""),") "),""))</f>
        <v/>
      </c>
      <c r="AF1176" s="11" t="str">
        <f t="array" ref="AF1176">IF((COUNTBLANK(D1176)=0)*OR($H$2="y",$H$2="m"),IFERROR(LEFT(C1176, FIND(" ",C1176)-1), C1176),"")</f>
        <v/>
      </c>
      <c r="AG1176" s="11" t="str">
        <f t="array" ref="AG1176">IF(COUNTBLANK(D1176)=1,"",IF(OR($H$2="y",$H$2="m"),IF(AA1176=AA1175,IF(OR(AC1176=$AC$4:$AC1175)=FALSE,AG1175&amp;AF1176,AG1175),"("&amp;AF1176)&amp;IF(AA1176=AA1177,IF(OR(AC1177=$AC$4:$AC1176)=FALSE,", ",""),") "),""))</f>
        <v/>
      </c>
      <c r="AH1176" s="10" t="str">
        <f>IF((COUNTBLANK(D1176)=1),"",IF(D1176=D1175,AH1175,"")&amp;IF(B1175&lt;&gt;B1176,((IF(COUNTBLANK(E1176)=1,$D$3&amp;"Non-type material: "&amp;$D$3,$D$3&amp;INDEX('type-categories'!$A$2:$B$100,MATCH(E1176,'type-categories'!$A$2:$A$100,0),2)&amp;$D$3))),"")&amp;(IF(K1176&lt;&gt;K1175,$C$2&amp;UPPER(K1176)&amp;$C$2&amp;$K$3&amp;" ",(IF(B1176&lt;&gt;B1175,$C$2&amp;UPPER(K1176)&amp;$C$2&amp;$K$3&amp;" ",""))))&amp;IF((AA1176&lt;&gt;AA1177)*($H$2="y"),AD1176&amp;AE1176,IF((AA1176&lt;&gt;AA1177)*($H$2="m"),AD1176&amp;AG1176,IF(($H$2&lt;&gt;"m")*($H$2&lt;&gt;"Y"),(IF(F1176=0,"",F1176&amp;" "&amp;$F$4&amp;" "))&amp;(IF(G1176=0,"",G1176&amp;" "&amp;$G$4&amp;" "))&amp;(IF(H1176=0,"",H1176&amp;" "&amp;H$4&amp;" "))&amp;(IF(I1176=0,"",I1176&amp;" "&amp;$I$4&amp;" "))&amp;(IF(J1176=0,"",J1176&amp;" "&amp;$J$4&amp;" ")),"")))&amp;"; "&amp;IF((B1176=B1175)*(AA1176=AA1175), "same collecting data; ", IF((B1176=B1175)*(Z1175=Z1176),"same locality; ",(IF(COUNTBLANK(L1176)=1,"",$D$2&amp;L1176&amp;$L$3&amp;" "&amp;$D$2))&amp;(IF(COUNTBLANK(M1176)=1,"",$E$2&amp;M1176&amp;$E$2&amp;", "))&amp;(IF(COUNTBLANK(N1176)=1,"",N1176&amp;"; "))&amp;(IF(COUNTBLANK(O1176)=1,"",O1176&amp;"; ")))&amp;(IF(COUNTBLANK(P1176)=1,"",P1176&amp;"; "))&amp;(IF(COUNTBLANK(Q1176)=1,"",Q1176&amp;"; "))&amp;(IF(COUNTBLANK(R1176)=1,"",R1176&amp;"m, "))&amp;IF((COUNTBLANK(S1176)=0)*(S1176&lt;&gt;S1175), S1176&amp;"; ","")&amp;(IF(COUNTBLANK(U1176)=1,"",U1176&amp;"; "))&amp;(IF(COUNTBLANK(T1176)=1,"",IF(COUNTBLANK(F$2)=1,T1176&amp;"; ",T1176&amp;" "&amp;F$2&amp;"; "))))&amp;(IF(COUNTBLANK(V1176)=1,"",V1176&amp;"; "))&amp;IF((COUNTBLANK(C1176)=1),"",C1176)&amp;IF((B1176=B1177)*(K1176=K1177)*(L1176=L1177)*(M1176=M1177),IF(($H$2&lt;&gt;"m")*($H$2&lt;&gt;"Y"), " • ", IF((ISNUMBER(FIND(")",AE1176))), " • ", "")),IF((B1176=B1177)*(K1176=K1177)," • ",". ")))</f>
        <v/>
      </c>
      <c r="AI1176" s="1"/>
    </row>
    <row r="1177" spans="1:35" x14ac:dyDescent="0.25">
      <c r="A1177" s="3" t="str">
        <f t="shared" si="129"/>
        <v/>
      </c>
      <c r="B1177" s="53" t="str">
        <f t="shared" si="127"/>
        <v/>
      </c>
      <c r="C1177" s="57"/>
      <c r="D1177" s="57"/>
      <c r="E1177" s="57"/>
      <c r="F1177" s="57"/>
      <c r="G1177" s="57"/>
      <c r="H1177" s="57"/>
      <c r="I1177" s="57"/>
      <c r="J1177" s="57"/>
      <c r="K1177" s="57"/>
      <c r="L1177" s="57"/>
      <c r="M1177" s="54"/>
      <c r="N1177" s="57"/>
      <c r="O1177" s="58"/>
      <c r="P1177" s="58"/>
      <c r="Q1177" s="58"/>
      <c r="R1177" s="58"/>
      <c r="S1177" s="54"/>
      <c r="T1177" s="57"/>
      <c r="U1177" s="57"/>
      <c r="V1177" s="57"/>
      <c r="W1177" s="57"/>
      <c r="X1177" s="147" t="str">
        <f>IF(COUNTBLANK(D1177)=1,"",IF('order-admin-units'!$I$1&lt;&gt;"y", "", IF(COUNTBLANK(K1177)=1, 'order-admin-units'!$B$1+1, VLOOKUP(K1177, ordercountry, 2))))</f>
        <v/>
      </c>
      <c r="Y1177" s="147" t="str">
        <f>IF(COUNTBLANK(D1177)=1,"",IF('order-admin-units'!$I$1&lt;&gt;"y", "", IF(COUNTBLANK(K1177:L1177)&gt;0, 'order-admin-units'!$B$2+1, VLOOKUP(K1177&amp;"@"&amp;L1177, orderadmin, 2))))</f>
        <v/>
      </c>
      <c r="Z1177" s="147" t="str">
        <f t="shared" si="130"/>
        <v/>
      </c>
      <c r="AA1177" s="147" t="str">
        <f t="shared" si="131"/>
        <v/>
      </c>
      <c r="AB1177" s="147" t="str">
        <f t="shared" si="132"/>
        <v/>
      </c>
      <c r="AC1177" s="147" t="str">
        <f t="shared" si="128"/>
        <v/>
      </c>
      <c r="AD1177" s="11" t="str">
        <f t="shared" si="133"/>
        <v/>
      </c>
      <c r="AE1177" s="11" t="str">
        <f t="array" ref="AE1177">IF(COUNTBLANK(D1177)=1,"",IF(OR($H$2="y",$H$2="m"),IF(AA1177=AA1176,IF(OR(AB1177=$AB$4:$AB1176)=FALSE,AE1176&amp;C1177,AE1176),"("&amp;C1177)&amp;IF(AA1177=AA1178,IF(OR(AB1178=$AB$4:$AB1177)=FALSE,", ",""),") "),""))</f>
        <v/>
      </c>
      <c r="AF1177" s="11" t="str">
        <f t="array" ref="AF1177">IF((COUNTBLANK(D1177)=0)*OR($H$2="y",$H$2="m"),IFERROR(LEFT(C1177, FIND(" ",C1177)-1), C1177),"")</f>
        <v/>
      </c>
      <c r="AG1177" s="11" t="str">
        <f t="array" ref="AG1177">IF(COUNTBLANK(D1177)=1,"",IF(OR($H$2="y",$H$2="m"),IF(AA1177=AA1176,IF(OR(AC1177=$AC$4:$AC1176)=FALSE,AG1176&amp;AF1177,AG1176),"("&amp;AF1177)&amp;IF(AA1177=AA1178,IF(OR(AC1178=$AC$4:$AC1177)=FALSE,", ",""),") "),""))</f>
        <v/>
      </c>
      <c r="AH1177" s="10" t="str">
        <f>IF((COUNTBLANK(D1177)=1),"",IF(D1177=D1176,AH1176,"")&amp;IF(B1176&lt;&gt;B1177,((IF(COUNTBLANK(E1177)=1,$D$3&amp;"Non-type material: "&amp;$D$3,$D$3&amp;INDEX('type-categories'!$A$2:$B$100,MATCH(E1177,'type-categories'!$A$2:$A$100,0),2)&amp;$D$3))),"")&amp;(IF(K1177&lt;&gt;K1176,$C$2&amp;UPPER(K1177)&amp;$C$2&amp;$K$3&amp;" ",(IF(B1177&lt;&gt;B1176,$C$2&amp;UPPER(K1177)&amp;$C$2&amp;$K$3&amp;" ",""))))&amp;IF((AA1177&lt;&gt;AA1178)*($H$2="y"),AD1177&amp;AE1177,IF((AA1177&lt;&gt;AA1178)*($H$2="m"),AD1177&amp;AG1177,IF(($H$2&lt;&gt;"m")*($H$2&lt;&gt;"Y"),(IF(F1177=0,"",F1177&amp;" "&amp;$F$4&amp;" "))&amp;(IF(G1177=0,"",G1177&amp;" "&amp;$G$4&amp;" "))&amp;(IF(H1177=0,"",H1177&amp;" "&amp;H$4&amp;" "))&amp;(IF(I1177=0,"",I1177&amp;" "&amp;$I$4&amp;" "))&amp;(IF(J1177=0,"",J1177&amp;" "&amp;$J$4&amp;" ")),"")))&amp;"; "&amp;IF((B1177=B1176)*(AA1177=AA1176), "same collecting data; ", IF((B1177=B1176)*(Z1176=Z1177),"same locality; ",(IF(COUNTBLANK(L1177)=1,"",$D$2&amp;L1177&amp;$L$3&amp;" "&amp;$D$2))&amp;(IF(COUNTBLANK(M1177)=1,"",$E$2&amp;M1177&amp;$E$2&amp;", "))&amp;(IF(COUNTBLANK(N1177)=1,"",N1177&amp;"; "))&amp;(IF(COUNTBLANK(O1177)=1,"",O1177&amp;"; ")))&amp;(IF(COUNTBLANK(P1177)=1,"",P1177&amp;"; "))&amp;(IF(COUNTBLANK(Q1177)=1,"",Q1177&amp;"; "))&amp;(IF(COUNTBLANK(R1177)=1,"",R1177&amp;"m, "))&amp;IF((COUNTBLANK(S1177)=0)*(S1177&lt;&gt;S1176), S1177&amp;"; ","")&amp;(IF(COUNTBLANK(U1177)=1,"",U1177&amp;"; "))&amp;(IF(COUNTBLANK(T1177)=1,"",IF(COUNTBLANK(F$2)=1,T1177&amp;"; ",T1177&amp;" "&amp;F$2&amp;"; "))))&amp;(IF(COUNTBLANK(V1177)=1,"",V1177&amp;"; "))&amp;IF((COUNTBLANK(C1177)=1),"",C1177)&amp;IF((B1177=B1178)*(K1177=K1178)*(L1177=L1178)*(M1177=M1178),IF(($H$2&lt;&gt;"m")*($H$2&lt;&gt;"Y"), " • ", IF((ISNUMBER(FIND(")",AE1177))), " • ", "")),IF((B1177=B1178)*(K1177=K1178)," • ",". ")))</f>
        <v/>
      </c>
      <c r="AI1177" s="1"/>
    </row>
    <row r="1178" spans="1:35" x14ac:dyDescent="0.25">
      <c r="A1178" s="3" t="str">
        <f t="shared" si="129"/>
        <v/>
      </c>
      <c r="B1178" s="53" t="str">
        <f t="shared" si="127"/>
        <v/>
      </c>
      <c r="C1178" s="57"/>
      <c r="D1178" s="57"/>
      <c r="E1178" s="57"/>
      <c r="F1178" s="57"/>
      <c r="G1178" s="57"/>
      <c r="H1178" s="57"/>
      <c r="I1178" s="57"/>
      <c r="J1178" s="57"/>
      <c r="K1178" s="57"/>
      <c r="L1178" s="57"/>
      <c r="M1178" s="54"/>
      <c r="N1178" s="57"/>
      <c r="O1178" s="58"/>
      <c r="P1178" s="58"/>
      <c r="Q1178" s="58"/>
      <c r="R1178" s="58"/>
      <c r="S1178" s="54"/>
      <c r="T1178" s="57"/>
      <c r="U1178" s="57"/>
      <c r="V1178" s="57"/>
      <c r="W1178" s="57"/>
      <c r="X1178" s="147" t="str">
        <f>IF(COUNTBLANK(D1178)=1,"",IF('order-admin-units'!$I$1&lt;&gt;"y", "", IF(COUNTBLANK(K1178)=1, 'order-admin-units'!$B$1+1, VLOOKUP(K1178, ordercountry, 2))))</f>
        <v/>
      </c>
      <c r="Y1178" s="147" t="str">
        <f>IF(COUNTBLANK(D1178)=1,"",IF('order-admin-units'!$I$1&lt;&gt;"y", "", IF(COUNTBLANK(K1178:L1178)&gt;0, 'order-admin-units'!$B$2+1, VLOOKUP(K1178&amp;"@"&amp;L1178, orderadmin, 2))))</f>
        <v/>
      </c>
      <c r="Z1178" s="147" t="str">
        <f t="shared" si="130"/>
        <v/>
      </c>
      <c r="AA1178" s="147" t="str">
        <f t="shared" si="131"/>
        <v/>
      </c>
      <c r="AB1178" s="147" t="str">
        <f t="shared" si="132"/>
        <v/>
      </c>
      <c r="AC1178" s="147" t="str">
        <f t="shared" si="128"/>
        <v/>
      </c>
      <c r="AD1178" s="11" t="str">
        <f t="shared" si="133"/>
        <v/>
      </c>
      <c r="AE1178" s="11" t="str">
        <f t="array" ref="AE1178">IF(COUNTBLANK(D1178)=1,"",IF(OR($H$2="y",$H$2="m"),IF(AA1178=AA1177,IF(OR(AB1178=$AB$4:$AB1177)=FALSE,AE1177&amp;C1178,AE1177),"("&amp;C1178)&amp;IF(AA1178=AA1179,IF(OR(AB1179=$AB$4:$AB1178)=FALSE,", ",""),") "),""))</f>
        <v/>
      </c>
      <c r="AF1178" s="11" t="str">
        <f t="array" ref="AF1178">IF((COUNTBLANK(D1178)=0)*OR($H$2="y",$H$2="m"),IFERROR(LEFT(C1178, FIND(" ",C1178)-1), C1178),"")</f>
        <v/>
      </c>
      <c r="AG1178" s="11" t="str">
        <f t="array" ref="AG1178">IF(COUNTBLANK(D1178)=1,"",IF(OR($H$2="y",$H$2="m"),IF(AA1178=AA1177,IF(OR(AC1178=$AC$4:$AC1177)=FALSE,AG1177&amp;AF1178,AG1177),"("&amp;AF1178)&amp;IF(AA1178=AA1179,IF(OR(AC1179=$AC$4:$AC1178)=FALSE,", ",""),") "),""))</f>
        <v/>
      </c>
      <c r="AH1178" s="10" t="str">
        <f>IF((COUNTBLANK(D1178)=1),"",IF(D1178=D1177,AH1177,"")&amp;IF(B1177&lt;&gt;B1178,((IF(COUNTBLANK(E1178)=1,$D$3&amp;"Non-type material: "&amp;$D$3,$D$3&amp;INDEX('type-categories'!$A$2:$B$100,MATCH(E1178,'type-categories'!$A$2:$A$100,0),2)&amp;$D$3))),"")&amp;(IF(K1178&lt;&gt;K1177,$C$2&amp;UPPER(K1178)&amp;$C$2&amp;$K$3&amp;" ",(IF(B1178&lt;&gt;B1177,$C$2&amp;UPPER(K1178)&amp;$C$2&amp;$K$3&amp;" ",""))))&amp;IF((AA1178&lt;&gt;AA1179)*($H$2="y"),AD1178&amp;AE1178,IF((AA1178&lt;&gt;AA1179)*($H$2="m"),AD1178&amp;AG1178,IF(($H$2&lt;&gt;"m")*($H$2&lt;&gt;"Y"),(IF(F1178=0,"",F1178&amp;" "&amp;$F$4&amp;" "))&amp;(IF(G1178=0,"",G1178&amp;" "&amp;$G$4&amp;" "))&amp;(IF(H1178=0,"",H1178&amp;" "&amp;H$4&amp;" "))&amp;(IF(I1178=0,"",I1178&amp;" "&amp;$I$4&amp;" "))&amp;(IF(J1178=0,"",J1178&amp;" "&amp;$J$4&amp;" ")),"")))&amp;"; "&amp;IF((B1178=B1177)*(AA1178=AA1177), "same collecting data; ", IF((B1178=B1177)*(Z1177=Z1178),"same locality; ",(IF(COUNTBLANK(L1178)=1,"",$D$2&amp;L1178&amp;$L$3&amp;" "&amp;$D$2))&amp;(IF(COUNTBLANK(M1178)=1,"",$E$2&amp;M1178&amp;$E$2&amp;", "))&amp;(IF(COUNTBLANK(N1178)=1,"",N1178&amp;"; "))&amp;(IF(COUNTBLANK(O1178)=1,"",O1178&amp;"; ")))&amp;(IF(COUNTBLANK(P1178)=1,"",P1178&amp;"; "))&amp;(IF(COUNTBLANK(Q1178)=1,"",Q1178&amp;"; "))&amp;(IF(COUNTBLANK(R1178)=1,"",R1178&amp;"m, "))&amp;IF((COUNTBLANK(S1178)=0)*(S1178&lt;&gt;S1177), S1178&amp;"; ","")&amp;(IF(COUNTBLANK(U1178)=1,"",U1178&amp;"; "))&amp;(IF(COUNTBLANK(T1178)=1,"",IF(COUNTBLANK(F$2)=1,T1178&amp;"; ",T1178&amp;" "&amp;F$2&amp;"; "))))&amp;(IF(COUNTBLANK(V1178)=1,"",V1178&amp;"; "))&amp;IF((COUNTBLANK(C1178)=1),"",C1178)&amp;IF((B1178=B1179)*(K1178=K1179)*(L1178=L1179)*(M1178=M1179),IF(($H$2&lt;&gt;"m")*($H$2&lt;&gt;"Y"), " • ", IF((ISNUMBER(FIND(")",AE1178))), " • ", "")),IF((B1178=B1179)*(K1178=K1179)," • ",". ")))</f>
        <v/>
      </c>
      <c r="AI1178" s="1"/>
    </row>
    <row r="1179" spans="1:35" x14ac:dyDescent="0.25">
      <c r="A1179" s="3" t="str">
        <f t="shared" si="129"/>
        <v/>
      </c>
      <c r="B1179" s="53" t="str">
        <f t="shared" si="127"/>
        <v/>
      </c>
      <c r="C1179" s="57"/>
      <c r="D1179" s="57"/>
      <c r="E1179" s="57"/>
      <c r="F1179" s="57"/>
      <c r="G1179" s="57"/>
      <c r="H1179" s="57"/>
      <c r="I1179" s="57"/>
      <c r="J1179" s="57"/>
      <c r="K1179" s="57"/>
      <c r="L1179" s="57"/>
      <c r="M1179" s="54"/>
      <c r="N1179" s="57"/>
      <c r="O1179" s="58"/>
      <c r="P1179" s="58"/>
      <c r="Q1179" s="58"/>
      <c r="R1179" s="58"/>
      <c r="S1179" s="54"/>
      <c r="T1179" s="57"/>
      <c r="U1179" s="57"/>
      <c r="V1179" s="57"/>
      <c r="W1179" s="57"/>
      <c r="X1179" s="147" t="str">
        <f>IF(COUNTBLANK(D1179)=1,"",IF('order-admin-units'!$I$1&lt;&gt;"y", "", IF(COUNTBLANK(K1179)=1, 'order-admin-units'!$B$1+1, VLOOKUP(K1179, ordercountry, 2))))</f>
        <v/>
      </c>
      <c r="Y1179" s="147" t="str">
        <f>IF(COUNTBLANK(D1179)=1,"",IF('order-admin-units'!$I$1&lt;&gt;"y", "", IF(COUNTBLANK(K1179:L1179)&gt;0, 'order-admin-units'!$B$2+1, VLOOKUP(K1179&amp;"@"&amp;L1179, orderadmin, 2))))</f>
        <v/>
      </c>
      <c r="Z1179" s="147" t="str">
        <f t="shared" si="130"/>
        <v/>
      </c>
      <c r="AA1179" s="147" t="str">
        <f t="shared" si="131"/>
        <v/>
      </c>
      <c r="AB1179" s="147" t="str">
        <f t="shared" si="132"/>
        <v/>
      </c>
      <c r="AC1179" s="147" t="str">
        <f t="shared" si="128"/>
        <v/>
      </c>
      <c r="AD1179" s="11" t="str">
        <f t="shared" si="133"/>
        <v/>
      </c>
      <c r="AE1179" s="11" t="str">
        <f t="array" ref="AE1179">IF(COUNTBLANK(D1179)=1,"",IF(OR($H$2="y",$H$2="m"),IF(AA1179=AA1178,IF(OR(AB1179=$AB$4:$AB1178)=FALSE,AE1178&amp;C1179,AE1178),"("&amp;C1179)&amp;IF(AA1179=AA1180,IF(OR(AB1180=$AB$4:$AB1179)=FALSE,", ",""),") "),""))</f>
        <v/>
      </c>
      <c r="AF1179" s="11" t="str">
        <f t="array" ref="AF1179">IF((COUNTBLANK(D1179)=0)*OR($H$2="y",$H$2="m"),IFERROR(LEFT(C1179, FIND(" ",C1179)-1), C1179),"")</f>
        <v/>
      </c>
      <c r="AG1179" s="11" t="str">
        <f t="array" ref="AG1179">IF(COUNTBLANK(D1179)=1,"",IF(OR($H$2="y",$H$2="m"),IF(AA1179=AA1178,IF(OR(AC1179=$AC$4:$AC1178)=FALSE,AG1178&amp;AF1179,AG1178),"("&amp;AF1179)&amp;IF(AA1179=AA1180,IF(OR(AC1180=$AC$4:$AC1179)=FALSE,", ",""),") "),""))</f>
        <v/>
      </c>
      <c r="AH1179" s="10" t="str">
        <f>IF((COUNTBLANK(D1179)=1),"",IF(D1179=D1178,AH1178,"")&amp;IF(B1178&lt;&gt;B1179,((IF(COUNTBLANK(E1179)=1,$D$3&amp;"Non-type material: "&amp;$D$3,$D$3&amp;INDEX('type-categories'!$A$2:$B$100,MATCH(E1179,'type-categories'!$A$2:$A$100,0),2)&amp;$D$3))),"")&amp;(IF(K1179&lt;&gt;K1178,$C$2&amp;UPPER(K1179)&amp;$C$2&amp;$K$3&amp;" ",(IF(B1179&lt;&gt;B1178,$C$2&amp;UPPER(K1179)&amp;$C$2&amp;$K$3&amp;" ",""))))&amp;IF((AA1179&lt;&gt;AA1180)*($H$2="y"),AD1179&amp;AE1179,IF((AA1179&lt;&gt;AA1180)*($H$2="m"),AD1179&amp;AG1179,IF(($H$2&lt;&gt;"m")*($H$2&lt;&gt;"Y"),(IF(F1179=0,"",F1179&amp;" "&amp;$F$4&amp;" "))&amp;(IF(G1179=0,"",G1179&amp;" "&amp;$G$4&amp;" "))&amp;(IF(H1179=0,"",H1179&amp;" "&amp;H$4&amp;" "))&amp;(IF(I1179=0,"",I1179&amp;" "&amp;$I$4&amp;" "))&amp;(IF(J1179=0,"",J1179&amp;" "&amp;$J$4&amp;" ")),"")))&amp;"; "&amp;IF((B1179=B1178)*(AA1179=AA1178), "same collecting data; ", IF((B1179=B1178)*(Z1178=Z1179),"same locality; ",(IF(COUNTBLANK(L1179)=1,"",$D$2&amp;L1179&amp;$L$3&amp;" "&amp;$D$2))&amp;(IF(COUNTBLANK(M1179)=1,"",$E$2&amp;M1179&amp;$E$2&amp;", "))&amp;(IF(COUNTBLANK(N1179)=1,"",N1179&amp;"; "))&amp;(IF(COUNTBLANK(O1179)=1,"",O1179&amp;"; ")))&amp;(IF(COUNTBLANK(P1179)=1,"",P1179&amp;"; "))&amp;(IF(COUNTBLANK(Q1179)=1,"",Q1179&amp;"; "))&amp;(IF(COUNTBLANK(R1179)=1,"",R1179&amp;"m, "))&amp;IF((COUNTBLANK(S1179)=0)*(S1179&lt;&gt;S1178), S1179&amp;"; ","")&amp;(IF(COUNTBLANK(U1179)=1,"",U1179&amp;"; "))&amp;(IF(COUNTBLANK(T1179)=1,"",IF(COUNTBLANK(F$2)=1,T1179&amp;"; ",T1179&amp;" "&amp;F$2&amp;"; "))))&amp;(IF(COUNTBLANK(V1179)=1,"",V1179&amp;"; "))&amp;IF((COUNTBLANK(C1179)=1),"",C1179)&amp;IF((B1179=B1180)*(K1179=K1180)*(L1179=L1180)*(M1179=M1180),IF(($H$2&lt;&gt;"m")*($H$2&lt;&gt;"Y"), " • ", IF((ISNUMBER(FIND(")",AE1179))), " • ", "")),IF((B1179=B1180)*(K1179=K1180)," • ",". ")))</f>
        <v/>
      </c>
      <c r="AI1179" s="1"/>
    </row>
    <row r="1180" spans="1:35" x14ac:dyDescent="0.25">
      <c r="A1180" s="3" t="str">
        <f t="shared" si="129"/>
        <v/>
      </c>
      <c r="B1180" s="53" t="str">
        <f t="shared" si="127"/>
        <v/>
      </c>
      <c r="C1180" s="57"/>
      <c r="D1180" s="57"/>
      <c r="E1180" s="57"/>
      <c r="F1180" s="57"/>
      <c r="G1180" s="57"/>
      <c r="H1180" s="57"/>
      <c r="I1180" s="57"/>
      <c r="J1180" s="57"/>
      <c r="K1180" s="57"/>
      <c r="L1180" s="57"/>
      <c r="M1180" s="54"/>
      <c r="N1180" s="57"/>
      <c r="O1180" s="58"/>
      <c r="P1180" s="58"/>
      <c r="Q1180" s="58"/>
      <c r="R1180" s="58"/>
      <c r="S1180" s="54"/>
      <c r="T1180" s="57"/>
      <c r="U1180" s="57"/>
      <c r="V1180" s="57"/>
      <c r="W1180" s="57"/>
      <c r="X1180" s="147" t="str">
        <f>IF(COUNTBLANK(D1180)=1,"",IF('order-admin-units'!$I$1&lt;&gt;"y", "", IF(COUNTBLANK(K1180)=1, 'order-admin-units'!$B$1+1, VLOOKUP(K1180, ordercountry, 2))))</f>
        <v/>
      </c>
      <c r="Y1180" s="147" t="str">
        <f>IF(COUNTBLANK(D1180)=1,"",IF('order-admin-units'!$I$1&lt;&gt;"y", "", IF(COUNTBLANK(K1180:L1180)&gt;0, 'order-admin-units'!$B$2+1, VLOOKUP(K1180&amp;"@"&amp;L1180, orderadmin, 2))))</f>
        <v/>
      </c>
      <c r="Z1180" s="147" t="str">
        <f t="shared" si="130"/>
        <v/>
      </c>
      <c r="AA1180" s="147" t="str">
        <f t="shared" si="131"/>
        <v/>
      </c>
      <c r="AB1180" s="147" t="str">
        <f t="shared" si="132"/>
        <v/>
      </c>
      <c r="AC1180" s="147" t="str">
        <f t="shared" si="128"/>
        <v/>
      </c>
      <c r="AD1180" s="11" t="str">
        <f t="shared" si="133"/>
        <v/>
      </c>
      <c r="AE1180" s="11" t="str">
        <f t="array" ref="AE1180">IF(COUNTBLANK(D1180)=1,"",IF(OR($H$2="y",$H$2="m"),IF(AA1180=AA1179,IF(OR(AB1180=$AB$4:$AB1179)=FALSE,AE1179&amp;C1180,AE1179),"("&amp;C1180)&amp;IF(AA1180=AA1181,IF(OR(AB1181=$AB$4:$AB1180)=FALSE,", ",""),") "),""))</f>
        <v/>
      </c>
      <c r="AF1180" s="11" t="str">
        <f t="array" ref="AF1180">IF((COUNTBLANK(D1180)=0)*OR($H$2="y",$H$2="m"),IFERROR(LEFT(C1180, FIND(" ",C1180)-1), C1180),"")</f>
        <v/>
      </c>
      <c r="AG1180" s="11" t="str">
        <f t="array" ref="AG1180">IF(COUNTBLANK(D1180)=1,"",IF(OR($H$2="y",$H$2="m"),IF(AA1180=AA1179,IF(OR(AC1180=$AC$4:$AC1179)=FALSE,AG1179&amp;AF1180,AG1179),"("&amp;AF1180)&amp;IF(AA1180=AA1181,IF(OR(AC1181=$AC$4:$AC1180)=FALSE,", ",""),") "),""))</f>
        <v/>
      </c>
      <c r="AH1180" s="10" t="str">
        <f>IF((COUNTBLANK(D1180)=1),"",IF(D1180=D1179,AH1179,"")&amp;IF(B1179&lt;&gt;B1180,((IF(COUNTBLANK(E1180)=1,$D$3&amp;"Non-type material: "&amp;$D$3,$D$3&amp;INDEX('type-categories'!$A$2:$B$100,MATCH(E1180,'type-categories'!$A$2:$A$100,0),2)&amp;$D$3))),"")&amp;(IF(K1180&lt;&gt;K1179,$C$2&amp;UPPER(K1180)&amp;$C$2&amp;$K$3&amp;" ",(IF(B1180&lt;&gt;B1179,$C$2&amp;UPPER(K1180)&amp;$C$2&amp;$K$3&amp;" ",""))))&amp;IF((AA1180&lt;&gt;AA1181)*($H$2="y"),AD1180&amp;AE1180,IF((AA1180&lt;&gt;AA1181)*($H$2="m"),AD1180&amp;AG1180,IF(($H$2&lt;&gt;"m")*($H$2&lt;&gt;"Y"),(IF(F1180=0,"",F1180&amp;" "&amp;$F$4&amp;" "))&amp;(IF(G1180=0,"",G1180&amp;" "&amp;$G$4&amp;" "))&amp;(IF(H1180=0,"",H1180&amp;" "&amp;H$4&amp;" "))&amp;(IF(I1180=0,"",I1180&amp;" "&amp;$I$4&amp;" "))&amp;(IF(J1180=0,"",J1180&amp;" "&amp;$J$4&amp;" ")),"")))&amp;"; "&amp;IF((B1180=B1179)*(AA1180=AA1179), "same collecting data; ", IF((B1180=B1179)*(Z1179=Z1180),"same locality; ",(IF(COUNTBLANK(L1180)=1,"",$D$2&amp;L1180&amp;$L$3&amp;" "&amp;$D$2))&amp;(IF(COUNTBLANK(M1180)=1,"",$E$2&amp;M1180&amp;$E$2&amp;", "))&amp;(IF(COUNTBLANK(N1180)=1,"",N1180&amp;"; "))&amp;(IF(COUNTBLANK(O1180)=1,"",O1180&amp;"; ")))&amp;(IF(COUNTBLANK(P1180)=1,"",P1180&amp;"; "))&amp;(IF(COUNTBLANK(Q1180)=1,"",Q1180&amp;"; "))&amp;(IF(COUNTBLANK(R1180)=1,"",R1180&amp;"m, "))&amp;IF((COUNTBLANK(S1180)=0)*(S1180&lt;&gt;S1179), S1180&amp;"; ","")&amp;(IF(COUNTBLANK(U1180)=1,"",U1180&amp;"; "))&amp;(IF(COUNTBLANK(T1180)=1,"",IF(COUNTBLANK(F$2)=1,T1180&amp;"; ",T1180&amp;" "&amp;F$2&amp;"; "))))&amp;(IF(COUNTBLANK(V1180)=1,"",V1180&amp;"; "))&amp;IF((COUNTBLANK(C1180)=1),"",C1180)&amp;IF((B1180=B1181)*(K1180=K1181)*(L1180=L1181)*(M1180=M1181),IF(($H$2&lt;&gt;"m")*($H$2&lt;&gt;"Y"), " • ", IF((ISNUMBER(FIND(")",AE1180))), " • ", "")),IF((B1180=B1181)*(K1180=K1181)," • ",". ")))</f>
        <v/>
      </c>
      <c r="AI1180" s="1"/>
    </row>
    <row r="1181" spans="1:35" x14ac:dyDescent="0.25">
      <c r="A1181" s="3" t="str">
        <f t="shared" si="129"/>
        <v/>
      </c>
      <c r="B1181" s="53" t="str">
        <f t="shared" si="127"/>
        <v/>
      </c>
      <c r="C1181" s="57"/>
      <c r="D1181" s="57"/>
      <c r="E1181" s="57"/>
      <c r="F1181" s="57"/>
      <c r="G1181" s="57"/>
      <c r="H1181" s="57"/>
      <c r="I1181" s="57"/>
      <c r="J1181" s="57"/>
      <c r="K1181" s="57"/>
      <c r="L1181" s="57"/>
      <c r="M1181" s="54"/>
      <c r="N1181" s="57"/>
      <c r="O1181" s="58"/>
      <c r="P1181" s="58"/>
      <c r="Q1181" s="58"/>
      <c r="R1181" s="58"/>
      <c r="S1181" s="54"/>
      <c r="T1181" s="57"/>
      <c r="U1181" s="57"/>
      <c r="V1181" s="57"/>
      <c r="W1181" s="57"/>
      <c r="X1181" s="147" t="str">
        <f>IF(COUNTBLANK(D1181)=1,"",IF('order-admin-units'!$I$1&lt;&gt;"y", "", IF(COUNTBLANK(K1181)=1, 'order-admin-units'!$B$1+1, VLOOKUP(K1181, ordercountry, 2))))</f>
        <v/>
      </c>
      <c r="Y1181" s="147" t="str">
        <f>IF(COUNTBLANK(D1181)=1,"",IF('order-admin-units'!$I$1&lt;&gt;"y", "", IF(COUNTBLANK(K1181:L1181)&gt;0, 'order-admin-units'!$B$2+1, VLOOKUP(K1181&amp;"@"&amp;L1181, orderadmin, 2))))</f>
        <v/>
      </c>
      <c r="Z1181" s="147" t="str">
        <f t="shared" si="130"/>
        <v/>
      </c>
      <c r="AA1181" s="147" t="str">
        <f t="shared" si="131"/>
        <v/>
      </c>
      <c r="AB1181" s="147" t="str">
        <f t="shared" si="132"/>
        <v/>
      </c>
      <c r="AC1181" s="147" t="str">
        <f t="shared" si="128"/>
        <v/>
      </c>
      <c r="AD1181" s="11" t="str">
        <f t="shared" si="133"/>
        <v/>
      </c>
      <c r="AE1181" s="11" t="str">
        <f t="array" ref="AE1181">IF(COUNTBLANK(D1181)=1,"",IF(OR($H$2="y",$H$2="m"),IF(AA1181=AA1180,IF(OR(AB1181=$AB$4:$AB1180)=FALSE,AE1180&amp;C1181,AE1180),"("&amp;C1181)&amp;IF(AA1181=AA1182,IF(OR(AB1182=$AB$4:$AB1181)=FALSE,", ",""),") "),""))</f>
        <v/>
      </c>
      <c r="AF1181" s="11" t="str">
        <f t="array" ref="AF1181">IF((COUNTBLANK(D1181)=0)*OR($H$2="y",$H$2="m"),IFERROR(LEFT(C1181, FIND(" ",C1181)-1), C1181),"")</f>
        <v/>
      </c>
      <c r="AG1181" s="11" t="str">
        <f t="array" ref="AG1181">IF(COUNTBLANK(D1181)=1,"",IF(OR($H$2="y",$H$2="m"),IF(AA1181=AA1180,IF(OR(AC1181=$AC$4:$AC1180)=FALSE,AG1180&amp;AF1181,AG1180),"("&amp;AF1181)&amp;IF(AA1181=AA1182,IF(OR(AC1182=$AC$4:$AC1181)=FALSE,", ",""),") "),""))</f>
        <v/>
      </c>
      <c r="AH1181" s="10" t="str">
        <f>IF((COUNTBLANK(D1181)=1),"",IF(D1181=D1180,AH1180,"")&amp;IF(B1180&lt;&gt;B1181,((IF(COUNTBLANK(E1181)=1,$D$3&amp;"Non-type material: "&amp;$D$3,$D$3&amp;INDEX('type-categories'!$A$2:$B$100,MATCH(E1181,'type-categories'!$A$2:$A$100,0),2)&amp;$D$3))),"")&amp;(IF(K1181&lt;&gt;K1180,$C$2&amp;UPPER(K1181)&amp;$C$2&amp;$K$3&amp;" ",(IF(B1181&lt;&gt;B1180,$C$2&amp;UPPER(K1181)&amp;$C$2&amp;$K$3&amp;" ",""))))&amp;IF((AA1181&lt;&gt;AA1182)*($H$2="y"),AD1181&amp;AE1181,IF((AA1181&lt;&gt;AA1182)*($H$2="m"),AD1181&amp;AG1181,IF(($H$2&lt;&gt;"m")*($H$2&lt;&gt;"Y"),(IF(F1181=0,"",F1181&amp;" "&amp;$F$4&amp;" "))&amp;(IF(G1181=0,"",G1181&amp;" "&amp;$G$4&amp;" "))&amp;(IF(H1181=0,"",H1181&amp;" "&amp;H$4&amp;" "))&amp;(IF(I1181=0,"",I1181&amp;" "&amp;$I$4&amp;" "))&amp;(IF(J1181=0,"",J1181&amp;" "&amp;$J$4&amp;" ")),"")))&amp;"; "&amp;IF((B1181=B1180)*(AA1181=AA1180), "same collecting data; ", IF((B1181=B1180)*(Z1180=Z1181),"same locality; ",(IF(COUNTBLANK(L1181)=1,"",$D$2&amp;L1181&amp;$L$3&amp;" "&amp;$D$2))&amp;(IF(COUNTBLANK(M1181)=1,"",$E$2&amp;M1181&amp;$E$2&amp;", "))&amp;(IF(COUNTBLANK(N1181)=1,"",N1181&amp;"; "))&amp;(IF(COUNTBLANK(O1181)=1,"",O1181&amp;"; ")))&amp;(IF(COUNTBLANK(P1181)=1,"",P1181&amp;"; "))&amp;(IF(COUNTBLANK(Q1181)=1,"",Q1181&amp;"; "))&amp;(IF(COUNTBLANK(R1181)=1,"",R1181&amp;"m, "))&amp;IF((COUNTBLANK(S1181)=0)*(S1181&lt;&gt;S1180), S1181&amp;"; ","")&amp;(IF(COUNTBLANK(U1181)=1,"",U1181&amp;"; "))&amp;(IF(COUNTBLANK(T1181)=1,"",IF(COUNTBLANK(F$2)=1,T1181&amp;"; ",T1181&amp;" "&amp;F$2&amp;"; "))))&amp;(IF(COUNTBLANK(V1181)=1,"",V1181&amp;"; "))&amp;IF((COUNTBLANK(C1181)=1),"",C1181)&amp;IF((B1181=B1182)*(K1181=K1182)*(L1181=L1182)*(M1181=M1182),IF(($H$2&lt;&gt;"m")*($H$2&lt;&gt;"Y"), " • ", IF((ISNUMBER(FIND(")",AE1181))), " • ", "")),IF((B1181=B1182)*(K1181=K1182)," • ",". ")))</f>
        <v/>
      </c>
      <c r="AI1181" s="1"/>
    </row>
    <row r="1182" spans="1:35" x14ac:dyDescent="0.25">
      <c r="A1182" s="3" t="str">
        <f t="shared" si="129"/>
        <v/>
      </c>
      <c r="B1182" s="53" t="str">
        <f t="shared" si="127"/>
        <v/>
      </c>
      <c r="C1182" s="57"/>
      <c r="D1182" s="57"/>
      <c r="E1182" s="57"/>
      <c r="F1182" s="57"/>
      <c r="G1182" s="57"/>
      <c r="H1182" s="57"/>
      <c r="I1182" s="57"/>
      <c r="J1182" s="57"/>
      <c r="K1182" s="57"/>
      <c r="L1182" s="57"/>
      <c r="M1182" s="54"/>
      <c r="N1182" s="57"/>
      <c r="O1182" s="58"/>
      <c r="P1182" s="58"/>
      <c r="Q1182" s="58"/>
      <c r="R1182" s="58"/>
      <c r="S1182" s="54"/>
      <c r="T1182" s="57"/>
      <c r="U1182" s="57"/>
      <c r="V1182" s="57"/>
      <c r="W1182" s="57"/>
      <c r="X1182" s="147" t="str">
        <f>IF(COUNTBLANK(D1182)=1,"",IF('order-admin-units'!$I$1&lt;&gt;"y", "", IF(COUNTBLANK(K1182)=1, 'order-admin-units'!$B$1+1, VLOOKUP(K1182, ordercountry, 2))))</f>
        <v/>
      </c>
      <c r="Y1182" s="147" t="str">
        <f>IF(COUNTBLANK(D1182)=1,"",IF('order-admin-units'!$I$1&lt;&gt;"y", "", IF(COUNTBLANK(K1182:L1182)&gt;0, 'order-admin-units'!$B$2+1, VLOOKUP(K1182&amp;"@"&amp;L1182, orderadmin, 2))))</f>
        <v/>
      </c>
      <c r="Z1182" s="147" t="str">
        <f t="shared" si="130"/>
        <v/>
      </c>
      <c r="AA1182" s="147" t="str">
        <f t="shared" si="131"/>
        <v/>
      </c>
      <c r="AB1182" s="147" t="str">
        <f t="shared" si="132"/>
        <v/>
      </c>
      <c r="AC1182" s="147" t="str">
        <f t="shared" si="128"/>
        <v/>
      </c>
      <c r="AD1182" s="11" t="str">
        <f t="shared" si="133"/>
        <v/>
      </c>
      <c r="AE1182" s="11" t="str">
        <f t="array" ref="AE1182">IF(COUNTBLANK(D1182)=1,"",IF(OR($H$2="y",$H$2="m"),IF(AA1182=AA1181,IF(OR(AB1182=$AB$4:$AB1181)=FALSE,AE1181&amp;C1182,AE1181),"("&amp;C1182)&amp;IF(AA1182=AA1183,IF(OR(AB1183=$AB$4:$AB1182)=FALSE,", ",""),") "),""))</f>
        <v/>
      </c>
      <c r="AF1182" s="11" t="str">
        <f t="array" ref="AF1182">IF((COUNTBLANK(D1182)=0)*OR($H$2="y",$H$2="m"),IFERROR(LEFT(C1182, FIND(" ",C1182)-1), C1182),"")</f>
        <v/>
      </c>
      <c r="AG1182" s="11" t="str">
        <f t="array" ref="AG1182">IF(COUNTBLANK(D1182)=1,"",IF(OR($H$2="y",$H$2="m"),IF(AA1182=AA1181,IF(OR(AC1182=$AC$4:$AC1181)=FALSE,AG1181&amp;AF1182,AG1181),"("&amp;AF1182)&amp;IF(AA1182=AA1183,IF(OR(AC1183=$AC$4:$AC1182)=FALSE,", ",""),") "),""))</f>
        <v/>
      </c>
      <c r="AH1182" s="10" t="str">
        <f>IF((COUNTBLANK(D1182)=1),"",IF(D1182=D1181,AH1181,"")&amp;IF(B1181&lt;&gt;B1182,((IF(COUNTBLANK(E1182)=1,$D$3&amp;"Non-type material: "&amp;$D$3,$D$3&amp;INDEX('type-categories'!$A$2:$B$100,MATCH(E1182,'type-categories'!$A$2:$A$100,0),2)&amp;$D$3))),"")&amp;(IF(K1182&lt;&gt;K1181,$C$2&amp;UPPER(K1182)&amp;$C$2&amp;$K$3&amp;" ",(IF(B1182&lt;&gt;B1181,$C$2&amp;UPPER(K1182)&amp;$C$2&amp;$K$3&amp;" ",""))))&amp;IF((AA1182&lt;&gt;AA1183)*($H$2="y"),AD1182&amp;AE1182,IF((AA1182&lt;&gt;AA1183)*($H$2="m"),AD1182&amp;AG1182,IF(($H$2&lt;&gt;"m")*($H$2&lt;&gt;"Y"),(IF(F1182=0,"",F1182&amp;" "&amp;$F$4&amp;" "))&amp;(IF(G1182=0,"",G1182&amp;" "&amp;$G$4&amp;" "))&amp;(IF(H1182=0,"",H1182&amp;" "&amp;H$4&amp;" "))&amp;(IF(I1182=0,"",I1182&amp;" "&amp;$I$4&amp;" "))&amp;(IF(J1182=0,"",J1182&amp;" "&amp;$J$4&amp;" ")),"")))&amp;"; "&amp;IF((B1182=B1181)*(AA1182=AA1181), "same collecting data; ", IF((B1182=B1181)*(Z1181=Z1182),"same locality; ",(IF(COUNTBLANK(L1182)=1,"",$D$2&amp;L1182&amp;$L$3&amp;" "&amp;$D$2))&amp;(IF(COUNTBLANK(M1182)=1,"",$E$2&amp;M1182&amp;$E$2&amp;", "))&amp;(IF(COUNTBLANK(N1182)=1,"",N1182&amp;"; "))&amp;(IF(COUNTBLANK(O1182)=1,"",O1182&amp;"; ")))&amp;(IF(COUNTBLANK(P1182)=1,"",P1182&amp;"; "))&amp;(IF(COUNTBLANK(Q1182)=1,"",Q1182&amp;"; "))&amp;(IF(COUNTBLANK(R1182)=1,"",R1182&amp;"m, "))&amp;IF((COUNTBLANK(S1182)=0)*(S1182&lt;&gt;S1181), S1182&amp;"; ","")&amp;(IF(COUNTBLANK(U1182)=1,"",U1182&amp;"; "))&amp;(IF(COUNTBLANK(T1182)=1,"",IF(COUNTBLANK(F$2)=1,T1182&amp;"; ",T1182&amp;" "&amp;F$2&amp;"; "))))&amp;(IF(COUNTBLANK(V1182)=1,"",V1182&amp;"; "))&amp;IF((COUNTBLANK(C1182)=1),"",C1182)&amp;IF((B1182=B1183)*(K1182=K1183)*(L1182=L1183)*(M1182=M1183),IF(($H$2&lt;&gt;"m")*($H$2&lt;&gt;"Y"), " • ", IF((ISNUMBER(FIND(")",AE1182))), " • ", "")),IF((B1182=B1183)*(K1182=K1183)," • ",". ")))</f>
        <v/>
      </c>
      <c r="AI1182" s="1"/>
    </row>
    <row r="1183" spans="1:35" x14ac:dyDescent="0.25">
      <c r="A1183" s="3" t="str">
        <f t="shared" si="129"/>
        <v/>
      </c>
      <c r="B1183" s="53" t="str">
        <f t="shared" si="127"/>
        <v/>
      </c>
      <c r="C1183" s="57"/>
      <c r="D1183" s="57"/>
      <c r="E1183" s="57"/>
      <c r="F1183" s="57"/>
      <c r="G1183" s="57"/>
      <c r="H1183" s="57"/>
      <c r="I1183" s="57"/>
      <c r="J1183" s="57"/>
      <c r="K1183" s="57"/>
      <c r="L1183" s="57"/>
      <c r="M1183" s="54"/>
      <c r="N1183" s="57"/>
      <c r="O1183" s="58"/>
      <c r="P1183" s="58"/>
      <c r="Q1183" s="58"/>
      <c r="R1183" s="58"/>
      <c r="S1183" s="54"/>
      <c r="T1183" s="57"/>
      <c r="U1183" s="57"/>
      <c r="V1183" s="57"/>
      <c r="W1183" s="57"/>
      <c r="X1183" s="147" t="str">
        <f>IF(COUNTBLANK(D1183)=1,"",IF('order-admin-units'!$I$1&lt;&gt;"y", "", IF(COUNTBLANK(K1183)=1, 'order-admin-units'!$B$1+1, VLOOKUP(K1183, ordercountry, 2))))</f>
        <v/>
      </c>
      <c r="Y1183" s="147" t="str">
        <f>IF(COUNTBLANK(D1183)=1,"",IF('order-admin-units'!$I$1&lt;&gt;"y", "", IF(COUNTBLANK(K1183:L1183)&gt;0, 'order-admin-units'!$B$2+1, VLOOKUP(K1183&amp;"@"&amp;L1183, orderadmin, 2))))</f>
        <v/>
      </c>
      <c r="Z1183" s="147" t="str">
        <f t="shared" si="130"/>
        <v/>
      </c>
      <c r="AA1183" s="147" t="str">
        <f t="shared" si="131"/>
        <v/>
      </c>
      <c r="AB1183" s="147" t="str">
        <f t="shared" si="132"/>
        <v/>
      </c>
      <c r="AC1183" s="147" t="str">
        <f t="shared" si="128"/>
        <v/>
      </c>
      <c r="AD1183" s="11" t="str">
        <f t="shared" si="133"/>
        <v/>
      </c>
      <c r="AE1183" s="11" t="str">
        <f t="array" ref="AE1183">IF(COUNTBLANK(D1183)=1,"",IF(OR($H$2="y",$H$2="m"),IF(AA1183=AA1182,IF(OR(AB1183=$AB$4:$AB1182)=FALSE,AE1182&amp;C1183,AE1182),"("&amp;C1183)&amp;IF(AA1183=AA1184,IF(OR(AB1184=$AB$4:$AB1183)=FALSE,", ",""),") "),""))</f>
        <v/>
      </c>
      <c r="AF1183" s="11" t="str">
        <f t="array" ref="AF1183">IF((COUNTBLANK(D1183)=0)*OR($H$2="y",$H$2="m"),IFERROR(LEFT(C1183, FIND(" ",C1183)-1), C1183),"")</f>
        <v/>
      </c>
      <c r="AG1183" s="11" t="str">
        <f t="array" ref="AG1183">IF(COUNTBLANK(D1183)=1,"",IF(OR($H$2="y",$H$2="m"),IF(AA1183=AA1182,IF(OR(AC1183=$AC$4:$AC1182)=FALSE,AG1182&amp;AF1183,AG1182),"("&amp;AF1183)&amp;IF(AA1183=AA1184,IF(OR(AC1184=$AC$4:$AC1183)=FALSE,", ",""),") "),""))</f>
        <v/>
      </c>
      <c r="AH1183" s="10" t="str">
        <f>IF((COUNTBLANK(D1183)=1),"",IF(D1183=D1182,AH1182,"")&amp;IF(B1182&lt;&gt;B1183,((IF(COUNTBLANK(E1183)=1,$D$3&amp;"Non-type material: "&amp;$D$3,$D$3&amp;INDEX('type-categories'!$A$2:$B$100,MATCH(E1183,'type-categories'!$A$2:$A$100,0),2)&amp;$D$3))),"")&amp;(IF(K1183&lt;&gt;K1182,$C$2&amp;UPPER(K1183)&amp;$C$2&amp;$K$3&amp;" ",(IF(B1183&lt;&gt;B1182,$C$2&amp;UPPER(K1183)&amp;$C$2&amp;$K$3&amp;" ",""))))&amp;IF((AA1183&lt;&gt;AA1184)*($H$2="y"),AD1183&amp;AE1183,IF((AA1183&lt;&gt;AA1184)*($H$2="m"),AD1183&amp;AG1183,IF(($H$2&lt;&gt;"m")*($H$2&lt;&gt;"Y"),(IF(F1183=0,"",F1183&amp;" "&amp;$F$4&amp;" "))&amp;(IF(G1183=0,"",G1183&amp;" "&amp;$G$4&amp;" "))&amp;(IF(H1183=0,"",H1183&amp;" "&amp;H$4&amp;" "))&amp;(IF(I1183=0,"",I1183&amp;" "&amp;$I$4&amp;" "))&amp;(IF(J1183=0,"",J1183&amp;" "&amp;$J$4&amp;" ")),"")))&amp;"; "&amp;IF((B1183=B1182)*(AA1183=AA1182), "same collecting data; ", IF((B1183=B1182)*(Z1182=Z1183),"same locality; ",(IF(COUNTBLANK(L1183)=1,"",$D$2&amp;L1183&amp;$L$3&amp;" "&amp;$D$2))&amp;(IF(COUNTBLANK(M1183)=1,"",$E$2&amp;M1183&amp;$E$2&amp;", "))&amp;(IF(COUNTBLANK(N1183)=1,"",N1183&amp;"; "))&amp;(IF(COUNTBLANK(O1183)=1,"",O1183&amp;"; ")))&amp;(IF(COUNTBLANK(P1183)=1,"",P1183&amp;"; "))&amp;(IF(COUNTBLANK(Q1183)=1,"",Q1183&amp;"; "))&amp;(IF(COUNTBLANK(R1183)=1,"",R1183&amp;"m, "))&amp;IF((COUNTBLANK(S1183)=0)*(S1183&lt;&gt;S1182), S1183&amp;"; ","")&amp;(IF(COUNTBLANK(U1183)=1,"",U1183&amp;"; "))&amp;(IF(COUNTBLANK(T1183)=1,"",IF(COUNTBLANK(F$2)=1,T1183&amp;"; ",T1183&amp;" "&amp;F$2&amp;"; "))))&amp;(IF(COUNTBLANK(V1183)=1,"",V1183&amp;"; "))&amp;IF((COUNTBLANK(C1183)=1),"",C1183)&amp;IF((B1183=B1184)*(K1183=K1184)*(L1183=L1184)*(M1183=M1184),IF(($H$2&lt;&gt;"m")*($H$2&lt;&gt;"Y"), " • ", IF((ISNUMBER(FIND(")",AE1183))), " • ", "")),IF((B1183=B1184)*(K1183=K1184)," • ",". ")))</f>
        <v/>
      </c>
      <c r="AI1183" s="1"/>
    </row>
    <row r="1184" spans="1:35" x14ac:dyDescent="0.25">
      <c r="A1184" s="3" t="str">
        <f t="shared" si="129"/>
        <v/>
      </c>
      <c r="B1184" s="53" t="str">
        <f t="shared" si="127"/>
        <v/>
      </c>
      <c r="C1184" s="57"/>
      <c r="D1184" s="57"/>
      <c r="E1184" s="57"/>
      <c r="F1184" s="57"/>
      <c r="G1184" s="57"/>
      <c r="H1184" s="57"/>
      <c r="I1184" s="57"/>
      <c r="J1184" s="57"/>
      <c r="K1184" s="57"/>
      <c r="L1184" s="57"/>
      <c r="M1184" s="54"/>
      <c r="N1184" s="57"/>
      <c r="O1184" s="58"/>
      <c r="P1184" s="58"/>
      <c r="Q1184" s="58"/>
      <c r="R1184" s="58"/>
      <c r="S1184" s="54"/>
      <c r="T1184" s="57"/>
      <c r="U1184" s="57"/>
      <c r="V1184" s="57"/>
      <c r="W1184" s="57"/>
      <c r="X1184" s="147" t="str">
        <f>IF(COUNTBLANK(D1184)=1,"",IF('order-admin-units'!$I$1&lt;&gt;"y", "", IF(COUNTBLANK(K1184)=1, 'order-admin-units'!$B$1+1, VLOOKUP(K1184, ordercountry, 2))))</f>
        <v/>
      </c>
      <c r="Y1184" s="147" t="str">
        <f>IF(COUNTBLANK(D1184)=1,"",IF('order-admin-units'!$I$1&lt;&gt;"y", "", IF(COUNTBLANK(K1184:L1184)&gt;0, 'order-admin-units'!$B$2+1, VLOOKUP(K1184&amp;"@"&amp;L1184, orderadmin, 2))))</f>
        <v/>
      </c>
      <c r="Z1184" s="147" t="str">
        <f t="shared" si="130"/>
        <v/>
      </c>
      <c r="AA1184" s="147" t="str">
        <f t="shared" si="131"/>
        <v/>
      </c>
      <c r="AB1184" s="147" t="str">
        <f t="shared" si="132"/>
        <v/>
      </c>
      <c r="AC1184" s="147" t="str">
        <f t="shared" si="128"/>
        <v/>
      </c>
      <c r="AD1184" s="11" t="str">
        <f t="shared" si="133"/>
        <v/>
      </c>
      <c r="AE1184" s="11" t="str">
        <f t="array" ref="AE1184">IF(COUNTBLANK(D1184)=1,"",IF(OR($H$2="y",$H$2="m"),IF(AA1184=AA1183,IF(OR(AB1184=$AB$4:$AB1183)=FALSE,AE1183&amp;C1184,AE1183),"("&amp;C1184)&amp;IF(AA1184=AA1185,IF(OR(AB1185=$AB$4:$AB1184)=FALSE,", ",""),") "),""))</f>
        <v/>
      </c>
      <c r="AF1184" s="11" t="str">
        <f t="array" ref="AF1184">IF((COUNTBLANK(D1184)=0)*OR($H$2="y",$H$2="m"),IFERROR(LEFT(C1184, FIND(" ",C1184)-1), C1184),"")</f>
        <v/>
      </c>
      <c r="AG1184" s="11" t="str">
        <f t="array" ref="AG1184">IF(COUNTBLANK(D1184)=1,"",IF(OR($H$2="y",$H$2="m"),IF(AA1184=AA1183,IF(OR(AC1184=$AC$4:$AC1183)=FALSE,AG1183&amp;AF1184,AG1183),"("&amp;AF1184)&amp;IF(AA1184=AA1185,IF(OR(AC1185=$AC$4:$AC1184)=FALSE,", ",""),") "),""))</f>
        <v/>
      </c>
      <c r="AH1184" s="10" t="str">
        <f>IF((COUNTBLANK(D1184)=1),"",IF(D1184=D1183,AH1183,"")&amp;IF(B1183&lt;&gt;B1184,((IF(COUNTBLANK(E1184)=1,$D$3&amp;"Non-type material: "&amp;$D$3,$D$3&amp;INDEX('type-categories'!$A$2:$B$100,MATCH(E1184,'type-categories'!$A$2:$A$100,0),2)&amp;$D$3))),"")&amp;(IF(K1184&lt;&gt;K1183,$C$2&amp;UPPER(K1184)&amp;$C$2&amp;$K$3&amp;" ",(IF(B1184&lt;&gt;B1183,$C$2&amp;UPPER(K1184)&amp;$C$2&amp;$K$3&amp;" ",""))))&amp;IF((AA1184&lt;&gt;AA1185)*($H$2="y"),AD1184&amp;AE1184,IF((AA1184&lt;&gt;AA1185)*($H$2="m"),AD1184&amp;AG1184,IF(($H$2&lt;&gt;"m")*($H$2&lt;&gt;"Y"),(IF(F1184=0,"",F1184&amp;" "&amp;$F$4&amp;" "))&amp;(IF(G1184=0,"",G1184&amp;" "&amp;$G$4&amp;" "))&amp;(IF(H1184=0,"",H1184&amp;" "&amp;H$4&amp;" "))&amp;(IF(I1184=0,"",I1184&amp;" "&amp;$I$4&amp;" "))&amp;(IF(J1184=0,"",J1184&amp;" "&amp;$J$4&amp;" ")),"")))&amp;"; "&amp;IF((B1184=B1183)*(AA1184=AA1183), "same collecting data; ", IF((B1184=B1183)*(Z1183=Z1184),"same locality; ",(IF(COUNTBLANK(L1184)=1,"",$D$2&amp;L1184&amp;$L$3&amp;" "&amp;$D$2))&amp;(IF(COUNTBLANK(M1184)=1,"",$E$2&amp;M1184&amp;$E$2&amp;", "))&amp;(IF(COUNTBLANK(N1184)=1,"",N1184&amp;"; "))&amp;(IF(COUNTBLANK(O1184)=1,"",O1184&amp;"; ")))&amp;(IF(COUNTBLANK(P1184)=1,"",P1184&amp;"; "))&amp;(IF(COUNTBLANK(Q1184)=1,"",Q1184&amp;"; "))&amp;(IF(COUNTBLANK(R1184)=1,"",R1184&amp;"m, "))&amp;IF((COUNTBLANK(S1184)=0)*(S1184&lt;&gt;S1183), S1184&amp;"; ","")&amp;(IF(COUNTBLANK(U1184)=1,"",U1184&amp;"; "))&amp;(IF(COUNTBLANK(T1184)=1,"",IF(COUNTBLANK(F$2)=1,T1184&amp;"; ",T1184&amp;" "&amp;F$2&amp;"; "))))&amp;(IF(COUNTBLANK(V1184)=1,"",V1184&amp;"; "))&amp;IF((COUNTBLANK(C1184)=1),"",C1184)&amp;IF((B1184=B1185)*(K1184=K1185)*(L1184=L1185)*(M1184=M1185),IF(($H$2&lt;&gt;"m")*($H$2&lt;&gt;"Y"), " • ", IF((ISNUMBER(FIND(")",AE1184))), " • ", "")),IF((B1184=B1185)*(K1184=K1185)," • ",". ")))</f>
        <v/>
      </c>
      <c r="AI1184" s="1"/>
    </row>
    <row r="1185" spans="1:35" x14ac:dyDescent="0.25">
      <c r="A1185" s="3" t="str">
        <f t="shared" si="129"/>
        <v/>
      </c>
      <c r="B1185" s="53" t="str">
        <f t="shared" si="127"/>
        <v/>
      </c>
      <c r="C1185" s="57"/>
      <c r="D1185" s="57"/>
      <c r="E1185" s="57"/>
      <c r="F1185" s="57"/>
      <c r="G1185" s="57"/>
      <c r="H1185" s="57"/>
      <c r="I1185" s="57"/>
      <c r="J1185" s="57"/>
      <c r="K1185" s="57"/>
      <c r="L1185" s="57"/>
      <c r="M1185" s="54"/>
      <c r="N1185" s="57"/>
      <c r="O1185" s="58"/>
      <c r="P1185" s="58"/>
      <c r="Q1185" s="58"/>
      <c r="R1185" s="58"/>
      <c r="S1185" s="54"/>
      <c r="T1185" s="57"/>
      <c r="U1185" s="57"/>
      <c r="V1185" s="57"/>
      <c r="W1185" s="57"/>
      <c r="X1185" s="147" t="str">
        <f>IF(COUNTBLANK(D1185)=1,"",IF('order-admin-units'!$I$1&lt;&gt;"y", "", IF(COUNTBLANK(K1185)=1, 'order-admin-units'!$B$1+1, VLOOKUP(K1185, ordercountry, 2))))</f>
        <v/>
      </c>
      <c r="Y1185" s="147" t="str">
        <f>IF(COUNTBLANK(D1185)=1,"",IF('order-admin-units'!$I$1&lt;&gt;"y", "", IF(COUNTBLANK(K1185:L1185)&gt;0, 'order-admin-units'!$B$2+1, VLOOKUP(K1185&amp;"@"&amp;L1185, orderadmin, 2))))</f>
        <v/>
      </c>
      <c r="Z1185" s="147" t="str">
        <f t="shared" si="130"/>
        <v/>
      </c>
      <c r="AA1185" s="147" t="str">
        <f t="shared" si="131"/>
        <v/>
      </c>
      <c r="AB1185" s="147" t="str">
        <f t="shared" si="132"/>
        <v/>
      </c>
      <c r="AC1185" s="147" t="str">
        <f t="shared" si="128"/>
        <v/>
      </c>
      <c r="AD1185" s="11" t="str">
        <f t="shared" si="133"/>
        <v/>
      </c>
      <c r="AE1185" s="11" t="str">
        <f t="array" ref="AE1185">IF(COUNTBLANK(D1185)=1,"",IF(OR($H$2="y",$H$2="m"),IF(AA1185=AA1184,IF(OR(AB1185=$AB$4:$AB1184)=FALSE,AE1184&amp;C1185,AE1184),"("&amp;C1185)&amp;IF(AA1185=AA1186,IF(OR(AB1186=$AB$4:$AB1185)=FALSE,", ",""),") "),""))</f>
        <v/>
      </c>
      <c r="AF1185" s="11" t="str">
        <f t="array" ref="AF1185">IF((COUNTBLANK(D1185)=0)*OR($H$2="y",$H$2="m"),IFERROR(LEFT(C1185, FIND(" ",C1185)-1), C1185),"")</f>
        <v/>
      </c>
      <c r="AG1185" s="11" t="str">
        <f t="array" ref="AG1185">IF(COUNTBLANK(D1185)=1,"",IF(OR($H$2="y",$H$2="m"),IF(AA1185=AA1184,IF(OR(AC1185=$AC$4:$AC1184)=FALSE,AG1184&amp;AF1185,AG1184),"("&amp;AF1185)&amp;IF(AA1185=AA1186,IF(OR(AC1186=$AC$4:$AC1185)=FALSE,", ",""),") "),""))</f>
        <v/>
      </c>
      <c r="AH1185" s="10" t="str">
        <f>IF((COUNTBLANK(D1185)=1),"",IF(D1185=D1184,AH1184,"")&amp;IF(B1184&lt;&gt;B1185,((IF(COUNTBLANK(E1185)=1,$D$3&amp;"Non-type material: "&amp;$D$3,$D$3&amp;INDEX('type-categories'!$A$2:$B$100,MATCH(E1185,'type-categories'!$A$2:$A$100,0),2)&amp;$D$3))),"")&amp;(IF(K1185&lt;&gt;K1184,$C$2&amp;UPPER(K1185)&amp;$C$2&amp;$K$3&amp;" ",(IF(B1185&lt;&gt;B1184,$C$2&amp;UPPER(K1185)&amp;$C$2&amp;$K$3&amp;" ",""))))&amp;IF((AA1185&lt;&gt;AA1186)*($H$2="y"),AD1185&amp;AE1185,IF((AA1185&lt;&gt;AA1186)*($H$2="m"),AD1185&amp;AG1185,IF(($H$2&lt;&gt;"m")*($H$2&lt;&gt;"Y"),(IF(F1185=0,"",F1185&amp;" "&amp;$F$4&amp;" "))&amp;(IF(G1185=0,"",G1185&amp;" "&amp;$G$4&amp;" "))&amp;(IF(H1185=0,"",H1185&amp;" "&amp;H$4&amp;" "))&amp;(IF(I1185=0,"",I1185&amp;" "&amp;$I$4&amp;" "))&amp;(IF(J1185=0,"",J1185&amp;" "&amp;$J$4&amp;" ")),"")))&amp;"; "&amp;IF((B1185=B1184)*(AA1185=AA1184), "same collecting data; ", IF((B1185=B1184)*(Z1184=Z1185),"same locality; ",(IF(COUNTBLANK(L1185)=1,"",$D$2&amp;L1185&amp;$L$3&amp;" "&amp;$D$2))&amp;(IF(COUNTBLANK(M1185)=1,"",$E$2&amp;M1185&amp;$E$2&amp;", "))&amp;(IF(COUNTBLANK(N1185)=1,"",N1185&amp;"; "))&amp;(IF(COUNTBLANK(O1185)=1,"",O1185&amp;"; ")))&amp;(IF(COUNTBLANK(P1185)=1,"",P1185&amp;"; "))&amp;(IF(COUNTBLANK(Q1185)=1,"",Q1185&amp;"; "))&amp;(IF(COUNTBLANK(R1185)=1,"",R1185&amp;"m, "))&amp;IF((COUNTBLANK(S1185)=0)*(S1185&lt;&gt;S1184), S1185&amp;"; ","")&amp;(IF(COUNTBLANK(U1185)=1,"",U1185&amp;"; "))&amp;(IF(COUNTBLANK(T1185)=1,"",IF(COUNTBLANK(F$2)=1,T1185&amp;"; ",T1185&amp;" "&amp;F$2&amp;"; "))))&amp;(IF(COUNTBLANK(V1185)=1,"",V1185&amp;"; "))&amp;IF((COUNTBLANK(C1185)=1),"",C1185)&amp;IF((B1185=B1186)*(K1185=K1186)*(L1185=L1186)*(M1185=M1186),IF(($H$2&lt;&gt;"m")*($H$2&lt;&gt;"Y"), " • ", IF((ISNUMBER(FIND(")",AE1185))), " • ", "")),IF((B1185=B1186)*(K1185=K1186)," • ",". ")))</f>
        <v/>
      </c>
      <c r="AI1185" s="1"/>
    </row>
    <row r="1186" spans="1:35" x14ac:dyDescent="0.25">
      <c r="A1186" s="3" t="str">
        <f t="shared" si="129"/>
        <v/>
      </c>
      <c r="B1186" s="53" t="str">
        <f t="shared" si="127"/>
        <v/>
      </c>
      <c r="C1186" s="57"/>
      <c r="D1186" s="57"/>
      <c r="E1186" s="57"/>
      <c r="F1186" s="57"/>
      <c r="G1186" s="57"/>
      <c r="H1186" s="57"/>
      <c r="I1186" s="57"/>
      <c r="J1186" s="57"/>
      <c r="K1186" s="57"/>
      <c r="L1186" s="57"/>
      <c r="M1186" s="54"/>
      <c r="N1186" s="57"/>
      <c r="O1186" s="58"/>
      <c r="P1186" s="58"/>
      <c r="Q1186" s="58"/>
      <c r="R1186" s="58"/>
      <c r="S1186" s="54"/>
      <c r="T1186" s="57"/>
      <c r="U1186" s="57"/>
      <c r="V1186" s="57"/>
      <c r="W1186" s="57"/>
      <c r="X1186" s="147" t="str">
        <f>IF(COUNTBLANK(D1186)=1,"",IF('order-admin-units'!$I$1&lt;&gt;"y", "", IF(COUNTBLANK(K1186)=1, 'order-admin-units'!$B$1+1, VLOOKUP(K1186, ordercountry, 2))))</f>
        <v/>
      </c>
      <c r="Y1186" s="147" t="str">
        <f>IF(COUNTBLANK(D1186)=1,"",IF('order-admin-units'!$I$1&lt;&gt;"y", "", IF(COUNTBLANK(K1186:L1186)&gt;0, 'order-admin-units'!$B$2+1, VLOOKUP(K1186&amp;"@"&amp;L1186, orderadmin, 2))))</f>
        <v/>
      </c>
      <c r="Z1186" s="147" t="str">
        <f t="shared" si="130"/>
        <v/>
      </c>
      <c r="AA1186" s="147" t="str">
        <f t="shared" si="131"/>
        <v/>
      </c>
      <c r="AB1186" s="147" t="str">
        <f t="shared" si="132"/>
        <v/>
      </c>
      <c r="AC1186" s="147" t="str">
        <f t="shared" si="128"/>
        <v/>
      </c>
      <c r="AD1186" s="11" t="str">
        <f t="shared" si="133"/>
        <v/>
      </c>
      <c r="AE1186" s="11" t="str">
        <f t="array" ref="AE1186">IF(COUNTBLANK(D1186)=1,"",IF(OR($H$2="y",$H$2="m"),IF(AA1186=AA1185,IF(OR(AB1186=$AB$4:$AB1185)=FALSE,AE1185&amp;C1186,AE1185),"("&amp;C1186)&amp;IF(AA1186=AA1187,IF(OR(AB1187=$AB$4:$AB1186)=FALSE,", ",""),") "),""))</f>
        <v/>
      </c>
      <c r="AF1186" s="11" t="str">
        <f t="array" ref="AF1186">IF((COUNTBLANK(D1186)=0)*OR($H$2="y",$H$2="m"),IFERROR(LEFT(C1186, FIND(" ",C1186)-1), C1186),"")</f>
        <v/>
      </c>
      <c r="AG1186" s="11" t="str">
        <f t="array" ref="AG1186">IF(COUNTBLANK(D1186)=1,"",IF(OR($H$2="y",$H$2="m"),IF(AA1186=AA1185,IF(OR(AC1186=$AC$4:$AC1185)=FALSE,AG1185&amp;AF1186,AG1185),"("&amp;AF1186)&amp;IF(AA1186=AA1187,IF(OR(AC1187=$AC$4:$AC1186)=FALSE,", ",""),") "),""))</f>
        <v/>
      </c>
      <c r="AH1186" s="10" t="str">
        <f>IF((COUNTBLANK(D1186)=1),"",IF(D1186=D1185,AH1185,"")&amp;IF(B1185&lt;&gt;B1186,((IF(COUNTBLANK(E1186)=1,$D$3&amp;"Non-type material: "&amp;$D$3,$D$3&amp;INDEX('type-categories'!$A$2:$B$100,MATCH(E1186,'type-categories'!$A$2:$A$100,0),2)&amp;$D$3))),"")&amp;(IF(K1186&lt;&gt;K1185,$C$2&amp;UPPER(K1186)&amp;$C$2&amp;$K$3&amp;" ",(IF(B1186&lt;&gt;B1185,$C$2&amp;UPPER(K1186)&amp;$C$2&amp;$K$3&amp;" ",""))))&amp;IF((AA1186&lt;&gt;AA1187)*($H$2="y"),AD1186&amp;AE1186,IF((AA1186&lt;&gt;AA1187)*($H$2="m"),AD1186&amp;AG1186,IF(($H$2&lt;&gt;"m")*($H$2&lt;&gt;"Y"),(IF(F1186=0,"",F1186&amp;" "&amp;$F$4&amp;" "))&amp;(IF(G1186=0,"",G1186&amp;" "&amp;$G$4&amp;" "))&amp;(IF(H1186=0,"",H1186&amp;" "&amp;H$4&amp;" "))&amp;(IF(I1186=0,"",I1186&amp;" "&amp;$I$4&amp;" "))&amp;(IF(J1186=0,"",J1186&amp;" "&amp;$J$4&amp;" ")),"")))&amp;"; "&amp;IF((B1186=B1185)*(AA1186=AA1185), "same collecting data; ", IF((B1186=B1185)*(Z1185=Z1186),"same locality; ",(IF(COUNTBLANK(L1186)=1,"",$D$2&amp;L1186&amp;$L$3&amp;" "&amp;$D$2))&amp;(IF(COUNTBLANK(M1186)=1,"",$E$2&amp;M1186&amp;$E$2&amp;", "))&amp;(IF(COUNTBLANK(N1186)=1,"",N1186&amp;"; "))&amp;(IF(COUNTBLANK(O1186)=1,"",O1186&amp;"; ")))&amp;(IF(COUNTBLANK(P1186)=1,"",P1186&amp;"; "))&amp;(IF(COUNTBLANK(Q1186)=1,"",Q1186&amp;"; "))&amp;(IF(COUNTBLANK(R1186)=1,"",R1186&amp;"m, "))&amp;IF((COUNTBLANK(S1186)=0)*(S1186&lt;&gt;S1185), S1186&amp;"; ","")&amp;(IF(COUNTBLANK(U1186)=1,"",U1186&amp;"; "))&amp;(IF(COUNTBLANK(T1186)=1,"",IF(COUNTBLANK(F$2)=1,T1186&amp;"; ",T1186&amp;" "&amp;F$2&amp;"; "))))&amp;(IF(COUNTBLANK(V1186)=1,"",V1186&amp;"; "))&amp;IF((COUNTBLANK(C1186)=1),"",C1186)&amp;IF((B1186=B1187)*(K1186=K1187)*(L1186=L1187)*(M1186=M1187),IF(($H$2&lt;&gt;"m")*($H$2&lt;&gt;"Y"), " • ", IF((ISNUMBER(FIND(")",AE1186))), " • ", "")),IF((B1186=B1187)*(K1186=K1187)," • ",". ")))</f>
        <v/>
      </c>
      <c r="AI1186" s="1"/>
    </row>
    <row r="1187" spans="1:35" x14ac:dyDescent="0.25">
      <c r="A1187" s="3" t="str">
        <f t="shared" si="129"/>
        <v/>
      </c>
      <c r="B1187" s="53" t="str">
        <f t="shared" si="127"/>
        <v/>
      </c>
      <c r="C1187" s="57"/>
      <c r="D1187" s="57"/>
      <c r="E1187" s="57"/>
      <c r="F1187" s="57"/>
      <c r="G1187" s="57"/>
      <c r="H1187" s="57"/>
      <c r="I1187" s="57"/>
      <c r="J1187" s="57"/>
      <c r="K1187" s="57"/>
      <c r="L1187" s="57"/>
      <c r="M1187" s="54"/>
      <c r="N1187" s="57"/>
      <c r="O1187" s="58"/>
      <c r="P1187" s="58"/>
      <c r="Q1187" s="58"/>
      <c r="R1187" s="58"/>
      <c r="S1187" s="54"/>
      <c r="T1187" s="57"/>
      <c r="U1187" s="57"/>
      <c r="V1187" s="57"/>
      <c r="W1187" s="57"/>
      <c r="X1187" s="147" t="str">
        <f>IF(COUNTBLANK(D1187)=1,"",IF('order-admin-units'!$I$1&lt;&gt;"y", "", IF(COUNTBLANK(K1187)=1, 'order-admin-units'!$B$1+1, VLOOKUP(K1187, ordercountry, 2))))</f>
        <v/>
      </c>
      <c r="Y1187" s="147" t="str">
        <f>IF(COUNTBLANK(D1187)=1,"",IF('order-admin-units'!$I$1&lt;&gt;"y", "", IF(COUNTBLANK(K1187:L1187)&gt;0, 'order-admin-units'!$B$2+1, VLOOKUP(K1187&amp;"@"&amp;L1187, orderadmin, 2))))</f>
        <v/>
      </c>
      <c r="Z1187" s="147" t="str">
        <f t="shared" si="130"/>
        <v/>
      </c>
      <c r="AA1187" s="147" t="str">
        <f t="shared" si="131"/>
        <v/>
      </c>
      <c r="AB1187" s="147" t="str">
        <f t="shared" si="132"/>
        <v/>
      </c>
      <c r="AC1187" s="147" t="str">
        <f t="shared" si="128"/>
        <v/>
      </c>
      <c r="AD1187" s="11" t="str">
        <f t="shared" si="133"/>
        <v/>
      </c>
      <c r="AE1187" s="11" t="str">
        <f t="array" ref="AE1187">IF(COUNTBLANK(D1187)=1,"",IF(OR($H$2="y",$H$2="m"),IF(AA1187=AA1186,IF(OR(AB1187=$AB$4:$AB1186)=FALSE,AE1186&amp;C1187,AE1186),"("&amp;C1187)&amp;IF(AA1187=AA1188,IF(OR(AB1188=$AB$4:$AB1187)=FALSE,", ",""),") "),""))</f>
        <v/>
      </c>
      <c r="AF1187" s="11" t="str">
        <f t="array" ref="AF1187">IF((COUNTBLANK(D1187)=0)*OR($H$2="y",$H$2="m"),IFERROR(LEFT(C1187, FIND(" ",C1187)-1), C1187),"")</f>
        <v/>
      </c>
      <c r="AG1187" s="11" t="str">
        <f t="array" ref="AG1187">IF(COUNTBLANK(D1187)=1,"",IF(OR($H$2="y",$H$2="m"),IF(AA1187=AA1186,IF(OR(AC1187=$AC$4:$AC1186)=FALSE,AG1186&amp;AF1187,AG1186),"("&amp;AF1187)&amp;IF(AA1187=AA1188,IF(OR(AC1188=$AC$4:$AC1187)=FALSE,", ",""),") "),""))</f>
        <v/>
      </c>
      <c r="AH1187" s="10" t="str">
        <f>IF((COUNTBLANK(D1187)=1),"",IF(D1187=D1186,AH1186,"")&amp;IF(B1186&lt;&gt;B1187,((IF(COUNTBLANK(E1187)=1,$D$3&amp;"Non-type material: "&amp;$D$3,$D$3&amp;INDEX('type-categories'!$A$2:$B$100,MATCH(E1187,'type-categories'!$A$2:$A$100,0),2)&amp;$D$3))),"")&amp;(IF(K1187&lt;&gt;K1186,$C$2&amp;UPPER(K1187)&amp;$C$2&amp;$K$3&amp;" ",(IF(B1187&lt;&gt;B1186,$C$2&amp;UPPER(K1187)&amp;$C$2&amp;$K$3&amp;" ",""))))&amp;IF((AA1187&lt;&gt;AA1188)*($H$2="y"),AD1187&amp;AE1187,IF((AA1187&lt;&gt;AA1188)*($H$2="m"),AD1187&amp;AG1187,IF(($H$2&lt;&gt;"m")*($H$2&lt;&gt;"Y"),(IF(F1187=0,"",F1187&amp;" "&amp;$F$4&amp;" "))&amp;(IF(G1187=0,"",G1187&amp;" "&amp;$G$4&amp;" "))&amp;(IF(H1187=0,"",H1187&amp;" "&amp;H$4&amp;" "))&amp;(IF(I1187=0,"",I1187&amp;" "&amp;$I$4&amp;" "))&amp;(IF(J1187=0,"",J1187&amp;" "&amp;$J$4&amp;" ")),"")))&amp;"; "&amp;IF((B1187=B1186)*(AA1187=AA1186), "same collecting data; ", IF((B1187=B1186)*(Z1186=Z1187),"same locality; ",(IF(COUNTBLANK(L1187)=1,"",$D$2&amp;L1187&amp;$L$3&amp;" "&amp;$D$2))&amp;(IF(COUNTBLANK(M1187)=1,"",$E$2&amp;M1187&amp;$E$2&amp;", "))&amp;(IF(COUNTBLANK(N1187)=1,"",N1187&amp;"; "))&amp;(IF(COUNTBLANK(O1187)=1,"",O1187&amp;"; ")))&amp;(IF(COUNTBLANK(P1187)=1,"",P1187&amp;"; "))&amp;(IF(COUNTBLANK(Q1187)=1,"",Q1187&amp;"; "))&amp;(IF(COUNTBLANK(R1187)=1,"",R1187&amp;"m, "))&amp;IF((COUNTBLANK(S1187)=0)*(S1187&lt;&gt;S1186), S1187&amp;"; ","")&amp;(IF(COUNTBLANK(U1187)=1,"",U1187&amp;"; "))&amp;(IF(COUNTBLANK(T1187)=1,"",IF(COUNTBLANK(F$2)=1,T1187&amp;"; ",T1187&amp;" "&amp;F$2&amp;"; "))))&amp;(IF(COUNTBLANK(V1187)=1,"",V1187&amp;"; "))&amp;IF((COUNTBLANK(C1187)=1),"",C1187)&amp;IF((B1187=B1188)*(K1187=K1188)*(L1187=L1188)*(M1187=M1188),IF(($H$2&lt;&gt;"m")*($H$2&lt;&gt;"Y"), " • ", IF((ISNUMBER(FIND(")",AE1187))), " • ", "")),IF((B1187=B1188)*(K1187=K1188)," • ",". ")))</f>
        <v/>
      </c>
      <c r="AI1187" s="1"/>
    </row>
    <row r="1188" spans="1:35" x14ac:dyDescent="0.25">
      <c r="A1188" s="3" t="str">
        <f t="shared" si="129"/>
        <v/>
      </c>
      <c r="B1188" s="53" t="str">
        <f t="shared" si="127"/>
        <v/>
      </c>
      <c r="C1188" s="57"/>
      <c r="D1188" s="57"/>
      <c r="E1188" s="57"/>
      <c r="F1188" s="57"/>
      <c r="G1188" s="57"/>
      <c r="H1188" s="57"/>
      <c r="I1188" s="57"/>
      <c r="J1188" s="57"/>
      <c r="K1188" s="57"/>
      <c r="L1188" s="57"/>
      <c r="M1188" s="54"/>
      <c r="N1188" s="57"/>
      <c r="O1188" s="58"/>
      <c r="P1188" s="58"/>
      <c r="Q1188" s="58"/>
      <c r="R1188" s="58"/>
      <c r="S1188" s="54"/>
      <c r="T1188" s="57"/>
      <c r="U1188" s="57"/>
      <c r="V1188" s="57"/>
      <c r="W1188" s="57"/>
      <c r="X1188" s="147" t="str">
        <f>IF(COUNTBLANK(D1188)=1,"",IF('order-admin-units'!$I$1&lt;&gt;"y", "", IF(COUNTBLANK(K1188)=1, 'order-admin-units'!$B$1+1, VLOOKUP(K1188, ordercountry, 2))))</f>
        <v/>
      </c>
      <c r="Y1188" s="147" t="str">
        <f>IF(COUNTBLANK(D1188)=1,"",IF('order-admin-units'!$I$1&lt;&gt;"y", "", IF(COUNTBLANK(K1188:L1188)&gt;0, 'order-admin-units'!$B$2+1, VLOOKUP(K1188&amp;"@"&amp;L1188, orderadmin, 2))))</f>
        <v/>
      </c>
      <c r="Z1188" s="147" t="str">
        <f t="shared" si="130"/>
        <v/>
      </c>
      <c r="AA1188" s="147" t="str">
        <f t="shared" si="131"/>
        <v/>
      </c>
      <c r="AB1188" s="147" t="str">
        <f t="shared" si="132"/>
        <v/>
      </c>
      <c r="AC1188" s="147" t="str">
        <f t="shared" si="128"/>
        <v/>
      </c>
      <c r="AD1188" s="11" t="str">
        <f t="shared" si="133"/>
        <v/>
      </c>
      <c r="AE1188" s="11" t="str">
        <f t="array" ref="AE1188">IF(COUNTBLANK(D1188)=1,"",IF(OR($H$2="y",$H$2="m"),IF(AA1188=AA1187,IF(OR(AB1188=$AB$4:$AB1187)=FALSE,AE1187&amp;C1188,AE1187),"("&amp;C1188)&amp;IF(AA1188=AA1189,IF(OR(AB1189=$AB$4:$AB1188)=FALSE,", ",""),") "),""))</f>
        <v/>
      </c>
      <c r="AF1188" s="11" t="str">
        <f t="array" ref="AF1188">IF((COUNTBLANK(D1188)=0)*OR($H$2="y",$H$2="m"),IFERROR(LEFT(C1188, FIND(" ",C1188)-1), C1188),"")</f>
        <v/>
      </c>
      <c r="AG1188" s="11" t="str">
        <f t="array" ref="AG1188">IF(COUNTBLANK(D1188)=1,"",IF(OR($H$2="y",$H$2="m"),IF(AA1188=AA1187,IF(OR(AC1188=$AC$4:$AC1187)=FALSE,AG1187&amp;AF1188,AG1187),"("&amp;AF1188)&amp;IF(AA1188=AA1189,IF(OR(AC1189=$AC$4:$AC1188)=FALSE,", ",""),") "),""))</f>
        <v/>
      </c>
      <c r="AH1188" s="10" t="str">
        <f>IF((COUNTBLANK(D1188)=1),"",IF(D1188=D1187,AH1187,"")&amp;IF(B1187&lt;&gt;B1188,((IF(COUNTBLANK(E1188)=1,$D$3&amp;"Non-type material: "&amp;$D$3,$D$3&amp;INDEX('type-categories'!$A$2:$B$100,MATCH(E1188,'type-categories'!$A$2:$A$100,0),2)&amp;$D$3))),"")&amp;(IF(K1188&lt;&gt;K1187,$C$2&amp;UPPER(K1188)&amp;$C$2&amp;$K$3&amp;" ",(IF(B1188&lt;&gt;B1187,$C$2&amp;UPPER(K1188)&amp;$C$2&amp;$K$3&amp;" ",""))))&amp;IF((AA1188&lt;&gt;AA1189)*($H$2="y"),AD1188&amp;AE1188,IF((AA1188&lt;&gt;AA1189)*($H$2="m"),AD1188&amp;AG1188,IF(($H$2&lt;&gt;"m")*($H$2&lt;&gt;"Y"),(IF(F1188=0,"",F1188&amp;" "&amp;$F$4&amp;" "))&amp;(IF(G1188=0,"",G1188&amp;" "&amp;$G$4&amp;" "))&amp;(IF(H1188=0,"",H1188&amp;" "&amp;H$4&amp;" "))&amp;(IF(I1188=0,"",I1188&amp;" "&amp;$I$4&amp;" "))&amp;(IF(J1188=0,"",J1188&amp;" "&amp;$J$4&amp;" ")),"")))&amp;"; "&amp;IF((B1188=B1187)*(AA1188=AA1187), "same collecting data; ", IF((B1188=B1187)*(Z1187=Z1188),"same locality; ",(IF(COUNTBLANK(L1188)=1,"",$D$2&amp;L1188&amp;$L$3&amp;" "&amp;$D$2))&amp;(IF(COUNTBLANK(M1188)=1,"",$E$2&amp;M1188&amp;$E$2&amp;", "))&amp;(IF(COUNTBLANK(N1188)=1,"",N1188&amp;"; "))&amp;(IF(COUNTBLANK(O1188)=1,"",O1188&amp;"; ")))&amp;(IF(COUNTBLANK(P1188)=1,"",P1188&amp;"; "))&amp;(IF(COUNTBLANK(Q1188)=1,"",Q1188&amp;"; "))&amp;(IF(COUNTBLANK(R1188)=1,"",R1188&amp;"m, "))&amp;IF((COUNTBLANK(S1188)=0)*(S1188&lt;&gt;S1187), S1188&amp;"; ","")&amp;(IF(COUNTBLANK(U1188)=1,"",U1188&amp;"; "))&amp;(IF(COUNTBLANK(T1188)=1,"",IF(COUNTBLANK(F$2)=1,T1188&amp;"; ",T1188&amp;" "&amp;F$2&amp;"; "))))&amp;(IF(COUNTBLANK(V1188)=1,"",V1188&amp;"; "))&amp;IF((COUNTBLANK(C1188)=1),"",C1188)&amp;IF((B1188=B1189)*(K1188=K1189)*(L1188=L1189)*(M1188=M1189),IF(($H$2&lt;&gt;"m")*($H$2&lt;&gt;"Y"), " • ", IF((ISNUMBER(FIND(")",AE1188))), " • ", "")),IF((B1188=B1189)*(K1188=K1189)," • ",". ")))</f>
        <v/>
      </c>
      <c r="AI1188" s="1"/>
    </row>
    <row r="1189" spans="1:35" x14ac:dyDescent="0.25">
      <c r="A1189" s="3" t="str">
        <f t="shared" si="129"/>
        <v/>
      </c>
      <c r="B1189" s="53" t="str">
        <f t="shared" si="127"/>
        <v/>
      </c>
      <c r="C1189" s="57"/>
      <c r="D1189" s="57"/>
      <c r="E1189" s="57"/>
      <c r="F1189" s="57"/>
      <c r="G1189" s="57"/>
      <c r="H1189" s="57"/>
      <c r="I1189" s="57"/>
      <c r="J1189" s="57"/>
      <c r="K1189" s="57"/>
      <c r="L1189" s="57"/>
      <c r="M1189" s="54"/>
      <c r="N1189" s="57"/>
      <c r="O1189" s="58"/>
      <c r="P1189" s="58"/>
      <c r="Q1189" s="58"/>
      <c r="R1189" s="58"/>
      <c r="S1189" s="54"/>
      <c r="T1189" s="57"/>
      <c r="U1189" s="57"/>
      <c r="V1189" s="57"/>
      <c r="W1189" s="57"/>
      <c r="X1189" s="147" t="str">
        <f>IF(COUNTBLANK(D1189)=1,"",IF('order-admin-units'!$I$1&lt;&gt;"y", "", IF(COUNTBLANK(K1189)=1, 'order-admin-units'!$B$1+1, VLOOKUP(K1189, ordercountry, 2))))</f>
        <v/>
      </c>
      <c r="Y1189" s="147" t="str">
        <f>IF(COUNTBLANK(D1189)=1,"",IF('order-admin-units'!$I$1&lt;&gt;"y", "", IF(COUNTBLANK(K1189:L1189)&gt;0, 'order-admin-units'!$B$2+1, VLOOKUP(K1189&amp;"@"&amp;L1189, orderadmin, 2))))</f>
        <v/>
      </c>
      <c r="Z1189" s="147" t="str">
        <f t="shared" si="130"/>
        <v/>
      </c>
      <c r="AA1189" s="147" t="str">
        <f t="shared" si="131"/>
        <v/>
      </c>
      <c r="AB1189" s="147" t="str">
        <f t="shared" si="132"/>
        <v/>
      </c>
      <c r="AC1189" s="147" t="str">
        <f t="shared" si="128"/>
        <v/>
      </c>
      <c r="AD1189" s="11" t="str">
        <f t="shared" si="133"/>
        <v/>
      </c>
      <c r="AE1189" s="11" t="str">
        <f t="array" ref="AE1189">IF(COUNTBLANK(D1189)=1,"",IF(OR($H$2="y",$H$2="m"),IF(AA1189=AA1188,IF(OR(AB1189=$AB$4:$AB1188)=FALSE,AE1188&amp;C1189,AE1188),"("&amp;C1189)&amp;IF(AA1189=AA1190,IF(OR(AB1190=$AB$4:$AB1189)=FALSE,", ",""),") "),""))</f>
        <v/>
      </c>
      <c r="AF1189" s="11" t="str">
        <f t="array" ref="AF1189">IF((COUNTBLANK(D1189)=0)*OR($H$2="y",$H$2="m"),IFERROR(LEFT(C1189, FIND(" ",C1189)-1), C1189),"")</f>
        <v/>
      </c>
      <c r="AG1189" s="11" t="str">
        <f t="array" ref="AG1189">IF(COUNTBLANK(D1189)=1,"",IF(OR($H$2="y",$H$2="m"),IF(AA1189=AA1188,IF(OR(AC1189=$AC$4:$AC1188)=FALSE,AG1188&amp;AF1189,AG1188),"("&amp;AF1189)&amp;IF(AA1189=AA1190,IF(OR(AC1190=$AC$4:$AC1189)=FALSE,", ",""),") "),""))</f>
        <v/>
      </c>
      <c r="AH1189" s="10" t="str">
        <f>IF((COUNTBLANK(D1189)=1),"",IF(D1189=D1188,AH1188,"")&amp;IF(B1188&lt;&gt;B1189,((IF(COUNTBLANK(E1189)=1,$D$3&amp;"Non-type material: "&amp;$D$3,$D$3&amp;INDEX('type-categories'!$A$2:$B$100,MATCH(E1189,'type-categories'!$A$2:$A$100,0),2)&amp;$D$3))),"")&amp;(IF(K1189&lt;&gt;K1188,$C$2&amp;UPPER(K1189)&amp;$C$2&amp;$K$3&amp;" ",(IF(B1189&lt;&gt;B1188,$C$2&amp;UPPER(K1189)&amp;$C$2&amp;$K$3&amp;" ",""))))&amp;IF((AA1189&lt;&gt;AA1190)*($H$2="y"),AD1189&amp;AE1189,IF((AA1189&lt;&gt;AA1190)*($H$2="m"),AD1189&amp;AG1189,IF(($H$2&lt;&gt;"m")*($H$2&lt;&gt;"Y"),(IF(F1189=0,"",F1189&amp;" "&amp;$F$4&amp;" "))&amp;(IF(G1189=0,"",G1189&amp;" "&amp;$G$4&amp;" "))&amp;(IF(H1189=0,"",H1189&amp;" "&amp;H$4&amp;" "))&amp;(IF(I1189=0,"",I1189&amp;" "&amp;$I$4&amp;" "))&amp;(IF(J1189=0,"",J1189&amp;" "&amp;$J$4&amp;" ")),"")))&amp;"; "&amp;IF((B1189=B1188)*(AA1189=AA1188), "same collecting data; ", IF((B1189=B1188)*(Z1188=Z1189),"same locality; ",(IF(COUNTBLANK(L1189)=1,"",$D$2&amp;L1189&amp;$L$3&amp;" "&amp;$D$2))&amp;(IF(COUNTBLANK(M1189)=1,"",$E$2&amp;M1189&amp;$E$2&amp;", "))&amp;(IF(COUNTBLANK(N1189)=1,"",N1189&amp;"; "))&amp;(IF(COUNTBLANK(O1189)=1,"",O1189&amp;"; ")))&amp;(IF(COUNTBLANK(P1189)=1,"",P1189&amp;"; "))&amp;(IF(COUNTBLANK(Q1189)=1,"",Q1189&amp;"; "))&amp;(IF(COUNTBLANK(R1189)=1,"",R1189&amp;"m, "))&amp;IF((COUNTBLANK(S1189)=0)*(S1189&lt;&gt;S1188), S1189&amp;"; ","")&amp;(IF(COUNTBLANK(U1189)=1,"",U1189&amp;"; "))&amp;(IF(COUNTBLANK(T1189)=1,"",IF(COUNTBLANK(F$2)=1,T1189&amp;"; ",T1189&amp;" "&amp;F$2&amp;"; "))))&amp;(IF(COUNTBLANK(V1189)=1,"",V1189&amp;"; "))&amp;IF((COUNTBLANK(C1189)=1),"",C1189)&amp;IF((B1189=B1190)*(K1189=K1190)*(L1189=L1190)*(M1189=M1190),IF(($H$2&lt;&gt;"m")*($H$2&lt;&gt;"Y"), " • ", IF((ISNUMBER(FIND(")",AE1189))), " • ", "")),IF((B1189=B1190)*(K1189=K1190)," • ",". ")))</f>
        <v/>
      </c>
      <c r="AI1189" s="1"/>
    </row>
    <row r="1190" spans="1:35" x14ac:dyDescent="0.25">
      <c r="A1190" s="3" t="str">
        <f t="shared" si="129"/>
        <v/>
      </c>
      <c r="B1190" s="53" t="str">
        <f t="shared" si="127"/>
        <v/>
      </c>
      <c r="C1190" s="57"/>
      <c r="D1190" s="57"/>
      <c r="E1190" s="57"/>
      <c r="F1190" s="57"/>
      <c r="G1190" s="57"/>
      <c r="H1190" s="57"/>
      <c r="I1190" s="57"/>
      <c r="J1190" s="57"/>
      <c r="K1190" s="57"/>
      <c r="L1190" s="57"/>
      <c r="M1190" s="54"/>
      <c r="N1190" s="57"/>
      <c r="O1190" s="58"/>
      <c r="P1190" s="58"/>
      <c r="Q1190" s="58"/>
      <c r="R1190" s="58"/>
      <c r="S1190" s="54"/>
      <c r="T1190" s="57"/>
      <c r="U1190" s="57"/>
      <c r="V1190" s="57"/>
      <c r="W1190" s="57"/>
      <c r="X1190" s="147" t="str">
        <f>IF(COUNTBLANK(D1190)=1,"",IF('order-admin-units'!$I$1&lt;&gt;"y", "", IF(COUNTBLANK(K1190)=1, 'order-admin-units'!$B$1+1, VLOOKUP(K1190, ordercountry, 2))))</f>
        <v/>
      </c>
      <c r="Y1190" s="147" t="str">
        <f>IF(COUNTBLANK(D1190)=1,"",IF('order-admin-units'!$I$1&lt;&gt;"y", "", IF(COUNTBLANK(K1190:L1190)&gt;0, 'order-admin-units'!$B$2+1, VLOOKUP(K1190&amp;"@"&amp;L1190, orderadmin, 2))))</f>
        <v/>
      </c>
      <c r="Z1190" s="147" t="str">
        <f t="shared" si="130"/>
        <v/>
      </c>
      <c r="AA1190" s="147" t="str">
        <f t="shared" si="131"/>
        <v/>
      </c>
      <c r="AB1190" s="147" t="str">
        <f t="shared" si="132"/>
        <v/>
      </c>
      <c r="AC1190" s="147" t="str">
        <f t="shared" si="128"/>
        <v/>
      </c>
      <c r="AD1190" s="11" t="str">
        <f t="shared" si="133"/>
        <v/>
      </c>
      <c r="AE1190" s="11" t="str">
        <f t="array" ref="AE1190">IF(COUNTBLANK(D1190)=1,"",IF(OR($H$2="y",$H$2="m"),IF(AA1190=AA1189,IF(OR(AB1190=$AB$4:$AB1189)=FALSE,AE1189&amp;C1190,AE1189),"("&amp;C1190)&amp;IF(AA1190=AA1191,IF(OR(AB1191=$AB$4:$AB1190)=FALSE,", ",""),") "),""))</f>
        <v/>
      </c>
      <c r="AF1190" s="11" t="str">
        <f t="array" ref="AF1190">IF((COUNTBLANK(D1190)=0)*OR($H$2="y",$H$2="m"),IFERROR(LEFT(C1190, FIND(" ",C1190)-1), C1190),"")</f>
        <v/>
      </c>
      <c r="AG1190" s="11" t="str">
        <f t="array" ref="AG1190">IF(COUNTBLANK(D1190)=1,"",IF(OR($H$2="y",$H$2="m"),IF(AA1190=AA1189,IF(OR(AC1190=$AC$4:$AC1189)=FALSE,AG1189&amp;AF1190,AG1189),"("&amp;AF1190)&amp;IF(AA1190=AA1191,IF(OR(AC1191=$AC$4:$AC1190)=FALSE,", ",""),") "),""))</f>
        <v/>
      </c>
      <c r="AH1190" s="10" t="str">
        <f>IF((COUNTBLANK(D1190)=1),"",IF(D1190=D1189,AH1189,"")&amp;IF(B1189&lt;&gt;B1190,((IF(COUNTBLANK(E1190)=1,$D$3&amp;"Non-type material: "&amp;$D$3,$D$3&amp;INDEX('type-categories'!$A$2:$B$100,MATCH(E1190,'type-categories'!$A$2:$A$100,0),2)&amp;$D$3))),"")&amp;(IF(K1190&lt;&gt;K1189,$C$2&amp;UPPER(K1190)&amp;$C$2&amp;$K$3&amp;" ",(IF(B1190&lt;&gt;B1189,$C$2&amp;UPPER(K1190)&amp;$C$2&amp;$K$3&amp;" ",""))))&amp;IF((AA1190&lt;&gt;AA1191)*($H$2="y"),AD1190&amp;AE1190,IF((AA1190&lt;&gt;AA1191)*($H$2="m"),AD1190&amp;AG1190,IF(($H$2&lt;&gt;"m")*($H$2&lt;&gt;"Y"),(IF(F1190=0,"",F1190&amp;" "&amp;$F$4&amp;" "))&amp;(IF(G1190=0,"",G1190&amp;" "&amp;$G$4&amp;" "))&amp;(IF(H1190=0,"",H1190&amp;" "&amp;H$4&amp;" "))&amp;(IF(I1190=0,"",I1190&amp;" "&amp;$I$4&amp;" "))&amp;(IF(J1190=0,"",J1190&amp;" "&amp;$J$4&amp;" ")),"")))&amp;"; "&amp;IF((B1190=B1189)*(AA1190=AA1189), "same collecting data; ", IF((B1190=B1189)*(Z1189=Z1190),"same locality; ",(IF(COUNTBLANK(L1190)=1,"",$D$2&amp;L1190&amp;$L$3&amp;" "&amp;$D$2))&amp;(IF(COUNTBLANK(M1190)=1,"",$E$2&amp;M1190&amp;$E$2&amp;", "))&amp;(IF(COUNTBLANK(N1190)=1,"",N1190&amp;"; "))&amp;(IF(COUNTBLANK(O1190)=1,"",O1190&amp;"; ")))&amp;(IF(COUNTBLANK(P1190)=1,"",P1190&amp;"; "))&amp;(IF(COUNTBLANK(Q1190)=1,"",Q1190&amp;"; "))&amp;(IF(COUNTBLANK(R1190)=1,"",R1190&amp;"m, "))&amp;IF((COUNTBLANK(S1190)=0)*(S1190&lt;&gt;S1189), S1190&amp;"; ","")&amp;(IF(COUNTBLANK(U1190)=1,"",U1190&amp;"; "))&amp;(IF(COUNTBLANK(T1190)=1,"",IF(COUNTBLANK(F$2)=1,T1190&amp;"; ",T1190&amp;" "&amp;F$2&amp;"; "))))&amp;(IF(COUNTBLANK(V1190)=1,"",V1190&amp;"; "))&amp;IF((COUNTBLANK(C1190)=1),"",C1190)&amp;IF((B1190=B1191)*(K1190=K1191)*(L1190=L1191)*(M1190=M1191),IF(($H$2&lt;&gt;"m")*($H$2&lt;&gt;"Y"), " • ", IF((ISNUMBER(FIND(")",AE1190))), " • ", "")),IF((B1190=B1191)*(K1190=K1191)," • ",". ")))</f>
        <v/>
      </c>
      <c r="AI1190" s="1"/>
    </row>
    <row r="1191" spans="1:35" x14ac:dyDescent="0.25">
      <c r="A1191" s="3" t="str">
        <f t="shared" si="129"/>
        <v/>
      </c>
      <c r="B1191" s="53" t="str">
        <f t="shared" si="127"/>
        <v/>
      </c>
      <c r="C1191" s="57"/>
      <c r="D1191" s="57"/>
      <c r="E1191" s="57"/>
      <c r="F1191" s="57"/>
      <c r="G1191" s="57"/>
      <c r="H1191" s="57"/>
      <c r="I1191" s="57"/>
      <c r="J1191" s="57"/>
      <c r="K1191" s="57"/>
      <c r="L1191" s="57"/>
      <c r="M1191" s="54"/>
      <c r="N1191" s="57"/>
      <c r="O1191" s="58"/>
      <c r="P1191" s="58"/>
      <c r="Q1191" s="58"/>
      <c r="R1191" s="58"/>
      <c r="S1191" s="54"/>
      <c r="T1191" s="57"/>
      <c r="U1191" s="57"/>
      <c r="V1191" s="57"/>
      <c r="W1191" s="57"/>
      <c r="X1191" s="147" t="str">
        <f>IF(COUNTBLANK(D1191)=1,"",IF('order-admin-units'!$I$1&lt;&gt;"y", "", IF(COUNTBLANK(K1191)=1, 'order-admin-units'!$B$1+1, VLOOKUP(K1191, ordercountry, 2))))</f>
        <v/>
      </c>
      <c r="Y1191" s="147" t="str">
        <f>IF(COUNTBLANK(D1191)=1,"",IF('order-admin-units'!$I$1&lt;&gt;"y", "", IF(COUNTBLANK(K1191:L1191)&gt;0, 'order-admin-units'!$B$2+1, VLOOKUP(K1191&amp;"@"&amp;L1191, orderadmin, 2))))</f>
        <v/>
      </c>
      <c r="Z1191" s="147" t="str">
        <f t="shared" si="130"/>
        <v/>
      </c>
      <c r="AA1191" s="147" t="str">
        <f t="shared" si="131"/>
        <v/>
      </c>
      <c r="AB1191" s="147" t="str">
        <f t="shared" si="132"/>
        <v/>
      </c>
      <c r="AC1191" s="147" t="str">
        <f t="shared" si="128"/>
        <v/>
      </c>
      <c r="AD1191" s="11" t="str">
        <f t="shared" si="133"/>
        <v/>
      </c>
      <c r="AE1191" s="11" t="str">
        <f t="array" ref="AE1191">IF(COUNTBLANK(D1191)=1,"",IF(OR($H$2="y",$H$2="m"),IF(AA1191=AA1190,IF(OR(AB1191=$AB$4:$AB1190)=FALSE,AE1190&amp;C1191,AE1190),"("&amp;C1191)&amp;IF(AA1191=AA1192,IF(OR(AB1192=$AB$4:$AB1191)=FALSE,", ",""),") "),""))</f>
        <v/>
      </c>
      <c r="AF1191" s="11" t="str">
        <f t="array" ref="AF1191">IF((COUNTBLANK(D1191)=0)*OR($H$2="y",$H$2="m"),IFERROR(LEFT(C1191, FIND(" ",C1191)-1), C1191),"")</f>
        <v/>
      </c>
      <c r="AG1191" s="11" t="str">
        <f t="array" ref="AG1191">IF(COUNTBLANK(D1191)=1,"",IF(OR($H$2="y",$H$2="m"),IF(AA1191=AA1190,IF(OR(AC1191=$AC$4:$AC1190)=FALSE,AG1190&amp;AF1191,AG1190),"("&amp;AF1191)&amp;IF(AA1191=AA1192,IF(OR(AC1192=$AC$4:$AC1191)=FALSE,", ",""),") "),""))</f>
        <v/>
      </c>
      <c r="AH1191" s="10" t="str">
        <f>IF((COUNTBLANK(D1191)=1),"",IF(D1191=D1190,AH1190,"")&amp;IF(B1190&lt;&gt;B1191,((IF(COUNTBLANK(E1191)=1,$D$3&amp;"Non-type material: "&amp;$D$3,$D$3&amp;INDEX('type-categories'!$A$2:$B$100,MATCH(E1191,'type-categories'!$A$2:$A$100,0),2)&amp;$D$3))),"")&amp;(IF(K1191&lt;&gt;K1190,$C$2&amp;UPPER(K1191)&amp;$C$2&amp;$K$3&amp;" ",(IF(B1191&lt;&gt;B1190,$C$2&amp;UPPER(K1191)&amp;$C$2&amp;$K$3&amp;" ",""))))&amp;IF((AA1191&lt;&gt;AA1192)*($H$2="y"),AD1191&amp;AE1191,IF((AA1191&lt;&gt;AA1192)*($H$2="m"),AD1191&amp;AG1191,IF(($H$2&lt;&gt;"m")*($H$2&lt;&gt;"Y"),(IF(F1191=0,"",F1191&amp;" "&amp;$F$4&amp;" "))&amp;(IF(G1191=0,"",G1191&amp;" "&amp;$G$4&amp;" "))&amp;(IF(H1191=0,"",H1191&amp;" "&amp;H$4&amp;" "))&amp;(IF(I1191=0,"",I1191&amp;" "&amp;$I$4&amp;" "))&amp;(IF(J1191=0,"",J1191&amp;" "&amp;$J$4&amp;" ")),"")))&amp;"; "&amp;IF((B1191=B1190)*(AA1191=AA1190), "same collecting data; ", IF((B1191=B1190)*(Z1190=Z1191),"same locality; ",(IF(COUNTBLANK(L1191)=1,"",$D$2&amp;L1191&amp;$L$3&amp;" "&amp;$D$2))&amp;(IF(COUNTBLANK(M1191)=1,"",$E$2&amp;M1191&amp;$E$2&amp;", "))&amp;(IF(COUNTBLANK(N1191)=1,"",N1191&amp;"; "))&amp;(IF(COUNTBLANK(O1191)=1,"",O1191&amp;"; ")))&amp;(IF(COUNTBLANK(P1191)=1,"",P1191&amp;"; "))&amp;(IF(COUNTBLANK(Q1191)=1,"",Q1191&amp;"; "))&amp;(IF(COUNTBLANK(R1191)=1,"",R1191&amp;"m, "))&amp;IF((COUNTBLANK(S1191)=0)*(S1191&lt;&gt;S1190), S1191&amp;"; ","")&amp;(IF(COUNTBLANK(U1191)=1,"",U1191&amp;"; "))&amp;(IF(COUNTBLANK(T1191)=1,"",IF(COUNTBLANK(F$2)=1,T1191&amp;"; ",T1191&amp;" "&amp;F$2&amp;"; "))))&amp;(IF(COUNTBLANK(V1191)=1,"",V1191&amp;"; "))&amp;IF((COUNTBLANK(C1191)=1),"",C1191)&amp;IF((B1191=B1192)*(K1191=K1192)*(L1191=L1192)*(M1191=M1192),IF(($H$2&lt;&gt;"m")*($H$2&lt;&gt;"Y"), " • ", IF((ISNUMBER(FIND(")",AE1191))), " • ", "")),IF((B1191=B1192)*(K1191=K1192)," • ",". ")))</f>
        <v/>
      </c>
      <c r="AI1191" s="1"/>
    </row>
    <row r="1192" spans="1:35" x14ac:dyDescent="0.25">
      <c r="A1192" s="3" t="str">
        <f t="shared" si="129"/>
        <v/>
      </c>
      <c r="B1192" s="53" t="str">
        <f t="shared" si="127"/>
        <v/>
      </c>
      <c r="C1192" s="57"/>
      <c r="D1192" s="57"/>
      <c r="E1192" s="57"/>
      <c r="F1192" s="57"/>
      <c r="G1192" s="57"/>
      <c r="H1192" s="57"/>
      <c r="I1192" s="57"/>
      <c r="J1192" s="57"/>
      <c r="K1192" s="57"/>
      <c r="L1192" s="57"/>
      <c r="M1192" s="54"/>
      <c r="N1192" s="57"/>
      <c r="O1192" s="58"/>
      <c r="P1192" s="58"/>
      <c r="Q1192" s="58"/>
      <c r="R1192" s="58"/>
      <c r="S1192" s="54"/>
      <c r="T1192" s="57"/>
      <c r="U1192" s="57"/>
      <c r="V1192" s="57"/>
      <c r="W1192" s="57"/>
      <c r="X1192" s="147" t="str">
        <f>IF(COUNTBLANK(D1192)=1,"",IF('order-admin-units'!$I$1&lt;&gt;"y", "", IF(COUNTBLANK(K1192)=1, 'order-admin-units'!$B$1+1, VLOOKUP(K1192, ordercountry, 2))))</f>
        <v/>
      </c>
      <c r="Y1192" s="147" t="str">
        <f>IF(COUNTBLANK(D1192)=1,"",IF('order-admin-units'!$I$1&lt;&gt;"y", "", IF(COUNTBLANK(K1192:L1192)&gt;0, 'order-admin-units'!$B$2+1, VLOOKUP(K1192&amp;"@"&amp;L1192, orderadmin, 2))))</f>
        <v/>
      </c>
      <c r="Z1192" s="147" t="str">
        <f t="shared" si="130"/>
        <v/>
      </c>
      <c r="AA1192" s="147" t="str">
        <f t="shared" si="131"/>
        <v/>
      </c>
      <c r="AB1192" s="147" t="str">
        <f t="shared" si="132"/>
        <v/>
      </c>
      <c r="AC1192" s="147" t="str">
        <f t="shared" si="128"/>
        <v/>
      </c>
      <c r="AD1192" s="11" t="str">
        <f t="shared" si="133"/>
        <v/>
      </c>
      <c r="AE1192" s="11" t="str">
        <f t="array" ref="AE1192">IF(COUNTBLANK(D1192)=1,"",IF(OR($H$2="y",$H$2="m"),IF(AA1192=AA1191,IF(OR(AB1192=$AB$4:$AB1191)=FALSE,AE1191&amp;C1192,AE1191),"("&amp;C1192)&amp;IF(AA1192=AA1193,IF(OR(AB1193=$AB$4:$AB1192)=FALSE,", ",""),") "),""))</f>
        <v/>
      </c>
      <c r="AF1192" s="11" t="str">
        <f t="array" ref="AF1192">IF((COUNTBLANK(D1192)=0)*OR($H$2="y",$H$2="m"),IFERROR(LEFT(C1192, FIND(" ",C1192)-1), C1192),"")</f>
        <v/>
      </c>
      <c r="AG1192" s="11" t="str">
        <f t="array" ref="AG1192">IF(COUNTBLANK(D1192)=1,"",IF(OR($H$2="y",$H$2="m"),IF(AA1192=AA1191,IF(OR(AC1192=$AC$4:$AC1191)=FALSE,AG1191&amp;AF1192,AG1191),"("&amp;AF1192)&amp;IF(AA1192=AA1193,IF(OR(AC1193=$AC$4:$AC1192)=FALSE,", ",""),") "),""))</f>
        <v/>
      </c>
      <c r="AH1192" s="10" t="str">
        <f>IF((COUNTBLANK(D1192)=1),"",IF(D1192=D1191,AH1191,"")&amp;IF(B1191&lt;&gt;B1192,((IF(COUNTBLANK(E1192)=1,$D$3&amp;"Non-type material: "&amp;$D$3,$D$3&amp;INDEX('type-categories'!$A$2:$B$100,MATCH(E1192,'type-categories'!$A$2:$A$100,0),2)&amp;$D$3))),"")&amp;(IF(K1192&lt;&gt;K1191,$C$2&amp;UPPER(K1192)&amp;$C$2&amp;$K$3&amp;" ",(IF(B1192&lt;&gt;B1191,$C$2&amp;UPPER(K1192)&amp;$C$2&amp;$K$3&amp;" ",""))))&amp;IF((AA1192&lt;&gt;AA1193)*($H$2="y"),AD1192&amp;AE1192,IF((AA1192&lt;&gt;AA1193)*($H$2="m"),AD1192&amp;AG1192,IF(($H$2&lt;&gt;"m")*($H$2&lt;&gt;"Y"),(IF(F1192=0,"",F1192&amp;" "&amp;$F$4&amp;" "))&amp;(IF(G1192=0,"",G1192&amp;" "&amp;$G$4&amp;" "))&amp;(IF(H1192=0,"",H1192&amp;" "&amp;H$4&amp;" "))&amp;(IF(I1192=0,"",I1192&amp;" "&amp;$I$4&amp;" "))&amp;(IF(J1192=0,"",J1192&amp;" "&amp;$J$4&amp;" ")),"")))&amp;"; "&amp;IF((B1192=B1191)*(AA1192=AA1191), "same collecting data; ", IF((B1192=B1191)*(Z1191=Z1192),"same locality; ",(IF(COUNTBLANK(L1192)=1,"",$D$2&amp;L1192&amp;$L$3&amp;" "&amp;$D$2))&amp;(IF(COUNTBLANK(M1192)=1,"",$E$2&amp;M1192&amp;$E$2&amp;", "))&amp;(IF(COUNTBLANK(N1192)=1,"",N1192&amp;"; "))&amp;(IF(COUNTBLANK(O1192)=1,"",O1192&amp;"; ")))&amp;(IF(COUNTBLANK(P1192)=1,"",P1192&amp;"; "))&amp;(IF(COUNTBLANK(Q1192)=1,"",Q1192&amp;"; "))&amp;(IF(COUNTBLANK(R1192)=1,"",R1192&amp;"m, "))&amp;IF((COUNTBLANK(S1192)=0)*(S1192&lt;&gt;S1191), S1192&amp;"; ","")&amp;(IF(COUNTBLANK(U1192)=1,"",U1192&amp;"; "))&amp;(IF(COUNTBLANK(T1192)=1,"",IF(COUNTBLANK(F$2)=1,T1192&amp;"; ",T1192&amp;" "&amp;F$2&amp;"; "))))&amp;(IF(COUNTBLANK(V1192)=1,"",V1192&amp;"; "))&amp;IF((COUNTBLANK(C1192)=1),"",C1192)&amp;IF((B1192=B1193)*(K1192=K1193)*(L1192=L1193)*(M1192=M1193),IF(($H$2&lt;&gt;"m")*($H$2&lt;&gt;"Y"), " • ", IF((ISNUMBER(FIND(")",AE1192))), " • ", "")),IF((B1192=B1193)*(K1192=K1193)," • ",". ")))</f>
        <v/>
      </c>
      <c r="AI1192" s="1"/>
    </row>
    <row r="1193" spans="1:35" x14ac:dyDescent="0.25">
      <c r="A1193" s="3" t="str">
        <f t="shared" si="129"/>
        <v/>
      </c>
      <c r="B1193" s="53" t="str">
        <f t="shared" si="127"/>
        <v/>
      </c>
      <c r="C1193" s="57"/>
      <c r="D1193" s="57"/>
      <c r="E1193" s="57"/>
      <c r="F1193" s="57"/>
      <c r="G1193" s="57"/>
      <c r="H1193" s="57"/>
      <c r="I1193" s="57"/>
      <c r="J1193" s="57"/>
      <c r="K1193" s="57"/>
      <c r="L1193" s="57"/>
      <c r="M1193" s="54"/>
      <c r="N1193" s="57"/>
      <c r="O1193" s="58"/>
      <c r="P1193" s="58"/>
      <c r="Q1193" s="58"/>
      <c r="R1193" s="58"/>
      <c r="S1193" s="54"/>
      <c r="T1193" s="57"/>
      <c r="U1193" s="57"/>
      <c r="V1193" s="57"/>
      <c r="W1193" s="57"/>
      <c r="X1193" s="147" t="str">
        <f>IF(COUNTBLANK(D1193)=1,"",IF('order-admin-units'!$I$1&lt;&gt;"y", "", IF(COUNTBLANK(K1193)=1, 'order-admin-units'!$B$1+1, VLOOKUP(K1193, ordercountry, 2))))</f>
        <v/>
      </c>
      <c r="Y1193" s="147" t="str">
        <f>IF(COUNTBLANK(D1193)=1,"",IF('order-admin-units'!$I$1&lt;&gt;"y", "", IF(COUNTBLANK(K1193:L1193)&gt;0, 'order-admin-units'!$B$2+1, VLOOKUP(K1193&amp;"@"&amp;L1193, orderadmin, 2))))</f>
        <v/>
      </c>
      <c r="Z1193" s="147" t="str">
        <f t="shared" si="130"/>
        <v/>
      </c>
      <c r="AA1193" s="147" t="str">
        <f t="shared" si="131"/>
        <v/>
      </c>
      <c r="AB1193" s="147" t="str">
        <f t="shared" si="132"/>
        <v/>
      </c>
      <c r="AC1193" s="147" t="str">
        <f t="shared" si="128"/>
        <v/>
      </c>
      <c r="AD1193" s="11" t="str">
        <f t="shared" si="133"/>
        <v/>
      </c>
      <c r="AE1193" s="11" t="str">
        <f t="array" ref="AE1193">IF(COUNTBLANK(D1193)=1,"",IF(OR($H$2="y",$H$2="m"),IF(AA1193=AA1192,IF(OR(AB1193=$AB$4:$AB1192)=FALSE,AE1192&amp;C1193,AE1192),"("&amp;C1193)&amp;IF(AA1193=AA1194,IF(OR(AB1194=$AB$4:$AB1193)=FALSE,", ",""),") "),""))</f>
        <v/>
      </c>
      <c r="AF1193" s="11" t="str">
        <f t="array" ref="AF1193">IF((COUNTBLANK(D1193)=0)*OR($H$2="y",$H$2="m"),IFERROR(LEFT(C1193, FIND(" ",C1193)-1), C1193),"")</f>
        <v/>
      </c>
      <c r="AG1193" s="11" t="str">
        <f t="array" ref="AG1193">IF(COUNTBLANK(D1193)=1,"",IF(OR($H$2="y",$H$2="m"),IF(AA1193=AA1192,IF(OR(AC1193=$AC$4:$AC1192)=FALSE,AG1192&amp;AF1193,AG1192),"("&amp;AF1193)&amp;IF(AA1193=AA1194,IF(OR(AC1194=$AC$4:$AC1193)=FALSE,", ",""),") "),""))</f>
        <v/>
      </c>
      <c r="AH1193" s="10" t="str">
        <f>IF((COUNTBLANK(D1193)=1),"",IF(D1193=D1192,AH1192,"")&amp;IF(B1192&lt;&gt;B1193,((IF(COUNTBLANK(E1193)=1,$D$3&amp;"Non-type material: "&amp;$D$3,$D$3&amp;INDEX('type-categories'!$A$2:$B$100,MATCH(E1193,'type-categories'!$A$2:$A$100,0),2)&amp;$D$3))),"")&amp;(IF(K1193&lt;&gt;K1192,$C$2&amp;UPPER(K1193)&amp;$C$2&amp;$K$3&amp;" ",(IF(B1193&lt;&gt;B1192,$C$2&amp;UPPER(K1193)&amp;$C$2&amp;$K$3&amp;" ",""))))&amp;IF((AA1193&lt;&gt;AA1194)*($H$2="y"),AD1193&amp;AE1193,IF((AA1193&lt;&gt;AA1194)*($H$2="m"),AD1193&amp;AG1193,IF(($H$2&lt;&gt;"m")*($H$2&lt;&gt;"Y"),(IF(F1193=0,"",F1193&amp;" "&amp;$F$4&amp;" "))&amp;(IF(G1193=0,"",G1193&amp;" "&amp;$G$4&amp;" "))&amp;(IF(H1193=0,"",H1193&amp;" "&amp;H$4&amp;" "))&amp;(IF(I1193=0,"",I1193&amp;" "&amp;$I$4&amp;" "))&amp;(IF(J1193=0,"",J1193&amp;" "&amp;$J$4&amp;" ")),"")))&amp;"; "&amp;IF((B1193=B1192)*(AA1193=AA1192), "same collecting data; ", IF((B1193=B1192)*(Z1192=Z1193),"same locality; ",(IF(COUNTBLANK(L1193)=1,"",$D$2&amp;L1193&amp;$L$3&amp;" "&amp;$D$2))&amp;(IF(COUNTBLANK(M1193)=1,"",$E$2&amp;M1193&amp;$E$2&amp;", "))&amp;(IF(COUNTBLANK(N1193)=1,"",N1193&amp;"; "))&amp;(IF(COUNTBLANK(O1193)=1,"",O1193&amp;"; ")))&amp;(IF(COUNTBLANK(P1193)=1,"",P1193&amp;"; "))&amp;(IF(COUNTBLANK(Q1193)=1,"",Q1193&amp;"; "))&amp;(IF(COUNTBLANK(R1193)=1,"",R1193&amp;"m, "))&amp;IF((COUNTBLANK(S1193)=0)*(S1193&lt;&gt;S1192), S1193&amp;"; ","")&amp;(IF(COUNTBLANK(U1193)=1,"",U1193&amp;"; "))&amp;(IF(COUNTBLANK(T1193)=1,"",IF(COUNTBLANK(F$2)=1,T1193&amp;"; ",T1193&amp;" "&amp;F$2&amp;"; "))))&amp;(IF(COUNTBLANK(V1193)=1,"",V1193&amp;"; "))&amp;IF((COUNTBLANK(C1193)=1),"",C1193)&amp;IF((B1193=B1194)*(K1193=K1194)*(L1193=L1194)*(M1193=M1194),IF(($H$2&lt;&gt;"m")*($H$2&lt;&gt;"Y"), " • ", IF((ISNUMBER(FIND(")",AE1193))), " • ", "")),IF((B1193=B1194)*(K1193=K1194)," • ",". ")))</f>
        <v/>
      </c>
      <c r="AI1193" s="1"/>
    </row>
    <row r="1194" spans="1:35" x14ac:dyDescent="0.25">
      <c r="A1194" s="3" t="str">
        <f t="shared" si="129"/>
        <v/>
      </c>
      <c r="B1194" s="53" t="str">
        <f t="shared" si="127"/>
        <v/>
      </c>
      <c r="C1194" s="57"/>
      <c r="D1194" s="57"/>
      <c r="E1194" s="57"/>
      <c r="F1194" s="57"/>
      <c r="G1194" s="57"/>
      <c r="H1194" s="57"/>
      <c r="I1194" s="57"/>
      <c r="J1194" s="57"/>
      <c r="K1194" s="57"/>
      <c r="L1194" s="57"/>
      <c r="M1194" s="54"/>
      <c r="N1194" s="57"/>
      <c r="O1194" s="58"/>
      <c r="P1194" s="58"/>
      <c r="Q1194" s="58"/>
      <c r="R1194" s="58"/>
      <c r="S1194" s="54"/>
      <c r="T1194" s="57"/>
      <c r="U1194" s="57"/>
      <c r="V1194" s="57"/>
      <c r="W1194" s="57"/>
      <c r="X1194" s="147" t="str">
        <f>IF(COUNTBLANK(D1194)=1,"",IF('order-admin-units'!$I$1&lt;&gt;"y", "", IF(COUNTBLANK(K1194)=1, 'order-admin-units'!$B$1+1, VLOOKUP(K1194, ordercountry, 2))))</f>
        <v/>
      </c>
      <c r="Y1194" s="147" t="str">
        <f>IF(COUNTBLANK(D1194)=1,"",IF('order-admin-units'!$I$1&lt;&gt;"y", "", IF(COUNTBLANK(K1194:L1194)&gt;0, 'order-admin-units'!$B$2+1, VLOOKUP(K1194&amp;"@"&amp;L1194, orderadmin, 2))))</f>
        <v/>
      </c>
      <c r="Z1194" s="147" t="str">
        <f t="shared" si="130"/>
        <v/>
      </c>
      <c r="AA1194" s="147" t="str">
        <f t="shared" si="131"/>
        <v/>
      </c>
      <c r="AB1194" s="147" t="str">
        <f t="shared" si="132"/>
        <v/>
      </c>
      <c r="AC1194" s="147" t="str">
        <f t="shared" si="128"/>
        <v/>
      </c>
      <c r="AD1194" s="11" t="str">
        <f t="shared" si="133"/>
        <v/>
      </c>
      <c r="AE1194" s="11" t="str">
        <f t="array" ref="AE1194">IF(COUNTBLANK(D1194)=1,"",IF(OR($H$2="y",$H$2="m"),IF(AA1194=AA1193,IF(OR(AB1194=$AB$4:$AB1193)=FALSE,AE1193&amp;C1194,AE1193),"("&amp;C1194)&amp;IF(AA1194=AA1195,IF(OR(AB1195=$AB$4:$AB1194)=FALSE,", ",""),") "),""))</f>
        <v/>
      </c>
      <c r="AF1194" s="11" t="str">
        <f t="array" ref="AF1194">IF((COUNTBLANK(D1194)=0)*OR($H$2="y",$H$2="m"),IFERROR(LEFT(C1194, FIND(" ",C1194)-1), C1194),"")</f>
        <v/>
      </c>
      <c r="AG1194" s="11" t="str">
        <f t="array" ref="AG1194">IF(COUNTBLANK(D1194)=1,"",IF(OR($H$2="y",$H$2="m"),IF(AA1194=AA1193,IF(OR(AC1194=$AC$4:$AC1193)=FALSE,AG1193&amp;AF1194,AG1193),"("&amp;AF1194)&amp;IF(AA1194=AA1195,IF(OR(AC1195=$AC$4:$AC1194)=FALSE,", ",""),") "),""))</f>
        <v/>
      </c>
      <c r="AH1194" s="10" t="str">
        <f>IF((COUNTBLANK(D1194)=1),"",IF(D1194=D1193,AH1193,"")&amp;IF(B1193&lt;&gt;B1194,((IF(COUNTBLANK(E1194)=1,$D$3&amp;"Non-type material: "&amp;$D$3,$D$3&amp;INDEX('type-categories'!$A$2:$B$100,MATCH(E1194,'type-categories'!$A$2:$A$100,0),2)&amp;$D$3))),"")&amp;(IF(K1194&lt;&gt;K1193,$C$2&amp;UPPER(K1194)&amp;$C$2&amp;$K$3&amp;" ",(IF(B1194&lt;&gt;B1193,$C$2&amp;UPPER(K1194)&amp;$C$2&amp;$K$3&amp;" ",""))))&amp;IF((AA1194&lt;&gt;AA1195)*($H$2="y"),AD1194&amp;AE1194,IF((AA1194&lt;&gt;AA1195)*($H$2="m"),AD1194&amp;AG1194,IF(($H$2&lt;&gt;"m")*($H$2&lt;&gt;"Y"),(IF(F1194=0,"",F1194&amp;" "&amp;$F$4&amp;" "))&amp;(IF(G1194=0,"",G1194&amp;" "&amp;$G$4&amp;" "))&amp;(IF(H1194=0,"",H1194&amp;" "&amp;H$4&amp;" "))&amp;(IF(I1194=0,"",I1194&amp;" "&amp;$I$4&amp;" "))&amp;(IF(J1194=0,"",J1194&amp;" "&amp;$J$4&amp;" ")),"")))&amp;"; "&amp;IF((B1194=B1193)*(AA1194=AA1193), "same collecting data; ", IF((B1194=B1193)*(Z1193=Z1194),"same locality; ",(IF(COUNTBLANK(L1194)=1,"",$D$2&amp;L1194&amp;$L$3&amp;" "&amp;$D$2))&amp;(IF(COUNTBLANK(M1194)=1,"",$E$2&amp;M1194&amp;$E$2&amp;", "))&amp;(IF(COUNTBLANK(N1194)=1,"",N1194&amp;"; "))&amp;(IF(COUNTBLANK(O1194)=1,"",O1194&amp;"; ")))&amp;(IF(COUNTBLANK(P1194)=1,"",P1194&amp;"; "))&amp;(IF(COUNTBLANK(Q1194)=1,"",Q1194&amp;"; "))&amp;(IF(COUNTBLANK(R1194)=1,"",R1194&amp;"m, "))&amp;IF((COUNTBLANK(S1194)=0)*(S1194&lt;&gt;S1193), S1194&amp;"; ","")&amp;(IF(COUNTBLANK(U1194)=1,"",U1194&amp;"; "))&amp;(IF(COUNTBLANK(T1194)=1,"",IF(COUNTBLANK(F$2)=1,T1194&amp;"; ",T1194&amp;" "&amp;F$2&amp;"; "))))&amp;(IF(COUNTBLANK(V1194)=1,"",V1194&amp;"; "))&amp;IF((COUNTBLANK(C1194)=1),"",C1194)&amp;IF((B1194=B1195)*(K1194=K1195)*(L1194=L1195)*(M1194=M1195),IF(($H$2&lt;&gt;"m")*($H$2&lt;&gt;"Y"), " • ", IF((ISNUMBER(FIND(")",AE1194))), " • ", "")),IF((B1194=B1195)*(K1194=K1195)," • ",". ")))</f>
        <v/>
      </c>
      <c r="AI1194" s="1"/>
    </row>
    <row r="1195" spans="1:35" x14ac:dyDescent="0.25">
      <c r="A1195" s="3" t="str">
        <f t="shared" si="129"/>
        <v/>
      </c>
      <c r="B1195" s="53" t="str">
        <f t="shared" si="127"/>
        <v/>
      </c>
      <c r="C1195" s="57"/>
      <c r="D1195" s="57"/>
      <c r="E1195" s="57"/>
      <c r="F1195" s="57"/>
      <c r="G1195" s="57"/>
      <c r="H1195" s="57"/>
      <c r="I1195" s="57"/>
      <c r="J1195" s="57"/>
      <c r="K1195" s="57"/>
      <c r="L1195" s="57"/>
      <c r="M1195" s="54"/>
      <c r="N1195" s="57"/>
      <c r="O1195" s="58"/>
      <c r="P1195" s="58"/>
      <c r="Q1195" s="58"/>
      <c r="R1195" s="58"/>
      <c r="S1195" s="54"/>
      <c r="T1195" s="57"/>
      <c r="U1195" s="57"/>
      <c r="V1195" s="57"/>
      <c r="W1195" s="57"/>
      <c r="X1195" s="147" t="str">
        <f>IF(COUNTBLANK(D1195)=1,"",IF('order-admin-units'!$I$1&lt;&gt;"y", "", IF(COUNTBLANK(K1195)=1, 'order-admin-units'!$B$1+1, VLOOKUP(K1195, ordercountry, 2))))</f>
        <v/>
      </c>
      <c r="Y1195" s="147" t="str">
        <f>IF(COUNTBLANK(D1195)=1,"",IF('order-admin-units'!$I$1&lt;&gt;"y", "", IF(COUNTBLANK(K1195:L1195)&gt;0, 'order-admin-units'!$B$2+1, VLOOKUP(K1195&amp;"@"&amp;L1195, orderadmin, 2))))</f>
        <v/>
      </c>
      <c r="Z1195" s="147" t="str">
        <f t="shared" si="130"/>
        <v/>
      </c>
      <c r="AA1195" s="147" t="str">
        <f t="shared" si="131"/>
        <v/>
      </c>
      <c r="AB1195" s="147" t="str">
        <f t="shared" si="132"/>
        <v/>
      </c>
      <c r="AC1195" s="147" t="str">
        <f t="shared" si="128"/>
        <v/>
      </c>
      <c r="AD1195" s="11" t="str">
        <f t="shared" si="133"/>
        <v/>
      </c>
      <c r="AE1195" s="11" t="str">
        <f t="array" ref="AE1195">IF(COUNTBLANK(D1195)=1,"",IF(OR($H$2="y",$H$2="m"),IF(AA1195=AA1194,IF(OR(AB1195=$AB$4:$AB1194)=FALSE,AE1194&amp;C1195,AE1194),"("&amp;C1195)&amp;IF(AA1195=AA1196,IF(OR(AB1196=$AB$4:$AB1195)=FALSE,", ",""),") "),""))</f>
        <v/>
      </c>
      <c r="AF1195" s="11" t="str">
        <f t="array" ref="AF1195">IF((COUNTBLANK(D1195)=0)*OR($H$2="y",$H$2="m"),IFERROR(LEFT(C1195, FIND(" ",C1195)-1), C1195),"")</f>
        <v/>
      </c>
      <c r="AG1195" s="11" t="str">
        <f t="array" ref="AG1195">IF(COUNTBLANK(D1195)=1,"",IF(OR($H$2="y",$H$2="m"),IF(AA1195=AA1194,IF(OR(AC1195=$AC$4:$AC1194)=FALSE,AG1194&amp;AF1195,AG1194),"("&amp;AF1195)&amp;IF(AA1195=AA1196,IF(OR(AC1196=$AC$4:$AC1195)=FALSE,", ",""),") "),""))</f>
        <v/>
      </c>
      <c r="AH1195" s="10" t="str">
        <f>IF((COUNTBLANK(D1195)=1),"",IF(D1195=D1194,AH1194,"")&amp;IF(B1194&lt;&gt;B1195,((IF(COUNTBLANK(E1195)=1,$D$3&amp;"Non-type material: "&amp;$D$3,$D$3&amp;INDEX('type-categories'!$A$2:$B$100,MATCH(E1195,'type-categories'!$A$2:$A$100,0),2)&amp;$D$3))),"")&amp;(IF(K1195&lt;&gt;K1194,$C$2&amp;UPPER(K1195)&amp;$C$2&amp;$K$3&amp;" ",(IF(B1195&lt;&gt;B1194,$C$2&amp;UPPER(K1195)&amp;$C$2&amp;$K$3&amp;" ",""))))&amp;IF((AA1195&lt;&gt;AA1196)*($H$2="y"),AD1195&amp;AE1195,IF((AA1195&lt;&gt;AA1196)*($H$2="m"),AD1195&amp;AG1195,IF(($H$2&lt;&gt;"m")*($H$2&lt;&gt;"Y"),(IF(F1195=0,"",F1195&amp;" "&amp;$F$4&amp;" "))&amp;(IF(G1195=0,"",G1195&amp;" "&amp;$G$4&amp;" "))&amp;(IF(H1195=0,"",H1195&amp;" "&amp;H$4&amp;" "))&amp;(IF(I1195=0,"",I1195&amp;" "&amp;$I$4&amp;" "))&amp;(IF(J1195=0,"",J1195&amp;" "&amp;$J$4&amp;" ")),"")))&amp;"; "&amp;IF((B1195=B1194)*(AA1195=AA1194), "same collecting data; ", IF((B1195=B1194)*(Z1194=Z1195),"same locality; ",(IF(COUNTBLANK(L1195)=1,"",$D$2&amp;L1195&amp;$L$3&amp;" "&amp;$D$2))&amp;(IF(COUNTBLANK(M1195)=1,"",$E$2&amp;M1195&amp;$E$2&amp;", "))&amp;(IF(COUNTBLANK(N1195)=1,"",N1195&amp;"; "))&amp;(IF(COUNTBLANK(O1195)=1,"",O1195&amp;"; ")))&amp;(IF(COUNTBLANK(P1195)=1,"",P1195&amp;"; "))&amp;(IF(COUNTBLANK(Q1195)=1,"",Q1195&amp;"; "))&amp;(IF(COUNTBLANK(R1195)=1,"",R1195&amp;"m, "))&amp;IF((COUNTBLANK(S1195)=0)*(S1195&lt;&gt;S1194), S1195&amp;"; ","")&amp;(IF(COUNTBLANK(U1195)=1,"",U1195&amp;"; "))&amp;(IF(COUNTBLANK(T1195)=1,"",IF(COUNTBLANK(F$2)=1,T1195&amp;"; ",T1195&amp;" "&amp;F$2&amp;"; "))))&amp;(IF(COUNTBLANK(V1195)=1,"",V1195&amp;"; "))&amp;IF((COUNTBLANK(C1195)=1),"",C1195)&amp;IF((B1195=B1196)*(K1195=K1196)*(L1195=L1196)*(M1195=M1196),IF(($H$2&lt;&gt;"m")*($H$2&lt;&gt;"Y"), " • ", IF((ISNUMBER(FIND(")",AE1195))), " • ", "")),IF((B1195=B1196)*(K1195=K1196)," • ",". ")))</f>
        <v/>
      </c>
      <c r="AI1195" s="1"/>
    </row>
    <row r="1196" spans="1:35" x14ac:dyDescent="0.25">
      <c r="A1196" s="3" t="str">
        <f t="shared" si="129"/>
        <v/>
      </c>
      <c r="B1196" s="53" t="str">
        <f t="shared" si="127"/>
        <v/>
      </c>
      <c r="C1196" s="57"/>
      <c r="D1196" s="57"/>
      <c r="E1196" s="57"/>
      <c r="F1196" s="57"/>
      <c r="G1196" s="57"/>
      <c r="H1196" s="57"/>
      <c r="I1196" s="57"/>
      <c r="J1196" s="57"/>
      <c r="K1196" s="57"/>
      <c r="L1196" s="57"/>
      <c r="M1196" s="54"/>
      <c r="N1196" s="57"/>
      <c r="O1196" s="58"/>
      <c r="P1196" s="58"/>
      <c r="Q1196" s="58"/>
      <c r="R1196" s="58"/>
      <c r="S1196" s="54"/>
      <c r="T1196" s="57"/>
      <c r="U1196" s="57"/>
      <c r="V1196" s="57"/>
      <c r="W1196" s="57"/>
      <c r="X1196" s="147" t="str">
        <f>IF(COUNTBLANK(D1196)=1,"",IF('order-admin-units'!$I$1&lt;&gt;"y", "", IF(COUNTBLANK(K1196)=1, 'order-admin-units'!$B$1+1, VLOOKUP(K1196, ordercountry, 2))))</f>
        <v/>
      </c>
      <c r="Y1196" s="147" t="str">
        <f>IF(COUNTBLANK(D1196)=1,"",IF('order-admin-units'!$I$1&lt;&gt;"y", "", IF(COUNTBLANK(K1196:L1196)&gt;0, 'order-admin-units'!$B$2+1, VLOOKUP(K1196&amp;"@"&amp;L1196, orderadmin, 2))))</f>
        <v/>
      </c>
      <c r="Z1196" s="147" t="str">
        <f t="shared" si="130"/>
        <v/>
      </c>
      <c r="AA1196" s="147" t="str">
        <f t="shared" si="131"/>
        <v/>
      </c>
      <c r="AB1196" s="147" t="str">
        <f t="shared" si="132"/>
        <v/>
      </c>
      <c r="AC1196" s="147" t="str">
        <f t="shared" si="128"/>
        <v/>
      </c>
      <c r="AD1196" s="11" t="str">
        <f t="shared" si="133"/>
        <v/>
      </c>
      <c r="AE1196" s="11" t="str">
        <f t="array" ref="AE1196">IF(COUNTBLANK(D1196)=1,"",IF(OR($H$2="y",$H$2="m"),IF(AA1196=AA1195,IF(OR(AB1196=$AB$4:$AB1195)=FALSE,AE1195&amp;C1196,AE1195),"("&amp;C1196)&amp;IF(AA1196=AA1197,IF(OR(AB1197=$AB$4:$AB1196)=FALSE,", ",""),") "),""))</f>
        <v/>
      </c>
      <c r="AF1196" s="11" t="str">
        <f t="array" ref="AF1196">IF((COUNTBLANK(D1196)=0)*OR($H$2="y",$H$2="m"),IFERROR(LEFT(C1196, FIND(" ",C1196)-1), C1196),"")</f>
        <v/>
      </c>
      <c r="AG1196" s="11" t="str">
        <f t="array" ref="AG1196">IF(COUNTBLANK(D1196)=1,"",IF(OR($H$2="y",$H$2="m"),IF(AA1196=AA1195,IF(OR(AC1196=$AC$4:$AC1195)=FALSE,AG1195&amp;AF1196,AG1195),"("&amp;AF1196)&amp;IF(AA1196=AA1197,IF(OR(AC1197=$AC$4:$AC1196)=FALSE,", ",""),") "),""))</f>
        <v/>
      </c>
      <c r="AH1196" s="10" t="str">
        <f>IF((COUNTBLANK(D1196)=1),"",IF(D1196=D1195,AH1195,"")&amp;IF(B1195&lt;&gt;B1196,((IF(COUNTBLANK(E1196)=1,$D$3&amp;"Non-type material: "&amp;$D$3,$D$3&amp;INDEX('type-categories'!$A$2:$B$100,MATCH(E1196,'type-categories'!$A$2:$A$100,0),2)&amp;$D$3))),"")&amp;(IF(K1196&lt;&gt;K1195,$C$2&amp;UPPER(K1196)&amp;$C$2&amp;$K$3&amp;" ",(IF(B1196&lt;&gt;B1195,$C$2&amp;UPPER(K1196)&amp;$C$2&amp;$K$3&amp;" ",""))))&amp;IF((AA1196&lt;&gt;AA1197)*($H$2="y"),AD1196&amp;AE1196,IF((AA1196&lt;&gt;AA1197)*($H$2="m"),AD1196&amp;AG1196,IF(($H$2&lt;&gt;"m")*($H$2&lt;&gt;"Y"),(IF(F1196=0,"",F1196&amp;" "&amp;$F$4&amp;" "))&amp;(IF(G1196=0,"",G1196&amp;" "&amp;$G$4&amp;" "))&amp;(IF(H1196=0,"",H1196&amp;" "&amp;H$4&amp;" "))&amp;(IF(I1196=0,"",I1196&amp;" "&amp;$I$4&amp;" "))&amp;(IF(J1196=0,"",J1196&amp;" "&amp;$J$4&amp;" ")),"")))&amp;"; "&amp;IF((B1196=B1195)*(AA1196=AA1195), "same collecting data; ", IF((B1196=B1195)*(Z1195=Z1196),"same locality; ",(IF(COUNTBLANK(L1196)=1,"",$D$2&amp;L1196&amp;$L$3&amp;" "&amp;$D$2))&amp;(IF(COUNTBLANK(M1196)=1,"",$E$2&amp;M1196&amp;$E$2&amp;", "))&amp;(IF(COUNTBLANK(N1196)=1,"",N1196&amp;"; "))&amp;(IF(COUNTBLANK(O1196)=1,"",O1196&amp;"; ")))&amp;(IF(COUNTBLANK(P1196)=1,"",P1196&amp;"; "))&amp;(IF(COUNTBLANK(Q1196)=1,"",Q1196&amp;"; "))&amp;(IF(COUNTBLANK(R1196)=1,"",R1196&amp;"m, "))&amp;IF((COUNTBLANK(S1196)=0)*(S1196&lt;&gt;S1195), S1196&amp;"; ","")&amp;(IF(COUNTBLANK(U1196)=1,"",U1196&amp;"; "))&amp;(IF(COUNTBLANK(T1196)=1,"",IF(COUNTBLANK(F$2)=1,T1196&amp;"; ",T1196&amp;" "&amp;F$2&amp;"; "))))&amp;(IF(COUNTBLANK(V1196)=1,"",V1196&amp;"; "))&amp;IF((COUNTBLANK(C1196)=1),"",C1196)&amp;IF((B1196=B1197)*(K1196=K1197)*(L1196=L1197)*(M1196=M1197),IF(($H$2&lt;&gt;"m")*($H$2&lt;&gt;"Y"), " • ", IF((ISNUMBER(FIND(")",AE1196))), " • ", "")),IF((B1196=B1197)*(K1196=K1197)," • ",". ")))</f>
        <v/>
      </c>
      <c r="AI1196" s="1"/>
    </row>
    <row r="1197" spans="1:35" x14ac:dyDescent="0.25">
      <c r="A1197" s="3" t="str">
        <f t="shared" si="129"/>
        <v/>
      </c>
      <c r="B1197" s="53" t="str">
        <f t="shared" si="127"/>
        <v/>
      </c>
      <c r="C1197" s="57"/>
      <c r="D1197" s="57"/>
      <c r="E1197" s="57"/>
      <c r="F1197" s="57"/>
      <c r="G1197" s="57"/>
      <c r="H1197" s="57"/>
      <c r="I1197" s="57"/>
      <c r="J1197" s="57"/>
      <c r="K1197" s="57"/>
      <c r="L1197" s="57"/>
      <c r="M1197" s="54"/>
      <c r="N1197" s="57"/>
      <c r="O1197" s="58"/>
      <c r="P1197" s="58"/>
      <c r="Q1197" s="58"/>
      <c r="R1197" s="58"/>
      <c r="S1197" s="54"/>
      <c r="T1197" s="57"/>
      <c r="U1197" s="57"/>
      <c r="V1197" s="57"/>
      <c r="W1197" s="57"/>
      <c r="X1197" s="147" t="str">
        <f>IF(COUNTBLANK(D1197)=1,"",IF('order-admin-units'!$I$1&lt;&gt;"y", "", IF(COUNTBLANK(K1197)=1, 'order-admin-units'!$B$1+1, VLOOKUP(K1197, ordercountry, 2))))</f>
        <v/>
      </c>
      <c r="Y1197" s="147" t="str">
        <f>IF(COUNTBLANK(D1197)=1,"",IF('order-admin-units'!$I$1&lt;&gt;"y", "", IF(COUNTBLANK(K1197:L1197)&gt;0, 'order-admin-units'!$B$2+1, VLOOKUP(K1197&amp;"@"&amp;L1197, orderadmin, 2))))</f>
        <v/>
      </c>
      <c r="Z1197" s="147" t="str">
        <f t="shared" si="130"/>
        <v/>
      </c>
      <c r="AA1197" s="147" t="str">
        <f t="shared" si="131"/>
        <v/>
      </c>
      <c r="AB1197" s="147" t="str">
        <f t="shared" si="132"/>
        <v/>
      </c>
      <c r="AC1197" s="147" t="str">
        <f t="shared" si="128"/>
        <v/>
      </c>
      <c r="AD1197" s="11" t="str">
        <f t="shared" si="133"/>
        <v/>
      </c>
      <c r="AE1197" s="11" t="str">
        <f t="array" ref="AE1197">IF(COUNTBLANK(D1197)=1,"",IF(OR($H$2="y",$H$2="m"),IF(AA1197=AA1196,IF(OR(AB1197=$AB$4:$AB1196)=FALSE,AE1196&amp;C1197,AE1196),"("&amp;C1197)&amp;IF(AA1197=AA1198,IF(OR(AB1198=$AB$4:$AB1197)=FALSE,", ",""),") "),""))</f>
        <v/>
      </c>
      <c r="AF1197" s="11" t="str">
        <f t="array" ref="AF1197">IF((COUNTBLANK(D1197)=0)*OR($H$2="y",$H$2="m"),IFERROR(LEFT(C1197, FIND(" ",C1197)-1), C1197),"")</f>
        <v/>
      </c>
      <c r="AG1197" s="11" t="str">
        <f t="array" ref="AG1197">IF(COUNTBLANK(D1197)=1,"",IF(OR($H$2="y",$H$2="m"),IF(AA1197=AA1196,IF(OR(AC1197=$AC$4:$AC1196)=FALSE,AG1196&amp;AF1197,AG1196),"("&amp;AF1197)&amp;IF(AA1197=AA1198,IF(OR(AC1198=$AC$4:$AC1197)=FALSE,", ",""),") "),""))</f>
        <v/>
      </c>
      <c r="AH1197" s="10" t="str">
        <f>IF((COUNTBLANK(D1197)=1),"",IF(D1197=D1196,AH1196,"")&amp;IF(B1196&lt;&gt;B1197,((IF(COUNTBLANK(E1197)=1,$D$3&amp;"Non-type material: "&amp;$D$3,$D$3&amp;INDEX('type-categories'!$A$2:$B$100,MATCH(E1197,'type-categories'!$A$2:$A$100,0),2)&amp;$D$3))),"")&amp;(IF(K1197&lt;&gt;K1196,$C$2&amp;UPPER(K1197)&amp;$C$2&amp;$K$3&amp;" ",(IF(B1197&lt;&gt;B1196,$C$2&amp;UPPER(K1197)&amp;$C$2&amp;$K$3&amp;" ",""))))&amp;IF((AA1197&lt;&gt;AA1198)*($H$2="y"),AD1197&amp;AE1197,IF((AA1197&lt;&gt;AA1198)*($H$2="m"),AD1197&amp;AG1197,IF(($H$2&lt;&gt;"m")*($H$2&lt;&gt;"Y"),(IF(F1197=0,"",F1197&amp;" "&amp;$F$4&amp;" "))&amp;(IF(G1197=0,"",G1197&amp;" "&amp;$G$4&amp;" "))&amp;(IF(H1197=0,"",H1197&amp;" "&amp;H$4&amp;" "))&amp;(IF(I1197=0,"",I1197&amp;" "&amp;$I$4&amp;" "))&amp;(IF(J1197=0,"",J1197&amp;" "&amp;$J$4&amp;" ")),"")))&amp;"; "&amp;IF((B1197=B1196)*(AA1197=AA1196), "same collecting data; ", IF((B1197=B1196)*(Z1196=Z1197),"same locality; ",(IF(COUNTBLANK(L1197)=1,"",$D$2&amp;L1197&amp;$L$3&amp;" "&amp;$D$2))&amp;(IF(COUNTBLANK(M1197)=1,"",$E$2&amp;M1197&amp;$E$2&amp;", "))&amp;(IF(COUNTBLANK(N1197)=1,"",N1197&amp;"; "))&amp;(IF(COUNTBLANK(O1197)=1,"",O1197&amp;"; ")))&amp;(IF(COUNTBLANK(P1197)=1,"",P1197&amp;"; "))&amp;(IF(COUNTBLANK(Q1197)=1,"",Q1197&amp;"; "))&amp;(IF(COUNTBLANK(R1197)=1,"",R1197&amp;"m, "))&amp;IF((COUNTBLANK(S1197)=0)*(S1197&lt;&gt;S1196), S1197&amp;"; ","")&amp;(IF(COUNTBLANK(U1197)=1,"",U1197&amp;"; "))&amp;(IF(COUNTBLANK(T1197)=1,"",IF(COUNTBLANK(F$2)=1,T1197&amp;"; ",T1197&amp;" "&amp;F$2&amp;"; "))))&amp;(IF(COUNTBLANK(V1197)=1,"",V1197&amp;"; "))&amp;IF((COUNTBLANK(C1197)=1),"",C1197)&amp;IF((B1197=B1198)*(K1197=K1198)*(L1197=L1198)*(M1197=M1198),IF(($H$2&lt;&gt;"m")*($H$2&lt;&gt;"Y"), " • ", IF((ISNUMBER(FIND(")",AE1197))), " • ", "")),IF((B1197=B1198)*(K1197=K1198)," • ",". ")))</f>
        <v/>
      </c>
      <c r="AI1197" s="1"/>
    </row>
    <row r="1198" spans="1:35" x14ac:dyDescent="0.25">
      <c r="A1198" s="3" t="str">
        <f t="shared" si="129"/>
        <v/>
      </c>
      <c r="B1198" s="53" t="str">
        <f t="shared" si="127"/>
        <v/>
      </c>
      <c r="C1198" s="57"/>
      <c r="D1198" s="57"/>
      <c r="E1198" s="57"/>
      <c r="F1198" s="57"/>
      <c r="G1198" s="57"/>
      <c r="H1198" s="57"/>
      <c r="I1198" s="57"/>
      <c r="J1198" s="57"/>
      <c r="K1198" s="57"/>
      <c r="L1198" s="57"/>
      <c r="M1198" s="57"/>
      <c r="N1198" s="57"/>
      <c r="O1198" s="58"/>
      <c r="P1198" s="58"/>
      <c r="Q1198" s="58"/>
      <c r="R1198" s="58"/>
      <c r="S1198" s="54"/>
      <c r="T1198" s="57"/>
      <c r="U1198" s="57"/>
      <c r="V1198" s="57"/>
      <c r="W1198" s="57"/>
      <c r="X1198" s="147" t="str">
        <f>IF(COUNTBLANK(D1198)=1,"",IF('order-admin-units'!$I$1&lt;&gt;"y", "", IF(COUNTBLANK(K1198)=1, 'order-admin-units'!$B$1+1, VLOOKUP(K1198, ordercountry, 2))))</f>
        <v/>
      </c>
      <c r="Y1198" s="147" t="str">
        <f>IF(COUNTBLANK(D1198)=1,"",IF('order-admin-units'!$I$1&lt;&gt;"y", "", IF(COUNTBLANK(K1198:L1198)&gt;0, 'order-admin-units'!$B$2+1, VLOOKUP(K1198&amp;"@"&amp;L1198, orderadmin, 2))))</f>
        <v/>
      </c>
      <c r="Z1198" s="147" t="str">
        <f t="shared" si="130"/>
        <v/>
      </c>
      <c r="AA1198" s="147" t="str">
        <f t="shared" si="131"/>
        <v/>
      </c>
      <c r="AB1198" s="147" t="str">
        <f t="shared" si="132"/>
        <v/>
      </c>
      <c r="AC1198" s="147" t="str">
        <f t="shared" si="128"/>
        <v/>
      </c>
      <c r="AD1198" s="11" t="str">
        <f t="shared" si="133"/>
        <v/>
      </c>
      <c r="AE1198" s="11" t="str">
        <f t="array" ref="AE1198">IF(COUNTBLANK(D1198)=1,"",IF(OR($H$2="y",$H$2="m"),IF(AA1198=AA1197,IF(OR(AB1198=$AB$4:$AB1197)=FALSE,AE1197&amp;C1198,AE1197),"("&amp;C1198)&amp;IF(AA1198=AA1199,IF(OR(AB1199=$AB$4:$AB1198)=FALSE,", ",""),") "),""))</f>
        <v/>
      </c>
      <c r="AF1198" s="11" t="str">
        <f t="array" ref="AF1198">IF((COUNTBLANK(D1198)=0)*OR($H$2="y",$H$2="m"),IFERROR(LEFT(C1198, FIND(" ",C1198)-1), C1198),"")</f>
        <v/>
      </c>
      <c r="AG1198" s="11" t="str">
        <f t="array" ref="AG1198">IF(COUNTBLANK(D1198)=1,"",IF(OR($H$2="y",$H$2="m"),IF(AA1198=AA1197,IF(OR(AC1198=$AC$4:$AC1197)=FALSE,AG1197&amp;AF1198,AG1197),"("&amp;AF1198)&amp;IF(AA1198=AA1199,IF(OR(AC1199=$AC$4:$AC1198)=FALSE,", ",""),") "),""))</f>
        <v/>
      </c>
      <c r="AH1198" s="10" t="str">
        <f>IF((COUNTBLANK(D1198)=1),"",IF(D1198=D1197,AH1197,"")&amp;IF(B1197&lt;&gt;B1198,((IF(COUNTBLANK(E1198)=1,$D$3&amp;"Non-type material: "&amp;$D$3,$D$3&amp;INDEX('type-categories'!$A$2:$B$100,MATCH(E1198,'type-categories'!$A$2:$A$100,0),2)&amp;$D$3))),"")&amp;(IF(K1198&lt;&gt;K1197,$C$2&amp;UPPER(K1198)&amp;$C$2&amp;$K$3&amp;" ",(IF(B1198&lt;&gt;B1197,$C$2&amp;UPPER(K1198)&amp;$C$2&amp;$K$3&amp;" ",""))))&amp;IF((AA1198&lt;&gt;AA1199)*($H$2="y"),AD1198&amp;AE1198,IF((AA1198&lt;&gt;AA1199)*($H$2="m"),AD1198&amp;AG1198,IF(($H$2&lt;&gt;"m")*($H$2&lt;&gt;"Y"),(IF(F1198=0,"",F1198&amp;" "&amp;$F$4&amp;" "))&amp;(IF(G1198=0,"",G1198&amp;" "&amp;$G$4&amp;" "))&amp;(IF(H1198=0,"",H1198&amp;" "&amp;H$4&amp;" "))&amp;(IF(I1198=0,"",I1198&amp;" "&amp;$I$4&amp;" "))&amp;(IF(J1198=0,"",J1198&amp;" "&amp;$J$4&amp;" ")),"")))&amp;"; "&amp;IF((B1198=B1197)*(AA1198=AA1197), "same collecting data; ", IF((B1198=B1197)*(Z1197=Z1198),"same locality; ",(IF(COUNTBLANK(L1198)=1,"",$D$2&amp;L1198&amp;$L$3&amp;" "&amp;$D$2))&amp;(IF(COUNTBLANK(M1198)=1,"",$E$2&amp;M1198&amp;$E$2&amp;", "))&amp;(IF(COUNTBLANK(N1198)=1,"",N1198&amp;"; "))&amp;(IF(COUNTBLANK(O1198)=1,"",O1198&amp;"; ")))&amp;(IF(COUNTBLANK(P1198)=1,"",P1198&amp;"; "))&amp;(IF(COUNTBLANK(Q1198)=1,"",Q1198&amp;"; "))&amp;(IF(COUNTBLANK(R1198)=1,"",R1198&amp;"m, "))&amp;IF((COUNTBLANK(S1198)=0)*(S1198&lt;&gt;S1197), S1198&amp;"; ","")&amp;(IF(COUNTBLANK(U1198)=1,"",U1198&amp;"; "))&amp;(IF(COUNTBLANK(T1198)=1,"",IF(COUNTBLANK(F$2)=1,T1198&amp;"; ",T1198&amp;" "&amp;F$2&amp;"; "))))&amp;(IF(COUNTBLANK(V1198)=1,"",V1198&amp;"; "))&amp;IF((COUNTBLANK(C1198)=1),"",C1198)&amp;IF((B1198=B1199)*(K1198=K1199)*(L1198=L1199)*(M1198=M1199),IF(($H$2&lt;&gt;"m")*($H$2&lt;&gt;"Y"), " • ", IF((ISNUMBER(FIND(")",AE1198))), " • ", "")),IF((B1198=B1199)*(K1198=K1199)," • ",". ")))</f>
        <v/>
      </c>
      <c r="AI1198" s="1"/>
    </row>
    <row r="1199" spans="1:35" x14ac:dyDescent="0.25">
      <c r="A1199" s="3" t="str">
        <f t="shared" si="129"/>
        <v/>
      </c>
      <c r="B1199" s="53" t="str">
        <f t="shared" si="127"/>
        <v/>
      </c>
      <c r="C1199" s="57"/>
      <c r="D1199" s="57"/>
      <c r="E1199" s="57"/>
      <c r="F1199" s="57"/>
      <c r="G1199" s="57"/>
      <c r="H1199" s="57"/>
      <c r="I1199" s="57"/>
      <c r="J1199" s="57"/>
      <c r="K1199" s="57"/>
      <c r="L1199" s="57"/>
      <c r="M1199" s="54"/>
      <c r="N1199" s="57"/>
      <c r="O1199" s="58"/>
      <c r="P1199" s="58"/>
      <c r="Q1199" s="58"/>
      <c r="R1199" s="58"/>
      <c r="S1199" s="54"/>
      <c r="T1199" s="57"/>
      <c r="U1199" s="57"/>
      <c r="V1199" s="57"/>
      <c r="W1199" s="57"/>
      <c r="X1199" s="147" t="str">
        <f>IF(COUNTBLANK(D1199)=1,"",IF('order-admin-units'!$I$1&lt;&gt;"y", "", IF(COUNTBLANK(K1199)=1, 'order-admin-units'!$B$1+1, VLOOKUP(K1199, ordercountry, 2))))</f>
        <v/>
      </c>
      <c r="Y1199" s="147" t="str">
        <f>IF(COUNTBLANK(D1199)=1,"",IF('order-admin-units'!$I$1&lt;&gt;"y", "", IF(COUNTBLANK(K1199:L1199)&gt;0, 'order-admin-units'!$B$2+1, VLOOKUP(K1199&amp;"@"&amp;L1199, orderadmin, 2))))</f>
        <v/>
      </c>
      <c r="Z1199" s="147" t="str">
        <f t="shared" si="130"/>
        <v/>
      </c>
      <c r="AA1199" s="147" t="str">
        <f t="shared" si="131"/>
        <v/>
      </c>
      <c r="AB1199" s="147" t="str">
        <f t="shared" si="132"/>
        <v/>
      </c>
      <c r="AC1199" s="147" t="str">
        <f t="shared" si="128"/>
        <v/>
      </c>
      <c r="AD1199" s="11" t="str">
        <f t="shared" si="133"/>
        <v/>
      </c>
      <c r="AE1199" s="11" t="str">
        <f t="array" ref="AE1199">IF(COUNTBLANK(D1199)=1,"",IF(OR($H$2="y",$H$2="m"),IF(AA1199=AA1198,IF(OR(AB1199=$AB$4:$AB1198)=FALSE,AE1198&amp;C1199,AE1198),"("&amp;C1199)&amp;IF(AA1199=AA1200,IF(OR(AB1200=$AB$4:$AB1199)=FALSE,", ",""),") "),""))</f>
        <v/>
      </c>
      <c r="AF1199" s="11" t="str">
        <f t="array" ref="AF1199">IF((COUNTBLANK(D1199)=0)*OR($H$2="y",$H$2="m"),IFERROR(LEFT(C1199, FIND(" ",C1199)-1), C1199),"")</f>
        <v/>
      </c>
      <c r="AG1199" s="11" t="str">
        <f t="array" ref="AG1199">IF(COUNTBLANK(D1199)=1,"",IF(OR($H$2="y",$H$2="m"),IF(AA1199=AA1198,IF(OR(AC1199=$AC$4:$AC1198)=FALSE,AG1198&amp;AF1199,AG1198),"("&amp;AF1199)&amp;IF(AA1199=AA1200,IF(OR(AC1200=$AC$4:$AC1199)=FALSE,", ",""),") "),""))</f>
        <v/>
      </c>
      <c r="AH1199" s="10" t="str">
        <f>IF((COUNTBLANK(D1199)=1),"",IF(D1199=D1198,AH1198,"")&amp;IF(B1198&lt;&gt;B1199,((IF(COUNTBLANK(E1199)=1,$D$3&amp;"Non-type material: "&amp;$D$3,$D$3&amp;INDEX('type-categories'!$A$2:$B$100,MATCH(E1199,'type-categories'!$A$2:$A$100,0),2)&amp;$D$3))),"")&amp;(IF(K1199&lt;&gt;K1198,$C$2&amp;UPPER(K1199)&amp;$C$2&amp;$K$3&amp;" ",(IF(B1199&lt;&gt;B1198,$C$2&amp;UPPER(K1199)&amp;$C$2&amp;$K$3&amp;" ",""))))&amp;IF((AA1199&lt;&gt;AA1200)*($H$2="y"),AD1199&amp;AE1199,IF((AA1199&lt;&gt;AA1200)*($H$2="m"),AD1199&amp;AG1199,IF(($H$2&lt;&gt;"m")*($H$2&lt;&gt;"Y"),(IF(F1199=0,"",F1199&amp;" "&amp;$F$4&amp;" "))&amp;(IF(G1199=0,"",G1199&amp;" "&amp;$G$4&amp;" "))&amp;(IF(H1199=0,"",H1199&amp;" "&amp;H$4&amp;" "))&amp;(IF(I1199=0,"",I1199&amp;" "&amp;$I$4&amp;" "))&amp;(IF(J1199=0,"",J1199&amp;" "&amp;$J$4&amp;" ")),"")))&amp;"; "&amp;IF((B1199=B1198)*(AA1199=AA1198), "same collecting data; ", IF((B1199=B1198)*(Z1198=Z1199),"same locality; ",(IF(COUNTBLANK(L1199)=1,"",$D$2&amp;L1199&amp;$L$3&amp;" "&amp;$D$2))&amp;(IF(COUNTBLANK(M1199)=1,"",$E$2&amp;M1199&amp;$E$2&amp;", "))&amp;(IF(COUNTBLANK(N1199)=1,"",N1199&amp;"; "))&amp;(IF(COUNTBLANK(O1199)=1,"",O1199&amp;"; ")))&amp;(IF(COUNTBLANK(P1199)=1,"",P1199&amp;"; "))&amp;(IF(COUNTBLANK(Q1199)=1,"",Q1199&amp;"; "))&amp;(IF(COUNTBLANK(R1199)=1,"",R1199&amp;"m, "))&amp;IF((COUNTBLANK(S1199)=0)*(S1199&lt;&gt;S1198), S1199&amp;"; ","")&amp;(IF(COUNTBLANK(U1199)=1,"",U1199&amp;"; "))&amp;(IF(COUNTBLANK(T1199)=1,"",IF(COUNTBLANK(F$2)=1,T1199&amp;"; ",T1199&amp;" "&amp;F$2&amp;"; "))))&amp;(IF(COUNTBLANK(V1199)=1,"",V1199&amp;"; "))&amp;IF((COUNTBLANK(C1199)=1),"",C1199)&amp;IF((B1199=B1200)*(K1199=K1200)*(L1199=L1200)*(M1199=M1200),IF(($H$2&lt;&gt;"m")*($H$2&lt;&gt;"Y"), " • ", IF((ISNUMBER(FIND(")",AE1199))), " • ", "")),IF((B1199=B1200)*(K1199=K1200)," • ",". ")))</f>
        <v/>
      </c>
      <c r="AI1199" s="1"/>
    </row>
    <row r="1200" spans="1:35" x14ac:dyDescent="0.25">
      <c r="A1200" s="3" t="str">
        <f t="shared" si="129"/>
        <v/>
      </c>
      <c r="B1200" s="53" t="str">
        <f t="shared" si="127"/>
        <v/>
      </c>
      <c r="C1200" s="57"/>
      <c r="D1200" s="57"/>
      <c r="E1200" s="57"/>
      <c r="F1200" s="57"/>
      <c r="G1200" s="57"/>
      <c r="H1200" s="57"/>
      <c r="I1200" s="57"/>
      <c r="J1200" s="57"/>
      <c r="K1200" s="57"/>
      <c r="L1200" s="57"/>
      <c r="M1200" s="54"/>
      <c r="N1200" s="57"/>
      <c r="O1200" s="58"/>
      <c r="P1200" s="58"/>
      <c r="Q1200" s="58"/>
      <c r="R1200" s="58"/>
      <c r="S1200" s="54"/>
      <c r="T1200" s="57"/>
      <c r="U1200" s="57"/>
      <c r="V1200" s="57"/>
      <c r="W1200" s="57"/>
      <c r="X1200" s="147" t="str">
        <f>IF(COUNTBLANK(D1200)=1,"",IF('order-admin-units'!$I$1&lt;&gt;"y", "", IF(COUNTBLANK(K1200)=1, 'order-admin-units'!$B$1+1, VLOOKUP(K1200, ordercountry, 2))))</f>
        <v/>
      </c>
      <c r="Y1200" s="147" t="str">
        <f>IF(COUNTBLANK(D1200)=1,"",IF('order-admin-units'!$I$1&lt;&gt;"y", "", IF(COUNTBLANK(K1200:L1200)&gt;0, 'order-admin-units'!$B$2+1, VLOOKUP(K1200&amp;"@"&amp;L1200, orderadmin, 2))))</f>
        <v/>
      </c>
      <c r="Z1200" s="147" t="str">
        <f t="shared" si="130"/>
        <v/>
      </c>
      <c r="AA1200" s="147" t="str">
        <f t="shared" si="131"/>
        <v/>
      </c>
      <c r="AB1200" s="147" t="str">
        <f t="shared" si="132"/>
        <v/>
      </c>
      <c r="AC1200" s="147" t="str">
        <f t="shared" si="128"/>
        <v/>
      </c>
      <c r="AD1200" s="11" t="str">
        <f t="shared" si="133"/>
        <v/>
      </c>
      <c r="AE1200" s="11" t="str">
        <f t="array" ref="AE1200">IF(COUNTBLANK(D1200)=1,"",IF(OR($H$2="y",$H$2="m"),IF(AA1200=AA1199,IF(OR(AB1200=$AB$4:$AB1199)=FALSE,AE1199&amp;C1200,AE1199),"("&amp;C1200)&amp;IF(AA1200=AA1201,IF(OR(AB1201=$AB$4:$AB1200)=FALSE,", ",""),") "),""))</f>
        <v/>
      </c>
      <c r="AF1200" s="11" t="str">
        <f t="array" ref="AF1200">IF((COUNTBLANK(D1200)=0)*OR($H$2="y",$H$2="m"),IFERROR(LEFT(C1200, FIND(" ",C1200)-1), C1200),"")</f>
        <v/>
      </c>
      <c r="AG1200" s="11" t="str">
        <f t="array" ref="AG1200">IF(COUNTBLANK(D1200)=1,"",IF(OR($H$2="y",$H$2="m"),IF(AA1200=AA1199,IF(OR(AC1200=$AC$4:$AC1199)=FALSE,AG1199&amp;AF1200,AG1199),"("&amp;AF1200)&amp;IF(AA1200=AA1201,IF(OR(AC1201=$AC$4:$AC1200)=FALSE,", ",""),") "),""))</f>
        <v/>
      </c>
      <c r="AH1200" s="10" t="str">
        <f>IF((COUNTBLANK(D1200)=1),"",IF(D1200=D1199,AH1199,"")&amp;IF(B1199&lt;&gt;B1200,((IF(COUNTBLANK(E1200)=1,$D$3&amp;"Non-type material: "&amp;$D$3,$D$3&amp;INDEX('type-categories'!$A$2:$B$100,MATCH(E1200,'type-categories'!$A$2:$A$100,0),2)&amp;$D$3))),"")&amp;(IF(K1200&lt;&gt;K1199,$C$2&amp;UPPER(K1200)&amp;$C$2&amp;$K$3&amp;" ",(IF(B1200&lt;&gt;B1199,$C$2&amp;UPPER(K1200)&amp;$C$2&amp;$K$3&amp;" ",""))))&amp;IF((AA1200&lt;&gt;AA1201)*($H$2="y"),AD1200&amp;AE1200,IF((AA1200&lt;&gt;AA1201)*($H$2="m"),AD1200&amp;AG1200,IF(($H$2&lt;&gt;"m")*($H$2&lt;&gt;"Y"),(IF(F1200=0,"",F1200&amp;" "&amp;$F$4&amp;" "))&amp;(IF(G1200=0,"",G1200&amp;" "&amp;$G$4&amp;" "))&amp;(IF(H1200=0,"",H1200&amp;" "&amp;H$4&amp;" "))&amp;(IF(I1200=0,"",I1200&amp;" "&amp;$I$4&amp;" "))&amp;(IF(J1200=0,"",J1200&amp;" "&amp;$J$4&amp;" ")),"")))&amp;"; "&amp;IF((B1200=B1199)*(AA1200=AA1199), "same collecting data; ", IF((B1200=B1199)*(Z1199=Z1200),"same locality; ",(IF(COUNTBLANK(L1200)=1,"",$D$2&amp;L1200&amp;$L$3&amp;" "&amp;$D$2))&amp;(IF(COUNTBLANK(M1200)=1,"",$E$2&amp;M1200&amp;$E$2&amp;", "))&amp;(IF(COUNTBLANK(N1200)=1,"",N1200&amp;"; "))&amp;(IF(COUNTBLANK(O1200)=1,"",O1200&amp;"; ")))&amp;(IF(COUNTBLANK(P1200)=1,"",P1200&amp;"; "))&amp;(IF(COUNTBLANK(Q1200)=1,"",Q1200&amp;"; "))&amp;(IF(COUNTBLANK(R1200)=1,"",R1200&amp;"m, "))&amp;IF((COUNTBLANK(S1200)=0)*(S1200&lt;&gt;S1199), S1200&amp;"; ","")&amp;(IF(COUNTBLANK(U1200)=1,"",U1200&amp;"; "))&amp;(IF(COUNTBLANK(T1200)=1,"",IF(COUNTBLANK(F$2)=1,T1200&amp;"; ",T1200&amp;" "&amp;F$2&amp;"; "))))&amp;(IF(COUNTBLANK(V1200)=1,"",V1200&amp;"; "))&amp;IF((COUNTBLANK(C1200)=1),"",C1200)&amp;IF((B1200=B1201)*(K1200=K1201)*(L1200=L1201)*(M1200=M1201),IF(($H$2&lt;&gt;"m")*($H$2&lt;&gt;"Y"), " • ", IF((ISNUMBER(FIND(")",AE1200))), " • ", "")),IF((B1200=B1201)*(K1200=K1201)," • ",". ")))</f>
        <v/>
      </c>
      <c r="AI1200" s="1"/>
    </row>
    <row r="1201" spans="1:35" x14ac:dyDescent="0.25">
      <c r="A1201" s="3" t="str">
        <f t="shared" si="129"/>
        <v/>
      </c>
      <c r="B1201" s="53" t="str">
        <f t="shared" si="127"/>
        <v/>
      </c>
      <c r="C1201" s="57"/>
      <c r="D1201" s="57"/>
      <c r="E1201" s="57"/>
      <c r="F1201" s="57"/>
      <c r="G1201" s="57"/>
      <c r="H1201" s="57"/>
      <c r="I1201" s="57"/>
      <c r="J1201" s="57"/>
      <c r="K1201" s="57"/>
      <c r="L1201" s="57"/>
      <c r="M1201" s="54"/>
      <c r="N1201" s="57"/>
      <c r="O1201" s="58"/>
      <c r="P1201" s="58"/>
      <c r="Q1201" s="58"/>
      <c r="R1201" s="58"/>
      <c r="S1201" s="54"/>
      <c r="T1201" s="57"/>
      <c r="U1201" s="57"/>
      <c r="V1201" s="57"/>
      <c r="W1201" s="57"/>
      <c r="X1201" s="147" t="str">
        <f>IF(COUNTBLANK(D1201)=1,"",IF('order-admin-units'!$I$1&lt;&gt;"y", "", IF(COUNTBLANK(K1201)=1, 'order-admin-units'!$B$1+1, VLOOKUP(K1201, ordercountry, 2))))</f>
        <v/>
      </c>
      <c r="Y1201" s="147" t="str">
        <f>IF(COUNTBLANK(D1201)=1,"",IF('order-admin-units'!$I$1&lt;&gt;"y", "", IF(COUNTBLANK(K1201:L1201)&gt;0, 'order-admin-units'!$B$2+1, VLOOKUP(K1201&amp;"@"&amp;L1201, orderadmin, 2))))</f>
        <v/>
      </c>
      <c r="Z1201" s="147" t="str">
        <f t="shared" si="130"/>
        <v/>
      </c>
      <c r="AA1201" s="147" t="str">
        <f t="shared" si="131"/>
        <v/>
      </c>
      <c r="AB1201" s="147" t="str">
        <f t="shared" si="132"/>
        <v/>
      </c>
      <c r="AC1201" s="147" t="str">
        <f t="shared" si="128"/>
        <v/>
      </c>
      <c r="AD1201" s="11" t="str">
        <f t="shared" si="133"/>
        <v/>
      </c>
      <c r="AE1201" s="11" t="str">
        <f t="array" ref="AE1201">IF(COUNTBLANK(D1201)=1,"",IF(OR($H$2="y",$H$2="m"),IF(AA1201=AA1200,IF(OR(AB1201=$AB$4:$AB1200)=FALSE,AE1200&amp;C1201,AE1200),"("&amp;C1201)&amp;IF(AA1201=AA1202,IF(OR(AB1202=$AB$4:$AB1201)=FALSE,", ",""),") "),""))</f>
        <v/>
      </c>
      <c r="AF1201" s="11" t="str">
        <f t="array" ref="AF1201">IF((COUNTBLANK(D1201)=0)*OR($H$2="y",$H$2="m"),IFERROR(LEFT(C1201, FIND(" ",C1201)-1), C1201),"")</f>
        <v/>
      </c>
      <c r="AG1201" s="11" t="str">
        <f t="array" ref="AG1201">IF(COUNTBLANK(D1201)=1,"",IF(OR($H$2="y",$H$2="m"),IF(AA1201=AA1200,IF(OR(AC1201=$AC$4:$AC1200)=FALSE,AG1200&amp;AF1201,AG1200),"("&amp;AF1201)&amp;IF(AA1201=AA1202,IF(OR(AC1202=$AC$4:$AC1201)=FALSE,", ",""),") "),""))</f>
        <v/>
      </c>
      <c r="AH1201" s="10" t="str">
        <f>IF((COUNTBLANK(D1201)=1),"",IF(D1201=D1200,AH1200,"")&amp;IF(B1200&lt;&gt;B1201,((IF(COUNTBLANK(E1201)=1,$D$3&amp;"Non-type material: "&amp;$D$3,$D$3&amp;INDEX('type-categories'!$A$2:$B$100,MATCH(E1201,'type-categories'!$A$2:$A$100,0),2)&amp;$D$3))),"")&amp;(IF(K1201&lt;&gt;K1200,$C$2&amp;UPPER(K1201)&amp;$C$2&amp;$K$3&amp;" ",(IF(B1201&lt;&gt;B1200,$C$2&amp;UPPER(K1201)&amp;$C$2&amp;$K$3&amp;" ",""))))&amp;IF((AA1201&lt;&gt;AA1202)*($H$2="y"),AD1201&amp;AE1201,IF((AA1201&lt;&gt;AA1202)*($H$2="m"),AD1201&amp;AG1201,IF(($H$2&lt;&gt;"m")*($H$2&lt;&gt;"Y"),(IF(F1201=0,"",F1201&amp;" "&amp;$F$4&amp;" "))&amp;(IF(G1201=0,"",G1201&amp;" "&amp;$G$4&amp;" "))&amp;(IF(H1201=0,"",H1201&amp;" "&amp;H$4&amp;" "))&amp;(IF(I1201=0,"",I1201&amp;" "&amp;$I$4&amp;" "))&amp;(IF(J1201=0,"",J1201&amp;" "&amp;$J$4&amp;" ")),"")))&amp;"; "&amp;IF((B1201=B1200)*(AA1201=AA1200), "same collecting data; ", IF((B1201=B1200)*(Z1200=Z1201),"same locality; ",(IF(COUNTBLANK(L1201)=1,"",$D$2&amp;L1201&amp;$L$3&amp;" "&amp;$D$2))&amp;(IF(COUNTBLANK(M1201)=1,"",$E$2&amp;M1201&amp;$E$2&amp;", "))&amp;(IF(COUNTBLANK(N1201)=1,"",N1201&amp;"; "))&amp;(IF(COUNTBLANK(O1201)=1,"",O1201&amp;"; ")))&amp;(IF(COUNTBLANK(P1201)=1,"",P1201&amp;"; "))&amp;(IF(COUNTBLANK(Q1201)=1,"",Q1201&amp;"; "))&amp;(IF(COUNTBLANK(R1201)=1,"",R1201&amp;"m, "))&amp;IF((COUNTBLANK(S1201)=0)*(S1201&lt;&gt;S1200), S1201&amp;"; ","")&amp;(IF(COUNTBLANK(U1201)=1,"",U1201&amp;"; "))&amp;(IF(COUNTBLANK(T1201)=1,"",IF(COUNTBLANK(F$2)=1,T1201&amp;"; ",T1201&amp;" "&amp;F$2&amp;"; "))))&amp;(IF(COUNTBLANK(V1201)=1,"",V1201&amp;"; "))&amp;IF((COUNTBLANK(C1201)=1),"",C1201)&amp;IF((B1201=B1202)*(K1201=K1202)*(L1201=L1202)*(M1201=M1202),IF(($H$2&lt;&gt;"m")*($H$2&lt;&gt;"Y"), " • ", IF((ISNUMBER(FIND(")",AE1201))), " • ", "")),IF((B1201=B1202)*(K1201=K1202)," • ",". ")))</f>
        <v/>
      </c>
      <c r="AI1201" s="1"/>
    </row>
    <row r="1202" spans="1:35" x14ac:dyDescent="0.25">
      <c r="A1202" s="3" t="str">
        <f t="shared" si="129"/>
        <v/>
      </c>
      <c r="B1202" s="53" t="str">
        <f t="shared" si="127"/>
        <v/>
      </c>
      <c r="C1202" s="57"/>
      <c r="D1202" s="57"/>
      <c r="E1202" s="57"/>
      <c r="F1202" s="57"/>
      <c r="G1202" s="57"/>
      <c r="H1202" s="57"/>
      <c r="I1202" s="57"/>
      <c r="J1202" s="57"/>
      <c r="K1202" s="57"/>
      <c r="L1202" s="57"/>
      <c r="M1202" s="54"/>
      <c r="N1202" s="57"/>
      <c r="O1202" s="58"/>
      <c r="P1202" s="58"/>
      <c r="Q1202" s="58"/>
      <c r="R1202" s="58"/>
      <c r="S1202" s="54"/>
      <c r="T1202" s="57"/>
      <c r="U1202" s="57"/>
      <c r="V1202" s="57"/>
      <c r="W1202" s="57"/>
      <c r="X1202" s="147" t="str">
        <f>IF(COUNTBLANK(D1202)=1,"",IF('order-admin-units'!$I$1&lt;&gt;"y", "", IF(COUNTBLANK(K1202)=1, 'order-admin-units'!$B$1+1, VLOOKUP(K1202, ordercountry, 2))))</f>
        <v/>
      </c>
      <c r="Y1202" s="147" t="str">
        <f>IF(COUNTBLANK(D1202)=1,"",IF('order-admin-units'!$I$1&lt;&gt;"y", "", IF(COUNTBLANK(K1202:L1202)&gt;0, 'order-admin-units'!$B$2+1, VLOOKUP(K1202&amp;"@"&amp;L1202, orderadmin, 2))))</f>
        <v/>
      </c>
      <c r="Z1202" s="147" t="str">
        <f t="shared" si="130"/>
        <v/>
      </c>
      <c r="AA1202" s="147" t="str">
        <f t="shared" si="131"/>
        <v/>
      </c>
      <c r="AB1202" s="147" t="str">
        <f t="shared" si="132"/>
        <v/>
      </c>
      <c r="AC1202" s="147" t="str">
        <f t="shared" si="128"/>
        <v/>
      </c>
      <c r="AD1202" s="11" t="str">
        <f t="shared" si="133"/>
        <v/>
      </c>
      <c r="AE1202" s="11" t="str">
        <f t="array" ref="AE1202">IF(COUNTBLANK(D1202)=1,"",IF(OR($H$2="y",$H$2="m"),IF(AA1202=AA1201,IF(OR(AB1202=$AB$4:$AB1201)=FALSE,AE1201&amp;C1202,AE1201),"("&amp;C1202)&amp;IF(AA1202=AA1203,IF(OR(AB1203=$AB$4:$AB1202)=FALSE,", ",""),") "),""))</f>
        <v/>
      </c>
      <c r="AF1202" s="11" t="str">
        <f t="array" ref="AF1202">IF((COUNTBLANK(D1202)=0)*OR($H$2="y",$H$2="m"),IFERROR(LEFT(C1202, FIND(" ",C1202)-1), C1202),"")</f>
        <v/>
      </c>
      <c r="AG1202" s="11" t="str">
        <f t="array" ref="AG1202">IF(COUNTBLANK(D1202)=1,"",IF(OR($H$2="y",$H$2="m"),IF(AA1202=AA1201,IF(OR(AC1202=$AC$4:$AC1201)=FALSE,AG1201&amp;AF1202,AG1201),"("&amp;AF1202)&amp;IF(AA1202=AA1203,IF(OR(AC1203=$AC$4:$AC1202)=FALSE,", ",""),") "),""))</f>
        <v/>
      </c>
      <c r="AH1202" s="10" t="str">
        <f>IF((COUNTBLANK(D1202)=1),"",IF(D1202=D1201,AH1201,"")&amp;IF(B1201&lt;&gt;B1202,((IF(COUNTBLANK(E1202)=1,$D$3&amp;"Non-type material: "&amp;$D$3,$D$3&amp;INDEX('type-categories'!$A$2:$B$100,MATCH(E1202,'type-categories'!$A$2:$A$100,0),2)&amp;$D$3))),"")&amp;(IF(K1202&lt;&gt;K1201,$C$2&amp;UPPER(K1202)&amp;$C$2&amp;$K$3&amp;" ",(IF(B1202&lt;&gt;B1201,$C$2&amp;UPPER(K1202)&amp;$C$2&amp;$K$3&amp;" ",""))))&amp;IF((AA1202&lt;&gt;AA1203)*($H$2="y"),AD1202&amp;AE1202,IF((AA1202&lt;&gt;AA1203)*($H$2="m"),AD1202&amp;AG1202,IF(($H$2&lt;&gt;"m")*($H$2&lt;&gt;"Y"),(IF(F1202=0,"",F1202&amp;" "&amp;$F$4&amp;" "))&amp;(IF(G1202=0,"",G1202&amp;" "&amp;$G$4&amp;" "))&amp;(IF(H1202=0,"",H1202&amp;" "&amp;H$4&amp;" "))&amp;(IF(I1202=0,"",I1202&amp;" "&amp;$I$4&amp;" "))&amp;(IF(J1202=0,"",J1202&amp;" "&amp;$J$4&amp;" ")),"")))&amp;"; "&amp;IF((B1202=B1201)*(AA1202=AA1201), "same collecting data; ", IF((B1202=B1201)*(Z1201=Z1202),"same locality; ",(IF(COUNTBLANK(L1202)=1,"",$D$2&amp;L1202&amp;$L$3&amp;" "&amp;$D$2))&amp;(IF(COUNTBLANK(M1202)=1,"",$E$2&amp;M1202&amp;$E$2&amp;", "))&amp;(IF(COUNTBLANK(N1202)=1,"",N1202&amp;"; "))&amp;(IF(COUNTBLANK(O1202)=1,"",O1202&amp;"; ")))&amp;(IF(COUNTBLANK(P1202)=1,"",P1202&amp;"; "))&amp;(IF(COUNTBLANK(Q1202)=1,"",Q1202&amp;"; "))&amp;(IF(COUNTBLANK(R1202)=1,"",R1202&amp;"m, "))&amp;IF((COUNTBLANK(S1202)=0)*(S1202&lt;&gt;S1201), S1202&amp;"; ","")&amp;(IF(COUNTBLANK(U1202)=1,"",U1202&amp;"; "))&amp;(IF(COUNTBLANK(T1202)=1,"",IF(COUNTBLANK(F$2)=1,T1202&amp;"; ",T1202&amp;" "&amp;F$2&amp;"; "))))&amp;(IF(COUNTBLANK(V1202)=1,"",V1202&amp;"; "))&amp;IF((COUNTBLANK(C1202)=1),"",C1202)&amp;IF((B1202=B1203)*(K1202=K1203)*(L1202=L1203)*(M1202=M1203),IF(($H$2&lt;&gt;"m")*($H$2&lt;&gt;"Y"), " • ", IF((ISNUMBER(FIND(")",AE1202))), " • ", "")),IF((B1202=B1203)*(K1202=K1203)," • ",". ")))</f>
        <v/>
      </c>
      <c r="AI1202" s="1"/>
    </row>
    <row r="1203" spans="1:35" x14ac:dyDescent="0.25">
      <c r="A1203" s="3" t="str">
        <f t="shared" si="129"/>
        <v/>
      </c>
      <c r="B1203" s="53" t="str">
        <f t="shared" si="127"/>
        <v/>
      </c>
      <c r="C1203" s="57"/>
      <c r="D1203" s="57"/>
      <c r="E1203" s="57"/>
      <c r="F1203" s="57"/>
      <c r="G1203" s="57"/>
      <c r="H1203" s="57"/>
      <c r="I1203" s="57"/>
      <c r="J1203" s="57"/>
      <c r="K1203" s="57"/>
      <c r="L1203" s="57"/>
      <c r="M1203" s="54"/>
      <c r="N1203" s="57"/>
      <c r="O1203" s="58"/>
      <c r="P1203" s="58"/>
      <c r="Q1203" s="58"/>
      <c r="R1203" s="58"/>
      <c r="S1203" s="54"/>
      <c r="T1203" s="57"/>
      <c r="U1203" s="57"/>
      <c r="V1203" s="57"/>
      <c r="W1203" s="57"/>
      <c r="X1203" s="147" t="str">
        <f>IF(COUNTBLANK(D1203)=1,"",IF('order-admin-units'!$I$1&lt;&gt;"y", "", IF(COUNTBLANK(K1203)=1, 'order-admin-units'!$B$1+1, VLOOKUP(K1203, ordercountry, 2))))</f>
        <v/>
      </c>
      <c r="Y1203" s="147" t="str">
        <f>IF(COUNTBLANK(D1203)=1,"",IF('order-admin-units'!$I$1&lt;&gt;"y", "", IF(COUNTBLANK(K1203:L1203)&gt;0, 'order-admin-units'!$B$2+1, VLOOKUP(K1203&amp;"@"&amp;L1203, orderadmin, 2))))</f>
        <v/>
      </c>
      <c r="Z1203" s="147" t="str">
        <f t="shared" si="130"/>
        <v/>
      </c>
      <c r="AA1203" s="147" t="str">
        <f t="shared" si="131"/>
        <v/>
      </c>
      <c r="AB1203" s="147" t="str">
        <f t="shared" si="132"/>
        <v/>
      </c>
      <c r="AC1203" s="147" t="str">
        <f t="shared" si="128"/>
        <v/>
      </c>
      <c r="AD1203" s="11" t="str">
        <f t="shared" si="133"/>
        <v/>
      </c>
      <c r="AE1203" s="11" t="str">
        <f t="array" ref="AE1203">IF(COUNTBLANK(D1203)=1,"",IF(OR($H$2="y",$H$2="m"),IF(AA1203=AA1202,IF(OR(AB1203=$AB$4:$AB1202)=FALSE,AE1202&amp;C1203,AE1202),"("&amp;C1203)&amp;IF(AA1203=AA1204,IF(OR(AB1204=$AB$4:$AB1203)=FALSE,", ",""),") "),""))</f>
        <v/>
      </c>
      <c r="AF1203" s="11" t="str">
        <f t="array" ref="AF1203">IF((COUNTBLANK(D1203)=0)*OR($H$2="y",$H$2="m"),IFERROR(LEFT(C1203, FIND(" ",C1203)-1), C1203),"")</f>
        <v/>
      </c>
      <c r="AG1203" s="11" t="str">
        <f t="array" ref="AG1203">IF(COUNTBLANK(D1203)=1,"",IF(OR($H$2="y",$H$2="m"),IF(AA1203=AA1202,IF(OR(AC1203=$AC$4:$AC1202)=FALSE,AG1202&amp;AF1203,AG1202),"("&amp;AF1203)&amp;IF(AA1203=AA1204,IF(OR(AC1204=$AC$4:$AC1203)=FALSE,", ",""),") "),""))</f>
        <v/>
      </c>
      <c r="AH1203" s="10" t="str">
        <f>IF((COUNTBLANK(D1203)=1),"",IF(D1203=D1202,AH1202,"")&amp;IF(B1202&lt;&gt;B1203,((IF(COUNTBLANK(E1203)=1,$D$3&amp;"Non-type material: "&amp;$D$3,$D$3&amp;INDEX('type-categories'!$A$2:$B$100,MATCH(E1203,'type-categories'!$A$2:$A$100,0),2)&amp;$D$3))),"")&amp;(IF(K1203&lt;&gt;K1202,$C$2&amp;UPPER(K1203)&amp;$C$2&amp;$K$3&amp;" ",(IF(B1203&lt;&gt;B1202,$C$2&amp;UPPER(K1203)&amp;$C$2&amp;$K$3&amp;" ",""))))&amp;IF((AA1203&lt;&gt;AA1204)*($H$2="y"),AD1203&amp;AE1203,IF((AA1203&lt;&gt;AA1204)*($H$2="m"),AD1203&amp;AG1203,IF(($H$2&lt;&gt;"m")*($H$2&lt;&gt;"Y"),(IF(F1203=0,"",F1203&amp;" "&amp;$F$4&amp;" "))&amp;(IF(G1203=0,"",G1203&amp;" "&amp;$G$4&amp;" "))&amp;(IF(H1203=0,"",H1203&amp;" "&amp;H$4&amp;" "))&amp;(IF(I1203=0,"",I1203&amp;" "&amp;$I$4&amp;" "))&amp;(IF(J1203=0,"",J1203&amp;" "&amp;$J$4&amp;" ")),"")))&amp;"; "&amp;IF((B1203=B1202)*(AA1203=AA1202), "same collecting data; ", IF((B1203=B1202)*(Z1202=Z1203),"same locality; ",(IF(COUNTBLANK(L1203)=1,"",$D$2&amp;L1203&amp;$L$3&amp;" "&amp;$D$2))&amp;(IF(COUNTBLANK(M1203)=1,"",$E$2&amp;M1203&amp;$E$2&amp;", "))&amp;(IF(COUNTBLANK(N1203)=1,"",N1203&amp;"; "))&amp;(IF(COUNTBLANK(O1203)=1,"",O1203&amp;"; ")))&amp;(IF(COUNTBLANK(P1203)=1,"",P1203&amp;"; "))&amp;(IF(COUNTBLANK(Q1203)=1,"",Q1203&amp;"; "))&amp;(IF(COUNTBLANK(R1203)=1,"",R1203&amp;"m, "))&amp;IF((COUNTBLANK(S1203)=0)*(S1203&lt;&gt;S1202), S1203&amp;"; ","")&amp;(IF(COUNTBLANK(U1203)=1,"",U1203&amp;"; "))&amp;(IF(COUNTBLANK(T1203)=1,"",IF(COUNTBLANK(F$2)=1,T1203&amp;"; ",T1203&amp;" "&amp;F$2&amp;"; "))))&amp;(IF(COUNTBLANK(V1203)=1,"",V1203&amp;"; "))&amp;IF((COUNTBLANK(C1203)=1),"",C1203)&amp;IF((B1203=B1204)*(K1203=K1204)*(L1203=L1204)*(M1203=M1204),IF(($H$2&lt;&gt;"m")*($H$2&lt;&gt;"Y"), " • ", IF((ISNUMBER(FIND(")",AE1203))), " • ", "")),IF((B1203=B1204)*(K1203=K1204)," • ",". ")))</f>
        <v/>
      </c>
      <c r="AI1203" s="1"/>
    </row>
    <row r="1204" spans="1:35" x14ac:dyDescent="0.25">
      <c r="A1204" s="3" t="str">
        <f t="shared" si="129"/>
        <v/>
      </c>
      <c r="B1204" s="53" t="str">
        <f t="shared" si="127"/>
        <v/>
      </c>
      <c r="C1204" s="57"/>
      <c r="D1204" s="57"/>
      <c r="E1204" s="57"/>
      <c r="F1204" s="57"/>
      <c r="G1204" s="57"/>
      <c r="H1204" s="57"/>
      <c r="I1204" s="57"/>
      <c r="J1204" s="57"/>
      <c r="K1204" s="57"/>
      <c r="L1204" s="57"/>
      <c r="M1204" s="54"/>
      <c r="N1204" s="57"/>
      <c r="O1204" s="58"/>
      <c r="P1204" s="58"/>
      <c r="Q1204" s="58"/>
      <c r="R1204" s="58"/>
      <c r="S1204" s="54"/>
      <c r="T1204" s="57"/>
      <c r="U1204" s="57"/>
      <c r="V1204" s="57"/>
      <c r="W1204" s="57"/>
      <c r="X1204" s="147" t="str">
        <f>IF(COUNTBLANK(D1204)=1,"",IF('order-admin-units'!$I$1&lt;&gt;"y", "", IF(COUNTBLANK(K1204)=1, 'order-admin-units'!$B$1+1, VLOOKUP(K1204, ordercountry, 2))))</f>
        <v/>
      </c>
      <c r="Y1204" s="147" t="str">
        <f>IF(COUNTBLANK(D1204)=1,"",IF('order-admin-units'!$I$1&lt;&gt;"y", "", IF(COUNTBLANK(K1204:L1204)&gt;0, 'order-admin-units'!$B$2+1, VLOOKUP(K1204&amp;"@"&amp;L1204, orderadmin, 2))))</f>
        <v/>
      </c>
      <c r="Z1204" s="147" t="str">
        <f t="shared" si="130"/>
        <v/>
      </c>
      <c r="AA1204" s="147" t="str">
        <f t="shared" si="131"/>
        <v/>
      </c>
      <c r="AB1204" s="147" t="str">
        <f t="shared" si="132"/>
        <v/>
      </c>
      <c r="AC1204" s="147" t="str">
        <f t="shared" si="128"/>
        <v/>
      </c>
      <c r="AD1204" s="11" t="str">
        <f t="shared" si="133"/>
        <v/>
      </c>
      <c r="AE1204" s="11" t="str">
        <f t="array" ref="AE1204">IF(COUNTBLANK(D1204)=1,"",IF(OR($H$2="y",$H$2="m"),IF(AA1204=AA1203,IF(OR(AB1204=$AB$4:$AB1203)=FALSE,AE1203&amp;C1204,AE1203),"("&amp;C1204)&amp;IF(AA1204=AA1205,IF(OR(AB1205=$AB$4:$AB1204)=FALSE,", ",""),") "),""))</f>
        <v/>
      </c>
      <c r="AF1204" s="11" t="str">
        <f t="array" ref="AF1204">IF((COUNTBLANK(D1204)=0)*OR($H$2="y",$H$2="m"),IFERROR(LEFT(C1204, FIND(" ",C1204)-1), C1204),"")</f>
        <v/>
      </c>
      <c r="AG1204" s="11" t="str">
        <f t="array" ref="AG1204">IF(COUNTBLANK(D1204)=1,"",IF(OR($H$2="y",$H$2="m"),IF(AA1204=AA1203,IF(OR(AC1204=$AC$4:$AC1203)=FALSE,AG1203&amp;AF1204,AG1203),"("&amp;AF1204)&amp;IF(AA1204=AA1205,IF(OR(AC1205=$AC$4:$AC1204)=FALSE,", ",""),") "),""))</f>
        <v/>
      </c>
      <c r="AH1204" s="10" t="str">
        <f>IF((COUNTBLANK(D1204)=1),"",IF(D1204=D1203,AH1203,"")&amp;IF(B1203&lt;&gt;B1204,((IF(COUNTBLANK(E1204)=1,$D$3&amp;"Non-type material: "&amp;$D$3,$D$3&amp;INDEX('type-categories'!$A$2:$B$100,MATCH(E1204,'type-categories'!$A$2:$A$100,0),2)&amp;$D$3))),"")&amp;(IF(K1204&lt;&gt;K1203,$C$2&amp;UPPER(K1204)&amp;$C$2&amp;$K$3&amp;" ",(IF(B1204&lt;&gt;B1203,$C$2&amp;UPPER(K1204)&amp;$C$2&amp;$K$3&amp;" ",""))))&amp;IF((AA1204&lt;&gt;AA1205)*($H$2="y"),AD1204&amp;AE1204,IF((AA1204&lt;&gt;AA1205)*($H$2="m"),AD1204&amp;AG1204,IF(($H$2&lt;&gt;"m")*($H$2&lt;&gt;"Y"),(IF(F1204=0,"",F1204&amp;" "&amp;$F$4&amp;" "))&amp;(IF(G1204=0,"",G1204&amp;" "&amp;$G$4&amp;" "))&amp;(IF(H1204=0,"",H1204&amp;" "&amp;H$4&amp;" "))&amp;(IF(I1204=0,"",I1204&amp;" "&amp;$I$4&amp;" "))&amp;(IF(J1204=0,"",J1204&amp;" "&amp;$J$4&amp;" ")),"")))&amp;"; "&amp;IF((B1204=B1203)*(AA1204=AA1203), "same collecting data; ", IF((B1204=B1203)*(Z1203=Z1204),"same locality; ",(IF(COUNTBLANK(L1204)=1,"",$D$2&amp;L1204&amp;$L$3&amp;" "&amp;$D$2))&amp;(IF(COUNTBLANK(M1204)=1,"",$E$2&amp;M1204&amp;$E$2&amp;", "))&amp;(IF(COUNTBLANK(N1204)=1,"",N1204&amp;"; "))&amp;(IF(COUNTBLANK(O1204)=1,"",O1204&amp;"; ")))&amp;(IF(COUNTBLANK(P1204)=1,"",P1204&amp;"; "))&amp;(IF(COUNTBLANK(Q1204)=1,"",Q1204&amp;"; "))&amp;(IF(COUNTBLANK(R1204)=1,"",R1204&amp;"m, "))&amp;IF((COUNTBLANK(S1204)=0)*(S1204&lt;&gt;S1203), S1204&amp;"; ","")&amp;(IF(COUNTBLANK(U1204)=1,"",U1204&amp;"; "))&amp;(IF(COUNTBLANK(T1204)=1,"",IF(COUNTBLANK(F$2)=1,T1204&amp;"; ",T1204&amp;" "&amp;F$2&amp;"; "))))&amp;(IF(COUNTBLANK(V1204)=1,"",V1204&amp;"; "))&amp;IF((COUNTBLANK(C1204)=1),"",C1204)&amp;IF((B1204=B1205)*(K1204=K1205)*(L1204=L1205)*(M1204=M1205),IF(($H$2&lt;&gt;"m")*($H$2&lt;&gt;"Y"), " • ", IF((ISNUMBER(FIND(")",AE1204))), " • ", "")),IF((B1204=B1205)*(K1204=K1205)," • ",". ")))</f>
        <v/>
      </c>
      <c r="AI1204" s="1"/>
    </row>
    <row r="1205" spans="1:35" x14ac:dyDescent="0.25">
      <c r="A1205" s="3" t="str">
        <f t="shared" si="129"/>
        <v/>
      </c>
      <c r="B1205" s="53" t="str">
        <f t="shared" si="127"/>
        <v/>
      </c>
      <c r="C1205" s="57"/>
      <c r="D1205" s="57"/>
      <c r="E1205" s="57"/>
      <c r="F1205" s="57"/>
      <c r="G1205" s="57"/>
      <c r="H1205" s="57"/>
      <c r="I1205" s="57"/>
      <c r="J1205" s="57"/>
      <c r="K1205" s="57"/>
      <c r="L1205" s="57"/>
      <c r="M1205" s="54"/>
      <c r="N1205" s="57"/>
      <c r="O1205" s="58"/>
      <c r="P1205" s="58"/>
      <c r="Q1205" s="58"/>
      <c r="R1205" s="58"/>
      <c r="S1205" s="54"/>
      <c r="T1205" s="57"/>
      <c r="U1205" s="57"/>
      <c r="V1205" s="57"/>
      <c r="W1205" s="57"/>
      <c r="X1205" s="147" t="str">
        <f>IF(COUNTBLANK(D1205)=1,"",IF('order-admin-units'!$I$1&lt;&gt;"y", "", IF(COUNTBLANK(K1205)=1, 'order-admin-units'!$B$1+1, VLOOKUP(K1205, ordercountry, 2))))</f>
        <v/>
      </c>
      <c r="Y1205" s="147" t="str">
        <f>IF(COUNTBLANK(D1205)=1,"",IF('order-admin-units'!$I$1&lt;&gt;"y", "", IF(COUNTBLANK(K1205:L1205)&gt;0, 'order-admin-units'!$B$2+1, VLOOKUP(K1205&amp;"@"&amp;L1205, orderadmin, 2))))</f>
        <v/>
      </c>
      <c r="Z1205" s="147" t="str">
        <f t="shared" si="130"/>
        <v/>
      </c>
      <c r="AA1205" s="147" t="str">
        <f t="shared" si="131"/>
        <v/>
      </c>
      <c r="AB1205" s="147" t="str">
        <f t="shared" si="132"/>
        <v/>
      </c>
      <c r="AC1205" s="147" t="str">
        <f t="shared" si="128"/>
        <v/>
      </c>
      <c r="AD1205" s="11" t="str">
        <f t="shared" si="133"/>
        <v/>
      </c>
      <c r="AE1205" s="11" t="str">
        <f t="array" ref="AE1205">IF(COUNTBLANK(D1205)=1,"",IF(OR($H$2="y",$H$2="m"),IF(AA1205=AA1204,IF(OR(AB1205=$AB$4:$AB1204)=FALSE,AE1204&amp;C1205,AE1204),"("&amp;C1205)&amp;IF(AA1205=AA1206,IF(OR(AB1206=$AB$4:$AB1205)=FALSE,", ",""),") "),""))</f>
        <v/>
      </c>
      <c r="AF1205" s="11" t="str">
        <f t="array" ref="AF1205">IF((COUNTBLANK(D1205)=0)*OR($H$2="y",$H$2="m"),IFERROR(LEFT(C1205, FIND(" ",C1205)-1), C1205),"")</f>
        <v/>
      </c>
      <c r="AG1205" s="11" t="str">
        <f t="array" ref="AG1205">IF(COUNTBLANK(D1205)=1,"",IF(OR($H$2="y",$H$2="m"),IF(AA1205=AA1204,IF(OR(AC1205=$AC$4:$AC1204)=FALSE,AG1204&amp;AF1205,AG1204),"("&amp;AF1205)&amp;IF(AA1205=AA1206,IF(OR(AC1206=$AC$4:$AC1205)=FALSE,", ",""),") "),""))</f>
        <v/>
      </c>
      <c r="AH1205" s="10" t="str">
        <f>IF((COUNTBLANK(D1205)=1),"",IF(D1205=D1204,AH1204,"")&amp;IF(B1204&lt;&gt;B1205,((IF(COUNTBLANK(E1205)=1,$D$3&amp;"Non-type material: "&amp;$D$3,$D$3&amp;INDEX('type-categories'!$A$2:$B$100,MATCH(E1205,'type-categories'!$A$2:$A$100,0),2)&amp;$D$3))),"")&amp;(IF(K1205&lt;&gt;K1204,$C$2&amp;UPPER(K1205)&amp;$C$2&amp;$K$3&amp;" ",(IF(B1205&lt;&gt;B1204,$C$2&amp;UPPER(K1205)&amp;$C$2&amp;$K$3&amp;" ",""))))&amp;IF((AA1205&lt;&gt;AA1206)*($H$2="y"),AD1205&amp;AE1205,IF((AA1205&lt;&gt;AA1206)*($H$2="m"),AD1205&amp;AG1205,IF(($H$2&lt;&gt;"m")*($H$2&lt;&gt;"Y"),(IF(F1205=0,"",F1205&amp;" "&amp;$F$4&amp;" "))&amp;(IF(G1205=0,"",G1205&amp;" "&amp;$G$4&amp;" "))&amp;(IF(H1205=0,"",H1205&amp;" "&amp;H$4&amp;" "))&amp;(IF(I1205=0,"",I1205&amp;" "&amp;$I$4&amp;" "))&amp;(IF(J1205=0,"",J1205&amp;" "&amp;$J$4&amp;" ")),"")))&amp;"; "&amp;IF((B1205=B1204)*(AA1205=AA1204), "same collecting data; ", IF((B1205=B1204)*(Z1204=Z1205),"same locality; ",(IF(COUNTBLANK(L1205)=1,"",$D$2&amp;L1205&amp;$L$3&amp;" "&amp;$D$2))&amp;(IF(COUNTBLANK(M1205)=1,"",$E$2&amp;M1205&amp;$E$2&amp;", "))&amp;(IF(COUNTBLANK(N1205)=1,"",N1205&amp;"; "))&amp;(IF(COUNTBLANK(O1205)=1,"",O1205&amp;"; ")))&amp;(IF(COUNTBLANK(P1205)=1,"",P1205&amp;"; "))&amp;(IF(COUNTBLANK(Q1205)=1,"",Q1205&amp;"; "))&amp;(IF(COUNTBLANK(R1205)=1,"",R1205&amp;"m, "))&amp;IF((COUNTBLANK(S1205)=0)*(S1205&lt;&gt;S1204), S1205&amp;"; ","")&amp;(IF(COUNTBLANK(U1205)=1,"",U1205&amp;"; "))&amp;(IF(COUNTBLANK(T1205)=1,"",IF(COUNTBLANK(F$2)=1,T1205&amp;"; ",T1205&amp;" "&amp;F$2&amp;"; "))))&amp;(IF(COUNTBLANK(V1205)=1,"",V1205&amp;"; "))&amp;IF((COUNTBLANK(C1205)=1),"",C1205)&amp;IF((B1205=B1206)*(K1205=K1206)*(L1205=L1206)*(M1205=M1206),IF(($H$2&lt;&gt;"m")*($H$2&lt;&gt;"Y"), " • ", IF((ISNUMBER(FIND(")",AE1205))), " • ", "")),IF((B1205=B1206)*(K1205=K1206)," • ",". ")))</f>
        <v/>
      </c>
      <c r="AI1205" s="1"/>
    </row>
    <row r="1206" spans="1:35" x14ac:dyDescent="0.25">
      <c r="A1206" s="3" t="str">
        <f t="shared" si="129"/>
        <v/>
      </c>
      <c r="B1206" s="53" t="str">
        <f t="shared" si="127"/>
        <v/>
      </c>
      <c r="C1206" s="57"/>
      <c r="D1206" s="57"/>
      <c r="E1206" s="57"/>
      <c r="F1206" s="57"/>
      <c r="G1206" s="57"/>
      <c r="H1206" s="57"/>
      <c r="I1206" s="57"/>
      <c r="J1206" s="57"/>
      <c r="K1206" s="57"/>
      <c r="L1206" s="57"/>
      <c r="M1206" s="54"/>
      <c r="N1206" s="57"/>
      <c r="O1206" s="58"/>
      <c r="P1206" s="58"/>
      <c r="Q1206" s="58"/>
      <c r="R1206" s="58"/>
      <c r="S1206" s="54"/>
      <c r="T1206" s="57"/>
      <c r="U1206" s="57"/>
      <c r="V1206" s="57"/>
      <c r="W1206" s="57"/>
      <c r="X1206" s="147" t="str">
        <f>IF(COUNTBLANK(D1206)=1,"",IF('order-admin-units'!$I$1&lt;&gt;"y", "", IF(COUNTBLANK(K1206)=1, 'order-admin-units'!$B$1+1, VLOOKUP(K1206, ordercountry, 2))))</f>
        <v/>
      </c>
      <c r="Y1206" s="147" t="str">
        <f>IF(COUNTBLANK(D1206)=1,"",IF('order-admin-units'!$I$1&lt;&gt;"y", "", IF(COUNTBLANK(K1206:L1206)&gt;0, 'order-admin-units'!$B$2+1, VLOOKUP(K1206&amp;"@"&amp;L1206, orderadmin, 2))))</f>
        <v/>
      </c>
      <c r="Z1206" s="147" t="str">
        <f t="shared" si="130"/>
        <v/>
      </c>
      <c r="AA1206" s="147" t="str">
        <f t="shared" si="131"/>
        <v/>
      </c>
      <c r="AB1206" s="147" t="str">
        <f t="shared" si="132"/>
        <v/>
      </c>
      <c r="AC1206" s="147" t="str">
        <f t="shared" si="128"/>
        <v/>
      </c>
      <c r="AD1206" s="11" t="str">
        <f t="shared" si="133"/>
        <v/>
      </c>
      <c r="AE1206" s="11" t="str">
        <f t="array" ref="AE1206">IF(COUNTBLANK(D1206)=1,"",IF(OR($H$2="y",$H$2="m"),IF(AA1206=AA1205,IF(OR(AB1206=$AB$4:$AB1205)=FALSE,AE1205&amp;C1206,AE1205),"("&amp;C1206)&amp;IF(AA1206=AA1207,IF(OR(AB1207=$AB$4:$AB1206)=FALSE,", ",""),") "),""))</f>
        <v/>
      </c>
      <c r="AF1206" s="11" t="str">
        <f t="array" ref="AF1206">IF((COUNTBLANK(D1206)=0)*OR($H$2="y",$H$2="m"),IFERROR(LEFT(C1206, FIND(" ",C1206)-1), C1206),"")</f>
        <v/>
      </c>
      <c r="AG1206" s="11" t="str">
        <f t="array" ref="AG1206">IF(COUNTBLANK(D1206)=1,"",IF(OR($H$2="y",$H$2="m"),IF(AA1206=AA1205,IF(OR(AC1206=$AC$4:$AC1205)=FALSE,AG1205&amp;AF1206,AG1205),"("&amp;AF1206)&amp;IF(AA1206=AA1207,IF(OR(AC1207=$AC$4:$AC1206)=FALSE,", ",""),") "),""))</f>
        <v/>
      </c>
      <c r="AH1206" s="10" t="str">
        <f>IF((COUNTBLANK(D1206)=1),"",IF(D1206=D1205,AH1205,"")&amp;IF(B1205&lt;&gt;B1206,((IF(COUNTBLANK(E1206)=1,$D$3&amp;"Non-type material: "&amp;$D$3,$D$3&amp;INDEX('type-categories'!$A$2:$B$100,MATCH(E1206,'type-categories'!$A$2:$A$100,0),2)&amp;$D$3))),"")&amp;(IF(K1206&lt;&gt;K1205,$C$2&amp;UPPER(K1206)&amp;$C$2&amp;$K$3&amp;" ",(IF(B1206&lt;&gt;B1205,$C$2&amp;UPPER(K1206)&amp;$C$2&amp;$K$3&amp;" ",""))))&amp;IF((AA1206&lt;&gt;AA1207)*($H$2="y"),AD1206&amp;AE1206,IF((AA1206&lt;&gt;AA1207)*($H$2="m"),AD1206&amp;AG1206,IF(($H$2&lt;&gt;"m")*($H$2&lt;&gt;"Y"),(IF(F1206=0,"",F1206&amp;" "&amp;$F$4&amp;" "))&amp;(IF(G1206=0,"",G1206&amp;" "&amp;$G$4&amp;" "))&amp;(IF(H1206=0,"",H1206&amp;" "&amp;H$4&amp;" "))&amp;(IF(I1206=0,"",I1206&amp;" "&amp;$I$4&amp;" "))&amp;(IF(J1206=0,"",J1206&amp;" "&amp;$J$4&amp;" ")),"")))&amp;"; "&amp;IF((B1206=B1205)*(AA1206=AA1205), "same collecting data; ", IF((B1206=B1205)*(Z1205=Z1206),"same locality; ",(IF(COUNTBLANK(L1206)=1,"",$D$2&amp;L1206&amp;$L$3&amp;" "&amp;$D$2))&amp;(IF(COUNTBLANK(M1206)=1,"",$E$2&amp;M1206&amp;$E$2&amp;", "))&amp;(IF(COUNTBLANK(N1206)=1,"",N1206&amp;"; "))&amp;(IF(COUNTBLANK(O1206)=1,"",O1206&amp;"; ")))&amp;(IF(COUNTBLANK(P1206)=1,"",P1206&amp;"; "))&amp;(IF(COUNTBLANK(Q1206)=1,"",Q1206&amp;"; "))&amp;(IF(COUNTBLANK(R1206)=1,"",R1206&amp;"m, "))&amp;IF((COUNTBLANK(S1206)=0)*(S1206&lt;&gt;S1205), S1206&amp;"; ","")&amp;(IF(COUNTBLANK(U1206)=1,"",U1206&amp;"; "))&amp;(IF(COUNTBLANK(T1206)=1,"",IF(COUNTBLANK(F$2)=1,T1206&amp;"; ",T1206&amp;" "&amp;F$2&amp;"; "))))&amp;(IF(COUNTBLANK(V1206)=1,"",V1206&amp;"; "))&amp;IF((COUNTBLANK(C1206)=1),"",C1206)&amp;IF((B1206=B1207)*(K1206=K1207)*(L1206=L1207)*(M1206=M1207),IF(($H$2&lt;&gt;"m")*($H$2&lt;&gt;"Y"), " • ", IF((ISNUMBER(FIND(")",AE1206))), " • ", "")),IF((B1206=B1207)*(K1206=K1207)," • ",". ")))</f>
        <v/>
      </c>
      <c r="AI1206" s="1"/>
    </row>
    <row r="1207" spans="1:35" x14ac:dyDescent="0.25">
      <c r="A1207" s="3" t="str">
        <f t="shared" si="129"/>
        <v/>
      </c>
      <c r="B1207" s="53" t="str">
        <f t="shared" si="127"/>
        <v/>
      </c>
      <c r="C1207" s="57"/>
      <c r="D1207" s="57"/>
      <c r="E1207" s="57"/>
      <c r="F1207" s="57"/>
      <c r="G1207" s="57"/>
      <c r="H1207" s="57"/>
      <c r="I1207" s="57"/>
      <c r="J1207" s="57"/>
      <c r="K1207" s="57"/>
      <c r="L1207" s="57"/>
      <c r="M1207" s="54"/>
      <c r="N1207" s="57"/>
      <c r="O1207" s="58"/>
      <c r="P1207" s="58"/>
      <c r="Q1207" s="58"/>
      <c r="R1207" s="58"/>
      <c r="S1207" s="54"/>
      <c r="T1207" s="57"/>
      <c r="U1207" s="57"/>
      <c r="V1207" s="57"/>
      <c r="W1207" s="57"/>
      <c r="X1207" s="147" t="str">
        <f>IF(COUNTBLANK(D1207)=1,"",IF('order-admin-units'!$I$1&lt;&gt;"y", "", IF(COUNTBLANK(K1207)=1, 'order-admin-units'!$B$1+1, VLOOKUP(K1207, ordercountry, 2))))</f>
        <v/>
      </c>
      <c r="Y1207" s="147" t="str">
        <f>IF(COUNTBLANK(D1207)=1,"",IF('order-admin-units'!$I$1&lt;&gt;"y", "", IF(COUNTBLANK(K1207:L1207)&gt;0, 'order-admin-units'!$B$2+1, VLOOKUP(K1207&amp;"@"&amp;L1207, orderadmin, 2))))</f>
        <v/>
      </c>
      <c r="Z1207" s="147" t="str">
        <f t="shared" si="130"/>
        <v/>
      </c>
      <c r="AA1207" s="147" t="str">
        <f t="shared" si="131"/>
        <v/>
      </c>
      <c r="AB1207" s="147" t="str">
        <f t="shared" si="132"/>
        <v/>
      </c>
      <c r="AC1207" s="147" t="str">
        <f t="shared" si="128"/>
        <v/>
      </c>
      <c r="AD1207" s="11" t="str">
        <f t="shared" si="133"/>
        <v/>
      </c>
      <c r="AE1207" s="11" t="str">
        <f t="array" ref="AE1207">IF(COUNTBLANK(D1207)=1,"",IF(OR($H$2="y",$H$2="m"),IF(AA1207=AA1206,IF(OR(AB1207=$AB$4:$AB1206)=FALSE,AE1206&amp;C1207,AE1206),"("&amp;C1207)&amp;IF(AA1207=AA1208,IF(OR(AB1208=$AB$4:$AB1207)=FALSE,", ",""),") "),""))</f>
        <v/>
      </c>
      <c r="AF1207" s="11" t="str">
        <f t="array" ref="AF1207">IF((COUNTBLANK(D1207)=0)*OR($H$2="y",$H$2="m"),IFERROR(LEFT(C1207, FIND(" ",C1207)-1), C1207),"")</f>
        <v/>
      </c>
      <c r="AG1207" s="11" t="str">
        <f t="array" ref="AG1207">IF(COUNTBLANK(D1207)=1,"",IF(OR($H$2="y",$H$2="m"),IF(AA1207=AA1206,IF(OR(AC1207=$AC$4:$AC1206)=FALSE,AG1206&amp;AF1207,AG1206),"("&amp;AF1207)&amp;IF(AA1207=AA1208,IF(OR(AC1208=$AC$4:$AC1207)=FALSE,", ",""),") "),""))</f>
        <v/>
      </c>
      <c r="AH1207" s="10" t="str">
        <f>IF((COUNTBLANK(D1207)=1),"",IF(D1207=D1206,AH1206,"")&amp;IF(B1206&lt;&gt;B1207,((IF(COUNTBLANK(E1207)=1,$D$3&amp;"Non-type material: "&amp;$D$3,$D$3&amp;INDEX('type-categories'!$A$2:$B$100,MATCH(E1207,'type-categories'!$A$2:$A$100,0),2)&amp;$D$3))),"")&amp;(IF(K1207&lt;&gt;K1206,$C$2&amp;UPPER(K1207)&amp;$C$2&amp;$K$3&amp;" ",(IF(B1207&lt;&gt;B1206,$C$2&amp;UPPER(K1207)&amp;$C$2&amp;$K$3&amp;" ",""))))&amp;IF((AA1207&lt;&gt;AA1208)*($H$2="y"),AD1207&amp;AE1207,IF((AA1207&lt;&gt;AA1208)*($H$2="m"),AD1207&amp;AG1207,IF(($H$2&lt;&gt;"m")*($H$2&lt;&gt;"Y"),(IF(F1207=0,"",F1207&amp;" "&amp;$F$4&amp;" "))&amp;(IF(G1207=0,"",G1207&amp;" "&amp;$G$4&amp;" "))&amp;(IF(H1207=0,"",H1207&amp;" "&amp;H$4&amp;" "))&amp;(IF(I1207=0,"",I1207&amp;" "&amp;$I$4&amp;" "))&amp;(IF(J1207=0,"",J1207&amp;" "&amp;$J$4&amp;" ")),"")))&amp;"; "&amp;IF((B1207=B1206)*(AA1207=AA1206), "same collecting data; ", IF((B1207=B1206)*(Z1206=Z1207),"same locality; ",(IF(COUNTBLANK(L1207)=1,"",$D$2&amp;L1207&amp;$L$3&amp;" "&amp;$D$2))&amp;(IF(COUNTBLANK(M1207)=1,"",$E$2&amp;M1207&amp;$E$2&amp;", "))&amp;(IF(COUNTBLANK(N1207)=1,"",N1207&amp;"; "))&amp;(IF(COUNTBLANK(O1207)=1,"",O1207&amp;"; ")))&amp;(IF(COUNTBLANK(P1207)=1,"",P1207&amp;"; "))&amp;(IF(COUNTBLANK(Q1207)=1,"",Q1207&amp;"; "))&amp;(IF(COUNTBLANK(R1207)=1,"",R1207&amp;"m, "))&amp;IF((COUNTBLANK(S1207)=0)*(S1207&lt;&gt;S1206), S1207&amp;"; ","")&amp;(IF(COUNTBLANK(U1207)=1,"",U1207&amp;"; "))&amp;(IF(COUNTBLANK(T1207)=1,"",IF(COUNTBLANK(F$2)=1,T1207&amp;"; ",T1207&amp;" "&amp;F$2&amp;"; "))))&amp;(IF(COUNTBLANK(V1207)=1,"",V1207&amp;"; "))&amp;IF((COUNTBLANK(C1207)=1),"",C1207)&amp;IF((B1207=B1208)*(K1207=K1208)*(L1207=L1208)*(M1207=M1208),IF(($H$2&lt;&gt;"m")*($H$2&lt;&gt;"Y"), " • ", IF((ISNUMBER(FIND(")",AE1207))), " • ", "")),IF((B1207=B1208)*(K1207=K1208)," • ",". ")))</f>
        <v/>
      </c>
      <c r="AI1207" s="1"/>
    </row>
    <row r="1208" spans="1:35" x14ac:dyDescent="0.25">
      <c r="A1208" s="3" t="str">
        <f t="shared" si="129"/>
        <v/>
      </c>
      <c r="B1208" s="53" t="str">
        <f t="shared" si="127"/>
        <v/>
      </c>
      <c r="C1208" s="57"/>
      <c r="D1208" s="57"/>
      <c r="E1208" s="57"/>
      <c r="F1208" s="57"/>
      <c r="G1208" s="57"/>
      <c r="H1208" s="57"/>
      <c r="I1208" s="57"/>
      <c r="J1208" s="57"/>
      <c r="K1208" s="57"/>
      <c r="L1208" s="57"/>
      <c r="M1208" s="54"/>
      <c r="N1208" s="57"/>
      <c r="O1208" s="58"/>
      <c r="P1208" s="58"/>
      <c r="Q1208" s="58"/>
      <c r="R1208" s="58"/>
      <c r="S1208" s="54"/>
      <c r="T1208" s="57"/>
      <c r="U1208" s="57"/>
      <c r="V1208" s="57"/>
      <c r="W1208" s="57"/>
      <c r="X1208" s="147" t="str">
        <f>IF(COUNTBLANK(D1208)=1,"",IF('order-admin-units'!$I$1&lt;&gt;"y", "", IF(COUNTBLANK(K1208)=1, 'order-admin-units'!$B$1+1, VLOOKUP(K1208, ordercountry, 2))))</f>
        <v/>
      </c>
      <c r="Y1208" s="147" t="str">
        <f>IF(COUNTBLANK(D1208)=1,"",IF('order-admin-units'!$I$1&lt;&gt;"y", "", IF(COUNTBLANK(K1208:L1208)&gt;0, 'order-admin-units'!$B$2+1, VLOOKUP(K1208&amp;"@"&amp;L1208, orderadmin, 2))))</f>
        <v/>
      </c>
      <c r="Z1208" s="147" t="str">
        <f t="shared" si="130"/>
        <v/>
      </c>
      <c r="AA1208" s="147" t="str">
        <f t="shared" si="131"/>
        <v/>
      </c>
      <c r="AB1208" s="147" t="str">
        <f t="shared" si="132"/>
        <v/>
      </c>
      <c r="AC1208" s="147" t="str">
        <f t="shared" si="128"/>
        <v/>
      </c>
      <c r="AD1208" s="11" t="str">
        <f t="shared" si="133"/>
        <v/>
      </c>
      <c r="AE1208" s="11" t="str">
        <f t="array" ref="AE1208">IF(COUNTBLANK(D1208)=1,"",IF(OR($H$2="y",$H$2="m"),IF(AA1208=AA1207,IF(OR(AB1208=$AB$4:$AB1207)=FALSE,AE1207&amp;C1208,AE1207),"("&amp;C1208)&amp;IF(AA1208=AA1209,IF(OR(AB1209=$AB$4:$AB1208)=FALSE,", ",""),") "),""))</f>
        <v/>
      </c>
      <c r="AF1208" s="11" t="str">
        <f t="array" ref="AF1208">IF((COUNTBLANK(D1208)=0)*OR($H$2="y",$H$2="m"),IFERROR(LEFT(C1208, FIND(" ",C1208)-1), C1208),"")</f>
        <v/>
      </c>
      <c r="AG1208" s="11" t="str">
        <f t="array" ref="AG1208">IF(COUNTBLANK(D1208)=1,"",IF(OR($H$2="y",$H$2="m"),IF(AA1208=AA1207,IF(OR(AC1208=$AC$4:$AC1207)=FALSE,AG1207&amp;AF1208,AG1207),"("&amp;AF1208)&amp;IF(AA1208=AA1209,IF(OR(AC1209=$AC$4:$AC1208)=FALSE,", ",""),") "),""))</f>
        <v/>
      </c>
      <c r="AH1208" s="10" t="str">
        <f>IF((COUNTBLANK(D1208)=1),"",IF(D1208=D1207,AH1207,"")&amp;IF(B1207&lt;&gt;B1208,((IF(COUNTBLANK(E1208)=1,$D$3&amp;"Non-type material: "&amp;$D$3,$D$3&amp;INDEX('type-categories'!$A$2:$B$100,MATCH(E1208,'type-categories'!$A$2:$A$100,0),2)&amp;$D$3))),"")&amp;(IF(K1208&lt;&gt;K1207,$C$2&amp;UPPER(K1208)&amp;$C$2&amp;$K$3&amp;" ",(IF(B1208&lt;&gt;B1207,$C$2&amp;UPPER(K1208)&amp;$C$2&amp;$K$3&amp;" ",""))))&amp;IF((AA1208&lt;&gt;AA1209)*($H$2="y"),AD1208&amp;AE1208,IF((AA1208&lt;&gt;AA1209)*($H$2="m"),AD1208&amp;AG1208,IF(($H$2&lt;&gt;"m")*($H$2&lt;&gt;"Y"),(IF(F1208=0,"",F1208&amp;" "&amp;$F$4&amp;" "))&amp;(IF(G1208=0,"",G1208&amp;" "&amp;$G$4&amp;" "))&amp;(IF(H1208=0,"",H1208&amp;" "&amp;H$4&amp;" "))&amp;(IF(I1208=0,"",I1208&amp;" "&amp;$I$4&amp;" "))&amp;(IF(J1208=0,"",J1208&amp;" "&amp;$J$4&amp;" ")),"")))&amp;"; "&amp;IF((B1208=B1207)*(AA1208=AA1207), "same collecting data; ", IF((B1208=B1207)*(Z1207=Z1208),"same locality; ",(IF(COUNTBLANK(L1208)=1,"",$D$2&amp;L1208&amp;$L$3&amp;" "&amp;$D$2))&amp;(IF(COUNTBLANK(M1208)=1,"",$E$2&amp;M1208&amp;$E$2&amp;", "))&amp;(IF(COUNTBLANK(N1208)=1,"",N1208&amp;"; "))&amp;(IF(COUNTBLANK(O1208)=1,"",O1208&amp;"; ")))&amp;(IF(COUNTBLANK(P1208)=1,"",P1208&amp;"; "))&amp;(IF(COUNTBLANK(Q1208)=1,"",Q1208&amp;"; "))&amp;(IF(COUNTBLANK(R1208)=1,"",R1208&amp;"m, "))&amp;IF((COUNTBLANK(S1208)=0)*(S1208&lt;&gt;S1207), S1208&amp;"; ","")&amp;(IF(COUNTBLANK(U1208)=1,"",U1208&amp;"; "))&amp;(IF(COUNTBLANK(T1208)=1,"",IF(COUNTBLANK(F$2)=1,T1208&amp;"; ",T1208&amp;" "&amp;F$2&amp;"; "))))&amp;(IF(COUNTBLANK(V1208)=1,"",V1208&amp;"; "))&amp;IF((COUNTBLANK(C1208)=1),"",C1208)&amp;IF((B1208=B1209)*(K1208=K1209)*(L1208=L1209)*(M1208=M1209),IF(($H$2&lt;&gt;"m")*($H$2&lt;&gt;"Y"), " • ", IF((ISNUMBER(FIND(")",AE1208))), " • ", "")),IF((B1208=B1209)*(K1208=K1209)," • ",". ")))</f>
        <v/>
      </c>
      <c r="AI1208" s="1"/>
    </row>
    <row r="1209" spans="1:35" x14ac:dyDescent="0.25">
      <c r="A1209" s="3" t="str">
        <f t="shared" si="129"/>
        <v/>
      </c>
      <c r="B1209" s="53" t="str">
        <f t="shared" si="127"/>
        <v/>
      </c>
      <c r="C1209" s="57"/>
      <c r="D1209" s="57"/>
      <c r="E1209" s="57"/>
      <c r="F1209" s="57"/>
      <c r="G1209" s="57"/>
      <c r="H1209" s="57"/>
      <c r="I1209" s="57"/>
      <c r="J1209" s="57"/>
      <c r="K1209" s="57"/>
      <c r="L1209" s="57"/>
      <c r="M1209" s="54"/>
      <c r="N1209" s="57"/>
      <c r="O1209" s="58"/>
      <c r="P1209" s="58"/>
      <c r="Q1209" s="58"/>
      <c r="R1209" s="58"/>
      <c r="S1209" s="54"/>
      <c r="T1209" s="57"/>
      <c r="U1209" s="57"/>
      <c r="V1209" s="57"/>
      <c r="W1209" s="57"/>
      <c r="X1209" s="147" t="str">
        <f>IF(COUNTBLANK(D1209)=1,"",IF('order-admin-units'!$I$1&lt;&gt;"y", "", IF(COUNTBLANK(K1209)=1, 'order-admin-units'!$B$1+1, VLOOKUP(K1209, ordercountry, 2))))</f>
        <v/>
      </c>
      <c r="Y1209" s="147" t="str">
        <f>IF(COUNTBLANK(D1209)=1,"",IF('order-admin-units'!$I$1&lt;&gt;"y", "", IF(COUNTBLANK(K1209:L1209)&gt;0, 'order-admin-units'!$B$2+1, VLOOKUP(K1209&amp;"@"&amp;L1209, orderadmin, 2))))</f>
        <v/>
      </c>
      <c r="Z1209" s="147" t="str">
        <f t="shared" si="130"/>
        <v/>
      </c>
      <c r="AA1209" s="147" t="str">
        <f t="shared" si="131"/>
        <v/>
      </c>
      <c r="AB1209" s="147" t="str">
        <f t="shared" si="132"/>
        <v/>
      </c>
      <c r="AC1209" s="147" t="str">
        <f t="shared" si="128"/>
        <v/>
      </c>
      <c r="AD1209" s="11" t="str">
        <f t="shared" si="133"/>
        <v/>
      </c>
      <c r="AE1209" s="11" t="str">
        <f t="array" ref="AE1209">IF(COUNTBLANK(D1209)=1,"",IF(OR($H$2="y",$H$2="m"),IF(AA1209=AA1208,IF(OR(AB1209=$AB$4:$AB1208)=FALSE,AE1208&amp;C1209,AE1208),"("&amp;C1209)&amp;IF(AA1209=AA1210,IF(OR(AB1210=$AB$4:$AB1209)=FALSE,", ",""),") "),""))</f>
        <v/>
      </c>
      <c r="AF1209" s="11" t="str">
        <f t="array" ref="AF1209">IF((COUNTBLANK(D1209)=0)*OR($H$2="y",$H$2="m"),IFERROR(LEFT(C1209, FIND(" ",C1209)-1), C1209),"")</f>
        <v/>
      </c>
      <c r="AG1209" s="11" t="str">
        <f t="array" ref="AG1209">IF(COUNTBLANK(D1209)=1,"",IF(OR($H$2="y",$H$2="m"),IF(AA1209=AA1208,IF(OR(AC1209=$AC$4:$AC1208)=FALSE,AG1208&amp;AF1209,AG1208),"("&amp;AF1209)&amp;IF(AA1209=AA1210,IF(OR(AC1210=$AC$4:$AC1209)=FALSE,", ",""),") "),""))</f>
        <v/>
      </c>
      <c r="AH1209" s="10" t="str">
        <f>IF((COUNTBLANK(D1209)=1),"",IF(D1209=D1208,AH1208,"")&amp;IF(B1208&lt;&gt;B1209,((IF(COUNTBLANK(E1209)=1,$D$3&amp;"Non-type material: "&amp;$D$3,$D$3&amp;INDEX('type-categories'!$A$2:$B$100,MATCH(E1209,'type-categories'!$A$2:$A$100,0),2)&amp;$D$3))),"")&amp;(IF(K1209&lt;&gt;K1208,$C$2&amp;UPPER(K1209)&amp;$C$2&amp;$K$3&amp;" ",(IF(B1209&lt;&gt;B1208,$C$2&amp;UPPER(K1209)&amp;$C$2&amp;$K$3&amp;" ",""))))&amp;IF((AA1209&lt;&gt;AA1210)*($H$2="y"),AD1209&amp;AE1209,IF((AA1209&lt;&gt;AA1210)*($H$2="m"),AD1209&amp;AG1209,IF(($H$2&lt;&gt;"m")*($H$2&lt;&gt;"Y"),(IF(F1209=0,"",F1209&amp;" "&amp;$F$4&amp;" "))&amp;(IF(G1209=0,"",G1209&amp;" "&amp;$G$4&amp;" "))&amp;(IF(H1209=0,"",H1209&amp;" "&amp;H$4&amp;" "))&amp;(IF(I1209=0,"",I1209&amp;" "&amp;$I$4&amp;" "))&amp;(IF(J1209=0,"",J1209&amp;" "&amp;$J$4&amp;" ")),"")))&amp;"; "&amp;IF((B1209=B1208)*(AA1209=AA1208), "same collecting data; ", IF((B1209=B1208)*(Z1208=Z1209),"same locality; ",(IF(COUNTBLANK(L1209)=1,"",$D$2&amp;L1209&amp;$L$3&amp;" "&amp;$D$2))&amp;(IF(COUNTBLANK(M1209)=1,"",$E$2&amp;M1209&amp;$E$2&amp;", "))&amp;(IF(COUNTBLANK(N1209)=1,"",N1209&amp;"; "))&amp;(IF(COUNTBLANK(O1209)=1,"",O1209&amp;"; ")))&amp;(IF(COUNTBLANK(P1209)=1,"",P1209&amp;"; "))&amp;(IF(COUNTBLANK(Q1209)=1,"",Q1209&amp;"; "))&amp;(IF(COUNTBLANK(R1209)=1,"",R1209&amp;"m, "))&amp;IF((COUNTBLANK(S1209)=0)*(S1209&lt;&gt;S1208), S1209&amp;"; ","")&amp;(IF(COUNTBLANK(U1209)=1,"",U1209&amp;"; "))&amp;(IF(COUNTBLANK(T1209)=1,"",IF(COUNTBLANK(F$2)=1,T1209&amp;"; ",T1209&amp;" "&amp;F$2&amp;"; "))))&amp;(IF(COUNTBLANK(V1209)=1,"",V1209&amp;"; "))&amp;IF((COUNTBLANK(C1209)=1),"",C1209)&amp;IF((B1209=B1210)*(K1209=K1210)*(L1209=L1210)*(M1209=M1210),IF(($H$2&lt;&gt;"m")*($H$2&lt;&gt;"Y"), " • ", IF((ISNUMBER(FIND(")",AE1209))), " • ", "")),IF((B1209=B1210)*(K1209=K1210)," • ",". ")))</f>
        <v/>
      </c>
      <c r="AI1209" s="1"/>
    </row>
    <row r="1210" spans="1:35" x14ac:dyDescent="0.25">
      <c r="A1210" s="3" t="str">
        <f t="shared" si="129"/>
        <v/>
      </c>
      <c r="B1210" s="53" t="str">
        <f t="shared" si="127"/>
        <v/>
      </c>
      <c r="C1210" s="57"/>
      <c r="D1210" s="57"/>
      <c r="E1210" s="57"/>
      <c r="F1210" s="57"/>
      <c r="G1210" s="57"/>
      <c r="H1210" s="57"/>
      <c r="I1210" s="57"/>
      <c r="J1210" s="57"/>
      <c r="K1210" s="57"/>
      <c r="L1210" s="57"/>
      <c r="M1210" s="54"/>
      <c r="N1210" s="57"/>
      <c r="O1210" s="58"/>
      <c r="P1210" s="58"/>
      <c r="Q1210" s="58"/>
      <c r="R1210" s="58"/>
      <c r="S1210" s="54"/>
      <c r="T1210" s="57"/>
      <c r="U1210" s="57"/>
      <c r="V1210" s="57"/>
      <c r="W1210" s="57"/>
      <c r="X1210" s="147" t="str">
        <f>IF(COUNTBLANK(D1210)=1,"",IF('order-admin-units'!$I$1&lt;&gt;"y", "", IF(COUNTBLANK(K1210)=1, 'order-admin-units'!$B$1+1, VLOOKUP(K1210, ordercountry, 2))))</f>
        <v/>
      </c>
      <c r="Y1210" s="147" t="str">
        <f>IF(COUNTBLANK(D1210)=1,"",IF('order-admin-units'!$I$1&lt;&gt;"y", "", IF(COUNTBLANK(K1210:L1210)&gt;0, 'order-admin-units'!$B$2+1, VLOOKUP(K1210&amp;"@"&amp;L1210, orderadmin, 2))))</f>
        <v/>
      </c>
      <c r="Z1210" s="147" t="str">
        <f t="shared" si="130"/>
        <v/>
      </c>
      <c r="AA1210" s="147" t="str">
        <f t="shared" si="131"/>
        <v/>
      </c>
      <c r="AB1210" s="147" t="str">
        <f t="shared" si="132"/>
        <v/>
      </c>
      <c r="AC1210" s="147" t="str">
        <f t="shared" si="128"/>
        <v/>
      </c>
      <c r="AD1210" s="11" t="str">
        <f t="shared" si="133"/>
        <v/>
      </c>
      <c r="AE1210" s="11" t="str">
        <f t="array" ref="AE1210">IF(COUNTBLANK(D1210)=1,"",IF(OR($H$2="y",$H$2="m"),IF(AA1210=AA1209,IF(OR(AB1210=$AB$4:$AB1209)=FALSE,AE1209&amp;C1210,AE1209),"("&amp;C1210)&amp;IF(AA1210=AA1211,IF(OR(AB1211=$AB$4:$AB1210)=FALSE,", ",""),") "),""))</f>
        <v/>
      </c>
      <c r="AF1210" s="11" t="str">
        <f t="array" ref="AF1210">IF((COUNTBLANK(D1210)=0)*OR($H$2="y",$H$2="m"),IFERROR(LEFT(C1210, FIND(" ",C1210)-1), C1210),"")</f>
        <v/>
      </c>
      <c r="AG1210" s="11" t="str">
        <f t="array" ref="AG1210">IF(COUNTBLANK(D1210)=1,"",IF(OR($H$2="y",$H$2="m"),IF(AA1210=AA1209,IF(OR(AC1210=$AC$4:$AC1209)=FALSE,AG1209&amp;AF1210,AG1209),"("&amp;AF1210)&amp;IF(AA1210=AA1211,IF(OR(AC1211=$AC$4:$AC1210)=FALSE,", ",""),") "),""))</f>
        <v/>
      </c>
      <c r="AH1210" s="10" t="str">
        <f>IF((COUNTBLANK(D1210)=1),"",IF(D1210=D1209,AH1209,"")&amp;IF(B1209&lt;&gt;B1210,((IF(COUNTBLANK(E1210)=1,$D$3&amp;"Non-type material: "&amp;$D$3,$D$3&amp;INDEX('type-categories'!$A$2:$B$100,MATCH(E1210,'type-categories'!$A$2:$A$100,0),2)&amp;$D$3))),"")&amp;(IF(K1210&lt;&gt;K1209,$C$2&amp;UPPER(K1210)&amp;$C$2&amp;$K$3&amp;" ",(IF(B1210&lt;&gt;B1209,$C$2&amp;UPPER(K1210)&amp;$C$2&amp;$K$3&amp;" ",""))))&amp;IF((AA1210&lt;&gt;AA1211)*($H$2="y"),AD1210&amp;AE1210,IF((AA1210&lt;&gt;AA1211)*($H$2="m"),AD1210&amp;AG1210,IF(($H$2&lt;&gt;"m")*($H$2&lt;&gt;"Y"),(IF(F1210=0,"",F1210&amp;" "&amp;$F$4&amp;" "))&amp;(IF(G1210=0,"",G1210&amp;" "&amp;$G$4&amp;" "))&amp;(IF(H1210=0,"",H1210&amp;" "&amp;H$4&amp;" "))&amp;(IF(I1210=0,"",I1210&amp;" "&amp;$I$4&amp;" "))&amp;(IF(J1210=0,"",J1210&amp;" "&amp;$J$4&amp;" ")),"")))&amp;"; "&amp;IF((B1210=B1209)*(AA1210=AA1209), "same collecting data; ", IF((B1210=B1209)*(Z1209=Z1210),"same locality; ",(IF(COUNTBLANK(L1210)=1,"",$D$2&amp;L1210&amp;$L$3&amp;" "&amp;$D$2))&amp;(IF(COUNTBLANK(M1210)=1,"",$E$2&amp;M1210&amp;$E$2&amp;", "))&amp;(IF(COUNTBLANK(N1210)=1,"",N1210&amp;"; "))&amp;(IF(COUNTBLANK(O1210)=1,"",O1210&amp;"; ")))&amp;(IF(COUNTBLANK(P1210)=1,"",P1210&amp;"; "))&amp;(IF(COUNTBLANK(Q1210)=1,"",Q1210&amp;"; "))&amp;(IF(COUNTBLANK(R1210)=1,"",R1210&amp;"m, "))&amp;IF((COUNTBLANK(S1210)=0)*(S1210&lt;&gt;S1209), S1210&amp;"; ","")&amp;(IF(COUNTBLANK(U1210)=1,"",U1210&amp;"; "))&amp;(IF(COUNTBLANK(T1210)=1,"",IF(COUNTBLANK(F$2)=1,T1210&amp;"; ",T1210&amp;" "&amp;F$2&amp;"; "))))&amp;(IF(COUNTBLANK(V1210)=1,"",V1210&amp;"; "))&amp;IF((COUNTBLANK(C1210)=1),"",C1210)&amp;IF((B1210=B1211)*(K1210=K1211)*(L1210=L1211)*(M1210=M1211),IF(($H$2&lt;&gt;"m")*($H$2&lt;&gt;"Y"), " • ", IF((ISNUMBER(FIND(")",AE1210))), " • ", "")),IF((B1210=B1211)*(K1210=K1211)," • ",". ")))</f>
        <v/>
      </c>
      <c r="AI1210" s="1"/>
    </row>
    <row r="1211" spans="1:35" x14ac:dyDescent="0.25">
      <c r="A1211" s="3" t="str">
        <f t="shared" si="129"/>
        <v/>
      </c>
      <c r="B1211" s="53" t="str">
        <f t="shared" si="127"/>
        <v/>
      </c>
      <c r="C1211" s="57"/>
      <c r="D1211" s="57"/>
      <c r="E1211" s="57"/>
      <c r="F1211" s="57"/>
      <c r="G1211" s="57"/>
      <c r="H1211" s="57"/>
      <c r="I1211" s="57"/>
      <c r="J1211" s="57"/>
      <c r="K1211" s="57"/>
      <c r="L1211" s="57"/>
      <c r="M1211" s="54"/>
      <c r="N1211" s="57"/>
      <c r="O1211" s="58"/>
      <c r="P1211" s="58"/>
      <c r="Q1211" s="58"/>
      <c r="R1211" s="58"/>
      <c r="S1211" s="54"/>
      <c r="T1211" s="57"/>
      <c r="U1211" s="57"/>
      <c r="V1211" s="57"/>
      <c r="W1211" s="57"/>
      <c r="X1211" s="147" t="str">
        <f>IF(COUNTBLANK(D1211)=1,"",IF('order-admin-units'!$I$1&lt;&gt;"y", "", IF(COUNTBLANK(K1211)=1, 'order-admin-units'!$B$1+1, VLOOKUP(K1211, ordercountry, 2))))</f>
        <v/>
      </c>
      <c r="Y1211" s="147" t="str">
        <f>IF(COUNTBLANK(D1211)=1,"",IF('order-admin-units'!$I$1&lt;&gt;"y", "", IF(COUNTBLANK(K1211:L1211)&gt;0, 'order-admin-units'!$B$2+1, VLOOKUP(K1211&amp;"@"&amp;L1211, orderadmin, 2))))</f>
        <v/>
      </c>
      <c r="Z1211" s="147" t="str">
        <f t="shared" si="130"/>
        <v/>
      </c>
      <c r="AA1211" s="147" t="str">
        <f t="shared" si="131"/>
        <v/>
      </c>
      <c r="AB1211" s="147" t="str">
        <f t="shared" si="132"/>
        <v/>
      </c>
      <c r="AC1211" s="147" t="str">
        <f t="shared" si="128"/>
        <v/>
      </c>
      <c r="AD1211" s="11" t="str">
        <f t="shared" si="133"/>
        <v/>
      </c>
      <c r="AE1211" s="11" t="str">
        <f t="array" ref="AE1211">IF(COUNTBLANK(D1211)=1,"",IF(OR($H$2="y",$H$2="m"),IF(AA1211=AA1210,IF(OR(AB1211=$AB$4:$AB1210)=FALSE,AE1210&amp;C1211,AE1210),"("&amp;C1211)&amp;IF(AA1211=AA1212,IF(OR(AB1212=$AB$4:$AB1211)=FALSE,", ",""),") "),""))</f>
        <v/>
      </c>
      <c r="AF1211" s="11" t="str">
        <f t="array" ref="AF1211">IF((COUNTBLANK(D1211)=0)*OR($H$2="y",$H$2="m"),IFERROR(LEFT(C1211, FIND(" ",C1211)-1), C1211),"")</f>
        <v/>
      </c>
      <c r="AG1211" s="11" t="str">
        <f t="array" ref="AG1211">IF(COUNTBLANK(D1211)=1,"",IF(OR($H$2="y",$H$2="m"),IF(AA1211=AA1210,IF(OR(AC1211=$AC$4:$AC1210)=FALSE,AG1210&amp;AF1211,AG1210),"("&amp;AF1211)&amp;IF(AA1211=AA1212,IF(OR(AC1212=$AC$4:$AC1211)=FALSE,", ",""),") "),""))</f>
        <v/>
      </c>
      <c r="AH1211" s="10" t="str">
        <f>IF((COUNTBLANK(D1211)=1),"",IF(D1211=D1210,AH1210,"")&amp;IF(B1210&lt;&gt;B1211,((IF(COUNTBLANK(E1211)=1,$D$3&amp;"Non-type material: "&amp;$D$3,$D$3&amp;INDEX('type-categories'!$A$2:$B$100,MATCH(E1211,'type-categories'!$A$2:$A$100,0),2)&amp;$D$3))),"")&amp;(IF(K1211&lt;&gt;K1210,$C$2&amp;UPPER(K1211)&amp;$C$2&amp;$K$3&amp;" ",(IF(B1211&lt;&gt;B1210,$C$2&amp;UPPER(K1211)&amp;$C$2&amp;$K$3&amp;" ",""))))&amp;IF((AA1211&lt;&gt;AA1212)*($H$2="y"),AD1211&amp;AE1211,IF((AA1211&lt;&gt;AA1212)*($H$2="m"),AD1211&amp;AG1211,IF(($H$2&lt;&gt;"m")*($H$2&lt;&gt;"Y"),(IF(F1211=0,"",F1211&amp;" "&amp;$F$4&amp;" "))&amp;(IF(G1211=0,"",G1211&amp;" "&amp;$G$4&amp;" "))&amp;(IF(H1211=0,"",H1211&amp;" "&amp;H$4&amp;" "))&amp;(IF(I1211=0,"",I1211&amp;" "&amp;$I$4&amp;" "))&amp;(IF(J1211=0,"",J1211&amp;" "&amp;$J$4&amp;" ")),"")))&amp;"; "&amp;IF((B1211=B1210)*(AA1211=AA1210), "same collecting data; ", IF((B1211=B1210)*(Z1210=Z1211),"same locality; ",(IF(COUNTBLANK(L1211)=1,"",$D$2&amp;L1211&amp;$L$3&amp;" "&amp;$D$2))&amp;(IF(COUNTBLANK(M1211)=1,"",$E$2&amp;M1211&amp;$E$2&amp;", "))&amp;(IF(COUNTBLANK(N1211)=1,"",N1211&amp;"; "))&amp;(IF(COUNTBLANK(O1211)=1,"",O1211&amp;"; ")))&amp;(IF(COUNTBLANK(P1211)=1,"",P1211&amp;"; "))&amp;(IF(COUNTBLANK(Q1211)=1,"",Q1211&amp;"; "))&amp;(IF(COUNTBLANK(R1211)=1,"",R1211&amp;"m, "))&amp;IF((COUNTBLANK(S1211)=0)*(S1211&lt;&gt;S1210), S1211&amp;"; ","")&amp;(IF(COUNTBLANK(U1211)=1,"",U1211&amp;"; "))&amp;(IF(COUNTBLANK(T1211)=1,"",IF(COUNTBLANK(F$2)=1,T1211&amp;"; ",T1211&amp;" "&amp;F$2&amp;"; "))))&amp;(IF(COUNTBLANK(V1211)=1,"",V1211&amp;"; "))&amp;IF((COUNTBLANK(C1211)=1),"",C1211)&amp;IF((B1211=B1212)*(K1211=K1212)*(L1211=L1212)*(M1211=M1212),IF(($H$2&lt;&gt;"m")*($H$2&lt;&gt;"Y"), " • ", IF((ISNUMBER(FIND(")",AE1211))), " • ", "")),IF((B1211=B1212)*(K1211=K1212)," • ",". ")))</f>
        <v/>
      </c>
      <c r="AI1211" s="1"/>
    </row>
    <row r="1212" spans="1:35" x14ac:dyDescent="0.25">
      <c r="A1212" s="3" t="str">
        <f t="shared" si="129"/>
        <v/>
      </c>
      <c r="B1212" s="53" t="str">
        <f t="shared" si="127"/>
        <v/>
      </c>
      <c r="C1212" s="57"/>
      <c r="D1212" s="57"/>
      <c r="E1212" s="57"/>
      <c r="F1212" s="57"/>
      <c r="G1212" s="57"/>
      <c r="H1212" s="57"/>
      <c r="I1212" s="57"/>
      <c r="J1212" s="57"/>
      <c r="K1212" s="57"/>
      <c r="L1212" s="57"/>
      <c r="M1212" s="54"/>
      <c r="N1212" s="57"/>
      <c r="O1212" s="58"/>
      <c r="P1212" s="58"/>
      <c r="Q1212" s="58"/>
      <c r="R1212" s="58"/>
      <c r="S1212" s="54"/>
      <c r="T1212" s="57"/>
      <c r="U1212" s="57"/>
      <c r="V1212" s="57"/>
      <c r="W1212" s="57"/>
      <c r="X1212" s="147" t="str">
        <f>IF(COUNTBLANK(D1212)=1,"",IF('order-admin-units'!$I$1&lt;&gt;"y", "", IF(COUNTBLANK(K1212)=1, 'order-admin-units'!$B$1+1, VLOOKUP(K1212, ordercountry, 2))))</f>
        <v/>
      </c>
      <c r="Y1212" s="147" t="str">
        <f>IF(COUNTBLANK(D1212)=1,"",IF('order-admin-units'!$I$1&lt;&gt;"y", "", IF(COUNTBLANK(K1212:L1212)&gt;0, 'order-admin-units'!$B$2+1, VLOOKUP(K1212&amp;"@"&amp;L1212, orderadmin, 2))))</f>
        <v/>
      </c>
      <c r="Z1212" s="147" t="str">
        <f t="shared" si="130"/>
        <v/>
      </c>
      <c r="AA1212" s="147" t="str">
        <f t="shared" si="131"/>
        <v/>
      </c>
      <c r="AB1212" s="147" t="str">
        <f t="shared" si="132"/>
        <v/>
      </c>
      <c r="AC1212" s="147" t="str">
        <f t="shared" si="128"/>
        <v/>
      </c>
      <c r="AD1212" s="11" t="str">
        <f t="shared" si="133"/>
        <v/>
      </c>
      <c r="AE1212" s="11" t="str">
        <f t="array" ref="AE1212">IF(COUNTBLANK(D1212)=1,"",IF(OR($H$2="y",$H$2="m"),IF(AA1212=AA1211,IF(OR(AB1212=$AB$4:$AB1211)=FALSE,AE1211&amp;C1212,AE1211),"("&amp;C1212)&amp;IF(AA1212=AA1213,IF(OR(AB1213=$AB$4:$AB1212)=FALSE,", ",""),") "),""))</f>
        <v/>
      </c>
      <c r="AF1212" s="11" t="str">
        <f t="array" ref="AF1212">IF((COUNTBLANK(D1212)=0)*OR($H$2="y",$H$2="m"),IFERROR(LEFT(C1212, FIND(" ",C1212)-1), C1212),"")</f>
        <v/>
      </c>
      <c r="AG1212" s="11" t="str">
        <f t="array" ref="AG1212">IF(COUNTBLANK(D1212)=1,"",IF(OR($H$2="y",$H$2="m"),IF(AA1212=AA1211,IF(OR(AC1212=$AC$4:$AC1211)=FALSE,AG1211&amp;AF1212,AG1211),"("&amp;AF1212)&amp;IF(AA1212=AA1213,IF(OR(AC1213=$AC$4:$AC1212)=FALSE,", ",""),") "),""))</f>
        <v/>
      </c>
      <c r="AH1212" s="10" t="str">
        <f>IF((COUNTBLANK(D1212)=1),"",IF(D1212=D1211,AH1211,"")&amp;IF(B1211&lt;&gt;B1212,((IF(COUNTBLANK(E1212)=1,$D$3&amp;"Non-type material: "&amp;$D$3,$D$3&amp;INDEX('type-categories'!$A$2:$B$100,MATCH(E1212,'type-categories'!$A$2:$A$100,0),2)&amp;$D$3))),"")&amp;(IF(K1212&lt;&gt;K1211,$C$2&amp;UPPER(K1212)&amp;$C$2&amp;$K$3&amp;" ",(IF(B1212&lt;&gt;B1211,$C$2&amp;UPPER(K1212)&amp;$C$2&amp;$K$3&amp;" ",""))))&amp;IF((AA1212&lt;&gt;AA1213)*($H$2="y"),AD1212&amp;AE1212,IF((AA1212&lt;&gt;AA1213)*($H$2="m"),AD1212&amp;AG1212,IF(($H$2&lt;&gt;"m")*($H$2&lt;&gt;"Y"),(IF(F1212=0,"",F1212&amp;" "&amp;$F$4&amp;" "))&amp;(IF(G1212=0,"",G1212&amp;" "&amp;$G$4&amp;" "))&amp;(IF(H1212=0,"",H1212&amp;" "&amp;H$4&amp;" "))&amp;(IF(I1212=0,"",I1212&amp;" "&amp;$I$4&amp;" "))&amp;(IF(J1212=0,"",J1212&amp;" "&amp;$J$4&amp;" ")),"")))&amp;"; "&amp;IF((B1212=B1211)*(AA1212=AA1211), "same collecting data; ", IF((B1212=B1211)*(Z1211=Z1212),"same locality; ",(IF(COUNTBLANK(L1212)=1,"",$D$2&amp;L1212&amp;$L$3&amp;" "&amp;$D$2))&amp;(IF(COUNTBLANK(M1212)=1,"",$E$2&amp;M1212&amp;$E$2&amp;", "))&amp;(IF(COUNTBLANK(N1212)=1,"",N1212&amp;"; "))&amp;(IF(COUNTBLANK(O1212)=1,"",O1212&amp;"; ")))&amp;(IF(COUNTBLANK(P1212)=1,"",P1212&amp;"; "))&amp;(IF(COUNTBLANK(Q1212)=1,"",Q1212&amp;"; "))&amp;(IF(COUNTBLANK(R1212)=1,"",R1212&amp;"m, "))&amp;IF((COUNTBLANK(S1212)=0)*(S1212&lt;&gt;S1211), S1212&amp;"; ","")&amp;(IF(COUNTBLANK(U1212)=1,"",U1212&amp;"; "))&amp;(IF(COUNTBLANK(T1212)=1,"",IF(COUNTBLANK(F$2)=1,T1212&amp;"; ",T1212&amp;" "&amp;F$2&amp;"; "))))&amp;(IF(COUNTBLANK(V1212)=1,"",V1212&amp;"; "))&amp;IF((COUNTBLANK(C1212)=1),"",C1212)&amp;IF((B1212=B1213)*(K1212=K1213)*(L1212=L1213)*(M1212=M1213),IF(($H$2&lt;&gt;"m")*($H$2&lt;&gt;"Y"), " • ", IF((ISNUMBER(FIND(")",AE1212))), " • ", "")),IF((B1212=B1213)*(K1212=K1213)," • ",". ")))</f>
        <v/>
      </c>
      <c r="AI1212" s="1"/>
    </row>
    <row r="1213" spans="1:35" x14ac:dyDescent="0.25">
      <c r="A1213" s="3" t="str">
        <f t="shared" si="129"/>
        <v/>
      </c>
      <c r="B1213" s="53" t="str">
        <f t="shared" si="127"/>
        <v/>
      </c>
      <c r="C1213" s="57"/>
      <c r="D1213" s="57"/>
      <c r="E1213" s="57"/>
      <c r="F1213" s="57"/>
      <c r="G1213" s="57"/>
      <c r="H1213" s="57"/>
      <c r="I1213" s="57"/>
      <c r="J1213" s="57"/>
      <c r="K1213" s="57"/>
      <c r="L1213" s="57"/>
      <c r="M1213" s="54"/>
      <c r="N1213" s="57"/>
      <c r="O1213" s="58"/>
      <c r="P1213" s="58"/>
      <c r="Q1213" s="58"/>
      <c r="R1213" s="58"/>
      <c r="S1213" s="54"/>
      <c r="T1213" s="57"/>
      <c r="U1213" s="57"/>
      <c r="V1213" s="57"/>
      <c r="W1213" s="57"/>
      <c r="X1213" s="147" t="str">
        <f>IF(COUNTBLANK(D1213)=1,"",IF('order-admin-units'!$I$1&lt;&gt;"y", "", IF(COUNTBLANK(K1213)=1, 'order-admin-units'!$B$1+1, VLOOKUP(K1213, ordercountry, 2))))</f>
        <v/>
      </c>
      <c r="Y1213" s="147" t="str">
        <f>IF(COUNTBLANK(D1213)=1,"",IF('order-admin-units'!$I$1&lt;&gt;"y", "", IF(COUNTBLANK(K1213:L1213)&gt;0, 'order-admin-units'!$B$2+1, VLOOKUP(K1213&amp;"@"&amp;L1213, orderadmin, 2))))</f>
        <v/>
      </c>
      <c r="Z1213" s="147" t="str">
        <f t="shared" si="130"/>
        <v/>
      </c>
      <c r="AA1213" s="147" t="str">
        <f t="shared" si="131"/>
        <v/>
      </c>
      <c r="AB1213" s="147" t="str">
        <f t="shared" si="132"/>
        <v/>
      </c>
      <c r="AC1213" s="147" t="str">
        <f t="shared" si="128"/>
        <v/>
      </c>
      <c r="AD1213" s="11" t="str">
        <f t="shared" si="133"/>
        <v/>
      </c>
      <c r="AE1213" s="11" t="str">
        <f t="array" ref="AE1213">IF(COUNTBLANK(D1213)=1,"",IF(OR($H$2="y",$H$2="m"),IF(AA1213=AA1212,IF(OR(AB1213=$AB$4:$AB1212)=FALSE,AE1212&amp;C1213,AE1212),"("&amp;C1213)&amp;IF(AA1213=AA1214,IF(OR(AB1214=$AB$4:$AB1213)=FALSE,", ",""),") "),""))</f>
        <v/>
      </c>
      <c r="AF1213" s="11" t="str">
        <f t="array" ref="AF1213">IF((COUNTBLANK(D1213)=0)*OR($H$2="y",$H$2="m"),IFERROR(LEFT(C1213, FIND(" ",C1213)-1), C1213),"")</f>
        <v/>
      </c>
      <c r="AG1213" s="11" t="str">
        <f t="array" ref="AG1213">IF(COUNTBLANK(D1213)=1,"",IF(OR($H$2="y",$H$2="m"),IF(AA1213=AA1212,IF(OR(AC1213=$AC$4:$AC1212)=FALSE,AG1212&amp;AF1213,AG1212),"("&amp;AF1213)&amp;IF(AA1213=AA1214,IF(OR(AC1214=$AC$4:$AC1213)=FALSE,", ",""),") "),""))</f>
        <v/>
      </c>
      <c r="AH1213" s="10" t="str">
        <f>IF((COUNTBLANK(D1213)=1),"",IF(D1213=D1212,AH1212,"")&amp;IF(B1212&lt;&gt;B1213,((IF(COUNTBLANK(E1213)=1,$D$3&amp;"Non-type material: "&amp;$D$3,$D$3&amp;INDEX('type-categories'!$A$2:$B$100,MATCH(E1213,'type-categories'!$A$2:$A$100,0),2)&amp;$D$3))),"")&amp;(IF(K1213&lt;&gt;K1212,$C$2&amp;UPPER(K1213)&amp;$C$2&amp;$K$3&amp;" ",(IF(B1213&lt;&gt;B1212,$C$2&amp;UPPER(K1213)&amp;$C$2&amp;$K$3&amp;" ",""))))&amp;IF((AA1213&lt;&gt;AA1214)*($H$2="y"),AD1213&amp;AE1213,IF((AA1213&lt;&gt;AA1214)*($H$2="m"),AD1213&amp;AG1213,IF(($H$2&lt;&gt;"m")*($H$2&lt;&gt;"Y"),(IF(F1213=0,"",F1213&amp;" "&amp;$F$4&amp;" "))&amp;(IF(G1213=0,"",G1213&amp;" "&amp;$G$4&amp;" "))&amp;(IF(H1213=0,"",H1213&amp;" "&amp;H$4&amp;" "))&amp;(IF(I1213=0,"",I1213&amp;" "&amp;$I$4&amp;" "))&amp;(IF(J1213=0,"",J1213&amp;" "&amp;$J$4&amp;" ")),"")))&amp;"; "&amp;IF((B1213=B1212)*(AA1213=AA1212), "same collecting data; ", IF((B1213=B1212)*(Z1212=Z1213),"same locality; ",(IF(COUNTBLANK(L1213)=1,"",$D$2&amp;L1213&amp;$L$3&amp;" "&amp;$D$2))&amp;(IF(COUNTBLANK(M1213)=1,"",$E$2&amp;M1213&amp;$E$2&amp;", "))&amp;(IF(COUNTBLANK(N1213)=1,"",N1213&amp;"; "))&amp;(IF(COUNTBLANK(O1213)=1,"",O1213&amp;"; ")))&amp;(IF(COUNTBLANK(P1213)=1,"",P1213&amp;"; "))&amp;(IF(COUNTBLANK(Q1213)=1,"",Q1213&amp;"; "))&amp;(IF(COUNTBLANK(R1213)=1,"",R1213&amp;"m, "))&amp;IF((COUNTBLANK(S1213)=0)*(S1213&lt;&gt;S1212), S1213&amp;"; ","")&amp;(IF(COUNTBLANK(U1213)=1,"",U1213&amp;"; "))&amp;(IF(COUNTBLANK(T1213)=1,"",IF(COUNTBLANK(F$2)=1,T1213&amp;"; ",T1213&amp;" "&amp;F$2&amp;"; "))))&amp;(IF(COUNTBLANK(V1213)=1,"",V1213&amp;"; "))&amp;IF((COUNTBLANK(C1213)=1),"",C1213)&amp;IF((B1213=B1214)*(K1213=K1214)*(L1213=L1214)*(M1213=M1214),IF(($H$2&lt;&gt;"m")*($H$2&lt;&gt;"Y"), " • ", IF((ISNUMBER(FIND(")",AE1213))), " • ", "")),IF((B1213=B1214)*(K1213=K1214)," • ",". ")))</f>
        <v/>
      </c>
      <c r="AI1213" s="1"/>
    </row>
    <row r="1214" spans="1:35" x14ac:dyDescent="0.25">
      <c r="A1214" s="3" t="str">
        <f t="shared" si="129"/>
        <v/>
      </c>
      <c r="B1214" s="53" t="str">
        <f t="shared" si="127"/>
        <v/>
      </c>
      <c r="C1214" s="57"/>
      <c r="D1214" s="57"/>
      <c r="E1214" s="57"/>
      <c r="F1214" s="57"/>
      <c r="G1214" s="57"/>
      <c r="H1214" s="57"/>
      <c r="I1214" s="57"/>
      <c r="J1214" s="57"/>
      <c r="K1214" s="57"/>
      <c r="L1214" s="57"/>
      <c r="M1214" s="54"/>
      <c r="N1214" s="57"/>
      <c r="O1214" s="58"/>
      <c r="P1214" s="58"/>
      <c r="Q1214" s="58"/>
      <c r="R1214" s="58"/>
      <c r="S1214" s="54"/>
      <c r="T1214" s="57"/>
      <c r="U1214" s="57"/>
      <c r="V1214" s="57"/>
      <c r="W1214" s="57"/>
      <c r="X1214" s="147" t="str">
        <f>IF(COUNTBLANK(D1214)=1,"",IF('order-admin-units'!$I$1&lt;&gt;"y", "", IF(COUNTBLANK(K1214)=1, 'order-admin-units'!$B$1+1, VLOOKUP(K1214, ordercountry, 2))))</f>
        <v/>
      </c>
      <c r="Y1214" s="147" t="str">
        <f>IF(COUNTBLANK(D1214)=1,"",IF('order-admin-units'!$I$1&lt;&gt;"y", "", IF(COUNTBLANK(K1214:L1214)&gt;0, 'order-admin-units'!$B$2+1, VLOOKUP(K1214&amp;"@"&amp;L1214, orderadmin, 2))))</f>
        <v/>
      </c>
      <c r="Z1214" s="147" t="str">
        <f t="shared" si="130"/>
        <v/>
      </c>
      <c r="AA1214" s="147" t="str">
        <f t="shared" si="131"/>
        <v/>
      </c>
      <c r="AB1214" s="147" t="str">
        <f t="shared" si="132"/>
        <v/>
      </c>
      <c r="AC1214" s="147" t="str">
        <f t="shared" si="128"/>
        <v/>
      </c>
      <c r="AD1214" s="11" t="str">
        <f t="shared" si="133"/>
        <v/>
      </c>
      <c r="AE1214" s="11" t="str">
        <f t="array" ref="AE1214">IF(COUNTBLANK(D1214)=1,"",IF(OR($H$2="y",$H$2="m"),IF(AA1214=AA1213,IF(OR(AB1214=$AB$4:$AB1213)=FALSE,AE1213&amp;C1214,AE1213),"("&amp;C1214)&amp;IF(AA1214=AA1215,IF(OR(AB1215=$AB$4:$AB1214)=FALSE,", ",""),") "),""))</f>
        <v/>
      </c>
      <c r="AF1214" s="11" t="str">
        <f t="array" ref="AF1214">IF((COUNTBLANK(D1214)=0)*OR($H$2="y",$H$2="m"),IFERROR(LEFT(C1214, FIND(" ",C1214)-1), C1214),"")</f>
        <v/>
      </c>
      <c r="AG1214" s="11" t="str">
        <f t="array" ref="AG1214">IF(COUNTBLANK(D1214)=1,"",IF(OR($H$2="y",$H$2="m"),IF(AA1214=AA1213,IF(OR(AC1214=$AC$4:$AC1213)=FALSE,AG1213&amp;AF1214,AG1213),"("&amp;AF1214)&amp;IF(AA1214=AA1215,IF(OR(AC1215=$AC$4:$AC1214)=FALSE,", ",""),") "),""))</f>
        <v/>
      </c>
      <c r="AH1214" s="10" t="str">
        <f>IF((COUNTBLANK(D1214)=1),"",IF(D1214=D1213,AH1213,"")&amp;IF(B1213&lt;&gt;B1214,((IF(COUNTBLANK(E1214)=1,$D$3&amp;"Non-type material: "&amp;$D$3,$D$3&amp;INDEX('type-categories'!$A$2:$B$100,MATCH(E1214,'type-categories'!$A$2:$A$100,0),2)&amp;$D$3))),"")&amp;(IF(K1214&lt;&gt;K1213,$C$2&amp;UPPER(K1214)&amp;$C$2&amp;$K$3&amp;" ",(IF(B1214&lt;&gt;B1213,$C$2&amp;UPPER(K1214)&amp;$C$2&amp;$K$3&amp;" ",""))))&amp;IF((AA1214&lt;&gt;AA1215)*($H$2="y"),AD1214&amp;AE1214,IF((AA1214&lt;&gt;AA1215)*($H$2="m"),AD1214&amp;AG1214,IF(($H$2&lt;&gt;"m")*($H$2&lt;&gt;"Y"),(IF(F1214=0,"",F1214&amp;" "&amp;$F$4&amp;" "))&amp;(IF(G1214=0,"",G1214&amp;" "&amp;$G$4&amp;" "))&amp;(IF(H1214=0,"",H1214&amp;" "&amp;H$4&amp;" "))&amp;(IF(I1214=0,"",I1214&amp;" "&amp;$I$4&amp;" "))&amp;(IF(J1214=0,"",J1214&amp;" "&amp;$J$4&amp;" ")),"")))&amp;"; "&amp;IF((B1214=B1213)*(AA1214=AA1213), "same collecting data; ", IF((B1214=B1213)*(Z1213=Z1214),"same locality; ",(IF(COUNTBLANK(L1214)=1,"",$D$2&amp;L1214&amp;$L$3&amp;" "&amp;$D$2))&amp;(IF(COUNTBLANK(M1214)=1,"",$E$2&amp;M1214&amp;$E$2&amp;", "))&amp;(IF(COUNTBLANK(N1214)=1,"",N1214&amp;"; "))&amp;(IF(COUNTBLANK(O1214)=1,"",O1214&amp;"; ")))&amp;(IF(COUNTBLANK(P1214)=1,"",P1214&amp;"; "))&amp;(IF(COUNTBLANK(Q1214)=1,"",Q1214&amp;"; "))&amp;(IF(COUNTBLANK(R1214)=1,"",R1214&amp;"m, "))&amp;IF((COUNTBLANK(S1214)=0)*(S1214&lt;&gt;S1213), S1214&amp;"; ","")&amp;(IF(COUNTBLANK(U1214)=1,"",U1214&amp;"; "))&amp;(IF(COUNTBLANK(T1214)=1,"",IF(COUNTBLANK(F$2)=1,T1214&amp;"; ",T1214&amp;" "&amp;F$2&amp;"; "))))&amp;(IF(COUNTBLANK(V1214)=1,"",V1214&amp;"; "))&amp;IF((COUNTBLANK(C1214)=1),"",C1214)&amp;IF((B1214=B1215)*(K1214=K1215)*(L1214=L1215)*(M1214=M1215),IF(($H$2&lt;&gt;"m")*($H$2&lt;&gt;"Y"), " • ", IF((ISNUMBER(FIND(")",AE1214))), " • ", "")),IF((B1214=B1215)*(K1214=K1215)," • ",". ")))</f>
        <v/>
      </c>
      <c r="AI1214" s="1"/>
    </row>
    <row r="1215" spans="1:35" x14ac:dyDescent="0.25">
      <c r="A1215" s="3" t="str">
        <f t="shared" si="129"/>
        <v/>
      </c>
      <c r="B1215" s="53" t="str">
        <f t="shared" si="127"/>
        <v/>
      </c>
      <c r="C1215" s="57"/>
      <c r="D1215" s="57"/>
      <c r="E1215" s="57"/>
      <c r="F1215" s="57"/>
      <c r="G1215" s="57"/>
      <c r="H1215" s="57"/>
      <c r="I1215" s="57"/>
      <c r="J1215" s="57"/>
      <c r="K1215" s="57"/>
      <c r="L1215" s="57"/>
      <c r="M1215" s="54"/>
      <c r="N1215" s="57"/>
      <c r="O1215" s="58"/>
      <c r="P1215" s="58"/>
      <c r="Q1215" s="58"/>
      <c r="R1215" s="58"/>
      <c r="S1215" s="54"/>
      <c r="T1215" s="57"/>
      <c r="U1215" s="57"/>
      <c r="V1215" s="57"/>
      <c r="W1215" s="57"/>
      <c r="X1215" s="147" t="str">
        <f>IF(COUNTBLANK(D1215)=1,"",IF('order-admin-units'!$I$1&lt;&gt;"y", "", IF(COUNTBLANK(K1215)=1, 'order-admin-units'!$B$1+1, VLOOKUP(K1215, ordercountry, 2))))</f>
        <v/>
      </c>
      <c r="Y1215" s="147" t="str">
        <f>IF(COUNTBLANK(D1215)=1,"",IF('order-admin-units'!$I$1&lt;&gt;"y", "", IF(COUNTBLANK(K1215:L1215)&gt;0, 'order-admin-units'!$B$2+1, VLOOKUP(K1215&amp;"@"&amp;L1215, orderadmin, 2))))</f>
        <v/>
      </c>
      <c r="Z1215" s="147" t="str">
        <f t="shared" si="130"/>
        <v/>
      </c>
      <c r="AA1215" s="147" t="str">
        <f t="shared" si="131"/>
        <v/>
      </c>
      <c r="AB1215" s="147" t="str">
        <f t="shared" si="132"/>
        <v/>
      </c>
      <c r="AC1215" s="147" t="str">
        <f t="shared" si="128"/>
        <v/>
      </c>
      <c r="AD1215" s="11" t="str">
        <f t="shared" si="133"/>
        <v/>
      </c>
      <c r="AE1215" s="11" t="str">
        <f t="array" ref="AE1215">IF(COUNTBLANK(D1215)=1,"",IF(OR($H$2="y",$H$2="m"),IF(AA1215=AA1214,IF(OR(AB1215=$AB$4:$AB1214)=FALSE,AE1214&amp;C1215,AE1214),"("&amp;C1215)&amp;IF(AA1215=AA1216,IF(OR(AB1216=$AB$4:$AB1215)=FALSE,", ",""),") "),""))</f>
        <v/>
      </c>
      <c r="AF1215" s="11" t="str">
        <f t="array" ref="AF1215">IF((COUNTBLANK(D1215)=0)*OR($H$2="y",$H$2="m"),IFERROR(LEFT(C1215, FIND(" ",C1215)-1), C1215),"")</f>
        <v/>
      </c>
      <c r="AG1215" s="11" t="str">
        <f t="array" ref="AG1215">IF(COUNTBLANK(D1215)=1,"",IF(OR($H$2="y",$H$2="m"),IF(AA1215=AA1214,IF(OR(AC1215=$AC$4:$AC1214)=FALSE,AG1214&amp;AF1215,AG1214),"("&amp;AF1215)&amp;IF(AA1215=AA1216,IF(OR(AC1216=$AC$4:$AC1215)=FALSE,", ",""),") "),""))</f>
        <v/>
      </c>
      <c r="AH1215" s="10" t="str">
        <f>IF((COUNTBLANK(D1215)=1),"",IF(D1215=D1214,AH1214,"")&amp;IF(B1214&lt;&gt;B1215,((IF(COUNTBLANK(E1215)=1,$D$3&amp;"Non-type material: "&amp;$D$3,$D$3&amp;INDEX('type-categories'!$A$2:$B$100,MATCH(E1215,'type-categories'!$A$2:$A$100,0),2)&amp;$D$3))),"")&amp;(IF(K1215&lt;&gt;K1214,$C$2&amp;UPPER(K1215)&amp;$C$2&amp;$K$3&amp;" ",(IF(B1215&lt;&gt;B1214,$C$2&amp;UPPER(K1215)&amp;$C$2&amp;$K$3&amp;" ",""))))&amp;IF((AA1215&lt;&gt;AA1216)*($H$2="y"),AD1215&amp;AE1215,IF((AA1215&lt;&gt;AA1216)*($H$2="m"),AD1215&amp;AG1215,IF(($H$2&lt;&gt;"m")*($H$2&lt;&gt;"Y"),(IF(F1215=0,"",F1215&amp;" "&amp;$F$4&amp;" "))&amp;(IF(G1215=0,"",G1215&amp;" "&amp;$G$4&amp;" "))&amp;(IF(H1215=0,"",H1215&amp;" "&amp;H$4&amp;" "))&amp;(IF(I1215=0,"",I1215&amp;" "&amp;$I$4&amp;" "))&amp;(IF(J1215=0,"",J1215&amp;" "&amp;$J$4&amp;" ")),"")))&amp;"; "&amp;IF((B1215=B1214)*(AA1215=AA1214), "same collecting data; ", IF((B1215=B1214)*(Z1214=Z1215),"same locality; ",(IF(COUNTBLANK(L1215)=1,"",$D$2&amp;L1215&amp;$L$3&amp;" "&amp;$D$2))&amp;(IF(COUNTBLANK(M1215)=1,"",$E$2&amp;M1215&amp;$E$2&amp;", "))&amp;(IF(COUNTBLANK(N1215)=1,"",N1215&amp;"; "))&amp;(IF(COUNTBLANK(O1215)=1,"",O1215&amp;"; ")))&amp;(IF(COUNTBLANK(P1215)=1,"",P1215&amp;"; "))&amp;(IF(COUNTBLANK(Q1215)=1,"",Q1215&amp;"; "))&amp;(IF(COUNTBLANK(R1215)=1,"",R1215&amp;"m, "))&amp;IF((COUNTBLANK(S1215)=0)*(S1215&lt;&gt;S1214), S1215&amp;"; ","")&amp;(IF(COUNTBLANK(U1215)=1,"",U1215&amp;"; "))&amp;(IF(COUNTBLANK(T1215)=1,"",IF(COUNTBLANK(F$2)=1,T1215&amp;"; ",T1215&amp;" "&amp;F$2&amp;"; "))))&amp;(IF(COUNTBLANK(V1215)=1,"",V1215&amp;"; "))&amp;IF((COUNTBLANK(C1215)=1),"",C1215)&amp;IF((B1215=B1216)*(K1215=K1216)*(L1215=L1216)*(M1215=M1216),IF(($H$2&lt;&gt;"m")*($H$2&lt;&gt;"Y"), " • ", IF((ISNUMBER(FIND(")",AE1215))), " • ", "")),IF((B1215=B1216)*(K1215=K1216)," • ",". ")))</f>
        <v/>
      </c>
      <c r="AI1215" s="1"/>
    </row>
    <row r="1216" spans="1:35" x14ac:dyDescent="0.25">
      <c r="A1216" s="3" t="str">
        <f t="shared" si="129"/>
        <v/>
      </c>
      <c r="B1216" s="53" t="str">
        <f t="shared" si="127"/>
        <v/>
      </c>
      <c r="C1216" s="57"/>
      <c r="D1216" s="57"/>
      <c r="E1216" s="57"/>
      <c r="F1216" s="57"/>
      <c r="G1216" s="57"/>
      <c r="H1216" s="57"/>
      <c r="I1216" s="57"/>
      <c r="J1216" s="57"/>
      <c r="K1216" s="57"/>
      <c r="L1216" s="57"/>
      <c r="M1216" s="54"/>
      <c r="N1216" s="57"/>
      <c r="O1216" s="58"/>
      <c r="P1216" s="58"/>
      <c r="Q1216" s="58"/>
      <c r="R1216" s="58"/>
      <c r="S1216" s="54"/>
      <c r="T1216" s="57"/>
      <c r="U1216" s="57"/>
      <c r="V1216" s="57"/>
      <c r="W1216" s="57"/>
      <c r="X1216" s="147" t="str">
        <f>IF(COUNTBLANK(D1216)=1,"",IF('order-admin-units'!$I$1&lt;&gt;"y", "", IF(COUNTBLANK(K1216)=1, 'order-admin-units'!$B$1+1, VLOOKUP(K1216, ordercountry, 2))))</f>
        <v/>
      </c>
      <c r="Y1216" s="147" t="str">
        <f>IF(COUNTBLANK(D1216)=1,"",IF('order-admin-units'!$I$1&lt;&gt;"y", "", IF(COUNTBLANK(K1216:L1216)&gt;0, 'order-admin-units'!$B$2+1, VLOOKUP(K1216&amp;"@"&amp;L1216, orderadmin, 2))))</f>
        <v/>
      </c>
      <c r="Z1216" s="147" t="str">
        <f t="shared" si="130"/>
        <v/>
      </c>
      <c r="AA1216" s="147" t="str">
        <f t="shared" si="131"/>
        <v/>
      </c>
      <c r="AB1216" s="147" t="str">
        <f t="shared" si="132"/>
        <v/>
      </c>
      <c r="AC1216" s="147" t="str">
        <f t="shared" si="128"/>
        <v/>
      </c>
      <c r="AD1216" s="11" t="str">
        <f t="shared" si="133"/>
        <v/>
      </c>
      <c r="AE1216" s="11" t="str">
        <f t="array" ref="AE1216">IF(COUNTBLANK(D1216)=1,"",IF(OR($H$2="y",$H$2="m"),IF(AA1216=AA1215,IF(OR(AB1216=$AB$4:$AB1215)=FALSE,AE1215&amp;C1216,AE1215),"("&amp;C1216)&amp;IF(AA1216=AA1217,IF(OR(AB1217=$AB$4:$AB1216)=FALSE,", ",""),") "),""))</f>
        <v/>
      </c>
      <c r="AF1216" s="11" t="str">
        <f t="array" ref="AF1216">IF((COUNTBLANK(D1216)=0)*OR($H$2="y",$H$2="m"),IFERROR(LEFT(C1216, FIND(" ",C1216)-1), C1216),"")</f>
        <v/>
      </c>
      <c r="AG1216" s="11" t="str">
        <f t="array" ref="AG1216">IF(COUNTBLANK(D1216)=1,"",IF(OR($H$2="y",$H$2="m"),IF(AA1216=AA1215,IF(OR(AC1216=$AC$4:$AC1215)=FALSE,AG1215&amp;AF1216,AG1215),"("&amp;AF1216)&amp;IF(AA1216=AA1217,IF(OR(AC1217=$AC$4:$AC1216)=FALSE,", ",""),") "),""))</f>
        <v/>
      </c>
      <c r="AH1216" s="10" t="str">
        <f>IF((COUNTBLANK(D1216)=1),"",IF(D1216=D1215,AH1215,"")&amp;IF(B1215&lt;&gt;B1216,((IF(COUNTBLANK(E1216)=1,$D$3&amp;"Non-type material: "&amp;$D$3,$D$3&amp;INDEX('type-categories'!$A$2:$B$100,MATCH(E1216,'type-categories'!$A$2:$A$100,0),2)&amp;$D$3))),"")&amp;(IF(K1216&lt;&gt;K1215,$C$2&amp;UPPER(K1216)&amp;$C$2&amp;$K$3&amp;" ",(IF(B1216&lt;&gt;B1215,$C$2&amp;UPPER(K1216)&amp;$C$2&amp;$K$3&amp;" ",""))))&amp;IF((AA1216&lt;&gt;AA1217)*($H$2="y"),AD1216&amp;AE1216,IF((AA1216&lt;&gt;AA1217)*($H$2="m"),AD1216&amp;AG1216,IF(($H$2&lt;&gt;"m")*($H$2&lt;&gt;"Y"),(IF(F1216=0,"",F1216&amp;" "&amp;$F$4&amp;" "))&amp;(IF(G1216=0,"",G1216&amp;" "&amp;$G$4&amp;" "))&amp;(IF(H1216=0,"",H1216&amp;" "&amp;H$4&amp;" "))&amp;(IF(I1216=0,"",I1216&amp;" "&amp;$I$4&amp;" "))&amp;(IF(J1216=0,"",J1216&amp;" "&amp;$J$4&amp;" ")),"")))&amp;"; "&amp;IF((B1216=B1215)*(AA1216=AA1215), "same collecting data; ", IF((B1216=B1215)*(Z1215=Z1216),"same locality; ",(IF(COUNTBLANK(L1216)=1,"",$D$2&amp;L1216&amp;$L$3&amp;" "&amp;$D$2))&amp;(IF(COUNTBLANK(M1216)=1,"",$E$2&amp;M1216&amp;$E$2&amp;", "))&amp;(IF(COUNTBLANK(N1216)=1,"",N1216&amp;"; "))&amp;(IF(COUNTBLANK(O1216)=1,"",O1216&amp;"; ")))&amp;(IF(COUNTBLANK(P1216)=1,"",P1216&amp;"; "))&amp;(IF(COUNTBLANK(Q1216)=1,"",Q1216&amp;"; "))&amp;(IF(COUNTBLANK(R1216)=1,"",R1216&amp;"m, "))&amp;IF((COUNTBLANK(S1216)=0)*(S1216&lt;&gt;S1215), S1216&amp;"; ","")&amp;(IF(COUNTBLANK(U1216)=1,"",U1216&amp;"; "))&amp;(IF(COUNTBLANK(T1216)=1,"",IF(COUNTBLANK(F$2)=1,T1216&amp;"; ",T1216&amp;" "&amp;F$2&amp;"; "))))&amp;(IF(COUNTBLANK(V1216)=1,"",V1216&amp;"; "))&amp;IF((COUNTBLANK(C1216)=1),"",C1216)&amp;IF((B1216=B1217)*(K1216=K1217)*(L1216=L1217)*(M1216=M1217),IF(($H$2&lt;&gt;"m")*($H$2&lt;&gt;"Y"), " • ", IF((ISNUMBER(FIND(")",AE1216))), " • ", "")),IF((B1216=B1217)*(K1216=K1217)," • ",". ")))</f>
        <v/>
      </c>
      <c r="AI1216" s="1"/>
    </row>
    <row r="1217" spans="1:35" x14ac:dyDescent="0.25">
      <c r="A1217" s="3" t="str">
        <f t="shared" si="129"/>
        <v/>
      </c>
      <c r="B1217" s="53" t="str">
        <f t="shared" si="127"/>
        <v/>
      </c>
      <c r="C1217" s="57"/>
      <c r="D1217" s="57"/>
      <c r="E1217" s="57"/>
      <c r="F1217" s="57"/>
      <c r="G1217" s="57"/>
      <c r="H1217" s="57"/>
      <c r="I1217" s="57"/>
      <c r="J1217" s="57"/>
      <c r="K1217" s="57"/>
      <c r="L1217" s="57"/>
      <c r="M1217" s="54"/>
      <c r="N1217" s="57"/>
      <c r="O1217" s="58"/>
      <c r="P1217" s="58"/>
      <c r="Q1217" s="58"/>
      <c r="R1217" s="58"/>
      <c r="S1217" s="54"/>
      <c r="T1217" s="57"/>
      <c r="U1217" s="57"/>
      <c r="V1217" s="57"/>
      <c r="W1217" s="57"/>
      <c r="X1217" s="147" t="str">
        <f>IF(COUNTBLANK(D1217)=1,"",IF('order-admin-units'!$I$1&lt;&gt;"y", "", IF(COUNTBLANK(K1217)=1, 'order-admin-units'!$B$1+1, VLOOKUP(K1217, ordercountry, 2))))</f>
        <v/>
      </c>
      <c r="Y1217" s="147" t="str">
        <f>IF(COUNTBLANK(D1217)=1,"",IF('order-admin-units'!$I$1&lt;&gt;"y", "", IF(COUNTBLANK(K1217:L1217)&gt;0, 'order-admin-units'!$B$2+1, VLOOKUP(K1217&amp;"@"&amp;L1217, orderadmin, 2))))</f>
        <v/>
      </c>
      <c r="Z1217" s="147" t="str">
        <f t="shared" si="130"/>
        <v/>
      </c>
      <c r="AA1217" s="147" t="str">
        <f t="shared" si="131"/>
        <v/>
      </c>
      <c r="AB1217" s="147" t="str">
        <f t="shared" si="132"/>
        <v/>
      </c>
      <c r="AC1217" s="147" t="str">
        <f t="shared" si="128"/>
        <v/>
      </c>
      <c r="AD1217" s="11" t="str">
        <f t="shared" si="133"/>
        <v/>
      </c>
      <c r="AE1217" s="11" t="str">
        <f t="array" ref="AE1217">IF(COUNTBLANK(D1217)=1,"",IF(OR($H$2="y",$H$2="m"),IF(AA1217=AA1216,IF(OR(AB1217=$AB$4:$AB1216)=FALSE,AE1216&amp;C1217,AE1216),"("&amp;C1217)&amp;IF(AA1217=AA1218,IF(OR(AB1218=$AB$4:$AB1217)=FALSE,", ",""),") "),""))</f>
        <v/>
      </c>
      <c r="AF1217" s="11" t="str">
        <f t="array" ref="AF1217">IF((COUNTBLANK(D1217)=0)*OR($H$2="y",$H$2="m"),IFERROR(LEFT(C1217, FIND(" ",C1217)-1), C1217),"")</f>
        <v/>
      </c>
      <c r="AG1217" s="11" t="str">
        <f t="array" ref="AG1217">IF(COUNTBLANK(D1217)=1,"",IF(OR($H$2="y",$H$2="m"),IF(AA1217=AA1216,IF(OR(AC1217=$AC$4:$AC1216)=FALSE,AG1216&amp;AF1217,AG1216),"("&amp;AF1217)&amp;IF(AA1217=AA1218,IF(OR(AC1218=$AC$4:$AC1217)=FALSE,", ",""),") "),""))</f>
        <v/>
      </c>
      <c r="AH1217" s="10" t="str">
        <f>IF((COUNTBLANK(D1217)=1),"",IF(D1217=D1216,AH1216,"")&amp;IF(B1216&lt;&gt;B1217,((IF(COUNTBLANK(E1217)=1,$D$3&amp;"Non-type material: "&amp;$D$3,$D$3&amp;INDEX('type-categories'!$A$2:$B$100,MATCH(E1217,'type-categories'!$A$2:$A$100,0),2)&amp;$D$3))),"")&amp;(IF(K1217&lt;&gt;K1216,$C$2&amp;UPPER(K1217)&amp;$C$2&amp;$K$3&amp;" ",(IF(B1217&lt;&gt;B1216,$C$2&amp;UPPER(K1217)&amp;$C$2&amp;$K$3&amp;" ",""))))&amp;IF((AA1217&lt;&gt;AA1218)*($H$2="y"),AD1217&amp;AE1217,IF((AA1217&lt;&gt;AA1218)*($H$2="m"),AD1217&amp;AG1217,IF(($H$2&lt;&gt;"m")*($H$2&lt;&gt;"Y"),(IF(F1217=0,"",F1217&amp;" "&amp;$F$4&amp;" "))&amp;(IF(G1217=0,"",G1217&amp;" "&amp;$G$4&amp;" "))&amp;(IF(H1217=0,"",H1217&amp;" "&amp;H$4&amp;" "))&amp;(IF(I1217=0,"",I1217&amp;" "&amp;$I$4&amp;" "))&amp;(IF(J1217=0,"",J1217&amp;" "&amp;$J$4&amp;" ")),"")))&amp;"; "&amp;IF((B1217=B1216)*(AA1217=AA1216), "same collecting data; ", IF((B1217=B1216)*(Z1216=Z1217),"same locality; ",(IF(COUNTBLANK(L1217)=1,"",$D$2&amp;L1217&amp;$L$3&amp;" "&amp;$D$2))&amp;(IF(COUNTBLANK(M1217)=1,"",$E$2&amp;M1217&amp;$E$2&amp;", "))&amp;(IF(COUNTBLANK(N1217)=1,"",N1217&amp;"; "))&amp;(IF(COUNTBLANK(O1217)=1,"",O1217&amp;"; ")))&amp;(IF(COUNTBLANK(P1217)=1,"",P1217&amp;"; "))&amp;(IF(COUNTBLANK(Q1217)=1,"",Q1217&amp;"; "))&amp;(IF(COUNTBLANK(R1217)=1,"",R1217&amp;"m, "))&amp;IF((COUNTBLANK(S1217)=0)*(S1217&lt;&gt;S1216), S1217&amp;"; ","")&amp;(IF(COUNTBLANK(U1217)=1,"",U1217&amp;"; "))&amp;(IF(COUNTBLANK(T1217)=1,"",IF(COUNTBLANK(F$2)=1,T1217&amp;"; ",T1217&amp;" "&amp;F$2&amp;"; "))))&amp;(IF(COUNTBLANK(V1217)=1,"",V1217&amp;"; "))&amp;IF((COUNTBLANK(C1217)=1),"",C1217)&amp;IF((B1217=B1218)*(K1217=K1218)*(L1217=L1218)*(M1217=M1218),IF(($H$2&lt;&gt;"m")*($H$2&lt;&gt;"Y"), " • ", IF((ISNUMBER(FIND(")",AE1217))), " • ", "")),IF((B1217=B1218)*(K1217=K1218)," • ",". ")))</f>
        <v/>
      </c>
      <c r="AI1217" s="1"/>
    </row>
    <row r="1218" spans="1:35" x14ac:dyDescent="0.25">
      <c r="A1218" s="3" t="str">
        <f t="shared" si="129"/>
        <v/>
      </c>
      <c r="B1218" s="53" t="str">
        <f t="shared" si="127"/>
        <v/>
      </c>
      <c r="C1218" s="57"/>
      <c r="D1218" s="57"/>
      <c r="E1218" s="57"/>
      <c r="F1218" s="57"/>
      <c r="G1218" s="57"/>
      <c r="H1218" s="57"/>
      <c r="I1218" s="57"/>
      <c r="J1218" s="57"/>
      <c r="K1218" s="57"/>
      <c r="L1218" s="57"/>
      <c r="M1218" s="54"/>
      <c r="N1218" s="57"/>
      <c r="O1218" s="58"/>
      <c r="P1218" s="58"/>
      <c r="Q1218" s="58"/>
      <c r="R1218" s="58"/>
      <c r="S1218" s="54"/>
      <c r="T1218" s="57"/>
      <c r="U1218" s="57"/>
      <c r="V1218" s="57"/>
      <c r="W1218" s="57"/>
      <c r="X1218" s="147" t="str">
        <f>IF(COUNTBLANK(D1218)=1,"",IF('order-admin-units'!$I$1&lt;&gt;"y", "", IF(COUNTBLANK(K1218)=1, 'order-admin-units'!$B$1+1, VLOOKUP(K1218, ordercountry, 2))))</f>
        <v/>
      </c>
      <c r="Y1218" s="147" t="str">
        <f>IF(COUNTBLANK(D1218)=1,"",IF('order-admin-units'!$I$1&lt;&gt;"y", "", IF(COUNTBLANK(K1218:L1218)&gt;0, 'order-admin-units'!$B$2+1, VLOOKUP(K1218&amp;"@"&amp;L1218, orderadmin, 2))))</f>
        <v/>
      </c>
      <c r="Z1218" s="147" t="str">
        <f t="shared" si="130"/>
        <v/>
      </c>
      <c r="AA1218" s="147" t="str">
        <f t="shared" si="131"/>
        <v/>
      </c>
      <c r="AB1218" s="147" t="str">
        <f t="shared" si="132"/>
        <v/>
      </c>
      <c r="AC1218" s="147" t="str">
        <f t="shared" si="128"/>
        <v/>
      </c>
      <c r="AD1218" s="11" t="str">
        <f t="shared" si="133"/>
        <v/>
      </c>
      <c r="AE1218" s="11" t="str">
        <f t="array" ref="AE1218">IF(COUNTBLANK(D1218)=1,"",IF(OR($H$2="y",$H$2="m"),IF(AA1218=AA1217,IF(OR(AB1218=$AB$4:$AB1217)=FALSE,AE1217&amp;C1218,AE1217),"("&amp;C1218)&amp;IF(AA1218=AA1219,IF(OR(AB1219=$AB$4:$AB1218)=FALSE,", ",""),") "),""))</f>
        <v/>
      </c>
      <c r="AF1218" s="11" t="str">
        <f t="array" ref="AF1218">IF((COUNTBLANK(D1218)=0)*OR($H$2="y",$H$2="m"),IFERROR(LEFT(C1218, FIND(" ",C1218)-1), C1218),"")</f>
        <v/>
      </c>
      <c r="AG1218" s="11" t="str">
        <f t="array" ref="AG1218">IF(COUNTBLANK(D1218)=1,"",IF(OR($H$2="y",$H$2="m"),IF(AA1218=AA1217,IF(OR(AC1218=$AC$4:$AC1217)=FALSE,AG1217&amp;AF1218,AG1217),"("&amp;AF1218)&amp;IF(AA1218=AA1219,IF(OR(AC1219=$AC$4:$AC1218)=FALSE,", ",""),") "),""))</f>
        <v/>
      </c>
      <c r="AH1218" s="10" t="str">
        <f>IF((COUNTBLANK(D1218)=1),"",IF(D1218=D1217,AH1217,"")&amp;IF(B1217&lt;&gt;B1218,((IF(COUNTBLANK(E1218)=1,$D$3&amp;"Non-type material: "&amp;$D$3,$D$3&amp;INDEX('type-categories'!$A$2:$B$100,MATCH(E1218,'type-categories'!$A$2:$A$100,0),2)&amp;$D$3))),"")&amp;(IF(K1218&lt;&gt;K1217,$C$2&amp;UPPER(K1218)&amp;$C$2&amp;$K$3&amp;" ",(IF(B1218&lt;&gt;B1217,$C$2&amp;UPPER(K1218)&amp;$C$2&amp;$K$3&amp;" ",""))))&amp;IF((AA1218&lt;&gt;AA1219)*($H$2="y"),AD1218&amp;AE1218,IF((AA1218&lt;&gt;AA1219)*($H$2="m"),AD1218&amp;AG1218,IF(($H$2&lt;&gt;"m")*($H$2&lt;&gt;"Y"),(IF(F1218=0,"",F1218&amp;" "&amp;$F$4&amp;" "))&amp;(IF(G1218=0,"",G1218&amp;" "&amp;$G$4&amp;" "))&amp;(IF(H1218=0,"",H1218&amp;" "&amp;H$4&amp;" "))&amp;(IF(I1218=0,"",I1218&amp;" "&amp;$I$4&amp;" "))&amp;(IF(J1218=0,"",J1218&amp;" "&amp;$J$4&amp;" ")),"")))&amp;"; "&amp;IF((B1218=B1217)*(AA1218=AA1217), "same collecting data; ", IF((B1218=B1217)*(Z1217=Z1218),"same locality; ",(IF(COUNTBLANK(L1218)=1,"",$D$2&amp;L1218&amp;$L$3&amp;" "&amp;$D$2))&amp;(IF(COUNTBLANK(M1218)=1,"",$E$2&amp;M1218&amp;$E$2&amp;", "))&amp;(IF(COUNTBLANK(N1218)=1,"",N1218&amp;"; "))&amp;(IF(COUNTBLANK(O1218)=1,"",O1218&amp;"; ")))&amp;(IF(COUNTBLANK(P1218)=1,"",P1218&amp;"; "))&amp;(IF(COUNTBLANK(Q1218)=1,"",Q1218&amp;"; "))&amp;(IF(COUNTBLANK(R1218)=1,"",R1218&amp;"m, "))&amp;IF((COUNTBLANK(S1218)=0)*(S1218&lt;&gt;S1217), S1218&amp;"; ","")&amp;(IF(COUNTBLANK(U1218)=1,"",U1218&amp;"; "))&amp;(IF(COUNTBLANK(T1218)=1,"",IF(COUNTBLANK(F$2)=1,T1218&amp;"; ",T1218&amp;" "&amp;F$2&amp;"; "))))&amp;(IF(COUNTBLANK(V1218)=1,"",V1218&amp;"; "))&amp;IF((COUNTBLANK(C1218)=1),"",C1218)&amp;IF((B1218=B1219)*(K1218=K1219)*(L1218=L1219)*(M1218=M1219),IF(($H$2&lt;&gt;"m")*($H$2&lt;&gt;"Y"), " • ", IF((ISNUMBER(FIND(")",AE1218))), " • ", "")),IF((B1218=B1219)*(K1218=K1219)," • ",". ")))</f>
        <v/>
      </c>
      <c r="AI1218" s="1"/>
    </row>
    <row r="1219" spans="1:35" x14ac:dyDescent="0.25">
      <c r="A1219" s="3" t="str">
        <f t="shared" si="129"/>
        <v/>
      </c>
      <c r="B1219" s="53" t="str">
        <f t="shared" si="127"/>
        <v/>
      </c>
      <c r="C1219" s="57"/>
      <c r="D1219" s="57"/>
      <c r="E1219" s="57"/>
      <c r="F1219" s="57"/>
      <c r="G1219" s="57"/>
      <c r="H1219" s="57"/>
      <c r="I1219" s="57"/>
      <c r="J1219" s="57"/>
      <c r="K1219" s="57"/>
      <c r="L1219" s="57"/>
      <c r="M1219" s="54"/>
      <c r="N1219" s="57"/>
      <c r="O1219" s="58"/>
      <c r="P1219" s="58"/>
      <c r="Q1219" s="58"/>
      <c r="R1219" s="58"/>
      <c r="S1219" s="54"/>
      <c r="T1219" s="57"/>
      <c r="U1219" s="57"/>
      <c r="V1219" s="57"/>
      <c r="W1219" s="57"/>
      <c r="X1219" s="147" t="str">
        <f>IF(COUNTBLANK(D1219)=1,"",IF('order-admin-units'!$I$1&lt;&gt;"y", "", IF(COUNTBLANK(K1219)=1, 'order-admin-units'!$B$1+1, VLOOKUP(K1219, ordercountry, 2))))</f>
        <v/>
      </c>
      <c r="Y1219" s="147" t="str">
        <f>IF(COUNTBLANK(D1219)=1,"",IF('order-admin-units'!$I$1&lt;&gt;"y", "", IF(COUNTBLANK(K1219:L1219)&gt;0, 'order-admin-units'!$B$2+1, VLOOKUP(K1219&amp;"@"&amp;L1219, orderadmin, 2))))</f>
        <v/>
      </c>
      <c r="Z1219" s="147" t="str">
        <f t="shared" si="130"/>
        <v/>
      </c>
      <c r="AA1219" s="147" t="str">
        <f t="shared" si="131"/>
        <v/>
      </c>
      <c r="AB1219" s="147" t="str">
        <f t="shared" si="132"/>
        <v/>
      </c>
      <c r="AC1219" s="147" t="str">
        <f t="shared" si="128"/>
        <v/>
      </c>
      <c r="AD1219" s="11" t="str">
        <f t="shared" si="133"/>
        <v/>
      </c>
      <c r="AE1219" s="11" t="str">
        <f t="array" ref="AE1219">IF(COUNTBLANK(D1219)=1,"",IF(OR($H$2="y",$H$2="m"),IF(AA1219=AA1218,IF(OR(AB1219=$AB$4:$AB1218)=FALSE,AE1218&amp;C1219,AE1218),"("&amp;C1219)&amp;IF(AA1219=AA1220,IF(OR(AB1220=$AB$4:$AB1219)=FALSE,", ",""),") "),""))</f>
        <v/>
      </c>
      <c r="AF1219" s="11" t="str">
        <f t="array" ref="AF1219">IF((COUNTBLANK(D1219)=0)*OR($H$2="y",$H$2="m"),IFERROR(LEFT(C1219, FIND(" ",C1219)-1), C1219),"")</f>
        <v/>
      </c>
      <c r="AG1219" s="11" t="str">
        <f t="array" ref="AG1219">IF(COUNTBLANK(D1219)=1,"",IF(OR($H$2="y",$H$2="m"),IF(AA1219=AA1218,IF(OR(AC1219=$AC$4:$AC1218)=FALSE,AG1218&amp;AF1219,AG1218),"("&amp;AF1219)&amp;IF(AA1219=AA1220,IF(OR(AC1220=$AC$4:$AC1219)=FALSE,", ",""),") "),""))</f>
        <v/>
      </c>
      <c r="AH1219" s="10" t="str">
        <f>IF((COUNTBLANK(D1219)=1),"",IF(D1219=D1218,AH1218,"")&amp;IF(B1218&lt;&gt;B1219,((IF(COUNTBLANK(E1219)=1,$D$3&amp;"Non-type material: "&amp;$D$3,$D$3&amp;INDEX('type-categories'!$A$2:$B$100,MATCH(E1219,'type-categories'!$A$2:$A$100,0),2)&amp;$D$3))),"")&amp;(IF(K1219&lt;&gt;K1218,$C$2&amp;UPPER(K1219)&amp;$C$2&amp;$K$3&amp;" ",(IF(B1219&lt;&gt;B1218,$C$2&amp;UPPER(K1219)&amp;$C$2&amp;$K$3&amp;" ",""))))&amp;IF((AA1219&lt;&gt;AA1220)*($H$2="y"),AD1219&amp;AE1219,IF((AA1219&lt;&gt;AA1220)*($H$2="m"),AD1219&amp;AG1219,IF(($H$2&lt;&gt;"m")*($H$2&lt;&gt;"Y"),(IF(F1219=0,"",F1219&amp;" "&amp;$F$4&amp;" "))&amp;(IF(G1219=0,"",G1219&amp;" "&amp;$G$4&amp;" "))&amp;(IF(H1219=0,"",H1219&amp;" "&amp;H$4&amp;" "))&amp;(IF(I1219=0,"",I1219&amp;" "&amp;$I$4&amp;" "))&amp;(IF(J1219=0,"",J1219&amp;" "&amp;$J$4&amp;" ")),"")))&amp;"; "&amp;IF((B1219=B1218)*(AA1219=AA1218), "same collecting data; ", IF((B1219=B1218)*(Z1218=Z1219),"same locality; ",(IF(COUNTBLANK(L1219)=1,"",$D$2&amp;L1219&amp;$L$3&amp;" "&amp;$D$2))&amp;(IF(COUNTBLANK(M1219)=1,"",$E$2&amp;M1219&amp;$E$2&amp;", "))&amp;(IF(COUNTBLANK(N1219)=1,"",N1219&amp;"; "))&amp;(IF(COUNTBLANK(O1219)=1,"",O1219&amp;"; ")))&amp;(IF(COUNTBLANK(P1219)=1,"",P1219&amp;"; "))&amp;(IF(COUNTBLANK(Q1219)=1,"",Q1219&amp;"; "))&amp;(IF(COUNTBLANK(R1219)=1,"",R1219&amp;"m, "))&amp;IF((COUNTBLANK(S1219)=0)*(S1219&lt;&gt;S1218), S1219&amp;"; ","")&amp;(IF(COUNTBLANK(U1219)=1,"",U1219&amp;"; "))&amp;(IF(COUNTBLANK(T1219)=1,"",IF(COUNTBLANK(F$2)=1,T1219&amp;"; ",T1219&amp;" "&amp;F$2&amp;"; "))))&amp;(IF(COUNTBLANK(V1219)=1,"",V1219&amp;"; "))&amp;IF((COUNTBLANK(C1219)=1),"",C1219)&amp;IF((B1219=B1220)*(K1219=K1220)*(L1219=L1220)*(M1219=M1220),IF(($H$2&lt;&gt;"m")*($H$2&lt;&gt;"Y"), " • ", IF((ISNUMBER(FIND(")",AE1219))), " • ", "")),IF((B1219=B1220)*(K1219=K1220)," • ",". ")))</f>
        <v/>
      </c>
      <c r="AI1219" s="1"/>
    </row>
    <row r="1220" spans="1:35" x14ac:dyDescent="0.25">
      <c r="A1220" s="3" t="str">
        <f t="shared" si="129"/>
        <v/>
      </c>
      <c r="B1220" s="53" t="str">
        <f t="shared" si="127"/>
        <v/>
      </c>
      <c r="C1220" s="57"/>
      <c r="D1220" s="57"/>
      <c r="E1220" s="57"/>
      <c r="F1220" s="57"/>
      <c r="G1220" s="57"/>
      <c r="H1220" s="57"/>
      <c r="I1220" s="57"/>
      <c r="J1220" s="57"/>
      <c r="K1220" s="57"/>
      <c r="L1220" s="57"/>
      <c r="M1220" s="54"/>
      <c r="N1220" s="57"/>
      <c r="O1220" s="58"/>
      <c r="P1220" s="58"/>
      <c r="Q1220" s="58"/>
      <c r="R1220" s="58"/>
      <c r="S1220" s="54"/>
      <c r="T1220" s="57"/>
      <c r="U1220" s="57"/>
      <c r="V1220" s="57"/>
      <c r="W1220" s="57"/>
      <c r="X1220" s="147" t="str">
        <f>IF(COUNTBLANK(D1220)=1,"",IF('order-admin-units'!$I$1&lt;&gt;"y", "", IF(COUNTBLANK(K1220)=1, 'order-admin-units'!$B$1+1, VLOOKUP(K1220, ordercountry, 2))))</f>
        <v/>
      </c>
      <c r="Y1220" s="147" t="str">
        <f>IF(COUNTBLANK(D1220)=1,"",IF('order-admin-units'!$I$1&lt;&gt;"y", "", IF(COUNTBLANK(K1220:L1220)&gt;0, 'order-admin-units'!$B$2+1, VLOOKUP(K1220&amp;"@"&amp;L1220, orderadmin, 2))))</f>
        <v/>
      </c>
      <c r="Z1220" s="147" t="str">
        <f t="shared" si="130"/>
        <v/>
      </c>
      <c r="AA1220" s="147" t="str">
        <f t="shared" si="131"/>
        <v/>
      </c>
      <c r="AB1220" s="147" t="str">
        <f t="shared" si="132"/>
        <v/>
      </c>
      <c r="AC1220" s="147" t="str">
        <f t="shared" si="128"/>
        <v/>
      </c>
      <c r="AD1220" s="11" t="str">
        <f t="shared" si="133"/>
        <v/>
      </c>
      <c r="AE1220" s="11" t="str">
        <f t="array" ref="AE1220">IF(COUNTBLANK(D1220)=1,"",IF(OR($H$2="y",$H$2="m"),IF(AA1220=AA1219,IF(OR(AB1220=$AB$4:$AB1219)=FALSE,AE1219&amp;C1220,AE1219),"("&amp;C1220)&amp;IF(AA1220=AA1221,IF(OR(AB1221=$AB$4:$AB1220)=FALSE,", ",""),") "),""))</f>
        <v/>
      </c>
      <c r="AF1220" s="11" t="str">
        <f t="array" ref="AF1220">IF((COUNTBLANK(D1220)=0)*OR($H$2="y",$H$2="m"),IFERROR(LEFT(C1220, FIND(" ",C1220)-1), C1220),"")</f>
        <v/>
      </c>
      <c r="AG1220" s="11" t="str">
        <f t="array" ref="AG1220">IF(COUNTBLANK(D1220)=1,"",IF(OR($H$2="y",$H$2="m"),IF(AA1220=AA1219,IF(OR(AC1220=$AC$4:$AC1219)=FALSE,AG1219&amp;AF1220,AG1219),"("&amp;AF1220)&amp;IF(AA1220=AA1221,IF(OR(AC1221=$AC$4:$AC1220)=FALSE,", ",""),") "),""))</f>
        <v/>
      </c>
      <c r="AH1220" s="10" t="str">
        <f>IF((COUNTBLANK(D1220)=1),"",IF(D1220=D1219,AH1219,"")&amp;IF(B1219&lt;&gt;B1220,((IF(COUNTBLANK(E1220)=1,$D$3&amp;"Non-type material: "&amp;$D$3,$D$3&amp;INDEX('type-categories'!$A$2:$B$100,MATCH(E1220,'type-categories'!$A$2:$A$100,0),2)&amp;$D$3))),"")&amp;(IF(K1220&lt;&gt;K1219,$C$2&amp;UPPER(K1220)&amp;$C$2&amp;$K$3&amp;" ",(IF(B1220&lt;&gt;B1219,$C$2&amp;UPPER(K1220)&amp;$C$2&amp;$K$3&amp;" ",""))))&amp;IF((AA1220&lt;&gt;AA1221)*($H$2="y"),AD1220&amp;AE1220,IF((AA1220&lt;&gt;AA1221)*($H$2="m"),AD1220&amp;AG1220,IF(($H$2&lt;&gt;"m")*($H$2&lt;&gt;"Y"),(IF(F1220=0,"",F1220&amp;" "&amp;$F$4&amp;" "))&amp;(IF(G1220=0,"",G1220&amp;" "&amp;$G$4&amp;" "))&amp;(IF(H1220=0,"",H1220&amp;" "&amp;H$4&amp;" "))&amp;(IF(I1220=0,"",I1220&amp;" "&amp;$I$4&amp;" "))&amp;(IF(J1220=0,"",J1220&amp;" "&amp;$J$4&amp;" ")),"")))&amp;"; "&amp;IF((B1220=B1219)*(AA1220=AA1219), "same collecting data; ", IF((B1220=B1219)*(Z1219=Z1220),"same locality; ",(IF(COUNTBLANK(L1220)=1,"",$D$2&amp;L1220&amp;$L$3&amp;" "&amp;$D$2))&amp;(IF(COUNTBLANK(M1220)=1,"",$E$2&amp;M1220&amp;$E$2&amp;", "))&amp;(IF(COUNTBLANK(N1220)=1,"",N1220&amp;"; "))&amp;(IF(COUNTBLANK(O1220)=1,"",O1220&amp;"; ")))&amp;(IF(COUNTBLANK(P1220)=1,"",P1220&amp;"; "))&amp;(IF(COUNTBLANK(Q1220)=1,"",Q1220&amp;"; "))&amp;(IF(COUNTBLANK(R1220)=1,"",R1220&amp;"m, "))&amp;IF((COUNTBLANK(S1220)=0)*(S1220&lt;&gt;S1219), S1220&amp;"; ","")&amp;(IF(COUNTBLANK(U1220)=1,"",U1220&amp;"; "))&amp;(IF(COUNTBLANK(T1220)=1,"",IF(COUNTBLANK(F$2)=1,T1220&amp;"; ",T1220&amp;" "&amp;F$2&amp;"; "))))&amp;(IF(COUNTBLANK(V1220)=1,"",V1220&amp;"; "))&amp;IF((COUNTBLANK(C1220)=1),"",C1220)&amp;IF((B1220=B1221)*(K1220=K1221)*(L1220=L1221)*(M1220=M1221),IF(($H$2&lt;&gt;"m")*($H$2&lt;&gt;"Y"), " • ", IF((ISNUMBER(FIND(")",AE1220))), " • ", "")),IF((B1220=B1221)*(K1220=K1221)," • ",". ")))</f>
        <v/>
      </c>
      <c r="AI1220" s="1"/>
    </row>
    <row r="1221" spans="1:35" x14ac:dyDescent="0.25">
      <c r="A1221" s="3" t="str">
        <f t="shared" si="129"/>
        <v/>
      </c>
      <c r="B1221" s="53" t="str">
        <f t="shared" ref="B1221:B1284" si="134">D1221&amp;E1221</f>
        <v/>
      </c>
      <c r="C1221" s="57"/>
      <c r="D1221" s="57"/>
      <c r="E1221" s="57"/>
      <c r="F1221" s="57"/>
      <c r="G1221" s="57"/>
      <c r="H1221" s="57"/>
      <c r="I1221" s="57"/>
      <c r="J1221" s="57"/>
      <c r="K1221" s="57"/>
      <c r="L1221" s="57"/>
      <c r="M1221" s="54"/>
      <c r="N1221" s="57"/>
      <c r="O1221" s="58"/>
      <c r="P1221" s="58"/>
      <c r="Q1221" s="58"/>
      <c r="R1221" s="58"/>
      <c r="S1221" s="54"/>
      <c r="T1221" s="57"/>
      <c r="U1221" s="57"/>
      <c r="V1221" s="57"/>
      <c r="W1221" s="57"/>
      <c r="X1221" s="147" t="str">
        <f>IF(COUNTBLANK(D1221)=1,"",IF('order-admin-units'!$I$1&lt;&gt;"y", "", IF(COUNTBLANK(K1221)=1, 'order-admin-units'!$B$1+1, VLOOKUP(K1221, ordercountry, 2))))</f>
        <v/>
      </c>
      <c r="Y1221" s="147" t="str">
        <f>IF(COUNTBLANK(D1221)=1,"",IF('order-admin-units'!$I$1&lt;&gt;"y", "", IF(COUNTBLANK(K1221:L1221)&gt;0, 'order-admin-units'!$B$2+1, VLOOKUP(K1221&amp;"@"&amp;L1221, orderadmin, 2))))</f>
        <v/>
      </c>
      <c r="Z1221" s="147" t="str">
        <f t="shared" si="130"/>
        <v/>
      </c>
      <c r="AA1221" s="147" t="str">
        <f t="shared" si="131"/>
        <v/>
      </c>
      <c r="AB1221" s="147" t="str">
        <f t="shared" si="132"/>
        <v/>
      </c>
      <c r="AC1221" s="147" t="str">
        <f t="shared" ref="AC1221:AC1284" si="135">AA1221&amp;AF1221</f>
        <v/>
      </c>
      <c r="AD1221" s="11" t="str">
        <f t="shared" si="133"/>
        <v/>
      </c>
      <c r="AE1221" s="11" t="str">
        <f t="array" ref="AE1221">IF(COUNTBLANK(D1221)=1,"",IF(OR($H$2="y",$H$2="m"),IF(AA1221=AA1220,IF(OR(AB1221=$AB$4:$AB1220)=FALSE,AE1220&amp;C1221,AE1220),"("&amp;C1221)&amp;IF(AA1221=AA1222,IF(OR(AB1222=$AB$4:$AB1221)=FALSE,", ",""),") "),""))</f>
        <v/>
      </c>
      <c r="AF1221" s="11" t="str">
        <f t="array" ref="AF1221">IF((COUNTBLANK(D1221)=0)*OR($H$2="y",$H$2="m"),IFERROR(LEFT(C1221, FIND(" ",C1221)-1), C1221),"")</f>
        <v/>
      </c>
      <c r="AG1221" s="11" t="str">
        <f t="array" ref="AG1221">IF(COUNTBLANK(D1221)=1,"",IF(OR($H$2="y",$H$2="m"),IF(AA1221=AA1220,IF(OR(AC1221=$AC$4:$AC1220)=FALSE,AG1220&amp;AF1221,AG1220),"("&amp;AF1221)&amp;IF(AA1221=AA1222,IF(OR(AC1222=$AC$4:$AC1221)=FALSE,", ",""),") "),""))</f>
        <v/>
      </c>
      <c r="AH1221" s="10" t="str">
        <f>IF((COUNTBLANK(D1221)=1),"",IF(D1221=D1220,AH1220,"")&amp;IF(B1220&lt;&gt;B1221,((IF(COUNTBLANK(E1221)=1,$D$3&amp;"Non-type material: "&amp;$D$3,$D$3&amp;INDEX('type-categories'!$A$2:$B$100,MATCH(E1221,'type-categories'!$A$2:$A$100,0),2)&amp;$D$3))),"")&amp;(IF(K1221&lt;&gt;K1220,$C$2&amp;UPPER(K1221)&amp;$C$2&amp;$K$3&amp;" ",(IF(B1221&lt;&gt;B1220,$C$2&amp;UPPER(K1221)&amp;$C$2&amp;$K$3&amp;" ",""))))&amp;IF((AA1221&lt;&gt;AA1222)*($H$2="y"),AD1221&amp;AE1221,IF((AA1221&lt;&gt;AA1222)*($H$2="m"),AD1221&amp;AG1221,IF(($H$2&lt;&gt;"m")*($H$2&lt;&gt;"Y"),(IF(F1221=0,"",F1221&amp;" "&amp;$F$4&amp;" "))&amp;(IF(G1221=0,"",G1221&amp;" "&amp;$G$4&amp;" "))&amp;(IF(H1221=0,"",H1221&amp;" "&amp;H$4&amp;" "))&amp;(IF(I1221=0,"",I1221&amp;" "&amp;$I$4&amp;" "))&amp;(IF(J1221=0,"",J1221&amp;" "&amp;$J$4&amp;" ")),"")))&amp;"; "&amp;IF((B1221=B1220)*(AA1221=AA1220), "same collecting data; ", IF((B1221=B1220)*(Z1220=Z1221),"same locality; ",(IF(COUNTBLANK(L1221)=1,"",$D$2&amp;L1221&amp;$L$3&amp;" "&amp;$D$2))&amp;(IF(COUNTBLANK(M1221)=1,"",$E$2&amp;M1221&amp;$E$2&amp;", "))&amp;(IF(COUNTBLANK(N1221)=1,"",N1221&amp;"; "))&amp;(IF(COUNTBLANK(O1221)=1,"",O1221&amp;"; ")))&amp;(IF(COUNTBLANK(P1221)=1,"",P1221&amp;"; "))&amp;(IF(COUNTBLANK(Q1221)=1,"",Q1221&amp;"; "))&amp;(IF(COUNTBLANK(R1221)=1,"",R1221&amp;"m, "))&amp;IF((COUNTBLANK(S1221)=0)*(S1221&lt;&gt;S1220), S1221&amp;"; ","")&amp;(IF(COUNTBLANK(U1221)=1,"",U1221&amp;"; "))&amp;(IF(COUNTBLANK(T1221)=1,"",IF(COUNTBLANK(F$2)=1,T1221&amp;"; ",T1221&amp;" "&amp;F$2&amp;"; "))))&amp;(IF(COUNTBLANK(V1221)=1,"",V1221&amp;"; "))&amp;IF((COUNTBLANK(C1221)=1),"",C1221)&amp;IF((B1221=B1222)*(K1221=K1222)*(L1221=L1222)*(M1221=M1222),IF(($H$2&lt;&gt;"m")*($H$2&lt;&gt;"Y"), " • ", IF((ISNUMBER(FIND(")",AE1221))), " • ", "")),IF((B1221=B1222)*(K1221=K1222)," • ",". ")))</f>
        <v/>
      </c>
      <c r="AI1221" s="1"/>
    </row>
    <row r="1222" spans="1:35" x14ac:dyDescent="0.25">
      <c r="A1222" s="3" t="str">
        <f t="shared" ref="A1222:A1285" si="136">IF(ISBLANK(D1222),"",IF(D1222&lt;&gt;D1221, A1221+1, A1221))</f>
        <v/>
      </c>
      <c r="B1222" s="53" t="str">
        <f t="shared" si="134"/>
        <v/>
      </c>
      <c r="C1222" s="57"/>
      <c r="D1222" s="57"/>
      <c r="E1222" s="57"/>
      <c r="F1222" s="57"/>
      <c r="G1222" s="57"/>
      <c r="H1222" s="57"/>
      <c r="I1222" s="57"/>
      <c r="J1222" s="57"/>
      <c r="K1222" s="57"/>
      <c r="L1222" s="57"/>
      <c r="M1222" s="54"/>
      <c r="N1222" s="57"/>
      <c r="O1222" s="58"/>
      <c r="P1222" s="58"/>
      <c r="Q1222" s="58"/>
      <c r="R1222" s="58"/>
      <c r="S1222" s="54"/>
      <c r="T1222" s="57"/>
      <c r="U1222" s="57"/>
      <c r="V1222" s="57"/>
      <c r="W1222" s="57"/>
      <c r="X1222" s="147" t="str">
        <f>IF(COUNTBLANK(D1222)=1,"",IF('order-admin-units'!$I$1&lt;&gt;"y", "", IF(COUNTBLANK(K1222)=1, 'order-admin-units'!$B$1+1, VLOOKUP(K1222, ordercountry, 2))))</f>
        <v/>
      </c>
      <c r="Y1222" s="147" t="str">
        <f>IF(COUNTBLANK(D1222)=1,"",IF('order-admin-units'!$I$1&lt;&gt;"y", "", IF(COUNTBLANK(K1222:L1222)&gt;0, 'order-admin-units'!$B$2+1, VLOOKUP(K1222&amp;"@"&amp;L1222, orderadmin, 2))))</f>
        <v/>
      </c>
      <c r="Z1222" s="147" t="str">
        <f t="shared" ref="Z1222:Z1285" si="137">K1222&amp;L1222&amp;M1222&amp;N1222&amp;O1222</f>
        <v/>
      </c>
      <c r="AA1222" s="147" t="str">
        <f t="shared" ref="AA1222:AA1285" si="138">B1222&amp;K1222&amp;L1222&amp;M1222&amp;N1222&amp;O1222&amp;P1222&amp;Q1222&amp;R1222&amp;S1222&amp;T1222&amp;U1222</f>
        <v/>
      </c>
      <c r="AB1222" s="147" t="str">
        <f t="shared" ref="AB1222:AB1285" si="139">AA1222&amp;C1222</f>
        <v/>
      </c>
      <c r="AC1222" s="147" t="str">
        <f t="shared" si="135"/>
        <v/>
      </c>
      <c r="AD1222" s="11" t="str">
        <f t="shared" ref="AD1222:AD1285" si="140">IF(OR($H$2="y",$H$2="m"),IF(SUMIF($AA$5:$AA$2000,AA1222,$F$5:$F$2000)&lt;&gt;0,SUMIF($AA$5:$AA$2000,AA1222,$F$5:$F$2000)&amp;" "&amp;$F$4&amp;" ","")&amp;IF(SUMIF($AA$5:$AA$2000,AA1222,$G$5:$G$2000)&lt;&gt;0,SUMIF($AA$5:$AA$2000,AA1222,$G$5:$G$2000)&amp;" "&amp;$G$4&amp;" ","")&amp;IF(SUMIF($AA$5:$AA$2000,AA1222,$H$5:$H$2000)&lt;&gt;0,SUMIF($AA$5:$AA$2000,AA1222,$H$5:$H$2000)&amp;" "&amp;$H$4&amp;" ","")&amp;IF(SUMIF($AA$5:$AA$2000,AA1222,$I$5:$I$2000)&lt;&gt;0,SUMIF($AA$5:$AA$2000,AA1222,$I$5:$I$2000)&amp;" "&amp;$I$4&amp;" ","")&amp;IF(SUMIF($AA$5:$AA$2000,AA1222,$J$5:$J$2000)&lt;&gt;0,SUMIF($AA$5:$AA$2000,AA1222,$J$5:$J$2000)&amp;" "&amp;$J$4&amp;" ",""),"")</f>
        <v/>
      </c>
      <c r="AE1222" s="11" t="str">
        <f t="array" ref="AE1222">IF(COUNTBLANK(D1222)=1,"",IF(OR($H$2="y",$H$2="m"),IF(AA1222=AA1221,IF(OR(AB1222=$AB$4:$AB1221)=FALSE,AE1221&amp;C1222,AE1221),"("&amp;C1222)&amp;IF(AA1222=AA1223,IF(OR(AB1223=$AB$4:$AB1222)=FALSE,", ",""),") "),""))</f>
        <v/>
      </c>
      <c r="AF1222" s="11" t="str">
        <f t="array" ref="AF1222">IF((COUNTBLANK(D1222)=0)*OR($H$2="y",$H$2="m"),IFERROR(LEFT(C1222, FIND(" ",C1222)-1), C1222),"")</f>
        <v/>
      </c>
      <c r="AG1222" s="11" t="str">
        <f t="array" ref="AG1222">IF(COUNTBLANK(D1222)=1,"",IF(OR($H$2="y",$H$2="m"),IF(AA1222=AA1221,IF(OR(AC1222=$AC$4:$AC1221)=FALSE,AG1221&amp;AF1222,AG1221),"("&amp;AF1222)&amp;IF(AA1222=AA1223,IF(OR(AC1223=$AC$4:$AC1222)=FALSE,", ",""),") "),""))</f>
        <v/>
      </c>
      <c r="AH1222" s="10" t="str">
        <f>IF((COUNTBLANK(D1222)=1),"",IF(D1222=D1221,AH1221,"")&amp;IF(B1221&lt;&gt;B1222,((IF(COUNTBLANK(E1222)=1,$D$3&amp;"Non-type material: "&amp;$D$3,$D$3&amp;INDEX('type-categories'!$A$2:$B$100,MATCH(E1222,'type-categories'!$A$2:$A$100,0),2)&amp;$D$3))),"")&amp;(IF(K1222&lt;&gt;K1221,$C$2&amp;UPPER(K1222)&amp;$C$2&amp;$K$3&amp;" ",(IF(B1222&lt;&gt;B1221,$C$2&amp;UPPER(K1222)&amp;$C$2&amp;$K$3&amp;" ",""))))&amp;IF((AA1222&lt;&gt;AA1223)*($H$2="y"),AD1222&amp;AE1222,IF((AA1222&lt;&gt;AA1223)*($H$2="m"),AD1222&amp;AG1222,IF(($H$2&lt;&gt;"m")*($H$2&lt;&gt;"Y"),(IF(F1222=0,"",F1222&amp;" "&amp;$F$4&amp;" "))&amp;(IF(G1222=0,"",G1222&amp;" "&amp;$G$4&amp;" "))&amp;(IF(H1222=0,"",H1222&amp;" "&amp;H$4&amp;" "))&amp;(IF(I1222=0,"",I1222&amp;" "&amp;$I$4&amp;" "))&amp;(IF(J1222=0,"",J1222&amp;" "&amp;$J$4&amp;" ")),"")))&amp;"; "&amp;IF((B1222=B1221)*(AA1222=AA1221), "same collecting data; ", IF((B1222=B1221)*(Z1221=Z1222),"same locality; ",(IF(COUNTBLANK(L1222)=1,"",$D$2&amp;L1222&amp;$L$3&amp;" "&amp;$D$2))&amp;(IF(COUNTBLANK(M1222)=1,"",$E$2&amp;M1222&amp;$E$2&amp;", "))&amp;(IF(COUNTBLANK(N1222)=1,"",N1222&amp;"; "))&amp;(IF(COUNTBLANK(O1222)=1,"",O1222&amp;"; ")))&amp;(IF(COUNTBLANK(P1222)=1,"",P1222&amp;"; "))&amp;(IF(COUNTBLANK(Q1222)=1,"",Q1222&amp;"; "))&amp;(IF(COUNTBLANK(R1222)=1,"",R1222&amp;"m, "))&amp;IF((COUNTBLANK(S1222)=0)*(S1222&lt;&gt;S1221), S1222&amp;"; ","")&amp;(IF(COUNTBLANK(U1222)=1,"",U1222&amp;"; "))&amp;(IF(COUNTBLANK(T1222)=1,"",IF(COUNTBLANK(F$2)=1,T1222&amp;"; ",T1222&amp;" "&amp;F$2&amp;"; "))))&amp;(IF(COUNTBLANK(V1222)=1,"",V1222&amp;"; "))&amp;IF((COUNTBLANK(C1222)=1),"",C1222)&amp;IF((B1222=B1223)*(K1222=K1223)*(L1222=L1223)*(M1222=M1223),IF(($H$2&lt;&gt;"m")*($H$2&lt;&gt;"Y"), " • ", IF((ISNUMBER(FIND(")",AE1222))), " • ", "")),IF((B1222=B1223)*(K1222=K1223)," • ",". ")))</f>
        <v/>
      </c>
      <c r="AI1222" s="1"/>
    </row>
    <row r="1223" spans="1:35" x14ac:dyDescent="0.25">
      <c r="A1223" s="3" t="str">
        <f t="shared" si="136"/>
        <v/>
      </c>
      <c r="B1223" s="53" t="str">
        <f t="shared" si="134"/>
        <v/>
      </c>
      <c r="C1223" s="57"/>
      <c r="D1223" s="57"/>
      <c r="E1223" s="57"/>
      <c r="F1223" s="57"/>
      <c r="G1223" s="57"/>
      <c r="H1223" s="57"/>
      <c r="I1223" s="57"/>
      <c r="J1223" s="57"/>
      <c r="K1223" s="57"/>
      <c r="L1223" s="57"/>
      <c r="M1223" s="54"/>
      <c r="N1223" s="57"/>
      <c r="O1223" s="58"/>
      <c r="P1223" s="58"/>
      <c r="Q1223" s="58"/>
      <c r="R1223" s="58"/>
      <c r="S1223" s="54"/>
      <c r="T1223" s="57"/>
      <c r="U1223" s="57"/>
      <c r="V1223" s="57"/>
      <c r="W1223" s="57"/>
      <c r="X1223" s="147" t="str">
        <f>IF(COUNTBLANK(D1223)=1,"",IF('order-admin-units'!$I$1&lt;&gt;"y", "", IF(COUNTBLANK(K1223)=1, 'order-admin-units'!$B$1+1, VLOOKUP(K1223, ordercountry, 2))))</f>
        <v/>
      </c>
      <c r="Y1223" s="147" t="str">
        <f>IF(COUNTBLANK(D1223)=1,"",IF('order-admin-units'!$I$1&lt;&gt;"y", "", IF(COUNTBLANK(K1223:L1223)&gt;0, 'order-admin-units'!$B$2+1, VLOOKUP(K1223&amp;"@"&amp;L1223, orderadmin, 2))))</f>
        <v/>
      </c>
      <c r="Z1223" s="147" t="str">
        <f t="shared" si="137"/>
        <v/>
      </c>
      <c r="AA1223" s="147" t="str">
        <f t="shared" si="138"/>
        <v/>
      </c>
      <c r="AB1223" s="147" t="str">
        <f t="shared" si="139"/>
        <v/>
      </c>
      <c r="AC1223" s="147" t="str">
        <f t="shared" si="135"/>
        <v/>
      </c>
      <c r="AD1223" s="11" t="str">
        <f t="shared" si="140"/>
        <v/>
      </c>
      <c r="AE1223" s="11" t="str">
        <f t="array" ref="AE1223">IF(COUNTBLANK(D1223)=1,"",IF(OR($H$2="y",$H$2="m"),IF(AA1223=AA1222,IF(OR(AB1223=$AB$4:$AB1222)=FALSE,AE1222&amp;C1223,AE1222),"("&amp;C1223)&amp;IF(AA1223=AA1224,IF(OR(AB1224=$AB$4:$AB1223)=FALSE,", ",""),") "),""))</f>
        <v/>
      </c>
      <c r="AF1223" s="11" t="str">
        <f t="array" ref="AF1223">IF((COUNTBLANK(D1223)=0)*OR($H$2="y",$H$2="m"),IFERROR(LEFT(C1223, FIND(" ",C1223)-1), C1223),"")</f>
        <v/>
      </c>
      <c r="AG1223" s="11" t="str">
        <f t="array" ref="AG1223">IF(COUNTBLANK(D1223)=1,"",IF(OR($H$2="y",$H$2="m"),IF(AA1223=AA1222,IF(OR(AC1223=$AC$4:$AC1222)=FALSE,AG1222&amp;AF1223,AG1222),"("&amp;AF1223)&amp;IF(AA1223=AA1224,IF(OR(AC1224=$AC$4:$AC1223)=FALSE,", ",""),") "),""))</f>
        <v/>
      </c>
      <c r="AH1223" s="10" t="str">
        <f>IF((COUNTBLANK(D1223)=1),"",IF(D1223=D1222,AH1222,"")&amp;IF(B1222&lt;&gt;B1223,((IF(COUNTBLANK(E1223)=1,$D$3&amp;"Non-type material: "&amp;$D$3,$D$3&amp;INDEX('type-categories'!$A$2:$B$100,MATCH(E1223,'type-categories'!$A$2:$A$100,0),2)&amp;$D$3))),"")&amp;(IF(K1223&lt;&gt;K1222,$C$2&amp;UPPER(K1223)&amp;$C$2&amp;$K$3&amp;" ",(IF(B1223&lt;&gt;B1222,$C$2&amp;UPPER(K1223)&amp;$C$2&amp;$K$3&amp;" ",""))))&amp;IF((AA1223&lt;&gt;AA1224)*($H$2="y"),AD1223&amp;AE1223,IF((AA1223&lt;&gt;AA1224)*($H$2="m"),AD1223&amp;AG1223,IF(($H$2&lt;&gt;"m")*($H$2&lt;&gt;"Y"),(IF(F1223=0,"",F1223&amp;" "&amp;$F$4&amp;" "))&amp;(IF(G1223=0,"",G1223&amp;" "&amp;$G$4&amp;" "))&amp;(IF(H1223=0,"",H1223&amp;" "&amp;H$4&amp;" "))&amp;(IF(I1223=0,"",I1223&amp;" "&amp;$I$4&amp;" "))&amp;(IF(J1223=0,"",J1223&amp;" "&amp;$J$4&amp;" ")),"")))&amp;"; "&amp;IF((B1223=B1222)*(AA1223=AA1222), "same collecting data; ", IF((B1223=B1222)*(Z1222=Z1223),"same locality; ",(IF(COUNTBLANK(L1223)=1,"",$D$2&amp;L1223&amp;$L$3&amp;" "&amp;$D$2))&amp;(IF(COUNTBLANK(M1223)=1,"",$E$2&amp;M1223&amp;$E$2&amp;", "))&amp;(IF(COUNTBLANK(N1223)=1,"",N1223&amp;"; "))&amp;(IF(COUNTBLANK(O1223)=1,"",O1223&amp;"; ")))&amp;(IF(COUNTBLANK(P1223)=1,"",P1223&amp;"; "))&amp;(IF(COUNTBLANK(Q1223)=1,"",Q1223&amp;"; "))&amp;(IF(COUNTBLANK(R1223)=1,"",R1223&amp;"m, "))&amp;IF((COUNTBLANK(S1223)=0)*(S1223&lt;&gt;S1222), S1223&amp;"; ","")&amp;(IF(COUNTBLANK(U1223)=1,"",U1223&amp;"; "))&amp;(IF(COUNTBLANK(T1223)=1,"",IF(COUNTBLANK(F$2)=1,T1223&amp;"; ",T1223&amp;" "&amp;F$2&amp;"; "))))&amp;(IF(COUNTBLANK(V1223)=1,"",V1223&amp;"; "))&amp;IF((COUNTBLANK(C1223)=1),"",C1223)&amp;IF((B1223=B1224)*(K1223=K1224)*(L1223=L1224)*(M1223=M1224),IF(($H$2&lt;&gt;"m")*($H$2&lt;&gt;"Y"), " • ", IF((ISNUMBER(FIND(")",AE1223))), " • ", "")),IF((B1223=B1224)*(K1223=K1224)," • ",". ")))</f>
        <v/>
      </c>
      <c r="AI1223" s="1"/>
    </row>
    <row r="1224" spans="1:35" x14ac:dyDescent="0.25">
      <c r="A1224" s="3" t="str">
        <f t="shared" si="136"/>
        <v/>
      </c>
      <c r="B1224" s="53" t="str">
        <f t="shared" si="134"/>
        <v/>
      </c>
      <c r="C1224" s="57"/>
      <c r="D1224" s="57"/>
      <c r="E1224" s="57"/>
      <c r="F1224" s="57"/>
      <c r="G1224" s="57"/>
      <c r="H1224" s="57"/>
      <c r="I1224" s="57"/>
      <c r="J1224" s="57"/>
      <c r="K1224" s="57"/>
      <c r="L1224" s="57"/>
      <c r="M1224" s="54"/>
      <c r="N1224" s="57"/>
      <c r="O1224" s="58"/>
      <c r="P1224" s="58"/>
      <c r="Q1224" s="58"/>
      <c r="R1224" s="58"/>
      <c r="S1224" s="54"/>
      <c r="T1224" s="57"/>
      <c r="U1224" s="57"/>
      <c r="V1224" s="57"/>
      <c r="W1224" s="57"/>
      <c r="X1224" s="147" t="str">
        <f>IF(COUNTBLANK(D1224)=1,"",IF('order-admin-units'!$I$1&lt;&gt;"y", "", IF(COUNTBLANK(K1224)=1, 'order-admin-units'!$B$1+1, VLOOKUP(K1224, ordercountry, 2))))</f>
        <v/>
      </c>
      <c r="Y1224" s="147" t="str">
        <f>IF(COUNTBLANK(D1224)=1,"",IF('order-admin-units'!$I$1&lt;&gt;"y", "", IF(COUNTBLANK(K1224:L1224)&gt;0, 'order-admin-units'!$B$2+1, VLOOKUP(K1224&amp;"@"&amp;L1224, orderadmin, 2))))</f>
        <v/>
      </c>
      <c r="Z1224" s="147" t="str">
        <f t="shared" si="137"/>
        <v/>
      </c>
      <c r="AA1224" s="147" t="str">
        <f t="shared" si="138"/>
        <v/>
      </c>
      <c r="AB1224" s="147" t="str">
        <f t="shared" si="139"/>
        <v/>
      </c>
      <c r="AC1224" s="147" t="str">
        <f t="shared" si="135"/>
        <v/>
      </c>
      <c r="AD1224" s="11" t="str">
        <f t="shared" si="140"/>
        <v/>
      </c>
      <c r="AE1224" s="11" t="str">
        <f t="array" ref="AE1224">IF(COUNTBLANK(D1224)=1,"",IF(OR($H$2="y",$H$2="m"),IF(AA1224=AA1223,IF(OR(AB1224=$AB$4:$AB1223)=FALSE,AE1223&amp;C1224,AE1223),"("&amp;C1224)&amp;IF(AA1224=AA1225,IF(OR(AB1225=$AB$4:$AB1224)=FALSE,", ",""),") "),""))</f>
        <v/>
      </c>
      <c r="AF1224" s="11" t="str">
        <f t="array" ref="AF1224">IF((COUNTBLANK(D1224)=0)*OR($H$2="y",$H$2="m"),IFERROR(LEFT(C1224, FIND(" ",C1224)-1), C1224),"")</f>
        <v/>
      </c>
      <c r="AG1224" s="11" t="str">
        <f t="array" ref="AG1224">IF(COUNTBLANK(D1224)=1,"",IF(OR($H$2="y",$H$2="m"),IF(AA1224=AA1223,IF(OR(AC1224=$AC$4:$AC1223)=FALSE,AG1223&amp;AF1224,AG1223),"("&amp;AF1224)&amp;IF(AA1224=AA1225,IF(OR(AC1225=$AC$4:$AC1224)=FALSE,", ",""),") "),""))</f>
        <v/>
      </c>
      <c r="AH1224" s="10" t="str">
        <f>IF((COUNTBLANK(D1224)=1),"",IF(D1224=D1223,AH1223,"")&amp;IF(B1223&lt;&gt;B1224,((IF(COUNTBLANK(E1224)=1,$D$3&amp;"Non-type material: "&amp;$D$3,$D$3&amp;INDEX('type-categories'!$A$2:$B$100,MATCH(E1224,'type-categories'!$A$2:$A$100,0),2)&amp;$D$3))),"")&amp;(IF(K1224&lt;&gt;K1223,$C$2&amp;UPPER(K1224)&amp;$C$2&amp;$K$3&amp;" ",(IF(B1224&lt;&gt;B1223,$C$2&amp;UPPER(K1224)&amp;$C$2&amp;$K$3&amp;" ",""))))&amp;IF((AA1224&lt;&gt;AA1225)*($H$2="y"),AD1224&amp;AE1224,IF((AA1224&lt;&gt;AA1225)*($H$2="m"),AD1224&amp;AG1224,IF(($H$2&lt;&gt;"m")*($H$2&lt;&gt;"Y"),(IF(F1224=0,"",F1224&amp;" "&amp;$F$4&amp;" "))&amp;(IF(G1224=0,"",G1224&amp;" "&amp;$G$4&amp;" "))&amp;(IF(H1224=0,"",H1224&amp;" "&amp;H$4&amp;" "))&amp;(IF(I1224=0,"",I1224&amp;" "&amp;$I$4&amp;" "))&amp;(IF(J1224=0,"",J1224&amp;" "&amp;$J$4&amp;" ")),"")))&amp;"; "&amp;IF((B1224=B1223)*(AA1224=AA1223), "same collecting data; ", IF((B1224=B1223)*(Z1223=Z1224),"same locality; ",(IF(COUNTBLANK(L1224)=1,"",$D$2&amp;L1224&amp;$L$3&amp;" "&amp;$D$2))&amp;(IF(COUNTBLANK(M1224)=1,"",$E$2&amp;M1224&amp;$E$2&amp;", "))&amp;(IF(COUNTBLANK(N1224)=1,"",N1224&amp;"; "))&amp;(IF(COUNTBLANK(O1224)=1,"",O1224&amp;"; ")))&amp;(IF(COUNTBLANK(P1224)=1,"",P1224&amp;"; "))&amp;(IF(COUNTBLANK(Q1224)=1,"",Q1224&amp;"; "))&amp;(IF(COUNTBLANK(R1224)=1,"",R1224&amp;"m, "))&amp;IF((COUNTBLANK(S1224)=0)*(S1224&lt;&gt;S1223), S1224&amp;"; ","")&amp;(IF(COUNTBLANK(U1224)=1,"",U1224&amp;"; "))&amp;(IF(COUNTBLANK(T1224)=1,"",IF(COUNTBLANK(F$2)=1,T1224&amp;"; ",T1224&amp;" "&amp;F$2&amp;"; "))))&amp;(IF(COUNTBLANK(V1224)=1,"",V1224&amp;"; "))&amp;IF((COUNTBLANK(C1224)=1),"",C1224)&amp;IF((B1224=B1225)*(K1224=K1225)*(L1224=L1225)*(M1224=M1225),IF(($H$2&lt;&gt;"m")*($H$2&lt;&gt;"Y"), " • ", IF((ISNUMBER(FIND(")",AE1224))), " • ", "")),IF((B1224=B1225)*(K1224=K1225)," • ",". ")))</f>
        <v/>
      </c>
      <c r="AI1224" s="1"/>
    </row>
    <row r="1225" spans="1:35" x14ac:dyDescent="0.25">
      <c r="A1225" s="3" t="str">
        <f t="shared" si="136"/>
        <v/>
      </c>
      <c r="B1225" s="53" t="str">
        <f t="shared" si="134"/>
        <v/>
      </c>
      <c r="C1225" s="57"/>
      <c r="D1225" s="57"/>
      <c r="E1225" s="57"/>
      <c r="F1225" s="57"/>
      <c r="G1225" s="57"/>
      <c r="H1225" s="57"/>
      <c r="I1225" s="57"/>
      <c r="J1225" s="57"/>
      <c r="K1225" s="57"/>
      <c r="L1225" s="57"/>
      <c r="M1225" s="54"/>
      <c r="N1225" s="57"/>
      <c r="O1225" s="58"/>
      <c r="P1225" s="58"/>
      <c r="Q1225" s="58"/>
      <c r="R1225" s="58"/>
      <c r="S1225" s="54"/>
      <c r="T1225" s="57"/>
      <c r="U1225" s="57"/>
      <c r="V1225" s="57"/>
      <c r="W1225" s="57"/>
      <c r="X1225" s="147" t="str">
        <f>IF(COUNTBLANK(D1225)=1,"",IF('order-admin-units'!$I$1&lt;&gt;"y", "", IF(COUNTBLANK(K1225)=1, 'order-admin-units'!$B$1+1, VLOOKUP(K1225, ordercountry, 2))))</f>
        <v/>
      </c>
      <c r="Y1225" s="147" t="str">
        <f>IF(COUNTBLANK(D1225)=1,"",IF('order-admin-units'!$I$1&lt;&gt;"y", "", IF(COUNTBLANK(K1225:L1225)&gt;0, 'order-admin-units'!$B$2+1, VLOOKUP(K1225&amp;"@"&amp;L1225, orderadmin, 2))))</f>
        <v/>
      </c>
      <c r="Z1225" s="147" t="str">
        <f t="shared" si="137"/>
        <v/>
      </c>
      <c r="AA1225" s="147" t="str">
        <f t="shared" si="138"/>
        <v/>
      </c>
      <c r="AB1225" s="147" t="str">
        <f t="shared" si="139"/>
        <v/>
      </c>
      <c r="AC1225" s="147" t="str">
        <f t="shared" si="135"/>
        <v/>
      </c>
      <c r="AD1225" s="11" t="str">
        <f t="shared" si="140"/>
        <v/>
      </c>
      <c r="AE1225" s="11" t="str">
        <f t="array" ref="AE1225">IF(COUNTBLANK(D1225)=1,"",IF(OR($H$2="y",$H$2="m"),IF(AA1225=AA1224,IF(OR(AB1225=$AB$4:$AB1224)=FALSE,AE1224&amp;C1225,AE1224),"("&amp;C1225)&amp;IF(AA1225=AA1226,IF(OR(AB1226=$AB$4:$AB1225)=FALSE,", ",""),") "),""))</f>
        <v/>
      </c>
      <c r="AF1225" s="11" t="str">
        <f t="array" ref="AF1225">IF((COUNTBLANK(D1225)=0)*OR($H$2="y",$H$2="m"),IFERROR(LEFT(C1225, FIND(" ",C1225)-1), C1225),"")</f>
        <v/>
      </c>
      <c r="AG1225" s="11" t="str">
        <f t="array" ref="AG1225">IF(COUNTBLANK(D1225)=1,"",IF(OR($H$2="y",$H$2="m"),IF(AA1225=AA1224,IF(OR(AC1225=$AC$4:$AC1224)=FALSE,AG1224&amp;AF1225,AG1224),"("&amp;AF1225)&amp;IF(AA1225=AA1226,IF(OR(AC1226=$AC$4:$AC1225)=FALSE,", ",""),") "),""))</f>
        <v/>
      </c>
      <c r="AH1225" s="10" t="str">
        <f>IF((COUNTBLANK(D1225)=1),"",IF(D1225=D1224,AH1224,"")&amp;IF(B1224&lt;&gt;B1225,((IF(COUNTBLANK(E1225)=1,$D$3&amp;"Non-type material: "&amp;$D$3,$D$3&amp;INDEX('type-categories'!$A$2:$B$100,MATCH(E1225,'type-categories'!$A$2:$A$100,0),2)&amp;$D$3))),"")&amp;(IF(K1225&lt;&gt;K1224,$C$2&amp;UPPER(K1225)&amp;$C$2&amp;$K$3&amp;" ",(IF(B1225&lt;&gt;B1224,$C$2&amp;UPPER(K1225)&amp;$C$2&amp;$K$3&amp;" ",""))))&amp;IF((AA1225&lt;&gt;AA1226)*($H$2="y"),AD1225&amp;AE1225,IF((AA1225&lt;&gt;AA1226)*($H$2="m"),AD1225&amp;AG1225,IF(($H$2&lt;&gt;"m")*($H$2&lt;&gt;"Y"),(IF(F1225=0,"",F1225&amp;" "&amp;$F$4&amp;" "))&amp;(IF(G1225=0,"",G1225&amp;" "&amp;$G$4&amp;" "))&amp;(IF(H1225=0,"",H1225&amp;" "&amp;H$4&amp;" "))&amp;(IF(I1225=0,"",I1225&amp;" "&amp;$I$4&amp;" "))&amp;(IF(J1225=0,"",J1225&amp;" "&amp;$J$4&amp;" ")),"")))&amp;"; "&amp;IF((B1225=B1224)*(AA1225=AA1224), "same collecting data; ", IF((B1225=B1224)*(Z1224=Z1225),"same locality; ",(IF(COUNTBLANK(L1225)=1,"",$D$2&amp;L1225&amp;$L$3&amp;" "&amp;$D$2))&amp;(IF(COUNTBLANK(M1225)=1,"",$E$2&amp;M1225&amp;$E$2&amp;", "))&amp;(IF(COUNTBLANK(N1225)=1,"",N1225&amp;"; "))&amp;(IF(COUNTBLANK(O1225)=1,"",O1225&amp;"; ")))&amp;(IF(COUNTBLANK(P1225)=1,"",P1225&amp;"; "))&amp;(IF(COUNTBLANK(Q1225)=1,"",Q1225&amp;"; "))&amp;(IF(COUNTBLANK(R1225)=1,"",R1225&amp;"m, "))&amp;IF((COUNTBLANK(S1225)=0)*(S1225&lt;&gt;S1224), S1225&amp;"; ","")&amp;(IF(COUNTBLANK(U1225)=1,"",U1225&amp;"; "))&amp;(IF(COUNTBLANK(T1225)=1,"",IF(COUNTBLANK(F$2)=1,T1225&amp;"; ",T1225&amp;" "&amp;F$2&amp;"; "))))&amp;(IF(COUNTBLANK(V1225)=1,"",V1225&amp;"; "))&amp;IF((COUNTBLANK(C1225)=1),"",C1225)&amp;IF((B1225=B1226)*(K1225=K1226)*(L1225=L1226)*(M1225=M1226),IF(($H$2&lt;&gt;"m")*($H$2&lt;&gt;"Y"), " • ", IF((ISNUMBER(FIND(")",AE1225))), " • ", "")),IF((B1225=B1226)*(K1225=K1226)," • ",". ")))</f>
        <v/>
      </c>
      <c r="AI1225" s="1"/>
    </row>
    <row r="1226" spans="1:35" x14ac:dyDescent="0.25">
      <c r="A1226" s="3" t="str">
        <f t="shared" si="136"/>
        <v/>
      </c>
      <c r="B1226" s="53" t="str">
        <f t="shared" si="134"/>
        <v/>
      </c>
      <c r="C1226" s="57"/>
      <c r="D1226" s="57"/>
      <c r="E1226" s="57"/>
      <c r="F1226" s="57"/>
      <c r="G1226" s="57"/>
      <c r="H1226" s="57"/>
      <c r="I1226" s="57"/>
      <c r="J1226" s="57"/>
      <c r="K1226" s="57"/>
      <c r="L1226" s="57"/>
      <c r="M1226" s="54"/>
      <c r="N1226" s="57"/>
      <c r="O1226" s="58"/>
      <c r="P1226" s="58"/>
      <c r="Q1226" s="58"/>
      <c r="R1226" s="58"/>
      <c r="S1226" s="54"/>
      <c r="T1226" s="57"/>
      <c r="U1226" s="57"/>
      <c r="V1226" s="57"/>
      <c r="W1226" s="57"/>
      <c r="X1226" s="147" t="str">
        <f>IF(COUNTBLANK(D1226)=1,"",IF('order-admin-units'!$I$1&lt;&gt;"y", "", IF(COUNTBLANK(K1226)=1, 'order-admin-units'!$B$1+1, VLOOKUP(K1226, ordercountry, 2))))</f>
        <v/>
      </c>
      <c r="Y1226" s="147" t="str">
        <f>IF(COUNTBLANK(D1226)=1,"",IF('order-admin-units'!$I$1&lt;&gt;"y", "", IF(COUNTBLANK(K1226:L1226)&gt;0, 'order-admin-units'!$B$2+1, VLOOKUP(K1226&amp;"@"&amp;L1226, orderadmin, 2))))</f>
        <v/>
      </c>
      <c r="Z1226" s="147" t="str">
        <f t="shared" si="137"/>
        <v/>
      </c>
      <c r="AA1226" s="147" t="str">
        <f t="shared" si="138"/>
        <v/>
      </c>
      <c r="AB1226" s="147" t="str">
        <f t="shared" si="139"/>
        <v/>
      </c>
      <c r="AC1226" s="147" t="str">
        <f t="shared" si="135"/>
        <v/>
      </c>
      <c r="AD1226" s="11" t="str">
        <f t="shared" si="140"/>
        <v/>
      </c>
      <c r="AE1226" s="11" t="str">
        <f t="array" ref="AE1226">IF(COUNTBLANK(D1226)=1,"",IF(OR($H$2="y",$H$2="m"),IF(AA1226=AA1225,IF(OR(AB1226=$AB$4:$AB1225)=FALSE,AE1225&amp;C1226,AE1225),"("&amp;C1226)&amp;IF(AA1226=AA1227,IF(OR(AB1227=$AB$4:$AB1226)=FALSE,", ",""),") "),""))</f>
        <v/>
      </c>
      <c r="AF1226" s="11" t="str">
        <f t="array" ref="AF1226">IF((COUNTBLANK(D1226)=0)*OR($H$2="y",$H$2="m"),IFERROR(LEFT(C1226, FIND(" ",C1226)-1), C1226),"")</f>
        <v/>
      </c>
      <c r="AG1226" s="11" t="str">
        <f t="array" ref="AG1226">IF(COUNTBLANK(D1226)=1,"",IF(OR($H$2="y",$H$2="m"),IF(AA1226=AA1225,IF(OR(AC1226=$AC$4:$AC1225)=FALSE,AG1225&amp;AF1226,AG1225),"("&amp;AF1226)&amp;IF(AA1226=AA1227,IF(OR(AC1227=$AC$4:$AC1226)=FALSE,", ",""),") "),""))</f>
        <v/>
      </c>
      <c r="AH1226" s="10" t="str">
        <f>IF((COUNTBLANK(D1226)=1),"",IF(D1226=D1225,AH1225,"")&amp;IF(B1225&lt;&gt;B1226,((IF(COUNTBLANK(E1226)=1,$D$3&amp;"Non-type material: "&amp;$D$3,$D$3&amp;INDEX('type-categories'!$A$2:$B$100,MATCH(E1226,'type-categories'!$A$2:$A$100,0),2)&amp;$D$3))),"")&amp;(IF(K1226&lt;&gt;K1225,$C$2&amp;UPPER(K1226)&amp;$C$2&amp;$K$3&amp;" ",(IF(B1226&lt;&gt;B1225,$C$2&amp;UPPER(K1226)&amp;$C$2&amp;$K$3&amp;" ",""))))&amp;IF((AA1226&lt;&gt;AA1227)*($H$2="y"),AD1226&amp;AE1226,IF((AA1226&lt;&gt;AA1227)*($H$2="m"),AD1226&amp;AG1226,IF(($H$2&lt;&gt;"m")*($H$2&lt;&gt;"Y"),(IF(F1226=0,"",F1226&amp;" "&amp;$F$4&amp;" "))&amp;(IF(G1226=0,"",G1226&amp;" "&amp;$G$4&amp;" "))&amp;(IF(H1226=0,"",H1226&amp;" "&amp;H$4&amp;" "))&amp;(IF(I1226=0,"",I1226&amp;" "&amp;$I$4&amp;" "))&amp;(IF(J1226=0,"",J1226&amp;" "&amp;$J$4&amp;" ")),"")))&amp;"; "&amp;IF((B1226=B1225)*(AA1226=AA1225), "same collecting data; ", IF((B1226=B1225)*(Z1225=Z1226),"same locality; ",(IF(COUNTBLANK(L1226)=1,"",$D$2&amp;L1226&amp;$L$3&amp;" "&amp;$D$2))&amp;(IF(COUNTBLANK(M1226)=1,"",$E$2&amp;M1226&amp;$E$2&amp;", "))&amp;(IF(COUNTBLANK(N1226)=1,"",N1226&amp;"; "))&amp;(IF(COUNTBLANK(O1226)=1,"",O1226&amp;"; ")))&amp;(IF(COUNTBLANK(P1226)=1,"",P1226&amp;"; "))&amp;(IF(COUNTBLANK(Q1226)=1,"",Q1226&amp;"; "))&amp;(IF(COUNTBLANK(R1226)=1,"",R1226&amp;"m, "))&amp;IF((COUNTBLANK(S1226)=0)*(S1226&lt;&gt;S1225), S1226&amp;"; ","")&amp;(IF(COUNTBLANK(U1226)=1,"",U1226&amp;"; "))&amp;(IF(COUNTBLANK(T1226)=1,"",IF(COUNTBLANK(F$2)=1,T1226&amp;"; ",T1226&amp;" "&amp;F$2&amp;"; "))))&amp;(IF(COUNTBLANK(V1226)=1,"",V1226&amp;"; "))&amp;IF((COUNTBLANK(C1226)=1),"",C1226)&amp;IF((B1226=B1227)*(K1226=K1227)*(L1226=L1227)*(M1226=M1227),IF(($H$2&lt;&gt;"m")*($H$2&lt;&gt;"Y"), " • ", IF((ISNUMBER(FIND(")",AE1226))), " • ", "")),IF((B1226=B1227)*(K1226=K1227)," • ",". ")))</f>
        <v/>
      </c>
      <c r="AI1226" s="1"/>
    </row>
    <row r="1227" spans="1:35" x14ac:dyDescent="0.25">
      <c r="A1227" s="3" t="str">
        <f t="shared" si="136"/>
        <v/>
      </c>
      <c r="B1227" s="53" t="str">
        <f t="shared" si="134"/>
        <v/>
      </c>
      <c r="C1227" s="57"/>
      <c r="D1227" s="57"/>
      <c r="E1227" s="57"/>
      <c r="F1227" s="57"/>
      <c r="G1227" s="57"/>
      <c r="H1227" s="57"/>
      <c r="I1227" s="57"/>
      <c r="J1227" s="57"/>
      <c r="K1227" s="57"/>
      <c r="L1227" s="57"/>
      <c r="M1227" s="54"/>
      <c r="N1227" s="57"/>
      <c r="O1227" s="58"/>
      <c r="P1227" s="58"/>
      <c r="Q1227" s="58"/>
      <c r="R1227" s="58"/>
      <c r="S1227" s="54"/>
      <c r="T1227" s="57"/>
      <c r="U1227" s="57"/>
      <c r="V1227" s="57"/>
      <c r="W1227" s="57"/>
      <c r="X1227" s="147" t="str">
        <f>IF(COUNTBLANK(D1227)=1,"",IF('order-admin-units'!$I$1&lt;&gt;"y", "", IF(COUNTBLANK(K1227)=1, 'order-admin-units'!$B$1+1, VLOOKUP(K1227, ordercountry, 2))))</f>
        <v/>
      </c>
      <c r="Y1227" s="147" t="str">
        <f>IF(COUNTBLANK(D1227)=1,"",IF('order-admin-units'!$I$1&lt;&gt;"y", "", IF(COUNTBLANK(K1227:L1227)&gt;0, 'order-admin-units'!$B$2+1, VLOOKUP(K1227&amp;"@"&amp;L1227, orderadmin, 2))))</f>
        <v/>
      </c>
      <c r="Z1227" s="147" t="str">
        <f t="shared" si="137"/>
        <v/>
      </c>
      <c r="AA1227" s="147" t="str">
        <f t="shared" si="138"/>
        <v/>
      </c>
      <c r="AB1227" s="147" t="str">
        <f t="shared" si="139"/>
        <v/>
      </c>
      <c r="AC1227" s="147" t="str">
        <f t="shared" si="135"/>
        <v/>
      </c>
      <c r="AD1227" s="11" t="str">
        <f t="shared" si="140"/>
        <v/>
      </c>
      <c r="AE1227" s="11" t="str">
        <f t="array" ref="AE1227">IF(COUNTBLANK(D1227)=1,"",IF(OR($H$2="y",$H$2="m"),IF(AA1227=AA1226,IF(OR(AB1227=$AB$4:$AB1226)=FALSE,AE1226&amp;C1227,AE1226),"("&amp;C1227)&amp;IF(AA1227=AA1228,IF(OR(AB1228=$AB$4:$AB1227)=FALSE,", ",""),") "),""))</f>
        <v/>
      </c>
      <c r="AF1227" s="11" t="str">
        <f t="array" ref="AF1227">IF((COUNTBLANK(D1227)=0)*OR($H$2="y",$H$2="m"),IFERROR(LEFT(C1227, FIND(" ",C1227)-1), C1227),"")</f>
        <v/>
      </c>
      <c r="AG1227" s="11" t="str">
        <f t="array" ref="AG1227">IF(COUNTBLANK(D1227)=1,"",IF(OR($H$2="y",$H$2="m"),IF(AA1227=AA1226,IF(OR(AC1227=$AC$4:$AC1226)=FALSE,AG1226&amp;AF1227,AG1226),"("&amp;AF1227)&amp;IF(AA1227=AA1228,IF(OR(AC1228=$AC$4:$AC1227)=FALSE,", ",""),") "),""))</f>
        <v/>
      </c>
      <c r="AH1227" s="10" t="str">
        <f>IF((COUNTBLANK(D1227)=1),"",IF(D1227=D1226,AH1226,"")&amp;IF(B1226&lt;&gt;B1227,((IF(COUNTBLANK(E1227)=1,$D$3&amp;"Non-type material: "&amp;$D$3,$D$3&amp;INDEX('type-categories'!$A$2:$B$100,MATCH(E1227,'type-categories'!$A$2:$A$100,0),2)&amp;$D$3))),"")&amp;(IF(K1227&lt;&gt;K1226,$C$2&amp;UPPER(K1227)&amp;$C$2&amp;$K$3&amp;" ",(IF(B1227&lt;&gt;B1226,$C$2&amp;UPPER(K1227)&amp;$C$2&amp;$K$3&amp;" ",""))))&amp;IF((AA1227&lt;&gt;AA1228)*($H$2="y"),AD1227&amp;AE1227,IF((AA1227&lt;&gt;AA1228)*($H$2="m"),AD1227&amp;AG1227,IF(($H$2&lt;&gt;"m")*($H$2&lt;&gt;"Y"),(IF(F1227=0,"",F1227&amp;" "&amp;$F$4&amp;" "))&amp;(IF(G1227=0,"",G1227&amp;" "&amp;$G$4&amp;" "))&amp;(IF(H1227=0,"",H1227&amp;" "&amp;H$4&amp;" "))&amp;(IF(I1227=0,"",I1227&amp;" "&amp;$I$4&amp;" "))&amp;(IF(J1227=0,"",J1227&amp;" "&amp;$J$4&amp;" ")),"")))&amp;"; "&amp;IF((B1227=B1226)*(AA1227=AA1226), "same collecting data; ", IF((B1227=B1226)*(Z1226=Z1227),"same locality; ",(IF(COUNTBLANK(L1227)=1,"",$D$2&amp;L1227&amp;$L$3&amp;" "&amp;$D$2))&amp;(IF(COUNTBLANK(M1227)=1,"",$E$2&amp;M1227&amp;$E$2&amp;", "))&amp;(IF(COUNTBLANK(N1227)=1,"",N1227&amp;"; "))&amp;(IF(COUNTBLANK(O1227)=1,"",O1227&amp;"; ")))&amp;(IF(COUNTBLANK(P1227)=1,"",P1227&amp;"; "))&amp;(IF(COUNTBLANK(Q1227)=1,"",Q1227&amp;"; "))&amp;(IF(COUNTBLANK(R1227)=1,"",R1227&amp;"m, "))&amp;IF((COUNTBLANK(S1227)=0)*(S1227&lt;&gt;S1226), S1227&amp;"; ","")&amp;(IF(COUNTBLANK(U1227)=1,"",U1227&amp;"; "))&amp;(IF(COUNTBLANK(T1227)=1,"",IF(COUNTBLANK(F$2)=1,T1227&amp;"; ",T1227&amp;" "&amp;F$2&amp;"; "))))&amp;(IF(COUNTBLANK(V1227)=1,"",V1227&amp;"; "))&amp;IF((COUNTBLANK(C1227)=1),"",C1227)&amp;IF((B1227=B1228)*(K1227=K1228)*(L1227=L1228)*(M1227=M1228),IF(($H$2&lt;&gt;"m")*($H$2&lt;&gt;"Y"), " • ", IF((ISNUMBER(FIND(")",AE1227))), " • ", "")),IF((B1227=B1228)*(K1227=K1228)," • ",". ")))</f>
        <v/>
      </c>
      <c r="AI1227" s="1"/>
    </row>
    <row r="1228" spans="1:35" x14ac:dyDescent="0.25">
      <c r="A1228" s="3" t="str">
        <f t="shared" si="136"/>
        <v/>
      </c>
      <c r="B1228" s="53" t="str">
        <f t="shared" si="134"/>
        <v/>
      </c>
      <c r="C1228" s="57"/>
      <c r="D1228" s="57"/>
      <c r="E1228" s="57"/>
      <c r="F1228" s="57"/>
      <c r="G1228" s="57"/>
      <c r="H1228" s="57"/>
      <c r="I1228" s="57"/>
      <c r="J1228" s="57"/>
      <c r="K1228" s="57"/>
      <c r="L1228" s="57"/>
      <c r="M1228" s="54"/>
      <c r="N1228" s="57"/>
      <c r="O1228" s="58"/>
      <c r="P1228" s="58"/>
      <c r="Q1228" s="58"/>
      <c r="R1228" s="58"/>
      <c r="S1228" s="54"/>
      <c r="T1228" s="57"/>
      <c r="U1228" s="57"/>
      <c r="V1228" s="57"/>
      <c r="W1228" s="57"/>
      <c r="X1228" s="147" t="str">
        <f>IF(COUNTBLANK(D1228)=1,"",IF('order-admin-units'!$I$1&lt;&gt;"y", "", IF(COUNTBLANK(K1228)=1, 'order-admin-units'!$B$1+1, VLOOKUP(K1228, ordercountry, 2))))</f>
        <v/>
      </c>
      <c r="Y1228" s="147" t="str">
        <f>IF(COUNTBLANK(D1228)=1,"",IF('order-admin-units'!$I$1&lt;&gt;"y", "", IF(COUNTBLANK(K1228:L1228)&gt;0, 'order-admin-units'!$B$2+1, VLOOKUP(K1228&amp;"@"&amp;L1228, orderadmin, 2))))</f>
        <v/>
      </c>
      <c r="Z1228" s="147" t="str">
        <f t="shared" si="137"/>
        <v/>
      </c>
      <c r="AA1228" s="147" t="str">
        <f t="shared" si="138"/>
        <v/>
      </c>
      <c r="AB1228" s="147" t="str">
        <f t="shared" si="139"/>
        <v/>
      </c>
      <c r="AC1228" s="147" t="str">
        <f t="shared" si="135"/>
        <v/>
      </c>
      <c r="AD1228" s="11" t="str">
        <f t="shared" si="140"/>
        <v/>
      </c>
      <c r="AE1228" s="11" t="str">
        <f t="array" ref="AE1228">IF(COUNTBLANK(D1228)=1,"",IF(OR($H$2="y",$H$2="m"),IF(AA1228=AA1227,IF(OR(AB1228=$AB$4:$AB1227)=FALSE,AE1227&amp;C1228,AE1227),"("&amp;C1228)&amp;IF(AA1228=AA1229,IF(OR(AB1229=$AB$4:$AB1228)=FALSE,", ",""),") "),""))</f>
        <v/>
      </c>
      <c r="AF1228" s="11" t="str">
        <f t="array" ref="AF1228">IF((COUNTBLANK(D1228)=0)*OR($H$2="y",$H$2="m"),IFERROR(LEFT(C1228, FIND(" ",C1228)-1), C1228),"")</f>
        <v/>
      </c>
      <c r="AG1228" s="11" t="str">
        <f t="array" ref="AG1228">IF(COUNTBLANK(D1228)=1,"",IF(OR($H$2="y",$H$2="m"),IF(AA1228=AA1227,IF(OR(AC1228=$AC$4:$AC1227)=FALSE,AG1227&amp;AF1228,AG1227),"("&amp;AF1228)&amp;IF(AA1228=AA1229,IF(OR(AC1229=$AC$4:$AC1228)=FALSE,", ",""),") "),""))</f>
        <v/>
      </c>
      <c r="AH1228" s="10" t="str">
        <f>IF((COUNTBLANK(D1228)=1),"",IF(D1228=D1227,AH1227,"")&amp;IF(B1227&lt;&gt;B1228,((IF(COUNTBLANK(E1228)=1,$D$3&amp;"Non-type material: "&amp;$D$3,$D$3&amp;INDEX('type-categories'!$A$2:$B$100,MATCH(E1228,'type-categories'!$A$2:$A$100,0),2)&amp;$D$3))),"")&amp;(IF(K1228&lt;&gt;K1227,$C$2&amp;UPPER(K1228)&amp;$C$2&amp;$K$3&amp;" ",(IF(B1228&lt;&gt;B1227,$C$2&amp;UPPER(K1228)&amp;$C$2&amp;$K$3&amp;" ",""))))&amp;IF((AA1228&lt;&gt;AA1229)*($H$2="y"),AD1228&amp;AE1228,IF((AA1228&lt;&gt;AA1229)*($H$2="m"),AD1228&amp;AG1228,IF(($H$2&lt;&gt;"m")*($H$2&lt;&gt;"Y"),(IF(F1228=0,"",F1228&amp;" "&amp;$F$4&amp;" "))&amp;(IF(G1228=0,"",G1228&amp;" "&amp;$G$4&amp;" "))&amp;(IF(H1228=0,"",H1228&amp;" "&amp;H$4&amp;" "))&amp;(IF(I1228=0,"",I1228&amp;" "&amp;$I$4&amp;" "))&amp;(IF(J1228=0,"",J1228&amp;" "&amp;$J$4&amp;" ")),"")))&amp;"; "&amp;IF((B1228=B1227)*(AA1228=AA1227), "same collecting data; ", IF((B1228=B1227)*(Z1227=Z1228),"same locality; ",(IF(COUNTBLANK(L1228)=1,"",$D$2&amp;L1228&amp;$L$3&amp;" "&amp;$D$2))&amp;(IF(COUNTBLANK(M1228)=1,"",$E$2&amp;M1228&amp;$E$2&amp;", "))&amp;(IF(COUNTBLANK(N1228)=1,"",N1228&amp;"; "))&amp;(IF(COUNTBLANK(O1228)=1,"",O1228&amp;"; ")))&amp;(IF(COUNTBLANK(P1228)=1,"",P1228&amp;"; "))&amp;(IF(COUNTBLANK(Q1228)=1,"",Q1228&amp;"; "))&amp;(IF(COUNTBLANK(R1228)=1,"",R1228&amp;"m, "))&amp;IF((COUNTBLANK(S1228)=0)*(S1228&lt;&gt;S1227), S1228&amp;"; ","")&amp;(IF(COUNTBLANK(U1228)=1,"",U1228&amp;"; "))&amp;(IF(COUNTBLANK(T1228)=1,"",IF(COUNTBLANK(F$2)=1,T1228&amp;"; ",T1228&amp;" "&amp;F$2&amp;"; "))))&amp;(IF(COUNTBLANK(V1228)=1,"",V1228&amp;"; "))&amp;IF((COUNTBLANK(C1228)=1),"",C1228)&amp;IF((B1228=B1229)*(K1228=K1229)*(L1228=L1229)*(M1228=M1229),IF(($H$2&lt;&gt;"m")*($H$2&lt;&gt;"Y"), " • ", IF((ISNUMBER(FIND(")",AE1228))), " • ", "")),IF((B1228=B1229)*(K1228=K1229)," • ",". ")))</f>
        <v/>
      </c>
      <c r="AI1228" s="1"/>
    </row>
    <row r="1229" spans="1:35" x14ac:dyDescent="0.25">
      <c r="A1229" s="3" t="str">
        <f t="shared" si="136"/>
        <v/>
      </c>
      <c r="B1229" s="53" t="str">
        <f t="shared" si="134"/>
        <v/>
      </c>
      <c r="C1229" s="57"/>
      <c r="D1229" s="57"/>
      <c r="E1229" s="57"/>
      <c r="F1229" s="57"/>
      <c r="G1229" s="57"/>
      <c r="H1229" s="57"/>
      <c r="I1229" s="57"/>
      <c r="J1229" s="57"/>
      <c r="K1229" s="57"/>
      <c r="L1229" s="57"/>
      <c r="M1229" s="54"/>
      <c r="N1229" s="57"/>
      <c r="O1229" s="58"/>
      <c r="P1229" s="58"/>
      <c r="Q1229" s="58"/>
      <c r="R1229" s="58"/>
      <c r="S1229" s="54"/>
      <c r="T1229" s="57"/>
      <c r="U1229" s="57"/>
      <c r="V1229" s="57"/>
      <c r="W1229" s="57"/>
      <c r="X1229" s="147" t="str">
        <f>IF(COUNTBLANK(D1229)=1,"",IF('order-admin-units'!$I$1&lt;&gt;"y", "", IF(COUNTBLANK(K1229)=1, 'order-admin-units'!$B$1+1, VLOOKUP(K1229, ordercountry, 2))))</f>
        <v/>
      </c>
      <c r="Y1229" s="147" t="str">
        <f>IF(COUNTBLANK(D1229)=1,"",IF('order-admin-units'!$I$1&lt;&gt;"y", "", IF(COUNTBLANK(K1229:L1229)&gt;0, 'order-admin-units'!$B$2+1, VLOOKUP(K1229&amp;"@"&amp;L1229, orderadmin, 2))))</f>
        <v/>
      </c>
      <c r="Z1229" s="147" t="str">
        <f t="shared" si="137"/>
        <v/>
      </c>
      <c r="AA1229" s="147" t="str">
        <f t="shared" si="138"/>
        <v/>
      </c>
      <c r="AB1229" s="147" t="str">
        <f t="shared" si="139"/>
        <v/>
      </c>
      <c r="AC1229" s="147" t="str">
        <f t="shared" si="135"/>
        <v/>
      </c>
      <c r="AD1229" s="11" t="str">
        <f t="shared" si="140"/>
        <v/>
      </c>
      <c r="AE1229" s="11" t="str">
        <f t="array" ref="AE1229">IF(COUNTBLANK(D1229)=1,"",IF(OR($H$2="y",$H$2="m"),IF(AA1229=AA1228,IF(OR(AB1229=$AB$4:$AB1228)=FALSE,AE1228&amp;C1229,AE1228),"("&amp;C1229)&amp;IF(AA1229=AA1230,IF(OR(AB1230=$AB$4:$AB1229)=FALSE,", ",""),") "),""))</f>
        <v/>
      </c>
      <c r="AF1229" s="11" t="str">
        <f t="array" ref="AF1229">IF((COUNTBLANK(D1229)=0)*OR($H$2="y",$H$2="m"),IFERROR(LEFT(C1229, FIND(" ",C1229)-1), C1229),"")</f>
        <v/>
      </c>
      <c r="AG1229" s="11" t="str">
        <f t="array" ref="AG1229">IF(COUNTBLANK(D1229)=1,"",IF(OR($H$2="y",$H$2="m"),IF(AA1229=AA1228,IF(OR(AC1229=$AC$4:$AC1228)=FALSE,AG1228&amp;AF1229,AG1228),"("&amp;AF1229)&amp;IF(AA1229=AA1230,IF(OR(AC1230=$AC$4:$AC1229)=FALSE,", ",""),") "),""))</f>
        <v/>
      </c>
      <c r="AH1229" s="10" t="str">
        <f>IF((COUNTBLANK(D1229)=1),"",IF(D1229=D1228,AH1228,"")&amp;IF(B1228&lt;&gt;B1229,((IF(COUNTBLANK(E1229)=1,$D$3&amp;"Non-type material: "&amp;$D$3,$D$3&amp;INDEX('type-categories'!$A$2:$B$100,MATCH(E1229,'type-categories'!$A$2:$A$100,0),2)&amp;$D$3))),"")&amp;(IF(K1229&lt;&gt;K1228,$C$2&amp;UPPER(K1229)&amp;$C$2&amp;$K$3&amp;" ",(IF(B1229&lt;&gt;B1228,$C$2&amp;UPPER(K1229)&amp;$C$2&amp;$K$3&amp;" ",""))))&amp;IF((AA1229&lt;&gt;AA1230)*($H$2="y"),AD1229&amp;AE1229,IF((AA1229&lt;&gt;AA1230)*($H$2="m"),AD1229&amp;AG1229,IF(($H$2&lt;&gt;"m")*($H$2&lt;&gt;"Y"),(IF(F1229=0,"",F1229&amp;" "&amp;$F$4&amp;" "))&amp;(IF(G1229=0,"",G1229&amp;" "&amp;$G$4&amp;" "))&amp;(IF(H1229=0,"",H1229&amp;" "&amp;H$4&amp;" "))&amp;(IF(I1229=0,"",I1229&amp;" "&amp;$I$4&amp;" "))&amp;(IF(J1229=0,"",J1229&amp;" "&amp;$J$4&amp;" ")),"")))&amp;"; "&amp;IF((B1229=B1228)*(AA1229=AA1228), "same collecting data; ", IF((B1229=B1228)*(Z1228=Z1229),"same locality; ",(IF(COUNTBLANK(L1229)=1,"",$D$2&amp;L1229&amp;$L$3&amp;" "&amp;$D$2))&amp;(IF(COUNTBLANK(M1229)=1,"",$E$2&amp;M1229&amp;$E$2&amp;", "))&amp;(IF(COUNTBLANK(N1229)=1,"",N1229&amp;"; "))&amp;(IF(COUNTBLANK(O1229)=1,"",O1229&amp;"; ")))&amp;(IF(COUNTBLANK(P1229)=1,"",P1229&amp;"; "))&amp;(IF(COUNTBLANK(Q1229)=1,"",Q1229&amp;"; "))&amp;(IF(COUNTBLANK(R1229)=1,"",R1229&amp;"m, "))&amp;IF((COUNTBLANK(S1229)=0)*(S1229&lt;&gt;S1228), S1229&amp;"; ","")&amp;(IF(COUNTBLANK(U1229)=1,"",U1229&amp;"; "))&amp;(IF(COUNTBLANK(T1229)=1,"",IF(COUNTBLANK(F$2)=1,T1229&amp;"; ",T1229&amp;" "&amp;F$2&amp;"; "))))&amp;(IF(COUNTBLANK(V1229)=1,"",V1229&amp;"; "))&amp;IF((COUNTBLANK(C1229)=1),"",C1229)&amp;IF((B1229=B1230)*(K1229=K1230)*(L1229=L1230)*(M1229=M1230),IF(($H$2&lt;&gt;"m")*($H$2&lt;&gt;"Y"), " • ", IF((ISNUMBER(FIND(")",AE1229))), " • ", "")),IF((B1229=B1230)*(K1229=K1230)," • ",". ")))</f>
        <v/>
      </c>
      <c r="AI1229" s="1"/>
    </row>
    <row r="1230" spans="1:35" x14ac:dyDescent="0.25">
      <c r="A1230" s="3" t="str">
        <f t="shared" si="136"/>
        <v/>
      </c>
      <c r="B1230" s="53" t="str">
        <f t="shared" si="134"/>
        <v/>
      </c>
      <c r="C1230" s="57"/>
      <c r="D1230" s="57"/>
      <c r="E1230" s="57"/>
      <c r="F1230" s="57"/>
      <c r="G1230" s="57"/>
      <c r="H1230" s="57"/>
      <c r="I1230" s="57"/>
      <c r="J1230" s="57"/>
      <c r="K1230" s="57"/>
      <c r="L1230" s="57"/>
      <c r="M1230" s="54"/>
      <c r="N1230" s="57"/>
      <c r="O1230" s="58"/>
      <c r="P1230" s="58"/>
      <c r="Q1230" s="58"/>
      <c r="R1230" s="58"/>
      <c r="S1230" s="54"/>
      <c r="T1230" s="57"/>
      <c r="U1230" s="57"/>
      <c r="V1230" s="57"/>
      <c r="W1230" s="57"/>
      <c r="X1230" s="147" t="str">
        <f>IF(COUNTBLANK(D1230)=1,"",IF('order-admin-units'!$I$1&lt;&gt;"y", "", IF(COUNTBLANK(K1230)=1, 'order-admin-units'!$B$1+1, VLOOKUP(K1230, ordercountry, 2))))</f>
        <v/>
      </c>
      <c r="Y1230" s="147" t="str">
        <f>IF(COUNTBLANK(D1230)=1,"",IF('order-admin-units'!$I$1&lt;&gt;"y", "", IF(COUNTBLANK(K1230:L1230)&gt;0, 'order-admin-units'!$B$2+1, VLOOKUP(K1230&amp;"@"&amp;L1230, orderadmin, 2))))</f>
        <v/>
      </c>
      <c r="Z1230" s="147" t="str">
        <f t="shared" si="137"/>
        <v/>
      </c>
      <c r="AA1230" s="147" t="str">
        <f t="shared" si="138"/>
        <v/>
      </c>
      <c r="AB1230" s="147" t="str">
        <f t="shared" si="139"/>
        <v/>
      </c>
      <c r="AC1230" s="147" t="str">
        <f t="shared" si="135"/>
        <v/>
      </c>
      <c r="AD1230" s="11" t="str">
        <f t="shared" si="140"/>
        <v/>
      </c>
      <c r="AE1230" s="11" t="str">
        <f t="array" ref="AE1230">IF(COUNTBLANK(D1230)=1,"",IF(OR($H$2="y",$H$2="m"),IF(AA1230=AA1229,IF(OR(AB1230=$AB$4:$AB1229)=FALSE,AE1229&amp;C1230,AE1229),"("&amp;C1230)&amp;IF(AA1230=AA1231,IF(OR(AB1231=$AB$4:$AB1230)=FALSE,", ",""),") "),""))</f>
        <v/>
      </c>
      <c r="AF1230" s="11" t="str">
        <f t="array" ref="AF1230">IF((COUNTBLANK(D1230)=0)*OR($H$2="y",$H$2="m"),IFERROR(LEFT(C1230, FIND(" ",C1230)-1), C1230),"")</f>
        <v/>
      </c>
      <c r="AG1230" s="11" t="str">
        <f t="array" ref="AG1230">IF(COUNTBLANK(D1230)=1,"",IF(OR($H$2="y",$H$2="m"),IF(AA1230=AA1229,IF(OR(AC1230=$AC$4:$AC1229)=FALSE,AG1229&amp;AF1230,AG1229),"("&amp;AF1230)&amp;IF(AA1230=AA1231,IF(OR(AC1231=$AC$4:$AC1230)=FALSE,", ",""),") "),""))</f>
        <v/>
      </c>
      <c r="AH1230" s="10" t="str">
        <f>IF((COUNTBLANK(D1230)=1),"",IF(D1230=D1229,AH1229,"")&amp;IF(B1229&lt;&gt;B1230,((IF(COUNTBLANK(E1230)=1,$D$3&amp;"Non-type material: "&amp;$D$3,$D$3&amp;INDEX('type-categories'!$A$2:$B$100,MATCH(E1230,'type-categories'!$A$2:$A$100,0),2)&amp;$D$3))),"")&amp;(IF(K1230&lt;&gt;K1229,$C$2&amp;UPPER(K1230)&amp;$C$2&amp;$K$3&amp;" ",(IF(B1230&lt;&gt;B1229,$C$2&amp;UPPER(K1230)&amp;$C$2&amp;$K$3&amp;" ",""))))&amp;IF((AA1230&lt;&gt;AA1231)*($H$2="y"),AD1230&amp;AE1230,IF((AA1230&lt;&gt;AA1231)*($H$2="m"),AD1230&amp;AG1230,IF(($H$2&lt;&gt;"m")*($H$2&lt;&gt;"Y"),(IF(F1230=0,"",F1230&amp;" "&amp;$F$4&amp;" "))&amp;(IF(G1230=0,"",G1230&amp;" "&amp;$G$4&amp;" "))&amp;(IF(H1230=0,"",H1230&amp;" "&amp;H$4&amp;" "))&amp;(IF(I1230=0,"",I1230&amp;" "&amp;$I$4&amp;" "))&amp;(IF(J1230=0,"",J1230&amp;" "&amp;$J$4&amp;" ")),"")))&amp;"; "&amp;IF((B1230=B1229)*(AA1230=AA1229), "same collecting data; ", IF((B1230=B1229)*(Z1229=Z1230),"same locality; ",(IF(COUNTBLANK(L1230)=1,"",$D$2&amp;L1230&amp;$L$3&amp;" "&amp;$D$2))&amp;(IF(COUNTBLANK(M1230)=1,"",$E$2&amp;M1230&amp;$E$2&amp;", "))&amp;(IF(COUNTBLANK(N1230)=1,"",N1230&amp;"; "))&amp;(IF(COUNTBLANK(O1230)=1,"",O1230&amp;"; ")))&amp;(IF(COUNTBLANK(P1230)=1,"",P1230&amp;"; "))&amp;(IF(COUNTBLANK(Q1230)=1,"",Q1230&amp;"; "))&amp;(IF(COUNTBLANK(R1230)=1,"",R1230&amp;"m, "))&amp;IF((COUNTBLANK(S1230)=0)*(S1230&lt;&gt;S1229), S1230&amp;"; ","")&amp;(IF(COUNTBLANK(U1230)=1,"",U1230&amp;"; "))&amp;(IF(COUNTBLANK(T1230)=1,"",IF(COUNTBLANK(F$2)=1,T1230&amp;"; ",T1230&amp;" "&amp;F$2&amp;"; "))))&amp;(IF(COUNTBLANK(V1230)=1,"",V1230&amp;"; "))&amp;IF((COUNTBLANK(C1230)=1),"",C1230)&amp;IF((B1230=B1231)*(K1230=K1231)*(L1230=L1231)*(M1230=M1231),IF(($H$2&lt;&gt;"m")*($H$2&lt;&gt;"Y"), " • ", IF((ISNUMBER(FIND(")",AE1230))), " • ", "")),IF((B1230=B1231)*(K1230=K1231)," • ",". ")))</f>
        <v/>
      </c>
      <c r="AI1230" s="1"/>
    </row>
    <row r="1231" spans="1:35" x14ac:dyDescent="0.25">
      <c r="A1231" s="3" t="str">
        <f t="shared" si="136"/>
        <v/>
      </c>
      <c r="B1231" s="53" t="str">
        <f t="shared" si="134"/>
        <v/>
      </c>
      <c r="C1231" s="57"/>
      <c r="D1231" s="57"/>
      <c r="E1231" s="57"/>
      <c r="F1231" s="57"/>
      <c r="G1231" s="57"/>
      <c r="H1231" s="57"/>
      <c r="I1231" s="57"/>
      <c r="J1231" s="57"/>
      <c r="K1231" s="57"/>
      <c r="L1231" s="57"/>
      <c r="M1231" s="54"/>
      <c r="N1231" s="57"/>
      <c r="O1231" s="58"/>
      <c r="P1231" s="58"/>
      <c r="Q1231" s="58"/>
      <c r="R1231" s="58"/>
      <c r="S1231" s="54"/>
      <c r="T1231" s="57"/>
      <c r="U1231" s="57"/>
      <c r="V1231" s="57"/>
      <c r="W1231" s="57"/>
      <c r="X1231" s="147" t="str">
        <f>IF(COUNTBLANK(D1231)=1,"",IF('order-admin-units'!$I$1&lt;&gt;"y", "", IF(COUNTBLANK(K1231)=1, 'order-admin-units'!$B$1+1, VLOOKUP(K1231, ordercountry, 2))))</f>
        <v/>
      </c>
      <c r="Y1231" s="147" t="str">
        <f>IF(COUNTBLANK(D1231)=1,"",IF('order-admin-units'!$I$1&lt;&gt;"y", "", IF(COUNTBLANK(K1231:L1231)&gt;0, 'order-admin-units'!$B$2+1, VLOOKUP(K1231&amp;"@"&amp;L1231, orderadmin, 2))))</f>
        <v/>
      </c>
      <c r="Z1231" s="147" t="str">
        <f t="shared" si="137"/>
        <v/>
      </c>
      <c r="AA1231" s="147" t="str">
        <f t="shared" si="138"/>
        <v/>
      </c>
      <c r="AB1231" s="147" t="str">
        <f t="shared" si="139"/>
        <v/>
      </c>
      <c r="AC1231" s="147" t="str">
        <f t="shared" si="135"/>
        <v/>
      </c>
      <c r="AD1231" s="11" t="str">
        <f t="shared" si="140"/>
        <v/>
      </c>
      <c r="AE1231" s="11" t="str">
        <f t="array" ref="AE1231">IF(COUNTBLANK(D1231)=1,"",IF(OR($H$2="y",$H$2="m"),IF(AA1231=AA1230,IF(OR(AB1231=$AB$4:$AB1230)=FALSE,AE1230&amp;C1231,AE1230),"("&amp;C1231)&amp;IF(AA1231=AA1232,IF(OR(AB1232=$AB$4:$AB1231)=FALSE,", ",""),") "),""))</f>
        <v/>
      </c>
      <c r="AF1231" s="11" t="str">
        <f t="array" ref="AF1231">IF((COUNTBLANK(D1231)=0)*OR($H$2="y",$H$2="m"),IFERROR(LEFT(C1231, FIND(" ",C1231)-1), C1231),"")</f>
        <v/>
      </c>
      <c r="AG1231" s="11" t="str">
        <f t="array" ref="AG1231">IF(COUNTBLANK(D1231)=1,"",IF(OR($H$2="y",$H$2="m"),IF(AA1231=AA1230,IF(OR(AC1231=$AC$4:$AC1230)=FALSE,AG1230&amp;AF1231,AG1230),"("&amp;AF1231)&amp;IF(AA1231=AA1232,IF(OR(AC1232=$AC$4:$AC1231)=FALSE,", ",""),") "),""))</f>
        <v/>
      </c>
      <c r="AH1231" s="10" t="str">
        <f>IF((COUNTBLANK(D1231)=1),"",IF(D1231=D1230,AH1230,"")&amp;IF(B1230&lt;&gt;B1231,((IF(COUNTBLANK(E1231)=1,$D$3&amp;"Non-type material: "&amp;$D$3,$D$3&amp;INDEX('type-categories'!$A$2:$B$100,MATCH(E1231,'type-categories'!$A$2:$A$100,0),2)&amp;$D$3))),"")&amp;(IF(K1231&lt;&gt;K1230,$C$2&amp;UPPER(K1231)&amp;$C$2&amp;$K$3&amp;" ",(IF(B1231&lt;&gt;B1230,$C$2&amp;UPPER(K1231)&amp;$C$2&amp;$K$3&amp;" ",""))))&amp;IF((AA1231&lt;&gt;AA1232)*($H$2="y"),AD1231&amp;AE1231,IF((AA1231&lt;&gt;AA1232)*($H$2="m"),AD1231&amp;AG1231,IF(($H$2&lt;&gt;"m")*($H$2&lt;&gt;"Y"),(IF(F1231=0,"",F1231&amp;" "&amp;$F$4&amp;" "))&amp;(IF(G1231=0,"",G1231&amp;" "&amp;$G$4&amp;" "))&amp;(IF(H1231=0,"",H1231&amp;" "&amp;H$4&amp;" "))&amp;(IF(I1231=0,"",I1231&amp;" "&amp;$I$4&amp;" "))&amp;(IF(J1231=0,"",J1231&amp;" "&amp;$J$4&amp;" ")),"")))&amp;"; "&amp;IF((B1231=B1230)*(AA1231=AA1230), "same collecting data; ", IF((B1231=B1230)*(Z1230=Z1231),"same locality; ",(IF(COUNTBLANK(L1231)=1,"",$D$2&amp;L1231&amp;$L$3&amp;" "&amp;$D$2))&amp;(IF(COUNTBLANK(M1231)=1,"",$E$2&amp;M1231&amp;$E$2&amp;", "))&amp;(IF(COUNTBLANK(N1231)=1,"",N1231&amp;"; "))&amp;(IF(COUNTBLANK(O1231)=1,"",O1231&amp;"; ")))&amp;(IF(COUNTBLANK(P1231)=1,"",P1231&amp;"; "))&amp;(IF(COUNTBLANK(Q1231)=1,"",Q1231&amp;"; "))&amp;(IF(COUNTBLANK(R1231)=1,"",R1231&amp;"m, "))&amp;IF((COUNTBLANK(S1231)=0)*(S1231&lt;&gt;S1230), S1231&amp;"; ","")&amp;(IF(COUNTBLANK(U1231)=1,"",U1231&amp;"; "))&amp;(IF(COUNTBLANK(T1231)=1,"",IF(COUNTBLANK(F$2)=1,T1231&amp;"; ",T1231&amp;" "&amp;F$2&amp;"; "))))&amp;(IF(COUNTBLANK(V1231)=1,"",V1231&amp;"; "))&amp;IF((COUNTBLANK(C1231)=1),"",C1231)&amp;IF((B1231=B1232)*(K1231=K1232)*(L1231=L1232)*(M1231=M1232),IF(($H$2&lt;&gt;"m")*($H$2&lt;&gt;"Y"), " • ", IF((ISNUMBER(FIND(")",AE1231))), " • ", "")),IF((B1231=B1232)*(K1231=K1232)," • ",". ")))</f>
        <v/>
      </c>
      <c r="AI1231" s="1"/>
    </row>
    <row r="1232" spans="1:35" x14ac:dyDescent="0.25">
      <c r="A1232" s="3" t="str">
        <f t="shared" si="136"/>
        <v/>
      </c>
      <c r="B1232" s="53" t="str">
        <f t="shared" si="134"/>
        <v/>
      </c>
      <c r="C1232" s="57"/>
      <c r="D1232" s="57"/>
      <c r="E1232" s="57"/>
      <c r="F1232" s="57"/>
      <c r="G1232" s="57"/>
      <c r="H1232" s="57"/>
      <c r="I1232" s="57"/>
      <c r="J1232" s="57"/>
      <c r="K1232" s="57"/>
      <c r="L1232" s="57"/>
      <c r="M1232" s="54"/>
      <c r="N1232" s="57"/>
      <c r="O1232" s="58"/>
      <c r="P1232" s="58"/>
      <c r="Q1232" s="58"/>
      <c r="R1232" s="58"/>
      <c r="S1232" s="54"/>
      <c r="T1232" s="57"/>
      <c r="U1232" s="57"/>
      <c r="V1232" s="57"/>
      <c r="W1232" s="57"/>
      <c r="X1232" s="147" t="str">
        <f>IF(COUNTBLANK(D1232)=1,"",IF('order-admin-units'!$I$1&lt;&gt;"y", "", IF(COUNTBLANK(K1232)=1, 'order-admin-units'!$B$1+1, VLOOKUP(K1232, ordercountry, 2))))</f>
        <v/>
      </c>
      <c r="Y1232" s="147" t="str">
        <f>IF(COUNTBLANK(D1232)=1,"",IF('order-admin-units'!$I$1&lt;&gt;"y", "", IF(COUNTBLANK(K1232:L1232)&gt;0, 'order-admin-units'!$B$2+1, VLOOKUP(K1232&amp;"@"&amp;L1232, orderadmin, 2))))</f>
        <v/>
      </c>
      <c r="Z1232" s="147" t="str">
        <f t="shared" si="137"/>
        <v/>
      </c>
      <c r="AA1232" s="147" t="str">
        <f t="shared" si="138"/>
        <v/>
      </c>
      <c r="AB1232" s="147" t="str">
        <f t="shared" si="139"/>
        <v/>
      </c>
      <c r="AC1232" s="147" t="str">
        <f t="shared" si="135"/>
        <v/>
      </c>
      <c r="AD1232" s="11" t="str">
        <f t="shared" si="140"/>
        <v/>
      </c>
      <c r="AE1232" s="11" t="str">
        <f t="array" ref="AE1232">IF(COUNTBLANK(D1232)=1,"",IF(OR($H$2="y",$H$2="m"),IF(AA1232=AA1231,IF(OR(AB1232=$AB$4:$AB1231)=FALSE,AE1231&amp;C1232,AE1231),"("&amp;C1232)&amp;IF(AA1232=AA1233,IF(OR(AB1233=$AB$4:$AB1232)=FALSE,", ",""),") "),""))</f>
        <v/>
      </c>
      <c r="AF1232" s="11" t="str">
        <f t="array" ref="AF1232">IF((COUNTBLANK(D1232)=0)*OR($H$2="y",$H$2="m"),IFERROR(LEFT(C1232, FIND(" ",C1232)-1), C1232),"")</f>
        <v/>
      </c>
      <c r="AG1232" s="11" t="str">
        <f t="array" ref="AG1232">IF(COUNTBLANK(D1232)=1,"",IF(OR($H$2="y",$H$2="m"),IF(AA1232=AA1231,IF(OR(AC1232=$AC$4:$AC1231)=FALSE,AG1231&amp;AF1232,AG1231),"("&amp;AF1232)&amp;IF(AA1232=AA1233,IF(OR(AC1233=$AC$4:$AC1232)=FALSE,", ",""),") "),""))</f>
        <v/>
      </c>
      <c r="AH1232" s="10" t="str">
        <f>IF((COUNTBLANK(D1232)=1),"",IF(D1232=D1231,AH1231,"")&amp;IF(B1231&lt;&gt;B1232,((IF(COUNTBLANK(E1232)=1,$D$3&amp;"Non-type material: "&amp;$D$3,$D$3&amp;INDEX('type-categories'!$A$2:$B$100,MATCH(E1232,'type-categories'!$A$2:$A$100,0),2)&amp;$D$3))),"")&amp;(IF(K1232&lt;&gt;K1231,$C$2&amp;UPPER(K1232)&amp;$C$2&amp;$K$3&amp;" ",(IF(B1232&lt;&gt;B1231,$C$2&amp;UPPER(K1232)&amp;$C$2&amp;$K$3&amp;" ",""))))&amp;IF((AA1232&lt;&gt;AA1233)*($H$2="y"),AD1232&amp;AE1232,IF((AA1232&lt;&gt;AA1233)*($H$2="m"),AD1232&amp;AG1232,IF(($H$2&lt;&gt;"m")*($H$2&lt;&gt;"Y"),(IF(F1232=0,"",F1232&amp;" "&amp;$F$4&amp;" "))&amp;(IF(G1232=0,"",G1232&amp;" "&amp;$G$4&amp;" "))&amp;(IF(H1232=0,"",H1232&amp;" "&amp;H$4&amp;" "))&amp;(IF(I1232=0,"",I1232&amp;" "&amp;$I$4&amp;" "))&amp;(IF(J1232=0,"",J1232&amp;" "&amp;$J$4&amp;" ")),"")))&amp;"; "&amp;IF((B1232=B1231)*(AA1232=AA1231), "same collecting data; ", IF((B1232=B1231)*(Z1231=Z1232),"same locality; ",(IF(COUNTBLANK(L1232)=1,"",$D$2&amp;L1232&amp;$L$3&amp;" "&amp;$D$2))&amp;(IF(COUNTBLANK(M1232)=1,"",$E$2&amp;M1232&amp;$E$2&amp;", "))&amp;(IF(COUNTBLANK(N1232)=1,"",N1232&amp;"; "))&amp;(IF(COUNTBLANK(O1232)=1,"",O1232&amp;"; ")))&amp;(IF(COUNTBLANK(P1232)=1,"",P1232&amp;"; "))&amp;(IF(COUNTBLANK(Q1232)=1,"",Q1232&amp;"; "))&amp;(IF(COUNTBLANK(R1232)=1,"",R1232&amp;"m, "))&amp;IF((COUNTBLANK(S1232)=0)*(S1232&lt;&gt;S1231), S1232&amp;"; ","")&amp;(IF(COUNTBLANK(U1232)=1,"",U1232&amp;"; "))&amp;(IF(COUNTBLANK(T1232)=1,"",IF(COUNTBLANK(F$2)=1,T1232&amp;"; ",T1232&amp;" "&amp;F$2&amp;"; "))))&amp;(IF(COUNTBLANK(V1232)=1,"",V1232&amp;"; "))&amp;IF((COUNTBLANK(C1232)=1),"",C1232)&amp;IF((B1232=B1233)*(K1232=K1233)*(L1232=L1233)*(M1232=M1233),IF(($H$2&lt;&gt;"m")*($H$2&lt;&gt;"Y"), " • ", IF((ISNUMBER(FIND(")",AE1232))), " • ", "")),IF((B1232=B1233)*(K1232=K1233)," • ",". ")))</f>
        <v/>
      </c>
      <c r="AI1232" s="1"/>
    </row>
    <row r="1233" spans="1:35" x14ac:dyDescent="0.25">
      <c r="A1233" s="3" t="str">
        <f t="shared" si="136"/>
        <v/>
      </c>
      <c r="B1233" s="53" t="str">
        <f t="shared" si="134"/>
        <v/>
      </c>
      <c r="C1233" s="57"/>
      <c r="D1233" s="57"/>
      <c r="E1233" s="57"/>
      <c r="F1233" s="57"/>
      <c r="G1233" s="57"/>
      <c r="H1233" s="57"/>
      <c r="I1233" s="57"/>
      <c r="J1233" s="57"/>
      <c r="K1233" s="57"/>
      <c r="L1233" s="57"/>
      <c r="M1233" s="54"/>
      <c r="N1233" s="57"/>
      <c r="O1233" s="58"/>
      <c r="P1233" s="58"/>
      <c r="Q1233" s="58"/>
      <c r="R1233" s="58"/>
      <c r="S1233" s="54"/>
      <c r="T1233" s="57"/>
      <c r="U1233" s="57"/>
      <c r="V1233" s="57"/>
      <c r="W1233" s="57"/>
      <c r="X1233" s="147" t="str">
        <f>IF(COUNTBLANK(D1233)=1,"",IF('order-admin-units'!$I$1&lt;&gt;"y", "", IF(COUNTBLANK(K1233)=1, 'order-admin-units'!$B$1+1, VLOOKUP(K1233, ordercountry, 2))))</f>
        <v/>
      </c>
      <c r="Y1233" s="147" t="str">
        <f>IF(COUNTBLANK(D1233)=1,"",IF('order-admin-units'!$I$1&lt;&gt;"y", "", IF(COUNTBLANK(K1233:L1233)&gt;0, 'order-admin-units'!$B$2+1, VLOOKUP(K1233&amp;"@"&amp;L1233, orderadmin, 2))))</f>
        <v/>
      </c>
      <c r="Z1233" s="147" t="str">
        <f t="shared" si="137"/>
        <v/>
      </c>
      <c r="AA1233" s="147" t="str">
        <f t="shared" si="138"/>
        <v/>
      </c>
      <c r="AB1233" s="147" t="str">
        <f t="shared" si="139"/>
        <v/>
      </c>
      <c r="AC1233" s="147" t="str">
        <f t="shared" si="135"/>
        <v/>
      </c>
      <c r="AD1233" s="11" t="str">
        <f t="shared" si="140"/>
        <v/>
      </c>
      <c r="AE1233" s="11" t="str">
        <f t="array" ref="AE1233">IF(COUNTBLANK(D1233)=1,"",IF(OR($H$2="y",$H$2="m"),IF(AA1233=AA1232,IF(OR(AB1233=$AB$4:$AB1232)=FALSE,AE1232&amp;C1233,AE1232),"("&amp;C1233)&amp;IF(AA1233=AA1234,IF(OR(AB1234=$AB$4:$AB1233)=FALSE,", ",""),") "),""))</f>
        <v/>
      </c>
      <c r="AF1233" s="11" t="str">
        <f t="array" ref="AF1233">IF((COUNTBLANK(D1233)=0)*OR($H$2="y",$H$2="m"),IFERROR(LEFT(C1233, FIND(" ",C1233)-1), C1233),"")</f>
        <v/>
      </c>
      <c r="AG1233" s="11" t="str">
        <f t="array" ref="AG1233">IF(COUNTBLANK(D1233)=1,"",IF(OR($H$2="y",$H$2="m"),IF(AA1233=AA1232,IF(OR(AC1233=$AC$4:$AC1232)=FALSE,AG1232&amp;AF1233,AG1232),"("&amp;AF1233)&amp;IF(AA1233=AA1234,IF(OR(AC1234=$AC$4:$AC1233)=FALSE,", ",""),") "),""))</f>
        <v/>
      </c>
      <c r="AH1233" s="10" t="str">
        <f>IF((COUNTBLANK(D1233)=1),"",IF(D1233=D1232,AH1232,"")&amp;IF(B1232&lt;&gt;B1233,((IF(COUNTBLANK(E1233)=1,$D$3&amp;"Non-type material: "&amp;$D$3,$D$3&amp;INDEX('type-categories'!$A$2:$B$100,MATCH(E1233,'type-categories'!$A$2:$A$100,0),2)&amp;$D$3))),"")&amp;(IF(K1233&lt;&gt;K1232,$C$2&amp;UPPER(K1233)&amp;$C$2&amp;$K$3&amp;" ",(IF(B1233&lt;&gt;B1232,$C$2&amp;UPPER(K1233)&amp;$C$2&amp;$K$3&amp;" ",""))))&amp;IF((AA1233&lt;&gt;AA1234)*($H$2="y"),AD1233&amp;AE1233,IF((AA1233&lt;&gt;AA1234)*($H$2="m"),AD1233&amp;AG1233,IF(($H$2&lt;&gt;"m")*($H$2&lt;&gt;"Y"),(IF(F1233=0,"",F1233&amp;" "&amp;$F$4&amp;" "))&amp;(IF(G1233=0,"",G1233&amp;" "&amp;$G$4&amp;" "))&amp;(IF(H1233=0,"",H1233&amp;" "&amp;H$4&amp;" "))&amp;(IF(I1233=0,"",I1233&amp;" "&amp;$I$4&amp;" "))&amp;(IF(J1233=0,"",J1233&amp;" "&amp;$J$4&amp;" ")),"")))&amp;"; "&amp;IF((B1233=B1232)*(AA1233=AA1232), "same collecting data; ", IF((B1233=B1232)*(Z1232=Z1233),"same locality; ",(IF(COUNTBLANK(L1233)=1,"",$D$2&amp;L1233&amp;$L$3&amp;" "&amp;$D$2))&amp;(IF(COUNTBLANK(M1233)=1,"",$E$2&amp;M1233&amp;$E$2&amp;", "))&amp;(IF(COUNTBLANK(N1233)=1,"",N1233&amp;"; "))&amp;(IF(COUNTBLANK(O1233)=1,"",O1233&amp;"; ")))&amp;(IF(COUNTBLANK(P1233)=1,"",P1233&amp;"; "))&amp;(IF(COUNTBLANK(Q1233)=1,"",Q1233&amp;"; "))&amp;(IF(COUNTBLANK(R1233)=1,"",R1233&amp;"m, "))&amp;IF((COUNTBLANK(S1233)=0)*(S1233&lt;&gt;S1232), S1233&amp;"; ","")&amp;(IF(COUNTBLANK(U1233)=1,"",U1233&amp;"; "))&amp;(IF(COUNTBLANK(T1233)=1,"",IF(COUNTBLANK(F$2)=1,T1233&amp;"; ",T1233&amp;" "&amp;F$2&amp;"; "))))&amp;(IF(COUNTBLANK(V1233)=1,"",V1233&amp;"; "))&amp;IF((COUNTBLANK(C1233)=1),"",C1233)&amp;IF((B1233=B1234)*(K1233=K1234)*(L1233=L1234)*(M1233=M1234),IF(($H$2&lt;&gt;"m")*($H$2&lt;&gt;"Y"), " • ", IF((ISNUMBER(FIND(")",AE1233))), " • ", "")),IF((B1233=B1234)*(K1233=K1234)," • ",". ")))</f>
        <v/>
      </c>
      <c r="AI1233" s="1"/>
    </row>
    <row r="1234" spans="1:35" x14ac:dyDescent="0.25">
      <c r="A1234" s="3" t="str">
        <f t="shared" si="136"/>
        <v/>
      </c>
      <c r="B1234" s="53" t="str">
        <f t="shared" si="134"/>
        <v/>
      </c>
      <c r="C1234" s="57"/>
      <c r="D1234" s="57"/>
      <c r="E1234" s="57"/>
      <c r="F1234" s="57"/>
      <c r="G1234" s="57"/>
      <c r="H1234" s="57"/>
      <c r="I1234" s="57"/>
      <c r="J1234" s="57"/>
      <c r="K1234" s="57"/>
      <c r="L1234" s="57"/>
      <c r="M1234" s="54"/>
      <c r="N1234" s="57"/>
      <c r="O1234" s="58"/>
      <c r="P1234" s="58"/>
      <c r="Q1234" s="58"/>
      <c r="R1234" s="58"/>
      <c r="S1234" s="54"/>
      <c r="T1234" s="57"/>
      <c r="U1234" s="57"/>
      <c r="V1234" s="57"/>
      <c r="W1234" s="57"/>
      <c r="X1234" s="147" t="str">
        <f>IF(COUNTBLANK(D1234)=1,"",IF('order-admin-units'!$I$1&lt;&gt;"y", "", IF(COUNTBLANK(K1234)=1, 'order-admin-units'!$B$1+1, VLOOKUP(K1234, ordercountry, 2))))</f>
        <v/>
      </c>
      <c r="Y1234" s="147" t="str">
        <f>IF(COUNTBLANK(D1234)=1,"",IF('order-admin-units'!$I$1&lt;&gt;"y", "", IF(COUNTBLANK(K1234:L1234)&gt;0, 'order-admin-units'!$B$2+1, VLOOKUP(K1234&amp;"@"&amp;L1234, orderadmin, 2))))</f>
        <v/>
      </c>
      <c r="Z1234" s="147" t="str">
        <f t="shared" si="137"/>
        <v/>
      </c>
      <c r="AA1234" s="147" t="str">
        <f t="shared" si="138"/>
        <v/>
      </c>
      <c r="AB1234" s="147" t="str">
        <f t="shared" si="139"/>
        <v/>
      </c>
      <c r="AC1234" s="147" t="str">
        <f t="shared" si="135"/>
        <v/>
      </c>
      <c r="AD1234" s="11" t="str">
        <f t="shared" si="140"/>
        <v/>
      </c>
      <c r="AE1234" s="11" t="str">
        <f t="array" ref="AE1234">IF(COUNTBLANK(D1234)=1,"",IF(OR($H$2="y",$H$2="m"),IF(AA1234=AA1233,IF(OR(AB1234=$AB$4:$AB1233)=FALSE,AE1233&amp;C1234,AE1233),"("&amp;C1234)&amp;IF(AA1234=AA1235,IF(OR(AB1235=$AB$4:$AB1234)=FALSE,", ",""),") "),""))</f>
        <v/>
      </c>
      <c r="AF1234" s="11" t="str">
        <f t="array" ref="AF1234">IF((COUNTBLANK(D1234)=0)*OR($H$2="y",$H$2="m"),IFERROR(LEFT(C1234, FIND(" ",C1234)-1), C1234),"")</f>
        <v/>
      </c>
      <c r="AG1234" s="11" t="str">
        <f t="array" ref="AG1234">IF(COUNTBLANK(D1234)=1,"",IF(OR($H$2="y",$H$2="m"),IF(AA1234=AA1233,IF(OR(AC1234=$AC$4:$AC1233)=FALSE,AG1233&amp;AF1234,AG1233),"("&amp;AF1234)&amp;IF(AA1234=AA1235,IF(OR(AC1235=$AC$4:$AC1234)=FALSE,", ",""),") "),""))</f>
        <v/>
      </c>
      <c r="AH1234" s="10" t="str">
        <f>IF((COUNTBLANK(D1234)=1),"",IF(D1234=D1233,AH1233,"")&amp;IF(B1233&lt;&gt;B1234,((IF(COUNTBLANK(E1234)=1,$D$3&amp;"Non-type material: "&amp;$D$3,$D$3&amp;INDEX('type-categories'!$A$2:$B$100,MATCH(E1234,'type-categories'!$A$2:$A$100,0),2)&amp;$D$3))),"")&amp;(IF(K1234&lt;&gt;K1233,$C$2&amp;UPPER(K1234)&amp;$C$2&amp;$K$3&amp;" ",(IF(B1234&lt;&gt;B1233,$C$2&amp;UPPER(K1234)&amp;$C$2&amp;$K$3&amp;" ",""))))&amp;IF((AA1234&lt;&gt;AA1235)*($H$2="y"),AD1234&amp;AE1234,IF((AA1234&lt;&gt;AA1235)*($H$2="m"),AD1234&amp;AG1234,IF(($H$2&lt;&gt;"m")*($H$2&lt;&gt;"Y"),(IF(F1234=0,"",F1234&amp;" "&amp;$F$4&amp;" "))&amp;(IF(G1234=0,"",G1234&amp;" "&amp;$G$4&amp;" "))&amp;(IF(H1234=0,"",H1234&amp;" "&amp;H$4&amp;" "))&amp;(IF(I1234=0,"",I1234&amp;" "&amp;$I$4&amp;" "))&amp;(IF(J1234=0,"",J1234&amp;" "&amp;$J$4&amp;" ")),"")))&amp;"; "&amp;IF((B1234=B1233)*(AA1234=AA1233), "same collecting data; ", IF((B1234=B1233)*(Z1233=Z1234),"same locality; ",(IF(COUNTBLANK(L1234)=1,"",$D$2&amp;L1234&amp;$L$3&amp;" "&amp;$D$2))&amp;(IF(COUNTBLANK(M1234)=1,"",$E$2&amp;M1234&amp;$E$2&amp;", "))&amp;(IF(COUNTBLANK(N1234)=1,"",N1234&amp;"; "))&amp;(IF(COUNTBLANK(O1234)=1,"",O1234&amp;"; ")))&amp;(IF(COUNTBLANK(P1234)=1,"",P1234&amp;"; "))&amp;(IF(COUNTBLANK(Q1234)=1,"",Q1234&amp;"; "))&amp;(IF(COUNTBLANK(R1234)=1,"",R1234&amp;"m, "))&amp;IF((COUNTBLANK(S1234)=0)*(S1234&lt;&gt;S1233), S1234&amp;"; ","")&amp;(IF(COUNTBLANK(U1234)=1,"",U1234&amp;"; "))&amp;(IF(COUNTBLANK(T1234)=1,"",IF(COUNTBLANK(F$2)=1,T1234&amp;"; ",T1234&amp;" "&amp;F$2&amp;"; "))))&amp;(IF(COUNTBLANK(V1234)=1,"",V1234&amp;"; "))&amp;IF((COUNTBLANK(C1234)=1),"",C1234)&amp;IF((B1234=B1235)*(K1234=K1235)*(L1234=L1235)*(M1234=M1235),IF(($H$2&lt;&gt;"m")*($H$2&lt;&gt;"Y"), " • ", IF((ISNUMBER(FIND(")",AE1234))), " • ", "")),IF((B1234=B1235)*(K1234=K1235)," • ",". ")))</f>
        <v/>
      </c>
      <c r="AI1234" s="1"/>
    </row>
    <row r="1235" spans="1:35" x14ac:dyDescent="0.25">
      <c r="A1235" s="3" t="str">
        <f t="shared" si="136"/>
        <v/>
      </c>
      <c r="B1235" s="53" t="str">
        <f t="shared" si="134"/>
        <v/>
      </c>
      <c r="C1235" s="57"/>
      <c r="D1235" s="57"/>
      <c r="E1235" s="57"/>
      <c r="F1235" s="57"/>
      <c r="G1235" s="57"/>
      <c r="H1235" s="57"/>
      <c r="I1235" s="57"/>
      <c r="J1235" s="57"/>
      <c r="K1235" s="57"/>
      <c r="L1235" s="57"/>
      <c r="M1235" s="54"/>
      <c r="N1235" s="57"/>
      <c r="O1235" s="58"/>
      <c r="P1235" s="58"/>
      <c r="Q1235" s="58"/>
      <c r="R1235" s="58"/>
      <c r="S1235" s="54"/>
      <c r="T1235" s="57"/>
      <c r="U1235" s="57"/>
      <c r="V1235" s="57"/>
      <c r="W1235" s="57"/>
      <c r="X1235" s="147" t="str">
        <f>IF(COUNTBLANK(D1235)=1,"",IF('order-admin-units'!$I$1&lt;&gt;"y", "", IF(COUNTBLANK(K1235)=1, 'order-admin-units'!$B$1+1, VLOOKUP(K1235, ordercountry, 2))))</f>
        <v/>
      </c>
      <c r="Y1235" s="147" t="str">
        <f>IF(COUNTBLANK(D1235)=1,"",IF('order-admin-units'!$I$1&lt;&gt;"y", "", IF(COUNTBLANK(K1235:L1235)&gt;0, 'order-admin-units'!$B$2+1, VLOOKUP(K1235&amp;"@"&amp;L1235, orderadmin, 2))))</f>
        <v/>
      </c>
      <c r="Z1235" s="147" t="str">
        <f t="shared" si="137"/>
        <v/>
      </c>
      <c r="AA1235" s="147" t="str">
        <f t="shared" si="138"/>
        <v/>
      </c>
      <c r="AB1235" s="147" t="str">
        <f t="shared" si="139"/>
        <v/>
      </c>
      <c r="AC1235" s="147" t="str">
        <f t="shared" si="135"/>
        <v/>
      </c>
      <c r="AD1235" s="11" t="str">
        <f t="shared" si="140"/>
        <v/>
      </c>
      <c r="AE1235" s="11" t="str">
        <f t="array" ref="AE1235">IF(COUNTBLANK(D1235)=1,"",IF(OR($H$2="y",$H$2="m"),IF(AA1235=AA1234,IF(OR(AB1235=$AB$4:$AB1234)=FALSE,AE1234&amp;C1235,AE1234),"("&amp;C1235)&amp;IF(AA1235=AA1236,IF(OR(AB1236=$AB$4:$AB1235)=FALSE,", ",""),") "),""))</f>
        <v/>
      </c>
      <c r="AF1235" s="11" t="str">
        <f t="array" ref="AF1235">IF((COUNTBLANK(D1235)=0)*OR($H$2="y",$H$2="m"),IFERROR(LEFT(C1235, FIND(" ",C1235)-1), C1235),"")</f>
        <v/>
      </c>
      <c r="AG1235" s="11" t="str">
        <f t="array" ref="AG1235">IF(COUNTBLANK(D1235)=1,"",IF(OR($H$2="y",$H$2="m"),IF(AA1235=AA1234,IF(OR(AC1235=$AC$4:$AC1234)=FALSE,AG1234&amp;AF1235,AG1234),"("&amp;AF1235)&amp;IF(AA1235=AA1236,IF(OR(AC1236=$AC$4:$AC1235)=FALSE,", ",""),") "),""))</f>
        <v/>
      </c>
      <c r="AH1235" s="10" t="str">
        <f>IF((COUNTBLANK(D1235)=1),"",IF(D1235=D1234,AH1234,"")&amp;IF(B1234&lt;&gt;B1235,((IF(COUNTBLANK(E1235)=1,$D$3&amp;"Non-type material: "&amp;$D$3,$D$3&amp;INDEX('type-categories'!$A$2:$B$100,MATCH(E1235,'type-categories'!$A$2:$A$100,0),2)&amp;$D$3))),"")&amp;(IF(K1235&lt;&gt;K1234,$C$2&amp;UPPER(K1235)&amp;$C$2&amp;$K$3&amp;" ",(IF(B1235&lt;&gt;B1234,$C$2&amp;UPPER(K1235)&amp;$C$2&amp;$K$3&amp;" ",""))))&amp;IF((AA1235&lt;&gt;AA1236)*($H$2="y"),AD1235&amp;AE1235,IF((AA1235&lt;&gt;AA1236)*($H$2="m"),AD1235&amp;AG1235,IF(($H$2&lt;&gt;"m")*($H$2&lt;&gt;"Y"),(IF(F1235=0,"",F1235&amp;" "&amp;$F$4&amp;" "))&amp;(IF(G1235=0,"",G1235&amp;" "&amp;$G$4&amp;" "))&amp;(IF(H1235=0,"",H1235&amp;" "&amp;H$4&amp;" "))&amp;(IF(I1235=0,"",I1235&amp;" "&amp;$I$4&amp;" "))&amp;(IF(J1235=0,"",J1235&amp;" "&amp;$J$4&amp;" ")),"")))&amp;"; "&amp;IF((B1235=B1234)*(AA1235=AA1234), "same collecting data; ", IF((B1235=B1234)*(Z1234=Z1235),"same locality; ",(IF(COUNTBLANK(L1235)=1,"",$D$2&amp;L1235&amp;$L$3&amp;" "&amp;$D$2))&amp;(IF(COUNTBLANK(M1235)=1,"",$E$2&amp;M1235&amp;$E$2&amp;", "))&amp;(IF(COUNTBLANK(N1235)=1,"",N1235&amp;"; "))&amp;(IF(COUNTBLANK(O1235)=1,"",O1235&amp;"; ")))&amp;(IF(COUNTBLANK(P1235)=1,"",P1235&amp;"; "))&amp;(IF(COUNTBLANK(Q1235)=1,"",Q1235&amp;"; "))&amp;(IF(COUNTBLANK(R1235)=1,"",R1235&amp;"m, "))&amp;IF((COUNTBLANK(S1235)=0)*(S1235&lt;&gt;S1234), S1235&amp;"; ","")&amp;(IF(COUNTBLANK(U1235)=1,"",U1235&amp;"; "))&amp;(IF(COUNTBLANK(T1235)=1,"",IF(COUNTBLANK(F$2)=1,T1235&amp;"; ",T1235&amp;" "&amp;F$2&amp;"; "))))&amp;(IF(COUNTBLANK(V1235)=1,"",V1235&amp;"; "))&amp;IF((COUNTBLANK(C1235)=1),"",C1235)&amp;IF((B1235=B1236)*(K1235=K1236)*(L1235=L1236)*(M1235=M1236),IF(($H$2&lt;&gt;"m")*($H$2&lt;&gt;"Y"), " • ", IF((ISNUMBER(FIND(")",AE1235))), " • ", "")),IF((B1235=B1236)*(K1235=K1236)," • ",". ")))</f>
        <v/>
      </c>
      <c r="AI1235" s="1"/>
    </row>
    <row r="1236" spans="1:35" x14ac:dyDescent="0.25">
      <c r="A1236" s="3" t="str">
        <f t="shared" si="136"/>
        <v/>
      </c>
      <c r="B1236" s="53" t="str">
        <f t="shared" si="134"/>
        <v/>
      </c>
      <c r="C1236" s="57"/>
      <c r="D1236" s="57"/>
      <c r="E1236" s="57"/>
      <c r="F1236" s="57"/>
      <c r="G1236" s="57"/>
      <c r="H1236" s="57"/>
      <c r="I1236" s="57"/>
      <c r="J1236" s="57"/>
      <c r="K1236" s="57"/>
      <c r="L1236" s="57"/>
      <c r="M1236" s="54"/>
      <c r="N1236" s="57"/>
      <c r="O1236" s="58"/>
      <c r="P1236" s="58"/>
      <c r="Q1236" s="58"/>
      <c r="R1236" s="58"/>
      <c r="S1236" s="54"/>
      <c r="T1236" s="57"/>
      <c r="U1236" s="57"/>
      <c r="V1236" s="57"/>
      <c r="W1236" s="57"/>
      <c r="X1236" s="147" t="str">
        <f>IF(COUNTBLANK(D1236)=1,"",IF('order-admin-units'!$I$1&lt;&gt;"y", "", IF(COUNTBLANK(K1236)=1, 'order-admin-units'!$B$1+1, VLOOKUP(K1236, ordercountry, 2))))</f>
        <v/>
      </c>
      <c r="Y1236" s="147" t="str">
        <f>IF(COUNTBLANK(D1236)=1,"",IF('order-admin-units'!$I$1&lt;&gt;"y", "", IF(COUNTBLANK(K1236:L1236)&gt;0, 'order-admin-units'!$B$2+1, VLOOKUP(K1236&amp;"@"&amp;L1236, orderadmin, 2))))</f>
        <v/>
      </c>
      <c r="Z1236" s="147" t="str">
        <f t="shared" si="137"/>
        <v/>
      </c>
      <c r="AA1236" s="147" t="str">
        <f t="shared" si="138"/>
        <v/>
      </c>
      <c r="AB1236" s="147" t="str">
        <f t="shared" si="139"/>
        <v/>
      </c>
      <c r="AC1236" s="147" t="str">
        <f t="shared" si="135"/>
        <v/>
      </c>
      <c r="AD1236" s="11" t="str">
        <f t="shared" si="140"/>
        <v/>
      </c>
      <c r="AE1236" s="11" t="str">
        <f t="array" ref="AE1236">IF(COUNTBLANK(D1236)=1,"",IF(OR($H$2="y",$H$2="m"),IF(AA1236=AA1235,IF(OR(AB1236=$AB$4:$AB1235)=FALSE,AE1235&amp;C1236,AE1235),"("&amp;C1236)&amp;IF(AA1236=AA1237,IF(OR(AB1237=$AB$4:$AB1236)=FALSE,", ",""),") "),""))</f>
        <v/>
      </c>
      <c r="AF1236" s="11" t="str">
        <f t="array" ref="AF1236">IF((COUNTBLANK(D1236)=0)*OR($H$2="y",$H$2="m"),IFERROR(LEFT(C1236, FIND(" ",C1236)-1), C1236),"")</f>
        <v/>
      </c>
      <c r="AG1236" s="11" t="str">
        <f t="array" ref="AG1236">IF(COUNTBLANK(D1236)=1,"",IF(OR($H$2="y",$H$2="m"),IF(AA1236=AA1235,IF(OR(AC1236=$AC$4:$AC1235)=FALSE,AG1235&amp;AF1236,AG1235),"("&amp;AF1236)&amp;IF(AA1236=AA1237,IF(OR(AC1237=$AC$4:$AC1236)=FALSE,", ",""),") "),""))</f>
        <v/>
      </c>
      <c r="AH1236" s="10" t="str">
        <f>IF((COUNTBLANK(D1236)=1),"",IF(D1236=D1235,AH1235,"")&amp;IF(B1235&lt;&gt;B1236,((IF(COUNTBLANK(E1236)=1,$D$3&amp;"Non-type material: "&amp;$D$3,$D$3&amp;INDEX('type-categories'!$A$2:$B$100,MATCH(E1236,'type-categories'!$A$2:$A$100,0),2)&amp;$D$3))),"")&amp;(IF(K1236&lt;&gt;K1235,$C$2&amp;UPPER(K1236)&amp;$C$2&amp;$K$3&amp;" ",(IF(B1236&lt;&gt;B1235,$C$2&amp;UPPER(K1236)&amp;$C$2&amp;$K$3&amp;" ",""))))&amp;IF((AA1236&lt;&gt;AA1237)*($H$2="y"),AD1236&amp;AE1236,IF((AA1236&lt;&gt;AA1237)*($H$2="m"),AD1236&amp;AG1236,IF(($H$2&lt;&gt;"m")*($H$2&lt;&gt;"Y"),(IF(F1236=0,"",F1236&amp;" "&amp;$F$4&amp;" "))&amp;(IF(G1236=0,"",G1236&amp;" "&amp;$G$4&amp;" "))&amp;(IF(H1236=0,"",H1236&amp;" "&amp;H$4&amp;" "))&amp;(IF(I1236=0,"",I1236&amp;" "&amp;$I$4&amp;" "))&amp;(IF(J1236=0,"",J1236&amp;" "&amp;$J$4&amp;" ")),"")))&amp;"; "&amp;IF((B1236=B1235)*(AA1236=AA1235), "same collecting data; ", IF((B1236=B1235)*(Z1235=Z1236),"same locality; ",(IF(COUNTBLANK(L1236)=1,"",$D$2&amp;L1236&amp;$L$3&amp;" "&amp;$D$2))&amp;(IF(COUNTBLANK(M1236)=1,"",$E$2&amp;M1236&amp;$E$2&amp;", "))&amp;(IF(COUNTBLANK(N1236)=1,"",N1236&amp;"; "))&amp;(IF(COUNTBLANK(O1236)=1,"",O1236&amp;"; ")))&amp;(IF(COUNTBLANK(P1236)=1,"",P1236&amp;"; "))&amp;(IF(COUNTBLANK(Q1236)=1,"",Q1236&amp;"; "))&amp;(IF(COUNTBLANK(R1236)=1,"",R1236&amp;"m, "))&amp;IF((COUNTBLANK(S1236)=0)*(S1236&lt;&gt;S1235), S1236&amp;"; ","")&amp;(IF(COUNTBLANK(U1236)=1,"",U1236&amp;"; "))&amp;(IF(COUNTBLANK(T1236)=1,"",IF(COUNTBLANK(F$2)=1,T1236&amp;"; ",T1236&amp;" "&amp;F$2&amp;"; "))))&amp;(IF(COUNTBLANK(V1236)=1,"",V1236&amp;"; "))&amp;IF((COUNTBLANK(C1236)=1),"",C1236)&amp;IF((B1236=B1237)*(K1236=K1237)*(L1236=L1237)*(M1236=M1237),IF(($H$2&lt;&gt;"m")*($H$2&lt;&gt;"Y"), " • ", IF((ISNUMBER(FIND(")",AE1236))), " • ", "")),IF((B1236=B1237)*(K1236=K1237)," • ",". ")))</f>
        <v/>
      </c>
      <c r="AI1236" s="1"/>
    </row>
    <row r="1237" spans="1:35" x14ac:dyDescent="0.25">
      <c r="A1237" s="3" t="str">
        <f t="shared" si="136"/>
        <v/>
      </c>
      <c r="B1237" s="53" t="str">
        <f t="shared" si="134"/>
        <v/>
      </c>
      <c r="C1237" s="57"/>
      <c r="D1237" s="57"/>
      <c r="E1237" s="57"/>
      <c r="F1237" s="57"/>
      <c r="G1237" s="57"/>
      <c r="H1237" s="57"/>
      <c r="I1237" s="57"/>
      <c r="J1237" s="57"/>
      <c r="K1237" s="57"/>
      <c r="L1237" s="57"/>
      <c r="M1237" s="54"/>
      <c r="N1237" s="57"/>
      <c r="O1237" s="58"/>
      <c r="P1237" s="58"/>
      <c r="Q1237" s="58"/>
      <c r="R1237" s="58"/>
      <c r="S1237" s="54"/>
      <c r="T1237" s="57"/>
      <c r="U1237" s="57"/>
      <c r="V1237" s="57"/>
      <c r="W1237" s="57"/>
      <c r="X1237" s="147" t="str">
        <f>IF(COUNTBLANK(D1237)=1,"",IF('order-admin-units'!$I$1&lt;&gt;"y", "", IF(COUNTBLANK(K1237)=1, 'order-admin-units'!$B$1+1, VLOOKUP(K1237, ordercountry, 2))))</f>
        <v/>
      </c>
      <c r="Y1237" s="147" t="str">
        <f>IF(COUNTBLANK(D1237)=1,"",IF('order-admin-units'!$I$1&lt;&gt;"y", "", IF(COUNTBLANK(K1237:L1237)&gt;0, 'order-admin-units'!$B$2+1, VLOOKUP(K1237&amp;"@"&amp;L1237, orderadmin, 2))))</f>
        <v/>
      </c>
      <c r="Z1237" s="147" t="str">
        <f t="shared" si="137"/>
        <v/>
      </c>
      <c r="AA1237" s="147" t="str">
        <f t="shared" si="138"/>
        <v/>
      </c>
      <c r="AB1237" s="147" t="str">
        <f t="shared" si="139"/>
        <v/>
      </c>
      <c r="AC1237" s="147" t="str">
        <f t="shared" si="135"/>
        <v/>
      </c>
      <c r="AD1237" s="11" t="str">
        <f t="shared" si="140"/>
        <v/>
      </c>
      <c r="AE1237" s="11" t="str">
        <f t="array" ref="AE1237">IF(COUNTBLANK(D1237)=1,"",IF(OR($H$2="y",$H$2="m"),IF(AA1237=AA1236,IF(OR(AB1237=$AB$4:$AB1236)=FALSE,AE1236&amp;C1237,AE1236),"("&amp;C1237)&amp;IF(AA1237=AA1238,IF(OR(AB1238=$AB$4:$AB1237)=FALSE,", ",""),") "),""))</f>
        <v/>
      </c>
      <c r="AF1237" s="11" t="str">
        <f t="array" ref="AF1237">IF((COUNTBLANK(D1237)=0)*OR($H$2="y",$H$2="m"),IFERROR(LEFT(C1237, FIND(" ",C1237)-1), C1237),"")</f>
        <v/>
      </c>
      <c r="AG1237" s="11" t="str">
        <f t="array" ref="AG1237">IF(COUNTBLANK(D1237)=1,"",IF(OR($H$2="y",$H$2="m"),IF(AA1237=AA1236,IF(OR(AC1237=$AC$4:$AC1236)=FALSE,AG1236&amp;AF1237,AG1236),"("&amp;AF1237)&amp;IF(AA1237=AA1238,IF(OR(AC1238=$AC$4:$AC1237)=FALSE,", ",""),") "),""))</f>
        <v/>
      </c>
      <c r="AH1237" s="10" t="str">
        <f>IF((COUNTBLANK(D1237)=1),"",IF(D1237=D1236,AH1236,"")&amp;IF(B1236&lt;&gt;B1237,((IF(COUNTBLANK(E1237)=1,$D$3&amp;"Non-type material: "&amp;$D$3,$D$3&amp;INDEX('type-categories'!$A$2:$B$100,MATCH(E1237,'type-categories'!$A$2:$A$100,0),2)&amp;$D$3))),"")&amp;(IF(K1237&lt;&gt;K1236,$C$2&amp;UPPER(K1237)&amp;$C$2&amp;$K$3&amp;" ",(IF(B1237&lt;&gt;B1236,$C$2&amp;UPPER(K1237)&amp;$C$2&amp;$K$3&amp;" ",""))))&amp;IF((AA1237&lt;&gt;AA1238)*($H$2="y"),AD1237&amp;AE1237,IF((AA1237&lt;&gt;AA1238)*($H$2="m"),AD1237&amp;AG1237,IF(($H$2&lt;&gt;"m")*($H$2&lt;&gt;"Y"),(IF(F1237=0,"",F1237&amp;" "&amp;$F$4&amp;" "))&amp;(IF(G1237=0,"",G1237&amp;" "&amp;$G$4&amp;" "))&amp;(IF(H1237=0,"",H1237&amp;" "&amp;H$4&amp;" "))&amp;(IF(I1237=0,"",I1237&amp;" "&amp;$I$4&amp;" "))&amp;(IF(J1237=0,"",J1237&amp;" "&amp;$J$4&amp;" ")),"")))&amp;"; "&amp;IF((B1237=B1236)*(AA1237=AA1236), "same collecting data; ", IF((B1237=B1236)*(Z1236=Z1237),"same locality; ",(IF(COUNTBLANK(L1237)=1,"",$D$2&amp;L1237&amp;$L$3&amp;" "&amp;$D$2))&amp;(IF(COUNTBLANK(M1237)=1,"",$E$2&amp;M1237&amp;$E$2&amp;", "))&amp;(IF(COUNTBLANK(N1237)=1,"",N1237&amp;"; "))&amp;(IF(COUNTBLANK(O1237)=1,"",O1237&amp;"; ")))&amp;(IF(COUNTBLANK(P1237)=1,"",P1237&amp;"; "))&amp;(IF(COUNTBLANK(Q1237)=1,"",Q1237&amp;"; "))&amp;(IF(COUNTBLANK(R1237)=1,"",R1237&amp;"m, "))&amp;IF((COUNTBLANK(S1237)=0)*(S1237&lt;&gt;S1236), S1237&amp;"; ","")&amp;(IF(COUNTBLANK(U1237)=1,"",U1237&amp;"; "))&amp;(IF(COUNTBLANK(T1237)=1,"",IF(COUNTBLANK(F$2)=1,T1237&amp;"; ",T1237&amp;" "&amp;F$2&amp;"; "))))&amp;(IF(COUNTBLANK(V1237)=1,"",V1237&amp;"; "))&amp;IF((COUNTBLANK(C1237)=1),"",C1237)&amp;IF((B1237=B1238)*(K1237=K1238)*(L1237=L1238)*(M1237=M1238),IF(($H$2&lt;&gt;"m")*($H$2&lt;&gt;"Y"), " • ", IF((ISNUMBER(FIND(")",AE1237))), " • ", "")),IF((B1237=B1238)*(K1237=K1238)," • ",". ")))</f>
        <v/>
      </c>
      <c r="AI1237" s="1"/>
    </row>
    <row r="1238" spans="1:35" x14ac:dyDescent="0.25">
      <c r="A1238" s="3" t="str">
        <f t="shared" si="136"/>
        <v/>
      </c>
      <c r="B1238" s="53" t="str">
        <f t="shared" si="134"/>
        <v/>
      </c>
      <c r="C1238" s="57"/>
      <c r="D1238" s="57"/>
      <c r="E1238" s="57"/>
      <c r="F1238" s="57"/>
      <c r="G1238" s="57"/>
      <c r="H1238" s="57"/>
      <c r="I1238" s="57"/>
      <c r="J1238" s="57"/>
      <c r="K1238" s="57"/>
      <c r="L1238" s="57"/>
      <c r="M1238" s="54"/>
      <c r="N1238" s="57"/>
      <c r="O1238" s="58"/>
      <c r="P1238" s="58"/>
      <c r="Q1238" s="58"/>
      <c r="R1238" s="58"/>
      <c r="S1238" s="54"/>
      <c r="T1238" s="57"/>
      <c r="U1238" s="57"/>
      <c r="V1238" s="57"/>
      <c r="W1238" s="57"/>
      <c r="X1238" s="147" t="str">
        <f>IF(COUNTBLANK(D1238)=1,"",IF('order-admin-units'!$I$1&lt;&gt;"y", "", IF(COUNTBLANK(K1238)=1, 'order-admin-units'!$B$1+1, VLOOKUP(K1238, ordercountry, 2))))</f>
        <v/>
      </c>
      <c r="Y1238" s="147" t="str">
        <f>IF(COUNTBLANK(D1238)=1,"",IF('order-admin-units'!$I$1&lt;&gt;"y", "", IF(COUNTBLANK(K1238:L1238)&gt;0, 'order-admin-units'!$B$2+1, VLOOKUP(K1238&amp;"@"&amp;L1238, orderadmin, 2))))</f>
        <v/>
      </c>
      <c r="Z1238" s="147" t="str">
        <f t="shared" si="137"/>
        <v/>
      </c>
      <c r="AA1238" s="147" t="str">
        <f t="shared" si="138"/>
        <v/>
      </c>
      <c r="AB1238" s="147" t="str">
        <f t="shared" si="139"/>
        <v/>
      </c>
      <c r="AC1238" s="147" t="str">
        <f t="shared" si="135"/>
        <v/>
      </c>
      <c r="AD1238" s="11" t="str">
        <f t="shared" si="140"/>
        <v/>
      </c>
      <c r="AE1238" s="11" t="str">
        <f t="array" ref="AE1238">IF(COUNTBLANK(D1238)=1,"",IF(OR($H$2="y",$H$2="m"),IF(AA1238=AA1237,IF(OR(AB1238=$AB$4:$AB1237)=FALSE,AE1237&amp;C1238,AE1237),"("&amp;C1238)&amp;IF(AA1238=AA1239,IF(OR(AB1239=$AB$4:$AB1238)=FALSE,", ",""),") "),""))</f>
        <v/>
      </c>
      <c r="AF1238" s="11" t="str">
        <f t="array" ref="AF1238">IF((COUNTBLANK(D1238)=0)*OR($H$2="y",$H$2="m"),IFERROR(LEFT(C1238, FIND(" ",C1238)-1), C1238),"")</f>
        <v/>
      </c>
      <c r="AG1238" s="11" t="str">
        <f t="array" ref="AG1238">IF(COUNTBLANK(D1238)=1,"",IF(OR($H$2="y",$H$2="m"),IF(AA1238=AA1237,IF(OR(AC1238=$AC$4:$AC1237)=FALSE,AG1237&amp;AF1238,AG1237),"("&amp;AF1238)&amp;IF(AA1238=AA1239,IF(OR(AC1239=$AC$4:$AC1238)=FALSE,", ",""),") "),""))</f>
        <v/>
      </c>
      <c r="AH1238" s="10" t="str">
        <f>IF((COUNTBLANK(D1238)=1),"",IF(D1238=D1237,AH1237,"")&amp;IF(B1237&lt;&gt;B1238,((IF(COUNTBLANK(E1238)=1,$D$3&amp;"Non-type material: "&amp;$D$3,$D$3&amp;INDEX('type-categories'!$A$2:$B$100,MATCH(E1238,'type-categories'!$A$2:$A$100,0),2)&amp;$D$3))),"")&amp;(IF(K1238&lt;&gt;K1237,$C$2&amp;UPPER(K1238)&amp;$C$2&amp;$K$3&amp;" ",(IF(B1238&lt;&gt;B1237,$C$2&amp;UPPER(K1238)&amp;$C$2&amp;$K$3&amp;" ",""))))&amp;IF((AA1238&lt;&gt;AA1239)*($H$2="y"),AD1238&amp;AE1238,IF((AA1238&lt;&gt;AA1239)*($H$2="m"),AD1238&amp;AG1238,IF(($H$2&lt;&gt;"m")*($H$2&lt;&gt;"Y"),(IF(F1238=0,"",F1238&amp;" "&amp;$F$4&amp;" "))&amp;(IF(G1238=0,"",G1238&amp;" "&amp;$G$4&amp;" "))&amp;(IF(H1238=0,"",H1238&amp;" "&amp;H$4&amp;" "))&amp;(IF(I1238=0,"",I1238&amp;" "&amp;$I$4&amp;" "))&amp;(IF(J1238=0,"",J1238&amp;" "&amp;$J$4&amp;" ")),"")))&amp;"; "&amp;IF((B1238=B1237)*(AA1238=AA1237), "same collecting data; ", IF((B1238=B1237)*(Z1237=Z1238),"same locality; ",(IF(COUNTBLANK(L1238)=1,"",$D$2&amp;L1238&amp;$L$3&amp;" "&amp;$D$2))&amp;(IF(COUNTBLANK(M1238)=1,"",$E$2&amp;M1238&amp;$E$2&amp;", "))&amp;(IF(COUNTBLANK(N1238)=1,"",N1238&amp;"; "))&amp;(IF(COUNTBLANK(O1238)=1,"",O1238&amp;"; ")))&amp;(IF(COUNTBLANK(P1238)=1,"",P1238&amp;"; "))&amp;(IF(COUNTBLANK(Q1238)=1,"",Q1238&amp;"; "))&amp;(IF(COUNTBLANK(R1238)=1,"",R1238&amp;"m, "))&amp;IF((COUNTBLANK(S1238)=0)*(S1238&lt;&gt;S1237), S1238&amp;"; ","")&amp;(IF(COUNTBLANK(U1238)=1,"",U1238&amp;"; "))&amp;(IF(COUNTBLANK(T1238)=1,"",IF(COUNTBLANK(F$2)=1,T1238&amp;"; ",T1238&amp;" "&amp;F$2&amp;"; "))))&amp;(IF(COUNTBLANK(V1238)=1,"",V1238&amp;"; "))&amp;IF((COUNTBLANK(C1238)=1),"",C1238)&amp;IF((B1238=B1239)*(K1238=K1239)*(L1238=L1239)*(M1238=M1239),IF(($H$2&lt;&gt;"m")*($H$2&lt;&gt;"Y"), " • ", IF((ISNUMBER(FIND(")",AE1238))), " • ", "")),IF((B1238=B1239)*(K1238=K1239)," • ",". ")))</f>
        <v/>
      </c>
      <c r="AI1238" s="1"/>
    </row>
    <row r="1239" spans="1:35" x14ac:dyDescent="0.25">
      <c r="A1239" s="3" t="str">
        <f t="shared" si="136"/>
        <v/>
      </c>
      <c r="B1239" s="53" t="str">
        <f t="shared" si="134"/>
        <v/>
      </c>
      <c r="C1239" s="57"/>
      <c r="D1239" s="57"/>
      <c r="E1239" s="57"/>
      <c r="F1239" s="57"/>
      <c r="G1239" s="57"/>
      <c r="H1239" s="57"/>
      <c r="I1239" s="57"/>
      <c r="J1239" s="57"/>
      <c r="K1239" s="57"/>
      <c r="L1239" s="57"/>
      <c r="M1239" s="54"/>
      <c r="N1239" s="57"/>
      <c r="O1239" s="58"/>
      <c r="P1239" s="58"/>
      <c r="Q1239" s="58"/>
      <c r="R1239" s="58"/>
      <c r="S1239" s="54"/>
      <c r="T1239" s="57"/>
      <c r="U1239" s="57"/>
      <c r="V1239" s="57"/>
      <c r="W1239" s="57"/>
      <c r="X1239" s="147" t="str">
        <f>IF(COUNTBLANK(D1239)=1,"",IF('order-admin-units'!$I$1&lt;&gt;"y", "", IF(COUNTBLANK(K1239)=1, 'order-admin-units'!$B$1+1, VLOOKUP(K1239, ordercountry, 2))))</f>
        <v/>
      </c>
      <c r="Y1239" s="147" t="str">
        <f>IF(COUNTBLANK(D1239)=1,"",IF('order-admin-units'!$I$1&lt;&gt;"y", "", IF(COUNTBLANK(K1239:L1239)&gt;0, 'order-admin-units'!$B$2+1, VLOOKUP(K1239&amp;"@"&amp;L1239, orderadmin, 2))))</f>
        <v/>
      </c>
      <c r="Z1239" s="147" t="str">
        <f t="shared" si="137"/>
        <v/>
      </c>
      <c r="AA1239" s="147" t="str">
        <f t="shared" si="138"/>
        <v/>
      </c>
      <c r="AB1239" s="147" t="str">
        <f t="shared" si="139"/>
        <v/>
      </c>
      <c r="AC1239" s="147" t="str">
        <f t="shared" si="135"/>
        <v/>
      </c>
      <c r="AD1239" s="11" t="str">
        <f t="shared" si="140"/>
        <v/>
      </c>
      <c r="AE1239" s="11" t="str">
        <f t="array" ref="AE1239">IF(COUNTBLANK(D1239)=1,"",IF(OR($H$2="y",$H$2="m"),IF(AA1239=AA1238,IF(OR(AB1239=$AB$4:$AB1238)=FALSE,AE1238&amp;C1239,AE1238),"("&amp;C1239)&amp;IF(AA1239=AA1240,IF(OR(AB1240=$AB$4:$AB1239)=FALSE,", ",""),") "),""))</f>
        <v/>
      </c>
      <c r="AF1239" s="11" t="str">
        <f t="array" ref="AF1239">IF((COUNTBLANK(D1239)=0)*OR($H$2="y",$H$2="m"),IFERROR(LEFT(C1239, FIND(" ",C1239)-1), C1239),"")</f>
        <v/>
      </c>
      <c r="AG1239" s="11" t="str">
        <f t="array" ref="AG1239">IF(COUNTBLANK(D1239)=1,"",IF(OR($H$2="y",$H$2="m"),IF(AA1239=AA1238,IF(OR(AC1239=$AC$4:$AC1238)=FALSE,AG1238&amp;AF1239,AG1238),"("&amp;AF1239)&amp;IF(AA1239=AA1240,IF(OR(AC1240=$AC$4:$AC1239)=FALSE,", ",""),") "),""))</f>
        <v/>
      </c>
      <c r="AH1239" s="10" t="str">
        <f>IF((COUNTBLANK(D1239)=1),"",IF(D1239=D1238,AH1238,"")&amp;IF(B1238&lt;&gt;B1239,((IF(COUNTBLANK(E1239)=1,$D$3&amp;"Non-type material: "&amp;$D$3,$D$3&amp;INDEX('type-categories'!$A$2:$B$100,MATCH(E1239,'type-categories'!$A$2:$A$100,0),2)&amp;$D$3))),"")&amp;(IF(K1239&lt;&gt;K1238,$C$2&amp;UPPER(K1239)&amp;$C$2&amp;$K$3&amp;" ",(IF(B1239&lt;&gt;B1238,$C$2&amp;UPPER(K1239)&amp;$C$2&amp;$K$3&amp;" ",""))))&amp;IF((AA1239&lt;&gt;AA1240)*($H$2="y"),AD1239&amp;AE1239,IF((AA1239&lt;&gt;AA1240)*($H$2="m"),AD1239&amp;AG1239,IF(($H$2&lt;&gt;"m")*($H$2&lt;&gt;"Y"),(IF(F1239=0,"",F1239&amp;" "&amp;$F$4&amp;" "))&amp;(IF(G1239=0,"",G1239&amp;" "&amp;$G$4&amp;" "))&amp;(IF(H1239=0,"",H1239&amp;" "&amp;H$4&amp;" "))&amp;(IF(I1239=0,"",I1239&amp;" "&amp;$I$4&amp;" "))&amp;(IF(J1239=0,"",J1239&amp;" "&amp;$J$4&amp;" ")),"")))&amp;"; "&amp;IF((B1239=B1238)*(AA1239=AA1238), "same collecting data; ", IF((B1239=B1238)*(Z1238=Z1239),"same locality; ",(IF(COUNTBLANK(L1239)=1,"",$D$2&amp;L1239&amp;$L$3&amp;" "&amp;$D$2))&amp;(IF(COUNTBLANK(M1239)=1,"",$E$2&amp;M1239&amp;$E$2&amp;", "))&amp;(IF(COUNTBLANK(N1239)=1,"",N1239&amp;"; "))&amp;(IF(COUNTBLANK(O1239)=1,"",O1239&amp;"; ")))&amp;(IF(COUNTBLANK(P1239)=1,"",P1239&amp;"; "))&amp;(IF(COUNTBLANK(Q1239)=1,"",Q1239&amp;"; "))&amp;(IF(COUNTBLANK(R1239)=1,"",R1239&amp;"m, "))&amp;IF((COUNTBLANK(S1239)=0)*(S1239&lt;&gt;S1238), S1239&amp;"; ","")&amp;(IF(COUNTBLANK(U1239)=1,"",U1239&amp;"; "))&amp;(IF(COUNTBLANK(T1239)=1,"",IF(COUNTBLANK(F$2)=1,T1239&amp;"; ",T1239&amp;" "&amp;F$2&amp;"; "))))&amp;(IF(COUNTBLANK(V1239)=1,"",V1239&amp;"; "))&amp;IF((COUNTBLANK(C1239)=1),"",C1239)&amp;IF((B1239=B1240)*(K1239=K1240)*(L1239=L1240)*(M1239=M1240),IF(($H$2&lt;&gt;"m")*($H$2&lt;&gt;"Y"), " • ", IF((ISNUMBER(FIND(")",AE1239))), " • ", "")),IF((B1239=B1240)*(K1239=K1240)," • ",". ")))</f>
        <v/>
      </c>
      <c r="AI1239" s="1"/>
    </row>
    <row r="1240" spans="1:35" x14ac:dyDescent="0.25">
      <c r="A1240" s="3" t="str">
        <f t="shared" si="136"/>
        <v/>
      </c>
      <c r="B1240" s="53" t="str">
        <f t="shared" si="134"/>
        <v/>
      </c>
      <c r="C1240" s="57"/>
      <c r="D1240" s="57"/>
      <c r="E1240" s="57"/>
      <c r="F1240" s="57"/>
      <c r="G1240" s="57"/>
      <c r="H1240" s="57"/>
      <c r="I1240" s="57"/>
      <c r="J1240" s="57"/>
      <c r="K1240" s="57"/>
      <c r="L1240" s="57"/>
      <c r="M1240" s="54"/>
      <c r="N1240" s="57"/>
      <c r="O1240" s="58"/>
      <c r="P1240" s="58"/>
      <c r="Q1240" s="58"/>
      <c r="R1240" s="58"/>
      <c r="S1240" s="54"/>
      <c r="T1240" s="57"/>
      <c r="U1240" s="57"/>
      <c r="V1240" s="57"/>
      <c r="W1240" s="57"/>
      <c r="X1240" s="147" t="str">
        <f>IF(COUNTBLANK(D1240)=1,"",IF('order-admin-units'!$I$1&lt;&gt;"y", "", IF(COUNTBLANK(K1240)=1, 'order-admin-units'!$B$1+1, VLOOKUP(K1240, ordercountry, 2))))</f>
        <v/>
      </c>
      <c r="Y1240" s="147" t="str">
        <f>IF(COUNTBLANK(D1240)=1,"",IF('order-admin-units'!$I$1&lt;&gt;"y", "", IF(COUNTBLANK(K1240:L1240)&gt;0, 'order-admin-units'!$B$2+1, VLOOKUP(K1240&amp;"@"&amp;L1240, orderadmin, 2))))</f>
        <v/>
      </c>
      <c r="Z1240" s="147" t="str">
        <f t="shared" si="137"/>
        <v/>
      </c>
      <c r="AA1240" s="147" t="str">
        <f t="shared" si="138"/>
        <v/>
      </c>
      <c r="AB1240" s="147" t="str">
        <f t="shared" si="139"/>
        <v/>
      </c>
      <c r="AC1240" s="147" t="str">
        <f t="shared" si="135"/>
        <v/>
      </c>
      <c r="AD1240" s="11" t="str">
        <f t="shared" si="140"/>
        <v/>
      </c>
      <c r="AE1240" s="11" t="str">
        <f t="array" ref="AE1240">IF(COUNTBLANK(D1240)=1,"",IF(OR($H$2="y",$H$2="m"),IF(AA1240=AA1239,IF(OR(AB1240=$AB$4:$AB1239)=FALSE,AE1239&amp;C1240,AE1239),"("&amp;C1240)&amp;IF(AA1240=AA1241,IF(OR(AB1241=$AB$4:$AB1240)=FALSE,", ",""),") "),""))</f>
        <v/>
      </c>
      <c r="AF1240" s="11" t="str">
        <f t="array" ref="AF1240">IF((COUNTBLANK(D1240)=0)*OR($H$2="y",$H$2="m"),IFERROR(LEFT(C1240, FIND(" ",C1240)-1), C1240),"")</f>
        <v/>
      </c>
      <c r="AG1240" s="11" t="str">
        <f t="array" ref="AG1240">IF(COUNTBLANK(D1240)=1,"",IF(OR($H$2="y",$H$2="m"),IF(AA1240=AA1239,IF(OR(AC1240=$AC$4:$AC1239)=FALSE,AG1239&amp;AF1240,AG1239),"("&amp;AF1240)&amp;IF(AA1240=AA1241,IF(OR(AC1241=$AC$4:$AC1240)=FALSE,", ",""),") "),""))</f>
        <v/>
      </c>
      <c r="AH1240" s="10" t="str">
        <f>IF((COUNTBLANK(D1240)=1),"",IF(D1240=D1239,AH1239,"")&amp;IF(B1239&lt;&gt;B1240,((IF(COUNTBLANK(E1240)=1,$D$3&amp;"Non-type material: "&amp;$D$3,$D$3&amp;INDEX('type-categories'!$A$2:$B$100,MATCH(E1240,'type-categories'!$A$2:$A$100,0),2)&amp;$D$3))),"")&amp;(IF(K1240&lt;&gt;K1239,$C$2&amp;UPPER(K1240)&amp;$C$2&amp;$K$3&amp;" ",(IF(B1240&lt;&gt;B1239,$C$2&amp;UPPER(K1240)&amp;$C$2&amp;$K$3&amp;" ",""))))&amp;IF((AA1240&lt;&gt;AA1241)*($H$2="y"),AD1240&amp;AE1240,IF((AA1240&lt;&gt;AA1241)*($H$2="m"),AD1240&amp;AG1240,IF(($H$2&lt;&gt;"m")*($H$2&lt;&gt;"Y"),(IF(F1240=0,"",F1240&amp;" "&amp;$F$4&amp;" "))&amp;(IF(G1240=0,"",G1240&amp;" "&amp;$G$4&amp;" "))&amp;(IF(H1240=0,"",H1240&amp;" "&amp;H$4&amp;" "))&amp;(IF(I1240=0,"",I1240&amp;" "&amp;$I$4&amp;" "))&amp;(IF(J1240=0,"",J1240&amp;" "&amp;$J$4&amp;" ")),"")))&amp;"; "&amp;IF((B1240=B1239)*(AA1240=AA1239), "same collecting data; ", IF((B1240=B1239)*(Z1239=Z1240),"same locality; ",(IF(COUNTBLANK(L1240)=1,"",$D$2&amp;L1240&amp;$L$3&amp;" "&amp;$D$2))&amp;(IF(COUNTBLANK(M1240)=1,"",$E$2&amp;M1240&amp;$E$2&amp;", "))&amp;(IF(COUNTBLANK(N1240)=1,"",N1240&amp;"; "))&amp;(IF(COUNTBLANK(O1240)=1,"",O1240&amp;"; ")))&amp;(IF(COUNTBLANK(P1240)=1,"",P1240&amp;"; "))&amp;(IF(COUNTBLANK(Q1240)=1,"",Q1240&amp;"; "))&amp;(IF(COUNTBLANK(R1240)=1,"",R1240&amp;"m, "))&amp;IF((COUNTBLANK(S1240)=0)*(S1240&lt;&gt;S1239), S1240&amp;"; ","")&amp;(IF(COUNTBLANK(U1240)=1,"",U1240&amp;"; "))&amp;(IF(COUNTBLANK(T1240)=1,"",IF(COUNTBLANK(F$2)=1,T1240&amp;"; ",T1240&amp;" "&amp;F$2&amp;"; "))))&amp;(IF(COUNTBLANK(V1240)=1,"",V1240&amp;"; "))&amp;IF((COUNTBLANK(C1240)=1),"",C1240)&amp;IF((B1240=B1241)*(K1240=K1241)*(L1240=L1241)*(M1240=M1241),IF(($H$2&lt;&gt;"m")*($H$2&lt;&gt;"Y"), " • ", IF((ISNUMBER(FIND(")",AE1240))), " • ", "")),IF((B1240=B1241)*(K1240=K1241)," • ",". ")))</f>
        <v/>
      </c>
      <c r="AI1240" s="1"/>
    </row>
    <row r="1241" spans="1:35" x14ac:dyDescent="0.25">
      <c r="A1241" s="3" t="str">
        <f t="shared" si="136"/>
        <v/>
      </c>
      <c r="B1241" s="53" t="str">
        <f t="shared" si="134"/>
        <v/>
      </c>
      <c r="C1241" s="57"/>
      <c r="D1241" s="57"/>
      <c r="E1241" s="57"/>
      <c r="F1241" s="57"/>
      <c r="G1241" s="57"/>
      <c r="H1241" s="57"/>
      <c r="I1241" s="57"/>
      <c r="J1241" s="57"/>
      <c r="K1241" s="57"/>
      <c r="L1241" s="57"/>
      <c r="M1241" s="54"/>
      <c r="N1241" s="57"/>
      <c r="O1241" s="58"/>
      <c r="P1241" s="58"/>
      <c r="Q1241" s="58"/>
      <c r="R1241" s="58"/>
      <c r="S1241" s="54"/>
      <c r="T1241" s="57"/>
      <c r="U1241" s="57"/>
      <c r="V1241" s="57"/>
      <c r="W1241" s="57"/>
      <c r="X1241" s="147" t="str">
        <f>IF(COUNTBLANK(D1241)=1,"",IF('order-admin-units'!$I$1&lt;&gt;"y", "", IF(COUNTBLANK(K1241)=1, 'order-admin-units'!$B$1+1, VLOOKUP(K1241, ordercountry, 2))))</f>
        <v/>
      </c>
      <c r="Y1241" s="147" t="str">
        <f>IF(COUNTBLANK(D1241)=1,"",IF('order-admin-units'!$I$1&lt;&gt;"y", "", IF(COUNTBLANK(K1241:L1241)&gt;0, 'order-admin-units'!$B$2+1, VLOOKUP(K1241&amp;"@"&amp;L1241, orderadmin, 2))))</f>
        <v/>
      </c>
      <c r="Z1241" s="147" t="str">
        <f t="shared" si="137"/>
        <v/>
      </c>
      <c r="AA1241" s="147" t="str">
        <f t="shared" si="138"/>
        <v/>
      </c>
      <c r="AB1241" s="147" t="str">
        <f t="shared" si="139"/>
        <v/>
      </c>
      <c r="AC1241" s="147" t="str">
        <f t="shared" si="135"/>
        <v/>
      </c>
      <c r="AD1241" s="11" t="str">
        <f t="shared" si="140"/>
        <v/>
      </c>
      <c r="AE1241" s="11" t="str">
        <f t="array" ref="AE1241">IF(COUNTBLANK(D1241)=1,"",IF(OR($H$2="y",$H$2="m"),IF(AA1241=AA1240,IF(OR(AB1241=$AB$4:$AB1240)=FALSE,AE1240&amp;C1241,AE1240),"("&amp;C1241)&amp;IF(AA1241=AA1242,IF(OR(AB1242=$AB$4:$AB1241)=FALSE,", ",""),") "),""))</f>
        <v/>
      </c>
      <c r="AF1241" s="11" t="str">
        <f t="array" ref="AF1241">IF((COUNTBLANK(D1241)=0)*OR($H$2="y",$H$2="m"),IFERROR(LEFT(C1241, FIND(" ",C1241)-1), C1241),"")</f>
        <v/>
      </c>
      <c r="AG1241" s="11" t="str">
        <f t="array" ref="AG1241">IF(COUNTBLANK(D1241)=1,"",IF(OR($H$2="y",$H$2="m"),IF(AA1241=AA1240,IF(OR(AC1241=$AC$4:$AC1240)=FALSE,AG1240&amp;AF1241,AG1240),"("&amp;AF1241)&amp;IF(AA1241=AA1242,IF(OR(AC1242=$AC$4:$AC1241)=FALSE,", ",""),") "),""))</f>
        <v/>
      </c>
      <c r="AH1241" s="10" t="str">
        <f>IF((COUNTBLANK(D1241)=1),"",IF(D1241=D1240,AH1240,"")&amp;IF(B1240&lt;&gt;B1241,((IF(COUNTBLANK(E1241)=1,$D$3&amp;"Non-type material: "&amp;$D$3,$D$3&amp;INDEX('type-categories'!$A$2:$B$100,MATCH(E1241,'type-categories'!$A$2:$A$100,0),2)&amp;$D$3))),"")&amp;(IF(K1241&lt;&gt;K1240,$C$2&amp;UPPER(K1241)&amp;$C$2&amp;$K$3&amp;" ",(IF(B1241&lt;&gt;B1240,$C$2&amp;UPPER(K1241)&amp;$C$2&amp;$K$3&amp;" ",""))))&amp;IF((AA1241&lt;&gt;AA1242)*($H$2="y"),AD1241&amp;AE1241,IF((AA1241&lt;&gt;AA1242)*($H$2="m"),AD1241&amp;AG1241,IF(($H$2&lt;&gt;"m")*($H$2&lt;&gt;"Y"),(IF(F1241=0,"",F1241&amp;" "&amp;$F$4&amp;" "))&amp;(IF(G1241=0,"",G1241&amp;" "&amp;$G$4&amp;" "))&amp;(IF(H1241=0,"",H1241&amp;" "&amp;H$4&amp;" "))&amp;(IF(I1241=0,"",I1241&amp;" "&amp;$I$4&amp;" "))&amp;(IF(J1241=0,"",J1241&amp;" "&amp;$J$4&amp;" ")),"")))&amp;"; "&amp;IF((B1241=B1240)*(AA1241=AA1240), "same collecting data; ", IF((B1241=B1240)*(Z1240=Z1241),"same locality; ",(IF(COUNTBLANK(L1241)=1,"",$D$2&amp;L1241&amp;$L$3&amp;" "&amp;$D$2))&amp;(IF(COUNTBLANK(M1241)=1,"",$E$2&amp;M1241&amp;$E$2&amp;", "))&amp;(IF(COUNTBLANK(N1241)=1,"",N1241&amp;"; "))&amp;(IF(COUNTBLANK(O1241)=1,"",O1241&amp;"; ")))&amp;(IF(COUNTBLANK(P1241)=1,"",P1241&amp;"; "))&amp;(IF(COUNTBLANK(Q1241)=1,"",Q1241&amp;"; "))&amp;(IF(COUNTBLANK(R1241)=1,"",R1241&amp;"m, "))&amp;IF((COUNTBLANK(S1241)=0)*(S1241&lt;&gt;S1240), S1241&amp;"; ","")&amp;(IF(COUNTBLANK(U1241)=1,"",U1241&amp;"; "))&amp;(IF(COUNTBLANK(T1241)=1,"",IF(COUNTBLANK(F$2)=1,T1241&amp;"; ",T1241&amp;" "&amp;F$2&amp;"; "))))&amp;(IF(COUNTBLANK(V1241)=1,"",V1241&amp;"; "))&amp;IF((COUNTBLANK(C1241)=1),"",C1241)&amp;IF((B1241=B1242)*(K1241=K1242)*(L1241=L1242)*(M1241=M1242),IF(($H$2&lt;&gt;"m")*($H$2&lt;&gt;"Y"), " • ", IF((ISNUMBER(FIND(")",AE1241))), " • ", "")),IF((B1241=B1242)*(K1241=K1242)," • ",". ")))</f>
        <v/>
      </c>
      <c r="AI1241" s="1"/>
    </row>
    <row r="1242" spans="1:35" x14ac:dyDescent="0.25">
      <c r="A1242" s="3" t="str">
        <f t="shared" si="136"/>
        <v/>
      </c>
      <c r="B1242" s="53" t="str">
        <f t="shared" si="134"/>
        <v/>
      </c>
      <c r="C1242" s="57"/>
      <c r="D1242" s="57"/>
      <c r="E1242" s="57"/>
      <c r="F1242" s="57"/>
      <c r="G1242" s="57"/>
      <c r="H1242" s="57"/>
      <c r="I1242" s="57"/>
      <c r="J1242" s="57"/>
      <c r="K1242" s="57"/>
      <c r="L1242" s="57"/>
      <c r="M1242" s="54"/>
      <c r="N1242" s="57"/>
      <c r="O1242" s="58"/>
      <c r="P1242" s="58"/>
      <c r="Q1242" s="58"/>
      <c r="R1242" s="58"/>
      <c r="S1242" s="54"/>
      <c r="T1242" s="57"/>
      <c r="U1242" s="57"/>
      <c r="V1242" s="57"/>
      <c r="W1242" s="57"/>
      <c r="X1242" s="147" t="str">
        <f>IF(COUNTBLANK(D1242)=1,"",IF('order-admin-units'!$I$1&lt;&gt;"y", "", IF(COUNTBLANK(K1242)=1, 'order-admin-units'!$B$1+1, VLOOKUP(K1242, ordercountry, 2))))</f>
        <v/>
      </c>
      <c r="Y1242" s="147" t="str">
        <f>IF(COUNTBLANK(D1242)=1,"",IF('order-admin-units'!$I$1&lt;&gt;"y", "", IF(COUNTBLANK(K1242:L1242)&gt;0, 'order-admin-units'!$B$2+1, VLOOKUP(K1242&amp;"@"&amp;L1242, orderadmin, 2))))</f>
        <v/>
      </c>
      <c r="Z1242" s="147" t="str">
        <f t="shared" si="137"/>
        <v/>
      </c>
      <c r="AA1242" s="147" t="str">
        <f t="shared" si="138"/>
        <v/>
      </c>
      <c r="AB1242" s="147" t="str">
        <f t="shared" si="139"/>
        <v/>
      </c>
      <c r="AC1242" s="147" t="str">
        <f t="shared" si="135"/>
        <v/>
      </c>
      <c r="AD1242" s="11" t="str">
        <f t="shared" si="140"/>
        <v/>
      </c>
      <c r="AE1242" s="11" t="str">
        <f t="array" ref="AE1242">IF(COUNTBLANK(D1242)=1,"",IF(OR($H$2="y",$H$2="m"),IF(AA1242=AA1241,IF(OR(AB1242=$AB$4:$AB1241)=FALSE,AE1241&amp;C1242,AE1241),"("&amp;C1242)&amp;IF(AA1242=AA1243,IF(OR(AB1243=$AB$4:$AB1242)=FALSE,", ",""),") "),""))</f>
        <v/>
      </c>
      <c r="AF1242" s="11" t="str">
        <f t="array" ref="AF1242">IF((COUNTBLANK(D1242)=0)*OR($H$2="y",$H$2="m"),IFERROR(LEFT(C1242, FIND(" ",C1242)-1), C1242),"")</f>
        <v/>
      </c>
      <c r="AG1242" s="11" t="str">
        <f t="array" ref="AG1242">IF(COUNTBLANK(D1242)=1,"",IF(OR($H$2="y",$H$2="m"),IF(AA1242=AA1241,IF(OR(AC1242=$AC$4:$AC1241)=FALSE,AG1241&amp;AF1242,AG1241),"("&amp;AF1242)&amp;IF(AA1242=AA1243,IF(OR(AC1243=$AC$4:$AC1242)=FALSE,", ",""),") "),""))</f>
        <v/>
      </c>
      <c r="AH1242" s="10" t="str">
        <f>IF((COUNTBLANK(D1242)=1),"",IF(D1242=D1241,AH1241,"")&amp;IF(B1241&lt;&gt;B1242,((IF(COUNTBLANK(E1242)=1,$D$3&amp;"Non-type material: "&amp;$D$3,$D$3&amp;INDEX('type-categories'!$A$2:$B$100,MATCH(E1242,'type-categories'!$A$2:$A$100,0),2)&amp;$D$3))),"")&amp;(IF(K1242&lt;&gt;K1241,$C$2&amp;UPPER(K1242)&amp;$C$2&amp;$K$3&amp;" ",(IF(B1242&lt;&gt;B1241,$C$2&amp;UPPER(K1242)&amp;$C$2&amp;$K$3&amp;" ",""))))&amp;IF((AA1242&lt;&gt;AA1243)*($H$2="y"),AD1242&amp;AE1242,IF((AA1242&lt;&gt;AA1243)*($H$2="m"),AD1242&amp;AG1242,IF(($H$2&lt;&gt;"m")*($H$2&lt;&gt;"Y"),(IF(F1242=0,"",F1242&amp;" "&amp;$F$4&amp;" "))&amp;(IF(G1242=0,"",G1242&amp;" "&amp;$G$4&amp;" "))&amp;(IF(H1242=0,"",H1242&amp;" "&amp;H$4&amp;" "))&amp;(IF(I1242=0,"",I1242&amp;" "&amp;$I$4&amp;" "))&amp;(IF(J1242=0,"",J1242&amp;" "&amp;$J$4&amp;" ")),"")))&amp;"; "&amp;IF((B1242=B1241)*(AA1242=AA1241), "same collecting data; ", IF((B1242=B1241)*(Z1241=Z1242),"same locality; ",(IF(COUNTBLANK(L1242)=1,"",$D$2&amp;L1242&amp;$L$3&amp;" "&amp;$D$2))&amp;(IF(COUNTBLANK(M1242)=1,"",$E$2&amp;M1242&amp;$E$2&amp;", "))&amp;(IF(COUNTBLANK(N1242)=1,"",N1242&amp;"; "))&amp;(IF(COUNTBLANK(O1242)=1,"",O1242&amp;"; ")))&amp;(IF(COUNTBLANK(P1242)=1,"",P1242&amp;"; "))&amp;(IF(COUNTBLANK(Q1242)=1,"",Q1242&amp;"; "))&amp;(IF(COUNTBLANK(R1242)=1,"",R1242&amp;"m, "))&amp;IF((COUNTBLANK(S1242)=0)*(S1242&lt;&gt;S1241), S1242&amp;"; ","")&amp;(IF(COUNTBLANK(U1242)=1,"",U1242&amp;"; "))&amp;(IF(COUNTBLANK(T1242)=1,"",IF(COUNTBLANK(F$2)=1,T1242&amp;"; ",T1242&amp;" "&amp;F$2&amp;"; "))))&amp;(IF(COUNTBLANK(V1242)=1,"",V1242&amp;"; "))&amp;IF((COUNTBLANK(C1242)=1),"",C1242)&amp;IF((B1242=B1243)*(K1242=K1243)*(L1242=L1243)*(M1242=M1243),IF(($H$2&lt;&gt;"m")*($H$2&lt;&gt;"Y"), " • ", IF((ISNUMBER(FIND(")",AE1242))), " • ", "")),IF((B1242=B1243)*(K1242=K1243)," • ",". ")))</f>
        <v/>
      </c>
      <c r="AI1242" s="1"/>
    </row>
    <row r="1243" spans="1:35" x14ac:dyDescent="0.25">
      <c r="A1243" s="3" t="str">
        <f t="shared" si="136"/>
        <v/>
      </c>
      <c r="B1243" s="53" t="str">
        <f t="shared" si="134"/>
        <v/>
      </c>
      <c r="C1243" s="57"/>
      <c r="D1243" s="57"/>
      <c r="E1243" s="57"/>
      <c r="F1243" s="57"/>
      <c r="G1243" s="57"/>
      <c r="H1243" s="57"/>
      <c r="I1243" s="57"/>
      <c r="J1243" s="57"/>
      <c r="K1243" s="57"/>
      <c r="L1243" s="57"/>
      <c r="M1243" s="54"/>
      <c r="N1243" s="57"/>
      <c r="O1243" s="58"/>
      <c r="P1243" s="58"/>
      <c r="Q1243" s="58"/>
      <c r="R1243" s="58"/>
      <c r="S1243" s="54"/>
      <c r="T1243" s="57"/>
      <c r="U1243" s="57"/>
      <c r="V1243" s="57"/>
      <c r="W1243" s="57"/>
      <c r="X1243" s="147" t="str">
        <f>IF(COUNTBLANK(D1243)=1,"",IF('order-admin-units'!$I$1&lt;&gt;"y", "", IF(COUNTBLANK(K1243)=1, 'order-admin-units'!$B$1+1, VLOOKUP(K1243, ordercountry, 2))))</f>
        <v/>
      </c>
      <c r="Y1243" s="147" t="str">
        <f>IF(COUNTBLANK(D1243)=1,"",IF('order-admin-units'!$I$1&lt;&gt;"y", "", IF(COUNTBLANK(K1243:L1243)&gt;0, 'order-admin-units'!$B$2+1, VLOOKUP(K1243&amp;"@"&amp;L1243, orderadmin, 2))))</f>
        <v/>
      </c>
      <c r="Z1243" s="147" t="str">
        <f t="shared" si="137"/>
        <v/>
      </c>
      <c r="AA1243" s="147" t="str">
        <f t="shared" si="138"/>
        <v/>
      </c>
      <c r="AB1243" s="147" t="str">
        <f t="shared" si="139"/>
        <v/>
      </c>
      <c r="AC1243" s="147" t="str">
        <f t="shared" si="135"/>
        <v/>
      </c>
      <c r="AD1243" s="11" t="str">
        <f t="shared" si="140"/>
        <v/>
      </c>
      <c r="AE1243" s="11" t="str">
        <f t="array" ref="AE1243">IF(COUNTBLANK(D1243)=1,"",IF(OR($H$2="y",$H$2="m"),IF(AA1243=AA1242,IF(OR(AB1243=$AB$4:$AB1242)=FALSE,AE1242&amp;C1243,AE1242),"("&amp;C1243)&amp;IF(AA1243=AA1244,IF(OR(AB1244=$AB$4:$AB1243)=FALSE,", ",""),") "),""))</f>
        <v/>
      </c>
      <c r="AF1243" s="11" t="str">
        <f t="array" ref="AF1243">IF((COUNTBLANK(D1243)=0)*OR($H$2="y",$H$2="m"),IFERROR(LEFT(C1243, FIND(" ",C1243)-1), C1243),"")</f>
        <v/>
      </c>
      <c r="AG1243" s="11" t="str">
        <f t="array" ref="AG1243">IF(COUNTBLANK(D1243)=1,"",IF(OR($H$2="y",$H$2="m"),IF(AA1243=AA1242,IF(OR(AC1243=$AC$4:$AC1242)=FALSE,AG1242&amp;AF1243,AG1242),"("&amp;AF1243)&amp;IF(AA1243=AA1244,IF(OR(AC1244=$AC$4:$AC1243)=FALSE,", ",""),") "),""))</f>
        <v/>
      </c>
      <c r="AH1243" s="10" t="str">
        <f>IF((COUNTBLANK(D1243)=1),"",IF(D1243=D1242,AH1242,"")&amp;IF(B1242&lt;&gt;B1243,((IF(COUNTBLANK(E1243)=1,$D$3&amp;"Non-type material: "&amp;$D$3,$D$3&amp;INDEX('type-categories'!$A$2:$B$100,MATCH(E1243,'type-categories'!$A$2:$A$100,0),2)&amp;$D$3))),"")&amp;(IF(K1243&lt;&gt;K1242,$C$2&amp;UPPER(K1243)&amp;$C$2&amp;$K$3&amp;" ",(IF(B1243&lt;&gt;B1242,$C$2&amp;UPPER(K1243)&amp;$C$2&amp;$K$3&amp;" ",""))))&amp;IF((AA1243&lt;&gt;AA1244)*($H$2="y"),AD1243&amp;AE1243,IF((AA1243&lt;&gt;AA1244)*($H$2="m"),AD1243&amp;AG1243,IF(($H$2&lt;&gt;"m")*($H$2&lt;&gt;"Y"),(IF(F1243=0,"",F1243&amp;" "&amp;$F$4&amp;" "))&amp;(IF(G1243=0,"",G1243&amp;" "&amp;$G$4&amp;" "))&amp;(IF(H1243=0,"",H1243&amp;" "&amp;H$4&amp;" "))&amp;(IF(I1243=0,"",I1243&amp;" "&amp;$I$4&amp;" "))&amp;(IF(J1243=0,"",J1243&amp;" "&amp;$J$4&amp;" ")),"")))&amp;"; "&amp;IF((B1243=B1242)*(AA1243=AA1242), "same collecting data; ", IF((B1243=B1242)*(Z1242=Z1243),"same locality; ",(IF(COUNTBLANK(L1243)=1,"",$D$2&amp;L1243&amp;$L$3&amp;" "&amp;$D$2))&amp;(IF(COUNTBLANK(M1243)=1,"",$E$2&amp;M1243&amp;$E$2&amp;", "))&amp;(IF(COUNTBLANK(N1243)=1,"",N1243&amp;"; "))&amp;(IF(COUNTBLANK(O1243)=1,"",O1243&amp;"; ")))&amp;(IF(COUNTBLANK(P1243)=1,"",P1243&amp;"; "))&amp;(IF(COUNTBLANK(Q1243)=1,"",Q1243&amp;"; "))&amp;(IF(COUNTBLANK(R1243)=1,"",R1243&amp;"m, "))&amp;IF((COUNTBLANK(S1243)=0)*(S1243&lt;&gt;S1242), S1243&amp;"; ","")&amp;(IF(COUNTBLANK(U1243)=1,"",U1243&amp;"; "))&amp;(IF(COUNTBLANK(T1243)=1,"",IF(COUNTBLANK(F$2)=1,T1243&amp;"; ",T1243&amp;" "&amp;F$2&amp;"; "))))&amp;(IF(COUNTBLANK(V1243)=1,"",V1243&amp;"; "))&amp;IF((COUNTBLANK(C1243)=1),"",C1243)&amp;IF((B1243=B1244)*(K1243=K1244)*(L1243=L1244)*(M1243=M1244),IF(($H$2&lt;&gt;"m")*($H$2&lt;&gt;"Y"), " • ", IF((ISNUMBER(FIND(")",AE1243))), " • ", "")),IF((B1243=B1244)*(K1243=K1244)," • ",". ")))</f>
        <v/>
      </c>
      <c r="AI1243" s="1"/>
    </row>
    <row r="1244" spans="1:35" x14ac:dyDescent="0.25">
      <c r="A1244" s="3" t="str">
        <f t="shared" si="136"/>
        <v/>
      </c>
      <c r="B1244" s="53" t="str">
        <f t="shared" si="134"/>
        <v/>
      </c>
      <c r="C1244" s="57"/>
      <c r="D1244" s="57"/>
      <c r="E1244" s="57"/>
      <c r="F1244" s="57"/>
      <c r="G1244" s="57"/>
      <c r="H1244" s="57"/>
      <c r="I1244" s="57"/>
      <c r="J1244" s="57"/>
      <c r="K1244" s="57"/>
      <c r="L1244" s="57"/>
      <c r="M1244" s="54"/>
      <c r="N1244" s="57"/>
      <c r="O1244" s="58"/>
      <c r="P1244" s="58"/>
      <c r="Q1244" s="58"/>
      <c r="R1244" s="58"/>
      <c r="S1244" s="54"/>
      <c r="T1244" s="57"/>
      <c r="U1244" s="57"/>
      <c r="V1244" s="57"/>
      <c r="W1244" s="57"/>
      <c r="X1244" s="147" t="str">
        <f>IF(COUNTBLANK(D1244)=1,"",IF('order-admin-units'!$I$1&lt;&gt;"y", "", IF(COUNTBLANK(K1244)=1, 'order-admin-units'!$B$1+1, VLOOKUP(K1244, ordercountry, 2))))</f>
        <v/>
      </c>
      <c r="Y1244" s="147" t="str">
        <f>IF(COUNTBLANK(D1244)=1,"",IF('order-admin-units'!$I$1&lt;&gt;"y", "", IF(COUNTBLANK(K1244:L1244)&gt;0, 'order-admin-units'!$B$2+1, VLOOKUP(K1244&amp;"@"&amp;L1244, orderadmin, 2))))</f>
        <v/>
      </c>
      <c r="Z1244" s="147" t="str">
        <f t="shared" si="137"/>
        <v/>
      </c>
      <c r="AA1244" s="147" t="str">
        <f t="shared" si="138"/>
        <v/>
      </c>
      <c r="AB1244" s="147" t="str">
        <f t="shared" si="139"/>
        <v/>
      </c>
      <c r="AC1244" s="147" t="str">
        <f t="shared" si="135"/>
        <v/>
      </c>
      <c r="AD1244" s="11" t="str">
        <f t="shared" si="140"/>
        <v/>
      </c>
      <c r="AE1244" s="11" t="str">
        <f t="array" ref="AE1244">IF(COUNTBLANK(D1244)=1,"",IF(OR($H$2="y",$H$2="m"),IF(AA1244=AA1243,IF(OR(AB1244=$AB$4:$AB1243)=FALSE,AE1243&amp;C1244,AE1243),"("&amp;C1244)&amp;IF(AA1244=AA1245,IF(OR(AB1245=$AB$4:$AB1244)=FALSE,", ",""),") "),""))</f>
        <v/>
      </c>
      <c r="AF1244" s="11" t="str">
        <f t="array" ref="AF1244">IF((COUNTBLANK(D1244)=0)*OR($H$2="y",$H$2="m"),IFERROR(LEFT(C1244, FIND(" ",C1244)-1), C1244),"")</f>
        <v/>
      </c>
      <c r="AG1244" s="11" t="str">
        <f t="array" ref="AG1244">IF(COUNTBLANK(D1244)=1,"",IF(OR($H$2="y",$H$2="m"),IF(AA1244=AA1243,IF(OR(AC1244=$AC$4:$AC1243)=FALSE,AG1243&amp;AF1244,AG1243),"("&amp;AF1244)&amp;IF(AA1244=AA1245,IF(OR(AC1245=$AC$4:$AC1244)=FALSE,", ",""),") "),""))</f>
        <v/>
      </c>
      <c r="AH1244" s="10" t="str">
        <f>IF((COUNTBLANK(D1244)=1),"",IF(D1244=D1243,AH1243,"")&amp;IF(B1243&lt;&gt;B1244,((IF(COUNTBLANK(E1244)=1,$D$3&amp;"Non-type material: "&amp;$D$3,$D$3&amp;INDEX('type-categories'!$A$2:$B$100,MATCH(E1244,'type-categories'!$A$2:$A$100,0),2)&amp;$D$3))),"")&amp;(IF(K1244&lt;&gt;K1243,$C$2&amp;UPPER(K1244)&amp;$C$2&amp;$K$3&amp;" ",(IF(B1244&lt;&gt;B1243,$C$2&amp;UPPER(K1244)&amp;$C$2&amp;$K$3&amp;" ",""))))&amp;IF((AA1244&lt;&gt;AA1245)*($H$2="y"),AD1244&amp;AE1244,IF((AA1244&lt;&gt;AA1245)*($H$2="m"),AD1244&amp;AG1244,IF(($H$2&lt;&gt;"m")*($H$2&lt;&gt;"Y"),(IF(F1244=0,"",F1244&amp;" "&amp;$F$4&amp;" "))&amp;(IF(G1244=0,"",G1244&amp;" "&amp;$G$4&amp;" "))&amp;(IF(H1244=0,"",H1244&amp;" "&amp;H$4&amp;" "))&amp;(IF(I1244=0,"",I1244&amp;" "&amp;$I$4&amp;" "))&amp;(IF(J1244=0,"",J1244&amp;" "&amp;$J$4&amp;" ")),"")))&amp;"; "&amp;IF((B1244=B1243)*(AA1244=AA1243), "same collecting data; ", IF((B1244=B1243)*(Z1243=Z1244),"same locality; ",(IF(COUNTBLANK(L1244)=1,"",$D$2&amp;L1244&amp;$L$3&amp;" "&amp;$D$2))&amp;(IF(COUNTBLANK(M1244)=1,"",$E$2&amp;M1244&amp;$E$2&amp;", "))&amp;(IF(COUNTBLANK(N1244)=1,"",N1244&amp;"; "))&amp;(IF(COUNTBLANK(O1244)=1,"",O1244&amp;"; ")))&amp;(IF(COUNTBLANK(P1244)=1,"",P1244&amp;"; "))&amp;(IF(COUNTBLANK(Q1244)=1,"",Q1244&amp;"; "))&amp;(IF(COUNTBLANK(R1244)=1,"",R1244&amp;"m, "))&amp;IF((COUNTBLANK(S1244)=0)*(S1244&lt;&gt;S1243), S1244&amp;"; ","")&amp;(IF(COUNTBLANK(U1244)=1,"",U1244&amp;"; "))&amp;(IF(COUNTBLANK(T1244)=1,"",IF(COUNTBLANK(F$2)=1,T1244&amp;"; ",T1244&amp;" "&amp;F$2&amp;"; "))))&amp;(IF(COUNTBLANK(V1244)=1,"",V1244&amp;"; "))&amp;IF((COUNTBLANK(C1244)=1),"",C1244)&amp;IF((B1244=B1245)*(K1244=K1245)*(L1244=L1245)*(M1244=M1245),IF(($H$2&lt;&gt;"m")*($H$2&lt;&gt;"Y"), " • ", IF((ISNUMBER(FIND(")",AE1244))), " • ", "")),IF((B1244=B1245)*(K1244=K1245)," • ",". ")))</f>
        <v/>
      </c>
      <c r="AI1244" s="1"/>
    </row>
    <row r="1245" spans="1:35" x14ac:dyDescent="0.25">
      <c r="A1245" s="3" t="str">
        <f t="shared" si="136"/>
        <v/>
      </c>
      <c r="B1245" s="53" t="str">
        <f t="shared" si="134"/>
        <v/>
      </c>
      <c r="C1245" s="57"/>
      <c r="D1245" s="57"/>
      <c r="E1245" s="57"/>
      <c r="F1245" s="57"/>
      <c r="G1245" s="57"/>
      <c r="H1245" s="57"/>
      <c r="I1245" s="57"/>
      <c r="J1245" s="57"/>
      <c r="K1245" s="57"/>
      <c r="L1245" s="57"/>
      <c r="M1245" s="54"/>
      <c r="N1245" s="57"/>
      <c r="O1245" s="58"/>
      <c r="P1245" s="58"/>
      <c r="Q1245" s="58"/>
      <c r="R1245" s="58"/>
      <c r="S1245" s="54"/>
      <c r="T1245" s="57"/>
      <c r="U1245" s="57"/>
      <c r="V1245" s="57"/>
      <c r="W1245" s="57"/>
      <c r="X1245" s="147" t="str">
        <f>IF(COUNTBLANK(D1245)=1,"",IF('order-admin-units'!$I$1&lt;&gt;"y", "", IF(COUNTBLANK(K1245)=1, 'order-admin-units'!$B$1+1, VLOOKUP(K1245, ordercountry, 2))))</f>
        <v/>
      </c>
      <c r="Y1245" s="147" t="str">
        <f>IF(COUNTBLANK(D1245)=1,"",IF('order-admin-units'!$I$1&lt;&gt;"y", "", IF(COUNTBLANK(K1245:L1245)&gt;0, 'order-admin-units'!$B$2+1, VLOOKUP(K1245&amp;"@"&amp;L1245, orderadmin, 2))))</f>
        <v/>
      </c>
      <c r="Z1245" s="147" t="str">
        <f t="shared" si="137"/>
        <v/>
      </c>
      <c r="AA1245" s="147" t="str">
        <f t="shared" si="138"/>
        <v/>
      </c>
      <c r="AB1245" s="147" t="str">
        <f t="shared" si="139"/>
        <v/>
      </c>
      <c r="AC1245" s="147" t="str">
        <f t="shared" si="135"/>
        <v/>
      </c>
      <c r="AD1245" s="11" t="str">
        <f t="shared" si="140"/>
        <v/>
      </c>
      <c r="AE1245" s="11" t="str">
        <f t="array" ref="AE1245">IF(COUNTBLANK(D1245)=1,"",IF(OR($H$2="y",$H$2="m"),IF(AA1245=AA1244,IF(OR(AB1245=$AB$4:$AB1244)=FALSE,AE1244&amp;C1245,AE1244),"("&amp;C1245)&amp;IF(AA1245=AA1246,IF(OR(AB1246=$AB$4:$AB1245)=FALSE,", ",""),") "),""))</f>
        <v/>
      </c>
      <c r="AF1245" s="11" t="str">
        <f t="array" ref="AF1245">IF((COUNTBLANK(D1245)=0)*OR($H$2="y",$H$2="m"),IFERROR(LEFT(C1245, FIND(" ",C1245)-1), C1245),"")</f>
        <v/>
      </c>
      <c r="AG1245" s="11" t="str">
        <f t="array" ref="AG1245">IF(COUNTBLANK(D1245)=1,"",IF(OR($H$2="y",$H$2="m"),IF(AA1245=AA1244,IF(OR(AC1245=$AC$4:$AC1244)=FALSE,AG1244&amp;AF1245,AG1244),"("&amp;AF1245)&amp;IF(AA1245=AA1246,IF(OR(AC1246=$AC$4:$AC1245)=FALSE,", ",""),") "),""))</f>
        <v/>
      </c>
      <c r="AH1245" s="10" t="str">
        <f>IF((COUNTBLANK(D1245)=1),"",IF(D1245=D1244,AH1244,"")&amp;IF(B1244&lt;&gt;B1245,((IF(COUNTBLANK(E1245)=1,$D$3&amp;"Non-type material: "&amp;$D$3,$D$3&amp;INDEX('type-categories'!$A$2:$B$100,MATCH(E1245,'type-categories'!$A$2:$A$100,0),2)&amp;$D$3))),"")&amp;(IF(K1245&lt;&gt;K1244,$C$2&amp;UPPER(K1245)&amp;$C$2&amp;$K$3&amp;" ",(IF(B1245&lt;&gt;B1244,$C$2&amp;UPPER(K1245)&amp;$C$2&amp;$K$3&amp;" ",""))))&amp;IF((AA1245&lt;&gt;AA1246)*($H$2="y"),AD1245&amp;AE1245,IF((AA1245&lt;&gt;AA1246)*($H$2="m"),AD1245&amp;AG1245,IF(($H$2&lt;&gt;"m")*($H$2&lt;&gt;"Y"),(IF(F1245=0,"",F1245&amp;" "&amp;$F$4&amp;" "))&amp;(IF(G1245=0,"",G1245&amp;" "&amp;$G$4&amp;" "))&amp;(IF(H1245=0,"",H1245&amp;" "&amp;H$4&amp;" "))&amp;(IF(I1245=0,"",I1245&amp;" "&amp;$I$4&amp;" "))&amp;(IF(J1245=0,"",J1245&amp;" "&amp;$J$4&amp;" ")),"")))&amp;"; "&amp;IF((B1245=B1244)*(AA1245=AA1244), "same collecting data; ", IF((B1245=B1244)*(Z1244=Z1245),"same locality; ",(IF(COUNTBLANK(L1245)=1,"",$D$2&amp;L1245&amp;$L$3&amp;" "&amp;$D$2))&amp;(IF(COUNTBLANK(M1245)=1,"",$E$2&amp;M1245&amp;$E$2&amp;", "))&amp;(IF(COUNTBLANK(N1245)=1,"",N1245&amp;"; "))&amp;(IF(COUNTBLANK(O1245)=1,"",O1245&amp;"; ")))&amp;(IF(COUNTBLANK(P1245)=1,"",P1245&amp;"; "))&amp;(IF(COUNTBLANK(Q1245)=1,"",Q1245&amp;"; "))&amp;(IF(COUNTBLANK(R1245)=1,"",R1245&amp;"m, "))&amp;IF((COUNTBLANK(S1245)=0)*(S1245&lt;&gt;S1244), S1245&amp;"; ","")&amp;(IF(COUNTBLANK(U1245)=1,"",U1245&amp;"; "))&amp;(IF(COUNTBLANK(T1245)=1,"",IF(COUNTBLANK(F$2)=1,T1245&amp;"; ",T1245&amp;" "&amp;F$2&amp;"; "))))&amp;(IF(COUNTBLANK(V1245)=1,"",V1245&amp;"; "))&amp;IF((COUNTBLANK(C1245)=1),"",C1245)&amp;IF((B1245=B1246)*(K1245=K1246)*(L1245=L1246)*(M1245=M1246),IF(($H$2&lt;&gt;"m")*($H$2&lt;&gt;"Y"), " • ", IF((ISNUMBER(FIND(")",AE1245))), " • ", "")),IF((B1245=B1246)*(K1245=K1246)," • ",". ")))</f>
        <v/>
      </c>
      <c r="AI1245" s="1"/>
    </row>
    <row r="1246" spans="1:35" x14ac:dyDescent="0.25">
      <c r="A1246" s="3" t="str">
        <f t="shared" si="136"/>
        <v/>
      </c>
      <c r="B1246" s="53" t="str">
        <f t="shared" si="134"/>
        <v/>
      </c>
      <c r="C1246" s="57"/>
      <c r="D1246" s="57"/>
      <c r="E1246" s="57"/>
      <c r="F1246" s="57"/>
      <c r="G1246" s="57"/>
      <c r="H1246" s="57"/>
      <c r="I1246" s="57"/>
      <c r="J1246" s="57"/>
      <c r="K1246" s="57"/>
      <c r="L1246" s="57"/>
      <c r="M1246" s="54"/>
      <c r="N1246" s="57"/>
      <c r="O1246" s="58"/>
      <c r="P1246" s="58"/>
      <c r="Q1246" s="58"/>
      <c r="R1246" s="58"/>
      <c r="S1246" s="54"/>
      <c r="T1246" s="57"/>
      <c r="U1246" s="57"/>
      <c r="V1246" s="57"/>
      <c r="W1246" s="57"/>
      <c r="X1246" s="147" t="str">
        <f>IF(COUNTBLANK(D1246)=1,"",IF('order-admin-units'!$I$1&lt;&gt;"y", "", IF(COUNTBLANK(K1246)=1, 'order-admin-units'!$B$1+1, VLOOKUP(K1246, ordercountry, 2))))</f>
        <v/>
      </c>
      <c r="Y1246" s="147" t="str">
        <f>IF(COUNTBLANK(D1246)=1,"",IF('order-admin-units'!$I$1&lt;&gt;"y", "", IF(COUNTBLANK(K1246:L1246)&gt;0, 'order-admin-units'!$B$2+1, VLOOKUP(K1246&amp;"@"&amp;L1246, orderadmin, 2))))</f>
        <v/>
      </c>
      <c r="Z1246" s="147" t="str">
        <f t="shared" si="137"/>
        <v/>
      </c>
      <c r="AA1246" s="147" t="str">
        <f t="shared" si="138"/>
        <v/>
      </c>
      <c r="AB1246" s="147" t="str">
        <f t="shared" si="139"/>
        <v/>
      </c>
      <c r="AC1246" s="147" t="str">
        <f t="shared" si="135"/>
        <v/>
      </c>
      <c r="AD1246" s="11" t="str">
        <f t="shared" si="140"/>
        <v/>
      </c>
      <c r="AE1246" s="11" t="str">
        <f t="array" ref="AE1246">IF(COUNTBLANK(D1246)=1,"",IF(OR($H$2="y",$H$2="m"),IF(AA1246=AA1245,IF(OR(AB1246=$AB$4:$AB1245)=FALSE,AE1245&amp;C1246,AE1245),"("&amp;C1246)&amp;IF(AA1246=AA1247,IF(OR(AB1247=$AB$4:$AB1246)=FALSE,", ",""),") "),""))</f>
        <v/>
      </c>
      <c r="AF1246" s="11" t="str">
        <f t="array" ref="AF1246">IF((COUNTBLANK(D1246)=0)*OR($H$2="y",$H$2="m"),IFERROR(LEFT(C1246, FIND(" ",C1246)-1), C1246),"")</f>
        <v/>
      </c>
      <c r="AG1246" s="11" t="str">
        <f t="array" ref="AG1246">IF(COUNTBLANK(D1246)=1,"",IF(OR($H$2="y",$H$2="m"),IF(AA1246=AA1245,IF(OR(AC1246=$AC$4:$AC1245)=FALSE,AG1245&amp;AF1246,AG1245),"("&amp;AF1246)&amp;IF(AA1246=AA1247,IF(OR(AC1247=$AC$4:$AC1246)=FALSE,", ",""),") "),""))</f>
        <v/>
      </c>
      <c r="AH1246" s="10" t="str">
        <f>IF((COUNTBLANK(D1246)=1),"",IF(D1246=D1245,AH1245,"")&amp;IF(B1245&lt;&gt;B1246,((IF(COUNTBLANK(E1246)=1,$D$3&amp;"Non-type material: "&amp;$D$3,$D$3&amp;INDEX('type-categories'!$A$2:$B$100,MATCH(E1246,'type-categories'!$A$2:$A$100,0),2)&amp;$D$3))),"")&amp;(IF(K1246&lt;&gt;K1245,$C$2&amp;UPPER(K1246)&amp;$C$2&amp;$K$3&amp;" ",(IF(B1246&lt;&gt;B1245,$C$2&amp;UPPER(K1246)&amp;$C$2&amp;$K$3&amp;" ",""))))&amp;IF((AA1246&lt;&gt;AA1247)*($H$2="y"),AD1246&amp;AE1246,IF((AA1246&lt;&gt;AA1247)*($H$2="m"),AD1246&amp;AG1246,IF(($H$2&lt;&gt;"m")*($H$2&lt;&gt;"Y"),(IF(F1246=0,"",F1246&amp;" "&amp;$F$4&amp;" "))&amp;(IF(G1246=0,"",G1246&amp;" "&amp;$G$4&amp;" "))&amp;(IF(H1246=0,"",H1246&amp;" "&amp;H$4&amp;" "))&amp;(IF(I1246=0,"",I1246&amp;" "&amp;$I$4&amp;" "))&amp;(IF(J1246=0,"",J1246&amp;" "&amp;$J$4&amp;" ")),"")))&amp;"; "&amp;IF((B1246=B1245)*(AA1246=AA1245), "same collecting data; ", IF((B1246=B1245)*(Z1245=Z1246),"same locality; ",(IF(COUNTBLANK(L1246)=1,"",$D$2&amp;L1246&amp;$L$3&amp;" "&amp;$D$2))&amp;(IF(COUNTBLANK(M1246)=1,"",$E$2&amp;M1246&amp;$E$2&amp;", "))&amp;(IF(COUNTBLANK(N1246)=1,"",N1246&amp;"; "))&amp;(IF(COUNTBLANK(O1246)=1,"",O1246&amp;"; ")))&amp;(IF(COUNTBLANK(P1246)=1,"",P1246&amp;"; "))&amp;(IF(COUNTBLANK(Q1246)=1,"",Q1246&amp;"; "))&amp;(IF(COUNTBLANK(R1246)=1,"",R1246&amp;"m, "))&amp;IF((COUNTBLANK(S1246)=0)*(S1246&lt;&gt;S1245), S1246&amp;"; ","")&amp;(IF(COUNTBLANK(U1246)=1,"",U1246&amp;"; "))&amp;(IF(COUNTBLANK(T1246)=1,"",IF(COUNTBLANK(F$2)=1,T1246&amp;"; ",T1246&amp;" "&amp;F$2&amp;"; "))))&amp;(IF(COUNTBLANK(V1246)=1,"",V1246&amp;"; "))&amp;IF((COUNTBLANK(C1246)=1),"",C1246)&amp;IF((B1246=B1247)*(K1246=K1247)*(L1246=L1247)*(M1246=M1247),IF(($H$2&lt;&gt;"m")*($H$2&lt;&gt;"Y"), " • ", IF((ISNUMBER(FIND(")",AE1246))), " • ", "")),IF((B1246=B1247)*(K1246=K1247)," • ",". ")))</f>
        <v/>
      </c>
      <c r="AI1246" s="1"/>
    </row>
    <row r="1247" spans="1:35" x14ac:dyDescent="0.25">
      <c r="A1247" s="3" t="str">
        <f t="shared" si="136"/>
        <v/>
      </c>
      <c r="B1247" s="53" t="str">
        <f t="shared" si="134"/>
        <v/>
      </c>
      <c r="C1247" s="57"/>
      <c r="D1247" s="57"/>
      <c r="E1247" s="57"/>
      <c r="F1247" s="57"/>
      <c r="G1247" s="57"/>
      <c r="H1247" s="57"/>
      <c r="I1247" s="57"/>
      <c r="J1247" s="57"/>
      <c r="K1247" s="57"/>
      <c r="L1247" s="57"/>
      <c r="M1247" s="54"/>
      <c r="N1247" s="57"/>
      <c r="O1247" s="58"/>
      <c r="P1247" s="58"/>
      <c r="Q1247" s="58"/>
      <c r="R1247" s="58"/>
      <c r="S1247" s="54"/>
      <c r="T1247" s="57"/>
      <c r="U1247" s="57"/>
      <c r="V1247" s="57"/>
      <c r="W1247" s="57"/>
      <c r="X1247" s="147" t="str">
        <f>IF(COUNTBLANK(D1247)=1,"",IF('order-admin-units'!$I$1&lt;&gt;"y", "", IF(COUNTBLANK(K1247)=1, 'order-admin-units'!$B$1+1, VLOOKUP(K1247, ordercountry, 2))))</f>
        <v/>
      </c>
      <c r="Y1247" s="147" t="str">
        <f>IF(COUNTBLANK(D1247)=1,"",IF('order-admin-units'!$I$1&lt;&gt;"y", "", IF(COUNTBLANK(K1247:L1247)&gt;0, 'order-admin-units'!$B$2+1, VLOOKUP(K1247&amp;"@"&amp;L1247, orderadmin, 2))))</f>
        <v/>
      </c>
      <c r="Z1247" s="147" t="str">
        <f t="shared" si="137"/>
        <v/>
      </c>
      <c r="AA1247" s="147" t="str">
        <f t="shared" si="138"/>
        <v/>
      </c>
      <c r="AB1247" s="147" t="str">
        <f t="shared" si="139"/>
        <v/>
      </c>
      <c r="AC1247" s="147" t="str">
        <f t="shared" si="135"/>
        <v/>
      </c>
      <c r="AD1247" s="11" t="str">
        <f t="shared" si="140"/>
        <v/>
      </c>
      <c r="AE1247" s="11" t="str">
        <f t="array" ref="AE1247">IF(COUNTBLANK(D1247)=1,"",IF(OR($H$2="y",$H$2="m"),IF(AA1247=AA1246,IF(OR(AB1247=$AB$4:$AB1246)=FALSE,AE1246&amp;C1247,AE1246),"("&amp;C1247)&amp;IF(AA1247=AA1248,IF(OR(AB1248=$AB$4:$AB1247)=FALSE,", ",""),") "),""))</f>
        <v/>
      </c>
      <c r="AF1247" s="11" t="str">
        <f t="array" ref="AF1247">IF((COUNTBLANK(D1247)=0)*OR($H$2="y",$H$2="m"),IFERROR(LEFT(C1247, FIND(" ",C1247)-1), C1247),"")</f>
        <v/>
      </c>
      <c r="AG1247" s="11" t="str">
        <f t="array" ref="AG1247">IF(COUNTBLANK(D1247)=1,"",IF(OR($H$2="y",$H$2="m"),IF(AA1247=AA1246,IF(OR(AC1247=$AC$4:$AC1246)=FALSE,AG1246&amp;AF1247,AG1246),"("&amp;AF1247)&amp;IF(AA1247=AA1248,IF(OR(AC1248=$AC$4:$AC1247)=FALSE,", ",""),") "),""))</f>
        <v/>
      </c>
      <c r="AH1247" s="10" t="str">
        <f>IF((COUNTBLANK(D1247)=1),"",IF(D1247=D1246,AH1246,"")&amp;IF(B1246&lt;&gt;B1247,((IF(COUNTBLANK(E1247)=1,$D$3&amp;"Non-type material: "&amp;$D$3,$D$3&amp;INDEX('type-categories'!$A$2:$B$100,MATCH(E1247,'type-categories'!$A$2:$A$100,0),2)&amp;$D$3))),"")&amp;(IF(K1247&lt;&gt;K1246,$C$2&amp;UPPER(K1247)&amp;$C$2&amp;$K$3&amp;" ",(IF(B1247&lt;&gt;B1246,$C$2&amp;UPPER(K1247)&amp;$C$2&amp;$K$3&amp;" ",""))))&amp;IF((AA1247&lt;&gt;AA1248)*($H$2="y"),AD1247&amp;AE1247,IF((AA1247&lt;&gt;AA1248)*($H$2="m"),AD1247&amp;AG1247,IF(($H$2&lt;&gt;"m")*($H$2&lt;&gt;"Y"),(IF(F1247=0,"",F1247&amp;" "&amp;$F$4&amp;" "))&amp;(IF(G1247=0,"",G1247&amp;" "&amp;$G$4&amp;" "))&amp;(IF(H1247=0,"",H1247&amp;" "&amp;H$4&amp;" "))&amp;(IF(I1247=0,"",I1247&amp;" "&amp;$I$4&amp;" "))&amp;(IF(J1247=0,"",J1247&amp;" "&amp;$J$4&amp;" ")),"")))&amp;"; "&amp;IF((B1247=B1246)*(AA1247=AA1246), "same collecting data; ", IF((B1247=B1246)*(Z1246=Z1247),"same locality; ",(IF(COUNTBLANK(L1247)=1,"",$D$2&amp;L1247&amp;$L$3&amp;" "&amp;$D$2))&amp;(IF(COUNTBLANK(M1247)=1,"",$E$2&amp;M1247&amp;$E$2&amp;", "))&amp;(IF(COUNTBLANK(N1247)=1,"",N1247&amp;"; "))&amp;(IF(COUNTBLANK(O1247)=1,"",O1247&amp;"; ")))&amp;(IF(COUNTBLANK(P1247)=1,"",P1247&amp;"; "))&amp;(IF(COUNTBLANK(Q1247)=1,"",Q1247&amp;"; "))&amp;(IF(COUNTBLANK(R1247)=1,"",R1247&amp;"m, "))&amp;IF((COUNTBLANK(S1247)=0)*(S1247&lt;&gt;S1246), S1247&amp;"; ","")&amp;(IF(COUNTBLANK(U1247)=1,"",U1247&amp;"; "))&amp;(IF(COUNTBLANK(T1247)=1,"",IF(COUNTBLANK(F$2)=1,T1247&amp;"; ",T1247&amp;" "&amp;F$2&amp;"; "))))&amp;(IF(COUNTBLANK(V1247)=1,"",V1247&amp;"; "))&amp;IF((COUNTBLANK(C1247)=1),"",C1247)&amp;IF((B1247=B1248)*(K1247=K1248)*(L1247=L1248)*(M1247=M1248),IF(($H$2&lt;&gt;"m")*($H$2&lt;&gt;"Y"), " • ", IF((ISNUMBER(FIND(")",AE1247))), " • ", "")),IF((B1247=B1248)*(K1247=K1248)," • ",". ")))</f>
        <v/>
      </c>
      <c r="AI1247" s="1"/>
    </row>
    <row r="1248" spans="1:35" x14ac:dyDescent="0.25">
      <c r="A1248" s="3" t="str">
        <f t="shared" si="136"/>
        <v/>
      </c>
      <c r="B1248" s="53" t="str">
        <f t="shared" si="134"/>
        <v/>
      </c>
      <c r="C1248" s="57"/>
      <c r="D1248" s="57"/>
      <c r="E1248" s="57"/>
      <c r="F1248" s="57"/>
      <c r="G1248" s="57"/>
      <c r="H1248" s="57"/>
      <c r="I1248" s="57"/>
      <c r="J1248" s="57"/>
      <c r="K1248" s="57"/>
      <c r="L1248" s="57"/>
      <c r="M1248" s="54"/>
      <c r="N1248" s="57"/>
      <c r="O1248" s="58"/>
      <c r="P1248" s="58"/>
      <c r="Q1248" s="58"/>
      <c r="R1248" s="58"/>
      <c r="S1248" s="54"/>
      <c r="T1248" s="57"/>
      <c r="U1248" s="57"/>
      <c r="V1248" s="57"/>
      <c r="W1248" s="57"/>
      <c r="X1248" s="147" t="str">
        <f>IF(COUNTBLANK(D1248)=1,"",IF('order-admin-units'!$I$1&lt;&gt;"y", "", IF(COUNTBLANK(K1248)=1, 'order-admin-units'!$B$1+1, VLOOKUP(K1248, ordercountry, 2))))</f>
        <v/>
      </c>
      <c r="Y1248" s="147" t="str">
        <f>IF(COUNTBLANK(D1248)=1,"",IF('order-admin-units'!$I$1&lt;&gt;"y", "", IF(COUNTBLANK(K1248:L1248)&gt;0, 'order-admin-units'!$B$2+1, VLOOKUP(K1248&amp;"@"&amp;L1248, orderadmin, 2))))</f>
        <v/>
      </c>
      <c r="Z1248" s="147" t="str">
        <f t="shared" si="137"/>
        <v/>
      </c>
      <c r="AA1248" s="147" t="str">
        <f t="shared" si="138"/>
        <v/>
      </c>
      <c r="AB1248" s="147" t="str">
        <f t="shared" si="139"/>
        <v/>
      </c>
      <c r="AC1248" s="147" t="str">
        <f t="shared" si="135"/>
        <v/>
      </c>
      <c r="AD1248" s="11" t="str">
        <f t="shared" si="140"/>
        <v/>
      </c>
      <c r="AE1248" s="11" t="str">
        <f t="array" ref="AE1248">IF(COUNTBLANK(D1248)=1,"",IF(OR($H$2="y",$H$2="m"),IF(AA1248=AA1247,IF(OR(AB1248=$AB$4:$AB1247)=FALSE,AE1247&amp;C1248,AE1247),"("&amp;C1248)&amp;IF(AA1248=AA1249,IF(OR(AB1249=$AB$4:$AB1248)=FALSE,", ",""),") "),""))</f>
        <v/>
      </c>
      <c r="AF1248" s="11" t="str">
        <f t="array" ref="AF1248">IF((COUNTBLANK(D1248)=0)*OR($H$2="y",$H$2="m"),IFERROR(LEFT(C1248, FIND(" ",C1248)-1), C1248),"")</f>
        <v/>
      </c>
      <c r="AG1248" s="11" t="str">
        <f t="array" ref="AG1248">IF(COUNTBLANK(D1248)=1,"",IF(OR($H$2="y",$H$2="m"),IF(AA1248=AA1247,IF(OR(AC1248=$AC$4:$AC1247)=FALSE,AG1247&amp;AF1248,AG1247),"("&amp;AF1248)&amp;IF(AA1248=AA1249,IF(OR(AC1249=$AC$4:$AC1248)=FALSE,", ",""),") "),""))</f>
        <v/>
      </c>
      <c r="AH1248" s="10" t="str">
        <f>IF((COUNTBLANK(D1248)=1),"",IF(D1248=D1247,AH1247,"")&amp;IF(B1247&lt;&gt;B1248,((IF(COUNTBLANK(E1248)=1,$D$3&amp;"Non-type material: "&amp;$D$3,$D$3&amp;INDEX('type-categories'!$A$2:$B$100,MATCH(E1248,'type-categories'!$A$2:$A$100,0),2)&amp;$D$3))),"")&amp;(IF(K1248&lt;&gt;K1247,$C$2&amp;UPPER(K1248)&amp;$C$2&amp;$K$3&amp;" ",(IF(B1248&lt;&gt;B1247,$C$2&amp;UPPER(K1248)&amp;$C$2&amp;$K$3&amp;" ",""))))&amp;IF((AA1248&lt;&gt;AA1249)*($H$2="y"),AD1248&amp;AE1248,IF((AA1248&lt;&gt;AA1249)*($H$2="m"),AD1248&amp;AG1248,IF(($H$2&lt;&gt;"m")*($H$2&lt;&gt;"Y"),(IF(F1248=0,"",F1248&amp;" "&amp;$F$4&amp;" "))&amp;(IF(G1248=0,"",G1248&amp;" "&amp;$G$4&amp;" "))&amp;(IF(H1248=0,"",H1248&amp;" "&amp;H$4&amp;" "))&amp;(IF(I1248=0,"",I1248&amp;" "&amp;$I$4&amp;" "))&amp;(IF(J1248=0,"",J1248&amp;" "&amp;$J$4&amp;" ")),"")))&amp;"; "&amp;IF((B1248=B1247)*(AA1248=AA1247), "same collecting data; ", IF((B1248=B1247)*(Z1247=Z1248),"same locality; ",(IF(COUNTBLANK(L1248)=1,"",$D$2&amp;L1248&amp;$L$3&amp;" "&amp;$D$2))&amp;(IF(COUNTBLANK(M1248)=1,"",$E$2&amp;M1248&amp;$E$2&amp;", "))&amp;(IF(COUNTBLANK(N1248)=1,"",N1248&amp;"; "))&amp;(IF(COUNTBLANK(O1248)=1,"",O1248&amp;"; ")))&amp;(IF(COUNTBLANK(P1248)=1,"",P1248&amp;"; "))&amp;(IF(COUNTBLANK(Q1248)=1,"",Q1248&amp;"; "))&amp;(IF(COUNTBLANK(R1248)=1,"",R1248&amp;"m, "))&amp;IF((COUNTBLANK(S1248)=0)*(S1248&lt;&gt;S1247), S1248&amp;"; ","")&amp;(IF(COUNTBLANK(U1248)=1,"",U1248&amp;"; "))&amp;(IF(COUNTBLANK(T1248)=1,"",IF(COUNTBLANK(F$2)=1,T1248&amp;"; ",T1248&amp;" "&amp;F$2&amp;"; "))))&amp;(IF(COUNTBLANK(V1248)=1,"",V1248&amp;"; "))&amp;IF((COUNTBLANK(C1248)=1),"",C1248)&amp;IF((B1248=B1249)*(K1248=K1249)*(L1248=L1249)*(M1248=M1249),IF(($H$2&lt;&gt;"m")*($H$2&lt;&gt;"Y"), " • ", IF((ISNUMBER(FIND(")",AE1248))), " • ", "")),IF((B1248=B1249)*(K1248=K1249)," • ",". ")))</f>
        <v/>
      </c>
      <c r="AI1248" s="1"/>
    </row>
    <row r="1249" spans="1:35" x14ac:dyDescent="0.25">
      <c r="A1249" s="3" t="str">
        <f t="shared" si="136"/>
        <v/>
      </c>
      <c r="B1249" s="53" t="str">
        <f t="shared" si="134"/>
        <v/>
      </c>
      <c r="C1249" s="57"/>
      <c r="D1249" s="57"/>
      <c r="E1249" s="57"/>
      <c r="F1249" s="57"/>
      <c r="G1249" s="57"/>
      <c r="H1249" s="57"/>
      <c r="I1249" s="57"/>
      <c r="J1249" s="57"/>
      <c r="K1249" s="57"/>
      <c r="L1249" s="57"/>
      <c r="M1249" s="54"/>
      <c r="N1249" s="57"/>
      <c r="O1249" s="58"/>
      <c r="P1249" s="58"/>
      <c r="Q1249" s="58"/>
      <c r="R1249" s="58"/>
      <c r="S1249" s="54"/>
      <c r="T1249" s="57"/>
      <c r="U1249" s="57"/>
      <c r="V1249" s="57"/>
      <c r="W1249" s="57"/>
      <c r="X1249" s="147" t="str">
        <f>IF(COUNTBLANK(D1249)=1,"",IF('order-admin-units'!$I$1&lt;&gt;"y", "", IF(COUNTBLANK(K1249)=1, 'order-admin-units'!$B$1+1, VLOOKUP(K1249, ordercountry, 2))))</f>
        <v/>
      </c>
      <c r="Y1249" s="147" t="str">
        <f>IF(COUNTBLANK(D1249)=1,"",IF('order-admin-units'!$I$1&lt;&gt;"y", "", IF(COUNTBLANK(K1249:L1249)&gt;0, 'order-admin-units'!$B$2+1, VLOOKUP(K1249&amp;"@"&amp;L1249, orderadmin, 2))))</f>
        <v/>
      </c>
      <c r="Z1249" s="147" t="str">
        <f t="shared" si="137"/>
        <v/>
      </c>
      <c r="AA1249" s="147" t="str">
        <f t="shared" si="138"/>
        <v/>
      </c>
      <c r="AB1249" s="147" t="str">
        <f t="shared" si="139"/>
        <v/>
      </c>
      <c r="AC1249" s="147" t="str">
        <f t="shared" si="135"/>
        <v/>
      </c>
      <c r="AD1249" s="11" t="str">
        <f t="shared" si="140"/>
        <v/>
      </c>
      <c r="AE1249" s="11" t="str">
        <f t="array" ref="AE1249">IF(COUNTBLANK(D1249)=1,"",IF(OR($H$2="y",$H$2="m"),IF(AA1249=AA1248,IF(OR(AB1249=$AB$4:$AB1248)=FALSE,AE1248&amp;C1249,AE1248),"("&amp;C1249)&amp;IF(AA1249=AA1250,IF(OR(AB1250=$AB$4:$AB1249)=FALSE,", ",""),") "),""))</f>
        <v/>
      </c>
      <c r="AF1249" s="11" t="str">
        <f t="array" ref="AF1249">IF((COUNTBLANK(D1249)=0)*OR($H$2="y",$H$2="m"),IFERROR(LEFT(C1249, FIND(" ",C1249)-1), C1249),"")</f>
        <v/>
      </c>
      <c r="AG1249" s="11" t="str">
        <f t="array" ref="AG1249">IF(COUNTBLANK(D1249)=1,"",IF(OR($H$2="y",$H$2="m"),IF(AA1249=AA1248,IF(OR(AC1249=$AC$4:$AC1248)=FALSE,AG1248&amp;AF1249,AG1248),"("&amp;AF1249)&amp;IF(AA1249=AA1250,IF(OR(AC1250=$AC$4:$AC1249)=FALSE,", ",""),") "),""))</f>
        <v/>
      </c>
      <c r="AH1249" s="10" t="str">
        <f>IF((COUNTBLANK(D1249)=1),"",IF(D1249=D1248,AH1248,"")&amp;IF(B1248&lt;&gt;B1249,((IF(COUNTBLANK(E1249)=1,$D$3&amp;"Non-type material: "&amp;$D$3,$D$3&amp;INDEX('type-categories'!$A$2:$B$100,MATCH(E1249,'type-categories'!$A$2:$A$100,0),2)&amp;$D$3))),"")&amp;(IF(K1249&lt;&gt;K1248,$C$2&amp;UPPER(K1249)&amp;$C$2&amp;$K$3&amp;" ",(IF(B1249&lt;&gt;B1248,$C$2&amp;UPPER(K1249)&amp;$C$2&amp;$K$3&amp;" ",""))))&amp;IF((AA1249&lt;&gt;AA1250)*($H$2="y"),AD1249&amp;AE1249,IF((AA1249&lt;&gt;AA1250)*($H$2="m"),AD1249&amp;AG1249,IF(($H$2&lt;&gt;"m")*($H$2&lt;&gt;"Y"),(IF(F1249=0,"",F1249&amp;" "&amp;$F$4&amp;" "))&amp;(IF(G1249=0,"",G1249&amp;" "&amp;$G$4&amp;" "))&amp;(IF(H1249=0,"",H1249&amp;" "&amp;H$4&amp;" "))&amp;(IF(I1249=0,"",I1249&amp;" "&amp;$I$4&amp;" "))&amp;(IF(J1249=0,"",J1249&amp;" "&amp;$J$4&amp;" ")),"")))&amp;"; "&amp;IF((B1249=B1248)*(AA1249=AA1248), "same collecting data; ", IF((B1249=B1248)*(Z1248=Z1249),"same locality; ",(IF(COUNTBLANK(L1249)=1,"",$D$2&amp;L1249&amp;$L$3&amp;" "&amp;$D$2))&amp;(IF(COUNTBLANK(M1249)=1,"",$E$2&amp;M1249&amp;$E$2&amp;", "))&amp;(IF(COUNTBLANK(N1249)=1,"",N1249&amp;"; "))&amp;(IF(COUNTBLANK(O1249)=1,"",O1249&amp;"; ")))&amp;(IF(COUNTBLANK(P1249)=1,"",P1249&amp;"; "))&amp;(IF(COUNTBLANK(Q1249)=1,"",Q1249&amp;"; "))&amp;(IF(COUNTBLANK(R1249)=1,"",R1249&amp;"m, "))&amp;IF((COUNTBLANK(S1249)=0)*(S1249&lt;&gt;S1248), S1249&amp;"; ","")&amp;(IF(COUNTBLANK(U1249)=1,"",U1249&amp;"; "))&amp;(IF(COUNTBLANK(T1249)=1,"",IF(COUNTBLANK(F$2)=1,T1249&amp;"; ",T1249&amp;" "&amp;F$2&amp;"; "))))&amp;(IF(COUNTBLANK(V1249)=1,"",V1249&amp;"; "))&amp;IF((COUNTBLANK(C1249)=1),"",C1249)&amp;IF((B1249=B1250)*(K1249=K1250)*(L1249=L1250)*(M1249=M1250),IF(($H$2&lt;&gt;"m")*($H$2&lt;&gt;"Y"), " • ", IF((ISNUMBER(FIND(")",AE1249))), " • ", "")),IF((B1249=B1250)*(K1249=K1250)," • ",". ")))</f>
        <v/>
      </c>
      <c r="AI1249" s="1"/>
    </row>
    <row r="1250" spans="1:35" x14ac:dyDescent="0.25">
      <c r="A1250" s="3" t="str">
        <f t="shared" si="136"/>
        <v/>
      </c>
      <c r="B1250" s="53" t="str">
        <f t="shared" si="134"/>
        <v/>
      </c>
      <c r="C1250" s="57"/>
      <c r="D1250" s="57"/>
      <c r="E1250" s="57"/>
      <c r="F1250" s="57"/>
      <c r="G1250" s="57"/>
      <c r="H1250" s="57"/>
      <c r="I1250" s="57"/>
      <c r="J1250" s="57"/>
      <c r="K1250" s="57"/>
      <c r="L1250" s="57"/>
      <c r="M1250" s="54"/>
      <c r="N1250" s="57"/>
      <c r="O1250" s="58"/>
      <c r="P1250" s="58"/>
      <c r="Q1250" s="58"/>
      <c r="R1250" s="58"/>
      <c r="S1250" s="54"/>
      <c r="T1250" s="57"/>
      <c r="U1250" s="57"/>
      <c r="V1250" s="57"/>
      <c r="W1250" s="57"/>
      <c r="X1250" s="147" t="str">
        <f>IF(COUNTBLANK(D1250)=1,"",IF('order-admin-units'!$I$1&lt;&gt;"y", "", IF(COUNTBLANK(K1250)=1, 'order-admin-units'!$B$1+1, VLOOKUP(K1250, ordercountry, 2))))</f>
        <v/>
      </c>
      <c r="Y1250" s="147" t="str">
        <f>IF(COUNTBLANK(D1250)=1,"",IF('order-admin-units'!$I$1&lt;&gt;"y", "", IF(COUNTBLANK(K1250:L1250)&gt;0, 'order-admin-units'!$B$2+1, VLOOKUP(K1250&amp;"@"&amp;L1250, orderadmin, 2))))</f>
        <v/>
      </c>
      <c r="Z1250" s="147" t="str">
        <f t="shared" si="137"/>
        <v/>
      </c>
      <c r="AA1250" s="147" t="str">
        <f t="shared" si="138"/>
        <v/>
      </c>
      <c r="AB1250" s="147" t="str">
        <f t="shared" si="139"/>
        <v/>
      </c>
      <c r="AC1250" s="147" t="str">
        <f t="shared" si="135"/>
        <v/>
      </c>
      <c r="AD1250" s="11" t="str">
        <f t="shared" si="140"/>
        <v/>
      </c>
      <c r="AE1250" s="11" t="str">
        <f t="array" ref="AE1250">IF(COUNTBLANK(D1250)=1,"",IF(OR($H$2="y",$H$2="m"),IF(AA1250=AA1249,IF(OR(AB1250=$AB$4:$AB1249)=FALSE,AE1249&amp;C1250,AE1249),"("&amp;C1250)&amp;IF(AA1250=AA1251,IF(OR(AB1251=$AB$4:$AB1250)=FALSE,", ",""),") "),""))</f>
        <v/>
      </c>
      <c r="AF1250" s="11" t="str">
        <f t="array" ref="AF1250">IF((COUNTBLANK(D1250)=0)*OR($H$2="y",$H$2="m"),IFERROR(LEFT(C1250, FIND(" ",C1250)-1), C1250),"")</f>
        <v/>
      </c>
      <c r="AG1250" s="11" t="str">
        <f t="array" ref="AG1250">IF(COUNTBLANK(D1250)=1,"",IF(OR($H$2="y",$H$2="m"),IF(AA1250=AA1249,IF(OR(AC1250=$AC$4:$AC1249)=FALSE,AG1249&amp;AF1250,AG1249),"("&amp;AF1250)&amp;IF(AA1250=AA1251,IF(OR(AC1251=$AC$4:$AC1250)=FALSE,", ",""),") "),""))</f>
        <v/>
      </c>
      <c r="AH1250" s="10" t="str">
        <f>IF((COUNTBLANK(D1250)=1),"",IF(D1250=D1249,AH1249,"")&amp;IF(B1249&lt;&gt;B1250,((IF(COUNTBLANK(E1250)=1,$D$3&amp;"Non-type material: "&amp;$D$3,$D$3&amp;INDEX('type-categories'!$A$2:$B$100,MATCH(E1250,'type-categories'!$A$2:$A$100,0),2)&amp;$D$3))),"")&amp;(IF(K1250&lt;&gt;K1249,$C$2&amp;UPPER(K1250)&amp;$C$2&amp;$K$3&amp;" ",(IF(B1250&lt;&gt;B1249,$C$2&amp;UPPER(K1250)&amp;$C$2&amp;$K$3&amp;" ",""))))&amp;IF((AA1250&lt;&gt;AA1251)*($H$2="y"),AD1250&amp;AE1250,IF((AA1250&lt;&gt;AA1251)*($H$2="m"),AD1250&amp;AG1250,IF(($H$2&lt;&gt;"m")*($H$2&lt;&gt;"Y"),(IF(F1250=0,"",F1250&amp;" "&amp;$F$4&amp;" "))&amp;(IF(G1250=0,"",G1250&amp;" "&amp;$G$4&amp;" "))&amp;(IF(H1250=0,"",H1250&amp;" "&amp;H$4&amp;" "))&amp;(IF(I1250=0,"",I1250&amp;" "&amp;$I$4&amp;" "))&amp;(IF(J1250=0,"",J1250&amp;" "&amp;$J$4&amp;" ")),"")))&amp;"; "&amp;IF((B1250=B1249)*(AA1250=AA1249), "same collecting data; ", IF((B1250=B1249)*(Z1249=Z1250),"same locality; ",(IF(COUNTBLANK(L1250)=1,"",$D$2&amp;L1250&amp;$L$3&amp;" "&amp;$D$2))&amp;(IF(COUNTBLANK(M1250)=1,"",$E$2&amp;M1250&amp;$E$2&amp;", "))&amp;(IF(COUNTBLANK(N1250)=1,"",N1250&amp;"; "))&amp;(IF(COUNTBLANK(O1250)=1,"",O1250&amp;"; ")))&amp;(IF(COUNTBLANK(P1250)=1,"",P1250&amp;"; "))&amp;(IF(COUNTBLANK(Q1250)=1,"",Q1250&amp;"; "))&amp;(IF(COUNTBLANK(R1250)=1,"",R1250&amp;"m, "))&amp;IF((COUNTBLANK(S1250)=0)*(S1250&lt;&gt;S1249), S1250&amp;"; ","")&amp;(IF(COUNTBLANK(U1250)=1,"",U1250&amp;"; "))&amp;(IF(COUNTBLANK(T1250)=1,"",IF(COUNTBLANK(F$2)=1,T1250&amp;"; ",T1250&amp;" "&amp;F$2&amp;"; "))))&amp;(IF(COUNTBLANK(V1250)=1,"",V1250&amp;"; "))&amp;IF((COUNTBLANK(C1250)=1),"",C1250)&amp;IF((B1250=B1251)*(K1250=K1251)*(L1250=L1251)*(M1250=M1251),IF(($H$2&lt;&gt;"m")*($H$2&lt;&gt;"Y"), " • ", IF((ISNUMBER(FIND(")",AE1250))), " • ", "")),IF((B1250=B1251)*(K1250=K1251)," • ",". ")))</f>
        <v/>
      </c>
      <c r="AI1250" s="1"/>
    </row>
    <row r="1251" spans="1:35" x14ac:dyDescent="0.25">
      <c r="A1251" s="3" t="str">
        <f t="shared" si="136"/>
        <v/>
      </c>
      <c r="B1251" s="53" t="str">
        <f t="shared" si="134"/>
        <v/>
      </c>
      <c r="C1251" s="57"/>
      <c r="D1251" s="57"/>
      <c r="E1251" s="57"/>
      <c r="F1251" s="57"/>
      <c r="G1251" s="57"/>
      <c r="H1251" s="57"/>
      <c r="I1251" s="57"/>
      <c r="J1251" s="57"/>
      <c r="K1251" s="57"/>
      <c r="L1251" s="57"/>
      <c r="M1251" s="54"/>
      <c r="N1251" s="57"/>
      <c r="O1251" s="58"/>
      <c r="P1251" s="58"/>
      <c r="Q1251" s="58"/>
      <c r="R1251" s="58"/>
      <c r="S1251" s="54"/>
      <c r="T1251" s="57"/>
      <c r="U1251" s="57"/>
      <c r="V1251" s="57"/>
      <c r="W1251" s="57"/>
      <c r="X1251" s="147" t="str">
        <f>IF(COUNTBLANK(D1251)=1,"",IF('order-admin-units'!$I$1&lt;&gt;"y", "", IF(COUNTBLANK(K1251)=1, 'order-admin-units'!$B$1+1, VLOOKUP(K1251, ordercountry, 2))))</f>
        <v/>
      </c>
      <c r="Y1251" s="147" t="str">
        <f>IF(COUNTBLANK(D1251)=1,"",IF('order-admin-units'!$I$1&lt;&gt;"y", "", IF(COUNTBLANK(K1251:L1251)&gt;0, 'order-admin-units'!$B$2+1, VLOOKUP(K1251&amp;"@"&amp;L1251, orderadmin, 2))))</f>
        <v/>
      </c>
      <c r="Z1251" s="147" t="str">
        <f t="shared" si="137"/>
        <v/>
      </c>
      <c r="AA1251" s="147" t="str">
        <f t="shared" si="138"/>
        <v/>
      </c>
      <c r="AB1251" s="147" t="str">
        <f t="shared" si="139"/>
        <v/>
      </c>
      <c r="AC1251" s="147" t="str">
        <f t="shared" si="135"/>
        <v/>
      </c>
      <c r="AD1251" s="11" t="str">
        <f t="shared" si="140"/>
        <v/>
      </c>
      <c r="AE1251" s="11" t="str">
        <f t="array" ref="AE1251">IF(COUNTBLANK(D1251)=1,"",IF(OR($H$2="y",$H$2="m"),IF(AA1251=AA1250,IF(OR(AB1251=$AB$4:$AB1250)=FALSE,AE1250&amp;C1251,AE1250),"("&amp;C1251)&amp;IF(AA1251=AA1252,IF(OR(AB1252=$AB$4:$AB1251)=FALSE,", ",""),") "),""))</f>
        <v/>
      </c>
      <c r="AF1251" s="11" t="str">
        <f t="array" ref="AF1251">IF((COUNTBLANK(D1251)=0)*OR($H$2="y",$H$2="m"),IFERROR(LEFT(C1251, FIND(" ",C1251)-1), C1251),"")</f>
        <v/>
      </c>
      <c r="AG1251" s="11" t="str">
        <f t="array" ref="AG1251">IF(COUNTBLANK(D1251)=1,"",IF(OR($H$2="y",$H$2="m"),IF(AA1251=AA1250,IF(OR(AC1251=$AC$4:$AC1250)=FALSE,AG1250&amp;AF1251,AG1250),"("&amp;AF1251)&amp;IF(AA1251=AA1252,IF(OR(AC1252=$AC$4:$AC1251)=FALSE,", ",""),") "),""))</f>
        <v/>
      </c>
      <c r="AH1251" s="10" t="str">
        <f>IF((COUNTBLANK(D1251)=1),"",IF(D1251=D1250,AH1250,"")&amp;IF(B1250&lt;&gt;B1251,((IF(COUNTBLANK(E1251)=1,$D$3&amp;"Non-type material: "&amp;$D$3,$D$3&amp;INDEX('type-categories'!$A$2:$B$100,MATCH(E1251,'type-categories'!$A$2:$A$100,0),2)&amp;$D$3))),"")&amp;(IF(K1251&lt;&gt;K1250,$C$2&amp;UPPER(K1251)&amp;$C$2&amp;$K$3&amp;" ",(IF(B1251&lt;&gt;B1250,$C$2&amp;UPPER(K1251)&amp;$C$2&amp;$K$3&amp;" ",""))))&amp;IF((AA1251&lt;&gt;AA1252)*($H$2="y"),AD1251&amp;AE1251,IF((AA1251&lt;&gt;AA1252)*($H$2="m"),AD1251&amp;AG1251,IF(($H$2&lt;&gt;"m")*($H$2&lt;&gt;"Y"),(IF(F1251=0,"",F1251&amp;" "&amp;$F$4&amp;" "))&amp;(IF(G1251=0,"",G1251&amp;" "&amp;$G$4&amp;" "))&amp;(IF(H1251=0,"",H1251&amp;" "&amp;H$4&amp;" "))&amp;(IF(I1251=0,"",I1251&amp;" "&amp;$I$4&amp;" "))&amp;(IF(J1251=0,"",J1251&amp;" "&amp;$J$4&amp;" ")),"")))&amp;"; "&amp;IF((B1251=B1250)*(AA1251=AA1250), "same collecting data; ", IF((B1251=B1250)*(Z1250=Z1251),"same locality; ",(IF(COUNTBLANK(L1251)=1,"",$D$2&amp;L1251&amp;$L$3&amp;" "&amp;$D$2))&amp;(IF(COUNTBLANK(M1251)=1,"",$E$2&amp;M1251&amp;$E$2&amp;", "))&amp;(IF(COUNTBLANK(N1251)=1,"",N1251&amp;"; "))&amp;(IF(COUNTBLANK(O1251)=1,"",O1251&amp;"; ")))&amp;(IF(COUNTBLANK(P1251)=1,"",P1251&amp;"; "))&amp;(IF(COUNTBLANK(Q1251)=1,"",Q1251&amp;"; "))&amp;(IF(COUNTBLANK(R1251)=1,"",R1251&amp;"m, "))&amp;IF((COUNTBLANK(S1251)=0)*(S1251&lt;&gt;S1250), S1251&amp;"; ","")&amp;(IF(COUNTBLANK(U1251)=1,"",U1251&amp;"; "))&amp;(IF(COUNTBLANK(T1251)=1,"",IF(COUNTBLANK(F$2)=1,T1251&amp;"; ",T1251&amp;" "&amp;F$2&amp;"; "))))&amp;(IF(COUNTBLANK(V1251)=1,"",V1251&amp;"; "))&amp;IF((COUNTBLANK(C1251)=1),"",C1251)&amp;IF((B1251=B1252)*(K1251=K1252)*(L1251=L1252)*(M1251=M1252),IF(($H$2&lt;&gt;"m")*($H$2&lt;&gt;"Y"), " • ", IF((ISNUMBER(FIND(")",AE1251))), " • ", "")),IF((B1251=B1252)*(K1251=K1252)," • ",". ")))</f>
        <v/>
      </c>
      <c r="AI1251" s="1"/>
    </row>
    <row r="1252" spans="1:35" x14ac:dyDescent="0.25">
      <c r="A1252" s="3" t="str">
        <f t="shared" si="136"/>
        <v/>
      </c>
      <c r="B1252" s="53" t="str">
        <f t="shared" si="134"/>
        <v/>
      </c>
      <c r="C1252" s="57"/>
      <c r="D1252" s="57"/>
      <c r="E1252" s="57"/>
      <c r="F1252" s="57"/>
      <c r="G1252" s="57"/>
      <c r="H1252" s="57"/>
      <c r="I1252" s="57"/>
      <c r="J1252" s="57"/>
      <c r="K1252" s="57"/>
      <c r="L1252" s="57"/>
      <c r="M1252" s="54"/>
      <c r="N1252" s="57"/>
      <c r="O1252" s="58"/>
      <c r="P1252" s="58"/>
      <c r="Q1252" s="58"/>
      <c r="R1252" s="58"/>
      <c r="S1252" s="54"/>
      <c r="T1252" s="57"/>
      <c r="U1252" s="57"/>
      <c r="V1252" s="57"/>
      <c r="W1252" s="57"/>
      <c r="X1252" s="147" t="str">
        <f>IF(COUNTBLANK(D1252)=1,"",IF('order-admin-units'!$I$1&lt;&gt;"y", "", IF(COUNTBLANK(K1252)=1, 'order-admin-units'!$B$1+1, VLOOKUP(K1252, ordercountry, 2))))</f>
        <v/>
      </c>
      <c r="Y1252" s="147" t="str">
        <f>IF(COUNTBLANK(D1252)=1,"",IF('order-admin-units'!$I$1&lt;&gt;"y", "", IF(COUNTBLANK(K1252:L1252)&gt;0, 'order-admin-units'!$B$2+1, VLOOKUP(K1252&amp;"@"&amp;L1252, orderadmin, 2))))</f>
        <v/>
      </c>
      <c r="Z1252" s="147" t="str">
        <f t="shared" si="137"/>
        <v/>
      </c>
      <c r="AA1252" s="147" t="str">
        <f t="shared" si="138"/>
        <v/>
      </c>
      <c r="AB1252" s="147" t="str">
        <f t="shared" si="139"/>
        <v/>
      </c>
      <c r="AC1252" s="147" t="str">
        <f t="shared" si="135"/>
        <v/>
      </c>
      <c r="AD1252" s="11" t="str">
        <f t="shared" si="140"/>
        <v/>
      </c>
      <c r="AE1252" s="11" t="str">
        <f t="array" ref="AE1252">IF(COUNTBLANK(D1252)=1,"",IF(OR($H$2="y",$H$2="m"),IF(AA1252=AA1251,IF(OR(AB1252=$AB$4:$AB1251)=FALSE,AE1251&amp;C1252,AE1251),"("&amp;C1252)&amp;IF(AA1252=AA1253,IF(OR(AB1253=$AB$4:$AB1252)=FALSE,", ",""),") "),""))</f>
        <v/>
      </c>
      <c r="AF1252" s="11" t="str">
        <f t="array" ref="AF1252">IF((COUNTBLANK(D1252)=0)*OR($H$2="y",$H$2="m"),IFERROR(LEFT(C1252, FIND(" ",C1252)-1), C1252),"")</f>
        <v/>
      </c>
      <c r="AG1252" s="11" t="str">
        <f t="array" ref="AG1252">IF(COUNTBLANK(D1252)=1,"",IF(OR($H$2="y",$H$2="m"),IF(AA1252=AA1251,IF(OR(AC1252=$AC$4:$AC1251)=FALSE,AG1251&amp;AF1252,AG1251),"("&amp;AF1252)&amp;IF(AA1252=AA1253,IF(OR(AC1253=$AC$4:$AC1252)=FALSE,", ",""),") "),""))</f>
        <v/>
      </c>
      <c r="AH1252" s="10" t="str">
        <f>IF((COUNTBLANK(D1252)=1),"",IF(D1252=D1251,AH1251,"")&amp;IF(B1251&lt;&gt;B1252,((IF(COUNTBLANK(E1252)=1,$D$3&amp;"Non-type material: "&amp;$D$3,$D$3&amp;INDEX('type-categories'!$A$2:$B$100,MATCH(E1252,'type-categories'!$A$2:$A$100,0),2)&amp;$D$3))),"")&amp;(IF(K1252&lt;&gt;K1251,$C$2&amp;UPPER(K1252)&amp;$C$2&amp;$K$3&amp;" ",(IF(B1252&lt;&gt;B1251,$C$2&amp;UPPER(K1252)&amp;$C$2&amp;$K$3&amp;" ",""))))&amp;IF((AA1252&lt;&gt;AA1253)*($H$2="y"),AD1252&amp;AE1252,IF((AA1252&lt;&gt;AA1253)*($H$2="m"),AD1252&amp;AG1252,IF(($H$2&lt;&gt;"m")*($H$2&lt;&gt;"Y"),(IF(F1252=0,"",F1252&amp;" "&amp;$F$4&amp;" "))&amp;(IF(G1252=0,"",G1252&amp;" "&amp;$G$4&amp;" "))&amp;(IF(H1252=0,"",H1252&amp;" "&amp;H$4&amp;" "))&amp;(IF(I1252=0,"",I1252&amp;" "&amp;$I$4&amp;" "))&amp;(IF(J1252=0,"",J1252&amp;" "&amp;$J$4&amp;" ")),"")))&amp;"; "&amp;IF((B1252=B1251)*(AA1252=AA1251), "same collecting data; ", IF((B1252=B1251)*(Z1251=Z1252),"same locality; ",(IF(COUNTBLANK(L1252)=1,"",$D$2&amp;L1252&amp;$L$3&amp;" "&amp;$D$2))&amp;(IF(COUNTBLANK(M1252)=1,"",$E$2&amp;M1252&amp;$E$2&amp;", "))&amp;(IF(COUNTBLANK(N1252)=1,"",N1252&amp;"; "))&amp;(IF(COUNTBLANK(O1252)=1,"",O1252&amp;"; ")))&amp;(IF(COUNTBLANK(P1252)=1,"",P1252&amp;"; "))&amp;(IF(COUNTBLANK(Q1252)=1,"",Q1252&amp;"; "))&amp;(IF(COUNTBLANK(R1252)=1,"",R1252&amp;"m, "))&amp;IF((COUNTBLANK(S1252)=0)*(S1252&lt;&gt;S1251), S1252&amp;"; ","")&amp;(IF(COUNTBLANK(U1252)=1,"",U1252&amp;"; "))&amp;(IF(COUNTBLANK(T1252)=1,"",IF(COUNTBLANK(F$2)=1,T1252&amp;"; ",T1252&amp;" "&amp;F$2&amp;"; "))))&amp;(IF(COUNTBLANK(V1252)=1,"",V1252&amp;"; "))&amp;IF((COUNTBLANK(C1252)=1),"",C1252)&amp;IF((B1252=B1253)*(K1252=K1253)*(L1252=L1253)*(M1252=M1253),IF(($H$2&lt;&gt;"m")*($H$2&lt;&gt;"Y"), " • ", IF((ISNUMBER(FIND(")",AE1252))), " • ", "")),IF((B1252=B1253)*(K1252=K1253)," • ",". ")))</f>
        <v/>
      </c>
      <c r="AI1252" s="1"/>
    </row>
    <row r="1253" spans="1:35" x14ac:dyDescent="0.25">
      <c r="A1253" s="3" t="str">
        <f t="shared" si="136"/>
        <v/>
      </c>
      <c r="B1253" s="53" t="str">
        <f t="shared" si="134"/>
        <v/>
      </c>
      <c r="C1253" s="57"/>
      <c r="D1253" s="57"/>
      <c r="E1253" s="57"/>
      <c r="F1253" s="57"/>
      <c r="G1253" s="57"/>
      <c r="H1253" s="57"/>
      <c r="I1253" s="57"/>
      <c r="J1253" s="57"/>
      <c r="K1253" s="57"/>
      <c r="L1253" s="57"/>
      <c r="M1253" s="54"/>
      <c r="N1253" s="57"/>
      <c r="O1253" s="58"/>
      <c r="P1253" s="58"/>
      <c r="Q1253" s="58"/>
      <c r="R1253" s="58"/>
      <c r="S1253" s="54"/>
      <c r="T1253" s="57"/>
      <c r="U1253" s="57"/>
      <c r="V1253" s="57"/>
      <c r="W1253" s="57"/>
      <c r="X1253" s="147" t="str">
        <f>IF(COUNTBLANK(D1253)=1,"",IF('order-admin-units'!$I$1&lt;&gt;"y", "", IF(COUNTBLANK(K1253)=1, 'order-admin-units'!$B$1+1, VLOOKUP(K1253, ordercountry, 2))))</f>
        <v/>
      </c>
      <c r="Y1253" s="147" t="str">
        <f>IF(COUNTBLANK(D1253)=1,"",IF('order-admin-units'!$I$1&lt;&gt;"y", "", IF(COUNTBLANK(K1253:L1253)&gt;0, 'order-admin-units'!$B$2+1, VLOOKUP(K1253&amp;"@"&amp;L1253, orderadmin, 2))))</f>
        <v/>
      </c>
      <c r="Z1253" s="147" t="str">
        <f t="shared" si="137"/>
        <v/>
      </c>
      <c r="AA1253" s="147" t="str">
        <f t="shared" si="138"/>
        <v/>
      </c>
      <c r="AB1253" s="147" t="str">
        <f t="shared" si="139"/>
        <v/>
      </c>
      <c r="AC1253" s="147" t="str">
        <f t="shared" si="135"/>
        <v/>
      </c>
      <c r="AD1253" s="11" t="str">
        <f t="shared" si="140"/>
        <v/>
      </c>
      <c r="AE1253" s="11" t="str">
        <f t="array" ref="AE1253">IF(COUNTBLANK(D1253)=1,"",IF(OR($H$2="y",$H$2="m"),IF(AA1253=AA1252,IF(OR(AB1253=$AB$4:$AB1252)=FALSE,AE1252&amp;C1253,AE1252),"("&amp;C1253)&amp;IF(AA1253=AA1254,IF(OR(AB1254=$AB$4:$AB1253)=FALSE,", ",""),") "),""))</f>
        <v/>
      </c>
      <c r="AF1253" s="11" t="str">
        <f t="array" ref="AF1253">IF((COUNTBLANK(D1253)=0)*OR($H$2="y",$H$2="m"),IFERROR(LEFT(C1253, FIND(" ",C1253)-1), C1253),"")</f>
        <v/>
      </c>
      <c r="AG1253" s="11" t="str">
        <f t="array" ref="AG1253">IF(COUNTBLANK(D1253)=1,"",IF(OR($H$2="y",$H$2="m"),IF(AA1253=AA1252,IF(OR(AC1253=$AC$4:$AC1252)=FALSE,AG1252&amp;AF1253,AG1252),"("&amp;AF1253)&amp;IF(AA1253=AA1254,IF(OR(AC1254=$AC$4:$AC1253)=FALSE,", ",""),") "),""))</f>
        <v/>
      </c>
      <c r="AH1253" s="10" t="str">
        <f>IF((COUNTBLANK(D1253)=1),"",IF(D1253=D1252,AH1252,"")&amp;IF(B1252&lt;&gt;B1253,((IF(COUNTBLANK(E1253)=1,$D$3&amp;"Non-type material: "&amp;$D$3,$D$3&amp;INDEX('type-categories'!$A$2:$B$100,MATCH(E1253,'type-categories'!$A$2:$A$100,0),2)&amp;$D$3))),"")&amp;(IF(K1253&lt;&gt;K1252,$C$2&amp;UPPER(K1253)&amp;$C$2&amp;$K$3&amp;" ",(IF(B1253&lt;&gt;B1252,$C$2&amp;UPPER(K1253)&amp;$C$2&amp;$K$3&amp;" ",""))))&amp;IF((AA1253&lt;&gt;AA1254)*($H$2="y"),AD1253&amp;AE1253,IF((AA1253&lt;&gt;AA1254)*($H$2="m"),AD1253&amp;AG1253,IF(($H$2&lt;&gt;"m")*($H$2&lt;&gt;"Y"),(IF(F1253=0,"",F1253&amp;" "&amp;$F$4&amp;" "))&amp;(IF(G1253=0,"",G1253&amp;" "&amp;$G$4&amp;" "))&amp;(IF(H1253=0,"",H1253&amp;" "&amp;H$4&amp;" "))&amp;(IF(I1253=0,"",I1253&amp;" "&amp;$I$4&amp;" "))&amp;(IF(J1253=0,"",J1253&amp;" "&amp;$J$4&amp;" ")),"")))&amp;"; "&amp;IF((B1253=B1252)*(AA1253=AA1252), "same collecting data; ", IF((B1253=B1252)*(Z1252=Z1253),"same locality; ",(IF(COUNTBLANK(L1253)=1,"",$D$2&amp;L1253&amp;$L$3&amp;" "&amp;$D$2))&amp;(IF(COUNTBLANK(M1253)=1,"",$E$2&amp;M1253&amp;$E$2&amp;", "))&amp;(IF(COUNTBLANK(N1253)=1,"",N1253&amp;"; "))&amp;(IF(COUNTBLANK(O1253)=1,"",O1253&amp;"; ")))&amp;(IF(COUNTBLANK(P1253)=1,"",P1253&amp;"; "))&amp;(IF(COUNTBLANK(Q1253)=1,"",Q1253&amp;"; "))&amp;(IF(COUNTBLANK(R1253)=1,"",R1253&amp;"m, "))&amp;IF((COUNTBLANK(S1253)=0)*(S1253&lt;&gt;S1252), S1253&amp;"; ","")&amp;(IF(COUNTBLANK(U1253)=1,"",U1253&amp;"; "))&amp;(IF(COUNTBLANK(T1253)=1,"",IF(COUNTBLANK(F$2)=1,T1253&amp;"; ",T1253&amp;" "&amp;F$2&amp;"; "))))&amp;(IF(COUNTBLANK(V1253)=1,"",V1253&amp;"; "))&amp;IF((COUNTBLANK(C1253)=1),"",C1253)&amp;IF((B1253=B1254)*(K1253=K1254)*(L1253=L1254)*(M1253=M1254),IF(($H$2&lt;&gt;"m")*($H$2&lt;&gt;"Y"), " • ", IF((ISNUMBER(FIND(")",AE1253))), " • ", "")),IF((B1253=B1254)*(K1253=K1254)," • ",". ")))</f>
        <v/>
      </c>
      <c r="AI1253" s="1"/>
    </row>
    <row r="1254" spans="1:35" x14ac:dyDescent="0.25">
      <c r="A1254" s="3" t="str">
        <f t="shared" si="136"/>
        <v/>
      </c>
      <c r="B1254" s="53" t="str">
        <f t="shared" si="134"/>
        <v/>
      </c>
      <c r="C1254" s="57"/>
      <c r="D1254" s="57"/>
      <c r="E1254" s="57"/>
      <c r="F1254" s="57"/>
      <c r="G1254" s="57"/>
      <c r="H1254" s="57"/>
      <c r="I1254" s="57"/>
      <c r="J1254" s="57"/>
      <c r="K1254" s="57"/>
      <c r="L1254" s="57"/>
      <c r="M1254" s="54"/>
      <c r="N1254" s="57"/>
      <c r="O1254" s="58"/>
      <c r="P1254" s="58"/>
      <c r="Q1254" s="58"/>
      <c r="R1254" s="58"/>
      <c r="S1254" s="54"/>
      <c r="T1254" s="57"/>
      <c r="U1254" s="57"/>
      <c r="V1254" s="57"/>
      <c r="W1254" s="57"/>
      <c r="X1254" s="147" t="str">
        <f>IF(COUNTBLANK(D1254)=1,"",IF('order-admin-units'!$I$1&lt;&gt;"y", "", IF(COUNTBLANK(K1254)=1, 'order-admin-units'!$B$1+1, VLOOKUP(K1254, ordercountry, 2))))</f>
        <v/>
      </c>
      <c r="Y1254" s="147" t="str">
        <f>IF(COUNTBLANK(D1254)=1,"",IF('order-admin-units'!$I$1&lt;&gt;"y", "", IF(COUNTBLANK(K1254:L1254)&gt;0, 'order-admin-units'!$B$2+1, VLOOKUP(K1254&amp;"@"&amp;L1254, orderadmin, 2))))</f>
        <v/>
      </c>
      <c r="Z1254" s="147" t="str">
        <f t="shared" si="137"/>
        <v/>
      </c>
      <c r="AA1254" s="147" t="str">
        <f t="shared" si="138"/>
        <v/>
      </c>
      <c r="AB1254" s="147" t="str">
        <f t="shared" si="139"/>
        <v/>
      </c>
      <c r="AC1254" s="147" t="str">
        <f t="shared" si="135"/>
        <v/>
      </c>
      <c r="AD1254" s="11" t="str">
        <f t="shared" si="140"/>
        <v/>
      </c>
      <c r="AE1254" s="11" t="str">
        <f t="array" ref="AE1254">IF(COUNTBLANK(D1254)=1,"",IF(OR($H$2="y",$H$2="m"),IF(AA1254=AA1253,IF(OR(AB1254=$AB$4:$AB1253)=FALSE,AE1253&amp;C1254,AE1253),"("&amp;C1254)&amp;IF(AA1254=AA1255,IF(OR(AB1255=$AB$4:$AB1254)=FALSE,", ",""),") "),""))</f>
        <v/>
      </c>
      <c r="AF1254" s="11" t="str">
        <f t="array" ref="AF1254">IF((COUNTBLANK(D1254)=0)*OR($H$2="y",$H$2="m"),IFERROR(LEFT(C1254, FIND(" ",C1254)-1), C1254),"")</f>
        <v/>
      </c>
      <c r="AG1254" s="11" t="str">
        <f t="array" ref="AG1254">IF(COUNTBLANK(D1254)=1,"",IF(OR($H$2="y",$H$2="m"),IF(AA1254=AA1253,IF(OR(AC1254=$AC$4:$AC1253)=FALSE,AG1253&amp;AF1254,AG1253),"("&amp;AF1254)&amp;IF(AA1254=AA1255,IF(OR(AC1255=$AC$4:$AC1254)=FALSE,", ",""),") "),""))</f>
        <v/>
      </c>
      <c r="AH1254" s="10" t="str">
        <f>IF((COUNTBLANK(D1254)=1),"",IF(D1254=D1253,AH1253,"")&amp;IF(B1253&lt;&gt;B1254,((IF(COUNTBLANK(E1254)=1,$D$3&amp;"Non-type material: "&amp;$D$3,$D$3&amp;INDEX('type-categories'!$A$2:$B$100,MATCH(E1254,'type-categories'!$A$2:$A$100,0),2)&amp;$D$3))),"")&amp;(IF(K1254&lt;&gt;K1253,$C$2&amp;UPPER(K1254)&amp;$C$2&amp;$K$3&amp;" ",(IF(B1254&lt;&gt;B1253,$C$2&amp;UPPER(K1254)&amp;$C$2&amp;$K$3&amp;" ",""))))&amp;IF((AA1254&lt;&gt;AA1255)*($H$2="y"),AD1254&amp;AE1254,IF((AA1254&lt;&gt;AA1255)*($H$2="m"),AD1254&amp;AG1254,IF(($H$2&lt;&gt;"m")*($H$2&lt;&gt;"Y"),(IF(F1254=0,"",F1254&amp;" "&amp;$F$4&amp;" "))&amp;(IF(G1254=0,"",G1254&amp;" "&amp;$G$4&amp;" "))&amp;(IF(H1254=0,"",H1254&amp;" "&amp;H$4&amp;" "))&amp;(IF(I1254=0,"",I1254&amp;" "&amp;$I$4&amp;" "))&amp;(IF(J1254=0,"",J1254&amp;" "&amp;$J$4&amp;" ")),"")))&amp;"; "&amp;IF((B1254=B1253)*(AA1254=AA1253), "same collecting data; ", IF((B1254=B1253)*(Z1253=Z1254),"same locality; ",(IF(COUNTBLANK(L1254)=1,"",$D$2&amp;L1254&amp;$L$3&amp;" "&amp;$D$2))&amp;(IF(COUNTBLANK(M1254)=1,"",$E$2&amp;M1254&amp;$E$2&amp;", "))&amp;(IF(COUNTBLANK(N1254)=1,"",N1254&amp;"; "))&amp;(IF(COUNTBLANK(O1254)=1,"",O1254&amp;"; ")))&amp;(IF(COUNTBLANK(P1254)=1,"",P1254&amp;"; "))&amp;(IF(COUNTBLANK(Q1254)=1,"",Q1254&amp;"; "))&amp;(IF(COUNTBLANK(R1254)=1,"",R1254&amp;"m, "))&amp;IF((COUNTBLANK(S1254)=0)*(S1254&lt;&gt;S1253), S1254&amp;"; ","")&amp;(IF(COUNTBLANK(U1254)=1,"",U1254&amp;"; "))&amp;(IF(COUNTBLANK(T1254)=1,"",IF(COUNTBLANK(F$2)=1,T1254&amp;"; ",T1254&amp;" "&amp;F$2&amp;"; "))))&amp;(IF(COUNTBLANK(V1254)=1,"",V1254&amp;"; "))&amp;IF((COUNTBLANK(C1254)=1),"",C1254)&amp;IF((B1254=B1255)*(K1254=K1255)*(L1254=L1255)*(M1254=M1255),IF(($H$2&lt;&gt;"m")*($H$2&lt;&gt;"Y"), " • ", IF((ISNUMBER(FIND(")",AE1254))), " • ", "")),IF((B1254=B1255)*(K1254=K1255)," • ",". ")))</f>
        <v/>
      </c>
      <c r="AI1254" s="1"/>
    </row>
    <row r="1255" spans="1:35" x14ac:dyDescent="0.25">
      <c r="A1255" s="3" t="str">
        <f t="shared" si="136"/>
        <v/>
      </c>
      <c r="B1255" s="53" t="str">
        <f t="shared" si="134"/>
        <v/>
      </c>
      <c r="C1255" s="57"/>
      <c r="D1255" s="57"/>
      <c r="E1255" s="57"/>
      <c r="F1255" s="57"/>
      <c r="G1255" s="57"/>
      <c r="H1255" s="57"/>
      <c r="I1255" s="57"/>
      <c r="J1255" s="57"/>
      <c r="K1255" s="57"/>
      <c r="L1255" s="57"/>
      <c r="M1255" s="54"/>
      <c r="N1255" s="57"/>
      <c r="O1255" s="58"/>
      <c r="P1255" s="58"/>
      <c r="Q1255" s="58"/>
      <c r="R1255" s="58"/>
      <c r="S1255" s="54"/>
      <c r="T1255" s="57"/>
      <c r="U1255" s="57"/>
      <c r="V1255" s="57"/>
      <c r="W1255" s="57"/>
      <c r="X1255" s="147" t="str">
        <f>IF(COUNTBLANK(D1255)=1,"",IF('order-admin-units'!$I$1&lt;&gt;"y", "", IF(COUNTBLANK(K1255)=1, 'order-admin-units'!$B$1+1, VLOOKUP(K1255, ordercountry, 2))))</f>
        <v/>
      </c>
      <c r="Y1255" s="147" t="str">
        <f>IF(COUNTBLANK(D1255)=1,"",IF('order-admin-units'!$I$1&lt;&gt;"y", "", IF(COUNTBLANK(K1255:L1255)&gt;0, 'order-admin-units'!$B$2+1, VLOOKUP(K1255&amp;"@"&amp;L1255, orderadmin, 2))))</f>
        <v/>
      </c>
      <c r="Z1255" s="147" t="str">
        <f t="shared" si="137"/>
        <v/>
      </c>
      <c r="AA1255" s="147" t="str">
        <f t="shared" si="138"/>
        <v/>
      </c>
      <c r="AB1255" s="147" t="str">
        <f t="shared" si="139"/>
        <v/>
      </c>
      <c r="AC1255" s="147" t="str">
        <f t="shared" si="135"/>
        <v/>
      </c>
      <c r="AD1255" s="11" t="str">
        <f t="shared" si="140"/>
        <v/>
      </c>
      <c r="AE1255" s="11" t="str">
        <f t="array" ref="AE1255">IF(COUNTBLANK(D1255)=1,"",IF(OR($H$2="y",$H$2="m"),IF(AA1255=AA1254,IF(OR(AB1255=$AB$4:$AB1254)=FALSE,AE1254&amp;C1255,AE1254),"("&amp;C1255)&amp;IF(AA1255=AA1256,IF(OR(AB1256=$AB$4:$AB1255)=FALSE,", ",""),") "),""))</f>
        <v/>
      </c>
      <c r="AF1255" s="11" t="str">
        <f t="array" ref="AF1255">IF((COUNTBLANK(D1255)=0)*OR($H$2="y",$H$2="m"),IFERROR(LEFT(C1255, FIND(" ",C1255)-1), C1255),"")</f>
        <v/>
      </c>
      <c r="AG1255" s="11" t="str">
        <f t="array" ref="AG1255">IF(COUNTBLANK(D1255)=1,"",IF(OR($H$2="y",$H$2="m"),IF(AA1255=AA1254,IF(OR(AC1255=$AC$4:$AC1254)=FALSE,AG1254&amp;AF1255,AG1254),"("&amp;AF1255)&amp;IF(AA1255=AA1256,IF(OR(AC1256=$AC$4:$AC1255)=FALSE,", ",""),") "),""))</f>
        <v/>
      </c>
      <c r="AH1255" s="10" t="str">
        <f>IF((COUNTBLANK(D1255)=1),"",IF(D1255=D1254,AH1254,"")&amp;IF(B1254&lt;&gt;B1255,((IF(COUNTBLANK(E1255)=1,$D$3&amp;"Non-type material: "&amp;$D$3,$D$3&amp;INDEX('type-categories'!$A$2:$B$100,MATCH(E1255,'type-categories'!$A$2:$A$100,0),2)&amp;$D$3))),"")&amp;(IF(K1255&lt;&gt;K1254,$C$2&amp;UPPER(K1255)&amp;$C$2&amp;$K$3&amp;" ",(IF(B1255&lt;&gt;B1254,$C$2&amp;UPPER(K1255)&amp;$C$2&amp;$K$3&amp;" ",""))))&amp;IF((AA1255&lt;&gt;AA1256)*($H$2="y"),AD1255&amp;AE1255,IF((AA1255&lt;&gt;AA1256)*($H$2="m"),AD1255&amp;AG1255,IF(($H$2&lt;&gt;"m")*($H$2&lt;&gt;"Y"),(IF(F1255=0,"",F1255&amp;" "&amp;$F$4&amp;" "))&amp;(IF(G1255=0,"",G1255&amp;" "&amp;$G$4&amp;" "))&amp;(IF(H1255=0,"",H1255&amp;" "&amp;H$4&amp;" "))&amp;(IF(I1255=0,"",I1255&amp;" "&amp;$I$4&amp;" "))&amp;(IF(J1255=0,"",J1255&amp;" "&amp;$J$4&amp;" ")),"")))&amp;"; "&amp;IF((B1255=B1254)*(AA1255=AA1254), "same collecting data; ", IF((B1255=B1254)*(Z1254=Z1255),"same locality; ",(IF(COUNTBLANK(L1255)=1,"",$D$2&amp;L1255&amp;$L$3&amp;" "&amp;$D$2))&amp;(IF(COUNTBLANK(M1255)=1,"",$E$2&amp;M1255&amp;$E$2&amp;", "))&amp;(IF(COUNTBLANK(N1255)=1,"",N1255&amp;"; "))&amp;(IF(COUNTBLANK(O1255)=1,"",O1255&amp;"; ")))&amp;(IF(COUNTBLANK(P1255)=1,"",P1255&amp;"; "))&amp;(IF(COUNTBLANK(Q1255)=1,"",Q1255&amp;"; "))&amp;(IF(COUNTBLANK(R1255)=1,"",R1255&amp;"m, "))&amp;IF((COUNTBLANK(S1255)=0)*(S1255&lt;&gt;S1254), S1255&amp;"; ","")&amp;(IF(COUNTBLANK(U1255)=1,"",U1255&amp;"; "))&amp;(IF(COUNTBLANK(T1255)=1,"",IF(COUNTBLANK(F$2)=1,T1255&amp;"; ",T1255&amp;" "&amp;F$2&amp;"; "))))&amp;(IF(COUNTBLANK(V1255)=1,"",V1255&amp;"; "))&amp;IF((COUNTBLANK(C1255)=1),"",C1255)&amp;IF((B1255=B1256)*(K1255=K1256)*(L1255=L1256)*(M1255=M1256),IF(($H$2&lt;&gt;"m")*($H$2&lt;&gt;"Y"), " • ", IF((ISNUMBER(FIND(")",AE1255))), " • ", "")),IF((B1255=B1256)*(K1255=K1256)," • ",". ")))</f>
        <v/>
      </c>
      <c r="AI1255" s="1"/>
    </row>
    <row r="1256" spans="1:35" x14ac:dyDescent="0.25">
      <c r="A1256" s="3" t="str">
        <f t="shared" si="136"/>
        <v/>
      </c>
      <c r="B1256" s="53" t="str">
        <f t="shared" si="134"/>
        <v/>
      </c>
      <c r="C1256" s="57"/>
      <c r="D1256" s="57"/>
      <c r="E1256" s="57"/>
      <c r="F1256" s="57"/>
      <c r="G1256" s="57"/>
      <c r="H1256" s="57"/>
      <c r="I1256" s="57"/>
      <c r="J1256" s="57"/>
      <c r="K1256" s="57"/>
      <c r="L1256" s="57"/>
      <c r="M1256" s="54"/>
      <c r="N1256" s="57"/>
      <c r="O1256" s="58"/>
      <c r="P1256" s="58"/>
      <c r="Q1256" s="58"/>
      <c r="R1256" s="58"/>
      <c r="S1256" s="54"/>
      <c r="T1256" s="57"/>
      <c r="U1256" s="57"/>
      <c r="V1256" s="57"/>
      <c r="W1256" s="57"/>
      <c r="X1256" s="147" t="str">
        <f>IF(COUNTBLANK(D1256)=1,"",IF('order-admin-units'!$I$1&lt;&gt;"y", "", IF(COUNTBLANK(K1256)=1, 'order-admin-units'!$B$1+1, VLOOKUP(K1256, ordercountry, 2))))</f>
        <v/>
      </c>
      <c r="Y1256" s="147" t="str">
        <f>IF(COUNTBLANK(D1256)=1,"",IF('order-admin-units'!$I$1&lt;&gt;"y", "", IF(COUNTBLANK(K1256:L1256)&gt;0, 'order-admin-units'!$B$2+1, VLOOKUP(K1256&amp;"@"&amp;L1256, orderadmin, 2))))</f>
        <v/>
      </c>
      <c r="Z1256" s="147" t="str">
        <f t="shared" si="137"/>
        <v/>
      </c>
      <c r="AA1256" s="147" t="str">
        <f t="shared" si="138"/>
        <v/>
      </c>
      <c r="AB1256" s="147" t="str">
        <f t="shared" si="139"/>
        <v/>
      </c>
      <c r="AC1256" s="147" t="str">
        <f t="shared" si="135"/>
        <v/>
      </c>
      <c r="AD1256" s="11" t="str">
        <f t="shared" si="140"/>
        <v/>
      </c>
      <c r="AE1256" s="11" t="str">
        <f t="array" ref="AE1256">IF(COUNTBLANK(D1256)=1,"",IF(OR($H$2="y",$H$2="m"),IF(AA1256=AA1255,IF(OR(AB1256=$AB$4:$AB1255)=FALSE,AE1255&amp;C1256,AE1255),"("&amp;C1256)&amp;IF(AA1256=AA1257,IF(OR(AB1257=$AB$4:$AB1256)=FALSE,", ",""),") "),""))</f>
        <v/>
      </c>
      <c r="AF1256" s="11" t="str">
        <f t="array" ref="AF1256">IF((COUNTBLANK(D1256)=0)*OR($H$2="y",$H$2="m"),IFERROR(LEFT(C1256, FIND(" ",C1256)-1), C1256),"")</f>
        <v/>
      </c>
      <c r="AG1256" s="11" t="str">
        <f t="array" ref="AG1256">IF(COUNTBLANK(D1256)=1,"",IF(OR($H$2="y",$H$2="m"),IF(AA1256=AA1255,IF(OR(AC1256=$AC$4:$AC1255)=FALSE,AG1255&amp;AF1256,AG1255),"("&amp;AF1256)&amp;IF(AA1256=AA1257,IF(OR(AC1257=$AC$4:$AC1256)=FALSE,", ",""),") "),""))</f>
        <v/>
      </c>
      <c r="AH1256" s="10" t="str">
        <f>IF((COUNTBLANK(D1256)=1),"",IF(D1256=D1255,AH1255,"")&amp;IF(B1255&lt;&gt;B1256,((IF(COUNTBLANK(E1256)=1,$D$3&amp;"Non-type material: "&amp;$D$3,$D$3&amp;INDEX('type-categories'!$A$2:$B$100,MATCH(E1256,'type-categories'!$A$2:$A$100,0),2)&amp;$D$3))),"")&amp;(IF(K1256&lt;&gt;K1255,$C$2&amp;UPPER(K1256)&amp;$C$2&amp;$K$3&amp;" ",(IF(B1256&lt;&gt;B1255,$C$2&amp;UPPER(K1256)&amp;$C$2&amp;$K$3&amp;" ",""))))&amp;IF((AA1256&lt;&gt;AA1257)*($H$2="y"),AD1256&amp;AE1256,IF((AA1256&lt;&gt;AA1257)*($H$2="m"),AD1256&amp;AG1256,IF(($H$2&lt;&gt;"m")*($H$2&lt;&gt;"Y"),(IF(F1256=0,"",F1256&amp;" "&amp;$F$4&amp;" "))&amp;(IF(G1256=0,"",G1256&amp;" "&amp;$G$4&amp;" "))&amp;(IF(H1256=0,"",H1256&amp;" "&amp;H$4&amp;" "))&amp;(IF(I1256=0,"",I1256&amp;" "&amp;$I$4&amp;" "))&amp;(IF(J1256=0,"",J1256&amp;" "&amp;$J$4&amp;" ")),"")))&amp;"; "&amp;IF((B1256=B1255)*(AA1256=AA1255), "same collecting data; ", IF((B1256=B1255)*(Z1255=Z1256),"same locality; ",(IF(COUNTBLANK(L1256)=1,"",$D$2&amp;L1256&amp;$L$3&amp;" "&amp;$D$2))&amp;(IF(COUNTBLANK(M1256)=1,"",$E$2&amp;M1256&amp;$E$2&amp;", "))&amp;(IF(COUNTBLANK(N1256)=1,"",N1256&amp;"; "))&amp;(IF(COUNTBLANK(O1256)=1,"",O1256&amp;"; ")))&amp;(IF(COUNTBLANK(P1256)=1,"",P1256&amp;"; "))&amp;(IF(COUNTBLANK(Q1256)=1,"",Q1256&amp;"; "))&amp;(IF(COUNTBLANK(R1256)=1,"",R1256&amp;"m, "))&amp;IF((COUNTBLANK(S1256)=0)*(S1256&lt;&gt;S1255), S1256&amp;"; ","")&amp;(IF(COUNTBLANK(U1256)=1,"",U1256&amp;"; "))&amp;(IF(COUNTBLANK(T1256)=1,"",IF(COUNTBLANK(F$2)=1,T1256&amp;"; ",T1256&amp;" "&amp;F$2&amp;"; "))))&amp;(IF(COUNTBLANK(V1256)=1,"",V1256&amp;"; "))&amp;IF((COUNTBLANK(C1256)=1),"",C1256)&amp;IF((B1256=B1257)*(K1256=K1257)*(L1256=L1257)*(M1256=M1257),IF(($H$2&lt;&gt;"m")*($H$2&lt;&gt;"Y"), " • ", IF((ISNUMBER(FIND(")",AE1256))), " • ", "")),IF((B1256=B1257)*(K1256=K1257)," • ",". ")))</f>
        <v/>
      </c>
      <c r="AI1256" s="1"/>
    </row>
    <row r="1257" spans="1:35" x14ac:dyDescent="0.25">
      <c r="A1257" s="3" t="str">
        <f t="shared" si="136"/>
        <v/>
      </c>
      <c r="B1257" s="53" t="str">
        <f t="shared" si="134"/>
        <v/>
      </c>
      <c r="C1257" s="57"/>
      <c r="D1257" s="57"/>
      <c r="E1257" s="57"/>
      <c r="F1257" s="57"/>
      <c r="G1257" s="57"/>
      <c r="H1257" s="57"/>
      <c r="I1257" s="57"/>
      <c r="J1257" s="57"/>
      <c r="K1257" s="57"/>
      <c r="L1257" s="57"/>
      <c r="M1257" s="54"/>
      <c r="N1257" s="57"/>
      <c r="O1257" s="58"/>
      <c r="P1257" s="58"/>
      <c r="Q1257" s="58"/>
      <c r="R1257" s="58"/>
      <c r="S1257" s="54"/>
      <c r="T1257" s="57"/>
      <c r="U1257" s="57"/>
      <c r="V1257" s="57"/>
      <c r="W1257" s="57"/>
      <c r="X1257" s="147" t="str">
        <f>IF(COUNTBLANK(D1257)=1,"",IF('order-admin-units'!$I$1&lt;&gt;"y", "", IF(COUNTBLANK(K1257)=1, 'order-admin-units'!$B$1+1, VLOOKUP(K1257, ordercountry, 2))))</f>
        <v/>
      </c>
      <c r="Y1257" s="147" t="str">
        <f>IF(COUNTBLANK(D1257)=1,"",IF('order-admin-units'!$I$1&lt;&gt;"y", "", IF(COUNTBLANK(K1257:L1257)&gt;0, 'order-admin-units'!$B$2+1, VLOOKUP(K1257&amp;"@"&amp;L1257, orderadmin, 2))))</f>
        <v/>
      </c>
      <c r="Z1257" s="147" t="str">
        <f t="shared" si="137"/>
        <v/>
      </c>
      <c r="AA1257" s="147" t="str">
        <f t="shared" si="138"/>
        <v/>
      </c>
      <c r="AB1257" s="147" t="str">
        <f t="shared" si="139"/>
        <v/>
      </c>
      <c r="AC1257" s="147" t="str">
        <f t="shared" si="135"/>
        <v/>
      </c>
      <c r="AD1257" s="11" t="str">
        <f t="shared" si="140"/>
        <v/>
      </c>
      <c r="AE1257" s="11" t="str">
        <f t="array" ref="AE1257">IF(COUNTBLANK(D1257)=1,"",IF(OR($H$2="y",$H$2="m"),IF(AA1257=AA1256,IF(OR(AB1257=$AB$4:$AB1256)=FALSE,AE1256&amp;C1257,AE1256),"("&amp;C1257)&amp;IF(AA1257=AA1258,IF(OR(AB1258=$AB$4:$AB1257)=FALSE,", ",""),") "),""))</f>
        <v/>
      </c>
      <c r="AF1257" s="11" t="str">
        <f t="array" ref="AF1257">IF((COUNTBLANK(D1257)=0)*OR($H$2="y",$H$2="m"),IFERROR(LEFT(C1257, FIND(" ",C1257)-1), C1257),"")</f>
        <v/>
      </c>
      <c r="AG1257" s="11" t="str">
        <f t="array" ref="AG1257">IF(COUNTBLANK(D1257)=1,"",IF(OR($H$2="y",$H$2="m"),IF(AA1257=AA1256,IF(OR(AC1257=$AC$4:$AC1256)=FALSE,AG1256&amp;AF1257,AG1256),"("&amp;AF1257)&amp;IF(AA1257=AA1258,IF(OR(AC1258=$AC$4:$AC1257)=FALSE,", ",""),") "),""))</f>
        <v/>
      </c>
      <c r="AH1257" s="10" t="str">
        <f>IF((COUNTBLANK(D1257)=1),"",IF(D1257=D1256,AH1256,"")&amp;IF(B1256&lt;&gt;B1257,((IF(COUNTBLANK(E1257)=1,$D$3&amp;"Non-type material: "&amp;$D$3,$D$3&amp;INDEX('type-categories'!$A$2:$B$100,MATCH(E1257,'type-categories'!$A$2:$A$100,0),2)&amp;$D$3))),"")&amp;(IF(K1257&lt;&gt;K1256,$C$2&amp;UPPER(K1257)&amp;$C$2&amp;$K$3&amp;" ",(IF(B1257&lt;&gt;B1256,$C$2&amp;UPPER(K1257)&amp;$C$2&amp;$K$3&amp;" ",""))))&amp;IF((AA1257&lt;&gt;AA1258)*($H$2="y"),AD1257&amp;AE1257,IF((AA1257&lt;&gt;AA1258)*($H$2="m"),AD1257&amp;AG1257,IF(($H$2&lt;&gt;"m")*($H$2&lt;&gt;"Y"),(IF(F1257=0,"",F1257&amp;" "&amp;$F$4&amp;" "))&amp;(IF(G1257=0,"",G1257&amp;" "&amp;$G$4&amp;" "))&amp;(IF(H1257=0,"",H1257&amp;" "&amp;H$4&amp;" "))&amp;(IF(I1257=0,"",I1257&amp;" "&amp;$I$4&amp;" "))&amp;(IF(J1257=0,"",J1257&amp;" "&amp;$J$4&amp;" ")),"")))&amp;"; "&amp;IF((B1257=B1256)*(AA1257=AA1256), "same collecting data; ", IF((B1257=B1256)*(Z1256=Z1257),"same locality; ",(IF(COUNTBLANK(L1257)=1,"",$D$2&amp;L1257&amp;$L$3&amp;" "&amp;$D$2))&amp;(IF(COUNTBLANK(M1257)=1,"",$E$2&amp;M1257&amp;$E$2&amp;", "))&amp;(IF(COUNTBLANK(N1257)=1,"",N1257&amp;"; "))&amp;(IF(COUNTBLANK(O1257)=1,"",O1257&amp;"; ")))&amp;(IF(COUNTBLANK(P1257)=1,"",P1257&amp;"; "))&amp;(IF(COUNTBLANK(Q1257)=1,"",Q1257&amp;"; "))&amp;(IF(COUNTBLANK(R1257)=1,"",R1257&amp;"m, "))&amp;IF((COUNTBLANK(S1257)=0)*(S1257&lt;&gt;S1256), S1257&amp;"; ","")&amp;(IF(COUNTBLANK(U1257)=1,"",U1257&amp;"; "))&amp;(IF(COUNTBLANK(T1257)=1,"",IF(COUNTBLANK(F$2)=1,T1257&amp;"; ",T1257&amp;" "&amp;F$2&amp;"; "))))&amp;(IF(COUNTBLANK(V1257)=1,"",V1257&amp;"; "))&amp;IF((COUNTBLANK(C1257)=1),"",C1257)&amp;IF((B1257=B1258)*(K1257=K1258)*(L1257=L1258)*(M1257=M1258),IF(($H$2&lt;&gt;"m")*($H$2&lt;&gt;"Y"), " • ", IF((ISNUMBER(FIND(")",AE1257))), " • ", "")),IF((B1257=B1258)*(K1257=K1258)," • ",". ")))</f>
        <v/>
      </c>
      <c r="AI1257" s="1"/>
    </row>
    <row r="1258" spans="1:35" x14ac:dyDescent="0.25">
      <c r="A1258" s="3" t="str">
        <f t="shared" si="136"/>
        <v/>
      </c>
      <c r="B1258" s="53" t="str">
        <f t="shared" si="134"/>
        <v/>
      </c>
      <c r="C1258" s="57"/>
      <c r="D1258" s="57"/>
      <c r="E1258" s="57"/>
      <c r="F1258" s="57"/>
      <c r="G1258" s="57"/>
      <c r="H1258" s="57"/>
      <c r="I1258" s="57"/>
      <c r="J1258" s="57"/>
      <c r="K1258" s="57"/>
      <c r="L1258" s="57"/>
      <c r="M1258" s="54"/>
      <c r="N1258" s="57"/>
      <c r="O1258" s="58"/>
      <c r="P1258" s="58"/>
      <c r="Q1258" s="58"/>
      <c r="R1258" s="58"/>
      <c r="S1258" s="54"/>
      <c r="T1258" s="57"/>
      <c r="U1258" s="57"/>
      <c r="V1258" s="57"/>
      <c r="W1258" s="57"/>
      <c r="X1258" s="147" t="str">
        <f>IF(COUNTBLANK(D1258)=1,"",IF('order-admin-units'!$I$1&lt;&gt;"y", "", IF(COUNTBLANK(K1258)=1, 'order-admin-units'!$B$1+1, VLOOKUP(K1258, ordercountry, 2))))</f>
        <v/>
      </c>
      <c r="Y1258" s="147" t="str">
        <f>IF(COUNTBLANK(D1258)=1,"",IF('order-admin-units'!$I$1&lt;&gt;"y", "", IF(COUNTBLANK(K1258:L1258)&gt;0, 'order-admin-units'!$B$2+1, VLOOKUP(K1258&amp;"@"&amp;L1258, orderadmin, 2))))</f>
        <v/>
      </c>
      <c r="Z1258" s="147" t="str">
        <f t="shared" si="137"/>
        <v/>
      </c>
      <c r="AA1258" s="147" t="str">
        <f t="shared" si="138"/>
        <v/>
      </c>
      <c r="AB1258" s="147" t="str">
        <f t="shared" si="139"/>
        <v/>
      </c>
      <c r="AC1258" s="147" t="str">
        <f t="shared" si="135"/>
        <v/>
      </c>
      <c r="AD1258" s="11" t="str">
        <f t="shared" si="140"/>
        <v/>
      </c>
      <c r="AE1258" s="11" t="str">
        <f t="array" ref="AE1258">IF(COUNTBLANK(D1258)=1,"",IF(OR($H$2="y",$H$2="m"),IF(AA1258=AA1257,IF(OR(AB1258=$AB$4:$AB1257)=FALSE,AE1257&amp;C1258,AE1257),"("&amp;C1258)&amp;IF(AA1258=AA1259,IF(OR(AB1259=$AB$4:$AB1258)=FALSE,", ",""),") "),""))</f>
        <v/>
      </c>
      <c r="AF1258" s="11" t="str">
        <f t="array" ref="AF1258">IF((COUNTBLANK(D1258)=0)*OR($H$2="y",$H$2="m"),IFERROR(LEFT(C1258, FIND(" ",C1258)-1), C1258),"")</f>
        <v/>
      </c>
      <c r="AG1258" s="11" t="str">
        <f t="array" ref="AG1258">IF(COUNTBLANK(D1258)=1,"",IF(OR($H$2="y",$H$2="m"),IF(AA1258=AA1257,IF(OR(AC1258=$AC$4:$AC1257)=FALSE,AG1257&amp;AF1258,AG1257),"("&amp;AF1258)&amp;IF(AA1258=AA1259,IF(OR(AC1259=$AC$4:$AC1258)=FALSE,", ",""),") "),""))</f>
        <v/>
      </c>
      <c r="AH1258" s="10" t="str">
        <f>IF((COUNTBLANK(D1258)=1),"",IF(D1258=D1257,AH1257,"")&amp;IF(B1257&lt;&gt;B1258,((IF(COUNTBLANK(E1258)=1,$D$3&amp;"Non-type material: "&amp;$D$3,$D$3&amp;INDEX('type-categories'!$A$2:$B$100,MATCH(E1258,'type-categories'!$A$2:$A$100,0),2)&amp;$D$3))),"")&amp;(IF(K1258&lt;&gt;K1257,$C$2&amp;UPPER(K1258)&amp;$C$2&amp;$K$3&amp;" ",(IF(B1258&lt;&gt;B1257,$C$2&amp;UPPER(K1258)&amp;$C$2&amp;$K$3&amp;" ",""))))&amp;IF((AA1258&lt;&gt;AA1259)*($H$2="y"),AD1258&amp;AE1258,IF((AA1258&lt;&gt;AA1259)*($H$2="m"),AD1258&amp;AG1258,IF(($H$2&lt;&gt;"m")*($H$2&lt;&gt;"Y"),(IF(F1258=0,"",F1258&amp;" "&amp;$F$4&amp;" "))&amp;(IF(G1258=0,"",G1258&amp;" "&amp;$G$4&amp;" "))&amp;(IF(H1258=0,"",H1258&amp;" "&amp;H$4&amp;" "))&amp;(IF(I1258=0,"",I1258&amp;" "&amp;$I$4&amp;" "))&amp;(IF(J1258=0,"",J1258&amp;" "&amp;$J$4&amp;" ")),"")))&amp;"; "&amp;IF((B1258=B1257)*(AA1258=AA1257), "same collecting data; ", IF((B1258=B1257)*(Z1257=Z1258),"same locality; ",(IF(COUNTBLANK(L1258)=1,"",$D$2&amp;L1258&amp;$L$3&amp;" "&amp;$D$2))&amp;(IF(COUNTBLANK(M1258)=1,"",$E$2&amp;M1258&amp;$E$2&amp;", "))&amp;(IF(COUNTBLANK(N1258)=1,"",N1258&amp;"; "))&amp;(IF(COUNTBLANK(O1258)=1,"",O1258&amp;"; ")))&amp;(IF(COUNTBLANK(P1258)=1,"",P1258&amp;"; "))&amp;(IF(COUNTBLANK(Q1258)=1,"",Q1258&amp;"; "))&amp;(IF(COUNTBLANK(R1258)=1,"",R1258&amp;"m, "))&amp;IF((COUNTBLANK(S1258)=0)*(S1258&lt;&gt;S1257), S1258&amp;"; ","")&amp;(IF(COUNTBLANK(U1258)=1,"",U1258&amp;"; "))&amp;(IF(COUNTBLANK(T1258)=1,"",IF(COUNTBLANK(F$2)=1,T1258&amp;"; ",T1258&amp;" "&amp;F$2&amp;"; "))))&amp;(IF(COUNTBLANK(V1258)=1,"",V1258&amp;"; "))&amp;IF((COUNTBLANK(C1258)=1),"",C1258)&amp;IF((B1258=B1259)*(K1258=K1259)*(L1258=L1259)*(M1258=M1259),IF(($H$2&lt;&gt;"m")*($H$2&lt;&gt;"Y"), " • ", IF((ISNUMBER(FIND(")",AE1258))), " • ", "")),IF((B1258=B1259)*(K1258=K1259)," • ",". ")))</f>
        <v/>
      </c>
      <c r="AI1258" s="1"/>
    </row>
    <row r="1259" spans="1:35" x14ac:dyDescent="0.25">
      <c r="A1259" s="3" t="str">
        <f t="shared" si="136"/>
        <v/>
      </c>
      <c r="B1259" s="53" t="str">
        <f t="shared" si="134"/>
        <v/>
      </c>
      <c r="C1259" s="57"/>
      <c r="D1259" s="57"/>
      <c r="E1259" s="57"/>
      <c r="F1259" s="57"/>
      <c r="G1259" s="57"/>
      <c r="H1259" s="57"/>
      <c r="I1259" s="57"/>
      <c r="J1259" s="57"/>
      <c r="K1259" s="57"/>
      <c r="L1259" s="57"/>
      <c r="M1259" s="54"/>
      <c r="N1259" s="57"/>
      <c r="O1259" s="58"/>
      <c r="P1259" s="58"/>
      <c r="Q1259" s="58"/>
      <c r="R1259" s="58"/>
      <c r="S1259" s="54"/>
      <c r="T1259" s="57"/>
      <c r="U1259" s="57"/>
      <c r="V1259" s="57"/>
      <c r="W1259" s="57"/>
      <c r="X1259" s="147" t="str">
        <f>IF(COUNTBLANK(D1259)=1,"",IF('order-admin-units'!$I$1&lt;&gt;"y", "", IF(COUNTBLANK(K1259)=1, 'order-admin-units'!$B$1+1, VLOOKUP(K1259, ordercountry, 2))))</f>
        <v/>
      </c>
      <c r="Y1259" s="147" t="str">
        <f>IF(COUNTBLANK(D1259)=1,"",IF('order-admin-units'!$I$1&lt;&gt;"y", "", IF(COUNTBLANK(K1259:L1259)&gt;0, 'order-admin-units'!$B$2+1, VLOOKUP(K1259&amp;"@"&amp;L1259, orderadmin, 2))))</f>
        <v/>
      </c>
      <c r="Z1259" s="147" t="str">
        <f t="shared" si="137"/>
        <v/>
      </c>
      <c r="AA1259" s="147" t="str">
        <f t="shared" si="138"/>
        <v/>
      </c>
      <c r="AB1259" s="147" t="str">
        <f t="shared" si="139"/>
        <v/>
      </c>
      <c r="AC1259" s="147" t="str">
        <f t="shared" si="135"/>
        <v/>
      </c>
      <c r="AD1259" s="11" t="str">
        <f t="shared" si="140"/>
        <v/>
      </c>
      <c r="AE1259" s="11" t="str">
        <f t="array" ref="AE1259">IF(COUNTBLANK(D1259)=1,"",IF(OR($H$2="y",$H$2="m"),IF(AA1259=AA1258,IF(OR(AB1259=$AB$4:$AB1258)=FALSE,AE1258&amp;C1259,AE1258),"("&amp;C1259)&amp;IF(AA1259=AA1260,IF(OR(AB1260=$AB$4:$AB1259)=FALSE,", ",""),") "),""))</f>
        <v/>
      </c>
      <c r="AF1259" s="11" t="str">
        <f t="array" ref="AF1259">IF((COUNTBLANK(D1259)=0)*OR($H$2="y",$H$2="m"),IFERROR(LEFT(C1259, FIND(" ",C1259)-1), C1259),"")</f>
        <v/>
      </c>
      <c r="AG1259" s="11" t="str">
        <f t="array" ref="AG1259">IF(COUNTBLANK(D1259)=1,"",IF(OR($H$2="y",$H$2="m"),IF(AA1259=AA1258,IF(OR(AC1259=$AC$4:$AC1258)=FALSE,AG1258&amp;AF1259,AG1258),"("&amp;AF1259)&amp;IF(AA1259=AA1260,IF(OR(AC1260=$AC$4:$AC1259)=FALSE,", ",""),") "),""))</f>
        <v/>
      </c>
      <c r="AH1259" s="10" t="str">
        <f>IF((COUNTBLANK(D1259)=1),"",IF(D1259=D1258,AH1258,"")&amp;IF(B1258&lt;&gt;B1259,((IF(COUNTBLANK(E1259)=1,$D$3&amp;"Non-type material: "&amp;$D$3,$D$3&amp;INDEX('type-categories'!$A$2:$B$100,MATCH(E1259,'type-categories'!$A$2:$A$100,0),2)&amp;$D$3))),"")&amp;(IF(K1259&lt;&gt;K1258,$C$2&amp;UPPER(K1259)&amp;$C$2&amp;$K$3&amp;" ",(IF(B1259&lt;&gt;B1258,$C$2&amp;UPPER(K1259)&amp;$C$2&amp;$K$3&amp;" ",""))))&amp;IF((AA1259&lt;&gt;AA1260)*($H$2="y"),AD1259&amp;AE1259,IF((AA1259&lt;&gt;AA1260)*($H$2="m"),AD1259&amp;AG1259,IF(($H$2&lt;&gt;"m")*($H$2&lt;&gt;"Y"),(IF(F1259=0,"",F1259&amp;" "&amp;$F$4&amp;" "))&amp;(IF(G1259=0,"",G1259&amp;" "&amp;$G$4&amp;" "))&amp;(IF(H1259=0,"",H1259&amp;" "&amp;H$4&amp;" "))&amp;(IF(I1259=0,"",I1259&amp;" "&amp;$I$4&amp;" "))&amp;(IF(J1259=0,"",J1259&amp;" "&amp;$J$4&amp;" ")),"")))&amp;"; "&amp;IF((B1259=B1258)*(AA1259=AA1258), "same collecting data; ", IF((B1259=B1258)*(Z1258=Z1259),"same locality; ",(IF(COUNTBLANK(L1259)=1,"",$D$2&amp;L1259&amp;$L$3&amp;" "&amp;$D$2))&amp;(IF(COUNTBLANK(M1259)=1,"",$E$2&amp;M1259&amp;$E$2&amp;", "))&amp;(IF(COUNTBLANK(N1259)=1,"",N1259&amp;"; "))&amp;(IF(COUNTBLANK(O1259)=1,"",O1259&amp;"; ")))&amp;(IF(COUNTBLANK(P1259)=1,"",P1259&amp;"; "))&amp;(IF(COUNTBLANK(Q1259)=1,"",Q1259&amp;"; "))&amp;(IF(COUNTBLANK(R1259)=1,"",R1259&amp;"m, "))&amp;IF((COUNTBLANK(S1259)=0)*(S1259&lt;&gt;S1258), S1259&amp;"; ","")&amp;(IF(COUNTBLANK(U1259)=1,"",U1259&amp;"; "))&amp;(IF(COUNTBLANK(T1259)=1,"",IF(COUNTBLANK(F$2)=1,T1259&amp;"; ",T1259&amp;" "&amp;F$2&amp;"; "))))&amp;(IF(COUNTBLANK(V1259)=1,"",V1259&amp;"; "))&amp;IF((COUNTBLANK(C1259)=1),"",C1259)&amp;IF((B1259=B1260)*(K1259=K1260)*(L1259=L1260)*(M1259=M1260),IF(($H$2&lt;&gt;"m")*($H$2&lt;&gt;"Y"), " • ", IF((ISNUMBER(FIND(")",AE1259))), " • ", "")),IF((B1259=B1260)*(K1259=K1260)," • ",". ")))</f>
        <v/>
      </c>
      <c r="AI1259" s="1"/>
    </row>
    <row r="1260" spans="1:35" x14ac:dyDescent="0.25">
      <c r="A1260" s="3" t="str">
        <f t="shared" si="136"/>
        <v/>
      </c>
      <c r="B1260" s="53" t="str">
        <f t="shared" si="134"/>
        <v/>
      </c>
      <c r="C1260" s="57"/>
      <c r="D1260" s="57"/>
      <c r="E1260" s="57"/>
      <c r="F1260" s="57"/>
      <c r="G1260" s="57"/>
      <c r="H1260" s="57"/>
      <c r="I1260" s="57"/>
      <c r="J1260" s="57"/>
      <c r="K1260" s="57"/>
      <c r="L1260" s="57"/>
      <c r="M1260" s="54"/>
      <c r="N1260" s="57"/>
      <c r="O1260" s="58"/>
      <c r="P1260" s="58"/>
      <c r="Q1260" s="58"/>
      <c r="R1260" s="58"/>
      <c r="S1260" s="54"/>
      <c r="T1260" s="57"/>
      <c r="U1260" s="57"/>
      <c r="V1260" s="57"/>
      <c r="W1260" s="57"/>
      <c r="X1260" s="147" t="str">
        <f>IF(COUNTBLANK(D1260)=1,"",IF('order-admin-units'!$I$1&lt;&gt;"y", "", IF(COUNTBLANK(K1260)=1, 'order-admin-units'!$B$1+1, VLOOKUP(K1260, ordercountry, 2))))</f>
        <v/>
      </c>
      <c r="Y1260" s="147" t="str">
        <f>IF(COUNTBLANK(D1260)=1,"",IF('order-admin-units'!$I$1&lt;&gt;"y", "", IF(COUNTBLANK(K1260:L1260)&gt;0, 'order-admin-units'!$B$2+1, VLOOKUP(K1260&amp;"@"&amp;L1260, orderadmin, 2))))</f>
        <v/>
      </c>
      <c r="Z1260" s="147" t="str">
        <f t="shared" si="137"/>
        <v/>
      </c>
      <c r="AA1260" s="147" t="str">
        <f t="shared" si="138"/>
        <v/>
      </c>
      <c r="AB1260" s="147" t="str">
        <f t="shared" si="139"/>
        <v/>
      </c>
      <c r="AC1260" s="147" t="str">
        <f t="shared" si="135"/>
        <v/>
      </c>
      <c r="AD1260" s="11" t="str">
        <f t="shared" si="140"/>
        <v/>
      </c>
      <c r="AE1260" s="11" t="str">
        <f t="array" ref="AE1260">IF(COUNTBLANK(D1260)=1,"",IF(OR($H$2="y",$H$2="m"),IF(AA1260=AA1259,IF(OR(AB1260=$AB$4:$AB1259)=FALSE,AE1259&amp;C1260,AE1259),"("&amp;C1260)&amp;IF(AA1260=AA1261,IF(OR(AB1261=$AB$4:$AB1260)=FALSE,", ",""),") "),""))</f>
        <v/>
      </c>
      <c r="AF1260" s="11" t="str">
        <f t="array" ref="AF1260">IF((COUNTBLANK(D1260)=0)*OR($H$2="y",$H$2="m"),IFERROR(LEFT(C1260, FIND(" ",C1260)-1), C1260),"")</f>
        <v/>
      </c>
      <c r="AG1260" s="11" t="str">
        <f t="array" ref="AG1260">IF(COUNTBLANK(D1260)=1,"",IF(OR($H$2="y",$H$2="m"),IF(AA1260=AA1259,IF(OR(AC1260=$AC$4:$AC1259)=FALSE,AG1259&amp;AF1260,AG1259),"("&amp;AF1260)&amp;IF(AA1260=AA1261,IF(OR(AC1261=$AC$4:$AC1260)=FALSE,", ",""),") "),""))</f>
        <v/>
      </c>
      <c r="AH1260" s="10" t="str">
        <f>IF((COUNTBLANK(D1260)=1),"",IF(D1260=D1259,AH1259,"")&amp;IF(B1259&lt;&gt;B1260,((IF(COUNTBLANK(E1260)=1,$D$3&amp;"Non-type material: "&amp;$D$3,$D$3&amp;INDEX('type-categories'!$A$2:$B$100,MATCH(E1260,'type-categories'!$A$2:$A$100,0),2)&amp;$D$3))),"")&amp;(IF(K1260&lt;&gt;K1259,$C$2&amp;UPPER(K1260)&amp;$C$2&amp;$K$3&amp;" ",(IF(B1260&lt;&gt;B1259,$C$2&amp;UPPER(K1260)&amp;$C$2&amp;$K$3&amp;" ",""))))&amp;IF((AA1260&lt;&gt;AA1261)*($H$2="y"),AD1260&amp;AE1260,IF((AA1260&lt;&gt;AA1261)*($H$2="m"),AD1260&amp;AG1260,IF(($H$2&lt;&gt;"m")*($H$2&lt;&gt;"Y"),(IF(F1260=0,"",F1260&amp;" "&amp;$F$4&amp;" "))&amp;(IF(G1260=0,"",G1260&amp;" "&amp;$G$4&amp;" "))&amp;(IF(H1260=0,"",H1260&amp;" "&amp;H$4&amp;" "))&amp;(IF(I1260=0,"",I1260&amp;" "&amp;$I$4&amp;" "))&amp;(IF(J1260=0,"",J1260&amp;" "&amp;$J$4&amp;" ")),"")))&amp;"; "&amp;IF((B1260=B1259)*(AA1260=AA1259), "same collecting data; ", IF((B1260=B1259)*(Z1259=Z1260),"same locality; ",(IF(COUNTBLANK(L1260)=1,"",$D$2&amp;L1260&amp;$L$3&amp;" "&amp;$D$2))&amp;(IF(COUNTBLANK(M1260)=1,"",$E$2&amp;M1260&amp;$E$2&amp;", "))&amp;(IF(COUNTBLANK(N1260)=1,"",N1260&amp;"; "))&amp;(IF(COUNTBLANK(O1260)=1,"",O1260&amp;"; ")))&amp;(IF(COUNTBLANK(P1260)=1,"",P1260&amp;"; "))&amp;(IF(COUNTBLANK(Q1260)=1,"",Q1260&amp;"; "))&amp;(IF(COUNTBLANK(R1260)=1,"",R1260&amp;"m, "))&amp;IF((COUNTBLANK(S1260)=0)*(S1260&lt;&gt;S1259), S1260&amp;"; ","")&amp;(IF(COUNTBLANK(U1260)=1,"",U1260&amp;"; "))&amp;(IF(COUNTBLANK(T1260)=1,"",IF(COUNTBLANK(F$2)=1,T1260&amp;"; ",T1260&amp;" "&amp;F$2&amp;"; "))))&amp;(IF(COUNTBLANK(V1260)=1,"",V1260&amp;"; "))&amp;IF((COUNTBLANK(C1260)=1),"",C1260)&amp;IF((B1260=B1261)*(K1260=K1261)*(L1260=L1261)*(M1260=M1261),IF(($H$2&lt;&gt;"m")*($H$2&lt;&gt;"Y"), " • ", IF((ISNUMBER(FIND(")",AE1260))), " • ", "")),IF((B1260=B1261)*(K1260=K1261)," • ",". ")))</f>
        <v/>
      </c>
      <c r="AI1260" s="1"/>
    </row>
    <row r="1261" spans="1:35" x14ac:dyDescent="0.25">
      <c r="A1261" s="3" t="str">
        <f t="shared" si="136"/>
        <v/>
      </c>
      <c r="B1261" s="53" t="str">
        <f t="shared" si="134"/>
        <v/>
      </c>
      <c r="C1261" s="57"/>
      <c r="D1261" s="57"/>
      <c r="E1261" s="57"/>
      <c r="F1261" s="57"/>
      <c r="G1261" s="57"/>
      <c r="H1261" s="57"/>
      <c r="I1261" s="57"/>
      <c r="J1261" s="57"/>
      <c r="K1261" s="57"/>
      <c r="L1261" s="57"/>
      <c r="M1261" s="54"/>
      <c r="N1261" s="57"/>
      <c r="O1261" s="58"/>
      <c r="P1261" s="58"/>
      <c r="Q1261" s="58"/>
      <c r="R1261" s="58"/>
      <c r="S1261" s="54"/>
      <c r="T1261" s="57"/>
      <c r="U1261" s="57"/>
      <c r="V1261" s="57"/>
      <c r="W1261" s="57"/>
      <c r="X1261" s="147" t="str">
        <f>IF(COUNTBLANK(D1261)=1,"",IF('order-admin-units'!$I$1&lt;&gt;"y", "", IF(COUNTBLANK(K1261)=1, 'order-admin-units'!$B$1+1, VLOOKUP(K1261, ordercountry, 2))))</f>
        <v/>
      </c>
      <c r="Y1261" s="147" t="str">
        <f>IF(COUNTBLANK(D1261)=1,"",IF('order-admin-units'!$I$1&lt;&gt;"y", "", IF(COUNTBLANK(K1261:L1261)&gt;0, 'order-admin-units'!$B$2+1, VLOOKUP(K1261&amp;"@"&amp;L1261, orderadmin, 2))))</f>
        <v/>
      </c>
      <c r="Z1261" s="147" t="str">
        <f t="shared" si="137"/>
        <v/>
      </c>
      <c r="AA1261" s="147" t="str">
        <f t="shared" si="138"/>
        <v/>
      </c>
      <c r="AB1261" s="147" t="str">
        <f t="shared" si="139"/>
        <v/>
      </c>
      <c r="AC1261" s="147" t="str">
        <f t="shared" si="135"/>
        <v/>
      </c>
      <c r="AD1261" s="11" t="str">
        <f t="shared" si="140"/>
        <v/>
      </c>
      <c r="AE1261" s="11" t="str">
        <f t="array" ref="AE1261">IF(COUNTBLANK(D1261)=1,"",IF(OR($H$2="y",$H$2="m"),IF(AA1261=AA1260,IF(OR(AB1261=$AB$4:$AB1260)=FALSE,AE1260&amp;C1261,AE1260),"("&amp;C1261)&amp;IF(AA1261=AA1262,IF(OR(AB1262=$AB$4:$AB1261)=FALSE,", ",""),") "),""))</f>
        <v/>
      </c>
      <c r="AF1261" s="11" t="str">
        <f t="array" ref="AF1261">IF((COUNTBLANK(D1261)=0)*OR($H$2="y",$H$2="m"),IFERROR(LEFT(C1261, FIND(" ",C1261)-1), C1261),"")</f>
        <v/>
      </c>
      <c r="AG1261" s="11" t="str">
        <f t="array" ref="AG1261">IF(COUNTBLANK(D1261)=1,"",IF(OR($H$2="y",$H$2="m"),IF(AA1261=AA1260,IF(OR(AC1261=$AC$4:$AC1260)=FALSE,AG1260&amp;AF1261,AG1260),"("&amp;AF1261)&amp;IF(AA1261=AA1262,IF(OR(AC1262=$AC$4:$AC1261)=FALSE,", ",""),") "),""))</f>
        <v/>
      </c>
      <c r="AH1261" s="10" t="str">
        <f>IF((COUNTBLANK(D1261)=1),"",IF(D1261=D1260,AH1260,"")&amp;IF(B1260&lt;&gt;B1261,((IF(COUNTBLANK(E1261)=1,$D$3&amp;"Non-type material: "&amp;$D$3,$D$3&amp;INDEX('type-categories'!$A$2:$B$100,MATCH(E1261,'type-categories'!$A$2:$A$100,0),2)&amp;$D$3))),"")&amp;(IF(K1261&lt;&gt;K1260,$C$2&amp;UPPER(K1261)&amp;$C$2&amp;$K$3&amp;" ",(IF(B1261&lt;&gt;B1260,$C$2&amp;UPPER(K1261)&amp;$C$2&amp;$K$3&amp;" ",""))))&amp;IF((AA1261&lt;&gt;AA1262)*($H$2="y"),AD1261&amp;AE1261,IF((AA1261&lt;&gt;AA1262)*($H$2="m"),AD1261&amp;AG1261,IF(($H$2&lt;&gt;"m")*($H$2&lt;&gt;"Y"),(IF(F1261=0,"",F1261&amp;" "&amp;$F$4&amp;" "))&amp;(IF(G1261=0,"",G1261&amp;" "&amp;$G$4&amp;" "))&amp;(IF(H1261=0,"",H1261&amp;" "&amp;H$4&amp;" "))&amp;(IF(I1261=0,"",I1261&amp;" "&amp;$I$4&amp;" "))&amp;(IF(J1261=0,"",J1261&amp;" "&amp;$J$4&amp;" ")),"")))&amp;"; "&amp;IF((B1261=B1260)*(AA1261=AA1260), "same collecting data; ", IF((B1261=B1260)*(Z1260=Z1261),"same locality; ",(IF(COUNTBLANK(L1261)=1,"",$D$2&amp;L1261&amp;$L$3&amp;" "&amp;$D$2))&amp;(IF(COUNTBLANK(M1261)=1,"",$E$2&amp;M1261&amp;$E$2&amp;", "))&amp;(IF(COUNTBLANK(N1261)=1,"",N1261&amp;"; "))&amp;(IF(COUNTBLANK(O1261)=1,"",O1261&amp;"; ")))&amp;(IF(COUNTBLANK(P1261)=1,"",P1261&amp;"; "))&amp;(IF(COUNTBLANK(Q1261)=1,"",Q1261&amp;"; "))&amp;(IF(COUNTBLANK(R1261)=1,"",R1261&amp;"m, "))&amp;IF((COUNTBLANK(S1261)=0)*(S1261&lt;&gt;S1260), S1261&amp;"; ","")&amp;(IF(COUNTBLANK(U1261)=1,"",U1261&amp;"; "))&amp;(IF(COUNTBLANK(T1261)=1,"",IF(COUNTBLANK(F$2)=1,T1261&amp;"; ",T1261&amp;" "&amp;F$2&amp;"; "))))&amp;(IF(COUNTBLANK(V1261)=1,"",V1261&amp;"; "))&amp;IF((COUNTBLANK(C1261)=1),"",C1261)&amp;IF((B1261=B1262)*(K1261=K1262)*(L1261=L1262)*(M1261=M1262),IF(($H$2&lt;&gt;"m")*($H$2&lt;&gt;"Y"), " • ", IF((ISNUMBER(FIND(")",AE1261))), " • ", "")),IF((B1261=B1262)*(K1261=K1262)," • ",". ")))</f>
        <v/>
      </c>
      <c r="AI1261" s="1"/>
    </row>
    <row r="1262" spans="1:35" x14ac:dyDescent="0.25">
      <c r="A1262" s="3" t="str">
        <f t="shared" si="136"/>
        <v/>
      </c>
      <c r="B1262" s="53" t="str">
        <f t="shared" si="134"/>
        <v/>
      </c>
      <c r="C1262" s="57"/>
      <c r="D1262" s="57"/>
      <c r="E1262" s="57"/>
      <c r="F1262" s="57"/>
      <c r="G1262" s="57"/>
      <c r="H1262" s="57"/>
      <c r="I1262" s="57"/>
      <c r="J1262" s="57"/>
      <c r="K1262" s="57"/>
      <c r="L1262" s="57"/>
      <c r="M1262" s="54"/>
      <c r="N1262" s="57"/>
      <c r="O1262" s="58"/>
      <c r="P1262" s="58"/>
      <c r="Q1262" s="58"/>
      <c r="R1262" s="58"/>
      <c r="S1262" s="54"/>
      <c r="T1262" s="57"/>
      <c r="U1262" s="57"/>
      <c r="V1262" s="57"/>
      <c r="W1262" s="57"/>
      <c r="X1262" s="147" t="str">
        <f>IF(COUNTBLANK(D1262)=1,"",IF('order-admin-units'!$I$1&lt;&gt;"y", "", IF(COUNTBLANK(K1262)=1, 'order-admin-units'!$B$1+1, VLOOKUP(K1262, ordercountry, 2))))</f>
        <v/>
      </c>
      <c r="Y1262" s="147" t="str">
        <f>IF(COUNTBLANK(D1262)=1,"",IF('order-admin-units'!$I$1&lt;&gt;"y", "", IF(COUNTBLANK(K1262:L1262)&gt;0, 'order-admin-units'!$B$2+1, VLOOKUP(K1262&amp;"@"&amp;L1262, orderadmin, 2))))</f>
        <v/>
      </c>
      <c r="Z1262" s="147" t="str">
        <f t="shared" si="137"/>
        <v/>
      </c>
      <c r="AA1262" s="147" t="str">
        <f t="shared" si="138"/>
        <v/>
      </c>
      <c r="AB1262" s="147" t="str">
        <f t="shared" si="139"/>
        <v/>
      </c>
      <c r="AC1262" s="147" t="str">
        <f t="shared" si="135"/>
        <v/>
      </c>
      <c r="AD1262" s="11" t="str">
        <f t="shared" si="140"/>
        <v/>
      </c>
      <c r="AE1262" s="11" t="str">
        <f t="array" ref="AE1262">IF(COUNTBLANK(D1262)=1,"",IF(OR($H$2="y",$H$2="m"),IF(AA1262=AA1261,IF(OR(AB1262=$AB$4:$AB1261)=FALSE,AE1261&amp;C1262,AE1261),"("&amp;C1262)&amp;IF(AA1262=AA1263,IF(OR(AB1263=$AB$4:$AB1262)=FALSE,", ",""),") "),""))</f>
        <v/>
      </c>
      <c r="AF1262" s="11" t="str">
        <f t="array" ref="AF1262">IF((COUNTBLANK(D1262)=0)*OR($H$2="y",$H$2="m"),IFERROR(LEFT(C1262, FIND(" ",C1262)-1), C1262),"")</f>
        <v/>
      </c>
      <c r="AG1262" s="11" t="str">
        <f t="array" ref="AG1262">IF(COUNTBLANK(D1262)=1,"",IF(OR($H$2="y",$H$2="m"),IF(AA1262=AA1261,IF(OR(AC1262=$AC$4:$AC1261)=FALSE,AG1261&amp;AF1262,AG1261),"("&amp;AF1262)&amp;IF(AA1262=AA1263,IF(OR(AC1263=$AC$4:$AC1262)=FALSE,", ",""),") "),""))</f>
        <v/>
      </c>
      <c r="AH1262" s="10" t="str">
        <f>IF((COUNTBLANK(D1262)=1),"",IF(D1262=D1261,AH1261,"")&amp;IF(B1261&lt;&gt;B1262,((IF(COUNTBLANK(E1262)=1,$D$3&amp;"Non-type material: "&amp;$D$3,$D$3&amp;INDEX('type-categories'!$A$2:$B$100,MATCH(E1262,'type-categories'!$A$2:$A$100,0),2)&amp;$D$3))),"")&amp;(IF(K1262&lt;&gt;K1261,$C$2&amp;UPPER(K1262)&amp;$C$2&amp;$K$3&amp;" ",(IF(B1262&lt;&gt;B1261,$C$2&amp;UPPER(K1262)&amp;$C$2&amp;$K$3&amp;" ",""))))&amp;IF((AA1262&lt;&gt;AA1263)*($H$2="y"),AD1262&amp;AE1262,IF((AA1262&lt;&gt;AA1263)*($H$2="m"),AD1262&amp;AG1262,IF(($H$2&lt;&gt;"m")*($H$2&lt;&gt;"Y"),(IF(F1262=0,"",F1262&amp;" "&amp;$F$4&amp;" "))&amp;(IF(G1262=0,"",G1262&amp;" "&amp;$G$4&amp;" "))&amp;(IF(H1262=0,"",H1262&amp;" "&amp;H$4&amp;" "))&amp;(IF(I1262=0,"",I1262&amp;" "&amp;$I$4&amp;" "))&amp;(IF(J1262=0,"",J1262&amp;" "&amp;$J$4&amp;" ")),"")))&amp;"; "&amp;IF((B1262=B1261)*(AA1262=AA1261), "same collecting data; ", IF((B1262=B1261)*(Z1261=Z1262),"same locality; ",(IF(COUNTBLANK(L1262)=1,"",$D$2&amp;L1262&amp;$L$3&amp;" "&amp;$D$2))&amp;(IF(COUNTBLANK(M1262)=1,"",$E$2&amp;M1262&amp;$E$2&amp;", "))&amp;(IF(COUNTBLANK(N1262)=1,"",N1262&amp;"; "))&amp;(IF(COUNTBLANK(O1262)=1,"",O1262&amp;"; ")))&amp;(IF(COUNTBLANK(P1262)=1,"",P1262&amp;"; "))&amp;(IF(COUNTBLANK(Q1262)=1,"",Q1262&amp;"; "))&amp;(IF(COUNTBLANK(R1262)=1,"",R1262&amp;"m, "))&amp;IF((COUNTBLANK(S1262)=0)*(S1262&lt;&gt;S1261), S1262&amp;"; ","")&amp;(IF(COUNTBLANK(U1262)=1,"",U1262&amp;"; "))&amp;(IF(COUNTBLANK(T1262)=1,"",IF(COUNTBLANK(F$2)=1,T1262&amp;"; ",T1262&amp;" "&amp;F$2&amp;"; "))))&amp;(IF(COUNTBLANK(V1262)=1,"",V1262&amp;"; "))&amp;IF((COUNTBLANK(C1262)=1),"",C1262)&amp;IF((B1262=B1263)*(K1262=K1263)*(L1262=L1263)*(M1262=M1263),IF(($H$2&lt;&gt;"m")*($H$2&lt;&gt;"Y"), " • ", IF((ISNUMBER(FIND(")",AE1262))), " • ", "")),IF((B1262=B1263)*(K1262=K1263)," • ",". ")))</f>
        <v/>
      </c>
      <c r="AI1262" s="1"/>
    </row>
    <row r="1263" spans="1:35" x14ac:dyDescent="0.25">
      <c r="A1263" s="3" t="str">
        <f t="shared" si="136"/>
        <v/>
      </c>
      <c r="B1263" s="53" t="str">
        <f t="shared" si="134"/>
        <v/>
      </c>
      <c r="C1263" s="57"/>
      <c r="D1263" s="57"/>
      <c r="E1263" s="57"/>
      <c r="F1263" s="57"/>
      <c r="G1263" s="57"/>
      <c r="H1263" s="57"/>
      <c r="I1263" s="57"/>
      <c r="J1263" s="57"/>
      <c r="K1263" s="57"/>
      <c r="L1263" s="57"/>
      <c r="M1263" s="54"/>
      <c r="N1263" s="57"/>
      <c r="O1263" s="58"/>
      <c r="P1263" s="58"/>
      <c r="Q1263" s="58"/>
      <c r="R1263" s="58"/>
      <c r="S1263" s="54"/>
      <c r="T1263" s="57"/>
      <c r="U1263" s="57"/>
      <c r="V1263" s="57"/>
      <c r="W1263" s="57"/>
      <c r="X1263" s="147" t="str">
        <f>IF(COUNTBLANK(D1263)=1,"",IF('order-admin-units'!$I$1&lt;&gt;"y", "", IF(COUNTBLANK(K1263)=1, 'order-admin-units'!$B$1+1, VLOOKUP(K1263, ordercountry, 2))))</f>
        <v/>
      </c>
      <c r="Y1263" s="147" t="str">
        <f>IF(COUNTBLANK(D1263)=1,"",IF('order-admin-units'!$I$1&lt;&gt;"y", "", IF(COUNTBLANK(K1263:L1263)&gt;0, 'order-admin-units'!$B$2+1, VLOOKUP(K1263&amp;"@"&amp;L1263, orderadmin, 2))))</f>
        <v/>
      </c>
      <c r="Z1263" s="147" t="str">
        <f t="shared" si="137"/>
        <v/>
      </c>
      <c r="AA1263" s="147" t="str">
        <f t="shared" si="138"/>
        <v/>
      </c>
      <c r="AB1263" s="147" t="str">
        <f t="shared" si="139"/>
        <v/>
      </c>
      <c r="AC1263" s="147" t="str">
        <f t="shared" si="135"/>
        <v/>
      </c>
      <c r="AD1263" s="11" t="str">
        <f t="shared" si="140"/>
        <v/>
      </c>
      <c r="AE1263" s="11" t="str">
        <f t="array" ref="AE1263">IF(COUNTBLANK(D1263)=1,"",IF(OR($H$2="y",$H$2="m"),IF(AA1263=AA1262,IF(OR(AB1263=$AB$4:$AB1262)=FALSE,AE1262&amp;C1263,AE1262),"("&amp;C1263)&amp;IF(AA1263=AA1264,IF(OR(AB1264=$AB$4:$AB1263)=FALSE,", ",""),") "),""))</f>
        <v/>
      </c>
      <c r="AF1263" s="11" t="str">
        <f t="array" ref="AF1263">IF((COUNTBLANK(D1263)=0)*OR($H$2="y",$H$2="m"),IFERROR(LEFT(C1263, FIND(" ",C1263)-1), C1263),"")</f>
        <v/>
      </c>
      <c r="AG1263" s="11" t="str">
        <f t="array" ref="AG1263">IF(COUNTBLANK(D1263)=1,"",IF(OR($H$2="y",$H$2="m"),IF(AA1263=AA1262,IF(OR(AC1263=$AC$4:$AC1262)=FALSE,AG1262&amp;AF1263,AG1262),"("&amp;AF1263)&amp;IF(AA1263=AA1264,IF(OR(AC1264=$AC$4:$AC1263)=FALSE,", ",""),") "),""))</f>
        <v/>
      </c>
      <c r="AH1263" s="10" t="str">
        <f>IF((COUNTBLANK(D1263)=1),"",IF(D1263=D1262,AH1262,"")&amp;IF(B1262&lt;&gt;B1263,((IF(COUNTBLANK(E1263)=1,$D$3&amp;"Non-type material: "&amp;$D$3,$D$3&amp;INDEX('type-categories'!$A$2:$B$100,MATCH(E1263,'type-categories'!$A$2:$A$100,0),2)&amp;$D$3))),"")&amp;(IF(K1263&lt;&gt;K1262,$C$2&amp;UPPER(K1263)&amp;$C$2&amp;$K$3&amp;" ",(IF(B1263&lt;&gt;B1262,$C$2&amp;UPPER(K1263)&amp;$C$2&amp;$K$3&amp;" ",""))))&amp;IF((AA1263&lt;&gt;AA1264)*($H$2="y"),AD1263&amp;AE1263,IF((AA1263&lt;&gt;AA1264)*($H$2="m"),AD1263&amp;AG1263,IF(($H$2&lt;&gt;"m")*($H$2&lt;&gt;"Y"),(IF(F1263=0,"",F1263&amp;" "&amp;$F$4&amp;" "))&amp;(IF(G1263=0,"",G1263&amp;" "&amp;$G$4&amp;" "))&amp;(IF(H1263=0,"",H1263&amp;" "&amp;H$4&amp;" "))&amp;(IF(I1263=0,"",I1263&amp;" "&amp;$I$4&amp;" "))&amp;(IF(J1263=0,"",J1263&amp;" "&amp;$J$4&amp;" ")),"")))&amp;"; "&amp;IF((B1263=B1262)*(AA1263=AA1262), "same collecting data; ", IF((B1263=B1262)*(Z1262=Z1263),"same locality; ",(IF(COUNTBLANK(L1263)=1,"",$D$2&amp;L1263&amp;$L$3&amp;" "&amp;$D$2))&amp;(IF(COUNTBLANK(M1263)=1,"",$E$2&amp;M1263&amp;$E$2&amp;", "))&amp;(IF(COUNTBLANK(N1263)=1,"",N1263&amp;"; "))&amp;(IF(COUNTBLANK(O1263)=1,"",O1263&amp;"; ")))&amp;(IF(COUNTBLANK(P1263)=1,"",P1263&amp;"; "))&amp;(IF(COUNTBLANK(Q1263)=1,"",Q1263&amp;"; "))&amp;(IF(COUNTBLANK(R1263)=1,"",R1263&amp;"m, "))&amp;IF((COUNTBLANK(S1263)=0)*(S1263&lt;&gt;S1262), S1263&amp;"; ","")&amp;(IF(COUNTBLANK(U1263)=1,"",U1263&amp;"; "))&amp;(IF(COUNTBLANK(T1263)=1,"",IF(COUNTBLANK(F$2)=1,T1263&amp;"; ",T1263&amp;" "&amp;F$2&amp;"; "))))&amp;(IF(COUNTBLANK(V1263)=1,"",V1263&amp;"; "))&amp;IF((COUNTBLANK(C1263)=1),"",C1263)&amp;IF((B1263=B1264)*(K1263=K1264)*(L1263=L1264)*(M1263=M1264),IF(($H$2&lt;&gt;"m")*($H$2&lt;&gt;"Y"), " • ", IF((ISNUMBER(FIND(")",AE1263))), " • ", "")),IF((B1263=B1264)*(K1263=K1264)," • ",". ")))</f>
        <v/>
      </c>
      <c r="AI1263" s="1"/>
    </row>
    <row r="1264" spans="1:35" x14ac:dyDescent="0.25">
      <c r="A1264" s="3" t="str">
        <f t="shared" si="136"/>
        <v/>
      </c>
      <c r="B1264" s="53" t="str">
        <f t="shared" si="134"/>
        <v/>
      </c>
      <c r="C1264" s="57"/>
      <c r="D1264" s="57"/>
      <c r="E1264" s="57"/>
      <c r="F1264" s="57"/>
      <c r="G1264" s="57"/>
      <c r="H1264" s="57"/>
      <c r="I1264" s="57"/>
      <c r="J1264" s="57"/>
      <c r="K1264" s="57"/>
      <c r="L1264" s="57"/>
      <c r="M1264" s="54"/>
      <c r="N1264" s="57"/>
      <c r="O1264" s="58"/>
      <c r="P1264" s="58"/>
      <c r="Q1264" s="58"/>
      <c r="R1264" s="58"/>
      <c r="S1264" s="54"/>
      <c r="T1264" s="57"/>
      <c r="U1264" s="57"/>
      <c r="V1264" s="57"/>
      <c r="W1264" s="57"/>
      <c r="X1264" s="147" t="str">
        <f>IF(COUNTBLANK(D1264)=1,"",IF('order-admin-units'!$I$1&lt;&gt;"y", "", IF(COUNTBLANK(K1264)=1, 'order-admin-units'!$B$1+1, VLOOKUP(K1264, ordercountry, 2))))</f>
        <v/>
      </c>
      <c r="Y1264" s="147" t="str">
        <f>IF(COUNTBLANK(D1264)=1,"",IF('order-admin-units'!$I$1&lt;&gt;"y", "", IF(COUNTBLANK(K1264:L1264)&gt;0, 'order-admin-units'!$B$2+1, VLOOKUP(K1264&amp;"@"&amp;L1264, orderadmin, 2))))</f>
        <v/>
      </c>
      <c r="Z1264" s="147" t="str">
        <f t="shared" si="137"/>
        <v/>
      </c>
      <c r="AA1264" s="147" t="str">
        <f t="shared" si="138"/>
        <v/>
      </c>
      <c r="AB1264" s="147" t="str">
        <f t="shared" si="139"/>
        <v/>
      </c>
      <c r="AC1264" s="147" t="str">
        <f t="shared" si="135"/>
        <v/>
      </c>
      <c r="AD1264" s="11" t="str">
        <f t="shared" si="140"/>
        <v/>
      </c>
      <c r="AE1264" s="11" t="str">
        <f t="array" ref="AE1264">IF(COUNTBLANK(D1264)=1,"",IF(OR($H$2="y",$H$2="m"),IF(AA1264=AA1263,IF(OR(AB1264=$AB$4:$AB1263)=FALSE,AE1263&amp;C1264,AE1263),"("&amp;C1264)&amp;IF(AA1264=AA1265,IF(OR(AB1265=$AB$4:$AB1264)=FALSE,", ",""),") "),""))</f>
        <v/>
      </c>
      <c r="AF1264" s="11" t="str">
        <f t="array" ref="AF1264">IF((COUNTBLANK(D1264)=0)*OR($H$2="y",$H$2="m"),IFERROR(LEFT(C1264, FIND(" ",C1264)-1), C1264),"")</f>
        <v/>
      </c>
      <c r="AG1264" s="11" t="str">
        <f t="array" ref="AG1264">IF(COUNTBLANK(D1264)=1,"",IF(OR($H$2="y",$H$2="m"),IF(AA1264=AA1263,IF(OR(AC1264=$AC$4:$AC1263)=FALSE,AG1263&amp;AF1264,AG1263),"("&amp;AF1264)&amp;IF(AA1264=AA1265,IF(OR(AC1265=$AC$4:$AC1264)=FALSE,", ",""),") "),""))</f>
        <v/>
      </c>
      <c r="AH1264" s="10" t="str">
        <f>IF((COUNTBLANK(D1264)=1),"",IF(D1264=D1263,AH1263,"")&amp;IF(B1263&lt;&gt;B1264,((IF(COUNTBLANK(E1264)=1,$D$3&amp;"Non-type material: "&amp;$D$3,$D$3&amp;INDEX('type-categories'!$A$2:$B$100,MATCH(E1264,'type-categories'!$A$2:$A$100,0),2)&amp;$D$3))),"")&amp;(IF(K1264&lt;&gt;K1263,$C$2&amp;UPPER(K1264)&amp;$C$2&amp;$K$3&amp;" ",(IF(B1264&lt;&gt;B1263,$C$2&amp;UPPER(K1264)&amp;$C$2&amp;$K$3&amp;" ",""))))&amp;IF((AA1264&lt;&gt;AA1265)*($H$2="y"),AD1264&amp;AE1264,IF((AA1264&lt;&gt;AA1265)*($H$2="m"),AD1264&amp;AG1264,IF(($H$2&lt;&gt;"m")*($H$2&lt;&gt;"Y"),(IF(F1264=0,"",F1264&amp;" "&amp;$F$4&amp;" "))&amp;(IF(G1264=0,"",G1264&amp;" "&amp;$G$4&amp;" "))&amp;(IF(H1264=0,"",H1264&amp;" "&amp;H$4&amp;" "))&amp;(IF(I1264=0,"",I1264&amp;" "&amp;$I$4&amp;" "))&amp;(IF(J1264=0,"",J1264&amp;" "&amp;$J$4&amp;" ")),"")))&amp;"; "&amp;IF((B1264=B1263)*(AA1264=AA1263), "same collecting data; ", IF((B1264=B1263)*(Z1263=Z1264),"same locality; ",(IF(COUNTBLANK(L1264)=1,"",$D$2&amp;L1264&amp;$L$3&amp;" "&amp;$D$2))&amp;(IF(COUNTBLANK(M1264)=1,"",$E$2&amp;M1264&amp;$E$2&amp;", "))&amp;(IF(COUNTBLANK(N1264)=1,"",N1264&amp;"; "))&amp;(IF(COUNTBLANK(O1264)=1,"",O1264&amp;"; ")))&amp;(IF(COUNTBLANK(P1264)=1,"",P1264&amp;"; "))&amp;(IF(COUNTBLANK(Q1264)=1,"",Q1264&amp;"; "))&amp;(IF(COUNTBLANK(R1264)=1,"",R1264&amp;"m, "))&amp;IF((COUNTBLANK(S1264)=0)*(S1264&lt;&gt;S1263), S1264&amp;"; ","")&amp;(IF(COUNTBLANK(U1264)=1,"",U1264&amp;"; "))&amp;(IF(COUNTBLANK(T1264)=1,"",IF(COUNTBLANK(F$2)=1,T1264&amp;"; ",T1264&amp;" "&amp;F$2&amp;"; "))))&amp;(IF(COUNTBLANK(V1264)=1,"",V1264&amp;"; "))&amp;IF((COUNTBLANK(C1264)=1),"",C1264)&amp;IF((B1264=B1265)*(K1264=K1265)*(L1264=L1265)*(M1264=M1265),IF(($H$2&lt;&gt;"m")*($H$2&lt;&gt;"Y"), " • ", IF((ISNUMBER(FIND(")",AE1264))), " • ", "")),IF((B1264=B1265)*(K1264=K1265)," • ",". ")))</f>
        <v/>
      </c>
      <c r="AI1264" s="1"/>
    </row>
    <row r="1265" spans="1:35" x14ac:dyDescent="0.25">
      <c r="A1265" s="3" t="str">
        <f t="shared" si="136"/>
        <v/>
      </c>
      <c r="B1265" s="53" t="str">
        <f t="shared" si="134"/>
        <v/>
      </c>
      <c r="C1265" s="57"/>
      <c r="D1265" s="57"/>
      <c r="E1265" s="57"/>
      <c r="F1265" s="57"/>
      <c r="G1265" s="57"/>
      <c r="H1265" s="57"/>
      <c r="I1265" s="57"/>
      <c r="J1265" s="57"/>
      <c r="K1265" s="57"/>
      <c r="L1265" s="57"/>
      <c r="M1265" s="54"/>
      <c r="N1265" s="57"/>
      <c r="O1265" s="58"/>
      <c r="P1265" s="58"/>
      <c r="Q1265" s="58"/>
      <c r="R1265" s="58"/>
      <c r="S1265" s="54"/>
      <c r="T1265" s="57"/>
      <c r="U1265" s="57"/>
      <c r="V1265" s="57"/>
      <c r="W1265" s="57"/>
      <c r="X1265" s="147" t="str">
        <f>IF(COUNTBLANK(D1265)=1,"",IF('order-admin-units'!$I$1&lt;&gt;"y", "", IF(COUNTBLANK(K1265)=1, 'order-admin-units'!$B$1+1, VLOOKUP(K1265, ordercountry, 2))))</f>
        <v/>
      </c>
      <c r="Y1265" s="147" t="str">
        <f>IF(COUNTBLANK(D1265)=1,"",IF('order-admin-units'!$I$1&lt;&gt;"y", "", IF(COUNTBLANK(K1265:L1265)&gt;0, 'order-admin-units'!$B$2+1, VLOOKUP(K1265&amp;"@"&amp;L1265, orderadmin, 2))))</f>
        <v/>
      </c>
      <c r="Z1265" s="147" t="str">
        <f t="shared" si="137"/>
        <v/>
      </c>
      <c r="AA1265" s="147" t="str">
        <f t="shared" si="138"/>
        <v/>
      </c>
      <c r="AB1265" s="147" t="str">
        <f t="shared" si="139"/>
        <v/>
      </c>
      <c r="AC1265" s="147" t="str">
        <f t="shared" si="135"/>
        <v/>
      </c>
      <c r="AD1265" s="11" t="str">
        <f t="shared" si="140"/>
        <v/>
      </c>
      <c r="AE1265" s="11" t="str">
        <f t="array" ref="AE1265">IF(COUNTBLANK(D1265)=1,"",IF(OR($H$2="y",$H$2="m"),IF(AA1265=AA1264,IF(OR(AB1265=$AB$4:$AB1264)=FALSE,AE1264&amp;C1265,AE1264),"("&amp;C1265)&amp;IF(AA1265=AA1266,IF(OR(AB1266=$AB$4:$AB1265)=FALSE,", ",""),") "),""))</f>
        <v/>
      </c>
      <c r="AF1265" s="11" t="str">
        <f t="array" ref="AF1265">IF((COUNTBLANK(D1265)=0)*OR($H$2="y",$H$2="m"),IFERROR(LEFT(C1265, FIND(" ",C1265)-1), C1265),"")</f>
        <v/>
      </c>
      <c r="AG1265" s="11" t="str">
        <f t="array" ref="AG1265">IF(COUNTBLANK(D1265)=1,"",IF(OR($H$2="y",$H$2="m"),IF(AA1265=AA1264,IF(OR(AC1265=$AC$4:$AC1264)=FALSE,AG1264&amp;AF1265,AG1264),"("&amp;AF1265)&amp;IF(AA1265=AA1266,IF(OR(AC1266=$AC$4:$AC1265)=FALSE,", ",""),") "),""))</f>
        <v/>
      </c>
      <c r="AH1265" s="10" t="str">
        <f>IF((COUNTBLANK(D1265)=1),"",IF(D1265=D1264,AH1264,"")&amp;IF(B1264&lt;&gt;B1265,((IF(COUNTBLANK(E1265)=1,$D$3&amp;"Non-type material: "&amp;$D$3,$D$3&amp;INDEX('type-categories'!$A$2:$B$100,MATCH(E1265,'type-categories'!$A$2:$A$100,0),2)&amp;$D$3))),"")&amp;(IF(K1265&lt;&gt;K1264,$C$2&amp;UPPER(K1265)&amp;$C$2&amp;$K$3&amp;" ",(IF(B1265&lt;&gt;B1264,$C$2&amp;UPPER(K1265)&amp;$C$2&amp;$K$3&amp;" ",""))))&amp;IF((AA1265&lt;&gt;AA1266)*($H$2="y"),AD1265&amp;AE1265,IF((AA1265&lt;&gt;AA1266)*($H$2="m"),AD1265&amp;AG1265,IF(($H$2&lt;&gt;"m")*($H$2&lt;&gt;"Y"),(IF(F1265=0,"",F1265&amp;" "&amp;$F$4&amp;" "))&amp;(IF(G1265=0,"",G1265&amp;" "&amp;$G$4&amp;" "))&amp;(IF(H1265=0,"",H1265&amp;" "&amp;H$4&amp;" "))&amp;(IF(I1265=0,"",I1265&amp;" "&amp;$I$4&amp;" "))&amp;(IF(J1265=0,"",J1265&amp;" "&amp;$J$4&amp;" ")),"")))&amp;"; "&amp;IF((B1265=B1264)*(AA1265=AA1264), "same collecting data; ", IF((B1265=B1264)*(Z1264=Z1265),"same locality; ",(IF(COUNTBLANK(L1265)=1,"",$D$2&amp;L1265&amp;$L$3&amp;" "&amp;$D$2))&amp;(IF(COUNTBLANK(M1265)=1,"",$E$2&amp;M1265&amp;$E$2&amp;", "))&amp;(IF(COUNTBLANK(N1265)=1,"",N1265&amp;"; "))&amp;(IF(COUNTBLANK(O1265)=1,"",O1265&amp;"; ")))&amp;(IF(COUNTBLANK(P1265)=1,"",P1265&amp;"; "))&amp;(IF(COUNTBLANK(Q1265)=1,"",Q1265&amp;"; "))&amp;(IF(COUNTBLANK(R1265)=1,"",R1265&amp;"m, "))&amp;IF((COUNTBLANK(S1265)=0)*(S1265&lt;&gt;S1264), S1265&amp;"; ","")&amp;(IF(COUNTBLANK(U1265)=1,"",U1265&amp;"; "))&amp;(IF(COUNTBLANK(T1265)=1,"",IF(COUNTBLANK(F$2)=1,T1265&amp;"; ",T1265&amp;" "&amp;F$2&amp;"; "))))&amp;(IF(COUNTBLANK(V1265)=1,"",V1265&amp;"; "))&amp;IF((COUNTBLANK(C1265)=1),"",C1265)&amp;IF((B1265=B1266)*(K1265=K1266)*(L1265=L1266)*(M1265=M1266),IF(($H$2&lt;&gt;"m")*($H$2&lt;&gt;"Y"), " • ", IF((ISNUMBER(FIND(")",AE1265))), " • ", "")),IF((B1265=B1266)*(K1265=K1266)," • ",". ")))</f>
        <v/>
      </c>
      <c r="AI1265" s="1"/>
    </row>
    <row r="1266" spans="1:35" x14ac:dyDescent="0.25">
      <c r="A1266" s="3" t="str">
        <f t="shared" si="136"/>
        <v/>
      </c>
      <c r="B1266" s="53" t="str">
        <f t="shared" si="134"/>
        <v/>
      </c>
      <c r="C1266" s="57"/>
      <c r="D1266" s="57"/>
      <c r="E1266" s="57"/>
      <c r="F1266" s="57"/>
      <c r="G1266" s="57"/>
      <c r="H1266" s="57"/>
      <c r="I1266" s="57"/>
      <c r="J1266" s="57"/>
      <c r="K1266" s="57"/>
      <c r="L1266" s="57"/>
      <c r="M1266" s="54"/>
      <c r="N1266" s="57"/>
      <c r="O1266" s="58"/>
      <c r="P1266" s="58"/>
      <c r="Q1266" s="58"/>
      <c r="R1266" s="58"/>
      <c r="S1266" s="54"/>
      <c r="T1266" s="57"/>
      <c r="U1266" s="57"/>
      <c r="V1266" s="57"/>
      <c r="W1266" s="57"/>
      <c r="X1266" s="147" t="str">
        <f>IF(COUNTBLANK(D1266)=1,"",IF('order-admin-units'!$I$1&lt;&gt;"y", "", IF(COUNTBLANK(K1266)=1, 'order-admin-units'!$B$1+1, VLOOKUP(K1266, ordercountry, 2))))</f>
        <v/>
      </c>
      <c r="Y1266" s="147" t="str">
        <f>IF(COUNTBLANK(D1266)=1,"",IF('order-admin-units'!$I$1&lt;&gt;"y", "", IF(COUNTBLANK(K1266:L1266)&gt;0, 'order-admin-units'!$B$2+1, VLOOKUP(K1266&amp;"@"&amp;L1266, orderadmin, 2))))</f>
        <v/>
      </c>
      <c r="Z1266" s="147" t="str">
        <f t="shared" si="137"/>
        <v/>
      </c>
      <c r="AA1266" s="147" t="str">
        <f t="shared" si="138"/>
        <v/>
      </c>
      <c r="AB1266" s="147" t="str">
        <f t="shared" si="139"/>
        <v/>
      </c>
      <c r="AC1266" s="147" t="str">
        <f t="shared" si="135"/>
        <v/>
      </c>
      <c r="AD1266" s="11" t="str">
        <f t="shared" si="140"/>
        <v/>
      </c>
      <c r="AE1266" s="11" t="str">
        <f t="array" ref="AE1266">IF(COUNTBLANK(D1266)=1,"",IF(OR($H$2="y",$H$2="m"),IF(AA1266=AA1265,IF(OR(AB1266=$AB$4:$AB1265)=FALSE,AE1265&amp;C1266,AE1265),"("&amp;C1266)&amp;IF(AA1266=AA1267,IF(OR(AB1267=$AB$4:$AB1266)=FALSE,", ",""),") "),""))</f>
        <v/>
      </c>
      <c r="AF1266" s="11" t="str">
        <f t="array" ref="AF1266">IF((COUNTBLANK(D1266)=0)*OR($H$2="y",$H$2="m"),IFERROR(LEFT(C1266, FIND(" ",C1266)-1), C1266),"")</f>
        <v/>
      </c>
      <c r="AG1266" s="11" t="str">
        <f t="array" ref="AG1266">IF(COUNTBLANK(D1266)=1,"",IF(OR($H$2="y",$H$2="m"),IF(AA1266=AA1265,IF(OR(AC1266=$AC$4:$AC1265)=FALSE,AG1265&amp;AF1266,AG1265),"("&amp;AF1266)&amp;IF(AA1266=AA1267,IF(OR(AC1267=$AC$4:$AC1266)=FALSE,", ",""),") "),""))</f>
        <v/>
      </c>
      <c r="AH1266" s="10" t="str">
        <f>IF((COUNTBLANK(D1266)=1),"",IF(D1266=D1265,AH1265,"")&amp;IF(B1265&lt;&gt;B1266,((IF(COUNTBLANK(E1266)=1,$D$3&amp;"Non-type material: "&amp;$D$3,$D$3&amp;INDEX('type-categories'!$A$2:$B$100,MATCH(E1266,'type-categories'!$A$2:$A$100,0),2)&amp;$D$3))),"")&amp;(IF(K1266&lt;&gt;K1265,$C$2&amp;UPPER(K1266)&amp;$C$2&amp;$K$3&amp;" ",(IF(B1266&lt;&gt;B1265,$C$2&amp;UPPER(K1266)&amp;$C$2&amp;$K$3&amp;" ",""))))&amp;IF((AA1266&lt;&gt;AA1267)*($H$2="y"),AD1266&amp;AE1266,IF((AA1266&lt;&gt;AA1267)*($H$2="m"),AD1266&amp;AG1266,IF(($H$2&lt;&gt;"m")*($H$2&lt;&gt;"Y"),(IF(F1266=0,"",F1266&amp;" "&amp;$F$4&amp;" "))&amp;(IF(G1266=0,"",G1266&amp;" "&amp;$G$4&amp;" "))&amp;(IF(H1266=0,"",H1266&amp;" "&amp;H$4&amp;" "))&amp;(IF(I1266=0,"",I1266&amp;" "&amp;$I$4&amp;" "))&amp;(IF(J1266=0,"",J1266&amp;" "&amp;$J$4&amp;" ")),"")))&amp;"; "&amp;IF((B1266=B1265)*(AA1266=AA1265), "same collecting data; ", IF((B1266=B1265)*(Z1265=Z1266),"same locality; ",(IF(COUNTBLANK(L1266)=1,"",$D$2&amp;L1266&amp;$L$3&amp;" "&amp;$D$2))&amp;(IF(COUNTBLANK(M1266)=1,"",$E$2&amp;M1266&amp;$E$2&amp;", "))&amp;(IF(COUNTBLANK(N1266)=1,"",N1266&amp;"; "))&amp;(IF(COUNTBLANK(O1266)=1,"",O1266&amp;"; ")))&amp;(IF(COUNTBLANK(P1266)=1,"",P1266&amp;"; "))&amp;(IF(COUNTBLANK(Q1266)=1,"",Q1266&amp;"; "))&amp;(IF(COUNTBLANK(R1266)=1,"",R1266&amp;"m, "))&amp;IF((COUNTBLANK(S1266)=0)*(S1266&lt;&gt;S1265), S1266&amp;"; ","")&amp;(IF(COUNTBLANK(U1266)=1,"",U1266&amp;"; "))&amp;(IF(COUNTBLANK(T1266)=1,"",IF(COUNTBLANK(F$2)=1,T1266&amp;"; ",T1266&amp;" "&amp;F$2&amp;"; "))))&amp;(IF(COUNTBLANK(V1266)=1,"",V1266&amp;"; "))&amp;IF((COUNTBLANK(C1266)=1),"",C1266)&amp;IF((B1266=B1267)*(K1266=K1267)*(L1266=L1267)*(M1266=M1267),IF(($H$2&lt;&gt;"m")*($H$2&lt;&gt;"Y"), " • ", IF((ISNUMBER(FIND(")",AE1266))), " • ", "")),IF((B1266=B1267)*(K1266=K1267)," • ",". ")))</f>
        <v/>
      </c>
      <c r="AI1266" s="1"/>
    </row>
    <row r="1267" spans="1:35" x14ac:dyDescent="0.25">
      <c r="A1267" s="3" t="str">
        <f t="shared" si="136"/>
        <v/>
      </c>
      <c r="B1267" s="53" t="str">
        <f t="shared" si="134"/>
        <v/>
      </c>
      <c r="C1267" s="57"/>
      <c r="D1267" s="57"/>
      <c r="E1267" s="57"/>
      <c r="F1267" s="57"/>
      <c r="G1267" s="57"/>
      <c r="H1267" s="57"/>
      <c r="I1267" s="57"/>
      <c r="J1267" s="57"/>
      <c r="K1267" s="57"/>
      <c r="L1267" s="57"/>
      <c r="M1267" s="54"/>
      <c r="N1267" s="57"/>
      <c r="O1267" s="58"/>
      <c r="P1267" s="58"/>
      <c r="Q1267" s="58"/>
      <c r="R1267" s="58"/>
      <c r="S1267" s="54"/>
      <c r="T1267" s="57"/>
      <c r="U1267" s="57"/>
      <c r="V1267" s="57"/>
      <c r="W1267" s="57"/>
      <c r="X1267" s="147" t="str">
        <f>IF(COUNTBLANK(D1267)=1,"",IF('order-admin-units'!$I$1&lt;&gt;"y", "", IF(COUNTBLANK(K1267)=1, 'order-admin-units'!$B$1+1, VLOOKUP(K1267, ordercountry, 2))))</f>
        <v/>
      </c>
      <c r="Y1267" s="147" t="str">
        <f>IF(COUNTBLANK(D1267)=1,"",IF('order-admin-units'!$I$1&lt;&gt;"y", "", IF(COUNTBLANK(K1267:L1267)&gt;0, 'order-admin-units'!$B$2+1, VLOOKUP(K1267&amp;"@"&amp;L1267, orderadmin, 2))))</f>
        <v/>
      </c>
      <c r="Z1267" s="147" t="str">
        <f t="shared" si="137"/>
        <v/>
      </c>
      <c r="AA1267" s="147" t="str">
        <f t="shared" si="138"/>
        <v/>
      </c>
      <c r="AB1267" s="147" t="str">
        <f t="shared" si="139"/>
        <v/>
      </c>
      <c r="AC1267" s="147" t="str">
        <f t="shared" si="135"/>
        <v/>
      </c>
      <c r="AD1267" s="11" t="str">
        <f t="shared" si="140"/>
        <v/>
      </c>
      <c r="AE1267" s="11" t="str">
        <f t="array" ref="AE1267">IF(COUNTBLANK(D1267)=1,"",IF(OR($H$2="y",$H$2="m"),IF(AA1267=AA1266,IF(OR(AB1267=$AB$4:$AB1266)=FALSE,AE1266&amp;C1267,AE1266),"("&amp;C1267)&amp;IF(AA1267=AA1268,IF(OR(AB1268=$AB$4:$AB1267)=FALSE,", ",""),") "),""))</f>
        <v/>
      </c>
      <c r="AF1267" s="11" t="str">
        <f t="array" ref="AF1267">IF((COUNTBLANK(D1267)=0)*OR($H$2="y",$H$2="m"),IFERROR(LEFT(C1267, FIND(" ",C1267)-1), C1267),"")</f>
        <v/>
      </c>
      <c r="AG1267" s="11" t="str">
        <f t="array" ref="AG1267">IF(COUNTBLANK(D1267)=1,"",IF(OR($H$2="y",$H$2="m"),IF(AA1267=AA1266,IF(OR(AC1267=$AC$4:$AC1266)=FALSE,AG1266&amp;AF1267,AG1266),"("&amp;AF1267)&amp;IF(AA1267=AA1268,IF(OR(AC1268=$AC$4:$AC1267)=FALSE,", ",""),") "),""))</f>
        <v/>
      </c>
      <c r="AH1267" s="10" t="str">
        <f>IF((COUNTBLANK(D1267)=1),"",IF(D1267=D1266,AH1266,"")&amp;IF(B1266&lt;&gt;B1267,((IF(COUNTBLANK(E1267)=1,$D$3&amp;"Non-type material: "&amp;$D$3,$D$3&amp;INDEX('type-categories'!$A$2:$B$100,MATCH(E1267,'type-categories'!$A$2:$A$100,0),2)&amp;$D$3))),"")&amp;(IF(K1267&lt;&gt;K1266,$C$2&amp;UPPER(K1267)&amp;$C$2&amp;$K$3&amp;" ",(IF(B1267&lt;&gt;B1266,$C$2&amp;UPPER(K1267)&amp;$C$2&amp;$K$3&amp;" ",""))))&amp;IF((AA1267&lt;&gt;AA1268)*($H$2="y"),AD1267&amp;AE1267,IF((AA1267&lt;&gt;AA1268)*($H$2="m"),AD1267&amp;AG1267,IF(($H$2&lt;&gt;"m")*($H$2&lt;&gt;"Y"),(IF(F1267=0,"",F1267&amp;" "&amp;$F$4&amp;" "))&amp;(IF(G1267=0,"",G1267&amp;" "&amp;$G$4&amp;" "))&amp;(IF(H1267=0,"",H1267&amp;" "&amp;H$4&amp;" "))&amp;(IF(I1267=0,"",I1267&amp;" "&amp;$I$4&amp;" "))&amp;(IF(J1267=0,"",J1267&amp;" "&amp;$J$4&amp;" ")),"")))&amp;"; "&amp;IF((B1267=B1266)*(AA1267=AA1266), "same collecting data; ", IF((B1267=B1266)*(Z1266=Z1267),"same locality; ",(IF(COUNTBLANK(L1267)=1,"",$D$2&amp;L1267&amp;$L$3&amp;" "&amp;$D$2))&amp;(IF(COUNTBLANK(M1267)=1,"",$E$2&amp;M1267&amp;$E$2&amp;", "))&amp;(IF(COUNTBLANK(N1267)=1,"",N1267&amp;"; "))&amp;(IF(COUNTBLANK(O1267)=1,"",O1267&amp;"; ")))&amp;(IF(COUNTBLANK(P1267)=1,"",P1267&amp;"; "))&amp;(IF(COUNTBLANK(Q1267)=1,"",Q1267&amp;"; "))&amp;(IF(COUNTBLANK(R1267)=1,"",R1267&amp;"m, "))&amp;IF((COUNTBLANK(S1267)=0)*(S1267&lt;&gt;S1266), S1267&amp;"; ","")&amp;(IF(COUNTBLANK(U1267)=1,"",U1267&amp;"; "))&amp;(IF(COUNTBLANK(T1267)=1,"",IF(COUNTBLANK(F$2)=1,T1267&amp;"; ",T1267&amp;" "&amp;F$2&amp;"; "))))&amp;(IF(COUNTBLANK(V1267)=1,"",V1267&amp;"; "))&amp;IF((COUNTBLANK(C1267)=1),"",C1267)&amp;IF((B1267=B1268)*(K1267=K1268)*(L1267=L1268)*(M1267=M1268),IF(($H$2&lt;&gt;"m")*($H$2&lt;&gt;"Y"), " • ", IF((ISNUMBER(FIND(")",AE1267))), " • ", "")),IF((B1267=B1268)*(K1267=K1268)," • ",". ")))</f>
        <v/>
      </c>
      <c r="AI1267" s="1"/>
    </row>
    <row r="1268" spans="1:35" x14ac:dyDescent="0.25">
      <c r="A1268" s="3" t="str">
        <f t="shared" si="136"/>
        <v/>
      </c>
      <c r="B1268" s="53" t="str">
        <f t="shared" si="134"/>
        <v/>
      </c>
      <c r="C1268" s="57"/>
      <c r="D1268" s="57"/>
      <c r="E1268" s="57"/>
      <c r="F1268" s="57"/>
      <c r="G1268" s="57"/>
      <c r="H1268" s="57"/>
      <c r="I1268" s="57"/>
      <c r="J1268" s="57"/>
      <c r="K1268" s="57"/>
      <c r="L1268" s="57"/>
      <c r="M1268" s="54"/>
      <c r="N1268" s="57"/>
      <c r="O1268" s="58"/>
      <c r="P1268" s="58"/>
      <c r="Q1268" s="58"/>
      <c r="R1268" s="58"/>
      <c r="S1268" s="54"/>
      <c r="T1268" s="57"/>
      <c r="U1268" s="57"/>
      <c r="V1268" s="57"/>
      <c r="W1268" s="57"/>
      <c r="X1268" s="147" t="str">
        <f>IF(COUNTBLANK(D1268)=1,"",IF('order-admin-units'!$I$1&lt;&gt;"y", "", IF(COUNTBLANK(K1268)=1, 'order-admin-units'!$B$1+1, VLOOKUP(K1268, ordercountry, 2))))</f>
        <v/>
      </c>
      <c r="Y1268" s="147" t="str">
        <f>IF(COUNTBLANK(D1268)=1,"",IF('order-admin-units'!$I$1&lt;&gt;"y", "", IF(COUNTBLANK(K1268:L1268)&gt;0, 'order-admin-units'!$B$2+1, VLOOKUP(K1268&amp;"@"&amp;L1268, orderadmin, 2))))</f>
        <v/>
      </c>
      <c r="Z1268" s="147" t="str">
        <f t="shared" si="137"/>
        <v/>
      </c>
      <c r="AA1268" s="147" t="str">
        <f t="shared" si="138"/>
        <v/>
      </c>
      <c r="AB1268" s="147" t="str">
        <f t="shared" si="139"/>
        <v/>
      </c>
      <c r="AC1268" s="147" t="str">
        <f t="shared" si="135"/>
        <v/>
      </c>
      <c r="AD1268" s="11" t="str">
        <f t="shared" si="140"/>
        <v/>
      </c>
      <c r="AE1268" s="11" t="str">
        <f t="array" ref="AE1268">IF(COUNTBLANK(D1268)=1,"",IF(OR($H$2="y",$H$2="m"),IF(AA1268=AA1267,IF(OR(AB1268=$AB$4:$AB1267)=FALSE,AE1267&amp;C1268,AE1267),"("&amp;C1268)&amp;IF(AA1268=AA1269,IF(OR(AB1269=$AB$4:$AB1268)=FALSE,", ",""),") "),""))</f>
        <v/>
      </c>
      <c r="AF1268" s="11" t="str">
        <f t="array" ref="AF1268">IF((COUNTBLANK(D1268)=0)*OR($H$2="y",$H$2="m"),IFERROR(LEFT(C1268, FIND(" ",C1268)-1), C1268),"")</f>
        <v/>
      </c>
      <c r="AG1268" s="11" t="str">
        <f t="array" ref="AG1268">IF(COUNTBLANK(D1268)=1,"",IF(OR($H$2="y",$H$2="m"),IF(AA1268=AA1267,IF(OR(AC1268=$AC$4:$AC1267)=FALSE,AG1267&amp;AF1268,AG1267),"("&amp;AF1268)&amp;IF(AA1268=AA1269,IF(OR(AC1269=$AC$4:$AC1268)=FALSE,", ",""),") "),""))</f>
        <v/>
      </c>
      <c r="AH1268" s="10" t="str">
        <f>IF((COUNTBLANK(D1268)=1),"",IF(D1268=D1267,AH1267,"")&amp;IF(B1267&lt;&gt;B1268,((IF(COUNTBLANK(E1268)=1,$D$3&amp;"Non-type material: "&amp;$D$3,$D$3&amp;INDEX('type-categories'!$A$2:$B$100,MATCH(E1268,'type-categories'!$A$2:$A$100,0),2)&amp;$D$3))),"")&amp;(IF(K1268&lt;&gt;K1267,$C$2&amp;UPPER(K1268)&amp;$C$2&amp;$K$3&amp;" ",(IF(B1268&lt;&gt;B1267,$C$2&amp;UPPER(K1268)&amp;$C$2&amp;$K$3&amp;" ",""))))&amp;IF((AA1268&lt;&gt;AA1269)*($H$2="y"),AD1268&amp;AE1268,IF((AA1268&lt;&gt;AA1269)*($H$2="m"),AD1268&amp;AG1268,IF(($H$2&lt;&gt;"m")*($H$2&lt;&gt;"Y"),(IF(F1268=0,"",F1268&amp;" "&amp;$F$4&amp;" "))&amp;(IF(G1268=0,"",G1268&amp;" "&amp;$G$4&amp;" "))&amp;(IF(H1268=0,"",H1268&amp;" "&amp;H$4&amp;" "))&amp;(IF(I1268=0,"",I1268&amp;" "&amp;$I$4&amp;" "))&amp;(IF(J1268=0,"",J1268&amp;" "&amp;$J$4&amp;" ")),"")))&amp;"; "&amp;IF((B1268=B1267)*(AA1268=AA1267), "same collecting data; ", IF((B1268=B1267)*(Z1267=Z1268),"same locality; ",(IF(COUNTBLANK(L1268)=1,"",$D$2&amp;L1268&amp;$L$3&amp;" "&amp;$D$2))&amp;(IF(COUNTBLANK(M1268)=1,"",$E$2&amp;M1268&amp;$E$2&amp;", "))&amp;(IF(COUNTBLANK(N1268)=1,"",N1268&amp;"; "))&amp;(IF(COUNTBLANK(O1268)=1,"",O1268&amp;"; ")))&amp;(IF(COUNTBLANK(P1268)=1,"",P1268&amp;"; "))&amp;(IF(COUNTBLANK(Q1268)=1,"",Q1268&amp;"; "))&amp;(IF(COUNTBLANK(R1268)=1,"",R1268&amp;"m, "))&amp;IF((COUNTBLANK(S1268)=0)*(S1268&lt;&gt;S1267), S1268&amp;"; ","")&amp;(IF(COUNTBLANK(U1268)=1,"",U1268&amp;"; "))&amp;(IF(COUNTBLANK(T1268)=1,"",IF(COUNTBLANK(F$2)=1,T1268&amp;"; ",T1268&amp;" "&amp;F$2&amp;"; "))))&amp;(IF(COUNTBLANK(V1268)=1,"",V1268&amp;"; "))&amp;IF((COUNTBLANK(C1268)=1),"",C1268)&amp;IF((B1268=B1269)*(K1268=K1269)*(L1268=L1269)*(M1268=M1269),IF(($H$2&lt;&gt;"m")*($H$2&lt;&gt;"Y"), " • ", IF((ISNUMBER(FIND(")",AE1268))), " • ", "")),IF((B1268=B1269)*(K1268=K1269)," • ",". ")))</f>
        <v/>
      </c>
      <c r="AI1268" s="1"/>
    </row>
    <row r="1269" spans="1:35" x14ac:dyDescent="0.25">
      <c r="A1269" s="3" t="str">
        <f t="shared" si="136"/>
        <v/>
      </c>
      <c r="B1269" s="53" t="str">
        <f t="shared" si="134"/>
        <v/>
      </c>
      <c r="C1269" s="57"/>
      <c r="D1269" s="57"/>
      <c r="E1269" s="57"/>
      <c r="F1269" s="57"/>
      <c r="G1269" s="57"/>
      <c r="H1269" s="57"/>
      <c r="I1269" s="57"/>
      <c r="J1269" s="57"/>
      <c r="K1269" s="57"/>
      <c r="L1269" s="57"/>
      <c r="M1269" s="54"/>
      <c r="N1269" s="57"/>
      <c r="O1269" s="58"/>
      <c r="P1269" s="58"/>
      <c r="Q1269" s="58"/>
      <c r="R1269" s="58"/>
      <c r="S1269" s="54"/>
      <c r="T1269" s="57"/>
      <c r="U1269" s="57"/>
      <c r="V1269" s="57"/>
      <c r="W1269" s="57"/>
      <c r="X1269" s="147" t="str">
        <f>IF(COUNTBLANK(D1269)=1,"",IF('order-admin-units'!$I$1&lt;&gt;"y", "", IF(COUNTBLANK(K1269)=1, 'order-admin-units'!$B$1+1, VLOOKUP(K1269, ordercountry, 2))))</f>
        <v/>
      </c>
      <c r="Y1269" s="147" t="str">
        <f>IF(COUNTBLANK(D1269)=1,"",IF('order-admin-units'!$I$1&lt;&gt;"y", "", IF(COUNTBLANK(K1269:L1269)&gt;0, 'order-admin-units'!$B$2+1, VLOOKUP(K1269&amp;"@"&amp;L1269, orderadmin, 2))))</f>
        <v/>
      </c>
      <c r="Z1269" s="147" t="str">
        <f t="shared" si="137"/>
        <v/>
      </c>
      <c r="AA1269" s="147" t="str">
        <f t="shared" si="138"/>
        <v/>
      </c>
      <c r="AB1269" s="147" t="str">
        <f t="shared" si="139"/>
        <v/>
      </c>
      <c r="AC1269" s="147" t="str">
        <f t="shared" si="135"/>
        <v/>
      </c>
      <c r="AD1269" s="11" t="str">
        <f t="shared" si="140"/>
        <v/>
      </c>
      <c r="AE1269" s="11" t="str">
        <f t="array" ref="AE1269">IF(COUNTBLANK(D1269)=1,"",IF(OR($H$2="y",$H$2="m"),IF(AA1269=AA1268,IF(OR(AB1269=$AB$4:$AB1268)=FALSE,AE1268&amp;C1269,AE1268),"("&amp;C1269)&amp;IF(AA1269=AA1270,IF(OR(AB1270=$AB$4:$AB1269)=FALSE,", ",""),") "),""))</f>
        <v/>
      </c>
      <c r="AF1269" s="11" t="str">
        <f t="array" ref="AF1269">IF((COUNTBLANK(D1269)=0)*OR($H$2="y",$H$2="m"),IFERROR(LEFT(C1269, FIND(" ",C1269)-1), C1269),"")</f>
        <v/>
      </c>
      <c r="AG1269" s="11" t="str">
        <f t="array" ref="AG1269">IF(COUNTBLANK(D1269)=1,"",IF(OR($H$2="y",$H$2="m"),IF(AA1269=AA1268,IF(OR(AC1269=$AC$4:$AC1268)=FALSE,AG1268&amp;AF1269,AG1268),"("&amp;AF1269)&amp;IF(AA1269=AA1270,IF(OR(AC1270=$AC$4:$AC1269)=FALSE,", ",""),") "),""))</f>
        <v/>
      </c>
      <c r="AH1269" s="10" t="str">
        <f>IF((COUNTBLANK(D1269)=1),"",IF(D1269=D1268,AH1268,"")&amp;IF(B1268&lt;&gt;B1269,((IF(COUNTBLANK(E1269)=1,$D$3&amp;"Non-type material: "&amp;$D$3,$D$3&amp;INDEX('type-categories'!$A$2:$B$100,MATCH(E1269,'type-categories'!$A$2:$A$100,0),2)&amp;$D$3))),"")&amp;(IF(K1269&lt;&gt;K1268,$C$2&amp;UPPER(K1269)&amp;$C$2&amp;$K$3&amp;" ",(IF(B1269&lt;&gt;B1268,$C$2&amp;UPPER(K1269)&amp;$C$2&amp;$K$3&amp;" ",""))))&amp;IF((AA1269&lt;&gt;AA1270)*($H$2="y"),AD1269&amp;AE1269,IF((AA1269&lt;&gt;AA1270)*($H$2="m"),AD1269&amp;AG1269,IF(($H$2&lt;&gt;"m")*($H$2&lt;&gt;"Y"),(IF(F1269=0,"",F1269&amp;" "&amp;$F$4&amp;" "))&amp;(IF(G1269=0,"",G1269&amp;" "&amp;$G$4&amp;" "))&amp;(IF(H1269=0,"",H1269&amp;" "&amp;H$4&amp;" "))&amp;(IF(I1269=0,"",I1269&amp;" "&amp;$I$4&amp;" "))&amp;(IF(J1269=0,"",J1269&amp;" "&amp;$J$4&amp;" ")),"")))&amp;"; "&amp;IF((B1269=B1268)*(AA1269=AA1268), "same collecting data; ", IF((B1269=B1268)*(Z1268=Z1269),"same locality; ",(IF(COUNTBLANK(L1269)=1,"",$D$2&amp;L1269&amp;$L$3&amp;" "&amp;$D$2))&amp;(IF(COUNTBLANK(M1269)=1,"",$E$2&amp;M1269&amp;$E$2&amp;", "))&amp;(IF(COUNTBLANK(N1269)=1,"",N1269&amp;"; "))&amp;(IF(COUNTBLANK(O1269)=1,"",O1269&amp;"; ")))&amp;(IF(COUNTBLANK(P1269)=1,"",P1269&amp;"; "))&amp;(IF(COUNTBLANK(Q1269)=1,"",Q1269&amp;"; "))&amp;(IF(COUNTBLANK(R1269)=1,"",R1269&amp;"m, "))&amp;IF((COUNTBLANK(S1269)=0)*(S1269&lt;&gt;S1268), S1269&amp;"; ","")&amp;(IF(COUNTBLANK(U1269)=1,"",U1269&amp;"; "))&amp;(IF(COUNTBLANK(T1269)=1,"",IF(COUNTBLANK(F$2)=1,T1269&amp;"; ",T1269&amp;" "&amp;F$2&amp;"; "))))&amp;(IF(COUNTBLANK(V1269)=1,"",V1269&amp;"; "))&amp;IF((COUNTBLANK(C1269)=1),"",C1269)&amp;IF((B1269=B1270)*(K1269=K1270)*(L1269=L1270)*(M1269=M1270),IF(($H$2&lt;&gt;"m")*($H$2&lt;&gt;"Y"), " • ", IF((ISNUMBER(FIND(")",AE1269))), " • ", "")),IF((B1269=B1270)*(K1269=K1270)," • ",". ")))</f>
        <v/>
      </c>
      <c r="AI1269" s="1"/>
    </row>
    <row r="1270" spans="1:35" x14ac:dyDescent="0.25">
      <c r="A1270" s="3" t="str">
        <f t="shared" si="136"/>
        <v/>
      </c>
      <c r="B1270" s="53" t="str">
        <f t="shared" si="134"/>
        <v/>
      </c>
      <c r="C1270" s="57"/>
      <c r="D1270" s="57"/>
      <c r="E1270" s="57"/>
      <c r="F1270" s="57"/>
      <c r="G1270" s="57"/>
      <c r="H1270" s="57"/>
      <c r="I1270" s="57"/>
      <c r="J1270" s="57"/>
      <c r="K1270" s="57"/>
      <c r="L1270" s="57"/>
      <c r="M1270" s="57"/>
      <c r="N1270" s="57"/>
      <c r="O1270" s="58"/>
      <c r="P1270" s="58"/>
      <c r="Q1270" s="58"/>
      <c r="R1270" s="58"/>
      <c r="S1270" s="54"/>
      <c r="T1270" s="57"/>
      <c r="U1270" s="57"/>
      <c r="V1270" s="57"/>
      <c r="W1270" s="57"/>
      <c r="X1270" s="147" t="str">
        <f>IF(COUNTBLANK(D1270)=1,"",IF('order-admin-units'!$I$1&lt;&gt;"y", "", IF(COUNTBLANK(K1270)=1, 'order-admin-units'!$B$1+1, VLOOKUP(K1270, ordercountry, 2))))</f>
        <v/>
      </c>
      <c r="Y1270" s="147" t="str">
        <f>IF(COUNTBLANK(D1270)=1,"",IF('order-admin-units'!$I$1&lt;&gt;"y", "", IF(COUNTBLANK(K1270:L1270)&gt;0, 'order-admin-units'!$B$2+1, VLOOKUP(K1270&amp;"@"&amp;L1270, orderadmin, 2))))</f>
        <v/>
      </c>
      <c r="Z1270" s="147" t="str">
        <f t="shared" si="137"/>
        <v/>
      </c>
      <c r="AA1270" s="147" t="str">
        <f t="shared" si="138"/>
        <v/>
      </c>
      <c r="AB1270" s="147" t="str">
        <f t="shared" si="139"/>
        <v/>
      </c>
      <c r="AC1270" s="147" t="str">
        <f t="shared" si="135"/>
        <v/>
      </c>
      <c r="AD1270" s="11" t="str">
        <f t="shared" si="140"/>
        <v/>
      </c>
      <c r="AE1270" s="11" t="str">
        <f t="array" ref="AE1270">IF(COUNTBLANK(D1270)=1,"",IF(OR($H$2="y",$H$2="m"),IF(AA1270=AA1269,IF(OR(AB1270=$AB$4:$AB1269)=FALSE,AE1269&amp;C1270,AE1269),"("&amp;C1270)&amp;IF(AA1270=AA1271,IF(OR(AB1271=$AB$4:$AB1270)=FALSE,", ",""),") "),""))</f>
        <v/>
      </c>
      <c r="AF1270" s="11" t="str">
        <f t="array" ref="AF1270">IF((COUNTBLANK(D1270)=0)*OR($H$2="y",$H$2="m"),IFERROR(LEFT(C1270, FIND(" ",C1270)-1), C1270),"")</f>
        <v/>
      </c>
      <c r="AG1270" s="11" t="str">
        <f t="array" ref="AG1270">IF(COUNTBLANK(D1270)=1,"",IF(OR($H$2="y",$H$2="m"),IF(AA1270=AA1269,IF(OR(AC1270=$AC$4:$AC1269)=FALSE,AG1269&amp;AF1270,AG1269),"("&amp;AF1270)&amp;IF(AA1270=AA1271,IF(OR(AC1271=$AC$4:$AC1270)=FALSE,", ",""),") "),""))</f>
        <v/>
      </c>
      <c r="AH1270" s="10" t="str">
        <f>IF((COUNTBLANK(D1270)=1),"",IF(D1270=D1269,AH1269,"")&amp;IF(B1269&lt;&gt;B1270,((IF(COUNTBLANK(E1270)=1,$D$3&amp;"Non-type material: "&amp;$D$3,$D$3&amp;INDEX('type-categories'!$A$2:$B$100,MATCH(E1270,'type-categories'!$A$2:$A$100,0),2)&amp;$D$3))),"")&amp;(IF(K1270&lt;&gt;K1269,$C$2&amp;UPPER(K1270)&amp;$C$2&amp;$K$3&amp;" ",(IF(B1270&lt;&gt;B1269,$C$2&amp;UPPER(K1270)&amp;$C$2&amp;$K$3&amp;" ",""))))&amp;IF((AA1270&lt;&gt;AA1271)*($H$2="y"),AD1270&amp;AE1270,IF((AA1270&lt;&gt;AA1271)*($H$2="m"),AD1270&amp;AG1270,IF(($H$2&lt;&gt;"m")*($H$2&lt;&gt;"Y"),(IF(F1270=0,"",F1270&amp;" "&amp;$F$4&amp;" "))&amp;(IF(G1270=0,"",G1270&amp;" "&amp;$G$4&amp;" "))&amp;(IF(H1270=0,"",H1270&amp;" "&amp;H$4&amp;" "))&amp;(IF(I1270=0,"",I1270&amp;" "&amp;$I$4&amp;" "))&amp;(IF(J1270=0,"",J1270&amp;" "&amp;$J$4&amp;" ")),"")))&amp;"; "&amp;IF((B1270=B1269)*(AA1270=AA1269), "same collecting data; ", IF((B1270=B1269)*(Z1269=Z1270),"same locality; ",(IF(COUNTBLANK(L1270)=1,"",$D$2&amp;L1270&amp;$L$3&amp;" "&amp;$D$2))&amp;(IF(COUNTBLANK(M1270)=1,"",$E$2&amp;M1270&amp;$E$2&amp;", "))&amp;(IF(COUNTBLANK(N1270)=1,"",N1270&amp;"; "))&amp;(IF(COUNTBLANK(O1270)=1,"",O1270&amp;"; ")))&amp;(IF(COUNTBLANK(P1270)=1,"",P1270&amp;"; "))&amp;(IF(COUNTBLANK(Q1270)=1,"",Q1270&amp;"; "))&amp;(IF(COUNTBLANK(R1270)=1,"",R1270&amp;"m, "))&amp;IF((COUNTBLANK(S1270)=0)*(S1270&lt;&gt;S1269), S1270&amp;"; ","")&amp;(IF(COUNTBLANK(U1270)=1,"",U1270&amp;"; "))&amp;(IF(COUNTBLANK(T1270)=1,"",IF(COUNTBLANK(F$2)=1,T1270&amp;"; ",T1270&amp;" "&amp;F$2&amp;"; "))))&amp;(IF(COUNTBLANK(V1270)=1,"",V1270&amp;"; "))&amp;IF((COUNTBLANK(C1270)=1),"",C1270)&amp;IF((B1270=B1271)*(K1270=K1271)*(L1270=L1271)*(M1270=M1271),IF(($H$2&lt;&gt;"m")*($H$2&lt;&gt;"Y"), " • ", IF((ISNUMBER(FIND(")",AE1270))), " • ", "")),IF((B1270=B1271)*(K1270=K1271)," • ",". ")))</f>
        <v/>
      </c>
      <c r="AI1270" s="1"/>
    </row>
    <row r="1271" spans="1:35" x14ac:dyDescent="0.25">
      <c r="A1271" s="3" t="str">
        <f t="shared" si="136"/>
        <v/>
      </c>
      <c r="B1271" s="53" t="str">
        <f t="shared" si="134"/>
        <v/>
      </c>
      <c r="C1271" s="57"/>
      <c r="D1271" s="57"/>
      <c r="E1271" s="57"/>
      <c r="F1271" s="57"/>
      <c r="G1271" s="57"/>
      <c r="H1271" s="57"/>
      <c r="I1271" s="57"/>
      <c r="J1271" s="57"/>
      <c r="K1271" s="57"/>
      <c r="L1271" s="57"/>
      <c r="M1271" s="54"/>
      <c r="N1271" s="57"/>
      <c r="O1271" s="58"/>
      <c r="P1271" s="58"/>
      <c r="Q1271" s="58"/>
      <c r="R1271" s="58"/>
      <c r="S1271" s="54"/>
      <c r="T1271" s="57"/>
      <c r="U1271" s="57"/>
      <c r="V1271" s="57"/>
      <c r="W1271" s="57"/>
      <c r="X1271" s="147" t="str">
        <f>IF(COUNTBLANK(D1271)=1,"",IF('order-admin-units'!$I$1&lt;&gt;"y", "", IF(COUNTBLANK(K1271)=1, 'order-admin-units'!$B$1+1, VLOOKUP(K1271, ordercountry, 2))))</f>
        <v/>
      </c>
      <c r="Y1271" s="147" t="str">
        <f>IF(COUNTBLANK(D1271)=1,"",IF('order-admin-units'!$I$1&lt;&gt;"y", "", IF(COUNTBLANK(K1271:L1271)&gt;0, 'order-admin-units'!$B$2+1, VLOOKUP(K1271&amp;"@"&amp;L1271, orderadmin, 2))))</f>
        <v/>
      </c>
      <c r="Z1271" s="147" t="str">
        <f t="shared" si="137"/>
        <v/>
      </c>
      <c r="AA1271" s="147" t="str">
        <f t="shared" si="138"/>
        <v/>
      </c>
      <c r="AB1271" s="147" t="str">
        <f t="shared" si="139"/>
        <v/>
      </c>
      <c r="AC1271" s="147" t="str">
        <f t="shared" si="135"/>
        <v/>
      </c>
      <c r="AD1271" s="11" t="str">
        <f t="shared" si="140"/>
        <v/>
      </c>
      <c r="AE1271" s="11" t="str">
        <f t="array" ref="AE1271">IF(COUNTBLANK(D1271)=1,"",IF(OR($H$2="y",$H$2="m"),IF(AA1271=AA1270,IF(OR(AB1271=$AB$4:$AB1270)=FALSE,AE1270&amp;C1271,AE1270),"("&amp;C1271)&amp;IF(AA1271=AA1272,IF(OR(AB1272=$AB$4:$AB1271)=FALSE,", ",""),") "),""))</f>
        <v/>
      </c>
      <c r="AF1271" s="11" t="str">
        <f t="array" ref="AF1271">IF((COUNTBLANK(D1271)=0)*OR($H$2="y",$H$2="m"),IFERROR(LEFT(C1271, FIND(" ",C1271)-1), C1271),"")</f>
        <v/>
      </c>
      <c r="AG1271" s="11" t="str">
        <f t="array" ref="AG1271">IF(COUNTBLANK(D1271)=1,"",IF(OR($H$2="y",$H$2="m"),IF(AA1271=AA1270,IF(OR(AC1271=$AC$4:$AC1270)=FALSE,AG1270&amp;AF1271,AG1270),"("&amp;AF1271)&amp;IF(AA1271=AA1272,IF(OR(AC1272=$AC$4:$AC1271)=FALSE,", ",""),") "),""))</f>
        <v/>
      </c>
      <c r="AH1271" s="10" t="str">
        <f>IF((COUNTBLANK(D1271)=1),"",IF(D1271=D1270,AH1270,"")&amp;IF(B1270&lt;&gt;B1271,((IF(COUNTBLANK(E1271)=1,$D$3&amp;"Non-type material: "&amp;$D$3,$D$3&amp;INDEX('type-categories'!$A$2:$B$100,MATCH(E1271,'type-categories'!$A$2:$A$100,0),2)&amp;$D$3))),"")&amp;(IF(K1271&lt;&gt;K1270,$C$2&amp;UPPER(K1271)&amp;$C$2&amp;$K$3&amp;" ",(IF(B1271&lt;&gt;B1270,$C$2&amp;UPPER(K1271)&amp;$C$2&amp;$K$3&amp;" ",""))))&amp;IF((AA1271&lt;&gt;AA1272)*($H$2="y"),AD1271&amp;AE1271,IF((AA1271&lt;&gt;AA1272)*($H$2="m"),AD1271&amp;AG1271,IF(($H$2&lt;&gt;"m")*($H$2&lt;&gt;"Y"),(IF(F1271=0,"",F1271&amp;" "&amp;$F$4&amp;" "))&amp;(IF(G1271=0,"",G1271&amp;" "&amp;$G$4&amp;" "))&amp;(IF(H1271=0,"",H1271&amp;" "&amp;H$4&amp;" "))&amp;(IF(I1271=0,"",I1271&amp;" "&amp;$I$4&amp;" "))&amp;(IF(J1271=0,"",J1271&amp;" "&amp;$J$4&amp;" ")),"")))&amp;"; "&amp;IF((B1271=B1270)*(AA1271=AA1270), "same collecting data; ", IF((B1271=B1270)*(Z1270=Z1271),"same locality; ",(IF(COUNTBLANK(L1271)=1,"",$D$2&amp;L1271&amp;$L$3&amp;" "&amp;$D$2))&amp;(IF(COUNTBLANK(M1271)=1,"",$E$2&amp;M1271&amp;$E$2&amp;", "))&amp;(IF(COUNTBLANK(N1271)=1,"",N1271&amp;"; "))&amp;(IF(COUNTBLANK(O1271)=1,"",O1271&amp;"; ")))&amp;(IF(COUNTBLANK(P1271)=1,"",P1271&amp;"; "))&amp;(IF(COUNTBLANK(Q1271)=1,"",Q1271&amp;"; "))&amp;(IF(COUNTBLANK(R1271)=1,"",R1271&amp;"m, "))&amp;IF((COUNTBLANK(S1271)=0)*(S1271&lt;&gt;S1270), S1271&amp;"; ","")&amp;(IF(COUNTBLANK(U1271)=1,"",U1271&amp;"; "))&amp;(IF(COUNTBLANK(T1271)=1,"",IF(COUNTBLANK(F$2)=1,T1271&amp;"; ",T1271&amp;" "&amp;F$2&amp;"; "))))&amp;(IF(COUNTBLANK(V1271)=1,"",V1271&amp;"; "))&amp;IF((COUNTBLANK(C1271)=1),"",C1271)&amp;IF((B1271=B1272)*(K1271=K1272)*(L1271=L1272)*(M1271=M1272),IF(($H$2&lt;&gt;"m")*($H$2&lt;&gt;"Y"), " • ", IF((ISNUMBER(FIND(")",AE1271))), " • ", "")),IF((B1271=B1272)*(K1271=K1272)," • ",". ")))</f>
        <v/>
      </c>
      <c r="AI1271" s="1"/>
    </row>
    <row r="1272" spans="1:35" x14ac:dyDescent="0.25">
      <c r="A1272" s="3" t="str">
        <f t="shared" si="136"/>
        <v/>
      </c>
      <c r="B1272" s="53" t="str">
        <f t="shared" si="134"/>
        <v/>
      </c>
      <c r="C1272" s="57"/>
      <c r="D1272" s="57"/>
      <c r="E1272" s="57"/>
      <c r="F1272" s="57"/>
      <c r="G1272" s="57"/>
      <c r="H1272" s="57"/>
      <c r="I1272" s="57"/>
      <c r="J1272" s="57"/>
      <c r="K1272" s="57"/>
      <c r="L1272" s="57"/>
      <c r="M1272" s="57"/>
      <c r="N1272" s="57"/>
      <c r="O1272" s="58"/>
      <c r="P1272" s="58"/>
      <c r="Q1272" s="58"/>
      <c r="R1272" s="58"/>
      <c r="S1272" s="54"/>
      <c r="T1272" s="57"/>
      <c r="U1272" s="57"/>
      <c r="V1272" s="57"/>
      <c r="W1272" s="57"/>
      <c r="X1272" s="147" t="str">
        <f>IF(COUNTBLANK(D1272)=1,"",IF('order-admin-units'!$I$1&lt;&gt;"y", "", IF(COUNTBLANK(K1272)=1, 'order-admin-units'!$B$1+1, VLOOKUP(K1272, ordercountry, 2))))</f>
        <v/>
      </c>
      <c r="Y1272" s="147" t="str">
        <f>IF(COUNTBLANK(D1272)=1,"",IF('order-admin-units'!$I$1&lt;&gt;"y", "", IF(COUNTBLANK(K1272:L1272)&gt;0, 'order-admin-units'!$B$2+1, VLOOKUP(K1272&amp;"@"&amp;L1272, orderadmin, 2))))</f>
        <v/>
      </c>
      <c r="Z1272" s="147" t="str">
        <f t="shared" si="137"/>
        <v/>
      </c>
      <c r="AA1272" s="147" t="str">
        <f t="shared" si="138"/>
        <v/>
      </c>
      <c r="AB1272" s="147" t="str">
        <f t="shared" si="139"/>
        <v/>
      </c>
      <c r="AC1272" s="147" t="str">
        <f t="shared" si="135"/>
        <v/>
      </c>
      <c r="AD1272" s="11" t="str">
        <f t="shared" si="140"/>
        <v/>
      </c>
      <c r="AE1272" s="11" t="str">
        <f t="array" ref="AE1272">IF(COUNTBLANK(D1272)=1,"",IF(OR($H$2="y",$H$2="m"),IF(AA1272=AA1271,IF(OR(AB1272=$AB$4:$AB1271)=FALSE,AE1271&amp;C1272,AE1271),"("&amp;C1272)&amp;IF(AA1272=AA1273,IF(OR(AB1273=$AB$4:$AB1272)=FALSE,", ",""),") "),""))</f>
        <v/>
      </c>
      <c r="AF1272" s="11" t="str">
        <f t="array" ref="AF1272">IF((COUNTBLANK(D1272)=0)*OR($H$2="y",$H$2="m"),IFERROR(LEFT(C1272, FIND(" ",C1272)-1), C1272),"")</f>
        <v/>
      </c>
      <c r="AG1272" s="11" t="str">
        <f t="array" ref="AG1272">IF(COUNTBLANK(D1272)=1,"",IF(OR($H$2="y",$H$2="m"),IF(AA1272=AA1271,IF(OR(AC1272=$AC$4:$AC1271)=FALSE,AG1271&amp;AF1272,AG1271),"("&amp;AF1272)&amp;IF(AA1272=AA1273,IF(OR(AC1273=$AC$4:$AC1272)=FALSE,", ",""),") "),""))</f>
        <v/>
      </c>
      <c r="AH1272" s="10" t="str">
        <f>IF((COUNTBLANK(D1272)=1),"",IF(D1272=D1271,AH1271,"")&amp;IF(B1271&lt;&gt;B1272,((IF(COUNTBLANK(E1272)=1,$D$3&amp;"Non-type material: "&amp;$D$3,$D$3&amp;INDEX('type-categories'!$A$2:$B$100,MATCH(E1272,'type-categories'!$A$2:$A$100,0),2)&amp;$D$3))),"")&amp;(IF(K1272&lt;&gt;K1271,$C$2&amp;UPPER(K1272)&amp;$C$2&amp;$K$3&amp;" ",(IF(B1272&lt;&gt;B1271,$C$2&amp;UPPER(K1272)&amp;$C$2&amp;$K$3&amp;" ",""))))&amp;IF((AA1272&lt;&gt;AA1273)*($H$2="y"),AD1272&amp;AE1272,IF((AA1272&lt;&gt;AA1273)*($H$2="m"),AD1272&amp;AG1272,IF(($H$2&lt;&gt;"m")*($H$2&lt;&gt;"Y"),(IF(F1272=0,"",F1272&amp;" "&amp;$F$4&amp;" "))&amp;(IF(G1272=0,"",G1272&amp;" "&amp;$G$4&amp;" "))&amp;(IF(H1272=0,"",H1272&amp;" "&amp;H$4&amp;" "))&amp;(IF(I1272=0,"",I1272&amp;" "&amp;$I$4&amp;" "))&amp;(IF(J1272=0,"",J1272&amp;" "&amp;$J$4&amp;" ")),"")))&amp;"; "&amp;IF((B1272=B1271)*(AA1272=AA1271), "same collecting data; ", IF((B1272=B1271)*(Z1271=Z1272),"same locality; ",(IF(COUNTBLANK(L1272)=1,"",$D$2&amp;L1272&amp;$L$3&amp;" "&amp;$D$2))&amp;(IF(COUNTBLANK(M1272)=1,"",$E$2&amp;M1272&amp;$E$2&amp;", "))&amp;(IF(COUNTBLANK(N1272)=1,"",N1272&amp;"; "))&amp;(IF(COUNTBLANK(O1272)=1,"",O1272&amp;"; ")))&amp;(IF(COUNTBLANK(P1272)=1,"",P1272&amp;"; "))&amp;(IF(COUNTBLANK(Q1272)=1,"",Q1272&amp;"; "))&amp;(IF(COUNTBLANK(R1272)=1,"",R1272&amp;"m, "))&amp;IF((COUNTBLANK(S1272)=0)*(S1272&lt;&gt;S1271), S1272&amp;"; ","")&amp;(IF(COUNTBLANK(U1272)=1,"",U1272&amp;"; "))&amp;(IF(COUNTBLANK(T1272)=1,"",IF(COUNTBLANK(F$2)=1,T1272&amp;"; ",T1272&amp;" "&amp;F$2&amp;"; "))))&amp;(IF(COUNTBLANK(V1272)=1,"",V1272&amp;"; "))&amp;IF((COUNTBLANK(C1272)=1),"",C1272)&amp;IF((B1272=B1273)*(K1272=K1273)*(L1272=L1273)*(M1272=M1273),IF(($H$2&lt;&gt;"m")*($H$2&lt;&gt;"Y"), " • ", IF((ISNUMBER(FIND(")",AE1272))), " • ", "")),IF((B1272=B1273)*(K1272=K1273)," • ",". ")))</f>
        <v/>
      </c>
      <c r="AI1272" s="1"/>
    </row>
    <row r="1273" spans="1:35" x14ac:dyDescent="0.25">
      <c r="A1273" s="3" t="str">
        <f t="shared" si="136"/>
        <v/>
      </c>
      <c r="B1273" s="53" t="str">
        <f t="shared" si="134"/>
        <v/>
      </c>
      <c r="C1273" s="57"/>
      <c r="D1273" s="57"/>
      <c r="E1273" s="57"/>
      <c r="F1273" s="57"/>
      <c r="G1273" s="57"/>
      <c r="H1273" s="57"/>
      <c r="I1273" s="57"/>
      <c r="J1273" s="57"/>
      <c r="K1273" s="57"/>
      <c r="L1273" s="57"/>
      <c r="M1273" s="54"/>
      <c r="N1273" s="57"/>
      <c r="O1273" s="58"/>
      <c r="P1273" s="58"/>
      <c r="Q1273" s="58"/>
      <c r="R1273" s="58"/>
      <c r="S1273" s="54"/>
      <c r="T1273" s="57"/>
      <c r="U1273" s="57"/>
      <c r="V1273" s="57"/>
      <c r="W1273" s="57"/>
      <c r="X1273" s="147" t="str">
        <f>IF(COUNTBLANK(D1273)=1,"",IF('order-admin-units'!$I$1&lt;&gt;"y", "", IF(COUNTBLANK(K1273)=1, 'order-admin-units'!$B$1+1, VLOOKUP(K1273, ordercountry, 2))))</f>
        <v/>
      </c>
      <c r="Y1273" s="147" t="str">
        <f>IF(COUNTBLANK(D1273)=1,"",IF('order-admin-units'!$I$1&lt;&gt;"y", "", IF(COUNTBLANK(K1273:L1273)&gt;0, 'order-admin-units'!$B$2+1, VLOOKUP(K1273&amp;"@"&amp;L1273, orderadmin, 2))))</f>
        <v/>
      </c>
      <c r="Z1273" s="147" t="str">
        <f t="shared" si="137"/>
        <v/>
      </c>
      <c r="AA1273" s="147" t="str">
        <f t="shared" si="138"/>
        <v/>
      </c>
      <c r="AB1273" s="147" t="str">
        <f t="shared" si="139"/>
        <v/>
      </c>
      <c r="AC1273" s="147" t="str">
        <f t="shared" si="135"/>
        <v/>
      </c>
      <c r="AD1273" s="11" t="str">
        <f t="shared" si="140"/>
        <v/>
      </c>
      <c r="AE1273" s="11" t="str">
        <f t="array" ref="AE1273">IF(COUNTBLANK(D1273)=1,"",IF(OR($H$2="y",$H$2="m"),IF(AA1273=AA1272,IF(OR(AB1273=$AB$4:$AB1272)=FALSE,AE1272&amp;C1273,AE1272),"("&amp;C1273)&amp;IF(AA1273=AA1274,IF(OR(AB1274=$AB$4:$AB1273)=FALSE,", ",""),") "),""))</f>
        <v/>
      </c>
      <c r="AF1273" s="11" t="str">
        <f t="array" ref="AF1273">IF((COUNTBLANK(D1273)=0)*OR($H$2="y",$H$2="m"),IFERROR(LEFT(C1273, FIND(" ",C1273)-1), C1273),"")</f>
        <v/>
      </c>
      <c r="AG1273" s="11" t="str">
        <f t="array" ref="AG1273">IF(COUNTBLANK(D1273)=1,"",IF(OR($H$2="y",$H$2="m"),IF(AA1273=AA1272,IF(OR(AC1273=$AC$4:$AC1272)=FALSE,AG1272&amp;AF1273,AG1272),"("&amp;AF1273)&amp;IF(AA1273=AA1274,IF(OR(AC1274=$AC$4:$AC1273)=FALSE,", ",""),") "),""))</f>
        <v/>
      </c>
      <c r="AH1273" s="10" t="str">
        <f>IF((COUNTBLANK(D1273)=1),"",IF(D1273=D1272,AH1272,"")&amp;IF(B1272&lt;&gt;B1273,((IF(COUNTBLANK(E1273)=1,$D$3&amp;"Non-type material: "&amp;$D$3,$D$3&amp;INDEX('type-categories'!$A$2:$B$100,MATCH(E1273,'type-categories'!$A$2:$A$100,0),2)&amp;$D$3))),"")&amp;(IF(K1273&lt;&gt;K1272,$C$2&amp;UPPER(K1273)&amp;$C$2&amp;$K$3&amp;" ",(IF(B1273&lt;&gt;B1272,$C$2&amp;UPPER(K1273)&amp;$C$2&amp;$K$3&amp;" ",""))))&amp;IF((AA1273&lt;&gt;AA1274)*($H$2="y"),AD1273&amp;AE1273,IF((AA1273&lt;&gt;AA1274)*($H$2="m"),AD1273&amp;AG1273,IF(($H$2&lt;&gt;"m")*($H$2&lt;&gt;"Y"),(IF(F1273=0,"",F1273&amp;" "&amp;$F$4&amp;" "))&amp;(IF(G1273=0,"",G1273&amp;" "&amp;$G$4&amp;" "))&amp;(IF(H1273=0,"",H1273&amp;" "&amp;H$4&amp;" "))&amp;(IF(I1273=0,"",I1273&amp;" "&amp;$I$4&amp;" "))&amp;(IF(J1273=0,"",J1273&amp;" "&amp;$J$4&amp;" ")),"")))&amp;"; "&amp;IF((B1273=B1272)*(AA1273=AA1272), "same collecting data; ", IF((B1273=B1272)*(Z1272=Z1273),"same locality; ",(IF(COUNTBLANK(L1273)=1,"",$D$2&amp;L1273&amp;$L$3&amp;" "&amp;$D$2))&amp;(IF(COUNTBLANK(M1273)=1,"",$E$2&amp;M1273&amp;$E$2&amp;", "))&amp;(IF(COUNTBLANK(N1273)=1,"",N1273&amp;"; "))&amp;(IF(COUNTBLANK(O1273)=1,"",O1273&amp;"; ")))&amp;(IF(COUNTBLANK(P1273)=1,"",P1273&amp;"; "))&amp;(IF(COUNTBLANK(Q1273)=1,"",Q1273&amp;"; "))&amp;(IF(COUNTBLANK(R1273)=1,"",R1273&amp;"m, "))&amp;IF((COUNTBLANK(S1273)=0)*(S1273&lt;&gt;S1272), S1273&amp;"; ","")&amp;(IF(COUNTBLANK(U1273)=1,"",U1273&amp;"; "))&amp;(IF(COUNTBLANK(T1273)=1,"",IF(COUNTBLANK(F$2)=1,T1273&amp;"; ",T1273&amp;" "&amp;F$2&amp;"; "))))&amp;(IF(COUNTBLANK(V1273)=1,"",V1273&amp;"; "))&amp;IF((COUNTBLANK(C1273)=1),"",C1273)&amp;IF((B1273=B1274)*(K1273=K1274)*(L1273=L1274)*(M1273=M1274),IF(($H$2&lt;&gt;"m")*($H$2&lt;&gt;"Y"), " • ", IF((ISNUMBER(FIND(")",AE1273))), " • ", "")),IF((B1273=B1274)*(K1273=K1274)," • ",". ")))</f>
        <v/>
      </c>
      <c r="AI1273" s="1"/>
    </row>
    <row r="1274" spans="1:35" x14ac:dyDescent="0.25">
      <c r="A1274" s="3" t="str">
        <f t="shared" si="136"/>
        <v/>
      </c>
      <c r="B1274" s="53" t="str">
        <f t="shared" si="134"/>
        <v/>
      </c>
      <c r="C1274" s="57"/>
      <c r="D1274" s="57"/>
      <c r="E1274" s="57"/>
      <c r="F1274" s="57"/>
      <c r="G1274" s="57"/>
      <c r="H1274" s="57"/>
      <c r="I1274" s="57"/>
      <c r="J1274" s="57"/>
      <c r="K1274" s="57"/>
      <c r="L1274" s="57"/>
      <c r="M1274" s="54"/>
      <c r="N1274" s="57"/>
      <c r="O1274" s="58"/>
      <c r="P1274" s="58"/>
      <c r="Q1274" s="58"/>
      <c r="R1274" s="58"/>
      <c r="S1274" s="54"/>
      <c r="T1274" s="57"/>
      <c r="U1274" s="57"/>
      <c r="V1274" s="57"/>
      <c r="W1274" s="57"/>
      <c r="X1274" s="147" t="str">
        <f>IF(COUNTBLANK(D1274)=1,"",IF('order-admin-units'!$I$1&lt;&gt;"y", "", IF(COUNTBLANK(K1274)=1, 'order-admin-units'!$B$1+1, VLOOKUP(K1274, ordercountry, 2))))</f>
        <v/>
      </c>
      <c r="Y1274" s="147" t="str">
        <f>IF(COUNTBLANK(D1274)=1,"",IF('order-admin-units'!$I$1&lt;&gt;"y", "", IF(COUNTBLANK(K1274:L1274)&gt;0, 'order-admin-units'!$B$2+1, VLOOKUP(K1274&amp;"@"&amp;L1274, orderadmin, 2))))</f>
        <v/>
      </c>
      <c r="Z1274" s="147" t="str">
        <f t="shared" si="137"/>
        <v/>
      </c>
      <c r="AA1274" s="147" t="str">
        <f t="shared" si="138"/>
        <v/>
      </c>
      <c r="AB1274" s="147" t="str">
        <f t="shared" si="139"/>
        <v/>
      </c>
      <c r="AC1274" s="147" t="str">
        <f t="shared" si="135"/>
        <v/>
      </c>
      <c r="AD1274" s="11" t="str">
        <f t="shared" si="140"/>
        <v/>
      </c>
      <c r="AE1274" s="11" t="str">
        <f t="array" ref="AE1274">IF(COUNTBLANK(D1274)=1,"",IF(OR($H$2="y",$H$2="m"),IF(AA1274=AA1273,IF(OR(AB1274=$AB$4:$AB1273)=FALSE,AE1273&amp;C1274,AE1273),"("&amp;C1274)&amp;IF(AA1274=AA1275,IF(OR(AB1275=$AB$4:$AB1274)=FALSE,", ",""),") "),""))</f>
        <v/>
      </c>
      <c r="AF1274" s="11" t="str">
        <f t="array" ref="AF1274">IF((COUNTBLANK(D1274)=0)*OR($H$2="y",$H$2="m"),IFERROR(LEFT(C1274, FIND(" ",C1274)-1), C1274),"")</f>
        <v/>
      </c>
      <c r="AG1274" s="11" t="str">
        <f t="array" ref="AG1274">IF(COUNTBLANK(D1274)=1,"",IF(OR($H$2="y",$H$2="m"),IF(AA1274=AA1273,IF(OR(AC1274=$AC$4:$AC1273)=FALSE,AG1273&amp;AF1274,AG1273),"("&amp;AF1274)&amp;IF(AA1274=AA1275,IF(OR(AC1275=$AC$4:$AC1274)=FALSE,", ",""),") "),""))</f>
        <v/>
      </c>
      <c r="AH1274" s="10" t="str">
        <f>IF((COUNTBLANK(D1274)=1),"",IF(D1274=D1273,AH1273,"")&amp;IF(B1273&lt;&gt;B1274,((IF(COUNTBLANK(E1274)=1,$D$3&amp;"Non-type material: "&amp;$D$3,$D$3&amp;INDEX('type-categories'!$A$2:$B$100,MATCH(E1274,'type-categories'!$A$2:$A$100,0),2)&amp;$D$3))),"")&amp;(IF(K1274&lt;&gt;K1273,$C$2&amp;UPPER(K1274)&amp;$C$2&amp;$K$3&amp;" ",(IF(B1274&lt;&gt;B1273,$C$2&amp;UPPER(K1274)&amp;$C$2&amp;$K$3&amp;" ",""))))&amp;IF((AA1274&lt;&gt;AA1275)*($H$2="y"),AD1274&amp;AE1274,IF((AA1274&lt;&gt;AA1275)*($H$2="m"),AD1274&amp;AG1274,IF(($H$2&lt;&gt;"m")*($H$2&lt;&gt;"Y"),(IF(F1274=0,"",F1274&amp;" "&amp;$F$4&amp;" "))&amp;(IF(G1274=0,"",G1274&amp;" "&amp;$G$4&amp;" "))&amp;(IF(H1274=0,"",H1274&amp;" "&amp;H$4&amp;" "))&amp;(IF(I1274=0,"",I1274&amp;" "&amp;$I$4&amp;" "))&amp;(IF(J1274=0,"",J1274&amp;" "&amp;$J$4&amp;" ")),"")))&amp;"; "&amp;IF((B1274=B1273)*(AA1274=AA1273), "same collecting data; ", IF((B1274=B1273)*(Z1273=Z1274),"same locality; ",(IF(COUNTBLANK(L1274)=1,"",$D$2&amp;L1274&amp;$L$3&amp;" "&amp;$D$2))&amp;(IF(COUNTBLANK(M1274)=1,"",$E$2&amp;M1274&amp;$E$2&amp;", "))&amp;(IF(COUNTBLANK(N1274)=1,"",N1274&amp;"; "))&amp;(IF(COUNTBLANK(O1274)=1,"",O1274&amp;"; ")))&amp;(IF(COUNTBLANK(P1274)=1,"",P1274&amp;"; "))&amp;(IF(COUNTBLANK(Q1274)=1,"",Q1274&amp;"; "))&amp;(IF(COUNTBLANK(R1274)=1,"",R1274&amp;"m, "))&amp;IF((COUNTBLANK(S1274)=0)*(S1274&lt;&gt;S1273), S1274&amp;"; ","")&amp;(IF(COUNTBLANK(U1274)=1,"",U1274&amp;"; "))&amp;(IF(COUNTBLANK(T1274)=1,"",IF(COUNTBLANK(F$2)=1,T1274&amp;"; ",T1274&amp;" "&amp;F$2&amp;"; "))))&amp;(IF(COUNTBLANK(V1274)=1,"",V1274&amp;"; "))&amp;IF((COUNTBLANK(C1274)=1),"",C1274)&amp;IF((B1274=B1275)*(K1274=K1275)*(L1274=L1275)*(M1274=M1275),IF(($H$2&lt;&gt;"m")*($H$2&lt;&gt;"Y"), " • ", IF((ISNUMBER(FIND(")",AE1274))), " • ", "")),IF((B1274=B1275)*(K1274=K1275)," • ",". ")))</f>
        <v/>
      </c>
      <c r="AI1274" s="1"/>
    </row>
    <row r="1275" spans="1:35" x14ac:dyDescent="0.25">
      <c r="A1275" s="3" t="str">
        <f t="shared" si="136"/>
        <v/>
      </c>
      <c r="B1275" s="53" t="str">
        <f t="shared" si="134"/>
        <v/>
      </c>
      <c r="C1275" s="57"/>
      <c r="D1275" s="57"/>
      <c r="E1275" s="57"/>
      <c r="F1275" s="57"/>
      <c r="G1275" s="57"/>
      <c r="H1275" s="57"/>
      <c r="I1275" s="57"/>
      <c r="J1275" s="57"/>
      <c r="K1275" s="57"/>
      <c r="L1275" s="57"/>
      <c r="M1275" s="54"/>
      <c r="N1275" s="57"/>
      <c r="O1275" s="58"/>
      <c r="P1275" s="58"/>
      <c r="Q1275" s="58"/>
      <c r="R1275" s="58"/>
      <c r="S1275" s="54"/>
      <c r="T1275" s="57"/>
      <c r="U1275" s="57"/>
      <c r="V1275" s="57"/>
      <c r="W1275" s="57"/>
      <c r="X1275" s="147" t="str">
        <f>IF(COUNTBLANK(D1275)=1,"",IF('order-admin-units'!$I$1&lt;&gt;"y", "", IF(COUNTBLANK(K1275)=1, 'order-admin-units'!$B$1+1, VLOOKUP(K1275, ordercountry, 2))))</f>
        <v/>
      </c>
      <c r="Y1275" s="147" t="str">
        <f>IF(COUNTBLANK(D1275)=1,"",IF('order-admin-units'!$I$1&lt;&gt;"y", "", IF(COUNTBLANK(K1275:L1275)&gt;0, 'order-admin-units'!$B$2+1, VLOOKUP(K1275&amp;"@"&amp;L1275, orderadmin, 2))))</f>
        <v/>
      </c>
      <c r="Z1275" s="147" t="str">
        <f t="shared" si="137"/>
        <v/>
      </c>
      <c r="AA1275" s="147" t="str">
        <f t="shared" si="138"/>
        <v/>
      </c>
      <c r="AB1275" s="147" t="str">
        <f t="shared" si="139"/>
        <v/>
      </c>
      <c r="AC1275" s="147" t="str">
        <f t="shared" si="135"/>
        <v/>
      </c>
      <c r="AD1275" s="11" t="str">
        <f t="shared" si="140"/>
        <v/>
      </c>
      <c r="AE1275" s="11" t="str">
        <f t="array" ref="AE1275">IF(COUNTBLANK(D1275)=1,"",IF(OR($H$2="y",$H$2="m"),IF(AA1275=AA1274,IF(OR(AB1275=$AB$4:$AB1274)=FALSE,AE1274&amp;C1275,AE1274),"("&amp;C1275)&amp;IF(AA1275=AA1276,IF(OR(AB1276=$AB$4:$AB1275)=FALSE,", ",""),") "),""))</f>
        <v/>
      </c>
      <c r="AF1275" s="11" t="str">
        <f t="array" ref="AF1275">IF((COUNTBLANK(D1275)=0)*OR($H$2="y",$H$2="m"),IFERROR(LEFT(C1275, FIND(" ",C1275)-1), C1275),"")</f>
        <v/>
      </c>
      <c r="AG1275" s="11" t="str">
        <f t="array" ref="AG1275">IF(COUNTBLANK(D1275)=1,"",IF(OR($H$2="y",$H$2="m"),IF(AA1275=AA1274,IF(OR(AC1275=$AC$4:$AC1274)=FALSE,AG1274&amp;AF1275,AG1274),"("&amp;AF1275)&amp;IF(AA1275=AA1276,IF(OR(AC1276=$AC$4:$AC1275)=FALSE,", ",""),") "),""))</f>
        <v/>
      </c>
      <c r="AH1275" s="10" t="str">
        <f>IF((COUNTBLANK(D1275)=1),"",IF(D1275=D1274,AH1274,"")&amp;IF(B1274&lt;&gt;B1275,((IF(COUNTBLANK(E1275)=1,$D$3&amp;"Non-type material: "&amp;$D$3,$D$3&amp;INDEX('type-categories'!$A$2:$B$100,MATCH(E1275,'type-categories'!$A$2:$A$100,0),2)&amp;$D$3))),"")&amp;(IF(K1275&lt;&gt;K1274,$C$2&amp;UPPER(K1275)&amp;$C$2&amp;$K$3&amp;" ",(IF(B1275&lt;&gt;B1274,$C$2&amp;UPPER(K1275)&amp;$C$2&amp;$K$3&amp;" ",""))))&amp;IF((AA1275&lt;&gt;AA1276)*($H$2="y"),AD1275&amp;AE1275,IF((AA1275&lt;&gt;AA1276)*($H$2="m"),AD1275&amp;AG1275,IF(($H$2&lt;&gt;"m")*($H$2&lt;&gt;"Y"),(IF(F1275=0,"",F1275&amp;" "&amp;$F$4&amp;" "))&amp;(IF(G1275=0,"",G1275&amp;" "&amp;$G$4&amp;" "))&amp;(IF(H1275=0,"",H1275&amp;" "&amp;H$4&amp;" "))&amp;(IF(I1275=0,"",I1275&amp;" "&amp;$I$4&amp;" "))&amp;(IF(J1275=0,"",J1275&amp;" "&amp;$J$4&amp;" ")),"")))&amp;"; "&amp;IF((B1275=B1274)*(AA1275=AA1274), "same collecting data; ", IF((B1275=B1274)*(Z1274=Z1275),"same locality; ",(IF(COUNTBLANK(L1275)=1,"",$D$2&amp;L1275&amp;$L$3&amp;" "&amp;$D$2))&amp;(IF(COUNTBLANK(M1275)=1,"",$E$2&amp;M1275&amp;$E$2&amp;", "))&amp;(IF(COUNTBLANK(N1275)=1,"",N1275&amp;"; "))&amp;(IF(COUNTBLANK(O1275)=1,"",O1275&amp;"; ")))&amp;(IF(COUNTBLANK(P1275)=1,"",P1275&amp;"; "))&amp;(IF(COUNTBLANK(Q1275)=1,"",Q1275&amp;"; "))&amp;(IF(COUNTBLANK(R1275)=1,"",R1275&amp;"m, "))&amp;IF((COUNTBLANK(S1275)=0)*(S1275&lt;&gt;S1274), S1275&amp;"; ","")&amp;(IF(COUNTBLANK(U1275)=1,"",U1275&amp;"; "))&amp;(IF(COUNTBLANK(T1275)=1,"",IF(COUNTBLANK(F$2)=1,T1275&amp;"; ",T1275&amp;" "&amp;F$2&amp;"; "))))&amp;(IF(COUNTBLANK(V1275)=1,"",V1275&amp;"; "))&amp;IF((COUNTBLANK(C1275)=1),"",C1275)&amp;IF((B1275=B1276)*(K1275=K1276)*(L1275=L1276)*(M1275=M1276),IF(($H$2&lt;&gt;"m")*($H$2&lt;&gt;"Y"), " • ", IF((ISNUMBER(FIND(")",AE1275))), " • ", "")),IF((B1275=B1276)*(K1275=K1276)," • ",". ")))</f>
        <v/>
      </c>
      <c r="AI1275" s="1"/>
    </row>
    <row r="1276" spans="1:35" x14ac:dyDescent="0.25">
      <c r="A1276" s="3" t="str">
        <f t="shared" si="136"/>
        <v/>
      </c>
      <c r="B1276" s="53" t="str">
        <f t="shared" si="134"/>
        <v/>
      </c>
      <c r="C1276" s="57"/>
      <c r="D1276" s="57"/>
      <c r="E1276" s="57"/>
      <c r="F1276" s="57"/>
      <c r="G1276" s="57"/>
      <c r="H1276" s="57"/>
      <c r="I1276" s="57"/>
      <c r="J1276" s="57"/>
      <c r="K1276" s="57"/>
      <c r="L1276" s="57"/>
      <c r="M1276" s="54"/>
      <c r="N1276" s="57"/>
      <c r="O1276" s="58"/>
      <c r="P1276" s="58"/>
      <c r="Q1276" s="58"/>
      <c r="R1276" s="58"/>
      <c r="S1276" s="54"/>
      <c r="T1276" s="57"/>
      <c r="U1276" s="57"/>
      <c r="V1276" s="57"/>
      <c r="W1276" s="57"/>
      <c r="X1276" s="147" t="str">
        <f>IF(COUNTBLANK(D1276)=1,"",IF('order-admin-units'!$I$1&lt;&gt;"y", "", IF(COUNTBLANK(K1276)=1, 'order-admin-units'!$B$1+1, VLOOKUP(K1276, ordercountry, 2))))</f>
        <v/>
      </c>
      <c r="Y1276" s="147" t="str">
        <f>IF(COUNTBLANK(D1276)=1,"",IF('order-admin-units'!$I$1&lt;&gt;"y", "", IF(COUNTBLANK(K1276:L1276)&gt;0, 'order-admin-units'!$B$2+1, VLOOKUP(K1276&amp;"@"&amp;L1276, orderadmin, 2))))</f>
        <v/>
      </c>
      <c r="Z1276" s="147" t="str">
        <f t="shared" si="137"/>
        <v/>
      </c>
      <c r="AA1276" s="147" t="str">
        <f t="shared" si="138"/>
        <v/>
      </c>
      <c r="AB1276" s="147" t="str">
        <f t="shared" si="139"/>
        <v/>
      </c>
      <c r="AC1276" s="147" t="str">
        <f t="shared" si="135"/>
        <v/>
      </c>
      <c r="AD1276" s="11" t="str">
        <f t="shared" si="140"/>
        <v/>
      </c>
      <c r="AE1276" s="11" t="str">
        <f t="array" ref="AE1276">IF(COUNTBLANK(D1276)=1,"",IF(OR($H$2="y",$H$2="m"),IF(AA1276=AA1275,IF(OR(AB1276=$AB$4:$AB1275)=FALSE,AE1275&amp;C1276,AE1275),"("&amp;C1276)&amp;IF(AA1276=AA1277,IF(OR(AB1277=$AB$4:$AB1276)=FALSE,", ",""),") "),""))</f>
        <v/>
      </c>
      <c r="AF1276" s="11" t="str">
        <f t="array" ref="AF1276">IF((COUNTBLANK(D1276)=0)*OR($H$2="y",$H$2="m"),IFERROR(LEFT(C1276, FIND(" ",C1276)-1), C1276),"")</f>
        <v/>
      </c>
      <c r="AG1276" s="11" t="str">
        <f t="array" ref="AG1276">IF(COUNTBLANK(D1276)=1,"",IF(OR($H$2="y",$H$2="m"),IF(AA1276=AA1275,IF(OR(AC1276=$AC$4:$AC1275)=FALSE,AG1275&amp;AF1276,AG1275),"("&amp;AF1276)&amp;IF(AA1276=AA1277,IF(OR(AC1277=$AC$4:$AC1276)=FALSE,", ",""),") "),""))</f>
        <v/>
      </c>
      <c r="AH1276" s="10" t="str">
        <f>IF((COUNTBLANK(D1276)=1),"",IF(D1276=D1275,AH1275,"")&amp;IF(B1275&lt;&gt;B1276,((IF(COUNTBLANK(E1276)=1,$D$3&amp;"Non-type material: "&amp;$D$3,$D$3&amp;INDEX('type-categories'!$A$2:$B$100,MATCH(E1276,'type-categories'!$A$2:$A$100,0),2)&amp;$D$3))),"")&amp;(IF(K1276&lt;&gt;K1275,$C$2&amp;UPPER(K1276)&amp;$C$2&amp;$K$3&amp;" ",(IF(B1276&lt;&gt;B1275,$C$2&amp;UPPER(K1276)&amp;$C$2&amp;$K$3&amp;" ",""))))&amp;IF((AA1276&lt;&gt;AA1277)*($H$2="y"),AD1276&amp;AE1276,IF((AA1276&lt;&gt;AA1277)*($H$2="m"),AD1276&amp;AG1276,IF(($H$2&lt;&gt;"m")*($H$2&lt;&gt;"Y"),(IF(F1276=0,"",F1276&amp;" "&amp;$F$4&amp;" "))&amp;(IF(G1276=0,"",G1276&amp;" "&amp;$G$4&amp;" "))&amp;(IF(H1276=0,"",H1276&amp;" "&amp;H$4&amp;" "))&amp;(IF(I1276=0,"",I1276&amp;" "&amp;$I$4&amp;" "))&amp;(IF(J1276=0,"",J1276&amp;" "&amp;$J$4&amp;" ")),"")))&amp;"; "&amp;IF((B1276=B1275)*(AA1276=AA1275), "same collecting data; ", IF((B1276=B1275)*(Z1275=Z1276),"same locality; ",(IF(COUNTBLANK(L1276)=1,"",$D$2&amp;L1276&amp;$L$3&amp;" "&amp;$D$2))&amp;(IF(COUNTBLANK(M1276)=1,"",$E$2&amp;M1276&amp;$E$2&amp;", "))&amp;(IF(COUNTBLANK(N1276)=1,"",N1276&amp;"; "))&amp;(IF(COUNTBLANK(O1276)=1,"",O1276&amp;"; ")))&amp;(IF(COUNTBLANK(P1276)=1,"",P1276&amp;"; "))&amp;(IF(COUNTBLANK(Q1276)=1,"",Q1276&amp;"; "))&amp;(IF(COUNTBLANK(R1276)=1,"",R1276&amp;"m, "))&amp;IF((COUNTBLANK(S1276)=0)*(S1276&lt;&gt;S1275), S1276&amp;"; ","")&amp;(IF(COUNTBLANK(U1276)=1,"",U1276&amp;"; "))&amp;(IF(COUNTBLANK(T1276)=1,"",IF(COUNTBLANK(F$2)=1,T1276&amp;"; ",T1276&amp;" "&amp;F$2&amp;"; "))))&amp;(IF(COUNTBLANK(V1276)=1,"",V1276&amp;"; "))&amp;IF((COUNTBLANK(C1276)=1),"",C1276)&amp;IF((B1276=B1277)*(K1276=K1277)*(L1276=L1277)*(M1276=M1277),IF(($H$2&lt;&gt;"m")*($H$2&lt;&gt;"Y"), " • ", IF((ISNUMBER(FIND(")",AE1276))), " • ", "")),IF((B1276=B1277)*(K1276=K1277)," • ",". ")))</f>
        <v/>
      </c>
      <c r="AI1276" s="1"/>
    </row>
    <row r="1277" spans="1:35" x14ac:dyDescent="0.25">
      <c r="A1277" s="3" t="str">
        <f t="shared" si="136"/>
        <v/>
      </c>
      <c r="B1277" s="53" t="str">
        <f t="shared" si="134"/>
        <v/>
      </c>
      <c r="C1277" s="57"/>
      <c r="D1277" s="57"/>
      <c r="E1277" s="57"/>
      <c r="F1277" s="57"/>
      <c r="G1277" s="57"/>
      <c r="H1277" s="57"/>
      <c r="I1277" s="57"/>
      <c r="J1277" s="57"/>
      <c r="K1277" s="57"/>
      <c r="L1277" s="57"/>
      <c r="M1277" s="57"/>
      <c r="N1277" s="57"/>
      <c r="O1277" s="58"/>
      <c r="P1277" s="58"/>
      <c r="Q1277" s="58"/>
      <c r="R1277" s="58"/>
      <c r="S1277" s="54"/>
      <c r="T1277" s="57"/>
      <c r="U1277" s="57"/>
      <c r="V1277" s="57"/>
      <c r="W1277" s="57"/>
      <c r="X1277" s="147" t="str">
        <f>IF(COUNTBLANK(D1277)=1,"",IF('order-admin-units'!$I$1&lt;&gt;"y", "", IF(COUNTBLANK(K1277)=1, 'order-admin-units'!$B$1+1, VLOOKUP(K1277, ordercountry, 2))))</f>
        <v/>
      </c>
      <c r="Y1277" s="147" t="str">
        <f>IF(COUNTBLANK(D1277)=1,"",IF('order-admin-units'!$I$1&lt;&gt;"y", "", IF(COUNTBLANK(K1277:L1277)&gt;0, 'order-admin-units'!$B$2+1, VLOOKUP(K1277&amp;"@"&amp;L1277, orderadmin, 2))))</f>
        <v/>
      </c>
      <c r="Z1277" s="147" t="str">
        <f t="shared" si="137"/>
        <v/>
      </c>
      <c r="AA1277" s="147" t="str">
        <f t="shared" si="138"/>
        <v/>
      </c>
      <c r="AB1277" s="147" t="str">
        <f t="shared" si="139"/>
        <v/>
      </c>
      <c r="AC1277" s="147" t="str">
        <f t="shared" si="135"/>
        <v/>
      </c>
      <c r="AD1277" s="11" t="str">
        <f t="shared" si="140"/>
        <v/>
      </c>
      <c r="AE1277" s="11" t="str">
        <f t="array" ref="AE1277">IF(COUNTBLANK(D1277)=1,"",IF(OR($H$2="y",$H$2="m"),IF(AA1277=AA1276,IF(OR(AB1277=$AB$4:$AB1276)=FALSE,AE1276&amp;C1277,AE1276),"("&amp;C1277)&amp;IF(AA1277=AA1278,IF(OR(AB1278=$AB$4:$AB1277)=FALSE,", ",""),") "),""))</f>
        <v/>
      </c>
      <c r="AF1277" s="11" t="str">
        <f t="array" ref="AF1277">IF((COUNTBLANK(D1277)=0)*OR($H$2="y",$H$2="m"),IFERROR(LEFT(C1277, FIND(" ",C1277)-1), C1277),"")</f>
        <v/>
      </c>
      <c r="AG1277" s="11" t="str">
        <f t="array" ref="AG1277">IF(COUNTBLANK(D1277)=1,"",IF(OR($H$2="y",$H$2="m"),IF(AA1277=AA1276,IF(OR(AC1277=$AC$4:$AC1276)=FALSE,AG1276&amp;AF1277,AG1276),"("&amp;AF1277)&amp;IF(AA1277=AA1278,IF(OR(AC1278=$AC$4:$AC1277)=FALSE,", ",""),") "),""))</f>
        <v/>
      </c>
      <c r="AH1277" s="10" t="str">
        <f>IF((COUNTBLANK(D1277)=1),"",IF(D1277=D1276,AH1276,"")&amp;IF(B1276&lt;&gt;B1277,((IF(COUNTBLANK(E1277)=1,$D$3&amp;"Non-type material: "&amp;$D$3,$D$3&amp;INDEX('type-categories'!$A$2:$B$100,MATCH(E1277,'type-categories'!$A$2:$A$100,0),2)&amp;$D$3))),"")&amp;(IF(K1277&lt;&gt;K1276,$C$2&amp;UPPER(K1277)&amp;$C$2&amp;$K$3&amp;" ",(IF(B1277&lt;&gt;B1276,$C$2&amp;UPPER(K1277)&amp;$C$2&amp;$K$3&amp;" ",""))))&amp;IF((AA1277&lt;&gt;AA1278)*($H$2="y"),AD1277&amp;AE1277,IF((AA1277&lt;&gt;AA1278)*($H$2="m"),AD1277&amp;AG1277,IF(($H$2&lt;&gt;"m")*($H$2&lt;&gt;"Y"),(IF(F1277=0,"",F1277&amp;" "&amp;$F$4&amp;" "))&amp;(IF(G1277=0,"",G1277&amp;" "&amp;$G$4&amp;" "))&amp;(IF(H1277=0,"",H1277&amp;" "&amp;H$4&amp;" "))&amp;(IF(I1277=0,"",I1277&amp;" "&amp;$I$4&amp;" "))&amp;(IF(J1277=0,"",J1277&amp;" "&amp;$J$4&amp;" ")),"")))&amp;"; "&amp;IF((B1277=B1276)*(AA1277=AA1276), "same collecting data; ", IF((B1277=B1276)*(Z1276=Z1277),"same locality; ",(IF(COUNTBLANK(L1277)=1,"",$D$2&amp;L1277&amp;$L$3&amp;" "&amp;$D$2))&amp;(IF(COUNTBLANK(M1277)=1,"",$E$2&amp;M1277&amp;$E$2&amp;", "))&amp;(IF(COUNTBLANK(N1277)=1,"",N1277&amp;"; "))&amp;(IF(COUNTBLANK(O1277)=1,"",O1277&amp;"; ")))&amp;(IF(COUNTBLANK(P1277)=1,"",P1277&amp;"; "))&amp;(IF(COUNTBLANK(Q1277)=1,"",Q1277&amp;"; "))&amp;(IF(COUNTBLANK(R1277)=1,"",R1277&amp;"m, "))&amp;IF((COUNTBLANK(S1277)=0)*(S1277&lt;&gt;S1276), S1277&amp;"; ","")&amp;(IF(COUNTBLANK(U1277)=1,"",U1277&amp;"; "))&amp;(IF(COUNTBLANK(T1277)=1,"",IF(COUNTBLANK(F$2)=1,T1277&amp;"; ",T1277&amp;" "&amp;F$2&amp;"; "))))&amp;(IF(COUNTBLANK(V1277)=1,"",V1277&amp;"; "))&amp;IF((COUNTBLANK(C1277)=1),"",C1277)&amp;IF((B1277=B1278)*(K1277=K1278)*(L1277=L1278)*(M1277=M1278),IF(($H$2&lt;&gt;"m")*($H$2&lt;&gt;"Y"), " • ", IF((ISNUMBER(FIND(")",AE1277))), " • ", "")),IF((B1277=B1278)*(K1277=K1278)," • ",". ")))</f>
        <v/>
      </c>
      <c r="AI1277" s="1"/>
    </row>
    <row r="1278" spans="1:35" x14ac:dyDescent="0.25">
      <c r="A1278" s="3" t="str">
        <f t="shared" si="136"/>
        <v/>
      </c>
      <c r="B1278" s="53" t="str">
        <f t="shared" si="134"/>
        <v/>
      </c>
      <c r="C1278" s="57"/>
      <c r="D1278" s="57"/>
      <c r="E1278" s="57"/>
      <c r="F1278" s="57"/>
      <c r="G1278" s="57"/>
      <c r="H1278" s="57"/>
      <c r="I1278" s="57"/>
      <c r="J1278" s="57"/>
      <c r="K1278" s="57"/>
      <c r="L1278" s="57"/>
      <c r="M1278" s="57"/>
      <c r="N1278" s="57"/>
      <c r="O1278" s="58"/>
      <c r="P1278" s="58"/>
      <c r="Q1278" s="58"/>
      <c r="R1278" s="58"/>
      <c r="S1278" s="54"/>
      <c r="T1278" s="57"/>
      <c r="U1278" s="57"/>
      <c r="V1278" s="57"/>
      <c r="W1278" s="57"/>
      <c r="X1278" s="147" t="str">
        <f>IF(COUNTBLANK(D1278)=1,"",IF('order-admin-units'!$I$1&lt;&gt;"y", "", IF(COUNTBLANK(K1278)=1, 'order-admin-units'!$B$1+1, VLOOKUP(K1278, ordercountry, 2))))</f>
        <v/>
      </c>
      <c r="Y1278" s="147" t="str">
        <f>IF(COUNTBLANK(D1278)=1,"",IF('order-admin-units'!$I$1&lt;&gt;"y", "", IF(COUNTBLANK(K1278:L1278)&gt;0, 'order-admin-units'!$B$2+1, VLOOKUP(K1278&amp;"@"&amp;L1278, orderadmin, 2))))</f>
        <v/>
      </c>
      <c r="Z1278" s="147" t="str">
        <f t="shared" si="137"/>
        <v/>
      </c>
      <c r="AA1278" s="147" t="str">
        <f t="shared" si="138"/>
        <v/>
      </c>
      <c r="AB1278" s="147" t="str">
        <f t="shared" si="139"/>
        <v/>
      </c>
      <c r="AC1278" s="147" t="str">
        <f t="shared" si="135"/>
        <v/>
      </c>
      <c r="AD1278" s="11" t="str">
        <f t="shared" si="140"/>
        <v/>
      </c>
      <c r="AE1278" s="11" t="str">
        <f t="array" ref="AE1278">IF(COUNTBLANK(D1278)=1,"",IF(OR($H$2="y",$H$2="m"),IF(AA1278=AA1277,IF(OR(AB1278=$AB$4:$AB1277)=FALSE,AE1277&amp;C1278,AE1277),"("&amp;C1278)&amp;IF(AA1278=AA1279,IF(OR(AB1279=$AB$4:$AB1278)=FALSE,", ",""),") "),""))</f>
        <v/>
      </c>
      <c r="AF1278" s="11" t="str">
        <f t="array" ref="AF1278">IF((COUNTBLANK(D1278)=0)*OR($H$2="y",$H$2="m"),IFERROR(LEFT(C1278, FIND(" ",C1278)-1), C1278),"")</f>
        <v/>
      </c>
      <c r="AG1278" s="11" t="str">
        <f t="array" ref="AG1278">IF(COUNTBLANK(D1278)=1,"",IF(OR($H$2="y",$H$2="m"),IF(AA1278=AA1277,IF(OR(AC1278=$AC$4:$AC1277)=FALSE,AG1277&amp;AF1278,AG1277),"("&amp;AF1278)&amp;IF(AA1278=AA1279,IF(OR(AC1279=$AC$4:$AC1278)=FALSE,", ",""),") "),""))</f>
        <v/>
      </c>
      <c r="AH1278" s="10" t="str">
        <f>IF((COUNTBLANK(D1278)=1),"",IF(D1278=D1277,AH1277,"")&amp;IF(B1277&lt;&gt;B1278,((IF(COUNTBLANK(E1278)=1,$D$3&amp;"Non-type material: "&amp;$D$3,$D$3&amp;INDEX('type-categories'!$A$2:$B$100,MATCH(E1278,'type-categories'!$A$2:$A$100,0),2)&amp;$D$3))),"")&amp;(IF(K1278&lt;&gt;K1277,$C$2&amp;UPPER(K1278)&amp;$C$2&amp;$K$3&amp;" ",(IF(B1278&lt;&gt;B1277,$C$2&amp;UPPER(K1278)&amp;$C$2&amp;$K$3&amp;" ",""))))&amp;IF((AA1278&lt;&gt;AA1279)*($H$2="y"),AD1278&amp;AE1278,IF((AA1278&lt;&gt;AA1279)*($H$2="m"),AD1278&amp;AG1278,IF(($H$2&lt;&gt;"m")*($H$2&lt;&gt;"Y"),(IF(F1278=0,"",F1278&amp;" "&amp;$F$4&amp;" "))&amp;(IF(G1278=0,"",G1278&amp;" "&amp;$G$4&amp;" "))&amp;(IF(H1278=0,"",H1278&amp;" "&amp;H$4&amp;" "))&amp;(IF(I1278=0,"",I1278&amp;" "&amp;$I$4&amp;" "))&amp;(IF(J1278=0,"",J1278&amp;" "&amp;$J$4&amp;" ")),"")))&amp;"; "&amp;IF((B1278=B1277)*(AA1278=AA1277), "same collecting data; ", IF((B1278=B1277)*(Z1277=Z1278),"same locality; ",(IF(COUNTBLANK(L1278)=1,"",$D$2&amp;L1278&amp;$L$3&amp;" "&amp;$D$2))&amp;(IF(COUNTBLANK(M1278)=1,"",$E$2&amp;M1278&amp;$E$2&amp;", "))&amp;(IF(COUNTBLANK(N1278)=1,"",N1278&amp;"; "))&amp;(IF(COUNTBLANK(O1278)=1,"",O1278&amp;"; ")))&amp;(IF(COUNTBLANK(P1278)=1,"",P1278&amp;"; "))&amp;(IF(COUNTBLANK(Q1278)=1,"",Q1278&amp;"; "))&amp;(IF(COUNTBLANK(R1278)=1,"",R1278&amp;"m, "))&amp;IF((COUNTBLANK(S1278)=0)*(S1278&lt;&gt;S1277), S1278&amp;"; ","")&amp;(IF(COUNTBLANK(U1278)=1,"",U1278&amp;"; "))&amp;(IF(COUNTBLANK(T1278)=1,"",IF(COUNTBLANK(F$2)=1,T1278&amp;"; ",T1278&amp;" "&amp;F$2&amp;"; "))))&amp;(IF(COUNTBLANK(V1278)=1,"",V1278&amp;"; "))&amp;IF((COUNTBLANK(C1278)=1),"",C1278)&amp;IF((B1278=B1279)*(K1278=K1279)*(L1278=L1279)*(M1278=M1279),IF(($H$2&lt;&gt;"m")*($H$2&lt;&gt;"Y"), " • ", IF((ISNUMBER(FIND(")",AE1278))), " • ", "")),IF((B1278=B1279)*(K1278=K1279)," • ",". ")))</f>
        <v/>
      </c>
      <c r="AI1278" s="1"/>
    </row>
    <row r="1279" spans="1:35" x14ac:dyDescent="0.25">
      <c r="A1279" s="3" t="str">
        <f t="shared" si="136"/>
        <v/>
      </c>
      <c r="B1279" s="53" t="str">
        <f t="shared" si="134"/>
        <v/>
      </c>
      <c r="C1279" s="57"/>
      <c r="D1279" s="57"/>
      <c r="E1279" s="57"/>
      <c r="F1279" s="57"/>
      <c r="G1279" s="57"/>
      <c r="H1279" s="57"/>
      <c r="I1279" s="57"/>
      <c r="J1279" s="57"/>
      <c r="K1279" s="57"/>
      <c r="L1279" s="57"/>
      <c r="M1279" s="54"/>
      <c r="N1279" s="57"/>
      <c r="O1279" s="58"/>
      <c r="P1279" s="58"/>
      <c r="Q1279" s="58"/>
      <c r="R1279" s="58"/>
      <c r="S1279" s="54"/>
      <c r="T1279" s="57"/>
      <c r="U1279" s="57"/>
      <c r="V1279" s="57"/>
      <c r="W1279" s="57"/>
      <c r="X1279" s="147" t="str">
        <f>IF(COUNTBLANK(D1279)=1,"",IF('order-admin-units'!$I$1&lt;&gt;"y", "", IF(COUNTBLANK(K1279)=1, 'order-admin-units'!$B$1+1, VLOOKUP(K1279, ordercountry, 2))))</f>
        <v/>
      </c>
      <c r="Y1279" s="147" t="str">
        <f>IF(COUNTBLANK(D1279)=1,"",IF('order-admin-units'!$I$1&lt;&gt;"y", "", IF(COUNTBLANK(K1279:L1279)&gt;0, 'order-admin-units'!$B$2+1, VLOOKUP(K1279&amp;"@"&amp;L1279, orderadmin, 2))))</f>
        <v/>
      </c>
      <c r="Z1279" s="147" t="str">
        <f t="shared" si="137"/>
        <v/>
      </c>
      <c r="AA1279" s="147" t="str">
        <f t="shared" si="138"/>
        <v/>
      </c>
      <c r="AB1279" s="147" t="str">
        <f t="shared" si="139"/>
        <v/>
      </c>
      <c r="AC1279" s="147" t="str">
        <f t="shared" si="135"/>
        <v/>
      </c>
      <c r="AD1279" s="11" t="str">
        <f t="shared" si="140"/>
        <v/>
      </c>
      <c r="AE1279" s="11" t="str">
        <f t="array" ref="AE1279">IF(COUNTBLANK(D1279)=1,"",IF(OR($H$2="y",$H$2="m"),IF(AA1279=AA1278,IF(OR(AB1279=$AB$4:$AB1278)=FALSE,AE1278&amp;C1279,AE1278),"("&amp;C1279)&amp;IF(AA1279=AA1280,IF(OR(AB1280=$AB$4:$AB1279)=FALSE,", ",""),") "),""))</f>
        <v/>
      </c>
      <c r="AF1279" s="11" t="str">
        <f t="array" ref="AF1279">IF((COUNTBLANK(D1279)=0)*OR($H$2="y",$H$2="m"),IFERROR(LEFT(C1279, FIND(" ",C1279)-1), C1279),"")</f>
        <v/>
      </c>
      <c r="AG1279" s="11" t="str">
        <f t="array" ref="AG1279">IF(COUNTBLANK(D1279)=1,"",IF(OR($H$2="y",$H$2="m"),IF(AA1279=AA1278,IF(OR(AC1279=$AC$4:$AC1278)=FALSE,AG1278&amp;AF1279,AG1278),"("&amp;AF1279)&amp;IF(AA1279=AA1280,IF(OR(AC1280=$AC$4:$AC1279)=FALSE,", ",""),") "),""))</f>
        <v/>
      </c>
      <c r="AH1279" s="10" t="str">
        <f>IF((COUNTBLANK(D1279)=1),"",IF(D1279=D1278,AH1278,"")&amp;IF(B1278&lt;&gt;B1279,((IF(COUNTBLANK(E1279)=1,$D$3&amp;"Non-type material: "&amp;$D$3,$D$3&amp;INDEX('type-categories'!$A$2:$B$100,MATCH(E1279,'type-categories'!$A$2:$A$100,0),2)&amp;$D$3))),"")&amp;(IF(K1279&lt;&gt;K1278,$C$2&amp;UPPER(K1279)&amp;$C$2&amp;$K$3&amp;" ",(IF(B1279&lt;&gt;B1278,$C$2&amp;UPPER(K1279)&amp;$C$2&amp;$K$3&amp;" ",""))))&amp;IF((AA1279&lt;&gt;AA1280)*($H$2="y"),AD1279&amp;AE1279,IF((AA1279&lt;&gt;AA1280)*($H$2="m"),AD1279&amp;AG1279,IF(($H$2&lt;&gt;"m")*($H$2&lt;&gt;"Y"),(IF(F1279=0,"",F1279&amp;" "&amp;$F$4&amp;" "))&amp;(IF(G1279=0,"",G1279&amp;" "&amp;$G$4&amp;" "))&amp;(IF(H1279=0,"",H1279&amp;" "&amp;H$4&amp;" "))&amp;(IF(I1279=0,"",I1279&amp;" "&amp;$I$4&amp;" "))&amp;(IF(J1279=0,"",J1279&amp;" "&amp;$J$4&amp;" ")),"")))&amp;"; "&amp;IF((B1279=B1278)*(AA1279=AA1278), "same collecting data; ", IF((B1279=B1278)*(Z1278=Z1279),"same locality; ",(IF(COUNTBLANK(L1279)=1,"",$D$2&amp;L1279&amp;$L$3&amp;" "&amp;$D$2))&amp;(IF(COUNTBLANK(M1279)=1,"",$E$2&amp;M1279&amp;$E$2&amp;", "))&amp;(IF(COUNTBLANK(N1279)=1,"",N1279&amp;"; "))&amp;(IF(COUNTBLANK(O1279)=1,"",O1279&amp;"; ")))&amp;(IF(COUNTBLANK(P1279)=1,"",P1279&amp;"; "))&amp;(IF(COUNTBLANK(Q1279)=1,"",Q1279&amp;"; "))&amp;(IF(COUNTBLANK(R1279)=1,"",R1279&amp;"m, "))&amp;IF((COUNTBLANK(S1279)=0)*(S1279&lt;&gt;S1278), S1279&amp;"; ","")&amp;(IF(COUNTBLANK(U1279)=1,"",U1279&amp;"; "))&amp;(IF(COUNTBLANK(T1279)=1,"",IF(COUNTBLANK(F$2)=1,T1279&amp;"; ",T1279&amp;" "&amp;F$2&amp;"; "))))&amp;(IF(COUNTBLANK(V1279)=1,"",V1279&amp;"; "))&amp;IF((COUNTBLANK(C1279)=1),"",C1279)&amp;IF((B1279=B1280)*(K1279=K1280)*(L1279=L1280)*(M1279=M1280),IF(($H$2&lt;&gt;"m")*($H$2&lt;&gt;"Y"), " • ", IF((ISNUMBER(FIND(")",AE1279))), " • ", "")),IF((B1279=B1280)*(K1279=K1280)," • ",". ")))</f>
        <v/>
      </c>
      <c r="AI1279" s="1"/>
    </row>
    <row r="1280" spans="1:35" x14ac:dyDescent="0.25">
      <c r="A1280" s="3" t="str">
        <f t="shared" si="136"/>
        <v/>
      </c>
      <c r="B1280" s="53" t="str">
        <f t="shared" si="134"/>
        <v/>
      </c>
      <c r="C1280" s="57"/>
      <c r="D1280" s="57"/>
      <c r="E1280" s="57"/>
      <c r="F1280" s="57"/>
      <c r="G1280" s="57"/>
      <c r="H1280" s="57"/>
      <c r="I1280" s="57"/>
      <c r="J1280" s="57"/>
      <c r="K1280" s="57"/>
      <c r="L1280" s="57"/>
      <c r="M1280" s="54"/>
      <c r="N1280" s="57"/>
      <c r="O1280" s="58"/>
      <c r="P1280" s="58"/>
      <c r="Q1280" s="58"/>
      <c r="R1280" s="58"/>
      <c r="S1280" s="54"/>
      <c r="T1280" s="57"/>
      <c r="U1280" s="57"/>
      <c r="V1280" s="57"/>
      <c r="W1280" s="57"/>
      <c r="X1280" s="147" t="str">
        <f>IF(COUNTBLANK(D1280)=1,"",IF('order-admin-units'!$I$1&lt;&gt;"y", "", IF(COUNTBLANK(K1280)=1, 'order-admin-units'!$B$1+1, VLOOKUP(K1280, ordercountry, 2))))</f>
        <v/>
      </c>
      <c r="Y1280" s="147" t="str">
        <f>IF(COUNTBLANK(D1280)=1,"",IF('order-admin-units'!$I$1&lt;&gt;"y", "", IF(COUNTBLANK(K1280:L1280)&gt;0, 'order-admin-units'!$B$2+1, VLOOKUP(K1280&amp;"@"&amp;L1280, orderadmin, 2))))</f>
        <v/>
      </c>
      <c r="Z1280" s="147" t="str">
        <f t="shared" si="137"/>
        <v/>
      </c>
      <c r="AA1280" s="147" t="str">
        <f t="shared" si="138"/>
        <v/>
      </c>
      <c r="AB1280" s="147" t="str">
        <f t="shared" si="139"/>
        <v/>
      </c>
      <c r="AC1280" s="147" t="str">
        <f t="shared" si="135"/>
        <v/>
      </c>
      <c r="AD1280" s="11" t="str">
        <f t="shared" si="140"/>
        <v/>
      </c>
      <c r="AE1280" s="11" t="str">
        <f t="array" ref="AE1280">IF(COUNTBLANK(D1280)=1,"",IF(OR($H$2="y",$H$2="m"),IF(AA1280=AA1279,IF(OR(AB1280=$AB$4:$AB1279)=FALSE,AE1279&amp;C1280,AE1279),"("&amp;C1280)&amp;IF(AA1280=AA1281,IF(OR(AB1281=$AB$4:$AB1280)=FALSE,", ",""),") "),""))</f>
        <v/>
      </c>
      <c r="AF1280" s="11" t="str">
        <f t="array" ref="AF1280">IF((COUNTBLANK(D1280)=0)*OR($H$2="y",$H$2="m"),IFERROR(LEFT(C1280, FIND(" ",C1280)-1), C1280),"")</f>
        <v/>
      </c>
      <c r="AG1280" s="11" t="str">
        <f t="array" ref="AG1280">IF(COUNTBLANK(D1280)=1,"",IF(OR($H$2="y",$H$2="m"),IF(AA1280=AA1279,IF(OR(AC1280=$AC$4:$AC1279)=FALSE,AG1279&amp;AF1280,AG1279),"("&amp;AF1280)&amp;IF(AA1280=AA1281,IF(OR(AC1281=$AC$4:$AC1280)=FALSE,", ",""),") "),""))</f>
        <v/>
      </c>
      <c r="AH1280" s="10" t="str">
        <f>IF((COUNTBLANK(D1280)=1),"",IF(D1280=D1279,AH1279,"")&amp;IF(B1279&lt;&gt;B1280,((IF(COUNTBLANK(E1280)=1,$D$3&amp;"Non-type material: "&amp;$D$3,$D$3&amp;INDEX('type-categories'!$A$2:$B$100,MATCH(E1280,'type-categories'!$A$2:$A$100,0),2)&amp;$D$3))),"")&amp;(IF(K1280&lt;&gt;K1279,$C$2&amp;UPPER(K1280)&amp;$C$2&amp;$K$3&amp;" ",(IF(B1280&lt;&gt;B1279,$C$2&amp;UPPER(K1280)&amp;$C$2&amp;$K$3&amp;" ",""))))&amp;IF((AA1280&lt;&gt;AA1281)*($H$2="y"),AD1280&amp;AE1280,IF((AA1280&lt;&gt;AA1281)*($H$2="m"),AD1280&amp;AG1280,IF(($H$2&lt;&gt;"m")*($H$2&lt;&gt;"Y"),(IF(F1280=0,"",F1280&amp;" "&amp;$F$4&amp;" "))&amp;(IF(G1280=0,"",G1280&amp;" "&amp;$G$4&amp;" "))&amp;(IF(H1280=0,"",H1280&amp;" "&amp;H$4&amp;" "))&amp;(IF(I1280=0,"",I1280&amp;" "&amp;$I$4&amp;" "))&amp;(IF(J1280=0,"",J1280&amp;" "&amp;$J$4&amp;" ")),"")))&amp;"; "&amp;IF((B1280=B1279)*(AA1280=AA1279), "same collecting data; ", IF((B1280=B1279)*(Z1279=Z1280),"same locality; ",(IF(COUNTBLANK(L1280)=1,"",$D$2&amp;L1280&amp;$L$3&amp;" "&amp;$D$2))&amp;(IF(COUNTBLANK(M1280)=1,"",$E$2&amp;M1280&amp;$E$2&amp;", "))&amp;(IF(COUNTBLANK(N1280)=1,"",N1280&amp;"; "))&amp;(IF(COUNTBLANK(O1280)=1,"",O1280&amp;"; ")))&amp;(IF(COUNTBLANK(P1280)=1,"",P1280&amp;"; "))&amp;(IF(COUNTBLANK(Q1280)=1,"",Q1280&amp;"; "))&amp;(IF(COUNTBLANK(R1280)=1,"",R1280&amp;"m, "))&amp;IF((COUNTBLANK(S1280)=0)*(S1280&lt;&gt;S1279), S1280&amp;"; ","")&amp;(IF(COUNTBLANK(U1280)=1,"",U1280&amp;"; "))&amp;(IF(COUNTBLANK(T1280)=1,"",IF(COUNTBLANK(F$2)=1,T1280&amp;"; ",T1280&amp;" "&amp;F$2&amp;"; "))))&amp;(IF(COUNTBLANK(V1280)=1,"",V1280&amp;"; "))&amp;IF((COUNTBLANK(C1280)=1),"",C1280)&amp;IF((B1280=B1281)*(K1280=K1281)*(L1280=L1281)*(M1280=M1281),IF(($H$2&lt;&gt;"m")*($H$2&lt;&gt;"Y"), " • ", IF((ISNUMBER(FIND(")",AE1280))), " • ", "")),IF((B1280=B1281)*(K1280=K1281)," • ",". ")))</f>
        <v/>
      </c>
      <c r="AI1280" s="1"/>
    </row>
    <row r="1281" spans="1:35" x14ac:dyDescent="0.25">
      <c r="A1281" s="3" t="str">
        <f t="shared" si="136"/>
        <v/>
      </c>
      <c r="B1281" s="53" t="str">
        <f t="shared" si="134"/>
        <v/>
      </c>
      <c r="C1281" s="57"/>
      <c r="D1281" s="57"/>
      <c r="E1281" s="57"/>
      <c r="F1281" s="57"/>
      <c r="G1281" s="57"/>
      <c r="H1281" s="57"/>
      <c r="I1281" s="57"/>
      <c r="J1281" s="57"/>
      <c r="K1281" s="57"/>
      <c r="L1281" s="57"/>
      <c r="M1281" s="54"/>
      <c r="N1281" s="57"/>
      <c r="O1281" s="58"/>
      <c r="P1281" s="58"/>
      <c r="Q1281" s="58"/>
      <c r="R1281" s="58"/>
      <c r="S1281" s="54"/>
      <c r="T1281" s="57"/>
      <c r="U1281" s="57"/>
      <c r="V1281" s="57"/>
      <c r="W1281" s="57"/>
      <c r="X1281" s="147" t="str">
        <f>IF(COUNTBLANK(D1281)=1,"",IF('order-admin-units'!$I$1&lt;&gt;"y", "", IF(COUNTBLANK(K1281)=1, 'order-admin-units'!$B$1+1, VLOOKUP(K1281, ordercountry, 2))))</f>
        <v/>
      </c>
      <c r="Y1281" s="147" t="str">
        <f>IF(COUNTBLANK(D1281)=1,"",IF('order-admin-units'!$I$1&lt;&gt;"y", "", IF(COUNTBLANK(K1281:L1281)&gt;0, 'order-admin-units'!$B$2+1, VLOOKUP(K1281&amp;"@"&amp;L1281, orderadmin, 2))))</f>
        <v/>
      </c>
      <c r="Z1281" s="147" t="str">
        <f t="shared" si="137"/>
        <v/>
      </c>
      <c r="AA1281" s="147" t="str">
        <f t="shared" si="138"/>
        <v/>
      </c>
      <c r="AB1281" s="147" t="str">
        <f t="shared" si="139"/>
        <v/>
      </c>
      <c r="AC1281" s="147" t="str">
        <f t="shared" si="135"/>
        <v/>
      </c>
      <c r="AD1281" s="11" t="str">
        <f t="shared" si="140"/>
        <v/>
      </c>
      <c r="AE1281" s="11" t="str">
        <f t="array" ref="AE1281">IF(COUNTBLANK(D1281)=1,"",IF(OR($H$2="y",$H$2="m"),IF(AA1281=AA1280,IF(OR(AB1281=$AB$4:$AB1280)=FALSE,AE1280&amp;C1281,AE1280),"("&amp;C1281)&amp;IF(AA1281=AA1282,IF(OR(AB1282=$AB$4:$AB1281)=FALSE,", ",""),") "),""))</f>
        <v/>
      </c>
      <c r="AF1281" s="11" t="str">
        <f t="array" ref="AF1281">IF((COUNTBLANK(D1281)=0)*OR($H$2="y",$H$2="m"),IFERROR(LEFT(C1281, FIND(" ",C1281)-1), C1281),"")</f>
        <v/>
      </c>
      <c r="AG1281" s="11" t="str">
        <f t="array" ref="AG1281">IF(COUNTBLANK(D1281)=1,"",IF(OR($H$2="y",$H$2="m"),IF(AA1281=AA1280,IF(OR(AC1281=$AC$4:$AC1280)=FALSE,AG1280&amp;AF1281,AG1280),"("&amp;AF1281)&amp;IF(AA1281=AA1282,IF(OR(AC1282=$AC$4:$AC1281)=FALSE,", ",""),") "),""))</f>
        <v/>
      </c>
      <c r="AH1281" s="10" t="str">
        <f>IF((COUNTBLANK(D1281)=1),"",IF(D1281=D1280,AH1280,"")&amp;IF(B1280&lt;&gt;B1281,((IF(COUNTBLANK(E1281)=1,$D$3&amp;"Non-type material: "&amp;$D$3,$D$3&amp;INDEX('type-categories'!$A$2:$B$100,MATCH(E1281,'type-categories'!$A$2:$A$100,0),2)&amp;$D$3))),"")&amp;(IF(K1281&lt;&gt;K1280,$C$2&amp;UPPER(K1281)&amp;$C$2&amp;$K$3&amp;" ",(IF(B1281&lt;&gt;B1280,$C$2&amp;UPPER(K1281)&amp;$C$2&amp;$K$3&amp;" ",""))))&amp;IF((AA1281&lt;&gt;AA1282)*($H$2="y"),AD1281&amp;AE1281,IF((AA1281&lt;&gt;AA1282)*($H$2="m"),AD1281&amp;AG1281,IF(($H$2&lt;&gt;"m")*($H$2&lt;&gt;"Y"),(IF(F1281=0,"",F1281&amp;" "&amp;$F$4&amp;" "))&amp;(IF(G1281=0,"",G1281&amp;" "&amp;$G$4&amp;" "))&amp;(IF(H1281=0,"",H1281&amp;" "&amp;H$4&amp;" "))&amp;(IF(I1281=0,"",I1281&amp;" "&amp;$I$4&amp;" "))&amp;(IF(J1281=0,"",J1281&amp;" "&amp;$J$4&amp;" ")),"")))&amp;"; "&amp;IF((B1281=B1280)*(AA1281=AA1280), "same collecting data; ", IF((B1281=B1280)*(Z1280=Z1281),"same locality; ",(IF(COUNTBLANK(L1281)=1,"",$D$2&amp;L1281&amp;$L$3&amp;" "&amp;$D$2))&amp;(IF(COUNTBLANK(M1281)=1,"",$E$2&amp;M1281&amp;$E$2&amp;", "))&amp;(IF(COUNTBLANK(N1281)=1,"",N1281&amp;"; "))&amp;(IF(COUNTBLANK(O1281)=1,"",O1281&amp;"; ")))&amp;(IF(COUNTBLANK(P1281)=1,"",P1281&amp;"; "))&amp;(IF(COUNTBLANK(Q1281)=1,"",Q1281&amp;"; "))&amp;(IF(COUNTBLANK(R1281)=1,"",R1281&amp;"m, "))&amp;IF((COUNTBLANK(S1281)=0)*(S1281&lt;&gt;S1280), S1281&amp;"; ","")&amp;(IF(COUNTBLANK(U1281)=1,"",U1281&amp;"; "))&amp;(IF(COUNTBLANK(T1281)=1,"",IF(COUNTBLANK(F$2)=1,T1281&amp;"; ",T1281&amp;" "&amp;F$2&amp;"; "))))&amp;(IF(COUNTBLANK(V1281)=1,"",V1281&amp;"; "))&amp;IF((COUNTBLANK(C1281)=1),"",C1281)&amp;IF((B1281=B1282)*(K1281=K1282)*(L1281=L1282)*(M1281=M1282),IF(($H$2&lt;&gt;"m")*($H$2&lt;&gt;"Y"), " • ", IF((ISNUMBER(FIND(")",AE1281))), " • ", "")),IF((B1281=B1282)*(K1281=K1282)," • ",". ")))</f>
        <v/>
      </c>
      <c r="AI1281" s="1"/>
    </row>
    <row r="1282" spans="1:35" x14ac:dyDescent="0.25">
      <c r="A1282" s="3" t="str">
        <f t="shared" si="136"/>
        <v/>
      </c>
      <c r="B1282" s="53" t="str">
        <f t="shared" si="134"/>
        <v/>
      </c>
      <c r="C1282" s="57"/>
      <c r="D1282" s="57"/>
      <c r="E1282" s="57"/>
      <c r="F1282" s="57"/>
      <c r="G1282" s="57"/>
      <c r="H1282" s="57"/>
      <c r="I1282" s="57"/>
      <c r="J1282" s="57"/>
      <c r="K1282" s="57"/>
      <c r="L1282" s="57"/>
      <c r="M1282" s="54"/>
      <c r="N1282" s="57"/>
      <c r="O1282" s="58"/>
      <c r="P1282" s="58"/>
      <c r="Q1282" s="58"/>
      <c r="R1282" s="58"/>
      <c r="S1282" s="54"/>
      <c r="T1282" s="57"/>
      <c r="U1282" s="57"/>
      <c r="V1282" s="57"/>
      <c r="W1282" s="57"/>
      <c r="X1282" s="147" t="str">
        <f>IF(COUNTBLANK(D1282)=1,"",IF('order-admin-units'!$I$1&lt;&gt;"y", "", IF(COUNTBLANK(K1282)=1, 'order-admin-units'!$B$1+1, VLOOKUP(K1282, ordercountry, 2))))</f>
        <v/>
      </c>
      <c r="Y1282" s="147" t="str">
        <f>IF(COUNTBLANK(D1282)=1,"",IF('order-admin-units'!$I$1&lt;&gt;"y", "", IF(COUNTBLANK(K1282:L1282)&gt;0, 'order-admin-units'!$B$2+1, VLOOKUP(K1282&amp;"@"&amp;L1282, orderadmin, 2))))</f>
        <v/>
      </c>
      <c r="Z1282" s="147" t="str">
        <f t="shared" si="137"/>
        <v/>
      </c>
      <c r="AA1282" s="147" t="str">
        <f t="shared" si="138"/>
        <v/>
      </c>
      <c r="AB1282" s="147" t="str">
        <f t="shared" si="139"/>
        <v/>
      </c>
      <c r="AC1282" s="147" t="str">
        <f t="shared" si="135"/>
        <v/>
      </c>
      <c r="AD1282" s="11" t="str">
        <f t="shared" si="140"/>
        <v/>
      </c>
      <c r="AE1282" s="11" t="str">
        <f t="array" ref="AE1282">IF(COUNTBLANK(D1282)=1,"",IF(OR($H$2="y",$H$2="m"),IF(AA1282=AA1281,IF(OR(AB1282=$AB$4:$AB1281)=FALSE,AE1281&amp;C1282,AE1281),"("&amp;C1282)&amp;IF(AA1282=AA1283,IF(OR(AB1283=$AB$4:$AB1282)=FALSE,", ",""),") "),""))</f>
        <v/>
      </c>
      <c r="AF1282" s="11" t="str">
        <f t="array" ref="AF1282">IF((COUNTBLANK(D1282)=0)*OR($H$2="y",$H$2="m"),IFERROR(LEFT(C1282, FIND(" ",C1282)-1), C1282),"")</f>
        <v/>
      </c>
      <c r="AG1282" s="11" t="str">
        <f t="array" ref="AG1282">IF(COUNTBLANK(D1282)=1,"",IF(OR($H$2="y",$H$2="m"),IF(AA1282=AA1281,IF(OR(AC1282=$AC$4:$AC1281)=FALSE,AG1281&amp;AF1282,AG1281),"("&amp;AF1282)&amp;IF(AA1282=AA1283,IF(OR(AC1283=$AC$4:$AC1282)=FALSE,", ",""),") "),""))</f>
        <v/>
      </c>
      <c r="AH1282" s="10" t="str">
        <f>IF((COUNTBLANK(D1282)=1),"",IF(D1282=D1281,AH1281,"")&amp;IF(B1281&lt;&gt;B1282,((IF(COUNTBLANK(E1282)=1,$D$3&amp;"Non-type material: "&amp;$D$3,$D$3&amp;INDEX('type-categories'!$A$2:$B$100,MATCH(E1282,'type-categories'!$A$2:$A$100,0),2)&amp;$D$3))),"")&amp;(IF(K1282&lt;&gt;K1281,$C$2&amp;UPPER(K1282)&amp;$C$2&amp;$K$3&amp;" ",(IF(B1282&lt;&gt;B1281,$C$2&amp;UPPER(K1282)&amp;$C$2&amp;$K$3&amp;" ",""))))&amp;IF((AA1282&lt;&gt;AA1283)*($H$2="y"),AD1282&amp;AE1282,IF((AA1282&lt;&gt;AA1283)*($H$2="m"),AD1282&amp;AG1282,IF(($H$2&lt;&gt;"m")*($H$2&lt;&gt;"Y"),(IF(F1282=0,"",F1282&amp;" "&amp;$F$4&amp;" "))&amp;(IF(G1282=0,"",G1282&amp;" "&amp;$G$4&amp;" "))&amp;(IF(H1282=0,"",H1282&amp;" "&amp;H$4&amp;" "))&amp;(IF(I1282=0,"",I1282&amp;" "&amp;$I$4&amp;" "))&amp;(IF(J1282=0,"",J1282&amp;" "&amp;$J$4&amp;" ")),"")))&amp;"; "&amp;IF((B1282=B1281)*(AA1282=AA1281), "same collecting data; ", IF((B1282=B1281)*(Z1281=Z1282),"same locality; ",(IF(COUNTBLANK(L1282)=1,"",$D$2&amp;L1282&amp;$L$3&amp;" "&amp;$D$2))&amp;(IF(COUNTBLANK(M1282)=1,"",$E$2&amp;M1282&amp;$E$2&amp;", "))&amp;(IF(COUNTBLANK(N1282)=1,"",N1282&amp;"; "))&amp;(IF(COUNTBLANK(O1282)=1,"",O1282&amp;"; ")))&amp;(IF(COUNTBLANK(P1282)=1,"",P1282&amp;"; "))&amp;(IF(COUNTBLANK(Q1282)=1,"",Q1282&amp;"; "))&amp;(IF(COUNTBLANK(R1282)=1,"",R1282&amp;"m, "))&amp;IF((COUNTBLANK(S1282)=0)*(S1282&lt;&gt;S1281), S1282&amp;"; ","")&amp;(IF(COUNTBLANK(U1282)=1,"",U1282&amp;"; "))&amp;(IF(COUNTBLANK(T1282)=1,"",IF(COUNTBLANK(F$2)=1,T1282&amp;"; ",T1282&amp;" "&amp;F$2&amp;"; "))))&amp;(IF(COUNTBLANK(V1282)=1,"",V1282&amp;"; "))&amp;IF((COUNTBLANK(C1282)=1),"",C1282)&amp;IF((B1282=B1283)*(K1282=K1283)*(L1282=L1283)*(M1282=M1283),IF(($H$2&lt;&gt;"m")*($H$2&lt;&gt;"Y"), " • ", IF((ISNUMBER(FIND(")",AE1282))), " • ", "")),IF((B1282=B1283)*(K1282=K1283)," • ",". ")))</f>
        <v/>
      </c>
      <c r="AI1282" s="1"/>
    </row>
    <row r="1283" spans="1:35" x14ac:dyDescent="0.25">
      <c r="A1283" s="3" t="str">
        <f t="shared" si="136"/>
        <v/>
      </c>
      <c r="B1283" s="53" t="str">
        <f t="shared" si="134"/>
        <v/>
      </c>
      <c r="C1283" s="56"/>
      <c r="D1283" s="59"/>
      <c r="E1283" s="59"/>
      <c r="F1283" s="56"/>
      <c r="G1283" s="56"/>
      <c r="H1283" s="56"/>
      <c r="I1283" s="56"/>
      <c r="J1283" s="56"/>
      <c r="K1283" s="56"/>
      <c r="L1283" s="56"/>
      <c r="M1283" s="54"/>
      <c r="N1283" s="56"/>
      <c r="O1283" s="56"/>
      <c r="P1283" s="56"/>
      <c r="Q1283" s="56"/>
      <c r="R1283" s="56"/>
      <c r="S1283" s="54"/>
      <c r="T1283" s="56"/>
      <c r="U1283" s="56"/>
      <c r="V1283" s="56"/>
      <c r="W1283" s="56"/>
      <c r="X1283" s="147" t="str">
        <f>IF(COUNTBLANK(D1283)=1,"",IF('order-admin-units'!$I$1&lt;&gt;"y", "", IF(COUNTBLANK(K1283)=1, 'order-admin-units'!$B$1+1, VLOOKUP(K1283, ordercountry, 2))))</f>
        <v/>
      </c>
      <c r="Y1283" s="147" t="str">
        <f>IF(COUNTBLANK(D1283)=1,"",IF('order-admin-units'!$I$1&lt;&gt;"y", "", IF(COUNTBLANK(K1283:L1283)&gt;0, 'order-admin-units'!$B$2+1, VLOOKUP(K1283&amp;"@"&amp;L1283, orderadmin, 2))))</f>
        <v/>
      </c>
      <c r="Z1283" s="147" t="str">
        <f t="shared" si="137"/>
        <v/>
      </c>
      <c r="AA1283" s="147" t="str">
        <f t="shared" si="138"/>
        <v/>
      </c>
      <c r="AB1283" s="147" t="str">
        <f t="shared" si="139"/>
        <v/>
      </c>
      <c r="AC1283" s="147" t="str">
        <f t="shared" si="135"/>
        <v/>
      </c>
      <c r="AD1283" s="11" t="str">
        <f t="shared" si="140"/>
        <v/>
      </c>
      <c r="AE1283" s="11" t="str">
        <f t="array" ref="AE1283">IF(COUNTBLANK(D1283)=1,"",IF(OR($H$2="y",$H$2="m"),IF(AA1283=AA1282,IF(OR(AB1283=$AB$4:$AB1282)=FALSE,AE1282&amp;C1283,AE1282),"("&amp;C1283)&amp;IF(AA1283=AA1284,IF(OR(AB1284=$AB$4:$AB1283)=FALSE,", ",""),") "),""))</f>
        <v/>
      </c>
      <c r="AF1283" s="11" t="str">
        <f t="array" ref="AF1283">IF((COUNTBLANK(D1283)=0)*OR($H$2="y",$H$2="m"),IFERROR(LEFT(C1283, FIND(" ",C1283)-1), C1283),"")</f>
        <v/>
      </c>
      <c r="AG1283" s="11" t="str">
        <f t="array" ref="AG1283">IF(COUNTBLANK(D1283)=1,"",IF(OR($H$2="y",$H$2="m"),IF(AA1283=AA1282,IF(OR(AC1283=$AC$4:$AC1282)=FALSE,AG1282&amp;AF1283,AG1282),"("&amp;AF1283)&amp;IF(AA1283=AA1284,IF(OR(AC1284=$AC$4:$AC1283)=FALSE,", ",""),") "),""))</f>
        <v/>
      </c>
      <c r="AH1283" s="10" t="str">
        <f>IF((COUNTBLANK(D1283)=1),"",IF(D1283=D1282,AH1282,"")&amp;IF(B1282&lt;&gt;B1283,((IF(COUNTBLANK(E1283)=1,$D$3&amp;"Non-type material: "&amp;$D$3,$D$3&amp;INDEX('type-categories'!$A$2:$B$100,MATCH(E1283,'type-categories'!$A$2:$A$100,0),2)&amp;$D$3))),"")&amp;(IF(K1283&lt;&gt;K1282,$C$2&amp;UPPER(K1283)&amp;$C$2&amp;$K$3&amp;" ",(IF(B1283&lt;&gt;B1282,$C$2&amp;UPPER(K1283)&amp;$C$2&amp;$K$3&amp;" ",""))))&amp;IF((AA1283&lt;&gt;AA1284)*($H$2="y"),AD1283&amp;AE1283,IF((AA1283&lt;&gt;AA1284)*($H$2="m"),AD1283&amp;AG1283,IF(($H$2&lt;&gt;"m")*($H$2&lt;&gt;"Y"),(IF(F1283=0,"",F1283&amp;" "&amp;$F$4&amp;" "))&amp;(IF(G1283=0,"",G1283&amp;" "&amp;$G$4&amp;" "))&amp;(IF(H1283=0,"",H1283&amp;" "&amp;H$4&amp;" "))&amp;(IF(I1283=0,"",I1283&amp;" "&amp;$I$4&amp;" "))&amp;(IF(J1283=0,"",J1283&amp;" "&amp;$J$4&amp;" ")),"")))&amp;"; "&amp;IF((B1283=B1282)*(AA1283=AA1282), "same collecting data; ", IF((B1283=B1282)*(Z1282=Z1283),"same locality; ",(IF(COUNTBLANK(L1283)=1,"",$D$2&amp;L1283&amp;$L$3&amp;" "&amp;$D$2))&amp;(IF(COUNTBLANK(M1283)=1,"",$E$2&amp;M1283&amp;$E$2&amp;", "))&amp;(IF(COUNTBLANK(N1283)=1,"",N1283&amp;"; "))&amp;(IF(COUNTBLANK(O1283)=1,"",O1283&amp;"; ")))&amp;(IF(COUNTBLANK(P1283)=1,"",P1283&amp;"; "))&amp;(IF(COUNTBLANK(Q1283)=1,"",Q1283&amp;"; "))&amp;(IF(COUNTBLANK(R1283)=1,"",R1283&amp;"m, "))&amp;IF((COUNTBLANK(S1283)=0)*(S1283&lt;&gt;S1282), S1283&amp;"; ","")&amp;(IF(COUNTBLANK(U1283)=1,"",U1283&amp;"; "))&amp;(IF(COUNTBLANK(T1283)=1,"",IF(COUNTBLANK(F$2)=1,T1283&amp;"; ",T1283&amp;" "&amp;F$2&amp;"; "))))&amp;(IF(COUNTBLANK(V1283)=1,"",V1283&amp;"; "))&amp;IF((COUNTBLANK(C1283)=1),"",C1283)&amp;IF((B1283=B1284)*(K1283=K1284)*(L1283=L1284)*(M1283=M1284),IF(($H$2&lt;&gt;"m")*($H$2&lt;&gt;"Y"), " • ", IF((ISNUMBER(FIND(")",AE1283))), " • ", "")),IF((B1283=B1284)*(K1283=K1284)," • ",". ")))</f>
        <v/>
      </c>
      <c r="AI1283" s="1"/>
    </row>
    <row r="1284" spans="1:35" x14ac:dyDescent="0.25">
      <c r="A1284" s="3" t="str">
        <f t="shared" si="136"/>
        <v/>
      </c>
      <c r="B1284" s="53" t="str">
        <f t="shared" si="134"/>
        <v/>
      </c>
      <c r="C1284" s="57"/>
      <c r="D1284" s="57"/>
      <c r="E1284" s="57"/>
      <c r="F1284" s="57"/>
      <c r="G1284" s="57"/>
      <c r="H1284" s="57"/>
      <c r="I1284" s="57"/>
      <c r="J1284" s="57"/>
      <c r="K1284" s="57"/>
      <c r="L1284" s="57"/>
      <c r="M1284" s="54"/>
      <c r="N1284" s="57"/>
      <c r="O1284" s="58"/>
      <c r="P1284" s="58"/>
      <c r="Q1284" s="58"/>
      <c r="R1284" s="58"/>
      <c r="S1284" s="54"/>
      <c r="T1284" s="57"/>
      <c r="U1284" s="57"/>
      <c r="V1284" s="57"/>
      <c r="W1284" s="57"/>
      <c r="X1284" s="147" t="str">
        <f>IF(COUNTBLANK(D1284)=1,"",IF('order-admin-units'!$I$1&lt;&gt;"y", "", IF(COUNTBLANK(K1284)=1, 'order-admin-units'!$B$1+1, VLOOKUP(K1284, ordercountry, 2))))</f>
        <v/>
      </c>
      <c r="Y1284" s="147" t="str">
        <f>IF(COUNTBLANK(D1284)=1,"",IF('order-admin-units'!$I$1&lt;&gt;"y", "", IF(COUNTBLANK(K1284:L1284)&gt;0, 'order-admin-units'!$B$2+1, VLOOKUP(K1284&amp;"@"&amp;L1284, orderadmin, 2))))</f>
        <v/>
      </c>
      <c r="Z1284" s="147" t="str">
        <f t="shared" si="137"/>
        <v/>
      </c>
      <c r="AA1284" s="147" t="str">
        <f t="shared" si="138"/>
        <v/>
      </c>
      <c r="AB1284" s="147" t="str">
        <f t="shared" si="139"/>
        <v/>
      </c>
      <c r="AC1284" s="147" t="str">
        <f t="shared" si="135"/>
        <v/>
      </c>
      <c r="AD1284" s="11" t="str">
        <f t="shared" si="140"/>
        <v/>
      </c>
      <c r="AE1284" s="11" t="str">
        <f t="array" ref="AE1284">IF(COUNTBLANK(D1284)=1,"",IF(OR($H$2="y",$H$2="m"),IF(AA1284=AA1283,IF(OR(AB1284=$AB$4:$AB1283)=FALSE,AE1283&amp;C1284,AE1283),"("&amp;C1284)&amp;IF(AA1284=AA1285,IF(OR(AB1285=$AB$4:$AB1284)=FALSE,", ",""),") "),""))</f>
        <v/>
      </c>
      <c r="AF1284" s="11" t="str">
        <f t="array" ref="AF1284">IF((COUNTBLANK(D1284)=0)*OR($H$2="y",$H$2="m"),IFERROR(LEFT(C1284, FIND(" ",C1284)-1), C1284),"")</f>
        <v/>
      </c>
      <c r="AG1284" s="11" t="str">
        <f t="array" ref="AG1284">IF(COUNTBLANK(D1284)=1,"",IF(OR($H$2="y",$H$2="m"),IF(AA1284=AA1283,IF(OR(AC1284=$AC$4:$AC1283)=FALSE,AG1283&amp;AF1284,AG1283),"("&amp;AF1284)&amp;IF(AA1284=AA1285,IF(OR(AC1285=$AC$4:$AC1284)=FALSE,", ",""),") "),""))</f>
        <v/>
      </c>
      <c r="AH1284" s="10" t="str">
        <f>IF((COUNTBLANK(D1284)=1),"",IF(D1284=D1283,AH1283,"")&amp;IF(B1283&lt;&gt;B1284,((IF(COUNTBLANK(E1284)=1,$D$3&amp;"Non-type material: "&amp;$D$3,$D$3&amp;INDEX('type-categories'!$A$2:$B$100,MATCH(E1284,'type-categories'!$A$2:$A$100,0),2)&amp;$D$3))),"")&amp;(IF(K1284&lt;&gt;K1283,$C$2&amp;UPPER(K1284)&amp;$C$2&amp;$K$3&amp;" ",(IF(B1284&lt;&gt;B1283,$C$2&amp;UPPER(K1284)&amp;$C$2&amp;$K$3&amp;" ",""))))&amp;IF((AA1284&lt;&gt;AA1285)*($H$2="y"),AD1284&amp;AE1284,IF((AA1284&lt;&gt;AA1285)*($H$2="m"),AD1284&amp;AG1284,IF(($H$2&lt;&gt;"m")*($H$2&lt;&gt;"Y"),(IF(F1284=0,"",F1284&amp;" "&amp;$F$4&amp;" "))&amp;(IF(G1284=0,"",G1284&amp;" "&amp;$G$4&amp;" "))&amp;(IF(H1284=0,"",H1284&amp;" "&amp;H$4&amp;" "))&amp;(IF(I1284=0,"",I1284&amp;" "&amp;$I$4&amp;" "))&amp;(IF(J1284=0,"",J1284&amp;" "&amp;$J$4&amp;" ")),"")))&amp;"; "&amp;IF((B1284=B1283)*(AA1284=AA1283), "same collecting data; ", IF((B1284=B1283)*(Z1283=Z1284),"same locality; ",(IF(COUNTBLANK(L1284)=1,"",$D$2&amp;L1284&amp;$L$3&amp;" "&amp;$D$2))&amp;(IF(COUNTBLANK(M1284)=1,"",$E$2&amp;M1284&amp;$E$2&amp;", "))&amp;(IF(COUNTBLANK(N1284)=1,"",N1284&amp;"; "))&amp;(IF(COUNTBLANK(O1284)=1,"",O1284&amp;"; ")))&amp;(IF(COUNTBLANK(P1284)=1,"",P1284&amp;"; "))&amp;(IF(COUNTBLANK(Q1284)=1,"",Q1284&amp;"; "))&amp;(IF(COUNTBLANK(R1284)=1,"",R1284&amp;"m, "))&amp;IF((COUNTBLANK(S1284)=0)*(S1284&lt;&gt;S1283), S1284&amp;"; ","")&amp;(IF(COUNTBLANK(U1284)=1,"",U1284&amp;"; "))&amp;(IF(COUNTBLANK(T1284)=1,"",IF(COUNTBLANK(F$2)=1,T1284&amp;"; ",T1284&amp;" "&amp;F$2&amp;"; "))))&amp;(IF(COUNTBLANK(V1284)=1,"",V1284&amp;"; "))&amp;IF((COUNTBLANK(C1284)=1),"",C1284)&amp;IF((B1284=B1285)*(K1284=K1285)*(L1284=L1285)*(M1284=M1285),IF(($H$2&lt;&gt;"m")*($H$2&lt;&gt;"Y"), " • ", IF((ISNUMBER(FIND(")",AE1284))), " • ", "")),IF((B1284=B1285)*(K1284=K1285)," • ",". ")))</f>
        <v/>
      </c>
      <c r="AI1284" s="1"/>
    </row>
    <row r="1285" spans="1:35" x14ac:dyDescent="0.25">
      <c r="A1285" s="3" t="str">
        <f t="shared" si="136"/>
        <v/>
      </c>
      <c r="B1285" s="53" t="str">
        <f t="shared" ref="B1285:B1348" si="141">D1285&amp;E1285</f>
        <v/>
      </c>
      <c r="C1285" s="56"/>
      <c r="D1285" s="57"/>
      <c r="E1285" s="57"/>
      <c r="F1285" s="57"/>
      <c r="G1285" s="57"/>
      <c r="H1285" s="57"/>
      <c r="I1285" s="57"/>
      <c r="J1285" s="57"/>
      <c r="K1285" s="57"/>
      <c r="L1285" s="57"/>
      <c r="M1285" s="54"/>
      <c r="N1285" s="57"/>
      <c r="O1285" s="57"/>
      <c r="P1285" s="57"/>
      <c r="Q1285" s="57"/>
      <c r="R1285" s="57"/>
      <c r="S1285" s="54"/>
      <c r="T1285" s="57"/>
      <c r="U1285" s="57"/>
      <c r="V1285" s="57"/>
      <c r="W1285" s="57"/>
      <c r="X1285" s="147" t="str">
        <f>IF(COUNTBLANK(D1285)=1,"",IF('order-admin-units'!$I$1&lt;&gt;"y", "", IF(COUNTBLANK(K1285)=1, 'order-admin-units'!$B$1+1, VLOOKUP(K1285, ordercountry, 2))))</f>
        <v/>
      </c>
      <c r="Y1285" s="147" t="str">
        <f>IF(COUNTBLANK(D1285)=1,"",IF('order-admin-units'!$I$1&lt;&gt;"y", "", IF(COUNTBLANK(K1285:L1285)&gt;0, 'order-admin-units'!$B$2+1, VLOOKUP(K1285&amp;"@"&amp;L1285, orderadmin, 2))))</f>
        <v/>
      </c>
      <c r="Z1285" s="147" t="str">
        <f t="shared" si="137"/>
        <v/>
      </c>
      <c r="AA1285" s="147" t="str">
        <f t="shared" si="138"/>
        <v/>
      </c>
      <c r="AB1285" s="147" t="str">
        <f t="shared" si="139"/>
        <v/>
      </c>
      <c r="AC1285" s="147" t="str">
        <f t="shared" ref="AC1285:AC1348" si="142">AA1285&amp;AF1285</f>
        <v/>
      </c>
      <c r="AD1285" s="11" t="str">
        <f t="shared" si="140"/>
        <v/>
      </c>
      <c r="AE1285" s="11" t="str">
        <f t="array" ref="AE1285">IF(COUNTBLANK(D1285)=1,"",IF(OR($H$2="y",$H$2="m"),IF(AA1285=AA1284,IF(OR(AB1285=$AB$4:$AB1284)=FALSE,AE1284&amp;C1285,AE1284),"("&amp;C1285)&amp;IF(AA1285=AA1286,IF(OR(AB1286=$AB$4:$AB1285)=FALSE,", ",""),") "),""))</f>
        <v/>
      </c>
      <c r="AF1285" s="11" t="str">
        <f t="array" ref="AF1285">IF((COUNTBLANK(D1285)=0)*OR($H$2="y",$H$2="m"),IFERROR(LEFT(C1285, FIND(" ",C1285)-1), C1285),"")</f>
        <v/>
      </c>
      <c r="AG1285" s="11" t="str">
        <f t="array" ref="AG1285">IF(COUNTBLANK(D1285)=1,"",IF(OR($H$2="y",$H$2="m"),IF(AA1285=AA1284,IF(OR(AC1285=$AC$4:$AC1284)=FALSE,AG1284&amp;AF1285,AG1284),"("&amp;AF1285)&amp;IF(AA1285=AA1286,IF(OR(AC1286=$AC$4:$AC1285)=FALSE,", ",""),") "),""))</f>
        <v/>
      </c>
      <c r="AH1285" s="10" t="str">
        <f>IF((COUNTBLANK(D1285)=1),"",IF(D1285=D1284,AH1284,"")&amp;IF(B1284&lt;&gt;B1285,((IF(COUNTBLANK(E1285)=1,$D$3&amp;"Non-type material: "&amp;$D$3,$D$3&amp;INDEX('type-categories'!$A$2:$B$100,MATCH(E1285,'type-categories'!$A$2:$A$100,0),2)&amp;$D$3))),"")&amp;(IF(K1285&lt;&gt;K1284,$C$2&amp;UPPER(K1285)&amp;$C$2&amp;$K$3&amp;" ",(IF(B1285&lt;&gt;B1284,$C$2&amp;UPPER(K1285)&amp;$C$2&amp;$K$3&amp;" ",""))))&amp;IF((AA1285&lt;&gt;AA1286)*($H$2="y"),AD1285&amp;AE1285,IF((AA1285&lt;&gt;AA1286)*($H$2="m"),AD1285&amp;AG1285,IF(($H$2&lt;&gt;"m")*($H$2&lt;&gt;"Y"),(IF(F1285=0,"",F1285&amp;" "&amp;$F$4&amp;" "))&amp;(IF(G1285=0,"",G1285&amp;" "&amp;$G$4&amp;" "))&amp;(IF(H1285=0,"",H1285&amp;" "&amp;H$4&amp;" "))&amp;(IF(I1285=0,"",I1285&amp;" "&amp;$I$4&amp;" "))&amp;(IF(J1285=0,"",J1285&amp;" "&amp;$J$4&amp;" ")),"")))&amp;"; "&amp;IF((B1285=B1284)*(AA1285=AA1284), "same collecting data; ", IF((B1285=B1284)*(Z1284=Z1285),"same locality; ",(IF(COUNTBLANK(L1285)=1,"",$D$2&amp;L1285&amp;$L$3&amp;" "&amp;$D$2))&amp;(IF(COUNTBLANK(M1285)=1,"",$E$2&amp;M1285&amp;$E$2&amp;", "))&amp;(IF(COUNTBLANK(N1285)=1,"",N1285&amp;"; "))&amp;(IF(COUNTBLANK(O1285)=1,"",O1285&amp;"; ")))&amp;(IF(COUNTBLANK(P1285)=1,"",P1285&amp;"; "))&amp;(IF(COUNTBLANK(Q1285)=1,"",Q1285&amp;"; "))&amp;(IF(COUNTBLANK(R1285)=1,"",R1285&amp;"m, "))&amp;IF((COUNTBLANK(S1285)=0)*(S1285&lt;&gt;S1284), S1285&amp;"; ","")&amp;(IF(COUNTBLANK(U1285)=1,"",U1285&amp;"; "))&amp;(IF(COUNTBLANK(T1285)=1,"",IF(COUNTBLANK(F$2)=1,T1285&amp;"; ",T1285&amp;" "&amp;F$2&amp;"; "))))&amp;(IF(COUNTBLANK(V1285)=1,"",V1285&amp;"; "))&amp;IF((COUNTBLANK(C1285)=1),"",C1285)&amp;IF((B1285=B1286)*(K1285=K1286)*(L1285=L1286)*(M1285=M1286),IF(($H$2&lt;&gt;"m")*($H$2&lt;&gt;"Y"), " • ", IF((ISNUMBER(FIND(")",AE1285))), " • ", "")),IF((B1285=B1286)*(K1285=K1286)," • ",". ")))</f>
        <v/>
      </c>
      <c r="AI1285" s="1"/>
    </row>
    <row r="1286" spans="1:35" x14ac:dyDescent="0.25">
      <c r="A1286" s="3" t="str">
        <f t="shared" ref="A1286:A1349" si="143">IF(ISBLANK(D1286),"",IF(D1286&lt;&gt;D1285, A1285+1, A1285))</f>
        <v/>
      </c>
      <c r="B1286" s="53" t="str">
        <f t="shared" si="141"/>
        <v/>
      </c>
      <c r="C1286" s="57"/>
      <c r="D1286" s="57"/>
      <c r="E1286" s="57"/>
      <c r="F1286" s="57"/>
      <c r="G1286" s="57"/>
      <c r="H1286" s="57"/>
      <c r="I1286" s="57"/>
      <c r="J1286" s="57"/>
      <c r="K1286" s="57"/>
      <c r="L1286" s="57"/>
      <c r="M1286" s="54"/>
      <c r="N1286" s="57"/>
      <c r="O1286" s="58"/>
      <c r="P1286" s="58"/>
      <c r="Q1286" s="58"/>
      <c r="R1286" s="58"/>
      <c r="S1286" s="54"/>
      <c r="T1286" s="57"/>
      <c r="U1286" s="57"/>
      <c r="V1286" s="57"/>
      <c r="W1286" s="57"/>
      <c r="X1286" s="147" t="str">
        <f>IF(COUNTBLANK(D1286)=1,"",IF('order-admin-units'!$I$1&lt;&gt;"y", "", IF(COUNTBLANK(K1286)=1, 'order-admin-units'!$B$1+1, VLOOKUP(K1286, ordercountry, 2))))</f>
        <v/>
      </c>
      <c r="Y1286" s="147" t="str">
        <f>IF(COUNTBLANK(D1286)=1,"",IF('order-admin-units'!$I$1&lt;&gt;"y", "", IF(COUNTBLANK(K1286:L1286)&gt;0, 'order-admin-units'!$B$2+1, VLOOKUP(K1286&amp;"@"&amp;L1286, orderadmin, 2))))</f>
        <v/>
      </c>
      <c r="Z1286" s="147" t="str">
        <f t="shared" ref="Z1286:Z1349" si="144">K1286&amp;L1286&amp;M1286&amp;N1286&amp;O1286</f>
        <v/>
      </c>
      <c r="AA1286" s="147" t="str">
        <f t="shared" ref="AA1286:AA1349" si="145">B1286&amp;K1286&amp;L1286&amp;M1286&amp;N1286&amp;O1286&amp;P1286&amp;Q1286&amp;R1286&amp;S1286&amp;T1286&amp;U1286</f>
        <v/>
      </c>
      <c r="AB1286" s="147" t="str">
        <f t="shared" ref="AB1286:AB1349" si="146">AA1286&amp;C1286</f>
        <v/>
      </c>
      <c r="AC1286" s="147" t="str">
        <f t="shared" si="142"/>
        <v/>
      </c>
      <c r="AD1286" s="11" t="str">
        <f t="shared" ref="AD1286:AD1349" si="147">IF(OR($H$2="y",$H$2="m"),IF(SUMIF($AA$5:$AA$2000,AA1286,$F$5:$F$2000)&lt;&gt;0,SUMIF($AA$5:$AA$2000,AA1286,$F$5:$F$2000)&amp;" "&amp;$F$4&amp;" ","")&amp;IF(SUMIF($AA$5:$AA$2000,AA1286,$G$5:$G$2000)&lt;&gt;0,SUMIF($AA$5:$AA$2000,AA1286,$G$5:$G$2000)&amp;" "&amp;$G$4&amp;" ","")&amp;IF(SUMIF($AA$5:$AA$2000,AA1286,$H$5:$H$2000)&lt;&gt;0,SUMIF($AA$5:$AA$2000,AA1286,$H$5:$H$2000)&amp;" "&amp;$H$4&amp;" ","")&amp;IF(SUMIF($AA$5:$AA$2000,AA1286,$I$5:$I$2000)&lt;&gt;0,SUMIF($AA$5:$AA$2000,AA1286,$I$5:$I$2000)&amp;" "&amp;$I$4&amp;" ","")&amp;IF(SUMIF($AA$5:$AA$2000,AA1286,$J$5:$J$2000)&lt;&gt;0,SUMIF($AA$5:$AA$2000,AA1286,$J$5:$J$2000)&amp;" "&amp;$J$4&amp;" ",""),"")</f>
        <v/>
      </c>
      <c r="AE1286" s="11" t="str">
        <f t="array" ref="AE1286">IF(COUNTBLANK(D1286)=1,"",IF(OR($H$2="y",$H$2="m"),IF(AA1286=AA1285,IF(OR(AB1286=$AB$4:$AB1285)=FALSE,AE1285&amp;C1286,AE1285),"("&amp;C1286)&amp;IF(AA1286=AA1287,IF(OR(AB1287=$AB$4:$AB1286)=FALSE,", ",""),") "),""))</f>
        <v/>
      </c>
      <c r="AF1286" s="11" t="str">
        <f t="array" ref="AF1286">IF((COUNTBLANK(D1286)=0)*OR($H$2="y",$H$2="m"),IFERROR(LEFT(C1286, FIND(" ",C1286)-1), C1286),"")</f>
        <v/>
      </c>
      <c r="AG1286" s="11" t="str">
        <f t="array" ref="AG1286">IF(COUNTBLANK(D1286)=1,"",IF(OR($H$2="y",$H$2="m"),IF(AA1286=AA1285,IF(OR(AC1286=$AC$4:$AC1285)=FALSE,AG1285&amp;AF1286,AG1285),"("&amp;AF1286)&amp;IF(AA1286=AA1287,IF(OR(AC1287=$AC$4:$AC1286)=FALSE,", ",""),") "),""))</f>
        <v/>
      </c>
      <c r="AH1286" s="10" t="str">
        <f>IF((COUNTBLANK(D1286)=1),"",IF(D1286=D1285,AH1285,"")&amp;IF(B1285&lt;&gt;B1286,((IF(COUNTBLANK(E1286)=1,$D$3&amp;"Non-type material: "&amp;$D$3,$D$3&amp;INDEX('type-categories'!$A$2:$B$100,MATCH(E1286,'type-categories'!$A$2:$A$100,0),2)&amp;$D$3))),"")&amp;(IF(K1286&lt;&gt;K1285,$C$2&amp;UPPER(K1286)&amp;$C$2&amp;$K$3&amp;" ",(IF(B1286&lt;&gt;B1285,$C$2&amp;UPPER(K1286)&amp;$C$2&amp;$K$3&amp;" ",""))))&amp;IF((AA1286&lt;&gt;AA1287)*($H$2="y"),AD1286&amp;AE1286,IF((AA1286&lt;&gt;AA1287)*($H$2="m"),AD1286&amp;AG1286,IF(($H$2&lt;&gt;"m")*($H$2&lt;&gt;"Y"),(IF(F1286=0,"",F1286&amp;" "&amp;$F$4&amp;" "))&amp;(IF(G1286=0,"",G1286&amp;" "&amp;$G$4&amp;" "))&amp;(IF(H1286=0,"",H1286&amp;" "&amp;H$4&amp;" "))&amp;(IF(I1286=0,"",I1286&amp;" "&amp;$I$4&amp;" "))&amp;(IF(J1286=0,"",J1286&amp;" "&amp;$J$4&amp;" ")),"")))&amp;"; "&amp;IF((B1286=B1285)*(AA1286=AA1285), "same collecting data; ", IF((B1286=B1285)*(Z1285=Z1286),"same locality; ",(IF(COUNTBLANK(L1286)=1,"",$D$2&amp;L1286&amp;$L$3&amp;" "&amp;$D$2))&amp;(IF(COUNTBLANK(M1286)=1,"",$E$2&amp;M1286&amp;$E$2&amp;", "))&amp;(IF(COUNTBLANK(N1286)=1,"",N1286&amp;"; "))&amp;(IF(COUNTBLANK(O1286)=1,"",O1286&amp;"; ")))&amp;(IF(COUNTBLANK(P1286)=1,"",P1286&amp;"; "))&amp;(IF(COUNTBLANK(Q1286)=1,"",Q1286&amp;"; "))&amp;(IF(COUNTBLANK(R1286)=1,"",R1286&amp;"m, "))&amp;IF((COUNTBLANK(S1286)=0)*(S1286&lt;&gt;S1285), S1286&amp;"; ","")&amp;(IF(COUNTBLANK(U1286)=1,"",U1286&amp;"; "))&amp;(IF(COUNTBLANK(T1286)=1,"",IF(COUNTBLANK(F$2)=1,T1286&amp;"; ",T1286&amp;" "&amp;F$2&amp;"; "))))&amp;(IF(COUNTBLANK(V1286)=1,"",V1286&amp;"; "))&amp;IF((COUNTBLANK(C1286)=1),"",C1286)&amp;IF((B1286=B1287)*(K1286=K1287)*(L1286=L1287)*(M1286=M1287),IF(($H$2&lt;&gt;"m")*($H$2&lt;&gt;"Y"), " • ", IF((ISNUMBER(FIND(")",AE1286))), " • ", "")),IF((B1286=B1287)*(K1286=K1287)," • ",". ")))</f>
        <v/>
      </c>
      <c r="AI1286" s="1"/>
    </row>
    <row r="1287" spans="1:35" x14ac:dyDescent="0.25">
      <c r="A1287" s="3" t="str">
        <f t="shared" si="143"/>
        <v/>
      </c>
      <c r="B1287" s="53" t="str">
        <f t="shared" si="141"/>
        <v/>
      </c>
      <c r="C1287" s="57"/>
      <c r="D1287" s="57"/>
      <c r="E1287" s="57"/>
      <c r="F1287" s="57"/>
      <c r="G1287" s="57"/>
      <c r="H1287" s="57"/>
      <c r="I1287" s="57"/>
      <c r="J1287" s="57"/>
      <c r="K1287" s="57"/>
      <c r="L1287" s="57"/>
      <c r="M1287" s="54"/>
      <c r="N1287" s="57"/>
      <c r="O1287" s="58"/>
      <c r="P1287" s="58"/>
      <c r="Q1287" s="58"/>
      <c r="R1287" s="58"/>
      <c r="S1287" s="54"/>
      <c r="T1287" s="57"/>
      <c r="U1287" s="57"/>
      <c r="V1287" s="57"/>
      <c r="W1287" s="57"/>
      <c r="X1287" s="147" t="str">
        <f>IF(COUNTBLANK(D1287)=1,"",IF('order-admin-units'!$I$1&lt;&gt;"y", "", IF(COUNTBLANK(K1287)=1, 'order-admin-units'!$B$1+1, VLOOKUP(K1287, ordercountry, 2))))</f>
        <v/>
      </c>
      <c r="Y1287" s="147" t="str">
        <f>IF(COUNTBLANK(D1287)=1,"",IF('order-admin-units'!$I$1&lt;&gt;"y", "", IF(COUNTBLANK(K1287:L1287)&gt;0, 'order-admin-units'!$B$2+1, VLOOKUP(K1287&amp;"@"&amp;L1287, orderadmin, 2))))</f>
        <v/>
      </c>
      <c r="Z1287" s="147" t="str">
        <f t="shared" si="144"/>
        <v/>
      </c>
      <c r="AA1287" s="147" t="str">
        <f t="shared" si="145"/>
        <v/>
      </c>
      <c r="AB1287" s="147" t="str">
        <f t="shared" si="146"/>
        <v/>
      </c>
      <c r="AC1287" s="147" t="str">
        <f t="shared" si="142"/>
        <v/>
      </c>
      <c r="AD1287" s="11" t="str">
        <f t="shared" si="147"/>
        <v/>
      </c>
      <c r="AE1287" s="11" t="str">
        <f t="array" ref="AE1287">IF(COUNTBLANK(D1287)=1,"",IF(OR($H$2="y",$H$2="m"),IF(AA1287=AA1286,IF(OR(AB1287=$AB$4:$AB1286)=FALSE,AE1286&amp;C1287,AE1286),"("&amp;C1287)&amp;IF(AA1287=AA1288,IF(OR(AB1288=$AB$4:$AB1287)=FALSE,", ",""),") "),""))</f>
        <v/>
      </c>
      <c r="AF1287" s="11" t="str">
        <f t="array" ref="AF1287">IF((COUNTBLANK(D1287)=0)*OR($H$2="y",$H$2="m"),IFERROR(LEFT(C1287, FIND(" ",C1287)-1), C1287),"")</f>
        <v/>
      </c>
      <c r="AG1287" s="11" t="str">
        <f t="array" ref="AG1287">IF(COUNTBLANK(D1287)=1,"",IF(OR($H$2="y",$H$2="m"),IF(AA1287=AA1286,IF(OR(AC1287=$AC$4:$AC1286)=FALSE,AG1286&amp;AF1287,AG1286),"("&amp;AF1287)&amp;IF(AA1287=AA1288,IF(OR(AC1288=$AC$4:$AC1287)=FALSE,", ",""),") "),""))</f>
        <v/>
      </c>
      <c r="AH1287" s="10" t="str">
        <f>IF((COUNTBLANK(D1287)=1),"",IF(D1287=D1286,AH1286,"")&amp;IF(B1286&lt;&gt;B1287,((IF(COUNTBLANK(E1287)=1,$D$3&amp;"Non-type material: "&amp;$D$3,$D$3&amp;INDEX('type-categories'!$A$2:$B$100,MATCH(E1287,'type-categories'!$A$2:$A$100,0),2)&amp;$D$3))),"")&amp;(IF(K1287&lt;&gt;K1286,$C$2&amp;UPPER(K1287)&amp;$C$2&amp;$K$3&amp;" ",(IF(B1287&lt;&gt;B1286,$C$2&amp;UPPER(K1287)&amp;$C$2&amp;$K$3&amp;" ",""))))&amp;IF((AA1287&lt;&gt;AA1288)*($H$2="y"),AD1287&amp;AE1287,IF((AA1287&lt;&gt;AA1288)*($H$2="m"),AD1287&amp;AG1287,IF(($H$2&lt;&gt;"m")*($H$2&lt;&gt;"Y"),(IF(F1287=0,"",F1287&amp;" "&amp;$F$4&amp;" "))&amp;(IF(G1287=0,"",G1287&amp;" "&amp;$G$4&amp;" "))&amp;(IF(H1287=0,"",H1287&amp;" "&amp;H$4&amp;" "))&amp;(IF(I1287=0,"",I1287&amp;" "&amp;$I$4&amp;" "))&amp;(IF(J1287=0,"",J1287&amp;" "&amp;$J$4&amp;" ")),"")))&amp;"; "&amp;IF((B1287=B1286)*(AA1287=AA1286), "same collecting data; ", IF((B1287=B1286)*(Z1286=Z1287),"same locality; ",(IF(COUNTBLANK(L1287)=1,"",$D$2&amp;L1287&amp;$L$3&amp;" "&amp;$D$2))&amp;(IF(COUNTBLANK(M1287)=1,"",$E$2&amp;M1287&amp;$E$2&amp;", "))&amp;(IF(COUNTBLANK(N1287)=1,"",N1287&amp;"; "))&amp;(IF(COUNTBLANK(O1287)=1,"",O1287&amp;"; ")))&amp;(IF(COUNTBLANK(P1287)=1,"",P1287&amp;"; "))&amp;(IF(COUNTBLANK(Q1287)=1,"",Q1287&amp;"; "))&amp;(IF(COUNTBLANK(R1287)=1,"",R1287&amp;"m, "))&amp;IF((COUNTBLANK(S1287)=0)*(S1287&lt;&gt;S1286), S1287&amp;"; ","")&amp;(IF(COUNTBLANK(U1287)=1,"",U1287&amp;"; "))&amp;(IF(COUNTBLANK(T1287)=1,"",IF(COUNTBLANK(F$2)=1,T1287&amp;"; ",T1287&amp;" "&amp;F$2&amp;"; "))))&amp;(IF(COUNTBLANK(V1287)=1,"",V1287&amp;"; "))&amp;IF((COUNTBLANK(C1287)=1),"",C1287)&amp;IF((B1287=B1288)*(K1287=K1288)*(L1287=L1288)*(M1287=M1288),IF(($H$2&lt;&gt;"m")*($H$2&lt;&gt;"Y"), " • ", IF((ISNUMBER(FIND(")",AE1287))), " • ", "")),IF((B1287=B1288)*(K1287=K1288)," • ",". ")))</f>
        <v/>
      </c>
      <c r="AI1287" s="1"/>
    </row>
    <row r="1288" spans="1:35" x14ac:dyDescent="0.25">
      <c r="A1288" s="3" t="str">
        <f t="shared" si="143"/>
        <v/>
      </c>
      <c r="B1288" s="53" t="str">
        <f t="shared" si="141"/>
        <v/>
      </c>
      <c r="C1288" s="57"/>
      <c r="D1288" s="57"/>
      <c r="E1288" s="57"/>
      <c r="F1288" s="57"/>
      <c r="G1288" s="57"/>
      <c r="H1288" s="57"/>
      <c r="I1288" s="57"/>
      <c r="J1288" s="57"/>
      <c r="K1288" s="57"/>
      <c r="L1288" s="57"/>
      <c r="M1288" s="54"/>
      <c r="N1288" s="57"/>
      <c r="O1288" s="58"/>
      <c r="P1288" s="58"/>
      <c r="Q1288" s="58"/>
      <c r="R1288" s="58"/>
      <c r="S1288" s="54"/>
      <c r="T1288" s="57"/>
      <c r="U1288" s="57"/>
      <c r="V1288" s="57"/>
      <c r="W1288" s="57"/>
      <c r="X1288" s="147" t="str">
        <f>IF(COUNTBLANK(D1288)=1,"",IF('order-admin-units'!$I$1&lt;&gt;"y", "", IF(COUNTBLANK(K1288)=1, 'order-admin-units'!$B$1+1, VLOOKUP(K1288, ordercountry, 2))))</f>
        <v/>
      </c>
      <c r="Y1288" s="147" t="str">
        <f>IF(COUNTBLANK(D1288)=1,"",IF('order-admin-units'!$I$1&lt;&gt;"y", "", IF(COUNTBLANK(K1288:L1288)&gt;0, 'order-admin-units'!$B$2+1, VLOOKUP(K1288&amp;"@"&amp;L1288, orderadmin, 2))))</f>
        <v/>
      </c>
      <c r="Z1288" s="147" t="str">
        <f t="shared" si="144"/>
        <v/>
      </c>
      <c r="AA1288" s="147" t="str">
        <f t="shared" si="145"/>
        <v/>
      </c>
      <c r="AB1288" s="147" t="str">
        <f t="shared" si="146"/>
        <v/>
      </c>
      <c r="AC1288" s="147" t="str">
        <f t="shared" si="142"/>
        <v/>
      </c>
      <c r="AD1288" s="11" t="str">
        <f t="shared" si="147"/>
        <v/>
      </c>
      <c r="AE1288" s="11" t="str">
        <f t="array" ref="AE1288">IF(COUNTBLANK(D1288)=1,"",IF(OR($H$2="y",$H$2="m"),IF(AA1288=AA1287,IF(OR(AB1288=$AB$4:$AB1287)=FALSE,AE1287&amp;C1288,AE1287),"("&amp;C1288)&amp;IF(AA1288=AA1289,IF(OR(AB1289=$AB$4:$AB1288)=FALSE,", ",""),") "),""))</f>
        <v/>
      </c>
      <c r="AF1288" s="11" t="str">
        <f t="array" ref="AF1288">IF((COUNTBLANK(D1288)=0)*OR($H$2="y",$H$2="m"),IFERROR(LEFT(C1288, FIND(" ",C1288)-1), C1288),"")</f>
        <v/>
      </c>
      <c r="AG1288" s="11" t="str">
        <f t="array" ref="AG1288">IF(COUNTBLANK(D1288)=1,"",IF(OR($H$2="y",$H$2="m"),IF(AA1288=AA1287,IF(OR(AC1288=$AC$4:$AC1287)=FALSE,AG1287&amp;AF1288,AG1287),"("&amp;AF1288)&amp;IF(AA1288=AA1289,IF(OR(AC1289=$AC$4:$AC1288)=FALSE,", ",""),") "),""))</f>
        <v/>
      </c>
      <c r="AH1288" s="10" t="str">
        <f>IF((COUNTBLANK(D1288)=1),"",IF(D1288=D1287,AH1287,"")&amp;IF(B1287&lt;&gt;B1288,((IF(COUNTBLANK(E1288)=1,$D$3&amp;"Non-type material: "&amp;$D$3,$D$3&amp;INDEX('type-categories'!$A$2:$B$100,MATCH(E1288,'type-categories'!$A$2:$A$100,0),2)&amp;$D$3))),"")&amp;(IF(K1288&lt;&gt;K1287,$C$2&amp;UPPER(K1288)&amp;$C$2&amp;$K$3&amp;" ",(IF(B1288&lt;&gt;B1287,$C$2&amp;UPPER(K1288)&amp;$C$2&amp;$K$3&amp;" ",""))))&amp;IF((AA1288&lt;&gt;AA1289)*($H$2="y"),AD1288&amp;AE1288,IF((AA1288&lt;&gt;AA1289)*($H$2="m"),AD1288&amp;AG1288,IF(($H$2&lt;&gt;"m")*($H$2&lt;&gt;"Y"),(IF(F1288=0,"",F1288&amp;" "&amp;$F$4&amp;" "))&amp;(IF(G1288=0,"",G1288&amp;" "&amp;$G$4&amp;" "))&amp;(IF(H1288=0,"",H1288&amp;" "&amp;H$4&amp;" "))&amp;(IF(I1288=0,"",I1288&amp;" "&amp;$I$4&amp;" "))&amp;(IF(J1288=0,"",J1288&amp;" "&amp;$J$4&amp;" ")),"")))&amp;"; "&amp;IF((B1288=B1287)*(AA1288=AA1287), "same collecting data; ", IF((B1288=B1287)*(Z1287=Z1288),"same locality; ",(IF(COUNTBLANK(L1288)=1,"",$D$2&amp;L1288&amp;$L$3&amp;" "&amp;$D$2))&amp;(IF(COUNTBLANK(M1288)=1,"",$E$2&amp;M1288&amp;$E$2&amp;", "))&amp;(IF(COUNTBLANK(N1288)=1,"",N1288&amp;"; "))&amp;(IF(COUNTBLANK(O1288)=1,"",O1288&amp;"; ")))&amp;(IF(COUNTBLANK(P1288)=1,"",P1288&amp;"; "))&amp;(IF(COUNTBLANK(Q1288)=1,"",Q1288&amp;"; "))&amp;(IF(COUNTBLANK(R1288)=1,"",R1288&amp;"m, "))&amp;IF((COUNTBLANK(S1288)=0)*(S1288&lt;&gt;S1287), S1288&amp;"; ","")&amp;(IF(COUNTBLANK(U1288)=1,"",U1288&amp;"; "))&amp;(IF(COUNTBLANK(T1288)=1,"",IF(COUNTBLANK(F$2)=1,T1288&amp;"; ",T1288&amp;" "&amp;F$2&amp;"; "))))&amp;(IF(COUNTBLANK(V1288)=1,"",V1288&amp;"; "))&amp;IF((COUNTBLANK(C1288)=1),"",C1288)&amp;IF((B1288=B1289)*(K1288=K1289)*(L1288=L1289)*(M1288=M1289),IF(($H$2&lt;&gt;"m")*($H$2&lt;&gt;"Y"), " • ", IF((ISNUMBER(FIND(")",AE1288))), " • ", "")),IF((B1288=B1289)*(K1288=K1289)," • ",". ")))</f>
        <v/>
      </c>
      <c r="AI1288" s="1"/>
    </row>
    <row r="1289" spans="1:35" x14ac:dyDescent="0.25">
      <c r="A1289" s="3" t="str">
        <f t="shared" si="143"/>
        <v/>
      </c>
      <c r="B1289" s="53" t="str">
        <f t="shared" si="141"/>
        <v/>
      </c>
      <c r="C1289" s="56"/>
      <c r="D1289" s="57"/>
      <c r="E1289" s="57"/>
      <c r="F1289" s="57"/>
      <c r="G1289" s="57"/>
      <c r="H1289" s="57"/>
      <c r="I1289" s="57"/>
      <c r="J1289" s="57"/>
      <c r="K1289" s="57"/>
      <c r="L1289" s="57"/>
      <c r="M1289" s="54"/>
      <c r="N1289" s="57"/>
      <c r="O1289" s="57"/>
      <c r="P1289" s="57"/>
      <c r="Q1289" s="57"/>
      <c r="R1289" s="57"/>
      <c r="S1289" s="54"/>
      <c r="T1289" s="57"/>
      <c r="U1289" s="57"/>
      <c r="V1289" s="57"/>
      <c r="W1289" s="57"/>
      <c r="X1289" s="147" t="str">
        <f>IF(COUNTBLANK(D1289)=1,"",IF('order-admin-units'!$I$1&lt;&gt;"y", "", IF(COUNTBLANK(K1289)=1, 'order-admin-units'!$B$1+1, VLOOKUP(K1289, ordercountry, 2))))</f>
        <v/>
      </c>
      <c r="Y1289" s="147" t="str">
        <f>IF(COUNTBLANK(D1289)=1,"",IF('order-admin-units'!$I$1&lt;&gt;"y", "", IF(COUNTBLANK(K1289:L1289)&gt;0, 'order-admin-units'!$B$2+1, VLOOKUP(K1289&amp;"@"&amp;L1289, orderadmin, 2))))</f>
        <v/>
      </c>
      <c r="Z1289" s="147" t="str">
        <f t="shared" si="144"/>
        <v/>
      </c>
      <c r="AA1289" s="147" t="str">
        <f t="shared" si="145"/>
        <v/>
      </c>
      <c r="AB1289" s="147" t="str">
        <f t="shared" si="146"/>
        <v/>
      </c>
      <c r="AC1289" s="147" t="str">
        <f t="shared" si="142"/>
        <v/>
      </c>
      <c r="AD1289" s="11" t="str">
        <f t="shared" si="147"/>
        <v/>
      </c>
      <c r="AE1289" s="11" t="str">
        <f t="array" ref="AE1289">IF(COUNTBLANK(D1289)=1,"",IF(OR($H$2="y",$H$2="m"),IF(AA1289=AA1288,IF(OR(AB1289=$AB$4:$AB1288)=FALSE,AE1288&amp;C1289,AE1288),"("&amp;C1289)&amp;IF(AA1289=AA1290,IF(OR(AB1290=$AB$4:$AB1289)=FALSE,", ",""),") "),""))</f>
        <v/>
      </c>
      <c r="AF1289" s="11" t="str">
        <f t="array" ref="AF1289">IF((COUNTBLANK(D1289)=0)*OR($H$2="y",$H$2="m"),IFERROR(LEFT(C1289, FIND(" ",C1289)-1), C1289),"")</f>
        <v/>
      </c>
      <c r="AG1289" s="11" t="str">
        <f t="array" ref="AG1289">IF(COUNTBLANK(D1289)=1,"",IF(OR($H$2="y",$H$2="m"),IF(AA1289=AA1288,IF(OR(AC1289=$AC$4:$AC1288)=FALSE,AG1288&amp;AF1289,AG1288),"("&amp;AF1289)&amp;IF(AA1289=AA1290,IF(OR(AC1290=$AC$4:$AC1289)=FALSE,", ",""),") "),""))</f>
        <v/>
      </c>
      <c r="AH1289" s="10" t="str">
        <f>IF((COUNTBLANK(D1289)=1),"",IF(D1289=D1288,AH1288,"")&amp;IF(B1288&lt;&gt;B1289,((IF(COUNTBLANK(E1289)=1,$D$3&amp;"Non-type material: "&amp;$D$3,$D$3&amp;INDEX('type-categories'!$A$2:$B$100,MATCH(E1289,'type-categories'!$A$2:$A$100,0),2)&amp;$D$3))),"")&amp;(IF(K1289&lt;&gt;K1288,$C$2&amp;UPPER(K1289)&amp;$C$2&amp;$K$3&amp;" ",(IF(B1289&lt;&gt;B1288,$C$2&amp;UPPER(K1289)&amp;$C$2&amp;$K$3&amp;" ",""))))&amp;IF((AA1289&lt;&gt;AA1290)*($H$2="y"),AD1289&amp;AE1289,IF((AA1289&lt;&gt;AA1290)*($H$2="m"),AD1289&amp;AG1289,IF(($H$2&lt;&gt;"m")*($H$2&lt;&gt;"Y"),(IF(F1289=0,"",F1289&amp;" "&amp;$F$4&amp;" "))&amp;(IF(G1289=0,"",G1289&amp;" "&amp;$G$4&amp;" "))&amp;(IF(H1289=0,"",H1289&amp;" "&amp;H$4&amp;" "))&amp;(IF(I1289=0,"",I1289&amp;" "&amp;$I$4&amp;" "))&amp;(IF(J1289=0,"",J1289&amp;" "&amp;$J$4&amp;" ")),"")))&amp;"; "&amp;IF((B1289=B1288)*(AA1289=AA1288), "same collecting data; ", IF((B1289=B1288)*(Z1288=Z1289),"same locality; ",(IF(COUNTBLANK(L1289)=1,"",$D$2&amp;L1289&amp;$L$3&amp;" "&amp;$D$2))&amp;(IF(COUNTBLANK(M1289)=1,"",$E$2&amp;M1289&amp;$E$2&amp;", "))&amp;(IF(COUNTBLANK(N1289)=1,"",N1289&amp;"; "))&amp;(IF(COUNTBLANK(O1289)=1,"",O1289&amp;"; ")))&amp;(IF(COUNTBLANK(P1289)=1,"",P1289&amp;"; "))&amp;(IF(COUNTBLANK(Q1289)=1,"",Q1289&amp;"; "))&amp;(IF(COUNTBLANK(R1289)=1,"",R1289&amp;"m, "))&amp;IF((COUNTBLANK(S1289)=0)*(S1289&lt;&gt;S1288), S1289&amp;"; ","")&amp;(IF(COUNTBLANK(U1289)=1,"",U1289&amp;"; "))&amp;(IF(COUNTBLANK(T1289)=1,"",IF(COUNTBLANK(F$2)=1,T1289&amp;"; ",T1289&amp;" "&amp;F$2&amp;"; "))))&amp;(IF(COUNTBLANK(V1289)=1,"",V1289&amp;"; "))&amp;IF((COUNTBLANK(C1289)=1),"",C1289)&amp;IF((B1289=B1290)*(K1289=K1290)*(L1289=L1290)*(M1289=M1290),IF(($H$2&lt;&gt;"m")*($H$2&lt;&gt;"Y"), " • ", IF((ISNUMBER(FIND(")",AE1289))), " • ", "")),IF((B1289=B1290)*(K1289=K1290)," • ",". ")))</f>
        <v/>
      </c>
      <c r="AI1289" s="1"/>
    </row>
    <row r="1290" spans="1:35" x14ac:dyDescent="0.25">
      <c r="A1290" s="3" t="str">
        <f t="shared" si="143"/>
        <v/>
      </c>
      <c r="B1290" s="53" t="str">
        <f t="shared" si="141"/>
        <v/>
      </c>
      <c r="C1290" s="56"/>
      <c r="D1290" s="57"/>
      <c r="E1290" s="57"/>
      <c r="F1290" s="57"/>
      <c r="G1290" s="57"/>
      <c r="H1290" s="57"/>
      <c r="I1290" s="57"/>
      <c r="J1290" s="57"/>
      <c r="K1290" s="57"/>
      <c r="L1290" s="57"/>
      <c r="M1290" s="54"/>
      <c r="N1290" s="57"/>
      <c r="O1290" s="57"/>
      <c r="P1290" s="57"/>
      <c r="Q1290" s="57"/>
      <c r="R1290" s="57"/>
      <c r="S1290" s="54"/>
      <c r="T1290" s="57"/>
      <c r="U1290" s="57"/>
      <c r="V1290" s="57"/>
      <c r="W1290" s="57"/>
      <c r="X1290" s="147" t="str">
        <f>IF(COUNTBLANK(D1290)=1,"",IF('order-admin-units'!$I$1&lt;&gt;"y", "", IF(COUNTBLANK(K1290)=1, 'order-admin-units'!$B$1+1, VLOOKUP(K1290, ordercountry, 2))))</f>
        <v/>
      </c>
      <c r="Y1290" s="147" t="str">
        <f>IF(COUNTBLANK(D1290)=1,"",IF('order-admin-units'!$I$1&lt;&gt;"y", "", IF(COUNTBLANK(K1290:L1290)&gt;0, 'order-admin-units'!$B$2+1, VLOOKUP(K1290&amp;"@"&amp;L1290, orderadmin, 2))))</f>
        <v/>
      </c>
      <c r="Z1290" s="147" t="str">
        <f t="shared" si="144"/>
        <v/>
      </c>
      <c r="AA1290" s="147" t="str">
        <f t="shared" si="145"/>
        <v/>
      </c>
      <c r="AB1290" s="147" t="str">
        <f t="shared" si="146"/>
        <v/>
      </c>
      <c r="AC1290" s="147" t="str">
        <f t="shared" si="142"/>
        <v/>
      </c>
      <c r="AD1290" s="11" t="str">
        <f t="shared" si="147"/>
        <v/>
      </c>
      <c r="AE1290" s="11" t="str">
        <f t="array" ref="AE1290">IF(COUNTBLANK(D1290)=1,"",IF(OR($H$2="y",$H$2="m"),IF(AA1290=AA1289,IF(OR(AB1290=$AB$4:$AB1289)=FALSE,AE1289&amp;C1290,AE1289),"("&amp;C1290)&amp;IF(AA1290=AA1291,IF(OR(AB1291=$AB$4:$AB1290)=FALSE,", ",""),") "),""))</f>
        <v/>
      </c>
      <c r="AF1290" s="11" t="str">
        <f t="array" ref="AF1290">IF((COUNTBLANK(D1290)=0)*OR($H$2="y",$H$2="m"),IFERROR(LEFT(C1290, FIND(" ",C1290)-1), C1290),"")</f>
        <v/>
      </c>
      <c r="AG1290" s="11" t="str">
        <f t="array" ref="AG1290">IF(COUNTBLANK(D1290)=1,"",IF(OR($H$2="y",$H$2="m"),IF(AA1290=AA1289,IF(OR(AC1290=$AC$4:$AC1289)=FALSE,AG1289&amp;AF1290,AG1289),"("&amp;AF1290)&amp;IF(AA1290=AA1291,IF(OR(AC1291=$AC$4:$AC1290)=FALSE,", ",""),") "),""))</f>
        <v/>
      </c>
      <c r="AH1290" s="10" t="str">
        <f>IF((COUNTBLANK(D1290)=1),"",IF(D1290=D1289,AH1289,"")&amp;IF(B1289&lt;&gt;B1290,((IF(COUNTBLANK(E1290)=1,$D$3&amp;"Non-type material: "&amp;$D$3,$D$3&amp;INDEX('type-categories'!$A$2:$B$100,MATCH(E1290,'type-categories'!$A$2:$A$100,0),2)&amp;$D$3))),"")&amp;(IF(K1290&lt;&gt;K1289,$C$2&amp;UPPER(K1290)&amp;$C$2&amp;$K$3&amp;" ",(IF(B1290&lt;&gt;B1289,$C$2&amp;UPPER(K1290)&amp;$C$2&amp;$K$3&amp;" ",""))))&amp;IF((AA1290&lt;&gt;AA1291)*($H$2="y"),AD1290&amp;AE1290,IF((AA1290&lt;&gt;AA1291)*($H$2="m"),AD1290&amp;AG1290,IF(($H$2&lt;&gt;"m")*($H$2&lt;&gt;"Y"),(IF(F1290=0,"",F1290&amp;" "&amp;$F$4&amp;" "))&amp;(IF(G1290=0,"",G1290&amp;" "&amp;$G$4&amp;" "))&amp;(IF(H1290=0,"",H1290&amp;" "&amp;H$4&amp;" "))&amp;(IF(I1290=0,"",I1290&amp;" "&amp;$I$4&amp;" "))&amp;(IF(J1290=0,"",J1290&amp;" "&amp;$J$4&amp;" ")),"")))&amp;"; "&amp;IF((B1290=B1289)*(AA1290=AA1289), "same collecting data; ", IF((B1290=B1289)*(Z1289=Z1290),"same locality; ",(IF(COUNTBLANK(L1290)=1,"",$D$2&amp;L1290&amp;$L$3&amp;" "&amp;$D$2))&amp;(IF(COUNTBLANK(M1290)=1,"",$E$2&amp;M1290&amp;$E$2&amp;", "))&amp;(IF(COUNTBLANK(N1290)=1,"",N1290&amp;"; "))&amp;(IF(COUNTBLANK(O1290)=1,"",O1290&amp;"; ")))&amp;(IF(COUNTBLANK(P1290)=1,"",P1290&amp;"; "))&amp;(IF(COUNTBLANK(Q1290)=1,"",Q1290&amp;"; "))&amp;(IF(COUNTBLANK(R1290)=1,"",R1290&amp;"m, "))&amp;IF((COUNTBLANK(S1290)=0)*(S1290&lt;&gt;S1289), S1290&amp;"; ","")&amp;(IF(COUNTBLANK(U1290)=1,"",U1290&amp;"; "))&amp;(IF(COUNTBLANK(T1290)=1,"",IF(COUNTBLANK(F$2)=1,T1290&amp;"; ",T1290&amp;" "&amp;F$2&amp;"; "))))&amp;(IF(COUNTBLANK(V1290)=1,"",V1290&amp;"; "))&amp;IF((COUNTBLANK(C1290)=1),"",C1290)&amp;IF((B1290=B1291)*(K1290=K1291)*(L1290=L1291)*(M1290=M1291),IF(($H$2&lt;&gt;"m")*($H$2&lt;&gt;"Y"), " • ", IF((ISNUMBER(FIND(")",AE1290))), " • ", "")),IF((B1290=B1291)*(K1290=K1291)," • ",". ")))</f>
        <v/>
      </c>
      <c r="AI1290" s="1"/>
    </row>
    <row r="1291" spans="1:35" x14ac:dyDescent="0.25">
      <c r="A1291" s="3" t="str">
        <f t="shared" si="143"/>
        <v/>
      </c>
      <c r="B1291" s="53" t="str">
        <f t="shared" si="141"/>
        <v/>
      </c>
      <c r="C1291" s="57"/>
      <c r="D1291" s="57"/>
      <c r="E1291" s="57"/>
      <c r="F1291" s="57"/>
      <c r="G1291" s="57"/>
      <c r="H1291" s="57"/>
      <c r="I1291" s="57"/>
      <c r="J1291" s="57"/>
      <c r="K1291" s="57"/>
      <c r="L1291" s="57"/>
      <c r="M1291" s="57"/>
      <c r="N1291" s="57"/>
      <c r="O1291" s="58"/>
      <c r="P1291" s="58"/>
      <c r="Q1291" s="58"/>
      <c r="R1291" s="58"/>
      <c r="S1291" s="54"/>
      <c r="T1291" s="57"/>
      <c r="U1291" s="57"/>
      <c r="V1291" s="57"/>
      <c r="W1291" s="57"/>
      <c r="X1291" s="147" t="str">
        <f>IF(COUNTBLANK(D1291)=1,"",IF('order-admin-units'!$I$1&lt;&gt;"y", "", IF(COUNTBLANK(K1291)=1, 'order-admin-units'!$B$1+1, VLOOKUP(K1291, ordercountry, 2))))</f>
        <v/>
      </c>
      <c r="Y1291" s="147" t="str">
        <f>IF(COUNTBLANK(D1291)=1,"",IF('order-admin-units'!$I$1&lt;&gt;"y", "", IF(COUNTBLANK(K1291:L1291)&gt;0, 'order-admin-units'!$B$2+1, VLOOKUP(K1291&amp;"@"&amp;L1291, orderadmin, 2))))</f>
        <v/>
      </c>
      <c r="Z1291" s="147" t="str">
        <f t="shared" si="144"/>
        <v/>
      </c>
      <c r="AA1291" s="147" t="str">
        <f t="shared" si="145"/>
        <v/>
      </c>
      <c r="AB1291" s="147" t="str">
        <f t="shared" si="146"/>
        <v/>
      </c>
      <c r="AC1291" s="147" t="str">
        <f t="shared" si="142"/>
        <v/>
      </c>
      <c r="AD1291" s="11" t="str">
        <f t="shared" si="147"/>
        <v/>
      </c>
      <c r="AE1291" s="11" t="str">
        <f t="array" ref="AE1291">IF(COUNTBLANK(D1291)=1,"",IF(OR($H$2="y",$H$2="m"),IF(AA1291=AA1290,IF(OR(AB1291=$AB$4:$AB1290)=FALSE,AE1290&amp;C1291,AE1290),"("&amp;C1291)&amp;IF(AA1291=AA1292,IF(OR(AB1292=$AB$4:$AB1291)=FALSE,", ",""),") "),""))</f>
        <v/>
      </c>
      <c r="AF1291" s="11" t="str">
        <f t="array" ref="AF1291">IF((COUNTBLANK(D1291)=0)*OR($H$2="y",$H$2="m"),IFERROR(LEFT(C1291, FIND(" ",C1291)-1), C1291),"")</f>
        <v/>
      </c>
      <c r="AG1291" s="11" t="str">
        <f t="array" ref="AG1291">IF(COUNTBLANK(D1291)=1,"",IF(OR($H$2="y",$H$2="m"),IF(AA1291=AA1290,IF(OR(AC1291=$AC$4:$AC1290)=FALSE,AG1290&amp;AF1291,AG1290),"("&amp;AF1291)&amp;IF(AA1291=AA1292,IF(OR(AC1292=$AC$4:$AC1291)=FALSE,", ",""),") "),""))</f>
        <v/>
      </c>
      <c r="AH1291" s="10" t="str">
        <f>IF((COUNTBLANK(D1291)=1),"",IF(D1291=D1290,AH1290,"")&amp;IF(B1290&lt;&gt;B1291,((IF(COUNTBLANK(E1291)=1,$D$3&amp;"Non-type material: "&amp;$D$3,$D$3&amp;INDEX('type-categories'!$A$2:$B$100,MATCH(E1291,'type-categories'!$A$2:$A$100,0),2)&amp;$D$3))),"")&amp;(IF(K1291&lt;&gt;K1290,$C$2&amp;UPPER(K1291)&amp;$C$2&amp;$K$3&amp;" ",(IF(B1291&lt;&gt;B1290,$C$2&amp;UPPER(K1291)&amp;$C$2&amp;$K$3&amp;" ",""))))&amp;IF((AA1291&lt;&gt;AA1292)*($H$2="y"),AD1291&amp;AE1291,IF((AA1291&lt;&gt;AA1292)*($H$2="m"),AD1291&amp;AG1291,IF(($H$2&lt;&gt;"m")*($H$2&lt;&gt;"Y"),(IF(F1291=0,"",F1291&amp;" "&amp;$F$4&amp;" "))&amp;(IF(G1291=0,"",G1291&amp;" "&amp;$G$4&amp;" "))&amp;(IF(H1291=0,"",H1291&amp;" "&amp;H$4&amp;" "))&amp;(IF(I1291=0,"",I1291&amp;" "&amp;$I$4&amp;" "))&amp;(IF(J1291=0,"",J1291&amp;" "&amp;$J$4&amp;" ")),"")))&amp;"; "&amp;IF((B1291=B1290)*(AA1291=AA1290), "same collecting data; ", IF((B1291=B1290)*(Z1290=Z1291),"same locality; ",(IF(COUNTBLANK(L1291)=1,"",$D$2&amp;L1291&amp;$L$3&amp;" "&amp;$D$2))&amp;(IF(COUNTBLANK(M1291)=1,"",$E$2&amp;M1291&amp;$E$2&amp;", "))&amp;(IF(COUNTBLANK(N1291)=1,"",N1291&amp;"; "))&amp;(IF(COUNTBLANK(O1291)=1,"",O1291&amp;"; ")))&amp;(IF(COUNTBLANK(P1291)=1,"",P1291&amp;"; "))&amp;(IF(COUNTBLANK(Q1291)=1,"",Q1291&amp;"; "))&amp;(IF(COUNTBLANK(R1291)=1,"",R1291&amp;"m, "))&amp;IF((COUNTBLANK(S1291)=0)*(S1291&lt;&gt;S1290), S1291&amp;"; ","")&amp;(IF(COUNTBLANK(U1291)=1,"",U1291&amp;"; "))&amp;(IF(COUNTBLANK(T1291)=1,"",IF(COUNTBLANK(F$2)=1,T1291&amp;"; ",T1291&amp;" "&amp;F$2&amp;"; "))))&amp;(IF(COUNTBLANK(V1291)=1,"",V1291&amp;"; "))&amp;IF((COUNTBLANK(C1291)=1),"",C1291)&amp;IF((B1291=B1292)*(K1291=K1292)*(L1291=L1292)*(M1291=M1292),IF(($H$2&lt;&gt;"m")*($H$2&lt;&gt;"Y"), " • ", IF((ISNUMBER(FIND(")",AE1291))), " • ", "")),IF((B1291=B1292)*(K1291=K1292)," • ",". ")))</f>
        <v/>
      </c>
      <c r="AI1291" s="1"/>
    </row>
    <row r="1292" spans="1:35" x14ac:dyDescent="0.25">
      <c r="A1292" s="3" t="str">
        <f t="shared" si="143"/>
        <v/>
      </c>
      <c r="B1292" s="53" t="str">
        <f t="shared" si="141"/>
        <v/>
      </c>
      <c r="C1292" s="57"/>
      <c r="D1292" s="57"/>
      <c r="E1292" s="57"/>
      <c r="F1292" s="57"/>
      <c r="G1292" s="57"/>
      <c r="H1292" s="57"/>
      <c r="I1292" s="57"/>
      <c r="J1292" s="57"/>
      <c r="K1292" s="57"/>
      <c r="L1292" s="57"/>
      <c r="M1292" s="54"/>
      <c r="N1292" s="57"/>
      <c r="O1292" s="58"/>
      <c r="P1292" s="58"/>
      <c r="Q1292" s="58"/>
      <c r="R1292" s="58"/>
      <c r="S1292" s="54"/>
      <c r="T1292" s="57"/>
      <c r="U1292" s="57"/>
      <c r="V1292" s="57"/>
      <c r="W1292" s="57"/>
      <c r="X1292" s="147" t="str">
        <f>IF(COUNTBLANK(D1292)=1,"",IF('order-admin-units'!$I$1&lt;&gt;"y", "", IF(COUNTBLANK(K1292)=1, 'order-admin-units'!$B$1+1, VLOOKUP(K1292, ordercountry, 2))))</f>
        <v/>
      </c>
      <c r="Y1292" s="147" t="str">
        <f>IF(COUNTBLANK(D1292)=1,"",IF('order-admin-units'!$I$1&lt;&gt;"y", "", IF(COUNTBLANK(K1292:L1292)&gt;0, 'order-admin-units'!$B$2+1, VLOOKUP(K1292&amp;"@"&amp;L1292, orderadmin, 2))))</f>
        <v/>
      </c>
      <c r="Z1292" s="147" t="str">
        <f t="shared" si="144"/>
        <v/>
      </c>
      <c r="AA1292" s="147" t="str">
        <f t="shared" si="145"/>
        <v/>
      </c>
      <c r="AB1292" s="147" t="str">
        <f t="shared" si="146"/>
        <v/>
      </c>
      <c r="AC1292" s="147" t="str">
        <f t="shared" si="142"/>
        <v/>
      </c>
      <c r="AD1292" s="11" t="str">
        <f t="shared" si="147"/>
        <v/>
      </c>
      <c r="AE1292" s="11" t="str">
        <f t="array" ref="AE1292">IF(COUNTBLANK(D1292)=1,"",IF(OR($H$2="y",$H$2="m"),IF(AA1292=AA1291,IF(OR(AB1292=$AB$4:$AB1291)=FALSE,AE1291&amp;C1292,AE1291),"("&amp;C1292)&amp;IF(AA1292=AA1293,IF(OR(AB1293=$AB$4:$AB1292)=FALSE,", ",""),") "),""))</f>
        <v/>
      </c>
      <c r="AF1292" s="11" t="str">
        <f t="array" ref="AF1292">IF((COUNTBLANK(D1292)=0)*OR($H$2="y",$H$2="m"),IFERROR(LEFT(C1292, FIND(" ",C1292)-1), C1292),"")</f>
        <v/>
      </c>
      <c r="AG1292" s="11" t="str">
        <f t="array" ref="AG1292">IF(COUNTBLANK(D1292)=1,"",IF(OR($H$2="y",$H$2="m"),IF(AA1292=AA1291,IF(OR(AC1292=$AC$4:$AC1291)=FALSE,AG1291&amp;AF1292,AG1291),"("&amp;AF1292)&amp;IF(AA1292=AA1293,IF(OR(AC1293=$AC$4:$AC1292)=FALSE,", ",""),") "),""))</f>
        <v/>
      </c>
      <c r="AH1292" s="10" t="str">
        <f>IF((COUNTBLANK(D1292)=1),"",IF(D1292=D1291,AH1291,"")&amp;IF(B1291&lt;&gt;B1292,((IF(COUNTBLANK(E1292)=1,$D$3&amp;"Non-type material: "&amp;$D$3,$D$3&amp;INDEX('type-categories'!$A$2:$B$100,MATCH(E1292,'type-categories'!$A$2:$A$100,0),2)&amp;$D$3))),"")&amp;(IF(K1292&lt;&gt;K1291,$C$2&amp;UPPER(K1292)&amp;$C$2&amp;$K$3&amp;" ",(IF(B1292&lt;&gt;B1291,$C$2&amp;UPPER(K1292)&amp;$C$2&amp;$K$3&amp;" ",""))))&amp;IF((AA1292&lt;&gt;AA1293)*($H$2="y"),AD1292&amp;AE1292,IF((AA1292&lt;&gt;AA1293)*($H$2="m"),AD1292&amp;AG1292,IF(($H$2&lt;&gt;"m")*($H$2&lt;&gt;"Y"),(IF(F1292=0,"",F1292&amp;" "&amp;$F$4&amp;" "))&amp;(IF(G1292=0,"",G1292&amp;" "&amp;$G$4&amp;" "))&amp;(IF(H1292=0,"",H1292&amp;" "&amp;H$4&amp;" "))&amp;(IF(I1292=0,"",I1292&amp;" "&amp;$I$4&amp;" "))&amp;(IF(J1292=0,"",J1292&amp;" "&amp;$J$4&amp;" ")),"")))&amp;"; "&amp;IF((B1292=B1291)*(AA1292=AA1291), "same collecting data; ", IF((B1292=B1291)*(Z1291=Z1292),"same locality; ",(IF(COUNTBLANK(L1292)=1,"",$D$2&amp;L1292&amp;$L$3&amp;" "&amp;$D$2))&amp;(IF(COUNTBLANK(M1292)=1,"",$E$2&amp;M1292&amp;$E$2&amp;", "))&amp;(IF(COUNTBLANK(N1292)=1,"",N1292&amp;"; "))&amp;(IF(COUNTBLANK(O1292)=1,"",O1292&amp;"; ")))&amp;(IF(COUNTBLANK(P1292)=1,"",P1292&amp;"; "))&amp;(IF(COUNTBLANK(Q1292)=1,"",Q1292&amp;"; "))&amp;(IF(COUNTBLANK(R1292)=1,"",R1292&amp;"m, "))&amp;IF((COUNTBLANK(S1292)=0)*(S1292&lt;&gt;S1291), S1292&amp;"; ","")&amp;(IF(COUNTBLANK(U1292)=1,"",U1292&amp;"; "))&amp;(IF(COUNTBLANK(T1292)=1,"",IF(COUNTBLANK(F$2)=1,T1292&amp;"; ",T1292&amp;" "&amp;F$2&amp;"; "))))&amp;(IF(COUNTBLANK(V1292)=1,"",V1292&amp;"; "))&amp;IF((COUNTBLANK(C1292)=1),"",C1292)&amp;IF((B1292=B1293)*(K1292=K1293)*(L1292=L1293)*(M1292=M1293),IF(($H$2&lt;&gt;"m")*($H$2&lt;&gt;"Y"), " • ", IF((ISNUMBER(FIND(")",AE1292))), " • ", "")),IF((B1292=B1293)*(K1292=K1293)," • ",". ")))</f>
        <v/>
      </c>
      <c r="AI1292" s="1"/>
    </row>
    <row r="1293" spans="1:35" x14ac:dyDescent="0.25">
      <c r="A1293" s="3" t="str">
        <f t="shared" si="143"/>
        <v/>
      </c>
      <c r="B1293" s="53" t="str">
        <f t="shared" si="141"/>
        <v/>
      </c>
      <c r="C1293" s="57"/>
      <c r="D1293" s="57"/>
      <c r="E1293" s="57"/>
      <c r="F1293" s="57"/>
      <c r="G1293" s="57"/>
      <c r="H1293" s="57"/>
      <c r="I1293" s="57"/>
      <c r="J1293" s="57"/>
      <c r="K1293" s="57"/>
      <c r="L1293" s="57"/>
      <c r="M1293" s="54"/>
      <c r="N1293" s="57"/>
      <c r="O1293" s="58"/>
      <c r="P1293" s="58"/>
      <c r="Q1293" s="58"/>
      <c r="R1293" s="58"/>
      <c r="S1293" s="54"/>
      <c r="T1293" s="57"/>
      <c r="U1293" s="57"/>
      <c r="V1293" s="57"/>
      <c r="W1293" s="57"/>
      <c r="X1293" s="147" t="str">
        <f>IF(COUNTBLANK(D1293)=1,"",IF('order-admin-units'!$I$1&lt;&gt;"y", "", IF(COUNTBLANK(K1293)=1, 'order-admin-units'!$B$1+1, VLOOKUP(K1293, ordercountry, 2))))</f>
        <v/>
      </c>
      <c r="Y1293" s="147" t="str">
        <f>IF(COUNTBLANK(D1293)=1,"",IF('order-admin-units'!$I$1&lt;&gt;"y", "", IF(COUNTBLANK(K1293:L1293)&gt;0, 'order-admin-units'!$B$2+1, VLOOKUP(K1293&amp;"@"&amp;L1293, orderadmin, 2))))</f>
        <v/>
      </c>
      <c r="Z1293" s="147" t="str">
        <f t="shared" si="144"/>
        <v/>
      </c>
      <c r="AA1293" s="147" t="str">
        <f t="shared" si="145"/>
        <v/>
      </c>
      <c r="AB1293" s="147" t="str">
        <f t="shared" si="146"/>
        <v/>
      </c>
      <c r="AC1293" s="147" t="str">
        <f t="shared" si="142"/>
        <v/>
      </c>
      <c r="AD1293" s="11" t="str">
        <f t="shared" si="147"/>
        <v/>
      </c>
      <c r="AE1293" s="11" t="str">
        <f t="array" ref="AE1293">IF(COUNTBLANK(D1293)=1,"",IF(OR($H$2="y",$H$2="m"),IF(AA1293=AA1292,IF(OR(AB1293=$AB$4:$AB1292)=FALSE,AE1292&amp;C1293,AE1292),"("&amp;C1293)&amp;IF(AA1293=AA1294,IF(OR(AB1294=$AB$4:$AB1293)=FALSE,", ",""),") "),""))</f>
        <v/>
      </c>
      <c r="AF1293" s="11" t="str">
        <f t="array" ref="AF1293">IF((COUNTBLANK(D1293)=0)*OR($H$2="y",$H$2="m"),IFERROR(LEFT(C1293, FIND(" ",C1293)-1), C1293),"")</f>
        <v/>
      </c>
      <c r="AG1293" s="11" t="str">
        <f t="array" ref="AG1293">IF(COUNTBLANK(D1293)=1,"",IF(OR($H$2="y",$H$2="m"),IF(AA1293=AA1292,IF(OR(AC1293=$AC$4:$AC1292)=FALSE,AG1292&amp;AF1293,AG1292),"("&amp;AF1293)&amp;IF(AA1293=AA1294,IF(OR(AC1294=$AC$4:$AC1293)=FALSE,", ",""),") "),""))</f>
        <v/>
      </c>
      <c r="AH1293" s="10" t="str">
        <f>IF((COUNTBLANK(D1293)=1),"",IF(D1293=D1292,AH1292,"")&amp;IF(B1292&lt;&gt;B1293,((IF(COUNTBLANK(E1293)=1,$D$3&amp;"Non-type material: "&amp;$D$3,$D$3&amp;INDEX('type-categories'!$A$2:$B$100,MATCH(E1293,'type-categories'!$A$2:$A$100,0),2)&amp;$D$3))),"")&amp;(IF(K1293&lt;&gt;K1292,$C$2&amp;UPPER(K1293)&amp;$C$2&amp;$K$3&amp;" ",(IF(B1293&lt;&gt;B1292,$C$2&amp;UPPER(K1293)&amp;$C$2&amp;$K$3&amp;" ",""))))&amp;IF((AA1293&lt;&gt;AA1294)*($H$2="y"),AD1293&amp;AE1293,IF((AA1293&lt;&gt;AA1294)*($H$2="m"),AD1293&amp;AG1293,IF(($H$2&lt;&gt;"m")*($H$2&lt;&gt;"Y"),(IF(F1293=0,"",F1293&amp;" "&amp;$F$4&amp;" "))&amp;(IF(G1293=0,"",G1293&amp;" "&amp;$G$4&amp;" "))&amp;(IF(H1293=0,"",H1293&amp;" "&amp;H$4&amp;" "))&amp;(IF(I1293=0,"",I1293&amp;" "&amp;$I$4&amp;" "))&amp;(IF(J1293=0,"",J1293&amp;" "&amp;$J$4&amp;" ")),"")))&amp;"; "&amp;IF((B1293=B1292)*(AA1293=AA1292), "same collecting data; ", IF((B1293=B1292)*(Z1292=Z1293),"same locality; ",(IF(COUNTBLANK(L1293)=1,"",$D$2&amp;L1293&amp;$L$3&amp;" "&amp;$D$2))&amp;(IF(COUNTBLANK(M1293)=1,"",$E$2&amp;M1293&amp;$E$2&amp;", "))&amp;(IF(COUNTBLANK(N1293)=1,"",N1293&amp;"; "))&amp;(IF(COUNTBLANK(O1293)=1,"",O1293&amp;"; ")))&amp;(IF(COUNTBLANK(P1293)=1,"",P1293&amp;"; "))&amp;(IF(COUNTBLANK(Q1293)=1,"",Q1293&amp;"; "))&amp;(IF(COUNTBLANK(R1293)=1,"",R1293&amp;"m, "))&amp;IF((COUNTBLANK(S1293)=0)*(S1293&lt;&gt;S1292), S1293&amp;"; ","")&amp;(IF(COUNTBLANK(U1293)=1,"",U1293&amp;"; "))&amp;(IF(COUNTBLANK(T1293)=1,"",IF(COUNTBLANK(F$2)=1,T1293&amp;"; ",T1293&amp;" "&amp;F$2&amp;"; "))))&amp;(IF(COUNTBLANK(V1293)=1,"",V1293&amp;"; "))&amp;IF((COUNTBLANK(C1293)=1),"",C1293)&amp;IF((B1293=B1294)*(K1293=K1294)*(L1293=L1294)*(M1293=M1294),IF(($H$2&lt;&gt;"m")*($H$2&lt;&gt;"Y"), " • ", IF((ISNUMBER(FIND(")",AE1293))), " • ", "")),IF((B1293=B1294)*(K1293=K1294)," • ",". ")))</f>
        <v/>
      </c>
      <c r="AI1293" s="1"/>
    </row>
    <row r="1294" spans="1:35" x14ac:dyDescent="0.25">
      <c r="A1294" s="3" t="str">
        <f t="shared" si="143"/>
        <v/>
      </c>
      <c r="B1294" s="53" t="str">
        <f t="shared" si="141"/>
        <v/>
      </c>
      <c r="C1294" s="57"/>
      <c r="D1294" s="57"/>
      <c r="E1294" s="57"/>
      <c r="F1294" s="57"/>
      <c r="G1294" s="57"/>
      <c r="H1294" s="57"/>
      <c r="I1294" s="57"/>
      <c r="J1294" s="57"/>
      <c r="K1294" s="57"/>
      <c r="L1294" s="57"/>
      <c r="M1294" s="54"/>
      <c r="N1294" s="57"/>
      <c r="O1294" s="58"/>
      <c r="P1294" s="58"/>
      <c r="Q1294" s="58"/>
      <c r="R1294" s="58"/>
      <c r="S1294" s="54"/>
      <c r="T1294" s="57"/>
      <c r="U1294" s="57"/>
      <c r="V1294" s="57"/>
      <c r="W1294" s="57"/>
      <c r="X1294" s="147" t="str">
        <f>IF(COUNTBLANK(D1294)=1,"",IF('order-admin-units'!$I$1&lt;&gt;"y", "", IF(COUNTBLANK(K1294)=1, 'order-admin-units'!$B$1+1, VLOOKUP(K1294, ordercountry, 2))))</f>
        <v/>
      </c>
      <c r="Y1294" s="147" t="str">
        <f>IF(COUNTBLANK(D1294)=1,"",IF('order-admin-units'!$I$1&lt;&gt;"y", "", IF(COUNTBLANK(K1294:L1294)&gt;0, 'order-admin-units'!$B$2+1, VLOOKUP(K1294&amp;"@"&amp;L1294, orderadmin, 2))))</f>
        <v/>
      </c>
      <c r="Z1294" s="147" t="str">
        <f t="shared" si="144"/>
        <v/>
      </c>
      <c r="AA1294" s="147" t="str">
        <f t="shared" si="145"/>
        <v/>
      </c>
      <c r="AB1294" s="147" t="str">
        <f t="shared" si="146"/>
        <v/>
      </c>
      <c r="AC1294" s="147" t="str">
        <f t="shared" si="142"/>
        <v/>
      </c>
      <c r="AD1294" s="11" t="str">
        <f t="shared" si="147"/>
        <v/>
      </c>
      <c r="AE1294" s="11" t="str">
        <f t="array" ref="AE1294">IF(COUNTBLANK(D1294)=1,"",IF(OR($H$2="y",$H$2="m"),IF(AA1294=AA1293,IF(OR(AB1294=$AB$4:$AB1293)=FALSE,AE1293&amp;C1294,AE1293),"("&amp;C1294)&amp;IF(AA1294=AA1295,IF(OR(AB1295=$AB$4:$AB1294)=FALSE,", ",""),") "),""))</f>
        <v/>
      </c>
      <c r="AF1294" s="11" t="str">
        <f t="array" ref="AF1294">IF((COUNTBLANK(D1294)=0)*OR($H$2="y",$H$2="m"),IFERROR(LEFT(C1294, FIND(" ",C1294)-1), C1294),"")</f>
        <v/>
      </c>
      <c r="AG1294" s="11" t="str">
        <f t="array" ref="AG1294">IF(COUNTBLANK(D1294)=1,"",IF(OR($H$2="y",$H$2="m"),IF(AA1294=AA1293,IF(OR(AC1294=$AC$4:$AC1293)=FALSE,AG1293&amp;AF1294,AG1293),"("&amp;AF1294)&amp;IF(AA1294=AA1295,IF(OR(AC1295=$AC$4:$AC1294)=FALSE,", ",""),") "),""))</f>
        <v/>
      </c>
      <c r="AH1294" s="10" t="str">
        <f>IF((COUNTBLANK(D1294)=1),"",IF(D1294=D1293,AH1293,"")&amp;IF(B1293&lt;&gt;B1294,((IF(COUNTBLANK(E1294)=1,$D$3&amp;"Non-type material: "&amp;$D$3,$D$3&amp;INDEX('type-categories'!$A$2:$B$100,MATCH(E1294,'type-categories'!$A$2:$A$100,0),2)&amp;$D$3))),"")&amp;(IF(K1294&lt;&gt;K1293,$C$2&amp;UPPER(K1294)&amp;$C$2&amp;$K$3&amp;" ",(IF(B1294&lt;&gt;B1293,$C$2&amp;UPPER(K1294)&amp;$C$2&amp;$K$3&amp;" ",""))))&amp;IF((AA1294&lt;&gt;AA1295)*($H$2="y"),AD1294&amp;AE1294,IF((AA1294&lt;&gt;AA1295)*($H$2="m"),AD1294&amp;AG1294,IF(($H$2&lt;&gt;"m")*($H$2&lt;&gt;"Y"),(IF(F1294=0,"",F1294&amp;" "&amp;$F$4&amp;" "))&amp;(IF(G1294=0,"",G1294&amp;" "&amp;$G$4&amp;" "))&amp;(IF(H1294=0,"",H1294&amp;" "&amp;H$4&amp;" "))&amp;(IF(I1294=0,"",I1294&amp;" "&amp;$I$4&amp;" "))&amp;(IF(J1294=0,"",J1294&amp;" "&amp;$J$4&amp;" ")),"")))&amp;"; "&amp;IF((B1294=B1293)*(AA1294=AA1293), "same collecting data; ", IF((B1294=B1293)*(Z1293=Z1294),"same locality; ",(IF(COUNTBLANK(L1294)=1,"",$D$2&amp;L1294&amp;$L$3&amp;" "&amp;$D$2))&amp;(IF(COUNTBLANK(M1294)=1,"",$E$2&amp;M1294&amp;$E$2&amp;", "))&amp;(IF(COUNTBLANK(N1294)=1,"",N1294&amp;"; "))&amp;(IF(COUNTBLANK(O1294)=1,"",O1294&amp;"; ")))&amp;(IF(COUNTBLANK(P1294)=1,"",P1294&amp;"; "))&amp;(IF(COUNTBLANK(Q1294)=1,"",Q1294&amp;"; "))&amp;(IF(COUNTBLANK(R1294)=1,"",R1294&amp;"m, "))&amp;IF((COUNTBLANK(S1294)=0)*(S1294&lt;&gt;S1293), S1294&amp;"; ","")&amp;(IF(COUNTBLANK(U1294)=1,"",U1294&amp;"; "))&amp;(IF(COUNTBLANK(T1294)=1,"",IF(COUNTBLANK(F$2)=1,T1294&amp;"; ",T1294&amp;" "&amp;F$2&amp;"; "))))&amp;(IF(COUNTBLANK(V1294)=1,"",V1294&amp;"; "))&amp;IF((COUNTBLANK(C1294)=1),"",C1294)&amp;IF((B1294=B1295)*(K1294=K1295)*(L1294=L1295)*(M1294=M1295),IF(($H$2&lt;&gt;"m")*($H$2&lt;&gt;"Y"), " • ", IF((ISNUMBER(FIND(")",AE1294))), " • ", "")),IF((B1294=B1295)*(K1294=K1295)," • ",". ")))</f>
        <v/>
      </c>
      <c r="AI1294" s="1"/>
    </row>
    <row r="1295" spans="1:35" x14ac:dyDescent="0.25">
      <c r="A1295" s="3" t="str">
        <f t="shared" si="143"/>
        <v/>
      </c>
      <c r="B1295" s="53" t="str">
        <f t="shared" si="141"/>
        <v/>
      </c>
      <c r="C1295" s="57"/>
      <c r="D1295" s="57"/>
      <c r="E1295" s="57"/>
      <c r="F1295" s="57"/>
      <c r="G1295" s="57"/>
      <c r="H1295" s="57"/>
      <c r="I1295" s="57"/>
      <c r="J1295" s="57"/>
      <c r="K1295" s="57"/>
      <c r="L1295" s="57"/>
      <c r="M1295" s="54"/>
      <c r="N1295" s="57"/>
      <c r="O1295" s="57"/>
      <c r="P1295" s="57"/>
      <c r="Q1295" s="57"/>
      <c r="R1295" s="57"/>
      <c r="S1295" s="54"/>
      <c r="T1295" s="57"/>
      <c r="U1295" s="57"/>
      <c r="V1295" s="57"/>
      <c r="W1295" s="57"/>
      <c r="X1295" s="147" t="str">
        <f>IF(COUNTBLANK(D1295)=1,"",IF('order-admin-units'!$I$1&lt;&gt;"y", "", IF(COUNTBLANK(K1295)=1, 'order-admin-units'!$B$1+1, VLOOKUP(K1295, ordercountry, 2))))</f>
        <v/>
      </c>
      <c r="Y1295" s="147" t="str">
        <f>IF(COUNTBLANK(D1295)=1,"",IF('order-admin-units'!$I$1&lt;&gt;"y", "", IF(COUNTBLANK(K1295:L1295)&gt;0, 'order-admin-units'!$B$2+1, VLOOKUP(K1295&amp;"@"&amp;L1295, orderadmin, 2))))</f>
        <v/>
      </c>
      <c r="Z1295" s="147" t="str">
        <f t="shared" si="144"/>
        <v/>
      </c>
      <c r="AA1295" s="147" t="str">
        <f t="shared" si="145"/>
        <v/>
      </c>
      <c r="AB1295" s="147" t="str">
        <f t="shared" si="146"/>
        <v/>
      </c>
      <c r="AC1295" s="147" t="str">
        <f t="shared" si="142"/>
        <v/>
      </c>
      <c r="AD1295" s="11" t="str">
        <f t="shared" si="147"/>
        <v/>
      </c>
      <c r="AE1295" s="11" t="str">
        <f t="array" ref="AE1295">IF(COUNTBLANK(D1295)=1,"",IF(OR($H$2="y",$H$2="m"),IF(AA1295=AA1294,IF(OR(AB1295=$AB$4:$AB1294)=FALSE,AE1294&amp;C1295,AE1294),"("&amp;C1295)&amp;IF(AA1295=AA1296,IF(OR(AB1296=$AB$4:$AB1295)=FALSE,", ",""),") "),""))</f>
        <v/>
      </c>
      <c r="AF1295" s="11" t="str">
        <f t="array" ref="AF1295">IF((COUNTBLANK(D1295)=0)*OR($H$2="y",$H$2="m"),IFERROR(LEFT(C1295, FIND(" ",C1295)-1), C1295),"")</f>
        <v/>
      </c>
      <c r="AG1295" s="11" t="str">
        <f t="array" ref="AG1295">IF(COUNTBLANK(D1295)=1,"",IF(OR($H$2="y",$H$2="m"),IF(AA1295=AA1294,IF(OR(AC1295=$AC$4:$AC1294)=FALSE,AG1294&amp;AF1295,AG1294),"("&amp;AF1295)&amp;IF(AA1295=AA1296,IF(OR(AC1296=$AC$4:$AC1295)=FALSE,", ",""),") "),""))</f>
        <v/>
      </c>
      <c r="AH1295" s="10" t="str">
        <f>IF((COUNTBLANK(D1295)=1),"",IF(D1295=D1294,AH1294,"")&amp;IF(B1294&lt;&gt;B1295,((IF(COUNTBLANK(E1295)=1,$D$3&amp;"Non-type material: "&amp;$D$3,$D$3&amp;INDEX('type-categories'!$A$2:$B$100,MATCH(E1295,'type-categories'!$A$2:$A$100,0),2)&amp;$D$3))),"")&amp;(IF(K1295&lt;&gt;K1294,$C$2&amp;UPPER(K1295)&amp;$C$2&amp;$K$3&amp;" ",(IF(B1295&lt;&gt;B1294,$C$2&amp;UPPER(K1295)&amp;$C$2&amp;$K$3&amp;" ",""))))&amp;IF((AA1295&lt;&gt;AA1296)*($H$2="y"),AD1295&amp;AE1295,IF((AA1295&lt;&gt;AA1296)*($H$2="m"),AD1295&amp;AG1295,IF(($H$2&lt;&gt;"m")*($H$2&lt;&gt;"Y"),(IF(F1295=0,"",F1295&amp;" "&amp;$F$4&amp;" "))&amp;(IF(G1295=0,"",G1295&amp;" "&amp;$G$4&amp;" "))&amp;(IF(H1295=0,"",H1295&amp;" "&amp;H$4&amp;" "))&amp;(IF(I1295=0,"",I1295&amp;" "&amp;$I$4&amp;" "))&amp;(IF(J1295=0,"",J1295&amp;" "&amp;$J$4&amp;" ")),"")))&amp;"; "&amp;IF((B1295=B1294)*(AA1295=AA1294), "same collecting data; ", IF((B1295=B1294)*(Z1294=Z1295),"same locality; ",(IF(COUNTBLANK(L1295)=1,"",$D$2&amp;L1295&amp;$L$3&amp;" "&amp;$D$2))&amp;(IF(COUNTBLANK(M1295)=1,"",$E$2&amp;M1295&amp;$E$2&amp;", "))&amp;(IF(COUNTBLANK(N1295)=1,"",N1295&amp;"; "))&amp;(IF(COUNTBLANK(O1295)=1,"",O1295&amp;"; ")))&amp;(IF(COUNTBLANK(P1295)=1,"",P1295&amp;"; "))&amp;(IF(COUNTBLANK(Q1295)=1,"",Q1295&amp;"; "))&amp;(IF(COUNTBLANK(R1295)=1,"",R1295&amp;"m, "))&amp;IF((COUNTBLANK(S1295)=0)*(S1295&lt;&gt;S1294), S1295&amp;"; ","")&amp;(IF(COUNTBLANK(U1295)=1,"",U1295&amp;"; "))&amp;(IF(COUNTBLANK(T1295)=1,"",IF(COUNTBLANK(F$2)=1,T1295&amp;"; ",T1295&amp;" "&amp;F$2&amp;"; "))))&amp;(IF(COUNTBLANK(V1295)=1,"",V1295&amp;"; "))&amp;IF((COUNTBLANK(C1295)=1),"",C1295)&amp;IF((B1295=B1296)*(K1295=K1296)*(L1295=L1296)*(M1295=M1296),IF(($H$2&lt;&gt;"m")*($H$2&lt;&gt;"Y"), " • ", IF((ISNUMBER(FIND(")",AE1295))), " • ", "")),IF((B1295=B1296)*(K1295=K1296)," • ",". ")))</f>
        <v/>
      </c>
      <c r="AI1295" s="1"/>
    </row>
    <row r="1296" spans="1:35" x14ac:dyDescent="0.25">
      <c r="A1296" s="3" t="str">
        <f t="shared" si="143"/>
        <v/>
      </c>
      <c r="B1296" s="53" t="str">
        <f t="shared" si="141"/>
        <v/>
      </c>
      <c r="C1296" s="57"/>
      <c r="D1296" s="57"/>
      <c r="E1296" s="57"/>
      <c r="F1296" s="57"/>
      <c r="G1296" s="57"/>
      <c r="H1296" s="57"/>
      <c r="I1296" s="57"/>
      <c r="J1296" s="57"/>
      <c r="K1296" s="57"/>
      <c r="L1296" s="57"/>
      <c r="M1296" s="57"/>
      <c r="N1296" s="57"/>
      <c r="O1296" s="58"/>
      <c r="P1296" s="58"/>
      <c r="Q1296" s="58"/>
      <c r="R1296" s="58"/>
      <c r="S1296" s="54"/>
      <c r="T1296" s="57"/>
      <c r="U1296" s="57"/>
      <c r="V1296" s="57"/>
      <c r="W1296" s="57"/>
      <c r="X1296" s="147" t="str">
        <f>IF(COUNTBLANK(D1296)=1,"",IF('order-admin-units'!$I$1&lt;&gt;"y", "", IF(COUNTBLANK(K1296)=1, 'order-admin-units'!$B$1+1, VLOOKUP(K1296, ordercountry, 2))))</f>
        <v/>
      </c>
      <c r="Y1296" s="147" t="str">
        <f>IF(COUNTBLANK(D1296)=1,"",IF('order-admin-units'!$I$1&lt;&gt;"y", "", IF(COUNTBLANK(K1296:L1296)&gt;0, 'order-admin-units'!$B$2+1, VLOOKUP(K1296&amp;"@"&amp;L1296, orderadmin, 2))))</f>
        <v/>
      </c>
      <c r="Z1296" s="147" t="str">
        <f t="shared" si="144"/>
        <v/>
      </c>
      <c r="AA1296" s="147" t="str">
        <f t="shared" si="145"/>
        <v/>
      </c>
      <c r="AB1296" s="147" t="str">
        <f t="shared" si="146"/>
        <v/>
      </c>
      <c r="AC1296" s="147" t="str">
        <f t="shared" si="142"/>
        <v/>
      </c>
      <c r="AD1296" s="11" t="str">
        <f t="shared" si="147"/>
        <v/>
      </c>
      <c r="AE1296" s="11" t="str">
        <f t="array" ref="AE1296">IF(COUNTBLANK(D1296)=1,"",IF(OR($H$2="y",$H$2="m"),IF(AA1296=AA1295,IF(OR(AB1296=$AB$4:$AB1295)=FALSE,AE1295&amp;C1296,AE1295),"("&amp;C1296)&amp;IF(AA1296=AA1297,IF(OR(AB1297=$AB$4:$AB1296)=FALSE,", ",""),") "),""))</f>
        <v/>
      </c>
      <c r="AF1296" s="11" t="str">
        <f t="array" ref="AF1296">IF((COUNTBLANK(D1296)=0)*OR($H$2="y",$H$2="m"),IFERROR(LEFT(C1296, FIND(" ",C1296)-1), C1296),"")</f>
        <v/>
      </c>
      <c r="AG1296" s="11" t="str">
        <f t="array" ref="AG1296">IF(COUNTBLANK(D1296)=1,"",IF(OR($H$2="y",$H$2="m"),IF(AA1296=AA1295,IF(OR(AC1296=$AC$4:$AC1295)=FALSE,AG1295&amp;AF1296,AG1295),"("&amp;AF1296)&amp;IF(AA1296=AA1297,IF(OR(AC1297=$AC$4:$AC1296)=FALSE,", ",""),") "),""))</f>
        <v/>
      </c>
      <c r="AH1296" s="10" t="str">
        <f>IF((COUNTBLANK(D1296)=1),"",IF(D1296=D1295,AH1295,"")&amp;IF(B1295&lt;&gt;B1296,((IF(COUNTBLANK(E1296)=1,$D$3&amp;"Non-type material: "&amp;$D$3,$D$3&amp;INDEX('type-categories'!$A$2:$B$100,MATCH(E1296,'type-categories'!$A$2:$A$100,0),2)&amp;$D$3))),"")&amp;(IF(K1296&lt;&gt;K1295,$C$2&amp;UPPER(K1296)&amp;$C$2&amp;$K$3&amp;" ",(IF(B1296&lt;&gt;B1295,$C$2&amp;UPPER(K1296)&amp;$C$2&amp;$K$3&amp;" ",""))))&amp;IF((AA1296&lt;&gt;AA1297)*($H$2="y"),AD1296&amp;AE1296,IF((AA1296&lt;&gt;AA1297)*($H$2="m"),AD1296&amp;AG1296,IF(($H$2&lt;&gt;"m")*($H$2&lt;&gt;"Y"),(IF(F1296=0,"",F1296&amp;" "&amp;$F$4&amp;" "))&amp;(IF(G1296=0,"",G1296&amp;" "&amp;$G$4&amp;" "))&amp;(IF(H1296=0,"",H1296&amp;" "&amp;H$4&amp;" "))&amp;(IF(I1296=0,"",I1296&amp;" "&amp;$I$4&amp;" "))&amp;(IF(J1296=0,"",J1296&amp;" "&amp;$J$4&amp;" ")),"")))&amp;"; "&amp;IF((B1296=B1295)*(AA1296=AA1295), "same collecting data; ", IF((B1296=B1295)*(Z1295=Z1296),"same locality; ",(IF(COUNTBLANK(L1296)=1,"",$D$2&amp;L1296&amp;$L$3&amp;" "&amp;$D$2))&amp;(IF(COUNTBLANK(M1296)=1,"",$E$2&amp;M1296&amp;$E$2&amp;", "))&amp;(IF(COUNTBLANK(N1296)=1,"",N1296&amp;"; "))&amp;(IF(COUNTBLANK(O1296)=1,"",O1296&amp;"; ")))&amp;(IF(COUNTBLANK(P1296)=1,"",P1296&amp;"; "))&amp;(IF(COUNTBLANK(Q1296)=1,"",Q1296&amp;"; "))&amp;(IF(COUNTBLANK(R1296)=1,"",R1296&amp;"m, "))&amp;IF((COUNTBLANK(S1296)=0)*(S1296&lt;&gt;S1295), S1296&amp;"; ","")&amp;(IF(COUNTBLANK(U1296)=1,"",U1296&amp;"; "))&amp;(IF(COUNTBLANK(T1296)=1,"",IF(COUNTBLANK(F$2)=1,T1296&amp;"; ",T1296&amp;" "&amp;F$2&amp;"; "))))&amp;(IF(COUNTBLANK(V1296)=1,"",V1296&amp;"; "))&amp;IF((COUNTBLANK(C1296)=1),"",C1296)&amp;IF((B1296=B1297)*(K1296=K1297)*(L1296=L1297)*(M1296=M1297),IF(($H$2&lt;&gt;"m")*($H$2&lt;&gt;"Y"), " • ", IF((ISNUMBER(FIND(")",AE1296))), " • ", "")),IF((B1296=B1297)*(K1296=K1297)," • ",". ")))</f>
        <v/>
      </c>
      <c r="AI1296" s="1"/>
    </row>
    <row r="1297" spans="1:35" x14ac:dyDescent="0.25">
      <c r="A1297" s="3" t="str">
        <f t="shared" si="143"/>
        <v/>
      </c>
      <c r="B1297" s="53" t="str">
        <f t="shared" si="141"/>
        <v/>
      </c>
      <c r="C1297" s="57"/>
      <c r="D1297" s="57"/>
      <c r="E1297" s="57"/>
      <c r="F1297" s="57"/>
      <c r="G1297" s="57"/>
      <c r="H1297" s="57"/>
      <c r="I1297" s="57"/>
      <c r="J1297" s="57"/>
      <c r="K1297" s="57"/>
      <c r="L1297" s="57"/>
      <c r="M1297" s="54"/>
      <c r="N1297" s="57"/>
      <c r="O1297" s="58"/>
      <c r="P1297" s="58"/>
      <c r="Q1297" s="58"/>
      <c r="R1297" s="58"/>
      <c r="S1297" s="54"/>
      <c r="T1297" s="57"/>
      <c r="U1297" s="57"/>
      <c r="V1297" s="57"/>
      <c r="W1297" s="57"/>
      <c r="X1297" s="147" t="str">
        <f>IF(COUNTBLANK(D1297)=1,"",IF('order-admin-units'!$I$1&lt;&gt;"y", "", IF(COUNTBLANK(K1297)=1, 'order-admin-units'!$B$1+1, VLOOKUP(K1297, ordercountry, 2))))</f>
        <v/>
      </c>
      <c r="Y1297" s="147" t="str">
        <f>IF(COUNTBLANK(D1297)=1,"",IF('order-admin-units'!$I$1&lt;&gt;"y", "", IF(COUNTBLANK(K1297:L1297)&gt;0, 'order-admin-units'!$B$2+1, VLOOKUP(K1297&amp;"@"&amp;L1297, orderadmin, 2))))</f>
        <v/>
      </c>
      <c r="Z1297" s="147" t="str">
        <f t="shared" si="144"/>
        <v/>
      </c>
      <c r="AA1297" s="147" t="str">
        <f t="shared" si="145"/>
        <v/>
      </c>
      <c r="AB1297" s="147" t="str">
        <f t="shared" si="146"/>
        <v/>
      </c>
      <c r="AC1297" s="147" t="str">
        <f t="shared" si="142"/>
        <v/>
      </c>
      <c r="AD1297" s="11" t="str">
        <f t="shared" si="147"/>
        <v/>
      </c>
      <c r="AE1297" s="11" t="str">
        <f t="array" ref="AE1297">IF(COUNTBLANK(D1297)=1,"",IF(OR($H$2="y",$H$2="m"),IF(AA1297=AA1296,IF(OR(AB1297=$AB$4:$AB1296)=FALSE,AE1296&amp;C1297,AE1296),"("&amp;C1297)&amp;IF(AA1297=AA1298,IF(OR(AB1298=$AB$4:$AB1297)=FALSE,", ",""),") "),""))</f>
        <v/>
      </c>
      <c r="AF1297" s="11" t="str">
        <f t="array" ref="AF1297">IF((COUNTBLANK(D1297)=0)*OR($H$2="y",$H$2="m"),IFERROR(LEFT(C1297, FIND(" ",C1297)-1), C1297),"")</f>
        <v/>
      </c>
      <c r="AG1297" s="11" t="str">
        <f t="array" ref="AG1297">IF(COUNTBLANK(D1297)=1,"",IF(OR($H$2="y",$H$2="m"),IF(AA1297=AA1296,IF(OR(AC1297=$AC$4:$AC1296)=FALSE,AG1296&amp;AF1297,AG1296),"("&amp;AF1297)&amp;IF(AA1297=AA1298,IF(OR(AC1298=$AC$4:$AC1297)=FALSE,", ",""),") "),""))</f>
        <v/>
      </c>
      <c r="AH1297" s="10" t="str">
        <f>IF((COUNTBLANK(D1297)=1),"",IF(D1297=D1296,AH1296,"")&amp;IF(B1296&lt;&gt;B1297,((IF(COUNTBLANK(E1297)=1,$D$3&amp;"Non-type material: "&amp;$D$3,$D$3&amp;INDEX('type-categories'!$A$2:$B$100,MATCH(E1297,'type-categories'!$A$2:$A$100,0),2)&amp;$D$3))),"")&amp;(IF(K1297&lt;&gt;K1296,$C$2&amp;UPPER(K1297)&amp;$C$2&amp;$K$3&amp;" ",(IF(B1297&lt;&gt;B1296,$C$2&amp;UPPER(K1297)&amp;$C$2&amp;$K$3&amp;" ",""))))&amp;IF((AA1297&lt;&gt;AA1298)*($H$2="y"),AD1297&amp;AE1297,IF((AA1297&lt;&gt;AA1298)*($H$2="m"),AD1297&amp;AG1297,IF(($H$2&lt;&gt;"m")*($H$2&lt;&gt;"Y"),(IF(F1297=0,"",F1297&amp;" "&amp;$F$4&amp;" "))&amp;(IF(G1297=0,"",G1297&amp;" "&amp;$G$4&amp;" "))&amp;(IF(H1297=0,"",H1297&amp;" "&amp;H$4&amp;" "))&amp;(IF(I1297=0,"",I1297&amp;" "&amp;$I$4&amp;" "))&amp;(IF(J1297=0,"",J1297&amp;" "&amp;$J$4&amp;" ")),"")))&amp;"; "&amp;IF((B1297=B1296)*(AA1297=AA1296), "same collecting data; ", IF((B1297=B1296)*(Z1296=Z1297),"same locality; ",(IF(COUNTBLANK(L1297)=1,"",$D$2&amp;L1297&amp;$L$3&amp;" "&amp;$D$2))&amp;(IF(COUNTBLANK(M1297)=1,"",$E$2&amp;M1297&amp;$E$2&amp;", "))&amp;(IF(COUNTBLANK(N1297)=1,"",N1297&amp;"; "))&amp;(IF(COUNTBLANK(O1297)=1,"",O1297&amp;"; ")))&amp;(IF(COUNTBLANK(P1297)=1,"",P1297&amp;"; "))&amp;(IF(COUNTBLANK(Q1297)=1,"",Q1297&amp;"; "))&amp;(IF(COUNTBLANK(R1297)=1,"",R1297&amp;"m, "))&amp;IF((COUNTBLANK(S1297)=0)*(S1297&lt;&gt;S1296), S1297&amp;"; ","")&amp;(IF(COUNTBLANK(U1297)=1,"",U1297&amp;"; "))&amp;(IF(COUNTBLANK(T1297)=1,"",IF(COUNTBLANK(F$2)=1,T1297&amp;"; ",T1297&amp;" "&amp;F$2&amp;"; "))))&amp;(IF(COUNTBLANK(V1297)=1,"",V1297&amp;"; "))&amp;IF((COUNTBLANK(C1297)=1),"",C1297)&amp;IF((B1297=B1298)*(K1297=K1298)*(L1297=L1298)*(M1297=M1298),IF(($H$2&lt;&gt;"m")*($H$2&lt;&gt;"Y"), " • ", IF((ISNUMBER(FIND(")",AE1297))), " • ", "")),IF((B1297=B1298)*(K1297=K1298)," • ",". ")))</f>
        <v/>
      </c>
      <c r="AI1297" s="1"/>
    </row>
    <row r="1298" spans="1:35" x14ac:dyDescent="0.25">
      <c r="A1298" s="3" t="str">
        <f t="shared" si="143"/>
        <v/>
      </c>
      <c r="B1298" s="53" t="str">
        <f t="shared" si="141"/>
        <v/>
      </c>
      <c r="C1298" s="57"/>
      <c r="D1298" s="57"/>
      <c r="E1298" s="57"/>
      <c r="F1298" s="57"/>
      <c r="G1298" s="57"/>
      <c r="H1298" s="57"/>
      <c r="I1298" s="57"/>
      <c r="J1298" s="57"/>
      <c r="K1298" s="57"/>
      <c r="L1298" s="57"/>
      <c r="M1298" s="54"/>
      <c r="N1298" s="57"/>
      <c r="O1298" s="58"/>
      <c r="P1298" s="58"/>
      <c r="Q1298" s="58"/>
      <c r="R1298" s="58"/>
      <c r="S1298" s="54"/>
      <c r="T1298" s="57"/>
      <c r="U1298" s="57"/>
      <c r="V1298" s="57"/>
      <c r="W1298" s="57"/>
      <c r="X1298" s="147" t="str">
        <f>IF(COUNTBLANK(D1298)=1,"",IF('order-admin-units'!$I$1&lt;&gt;"y", "", IF(COUNTBLANK(K1298)=1, 'order-admin-units'!$B$1+1, VLOOKUP(K1298, ordercountry, 2))))</f>
        <v/>
      </c>
      <c r="Y1298" s="147" t="str">
        <f>IF(COUNTBLANK(D1298)=1,"",IF('order-admin-units'!$I$1&lt;&gt;"y", "", IF(COUNTBLANK(K1298:L1298)&gt;0, 'order-admin-units'!$B$2+1, VLOOKUP(K1298&amp;"@"&amp;L1298, orderadmin, 2))))</f>
        <v/>
      </c>
      <c r="Z1298" s="147" t="str">
        <f t="shared" si="144"/>
        <v/>
      </c>
      <c r="AA1298" s="147" t="str">
        <f t="shared" si="145"/>
        <v/>
      </c>
      <c r="AB1298" s="147" t="str">
        <f t="shared" si="146"/>
        <v/>
      </c>
      <c r="AC1298" s="147" t="str">
        <f t="shared" si="142"/>
        <v/>
      </c>
      <c r="AD1298" s="11" t="str">
        <f t="shared" si="147"/>
        <v/>
      </c>
      <c r="AE1298" s="11" t="str">
        <f t="array" ref="AE1298">IF(COUNTBLANK(D1298)=1,"",IF(OR($H$2="y",$H$2="m"),IF(AA1298=AA1297,IF(OR(AB1298=$AB$4:$AB1297)=FALSE,AE1297&amp;C1298,AE1297),"("&amp;C1298)&amp;IF(AA1298=AA1299,IF(OR(AB1299=$AB$4:$AB1298)=FALSE,", ",""),") "),""))</f>
        <v/>
      </c>
      <c r="AF1298" s="11" t="str">
        <f t="array" ref="AF1298">IF((COUNTBLANK(D1298)=0)*OR($H$2="y",$H$2="m"),IFERROR(LEFT(C1298, FIND(" ",C1298)-1), C1298),"")</f>
        <v/>
      </c>
      <c r="AG1298" s="11" t="str">
        <f t="array" ref="AG1298">IF(COUNTBLANK(D1298)=1,"",IF(OR($H$2="y",$H$2="m"),IF(AA1298=AA1297,IF(OR(AC1298=$AC$4:$AC1297)=FALSE,AG1297&amp;AF1298,AG1297),"("&amp;AF1298)&amp;IF(AA1298=AA1299,IF(OR(AC1299=$AC$4:$AC1298)=FALSE,", ",""),") "),""))</f>
        <v/>
      </c>
      <c r="AH1298" s="10" t="str">
        <f>IF((COUNTBLANK(D1298)=1),"",IF(D1298=D1297,AH1297,"")&amp;IF(B1297&lt;&gt;B1298,((IF(COUNTBLANK(E1298)=1,$D$3&amp;"Non-type material: "&amp;$D$3,$D$3&amp;INDEX('type-categories'!$A$2:$B$100,MATCH(E1298,'type-categories'!$A$2:$A$100,0),2)&amp;$D$3))),"")&amp;(IF(K1298&lt;&gt;K1297,$C$2&amp;UPPER(K1298)&amp;$C$2&amp;$K$3&amp;" ",(IF(B1298&lt;&gt;B1297,$C$2&amp;UPPER(K1298)&amp;$C$2&amp;$K$3&amp;" ",""))))&amp;IF((AA1298&lt;&gt;AA1299)*($H$2="y"),AD1298&amp;AE1298,IF((AA1298&lt;&gt;AA1299)*($H$2="m"),AD1298&amp;AG1298,IF(($H$2&lt;&gt;"m")*($H$2&lt;&gt;"Y"),(IF(F1298=0,"",F1298&amp;" "&amp;$F$4&amp;" "))&amp;(IF(G1298=0,"",G1298&amp;" "&amp;$G$4&amp;" "))&amp;(IF(H1298=0,"",H1298&amp;" "&amp;H$4&amp;" "))&amp;(IF(I1298=0,"",I1298&amp;" "&amp;$I$4&amp;" "))&amp;(IF(J1298=0,"",J1298&amp;" "&amp;$J$4&amp;" ")),"")))&amp;"; "&amp;IF((B1298=B1297)*(AA1298=AA1297), "same collecting data; ", IF((B1298=B1297)*(Z1297=Z1298),"same locality; ",(IF(COUNTBLANK(L1298)=1,"",$D$2&amp;L1298&amp;$L$3&amp;" "&amp;$D$2))&amp;(IF(COUNTBLANK(M1298)=1,"",$E$2&amp;M1298&amp;$E$2&amp;", "))&amp;(IF(COUNTBLANK(N1298)=1,"",N1298&amp;"; "))&amp;(IF(COUNTBLANK(O1298)=1,"",O1298&amp;"; ")))&amp;(IF(COUNTBLANK(P1298)=1,"",P1298&amp;"; "))&amp;(IF(COUNTBLANK(Q1298)=1,"",Q1298&amp;"; "))&amp;(IF(COUNTBLANK(R1298)=1,"",R1298&amp;"m, "))&amp;IF((COUNTBLANK(S1298)=0)*(S1298&lt;&gt;S1297), S1298&amp;"; ","")&amp;(IF(COUNTBLANK(U1298)=1,"",U1298&amp;"; "))&amp;(IF(COUNTBLANK(T1298)=1,"",IF(COUNTBLANK(F$2)=1,T1298&amp;"; ",T1298&amp;" "&amp;F$2&amp;"; "))))&amp;(IF(COUNTBLANK(V1298)=1,"",V1298&amp;"; "))&amp;IF((COUNTBLANK(C1298)=1),"",C1298)&amp;IF((B1298=B1299)*(K1298=K1299)*(L1298=L1299)*(M1298=M1299),IF(($H$2&lt;&gt;"m")*($H$2&lt;&gt;"Y"), " • ", IF((ISNUMBER(FIND(")",AE1298))), " • ", "")),IF((B1298=B1299)*(K1298=K1299)," • ",". ")))</f>
        <v/>
      </c>
      <c r="AI1298" s="1"/>
    </row>
    <row r="1299" spans="1:35" x14ac:dyDescent="0.25">
      <c r="A1299" s="3" t="str">
        <f t="shared" si="143"/>
        <v/>
      </c>
      <c r="B1299" s="53" t="str">
        <f t="shared" si="141"/>
        <v/>
      </c>
      <c r="C1299" s="57"/>
      <c r="D1299" s="57"/>
      <c r="E1299" s="57"/>
      <c r="F1299" s="57"/>
      <c r="G1299" s="57"/>
      <c r="H1299" s="57"/>
      <c r="I1299" s="57"/>
      <c r="J1299" s="57"/>
      <c r="K1299" s="57"/>
      <c r="L1299" s="57"/>
      <c r="M1299" s="54"/>
      <c r="N1299" s="57"/>
      <c r="O1299" s="58"/>
      <c r="P1299" s="58"/>
      <c r="Q1299" s="58"/>
      <c r="R1299" s="58"/>
      <c r="S1299" s="54"/>
      <c r="T1299" s="57"/>
      <c r="U1299" s="57"/>
      <c r="V1299" s="57"/>
      <c r="W1299" s="57"/>
      <c r="X1299" s="147" t="str">
        <f>IF(COUNTBLANK(D1299)=1,"",IF('order-admin-units'!$I$1&lt;&gt;"y", "", IF(COUNTBLANK(K1299)=1, 'order-admin-units'!$B$1+1, VLOOKUP(K1299, ordercountry, 2))))</f>
        <v/>
      </c>
      <c r="Y1299" s="147" t="str">
        <f>IF(COUNTBLANK(D1299)=1,"",IF('order-admin-units'!$I$1&lt;&gt;"y", "", IF(COUNTBLANK(K1299:L1299)&gt;0, 'order-admin-units'!$B$2+1, VLOOKUP(K1299&amp;"@"&amp;L1299, orderadmin, 2))))</f>
        <v/>
      </c>
      <c r="Z1299" s="147" t="str">
        <f t="shared" si="144"/>
        <v/>
      </c>
      <c r="AA1299" s="147" t="str">
        <f t="shared" si="145"/>
        <v/>
      </c>
      <c r="AB1299" s="147" t="str">
        <f t="shared" si="146"/>
        <v/>
      </c>
      <c r="AC1299" s="147" t="str">
        <f t="shared" si="142"/>
        <v/>
      </c>
      <c r="AD1299" s="11" t="str">
        <f t="shared" si="147"/>
        <v/>
      </c>
      <c r="AE1299" s="11" t="str">
        <f t="array" ref="AE1299">IF(COUNTBLANK(D1299)=1,"",IF(OR($H$2="y",$H$2="m"),IF(AA1299=AA1298,IF(OR(AB1299=$AB$4:$AB1298)=FALSE,AE1298&amp;C1299,AE1298),"("&amp;C1299)&amp;IF(AA1299=AA1300,IF(OR(AB1300=$AB$4:$AB1299)=FALSE,", ",""),") "),""))</f>
        <v/>
      </c>
      <c r="AF1299" s="11" t="str">
        <f t="array" ref="AF1299">IF((COUNTBLANK(D1299)=0)*OR($H$2="y",$H$2="m"),IFERROR(LEFT(C1299, FIND(" ",C1299)-1), C1299),"")</f>
        <v/>
      </c>
      <c r="AG1299" s="11" t="str">
        <f t="array" ref="AG1299">IF(COUNTBLANK(D1299)=1,"",IF(OR($H$2="y",$H$2="m"),IF(AA1299=AA1298,IF(OR(AC1299=$AC$4:$AC1298)=FALSE,AG1298&amp;AF1299,AG1298),"("&amp;AF1299)&amp;IF(AA1299=AA1300,IF(OR(AC1300=$AC$4:$AC1299)=FALSE,", ",""),") "),""))</f>
        <v/>
      </c>
      <c r="AH1299" s="10" t="str">
        <f>IF((COUNTBLANK(D1299)=1),"",IF(D1299=D1298,AH1298,"")&amp;IF(B1298&lt;&gt;B1299,((IF(COUNTBLANK(E1299)=1,$D$3&amp;"Non-type material: "&amp;$D$3,$D$3&amp;INDEX('type-categories'!$A$2:$B$100,MATCH(E1299,'type-categories'!$A$2:$A$100,0),2)&amp;$D$3))),"")&amp;(IF(K1299&lt;&gt;K1298,$C$2&amp;UPPER(K1299)&amp;$C$2&amp;$K$3&amp;" ",(IF(B1299&lt;&gt;B1298,$C$2&amp;UPPER(K1299)&amp;$C$2&amp;$K$3&amp;" ",""))))&amp;IF((AA1299&lt;&gt;AA1300)*($H$2="y"),AD1299&amp;AE1299,IF((AA1299&lt;&gt;AA1300)*($H$2="m"),AD1299&amp;AG1299,IF(($H$2&lt;&gt;"m")*($H$2&lt;&gt;"Y"),(IF(F1299=0,"",F1299&amp;" "&amp;$F$4&amp;" "))&amp;(IF(G1299=0,"",G1299&amp;" "&amp;$G$4&amp;" "))&amp;(IF(H1299=0,"",H1299&amp;" "&amp;H$4&amp;" "))&amp;(IF(I1299=0,"",I1299&amp;" "&amp;$I$4&amp;" "))&amp;(IF(J1299=0,"",J1299&amp;" "&amp;$J$4&amp;" ")),"")))&amp;"; "&amp;IF((B1299=B1298)*(AA1299=AA1298), "same collecting data; ", IF((B1299=B1298)*(Z1298=Z1299),"same locality; ",(IF(COUNTBLANK(L1299)=1,"",$D$2&amp;L1299&amp;$L$3&amp;" "&amp;$D$2))&amp;(IF(COUNTBLANK(M1299)=1,"",$E$2&amp;M1299&amp;$E$2&amp;", "))&amp;(IF(COUNTBLANK(N1299)=1,"",N1299&amp;"; "))&amp;(IF(COUNTBLANK(O1299)=1,"",O1299&amp;"; ")))&amp;(IF(COUNTBLANK(P1299)=1,"",P1299&amp;"; "))&amp;(IF(COUNTBLANK(Q1299)=1,"",Q1299&amp;"; "))&amp;(IF(COUNTBLANK(R1299)=1,"",R1299&amp;"m, "))&amp;IF((COUNTBLANK(S1299)=0)*(S1299&lt;&gt;S1298), S1299&amp;"; ","")&amp;(IF(COUNTBLANK(U1299)=1,"",U1299&amp;"; "))&amp;(IF(COUNTBLANK(T1299)=1,"",IF(COUNTBLANK(F$2)=1,T1299&amp;"; ",T1299&amp;" "&amp;F$2&amp;"; "))))&amp;(IF(COUNTBLANK(V1299)=1,"",V1299&amp;"; "))&amp;IF((COUNTBLANK(C1299)=1),"",C1299)&amp;IF((B1299=B1300)*(K1299=K1300)*(L1299=L1300)*(M1299=M1300),IF(($H$2&lt;&gt;"m")*($H$2&lt;&gt;"Y"), " • ", IF((ISNUMBER(FIND(")",AE1299))), " • ", "")),IF((B1299=B1300)*(K1299=K1300)," • ",". ")))</f>
        <v/>
      </c>
      <c r="AI1299" s="1"/>
    </row>
    <row r="1300" spans="1:35" x14ac:dyDescent="0.25">
      <c r="A1300" s="3" t="str">
        <f t="shared" si="143"/>
        <v/>
      </c>
      <c r="B1300" s="53" t="str">
        <f t="shared" si="141"/>
        <v/>
      </c>
      <c r="C1300" s="57"/>
      <c r="D1300" s="57"/>
      <c r="E1300" s="57"/>
      <c r="F1300" s="57"/>
      <c r="G1300" s="57"/>
      <c r="H1300" s="57"/>
      <c r="I1300" s="57"/>
      <c r="J1300" s="57"/>
      <c r="K1300" s="57"/>
      <c r="L1300" s="57"/>
      <c r="M1300" s="54"/>
      <c r="N1300" s="57"/>
      <c r="O1300" s="58"/>
      <c r="P1300" s="58"/>
      <c r="Q1300" s="58"/>
      <c r="R1300" s="58"/>
      <c r="S1300" s="54"/>
      <c r="T1300" s="57"/>
      <c r="U1300" s="57"/>
      <c r="V1300" s="57"/>
      <c r="W1300" s="57"/>
      <c r="X1300" s="147" t="str">
        <f>IF(COUNTBLANK(D1300)=1,"",IF('order-admin-units'!$I$1&lt;&gt;"y", "", IF(COUNTBLANK(K1300)=1, 'order-admin-units'!$B$1+1, VLOOKUP(K1300, ordercountry, 2))))</f>
        <v/>
      </c>
      <c r="Y1300" s="147" t="str">
        <f>IF(COUNTBLANK(D1300)=1,"",IF('order-admin-units'!$I$1&lt;&gt;"y", "", IF(COUNTBLANK(K1300:L1300)&gt;0, 'order-admin-units'!$B$2+1, VLOOKUP(K1300&amp;"@"&amp;L1300, orderadmin, 2))))</f>
        <v/>
      </c>
      <c r="Z1300" s="147" t="str">
        <f t="shared" si="144"/>
        <v/>
      </c>
      <c r="AA1300" s="147" t="str">
        <f t="shared" si="145"/>
        <v/>
      </c>
      <c r="AB1300" s="147" t="str">
        <f t="shared" si="146"/>
        <v/>
      </c>
      <c r="AC1300" s="147" t="str">
        <f t="shared" si="142"/>
        <v/>
      </c>
      <c r="AD1300" s="11" t="str">
        <f t="shared" si="147"/>
        <v/>
      </c>
      <c r="AE1300" s="11" t="str">
        <f t="array" ref="AE1300">IF(COUNTBLANK(D1300)=1,"",IF(OR($H$2="y",$H$2="m"),IF(AA1300=AA1299,IF(OR(AB1300=$AB$4:$AB1299)=FALSE,AE1299&amp;C1300,AE1299),"("&amp;C1300)&amp;IF(AA1300=AA1301,IF(OR(AB1301=$AB$4:$AB1300)=FALSE,", ",""),") "),""))</f>
        <v/>
      </c>
      <c r="AF1300" s="11" t="str">
        <f t="array" ref="AF1300">IF((COUNTBLANK(D1300)=0)*OR($H$2="y",$H$2="m"),IFERROR(LEFT(C1300, FIND(" ",C1300)-1), C1300),"")</f>
        <v/>
      </c>
      <c r="AG1300" s="11" t="str">
        <f t="array" ref="AG1300">IF(COUNTBLANK(D1300)=1,"",IF(OR($H$2="y",$H$2="m"),IF(AA1300=AA1299,IF(OR(AC1300=$AC$4:$AC1299)=FALSE,AG1299&amp;AF1300,AG1299),"("&amp;AF1300)&amp;IF(AA1300=AA1301,IF(OR(AC1301=$AC$4:$AC1300)=FALSE,", ",""),") "),""))</f>
        <v/>
      </c>
      <c r="AH1300" s="10" t="str">
        <f>IF((COUNTBLANK(D1300)=1),"",IF(D1300=D1299,AH1299,"")&amp;IF(B1299&lt;&gt;B1300,((IF(COUNTBLANK(E1300)=1,$D$3&amp;"Non-type material: "&amp;$D$3,$D$3&amp;INDEX('type-categories'!$A$2:$B$100,MATCH(E1300,'type-categories'!$A$2:$A$100,0),2)&amp;$D$3))),"")&amp;(IF(K1300&lt;&gt;K1299,$C$2&amp;UPPER(K1300)&amp;$C$2&amp;$K$3&amp;" ",(IF(B1300&lt;&gt;B1299,$C$2&amp;UPPER(K1300)&amp;$C$2&amp;$K$3&amp;" ",""))))&amp;IF((AA1300&lt;&gt;AA1301)*($H$2="y"),AD1300&amp;AE1300,IF((AA1300&lt;&gt;AA1301)*($H$2="m"),AD1300&amp;AG1300,IF(($H$2&lt;&gt;"m")*($H$2&lt;&gt;"Y"),(IF(F1300=0,"",F1300&amp;" "&amp;$F$4&amp;" "))&amp;(IF(G1300=0,"",G1300&amp;" "&amp;$G$4&amp;" "))&amp;(IF(H1300=0,"",H1300&amp;" "&amp;H$4&amp;" "))&amp;(IF(I1300=0,"",I1300&amp;" "&amp;$I$4&amp;" "))&amp;(IF(J1300=0,"",J1300&amp;" "&amp;$J$4&amp;" ")),"")))&amp;"; "&amp;IF((B1300=B1299)*(AA1300=AA1299), "same collecting data; ", IF((B1300=B1299)*(Z1299=Z1300),"same locality; ",(IF(COUNTBLANK(L1300)=1,"",$D$2&amp;L1300&amp;$L$3&amp;" "&amp;$D$2))&amp;(IF(COUNTBLANK(M1300)=1,"",$E$2&amp;M1300&amp;$E$2&amp;", "))&amp;(IF(COUNTBLANK(N1300)=1,"",N1300&amp;"; "))&amp;(IF(COUNTBLANK(O1300)=1,"",O1300&amp;"; ")))&amp;(IF(COUNTBLANK(P1300)=1,"",P1300&amp;"; "))&amp;(IF(COUNTBLANK(Q1300)=1,"",Q1300&amp;"; "))&amp;(IF(COUNTBLANK(R1300)=1,"",R1300&amp;"m, "))&amp;IF((COUNTBLANK(S1300)=0)*(S1300&lt;&gt;S1299), S1300&amp;"; ","")&amp;(IF(COUNTBLANK(U1300)=1,"",U1300&amp;"; "))&amp;(IF(COUNTBLANK(T1300)=1,"",IF(COUNTBLANK(F$2)=1,T1300&amp;"; ",T1300&amp;" "&amp;F$2&amp;"; "))))&amp;(IF(COUNTBLANK(V1300)=1,"",V1300&amp;"; "))&amp;IF((COUNTBLANK(C1300)=1),"",C1300)&amp;IF((B1300=B1301)*(K1300=K1301)*(L1300=L1301)*(M1300=M1301),IF(($H$2&lt;&gt;"m")*($H$2&lt;&gt;"Y"), " • ", IF((ISNUMBER(FIND(")",AE1300))), " • ", "")),IF((B1300=B1301)*(K1300=K1301)," • ",". ")))</f>
        <v/>
      </c>
      <c r="AI1300" s="1"/>
    </row>
    <row r="1301" spans="1:35" x14ac:dyDescent="0.25">
      <c r="A1301" s="3" t="str">
        <f t="shared" si="143"/>
        <v/>
      </c>
      <c r="B1301" s="53" t="str">
        <f t="shared" si="141"/>
        <v/>
      </c>
      <c r="C1301" s="54"/>
      <c r="D1301" s="55"/>
      <c r="E1301" s="55"/>
      <c r="F1301" s="54"/>
      <c r="G1301" s="54"/>
      <c r="H1301" s="54"/>
      <c r="I1301" s="54"/>
      <c r="J1301" s="54"/>
      <c r="K1301" s="54"/>
      <c r="L1301" s="57"/>
      <c r="M1301" s="54"/>
      <c r="N1301" s="54"/>
      <c r="O1301" s="54"/>
      <c r="P1301" s="54"/>
      <c r="Q1301" s="54"/>
      <c r="R1301" s="54"/>
      <c r="S1301" s="54"/>
      <c r="T1301" s="54"/>
      <c r="U1301" s="54"/>
      <c r="V1301" s="54"/>
      <c r="W1301" s="54"/>
      <c r="X1301" s="147" t="str">
        <f>IF(COUNTBLANK(D1301)=1,"",IF('order-admin-units'!$I$1&lt;&gt;"y", "", IF(COUNTBLANK(K1301)=1, 'order-admin-units'!$B$1+1, VLOOKUP(K1301, ordercountry, 2))))</f>
        <v/>
      </c>
      <c r="Y1301" s="147" t="str">
        <f>IF(COUNTBLANK(D1301)=1,"",IF('order-admin-units'!$I$1&lt;&gt;"y", "", IF(COUNTBLANK(K1301:L1301)&gt;0, 'order-admin-units'!$B$2+1, VLOOKUP(K1301&amp;"@"&amp;L1301, orderadmin, 2))))</f>
        <v/>
      </c>
      <c r="Z1301" s="147" t="str">
        <f t="shared" si="144"/>
        <v/>
      </c>
      <c r="AA1301" s="147" t="str">
        <f t="shared" si="145"/>
        <v/>
      </c>
      <c r="AB1301" s="147" t="str">
        <f t="shared" si="146"/>
        <v/>
      </c>
      <c r="AC1301" s="147" t="str">
        <f t="shared" si="142"/>
        <v/>
      </c>
      <c r="AD1301" s="11" t="str">
        <f t="shared" si="147"/>
        <v/>
      </c>
      <c r="AE1301" s="11" t="str">
        <f t="array" ref="AE1301">IF(COUNTBLANK(D1301)=1,"",IF(OR($H$2="y",$H$2="m"),IF(AA1301=AA1300,IF(OR(AB1301=$AB$4:$AB1300)=FALSE,AE1300&amp;C1301,AE1300),"("&amp;C1301)&amp;IF(AA1301=AA1302,IF(OR(AB1302=$AB$4:$AB1301)=FALSE,", ",""),") "),""))</f>
        <v/>
      </c>
      <c r="AF1301" s="11" t="str">
        <f t="array" ref="AF1301">IF((COUNTBLANK(D1301)=0)*OR($H$2="y",$H$2="m"),IFERROR(LEFT(C1301, FIND(" ",C1301)-1), C1301),"")</f>
        <v/>
      </c>
      <c r="AG1301" s="11" t="str">
        <f t="array" ref="AG1301">IF(COUNTBLANK(D1301)=1,"",IF(OR($H$2="y",$H$2="m"),IF(AA1301=AA1300,IF(OR(AC1301=$AC$4:$AC1300)=FALSE,AG1300&amp;AF1301,AG1300),"("&amp;AF1301)&amp;IF(AA1301=AA1302,IF(OR(AC1302=$AC$4:$AC1301)=FALSE,", ",""),") "),""))</f>
        <v/>
      </c>
      <c r="AH1301" s="10" t="str">
        <f>IF((COUNTBLANK(D1301)=1),"",IF(D1301=D1300,AH1300,"")&amp;IF(B1300&lt;&gt;B1301,((IF(COUNTBLANK(E1301)=1,$D$3&amp;"Non-type material: "&amp;$D$3,$D$3&amp;INDEX('type-categories'!$A$2:$B$100,MATCH(E1301,'type-categories'!$A$2:$A$100,0),2)&amp;$D$3))),"")&amp;(IF(K1301&lt;&gt;K1300,$C$2&amp;UPPER(K1301)&amp;$C$2&amp;$K$3&amp;" ",(IF(B1301&lt;&gt;B1300,$C$2&amp;UPPER(K1301)&amp;$C$2&amp;$K$3&amp;" ",""))))&amp;IF((AA1301&lt;&gt;AA1302)*($H$2="y"),AD1301&amp;AE1301,IF((AA1301&lt;&gt;AA1302)*($H$2="m"),AD1301&amp;AG1301,IF(($H$2&lt;&gt;"m")*($H$2&lt;&gt;"Y"),(IF(F1301=0,"",F1301&amp;" "&amp;$F$4&amp;" "))&amp;(IF(G1301=0,"",G1301&amp;" "&amp;$G$4&amp;" "))&amp;(IF(H1301=0,"",H1301&amp;" "&amp;H$4&amp;" "))&amp;(IF(I1301=0,"",I1301&amp;" "&amp;$I$4&amp;" "))&amp;(IF(J1301=0,"",J1301&amp;" "&amp;$J$4&amp;" ")),"")))&amp;"; "&amp;IF((B1301=B1300)*(AA1301=AA1300), "same collecting data; ", IF((B1301=B1300)*(Z1300=Z1301),"same locality; ",(IF(COUNTBLANK(L1301)=1,"",$D$2&amp;L1301&amp;$L$3&amp;" "&amp;$D$2))&amp;(IF(COUNTBLANK(M1301)=1,"",$E$2&amp;M1301&amp;$E$2&amp;", "))&amp;(IF(COUNTBLANK(N1301)=1,"",N1301&amp;"; "))&amp;(IF(COUNTBLANK(O1301)=1,"",O1301&amp;"; ")))&amp;(IF(COUNTBLANK(P1301)=1,"",P1301&amp;"; "))&amp;(IF(COUNTBLANK(Q1301)=1,"",Q1301&amp;"; "))&amp;(IF(COUNTBLANK(R1301)=1,"",R1301&amp;"m, "))&amp;IF((COUNTBLANK(S1301)=0)*(S1301&lt;&gt;S1300), S1301&amp;"; ","")&amp;(IF(COUNTBLANK(U1301)=1,"",U1301&amp;"; "))&amp;(IF(COUNTBLANK(T1301)=1,"",IF(COUNTBLANK(F$2)=1,T1301&amp;"; ",T1301&amp;" "&amp;F$2&amp;"; "))))&amp;(IF(COUNTBLANK(V1301)=1,"",V1301&amp;"; "))&amp;IF((COUNTBLANK(C1301)=1),"",C1301)&amp;IF((B1301=B1302)*(K1301=K1302)*(L1301=L1302)*(M1301=M1302),IF(($H$2&lt;&gt;"m")*($H$2&lt;&gt;"Y"), " • ", IF((ISNUMBER(FIND(")",AE1301))), " • ", "")),IF((B1301=B1302)*(K1301=K1302)," • ",". ")))</f>
        <v/>
      </c>
      <c r="AI1301" s="1"/>
    </row>
    <row r="1302" spans="1:35" x14ac:dyDescent="0.25">
      <c r="A1302" s="3" t="str">
        <f t="shared" si="143"/>
        <v/>
      </c>
      <c r="B1302" s="53" t="str">
        <f t="shared" si="141"/>
        <v/>
      </c>
      <c r="C1302" s="57"/>
      <c r="D1302" s="57"/>
      <c r="E1302" s="57"/>
      <c r="F1302" s="57"/>
      <c r="G1302" s="57"/>
      <c r="H1302" s="57"/>
      <c r="I1302" s="57"/>
      <c r="J1302" s="57"/>
      <c r="K1302" s="57"/>
      <c r="L1302" s="57"/>
      <c r="M1302" s="54"/>
      <c r="N1302" s="57"/>
      <c r="O1302" s="58"/>
      <c r="P1302" s="58"/>
      <c r="Q1302" s="58"/>
      <c r="R1302" s="58"/>
      <c r="S1302" s="54"/>
      <c r="T1302" s="57"/>
      <c r="U1302" s="57"/>
      <c r="V1302" s="57"/>
      <c r="W1302" s="57"/>
      <c r="X1302" s="147" t="str">
        <f>IF(COUNTBLANK(D1302)=1,"",IF('order-admin-units'!$I$1&lt;&gt;"y", "", IF(COUNTBLANK(K1302)=1, 'order-admin-units'!$B$1+1, VLOOKUP(K1302, ordercountry, 2))))</f>
        <v/>
      </c>
      <c r="Y1302" s="147" t="str">
        <f>IF(COUNTBLANK(D1302)=1,"",IF('order-admin-units'!$I$1&lt;&gt;"y", "", IF(COUNTBLANK(K1302:L1302)&gt;0, 'order-admin-units'!$B$2+1, VLOOKUP(K1302&amp;"@"&amp;L1302, orderadmin, 2))))</f>
        <v/>
      </c>
      <c r="Z1302" s="147" t="str">
        <f t="shared" si="144"/>
        <v/>
      </c>
      <c r="AA1302" s="147" t="str">
        <f t="shared" si="145"/>
        <v/>
      </c>
      <c r="AB1302" s="147" t="str">
        <f t="shared" si="146"/>
        <v/>
      </c>
      <c r="AC1302" s="147" t="str">
        <f t="shared" si="142"/>
        <v/>
      </c>
      <c r="AD1302" s="11" t="str">
        <f t="shared" si="147"/>
        <v/>
      </c>
      <c r="AE1302" s="11" t="str">
        <f t="array" ref="AE1302">IF(COUNTBLANK(D1302)=1,"",IF(OR($H$2="y",$H$2="m"),IF(AA1302=AA1301,IF(OR(AB1302=$AB$4:$AB1301)=FALSE,AE1301&amp;C1302,AE1301),"("&amp;C1302)&amp;IF(AA1302=AA1303,IF(OR(AB1303=$AB$4:$AB1302)=FALSE,", ",""),") "),""))</f>
        <v/>
      </c>
      <c r="AF1302" s="11" t="str">
        <f t="array" ref="AF1302">IF((COUNTBLANK(D1302)=0)*OR($H$2="y",$H$2="m"),IFERROR(LEFT(C1302, FIND(" ",C1302)-1), C1302),"")</f>
        <v/>
      </c>
      <c r="AG1302" s="11" t="str">
        <f t="array" ref="AG1302">IF(COUNTBLANK(D1302)=1,"",IF(OR($H$2="y",$H$2="m"),IF(AA1302=AA1301,IF(OR(AC1302=$AC$4:$AC1301)=FALSE,AG1301&amp;AF1302,AG1301),"("&amp;AF1302)&amp;IF(AA1302=AA1303,IF(OR(AC1303=$AC$4:$AC1302)=FALSE,", ",""),") "),""))</f>
        <v/>
      </c>
      <c r="AH1302" s="10" t="str">
        <f>IF((COUNTBLANK(D1302)=1),"",IF(D1302=D1301,AH1301,"")&amp;IF(B1301&lt;&gt;B1302,((IF(COUNTBLANK(E1302)=1,$D$3&amp;"Non-type material: "&amp;$D$3,$D$3&amp;INDEX('type-categories'!$A$2:$B$100,MATCH(E1302,'type-categories'!$A$2:$A$100,0),2)&amp;$D$3))),"")&amp;(IF(K1302&lt;&gt;K1301,$C$2&amp;UPPER(K1302)&amp;$C$2&amp;$K$3&amp;" ",(IF(B1302&lt;&gt;B1301,$C$2&amp;UPPER(K1302)&amp;$C$2&amp;$K$3&amp;" ",""))))&amp;IF((AA1302&lt;&gt;AA1303)*($H$2="y"),AD1302&amp;AE1302,IF((AA1302&lt;&gt;AA1303)*($H$2="m"),AD1302&amp;AG1302,IF(($H$2&lt;&gt;"m")*($H$2&lt;&gt;"Y"),(IF(F1302=0,"",F1302&amp;" "&amp;$F$4&amp;" "))&amp;(IF(G1302=0,"",G1302&amp;" "&amp;$G$4&amp;" "))&amp;(IF(H1302=0,"",H1302&amp;" "&amp;H$4&amp;" "))&amp;(IF(I1302=0,"",I1302&amp;" "&amp;$I$4&amp;" "))&amp;(IF(J1302=0,"",J1302&amp;" "&amp;$J$4&amp;" ")),"")))&amp;"; "&amp;IF((B1302=B1301)*(AA1302=AA1301), "same collecting data; ", IF((B1302=B1301)*(Z1301=Z1302),"same locality; ",(IF(COUNTBLANK(L1302)=1,"",$D$2&amp;L1302&amp;$L$3&amp;" "&amp;$D$2))&amp;(IF(COUNTBLANK(M1302)=1,"",$E$2&amp;M1302&amp;$E$2&amp;", "))&amp;(IF(COUNTBLANK(N1302)=1,"",N1302&amp;"; "))&amp;(IF(COUNTBLANK(O1302)=1,"",O1302&amp;"; ")))&amp;(IF(COUNTBLANK(P1302)=1,"",P1302&amp;"; "))&amp;(IF(COUNTBLANK(Q1302)=1,"",Q1302&amp;"; "))&amp;(IF(COUNTBLANK(R1302)=1,"",R1302&amp;"m, "))&amp;IF((COUNTBLANK(S1302)=0)*(S1302&lt;&gt;S1301), S1302&amp;"; ","")&amp;(IF(COUNTBLANK(U1302)=1,"",U1302&amp;"; "))&amp;(IF(COUNTBLANK(T1302)=1,"",IF(COUNTBLANK(F$2)=1,T1302&amp;"; ",T1302&amp;" "&amp;F$2&amp;"; "))))&amp;(IF(COUNTBLANK(V1302)=1,"",V1302&amp;"; "))&amp;IF((COUNTBLANK(C1302)=1),"",C1302)&amp;IF((B1302=B1303)*(K1302=K1303)*(L1302=L1303)*(M1302=M1303),IF(($H$2&lt;&gt;"m")*($H$2&lt;&gt;"Y"), " • ", IF((ISNUMBER(FIND(")",AE1302))), " • ", "")),IF((B1302=B1303)*(K1302=K1303)," • ",". ")))</f>
        <v/>
      </c>
      <c r="AI1302" s="1"/>
    </row>
    <row r="1303" spans="1:35" x14ac:dyDescent="0.25">
      <c r="A1303" s="3" t="str">
        <f t="shared" si="143"/>
        <v/>
      </c>
      <c r="B1303" s="53" t="str">
        <f t="shared" si="141"/>
        <v/>
      </c>
      <c r="C1303" s="57"/>
      <c r="D1303" s="57"/>
      <c r="E1303" s="57"/>
      <c r="F1303" s="57"/>
      <c r="G1303" s="57"/>
      <c r="H1303" s="57"/>
      <c r="I1303" s="57"/>
      <c r="J1303" s="57"/>
      <c r="K1303" s="57"/>
      <c r="L1303" s="57"/>
      <c r="M1303" s="54"/>
      <c r="N1303" s="57"/>
      <c r="O1303" s="58"/>
      <c r="P1303" s="58"/>
      <c r="Q1303" s="58"/>
      <c r="R1303" s="58"/>
      <c r="S1303" s="54"/>
      <c r="T1303" s="57"/>
      <c r="U1303" s="57"/>
      <c r="V1303" s="57"/>
      <c r="W1303" s="57"/>
      <c r="X1303" s="147" t="str">
        <f>IF(COUNTBLANK(D1303)=1,"",IF('order-admin-units'!$I$1&lt;&gt;"y", "", IF(COUNTBLANK(K1303)=1, 'order-admin-units'!$B$1+1, VLOOKUP(K1303, ordercountry, 2))))</f>
        <v/>
      </c>
      <c r="Y1303" s="147" t="str">
        <f>IF(COUNTBLANK(D1303)=1,"",IF('order-admin-units'!$I$1&lt;&gt;"y", "", IF(COUNTBLANK(K1303:L1303)&gt;0, 'order-admin-units'!$B$2+1, VLOOKUP(K1303&amp;"@"&amp;L1303, orderadmin, 2))))</f>
        <v/>
      </c>
      <c r="Z1303" s="147" t="str">
        <f t="shared" si="144"/>
        <v/>
      </c>
      <c r="AA1303" s="147" t="str">
        <f t="shared" si="145"/>
        <v/>
      </c>
      <c r="AB1303" s="147" t="str">
        <f t="shared" si="146"/>
        <v/>
      </c>
      <c r="AC1303" s="147" t="str">
        <f t="shared" si="142"/>
        <v/>
      </c>
      <c r="AD1303" s="11" t="str">
        <f t="shared" si="147"/>
        <v/>
      </c>
      <c r="AE1303" s="11" t="str">
        <f t="array" ref="AE1303">IF(COUNTBLANK(D1303)=1,"",IF(OR($H$2="y",$H$2="m"),IF(AA1303=AA1302,IF(OR(AB1303=$AB$4:$AB1302)=FALSE,AE1302&amp;C1303,AE1302),"("&amp;C1303)&amp;IF(AA1303=AA1304,IF(OR(AB1304=$AB$4:$AB1303)=FALSE,", ",""),") "),""))</f>
        <v/>
      </c>
      <c r="AF1303" s="11" t="str">
        <f t="array" ref="AF1303">IF((COUNTBLANK(D1303)=0)*OR($H$2="y",$H$2="m"),IFERROR(LEFT(C1303, FIND(" ",C1303)-1), C1303),"")</f>
        <v/>
      </c>
      <c r="AG1303" s="11" t="str">
        <f t="array" ref="AG1303">IF(COUNTBLANK(D1303)=1,"",IF(OR($H$2="y",$H$2="m"),IF(AA1303=AA1302,IF(OR(AC1303=$AC$4:$AC1302)=FALSE,AG1302&amp;AF1303,AG1302),"("&amp;AF1303)&amp;IF(AA1303=AA1304,IF(OR(AC1304=$AC$4:$AC1303)=FALSE,", ",""),") "),""))</f>
        <v/>
      </c>
      <c r="AH1303" s="10" t="str">
        <f>IF((COUNTBLANK(D1303)=1),"",IF(D1303=D1302,AH1302,"")&amp;IF(B1302&lt;&gt;B1303,((IF(COUNTBLANK(E1303)=1,$D$3&amp;"Non-type material: "&amp;$D$3,$D$3&amp;INDEX('type-categories'!$A$2:$B$100,MATCH(E1303,'type-categories'!$A$2:$A$100,0),2)&amp;$D$3))),"")&amp;(IF(K1303&lt;&gt;K1302,$C$2&amp;UPPER(K1303)&amp;$C$2&amp;$K$3&amp;" ",(IF(B1303&lt;&gt;B1302,$C$2&amp;UPPER(K1303)&amp;$C$2&amp;$K$3&amp;" ",""))))&amp;IF((AA1303&lt;&gt;AA1304)*($H$2="y"),AD1303&amp;AE1303,IF((AA1303&lt;&gt;AA1304)*($H$2="m"),AD1303&amp;AG1303,IF(($H$2&lt;&gt;"m")*($H$2&lt;&gt;"Y"),(IF(F1303=0,"",F1303&amp;" "&amp;$F$4&amp;" "))&amp;(IF(G1303=0,"",G1303&amp;" "&amp;$G$4&amp;" "))&amp;(IF(H1303=0,"",H1303&amp;" "&amp;H$4&amp;" "))&amp;(IF(I1303=0,"",I1303&amp;" "&amp;$I$4&amp;" "))&amp;(IF(J1303=0,"",J1303&amp;" "&amp;$J$4&amp;" ")),"")))&amp;"; "&amp;IF((B1303=B1302)*(AA1303=AA1302), "same collecting data; ", IF((B1303=B1302)*(Z1302=Z1303),"same locality; ",(IF(COUNTBLANK(L1303)=1,"",$D$2&amp;L1303&amp;$L$3&amp;" "&amp;$D$2))&amp;(IF(COUNTBLANK(M1303)=1,"",$E$2&amp;M1303&amp;$E$2&amp;", "))&amp;(IF(COUNTBLANK(N1303)=1,"",N1303&amp;"; "))&amp;(IF(COUNTBLANK(O1303)=1,"",O1303&amp;"; ")))&amp;(IF(COUNTBLANK(P1303)=1,"",P1303&amp;"; "))&amp;(IF(COUNTBLANK(Q1303)=1,"",Q1303&amp;"; "))&amp;(IF(COUNTBLANK(R1303)=1,"",R1303&amp;"m, "))&amp;IF((COUNTBLANK(S1303)=0)*(S1303&lt;&gt;S1302), S1303&amp;"; ","")&amp;(IF(COUNTBLANK(U1303)=1,"",U1303&amp;"; "))&amp;(IF(COUNTBLANK(T1303)=1,"",IF(COUNTBLANK(F$2)=1,T1303&amp;"; ",T1303&amp;" "&amp;F$2&amp;"; "))))&amp;(IF(COUNTBLANK(V1303)=1,"",V1303&amp;"; "))&amp;IF((COUNTBLANK(C1303)=1),"",C1303)&amp;IF((B1303=B1304)*(K1303=K1304)*(L1303=L1304)*(M1303=M1304),IF(($H$2&lt;&gt;"m")*($H$2&lt;&gt;"Y"), " • ", IF((ISNUMBER(FIND(")",AE1303))), " • ", "")),IF((B1303=B1304)*(K1303=K1304)," • ",". ")))</f>
        <v/>
      </c>
      <c r="AI1303" s="1"/>
    </row>
    <row r="1304" spans="1:35" x14ac:dyDescent="0.25">
      <c r="A1304" s="3" t="str">
        <f t="shared" si="143"/>
        <v/>
      </c>
      <c r="B1304" s="53" t="str">
        <f t="shared" si="141"/>
        <v/>
      </c>
      <c r="C1304" s="57"/>
      <c r="D1304" s="57"/>
      <c r="E1304" s="57"/>
      <c r="F1304" s="57"/>
      <c r="G1304" s="57"/>
      <c r="H1304" s="57"/>
      <c r="I1304" s="57"/>
      <c r="J1304" s="57"/>
      <c r="K1304" s="57"/>
      <c r="L1304" s="57"/>
      <c r="M1304" s="54"/>
      <c r="N1304" s="57"/>
      <c r="O1304" s="58"/>
      <c r="P1304" s="58"/>
      <c r="Q1304" s="58"/>
      <c r="R1304" s="58"/>
      <c r="S1304" s="54"/>
      <c r="T1304" s="57"/>
      <c r="U1304" s="57"/>
      <c r="V1304" s="57"/>
      <c r="W1304" s="57"/>
      <c r="X1304" s="147" t="str">
        <f>IF(COUNTBLANK(D1304)=1,"",IF('order-admin-units'!$I$1&lt;&gt;"y", "", IF(COUNTBLANK(K1304)=1, 'order-admin-units'!$B$1+1, VLOOKUP(K1304, ordercountry, 2))))</f>
        <v/>
      </c>
      <c r="Y1304" s="147" t="str">
        <f>IF(COUNTBLANK(D1304)=1,"",IF('order-admin-units'!$I$1&lt;&gt;"y", "", IF(COUNTBLANK(K1304:L1304)&gt;0, 'order-admin-units'!$B$2+1, VLOOKUP(K1304&amp;"@"&amp;L1304, orderadmin, 2))))</f>
        <v/>
      </c>
      <c r="Z1304" s="147" t="str">
        <f t="shared" si="144"/>
        <v/>
      </c>
      <c r="AA1304" s="147" t="str">
        <f t="shared" si="145"/>
        <v/>
      </c>
      <c r="AB1304" s="147" t="str">
        <f t="shared" si="146"/>
        <v/>
      </c>
      <c r="AC1304" s="147" t="str">
        <f t="shared" si="142"/>
        <v/>
      </c>
      <c r="AD1304" s="11" t="str">
        <f t="shared" si="147"/>
        <v/>
      </c>
      <c r="AE1304" s="11" t="str">
        <f t="array" ref="AE1304">IF(COUNTBLANK(D1304)=1,"",IF(OR($H$2="y",$H$2="m"),IF(AA1304=AA1303,IF(OR(AB1304=$AB$4:$AB1303)=FALSE,AE1303&amp;C1304,AE1303),"("&amp;C1304)&amp;IF(AA1304=AA1305,IF(OR(AB1305=$AB$4:$AB1304)=FALSE,", ",""),") "),""))</f>
        <v/>
      </c>
      <c r="AF1304" s="11" t="str">
        <f t="array" ref="AF1304">IF((COUNTBLANK(D1304)=0)*OR($H$2="y",$H$2="m"),IFERROR(LEFT(C1304, FIND(" ",C1304)-1), C1304),"")</f>
        <v/>
      </c>
      <c r="AG1304" s="11" t="str">
        <f t="array" ref="AG1304">IF(COUNTBLANK(D1304)=1,"",IF(OR($H$2="y",$H$2="m"),IF(AA1304=AA1303,IF(OR(AC1304=$AC$4:$AC1303)=FALSE,AG1303&amp;AF1304,AG1303),"("&amp;AF1304)&amp;IF(AA1304=AA1305,IF(OR(AC1305=$AC$4:$AC1304)=FALSE,", ",""),") "),""))</f>
        <v/>
      </c>
      <c r="AH1304" s="10" t="str">
        <f>IF((COUNTBLANK(D1304)=1),"",IF(D1304=D1303,AH1303,"")&amp;IF(B1303&lt;&gt;B1304,((IF(COUNTBLANK(E1304)=1,$D$3&amp;"Non-type material: "&amp;$D$3,$D$3&amp;INDEX('type-categories'!$A$2:$B$100,MATCH(E1304,'type-categories'!$A$2:$A$100,0),2)&amp;$D$3))),"")&amp;(IF(K1304&lt;&gt;K1303,$C$2&amp;UPPER(K1304)&amp;$C$2&amp;$K$3&amp;" ",(IF(B1304&lt;&gt;B1303,$C$2&amp;UPPER(K1304)&amp;$C$2&amp;$K$3&amp;" ",""))))&amp;IF((AA1304&lt;&gt;AA1305)*($H$2="y"),AD1304&amp;AE1304,IF((AA1304&lt;&gt;AA1305)*($H$2="m"),AD1304&amp;AG1304,IF(($H$2&lt;&gt;"m")*($H$2&lt;&gt;"Y"),(IF(F1304=0,"",F1304&amp;" "&amp;$F$4&amp;" "))&amp;(IF(G1304=0,"",G1304&amp;" "&amp;$G$4&amp;" "))&amp;(IF(H1304=0,"",H1304&amp;" "&amp;H$4&amp;" "))&amp;(IF(I1304=0,"",I1304&amp;" "&amp;$I$4&amp;" "))&amp;(IF(J1304=0,"",J1304&amp;" "&amp;$J$4&amp;" ")),"")))&amp;"; "&amp;IF((B1304=B1303)*(AA1304=AA1303), "same collecting data; ", IF((B1304=B1303)*(Z1303=Z1304),"same locality; ",(IF(COUNTBLANK(L1304)=1,"",$D$2&amp;L1304&amp;$L$3&amp;" "&amp;$D$2))&amp;(IF(COUNTBLANK(M1304)=1,"",$E$2&amp;M1304&amp;$E$2&amp;", "))&amp;(IF(COUNTBLANK(N1304)=1,"",N1304&amp;"; "))&amp;(IF(COUNTBLANK(O1304)=1,"",O1304&amp;"; ")))&amp;(IF(COUNTBLANK(P1304)=1,"",P1304&amp;"; "))&amp;(IF(COUNTBLANK(Q1304)=1,"",Q1304&amp;"; "))&amp;(IF(COUNTBLANK(R1304)=1,"",R1304&amp;"m, "))&amp;IF((COUNTBLANK(S1304)=0)*(S1304&lt;&gt;S1303), S1304&amp;"; ","")&amp;(IF(COUNTBLANK(U1304)=1,"",U1304&amp;"; "))&amp;(IF(COUNTBLANK(T1304)=1,"",IF(COUNTBLANK(F$2)=1,T1304&amp;"; ",T1304&amp;" "&amp;F$2&amp;"; "))))&amp;(IF(COUNTBLANK(V1304)=1,"",V1304&amp;"; "))&amp;IF((COUNTBLANK(C1304)=1),"",C1304)&amp;IF((B1304=B1305)*(K1304=K1305)*(L1304=L1305)*(M1304=M1305),IF(($H$2&lt;&gt;"m")*($H$2&lt;&gt;"Y"), " • ", IF((ISNUMBER(FIND(")",AE1304))), " • ", "")),IF((B1304=B1305)*(K1304=K1305)," • ",". ")))</f>
        <v/>
      </c>
      <c r="AI1304" s="1"/>
    </row>
    <row r="1305" spans="1:35" x14ac:dyDescent="0.25">
      <c r="A1305" s="3" t="str">
        <f t="shared" si="143"/>
        <v/>
      </c>
      <c r="B1305" s="53" t="str">
        <f t="shared" si="141"/>
        <v/>
      </c>
      <c r="C1305" s="57"/>
      <c r="D1305" s="57"/>
      <c r="E1305" s="57"/>
      <c r="F1305" s="57"/>
      <c r="G1305" s="57"/>
      <c r="H1305" s="57"/>
      <c r="I1305" s="57"/>
      <c r="J1305" s="57"/>
      <c r="K1305" s="57"/>
      <c r="L1305" s="57"/>
      <c r="M1305" s="54"/>
      <c r="N1305" s="57"/>
      <c r="O1305" s="58"/>
      <c r="P1305" s="58"/>
      <c r="Q1305" s="58"/>
      <c r="R1305" s="58"/>
      <c r="S1305" s="54"/>
      <c r="T1305" s="57"/>
      <c r="U1305" s="57"/>
      <c r="V1305" s="57"/>
      <c r="W1305" s="57"/>
      <c r="X1305" s="147" t="str">
        <f>IF(COUNTBLANK(D1305)=1,"",IF('order-admin-units'!$I$1&lt;&gt;"y", "", IF(COUNTBLANK(K1305)=1, 'order-admin-units'!$B$1+1, VLOOKUP(K1305, ordercountry, 2))))</f>
        <v/>
      </c>
      <c r="Y1305" s="147" t="str">
        <f>IF(COUNTBLANK(D1305)=1,"",IF('order-admin-units'!$I$1&lt;&gt;"y", "", IF(COUNTBLANK(K1305:L1305)&gt;0, 'order-admin-units'!$B$2+1, VLOOKUP(K1305&amp;"@"&amp;L1305, orderadmin, 2))))</f>
        <v/>
      </c>
      <c r="Z1305" s="147" t="str">
        <f t="shared" si="144"/>
        <v/>
      </c>
      <c r="AA1305" s="147" t="str">
        <f t="shared" si="145"/>
        <v/>
      </c>
      <c r="AB1305" s="147" t="str">
        <f t="shared" si="146"/>
        <v/>
      </c>
      <c r="AC1305" s="147" t="str">
        <f t="shared" si="142"/>
        <v/>
      </c>
      <c r="AD1305" s="11" t="str">
        <f t="shared" si="147"/>
        <v/>
      </c>
      <c r="AE1305" s="11" t="str">
        <f t="array" ref="AE1305">IF(COUNTBLANK(D1305)=1,"",IF(OR($H$2="y",$H$2="m"),IF(AA1305=AA1304,IF(OR(AB1305=$AB$4:$AB1304)=FALSE,AE1304&amp;C1305,AE1304),"("&amp;C1305)&amp;IF(AA1305=AA1306,IF(OR(AB1306=$AB$4:$AB1305)=FALSE,", ",""),") "),""))</f>
        <v/>
      </c>
      <c r="AF1305" s="11" t="str">
        <f t="array" ref="AF1305">IF((COUNTBLANK(D1305)=0)*OR($H$2="y",$H$2="m"),IFERROR(LEFT(C1305, FIND(" ",C1305)-1), C1305),"")</f>
        <v/>
      </c>
      <c r="AG1305" s="11" t="str">
        <f t="array" ref="AG1305">IF(COUNTBLANK(D1305)=1,"",IF(OR($H$2="y",$H$2="m"),IF(AA1305=AA1304,IF(OR(AC1305=$AC$4:$AC1304)=FALSE,AG1304&amp;AF1305,AG1304),"("&amp;AF1305)&amp;IF(AA1305=AA1306,IF(OR(AC1306=$AC$4:$AC1305)=FALSE,", ",""),") "),""))</f>
        <v/>
      </c>
      <c r="AH1305" s="10" t="str">
        <f>IF((COUNTBLANK(D1305)=1),"",IF(D1305=D1304,AH1304,"")&amp;IF(B1304&lt;&gt;B1305,((IF(COUNTBLANK(E1305)=1,$D$3&amp;"Non-type material: "&amp;$D$3,$D$3&amp;INDEX('type-categories'!$A$2:$B$100,MATCH(E1305,'type-categories'!$A$2:$A$100,0),2)&amp;$D$3))),"")&amp;(IF(K1305&lt;&gt;K1304,$C$2&amp;UPPER(K1305)&amp;$C$2&amp;$K$3&amp;" ",(IF(B1305&lt;&gt;B1304,$C$2&amp;UPPER(K1305)&amp;$C$2&amp;$K$3&amp;" ",""))))&amp;IF((AA1305&lt;&gt;AA1306)*($H$2="y"),AD1305&amp;AE1305,IF((AA1305&lt;&gt;AA1306)*($H$2="m"),AD1305&amp;AG1305,IF(($H$2&lt;&gt;"m")*($H$2&lt;&gt;"Y"),(IF(F1305=0,"",F1305&amp;" "&amp;$F$4&amp;" "))&amp;(IF(G1305=0,"",G1305&amp;" "&amp;$G$4&amp;" "))&amp;(IF(H1305=0,"",H1305&amp;" "&amp;H$4&amp;" "))&amp;(IF(I1305=0,"",I1305&amp;" "&amp;$I$4&amp;" "))&amp;(IF(J1305=0,"",J1305&amp;" "&amp;$J$4&amp;" ")),"")))&amp;"; "&amp;IF((B1305=B1304)*(AA1305=AA1304), "same collecting data; ", IF((B1305=B1304)*(Z1304=Z1305),"same locality; ",(IF(COUNTBLANK(L1305)=1,"",$D$2&amp;L1305&amp;$L$3&amp;" "&amp;$D$2))&amp;(IF(COUNTBLANK(M1305)=1,"",$E$2&amp;M1305&amp;$E$2&amp;", "))&amp;(IF(COUNTBLANK(N1305)=1,"",N1305&amp;"; "))&amp;(IF(COUNTBLANK(O1305)=1,"",O1305&amp;"; ")))&amp;(IF(COUNTBLANK(P1305)=1,"",P1305&amp;"; "))&amp;(IF(COUNTBLANK(Q1305)=1,"",Q1305&amp;"; "))&amp;(IF(COUNTBLANK(R1305)=1,"",R1305&amp;"m, "))&amp;IF((COUNTBLANK(S1305)=0)*(S1305&lt;&gt;S1304), S1305&amp;"; ","")&amp;(IF(COUNTBLANK(U1305)=1,"",U1305&amp;"; "))&amp;(IF(COUNTBLANK(T1305)=1,"",IF(COUNTBLANK(F$2)=1,T1305&amp;"; ",T1305&amp;" "&amp;F$2&amp;"; "))))&amp;(IF(COUNTBLANK(V1305)=1,"",V1305&amp;"; "))&amp;IF((COUNTBLANK(C1305)=1),"",C1305)&amp;IF((B1305=B1306)*(K1305=K1306)*(L1305=L1306)*(M1305=M1306),IF(($H$2&lt;&gt;"m")*($H$2&lt;&gt;"Y"), " • ", IF((ISNUMBER(FIND(")",AE1305))), " • ", "")),IF((B1305=B1306)*(K1305=K1306)," • ",". ")))</f>
        <v/>
      </c>
      <c r="AI1305" s="1"/>
    </row>
    <row r="1306" spans="1:35" x14ac:dyDescent="0.25">
      <c r="A1306" s="3" t="str">
        <f t="shared" si="143"/>
        <v/>
      </c>
      <c r="B1306" s="53" t="str">
        <f t="shared" si="141"/>
        <v/>
      </c>
      <c r="C1306" s="57"/>
      <c r="D1306" s="57"/>
      <c r="E1306" s="57"/>
      <c r="F1306" s="57"/>
      <c r="G1306" s="57"/>
      <c r="H1306" s="57"/>
      <c r="I1306" s="57"/>
      <c r="J1306" s="57"/>
      <c r="K1306" s="57"/>
      <c r="L1306" s="57"/>
      <c r="M1306" s="54"/>
      <c r="N1306" s="57"/>
      <c r="O1306" s="58"/>
      <c r="P1306" s="58"/>
      <c r="Q1306" s="58"/>
      <c r="R1306" s="58"/>
      <c r="S1306" s="54"/>
      <c r="T1306" s="57"/>
      <c r="U1306" s="57"/>
      <c r="V1306" s="57"/>
      <c r="W1306" s="57"/>
      <c r="X1306" s="147" t="str">
        <f>IF(COUNTBLANK(D1306)=1,"",IF('order-admin-units'!$I$1&lt;&gt;"y", "", IF(COUNTBLANK(K1306)=1, 'order-admin-units'!$B$1+1, VLOOKUP(K1306, ordercountry, 2))))</f>
        <v/>
      </c>
      <c r="Y1306" s="147" t="str">
        <f>IF(COUNTBLANK(D1306)=1,"",IF('order-admin-units'!$I$1&lt;&gt;"y", "", IF(COUNTBLANK(K1306:L1306)&gt;0, 'order-admin-units'!$B$2+1, VLOOKUP(K1306&amp;"@"&amp;L1306, orderadmin, 2))))</f>
        <v/>
      </c>
      <c r="Z1306" s="147" t="str">
        <f t="shared" si="144"/>
        <v/>
      </c>
      <c r="AA1306" s="147" t="str">
        <f t="shared" si="145"/>
        <v/>
      </c>
      <c r="AB1306" s="147" t="str">
        <f t="shared" si="146"/>
        <v/>
      </c>
      <c r="AC1306" s="147" t="str">
        <f t="shared" si="142"/>
        <v/>
      </c>
      <c r="AD1306" s="11" t="str">
        <f t="shared" si="147"/>
        <v/>
      </c>
      <c r="AE1306" s="11" t="str">
        <f t="array" ref="AE1306">IF(COUNTBLANK(D1306)=1,"",IF(OR($H$2="y",$H$2="m"),IF(AA1306=AA1305,IF(OR(AB1306=$AB$4:$AB1305)=FALSE,AE1305&amp;C1306,AE1305),"("&amp;C1306)&amp;IF(AA1306=AA1307,IF(OR(AB1307=$AB$4:$AB1306)=FALSE,", ",""),") "),""))</f>
        <v/>
      </c>
      <c r="AF1306" s="11" t="str">
        <f t="array" ref="AF1306">IF((COUNTBLANK(D1306)=0)*OR($H$2="y",$H$2="m"),IFERROR(LEFT(C1306, FIND(" ",C1306)-1), C1306),"")</f>
        <v/>
      </c>
      <c r="AG1306" s="11" t="str">
        <f t="array" ref="AG1306">IF(COUNTBLANK(D1306)=1,"",IF(OR($H$2="y",$H$2="m"),IF(AA1306=AA1305,IF(OR(AC1306=$AC$4:$AC1305)=FALSE,AG1305&amp;AF1306,AG1305),"("&amp;AF1306)&amp;IF(AA1306=AA1307,IF(OR(AC1307=$AC$4:$AC1306)=FALSE,", ",""),") "),""))</f>
        <v/>
      </c>
      <c r="AH1306" s="10" t="str">
        <f>IF((COUNTBLANK(D1306)=1),"",IF(D1306=D1305,AH1305,"")&amp;IF(B1305&lt;&gt;B1306,((IF(COUNTBLANK(E1306)=1,$D$3&amp;"Non-type material: "&amp;$D$3,$D$3&amp;INDEX('type-categories'!$A$2:$B$100,MATCH(E1306,'type-categories'!$A$2:$A$100,0),2)&amp;$D$3))),"")&amp;(IF(K1306&lt;&gt;K1305,$C$2&amp;UPPER(K1306)&amp;$C$2&amp;$K$3&amp;" ",(IF(B1306&lt;&gt;B1305,$C$2&amp;UPPER(K1306)&amp;$C$2&amp;$K$3&amp;" ",""))))&amp;IF((AA1306&lt;&gt;AA1307)*($H$2="y"),AD1306&amp;AE1306,IF((AA1306&lt;&gt;AA1307)*($H$2="m"),AD1306&amp;AG1306,IF(($H$2&lt;&gt;"m")*($H$2&lt;&gt;"Y"),(IF(F1306=0,"",F1306&amp;" "&amp;$F$4&amp;" "))&amp;(IF(G1306=0,"",G1306&amp;" "&amp;$G$4&amp;" "))&amp;(IF(H1306=0,"",H1306&amp;" "&amp;H$4&amp;" "))&amp;(IF(I1306=0,"",I1306&amp;" "&amp;$I$4&amp;" "))&amp;(IF(J1306=0,"",J1306&amp;" "&amp;$J$4&amp;" ")),"")))&amp;"; "&amp;IF((B1306=B1305)*(AA1306=AA1305), "same collecting data; ", IF((B1306=B1305)*(Z1305=Z1306),"same locality; ",(IF(COUNTBLANK(L1306)=1,"",$D$2&amp;L1306&amp;$L$3&amp;" "&amp;$D$2))&amp;(IF(COUNTBLANK(M1306)=1,"",$E$2&amp;M1306&amp;$E$2&amp;", "))&amp;(IF(COUNTBLANK(N1306)=1,"",N1306&amp;"; "))&amp;(IF(COUNTBLANK(O1306)=1,"",O1306&amp;"; ")))&amp;(IF(COUNTBLANK(P1306)=1,"",P1306&amp;"; "))&amp;(IF(COUNTBLANK(Q1306)=1,"",Q1306&amp;"; "))&amp;(IF(COUNTBLANK(R1306)=1,"",R1306&amp;"m, "))&amp;IF((COUNTBLANK(S1306)=0)*(S1306&lt;&gt;S1305), S1306&amp;"; ","")&amp;(IF(COUNTBLANK(U1306)=1,"",U1306&amp;"; "))&amp;(IF(COUNTBLANK(T1306)=1,"",IF(COUNTBLANK(F$2)=1,T1306&amp;"; ",T1306&amp;" "&amp;F$2&amp;"; "))))&amp;(IF(COUNTBLANK(V1306)=1,"",V1306&amp;"; "))&amp;IF((COUNTBLANK(C1306)=1),"",C1306)&amp;IF((B1306=B1307)*(K1306=K1307)*(L1306=L1307)*(M1306=M1307),IF(($H$2&lt;&gt;"m")*($H$2&lt;&gt;"Y"), " • ", IF((ISNUMBER(FIND(")",AE1306))), " • ", "")),IF((B1306=B1307)*(K1306=K1307)," • ",". ")))</f>
        <v/>
      </c>
      <c r="AI1306" s="1"/>
    </row>
    <row r="1307" spans="1:35" x14ac:dyDescent="0.25">
      <c r="A1307" s="3" t="str">
        <f t="shared" si="143"/>
        <v/>
      </c>
      <c r="B1307" s="53" t="str">
        <f t="shared" si="141"/>
        <v/>
      </c>
      <c r="C1307" s="54"/>
      <c r="D1307" s="55"/>
      <c r="E1307" s="55"/>
      <c r="F1307" s="54"/>
      <c r="G1307" s="54"/>
      <c r="H1307" s="54"/>
      <c r="I1307" s="54"/>
      <c r="J1307" s="54"/>
      <c r="K1307" s="54"/>
      <c r="L1307" s="57"/>
      <c r="M1307" s="54"/>
      <c r="N1307" s="54"/>
      <c r="O1307" s="54"/>
      <c r="P1307" s="54"/>
      <c r="Q1307" s="54"/>
      <c r="R1307" s="54"/>
      <c r="S1307" s="54"/>
      <c r="T1307" s="54"/>
      <c r="U1307" s="54"/>
      <c r="V1307" s="54"/>
      <c r="W1307" s="54"/>
      <c r="X1307" s="147" t="str">
        <f>IF(COUNTBLANK(D1307)=1,"",IF('order-admin-units'!$I$1&lt;&gt;"y", "", IF(COUNTBLANK(K1307)=1, 'order-admin-units'!$B$1+1, VLOOKUP(K1307, ordercountry, 2))))</f>
        <v/>
      </c>
      <c r="Y1307" s="147" t="str">
        <f>IF(COUNTBLANK(D1307)=1,"",IF('order-admin-units'!$I$1&lt;&gt;"y", "", IF(COUNTBLANK(K1307:L1307)&gt;0, 'order-admin-units'!$B$2+1, VLOOKUP(K1307&amp;"@"&amp;L1307, orderadmin, 2))))</f>
        <v/>
      </c>
      <c r="Z1307" s="147" t="str">
        <f t="shared" si="144"/>
        <v/>
      </c>
      <c r="AA1307" s="147" t="str">
        <f t="shared" si="145"/>
        <v/>
      </c>
      <c r="AB1307" s="147" t="str">
        <f t="shared" si="146"/>
        <v/>
      </c>
      <c r="AC1307" s="147" t="str">
        <f t="shared" si="142"/>
        <v/>
      </c>
      <c r="AD1307" s="11" t="str">
        <f t="shared" si="147"/>
        <v/>
      </c>
      <c r="AE1307" s="11" t="str">
        <f t="array" ref="AE1307">IF(COUNTBLANK(D1307)=1,"",IF(OR($H$2="y",$H$2="m"),IF(AA1307=AA1306,IF(OR(AB1307=$AB$4:$AB1306)=FALSE,AE1306&amp;C1307,AE1306),"("&amp;C1307)&amp;IF(AA1307=AA1308,IF(OR(AB1308=$AB$4:$AB1307)=FALSE,", ",""),") "),""))</f>
        <v/>
      </c>
      <c r="AF1307" s="11" t="str">
        <f t="array" ref="AF1307">IF((COUNTBLANK(D1307)=0)*OR($H$2="y",$H$2="m"),IFERROR(LEFT(C1307, FIND(" ",C1307)-1), C1307),"")</f>
        <v/>
      </c>
      <c r="AG1307" s="11" t="str">
        <f t="array" ref="AG1307">IF(COUNTBLANK(D1307)=1,"",IF(OR($H$2="y",$H$2="m"),IF(AA1307=AA1306,IF(OR(AC1307=$AC$4:$AC1306)=FALSE,AG1306&amp;AF1307,AG1306),"("&amp;AF1307)&amp;IF(AA1307=AA1308,IF(OR(AC1308=$AC$4:$AC1307)=FALSE,", ",""),") "),""))</f>
        <v/>
      </c>
      <c r="AH1307" s="10" t="str">
        <f>IF((COUNTBLANK(D1307)=1),"",IF(D1307=D1306,AH1306,"")&amp;IF(B1306&lt;&gt;B1307,((IF(COUNTBLANK(E1307)=1,$D$3&amp;"Non-type material: "&amp;$D$3,$D$3&amp;INDEX('type-categories'!$A$2:$B$100,MATCH(E1307,'type-categories'!$A$2:$A$100,0),2)&amp;$D$3))),"")&amp;(IF(K1307&lt;&gt;K1306,$C$2&amp;UPPER(K1307)&amp;$C$2&amp;$K$3&amp;" ",(IF(B1307&lt;&gt;B1306,$C$2&amp;UPPER(K1307)&amp;$C$2&amp;$K$3&amp;" ",""))))&amp;IF((AA1307&lt;&gt;AA1308)*($H$2="y"),AD1307&amp;AE1307,IF((AA1307&lt;&gt;AA1308)*($H$2="m"),AD1307&amp;AG1307,IF(($H$2&lt;&gt;"m")*($H$2&lt;&gt;"Y"),(IF(F1307=0,"",F1307&amp;" "&amp;$F$4&amp;" "))&amp;(IF(G1307=0,"",G1307&amp;" "&amp;$G$4&amp;" "))&amp;(IF(H1307=0,"",H1307&amp;" "&amp;H$4&amp;" "))&amp;(IF(I1307=0,"",I1307&amp;" "&amp;$I$4&amp;" "))&amp;(IF(J1307=0,"",J1307&amp;" "&amp;$J$4&amp;" ")),"")))&amp;"; "&amp;IF((B1307=B1306)*(AA1307=AA1306), "same collecting data; ", IF((B1307=B1306)*(Z1306=Z1307),"same locality; ",(IF(COUNTBLANK(L1307)=1,"",$D$2&amp;L1307&amp;$L$3&amp;" "&amp;$D$2))&amp;(IF(COUNTBLANK(M1307)=1,"",$E$2&amp;M1307&amp;$E$2&amp;", "))&amp;(IF(COUNTBLANK(N1307)=1,"",N1307&amp;"; "))&amp;(IF(COUNTBLANK(O1307)=1,"",O1307&amp;"; ")))&amp;(IF(COUNTBLANK(P1307)=1,"",P1307&amp;"; "))&amp;(IF(COUNTBLANK(Q1307)=1,"",Q1307&amp;"; "))&amp;(IF(COUNTBLANK(R1307)=1,"",R1307&amp;"m, "))&amp;IF((COUNTBLANK(S1307)=0)*(S1307&lt;&gt;S1306), S1307&amp;"; ","")&amp;(IF(COUNTBLANK(U1307)=1,"",U1307&amp;"; "))&amp;(IF(COUNTBLANK(T1307)=1,"",IF(COUNTBLANK(F$2)=1,T1307&amp;"; ",T1307&amp;" "&amp;F$2&amp;"; "))))&amp;(IF(COUNTBLANK(V1307)=1,"",V1307&amp;"; "))&amp;IF((COUNTBLANK(C1307)=1),"",C1307)&amp;IF((B1307=B1308)*(K1307=K1308)*(L1307=L1308)*(M1307=M1308),IF(($H$2&lt;&gt;"m")*($H$2&lt;&gt;"Y"), " • ", IF((ISNUMBER(FIND(")",AE1307))), " • ", "")),IF((B1307=B1308)*(K1307=K1308)," • ",". ")))</f>
        <v/>
      </c>
      <c r="AI1307" s="1"/>
    </row>
    <row r="1308" spans="1:35" x14ac:dyDescent="0.25">
      <c r="A1308" s="3" t="str">
        <f t="shared" si="143"/>
        <v/>
      </c>
      <c r="B1308" s="53" t="str">
        <f t="shared" si="141"/>
        <v/>
      </c>
      <c r="C1308" s="57"/>
      <c r="D1308" s="57"/>
      <c r="E1308" s="57"/>
      <c r="F1308" s="57"/>
      <c r="G1308" s="57"/>
      <c r="H1308" s="57"/>
      <c r="I1308" s="57"/>
      <c r="J1308" s="57"/>
      <c r="K1308" s="57"/>
      <c r="L1308" s="57"/>
      <c r="M1308" s="54"/>
      <c r="N1308" s="57"/>
      <c r="O1308" s="58"/>
      <c r="P1308" s="58"/>
      <c r="Q1308" s="58"/>
      <c r="R1308" s="58"/>
      <c r="S1308" s="54"/>
      <c r="T1308" s="57"/>
      <c r="U1308" s="57"/>
      <c r="V1308" s="57"/>
      <c r="W1308" s="57"/>
      <c r="X1308" s="147" t="str">
        <f>IF(COUNTBLANK(D1308)=1,"",IF('order-admin-units'!$I$1&lt;&gt;"y", "", IF(COUNTBLANK(K1308)=1, 'order-admin-units'!$B$1+1, VLOOKUP(K1308, ordercountry, 2))))</f>
        <v/>
      </c>
      <c r="Y1308" s="147" t="str">
        <f>IF(COUNTBLANK(D1308)=1,"",IF('order-admin-units'!$I$1&lt;&gt;"y", "", IF(COUNTBLANK(K1308:L1308)&gt;0, 'order-admin-units'!$B$2+1, VLOOKUP(K1308&amp;"@"&amp;L1308, orderadmin, 2))))</f>
        <v/>
      </c>
      <c r="Z1308" s="147" t="str">
        <f t="shared" si="144"/>
        <v/>
      </c>
      <c r="AA1308" s="147" t="str">
        <f t="shared" si="145"/>
        <v/>
      </c>
      <c r="AB1308" s="147" t="str">
        <f t="shared" si="146"/>
        <v/>
      </c>
      <c r="AC1308" s="147" t="str">
        <f t="shared" si="142"/>
        <v/>
      </c>
      <c r="AD1308" s="11" t="str">
        <f t="shared" si="147"/>
        <v/>
      </c>
      <c r="AE1308" s="11" t="str">
        <f t="array" ref="AE1308">IF(COUNTBLANK(D1308)=1,"",IF(OR($H$2="y",$H$2="m"),IF(AA1308=AA1307,IF(OR(AB1308=$AB$4:$AB1307)=FALSE,AE1307&amp;C1308,AE1307),"("&amp;C1308)&amp;IF(AA1308=AA1309,IF(OR(AB1309=$AB$4:$AB1308)=FALSE,", ",""),") "),""))</f>
        <v/>
      </c>
      <c r="AF1308" s="11" t="str">
        <f t="array" ref="AF1308">IF((COUNTBLANK(D1308)=0)*OR($H$2="y",$H$2="m"),IFERROR(LEFT(C1308, FIND(" ",C1308)-1), C1308),"")</f>
        <v/>
      </c>
      <c r="AG1308" s="11" t="str">
        <f t="array" ref="AG1308">IF(COUNTBLANK(D1308)=1,"",IF(OR($H$2="y",$H$2="m"),IF(AA1308=AA1307,IF(OR(AC1308=$AC$4:$AC1307)=FALSE,AG1307&amp;AF1308,AG1307),"("&amp;AF1308)&amp;IF(AA1308=AA1309,IF(OR(AC1309=$AC$4:$AC1308)=FALSE,", ",""),") "),""))</f>
        <v/>
      </c>
      <c r="AH1308" s="10" t="str">
        <f>IF((COUNTBLANK(D1308)=1),"",IF(D1308=D1307,AH1307,"")&amp;IF(B1307&lt;&gt;B1308,((IF(COUNTBLANK(E1308)=1,$D$3&amp;"Non-type material: "&amp;$D$3,$D$3&amp;INDEX('type-categories'!$A$2:$B$100,MATCH(E1308,'type-categories'!$A$2:$A$100,0),2)&amp;$D$3))),"")&amp;(IF(K1308&lt;&gt;K1307,$C$2&amp;UPPER(K1308)&amp;$C$2&amp;$K$3&amp;" ",(IF(B1308&lt;&gt;B1307,$C$2&amp;UPPER(K1308)&amp;$C$2&amp;$K$3&amp;" ",""))))&amp;IF((AA1308&lt;&gt;AA1309)*($H$2="y"),AD1308&amp;AE1308,IF((AA1308&lt;&gt;AA1309)*($H$2="m"),AD1308&amp;AG1308,IF(($H$2&lt;&gt;"m")*($H$2&lt;&gt;"Y"),(IF(F1308=0,"",F1308&amp;" "&amp;$F$4&amp;" "))&amp;(IF(G1308=0,"",G1308&amp;" "&amp;$G$4&amp;" "))&amp;(IF(H1308=0,"",H1308&amp;" "&amp;H$4&amp;" "))&amp;(IF(I1308=0,"",I1308&amp;" "&amp;$I$4&amp;" "))&amp;(IF(J1308=0,"",J1308&amp;" "&amp;$J$4&amp;" ")),"")))&amp;"; "&amp;IF((B1308=B1307)*(AA1308=AA1307), "same collecting data; ", IF((B1308=B1307)*(Z1307=Z1308),"same locality; ",(IF(COUNTBLANK(L1308)=1,"",$D$2&amp;L1308&amp;$L$3&amp;" "&amp;$D$2))&amp;(IF(COUNTBLANK(M1308)=1,"",$E$2&amp;M1308&amp;$E$2&amp;", "))&amp;(IF(COUNTBLANK(N1308)=1,"",N1308&amp;"; "))&amp;(IF(COUNTBLANK(O1308)=1,"",O1308&amp;"; ")))&amp;(IF(COUNTBLANK(P1308)=1,"",P1308&amp;"; "))&amp;(IF(COUNTBLANK(Q1308)=1,"",Q1308&amp;"; "))&amp;(IF(COUNTBLANK(R1308)=1,"",R1308&amp;"m, "))&amp;IF((COUNTBLANK(S1308)=0)*(S1308&lt;&gt;S1307), S1308&amp;"; ","")&amp;(IF(COUNTBLANK(U1308)=1,"",U1308&amp;"; "))&amp;(IF(COUNTBLANK(T1308)=1,"",IF(COUNTBLANK(F$2)=1,T1308&amp;"; ",T1308&amp;" "&amp;F$2&amp;"; "))))&amp;(IF(COUNTBLANK(V1308)=1,"",V1308&amp;"; "))&amp;IF((COUNTBLANK(C1308)=1),"",C1308)&amp;IF((B1308=B1309)*(K1308=K1309)*(L1308=L1309)*(M1308=M1309),IF(($H$2&lt;&gt;"m")*($H$2&lt;&gt;"Y"), " • ", IF((ISNUMBER(FIND(")",AE1308))), " • ", "")),IF((B1308=B1309)*(K1308=K1309)," • ",". ")))</f>
        <v/>
      </c>
      <c r="AI1308" s="1"/>
    </row>
    <row r="1309" spans="1:35" x14ac:dyDescent="0.25">
      <c r="A1309" s="3" t="str">
        <f t="shared" si="143"/>
        <v/>
      </c>
      <c r="B1309" s="53" t="str">
        <f t="shared" si="141"/>
        <v/>
      </c>
      <c r="C1309" s="56"/>
      <c r="D1309" s="57"/>
      <c r="E1309" s="57"/>
      <c r="F1309" s="57"/>
      <c r="G1309" s="57"/>
      <c r="H1309" s="57"/>
      <c r="I1309" s="57"/>
      <c r="J1309" s="57"/>
      <c r="K1309" s="57"/>
      <c r="L1309" s="57"/>
      <c r="M1309" s="54"/>
      <c r="N1309" s="57"/>
      <c r="O1309" s="57"/>
      <c r="P1309" s="57"/>
      <c r="Q1309" s="57"/>
      <c r="R1309" s="57"/>
      <c r="S1309" s="54"/>
      <c r="T1309" s="57"/>
      <c r="U1309" s="57"/>
      <c r="V1309" s="57"/>
      <c r="W1309" s="57"/>
      <c r="X1309" s="147" t="str">
        <f>IF(COUNTBLANK(D1309)=1,"",IF('order-admin-units'!$I$1&lt;&gt;"y", "", IF(COUNTBLANK(K1309)=1, 'order-admin-units'!$B$1+1, VLOOKUP(K1309, ordercountry, 2))))</f>
        <v/>
      </c>
      <c r="Y1309" s="147" t="str">
        <f>IF(COUNTBLANK(D1309)=1,"",IF('order-admin-units'!$I$1&lt;&gt;"y", "", IF(COUNTBLANK(K1309:L1309)&gt;0, 'order-admin-units'!$B$2+1, VLOOKUP(K1309&amp;"@"&amp;L1309, orderadmin, 2))))</f>
        <v/>
      </c>
      <c r="Z1309" s="147" t="str">
        <f t="shared" si="144"/>
        <v/>
      </c>
      <c r="AA1309" s="147" t="str">
        <f t="shared" si="145"/>
        <v/>
      </c>
      <c r="AB1309" s="147" t="str">
        <f t="shared" si="146"/>
        <v/>
      </c>
      <c r="AC1309" s="147" t="str">
        <f t="shared" si="142"/>
        <v/>
      </c>
      <c r="AD1309" s="11" t="str">
        <f t="shared" si="147"/>
        <v/>
      </c>
      <c r="AE1309" s="11" t="str">
        <f t="array" ref="AE1309">IF(COUNTBLANK(D1309)=1,"",IF(OR($H$2="y",$H$2="m"),IF(AA1309=AA1308,IF(OR(AB1309=$AB$4:$AB1308)=FALSE,AE1308&amp;C1309,AE1308),"("&amp;C1309)&amp;IF(AA1309=AA1310,IF(OR(AB1310=$AB$4:$AB1309)=FALSE,", ",""),") "),""))</f>
        <v/>
      </c>
      <c r="AF1309" s="11" t="str">
        <f t="array" ref="AF1309">IF((COUNTBLANK(D1309)=0)*OR($H$2="y",$H$2="m"),IFERROR(LEFT(C1309, FIND(" ",C1309)-1), C1309),"")</f>
        <v/>
      </c>
      <c r="AG1309" s="11" t="str">
        <f t="array" ref="AG1309">IF(COUNTBLANK(D1309)=1,"",IF(OR($H$2="y",$H$2="m"),IF(AA1309=AA1308,IF(OR(AC1309=$AC$4:$AC1308)=FALSE,AG1308&amp;AF1309,AG1308),"("&amp;AF1309)&amp;IF(AA1309=AA1310,IF(OR(AC1310=$AC$4:$AC1309)=FALSE,", ",""),") "),""))</f>
        <v/>
      </c>
      <c r="AH1309" s="10" t="str">
        <f>IF((COUNTBLANK(D1309)=1),"",IF(D1309=D1308,AH1308,"")&amp;IF(B1308&lt;&gt;B1309,((IF(COUNTBLANK(E1309)=1,$D$3&amp;"Non-type material: "&amp;$D$3,$D$3&amp;INDEX('type-categories'!$A$2:$B$100,MATCH(E1309,'type-categories'!$A$2:$A$100,0),2)&amp;$D$3))),"")&amp;(IF(K1309&lt;&gt;K1308,$C$2&amp;UPPER(K1309)&amp;$C$2&amp;$K$3&amp;" ",(IF(B1309&lt;&gt;B1308,$C$2&amp;UPPER(K1309)&amp;$C$2&amp;$K$3&amp;" ",""))))&amp;IF((AA1309&lt;&gt;AA1310)*($H$2="y"),AD1309&amp;AE1309,IF((AA1309&lt;&gt;AA1310)*($H$2="m"),AD1309&amp;AG1309,IF(($H$2&lt;&gt;"m")*($H$2&lt;&gt;"Y"),(IF(F1309=0,"",F1309&amp;" "&amp;$F$4&amp;" "))&amp;(IF(G1309=0,"",G1309&amp;" "&amp;$G$4&amp;" "))&amp;(IF(H1309=0,"",H1309&amp;" "&amp;H$4&amp;" "))&amp;(IF(I1309=0,"",I1309&amp;" "&amp;$I$4&amp;" "))&amp;(IF(J1309=0,"",J1309&amp;" "&amp;$J$4&amp;" ")),"")))&amp;"; "&amp;IF((B1309=B1308)*(AA1309=AA1308), "same collecting data; ", IF((B1309=B1308)*(Z1308=Z1309),"same locality; ",(IF(COUNTBLANK(L1309)=1,"",$D$2&amp;L1309&amp;$L$3&amp;" "&amp;$D$2))&amp;(IF(COUNTBLANK(M1309)=1,"",$E$2&amp;M1309&amp;$E$2&amp;", "))&amp;(IF(COUNTBLANK(N1309)=1,"",N1309&amp;"; "))&amp;(IF(COUNTBLANK(O1309)=1,"",O1309&amp;"; ")))&amp;(IF(COUNTBLANK(P1309)=1,"",P1309&amp;"; "))&amp;(IF(COUNTBLANK(Q1309)=1,"",Q1309&amp;"; "))&amp;(IF(COUNTBLANK(R1309)=1,"",R1309&amp;"m, "))&amp;IF((COUNTBLANK(S1309)=0)*(S1309&lt;&gt;S1308), S1309&amp;"; ","")&amp;(IF(COUNTBLANK(U1309)=1,"",U1309&amp;"; "))&amp;(IF(COUNTBLANK(T1309)=1,"",IF(COUNTBLANK(F$2)=1,T1309&amp;"; ",T1309&amp;" "&amp;F$2&amp;"; "))))&amp;(IF(COUNTBLANK(V1309)=1,"",V1309&amp;"; "))&amp;IF((COUNTBLANK(C1309)=1),"",C1309)&amp;IF((B1309=B1310)*(K1309=K1310)*(L1309=L1310)*(M1309=M1310),IF(($H$2&lt;&gt;"m")*($H$2&lt;&gt;"Y"), " • ", IF((ISNUMBER(FIND(")",AE1309))), " • ", "")),IF((B1309=B1310)*(K1309=K1310)," • ",". ")))</f>
        <v/>
      </c>
      <c r="AI1309" s="1"/>
    </row>
    <row r="1310" spans="1:35" x14ac:dyDescent="0.25">
      <c r="A1310" s="3" t="str">
        <f t="shared" si="143"/>
        <v/>
      </c>
      <c r="B1310" s="53" t="str">
        <f t="shared" si="141"/>
        <v/>
      </c>
      <c r="C1310" s="57"/>
      <c r="D1310" s="57"/>
      <c r="E1310" s="57"/>
      <c r="F1310" s="57"/>
      <c r="G1310" s="57"/>
      <c r="H1310" s="57"/>
      <c r="I1310" s="57"/>
      <c r="J1310" s="57"/>
      <c r="K1310" s="57"/>
      <c r="L1310" s="57"/>
      <c r="M1310" s="54"/>
      <c r="N1310" s="57"/>
      <c r="O1310" s="58"/>
      <c r="P1310" s="58"/>
      <c r="Q1310" s="58"/>
      <c r="R1310" s="58"/>
      <c r="S1310" s="54"/>
      <c r="T1310" s="57"/>
      <c r="U1310" s="57"/>
      <c r="V1310" s="57"/>
      <c r="W1310" s="57"/>
      <c r="X1310" s="147" t="str">
        <f>IF(COUNTBLANK(D1310)=1,"",IF('order-admin-units'!$I$1&lt;&gt;"y", "", IF(COUNTBLANK(K1310)=1, 'order-admin-units'!$B$1+1, VLOOKUP(K1310, ordercountry, 2))))</f>
        <v/>
      </c>
      <c r="Y1310" s="147" t="str">
        <f>IF(COUNTBLANK(D1310)=1,"",IF('order-admin-units'!$I$1&lt;&gt;"y", "", IF(COUNTBLANK(K1310:L1310)&gt;0, 'order-admin-units'!$B$2+1, VLOOKUP(K1310&amp;"@"&amp;L1310, orderadmin, 2))))</f>
        <v/>
      </c>
      <c r="Z1310" s="147" t="str">
        <f t="shared" si="144"/>
        <v/>
      </c>
      <c r="AA1310" s="147" t="str">
        <f t="shared" si="145"/>
        <v/>
      </c>
      <c r="AB1310" s="147" t="str">
        <f t="shared" si="146"/>
        <v/>
      </c>
      <c r="AC1310" s="147" t="str">
        <f t="shared" si="142"/>
        <v/>
      </c>
      <c r="AD1310" s="11" t="str">
        <f t="shared" si="147"/>
        <v/>
      </c>
      <c r="AE1310" s="11" t="str">
        <f t="array" ref="AE1310">IF(COUNTBLANK(D1310)=1,"",IF(OR($H$2="y",$H$2="m"),IF(AA1310=AA1309,IF(OR(AB1310=$AB$4:$AB1309)=FALSE,AE1309&amp;C1310,AE1309),"("&amp;C1310)&amp;IF(AA1310=AA1311,IF(OR(AB1311=$AB$4:$AB1310)=FALSE,", ",""),") "),""))</f>
        <v/>
      </c>
      <c r="AF1310" s="11" t="str">
        <f t="array" ref="AF1310">IF((COUNTBLANK(D1310)=0)*OR($H$2="y",$H$2="m"),IFERROR(LEFT(C1310, FIND(" ",C1310)-1), C1310),"")</f>
        <v/>
      </c>
      <c r="AG1310" s="11" t="str">
        <f t="array" ref="AG1310">IF(COUNTBLANK(D1310)=1,"",IF(OR($H$2="y",$H$2="m"),IF(AA1310=AA1309,IF(OR(AC1310=$AC$4:$AC1309)=FALSE,AG1309&amp;AF1310,AG1309),"("&amp;AF1310)&amp;IF(AA1310=AA1311,IF(OR(AC1311=$AC$4:$AC1310)=FALSE,", ",""),") "),""))</f>
        <v/>
      </c>
      <c r="AH1310" s="10" t="str">
        <f>IF((COUNTBLANK(D1310)=1),"",IF(D1310=D1309,AH1309,"")&amp;IF(B1309&lt;&gt;B1310,((IF(COUNTBLANK(E1310)=1,$D$3&amp;"Non-type material: "&amp;$D$3,$D$3&amp;INDEX('type-categories'!$A$2:$B$100,MATCH(E1310,'type-categories'!$A$2:$A$100,0),2)&amp;$D$3))),"")&amp;(IF(K1310&lt;&gt;K1309,$C$2&amp;UPPER(K1310)&amp;$C$2&amp;$K$3&amp;" ",(IF(B1310&lt;&gt;B1309,$C$2&amp;UPPER(K1310)&amp;$C$2&amp;$K$3&amp;" ",""))))&amp;IF((AA1310&lt;&gt;AA1311)*($H$2="y"),AD1310&amp;AE1310,IF((AA1310&lt;&gt;AA1311)*($H$2="m"),AD1310&amp;AG1310,IF(($H$2&lt;&gt;"m")*($H$2&lt;&gt;"Y"),(IF(F1310=0,"",F1310&amp;" "&amp;$F$4&amp;" "))&amp;(IF(G1310=0,"",G1310&amp;" "&amp;$G$4&amp;" "))&amp;(IF(H1310=0,"",H1310&amp;" "&amp;H$4&amp;" "))&amp;(IF(I1310=0,"",I1310&amp;" "&amp;$I$4&amp;" "))&amp;(IF(J1310=0,"",J1310&amp;" "&amp;$J$4&amp;" ")),"")))&amp;"; "&amp;IF((B1310=B1309)*(AA1310=AA1309), "same collecting data; ", IF((B1310=B1309)*(Z1309=Z1310),"same locality; ",(IF(COUNTBLANK(L1310)=1,"",$D$2&amp;L1310&amp;$L$3&amp;" "&amp;$D$2))&amp;(IF(COUNTBLANK(M1310)=1,"",$E$2&amp;M1310&amp;$E$2&amp;", "))&amp;(IF(COUNTBLANK(N1310)=1,"",N1310&amp;"; "))&amp;(IF(COUNTBLANK(O1310)=1,"",O1310&amp;"; ")))&amp;(IF(COUNTBLANK(P1310)=1,"",P1310&amp;"; "))&amp;(IF(COUNTBLANK(Q1310)=1,"",Q1310&amp;"; "))&amp;(IF(COUNTBLANK(R1310)=1,"",R1310&amp;"m, "))&amp;IF((COUNTBLANK(S1310)=0)*(S1310&lt;&gt;S1309), S1310&amp;"; ","")&amp;(IF(COUNTBLANK(U1310)=1,"",U1310&amp;"; "))&amp;(IF(COUNTBLANK(T1310)=1,"",IF(COUNTBLANK(F$2)=1,T1310&amp;"; ",T1310&amp;" "&amp;F$2&amp;"; "))))&amp;(IF(COUNTBLANK(V1310)=1,"",V1310&amp;"; "))&amp;IF((COUNTBLANK(C1310)=1),"",C1310)&amp;IF((B1310=B1311)*(K1310=K1311)*(L1310=L1311)*(M1310=M1311),IF(($H$2&lt;&gt;"m")*($H$2&lt;&gt;"Y"), " • ", IF((ISNUMBER(FIND(")",AE1310))), " • ", "")),IF((B1310=B1311)*(K1310=K1311)," • ",". ")))</f>
        <v/>
      </c>
      <c r="AI1310" s="1"/>
    </row>
    <row r="1311" spans="1:35" x14ac:dyDescent="0.25">
      <c r="A1311" s="3" t="str">
        <f t="shared" si="143"/>
        <v/>
      </c>
      <c r="B1311" s="53" t="str">
        <f t="shared" si="141"/>
        <v/>
      </c>
      <c r="C1311" s="57"/>
      <c r="D1311" s="57"/>
      <c r="E1311" s="57"/>
      <c r="F1311" s="57"/>
      <c r="G1311" s="57"/>
      <c r="H1311" s="57"/>
      <c r="I1311" s="57"/>
      <c r="J1311" s="57"/>
      <c r="K1311" s="57"/>
      <c r="L1311" s="57"/>
      <c r="M1311" s="54"/>
      <c r="N1311" s="57"/>
      <c r="O1311" s="58"/>
      <c r="P1311" s="58"/>
      <c r="Q1311" s="58"/>
      <c r="R1311" s="58"/>
      <c r="S1311" s="54"/>
      <c r="T1311" s="57"/>
      <c r="U1311" s="57"/>
      <c r="V1311" s="57"/>
      <c r="W1311" s="57"/>
      <c r="X1311" s="147" t="str">
        <f>IF(COUNTBLANK(D1311)=1,"",IF('order-admin-units'!$I$1&lt;&gt;"y", "", IF(COUNTBLANK(K1311)=1, 'order-admin-units'!$B$1+1, VLOOKUP(K1311, ordercountry, 2))))</f>
        <v/>
      </c>
      <c r="Y1311" s="147" t="str">
        <f>IF(COUNTBLANK(D1311)=1,"",IF('order-admin-units'!$I$1&lt;&gt;"y", "", IF(COUNTBLANK(K1311:L1311)&gt;0, 'order-admin-units'!$B$2+1, VLOOKUP(K1311&amp;"@"&amp;L1311, orderadmin, 2))))</f>
        <v/>
      </c>
      <c r="Z1311" s="147" t="str">
        <f t="shared" si="144"/>
        <v/>
      </c>
      <c r="AA1311" s="147" t="str">
        <f t="shared" si="145"/>
        <v/>
      </c>
      <c r="AB1311" s="147" t="str">
        <f t="shared" si="146"/>
        <v/>
      </c>
      <c r="AC1311" s="147" t="str">
        <f t="shared" si="142"/>
        <v/>
      </c>
      <c r="AD1311" s="11" t="str">
        <f t="shared" si="147"/>
        <v/>
      </c>
      <c r="AE1311" s="11" t="str">
        <f t="array" ref="AE1311">IF(COUNTBLANK(D1311)=1,"",IF(OR($H$2="y",$H$2="m"),IF(AA1311=AA1310,IF(OR(AB1311=$AB$4:$AB1310)=FALSE,AE1310&amp;C1311,AE1310),"("&amp;C1311)&amp;IF(AA1311=AA1312,IF(OR(AB1312=$AB$4:$AB1311)=FALSE,", ",""),") "),""))</f>
        <v/>
      </c>
      <c r="AF1311" s="11" t="str">
        <f t="array" ref="AF1311">IF((COUNTBLANK(D1311)=0)*OR($H$2="y",$H$2="m"),IFERROR(LEFT(C1311, FIND(" ",C1311)-1), C1311),"")</f>
        <v/>
      </c>
      <c r="AG1311" s="11" t="str">
        <f t="array" ref="AG1311">IF(COUNTBLANK(D1311)=1,"",IF(OR($H$2="y",$H$2="m"),IF(AA1311=AA1310,IF(OR(AC1311=$AC$4:$AC1310)=FALSE,AG1310&amp;AF1311,AG1310),"("&amp;AF1311)&amp;IF(AA1311=AA1312,IF(OR(AC1312=$AC$4:$AC1311)=FALSE,", ",""),") "),""))</f>
        <v/>
      </c>
      <c r="AH1311" s="10" t="str">
        <f>IF((COUNTBLANK(D1311)=1),"",IF(D1311=D1310,AH1310,"")&amp;IF(B1310&lt;&gt;B1311,((IF(COUNTBLANK(E1311)=1,$D$3&amp;"Non-type material: "&amp;$D$3,$D$3&amp;INDEX('type-categories'!$A$2:$B$100,MATCH(E1311,'type-categories'!$A$2:$A$100,0),2)&amp;$D$3))),"")&amp;(IF(K1311&lt;&gt;K1310,$C$2&amp;UPPER(K1311)&amp;$C$2&amp;$K$3&amp;" ",(IF(B1311&lt;&gt;B1310,$C$2&amp;UPPER(K1311)&amp;$C$2&amp;$K$3&amp;" ",""))))&amp;IF((AA1311&lt;&gt;AA1312)*($H$2="y"),AD1311&amp;AE1311,IF((AA1311&lt;&gt;AA1312)*($H$2="m"),AD1311&amp;AG1311,IF(($H$2&lt;&gt;"m")*($H$2&lt;&gt;"Y"),(IF(F1311=0,"",F1311&amp;" "&amp;$F$4&amp;" "))&amp;(IF(G1311=0,"",G1311&amp;" "&amp;$G$4&amp;" "))&amp;(IF(H1311=0,"",H1311&amp;" "&amp;H$4&amp;" "))&amp;(IF(I1311=0,"",I1311&amp;" "&amp;$I$4&amp;" "))&amp;(IF(J1311=0,"",J1311&amp;" "&amp;$J$4&amp;" ")),"")))&amp;"; "&amp;IF((B1311=B1310)*(AA1311=AA1310), "same collecting data; ", IF((B1311=B1310)*(Z1310=Z1311),"same locality; ",(IF(COUNTBLANK(L1311)=1,"",$D$2&amp;L1311&amp;$L$3&amp;" "&amp;$D$2))&amp;(IF(COUNTBLANK(M1311)=1,"",$E$2&amp;M1311&amp;$E$2&amp;", "))&amp;(IF(COUNTBLANK(N1311)=1,"",N1311&amp;"; "))&amp;(IF(COUNTBLANK(O1311)=1,"",O1311&amp;"; ")))&amp;(IF(COUNTBLANK(P1311)=1,"",P1311&amp;"; "))&amp;(IF(COUNTBLANK(Q1311)=1,"",Q1311&amp;"; "))&amp;(IF(COUNTBLANK(R1311)=1,"",R1311&amp;"m, "))&amp;IF((COUNTBLANK(S1311)=0)*(S1311&lt;&gt;S1310), S1311&amp;"; ","")&amp;(IF(COUNTBLANK(U1311)=1,"",U1311&amp;"; "))&amp;(IF(COUNTBLANK(T1311)=1,"",IF(COUNTBLANK(F$2)=1,T1311&amp;"; ",T1311&amp;" "&amp;F$2&amp;"; "))))&amp;(IF(COUNTBLANK(V1311)=1,"",V1311&amp;"; "))&amp;IF((COUNTBLANK(C1311)=1),"",C1311)&amp;IF((B1311=B1312)*(K1311=K1312)*(L1311=L1312)*(M1311=M1312),IF(($H$2&lt;&gt;"m")*($H$2&lt;&gt;"Y"), " • ", IF((ISNUMBER(FIND(")",AE1311))), " • ", "")),IF((B1311=B1312)*(K1311=K1312)," • ",". ")))</f>
        <v/>
      </c>
      <c r="AI1311" s="1"/>
    </row>
    <row r="1312" spans="1:35" x14ac:dyDescent="0.25">
      <c r="A1312" s="3" t="str">
        <f t="shared" si="143"/>
        <v/>
      </c>
      <c r="B1312" s="53" t="str">
        <f t="shared" si="141"/>
        <v/>
      </c>
      <c r="C1312" s="57"/>
      <c r="D1312" s="57"/>
      <c r="E1312" s="57"/>
      <c r="F1312" s="57"/>
      <c r="G1312" s="57"/>
      <c r="H1312" s="57"/>
      <c r="I1312" s="57"/>
      <c r="J1312" s="57"/>
      <c r="K1312" s="57"/>
      <c r="L1312" s="57"/>
      <c r="M1312" s="54"/>
      <c r="N1312" s="57"/>
      <c r="O1312" s="58"/>
      <c r="P1312" s="58"/>
      <c r="Q1312" s="58"/>
      <c r="R1312" s="58"/>
      <c r="S1312" s="54"/>
      <c r="T1312" s="57"/>
      <c r="U1312" s="57"/>
      <c r="V1312" s="57"/>
      <c r="W1312" s="57"/>
      <c r="X1312" s="147" t="str">
        <f>IF(COUNTBLANK(D1312)=1,"",IF('order-admin-units'!$I$1&lt;&gt;"y", "", IF(COUNTBLANK(K1312)=1, 'order-admin-units'!$B$1+1, VLOOKUP(K1312, ordercountry, 2))))</f>
        <v/>
      </c>
      <c r="Y1312" s="147" t="str">
        <f>IF(COUNTBLANK(D1312)=1,"",IF('order-admin-units'!$I$1&lt;&gt;"y", "", IF(COUNTBLANK(K1312:L1312)&gt;0, 'order-admin-units'!$B$2+1, VLOOKUP(K1312&amp;"@"&amp;L1312, orderadmin, 2))))</f>
        <v/>
      </c>
      <c r="Z1312" s="147" t="str">
        <f t="shared" si="144"/>
        <v/>
      </c>
      <c r="AA1312" s="147" t="str">
        <f t="shared" si="145"/>
        <v/>
      </c>
      <c r="AB1312" s="147" t="str">
        <f t="shared" si="146"/>
        <v/>
      </c>
      <c r="AC1312" s="147" t="str">
        <f t="shared" si="142"/>
        <v/>
      </c>
      <c r="AD1312" s="11" t="str">
        <f t="shared" si="147"/>
        <v/>
      </c>
      <c r="AE1312" s="11" t="str">
        <f t="array" ref="AE1312">IF(COUNTBLANK(D1312)=1,"",IF(OR($H$2="y",$H$2="m"),IF(AA1312=AA1311,IF(OR(AB1312=$AB$4:$AB1311)=FALSE,AE1311&amp;C1312,AE1311),"("&amp;C1312)&amp;IF(AA1312=AA1313,IF(OR(AB1313=$AB$4:$AB1312)=FALSE,", ",""),") "),""))</f>
        <v/>
      </c>
      <c r="AF1312" s="11" t="str">
        <f t="array" ref="AF1312">IF((COUNTBLANK(D1312)=0)*OR($H$2="y",$H$2="m"),IFERROR(LEFT(C1312, FIND(" ",C1312)-1), C1312),"")</f>
        <v/>
      </c>
      <c r="AG1312" s="11" t="str">
        <f t="array" ref="AG1312">IF(COUNTBLANK(D1312)=1,"",IF(OR($H$2="y",$H$2="m"),IF(AA1312=AA1311,IF(OR(AC1312=$AC$4:$AC1311)=FALSE,AG1311&amp;AF1312,AG1311),"("&amp;AF1312)&amp;IF(AA1312=AA1313,IF(OR(AC1313=$AC$4:$AC1312)=FALSE,", ",""),") "),""))</f>
        <v/>
      </c>
      <c r="AH1312" s="10" t="str">
        <f>IF((COUNTBLANK(D1312)=1),"",IF(D1312=D1311,AH1311,"")&amp;IF(B1311&lt;&gt;B1312,((IF(COUNTBLANK(E1312)=1,$D$3&amp;"Non-type material: "&amp;$D$3,$D$3&amp;INDEX('type-categories'!$A$2:$B$100,MATCH(E1312,'type-categories'!$A$2:$A$100,0),2)&amp;$D$3))),"")&amp;(IF(K1312&lt;&gt;K1311,$C$2&amp;UPPER(K1312)&amp;$C$2&amp;$K$3&amp;" ",(IF(B1312&lt;&gt;B1311,$C$2&amp;UPPER(K1312)&amp;$C$2&amp;$K$3&amp;" ",""))))&amp;IF((AA1312&lt;&gt;AA1313)*($H$2="y"),AD1312&amp;AE1312,IF((AA1312&lt;&gt;AA1313)*($H$2="m"),AD1312&amp;AG1312,IF(($H$2&lt;&gt;"m")*($H$2&lt;&gt;"Y"),(IF(F1312=0,"",F1312&amp;" "&amp;$F$4&amp;" "))&amp;(IF(G1312=0,"",G1312&amp;" "&amp;$G$4&amp;" "))&amp;(IF(H1312=0,"",H1312&amp;" "&amp;H$4&amp;" "))&amp;(IF(I1312=0,"",I1312&amp;" "&amp;$I$4&amp;" "))&amp;(IF(J1312=0,"",J1312&amp;" "&amp;$J$4&amp;" ")),"")))&amp;"; "&amp;IF((B1312=B1311)*(AA1312=AA1311), "same collecting data; ", IF((B1312=B1311)*(Z1311=Z1312),"same locality; ",(IF(COUNTBLANK(L1312)=1,"",$D$2&amp;L1312&amp;$L$3&amp;" "&amp;$D$2))&amp;(IF(COUNTBLANK(M1312)=1,"",$E$2&amp;M1312&amp;$E$2&amp;", "))&amp;(IF(COUNTBLANK(N1312)=1,"",N1312&amp;"; "))&amp;(IF(COUNTBLANK(O1312)=1,"",O1312&amp;"; ")))&amp;(IF(COUNTBLANK(P1312)=1,"",P1312&amp;"; "))&amp;(IF(COUNTBLANK(Q1312)=1,"",Q1312&amp;"; "))&amp;(IF(COUNTBLANK(R1312)=1,"",R1312&amp;"m, "))&amp;IF((COUNTBLANK(S1312)=0)*(S1312&lt;&gt;S1311), S1312&amp;"; ","")&amp;(IF(COUNTBLANK(U1312)=1,"",U1312&amp;"; "))&amp;(IF(COUNTBLANK(T1312)=1,"",IF(COUNTBLANK(F$2)=1,T1312&amp;"; ",T1312&amp;" "&amp;F$2&amp;"; "))))&amp;(IF(COUNTBLANK(V1312)=1,"",V1312&amp;"; "))&amp;IF((COUNTBLANK(C1312)=1),"",C1312)&amp;IF((B1312=B1313)*(K1312=K1313)*(L1312=L1313)*(M1312=M1313),IF(($H$2&lt;&gt;"m")*($H$2&lt;&gt;"Y"), " • ", IF((ISNUMBER(FIND(")",AE1312))), " • ", "")),IF((B1312=B1313)*(K1312=K1313)," • ",". ")))</f>
        <v/>
      </c>
      <c r="AI1312" s="1"/>
    </row>
    <row r="1313" spans="1:35" x14ac:dyDescent="0.25">
      <c r="A1313" s="3" t="str">
        <f t="shared" si="143"/>
        <v/>
      </c>
      <c r="B1313" s="53" t="str">
        <f t="shared" si="141"/>
        <v/>
      </c>
      <c r="C1313" s="57"/>
      <c r="D1313" s="57"/>
      <c r="E1313" s="57"/>
      <c r="F1313" s="57"/>
      <c r="G1313" s="57"/>
      <c r="H1313" s="57"/>
      <c r="I1313" s="57"/>
      <c r="J1313" s="57"/>
      <c r="K1313" s="57"/>
      <c r="L1313" s="57"/>
      <c r="M1313" s="54"/>
      <c r="N1313" s="57"/>
      <c r="O1313" s="58"/>
      <c r="P1313" s="58"/>
      <c r="Q1313" s="58"/>
      <c r="R1313" s="58"/>
      <c r="S1313" s="54"/>
      <c r="T1313" s="57"/>
      <c r="U1313" s="57"/>
      <c r="V1313" s="57"/>
      <c r="W1313" s="57"/>
      <c r="X1313" s="147" t="str">
        <f>IF(COUNTBLANK(D1313)=1,"",IF('order-admin-units'!$I$1&lt;&gt;"y", "", IF(COUNTBLANK(K1313)=1, 'order-admin-units'!$B$1+1, VLOOKUP(K1313, ordercountry, 2))))</f>
        <v/>
      </c>
      <c r="Y1313" s="147" t="str">
        <f>IF(COUNTBLANK(D1313)=1,"",IF('order-admin-units'!$I$1&lt;&gt;"y", "", IF(COUNTBLANK(K1313:L1313)&gt;0, 'order-admin-units'!$B$2+1, VLOOKUP(K1313&amp;"@"&amp;L1313, orderadmin, 2))))</f>
        <v/>
      </c>
      <c r="Z1313" s="147" t="str">
        <f t="shared" si="144"/>
        <v/>
      </c>
      <c r="AA1313" s="147" t="str">
        <f t="shared" si="145"/>
        <v/>
      </c>
      <c r="AB1313" s="147" t="str">
        <f t="shared" si="146"/>
        <v/>
      </c>
      <c r="AC1313" s="147" t="str">
        <f t="shared" si="142"/>
        <v/>
      </c>
      <c r="AD1313" s="11" t="str">
        <f t="shared" si="147"/>
        <v/>
      </c>
      <c r="AE1313" s="11" t="str">
        <f t="array" ref="AE1313">IF(COUNTBLANK(D1313)=1,"",IF(OR($H$2="y",$H$2="m"),IF(AA1313=AA1312,IF(OR(AB1313=$AB$4:$AB1312)=FALSE,AE1312&amp;C1313,AE1312),"("&amp;C1313)&amp;IF(AA1313=AA1314,IF(OR(AB1314=$AB$4:$AB1313)=FALSE,", ",""),") "),""))</f>
        <v/>
      </c>
      <c r="AF1313" s="11" t="str">
        <f t="array" ref="AF1313">IF((COUNTBLANK(D1313)=0)*OR($H$2="y",$H$2="m"),IFERROR(LEFT(C1313, FIND(" ",C1313)-1), C1313),"")</f>
        <v/>
      </c>
      <c r="AG1313" s="11" t="str">
        <f t="array" ref="AG1313">IF(COUNTBLANK(D1313)=1,"",IF(OR($H$2="y",$H$2="m"),IF(AA1313=AA1312,IF(OR(AC1313=$AC$4:$AC1312)=FALSE,AG1312&amp;AF1313,AG1312),"("&amp;AF1313)&amp;IF(AA1313=AA1314,IF(OR(AC1314=$AC$4:$AC1313)=FALSE,", ",""),") "),""))</f>
        <v/>
      </c>
      <c r="AH1313" s="10" t="str">
        <f>IF((COUNTBLANK(D1313)=1),"",IF(D1313=D1312,AH1312,"")&amp;IF(B1312&lt;&gt;B1313,((IF(COUNTBLANK(E1313)=1,$D$3&amp;"Non-type material: "&amp;$D$3,$D$3&amp;INDEX('type-categories'!$A$2:$B$100,MATCH(E1313,'type-categories'!$A$2:$A$100,0),2)&amp;$D$3))),"")&amp;(IF(K1313&lt;&gt;K1312,$C$2&amp;UPPER(K1313)&amp;$C$2&amp;$K$3&amp;" ",(IF(B1313&lt;&gt;B1312,$C$2&amp;UPPER(K1313)&amp;$C$2&amp;$K$3&amp;" ",""))))&amp;IF((AA1313&lt;&gt;AA1314)*($H$2="y"),AD1313&amp;AE1313,IF((AA1313&lt;&gt;AA1314)*($H$2="m"),AD1313&amp;AG1313,IF(($H$2&lt;&gt;"m")*($H$2&lt;&gt;"Y"),(IF(F1313=0,"",F1313&amp;" "&amp;$F$4&amp;" "))&amp;(IF(G1313=0,"",G1313&amp;" "&amp;$G$4&amp;" "))&amp;(IF(H1313=0,"",H1313&amp;" "&amp;H$4&amp;" "))&amp;(IF(I1313=0,"",I1313&amp;" "&amp;$I$4&amp;" "))&amp;(IF(J1313=0,"",J1313&amp;" "&amp;$J$4&amp;" ")),"")))&amp;"; "&amp;IF((B1313=B1312)*(AA1313=AA1312), "same collecting data; ", IF((B1313=B1312)*(Z1312=Z1313),"same locality; ",(IF(COUNTBLANK(L1313)=1,"",$D$2&amp;L1313&amp;$L$3&amp;" "&amp;$D$2))&amp;(IF(COUNTBLANK(M1313)=1,"",$E$2&amp;M1313&amp;$E$2&amp;", "))&amp;(IF(COUNTBLANK(N1313)=1,"",N1313&amp;"; "))&amp;(IF(COUNTBLANK(O1313)=1,"",O1313&amp;"; ")))&amp;(IF(COUNTBLANK(P1313)=1,"",P1313&amp;"; "))&amp;(IF(COUNTBLANK(Q1313)=1,"",Q1313&amp;"; "))&amp;(IF(COUNTBLANK(R1313)=1,"",R1313&amp;"m, "))&amp;IF((COUNTBLANK(S1313)=0)*(S1313&lt;&gt;S1312), S1313&amp;"; ","")&amp;(IF(COUNTBLANK(U1313)=1,"",U1313&amp;"; "))&amp;(IF(COUNTBLANK(T1313)=1,"",IF(COUNTBLANK(F$2)=1,T1313&amp;"; ",T1313&amp;" "&amp;F$2&amp;"; "))))&amp;(IF(COUNTBLANK(V1313)=1,"",V1313&amp;"; "))&amp;IF((COUNTBLANK(C1313)=1),"",C1313)&amp;IF((B1313=B1314)*(K1313=K1314)*(L1313=L1314)*(M1313=M1314),IF(($H$2&lt;&gt;"m")*($H$2&lt;&gt;"Y"), " • ", IF((ISNUMBER(FIND(")",AE1313))), " • ", "")),IF((B1313=B1314)*(K1313=K1314)," • ",". ")))</f>
        <v/>
      </c>
      <c r="AI1313" s="1"/>
    </row>
    <row r="1314" spans="1:35" x14ac:dyDescent="0.25">
      <c r="A1314" s="3" t="str">
        <f t="shared" si="143"/>
        <v/>
      </c>
      <c r="B1314" s="53" t="str">
        <f t="shared" si="141"/>
        <v/>
      </c>
      <c r="C1314" s="57"/>
      <c r="D1314" s="57"/>
      <c r="E1314" s="57"/>
      <c r="F1314" s="57"/>
      <c r="G1314" s="57"/>
      <c r="H1314" s="57"/>
      <c r="I1314" s="57"/>
      <c r="J1314" s="57"/>
      <c r="K1314" s="57"/>
      <c r="L1314" s="57"/>
      <c r="M1314" s="57"/>
      <c r="N1314" s="57"/>
      <c r="O1314" s="58"/>
      <c r="P1314" s="58"/>
      <c r="Q1314" s="58"/>
      <c r="R1314" s="58"/>
      <c r="S1314" s="54"/>
      <c r="T1314" s="57"/>
      <c r="U1314" s="57"/>
      <c r="V1314" s="57"/>
      <c r="W1314" s="57"/>
      <c r="X1314" s="147" t="str">
        <f>IF(COUNTBLANK(D1314)=1,"",IF('order-admin-units'!$I$1&lt;&gt;"y", "", IF(COUNTBLANK(K1314)=1, 'order-admin-units'!$B$1+1, VLOOKUP(K1314, ordercountry, 2))))</f>
        <v/>
      </c>
      <c r="Y1314" s="147" t="str">
        <f>IF(COUNTBLANK(D1314)=1,"",IF('order-admin-units'!$I$1&lt;&gt;"y", "", IF(COUNTBLANK(K1314:L1314)&gt;0, 'order-admin-units'!$B$2+1, VLOOKUP(K1314&amp;"@"&amp;L1314, orderadmin, 2))))</f>
        <v/>
      </c>
      <c r="Z1314" s="147" t="str">
        <f t="shared" si="144"/>
        <v/>
      </c>
      <c r="AA1314" s="147" t="str">
        <f t="shared" si="145"/>
        <v/>
      </c>
      <c r="AB1314" s="147" t="str">
        <f t="shared" si="146"/>
        <v/>
      </c>
      <c r="AC1314" s="147" t="str">
        <f t="shared" si="142"/>
        <v/>
      </c>
      <c r="AD1314" s="11" t="str">
        <f t="shared" si="147"/>
        <v/>
      </c>
      <c r="AE1314" s="11" t="str">
        <f t="array" ref="AE1314">IF(COUNTBLANK(D1314)=1,"",IF(OR($H$2="y",$H$2="m"),IF(AA1314=AA1313,IF(OR(AB1314=$AB$4:$AB1313)=FALSE,AE1313&amp;C1314,AE1313),"("&amp;C1314)&amp;IF(AA1314=AA1315,IF(OR(AB1315=$AB$4:$AB1314)=FALSE,", ",""),") "),""))</f>
        <v/>
      </c>
      <c r="AF1314" s="11" t="str">
        <f t="array" ref="AF1314">IF((COUNTBLANK(D1314)=0)*OR($H$2="y",$H$2="m"),IFERROR(LEFT(C1314, FIND(" ",C1314)-1), C1314),"")</f>
        <v/>
      </c>
      <c r="AG1314" s="11" t="str">
        <f t="array" ref="AG1314">IF(COUNTBLANK(D1314)=1,"",IF(OR($H$2="y",$H$2="m"),IF(AA1314=AA1313,IF(OR(AC1314=$AC$4:$AC1313)=FALSE,AG1313&amp;AF1314,AG1313),"("&amp;AF1314)&amp;IF(AA1314=AA1315,IF(OR(AC1315=$AC$4:$AC1314)=FALSE,", ",""),") "),""))</f>
        <v/>
      </c>
      <c r="AH1314" s="10" t="str">
        <f>IF((COUNTBLANK(D1314)=1),"",IF(D1314=D1313,AH1313,"")&amp;IF(B1313&lt;&gt;B1314,((IF(COUNTBLANK(E1314)=1,$D$3&amp;"Non-type material: "&amp;$D$3,$D$3&amp;INDEX('type-categories'!$A$2:$B$100,MATCH(E1314,'type-categories'!$A$2:$A$100,0),2)&amp;$D$3))),"")&amp;(IF(K1314&lt;&gt;K1313,$C$2&amp;UPPER(K1314)&amp;$C$2&amp;$K$3&amp;" ",(IF(B1314&lt;&gt;B1313,$C$2&amp;UPPER(K1314)&amp;$C$2&amp;$K$3&amp;" ",""))))&amp;IF((AA1314&lt;&gt;AA1315)*($H$2="y"),AD1314&amp;AE1314,IF((AA1314&lt;&gt;AA1315)*($H$2="m"),AD1314&amp;AG1314,IF(($H$2&lt;&gt;"m")*($H$2&lt;&gt;"Y"),(IF(F1314=0,"",F1314&amp;" "&amp;$F$4&amp;" "))&amp;(IF(G1314=0,"",G1314&amp;" "&amp;$G$4&amp;" "))&amp;(IF(H1314=0,"",H1314&amp;" "&amp;H$4&amp;" "))&amp;(IF(I1314=0,"",I1314&amp;" "&amp;$I$4&amp;" "))&amp;(IF(J1314=0,"",J1314&amp;" "&amp;$J$4&amp;" ")),"")))&amp;"; "&amp;IF((B1314=B1313)*(AA1314=AA1313), "same collecting data; ", IF((B1314=B1313)*(Z1313=Z1314),"same locality; ",(IF(COUNTBLANK(L1314)=1,"",$D$2&amp;L1314&amp;$L$3&amp;" "&amp;$D$2))&amp;(IF(COUNTBLANK(M1314)=1,"",$E$2&amp;M1314&amp;$E$2&amp;", "))&amp;(IF(COUNTBLANK(N1314)=1,"",N1314&amp;"; "))&amp;(IF(COUNTBLANK(O1314)=1,"",O1314&amp;"; ")))&amp;(IF(COUNTBLANK(P1314)=1,"",P1314&amp;"; "))&amp;(IF(COUNTBLANK(Q1314)=1,"",Q1314&amp;"; "))&amp;(IF(COUNTBLANK(R1314)=1,"",R1314&amp;"m, "))&amp;IF((COUNTBLANK(S1314)=0)*(S1314&lt;&gt;S1313), S1314&amp;"; ","")&amp;(IF(COUNTBLANK(U1314)=1,"",U1314&amp;"; "))&amp;(IF(COUNTBLANK(T1314)=1,"",IF(COUNTBLANK(F$2)=1,T1314&amp;"; ",T1314&amp;" "&amp;F$2&amp;"; "))))&amp;(IF(COUNTBLANK(V1314)=1,"",V1314&amp;"; "))&amp;IF((COUNTBLANK(C1314)=1),"",C1314)&amp;IF((B1314=B1315)*(K1314=K1315)*(L1314=L1315)*(M1314=M1315),IF(($H$2&lt;&gt;"m")*($H$2&lt;&gt;"Y"), " • ", IF((ISNUMBER(FIND(")",AE1314))), " • ", "")),IF((B1314=B1315)*(K1314=K1315)," • ",". ")))</f>
        <v/>
      </c>
      <c r="AI1314" s="1"/>
    </row>
    <row r="1315" spans="1:35" x14ac:dyDescent="0.25">
      <c r="A1315" s="3" t="str">
        <f t="shared" si="143"/>
        <v/>
      </c>
      <c r="B1315" s="53" t="str">
        <f t="shared" si="141"/>
        <v/>
      </c>
      <c r="C1315" s="57"/>
      <c r="D1315" s="55"/>
      <c r="E1315" s="55"/>
      <c r="F1315" s="54"/>
      <c r="G1315" s="54"/>
      <c r="H1315" s="54"/>
      <c r="I1315" s="54"/>
      <c r="J1315" s="54"/>
      <c r="K1315" s="54"/>
      <c r="L1315" s="54"/>
      <c r="M1315" s="54"/>
      <c r="N1315" s="54"/>
      <c r="O1315" s="54"/>
      <c r="P1315" s="54"/>
      <c r="Q1315" s="54"/>
      <c r="R1315" s="54"/>
      <c r="S1315" s="54"/>
      <c r="T1315" s="54"/>
      <c r="U1315" s="54"/>
      <c r="V1315" s="54"/>
      <c r="W1315" s="54"/>
      <c r="X1315" s="147" t="str">
        <f>IF(COUNTBLANK(D1315)=1,"",IF('order-admin-units'!$I$1&lt;&gt;"y", "", IF(COUNTBLANK(K1315)=1, 'order-admin-units'!$B$1+1, VLOOKUP(K1315, ordercountry, 2))))</f>
        <v/>
      </c>
      <c r="Y1315" s="147" t="str">
        <f>IF(COUNTBLANK(D1315)=1,"",IF('order-admin-units'!$I$1&lt;&gt;"y", "", IF(COUNTBLANK(K1315:L1315)&gt;0, 'order-admin-units'!$B$2+1, VLOOKUP(K1315&amp;"@"&amp;L1315, orderadmin, 2))))</f>
        <v/>
      </c>
      <c r="Z1315" s="147" t="str">
        <f t="shared" si="144"/>
        <v/>
      </c>
      <c r="AA1315" s="147" t="str">
        <f t="shared" si="145"/>
        <v/>
      </c>
      <c r="AB1315" s="147" t="str">
        <f t="shared" si="146"/>
        <v/>
      </c>
      <c r="AC1315" s="147" t="str">
        <f t="shared" si="142"/>
        <v/>
      </c>
      <c r="AD1315" s="11" t="str">
        <f t="shared" si="147"/>
        <v/>
      </c>
      <c r="AE1315" s="11" t="str">
        <f t="array" ref="AE1315">IF(COUNTBLANK(D1315)=1,"",IF(OR($H$2="y",$H$2="m"),IF(AA1315=AA1314,IF(OR(AB1315=$AB$4:$AB1314)=FALSE,AE1314&amp;C1315,AE1314),"("&amp;C1315)&amp;IF(AA1315=AA1316,IF(OR(AB1316=$AB$4:$AB1315)=FALSE,", ",""),") "),""))</f>
        <v/>
      </c>
      <c r="AF1315" s="11" t="str">
        <f t="array" ref="AF1315">IF((COUNTBLANK(D1315)=0)*OR($H$2="y",$H$2="m"),IFERROR(LEFT(C1315, FIND(" ",C1315)-1), C1315),"")</f>
        <v/>
      </c>
      <c r="AG1315" s="11" t="str">
        <f t="array" ref="AG1315">IF(COUNTBLANK(D1315)=1,"",IF(OR($H$2="y",$H$2="m"),IF(AA1315=AA1314,IF(OR(AC1315=$AC$4:$AC1314)=FALSE,AG1314&amp;AF1315,AG1314),"("&amp;AF1315)&amp;IF(AA1315=AA1316,IF(OR(AC1316=$AC$4:$AC1315)=FALSE,", ",""),") "),""))</f>
        <v/>
      </c>
      <c r="AH1315" s="10" t="str">
        <f>IF((COUNTBLANK(D1315)=1),"",IF(D1315=D1314,AH1314,"")&amp;IF(B1314&lt;&gt;B1315,((IF(COUNTBLANK(E1315)=1,$D$3&amp;"Non-type material: "&amp;$D$3,$D$3&amp;INDEX('type-categories'!$A$2:$B$100,MATCH(E1315,'type-categories'!$A$2:$A$100,0),2)&amp;$D$3))),"")&amp;(IF(K1315&lt;&gt;K1314,$C$2&amp;UPPER(K1315)&amp;$C$2&amp;$K$3&amp;" ",(IF(B1315&lt;&gt;B1314,$C$2&amp;UPPER(K1315)&amp;$C$2&amp;$K$3&amp;" ",""))))&amp;IF((AA1315&lt;&gt;AA1316)*($H$2="y"),AD1315&amp;AE1315,IF((AA1315&lt;&gt;AA1316)*($H$2="m"),AD1315&amp;AG1315,IF(($H$2&lt;&gt;"m")*($H$2&lt;&gt;"Y"),(IF(F1315=0,"",F1315&amp;" "&amp;$F$4&amp;" "))&amp;(IF(G1315=0,"",G1315&amp;" "&amp;$G$4&amp;" "))&amp;(IF(H1315=0,"",H1315&amp;" "&amp;H$4&amp;" "))&amp;(IF(I1315=0,"",I1315&amp;" "&amp;$I$4&amp;" "))&amp;(IF(J1315=0,"",J1315&amp;" "&amp;$J$4&amp;" ")),"")))&amp;"; "&amp;IF((B1315=B1314)*(AA1315=AA1314), "same collecting data; ", IF((B1315=B1314)*(Z1314=Z1315),"same locality; ",(IF(COUNTBLANK(L1315)=1,"",$D$2&amp;L1315&amp;$L$3&amp;" "&amp;$D$2))&amp;(IF(COUNTBLANK(M1315)=1,"",$E$2&amp;M1315&amp;$E$2&amp;", "))&amp;(IF(COUNTBLANK(N1315)=1,"",N1315&amp;"; "))&amp;(IF(COUNTBLANK(O1315)=1,"",O1315&amp;"; ")))&amp;(IF(COUNTBLANK(P1315)=1,"",P1315&amp;"; "))&amp;(IF(COUNTBLANK(Q1315)=1,"",Q1315&amp;"; "))&amp;(IF(COUNTBLANK(R1315)=1,"",R1315&amp;"m, "))&amp;IF((COUNTBLANK(S1315)=0)*(S1315&lt;&gt;S1314), S1315&amp;"; ","")&amp;(IF(COUNTBLANK(U1315)=1,"",U1315&amp;"; "))&amp;(IF(COUNTBLANK(T1315)=1,"",IF(COUNTBLANK(F$2)=1,T1315&amp;"; ",T1315&amp;" "&amp;F$2&amp;"; "))))&amp;(IF(COUNTBLANK(V1315)=1,"",V1315&amp;"; "))&amp;IF((COUNTBLANK(C1315)=1),"",C1315)&amp;IF((B1315=B1316)*(K1315=K1316)*(L1315=L1316)*(M1315=M1316),IF(($H$2&lt;&gt;"m")*($H$2&lt;&gt;"Y"), " • ", IF((ISNUMBER(FIND(")",AE1315))), " • ", "")),IF((B1315=B1316)*(K1315=K1316)," • ",". ")))</f>
        <v/>
      </c>
      <c r="AI1315" s="1"/>
    </row>
    <row r="1316" spans="1:35" x14ac:dyDescent="0.25">
      <c r="A1316" s="3" t="str">
        <f t="shared" si="143"/>
        <v/>
      </c>
      <c r="B1316" s="53" t="str">
        <f t="shared" si="141"/>
        <v/>
      </c>
      <c r="C1316" s="56"/>
      <c r="D1316" s="57"/>
      <c r="E1316" s="57"/>
      <c r="F1316" s="57"/>
      <c r="G1316" s="57"/>
      <c r="H1316" s="57"/>
      <c r="I1316" s="57"/>
      <c r="J1316" s="57"/>
      <c r="K1316" s="57"/>
      <c r="L1316" s="57"/>
      <c r="M1316" s="57"/>
      <c r="N1316" s="57"/>
      <c r="O1316" s="57"/>
      <c r="P1316" s="57"/>
      <c r="Q1316" s="57"/>
      <c r="R1316" s="57"/>
      <c r="S1316" s="54"/>
      <c r="T1316" s="57"/>
      <c r="U1316" s="57"/>
      <c r="V1316" s="57"/>
      <c r="W1316" s="57"/>
      <c r="X1316" s="147" t="str">
        <f>IF(COUNTBLANK(D1316)=1,"",IF('order-admin-units'!$I$1&lt;&gt;"y", "", IF(COUNTBLANK(K1316)=1, 'order-admin-units'!$B$1+1, VLOOKUP(K1316, ordercountry, 2))))</f>
        <v/>
      </c>
      <c r="Y1316" s="147" t="str">
        <f>IF(COUNTBLANK(D1316)=1,"",IF('order-admin-units'!$I$1&lt;&gt;"y", "", IF(COUNTBLANK(K1316:L1316)&gt;0, 'order-admin-units'!$B$2+1, VLOOKUP(K1316&amp;"@"&amp;L1316, orderadmin, 2))))</f>
        <v/>
      </c>
      <c r="Z1316" s="147" t="str">
        <f t="shared" si="144"/>
        <v/>
      </c>
      <c r="AA1316" s="147" t="str">
        <f t="shared" si="145"/>
        <v/>
      </c>
      <c r="AB1316" s="147" t="str">
        <f t="shared" si="146"/>
        <v/>
      </c>
      <c r="AC1316" s="147" t="str">
        <f t="shared" si="142"/>
        <v/>
      </c>
      <c r="AD1316" s="11" t="str">
        <f t="shared" si="147"/>
        <v/>
      </c>
      <c r="AE1316" s="11" t="str">
        <f t="array" ref="AE1316">IF(COUNTBLANK(D1316)=1,"",IF(OR($H$2="y",$H$2="m"),IF(AA1316=AA1315,IF(OR(AB1316=$AB$4:$AB1315)=FALSE,AE1315&amp;C1316,AE1315),"("&amp;C1316)&amp;IF(AA1316=AA1317,IF(OR(AB1317=$AB$4:$AB1316)=FALSE,", ",""),") "),""))</f>
        <v/>
      </c>
      <c r="AF1316" s="11" t="str">
        <f t="array" ref="AF1316">IF((COUNTBLANK(D1316)=0)*OR($H$2="y",$H$2="m"),IFERROR(LEFT(C1316, FIND(" ",C1316)-1), C1316),"")</f>
        <v/>
      </c>
      <c r="AG1316" s="11" t="str">
        <f t="array" ref="AG1316">IF(COUNTBLANK(D1316)=1,"",IF(OR($H$2="y",$H$2="m"),IF(AA1316=AA1315,IF(OR(AC1316=$AC$4:$AC1315)=FALSE,AG1315&amp;AF1316,AG1315),"("&amp;AF1316)&amp;IF(AA1316=AA1317,IF(OR(AC1317=$AC$4:$AC1316)=FALSE,", ",""),") "),""))</f>
        <v/>
      </c>
      <c r="AH1316" s="10" t="str">
        <f>IF((COUNTBLANK(D1316)=1),"",IF(D1316=D1315,AH1315,"")&amp;IF(B1315&lt;&gt;B1316,((IF(COUNTBLANK(E1316)=1,$D$3&amp;"Non-type material: "&amp;$D$3,$D$3&amp;INDEX('type-categories'!$A$2:$B$100,MATCH(E1316,'type-categories'!$A$2:$A$100,0),2)&amp;$D$3))),"")&amp;(IF(K1316&lt;&gt;K1315,$C$2&amp;UPPER(K1316)&amp;$C$2&amp;$K$3&amp;" ",(IF(B1316&lt;&gt;B1315,$C$2&amp;UPPER(K1316)&amp;$C$2&amp;$K$3&amp;" ",""))))&amp;IF((AA1316&lt;&gt;AA1317)*($H$2="y"),AD1316&amp;AE1316,IF((AA1316&lt;&gt;AA1317)*($H$2="m"),AD1316&amp;AG1316,IF(($H$2&lt;&gt;"m")*($H$2&lt;&gt;"Y"),(IF(F1316=0,"",F1316&amp;" "&amp;$F$4&amp;" "))&amp;(IF(G1316=0,"",G1316&amp;" "&amp;$G$4&amp;" "))&amp;(IF(H1316=0,"",H1316&amp;" "&amp;H$4&amp;" "))&amp;(IF(I1316=0,"",I1316&amp;" "&amp;$I$4&amp;" "))&amp;(IF(J1316=0,"",J1316&amp;" "&amp;$J$4&amp;" ")),"")))&amp;"; "&amp;IF((B1316=B1315)*(AA1316=AA1315), "same collecting data; ", IF((B1316=B1315)*(Z1315=Z1316),"same locality; ",(IF(COUNTBLANK(L1316)=1,"",$D$2&amp;L1316&amp;$L$3&amp;" "&amp;$D$2))&amp;(IF(COUNTBLANK(M1316)=1,"",$E$2&amp;M1316&amp;$E$2&amp;", "))&amp;(IF(COUNTBLANK(N1316)=1,"",N1316&amp;"; "))&amp;(IF(COUNTBLANK(O1316)=1,"",O1316&amp;"; ")))&amp;(IF(COUNTBLANK(P1316)=1,"",P1316&amp;"; "))&amp;(IF(COUNTBLANK(Q1316)=1,"",Q1316&amp;"; "))&amp;(IF(COUNTBLANK(R1316)=1,"",R1316&amp;"m, "))&amp;IF((COUNTBLANK(S1316)=0)*(S1316&lt;&gt;S1315), S1316&amp;"; ","")&amp;(IF(COUNTBLANK(U1316)=1,"",U1316&amp;"; "))&amp;(IF(COUNTBLANK(T1316)=1,"",IF(COUNTBLANK(F$2)=1,T1316&amp;"; ",T1316&amp;" "&amp;F$2&amp;"; "))))&amp;(IF(COUNTBLANK(V1316)=1,"",V1316&amp;"; "))&amp;IF((COUNTBLANK(C1316)=1),"",C1316)&amp;IF((B1316=B1317)*(K1316=K1317)*(L1316=L1317)*(M1316=M1317),IF(($H$2&lt;&gt;"m")*($H$2&lt;&gt;"Y"), " • ", IF((ISNUMBER(FIND(")",AE1316))), " • ", "")),IF((B1316=B1317)*(K1316=K1317)," • ",". ")))</f>
        <v/>
      </c>
      <c r="AI1316" s="1"/>
    </row>
    <row r="1317" spans="1:35" x14ac:dyDescent="0.25">
      <c r="A1317" s="3" t="str">
        <f t="shared" si="143"/>
        <v/>
      </c>
      <c r="B1317" s="53" t="str">
        <f t="shared" si="141"/>
        <v/>
      </c>
      <c r="C1317" s="57"/>
      <c r="D1317" s="57"/>
      <c r="E1317" s="57"/>
      <c r="F1317" s="57"/>
      <c r="G1317" s="57"/>
      <c r="H1317" s="57"/>
      <c r="I1317" s="57"/>
      <c r="J1317" s="57"/>
      <c r="K1317" s="57"/>
      <c r="L1317" s="57"/>
      <c r="M1317" s="54"/>
      <c r="N1317" s="57"/>
      <c r="O1317" s="58"/>
      <c r="P1317" s="58"/>
      <c r="Q1317" s="58"/>
      <c r="R1317" s="58"/>
      <c r="S1317" s="54"/>
      <c r="T1317" s="57"/>
      <c r="U1317" s="57"/>
      <c r="V1317" s="57"/>
      <c r="W1317" s="57"/>
      <c r="X1317" s="147" t="str">
        <f>IF(COUNTBLANK(D1317)=1,"",IF('order-admin-units'!$I$1&lt;&gt;"y", "", IF(COUNTBLANK(K1317)=1, 'order-admin-units'!$B$1+1, VLOOKUP(K1317, ordercountry, 2))))</f>
        <v/>
      </c>
      <c r="Y1317" s="147" t="str">
        <f>IF(COUNTBLANK(D1317)=1,"",IF('order-admin-units'!$I$1&lt;&gt;"y", "", IF(COUNTBLANK(K1317:L1317)&gt;0, 'order-admin-units'!$B$2+1, VLOOKUP(K1317&amp;"@"&amp;L1317, orderadmin, 2))))</f>
        <v/>
      </c>
      <c r="Z1317" s="147" t="str">
        <f t="shared" si="144"/>
        <v/>
      </c>
      <c r="AA1317" s="147" t="str">
        <f t="shared" si="145"/>
        <v/>
      </c>
      <c r="AB1317" s="147" t="str">
        <f t="shared" si="146"/>
        <v/>
      </c>
      <c r="AC1317" s="147" t="str">
        <f t="shared" si="142"/>
        <v/>
      </c>
      <c r="AD1317" s="11" t="str">
        <f t="shared" si="147"/>
        <v/>
      </c>
      <c r="AE1317" s="11" t="str">
        <f t="array" ref="AE1317">IF(COUNTBLANK(D1317)=1,"",IF(OR($H$2="y",$H$2="m"),IF(AA1317=AA1316,IF(OR(AB1317=$AB$4:$AB1316)=FALSE,AE1316&amp;C1317,AE1316),"("&amp;C1317)&amp;IF(AA1317=AA1318,IF(OR(AB1318=$AB$4:$AB1317)=FALSE,", ",""),") "),""))</f>
        <v/>
      </c>
      <c r="AF1317" s="11" t="str">
        <f t="array" ref="AF1317">IF((COUNTBLANK(D1317)=0)*OR($H$2="y",$H$2="m"),IFERROR(LEFT(C1317, FIND(" ",C1317)-1), C1317),"")</f>
        <v/>
      </c>
      <c r="AG1317" s="11" t="str">
        <f t="array" ref="AG1317">IF(COUNTBLANK(D1317)=1,"",IF(OR($H$2="y",$H$2="m"),IF(AA1317=AA1316,IF(OR(AC1317=$AC$4:$AC1316)=FALSE,AG1316&amp;AF1317,AG1316),"("&amp;AF1317)&amp;IF(AA1317=AA1318,IF(OR(AC1318=$AC$4:$AC1317)=FALSE,", ",""),") "),""))</f>
        <v/>
      </c>
      <c r="AH1317" s="10" t="str">
        <f>IF((COUNTBLANK(D1317)=1),"",IF(D1317=D1316,AH1316,"")&amp;IF(B1316&lt;&gt;B1317,((IF(COUNTBLANK(E1317)=1,$D$3&amp;"Non-type material: "&amp;$D$3,$D$3&amp;INDEX('type-categories'!$A$2:$B$100,MATCH(E1317,'type-categories'!$A$2:$A$100,0),2)&amp;$D$3))),"")&amp;(IF(K1317&lt;&gt;K1316,$C$2&amp;UPPER(K1317)&amp;$C$2&amp;$K$3&amp;" ",(IF(B1317&lt;&gt;B1316,$C$2&amp;UPPER(K1317)&amp;$C$2&amp;$K$3&amp;" ",""))))&amp;IF((AA1317&lt;&gt;AA1318)*($H$2="y"),AD1317&amp;AE1317,IF((AA1317&lt;&gt;AA1318)*($H$2="m"),AD1317&amp;AG1317,IF(($H$2&lt;&gt;"m")*($H$2&lt;&gt;"Y"),(IF(F1317=0,"",F1317&amp;" "&amp;$F$4&amp;" "))&amp;(IF(G1317=0,"",G1317&amp;" "&amp;$G$4&amp;" "))&amp;(IF(H1317=0,"",H1317&amp;" "&amp;H$4&amp;" "))&amp;(IF(I1317=0,"",I1317&amp;" "&amp;$I$4&amp;" "))&amp;(IF(J1317=0,"",J1317&amp;" "&amp;$J$4&amp;" ")),"")))&amp;"; "&amp;IF((B1317=B1316)*(AA1317=AA1316), "same collecting data; ", IF((B1317=B1316)*(Z1316=Z1317),"same locality; ",(IF(COUNTBLANK(L1317)=1,"",$D$2&amp;L1317&amp;$L$3&amp;" "&amp;$D$2))&amp;(IF(COUNTBLANK(M1317)=1,"",$E$2&amp;M1317&amp;$E$2&amp;", "))&amp;(IF(COUNTBLANK(N1317)=1,"",N1317&amp;"; "))&amp;(IF(COUNTBLANK(O1317)=1,"",O1317&amp;"; ")))&amp;(IF(COUNTBLANK(P1317)=1,"",P1317&amp;"; "))&amp;(IF(COUNTBLANK(Q1317)=1,"",Q1317&amp;"; "))&amp;(IF(COUNTBLANK(R1317)=1,"",R1317&amp;"m, "))&amp;IF((COUNTBLANK(S1317)=0)*(S1317&lt;&gt;S1316), S1317&amp;"; ","")&amp;(IF(COUNTBLANK(U1317)=1,"",U1317&amp;"; "))&amp;(IF(COUNTBLANK(T1317)=1,"",IF(COUNTBLANK(F$2)=1,T1317&amp;"; ",T1317&amp;" "&amp;F$2&amp;"; "))))&amp;(IF(COUNTBLANK(V1317)=1,"",V1317&amp;"; "))&amp;IF((COUNTBLANK(C1317)=1),"",C1317)&amp;IF((B1317=B1318)*(K1317=K1318)*(L1317=L1318)*(M1317=M1318),IF(($H$2&lt;&gt;"m")*($H$2&lt;&gt;"Y"), " • ", IF((ISNUMBER(FIND(")",AE1317))), " • ", "")),IF((B1317=B1318)*(K1317=K1318)," • ",". ")))</f>
        <v/>
      </c>
      <c r="AI1317" s="1"/>
    </row>
    <row r="1318" spans="1:35" x14ac:dyDescent="0.25">
      <c r="A1318" s="3" t="str">
        <f t="shared" si="143"/>
        <v/>
      </c>
      <c r="B1318" s="53" t="str">
        <f t="shared" si="141"/>
        <v/>
      </c>
      <c r="C1318" s="57"/>
      <c r="D1318" s="57"/>
      <c r="E1318" s="57"/>
      <c r="F1318" s="57"/>
      <c r="G1318" s="57"/>
      <c r="H1318" s="57"/>
      <c r="I1318" s="57"/>
      <c r="J1318" s="57"/>
      <c r="K1318" s="57"/>
      <c r="L1318" s="57"/>
      <c r="M1318" s="54"/>
      <c r="N1318" s="57"/>
      <c r="O1318" s="58"/>
      <c r="P1318" s="58"/>
      <c r="Q1318" s="58"/>
      <c r="R1318" s="58"/>
      <c r="S1318" s="54"/>
      <c r="T1318" s="57"/>
      <c r="U1318" s="57"/>
      <c r="V1318" s="57"/>
      <c r="W1318" s="57"/>
      <c r="X1318" s="147" t="str">
        <f>IF(COUNTBLANK(D1318)=1,"",IF('order-admin-units'!$I$1&lt;&gt;"y", "", IF(COUNTBLANK(K1318)=1, 'order-admin-units'!$B$1+1, VLOOKUP(K1318, ordercountry, 2))))</f>
        <v/>
      </c>
      <c r="Y1318" s="147" t="str">
        <f>IF(COUNTBLANK(D1318)=1,"",IF('order-admin-units'!$I$1&lt;&gt;"y", "", IF(COUNTBLANK(K1318:L1318)&gt;0, 'order-admin-units'!$B$2+1, VLOOKUP(K1318&amp;"@"&amp;L1318, orderadmin, 2))))</f>
        <v/>
      </c>
      <c r="Z1318" s="147" t="str">
        <f t="shared" si="144"/>
        <v/>
      </c>
      <c r="AA1318" s="147" t="str">
        <f t="shared" si="145"/>
        <v/>
      </c>
      <c r="AB1318" s="147" t="str">
        <f t="shared" si="146"/>
        <v/>
      </c>
      <c r="AC1318" s="147" t="str">
        <f t="shared" si="142"/>
        <v/>
      </c>
      <c r="AD1318" s="11" t="str">
        <f t="shared" si="147"/>
        <v/>
      </c>
      <c r="AE1318" s="11" t="str">
        <f t="array" ref="AE1318">IF(COUNTBLANK(D1318)=1,"",IF(OR($H$2="y",$H$2="m"),IF(AA1318=AA1317,IF(OR(AB1318=$AB$4:$AB1317)=FALSE,AE1317&amp;C1318,AE1317),"("&amp;C1318)&amp;IF(AA1318=AA1319,IF(OR(AB1319=$AB$4:$AB1318)=FALSE,", ",""),") "),""))</f>
        <v/>
      </c>
      <c r="AF1318" s="11" t="str">
        <f t="array" ref="AF1318">IF((COUNTBLANK(D1318)=0)*OR($H$2="y",$H$2="m"),IFERROR(LEFT(C1318, FIND(" ",C1318)-1), C1318),"")</f>
        <v/>
      </c>
      <c r="AG1318" s="11" t="str">
        <f t="array" ref="AG1318">IF(COUNTBLANK(D1318)=1,"",IF(OR($H$2="y",$H$2="m"),IF(AA1318=AA1317,IF(OR(AC1318=$AC$4:$AC1317)=FALSE,AG1317&amp;AF1318,AG1317),"("&amp;AF1318)&amp;IF(AA1318=AA1319,IF(OR(AC1319=$AC$4:$AC1318)=FALSE,", ",""),") "),""))</f>
        <v/>
      </c>
      <c r="AH1318" s="10" t="str">
        <f>IF((COUNTBLANK(D1318)=1),"",IF(D1318=D1317,AH1317,"")&amp;IF(B1317&lt;&gt;B1318,((IF(COUNTBLANK(E1318)=1,$D$3&amp;"Non-type material: "&amp;$D$3,$D$3&amp;INDEX('type-categories'!$A$2:$B$100,MATCH(E1318,'type-categories'!$A$2:$A$100,0),2)&amp;$D$3))),"")&amp;(IF(K1318&lt;&gt;K1317,$C$2&amp;UPPER(K1318)&amp;$C$2&amp;$K$3&amp;" ",(IF(B1318&lt;&gt;B1317,$C$2&amp;UPPER(K1318)&amp;$C$2&amp;$K$3&amp;" ",""))))&amp;IF((AA1318&lt;&gt;AA1319)*($H$2="y"),AD1318&amp;AE1318,IF((AA1318&lt;&gt;AA1319)*($H$2="m"),AD1318&amp;AG1318,IF(($H$2&lt;&gt;"m")*($H$2&lt;&gt;"Y"),(IF(F1318=0,"",F1318&amp;" "&amp;$F$4&amp;" "))&amp;(IF(G1318=0,"",G1318&amp;" "&amp;$G$4&amp;" "))&amp;(IF(H1318=0,"",H1318&amp;" "&amp;H$4&amp;" "))&amp;(IF(I1318=0,"",I1318&amp;" "&amp;$I$4&amp;" "))&amp;(IF(J1318=0,"",J1318&amp;" "&amp;$J$4&amp;" ")),"")))&amp;"; "&amp;IF((B1318=B1317)*(AA1318=AA1317), "same collecting data; ", IF((B1318=B1317)*(Z1317=Z1318),"same locality; ",(IF(COUNTBLANK(L1318)=1,"",$D$2&amp;L1318&amp;$L$3&amp;" "&amp;$D$2))&amp;(IF(COUNTBLANK(M1318)=1,"",$E$2&amp;M1318&amp;$E$2&amp;", "))&amp;(IF(COUNTBLANK(N1318)=1,"",N1318&amp;"; "))&amp;(IF(COUNTBLANK(O1318)=1,"",O1318&amp;"; ")))&amp;(IF(COUNTBLANK(P1318)=1,"",P1318&amp;"; "))&amp;(IF(COUNTBLANK(Q1318)=1,"",Q1318&amp;"; "))&amp;(IF(COUNTBLANK(R1318)=1,"",R1318&amp;"m, "))&amp;IF((COUNTBLANK(S1318)=0)*(S1318&lt;&gt;S1317), S1318&amp;"; ","")&amp;(IF(COUNTBLANK(U1318)=1,"",U1318&amp;"; "))&amp;(IF(COUNTBLANK(T1318)=1,"",IF(COUNTBLANK(F$2)=1,T1318&amp;"; ",T1318&amp;" "&amp;F$2&amp;"; "))))&amp;(IF(COUNTBLANK(V1318)=1,"",V1318&amp;"; "))&amp;IF((COUNTBLANK(C1318)=1),"",C1318)&amp;IF((B1318=B1319)*(K1318=K1319)*(L1318=L1319)*(M1318=M1319),IF(($H$2&lt;&gt;"m")*($H$2&lt;&gt;"Y"), " • ", IF((ISNUMBER(FIND(")",AE1318))), " • ", "")),IF((B1318=B1319)*(K1318=K1319)," • ",". ")))</f>
        <v/>
      </c>
      <c r="AI1318" s="1"/>
    </row>
    <row r="1319" spans="1:35" x14ac:dyDescent="0.25">
      <c r="A1319" s="3" t="str">
        <f t="shared" si="143"/>
        <v/>
      </c>
      <c r="B1319" s="53" t="str">
        <f t="shared" si="141"/>
        <v/>
      </c>
      <c r="C1319" s="57"/>
      <c r="D1319" s="57"/>
      <c r="E1319" s="57"/>
      <c r="F1319" s="57"/>
      <c r="G1319" s="57"/>
      <c r="H1319" s="57"/>
      <c r="I1319" s="57"/>
      <c r="J1319" s="57"/>
      <c r="K1319" s="57"/>
      <c r="L1319" s="57"/>
      <c r="M1319" s="54"/>
      <c r="N1319" s="57"/>
      <c r="O1319" s="58"/>
      <c r="P1319" s="58"/>
      <c r="Q1319" s="58"/>
      <c r="R1319" s="58"/>
      <c r="S1319" s="54"/>
      <c r="T1319" s="57"/>
      <c r="U1319" s="57"/>
      <c r="V1319" s="57"/>
      <c r="W1319" s="57"/>
      <c r="X1319" s="147" t="str">
        <f>IF(COUNTBLANK(D1319)=1,"",IF('order-admin-units'!$I$1&lt;&gt;"y", "", IF(COUNTBLANK(K1319)=1, 'order-admin-units'!$B$1+1, VLOOKUP(K1319, ordercountry, 2))))</f>
        <v/>
      </c>
      <c r="Y1319" s="147" t="str">
        <f>IF(COUNTBLANK(D1319)=1,"",IF('order-admin-units'!$I$1&lt;&gt;"y", "", IF(COUNTBLANK(K1319:L1319)&gt;0, 'order-admin-units'!$B$2+1, VLOOKUP(K1319&amp;"@"&amp;L1319, orderadmin, 2))))</f>
        <v/>
      </c>
      <c r="Z1319" s="147" t="str">
        <f t="shared" si="144"/>
        <v/>
      </c>
      <c r="AA1319" s="147" t="str">
        <f t="shared" si="145"/>
        <v/>
      </c>
      <c r="AB1319" s="147" t="str">
        <f t="shared" si="146"/>
        <v/>
      </c>
      <c r="AC1319" s="147" t="str">
        <f t="shared" si="142"/>
        <v/>
      </c>
      <c r="AD1319" s="11" t="str">
        <f t="shared" si="147"/>
        <v/>
      </c>
      <c r="AE1319" s="11" t="str">
        <f t="array" ref="AE1319">IF(COUNTBLANK(D1319)=1,"",IF(OR($H$2="y",$H$2="m"),IF(AA1319=AA1318,IF(OR(AB1319=$AB$4:$AB1318)=FALSE,AE1318&amp;C1319,AE1318),"("&amp;C1319)&amp;IF(AA1319=AA1320,IF(OR(AB1320=$AB$4:$AB1319)=FALSE,", ",""),") "),""))</f>
        <v/>
      </c>
      <c r="AF1319" s="11" t="str">
        <f t="array" ref="AF1319">IF((COUNTBLANK(D1319)=0)*OR($H$2="y",$H$2="m"),IFERROR(LEFT(C1319, FIND(" ",C1319)-1), C1319),"")</f>
        <v/>
      </c>
      <c r="AG1319" s="11" t="str">
        <f t="array" ref="AG1319">IF(COUNTBLANK(D1319)=1,"",IF(OR($H$2="y",$H$2="m"),IF(AA1319=AA1318,IF(OR(AC1319=$AC$4:$AC1318)=FALSE,AG1318&amp;AF1319,AG1318),"("&amp;AF1319)&amp;IF(AA1319=AA1320,IF(OR(AC1320=$AC$4:$AC1319)=FALSE,", ",""),") "),""))</f>
        <v/>
      </c>
      <c r="AH1319" s="10" t="str">
        <f>IF((COUNTBLANK(D1319)=1),"",IF(D1319=D1318,AH1318,"")&amp;IF(B1318&lt;&gt;B1319,((IF(COUNTBLANK(E1319)=1,$D$3&amp;"Non-type material: "&amp;$D$3,$D$3&amp;INDEX('type-categories'!$A$2:$B$100,MATCH(E1319,'type-categories'!$A$2:$A$100,0),2)&amp;$D$3))),"")&amp;(IF(K1319&lt;&gt;K1318,$C$2&amp;UPPER(K1319)&amp;$C$2&amp;$K$3&amp;" ",(IF(B1319&lt;&gt;B1318,$C$2&amp;UPPER(K1319)&amp;$C$2&amp;$K$3&amp;" ",""))))&amp;IF((AA1319&lt;&gt;AA1320)*($H$2="y"),AD1319&amp;AE1319,IF((AA1319&lt;&gt;AA1320)*($H$2="m"),AD1319&amp;AG1319,IF(($H$2&lt;&gt;"m")*($H$2&lt;&gt;"Y"),(IF(F1319=0,"",F1319&amp;" "&amp;$F$4&amp;" "))&amp;(IF(G1319=0,"",G1319&amp;" "&amp;$G$4&amp;" "))&amp;(IF(H1319=0,"",H1319&amp;" "&amp;H$4&amp;" "))&amp;(IF(I1319=0,"",I1319&amp;" "&amp;$I$4&amp;" "))&amp;(IF(J1319=0,"",J1319&amp;" "&amp;$J$4&amp;" ")),"")))&amp;"; "&amp;IF((B1319=B1318)*(AA1319=AA1318), "same collecting data; ", IF((B1319=B1318)*(Z1318=Z1319),"same locality; ",(IF(COUNTBLANK(L1319)=1,"",$D$2&amp;L1319&amp;$L$3&amp;" "&amp;$D$2))&amp;(IF(COUNTBLANK(M1319)=1,"",$E$2&amp;M1319&amp;$E$2&amp;", "))&amp;(IF(COUNTBLANK(N1319)=1,"",N1319&amp;"; "))&amp;(IF(COUNTBLANK(O1319)=1,"",O1319&amp;"; ")))&amp;(IF(COUNTBLANK(P1319)=1,"",P1319&amp;"; "))&amp;(IF(COUNTBLANK(Q1319)=1,"",Q1319&amp;"; "))&amp;(IF(COUNTBLANK(R1319)=1,"",R1319&amp;"m, "))&amp;IF((COUNTBLANK(S1319)=0)*(S1319&lt;&gt;S1318), S1319&amp;"; ","")&amp;(IF(COUNTBLANK(U1319)=1,"",U1319&amp;"; "))&amp;(IF(COUNTBLANK(T1319)=1,"",IF(COUNTBLANK(F$2)=1,T1319&amp;"; ",T1319&amp;" "&amp;F$2&amp;"; "))))&amp;(IF(COUNTBLANK(V1319)=1,"",V1319&amp;"; "))&amp;IF((COUNTBLANK(C1319)=1),"",C1319)&amp;IF((B1319=B1320)*(K1319=K1320)*(L1319=L1320)*(M1319=M1320),IF(($H$2&lt;&gt;"m")*($H$2&lt;&gt;"Y"), " • ", IF((ISNUMBER(FIND(")",AE1319))), " • ", "")),IF((B1319=B1320)*(K1319=K1320)," • ",". ")))</f>
        <v/>
      </c>
      <c r="AI1319" s="1"/>
    </row>
    <row r="1320" spans="1:35" x14ac:dyDescent="0.25">
      <c r="A1320" s="3" t="str">
        <f t="shared" si="143"/>
        <v/>
      </c>
      <c r="B1320" s="53" t="str">
        <f t="shared" si="141"/>
        <v/>
      </c>
      <c r="C1320" s="56"/>
      <c r="D1320" s="57"/>
      <c r="E1320" s="57"/>
      <c r="F1320" s="57"/>
      <c r="G1320" s="57"/>
      <c r="H1320" s="57"/>
      <c r="I1320" s="57"/>
      <c r="J1320" s="57"/>
      <c r="K1320" s="57"/>
      <c r="L1320" s="57"/>
      <c r="M1320" s="57"/>
      <c r="N1320" s="57"/>
      <c r="O1320" s="57"/>
      <c r="P1320" s="57"/>
      <c r="Q1320" s="57"/>
      <c r="R1320" s="57"/>
      <c r="S1320" s="54"/>
      <c r="T1320" s="57"/>
      <c r="U1320" s="57"/>
      <c r="V1320" s="57"/>
      <c r="W1320" s="57"/>
      <c r="X1320" s="147" t="str">
        <f>IF(COUNTBLANK(D1320)=1,"",IF('order-admin-units'!$I$1&lt;&gt;"y", "", IF(COUNTBLANK(K1320)=1, 'order-admin-units'!$B$1+1, VLOOKUP(K1320, ordercountry, 2))))</f>
        <v/>
      </c>
      <c r="Y1320" s="147" t="str">
        <f>IF(COUNTBLANK(D1320)=1,"",IF('order-admin-units'!$I$1&lt;&gt;"y", "", IF(COUNTBLANK(K1320:L1320)&gt;0, 'order-admin-units'!$B$2+1, VLOOKUP(K1320&amp;"@"&amp;L1320, orderadmin, 2))))</f>
        <v/>
      </c>
      <c r="Z1320" s="147" t="str">
        <f t="shared" si="144"/>
        <v/>
      </c>
      <c r="AA1320" s="147" t="str">
        <f t="shared" si="145"/>
        <v/>
      </c>
      <c r="AB1320" s="147" t="str">
        <f t="shared" si="146"/>
        <v/>
      </c>
      <c r="AC1320" s="147" t="str">
        <f t="shared" si="142"/>
        <v/>
      </c>
      <c r="AD1320" s="11" t="str">
        <f t="shared" si="147"/>
        <v/>
      </c>
      <c r="AE1320" s="11" t="str">
        <f t="array" ref="AE1320">IF(COUNTBLANK(D1320)=1,"",IF(OR($H$2="y",$H$2="m"),IF(AA1320=AA1319,IF(OR(AB1320=$AB$4:$AB1319)=FALSE,AE1319&amp;C1320,AE1319),"("&amp;C1320)&amp;IF(AA1320=AA1321,IF(OR(AB1321=$AB$4:$AB1320)=FALSE,", ",""),") "),""))</f>
        <v/>
      </c>
      <c r="AF1320" s="11" t="str">
        <f t="array" ref="AF1320">IF((COUNTBLANK(D1320)=0)*OR($H$2="y",$H$2="m"),IFERROR(LEFT(C1320, FIND(" ",C1320)-1), C1320),"")</f>
        <v/>
      </c>
      <c r="AG1320" s="11" t="str">
        <f t="array" ref="AG1320">IF(COUNTBLANK(D1320)=1,"",IF(OR($H$2="y",$H$2="m"),IF(AA1320=AA1319,IF(OR(AC1320=$AC$4:$AC1319)=FALSE,AG1319&amp;AF1320,AG1319),"("&amp;AF1320)&amp;IF(AA1320=AA1321,IF(OR(AC1321=$AC$4:$AC1320)=FALSE,", ",""),") "),""))</f>
        <v/>
      </c>
      <c r="AH1320" s="10" t="str">
        <f>IF((COUNTBLANK(D1320)=1),"",IF(D1320=D1319,AH1319,"")&amp;IF(B1319&lt;&gt;B1320,((IF(COUNTBLANK(E1320)=1,$D$3&amp;"Non-type material: "&amp;$D$3,$D$3&amp;INDEX('type-categories'!$A$2:$B$100,MATCH(E1320,'type-categories'!$A$2:$A$100,0),2)&amp;$D$3))),"")&amp;(IF(K1320&lt;&gt;K1319,$C$2&amp;UPPER(K1320)&amp;$C$2&amp;$K$3&amp;" ",(IF(B1320&lt;&gt;B1319,$C$2&amp;UPPER(K1320)&amp;$C$2&amp;$K$3&amp;" ",""))))&amp;IF((AA1320&lt;&gt;AA1321)*($H$2="y"),AD1320&amp;AE1320,IF((AA1320&lt;&gt;AA1321)*($H$2="m"),AD1320&amp;AG1320,IF(($H$2&lt;&gt;"m")*($H$2&lt;&gt;"Y"),(IF(F1320=0,"",F1320&amp;" "&amp;$F$4&amp;" "))&amp;(IF(G1320=0,"",G1320&amp;" "&amp;$G$4&amp;" "))&amp;(IF(H1320=0,"",H1320&amp;" "&amp;H$4&amp;" "))&amp;(IF(I1320=0,"",I1320&amp;" "&amp;$I$4&amp;" "))&amp;(IF(J1320=0,"",J1320&amp;" "&amp;$J$4&amp;" ")),"")))&amp;"; "&amp;IF((B1320=B1319)*(AA1320=AA1319), "same collecting data; ", IF((B1320=B1319)*(Z1319=Z1320),"same locality; ",(IF(COUNTBLANK(L1320)=1,"",$D$2&amp;L1320&amp;$L$3&amp;" "&amp;$D$2))&amp;(IF(COUNTBLANK(M1320)=1,"",$E$2&amp;M1320&amp;$E$2&amp;", "))&amp;(IF(COUNTBLANK(N1320)=1,"",N1320&amp;"; "))&amp;(IF(COUNTBLANK(O1320)=1,"",O1320&amp;"; ")))&amp;(IF(COUNTBLANK(P1320)=1,"",P1320&amp;"; "))&amp;(IF(COUNTBLANK(Q1320)=1,"",Q1320&amp;"; "))&amp;(IF(COUNTBLANK(R1320)=1,"",R1320&amp;"m, "))&amp;IF((COUNTBLANK(S1320)=0)*(S1320&lt;&gt;S1319), S1320&amp;"; ","")&amp;(IF(COUNTBLANK(U1320)=1,"",U1320&amp;"; "))&amp;(IF(COUNTBLANK(T1320)=1,"",IF(COUNTBLANK(F$2)=1,T1320&amp;"; ",T1320&amp;" "&amp;F$2&amp;"; "))))&amp;(IF(COUNTBLANK(V1320)=1,"",V1320&amp;"; "))&amp;IF((COUNTBLANK(C1320)=1),"",C1320)&amp;IF((B1320=B1321)*(K1320=K1321)*(L1320=L1321)*(M1320=M1321),IF(($H$2&lt;&gt;"m")*($H$2&lt;&gt;"Y"), " • ", IF((ISNUMBER(FIND(")",AE1320))), " • ", "")),IF((B1320=B1321)*(K1320=K1321)," • ",". ")))</f>
        <v/>
      </c>
      <c r="AI1320" s="1"/>
    </row>
    <row r="1321" spans="1:35" x14ac:dyDescent="0.25">
      <c r="A1321" s="3" t="str">
        <f t="shared" si="143"/>
        <v/>
      </c>
      <c r="B1321" s="53" t="str">
        <f t="shared" si="141"/>
        <v/>
      </c>
      <c r="C1321" s="57"/>
      <c r="D1321" s="57"/>
      <c r="E1321" s="57"/>
      <c r="F1321" s="57"/>
      <c r="G1321" s="57"/>
      <c r="H1321" s="57"/>
      <c r="I1321" s="57"/>
      <c r="J1321" s="57"/>
      <c r="K1321" s="57"/>
      <c r="L1321" s="57"/>
      <c r="M1321" s="54"/>
      <c r="N1321" s="57"/>
      <c r="O1321" s="58"/>
      <c r="P1321" s="58"/>
      <c r="Q1321" s="58"/>
      <c r="R1321" s="58"/>
      <c r="S1321" s="54"/>
      <c r="T1321" s="57"/>
      <c r="U1321" s="57"/>
      <c r="V1321" s="57"/>
      <c r="W1321" s="57"/>
      <c r="X1321" s="147" t="str">
        <f>IF(COUNTBLANK(D1321)=1,"",IF('order-admin-units'!$I$1&lt;&gt;"y", "", IF(COUNTBLANK(K1321)=1, 'order-admin-units'!$B$1+1, VLOOKUP(K1321, ordercountry, 2))))</f>
        <v/>
      </c>
      <c r="Y1321" s="147" t="str">
        <f>IF(COUNTBLANK(D1321)=1,"",IF('order-admin-units'!$I$1&lt;&gt;"y", "", IF(COUNTBLANK(K1321:L1321)&gt;0, 'order-admin-units'!$B$2+1, VLOOKUP(K1321&amp;"@"&amp;L1321, orderadmin, 2))))</f>
        <v/>
      </c>
      <c r="Z1321" s="147" t="str">
        <f t="shared" si="144"/>
        <v/>
      </c>
      <c r="AA1321" s="147" t="str">
        <f t="shared" si="145"/>
        <v/>
      </c>
      <c r="AB1321" s="147" t="str">
        <f t="shared" si="146"/>
        <v/>
      </c>
      <c r="AC1321" s="147" t="str">
        <f t="shared" si="142"/>
        <v/>
      </c>
      <c r="AD1321" s="11" t="str">
        <f t="shared" si="147"/>
        <v/>
      </c>
      <c r="AE1321" s="11" t="str">
        <f t="array" ref="AE1321">IF(COUNTBLANK(D1321)=1,"",IF(OR($H$2="y",$H$2="m"),IF(AA1321=AA1320,IF(OR(AB1321=$AB$4:$AB1320)=FALSE,AE1320&amp;C1321,AE1320),"("&amp;C1321)&amp;IF(AA1321=AA1322,IF(OR(AB1322=$AB$4:$AB1321)=FALSE,", ",""),") "),""))</f>
        <v/>
      </c>
      <c r="AF1321" s="11" t="str">
        <f t="array" ref="AF1321">IF((COUNTBLANK(D1321)=0)*OR($H$2="y",$H$2="m"),IFERROR(LEFT(C1321, FIND(" ",C1321)-1), C1321),"")</f>
        <v/>
      </c>
      <c r="AG1321" s="11" t="str">
        <f t="array" ref="AG1321">IF(COUNTBLANK(D1321)=1,"",IF(OR($H$2="y",$H$2="m"),IF(AA1321=AA1320,IF(OR(AC1321=$AC$4:$AC1320)=FALSE,AG1320&amp;AF1321,AG1320),"("&amp;AF1321)&amp;IF(AA1321=AA1322,IF(OR(AC1322=$AC$4:$AC1321)=FALSE,", ",""),") "),""))</f>
        <v/>
      </c>
      <c r="AH1321" s="10" t="str">
        <f>IF((COUNTBLANK(D1321)=1),"",IF(D1321=D1320,AH1320,"")&amp;IF(B1320&lt;&gt;B1321,((IF(COUNTBLANK(E1321)=1,$D$3&amp;"Non-type material: "&amp;$D$3,$D$3&amp;INDEX('type-categories'!$A$2:$B$100,MATCH(E1321,'type-categories'!$A$2:$A$100,0),2)&amp;$D$3))),"")&amp;(IF(K1321&lt;&gt;K1320,$C$2&amp;UPPER(K1321)&amp;$C$2&amp;$K$3&amp;" ",(IF(B1321&lt;&gt;B1320,$C$2&amp;UPPER(K1321)&amp;$C$2&amp;$K$3&amp;" ",""))))&amp;IF((AA1321&lt;&gt;AA1322)*($H$2="y"),AD1321&amp;AE1321,IF((AA1321&lt;&gt;AA1322)*($H$2="m"),AD1321&amp;AG1321,IF(($H$2&lt;&gt;"m")*($H$2&lt;&gt;"Y"),(IF(F1321=0,"",F1321&amp;" "&amp;$F$4&amp;" "))&amp;(IF(G1321=0,"",G1321&amp;" "&amp;$G$4&amp;" "))&amp;(IF(H1321=0,"",H1321&amp;" "&amp;H$4&amp;" "))&amp;(IF(I1321=0,"",I1321&amp;" "&amp;$I$4&amp;" "))&amp;(IF(J1321=0,"",J1321&amp;" "&amp;$J$4&amp;" ")),"")))&amp;"; "&amp;IF((B1321=B1320)*(AA1321=AA1320), "same collecting data; ", IF((B1321=B1320)*(Z1320=Z1321),"same locality; ",(IF(COUNTBLANK(L1321)=1,"",$D$2&amp;L1321&amp;$L$3&amp;" "&amp;$D$2))&amp;(IF(COUNTBLANK(M1321)=1,"",$E$2&amp;M1321&amp;$E$2&amp;", "))&amp;(IF(COUNTBLANK(N1321)=1,"",N1321&amp;"; "))&amp;(IF(COUNTBLANK(O1321)=1,"",O1321&amp;"; ")))&amp;(IF(COUNTBLANK(P1321)=1,"",P1321&amp;"; "))&amp;(IF(COUNTBLANK(Q1321)=1,"",Q1321&amp;"; "))&amp;(IF(COUNTBLANK(R1321)=1,"",R1321&amp;"m, "))&amp;IF((COUNTBLANK(S1321)=0)*(S1321&lt;&gt;S1320), S1321&amp;"; ","")&amp;(IF(COUNTBLANK(U1321)=1,"",U1321&amp;"; "))&amp;(IF(COUNTBLANK(T1321)=1,"",IF(COUNTBLANK(F$2)=1,T1321&amp;"; ",T1321&amp;" "&amp;F$2&amp;"; "))))&amp;(IF(COUNTBLANK(V1321)=1,"",V1321&amp;"; "))&amp;IF((COUNTBLANK(C1321)=1),"",C1321)&amp;IF((B1321=B1322)*(K1321=K1322)*(L1321=L1322)*(M1321=M1322),IF(($H$2&lt;&gt;"m")*($H$2&lt;&gt;"Y"), " • ", IF((ISNUMBER(FIND(")",AE1321))), " • ", "")),IF((B1321=B1322)*(K1321=K1322)," • ",". ")))</f>
        <v/>
      </c>
      <c r="AI1321" s="1"/>
    </row>
    <row r="1322" spans="1:35" x14ac:dyDescent="0.25">
      <c r="A1322" s="3" t="str">
        <f t="shared" si="143"/>
        <v/>
      </c>
      <c r="B1322" s="53" t="str">
        <f t="shared" si="141"/>
        <v/>
      </c>
      <c r="C1322" s="57"/>
      <c r="D1322" s="57"/>
      <c r="E1322" s="57"/>
      <c r="F1322" s="57"/>
      <c r="G1322" s="57"/>
      <c r="H1322" s="57"/>
      <c r="I1322" s="57"/>
      <c r="J1322" s="57"/>
      <c r="K1322" s="57"/>
      <c r="L1322" s="57"/>
      <c r="M1322" s="54"/>
      <c r="N1322" s="57"/>
      <c r="O1322" s="58"/>
      <c r="P1322" s="58"/>
      <c r="Q1322" s="58"/>
      <c r="R1322" s="58"/>
      <c r="S1322" s="54"/>
      <c r="T1322" s="57"/>
      <c r="U1322" s="57"/>
      <c r="V1322" s="57"/>
      <c r="W1322" s="57"/>
      <c r="X1322" s="147" t="str">
        <f>IF(COUNTBLANK(D1322)=1,"",IF('order-admin-units'!$I$1&lt;&gt;"y", "", IF(COUNTBLANK(K1322)=1, 'order-admin-units'!$B$1+1, VLOOKUP(K1322, ordercountry, 2))))</f>
        <v/>
      </c>
      <c r="Y1322" s="147" t="str">
        <f>IF(COUNTBLANK(D1322)=1,"",IF('order-admin-units'!$I$1&lt;&gt;"y", "", IF(COUNTBLANK(K1322:L1322)&gt;0, 'order-admin-units'!$B$2+1, VLOOKUP(K1322&amp;"@"&amp;L1322, orderadmin, 2))))</f>
        <v/>
      </c>
      <c r="Z1322" s="147" t="str">
        <f t="shared" si="144"/>
        <v/>
      </c>
      <c r="AA1322" s="147" t="str">
        <f t="shared" si="145"/>
        <v/>
      </c>
      <c r="AB1322" s="147" t="str">
        <f t="shared" si="146"/>
        <v/>
      </c>
      <c r="AC1322" s="147" t="str">
        <f t="shared" si="142"/>
        <v/>
      </c>
      <c r="AD1322" s="11" t="str">
        <f t="shared" si="147"/>
        <v/>
      </c>
      <c r="AE1322" s="11" t="str">
        <f t="array" ref="AE1322">IF(COUNTBLANK(D1322)=1,"",IF(OR($H$2="y",$H$2="m"),IF(AA1322=AA1321,IF(OR(AB1322=$AB$4:$AB1321)=FALSE,AE1321&amp;C1322,AE1321),"("&amp;C1322)&amp;IF(AA1322=AA1323,IF(OR(AB1323=$AB$4:$AB1322)=FALSE,", ",""),") "),""))</f>
        <v/>
      </c>
      <c r="AF1322" s="11" t="str">
        <f t="array" ref="AF1322">IF((COUNTBLANK(D1322)=0)*OR($H$2="y",$H$2="m"),IFERROR(LEFT(C1322, FIND(" ",C1322)-1), C1322),"")</f>
        <v/>
      </c>
      <c r="AG1322" s="11" t="str">
        <f t="array" ref="AG1322">IF(COUNTBLANK(D1322)=1,"",IF(OR($H$2="y",$H$2="m"),IF(AA1322=AA1321,IF(OR(AC1322=$AC$4:$AC1321)=FALSE,AG1321&amp;AF1322,AG1321),"("&amp;AF1322)&amp;IF(AA1322=AA1323,IF(OR(AC1323=$AC$4:$AC1322)=FALSE,", ",""),") "),""))</f>
        <v/>
      </c>
      <c r="AH1322" s="10" t="str">
        <f>IF((COUNTBLANK(D1322)=1),"",IF(D1322=D1321,AH1321,"")&amp;IF(B1321&lt;&gt;B1322,((IF(COUNTBLANK(E1322)=1,$D$3&amp;"Non-type material: "&amp;$D$3,$D$3&amp;INDEX('type-categories'!$A$2:$B$100,MATCH(E1322,'type-categories'!$A$2:$A$100,0),2)&amp;$D$3))),"")&amp;(IF(K1322&lt;&gt;K1321,$C$2&amp;UPPER(K1322)&amp;$C$2&amp;$K$3&amp;" ",(IF(B1322&lt;&gt;B1321,$C$2&amp;UPPER(K1322)&amp;$C$2&amp;$K$3&amp;" ",""))))&amp;IF((AA1322&lt;&gt;AA1323)*($H$2="y"),AD1322&amp;AE1322,IF((AA1322&lt;&gt;AA1323)*($H$2="m"),AD1322&amp;AG1322,IF(($H$2&lt;&gt;"m")*($H$2&lt;&gt;"Y"),(IF(F1322=0,"",F1322&amp;" "&amp;$F$4&amp;" "))&amp;(IF(G1322=0,"",G1322&amp;" "&amp;$G$4&amp;" "))&amp;(IF(H1322=0,"",H1322&amp;" "&amp;H$4&amp;" "))&amp;(IF(I1322=0,"",I1322&amp;" "&amp;$I$4&amp;" "))&amp;(IF(J1322=0,"",J1322&amp;" "&amp;$J$4&amp;" ")),"")))&amp;"; "&amp;IF((B1322=B1321)*(AA1322=AA1321), "same collecting data; ", IF((B1322=B1321)*(Z1321=Z1322),"same locality; ",(IF(COUNTBLANK(L1322)=1,"",$D$2&amp;L1322&amp;$L$3&amp;" "&amp;$D$2))&amp;(IF(COUNTBLANK(M1322)=1,"",$E$2&amp;M1322&amp;$E$2&amp;", "))&amp;(IF(COUNTBLANK(N1322)=1,"",N1322&amp;"; "))&amp;(IF(COUNTBLANK(O1322)=1,"",O1322&amp;"; ")))&amp;(IF(COUNTBLANK(P1322)=1,"",P1322&amp;"; "))&amp;(IF(COUNTBLANK(Q1322)=1,"",Q1322&amp;"; "))&amp;(IF(COUNTBLANK(R1322)=1,"",R1322&amp;"m, "))&amp;IF((COUNTBLANK(S1322)=0)*(S1322&lt;&gt;S1321), S1322&amp;"; ","")&amp;(IF(COUNTBLANK(U1322)=1,"",U1322&amp;"; "))&amp;(IF(COUNTBLANK(T1322)=1,"",IF(COUNTBLANK(F$2)=1,T1322&amp;"; ",T1322&amp;" "&amp;F$2&amp;"; "))))&amp;(IF(COUNTBLANK(V1322)=1,"",V1322&amp;"; "))&amp;IF((COUNTBLANK(C1322)=1),"",C1322)&amp;IF((B1322=B1323)*(K1322=K1323)*(L1322=L1323)*(M1322=M1323),IF(($H$2&lt;&gt;"m")*($H$2&lt;&gt;"Y"), " • ", IF((ISNUMBER(FIND(")",AE1322))), " • ", "")),IF((B1322=B1323)*(K1322=K1323)," • ",". ")))</f>
        <v/>
      </c>
      <c r="AI1322" s="1"/>
    </row>
    <row r="1323" spans="1:35" x14ac:dyDescent="0.25">
      <c r="A1323" s="3" t="str">
        <f t="shared" si="143"/>
        <v/>
      </c>
      <c r="B1323" s="53" t="str">
        <f t="shared" si="141"/>
        <v/>
      </c>
      <c r="C1323" s="56"/>
      <c r="D1323" s="57"/>
      <c r="E1323" s="57"/>
      <c r="F1323" s="57"/>
      <c r="G1323" s="57"/>
      <c r="H1323" s="57"/>
      <c r="I1323" s="57"/>
      <c r="J1323" s="57"/>
      <c r="K1323" s="57"/>
      <c r="L1323" s="57"/>
      <c r="M1323" s="57"/>
      <c r="N1323" s="57"/>
      <c r="O1323" s="57"/>
      <c r="P1323" s="57"/>
      <c r="Q1323" s="57"/>
      <c r="R1323" s="57"/>
      <c r="S1323" s="54"/>
      <c r="T1323" s="57"/>
      <c r="U1323" s="57"/>
      <c r="V1323" s="57"/>
      <c r="W1323" s="57"/>
      <c r="X1323" s="147" t="str">
        <f>IF(COUNTBLANK(D1323)=1,"",IF('order-admin-units'!$I$1&lt;&gt;"y", "", IF(COUNTBLANK(K1323)=1, 'order-admin-units'!$B$1+1, VLOOKUP(K1323, ordercountry, 2))))</f>
        <v/>
      </c>
      <c r="Y1323" s="147" t="str">
        <f>IF(COUNTBLANK(D1323)=1,"",IF('order-admin-units'!$I$1&lt;&gt;"y", "", IF(COUNTBLANK(K1323:L1323)&gt;0, 'order-admin-units'!$B$2+1, VLOOKUP(K1323&amp;"@"&amp;L1323, orderadmin, 2))))</f>
        <v/>
      </c>
      <c r="Z1323" s="147" t="str">
        <f t="shared" si="144"/>
        <v/>
      </c>
      <c r="AA1323" s="147" t="str">
        <f t="shared" si="145"/>
        <v/>
      </c>
      <c r="AB1323" s="147" t="str">
        <f t="shared" si="146"/>
        <v/>
      </c>
      <c r="AC1323" s="147" t="str">
        <f t="shared" si="142"/>
        <v/>
      </c>
      <c r="AD1323" s="11" t="str">
        <f t="shared" si="147"/>
        <v/>
      </c>
      <c r="AE1323" s="11" t="str">
        <f t="array" ref="AE1323">IF(COUNTBLANK(D1323)=1,"",IF(OR($H$2="y",$H$2="m"),IF(AA1323=AA1322,IF(OR(AB1323=$AB$4:$AB1322)=FALSE,AE1322&amp;C1323,AE1322),"("&amp;C1323)&amp;IF(AA1323=AA1324,IF(OR(AB1324=$AB$4:$AB1323)=FALSE,", ",""),") "),""))</f>
        <v/>
      </c>
      <c r="AF1323" s="11" t="str">
        <f t="array" ref="AF1323">IF((COUNTBLANK(D1323)=0)*OR($H$2="y",$H$2="m"),IFERROR(LEFT(C1323, FIND(" ",C1323)-1), C1323),"")</f>
        <v/>
      </c>
      <c r="AG1323" s="11" t="str">
        <f t="array" ref="AG1323">IF(COUNTBLANK(D1323)=1,"",IF(OR($H$2="y",$H$2="m"),IF(AA1323=AA1322,IF(OR(AC1323=$AC$4:$AC1322)=FALSE,AG1322&amp;AF1323,AG1322),"("&amp;AF1323)&amp;IF(AA1323=AA1324,IF(OR(AC1324=$AC$4:$AC1323)=FALSE,", ",""),") "),""))</f>
        <v/>
      </c>
      <c r="AH1323" s="10" t="str">
        <f>IF((COUNTBLANK(D1323)=1),"",IF(D1323=D1322,AH1322,"")&amp;IF(B1322&lt;&gt;B1323,((IF(COUNTBLANK(E1323)=1,$D$3&amp;"Non-type material: "&amp;$D$3,$D$3&amp;INDEX('type-categories'!$A$2:$B$100,MATCH(E1323,'type-categories'!$A$2:$A$100,0),2)&amp;$D$3))),"")&amp;(IF(K1323&lt;&gt;K1322,$C$2&amp;UPPER(K1323)&amp;$C$2&amp;$K$3&amp;" ",(IF(B1323&lt;&gt;B1322,$C$2&amp;UPPER(K1323)&amp;$C$2&amp;$K$3&amp;" ",""))))&amp;IF((AA1323&lt;&gt;AA1324)*($H$2="y"),AD1323&amp;AE1323,IF((AA1323&lt;&gt;AA1324)*($H$2="m"),AD1323&amp;AG1323,IF(($H$2&lt;&gt;"m")*($H$2&lt;&gt;"Y"),(IF(F1323=0,"",F1323&amp;" "&amp;$F$4&amp;" "))&amp;(IF(G1323=0,"",G1323&amp;" "&amp;$G$4&amp;" "))&amp;(IF(H1323=0,"",H1323&amp;" "&amp;H$4&amp;" "))&amp;(IF(I1323=0,"",I1323&amp;" "&amp;$I$4&amp;" "))&amp;(IF(J1323=0,"",J1323&amp;" "&amp;$J$4&amp;" ")),"")))&amp;"; "&amp;IF((B1323=B1322)*(AA1323=AA1322), "same collecting data; ", IF((B1323=B1322)*(Z1322=Z1323),"same locality; ",(IF(COUNTBLANK(L1323)=1,"",$D$2&amp;L1323&amp;$L$3&amp;" "&amp;$D$2))&amp;(IF(COUNTBLANK(M1323)=1,"",$E$2&amp;M1323&amp;$E$2&amp;", "))&amp;(IF(COUNTBLANK(N1323)=1,"",N1323&amp;"; "))&amp;(IF(COUNTBLANK(O1323)=1,"",O1323&amp;"; ")))&amp;(IF(COUNTBLANK(P1323)=1,"",P1323&amp;"; "))&amp;(IF(COUNTBLANK(Q1323)=1,"",Q1323&amp;"; "))&amp;(IF(COUNTBLANK(R1323)=1,"",R1323&amp;"m, "))&amp;IF((COUNTBLANK(S1323)=0)*(S1323&lt;&gt;S1322), S1323&amp;"; ","")&amp;(IF(COUNTBLANK(U1323)=1,"",U1323&amp;"; "))&amp;(IF(COUNTBLANK(T1323)=1,"",IF(COUNTBLANK(F$2)=1,T1323&amp;"; ",T1323&amp;" "&amp;F$2&amp;"; "))))&amp;(IF(COUNTBLANK(V1323)=1,"",V1323&amp;"; "))&amp;IF((COUNTBLANK(C1323)=1),"",C1323)&amp;IF((B1323=B1324)*(K1323=K1324)*(L1323=L1324)*(M1323=M1324),IF(($H$2&lt;&gt;"m")*($H$2&lt;&gt;"Y"), " • ", IF((ISNUMBER(FIND(")",AE1323))), " • ", "")),IF((B1323=B1324)*(K1323=K1324)," • ",". ")))</f>
        <v/>
      </c>
      <c r="AI1323" s="1"/>
    </row>
    <row r="1324" spans="1:35" x14ac:dyDescent="0.25">
      <c r="A1324" s="3" t="str">
        <f t="shared" si="143"/>
        <v/>
      </c>
      <c r="B1324" s="53" t="str">
        <f t="shared" si="141"/>
        <v/>
      </c>
      <c r="C1324" s="57"/>
      <c r="D1324" s="57"/>
      <c r="E1324" s="57"/>
      <c r="F1324" s="57"/>
      <c r="G1324" s="57"/>
      <c r="H1324" s="57"/>
      <c r="I1324" s="57"/>
      <c r="J1324" s="57"/>
      <c r="K1324" s="57"/>
      <c r="L1324" s="57"/>
      <c r="M1324" s="54"/>
      <c r="N1324" s="57"/>
      <c r="O1324" s="58"/>
      <c r="P1324" s="58"/>
      <c r="Q1324" s="58"/>
      <c r="R1324" s="58"/>
      <c r="S1324" s="54"/>
      <c r="T1324" s="57"/>
      <c r="U1324" s="57"/>
      <c r="V1324" s="57"/>
      <c r="W1324" s="57"/>
      <c r="X1324" s="147" t="str">
        <f>IF(COUNTBLANK(D1324)=1,"",IF('order-admin-units'!$I$1&lt;&gt;"y", "", IF(COUNTBLANK(K1324)=1, 'order-admin-units'!$B$1+1, VLOOKUP(K1324, ordercountry, 2))))</f>
        <v/>
      </c>
      <c r="Y1324" s="147" t="str">
        <f>IF(COUNTBLANK(D1324)=1,"",IF('order-admin-units'!$I$1&lt;&gt;"y", "", IF(COUNTBLANK(K1324:L1324)&gt;0, 'order-admin-units'!$B$2+1, VLOOKUP(K1324&amp;"@"&amp;L1324, orderadmin, 2))))</f>
        <v/>
      </c>
      <c r="Z1324" s="147" t="str">
        <f t="shared" si="144"/>
        <v/>
      </c>
      <c r="AA1324" s="147" t="str">
        <f t="shared" si="145"/>
        <v/>
      </c>
      <c r="AB1324" s="147" t="str">
        <f t="shared" si="146"/>
        <v/>
      </c>
      <c r="AC1324" s="147" t="str">
        <f t="shared" si="142"/>
        <v/>
      </c>
      <c r="AD1324" s="11" t="str">
        <f t="shared" si="147"/>
        <v/>
      </c>
      <c r="AE1324" s="11" t="str">
        <f t="array" ref="AE1324">IF(COUNTBLANK(D1324)=1,"",IF(OR($H$2="y",$H$2="m"),IF(AA1324=AA1323,IF(OR(AB1324=$AB$4:$AB1323)=FALSE,AE1323&amp;C1324,AE1323),"("&amp;C1324)&amp;IF(AA1324=AA1325,IF(OR(AB1325=$AB$4:$AB1324)=FALSE,", ",""),") "),""))</f>
        <v/>
      </c>
      <c r="AF1324" s="11" t="str">
        <f t="array" ref="AF1324">IF((COUNTBLANK(D1324)=0)*OR($H$2="y",$H$2="m"),IFERROR(LEFT(C1324, FIND(" ",C1324)-1), C1324),"")</f>
        <v/>
      </c>
      <c r="AG1324" s="11" t="str">
        <f t="array" ref="AG1324">IF(COUNTBLANK(D1324)=1,"",IF(OR($H$2="y",$H$2="m"),IF(AA1324=AA1323,IF(OR(AC1324=$AC$4:$AC1323)=FALSE,AG1323&amp;AF1324,AG1323),"("&amp;AF1324)&amp;IF(AA1324=AA1325,IF(OR(AC1325=$AC$4:$AC1324)=FALSE,", ",""),") "),""))</f>
        <v/>
      </c>
      <c r="AH1324" s="10" t="str">
        <f>IF((COUNTBLANK(D1324)=1),"",IF(D1324=D1323,AH1323,"")&amp;IF(B1323&lt;&gt;B1324,((IF(COUNTBLANK(E1324)=1,$D$3&amp;"Non-type material: "&amp;$D$3,$D$3&amp;INDEX('type-categories'!$A$2:$B$100,MATCH(E1324,'type-categories'!$A$2:$A$100,0),2)&amp;$D$3))),"")&amp;(IF(K1324&lt;&gt;K1323,$C$2&amp;UPPER(K1324)&amp;$C$2&amp;$K$3&amp;" ",(IF(B1324&lt;&gt;B1323,$C$2&amp;UPPER(K1324)&amp;$C$2&amp;$K$3&amp;" ",""))))&amp;IF((AA1324&lt;&gt;AA1325)*($H$2="y"),AD1324&amp;AE1324,IF((AA1324&lt;&gt;AA1325)*($H$2="m"),AD1324&amp;AG1324,IF(($H$2&lt;&gt;"m")*($H$2&lt;&gt;"Y"),(IF(F1324=0,"",F1324&amp;" "&amp;$F$4&amp;" "))&amp;(IF(G1324=0,"",G1324&amp;" "&amp;$G$4&amp;" "))&amp;(IF(H1324=0,"",H1324&amp;" "&amp;H$4&amp;" "))&amp;(IF(I1324=0,"",I1324&amp;" "&amp;$I$4&amp;" "))&amp;(IF(J1324=0,"",J1324&amp;" "&amp;$J$4&amp;" ")),"")))&amp;"; "&amp;IF((B1324=B1323)*(AA1324=AA1323), "same collecting data; ", IF((B1324=B1323)*(Z1323=Z1324),"same locality; ",(IF(COUNTBLANK(L1324)=1,"",$D$2&amp;L1324&amp;$L$3&amp;" "&amp;$D$2))&amp;(IF(COUNTBLANK(M1324)=1,"",$E$2&amp;M1324&amp;$E$2&amp;", "))&amp;(IF(COUNTBLANK(N1324)=1,"",N1324&amp;"; "))&amp;(IF(COUNTBLANK(O1324)=1,"",O1324&amp;"; ")))&amp;(IF(COUNTBLANK(P1324)=1,"",P1324&amp;"; "))&amp;(IF(COUNTBLANK(Q1324)=1,"",Q1324&amp;"; "))&amp;(IF(COUNTBLANK(R1324)=1,"",R1324&amp;"m, "))&amp;IF((COUNTBLANK(S1324)=0)*(S1324&lt;&gt;S1323), S1324&amp;"; ","")&amp;(IF(COUNTBLANK(U1324)=1,"",U1324&amp;"; "))&amp;(IF(COUNTBLANK(T1324)=1,"",IF(COUNTBLANK(F$2)=1,T1324&amp;"; ",T1324&amp;" "&amp;F$2&amp;"; "))))&amp;(IF(COUNTBLANK(V1324)=1,"",V1324&amp;"; "))&amp;IF((COUNTBLANK(C1324)=1),"",C1324)&amp;IF((B1324=B1325)*(K1324=K1325)*(L1324=L1325)*(M1324=M1325),IF(($H$2&lt;&gt;"m")*($H$2&lt;&gt;"Y"), " • ", IF((ISNUMBER(FIND(")",AE1324))), " • ", "")),IF((B1324=B1325)*(K1324=K1325)," • ",". ")))</f>
        <v/>
      </c>
      <c r="AI1324" s="1"/>
    </row>
    <row r="1325" spans="1:35" x14ac:dyDescent="0.25">
      <c r="A1325" s="3" t="str">
        <f t="shared" si="143"/>
        <v/>
      </c>
      <c r="B1325" s="53" t="str">
        <f t="shared" si="141"/>
        <v/>
      </c>
      <c r="C1325" s="57"/>
      <c r="D1325" s="57"/>
      <c r="E1325" s="57"/>
      <c r="F1325" s="57"/>
      <c r="G1325" s="57"/>
      <c r="H1325" s="57"/>
      <c r="I1325" s="57"/>
      <c r="J1325" s="57"/>
      <c r="K1325" s="57"/>
      <c r="L1325" s="57"/>
      <c r="M1325" s="54"/>
      <c r="N1325" s="57"/>
      <c r="O1325" s="58"/>
      <c r="P1325" s="58"/>
      <c r="Q1325" s="58"/>
      <c r="R1325" s="58"/>
      <c r="S1325" s="54"/>
      <c r="T1325" s="57"/>
      <c r="U1325" s="57"/>
      <c r="V1325" s="57"/>
      <c r="W1325" s="57"/>
      <c r="X1325" s="147" t="str">
        <f>IF(COUNTBLANK(D1325)=1,"",IF('order-admin-units'!$I$1&lt;&gt;"y", "", IF(COUNTBLANK(K1325)=1, 'order-admin-units'!$B$1+1, VLOOKUP(K1325, ordercountry, 2))))</f>
        <v/>
      </c>
      <c r="Y1325" s="147" t="str">
        <f>IF(COUNTBLANK(D1325)=1,"",IF('order-admin-units'!$I$1&lt;&gt;"y", "", IF(COUNTBLANK(K1325:L1325)&gt;0, 'order-admin-units'!$B$2+1, VLOOKUP(K1325&amp;"@"&amp;L1325, orderadmin, 2))))</f>
        <v/>
      </c>
      <c r="Z1325" s="147" t="str">
        <f t="shared" si="144"/>
        <v/>
      </c>
      <c r="AA1325" s="147" t="str">
        <f t="shared" si="145"/>
        <v/>
      </c>
      <c r="AB1325" s="147" t="str">
        <f t="shared" si="146"/>
        <v/>
      </c>
      <c r="AC1325" s="147" t="str">
        <f t="shared" si="142"/>
        <v/>
      </c>
      <c r="AD1325" s="11" t="str">
        <f t="shared" si="147"/>
        <v/>
      </c>
      <c r="AE1325" s="11" t="str">
        <f t="array" ref="AE1325">IF(COUNTBLANK(D1325)=1,"",IF(OR($H$2="y",$H$2="m"),IF(AA1325=AA1324,IF(OR(AB1325=$AB$4:$AB1324)=FALSE,AE1324&amp;C1325,AE1324),"("&amp;C1325)&amp;IF(AA1325=AA1326,IF(OR(AB1326=$AB$4:$AB1325)=FALSE,", ",""),") "),""))</f>
        <v/>
      </c>
      <c r="AF1325" s="11" t="str">
        <f t="array" ref="AF1325">IF((COUNTBLANK(D1325)=0)*OR($H$2="y",$H$2="m"),IFERROR(LEFT(C1325, FIND(" ",C1325)-1), C1325),"")</f>
        <v/>
      </c>
      <c r="AG1325" s="11" t="str">
        <f t="array" ref="AG1325">IF(COUNTBLANK(D1325)=1,"",IF(OR($H$2="y",$H$2="m"),IF(AA1325=AA1324,IF(OR(AC1325=$AC$4:$AC1324)=FALSE,AG1324&amp;AF1325,AG1324),"("&amp;AF1325)&amp;IF(AA1325=AA1326,IF(OR(AC1326=$AC$4:$AC1325)=FALSE,", ",""),") "),""))</f>
        <v/>
      </c>
      <c r="AH1325" s="10" t="str">
        <f>IF((COUNTBLANK(D1325)=1),"",IF(D1325=D1324,AH1324,"")&amp;IF(B1324&lt;&gt;B1325,((IF(COUNTBLANK(E1325)=1,$D$3&amp;"Non-type material: "&amp;$D$3,$D$3&amp;INDEX('type-categories'!$A$2:$B$100,MATCH(E1325,'type-categories'!$A$2:$A$100,0),2)&amp;$D$3))),"")&amp;(IF(K1325&lt;&gt;K1324,$C$2&amp;UPPER(K1325)&amp;$C$2&amp;$K$3&amp;" ",(IF(B1325&lt;&gt;B1324,$C$2&amp;UPPER(K1325)&amp;$C$2&amp;$K$3&amp;" ",""))))&amp;IF((AA1325&lt;&gt;AA1326)*($H$2="y"),AD1325&amp;AE1325,IF((AA1325&lt;&gt;AA1326)*($H$2="m"),AD1325&amp;AG1325,IF(($H$2&lt;&gt;"m")*($H$2&lt;&gt;"Y"),(IF(F1325=0,"",F1325&amp;" "&amp;$F$4&amp;" "))&amp;(IF(G1325=0,"",G1325&amp;" "&amp;$G$4&amp;" "))&amp;(IF(H1325=0,"",H1325&amp;" "&amp;H$4&amp;" "))&amp;(IF(I1325=0,"",I1325&amp;" "&amp;$I$4&amp;" "))&amp;(IF(J1325=0,"",J1325&amp;" "&amp;$J$4&amp;" ")),"")))&amp;"; "&amp;IF((B1325=B1324)*(AA1325=AA1324), "same collecting data; ", IF((B1325=B1324)*(Z1324=Z1325),"same locality; ",(IF(COUNTBLANK(L1325)=1,"",$D$2&amp;L1325&amp;$L$3&amp;" "&amp;$D$2))&amp;(IF(COUNTBLANK(M1325)=1,"",$E$2&amp;M1325&amp;$E$2&amp;", "))&amp;(IF(COUNTBLANK(N1325)=1,"",N1325&amp;"; "))&amp;(IF(COUNTBLANK(O1325)=1,"",O1325&amp;"; ")))&amp;(IF(COUNTBLANK(P1325)=1,"",P1325&amp;"; "))&amp;(IF(COUNTBLANK(Q1325)=1,"",Q1325&amp;"; "))&amp;(IF(COUNTBLANK(R1325)=1,"",R1325&amp;"m, "))&amp;IF((COUNTBLANK(S1325)=0)*(S1325&lt;&gt;S1324), S1325&amp;"; ","")&amp;(IF(COUNTBLANK(U1325)=1,"",U1325&amp;"; "))&amp;(IF(COUNTBLANK(T1325)=1,"",IF(COUNTBLANK(F$2)=1,T1325&amp;"; ",T1325&amp;" "&amp;F$2&amp;"; "))))&amp;(IF(COUNTBLANK(V1325)=1,"",V1325&amp;"; "))&amp;IF((COUNTBLANK(C1325)=1),"",C1325)&amp;IF((B1325=B1326)*(K1325=K1326)*(L1325=L1326)*(M1325=M1326),IF(($H$2&lt;&gt;"m")*($H$2&lt;&gt;"Y"), " • ", IF((ISNUMBER(FIND(")",AE1325))), " • ", "")),IF((B1325=B1326)*(K1325=K1326)," • ",". ")))</f>
        <v/>
      </c>
      <c r="AI1325" s="1"/>
    </row>
    <row r="1326" spans="1:35" x14ac:dyDescent="0.25">
      <c r="A1326" s="3" t="str">
        <f t="shared" si="143"/>
        <v/>
      </c>
      <c r="B1326" s="53" t="str">
        <f t="shared" si="141"/>
        <v/>
      </c>
      <c r="C1326" s="57"/>
      <c r="D1326" s="57"/>
      <c r="E1326" s="57"/>
      <c r="F1326" s="57"/>
      <c r="G1326" s="57"/>
      <c r="H1326" s="57"/>
      <c r="I1326" s="57"/>
      <c r="J1326" s="57"/>
      <c r="K1326" s="57"/>
      <c r="L1326" s="57"/>
      <c r="M1326" s="54"/>
      <c r="N1326" s="57"/>
      <c r="O1326" s="58"/>
      <c r="P1326" s="58"/>
      <c r="Q1326" s="58"/>
      <c r="R1326" s="58"/>
      <c r="S1326" s="54"/>
      <c r="T1326" s="57"/>
      <c r="U1326" s="57"/>
      <c r="V1326" s="57"/>
      <c r="W1326" s="57"/>
      <c r="X1326" s="147" t="str">
        <f>IF(COUNTBLANK(D1326)=1,"",IF('order-admin-units'!$I$1&lt;&gt;"y", "", IF(COUNTBLANK(K1326)=1, 'order-admin-units'!$B$1+1, VLOOKUP(K1326, ordercountry, 2))))</f>
        <v/>
      </c>
      <c r="Y1326" s="147" t="str">
        <f>IF(COUNTBLANK(D1326)=1,"",IF('order-admin-units'!$I$1&lt;&gt;"y", "", IF(COUNTBLANK(K1326:L1326)&gt;0, 'order-admin-units'!$B$2+1, VLOOKUP(K1326&amp;"@"&amp;L1326, orderadmin, 2))))</f>
        <v/>
      </c>
      <c r="Z1326" s="147" t="str">
        <f t="shared" si="144"/>
        <v/>
      </c>
      <c r="AA1326" s="147" t="str">
        <f t="shared" si="145"/>
        <v/>
      </c>
      <c r="AB1326" s="147" t="str">
        <f t="shared" si="146"/>
        <v/>
      </c>
      <c r="AC1326" s="147" t="str">
        <f t="shared" si="142"/>
        <v/>
      </c>
      <c r="AD1326" s="11" t="str">
        <f t="shared" si="147"/>
        <v/>
      </c>
      <c r="AE1326" s="11" t="str">
        <f t="array" ref="AE1326">IF(COUNTBLANK(D1326)=1,"",IF(OR($H$2="y",$H$2="m"),IF(AA1326=AA1325,IF(OR(AB1326=$AB$4:$AB1325)=FALSE,AE1325&amp;C1326,AE1325),"("&amp;C1326)&amp;IF(AA1326=AA1327,IF(OR(AB1327=$AB$4:$AB1326)=FALSE,", ",""),") "),""))</f>
        <v/>
      </c>
      <c r="AF1326" s="11" t="str">
        <f t="array" ref="AF1326">IF((COUNTBLANK(D1326)=0)*OR($H$2="y",$H$2="m"),IFERROR(LEFT(C1326, FIND(" ",C1326)-1), C1326),"")</f>
        <v/>
      </c>
      <c r="AG1326" s="11" t="str">
        <f t="array" ref="AG1326">IF(COUNTBLANK(D1326)=1,"",IF(OR($H$2="y",$H$2="m"),IF(AA1326=AA1325,IF(OR(AC1326=$AC$4:$AC1325)=FALSE,AG1325&amp;AF1326,AG1325),"("&amp;AF1326)&amp;IF(AA1326=AA1327,IF(OR(AC1327=$AC$4:$AC1326)=FALSE,", ",""),") "),""))</f>
        <v/>
      </c>
      <c r="AH1326" s="10" t="str">
        <f>IF((COUNTBLANK(D1326)=1),"",IF(D1326=D1325,AH1325,"")&amp;IF(B1325&lt;&gt;B1326,((IF(COUNTBLANK(E1326)=1,$D$3&amp;"Non-type material: "&amp;$D$3,$D$3&amp;INDEX('type-categories'!$A$2:$B$100,MATCH(E1326,'type-categories'!$A$2:$A$100,0),2)&amp;$D$3))),"")&amp;(IF(K1326&lt;&gt;K1325,$C$2&amp;UPPER(K1326)&amp;$C$2&amp;$K$3&amp;" ",(IF(B1326&lt;&gt;B1325,$C$2&amp;UPPER(K1326)&amp;$C$2&amp;$K$3&amp;" ",""))))&amp;IF((AA1326&lt;&gt;AA1327)*($H$2="y"),AD1326&amp;AE1326,IF((AA1326&lt;&gt;AA1327)*($H$2="m"),AD1326&amp;AG1326,IF(($H$2&lt;&gt;"m")*($H$2&lt;&gt;"Y"),(IF(F1326=0,"",F1326&amp;" "&amp;$F$4&amp;" "))&amp;(IF(G1326=0,"",G1326&amp;" "&amp;$G$4&amp;" "))&amp;(IF(H1326=0,"",H1326&amp;" "&amp;H$4&amp;" "))&amp;(IF(I1326=0,"",I1326&amp;" "&amp;$I$4&amp;" "))&amp;(IF(J1326=0,"",J1326&amp;" "&amp;$J$4&amp;" ")),"")))&amp;"; "&amp;IF((B1326=B1325)*(AA1326=AA1325), "same collecting data; ", IF((B1326=B1325)*(Z1325=Z1326),"same locality; ",(IF(COUNTBLANK(L1326)=1,"",$D$2&amp;L1326&amp;$L$3&amp;" "&amp;$D$2))&amp;(IF(COUNTBLANK(M1326)=1,"",$E$2&amp;M1326&amp;$E$2&amp;", "))&amp;(IF(COUNTBLANK(N1326)=1,"",N1326&amp;"; "))&amp;(IF(COUNTBLANK(O1326)=1,"",O1326&amp;"; ")))&amp;(IF(COUNTBLANK(P1326)=1,"",P1326&amp;"; "))&amp;(IF(COUNTBLANK(Q1326)=1,"",Q1326&amp;"; "))&amp;(IF(COUNTBLANK(R1326)=1,"",R1326&amp;"m, "))&amp;IF((COUNTBLANK(S1326)=0)*(S1326&lt;&gt;S1325), S1326&amp;"; ","")&amp;(IF(COUNTBLANK(U1326)=1,"",U1326&amp;"; "))&amp;(IF(COUNTBLANK(T1326)=1,"",IF(COUNTBLANK(F$2)=1,T1326&amp;"; ",T1326&amp;" "&amp;F$2&amp;"; "))))&amp;(IF(COUNTBLANK(V1326)=1,"",V1326&amp;"; "))&amp;IF((COUNTBLANK(C1326)=1),"",C1326)&amp;IF((B1326=B1327)*(K1326=K1327)*(L1326=L1327)*(M1326=M1327),IF(($H$2&lt;&gt;"m")*($H$2&lt;&gt;"Y"), " • ", IF((ISNUMBER(FIND(")",AE1326))), " • ", "")),IF((B1326=B1327)*(K1326=K1327)," • ",". ")))</f>
        <v/>
      </c>
      <c r="AI1326" s="1"/>
    </row>
    <row r="1327" spans="1:35" x14ac:dyDescent="0.25">
      <c r="A1327" s="3" t="str">
        <f t="shared" si="143"/>
        <v/>
      </c>
      <c r="B1327" s="53" t="str">
        <f t="shared" si="141"/>
        <v/>
      </c>
      <c r="C1327" s="57"/>
      <c r="D1327" s="57"/>
      <c r="E1327" s="57"/>
      <c r="F1327" s="57"/>
      <c r="G1327" s="57"/>
      <c r="H1327" s="57"/>
      <c r="I1327" s="57"/>
      <c r="J1327" s="57"/>
      <c r="K1327" s="57"/>
      <c r="L1327" s="57"/>
      <c r="M1327" s="54"/>
      <c r="N1327" s="57"/>
      <c r="O1327" s="58"/>
      <c r="P1327" s="58"/>
      <c r="Q1327" s="58"/>
      <c r="R1327" s="58"/>
      <c r="S1327" s="54"/>
      <c r="T1327" s="57"/>
      <c r="U1327" s="57"/>
      <c r="V1327" s="57"/>
      <c r="W1327" s="57"/>
      <c r="X1327" s="147" t="str">
        <f>IF(COUNTBLANK(D1327)=1,"",IF('order-admin-units'!$I$1&lt;&gt;"y", "", IF(COUNTBLANK(K1327)=1, 'order-admin-units'!$B$1+1, VLOOKUP(K1327, ordercountry, 2))))</f>
        <v/>
      </c>
      <c r="Y1327" s="147" t="str">
        <f>IF(COUNTBLANK(D1327)=1,"",IF('order-admin-units'!$I$1&lt;&gt;"y", "", IF(COUNTBLANK(K1327:L1327)&gt;0, 'order-admin-units'!$B$2+1, VLOOKUP(K1327&amp;"@"&amp;L1327, orderadmin, 2))))</f>
        <v/>
      </c>
      <c r="Z1327" s="147" t="str">
        <f t="shared" si="144"/>
        <v/>
      </c>
      <c r="AA1327" s="147" t="str">
        <f t="shared" si="145"/>
        <v/>
      </c>
      <c r="AB1327" s="147" t="str">
        <f t="shared" si="146"/>
        <v/>
      </c>
      <c r="AC1327" s="147" t="str">
        <f t="shared" si="142"/>
        <v/>
      </c>
      <c r="AD1327" s="11" t="str">
        <f t="shared" si="147"/>
        <v/>
      </c>
      <c r="AE1327" s="11" t="str">
        <f t="array" ref="AE1327">IF(COUNTBLANK(D1327)=1,"",IF(OR($H$2="y",$H$2="m"),IF(AA1327=AA1326,IF(OR(AB1327=$AB$4:$AB1326)=FALSE,AE1326&amp;C1327,AE1326),"("&amp;C1327)&amp;IF(AA1327=AA1328,IF(OR(AB1328=$AB$4:$AB1327)=FALSE,", ",""),") "),""))</f>
        <v/>
      </c>
      <c r="AF1327" s="11" t="str">
        <f t="array" ref="AF1327">IF((COUNTBLANK(D1327)=0)*OR($H$2="y",$H$2="m"),IFERROR(LEFT(C1327, FIND(" ",C1327)-1), C1327),"")</f>
        <v/>
      </c>
      <c r="AG1327" s="11" t="str">
        <f t="array" ref="AG1327">IF(COUNTBLANK(D1327)=1,"",IF(OR($H$2="y",$H$2="m"),IF(AA1327=AA1326,IF(OR(AC1327=$AC$4:$AC1326)=FALSE,AG1326&amp;AF1327,AG1326),"("&amp;AF1327)&amp;IF(AA1327=AA1328,IF(OR(AC1328=$AC$4:$AC1327)=FALSE,", ",""),") "),""))</f>
        <v/>
      </c>
      <c r="AH1327" s="10" t="str">
        <f>IF((COUNTBLANK(D1327)=1),"",IF(D1327=D1326,AH1326,"")&amp;IF(B1326&lt;&gt;B1327,((IF(COUNTBLANK(E1327)=1,$D$3&amp;"Non-type material: "&amp;$D$3,$D$3&amp;INDEX('type-categories'!$A$2:$B$100,MATCH(E1327,'type-categories'!$A$2:$A$100,0),2)&amp;$D$3))),"")&amp;(IF(K1327&lt;&gt;K1326,$C$2&amp;UPPER(K1327)&amp;$C$2&amp;$K$3&amp;" ",(IF(B1327&lt;&gt;B1326,$C$2&amp;UPPER(K1327)&amp;$C$2&amp;$K$3&amp;" ",""))))&amp;IF((AA1327&lt;&gt;AA1328)*($H$2="y"),AD1327&amp;AE1327,IF((AA1327&lt;&gt;AA1328)*($H$2="m"),AD1327&amp;AG1327,IF(($H$2&lt;&gt;"m")*($H$2&lt;&gt;"Y"),(IF(F1327=0,"",F1327&amp;" "&amp;$F$4&amp;" "))&amp;(IF(G1327=0,"",G1327&amp;" "&amp;$G$4&amp;" "))&amp;(IF(H1327=0,"",H1327&amp;" "&amp;H$4&amp;" "))&amp;(IF(I1327=0,"",I1327&amp;" "&amp;$I$4&amp;" "))&amp;(IF(J1327=0,"",J1327&amp;" "&amp;$J$4&amp;" ")),"")))&amp;"; "&amp;IF((B1327=B1326)*(AA1327=AA1326), "same collecting data; ", IF((B1327=B1326)*(Z1326=Z1327),"same locality; ",(IF(COUNTBLANK(L1327)=1,"",$D$2&amp;L1327&amp;$L$3&amp;" "&amp;$D$2))&amp;(IF(COUNTBLANK(M1327)=1,"",$E$2&amp;M1327&amp;$E$2&amp;", "))&amp;(IF(COUNTBLANK(N1327)=1,"",N1327&amp;"; "))&amp;(IF(COUNTBLANK(O1327)=1,"",O1327&amp;"; ")))&amp;(IF(COUNTBLANK(P1327)=1,"",P1327&amp;"; "))&amp;(IF(COUNTBLANK(Q1327)=1,"",Q1327&amp;"; "))&amp;(IF(COUNTBLANK(R1327)=1,"",R1327&amp;"m, "))&amp;IF((COUNTBLANK(S1327)=0)*(S1327&lt;&gt;S1326), S1327&amp;"; ","")&amp;(IF(COUNTBLANK(U1327)=1,"",U1327&amp;"; "))&amp;(IF(COUNTBLANK(T1327)=1,"",IF(COUNTBLANK(F$2)=1,T1327&amp;"; ",T1327&amp;" "&amp;F$2&amp;"; "))))&amp;(IF(COUNTBLANK(V1327)=1,"",V1327&amp;"; "))&amp;IF((COUNTBLANK(C1327)=1),"",C1327)&amp;IF((B1327=B1328)*(K1327=K1328)*(L1327=L1328)*(M1327=M1328),IF(($H$2&lt;&gt;"m")*($H$2&lt;&gt;"Y"), " • ", IF((ISNUMBER(FIND(")",AE1327))), " • ", "")),IF((B1327=B1328)*(K1327=K1328)," • ",". ")))</f>
        <v/>
      </c>
      <c r="AI1327" s="1"/>
    </row>
    <row r="1328" spans="1:35" x14ac:dyDescent="0.25">
      <c r="A1328" s="3" t="str">
        <f t="shared" si="143"/>
        <v/>
      </c>
      <c r="B1328" s="53" t="str">
        <f t="shared" si="141"/>
        <v/>
      </c>
      <c r="C1328" s="57"/>
      <c r="D1328" s="57"/>
      <c r="E1328" s="57"/>
      <c r="F1328" s="57"/>
      <c r="G1328" s="57"/>
      <c r="H1328" s="57"/>
      <c r="I1328" s="57"/>
      <c r="J1328" s="57"/>
      <c r="K1328" s="57"/>
      <c r="L1328" s="57"/>
      <c r="M1328" s="54"/>
      <c r="N1328" s="57"/>
      <c r="O1328" s="58"/>
      <c r="P1328" s="58"/>
      <c r="Q1328" s="58"/>
      <c r="R1328" s="58"/>
      <c r="S1328" s="54"/>
      <c r="T1328" s="57"/>
      <c r="U1328" s="57"/>
      <c r="V1328" s="57"/>
      <c r="W1328" s="57"/>
      <c r="X1328" s="147" t="str">
        <f>IF(COUNTBLANK(D1328)=1,"",IF('order-admin-units'!$I$1&lt;&gt;"y", "", IF(COUNTBLANK(K1328)=1, 'order-admin-units'!$B$1+1, VLOOKUP(K1328, ordercountry, 2))))</f>
        <v/>
      </c>
      <c r="Y1328" s="147" t="str">
        <f>IF(COUNTBLANK(D1328)=1,"",IF('order-admin-units'!$I$1&lt;&gt;"y", "", IF(COUNTBLANK(K1328:L1328)&gt;0, 'order-admin-units'!$B$2+1, VLOOKUP(K1328&amp;"@"&amp;L1328, orderadmin, 2))))</f>
        <v/>
      </c>
      <c r="Z1328" s="147" t="str">
        <f t="shared" si="144"/>
        <v/>
      </c>
      <c r="AA1328" s="147" t="str">
        <f t="shared" si="145"/>
        <v/>
      </c>
      <c r="AB1328" s="147" t="str">
        <f t="shared" si="146"/>
        <v/>
      </c>
      <c r="AC1328" s="147" t="str">
        <f t="shared" si="142"/>
        <v/>
      </c>
      <c r="AD1328" s="11" t="str">
        <f t="shared" si="147"/>
        <v/>
      </c>
      <c r="AE1328" s="11" t="str">
        <f t="array" ref="AE1328">IF(COUNTBLANK(D1328)=1,"",IF(OR($H$2="y",$H$2="m"),IF(AA1328=AA1327,IF(OR(AB1328=$AB$4:$AB1327)=FALSE,AE1327&amp;C1328,AE1327),"("&amp;C1328)&amp;IF(AA1328=AA1329,IF(OR(AB1329=$AB$4:$AB1328)=FALSE,", ",""),") "),""))</f>
        <v/>
      </c>
      <c r="AF1328" s="11" t="str">
        <f t="array" ref="AF1328">IF((COUNTBLANK(D1328)=0)*OR($H$2="y",$H$2="m"),IFERROR(LEFT(C1328, FIND(" ",C1328)-1), C1328),"")</f>
        <v/>
      </c>
      <c r="AG1328" s="11" t="str">
        <f t="array" ref="AG1328">IF(COUNTBLANK(D1328)=1,"",IF(OR($H$2="y",$H$2="m"),IF(AA1328=AA1327,IF(OR(AC1328=$AC$4:$AC1327)=FALSE,AG1327&amp;AF1328,AG1327),"("&amp;AF1328)&amp;IF(AA1328=AA1329,IF(OR(AC1329=$AC$4:$AC1328)=FALSE,", ",""),") "),""))</f>
        <v/>
      </c>
      <c r="AH1328" s="10" t="str">
        <f>IF((COUNTBLANK(D1328)=1),"",IF(D1328=D1327,AH1327,"")&amp;IF(B1327&lt;&gt;B1328,((IF(COUNTBLANK(E1328)=1,$D$3&amp;"Non-type material: "&amp;$D$3,$D$3&amp;INDEX('type-categories'!$A$2:$B$100,MATCH(E1328,'type-categories'!$A$2:$A$100,0),2)&amp;$D$3))),"")&amp;(IF(K1328&lt;&gt;K1327,$C$2&amp;UPPER(K1328)&amp;$C$2&amp;$K$3&amp;" ",(IF(B1328&lt;&gt;B1327,$C$2&amp;UPPER(K1328)&amp;$C$2&amp;$K$3&amp;" ",""))))&amp;IF((AA1328&lt;&gt;AA1329)*($H$2="y"),AD1328&amp;AE1328,IF((AA1328&lt;&gt;AA1329)*($H$2="m"),AD1328&amp;AG1328,IF(($H$2&lt;&gt;"m")*($H$2&lt;&gt;"Y"),(IF(F1328=0,"",F1328&amp;" "&amp;$F$4&amp;" "))&amp;(IF(G1328=0,"",G1328&amp;" "&amp;$G$4&amp;" "))&amp;(IF(H1328=0,"",H1328&amp;" "&amp;H$4&amp;" "))&amp;(IF(I1328=0,"",I1328&amp;" "&amp;$I$4&amp;" "))&amp;(IF(J1328=0,"",J1328&amp;" "&amp;$J$4&amp;" ")),"")))&amp;"; "&amp;IF((B1328=B1327)*(AA1328=AA1327), "same collecting data; ", IF((B1328=B1327)*(Z1327=Z1328),"same locality; ",(IF(COUNTBLANK(L1328)=1,"",$D$2&amp;L1328&amp;$L$3&amp;" "&amp;$D$2))&amp;(IF(COUNTBLANK(M1328)=1,"",$E$2&amp;M1328&amp;$E$2&amp;", "))&amp;(IF(COUNTBLANK(N1328)=1,"",N1328&amp;"; "))&amp;(IF(COUNTBLANK(O1328)=1,"",O1328&amp;"; ")))&amp;(IF(COUNTBLANK(P1328)=1,"",P1328&amp;"; "))&amp;(IF(COUNTBLANK(Q1328)=1,"",Q1328&amp;"; "))&amp;(IF(COUNTBLANK(R1328)=1,"",R1328&amp;"m, "))&amp;IF((COUNTBLANK(S1328)=0)*(S1328&lt;&gt;S1327), S1328&amp;"; ","")&amp;(IF(COUNTBLANK(U1328)=1,"",U1328&amp;"; "))&amp;(IF(COUNTBLANK(T1328)=1,"",IF(COUNTBLANK(F$2)=1,T1328&amp;"; ",T1328&amp;" "&amp;F$2&amp;"; "))))&amp;(IF(COUNTBLANK(V1328)=1,"",V1328&amp;"; "))&amp;IF((COUNTBLANK(C1328)=1),"",C1328)&amp;IF((B1328=B1329)*(K1328=K1329)*(L1328=L1329)*(M1328=M1329),IF(($H$2&lt;&gt;"m")*($H$2&lt;&gt;"Y"), " • ", IF((ISNUMBER(FIND(")",AE1328))), " • ", "")),IF((B1328=B1329)*(K1328=K1329)," • ",". ")))</f>
        <v/>
      </c>
      <c r="AI1328" s="1"/>
    </row>
    <row r="1329" spans="1:35" x14ac:dyDescent="0.25">
      <c r="A1329" s="3" t="str">
        <f t="shared" si="143"/>
        <v/>
      </c>
      <c r="B1329" s="53" t="str">
        <f t="shared" si="141"/>
        <v/>
      </c>
      <c r="C1329" s="57"/>
      <c r="D1329" s="57"/>
      <c r="E1329" s="57"/>
      <c r="F1329" s="57"/>
      <c r="G1329" s="57"/>
      <c r="H1329" s="57"/>
      <c r="I1329" s="57"/>
      <c r="J1329" s="57"/>
      <c r="K1329" s="57"/>
      <c r="L1329" s="57"/>
      <c r="M1329" s="54"/>
      <c r="N1329" s="57"/>
      <c r="O1329" s="58"/>
      <c r="P1329" s="58"/>
      <c r="Q1329" s="58"/>
      <c r="R1329" s="58"/>
      <c r="S1329" s="54"/>
      <c r="T1329" s="57"/>
      <c r="U1329" s="57"/>
      <c r="V1329" s="57"/>
      <c r="W1329" s="57"/>
      <c r="X1329" s="147" t="str">
        <f>IF(COUNTBLANK(D1329)=1,"",IF('order-admin-units'!$I$1&lt;&gt;"y", "", IF(COUNTBLANK(K1329)=1, 'order-admin-units'!$B$1+1, VLOOKUP(K1329, ordercountry, 2))))</f>
        <v/>
      </c>
      <c r="Y1329" s="147" t="str">
        <f>IF(COUNTBLANK(D1329)=1,"",IF('order-admin-units'!$I$1&lt;&gt;"y", "", IF(COUNTBLANK(K1329:L1329)&gt;0, 'order-admin-units'!$B$2+1, VLOOKUP(K1329&amp;"@"&amp;L1329, orderadmin, 2))))</f>
        <v/>
      </c>
      <c r="Z1329" s="147" t="str">
        <f t="shared" si="144"/>
        <v/>
      </c>
      <c r="AA1329" s="147" t="str">
        <f t="shared" si="145"/>
        <v/>
      </c>
      <c r="AB1329" s="147" t="str">
        <f t="shared" si="146"/>
        <v/>
      </c>
      <c r="AC1329" s="147" t="str">
        <f t="shared" si="142"/>
        <v/>
      </c>
      <c r="AD1329" s="11" t="str">
        <f t="shared" si="147"/>
        <v/>
      </c>
      <c r="AE1329" s="11" t="str">
        <f t="array" ref="AE1329">IF(COUNTBLANK(D1329)=1,"",IF(OR($H$2="y",$H$2="m"),IF(AA1329=AA1328,IF(OR(AB1329=$AB$4:$AB1328)=FALSE,AE1328&amp;C1329,AE1328),"("&amp;C1329)&amp;IF(AA1329=AA1330,IF(OR(AB1330=$AB$4:$AB1329)=FALSE,", ",""),") "),""))</f>
        <v/>
      </c>
      <c r="AF1329" s="11" t="str">
        <f t="array" ref="AF1329">IF((COUNTBLANK(D1329)=0)*OR($H$2="y",$H$2="m"),IFERROR(LEFT(C1329, FIND(" ",C1329)-1), C1329),"")</f>
        <v/>
      </c>
      <c r="AG1329" s="11" t="str">
        <f t="array" ref="AG1329">IF(COUNTBLANK(D1329)=1,"",IF(OR($H$2="y",$H$2="m"),IF(AA1329=AA1328,IF(OR(AC1329=$AC$4:$AC1328)=FALSE,AG1328&amp;AF1329,AG1328),"("&amp;AF1329)&amp;IF(AA1329=AA1330,IF(OR(AC1330=$AC$4:$AC1329)=FALSE,", ",""),") "),""))</f>
        <v/>
      </c>
      <c r="AH1329" s="10" t="str">
        <f>IF((COUNTBLANK(D1329)=1),"",IF(D1329=D1328,AH1328,"")&amp;IF(B1328&lt;&gt;B1329,((IF(COUNTBLANK(E1329)=1,$D$3&amp;"Non-type material: "&amp;$D$3,$D$3&amp;INDEX('type-categories'!$A$2:$B$100,MATCH(E1329,'type-categories'!$A$2:$A$100,0),2)&amp;$D$3))),"")&amp;(IF(K1329&lt;&gt;K1328,$C$2&amp;UPPER(K1329)&amp;$C$2&amp;$K$3&amp;" ",(IF(B1329&lt;&gt;B1328,$C$2&amp;UPPER(K1329)&amp;$C$2&amp;$K$3&amp;" ",""))))&amp;IF((AA1329&lt;&gt;AA1330)*($H$2="y"),AD1329&amp;AE1329,IF((AA1329&lt;&gt;AA1330)*($H$2="m"),AD1329&amp;AG1329,IF(($H$2&lt;&gt;"m")*($H$2&lt;&gt;"Y"),(IF(F1329=0,"",F1329&amp;" "&amp;$F$4&amp;" "))&amp;(IF(G1329=0,"",G1329&amp;" "&amp;$G$4&amp;" "))&amp;(IF(H1329=0,"",H1329&amp;" "&amp;H$4&amp;" "))&amp;(IF(I1329=0,"",I1329&amp;" "&amp;$I$4&amp;" "))&amp;(IF(J1329=0,"",J1329&amp;" "&amp;$J$4&amp;" ")),"")))&amp;"; "&amp;IF((B1329=B1328)*(AA1329=AA1328), "same collecting data; ", IF((B1329=B1328)*(Z1328=Z1329),"same locality; ",(IF(COUNTBLANK(L1329)=1,"",$D$2&amp;L1329&amp;$L$3&amp;" "&amp;$D$2))&amp;(IF(COUNTBLANK(M1329)=1,"",$E$2&amp;M1329&amp;$E$2&amp;", "))&amp;(IF(COUNTBLANK(N1329)=1,"",N1329&amp;"; "))&amp;(IF(COUNTBLANK(O1329)=1,"",O1329&amp;"; ")))&amp;(IF(COUNTBLANK(P1329)=1,"",P1329&amp;"; "))&amp;(IF(COUNTBLANK(Q1329)=1,"",Q1329&amp;"; "))&amp;(IF(COUNTBLANK(R1329)=1,"",R1329&amp;"m, "))&amp;IF((COUNTBLANK(S1329)=0)*(S1329&lt;&gt;S1328), S1329&amp;"; ","")&amp;(IF(COUNTBLANK(U1329)=1,"",U1329&amp;"; "))&amp;(IF(COUNTBLANK(T1329)=1,"",IF(COUNTBLANK(F$2)=1,T1329&amp;"; ",T1329&amp;" "&amp;F$2&amp;"; "))))&amp;(IF(COUNTBLANK(V1329)=1,"",V1329&amp;"; "))&amp;IF((COUNTBLANK(C1329)=1),"",C1329)&amp;IF((B1329=B1330)*(K1329=K1330)*(L1329=L1330)*(M1329=M1330),IF(($H$2&lt;&gt;"m")*($H$2&lt;&gt;"Y"), " • ", IF((ISNUMBER(FIND(")",AE1329))), " • ", "")),IF((B1329=B1330)*(K1329=K1330)," • ",". ")))</f>
        <v/>
      </c>
      <c r="AI1329" s="1"/>
    </row>
    <row r="1330" spans="1:35" x14ac:dyDescent="0.25">
      <c r="A1330" s="3" t="str">
        <f t="shared" si="143"/>
        <v/>
      </c>
      <c r="B1330" s="53" t="str">
        <f t="shared" si="141"/>
        <v/>
      </c>
      <c r="C1330" s="57"/>
      <c r="D1330" s="57"/>
      <c r="E1330" s="57"/>
      <c r="F1330" s="57"/>
      <c r="G1330" s="57"/>
      <c r="H1330" s="57"/>
      <c r="I1330" s="57"/>
      <c r="J1330" s="57"/>
      <c r="K1330" s="57"/>
      <c r="L1330" s="57"/>
      <c r="M1330" s="54"/>
      <c r="N1330" s="57"/>
      <c r="O1330" s="58"/>
      <c r="P1330" s="58"/>
      <c r="Q1330" s="58"/>
      <c r="R1330" s="58"/>
      <c r="S1330" s="54"/>
      <c r="T1330" s="57"/>
      <c r="U1330" s="57"/>
      <c r="V1330" s="57"/>
      <c r="W1330" s="57"/>
      <c r="X1330" s="147" t="str">
        <f>IF(COUNTBLANK(D1330)=1,"",IF('order-admin-units'!$I$1&lt;&gt;"y", "", IF(COUNTBLANK(K1330)=1, 'order-admin-units'!$B$1+1, VLOOKUP(K1330, ordercountry, 2))))</f>
        <v/>
      </c>
      <c r="Y1330" s="147" t="str">
        <f>IF(COUNTBLANK(D1330)=1,"",IF('order-admin-units'!$I$1&lt;&gt;"y", "", IF(COUNTBLANK(K1330:L1330)&gt;0, 'order-admin-units'!$B$2+1, VLOOKUP(K1330&amp;"@"&amp;L1330, orderadmin, 2))))</f>
        <v/>
      </c>
      <c r="Z1330" s="147" t="str">
        <f t="shared" si="144"/>
        <v/>
      </c>
      <c r="AA1330" s="147" t="str">
        <f t="shared" si="145"/>
        <v/>
      </c>
      <c r="AB1330" s="147" t="str">
        <f t="shared" si="146"/>
        <v/>
      </c>
      <c r="AC1330" s="147" t="str">
        <f t="shared" si="142"/>
        <v/>
      </c>
      <c r="AD1330" s="11" t="str">
        <f t="shared" si="147"/>
        <v/>
      </c>
      <c r="AE1330" s="11" t="str">
        <f t="array" ref="AE1330">IF(COUNTBLANK(D1330)=1,"",IF(OR($H$2="y",$H$2="m"),IF(AA1330=AA1329,IF(OR(AB1330=$AB$4:$AB1329)=FALSE,AE1329&amp;C1330,AE1329),"("&amp;C1330)&amp;IF(AA1330=AA1331,IF(OR(AB1331=$AB$4:$AB1330)=FALSE,", ",""),") "),""))</f>
        <v/>
      </c>
      <c r="AF1330" s="11" t="str">
        <f t="array" ref="AF1330">IF((COUNTBLANK(D1330)=0)*OR($H$2="y",$H$2="m"),IFERROR(LEFT(C1330, FIND(" ",C1330)-1), C1330),"")</f>
        <v/>
      </c>
      <c r="AG1330" s="11" t="str">
        <f t="array" ref="AG1330">IF(COUNTBLANK(D1330)=1,"",IF(OR($H$2="y",$H$2="m"),IF(AA1330=AA1329,IF(OR(AC1330=$AC$4:$AC1329)=FALSE,AG1329&amp;AF1330,AG1329),"("&amp;AF1330)&amp;IF(AA1330=AA1331,IF(OR(AC1331=$AC$4:$AC1330)=FALSE,", ",""),") "),""))</f>
        <v/>
      </c>
      <c r="AH1330" s="10" t="str">
        <f>IF((COUNTBLANK(D1330)=1),"",IF(D1330=D1329,AH1329,"")&amp;IF(B1329&lt;&gt;B1330,((IF(COUNTBLANK(E1330)=1,$D$3&amp;"Non-type material: "&amp;$D$3,$D$3&amp;INDEX('type-categories'!$A$2:$B$100,MATCH(E1330,'type-categories'!$A$2:$A$100,0),2)&amp;$D$3))),"")&amp;(IF(K1330&lt;&gt;K1329,$C$2&amp;UPPER(K1330)&amp;$C$2&amp;$K$3&amp;" ",(IF(B1330&lt;&gt;B1329,$C$2&amp;UPPER(K1330)&amp;$C$2&amp;$K$3&amp;" ",""))))&amp;IF((AA1330&lt;&gt;AA1331)*($H$2="y"),AD1330&amp;AE1330,IF((AA1330&lt;&gt;AA1331)*($H$2="m"),AD1330&amp;AG1330,IF(($H$2&lt;&gt;"m")*($H$2&lt;&gt;"Y"),(IF(F1330=0,"",F1330&amp;" "&amp;$F$4&amp;" "))&amp;(IF(G1330=0,"",G1330&amp;" "&amp;$G$4&amp;" "))&amp;(IF(H1330=0,"",H1330&amp;" "&amp;H$4&amp;" "))&amp;(IF(I1330=0,"",I1330&amp;" "&amp;$I$4&amp;" "))&amp;(IF(J1330=0,"",J1330&amp;" "&amp;$J$4&amp;" ")),"")))&amp;"; "&amp;IF((B1330=B1329)*(AA1330=AA1329), "same collecting data; ", IF((B1330=B1329)*(Z1329=Z1330),"same locality; ",(IF(COUNTBLANK(L1330)=1,"",$D$2&amp;L1330&amp;$L$3&amp;" "&amp;$D$2))&amp;(IF(COUNTBLANK(M1330)=1,"",$E$2&amp;M1330&amp;$E$2&amp;", "))&amp;(IF(COUNTBLANK(N1330)=1,"",N1330&amp;"; "))&amp;(IF(COUNTBLANK(O1330)=1,"",O1330&amp;"; ")))&amp;(IF(COUNTBLANK(P1330)=1,"",P1330&amp;"; "))&amp;(IF(COUNTBLANK(Q1330)=1,"",Q1330&amp;"; "))&amp;(IF(COUNTBLANK(R1330)=1,"",R1330&amp;"m, "))&amp;IF((COUNTBLANK(S1330)=0)*(S1330&lt;&gt;S1329), S1330&amp;"; ","")&amp;(IF(COUNTBLANK(U1330)=1,"",U1330&amp;"; "))&amp;(IF(COUNTBLANK(T1330)=1,"",IF(COUNTBLANK(F$2)=1,T1330&amp;"; ",T1330&amp;" "&amp;F$2&amp;"; "))))&amp;(IF(COUNTBLANK(V1330)=1,"",V1330&amp;"; "))&amp;IF((COUNTBLANK(C1330)=1),"",C1330)&amp;IF((B1330=B1331)*(K1330=K1331)*(L1330=L1331)*(M1330=M1331),IF(($H$2&lt;&gt;"m")*($H$2&lt;&gt;"Y"), " • ", IF((ISNUMBER(FIND(")",AE1330))), " • ", "")),IF((B1330=B1331)*(K1330=K1331)," • ",". ")))</f>
        <v/>
      </c>
      <c r="AI1330" s="1"/>
    </row>
    <row r="1331" spans="1:35" x14ac:dyDescent="0.25">
      <c r="A1331" s="3" t="str">
        <f t="shared" si="143"/>
        <v/>
      </c>
      <c r="B1331" s="53" t="str">
        <f t="shared" si="141"/>
        <v/>
      </c>
      <c r="C1331" s="57"/>
      <c r="D1331" s="57"/>
      <c r="E1331" s="57"/>
      <c r="F1331" s="57"/>
      <c r="G1331" s="57"/>
      <c r="H1331" s="57"/>
      <c r="I1331" s="57"/>
      <c r="J1331" s="57"/>
      <c r="K1331" s="57"/>
      <c r="L1331" s="57"/>
      <c r="M1331" s="54"/>
      <c r="N1331" s="57"/>
      <c r="O1331" s="58"/>
      <c r="P1331" s="58"/>
      <c r="Q1331" s="58"/>
      <c r="R1331" s="58"/>
      <c r="S1331" s="54"/>
      <c r="T1331" s="57"/>
      <c r="U1331" s="57"/>
      <c r="V1331" s="57"/>
      <c r="W1331" s="57"/>
      <c r="X1331" s="147" t="str">
        <f>IF(COUNTBLANK(D1331)=1,"",IF('order-admin-units'!$I$1&lt;&gt;"y", "", IF(COUNTBLANK(K1331)=1, 'order-admin-units'!$B$1+1, VLOOKUP(K1331, ordercountry, 2))))</f>
        <v/>
      </c>
      <c r="Y1331" s="147" t="str">
        <f>IF(COUNTBLANK(D1331)=1,"",IF('order-admin-units'!$I$1&lt;&gt;"y", "", IF(COUNTBLANK(K1331:L1331)&gt;0, 'order-admin-units'!$B$2+1, VLOOKUP(K1331&amp;"@"&amp;L1331, orderadmin, 2))))</f>
        <v/>
      </c>
      <c r="Z1331" s="147" t="str">
        <f t="shared" si="144"/>
        <v/>
      </c>
      <c r="AA1331" s="147" t="str">
        <f t="shared" si="145"/>
        <v/>
      </c>
      <c r="AB1331" s="147" t="str">
        <f t="shared" si="146"/>
        <v/>
      </c>
      <c r="AC1331" s="147" t="str">
        <f t="shared" si="142"/>
        <v/>
      </c>
      <c r="AD1331" s="11" t="str">
        <f t="shared" si="147"/>
        <v/>
      </c>
      <c r="AE1331" s="11" t="str">
        <f t="array" ref="AE1331">IF(COUNTBLANK(D1331)=1,"",IF(OR($H$2="y",$H$2="m"),IF(AA1331=AA1330,IF(OR(AB1331=$AB$4:$AB1330)=FALSE,AE1330&amp;C1331,AE1330),"("&amp;C1331)&amp;IF(AA1331=AA1332,IF(OR(AB1332=$AB$4:$AB1331)=FALSE,", ",""),") "),""))</f>
        <v/>
      </c>
      <c r="AF1331" s="11" t="str">
        <f t="array" ref="AF1331">IF((COUNTBLANK(D1331)=0)*OR($H$2="y",$H$2="m"),IFERROR(LEFT(C1331, FIND(" ",C1331)-1), C1331),"")</f>
        <v/>
      </c>
      <c r="AG1331" s="11" t="str">
        <f t="array" ref="AG1331">IF(COUNTBLANK(D1331)=1,"",IF(OR($H$2="y",$H$2="m"),IF(AA1331=AA1330,IF(OR(AC1331=$AC$4:$AC1330)=FALSE,AG1330&amp;AF1331,AG1330),"("&amp;AF1331)&amp;IF(AA1331=AA1332,IF(OR(AC1332=$AC$4:$AC1331)=FALSE,", ",""),") "),""))</f>
        <v/>
      </c>
      <c r="AH1331" s="10" t="str">
        <f>IF((COUNTBLANK(D1331)=1),"",IF(D1331=D1330,AH1330,"")&amp;IF(B1330&lt;&gt;B1331,((IF(COUNTBLANK(E1331)=1,$D$3&amp;"Non-type material: "&amp;$D$3,$D$3&amp;INDEX('type-categories'!$A$2:$B$100,MATCH(E1331,'type-categories'!$A$2:$A$100,0),2)&amp;$D$3))),"")&amp;(IF(K1331&lt;&gt;K1330,$C$2&amp;UPPER(K1331)&amp;$C$2&amp;$K$3&amp;" ",(IF(B1331&lt;&gt;B1330,$C$2&amp;UPPER(K1331)&amp;$C$2&amp;$K$3&amp;" ",""))))&amp;IF((AA1331&lt;&gt;AA1332)*($H$2="y"),AD1331&amp;AE1331,IF((AA1331&lt;&gt;AA1332)*($H$2="m"),AD1331&amp;AG1331,IF(($H$2&lt;&gt;"m")*($H$2&lt;&gt;"Y"),(IF(F1331=0,"",F1331&amp;" "&amp;$F$4&amp;" "))&amp;(IF(G1331=0,"",G1331&amp;" "&amp;$G$4&amp;" "))&amp;(IF(H1331=0,"",H1331&amp;" "&amp;H$4&amp;" "))&amp;(IF(I1331=0,"",I1331&amp;" "&amp;$I$4&amp;" "))&amp;(IF(J1331=0,"",J1331&amp;" "&amp;$J$4&amp;" ")),"")))&amp;"; "&amp;IF((B1331=B1330)*(AA1331=AA1330), "same collecting data; ", IF((B1331=B1330)*(Z1330=Z1331),"same locality; ",(IF(COUNTBLANK(L1331)=1,"",$D$2&amp;L1331&amp;$L$3&amp;" "&amp;$D$2))&amp;(IF(COUNTBLANK(M1331)=1,"",$E$2&amp;M1331&amp;$E$2&amp;", "))&amp;(IF(COUNTBLANK(N1331)=1,"",N1331&amp;"; "))&amp;(IF(COUNTBLANK(O1331)=1,"",O1331&amp;"; ")))&amp;(IF(COUNTBLANK(P1331)=1,"",P1331&amp;"; "))&amp;(IF(COUNTBLANK(Q1331)=1,"",Q1331&amp;"; "))&amp;(IF(COUNTBLANK(R1331)=1,"",R1331&amp;"m, "))&amp;IF((COUNTBLANK(S1331)=0)*(S1331&lt;&gt;S1330), S1331&amp;"; ","")&amp;(IF(COUNTBLANK(U1331)=1,"",U1331&amp;"; "))&amp;(IF(COUNTBLANK(T1331)=1,"",IF(COUNTBLANK(F$2)=1,T1331&amp;"; ",T1331&amp;" "&amp;F$2&amp;"; "))))&amp;(IF(COUNTBLANK(V1331)=1,"",V1331&amp;"; "))&amp;IF((COUNTBLANK(C1331)=1),"",C1331)&amp;IF((B1331=B1332)*(K1331=K1332)*(L1331=L1332)*(M1331=M1332),IF(($H$2&lt;&gt;"m")*($H$2&lt;&gt;"Y"), " • ", IF((ISNUMBER(FIND(")",AE1331))), " • ", "")),IF((B1331=B1332)*(K1331=K1332)," • ",". ")))</f>
        <v/>
      </c>
      <c r="AI1331" s="1"/>
    </row>
    <row r="1332" spans="1:35" x14ac:dyDescent="0.25">
      <c r="A1332" s="3" t="str">
        <f t="shared" si="143"/>
        <v/>
      </c>
      <c r="B1332" s="53" t="str">
        <f t="shared" si="141"/>
        <v/>
      </c>
      <c r="C1332" s="56"/>
      <c r="D1332" s="57"/>
      <c r="E1332" s="57"/>
      <c r="F1332" s="57"/>
      <c r="G1332" s="57"/>
      <c r="H1332" s="57"/>
      <c r="I1332" s="57"/>
      <c r="J1332" s="57"/>
      <c r="K1332" s="57"/>
      <c r="L1332" s="57"/>
      <c r="M1332" s="57"/>
      <c r="N1332" s="57"/>
      <c r="O1332" s="57"/>
      <c r="P1332" s="57"/>
      <c r="Q1332" s="57"/>
      <c r="R1332" s="57"/>
      <c r="S1332" s="54"/>
      <c r="T1332" s="57"/>
      <c r="U1332" s="57"/>
      <c r="V1332" s="57"/>
      <c r="W1332" s="57"/>
      <c r="X1332" s="147" t="str">
        <f>IF(COUNTBLANK(D1332)=1,"",IF('order-admin-units'!$I$1&lt;&gt;"y", "", IF(COUNTBLANK(K1332)=1, 'order-admin-units'!$B$1+1, VLOOKUP(K1332, ordercountry, 2))))</f>
        <v/>
      </c>
      <c r="Y1332" s="147" t="str">
        <f>IF(COUNTBLANK(D1332)=1,"",IF('order-admin-units'!$I$1&lt;&gt;"y", "", IF(COUNTBLANK(K1332:L1332)&gt;0, 'order-admin-units'!$B$2+1, VLOOKUP(K1332&amp;"@"&amp;L1332, orderadmin, 2))))</f>
        <v/>
      </c>
      <c r="Z1332" s="147" t="str">
        <f t="shared" si="144"/>
        <v/>
      </c>
      <c r="AA1332" s="147" t="str">
        <f t="shared" si="145"/>
        <v/>
      </c>
      <c r="AB1332" s="147" t="str">
        <f t="shared" si="146"/>
        <v/>
      </c>
      <c r="AC1332" s="147" t="str">
        <f t="shared" si="142"/>
        <v/>
      </c>
      <c r="AD1332" s="11" t="str">
        <f t="shared" si="147"/>
        <v/>
      </c>
      <c r="AE1332" s="11" t="str">
        <f t="array" ref="AE1332">IF(COUNTBLANK(D1332)=1,"",IF(OR($H$2="y",$H$2="m"),IF(AA1332=AA1331,IF(OR(AB1332=$AB$4:$AB1331)=FALSE,AE1331&amp;C1332,AE1331),"("&amp;C1332)&amp;IF(AA1332=AA1333,IF(OR(AB1333=$AB$4:$AB1332)=FALSE,", ",""),") "),""))</f>
        <v/>
      </c>
      <c r="AF1332" s="11" t="str">
        <f t="array" ref="AF1332">IF((COUNTBLANK(D1332)=0)*OR($H$2="y",$H$2="m"),IFERROR(LEFT(C1332, FIND(" ",C1332)-1), C1332),"")</f>
        <v/>
      </c>
      <c r="AG1332" s="11" t="str">
        <f t="array" ref="AG1332">IF(COUNTBLANK(D1332)=1,"",IF(OR($H$2="y",$H$2="m"),IF(AA1332=AA1331,IF(OR(AC1332=$AC$4:$AC1331)=FALSE,AG1331&amp;AF1332,AG1331),"("&amp;AF1332)&amp;IF(AA1332=AA1333,IF(OR(AC1333=$AC$4:$AC1332)=FALSE,", ",""),") "),""))</f>
        <v/>
      </c>
      <c r="AH1332" s="10" t="str">
        <f>IF((COUNTBLANK(D1332)=1),"",IF(D1332=D1331,AH1331,"")&amp;IF(B1331&lt;&gt;B1332,((IF(COUNTBLANK(E1332)=1,$D$3&amp;"Non-type material: "&amp;$D$3,$D$3&amp;INDEX('type-categories'!$A$2:$B$100,MATCH(E1332,'type-categories'!$A$2:$A$100,0),2)&amp;$D$3))),"")&amp;(IF(K1332&lt;&gt;K1331,$C$2&amp;UPPER(K1332)&amp;$C$2&amp;$K$3&amp;" ",(IF(B1332&lt;&gt;B1331,$C$2&amp;UPPER(K1332)&amp;$C$2&amp;$K$3&amp;" ",""))))&amp;IF((AA1332&lt;&gt;AA1333)*($H$2="y"),AD1332&amp;AE1332,IF((AA1332&lt;&gt;AA1333)*($H$2="m"),AD1332&amp;AG1332,IF(($H$2&lt;&gt;"m")*($H$2&lt;&gt;"Y"),(IF(F1332=0,"",F1332&amp;" "&amp;$F$4&amp;" "))&amp;(IF(G1332=0,"",G1332&amp;" "&amp;$G$4&amp;" "))&amp;(IF(H1332=0,"",H1332&amp;" "&amp;H$4&amp;" "))&amp;(IF(I1332=0,"",I1332&amp;" "&amp;$I$4&amp;" "))&amp;(IF(J1332=0,"",J1332&amp;" "&amp;$J$4&amp;" ")),"")))&amp;"; "&amp;IF((B1332=B1331)*(AA1332=AA1331), "same collecting data; ", IF((B1332=B1331)*(Z1331=Z1332),"same locality; ",(IF(COUNTBLANK(L1332)=1,"",$D$2&amp;L1332&amp;$L$3&amp;" "&amp;$D$2))&amp;(IF(COUNTBLANK(M1332)=1,"",$E$2&amp;M1332&amp;$E$2&amp;", "))&amp;(IF(COUNTBLANK(N1332)=1,"",N1332&amp;"; "))&amp;(IF(COUNTBLANK(O1332)=1,"",O1332&amp;"; ")))&amp;(IF(COUNTBLANK(P1332)=1,"",P1332&amp;"; "))&amp;(IF(COUNTBLANK(Q1332)=1,"",Q1332&amp;"; "))&amp;(IF(COUNTBLANK(R1332)=1,"",R1332&amp;"m, "))&amp;IF((COUNTBLANK(S1332)=0)*(S1332&lt;&gt;S1331), S1332&amp;"; ","")&amp;(IF(COUNTBLANK(U1332)=1,"",U1332&amp;"; "))&amp;(IF(COUNTBLANK(T1332)=1,"",IF(COUNTBLANK(F$2)=1,T1332&amp;"; ",T1332&amp;" "&amp;F$2&amp;"; "))))&amp;(IF(COUNTBLANK(V1332)=1,"",V1332&amp;"; "))&amp;IF((COUNTBLANK(C1332)=1),"",C1332)&amp;IF((B1332=B1333)*(K1332=K1333)*(L1332=L1333)*(M1332=M1333),IF(($H$2&lt;&gt;"m")*($H$2&lt;&gt;"Y"), " • ", IF((ISNUMBER(FIND(")",AE1332))), " • ", "")),IF((B1332=B1333)*(K1332=K1333)," • ",". ")))</f>
        <v/>
      </c>
      <c r="AI1332" s="1"/>
    </row>
    <row r="1333" spans="1:35" x14ac:dyDescent="0.25">
      <c r="A1333" s="3" t="str">
        <f t="shared" si="143"/>
        <v/>
      </c>
      <c r="B1333" s="53" t="str">
        <f t="shared" si="141"/>
        <v/>
      </c>
      <c r="C1333" s="57"/>
      <c r="D1333" s="57"/>
      <c r="E1333" s="57"/>
      <c r="F1333" s="57"/>
      <c r="G1333" s="57"/>
      <c r="H1333" s="57"/>
      <c r="I1333" s="57"/>
      <c r="J1333" s="57"/>
      <c r="K1333" s="57"/>
      <c r="L1333" s="57"/>
      <c r="M1333" s="54"/>
      <c r="N1333" s="57"/>
      <c r="O1333" s="58"/>
      <c r="P1333" s="58"/>
      <c r="Q1333" s="58"/>
      <c r="R1333" s="58"/>
      <c r="S1333" s="54"/>
      <c r="T1333" s="57"/>
      <c r="U1333" s="57"/>
      <c r="V1333" s="57"/>
      <c r="W1333" s="57"/>
      <c r="X1333" s="147" t="str">
        <f>IF(COUNTBLANK(D1333)=1,"",IF('order-admin-units'!$I$1&lt;&gt;"y", "", IF(COUNTBLANK(K1333)=1, 'order-admin-units'!$B$1+1, VLOOKUP(K1333, ordercountry, 2))))</f>
        <v/>
      </c>
      <c r="Y1333" s="147" t="str">
        <f>IF(COUNTBLANK(D1333)=1,"",IF('order-admin-units'!$I$1&lt;&gt;"y", "", IF(COUNTBLANK(K1333:L1333)&gt;0, 'order-admin-units'!$B$2+1, VLOOKUP(K1333&amp;"@"&amp;L1333, orderadmin, 2))))</f>
        <v/>
      </c>
      <c r="Z1333" s="147" t="str">
        <f t="shared" si="144"/>
        <v/>
      </c>
      <c r="AA1333" s="147" t="str">
        <f t="shared" si="145"/>
        <v/>
      </c>
      <c r="AB1333" s="147" t="str">
        <f t="shared" si="146"/>
        <v/>
      </c>
      <c r="AC1333" s="147" t="str">
        <f t="shared" si="142"/>
        <v/>
      </c>
      <c r="AD1333" s="11" t="str">
        <f t="shared" si="147"/>
        <v/>
      </c>
      <c r="AE1333" s="11" t="str">
        <f t="array" ref="AE1333">IF(COUNTBLANK(D1333)=1,"",IF(OR($H$2="y",$H$2="m"),IF(AA1333=AA1332,IF(OR(AB1333=$AB$4:$AB1332)=FALSE,AE1332&amp;C1333,AE1332),"("&amp;C1333)&amp;IF(AA1333=AA1334,IF(OR(AB1334=$AB$4:$AB1333)=FALSE,", ",""),") "),""))</f>
        <v/>
      </c>
      <c r="AF1333" s="11" t="str">
        <f t="array" ref="AF1333">IF((COUNTBLANK(D1333)=0)*OR($H$2="y",$H$2="m"),IFERROR(LEFT(C1333, FIND(" ",C1333)-1), C1333),"")</f>
        <v/>
      </c>
      <c r="AG1333" s="11" t="str">
        <f t="array" ref="AG1333">IF(COUNTBLANK(D1333)=1,"",IF(OR($H$2="y",$H$2="m"),IF(AA1333=AA1332,IF(OR(AC1333=$AC$4:$AC1332)=FALSE,AG1332&amp;AF1333,AG1332),"("&amp;AF1333)&amp;IF(AA1333=AA1334,IF(OR(AC1334=$AC$4:$AC1333)=FALSE,", ",""),") "),""))</f>
        <v/>
      </c>
      <c r="AH1333" s="10" t="str">
        <f>IF((COUNTBLANK(D1333)=1),"",IF(D1333=D1332,AH1332,"")&amp;IF(B1332&lt;&gt;B1333,((IF(COUNTBLANK(E1333)=1,$D$3&amp;"Non-type material: "&amp;$D$3,$D$3&amp;INDEX('type-categories'!$A$2:$B$100,MATCH(E1333,'type-categories'!$A$2:$A$100,0),2)&amp;$D$3))),"")&amp;(IF(K1333&lt;&gt;K1332,$C$2&amp;UPPER(K1333)&amp;$C$2&amp;$K$3&amp;" ",(IF(B1333&lt;&gt;B1332,$C$2&amp;UPPER(K1333)&amp;$C$2&amp;$K$3&amp;" ",""))))&amp;IF((AA1333&lt;&gt;AA1334)*($H$2="y"),AD1333&amp;AE1333,IF((AA1333&lt;&gt;AA1334)*($H$2="m"),AD1333&amp;AG1333,IF(($H$2&lt;&gt;"m")*($H$2&lt;&gt;"Y"),(IF(F1333=0,"",F1333&amp;" "&amp;$F$4&amp;" "))&amp;(IF(G1333=0,"",G1333&amp;" "&amp;$G$4&amp;" "))&amp;(IF(H1333=0,"",H1333&amp;" "&amp;H$4&amp;" "))&amp;(IF(I1333=0,"",I1333&amp;" "&amp;$I$4&amp;" "))&amp;(IF(J1333=0,"",J1333&amp;" "&amp;$J$4&amp;" ")),"")))&amp;"; "&amp;IF((B1333=B1332)*(AA1333=AA1332), "same collecting data; ", IF((B1333=B1332)*(Z1332=Z1333),"same locality; ",(IF(COUNTBLANK(L1333)=1,"",$D$2&amp;L1333&amp;$L$3&amp;" "&amp;$D$2))&amp;(IF(COUNTBLANK(M1333)=1,"",$E$2&amp;M1333&amp;$E$2&amp;", "))&amp;(IF(COUNTBLANK(N1333)=1,"",N1333&amp;"; "))&amp;(IF(COUNTBLANK(O1333)=1,"",O1333&amp;"; ")))&amp;(IF(COUNTBLANK(P1333)=1,"",P1333&amp;"; "))&amp;(IF(COUNTBLANK(Q1333)=1,"",Q1333&amp;"; "))&amp;(IF(COUNTBLANK(R1333)=1,"",R1333&amp;"m, "))&amp;IF((COUNTBLANK(S1333)=0)*(S1333&lt;&gt;S1332), S1333&amp;"; ","")&amp;(IF(COUNTBLANK(U1333)=1,"",U1333&amp;"; "))&amp;(IF(COUNTBLANK(T1333)=1,"",IF(COUNTBLANK(F$2)=1,T1333&amp;"; ",T1333&amp;" "&amp;F$2&amp;"; "))))&amp;(IF(COUNTBLANK(V1333)=1,"",V1333&amp;"; "))&amp;IF((COUNTBLANK(C1333)=1),"",C1333)&amp;IF((B1333=B1334)*(K1333=K1334)*(L1333=L1334)*(M1333=M1334),IF(($H$2&lt;&gt;"m")*($H$2&lt;&gt;"Y"), " • ", IF((ISNUMBER(FIND(")",AE1333))), " • ", "")),IF((B1333=B1334)*(K1333=K1334)," • ",". ")))</f>
        <v/>
      </c>
      <c r="AI1333" s="1"/>
    </row>
    <row r="1334" spans="1:35" x14ac:dyDescent="0.25">
      <c r="A1334" s="3" t="str">
        <f t="shared" si="143"/>
        <v/>
      </c>
      <c r="B1334" s="53" t="str">
        <f t="shared" si="141"/>
        <v/>
      </c>
      <c r="C1334" s="57"/>
      <c r="D1334" s="57"/>
      <c r="E1334" s="57"/>
      <c r="F1334" s="57"/>
      <c r="G1334" s="57"/>
      <c r="H1334" s="57"/>
      <c r="I1334" s="57"/>
      <c r="J1334" s="57"/>
      <c r="K1334" s="57"/>
      <c r="L1334" s="57"/>
      <c r="M1334" s="54"/>
      <c r="N1334" s="57"/>
      <c r="O1334" s="58"/>
      <c r="P1334" s="58"/>
      <c r="Q1334" s="58"/>
      <c r="R1334" s="58"/>
      <c r="S1334" s="54"/>
      <c r="T1334" s="57"/>
      <c r="U1334" s="57"/>
      <c r="V1334" s="57"/>
      <c r="W1334" s="57"/>
      <c r="X1334" s="147" t="str">
        <f>IF(COUNTBLANK(D1334)=1,"",IF('order-admin-units'!$I$1&lt;&gt;"y", "", IF(COUNTBLANK(K1334)=1, 'order-admin-units'!$B$1+1, VLOOKUP(K1334, ordercountry, 2))))</f>
        <v/>
      </c>
      <c r="Y1334" s="147" t="str">
        <f>IF(COUNTBLANK(D1334)=1,"",IF('order-admin-units'!$I$1&lt;&gt;"y", "", IF(COUNTBLANK(K1334:L1334)&gt;0, 'order-admin-units'!$B$2+1, VLOOKUP(K1334&amp;"@"&amp;L1334, orderadmin, 2))))</f>
        <v/>
      </c>
      <c r="Z1334" s="147" t="str">
        <f t="shared" si="144"/>
        <v/>
      </c>
      <c r="AA1334" s="147" t="str">
        <f t="shared" si="145"/>
        <v/>
      </c>
      <c r="AB1334" s="147" t="str">
        <f t="shared" si="146"/>
        <v/>
      </c>
      <c r="AC1334" s="147" t="str">
        <f t="shared" si="142"/>
        <v/>
      </c>
      <c r="AD1334" s="11" t="str">
        <f t="shared" si="147"/>
        <v/>
      </c>
      <c r="AE1334" s="11" t="str">
        <f t="array" ref="AE1334">IF(COUNTBLANK(D1334)=1,"",IF(OR($H$2="y",$H$2="m"),IF(AA1334=AA1333,IF(OR(AB1334=$AB$4:$AB1333)=FALSE,AE1333&amp;C1334,AE1333),"("&amp;C1334)&amp;IF(AA1334=AA1335,IF(OR(AB1335=$AB$4:$AB1334)=FALSE,", ",""),") "),""))</f>
        <v/>
      </c>
      <c r="AF1334" s="11" t="str">
        <f t="array" ref="AF1334">IF((COUNTBLANK(D1334)=0)*OR($H$2="y",$H$2="m"),IFERROR(LEFT(C1334, FIND(" ",C1334)-1), C1334),"")</f>
        <v/>
      </c>
      <c r="AG1334" s="11" t="str">
        <f t="array" ref="AG1334">IF(COUNTBLANK(D1334)=1,"",IF(OR($H$2="y",$H$2="m"),IF(AA1334=AA1333,IF(OR(AC1334=$AC$4:$AC1333)=FALSE,AG1333&amp;AF1334,AG1333),"("&amp;AF1334)&amp;IF(AA1334=AA1335,IF(OR(AC1335=$AC$4:$AC1334)=FALSE,", ",""),") "),""))</f>
        <v/>
      </c>
      <c r="AH1334" s="10" t="str">
        <f>IF((COUNTBLANK(D1334)=1),"",IF(D1334=D1333,AH1333,"")&amp;IF(B1333&lt;&gt;B1334,((IF(COUNTBLANK(E1334)=1,$D$3&amp;"Non-type material: "&amp;$D$3,$D$3&amp;INDEX('type-categories'!$A$2:$B$100,MATCH(E1334,'type-categories'!$A$2:$A$100,0),2)&amp;$D$3))),"")&amp;(IF(K1334&lt;&gt;K1333,$C$2&amp;UPPER(K1334)&amp;$C$2&amp;$K$3&amp;" ",(IF(B1334&lt;&gt;B1333,$C$2&amp;UPPER(K1334)&amp;$C$2&amp;$K$3&amp;" ",""))))&amp;IF((AA1334&lt;&gt;AA1335)*($H$2="y"),AD1334&amp;AE1334,IF((AA1334&lt;&gt;AA1335)*($H$2="m"),AD1334&amp;AG1334,IF(($H$2&lt;&gt;"m")*($H$2&lt;&gt;"Y"),(IF(F1334=0,"",F1334&amp;" "&amp;$F$4&amp;" "))&amp;(IF(G1334=0,"",G1334&amp;" "&amp;$G$4&amp;" "))&amp;(IF(H1334=0,"",H1334&amp;" "&amp;H$4&amp;" "))&amp;(IF(I1334=0,"",I1334&amp;" "&amp;$I$4&amp;" "))&amp;(IF(J1334=0,"",J1334&amp;" "&amp;$J$4&amp;" ")),"")))&amp;"; "&amp;IF((B1334=B1333)*(AA1334=AA1333), "same collecting data; ", IF((B1334=B1333)*(Z1333=Z1334),"same locality; ",(IF(COUNTBLANK(L1334)=1,"",$D$2&amp;L1334&amp;$L$3&amp;" "&amp;$D$2))&amp;(IF(COUNTBLANK(M1334)=1,"",$E$2&amp;M1334&amp;$E$2&amp;", "))&amp;(IF(COUNTBLANK(N1334)=1,"",N1334&amp;"; "))&amp;(IF(COUNTBLANK(O1334)=1,"",O1334&amp;"; ")))&amp;(IF(COUNTBLANK(P1334)=1,"",P1334&amp;"; "))&amp;(IF(COUNTBLANK(Q1334)=1,"",Q1334&amp;"; "))&amp;(IF(COUNTBLANK(R1334)=1,"",R1334&amp;"m, "))&amp;IF((COUNTBLANK(S1334)=0)*(S1334&lt;&gt;S1333), S1334&amp;"; ","")&amp;(IF(COUNTBLANK(U1334)=1,"",U1334&amp;"; "))&amp;(IF(COUNTBLANK(T1334)=1,"",IF(COUNTBLANK(F$2)=1,T1334&amp;"; ",T1334&amp;" "&amp;F$2&amp;"; "))))&amp;(IF(COUNTBLANK(V1334)=1,"",V1334&amp;"; "))&amp;IF((COUNTBLANK(C1334)=1),"",C1334)&amp;IF((B1334=B1335)*(K1334=K1335)*(L1334=L1335)*(M1334=M1335),IF(($H$2&lt;&gt;"m")*($H$2&lt;&gt;"Y"), " • ", IF((ISNUMBER(FIND(")",AE1334))), " • ", "")),IF((B1334=B1335)*(K1334=K1335)," • ",". ")))</f>
        <v/>
      </c>
      <c r="AI1334" s="1"/>
    </row>
    <row r="1335" spans="1:35" x14ac:dyDescent="0.25">
      <c r="A1335" s="3" t="str">
        <f t="shared" si="143"/>
        <v/>
      </c>
      <c r="B1335" s="53" t="str">
        <f t="shared" si="141"/>
        <v/>
      </c>
      <c r="C1335" s="57"/>
      <c r="D1335" s="57"/>
      <c r="E1335" s="57"/>
      <c r="F1335" s="57"/>
      <c r="G1335" s="57"/>
      <c r="H1335" s="57"/>
      <c r="I1335" s="57"/>
      <c r="J1335" s="57"/>
      <c r="K1335" s="57"/>
      <c r="L1335" s="57"/>
      <c r="M1335" s="54"/>
      <c r="N1335" s="57"/>
      <c r="O1335" s="58"/>
      <c r="P1335" s="58"/>
      <c r="Q1335" s="58"/>
      <c r="R1335" s="58"/>
      <c r="S1335" s="54"/>
      <c r="T1335" s="57"/>
      <c r="U1335" s="57"/>
      <c r="V1335" s="57"/>
      <c r="W1335" s="57"/>
      <c r="X1335" s="147" t="str">
        <f>IF(COUNTBLANK(D1335)=1,"",IF('order-admin-units'!$I$1&lt;&gt;"y", "", IF(COUNTBLANK(K1335)=1, 'order-admin-units'!$B$1+1, VLOOKUP(K1335, ordercountry, 2))))</f>
        <v/>
      </c>
      <c r="Y1335" s="147" t="str">
        <f>IF(COUNTBLANK(D1335)=1,"",IF('order-admin-units'!$I$1&lt;&gt;"y", "", IF(COUNTBLANK(K1335:L1335)&gt;0, 'order-admin-units'!$B$2+1, VLOOKUP(K1335&amp;"@"&amp;L1335, orderadmin, 2))))</f>
        <v/>
      </c>
      <c r="Z1335" s="147" t="str">
        <f t="shared" si="144"/>
        <v/>
      </c>
      <c r="AA1335" s="147" t="str">
        <f t="shared" si="145"/>
        <v/>
      </c>
      <c r="AB1335" s="147" t="str">
        <f t="shared" si="146"/>
        <v/>
      </c>
      <c r="AC1335" s="147" t="str">
        <f t="shared" si="142"/>
        <v/>
      </c>
      <c r="AD1335" s="11" t="str">
        <f t="shared" si="147"/>
        <v/>
      </c>
      <c r="AE1335" s="11" t="str">
        <f t="array" ref="AE1335">IF(COUNTBLANK(D1335)=1,"",IF(OR($H$2="y",$H$2="m"),IF(AA1335=AA1334,IF(OR(AB1335=$AB$4:$AB1334)=FALSE,AE1334&amp;C1335,AE1334),"("&amp;C1335)&amp;IF(AA1335=AA1336,IF(OR(AB1336=$AB$4:$AB1335)=FALSE,", ",""),") "),""))</f>
        <v/>
      </c>
      <c r="AF1335" s="11" t="str">
        <f t="array" ref="AF1335">IF((COUNTBLANK(D1335)=0)*OR($H$2="y",$H$2="m"),IFERROR(LEFT(C1335, FIND(" ",C1335)-1), C1335),"")</f>
        <v/>
      </c>
      <c r="AG1335" s="11" t="str">
        <f t="array" ref="AG1335">IF(COUNTBLANK(D1335)=1,"",IF(OR($H$2="y",$H$2="m"),IF(AA1335=AA1334,IF(OR(AC1335=$AC$4:$AC1334)=FALSE,AG1334&amp;AF1335,AG1334),"("&amp;AF1335)&amp;IF(AA1335=AA1336,IF(OR(AC1336=$AC$4:$AC1335)=FALSE,", ",""),") "),""))</f>
        <v/>
      </c>
      <c r="AH1335" s="10" t="str">
        <f>IF((COUNTBLANK(D1335)=1),"",IF(D1335=D1334,AH1334,"")&amp;IF(B1334&lt;&gt;B1335,((IF(COUNTBLANK(E1335)=1,$D$3&amp;"Non-type material: "&amp;$D$3,$D$3&amp;INDEX('type-categories'!$A$2:$B$100,MATCH(E1335,'type-categories'!$A$2:$A$100,0),2)&amp;$D$3))),"")&amp;(IF(K1335&lt;&gt;K1334,$C$2&amp;UPPER(K1335)&amp;$C$2&amp;$K$3&amp;" ",(IF(B1335&lt;&gt;B1334,$C$2&amp;UPPER(K1335)&amp;$C$2&amp;$K$3&amp;" ",""))))&amp;IF((AA1335&lt;&gt;AA1336)*($H$2="y"),AD1335&amp;AE1335,IF((AA1335&lt;&gt;AA1336)*($H$2="m"),AD1335&amp;AG1335,IF(($H$2&lt;&gt;"m")*($H$2&lt;&gt;"Y"),(IF(F1335=0,"",F1335&amp;" "&amp;$F$4&amp;" "))&amp;(IF(G1335=0,"",G1335&amp;" "&amp;$G$4&amp;" "))&amp;(IF(H1335=0,"",H1335&amp;" "&amp;H$4&amp;" "))&amp;(IF(I1335=0,"",I1335&amp;" "&amp;$I$4&amp;" "))&amp;(IF(J1335=0,"",J1335&amp;" "&amp;$J$4&amp;" ")),"")))&amp;"; "&amp;IF((B1335=B1334)*(AA1335=AA1334), "same collecting data; ", IF((B1335=B1334)*(Z1334=Z1335),"same locality; ",(IF(COUNTBLANK(L1335)=1,"",$D$2&amp;L1335&amp;$L$3&amp;" "&amp;$D$2))&amp;(IF(COUNTBLANK(M1335)=1,"",$E$2&amp;M1335&amp;$E$2&amp;", "))&amp;(IF(COUNTBLANK(N1335)=1,"",N1335&amp;"; "))&amp;(IF(COUNTBLANK(O1335)=1,"",O1335&amp;"; ")))&amp;(IF(COUNTBLANK(P1335)=1,"",P1335&amp;"; "))&amp;(IF(COUNTBLANK(Q1335)=1,"",Q1335&amp;"; "))&amp;(IF(COUNTBLANK(R1335)=1,"",R1335&amp;"m, "))&amp;IF((COUNTBLANK(S1335)=0)*(S1335&lt;&gt;S1334), S1335&amp;"; ","")&amp;(IF(COUNTBLANK(U1335)=1,"",U1335&amp;"; "))&amp;(IF(COUNTBLANK(T1335)=1,"",IF(COUNTBLANK(F$2)=1,T1335&amp;"; ",T1335&amp;" "&amp;F$2&amp;"; "))))&amp;(IF(COUNTBLANK(V1335)=1,"",V1335&amp;"; "))&amp;IF((COUNTBLANK(C1335)=1),"",C1335)&amp;IF((B1335=B1336)*(K1335=K1336)*(L1335=L1336)*(M1335=M1336),IF(($H$2&lt;&gt;"m")*($H$2&lt;&gt;"Y"), " • ", IF((ISNUMBER(FIND(")",AE1335))), " • ", "")),IF((B1335=B1336)*(K1335=K1336)," • ",". ")))</f>
        <v/>
      </c>
      <c r="AI1335" s="1"/>
    </row>
    <row r="1336" spans="1:35" x14ac:dyDescent="0.25">
      <c r="A1336" s="3" t="str">
        <f t="shared" si="143"/>
        <v/>
      </c>
      <c r="B1336" s="53" t="str">
        <f t="shared" si="141"/>
        <v/>
      </c>
      <c r="C1336" s="57"/>
      <c r="D1336" s="57"/>
      <c r="E1336" s="57"/>
      <c r="F1336" s="57"/>
      <c r="G1336" s="57"/>
      <c r="H1336" s="57"/>
      <c r="I1336" s="57"/>
      <c r="J1336" s="57"/>
      <c r="K1336" s="57"/>
      <c r="L1336" s="57"/>
      <c r="M1336" s="54"/>
      <c r="N1336" s="57"/>
      <c r="O1336" s="58"/>
      <c r="P1336" s="58"/>
      <c r="Q1336" s="58"/>
      <c r="R1336" s="58"/>
      <c r="S1336" s="54"/>
      <c r="T1336" s="57"/>
      <c r="U1336" s="57"/>
      <c r="V1336" s="57"/>
      <c r="W1336" s="57"/>
      <c r="X1336" s="147" t="str">
        <f>IF(COUNTBLANK(D1336)=1,"",IF('order-admin-units'!$I$1&lt;&gt;"y", "", IF(COUNTBLANK(K1336)=1, 'order-admin-units'!$B$1+1, VLOOKUP(K1336, ordercountry, 2))))</f>
        <v/>
      </c>
      <c r="Y1336" s="147" t="str">
        <f>IF(COUNTBLANK(D1336)=1,"",IF('order-admin-units'!$I$1&lt;&gt;"y", "", IF(COUNTBLANK(K1336:L1336)&gt;0, 'order-admin-units'!$B$2+1, VLOOKUP(K1336&amp;"@"&amp;L1336, orderadmin, 2))))</f>
        <v/>
      </c>
      <c r="Z1336" s="147" t="str">
        <f t="shared" si="144"/>
        <v/>
      </c>
      <c r="AA1336" s="147" t="str">
        <f t="shared" si="145"/>
        <v/>
      </c>
      <c r="AB1336" s="147" t="str">
        <f t="shared" si="146"/>
        <v/>
      </c>
      <c r="AC1336" s="147" t="str">
        <f t="shared" si="142"/>
        <v/>
      </c>
      <c r="AD1336" s="11" t="str">
        <f t="shared" si="147"/>
        <v/>
      </c>
      <c r="AE1336" s="11" t="str">
        <f t="array" ref="AE1336">IF(COUNTBLANK(D1336)=1,"",IF(OR($H$2="y",$H$2="m"),IF(AA1336=AA1335,IF(OR(AB1336=$AB$4:$AB1335)=FALSE,AE1335&amp;C1336,AE1335),"("&amp;C1336)&amp;IF(AA1336=AA1337,IF(OR(AB1337=$AB$4:$AB1336)=FALSE,", ",""),") "),""))</f>
        <v/>
      </c>
      <c r="AF1336" s="11" t="str">
        <f t="array" ref="AF1336">IF((COUNTBLANK(D1336)=0)*OR($H$2="y",$H$2="m"),IFERROR(LEFT(C1336, FIND(" ",C1336)-1), C1336),"")</f>
        <v/>
      </c>
      <c r="AG1336" s="11" t="str">
        <f t="array" ref="AG1336">IF(COUNTBLANK(D1336)=1,"",IF(OR($H$2="y",$H$2="m"),IF(AA1336=AA1335,IF(OR(AC1336=$AC$4:$AC1335)=FALSE,AG1335&amp;AF1336,AG1335),"("&amp;AF1336)&amp;IF(AA1336=AA1337,IF(OR(AC1337=$AC$4:$AC1336)=FALSE,", ",""),") "),""))</f>
        <v/>
      </c>
      <c r="AH1336" s="10" t="str">
        <f>IF((COUNTBLANK(D1336)=1),"",IF(D1336=D1335,AH1335,"")&amp;IF(B1335&lt;&gt;B1336,((IF(COUNTBLANK(E1336)=1,$D$3&amp;"Non-type material: "&amp;$D$3,$D$3&amp;INDEX('type-categories'!$A$2:$B$100,MATCH(E1336,'type-categories'!$A$2:$A$100,0),2)&amp;$D$3))),"")&amp;(IF(K1336&lt;&gt;K1335,$C$2&amp;UPPER(K1336)&amp;$C$2&amp;$K$3&amp;" ",(IF(B1336&lt;&gt;B1335,$C$2&amp;UPPER(K1336)&amp;$C$2&amp;$K$3&amp;" ",""))))&amp;IF((AA1336&lt;&gt;AA1337)*($H$2="y"),AD1336&amp;AE1336,IF((AA1336&lt;&gt;AA1337)*($H$2="m"),AD1336&amp;AG1336,IF(($H$2&lt;&gt;"m")*($H$2&lt;&gt;"Y"),(IF(F1336=0,"",F1336&amp;" "&amp;$F$4&amp;" "))&amp;(IF(G1336=0,"",G1336&amp;" "&amp;$G$4&amp;" "))&amp;(IF(H1336=0,"",H1336&amp;" "&amp;H$4&amp;" "))&amp;(IF(I1336=0,"",I1336&amp;" "&amp;$I$4&amp;" "))&amp;(IF(J1336=0,"",J1336&amp;" "&amp;$J$4&amp;" ")),"")))&amp;"; "&amp;IF((B1336=B1335)*(AA1336=AA1335), "same collecting data; ", IF((B1336=B1335)*(Z1335=Z1336),"same locality; ",(IF(COUNTBLANK(L1336)=1,"",$D$2&amp;L1336&amp;$L$3&amp;" "&amp;$D$2))&amp;(IF(COUNTBLANK(M1336)=1,"",$E$2&amp;M1336&amp;$E$2&amp;", "))&amp;(IF(COUNTBLANK(N1336)=1,"",N1336&amp;"; "))&amp;(IF(COUNTBLANK(O1336)=1,"",O1336&amp;"; ")))&amp;(IF(COUNTBLANK(P1336)=1,"",P1336&amp;"; "))&amp;(IF(COUNTBLANK(Q1336)=1,"",Q1336&amp;"; "))&amp;(IF(COUNTBLANK(R1336)=1,"",R1336&amp;"m, "))&amp;IF((COUNTBLANK(S1336)=0)*(S1336&lt;&gt;S1335), S1336&amp;"; ","")&amp;(IF(COUNTBLANK(U1336)=1,"",U1336&amp;"; "))&amp;(IF(COUNTBLANK(T1336)=1,"",IF(COUNTBLANK(F$2)=1,T1336&amp;"; ",T1336&amp;" "&amp;F$2&amp;"; "))))&amp;(IF(COUNTBLANK(V1336)=1,"",V1336&amp;"; "))&amp;IF((COUNTBLANK(C1336)=1),"",C1336)&amp;IF((B1336=B1337)*(K1336=K1337)*(L1336=L1337)*(M1336=M1337),IF(($H$2&lt;&gt;"m")*($H$2&lt;&gt;"Y"), " • ", IF((ISNUMBER(FIND(")",AE1336))), " • ", "")),IF((B1336=B1337)*(K1336=K1337)," • ",". ")))</f>
        <v/>
      </c>
      <c r="AI1336" s="1"/>
    </row>
    <row r="1337" spans="1:35" x14ac:dyDescent="0.25">
      <c r="A1337" s="3" t="str">
        <f t="shared" si="143"/>
        <v/>
      </c>
      <c r="B1337" s="53" t="str">
        <f t="shared" si="141"/>
        <v/>
      </c>
      <c r="C1337" s="57"/>
      <c r="D1337" s="57"/>
      <c r="E1337" s="57"/>
      <c r="F1337" s="57"/>
      <c r="G1337" s="57"/>
      <c r="H1337" s="57"/>
      <c r="I1337" s="57"/>
      <c r="J1337" s="57"/>
      <c r="K1337" s="57"/>
      <c r="L1337" s="57"/>
      <c r="M1337" s="54"/>
      <c r="N1337" s="57"/>
      <c r="O1337" s="58"/>
      <c r="P1337" s="58"/>
      <c r="Q1337" s="58"/>
      <c r="R1337" s="58"/>
      <c r="S1337" s="54"/>
      <c r="T1337" s="57"/>
      <c r="U1337" s="57"/>
      <c r="V1337" s="57"/>
      <c r="W1337" s="57"/>
      <c r="X1337" s="147" t="str">
        <f>IF(COUNTBLANK(D1337)=1,"",IF('order-admin-units'!$I$1&lt;&gt;"y", "", IF(COUNTBLANK(K1337)=1, 'order-admin-units'!$B$1+1, VLOOKUP(K1337, ordercountry, 2))))</f>
        <v/>
      </c>
      <c r="Y1337" s="147" t="str">
        <f>IF(COUNTBLANK(D1337)=1,"",IF('order-admin-units'!$I$1&lt;&gt;"y", "", IF(COUNTBLANK(K1337:L1337)&gt;0, 'order-admin-units'!$B$2+1, VLOOKUP(K1337&amp;"@"&amp;L1337, orderadmin, 2))))</f>
        <v/>
      </c>
      <c r="Z1337" s="147" t="str">
        <f t="shared" si="144"/>
        <v/>
      </c>
      <c r="AA1337" s="147" t="str">
        <f t="shared" si="145"/>
        <v/>
      </c>
      <c r="AB1337" s="147" t="str">
        <f t="shared" si="146"/>
        <v/>
      </c>
      <c r="AC1337" s="147" t="str">
        <f t="shared" si="142"/>
        <v/>
      </c>
      <c r="AD1337" s="11" t="str">
        <f t="shared" si="147"/>
        <v/>
      </c>
      <c r="AE1337" s="11" t="str">
        <f t="array" ref="AE1337">IF(COUNTBLANK(D1337)=1,"",IF(OR($H$2="y",$H$2="m"),IF(AA1337=AA1336,IF(OR(AB1337=$AB$4:$AB1336)=FALSE,AE1336&amp;C1337,AE1336),"("&amp;C1337)&amp;IF(AA1337=AA1338,IF(OR(AB1338=$AB$4:$AB1337)=FALSE,", ",""),") "),""))</f>
        <v/>
      </c>
      <c r="AF1337" s="11" t="str">
        <f t="array" ref="AF1337">IF((COUNTBLANK(D1337)=0)*OR($H$2="y",$H$2="m"),IFERROR(LEFT(C1337, FIND(" ",C1337)-1), C1337),"")</f>
        <v/>
      </c>
      <c r="AG1337" s="11" t="str">
        <f t="array" ref="AG1337">IF(COUNTBLANK(D1337)=1,"",IF(OR($H$2="y",$H$2="m"),IF(AA1337=AA1336,IF(OR(AC1337=$AC$4:$AC1336)=FALSE,AG1336&amp;AF1337,AG1336),"("&amp;AF1337)&amp;IF(AA1337=AA1338,IF(OR(AC1338=$AC$4:$AC1337)=FALSE,", ",""),") "),""))</f>
        <v/>
      </c>
      <c r="AH1337" s="10" t="str">
        <f>IF((COUNTBLANK(D1337)=1),"",IF(D1337=D1336,AH1336,"")&amp;IF(B1336&lt;&gt;B1337,((IF(COUNTBLANK(E1337)=1,$D$3&amp;"Non-type material: "&amp;$D$3,$D$3&amp;INDEX('type-categories'!$A$2:$B$100,MATCH(E1337,'type-categories'!$A$2:$A$100,0),2)&amp;$D$3))),"")&amp;(IF(K1337&lt;&gt;K1336,$C$2&amp;UPPER(K1337)&amp;$C$2&amp;$K$3&amp;" ",(IF(B1337&lt;&gt;B1336,$C$2&amp;UPPER(K1337)&amp;$C$2&amp;$K$3&amp;" ",""))))&amp;IF((AA1337&lt;&gt;AA1338)*($H$2="y"),AD1337&amp;AE1337,IF((AA1337&lt;&gt;AA1338)*($H$2="m"),AD1337&amp;AG1337,IF(($H$2&lt;&gt;"m")*($H$2&lt;&gt;"Y"),(IF(F1337=0,"",F1337&amp;" "&amp;$F$4&amp;" "))&amp;(IF(G1337=0,"",G1337&amp;" "&amp;$G$4&amp;" "))&amp;(IF(H1337=0,"",H1337&amp;" "&amp;H$4&amp;" "))&amp;(IF(I1337=0,"",I1337&amp;" "&amp;$I$4&amp;" "))&amp;(IF(J1337=0,"",J1337&amp;" "&amp;$J$4&amp;" ")),"")))&amp;"; "&amp;IF((B1337=B1336)*(AA1337=AA1336), "same collecting data; ", IF((B1337=B1336)*(Z1336=Z1337),"same locality; ",(IF(COUNTBLANK(L1337)=1,"",$D$2&amp;L1337&amp;$L$3&amp;" "&amp;$D$2))&amp;(IF(COUNTBLANK(M1337)=1,"",$E$2&amp;M1337&amp;$E$2&amp;", "))&amp;(IF(COUNTBLANK(N1337)=1,"",N1337&amp;"; "))&amp;(IF(COUNTBLANK(O1337)=1,"",O1337&amp;"; ")))&amp;(IF(COUNTBLANK(P1337)=1,"",P1337&amp;"; "))&amp;(IF(COUNTBLANK(Q1337)=1,"",Q1337&amp;"; "))&amp;(IF(COUNTBLANK(R1337)=1,"",R1337&amp;"m, "))&amp;IF((COUNTBLANK(S1337)=0)*(S1337&lt;&gt;S1336), S1337&amp;"; ","")&amp;(IF(COUNTBLANK(U1337)=1,"",U1337&amp;"; "))&amp;(IF(COUNTBLANK(T1337)=1,"",IF(COUNTBLANK(F$2)=1,T1337&amp;"; ",T1337&amp;" "&amp;F$2&amp;"; "))))&amp;(IF(COUNTBLANK(V1337)=1,"",V1337&amp;"; "))&amp;IF((COUNTBLANK(C1337)=1),"",C1337)&amp;IF((B1337=B1338)*(K1337=K1338)*(L1337=L1338)*(M1337=M1338),IF(($H$2&lt;&gt;"m")*($H$2&lt;&gt;"Y"), " • ", IF((ISNUMBER(FIND(")",AE1337))), " • ", "")),IF((B1337=B1338)*(K1337=K1338)," • ",". ")))</f>
        <v/>
      </c>
      <c r="AI1337" s="1"/>
    </row>
    <row r="1338" spans="1:35" x14ac:dyDescent="0.25">
      <c r="A1338" s="3" t="str">
        <f t="shared" si="143"/>
        <v/>
      </c>
      <c r="B1338" s="53" t="str">
        <f t="shared" si="141"/>
        <v/>
      </c>
      <c r="C1338" s="57"/>
      <c r="D1338" s="57"/>
      <c r="E1338" s="57"/>
      <c r="F1338" s="57"/>
      <c r="G1338" s="57"/>
      <c r="H1338" s="57"/>
      <c r="I1338" s="57"/>
      <c r="J1338" s="57"/>
      <c r="K1338" s="57"/>
      <c r="L1338" s="57"/>
      <c r="M1338" s="54"/>
      <c r="N1338" s="57"/>
      <c r="O1338" s="58"/>
      <c r="P1338" s="58"/>
      <c r="Q1338" s="58"/>
      <c r="R1338" s="58"/>
      <c r="S1338" s="54"/>
      <c r="T1338" s="57"/>
      <c r="U1338" s="57"/>
      <c r="V1338" s="57"/>
      <c r="W1338" s="57"/>
      <c r="X1338" s="147" t="str">
        <f>IF(COUNTBLANK(D1338)=1,"",IF('order-admin-units'!$I$1&lt;&gt;"y", "", IF(COUNTBLANK(K1338)=1, 'order-admin-units'!$B$1+1, VLOOKUP(K1338, ordercountry, 2))))</f>
        <v/>
      </c>
      <c r="Y1338" s="147" t="str">
        <f>IF(COUNTBLANK(D1338)=1,"",IF('order-admin-units'!$I$1&lt;&gt;"y", "", IF(COUNTBLANK(K1338:L1338)&gt;0, 'order-admin-units'!$B$2+1, VLOOKUP(K1338&amp;"@"&amp;L1338, orderadmin, 2))))</f>
        <v/>
      </c>
      <c r="Z1338" s="147" t="str">
        <f t="shared" si="144"/>
        <v/>
      </c>
      <c r="AA1338" s="147" t="str">
        <f t="shared" si="145"/>
        <v/>
      </c>
      <c r="AB1338" s="147" t="str">
        <f t="shared" si="146"/>
        <v/>
      </c>
      <c r="AC1338" s="147" t="str">
        <f t="shared" si="142"/>
        <v/>
      </c>
      <c r="AD1338" s="11" t="str">
        <f t="shared" si="147"/>
        <v/>
      </c>
      <c r="AE1338" s="11" t="str">
        <f t="array" ref="AE1338">IF(COUNTBLANK(D1338)=1,"",IF(OR($H$2="y",$H$2="m"),IF(AA1338=AA1337,IF(OR(AB1338=$AB$4:$AB1337)=FALSE,AE1337&amp;C1338,AE1337),"("&amp;C1338)&amp;IF(AA1338=AA1339,IF(OR(AB1339=$AB$4:$AB1338)=FALSE,", ",""),") "),""))</f>
        <v/>
      </c>
      <c r="AF1338" s="11" t="str">
        <f t="array" ref="AF1338">IF((COUNTBLANK(D1338)=0)*OR($H$2="y",$H$2="m"),IFERROR(LEFT(C1338, FIND(" ",C1338)-1), C1338),"")</f>
        <v/>
      </c>
      <c r="AG1338" s="11" t="str">
        <f t="array" ref="AG1338">IF(COUNTBLANK(D1338)=1,"",IF(OR($H$2="y",$H$2="m"),IF(AA1338=AA1337,IF(OR(AC1338=$AC$4:$AC1337)=FALSE,AG1337&amp;AF1338,AG1337),"("&amp;AF1338)&amp;IF(AA1338=AA1339,IF(OR(AC1339=$AC$4:$AC1338)=FALSE,", ",""),") "),""))</f>
        <v/>
      </c>
      <c r="AH1338" s="10" t="str">
        <f>IF((COUNTBLANK(D1338)=1),"",IF(D1338=D1337,AH1337,"")&amp;IF(B1337&lt;&gt;B1338,((IF(COUNTBLANK(E1338)=1,$D$3&amp;"Non-type material: "&amp;$D$3,$D$3&amp;INDEX('type-categories'!$A$2:$B$100,MATCH(E1338,'type-categories'!$A$2:$A$100,0),2)&amp;$D$3))),"")&amp;(IF(K1338&lt;&gt;K1337,$C$2&amp;UPPER(K1338)&amp;$C$2&amp;$K$3&amp;" ",(IF(B1338&lt;&gt;B1337,$C$2&amp;UPPER(K1338)&amp;$C$2&amp;$K$3&amp;" ",""))))&amp;IF((AA1338&lt;&gt;AA1339)*($H$2="y"),AD1338&amp;AE1338,IF((AA1338&lt;&gt;AA1339)*($H$2="m"),AD1338&amp;AG1338,IF(($H$2&lt;&gt;"m")*($H$2&lt;&gt;"Y"),(IF(F1338=0,"",F1338&amp;" "&amp;$F$4&amp;" "))&amp;(IF(G1338=0,"",G1338&amp;" "&amp;$G$4&amp;" "))&amp;(IF(H1338=0,"",H1338&amp;" "&amp;H$4&amp;" "))&amp;(IF(I1338=0,"",I1338&amp;" "&amp;$I$4&amp;" "))&amp;(IF(J1338=0,"",J1338&amp;" "&amp;$J$4&amp;" ")),"")))&amp;"; "&amp;IF((B1338=B1337)*(AA1338=AA1337), "same collecting data; ", IF((B1338=B1337)*(Z1337=Z1338),"same locality; ",(IF(COUNTBLANK(L1338)=1,"",$D$2&amp;L1338&amp;$L$3&amp;" "&amp;$D$2))&amp;(IF(COUNTBLANK(M1338)=1,"",$E$2&amp;M1338&amp;$E$2&amp;", "))&amp;(IF(COUNTBLANK(N1338)=1,"",N1338&amp;"; "))&amp;(IF(COUNTBLANK(O1338)=1,"",O1338&amp;"; ")))&amp;(IF(COUNTBLANK(P1338)=1,"",P1338&amp;"; "))&amp;(IF(COUNTBLANK(Q1338)=1,"",Q1338&amp;"; "))&amp;(IF(COUNTBLANK(R1338)=1,"",R1338&amp;"m, "))&amp;IF((COUNTBLANK(S1338)=0)*(S1338&lt;&gt;S1337), S1338&amp;"; ","")&amp;(IF(COUNTBLANK(U1338)=1,"",U1338&amp;"; "))&amp;(IF(COUNTBLANK(T1338)=1,"",IF(COUNTBLANK(F$2)=1,T1338&amp;"; ",T1338&amp;" "&amp;F$2&amp;"; "))))&amp;(IF(COUNTBLANK(V1338)=1,"",V1338&amp;"; "))&amp;IF((COUNTBLANK(C1338)=1),"",C1338)&amp;IF((B1338=B1339)*(K1338=K1339)*(L1338=L1339)*(M1338=M1339),IF(($H$2&lt;&gt;"m")*($H$2&lt;&gt;"Y"), " • ", IF((ISNUMBER(FIND(")",AE1338))), " • ", "")),IF((B1338=B1339)*(K1338=K1339)," • ",". ")))</f>
        <v/>
      </c>
      <c r="AI1338" s="1"/>
    </row>
    <row r="1339" spans="1:35" x14ac:dyDescent="0.25">
      <c r="A1339" s="3" t="str">
        <f t="shared" si="143"/>
        <v/>
      </c>
      <c r="B1339" s="53" t="str">
        <f t="shared" si="141"/>
        <v/>
      </c>
      <c r="C1339" s="57"/>
      <c r="D1339" s="57"/>
      <c r="E1339" s="57"/>
      <c r="F1339" s="57"/>
      <c r="G1339" s="57"/>
      <c r="H1339" s="57"/>
      <c r="I1339" s="57"/>
      <c r="J1339" s="57"/>
      <c r="K1339" s="57"/>
      <c r="L1339" s="57"/>
      <c r="M1339" s="54"/>
      <c r="N1339" s="57"/>
      <c r="O1339" s="58"/>
      <c r="P1339" s="58"/>
      <c r="Q1339" s="58"/>
      <c r="R1339" s="58"/>
      <c r="S1339" s="54"/>
      <c r="T1339" s="57"/>
      <c r="U1339" s="57"/>
      <c r="V1339" s="57"/>
      <c r="W1339" s="57"/>
      <c r="X1339" s="147" t="str">
        <f>IF(COUNTBLANK(D1339)=1,"",IF('order-admin-units'!$I$1&lt;&gt;"y", "", IF(COUNTBLANK(K1339)=1, 'order-admin-units'!$B$1+1, VLOOKUP(K1339, ordercountry, 2))))</f>
        <v/>
      </c>
      <c r="Y1339" s="147" t="str">
        <f>IF(COUNTBLANK(D1339)=1,"",IF('order-admin-units'!$I$1&lt;&gt;"y", "", IF(COUNTBLANK(K1339:L1339)&gt;0, 'order-admin-units'!$B$2+1, VLOOKUP(K1339&amp;"@"&amp;L1339, orderadmin, 2))))</f>
        <v/>
      </c>
      <c r="Z1339" s="147" t="str">
        <f t="shared" si="144"/>
        <v/>
      </c>
      <c r="AA1339" s="147" t="str">
        <f t="shared" si="145"/>
        <v/>
      </c>
      <c r="AB1339" s="147" t="str">
        <f t="shared" si="146"/>
        <v/>
      </c>
      <c r="AC1339" s="147" t="str">
        <f t="shared" si="142"/>
        <v/>
      </c>
      <c r="AD1339" s="11" t="str">
        <f t="shared" si="147"/>
        <v/>
      </c>
      <c r="AE1339" s="11" t="str">
        <f t="array" ref="AE1339">IF(COUNTBLANK(D1339)=1,"",IF(OR($H$2="y",$H$2="m"),IF(AA1339=AA1338,IF(OR(AB1339=$AB$4:$AB1338)=FALSE,AE1338&amp;C1339,AE1338),"("&amp;C1339)&amp;IF(AA1339=AA1340,IF(OR(AB1340=$AB$4:$AB1339)=FALSE,", ",""),") "),""))</f>
        <v/>
      </c>
      <c r="AF1339" s="11" t="str">
        <f t="array" ref="AF1339">IF((COUNTBLANK(D1339)=0)*OR($H$2="y",$H$2="m"),IFERROR(LEFT(C1339, FIND(" ",C1339)-1), C1339),"")</f>
        <v/>
      </c>
      <c r="AG1339" s="11" t="str">
        <f t="array" ref="AG1339">IF(COUNTBLANK(D1339)=1,"",IF(OR($H$2="y",$H$2="m"),IF(AA1339=AA1338,IF(OR(AC1339=$AC$4:$AC1338)=FALSE,AG1338&amp;AF1339,AG1338),"("&amp;AF1339)&amp;IF(AA1339=AA1340,IF(OR(AC1340=$AC$4:$AC1339)=FALSE,", ",""),") "),""))</f>
        <v/>
      </c>
      <c r="AH1339" s="10" t="str">
        <f>IF((COUNTBLANK(D1339)=1),"",IF(D1339=D1338,AH1338,"")&amp;IF(B1338&lt;&gt;B1339,((IF(COUNTBLANK(E1339)=1,$D$3&amp;"Non-type material: "&amp;$D$3,$D$3&amp;INDEX('type-categories'!$A$2:$B$100,MATCH(E1339,'type-categories'!$A$2:$A$100,0),2)&amp;$D$3))),"")&amp;(IF(K1339&lt;&gt;K1338,$C$2&amp;UPPER(K1339)&amp;$C$2&amp;$K$3&amp;" ",(IF(B1339&lt;&gt;B1338,$C$2&amp;UPPER(K1339)&amp;$C$2&amp;$K$3&amp;" ",""))))&amp;IF((AA1339&lt;&gt;AA1340)*($H$2="y"),AD1339&amp;AE1339,IF((AA1339&lt;&gt;AA1340)*($H$2="m"),AD1339&amp;AG1339,IF(($H$2&lt;&gt;"m")*($H$2&lt;&gt;"Y"),(IF(F1339=0,"",F1339&amp;" "&amp;$F$4&amp;" "))&amp;(IF(G1339=0,"",G1339&amp;" "&amp;$G$4&amp;" "))&amp;(IF(H1339=0,"",H1339&amp;" "&amp;H$4&amp;" "))&amp;(IF(I1339=0,"",I1339&amp;" "&amp;$I$4&amp;" "))&amp;(IF(J1339=0,"",J1339&amp;" "&amp;$J$4&amp;" ")),"")))&amp;"; "&amp;IF((B1339=B1338)*(AA1339=AA1338), "same collecting data; ", IF((B1339=B1338)*(Z1338=Z1339),"same locality; ",(IF(COUNTBLANK(L1339)=1,"",$D$2&amp;L1339&amp;$L$3&amp;" "&amp;$D$2))&amp;(IF(COUNTBLANK(M1339)=1,"",$E$2&amp;M1339&amp;$E$2&amp;", "))&amp;(IF(COUNTBLANK(N1339)=1,"",N1339&amp;"; "))&amp;(IF(COUNTBLANK(O1339)=1,"",O1339&amp;"; ")))&amp;(IF(COUNTBLANK(P1339)=1,"",P1339&amp;"; "))&amp;(IF(COUNTBLANK(Q1339)=1,"",Q1339&amp;"; "))&amp;(IF(COUNTBLANK(R1339)=1,"",R1339&amp;"m, "))&amp;IF((COUNTBLANK(S1339)=0)*(S1339&lt;&gt;S1338), S1339&amp;"; ","")&amp;(IF(COUNTBLANK(U1339)=1,"",U1339&amp;"; "))&amp;(IF(COUNTBLANK(T1339)=1,"",IF(COUNTBLANK(F$2)=1,T1339&amp;"; ",T1339&amp;" "&amp;F$2&amp;"; "))))&amp;(IF(COUNTBLANK(V1339)=1,"",V1339&amp;"; "))&amp;IF((COUNTBLANK(C1339)=1),"",C1339)&amp;IF((B1339=B1340)*(K1339=K1340)*(L1339=L1340)*(M1339=M1340),IF(($H$2&lt;&gt;"m")*($H$2&lt;&gt;"Y"), " • ", IF((ISNUMBER(FIND(")",AE1339))), " • ", "")),IF((B1339=B1340)*(K1339=K1340)," • ",". ")))</f>
        <v/>
      </c>
      <c r="AI1339" s="1"/>
    </row>
    <row r="1340" spans="1:35" x14ac:dyDescent="0.25">
      <c r="A1340" s="3" t="str">
        <f t="shared" si="143"/>
        <v/>
      </c>
      <c r="B1340" s="53" t="str">
        <f t="shared" si="141"/>
        <v/>
      </c>
      <c r="C1340" s="57"/>
      <c r="D1340" s="57"/>
      <c r="E1340" s="57"/>
      <c r="F1340" s="57"/>
      <c r="G1340" s="57"/>
      <c r="H1340" s="57"/>
      <c r="I1340" s="57"/>
      <c r="J1340" s="57"/>
      <c r="K1340" s="57"/>
      <c r="L1340" s="57"/>
      <c r="M1340" s="54"/>
      <c r="N1340" s="57"/>
      <c r="O1340" s="58"/>
      <c r="P1340" s="58"/>
      <c r="Q1340" s="58"/>
      <c r="R1340" s="58"/>
      <c r="S1340" s="54"/>
      <c r="T1340" s="57"/>
      <c r="U1340" s="57"/>
      <c r="V1340" s="57"/>
      <c r="W1340" s="57"/>
      <c r="X1340" s="147" t="str">
        <f>IF(COUNTBLANK(D1340)=1,"",IF('order-admin-units'!$I$1&lt;&gt;"y", "", IF(COUNTBLANK(K1340)=1, 'order-admin-units'!$B$1+1, VLOOKUP(K1340, ordercountry, 2))))</f>
        <v/>
      </c>
      <c r="Y1340" s="147" t="str">
        <f>IF(COUNTBLANK(D1340)=1,"",IF('order-admin-units'!$I$1&lt;&gt;"y", "", IF(COUNTBLANK(K1340:L1340)&gt;0, 'order-admin-units'!$B$2+1, VLOOKUP(K1340&amp;"@"&amp;L1340, orderadmin, 2))))</f>
        <v/>
      </c>
      <c r="Z1340" s="147" t="str">
        <f t="shared" si="144"/>
        <v/>
      </c>
      <c r="AA1340" s="147" t="str">
        <f t="shared" si="145"/>
        <v/>
      </c>
      <c r="AB1340" s="147" t="str">
        <f t="shared" si="146"/>
        <v/>
      </c>
      <c r="AC1340" s="147" t="str">
        <f t="shared" si="142"/>
        <v/>
      </c>
      <c r="AD1340" s="11" t="str">
        <f t="shared" si="147"/>
        <v/>
      </c>
      <c r="AE1340" s="11" t="str">
        <f t="array" ref="AE1340">IF(COUNTBLANK(D1340)=1,"",IF(OR($H$2="y",$H$2="m"),IF(AA1340=AA1339,IF(OR(AB1340=$AB$4:$AB1339)=FALSE,AE1339&amp;C1340,AE1339),"("&amp;C1340)&amp;IF(AA1340=AA1341,IF(OR(AB1341=$AB$4:$AB1340)=FALSE,", ",""),") "),""))</f>
        <v/>
      </c>
      <c r="AF1340" s="11" t="str">
        <f t="array" ref="AF1340">IF((COUNTBLANK(D1340)=0)*OR($H$2="y",$H$2="m"),IFERROR(LEFT(C1340, FIND(" ",C1340)-1), C1340),"")</f>
        <v/>
      </c>
      <c r="AG1340" s="11" t="str">
        <f t="array" ref="AG1340">IF(COUNTBLANK(D1340)=1,"",IF(OR($H$2="y",$H$2="m"),IF(AA1340=AA1339,IF(OR(AC1340=$AC$4:$AC1339)=FALSE,AG1339&amp;AF1340,AG1339),"("&amp;AF1340)&amp;IF(AA1340=AA1341,IF(OR(AC1341=$AC$4:$AC1340)=FALSE,", ",""),") "),""))</f>
        <v/>
      </c>
      <c r="AH1340" s="10" t="str">
        <f>IF((COUNTBLANK(D1340)=1),"",IF(D1340=D1339,AH1339,"")&amp;IF(B1339&lt;&gt;B1340,((IF(COUNTBLANK(E1340)=1,$D$3&amp;"Non-type material: "&amp;$D$3,$D$3&amp;INDEX('type-categories'!$A$2:$B$100,MATCH(E1340,'type-categories'!$A$2:$A$100,0),2)&amp;$D$3))),"")&amp;(IF(K1340&lt;&gt;K1339,$C$2&amp;UPPER(K1340)&amp;$C$2&amp;$K$3&amp;" ",(IF(B1340&lt;&gt;B1339,$C$2&amp;UPPER(K1340)&amp;$C$2&amp;$K$3&amp;" ",""))))&amp;IF((AA1340&lt;&gt;AA1341)*($H$2="y"),AD1340&amp;AE1340,IF((AA1340&lt;&gt;AA1341)*($H$2="m"),AD1340&amp;AG1340,IF(($H$2&lt;&gt;"m")*($H$2&lt;&gt;"Y"),(IF(F1340=0,"",F1340&amp;" "&amp;$F$4&amp;" "))&amp;(IF(G1340=0,"",G1340&amp;" "&amp;$G$4&amp;" "))&amp;(IF(H1340=0,"",H1340&amp;" "&amp;H$4&amp;" "))&amp;(IF(I1340=0,"",I1340&amp;" "&amp;$I$4&amp;" "))&amp;(IF(J1340=0,"",J1340&amp;" "&amp;$J$4&amp;" ")),"")))&amp;"; "&amp;IF((B1340=B1339)*(AA1340=AA1339), "same collecting data; ", IF((B1340=B1339)*(Z1339=Z1340),"same locality; ",(IF(COUNTBLANK(L1340)=1,"",$D$2&amp;L1340&amp;$L$3&amp;" "&amp;$D$2))&amp;(IF(COUNTBLANK(M1340)=1,"",$E$2&amp;M1340&amp;$E$2&amp;", "))&amp;(IF(COUNTBLANK(N1340)=1,"",N1340&amp;"; "))&amp;(IF(COUNTBLANK(O1340)=1,"",O1340&amp;"; ")))&amp;(IF(COUNTBLANK(P1340)=1,"",P1340&amp;"; "))&amp;(IF(COUNTBLANK(Q1340)=1,"",Q1340&amp;"; "))&amp;(IF(COUNTBLANK(R1340)=1,"",R1340&amp;"m, "))&amp;IF((COUNTBLANK(S1340)=0)*(S1340&lt;&gt;S1339), S1340&amp;"; ","")&amp;(IF(COUNTBLANK(U1340)=1,"",U1340&amp;"; "))&amp;(IF(COUNTBLANK(T1340)=1,"",IF(COUNTBLANK(F$2)=1,T1340&amp;"; ",T1340&amp;" "&amp;F$2&amp;"; "))))&amp;(IF(COUNTBLANK(V1340)=1,"",V1340&amp;"; "))&amp;IF((COUNTBLANK(C1340)=1),"",C1340)&amp;IF((B1340=B1341)*(K1340=K1341)*(L1340=L1341)*(M1340=M1341),IF(($H$2&lt;&gt;"m")*($H$2&lt;&gt;"Y"), " • ", IF((ISNUMBER(FIND(")",AE1340))), " • ", "")),IF((B1340=B1341)*(K1340=K1341)," • ",". ")))</f>
        <v/>
      </c>
      <c r="AI1340" s="1"/>
    </row>
    <row r="1341" spans="1:35" x14ac:dyDescent="0.25">
      <c r="A1341" s="3" t="str">
        <f t="shared" si="143"/>
        <v/>
      </c>
      <c r="B1341" s="53" t="str">
        <f t="shared" si="141"/>
        <v/>
      </c>
      <c r="C1341" s="57"/>
      <c r="D1341" s="57"/>
      <c r="E1341" s="57"/>
      <c r="F1341" s="57"/>
      <c r="G1341" s="57"/>
      <c r="H1341" s="57"/>
      <c r="I1341" s="57"/>
      <c r="J1341" s="57"/>
      <c r="K1341" s="57"/>
      <c r="L1341" s="57"/>
      <c r="M1341" s="54"/>
      <c r="N1341" s="57"/>
      <c r="O1341" s="58"/>
      <c r="P1341" s="58"/>
      <c r="Q1341" s="58"/>
      <c r="R1341" s="58"/>
      <c r="S1341" s="54"/>
      <c r="T1341" s="57"/>
      <c r="U1341" s="57"/>
      <c r="V1341" s="57"/>
      <c r="W1341" s="57"/>
      <c r="X1341" s="147" t="str">
        <f>IF(COUNTBLANK(D1341)=1,"",IF('order-admin-units'!$I$1&lt;&gt;"y", "", IF(COUNTBLANK(K1341)=1, 'order-admin-units'!$B$1+1, VLOOKUP(K1341, ordercountry, 2))))</f>
        <v/>
      </c>
      <c r="Y1341" s="147" t="str">
        <f>IF(COUNTBLANK(D1341)=1,"",IF('order-admin-units'!$I$1&lt;&gt;"y", "", IF(COUNTBLANK(K1341:L1341)&gt;0, 'order-admin-units'!$B$2+1, VLOOKUP(K1341&amp;"@"&amp;L1341, orderadmin, 2))))</f>
        <v/>
      </c>
      <c r="Z1341" s="147" t="str">
        <f t="shared" si="144"/>
        <v/>
      </c>
      <c r="AA1341" s="147" t="str">
        <f t="shared" si="145"/>
        <v/>
      </c>
      <c r="AB1341" s="147" t="str">
        <f t="shared" si="146"/>
        <v/>
      </c>
      <c r="AC1341" s="147" t="str">
        <f t="shared" si="142"/>
        <v/>
      </c>
      <c r="AD1341" s="11" t="str">
        <f t="shared" si="147"/>
        <v/>
      </c>
      <c r="AE1341" s="11" t="str">
        <f t="array" ref="AE1341">IF(COUNTBLANK(D1341)=1,"",IF(OR($H$2="y",$H$2="m"),IF(AA1341=AA1340,IF(OR(AB1341=$AB$4:$AB1340)=FALSE,AE1340&amp;C1341,AE1340),"("&amp;C1341)&amp;IF(AA1341=AA1342,IF(OR(AB1342=$AB$4:$AB1341)=FALSE,", ",""),") "),""))</f>
        <v/>
      </c>
      <c r="AF1341" s="11" t="str">
        <f t="array" ref="AF1341">IF((COUNTBLANK(D1341)=0)*OR($H$2="y",$H$2="m"),IFERROR(LEFT(C1341, FIND(" ",C1341)-1), C1341),"")</f>
        <v/>
      </c>
      <c r="AG1341" s="11" t="str">
        <f t="array" ref="AG1341">IF(COUNTBLANK(D1341)=1,"",IF(OR($H$2="y",$H$2="m"),IF(AA1341=AA1340,IF(OR(AC1341=$AC$4:$AC1340)=FALSE,AG1340&amp;AF1341,AG1340),"("&amp;AF1341)&amp;IF(AA1341=AA1342,IF(OR(AC1342=$AC$4:$AC1341)=FALSE,", ",""),") "),""))</f>
        <v/>
      </c>
      <c r="AH1341" s="10" t="str">
        <f>IF((COUNTBLANK(D1341)=1),"",IF(D1341=D1340,AH1340,"")&amp;IF(B1340&lt;&gt;B1341,((IF(COUNTBLANK(E1341)=1,$D$3&amp;"Non-type material: "&amp;$D$3,$D$3&amp;INDEX('type-categories'!$A$2:$B$100,MATCH(E1341,'type-categories'!$A$2:$A$100,0),2)&amp;$D$3))),"")&amp;(IF(K1341&lt;&gt;K1340,$C$2&amp;UPPER(K1341)&amp;$C$2&amp;$K$3&amp;" ",(IF(B1341&lt;&gt;B1340,$C$2&amp;UPPER(K1341)&amp;$C$2&amp;$K$3&amp;" ",""))))&amp;IF((AA1341&lt;&gt;AA1342)*($H$2="y"),AD1341&amp;AE1341,IF((AA1341&lt;&gt;AA1342)*($H$2="m"),AD1341&amp;AG1341,IF(($H$2&lt;&gt;"m")*($H$2&lt;&gt;"Y"),(IF(F1341=0,"",F1341&amp;" "&amp;$F$4&amp;" "))&amp;(IF(G1341=0,"",G1341&amp;" "&amp;$G$4&amp;" "))&amp;(IF(H1341=0,"",H1341&amp;" "&amp;H$4&amp;" "))&amp;(IF(I1341=0,"",I1341&amp;" "&amp;$I$4&amp;" "))&amp;(IF(J1341=0,"",J1341&amp;" "&amp;$J$4&amp;" ")),"")))&amp;"; "&amp;IF((B1341=B1340)*(AA1341=AA1340), "same collecting data; ", IF((B1341=B1340)*(Z1340=Z1341),"same locality; ",(IF(COUNTBLANK(L1341)=1,"",$D$2&amp;L1341&amp;$L$3&amp;" "&amp;$D$2))&amp;(IF(COUNTBLANK(M1341)=1,"",$E$2&amp;M1341&amp;$E$2&amp;", "))&amp;(IF(COUNTBLANK(N1341)=1,"",N1341&amp;"; "))&amp;(IF(COUNTBLANK(O1341)=1,"",O1341&amp;"; ")))&amp;(IF(COUNTBLANK(P1341)=1,"",P1341&amp;"; "))&amp;(IF(COUNTBLANK(Q1341)=1,"",Q1341&amp;"; "))&amp;(IF(COUNTBLANK(R1341)=1,"",R1341&amp;"m, "))&amp;IF((COUNTBLANK(S1341)=0)*(S1341&lt;&gt;S1340), S1341&amp;"; ","")&amp;(IF(COUNTBLANK(U1341)=1,"",U1341&amp;"; "))&amp;(IF(COUNTBLANK(T1341)=1,"",IF(COUNTBLANK(F$2)=1,T1341&amp;"; ",T1341&amp;" "&amp;F$2&amp;"; "))))&amp;(IF(COUNTBLANK(V1341)=1,"",V1341&amp;"; "))&amp;IF((COUNTBLANK(C1341)=1),"",C1341)&amp;IF((B1341=B1342)*(K1341=K1342)*(L1341=L1342)*(M1341=M1342),IF(($H$2&lt;&gt;"m")*($H$2&lt;&gt;"Y"), " • ", IF((ISNUMBER(FIND(")",AE1341))), " • ", "")),IF((B1341=B1342)*(K1341=K1342)," • ",". ")))</f>
        <v/>
      </c>
      <c r="AI1341" s="1"/>
    </row>
    <row r="1342" spans="1:35" x14ac:dyDescent="0.25">
      <c r="A1342" s="3" t="str">
        <f t="shared" si="143"/>
        <v/>
      </c>
      <c r="B1342" s="53" t="str">
        <f t="shared" si="141"/>
        <v/>
      </c>
      <c r="C1342" s="57"/>
      <c r="D1342" s="57"/>
      <c r="E1342" s="57"/>
      <c r="F1342" s="57"/>
      <c r="G1342" s="57"/>
      <c r="H1342" s="57"/>
      <c r="I1342" s="57"/>
      <c r="J1342" s="57"/>
      <c r="K1342" s="57"/>
      <c r="L1342" s="57"/>
      <c r="M1342" s="54"/>
      <c r="N1342" s="57"/>
      <c r="O1342" s="58"/>
      <c r="P1342" s="58"/>
      <c r="Q1342" s="58"/>
      <c r="R1342" s="58"/>
      <c r="S1342" s="54"/>
      <c r="T1342" s="57"/>
      <c r="U1342" s="57"/>
      <c r="V1342" s="57"/>
      <c r="W1342" s="57"/>
      <c r="X1342" s="147" t="str">
        <f>IF(COUNTBLANK(D1342)=1,"",IF('order-admin-units'!$I$1&lt;&gt;"y", "", IF(COUNTBLANK(K1342)=1, 'order-admin-units'!$B$1+1, VLOOKUP(K1342, ordercountry, 2))))</f>
        <v/>
      </c>
      <c r="Y1342" s="147" t="str">
        <f>IF(COUNTBLANK(D1342)=1,"",IF('order-admin-units'!$I$1&lt;&gt;"y", "", IF(COUNTBLANK(K1342:L1342)&gt;0, 'order-admin-units'!$B$2+1, VLOOKUP(K1342&amp;"@"&amp;L1342, orderadmin, 2))))</f>
        <v/>
      </c>
      <c r="Z1342" s="147" t="str">
        <f t="shared" si="144"/>
        <v/>
      </c>
      <c r="AA1342" s="147" t="str">
        <f t="shared" si="145"/>
        <v/>
      </c>
      <c r="AB1342" s="147" t="str">
        <f t="shared" si="146"/>
        <v/>
      </c>
      <c r="AC1342" s="147" t="str">
        <f t="shared" si="142"/>
        <v/>
      </c>
      <c r="AD1342" s="11" t="str">
        <f t="shared" si="147"/>
        <v/>
      </c>
      <c r="AE1342" s="11" t="str">
        <f t="array" ref="AE1342">IF(COUNTBLANK(D1342)=1,"",IF(OR($H$2="y",$H$2="m"),IF(AA1342=AA1341,IF(OR(AB1342=$AB$4:$AB1341)=FALSE,AE1341&amp;C1342,AE1341),"("&amp;C1342)&amp;IF(AA1342=AA1343,IF(OR(AB1343=$AB$4:$AB1342)=FALSE,", ",""),") "),""))</f>
        <v/>
      </c>
      <c r="AF1342" s="11" t="str">
        <f t="array" ref="AF1342">IF((COUNTBLANK(D1342)=0)*OR($H$2="y",$H$2="m"),IFERROR(LEFT(C1342, FIND(" ",C1342)-1), C1342),"")</f>
        <v/>
      </c>
      <c r="AG1342" s="11" t="str">
        <f t="array" ref="AG1342">IF(COUNTBLANK(D1342)=1,"",IF(OR($H$2="y",$H$2="m"),IF(AA1342=AA1341,IF(OR(AC1342=$AC$4:$AC1341)=FALSE,AG1341&amp;AF1342,AG1341),"("&amp;AF1342)&amp;IF(AA1342=AA1343,IF(OR(AC1343=$AC$4:$AC1342)=FALSE,", ",""),") "),""))</f>
        <v/>
      </c>
      <c r="AH1342" s="10" t="str">
        <f>IF((COUNTBLANK(D1342)=1),"",IF(D1342=D1341,AH1341,"")&amp;IF(B1341&lt;&gt;B1342,((IF(COUNTBLANK(E1342)=1,$D$3&amp;"Non-type material: "&amp;$D$3,$D$3&amp;INDEX('type-categories'!$A$2:$B$100,MATCH(E1342,'type-categories'!$A$2:$A$100,0),2)&amp;$D$3))),"")&amp;(IF(K1342&lt;&gt;K1341,$C$2&amp;UPPER(K1342)&amp;$C$2&amp;$K$3&amp;" ",(IF(B1342&lt;&gt;B1341,$C$2&amp;UPPER(K1342)&amp;$C$2&amp;$K$3&amp;" ",""))))&amp;IF((AA1342&lt;&gt;AA1343)*($H$2="y"),AD1342&amp;AE1342,IF((AA1342&lt;&gt;AA1343)*($H$2="m"),AD1342&amp;AG1342,IF(($H$2&lt;&gt;"m")*($H$2&lt;&gt;"Y"),(IF(F1342=0,"",F1342&amp;" "&amp;$F$4&amp;" "))&amp;(IF(G1342=0,"",G1342&amp;" "&amp;$G$4&amp;" "))&amp;(IF(H1342=0,"",H1342&amp;" "&amp;H$4&amp;" "))&amp;(IF(I1342=0,"",I1342&amp;" "&amp;$I$4&amp;" "))&amp;(IF(J1342=0,"",J1342&amp;" "&amp;$J$4&amp;" ")),"")))&amp;"; "&amp;IF((B1342=B1341)*(AA1342=AA1341), "same collecting data; ", IF((B1342=B1341)*(Z1341=Z1342),"same locality; ",(IF(COUNTBLANK(L1342)=1,"",$D$2&amp;L1342&amp;$L$3&amp;" "&amp;$D$2))&amp;(IF(COUNTBLANK(M1342)=1,"",$E$2&amp;M1342&amp;$E$2&amp;", "))&amp;(IF(COUNTBLANK(N1342)=1,"",N1342&amp;"; "))&amp;(IF(COUNTBLANK(O1342)=1,"",O1342&amp;"; ")))&amp;(IF(COUNTBLANK(P1342)=1,"",P1342&amp;"; "))&amp;(IF(COUNTBLANK(Q1342)=1,"",Q1342&amp;"; "))&amp;(IF(COUNTBLANK(R1342)=1,"",R1342&amp;"m, "))&amp;IF((COUNTBLANK(S1342)=0)*(S1342&lt;&gt;S1341), S1342&amp;"; ","")&amp;(IF(COUNTBLANK(U1342)=1,"",U1342&amp;"; "))&amp;(IF(COUNTBLANK(T1342)=1,"",IF(COUNTBLANK(F$2)=1,T1342&amp;"; ",T1342&amp;" "&amp;F$2&amp;"; "))))&amp;(IF(COUNTBLANK(V1342)=1,"",V1342&amp;"; "))&amp;IF((COUNTBLANK(C1342)=1),"",C1342)&amp;IF((B1342=B1343)*(K1342=K1343)*(L1342=L1343)*(M1342=M1343),IF(($H$2&lt;&gt;"m")*($H$2&lt;&gt;"Y"), " • ", IF((ISNUMBER(FIND(")",AE1342))), " • ", "")),IF((B1342=B1343)*(K1342=K1343)," • ",". ")))</f>
        <v/>
      </c>
      <c r="AI1342" s="1"/>
    </row>
    <row r="1343" spans="1:35" x14ac:dyDescent="0.25">
      <c r="A1343" s="3" t="str">
        <f t="shared" si="143"/>
        <v/>
      </c>
      <c r="B1343" s="53" t="str">
        <f t="shared" si="141"/>
        <v/>
      </c>
      <c r="C1343" s="57"/>
      <c r="D1343" s="57"/>
      <c r="E1343" s="57"/>
      <c r="F1343" s="57"/>
      <c r="G1343" s="57"/>
      <c r="H1343" s="57"/>
      <c r="I1343" s="57"/>
      <c r="J1343" s="57"/>
      <c r="K1343" s="57"/>
      <c r="L1343" s="57"/>
      <c r="M1343" s="54"/>
      <c r="N1343" s="57"/>
      <c r="O1343" s="58"/>
      <c r="P1343" s="58"/>
      <c r="Q1343" s="58"/>
      <c r="R1343" s="58"/>
      <c r="S1343" s="54"/>
      <c r="T1343" s="57"/>
      <c r="U1343" s="57"/>
      <c r="V1343" s="57"/>
      <c r="W1343" s="57"/>
      <c r="X1343" s="147" t="str">
        <f>IF(COUNTBLANK(D1343)=1,"",IF('order-admin-units'!$I$1&lt;&gt;"y", "", IF(COUNTBLANK(K1343)=1, 'order-admin-units'!$B$1+1, VLOOKUP(K1343, ordercountry, 2))))</f>
        <v/>
      </c>
      <c r="Y1343" s="147" t="str">
        <f>IF(COUNTBLANK(D1343)=1,"",IF('order-admin-units'!$I$1&lt;&gt;"y", "", IF(COUNTBLANK(K1343:L1343)&gt;0, 'order-admin-units'!$B$2+1, VLOOKUP(K1343&amp;"@"&amp;L1343, orderadmin, 2))))</f>
        <v/>
      </c>
      <c r="Z1343" s="147" t="str">
        <f t="shared" si="144"/>
        <v/>
      </c>
      <c r="AA1343" s="147" t="str">
        <f t="shared" si="145"/>
        <v/>
      </c>
      <c r="AB1343" s="147" t="str">
        <f t="shared" si="146"/>
        <v/>
      </c>
      <c r="AC1343" s="147" t="str">
        <f t="shared" si="142"/>
        <v/>
      </c>
      <c r="AD1343" s="11" t="str">
        <f t="shared" si="147"/>
        <v/>
      </c>
      <c r="AE1343" s="11" t="str">
        <f t="array" ref="AE1343">IF(COUNTBLANK(D1343)=1,"",IF(OR($H$2="y",$H$2="m"),IF(AA1343=AA1342,IF(OR(AB1343=$AB$4:$AB1342)=FALSE,AE1342&amp;C1343,AE1342),"("&amp;C1343)&amp;IF(AA1343=AA1344,IF(OR(AB1344=$AB$4:$AB1343)=FALSE,", ",""),") "),""))</f>
        <v/>
      </c>
      <c r="AF1343" s="11" t="str">
        <f t="array" ref="AF1343">IF((COUNTBLANK(D1343)=0)*OR($H$2="y",$H$2="m"),IFERROR(LEFT(C1343, FIND(" ",C1343)-1), C1343),"")</f>
        <v/>
      </c>
      <c r="AG1343" s="11" t="str">
        <f t="array" ref="AG1343">IF(COUNTBLANK(D1343)=1,"",IF(OR($H$2="y",$H$2="m"),IF(AA1343=AA1342,IF(OR(AC1343=$AC$4:$AC1342)=FALSE,AG1342&amp;AF1343,AG1342),"("&amp;AF1343)&amp;IF(AA1343=AA1344,IF(OR(AC1344=$AC$4:$AC1343)=FALSE,", ",""),") "),""))</f>
        <v/>
      </c>
      <c r="AH1343" s="10" t="str">
        <f>IF((COUNTBLANK(D1343)=1),"",IF(D1343=D1342,AH1342,"")&amp;IF(B1342&lt;&gt;B1343,((IF(COUNTBLANK(E1343)=1,$D$3&amp;"Non-type material: "&amp;$D$3,$D$3&amp;INDEX('type-categories'!$A$2:$B$100,MATCH(E1343,'type-categories'!$A$2:$A$100,0),2)&amp;$D$3))),"")&amp;(IF(K1343&lt;&gt;K1342,$C$2&amp;UPPER(K1343)&amp;$C$2&amp;$K$3&amp;" ",(IF(B1343&lt;&gt;B1342,$C$2&amp;UPPER(K1343)&amp;$C$2&amp;$K$3&amp;" ",""))))&amp;IF((AA1343&lt;&gt;AA1344)*($H$2="y"),AD1343&amp;AE1343,IF((AA1343&lt;&gt;AA1344)*($H$2="m"),AD1343&amp;AG1343,IF(($H$2&lt;&gt;"m")*($H$2&lt;&gt;"Y"),(IF(F1343=0,"",F1343&amp;" "&amp;$F$4&amp;" "))&amp;(IF(G1343=0,"",G1343&amp;" "&amp;$G$4&amp;" "))&amp;(IF(H1343=0,"",H1343&amp;" "&amp;H$4&amp;" "))&amp;(IF(I1343=0,"",I1343&amp;" "&amp;$I$4&amp;" "))&amp;(IF(J1343=0,"",J1343&amp;" "&amp;$J$4&amp;" ")),"")))&amp;"; "&amp;IF((B1343=B1342)*(AA1343=AA1342), "same collecting data; ", IF((B1343=B1342)*(Z1342=Z1343),"same locality; ",(IF(COUNTBLANK(L1343)=1,"",$D$2&amp;L1343&amp;$L$3&amp;" "&amp;$D$2))&amp;(IF(COUNTBLANK(M1343)=1,"",$E$2&amp;M1343&amp;$E$2&amp;", "))&amp;(IF(COUNTBLANK(N1343)=1,"",N1343&amp;"; "))&amp;(IF(COUNTBLANK(O1343)=1,"",O1343&amp;"; ")))&amp;(IF(COUNTBLANK(P1343)=1,"",P1343&amp;"; "))&amp;(IF(COUNTBLANK(Q1343)=1,"",Q1343&amp;"; "))&amp;(IF(COUNTBLANK(R1343)=1,"",R1343&amp;"m, "))&amp;IF((COUNTBLANK(S1343)=0)*(S1343&lt;&gt;S1342), S1343&amp;"; ","")&amp;(IF(COUNTBLANK(U1343)=1,"",U1343&amp;"; "))&amp;(IF(COUNTBLANK(T1343)=1,"",IF(COUNTBLANK(F$2)=1,T1343&amp;"; ",T1343&amp;" "&amp;F$2&amp;"; "))))&amp;(IF(COUNTBLANK(V1343)=1,"",V1343&amp;"; "))&amp;IF((COUNTBLANK(C1343)=1),"",C1343)&amp;IF((B1343=B1344)*(K1343=K1344)*(L1343=L1344)*(M1343=M1344),IF(($H$2&lt;&gt;"m")*($H$2&lt;&gt;"Y"), " • ", IF((ISNUMBER(FIND(")",AE1343))), " • ", "")),IF((B1343=B1344)*(K1343=K1344)," • ",". ")))</f>
        <v/>
      </c>
      <c r="AI1343" s="1"/>
    </row>
    <row r="1344" spans="1:35" x14ac:dyDescent="0.25">
      <c r="A1344" s="3" t="str">
        <f t="shared" si="143"/>
        <v/>
      </c>
      <c r="B1344" s="53" t="str">
        <f t="shared" si="141"/>
        <v/>
      </c>
      <c r="C1344" s="57"/>
      <c r="D1344" s="57"/>
      <c r="E1344" s="57"/>
      <c r="F1344" s="57"/>
      <c r="G1344" s="57"/>
      <c r="H1344" s="57"/>
      <c r="I1344" s="57"/>
      <c r="J1344" s="57"/>
      <c r="K1344" s="57"/>
      <c r="L1344" s="57"/>
      <c r="M1344" s="54"/>
      <c r="N1344" s="57"/>
      <c r="O1344" s="58"/>
      <c r="P1344" s="58"/>
      <c r="Q1344" s="58"/>
      <c r="R1344" s="58"/>
      <c r="S1344" s="54"/>
      <c r="T1344" s="57"/>
      <c r="U1344" s="57"/>
      <c r="V1344" s="57"/>
      <c r="W1344" s="57"/>
      <c r="X1344" s="147" t="str">
        <f>IF(COUNTBLANK(D1344)=1,"",IF('order-admin-units'!$I$1&lt;&gt;"y", "", IF(COUNTBLANK(K1344)=1, 'order-admin-units'!$B$1+1, VLOOKUP(K1344, ordercountry, 2))))</f>
        <v/>
      </c>
      <c r="Y1344" s="147" t="str">
        <f>IF(COUNTBLANK(D1344)=1,"",IF('order-admin-units'!$I$1&lt;&gt;"y", "", IF(COUNTBLANK(K1344:L1344)&gt;0, 'order-admin-units'!$B$2+1, VLOOKUP(K1344&amp;"@"&amp;L1344, orderadmin, 2))))</f>
        <v/>
      </c>
      <c r="Z1344" s="147" t="str">
        <f t="shared" si="144"/>
        <v/>
      </c>
      <c r="AA1344" s="147" t="str">
        <f t="shared" si="145"/>
        <v/>
      </c>
      <c r="AB1344" s="147" t="str">
        <f t="shared" si="146"/>
        <v/>
      </c>
      <c r="AC1344" s="147" t="str">
        <f t="shared" si="142"/>
        <v/>
      </c>
      <c r="AD1344" s="11" t="str">
        <f t="shared" si="147"/>
        <v/>
      </c>
      <c r="AE1344" s="11" t="str">
        <f t="array" ref="AE1344">IF(COUNTBLANK(D1344)=1,"",IF(OR($H$2="y",$H$2="m"),IF(AA1344=AA1343,IF(OR(AB1344=$AB$4:$AB1343)=FALSE,AE1343&amp;C1344,AE1343),"("&amp;C1344)&amp;IF(AA1344=AA1345,IF(OR(AB1345=$AB$4:$AB1344)=FALSE,", ",""),") "),""))</f>
        <v/>
      </c>
      <c r="AF1344" s="11" t="str">
        <f t="array" ref="AF1344">IF((COUNTBLANK(D1344)=0)*OR($H$2="y",$H$2="m"),IFERROR(LEFT(C1344, FIND(" ",C1344)-1), C1344),"")</f>
        <v/>
      </c>
      <c r="AG1344" s="11" t="str">
        <f t="array" ref="AG1344">IF(COUNTBLANK(D1344)=1,"",IF(OR($H$2="y",$H$2="m"),IF(AA1344=AA1343,IF(OR(AC1344=$AC$4:$AC1343)=FALSE,AG1343&amp;AF1344,AG1343),"("&amp;AF1344)&amp;IF(AA1344=AA1345,IF(OR(AC1345=$AC$4:$AC1344)=FALSE,", ",""),") "),""))</f>
        <v/>
      </c>
      <c r="AH1344" s="10" t="str">
        <f>IF((COUNTBLANK(D1344)=1),"",IF(D1344=D1343,AH1343,"")&amp;IF(B1343&lt;&gt;B1344,((IF(COUNTBLANK(E1344)=1,$D$3&amp;"Non-type material: "&amp;$D$3,$D$3&amp;INDEX('type-categories'!$A$2:$B$100,MATCH(E1344,'type-categories'!$A$2:$A$100,0),2)&amp;$D$3))),"")&amp;(IF(K1344&lt;&gt;K1343,$C$2&amp;UPPER(K1344)&amp;$C$2&amp;$K$3&amp;" ",(IF(B1344&lt;&gt;B1343,$C$2&amp;UPPER(K1344)&amp;$C$2&amp;$K$3&amp;" ",""))))&amp;IF((AA1344&lt;&gt;AA1345)*($H$2="y"),AD1344&amp;AE1344,IF((AA1344&lt;&gt;AA1345)*($H$2="m"),AD1344&amp;AG1344,IF(($H$2&lt;&gt;"m")*($H$2&lt;&gt;"Y"),(IF(F1344=0,"",F1344&amp;" "&amp;$F$4&amp;" "))&amp;(IF(G1344=0,"",G1344&amp;" "&amp;$G$4&amp;" "))&amp;(IF(H1344=0,"",H1344&amp;" "&amp;H$4&amp;" "))&amp;(IF(I1344=0,"",I1344&amp;" "&amp;$I$4&amp;" "))&amp;(IF(J1344=0,"",J1344&amp;" "&amp;$J$4&amp;" ")),"")))&amp;"; "&amp;IF((B1344=B1343)*(AA1344=AA1343), "same collecting data; ", IF((B1344=B1343)*(Z1343=Z1344),"same locality; ",(IF(COUNTBLANK(L1344)=1,"",$D$2&amp;L1344&amp;$L$3&amp;" "&amp;$D$2))&amp;(IF(COUNTBLANK(M1344)=1,"",$E$2&amp;M1344&amp;$E$2&amp;", "))&amp;(IF(COUNTBLANK(N1344)=1,"",N1344&amp;"; "))&amp;(IF(COUNTBLANK(O1344)=1,"",O1344&amp;"; ")))&amp;(IF(COUNTBLANK(P1344)=1,"",P1344&amp;"; "))&amp;(IF(COUNTBLANK(Q1344)=1,"",Q1344&amp;"; "))&amp;(IF(COUNTBLANK(R1344)=1,"",R1344&amp;"m, "))&amp;IF((COUNTBLANK(S1344)=0)*(S1344&lt;&gt;S1343), S1344&amp;"; ","")&amp;(IF(COUNTBLANK(U1344)=1,"",U1344&amp;"; "))&amp;(IF(COUNTBLANK(T1344)=1,"",IF(COUNTBLANK(F$2)=1,T1344&amp;"; ",T1344&amp;" "&amp;F$2&amp;"; "))))&amp;(IF(COUNTBLANK(V1344)=1,"",V1344&amp;"; "))&amp;IF((COUNTBLANK(C1344)=1),"",C1344)&amp;IF((B1344=B1345)*(K1344=K1345)*(L1344=L1345)*(M1344=M1345),IF(($H$2&lt;&gt;"m")*($H$2&lt;&gt;"Y"), " • ", IF((ISNUMBER(FIND(")",AE1344))), " • ", "")),IF((B1344=B1345)*(K1344=K1345)," • ",". ")))</f>
        <v/>
      </c>
      <c r="AI1344" s="1"/>
    </row>
    <row r="1345" spans="1:35" x14ac:dyDescent="0.25">
      <c r="A1345" s="3" t="str">
        <f t="shared" si="143"/>
        <v/>
      </c>
      <c r="B1345" s="53" t="str">
        <f t="shared" si="141"/>
        <v/>
      </c>
      <c r="C1345" s="57"/>
      <c r="D1345" s="57"/>
      <c r="E1345" s="57"/>
      <c r="F1345" s="57"/>
      <c r="G1345" s="57"/>
      <c r="H1345" s="57"/>
      <c r="I1345" s="57"/>
      <c r="J1345" s="57"/>
      <c r="K1345" s="57"/>
      <c r="L1345" s="57"/>
      <c r="M1345" s="54"/>
      <c r="N1345" s="57"/>
      <c r="O1345" s="58"/>
      <c r="P1345" s="58"/>
      <c r="Q1345" s="58"/>
      <c r="R1345" s="58"/>
      <c r="S1345" s="54"/>
      <c r="T1345" s="57"/>
      <c r="U1345" s="57"/>
      <c r="V1345" s="57"/>
      <c r="W1345" s="57"/>
      <c r="X1345" s="147" t="str">
        <f>IF(COUNTBLANK(D1345)=1,"",IF('order-admin-units'!$I$1&lt;&gt;"y", "", IF(COUNTBLANK(K1345)=1, 'order-admin-units'!$B$1+1, VLOOKUP(K1345, ordercountry, 2))))</f>
        <v/>
      </c>
      <c r="Y1345" s="147" t="str">
        <f>IF(COUNTBLANK(D1345)=1,"",IF('order-admin-units'!$I$1&lt;&gt;"y", "", IF(COUNTBLANK(K1345:L1345)&gt;0, 'order-admin-units'!$B$2+1, VLOOKUP(K1345&amp;"@"&amp;L1345, orderadmin, 2))))</f>
        <v/>
      </c>
      <c r="Z1345" s="147" t="str">
        <f t="shared" si="144"/>
        <v/>
      </c>
      <c r="AA1345" s="147" t="str">
        <f t="shared" si="145"/>
        <v/>
      </c>
      <c r="AB1345" s="147" t="str">
        <f t="shared" si="146"/>
        <v/>
      </c>
      <c r="AC1345" s="147" t="str">
        <f t="shared" si="142"/>
        <v/>
      </c>
      <c r="AD1345" s="11" t="str">
        <f t="shared" si="147"/>
        <v/>
      </c>
      <c r="AE1345" s="11" t="str">
        <f t="array" ref="AE1345">IF(COUNTBLANK(D1345)=1,"",IF(OR($H$2="y",$H$2="m"),IF(AA1345=AA1344,IF(OR(AB1345=$AB$4:$AB1344)=FALSE,AE1344&amp;C1345,AE1344),"("&amp;C1345)&amp;IF(AA1345=AA1346,IF(OR(AB1346=$AB$4:$AB1345)=FALSE,", ",""),") "),""))</f>
        <v/>
      </c>
      <c r="AF1345" s="11" t="str">
        <f t="array" ref="AF1345">IF((COUNTBLANK(D1345)=0)*OR($H$2="y",$H$2="m"),IFERROR(LEFT(C1345, FIND(" ",C1345)-1), C1345),"")</f>
        <v/>
      </c>
      <c r="AG1345" s="11" t="str">
        <f t="array" ref="AG1345">IF(COUNTBLANK(D1345)=1,"",IF(OR($H$2="y",$H$2="m"),IF(AA1345=AA1344,IF(OR(AC1345=$AC$4:$AC1344)=FALSE,AG1344&amp;AF1345,AG1344),"("&amp;AF1345)&amp;IF(AA1345=AA1346,IF(OR(AC1346=$AC$4:$AC1345)=FALSE,", ",""),") "),""))</f>
        <v/>
      </c>
      <c r="AH1345" s="10" t="str">
        <f>IF((COUNTBLANK(D1345)=1),"",IF(D1345=D1344,AH1344,"")&amp;IF(B1344&lt;&gt;B1345,((IF(COUNTBLANK(E1345)=1,$D$3&amp;"Non-type material: "&amp;$D$3,$D$3&amp;INDEX('type-categories'!$A$2:$B$100,MATCH(E1345,'type-categories'!$A$2:$A$100,0),2)&amp;$D$3))),"")&amp;(IF(K1345&lt;&gt;K1344,$C$2&amp;UPPER(K1345)&amp;$C$2&amp;$K$3&amp;" ",(IF(B1345&lt;&gt;B1344,$C$2&amp;UPPER(K1345)&amp;$C$2&amp;$K$3&amp;" ",""))))&amp;IF((AA1345&lt;&gt;AA1346)*($H$2="y"),AD1345&amp;AE1345,IF((AA1345&lt;&gt;AA1346)*($H$2="m"),AD1345&amp;AG1345,IF(($H$2&lt;&gt;"m")*($H$2&lt;&gt;"Y"),(IF(F1345=0,"",F1345&amp;" "&amp;$F$4&amp;" "))&amp;(IF(G1345=0,"",G1345&amp;" "&amp;$G$4&amp;" "))&amp;(IF(H1345=0,"",H1345&amp;" "&amp;H$4&amp;" "))&amp;(IF(I1345=0,"",I1345&amp;" "&amp;$I$4&amp;" "))&amp;(IF(J1345=0,"",J1345&amp;" "&amp;$J$4&amp;" ")),"")))&amp;"; "&amp;IF((B1345=B1344)*(AA1345=AA1344), "same collecting data; ", IF((B1345=B1344)*(Z1344=Z1345),"same locality; ",(IF(COUNTBLANK(L1345)=1,"",$D$2&amp;L1345&amp;$L$3&amp;" "&amp;$D$2))&amp;(IF(COUNTBLANK(M1345)=1,"",$E$2&amp;M1345&amp;$E$2&amp;", "))&amp;(IF(COUNTBLANK(N1345)=1,"",N1345&amp;"; "))&amp;(IF(COUNTBLANK(O1345)=1,"",O1345&amp;"; ")))&amp;(IF(COUNTBLANK(P1345)=1,"",P1345&amp;"; "))&amp;(IF(COUNTBLANK(Q1345)=1,"",Q1345&amp;"; "))&amp;(IF(COUNTBLANK(R1345)=1,"",R1345&amp;"m, "))&amp;IF((COUNTBLANK(S1345)=0)*(S1345&lt;&gt;S1344), S1345&amp;"; ","")&amp;(IF(COUNTBLANK(U1345)=1,"",U1345&amp;"; "))&amp;(IF(COUNTBLANK(T1345)=1,"",IF(COUNTBLANK(F$2)=1,T1345&amp;"; ",T1345&amp;" "&amp;F$2&amp;"; "))))&amp;(IF(COUNTBLANK(V1345)=1,"",V1345&amp;"; "))&amp;IF((COUNTBLANK(C1345)=1),"",C1345)&amp;IF((B1345=B1346)*(K1345=K1346)*(L1345=L1346)*(M1345=M1346),IF(($H$2&lt;&gt;"m")*($H$2&lt;&gt;"Y"), " • ", IF((ISNUMBER(FIND(")",AE1345))), " • ", "")),IF((B1345=B1346)*(K1345=K1346)," • ",". ")))</f>
        <v/>
      </c>
      <c r="AI1345" s="1"/>
    </row>
    <row r="1346" spans="1:35" x14ac:dyDescent="0.25">
      <c r="A1346" s="3" t="str">
        <f t="shared" si="143"/>
        <v/>
      </c>
      <c r="B1346" s="53" t="str">
        <f t="shared" si="141"/>
        <v/>
      </c>
      <c r="C1346" s="57"/>
      <c r="D1346" s="57"/>
      <c r="E1346" s="57"/>
      <c r="F1346" s="57"/>
      <c r="G1346" s="57"/>
      <c r="H1346" s="57"/>
      <c r="I1346" s="57"/>
      <c r="J1346" s="57"/>
      <c r="K1346" s="57"/>
      <c r="L1346" s="57"/>
      <c r="M1346" s="54"/>
      <c r="N1346" s="57"/>
      <c r="O1346" s="58"/>
      <c r="P1346" s="58"/>
      <c r="Q1346" s="58"/>
      <c r="R1346" s="58"/>
      <c r="S1346" s="54"/>
      <c r="T1346" s="57"/>
      <c r="U1346" s="57"/>
      <c r="V1346" s="57"/>
      <c r="W1346" s="57"/>
      <c r="X1346" s="147" t="str">
        <f>IF(COUNTBLANK(D1346)=1,"",IF('order-admin-units'!$I$1&lt;&gt;"y", "", IF(COUNTBLANK(K1346)=1, 'order-admin-units'!$B$1+1, VLOOKUP(K1346, ordercountry, 2))))</f>
        <v/>
      </c>
      <c r="Y1346" s="147" t="str">
        <f>IF(COUNTBLANK(D1346)=1,"",IF('order-admin-units'!$I$1&lt;&gt;"y", "", IF(COUNTBLANK(K1346:L1346)&gt;0, 'order-admin-units'!$B$2+1, VLOOKUP(K1346&amp;"@"&amp;L1346, orderadmin, 2))))</f>
        <v/>
      </c>
      <c r="Z1346" s="147" t="str">
        <f t="shared" si="144"/>
        <v/>
      </c>
      <c r="AA1346" s="147" t="str">
        <f t="shared" si="145"/>
        <v/>
      </c>
      <c r="AB1346" s="147" t="str">
        <f t="shared" si="146"/>
        <v/>
      </c>
      <c r="AC1346" s="147" t="str">
        <f t="shared" si="142"/>
        <v/>
      </c>
      <c r="AD1346" s="11" t="str">
        <f t="shared" si="147"/>
        <v/>
      </c>
      <c r="AE1346" s="11" t="str">
        <f t="array" ref="AE1346">IF(COUNTBLANK(D1346)=1,"",IF(OR($H$2="y",$H$2="m"),IF(AA1346=AA1345,IF(OR(AB1346=$AB$4:$AB1345)=FALSE,AE1345&amp;C1346,AE1345),"("&amp;C1346)&amp;IF(AA1346=AA1347,IF(OR(AB1347=$AB$4:$AB1346)=FALSE,", ",""),") "),""))</f>
        <v/>
      </c>
      <c r="AF1346" s="11" t="str">
        <f t="array" ref="AF1346">IF((COUNTBLANK(D1346)=0)*OR($H$2="y",$H$2="m"),IFERROR(LEFT(C1346, FIND(" ",C1346)-1), C1346),"")</f>
        <v/>
      </c>
      <c r="AG1346" s="11" t="str">
        <f t="array" ref="AG1346">IF(COUNTBLANK(D1346)=1,"",IF(OR($H$2="y",$H$2="m"),IF(AA1346=AA1345,IF(OR(AC1346=$AC$4:$AC1345)=FALSE,AG1345&amp;AF1346,AG1345),"("&amp;AF1346)&amp;IF(AA1346=AA1347,IF(OR(AC1347=$AC$4:$AC1346)=FALSE,", ",""),") "),""))</f>
        <v/>
      </c>
      <c r="AH1346" s="10" t="str">
        <f>IF((COUNTBLANK(D1346)=1),"",IF(D1346=D1345,AH1345,"")&amp;IF(B1345&lt;&gt;B1346,((IF(COUNTBLANK(E1346)=1,$D$3&amp;"Non-type material: "&amp;$D$3,$D$3&amp;INDEX('type-categories'!$A$2:$B$100,MATCH(E1346,'type-categories'!$A$2:$A$100,0),2)&amp;$D$3))),"")&amp;(IF(K1346&lt;&gt;K1345,$C$2&amp;UPPER(K1346)&amp;$C$2&amp;$K$3&amp;" ",(IF(B1346&lt;&gt;B1345,$C$2&amp;UPPER(K1346)&amp;$C$2&amp;$K$3&amp;" ",""))))&amp;IF((AA1346&lt;&gt;AA1347)*($H$2="y"),AD1346&amp;AE1346,IF((AA1346&lt;&gt;AA1347)*($H$2="m"),AD1346&amp;AG1346,IF(($H$2&lt;&gt;"m")*($H$2&lt;&gt;"Y"),(IF(F1346=0,"",F1346&amp;" "&amp;$F$4&amp;" "))&amp;(IF(G1346=0,"",G1346&amp;" "&amp;$G$4&amp;" "))&amp;(IF(H1346=0,"",H1346&amp;" "&amp;H$4&amp;" "))&amp;(IF(I1346=0,"",I1346&amp;" "&amp;$I$4&amp;" "))&amp;(IF(J1346=0,"",J1346&amp;" "&amp;$J$4&amp;" ")),"")))&amp;"; "&amp;IF((B1346=B1345)*(AA1346=AA1345), "same collecting data; ", IF((B1346=B1345)*(Z1345=Z1346),"same locality; ",(IF(COUNTBLANK(L1346)=1,"",$D$2&amp;L1346&amp;$L$3&amp;" "&amp;$D$2))&amp;(IF(COUNTBLANK(M1346)=1,"",$E$2&amp;M1346&amp;$E$2&amp;", "))&amp;(IF(COUNTBLANK(N1346)=1,"",N1346&amp;"; "))&amp;(IF(COUNTBLANK(O1346)=1,"",O1346&amp;"; ")))&amp;(IF(COUNTBLANK(P1346)=1,"",P1346&amp;"; "))&amp;(IF(COUNTBLANK(Q1346)=1,"",Q1346&amp;"; "))&amp;(IF(COUNTBLANK(R1346)=1,"",R1346&amp;"m, "))&amp;IF((COUNTBLANK(S1346)=0)*(S1346&lt;&gt;S1345), S1346&amp;"; ","")&amp;(IF(COUNTBLANK(U1346)=1,"",U1346&amp;"; "))&amp;(IF(COUNTBLANK(T1346)=1,"",IF(COUNTBLANK(F$2)=1,T1346&amp;"; ",T1346&amp;" "&amp;F$2&amp;"; "))))&amp;(IF(COUNTBLANK(V1346)=1,"",V1346&amp;"; "))&amp;IF((COUNTBLANK(C1346)=1),"",C1346)&amp;IF((B1346=B1347)*(K1346=K1347)*(L1346=L1347)*(M1346=M1347),IF(($H$2&lt;&gt;"m")*($H$2&lt;&gt;"Y"), " • ", IF((ISNUMBER(FIND(")",AE1346))), " • ", "")),IF((B1346=B1347)*(K1346=K1347)," • ",". ")))</f>
        <v/>
      </c>
      <c r="AI1346" s="1"/>
    </row>
    <row r="1347" spans="1:35" x14ac:dyDescent="0.25">
      <c r="A1347" s="3" t="str">
        <f t="shared" si="143"/>
        <v/>
      </c>
      <c r="B1347" s="53" t="str">
        <f t="shared" si="141"/>
        <v/>
      </c>
      <c r="C1347" s="57"/>
      <c r="D1347" s="57"/>
      <c r="E1347" s="57"/>
      <c r="F1347" s="57"/>
      <c r="G1347" s="57"/>
      <c r="H1347" s="57"/>
      <c r="I1347" s="57"/>
      <c r="J1347" s="57"/>
      <c r="K1347" s="57"/>
      <c r="L1347" s="57"/>
      <c r="M1347" s="54"/>
      <c r="N1347" s="57"/>
      <c r="O1347" s="58"/>
      <c r="P1347" s="58"/>
      <c r="Q1347" s="58"/>
      <c r="R1347" s="58"/>
      <c r="S1347" s="54"/>
      <c r="T1347" s="57"/>
      <c r="U1347" s="57"/>
      <c r="V1347" s="57"/>
      <c r="W1347" s="57"/>
      <c r="X1347" s="147" t="str">
        <f>IF(COUNTBLANK(D1347)=1,"",IF('order-admin-units'!$I$1&lt;&gt;"y", "", IF(COUNTBLANK(K1347)=1, 'order-admin-units'!$B$1+1, VLOOKUP(K1347, ordercountry, 2))))</f>
        <v/>
      </c>
      <c r="Y1347" s="147" t="str">
        <f>IF(COUNTBLANK(D1347)=1,"",IF('order-admin-units'!$I$1&lt;&gt;"y", "", IF(COUNTBLANK(K1347:L1347)&gt;0, 'order-admin-units'!$B$2+1, VLOOKUP(K1347&amp;"@"&amp;L1347, orderadmin, 2))))</f>
        <v/>
      </c>
      <c r="Z1347" s="147" t="str">
        <f t="shared" si="144"/>
        <v/>
      </c>
      <c r="AA1347" s="147" t="str">
        <f t="shared" si="145"/>
        <v/>
      </c>
      <c r="AB1347" s="147" t="str">
        <f t="shared" si="146"/>
        <v/>
      </c>
      <c r="AC1347" s="147" t="str">
        <f t="shared" si="142"/>
        <v/>
      </c>
      <c r="AD1347" s="11" t="str">
        <f t="shared" si="147"/>
        <v/>
      </c>
      <c r="AE1347" s="11" t="str">
        <f t="array" ref="AE1347">IF(COUNTBLANK(D1347)=1,"",IF(OR($H$2="y",$H$2="m"),IF(AA1347=AA1346,IF(OR(AB1347=$AB$4:$AB1346)=FALSE,AE1346&amp;C1347,AE1346),"("&amp;C1347)&amp;IF(AA1347=AA1348,IF(OR(AB1348=$AB$4:$AB1347)=FALSE,", ",""),") "),""))</f>
        <v/>
      </c>
      <c r="AF1347" s="11" t="str">
        <f t="array" ref="AF1347">IF((COUNTBLANK(D1347)=0)*OR($H$2="y",$H$2="m"),IFERROR(LEFT(C1347, FIND(" ",C1347)-1), C1347),"")</f>
        <v/>
      </c>
      <c r="AG1347" s="11" t="str">
        <f t="array" ref="AG1347">IF(COUNTBLANK(D1347)=1,"",IF(OR($H$2="y",$H$2="m"),IF(AA1347=AA1346,IF(OR(AC1347=$AC$4:$AC1346)=FALSE,AG1346&amp;AF1347,AG1346),"("&amp;AF1347)&amp;IF(AA1347=AA1348,IF(OR(AC1348=$AC$4:$AC1347)=FALSE,", ",""),") "),""))</f>
        <v/>
      </c>
      <c r="AH1347" s="10" t="str">
        <f>IF((COUNTBLANK(D1347)=1),"",IF(D1347=D1346,AH1346,"")&amp;IF(B1346&lt;&gt;B1347,((IF(COUNTBLANK(E1347)=1,$D$3&amp;"Non-type material: "&amp;$D$3,$D$3&amp;INDEX('type-categories'!$A$2:$B$100,MATCH(E1347,'type-categories'!$A$2:$A$100,0),2)&amp;$D$3))),"")&amp;(IF(K1347&lt;&gt;K1346,$C$2&amp;UPPER(K1347)&amp;$C$2&amp;$K$3&amp;" ",(IF(B1347&lt;&gt;B1346,$C$2&amp;UPPER(K1347)&amp;$C$2&amp;$K$3&amp;" ",""))))&amp;IF((AA1347&lt;&gt;AA1348)*($H$2="y"),AD1347&amp;AE1347,IF((AA1347&lt;&gt;AA1348)*($H$2="m"),AD1347&amp;AG1347,IF(($H$2&lt;&gt;"m")*($H$2&lt;&gt;"Y"),(IF(F1347=0,"",F1347&amp;" "&amp;$F$4&amp;" "))&amp;(IF(G1347=0,"",G1347&amp;" "&amp;$G$4&amp;" "))&amp;(IF(H1347=0,"",H1347&amp;" "&amp;H$4&amp;" "))&amp;(IF(I1347=0,"",I1347&amp;" "&amp;$I$4&amp;" "))&amp;(IF(J1347=0,"",J1347&amp;" "&amp;$J$4&amp;" ")),"")))&amp;"; "&amp;IF((B1347=B1346)*(AA1347=AA1346), "same collecting data; ", IF((B1347=B1346)*(Z1346=Z1347),"same locality; ",(IF(COUNTBLANK(L1347)=1,"",$D$2&amp;L1347&amp;$L$3&amp;" "&amp;$D$2))&amp;(IF(COUNTBLANK(M1347)=1,"",$E$2&amp;M1347&amp;$E$2&amp;", "))&amp;(IF(COUNTBLANK(N1347)=1,"",N1347&amp;"; "))&amp;(IF(COUNTBLANK(O1347)=1,"",O1347&amp;"; ")))&amp;(IF(COUNTBLANK(P1347)=1,"",P1347&amp;"; "))&amp;(IF(COUNTBLANK(Q1347)=1,"",Q1347&amp;"; "))&amp;(IF(COUNTBLANK(R1347)=1,"",R1347&amp;"m, "))&amp;IF((COUNTBLANK(S1347)=0)*(S1347&lt;&gt;S1346), S1347&amp;"; ","")&amp;(IF(COUNTBLANK(U1347)=1,"",U1347&amp;"; "))&amp;(IF(COUNTBLANK(T1347)=1,"",IF(COUNTBLANK(F$2)=1,T1347&amp;"; ",T1347&amp;" "&amp;F$2&amp;"; "))))&amp;(IF(COUNTBLANK(V1347)=1,"",V1347&amp;"; "))&amp;IF((COUNTBLANK(C1347)=1),"",C1347)&amp;IF((B1347=B1348)*(K1347=K1348)*(L1347=L1348)*(M1347=M1348),IF(($H$2&lt;&gt;"m")*($H$2&lt;&gt;"Y"), " • ", IF((ISNUMBER(FIND(")",AE1347))), " • ", "")),IF((B1347=B1348)*(K1347=K1348)," • ",". ")))</f>
        <v/>
      </c>
      <c r="AI1347" s="1"/>
    </row>
    <row r="1348" spans="1:35" x14ac:dyDescent="0.25">
      <c r="A1348" s="3" t="str">
        <f t="shared" si="143"/>
        <v/>
      </c>
      <c r="B1348" s="53" t="str">
        <f t="shared" si="141"/>
        <v/>
      </c>
      <c r="C1348" s="57"/>
      <c r="D1348" s="57"/>
      <c r="E1348" s="57"/>
      <c r="F1348" s="57"/>
      <c r="G1348" s="57"/>
      <c r="H1348" s="57"/>
      <c r="I1348" s="57"/>
      <c r="J1348" s="57"/>
      <c r="K1348" s="57"/>
      <c r="L1348" s="57"/>
      <c r="M1348" s="54"/>
      <c r="N1348" s="57"/>
      <c r="O1348" s="58"/>
      <c r="P1348" s="58"/>
      <c r="Q1348" s="58"/>
      <c r="R1348" s="58"/>
      <c r="S1348" s="54"/>
      <c r="T1348" s="57"/>
      <c r="U1348" s="57"/>
      <c r="V1348" s="57"/>
      <c r="W1348" s="57"/>
      <c r="X1348" s="147" t="str">
        <f>IF(COUNTBLANK(D1348)=1,"",IF('order-admin-units'!$I$1&lt;&gt;"y", "", IF(COUNTBLANK(K1348)=1, 'order-admin-units'!$B$1+1, VLOOKUP(K1348, ordercountry, 2))))</f>
        <v/>
      </c>
      <c r="Y1348" s="147" t="str">
        <f>IF(COUNTBLANK(D1348)=1,"",IF('order-admin-units'!$I$1&lt;&gt;"y", "", IF(COUNTBLANK(K1348:L1348)&gt;0, 'order-admin-units'!$B$2+1, VLOOKUP(K1348&amp;"@"&amp;L1348, orderadmin, 2))))</f>
        <v/>
      </c>
      <c r="Z1348" s="147" t="str">
        <f t="shared" si="144"/>
        <v/>
      </c>
      <c r="AA1348" s="147" t="str">
        <f t="shared" si="145"/>
        <v/>
      </c>
      <c r="AB1348" s="147" t="str">
        <f t="shared" si="146"/>
        <v/>
      </c>
      <c r="AC1348" s="147" t="str">
        <f t="shared" si="142"/>
        <v/>
      </c>
      <c r="AD1348" s="11" t="str">
        <f t="shared" si="147"/>
        <v/>
      </c>
      <c r="AE1348" s="11" t="str">
        <f t="array" ref="AE1348">IF(COUNTBLANK(D1348)=1,"",IF(OR($H$2="y",$H$2="m"),IF(AA1348=AA1347,IF(OR(AB1348=$AB$4:$AB1347)=FALSE,AE1347&amp;C1348,AE1347),"("&amp;C1348)&amp;IF(AA1348=AA1349,IF(OR(AB1349=$AB$4:$AB1348)=FALSE,", ",""),") "),""))</f>
        <v/>
      </c>
      <c r="AF1348" s="11" t="str">
        <f t="array" ref="AF1348">IF((COUNTBLANK(D1348)=0)*OR($H$2="y",$H$2="m"),IFERROR(LEFT(C1348, FIND(" ",C1348)-1), C1348),"")</f>
        <v/>
      </c>
      <c r="AG1348" s="11" t="str">
        <f t="array" ref="AG1348">IF(COUNTBLANK(D1348)=1,"",IF(OR($H$2="y",$H$2="m"),IF(AA1348=AA1347,IF(OR(AC1348=$AC$4:$AC1347)=FALSE,AG1347&amp;AF1348,AG1347),"("&amp;AF1348)&amp;IF(AA1348=AA1349,IF(OR(AC1349=$AC$4:$AC1348)=FALSE,", ",""),") "),""))</f>
        <v/>
      </c>
      <c r="AH1348" s="10" t="str">
        <f>IF((COUNTBLANK(D1348)=1),"",IF(D1348=D1347,AH1347,"")&amp;IF(B1347&lt;&gt;B1348,((IF(COUNTBLANK(E1348)=1,$D$3&amp;"Non-type material: "&amp;$D$3,$D$3&amp;INDEX('type-categories'!$A$2:$B$100,MATCH(E1348,'type-categories'!$A$2:$A$100,0),2)&amp;$D$3))),"")&amp;(IF(K1348&lt;&gt;K1347,$C$2&amp;UPPER(K1348)&amp;$C$2&amp;$K$3&amp;" ",(IF(B1348&lt;&gt;B1347,$C$2&amp;UPPER(K1348)&amp;$C$2&amp;$K$3&amp;" ",""))))&amp;IF((AA1348&lt;&gt;AA1349)*($H$2="y"),AD1348&amp;AE1348,IF((AA1348&lt;&gt;AA1349)*($H$2="m"),AD1348&amp;AG1348,IF(($H$2&lt;&gt;"m")*($H$2&lt;&gt;"Y"),(IF(F1348=0,"",F1348&amp;" "&amp;$F$4&amp;" "))&amp;(IF(G1348=0,"",G1348&amp;" "&amp;$G$4&amp;" "))&amp;(IF(H1348=0,"",H1348&amp;" "&amp;H$4&amp;" "))&amp;(IF(I1348=0,"",I1348&amp;" "&amp;$I$4&amp;" "))&amp;(IF(J1348=0,"",J1348&amp;" "&amp;$J$4&amp;" ")),"")))&amp;"; "&amp;IF((B1348=B1347)*(AA1348=AA1347), "same collecting data; ", IF((B1348=B1347)*(Z1347=Z1348),"same locality; ",(IF(COUNTBLANK(L1348)=1,"",$D$2&amp;L1348&amp;$L$3&amp;" "&amp;$D$2))&amp;(IF(COUNTBLANK(M1348)=1,"",$E$2&amp;M1348&amp;$E$2&amp;", "))&amp;(IF(COUNTBLANK(N1348)=1,"",N1348&amp;"; "))&amp;(IF(COUNTBLANK(O1348)=1,"",O1348&amp;"; ")))&amp;(IF(COUNTBLANK(P1348)=1,"",P1348&amp;"; "))&amp;(IF(COUNTBLANK(Q1348)=1,"",Q1348&amp;"; "))&amp;(IF(COUNTBLANK(R1348)=1,"",R1348&amp;"m, "))&amp;IF((COUNTBLANK(S1348)=0)*(S1348&lt;&gt;S1347), S1348&amp;"; ","")&amp;(IF(COUNTBLANK(U1348)=1,"",U1348&amp;"; "))&amp;(IF(COUNTBLANK(T1348)=1,"",IF(COUNTBLANK(F$2)=1,T1348&amp;"; ",T1348&amp;" "&amp;F$2&amp;"; "))))&amp;(IF(COUNTBLANK(V1348)=1,"",V1348&amp;"; "))&amp;IF((COUNTBLANK(C1348)=1),"",C1348)&amp;IF((B1348=B1349)*(K1348=K1349)*(L1348=L1349)*(M1348=M1349),IF(($H$2&lt;&gt;"m")*($H$2&lt;&gt;"Y"), " • ", IF((ISNUMBER(FIND(")",AE1348))), " • ", "")),IF((B1348=B1349)*(K1348=K1349)," • ",". ")))</f>
        <v/>
      </c>
      <c r="AI1348" s="1"/>
    </row>
    <row r="1349" spans="1:35" x14ac:dyDescent="0.25">
      <c r="A1349" s="3" t="str">
        <f t="shared" si="143"/>
        <v/>
      </c>
      <c r="B1349" s="53" t="str">
        <f t="shared" ref="B1349:B1412" si="148">D1349&amp;E1349</f>
        <v/>
      </c>
      <c r="C1349" s="57"/>
      <c r="D1349" s="57"/>
      <c r="E1349" s="57"/>
      <c r="F1349" s="57"/>
      <c r="G1349" s="57"/>
      <c r="H1349" s="57"/>
      <c r="I1349" s="57"/>
      <c r="J1349" s="57"/>
      <c r="K1349" s="57"/>
      <c r="L1349" s="57"/>
      <c r="M1349" s="54"/>
      <c r="N1349" s="57"/>
      <c r="O1349" s="58"/>
      <c r="P1349" s="58"/>
      <c r="Q1349" s="58"/>
      <c r="R1349" s="58"/>
      <c r="S1349" s="54"/>
      <c r="T1349" s="57"/>
      <c r="U1349" s="57"/>
      <c r="V1349" s="57"/>
      <c r="W1349" s="57"/>
      <c r="X1349" s="147" t="str">
        <f>IF(COUNTBLANK(D1349)=1,"",IF('order-admin-units'!$I$1&lt;&gt;"y", "", IF(COUNTBLANK(K1349)=1, 'order-admin-units'!$B$1+1, VLOOKUP(K1349, ordercountry, 2))))</f>
        <v/>
      </c>
      <c r="Y1349" s="147" t="str">
        <f>IF(COUNTBLANK(D1349)=1,"",IF('order-admin-units'!$I$1&lt;&gt;"y", "", IF(COUNTBLANK(K1349:L1349)&gt;0, 'order-admin-units'!$B$2+1, VLOOKUP(K1349&amp;"@"&amp;L1349, orderadmin, 2))))</f>
        <v/>
      </c>
      <c r="Z1349" s="147" t="str">
        <f t="shared" si="144"/>
        <v/>
      </c>
      <c r="AA1349" s="147" t="str">
        <f t="shared" si="145"/>
        <v/>
      </c>
      <c r="AB1349" s="147" t="str">
        <f t="shared" si="146"/>
        <v/>
      </c>
      <c r="AC1349" s="147" t="str">
        <f t="shared" ref="AC1349:AC1412" si="149">AA1349&amp;AF1349</f>
        <v/>
      </c>
      <c r="AD1349" s="11" t="str">
        <f t="shared" si="147"/>
        <v/>
      </c>
      <c r="AE1349" s="11" t="str">
        <f t="array" ref="AE1349">IF(COUNTBLANK(D1349)=1,"",IF(OR($H$2="y",$H$2="m"),IF(AA1349=AA1348,IF(OR(AB1349=$AB$4:$AB1348)=FALSE,AE1348&amp;C1349,AE1348),"("&amp;C1349)&amp;IF(AA1349=AA1350,IF(OR(AB1350=$AB$4:$AB1349)=FALSE,", ",""),") "),""))</f>
        <v/>
      </c>
      <c r="AF1349" s="11" t="str">
        <f t="array" ref="AF1349">IF((COUNTBLANK(D1349)=0)*OR($H$2="y",$H$2="m"),IFERROR(LEFT(C1349, FIND(" ",C1349)-1), C1349),"")</f>
        <v/>
      </c>
      <c r="AG1349" s="11" t="str">
        <f t="array" ref="AG1349">IF(COUNTBLANK(D1349)=1,"",IF(OR($H$2="y",$H$2="m"),IF(AA1349=AA1348,IF(OR(AC1349=$AC$4:$AC1348)=FALSE,AG1348&amp;AF1349,AG1348),"("&amp;AF1349)&amp;IF(AA1349=AA1350,IF(OR(AC1350=$AC$4:$AC1349)=FALSE,", ",""),") "),""))</f>
        <v/>
      </c>
      <c r="AH1349" s="10" t="str">
        <f>IF((COUNTBLANK(D1349)=1),"",IF(D1349=D1348,AH1348,"")&amp;IF(B1348&lt;&gt;B1349,((IF(COUNTBLANK(E1349)=1,$D$3&amp;"Non-type material: "&amp;$D$3,$D$3&amp;INDEX('type-categories'!$A$2:$B$100,MATCH(E1349,'type-categories'!$A$2:$A$100,0),2)&amp;$D$3))),"")&amp;(IF(K1349&lt;&gt;K1348,$C$2&amp;UPPER(K1349)&amp;$C$2&amp;$K$3&amp;" ",(IF(B1349&lt;&gt;B1348,$C$2&amp;UPPER(K1349)&amp;$C$2&amp;$K$3&amp;" ",""))))&amp;IF((AA1349&lt;&gt;AA1350)*($H$2="y"),AD1349&amp;AE1349,IF((AA1349&lt;&gt;AA1350)*($H$2="m"),AD1349&amp;AG1349,IF(($H$2&lt;&gt;"m")*($H$2&lt;&gt;"Y"),(IF(F1349=0,"",F1349&amp;" "&amp;$F$4&amp;" "))&amp;(IF(G1349=0,"",G1349&amp;" "&amp;$G$4&amp;" "))&amp;(IF(H1349=0,"",H1349&amp;" "&amp;H$4&amp;" "))&amp;(IF(I1349=0,"",I1349&amp;" "&amp;$I$4&amp;" "))&amp;(IF(J1349=0,"",J1349&amp;" "&amp;$J$4&amp;" ")),"")))&amp;"; "&amp;IF((B1349=B1348)*(AA1349=AA1348), "same collecting data; ", IF((B1349=B1348)*(Z1348=Z1349),"same locality; ",(IF(COUNTBLANK(L1349)=1,"",$D$2&amp;L1349&amp;$L$3&amp;" "&amp;$D$2))&amp;(IF(COUNTBLANK(M1349)=1,"",$E$2&amp;M1349&amp;$E$2&amp;", "))&amp;(IF(COUNTBLANK(N1349)=1,"",N1349&amp;"; "))&amp;(IF(COUNTBLANK(O1349)=1,"",O1349&amp;"; ")))&amp;(IF(COUNTBLANK(P1349)=1,"",P1349&amp;"; "))&amp;(IF(COUNTBLANK(Q1349)=1,"",Q1349&amp;"; "))&amp;(IF(COUNTBLANK(R1349)=1,"",R1349&amp;"m, "))&amp;IF((COUNTBLANK(S1349)=0)*(S1349&lt;&gt;S1348), S1349&amp;"; ","")&amp;(IF(COUNTBLANK(U1349)=1,"",U1349&amp;"; "))&amp;(IF(COUNTBLANK(T1349)=1,"",IF(COUNTBLANK(F$2)=1,T1349&amp;"; ",T1349&amp;" "&amp;F$2&amp;"; "))))&amp;(IF(COUNTBLANK(V1349)=1,"",V1349&amp;"; "))&amp;IF((COUNTBLANK(C1349)=1),"",C1349)&amp;IF((B1349=B1350)*(K1349=K1350)*(L1349=L1350)*(M1349=M1350),IF(($H$2&lt;&gt;"m")*($H$2&lt;&gt;"Y"), " • ", IF((ISNUMBER(FIND(")",AE1349))), " • ", "")),IF((B1349=B1350)*(K1349=K1350)," • ",". ")))</f>
        <v/>
      </c>
      <c r="AI1349" s="1"/>
    </row>
    <row r="1350" spans="1:35" x14ac:dyDescent="0.25">
      <c r="A1350" s="3" t="str">
        <f t="shared" ref="A1350:A1413" si="150">IF(ISBLANK(D1350),"",IF(D1350&lt;&gt;D1349, A1349+1, A1349))</f>
        <v/>
      </c>
      <c r="B1350" s="53" t="str">
        <f t="shared" si="148"/>
        <v/>
      </c>
      <c r="C1350" s="56"/>
      <c r="D1350" s="57"/>
      <c r="E1350" s="57"/>
      <c r="F1350" s="57"/>
      <c r="G1350" s="57"/>
      <c r="H1350" s="57"/>
      <c r="I1350" s="57"/>
      <c r="J1350" s="57"/>
      <c r="K1350" s="57"/>
      <c r="L1350" s="57"/>
      <c r="M1350" s="54"/>
      <c r="N1350" s="57"/>
      <c r="O1350" s="57"/>
      <c r="P1350" s="57"/>
      <c r="Q1350" s="57"/>
      <c r="R1350" s="57"/>
      <c r="S1350" s="54"/>
      <c r="T1350" s="57"/>
      <c r="U1350" s="57"/>
      <c r="V1350" s="57"/>
      <c r="W1350" s="57"/>
      <c r="X1350" s="147" t="str">
        <f>IF(COUNTBLANK(D1350)=1,"",IF('order-admin-units'!$I$1&lt;&gt;"y", "", IF(COUNTBLANK(K1350)=1, 'order-admin-units'!$B$1+1, VLOOKUP(K1350, ordercountry, 2))))</f>
        <v/>
      </c>
      <c r="Y1350" s="147" t="str">
        <f>IF(COUNTBLANK(D1350)=1,"",IF('order-admin-units'!$I$1&lt;&gt;"y", "", IF(COUNTBLANK(K1350:L1350)&gt;0, 'order-admin-units'!$B$2+1, VLOOKUP(K1350&amp;"@"&amp;L1350, orderadmin, 2))))</f>
        <v/>
      </c>
      <c r="Z1350" s="147" t="str">
        <f t="shared" ref="Z1350:Z1413" si="151">K1350&amp;L1350&amp;M1350&amp;N1350&amp;O1350</f>
        <v/>
      </c>
      <c r="AA1350" s="147" t="str">
        <f t="shared" ref="AA1350:AA1413" si="152">B1350&amp;K1350&amp;L1350&amp;M1350&amp;N1350&amp;O1350&amp;P1350&amp;Q1350&amp;R1350&amp;S1350&amp;T1350&amp;U1350</f>
        <v/>
      </c>
      <c r="AB1350" s="147" t="str">
        <f t="shared" ref="AB1350:AB1413" si="153">AA1350&amp;C1350</f>
        <v/>
      </c>
      <c r="AC1350" s="147" t="str">
        <f t="shared" si="149"/>
        <v/>
      </c>
      <c r="AD1350" s="11" t="str">
        <f t="shared" ref="AD1350:AD1413" si="154">IF(OR($H$2="y",$H$2="m"),IF(SUMIF($AA$5:$AA$2000,AA1350,$F$5:$F$2000)&lt;&gt;0,SUMIF($AA$5:$AA$2000,AA1350,$F$5:$F$2000)&amp;" "&amp;$F$4&amp;" ","")&amp;IF(SUMIF($AA$5:$AA$2000,AA1350,$G$5:$G$2000)&lt;&gt;0,SUMIF($AA$5:$AA$2000,AA1350,$G$5:$G$2000)&amp;" "&amp;$G$4&amp;" ","")&amp;IF(SUMIF($AA$5:$AA$2000,AA1350,$H$5:$H$2000)&lt;&gt;0,SUMIF($AA$5:$AA$2000,AA1350,$H$5:$H$2000)&amp;" "&amp;$H$4&amp;" ","")&amp;IF(SUMIF($AA$5:$AA$2000,AA1350,$I$5:$I$2000)&lt;&gt;0,SUMIF($AA$5:$AA$2000,AA1350,$I$5:$I$2000)&amp;" "&amp;$I$4&amp;" ","")&amp;IF(SUMIF($AA$5:$AA$2000,AA1350,$J$5:$J$2000)&lt;&gt;0,SUMIF($AA$5:$AA$2000,AA1350,$J$5:$J$2000)&amp;" "&amp;$J$4&amp;" ",""),"")</f>
        <v/>
      </c>
      <c r="AE1350" s="11" t="str">
        <f t="array" ref="AE1350">IF(COUNTBLANK(D1350)=1,"",IF(OR($H$2="y",$H$2="m"),IF(AA1350=AA1349,IF(OR(AB1350=$AB$4:$AB1349)=FALSE,AE1349&amp;C1350,AE1349),"("&amp;C1350)&amp;IF(AA1350=AA1351,IF(OR(AB1351=$AB$4:$AB1350)=FALSE,", ",""),") "),""))</f>
        <v/>
      </c>
      <c r="AF1350" s="11" t="str">
        <f t="array" ref="AF1350">IF((COUNTBLANK(D1350)=0)*OR($H$2="y",$H$2="m"),IFERROR(LEFT(C1350, FIND(" ",C1350)-1), C1350),"")</f>
        <v/>
      </c>
      <c r="AG1350" s="11" t="str">
        <f t="array" ref="AG1350">IF(COUNTBLANK(D1350)=1,"",IF(OR($H$2="y",$H$2="m"),IF(AA1350=AA1349,IF(OR(AC1350=$AC$4:$AC1349)=FALSE,AG1349&amp;AF1350,AG1349),"("&amp;AF1350)&amp;IF(AA1350=AA1351,IF(OR(AC1351=$AC$4:$AC1350)=FALSE,", ",""),") "),""))</f>
        <v/>
      </c>
      <c r="AH1350" s="10" t="str">
        <f>IF((COUNTBLANK(D1350)=1),"",IF(D1350=D1349,AH1349,"")&amp;IF(B1349&lt;&gt;B1350,((IF(COUNTBLANK(E1350)=1,$D$3&amp;"Non-type material: "&amp;$D$3,$D$3&amp;INDEX('type-categories'!$A$2:$B$100,MATCH(E1350,'type-categories'!$A$2:$A$100,0),2)&amp;$D$3))),"")&amp;(IF(K1350&lt;&gt;K1349,$C$2&amp;UPPER(K1350)&amp;$C$2&amp;$K$3&amp;" ",(IF(B1350&lt;&gt;B1349,$C$2&amp;UPPER(K1350)&amp;$C$2&amp;$K$3&amp;" ",""))))&amp;IF((AA1350&lt;&gt;AA1351)*($H$2="y"),AD1350&amp;AE1350,IF((AA1350&lt;&gt;AA1351)*($H$2="m"),AD1350&amp;AG1350,IF(($H$2&lt;&gt;"m")*($H$2&lt;&gt;"Y"),(IF(F1350=0,"",F1350&amp;" "&amp;$F$4&amp;" "))&amp;(IF(G1350=0,"",G1350&amp;" "&amp;$G$4&amp;" "))&amp;(IF(H1350=0,"",H1350&amp;" "&amp;H$4&amp;" "))&amp;(IF(I1350=0,"",I1350&amp;" "&amp;$I$4&amp;" "))&amp;(IF(J1350=0,"",J1350&amp;" "&amp;$J$4&amp;" ")),"")))&amp;"; "&amp;IF((B1350=B1349)*(AA1350=AA1349), "same collecting data; ", IF((B1350=B1349)*(Z1349=Z1350),"same locality; ",(IF(COUNTBLANK(L1350)=1,"",$D$2&amp;L1350&amp;$L$3&amp;" "&amp;$D$2))&amp;(IF(COUNTBLANK(M1350)=1,"",$E$2&amp;M1350&amp;$E$2&amp;", "))&amp;(IF(COUNTBLANK(N1350)=1,"",N1350&amp;"; "))&amp;(IF(COUNTBLANK(O1350)=1,"",O1350&amp;"; ")))&amp;(IF(COUNTBLANK(P1350)=1,"",P1350&amp;"; "))&amp;(IF(COUNTBLANK(Q1350)=1,"",Q1350&amp;"; "))&amp;(IF(COUNTBLANK(R1350)=1,"",R1350&amp;"m, "))&amp;IF((COUNTBLANK(S1350)=0)*(S1350&lt;&gt;S1349), S1350&amp;"; ","")&amp;(IF(COUNTBLANK(U1350)=1,"",U1350&amp;"; "))&amp;(IF(COUNTBLANK(T1350)=1,"",IF(COUNTBLANK(F$2)=1,T1350&amp;"; ",T1350&amp;" "&amp;F$2&amp;"; "))))&amp;(IF(COUNTBLANK(V1350)=1,"",V1350&amp;"; "))&amp;IF((COUNTBLANK(C1350)=1),"",C1350)&amp;IF((B1350=B1351)*(K1350=K1351)*(L1350=L1351)*(M1350=M1351),IF(($H$2&lt;&gt;"m")*($H$2&lt;&gt;"Y"), " • ", IF((ISNUMBER(FIND(")",AE1350))), " • ", "")),IF((B1350=B1351)*(K1350=K1351)," • ",". ")))</f>
        <v/>
      </c>
      <c r="AI1350" s="1"/>
    </row>
    <row r="1351" spans="1:35" x14ac:dyDescent="0.25">
      <c r="A1351" s="3" t="str">
        <f t="shared" si="150"/>
        <v/>
      </c>
      <c r="B1351" s="53" t="str">
        <f t="shared" si="148"/>
        <v/>
      </c>
      <c r="C1351" s="56"/>
      <c r="D1351" s="57"/>
      <c r="E1351" s="57"/>
      <c r="F1351" s="57"/>
      <c r="G1351" s="57"/>
      <c r="H1351" s="57"/>
      <c r="I1351" s="57"/>
      <c r="J1351" s="57"/>
      <c r="K1351" s="57"/>
      <c r="L1351" s="57"/>
      <c r="M1351" s="57"/>
      <c r="N1351" s="57"/>
      <c r="O1351" s="57"/>
      <c r="P1351" s="57"/>
      <c r="Q1351" s="57"/>
      <c r="R1351" s="57"/>
      <c r="S1351" s="54"/>
      <c r="T1351" s="57"/>
      <c r="U1351" s="57"/>
      <c r="V1351" s="57"/>
      <c r="W1351" s="57"/>
      <c r="X1351" s="147" t="str">
        <f>IF(COUNTBLANK(D1351)=1,"",IF('order-admin-units'!$I$1&lt;&gt;"y", "", IF(COUNTBLANK(K1351)=1, 'order-admin-units'!$B$1+1, VLOOKUP(K1351, ordercountry, 2))))</f>
        <v/>
      </c>
      <c r="Y1351" s="147" t="str">
        <f>IF(COUNTBLANK(D1351)=1,"",IF('order-admin-units'!$I$1&lt;&gt;"y", "", IF(COUNTBLANK(K1351:L1351)&gt;0, 'order-admin-units'!$B$2+1, VLOOKUP(K1351&amp;"@"&amp;L1351, orderadmin, 2))))</f>
        <v/>
      </c>
      <c r="Z1351" s="147" t="str">
        <f t="shared" si="151"/>
        <v/>
      </c>
      <c r="AA1351" s="147" t="str">
        <f t="shared" si="152"/>
        <v/>
      </c>
      <c r="AB1351" s="147" t="str">
        <f t="shared" si="153"/>
        <v/>
      </c>
      <c r="AC1351" s="147" t="str">
        <f t="shared" si="149"/>
        <v/>
      </c>
      <c r="AD1351" s="11" t="str">
        <f t="shared" si="154"/>
        <v/>
      </c>
      <c r="AE1351" s="11" t="str">
        <f t="array" ref="AE1351">IF(COUNTBLANK(D1351)=1,"",IF(OR($H$2="y",$H$2="m"),IF(AA1351=AA1350,IF(OR(AB1351=$AB$4:$AB1350)=FALSE,AE1350&amp;C1351,AE1350),"("&amp;C1351)&amp;IF(AA1351=AA1352,IF(OR(AB1352=$AB$4:$AB1351)=FALSE,", ",""),") "),""))</f>
        <v/>
      </c>
      <c r="AF1351" s="11" t="str">
        <f t="array" ref="AF1351">IF((COUNTBLANK(D1351)=0)*OR($H$2="y",$H$2="m"),IFERROR(LEFT(C1351, FIND(" ",C1351)-1), C1351),"")</f>
        <v/>
      </c>
      <c r="AG1351" s="11" t="str">
        <f t="array" ref="AG1351">IF(COUNTBLANK(D1351)=1,"",IF(OR($H$2="y",$H$2="m"),IF(AA1351=AA1350,IF(OR(AC1351=$AC$4:$AC1350)=FALSE,AG1350&amp;AF1351,AG1350),"("&amp;AF1351)&amp;IF(AA1351=AA1352,IF(OR(AC1352=$AC$4:$AC1351)=FALSE,", ",""),") "),""))</f>
        <v/>
      </c>
      <c r="AH1351" s="10" t="str">
        <f>IF((COUNTBLANK(D1351)=1),"",IF(D1351=D1350,AH1350,"")&amp;IF(B1350&lt;&gt;B1351,((IF(COUNTBLANK(E1351)=1,$D$3&amp;"Non-type material: "&amp;$D$3,$D$3&amp;INDEX('type-categories'!$A$2:$B$100,MATCH(E1351,'type-categories'!$A$2:$A$100,0),2)&amp;$D$3))),"")&amp;(IF(K1351&lt;&gt;K1350,$C$2&amp;UPPER(K1351)&amp;$C$2&amp;$K$3&amp;" ",(IF(B1351&lt;&gt;B1350,$C$2&amp;UPPER(K1351)&amp;$C$2&amp;$K$3&amp;" ",""))))&amp;IF((AA1351&lt;&gt;AA1352)*($H$2="y"),AD1351&amp;AE1351,IF((AA1351&lt;&gt;AA1352)*($H$2="m"),AD1351&amp;AG1351,IF(($H$2&lt;&gt;"m")*($H$2&lt;&gt;"Y"),(IF(F1351=0,"",F1351&amp;" "&amp;$F$4&amp;" "))&amp;(IF(G1351=0,"",G1351&amp;" "&amp;$G$4&amp;" "))&amp;(IF(H1351=0,"",H1351&amp;" "&amp;H$4&amp;" "))&amp;(IF(I1351=0,"",I1351&amp;" "&amp;$I$4&amp;" "))&amp;(IF(J1351=0,"",J1351&amp;" "&amp;$J$4&amp;" ")),"")))&amp;"; "&amp;IF((B1351=B1350)*(AA1351=AA1350), "same collecting data; ", IF((B1351=B1350)*(Z1350=Z1351),"same locality; ",(IF(COUNTBLANK(L1351)=1,"",$D$2&amp;L1351&amp;$L$3&amp;" "&amp;$D$2))&amp;(IF(COUNTBLANK(M1351)=1,"",$E$2&amp;M1351&amp;$E$2&amp;", "))&amp;(IF(COUNTBLANK(N1351)=1,"",N1351&amp;"; "))&amp;(IF(COUNTBLANK(O1351)=1,"",O1351&amp;"; ")))&amp;(IF(COUNTBLANK(P1351)=1,"",P1351&amp;"; "))&amp;(IF(COUNTBLANK(Q1351)=1,"",Q1351&amp;"; "))&amp;(IF(COUNTBLANK(R1351)=1,"",R1351&amp;"m, "))&amp;IF((COUNTBLANK(S1351)=0)*(S1351&lt;&gt;S1350), S1351&amp;"; ","")&amp;(IF(COUNTBLANK(U1351)=1,"",U1351&amp;"; "))&amp;(IF(COUNTBLANK(T1351)=1,"",IF(COUNTBLANK(F$2)=1,T1351&amp;"; ",T1351&amp;" "&amp;F$2&amp;"; "))))&amp;(IF(COUNTBLANK(V1351)=1,"",V1351&amp;"; "))&amp;IF((COUNTBLANK(C1351)=1),"",C1351)&amp;IF((B1351=B1352)*(K1351=K1352)*(L1351=L1352)*(M1351=M1352),IF(($H$2&lt;&gt;"m")*($H$2&lt;&gt;"Y"), " • ", IF((ISNUMBER(FIND(")",AE1351))), " • ", "")),IF((B1351=B1352)*(K1351=K1352)," • ",". ")))</f>
        <v/>
      </c>
      <c r="AI1351" s="1"/>
    </row>
    <row r="1352" spans="1:35" x14ac:dyDescent="0.25">
      <c r="A1352" s="3" t="str">
        <f t="shared" si="150"/>
        <v/>
      </c>
      <c r="B1352" s="53" t="str">
        <f t="shared" si="148"/>
        <v/>
      </c>
      <c r="C1352" s="57"/>
      <c r="D1352" s="57"/>
      <c r="E1352" s="57"/>
      <c r="F1352" s="57"/>
      <c r="G1352" s="57"/>
      <c r="H1352" s="57"/>
      <c r="I1352" s="57"/>
      <c r="J1352" s="57"/>
      <c r="K1352" s="57"/>
      <c r="L1352" s="57"/>
      <c r="M1352" s="54"/>
      <c r="N1352" s="57"/>
      <c r="O1352" s="58"/>
      <c r="P1352" s="58"/>
      <c r="Q1352" s="58"/>
      <c r="R1352" s="58"/>
      <c r="S1352" s="54"/>
      <c r="T1352" s="57"/>
      <c r="U1352" s="57"/>
      <c r="V1352" s="57"/>
      <c r="W1352" s="57"/>
      <c r="X1352" s="147" t="str">
        <f>IF(COUNTBLANK(D1352)=1,"",IF('order-admin-units'!$I$1&lt;&gt;"y", "", IF(COUNTBLANK(K1352)=1, 'order-admin-units'!$B$1+1, VLOOKUP(K1352, ordercountry, 2))))</f>
        <v/>
      </c>
      <c r="Y1352" s="147" t="str">
        <f>IF(COUNTBLANK(D1352)=1,"",IF('order-admin-units'!$I$1&lt;&gt;"y", "", IF(COUNTBLANK(K1352:L1352)&gt;0, 'order-admin-units'!$B$2+1, VLOOKUP(K1352&amp;"@"&amp;L1352, orderadmin, 2))))</f>
        <v/>
      </c>
      <c r="Z1352" s="147" t="str">
        <f t="shared" si="151"/>
        <v/>
      </c>
      <c r="AA1352" s="147" t="str">
        <f t="shared" si="152"/>
        <v/>
      </c>
      <c r="AB1352" s="147" t="str">
        <f t="shared" si="153"/>
        <v/>
      </c>
      <c r="AC1352" s="147" t="str">
        <f t="shared" si="149"/>
        <v/>
      </c>
      <c r="AD1352" s="11" t="str">
        <f t="shared" si="154"/>
        <v/>
      </c>
      <c r="AE1352" s="11" t="str">
        <f t="array" ref="AE1352">IF(COUNTBLANK(D1352)=1,"",IF(OR($H$2="y",$H$2="m"),IF(AA1352=AA1351,IF(OR(AB1352=$AB$4:$AB1351)=FALSE,AE1351&amp;C1352,AE1351),"("&amp;C1352)&amp;IF(AA1352=AA1353,IF(OR(AB1353=$AB$4:$AB1352)=FALSE,", ",""),") "),""))</f>
        <v/>
      </c>
      <c r="AF1352" s="11" t="str">
        <f t="array" ref="AF1352">IF((COUNTBLANK(D1352)=0)*OR($H$2="y",$H$2="m"),IFERROR(LEFT(C1352, FIND(" ",C1352)-1), C1352),"")</f>
        <v/>
      </c>
      <c r="AG1352" s="11" t="str">
        <f t="array" ref="AG1352">IF(COUNTBLANK(D1352)=1,"",IF(OR($H$2="y",$H$2="m"),IF(AA1352=AA1351,IF(OR(AC1352=$AC$4:$AC1351)=FALSE,AG1351&amp;AF1352,AG1351),"("&amp;AF1352)&amp;IF(AA1352=AA1353,IF(OR(AC1353=$AC$4:$AC1352)=FALSE,", ",""),") "),""))</f>
        <v/>
      </c>
      <c r="AH1352" s="10" t="str">
        <f>IF((COUNTBLANK(D1352)=1),"",IF(D1352=D1351,AH1351,"")&amp;IF(B1351&lt;&gt;B1352,((IF(COUNTBLANK(E1352)=1,$D$3&amp;"Non-type material: "&amp;$D$3,$D$3&amp;INDEX('type-categories'!$A$2:$B$100,MATCH(E1352,'type-categories'!$A$2:$A$100,0),2)&amp;$D$3))),"")&amp;(IF(K1352&lt;&gt;K1351,$C$2&amp;UPPER(K1352)&amp;$C$2&amp;$K$3&amp;" ",(IF(B1352&lt;&gt;B1351,$C$2&amp;UPPER(K1352)&amp;$C$2&amp;$K$3&amp;" ",""))))&amp;IF((AA1352&lt;&gt;AA1353)*($H$2="y"),AD1352&amp;AE1352,IF((AA1352&lt;&gt;AA1353)*($H$2="m"),AD1352&amp;AG1352,IF(($H$2&lt;&gt;"m")*($H$2&lt;&gt;"Y"),(IF(F1352=0,"",F1352&amp;" "&amp;$F$4&amp;" "))&amp;(IF(G1352=0,"",G1352&amp;" "&amp;$G$4&amp;" "))&amp;(IF(H1352=0,"",H1352&amp;" "&amp;H$4&amp;" "))&amp;(IF(I1352=0,"",I1352&amp;" "&amp;$I$4&amp;" "))&amp;(IF(J1352=0,"",J1352&amp;" "&amp;$J$4&amp;" ")),"")))&amp;"; "&amp;IF((B1352=B1351)*(AA1352=AA1351), "same collecting data; ", IF((B1352=B1351)*(Z1351=Z1352),"same locality; ",(IF(COUNTBLANK(L1352)=1,"",$D$2&amp;L1352&amp;$L$3&amp;" "&amp;$D$2))&amp;(IF(COUNTBLANK(M1352)=1,"",$E$2&amp;M1352&amp;$E$2&amp;", "))&amp;(IF(COUNTBLANK(N1352)=1,"",N1352&amp;"; "))&amp;(IF(COUNTBLANK(O1352)=1,"",O1352&amp;"; ")))&amp;(IF(COUNTBLANK(P1352)=1,"",P1352&amp;"; "))&amp;(IF(COUNTBLANK(Q1352)=1,"",Q1352&amp;"; "))&amp;(IF(COUNTBLANK(R1352)=1,"",R1352&amp;"m, "))&amp;IF((COUNTBLANK(S1352)=0)*(S1352&lt;&gt;S1351), S1352&amp;"; ","")&amp;(IF(COUNTBLANK(U1352)=1,"",U1352&amp;"; "))&amp;(IF(COUNTBLANK(T1352)=1,"",IF(COUNTBLANK(F$2)=1,T1352&amp;"; ",T1352&amp;" "&amp;F$2&amp;"; "))))&amp;(IF(COUNTBLANK(V1352)=1,"",V1352&amp;"; "))&amp;IF((COUNTBLANK(C1352)=1),"",C1352)&amp;IF((B1352=B1353)*(K1352=K1353)*(L1352=L1353)*(M1352=M1353),IF(($H$2&lt;&gt;"m")*($H$2&lt;&gt;"Y"), " • ", IF((ISNUMBER(FIND(")",AE1352))), " • ", "")),IF((B1352=B1353)*(K1352=K1353)," • ",". ")))</f>
        <v/>
      </c>
      <c r="AI1352" s="1"/>
    </row>
    <row r="1353" spans="1:35" x14ac:dyDescent="0.25">
      <c r="A1353" s="3" t="str">
        <f t="shared" si="150"/>
        <v/>
      </c>
      <c r="B1353" s="53" t="str">
        <f t="shared" si="148"/>
        <v/>
      </c>
      <c r="C1353" s="57"/>
      <c r="D1353" s="57"/>
      <c r="E1353" s="57"/>
      <c r="F1353" s="57"/>
      <c r="G1353" s="57"/>
      <c r="H1353" s="57"/>
      <c r="I1353" s="57"/>
      <c r="J1353" s="57"/>
      <c r="K1353" s="57"/>
      <c r="L1353" s="57"/>
      <c r="M1353" s="54"/>
      <c r="N1353" s="57"/>
      <c r="O1353" s="58"/>
      <c r="P1353" s="58"/>
      <c r="Q1353" s="58"/>
      <c r="R1353" s="58"/>
      <c r="S1353" s="54"/>
      <c r="T1353" s="57"/>
      <c r="U1353" s="57"/>
      <c r="V1353" s="57"/>
      <c r="W1353" s="57"/>
      <c r="X1353" s="147" t="str">
        <f>IF(COUNTBLANK(D1353)=1,"",IF('order-admin-units'!$I$1&lt;&gt;"y", "", IF(COUNTBLANK(K1353)=1, 'order-admin-units'!$B$1+1, VLOOKUP(K1353, ordercountry, 2))))</f>
        <v/>
      </c>
      <c r="Y1353" s="147" t="str">
        <f>IF(COUNTBLANK(D1353)=1,"",IF('order-admin-units'!$I$1&lt;&gt;"y", "", IF(COUNTBLANK(K1353:L1353)&gt;0, 'order-admin-units'!$B$2+1, VLOOKUP(K1353&amp;"@"&amp;L1353, orderadmin, 2))))</f>
        <v/>
      </c>
      <c r="Z1353" s="147" t="str">
        <f t="shared" si="151"/>
        <v/>
      </c>
      <c r="AA1353" s="147" t="str">
        <f t="shared" si="152"/>
        <v/>
      </c>
      <c r="AB1353" s="147" t="str">
        <f t="shared" si="153"/>
        <v/>
      </c>
      <c r="AC1353" s="147" t="str">
        <f t="shared" si="149"/>
        <v/>
      </c>
      <c r="AD1353" s="11" t="str">
        <f t="shared" si="154"/>
        <v/>
      </c>
      <c r="AE1353" s="11" t="str">
        <f t="array" ref="AE1353">IF(COUNTBLANK(D1353)=1,"",IF(OR($H$2="y",$H$2="m"),IF(AA1353=AA1352,IF(OR(AB1353=$AB$4:$AB1352)=FALSE,AE1352&amp;C1353,AE1352),"("&amp;C1353)&amp;IF(AA1353=AA1354,IF(OR(AB1354=$AB$4:$AB1353)=FALSE,", ",""),") "),""))</f>
        <v/>
      </c>
      <c r="AF1353" s="11" t="str">
        <f t="array" ref="AF1353">IF((COUNTBLANK(D1353)=0)*OR($H$2="y",$H$2="m"),IFERROR(LEFT(C1353, FIND(" ",C1353)-1), C1353),"")</f>
        <v/>
      </c>
      <c r="AG1353" s="11" t="str">
        <f t="array" ref="AG1353">IF(COUNTBLANK(D1353)=1,"",IF(OR($H$2="y",$H$2="m"),IF(AA1353=AA1352,IF(OR(AC1353=$AC$4:$AC1352)=FALSE,AG1352&amp;AF1353,AG1352),"("&amp;AF1353)&amp;IF(AA1353=AA1354,IF(OR(AC1354=$AC$4:$AC1353)=FALSE,", ",""),") "),""))</f>
        <v/>
      </c>
      <c r="AH1353" s="10" t="str">
        <f>IF((COUNTBLANK(D1353)=1),"",IF(D1353=D1352,AH1352,"")&amp;IF(B1352&lt;&gt;B1353,((IF(COUNTBLANK(E1353)=1,$D$3&amp;"Non-type material: "&amp;$D$3,$D$3&amp;INDEX('type-categories'!$A$2:$B$100,MATCH(E1353,'type-categories'!$A$2:$A$100,0),2)&amp;$D$3))),"")&amp;(IF(K1353&lt;&gt;K1352,$C$2&amp;UPPER(K1353)&amp;$C$2&amp;$K$3&amp;" ",(IF(B1353&lt;&gt;B1352,$C$2&amp;UPPER(K1353)&amp;$C$2&amp;$K$3&amp;" ",""))))&amp;IF((AA1353&lt;&gt;AA1354)*($H$2="y"),AD1353&amp;AE1353,IF((AA1353&lt;&gt;AA1354)*($H$2="m"),AD1353&amp;AG1353,IF(($H$2&lt;&gt;"m")*($H$2&lt;&gt;"Y"),(IF(F1353=0,"",F1353&amp;" "&amp;$F$4&amp;" "))&amp;(IF(G1353=0,"",G1353&amp;" "&amp;$G$4&amp;" "))&amp;(IF(H1353=0,"",H1353&amp;" "&amp;H$4&amp;" "))&amp;(IF(I1353=0,"",I1353&amp;" "&amp;$I$4&amp;" "))&amp;(IF(J1353=0,"",J1353&amp;" "&amp;$J$4&amp;" ")),"")))&amp;"; "&amp;IF((B1353=B1352)*(AA1353=AA1352), "same collecting data; ", IF((B1353=B1352)*(Z1352=Z1353),"same locality; ",(IF(COUNTBLANK(L1353)=1,"",$D$2&amp;L1353&amp;$L$3&amp;" "&amp;$D$2))&amp;(IF(COUNTBLANK(M1353)=1,"",$E$2&amp;M1353&amp;$E$2&amp;", "))&amp;(IF(COUNTBLANK(N1353)=1,"",N1353&amp;"; "))&amp;(IF(COUNTBLANK(O1353)=1,"",O1353&amp;"; ")))&amp;(IF(COUNTBLANK(P1353)=1,"",P1353&amp;"; "))&amp;(IF(COUNTBLANK(Q1353)=1,"",Q1353&amp;"; "))&amp;(IF(COUNTBLANK(R1353)=1,"",R1353&amp;"m, "))&amp;IF((COUNTBLANK(S1353)=0)*(S1353&lt;&gt;S1352), S1353&amp;"; ","")&amp;(IF(COUNTBLANK(U1353)=1,"",U1353&amp;"; "))&amp;(IF(COUNTBLANK(T1353)=1,"",IF(COUNTBLANK(F$2)=1,T1353&amp;"; ",T1353&amp;" "&amp;F$2&amp;"; "))))&amp;(IF(COUNTBLANK(V1353)=1,"",V1353&amp;"; "))&amp;IF((COUNTBLANK(C1353)=1),"",C1353)&amp;IF((B1353=B1354)*(K1353=K1354)*(L1353=L1354)*(M1353=M1354),IF(($H$2&lt;&gt;"m")*($H$2&lt;&gt;"Y"), " • ", IF((ISNUMBER(FIND(")",AE1353))), " • ", "")),IF((B1353=B1354)*(K1353=K1354)," • ",". ")))</f>
        <v/>
      </c>
      <c r="AI1353" s="1"/>
    </row>
    <row r="1354" spans="1:35" x14ac:dyDescent="0.25">
      <c r="A1354" s="3" t="str">
        <f t="shared" si="150"/>
        <v/>
      </c>
      <c r="B1354" s="53" t="str">
        <f t="shared" si="148"/>
        <v/>
      </c>
      <c r="C1354" s="57"/>
      <c r="D1354" s="57"/>
      <c r="E1354" s="57"/>
      <c r="F1354" s="57"/>
      <c r="G1354" s="57"/>
      <c r="H1354" s="57"/>
      <c r="I1354" s="57"/>
      <c r="J1354" s="57"/>
      <c r="K1354" s="57"/>
      <c r="L1354" s="57"/>
      <c r="M1354" s="54"/>
      <c r="N1354" s="57"/>
      <c r="O1354" s="58"/>
      <c r="P1354" s="58"/>
      <c r="Q1354" s="58"/>
      <c r="R1354" s="58"/>
      <c r="S1354" s="54"/>
      <c r="T1354" s="57"/>
      <c r="U1354" s="57"/>
      <c r="V1354" s="57"/>
      <c r="W1354" s="57"/>
      <c r="X1354" s="147" t="str">
        <f>IF(COUNTBLANK(D1354)=1,"",IF('order-admin-units'!$I$1&lt;&gt;"y", "", IF(COUNTBLANK(K1354)=1, 'order-admin-units'!$B$1+1, VLOOKUP(K1354, ordercountry, 2))))</f>
        <v/>
      </c>
      <c r="Y1354" s="147" t="str">
        <f>IF(COUNTBLANK(D1354)=1,"",IF('order-admin-units'!$I$1&lt;&gt;"y", "", IF(COUNTBLANK(K1354:L1354)&gt;0, 'order-admin-units'!$B$2+1, VLOOKUP(K1354&amp;"@"&amp;L1354, orderadmin, 2))))</f>
        <v/>
      </c>
      <c r="Z1354" s="147" t="str">
        <f t="shared" si="151"/>
        <v/>
      </c>
      <c r="AA1354" s="147" t="str">
        <f t="shared" si="152"/>
        <v/>
      </c>
      <c r="AB1354" s="147" t="str">
        <f t="shared" si="153"/>
        <v/>
      </c>
      <c r="AC1354" s="147" t="str">
        <f t="shared" si="149"/>
        <v/>
      </c>
      <c r="AD1354" s="11" t="str">
        <f t="shared" si="154"/>
        <v/>
      </c>
      <c r="AE1354" s="11" t="str">
        <f t="array" ref="AE1354">IF(COUNTBLANK(D1354)=1,"",IF(OR($H$2="y",$H$2="m"),IF(AA1354=AA1353,IF(OR(AB1354=$AB$4:$AB1353)=FALSE,AE1353&amp;C1354,AE1353),"("&amp;C1354)&amp;IF(AA1354=AA1355,IF(OR(AB1355=$AB$4:$AB1354)=FALSE,", ",""),") "),""))</f>
        <v/>
      </c>
      <c r="AF1354" s="11" t="str">
        <f t="array" ref="AF1354">IF((COUNTBLANK(D1354)=0)*OR($H$2="y",$H$2="m"),IFERROR(LEFT(C1354, FIND(" ",C1354)-1), C1354),"")</f>
        <v/>
      </c>
      <c r="AG1354" s="11" t="str">
        <f t="array" ref="AG1354">IF(COUNTBLANK(D1354)=1,"",IF(OR($H$2="y",$H$2="m"),IF(AA1354=AA1353,IF(OR(AC1354=$AC$4:$AC1353)=FALSE,AG1353&amp;AF1354,AG1353),"("&amp;AF1354)&amp;IF(AA1354=AA1355,IF(OR(AC1355=$AC$4:$AC1354)=FALSE,", ",""),") "),""))</f>
        <v/>
      </c>
      <c r="AH1354" s="10" t="str">
        <f>IF((COUNTBLANK(D1354)=1),"",IF(D1354=D1353,AH1353,"")&amp;IF(B1353&lt;&gt;B1354,((IF(COUNTBLANK(E1354)=1,$D$3&amp;"Non-type material: "&amp;$D$3,$D$3&amp;INDEX('type-categories'!$A$2:$B$100,MATCH(E1354,'type-categories'!$A$2:$A$100,0),2)&amp;$D$3))),"")&amp;(IF(K1354&lt;&gt;K1353,$C$2&amp;UPPER(K1354)&amp;$C$2&amp;$K$3&amp;" ",(IF(B1354&lt;&gt;B1353,$C$2&amp;UPPER(K1354)&amp;$C$2&amp;$K$3&amp;" ",""))))&amp;IF((AA1354&lt;&gt;AA1355)*($H$2="y"),AD1354&amp;AE1354,IF((AA1354&lt;&gt;AA1355)*($H$2="m"),AD1354&amp;AG1354,IF(($H$2&lt;&gt;"m")*($H$2&lt;&gt;"Y"),(IF(F1354=0,"",F1354&amp;" "&amp;$F$4&amp;" "))&amp;(IF(G1354=0,"",G1354&amp;" "&amp;$G$4&amp;" "))&amp;(IF(H1354=0,"",H1354&amp;" "&amp;H$4&amp;" "))&amp;(IF(I1354=0,"",I1354&amp;" "&amp;$I$4&amp;" "))&amp;(IF(J1354=0,"",J1354&amp;" "&amp;$J$4&amp;" ")),"")))&amp;"; "&amp;IF((B1354=B1353)*(AA1354=AA1353), "same collecting data; ", IF((B1354=B1353)*(Z1353=Z1354),"same locality; ",(IF(COUNTBLANK(L1354)=1,"",$D$2&amp;L1354&amp;$L$3&amp;" "&amp;$D$2))&amp;(IF(COUNTBLANK(M1354)=1,"",$E$2&amp;M1354&amp;$E$2&amp;", "))&amp;(IF(COUNTBLANK(N1354)=1,"",N1354&amp;"; "))&amp;(IF(COUNTBLANK(O1354)=1,"",O1354&amp;"; ")))&amp;(IF(COUNTBLANK(P1354)=1,"",P1354&amp;"; "))&amp;(IF(COUNTBLANK(Q1354)=1,"",Q1354&amp;"; "))&amp;(IF(COUNTBLANK(R1354)=1,"",R1354&amp;"m, "))&amp;IF((COUNTBLANK(S1354)=0)*(S1354&lt;&gt;S1353), S1354&amp;"; ","")&amp;(IF(COUNTBLANK(U1354)=1,"",U1354&amp;"; "))&amp;(IF(COUNTBLANK(T1354)=1,"",IF(COUNTBLANK(F$2)=1,T1354&amp;"; ",T1354&amp;" "&amp;F$2&amp;"; "))))&amp;(IF(COUNTBLANK(V1354)=1,"",V1354&amp;"; "))&amp;IF((COUNTBLANK(C1354)=1),"",C1354)&amp;IF((B1354=B1355)*(K1354=K1355)*(L1354=L1355)*(M1354=M1355),IF(($H$2&lt;&gt;"m")*($H$2&lt;&gt;"Y"), " • ", IF((ISNUMBER(FIND(")",AE1354))), " • ", "")),IF((B1354=B1355)*(K1354=K1355)," • ",". ")))</f>
        <v/>
      </c>
      <c r="AI1354" s="1"/>
    </row>
    <row r="1355" spans="1:35" x14ac:dyDescent="0.25">
      <c r="A1355" s="3" t="str">
        <f t="shared" si="150"/>
        <v/>
      </c>
      <c r="B1355" s="53" t="str">
        <f t="shared" si="148"/>
        <v/>
      </c>
      <c r="C1355" s="57"/>
      <c r="D1355" s="57"/>
      <c r="E1355" s="57"/>
      <c r="F1355" s="57"/>
      <c r="G1355" s="57"/>
      <c r="H1355" s="57"/>
      <c r="I1355" s="57"/>
      <c r="J1355" s="57"/>
      <c r="K1355" s="57"/>
      <c r="L1355" s="57"/>
      <c r="M1355" s="54"/>
      <c r="N1355" s="57"/>
      <c r="O1355" s="58"/>
      <c r="P1355" s="58"/>
      <c r="Q1355" s="58"/>
      <c r="R1355" s="58"/>
      <c r="S1355" s="54"/>
      <c r="T1355" s="57"/>
      <c r="U1355" s="57"/>
      <c r="V1355" s="57"/>
      <c r="W1355" s="57"/>
      <c r="X1355" s="147" t="str">
        <f>IF(COUNTBLANK(D1355)=1,"",IF('order-admin-units'!$I$1&lt;&gt;"y", "", IF(COUNTBLANK(K1355)=1, 'order-admin-units'!$B$1+1, VLOOKUP(K1355, ordercountry, 2))))</f>
        <v/>
      </c>
      <c r="Y1355" s="147" t="str">
        <f>IF(COUNTBLANK(D1355)=1,"",IF('order-admin-units'!$I$1&lt;&gt;"y", "", IF(COUNTBLANK(K1355:L1355)&gt;0, 'order-admin-units'!$B$2+1, VLOOKUP(K1355&amp;"@"&amp;L1355, orderadmin, 2))))</f>
        <v/>
      </c>
      <c r="Z1355" s="147" t="str">
        <f t="shared" si="151"/>
        <v/>
      </c>
      <c r="AA1355" s="147" t="str">
        <f t="shared" si="152"/>
        <v/>
      </c>
      <c r="AB1355" s="147" t="str">
        <f t="shared" si="153"/>
        <v/>
      </c>
      <c r="AC1355" s="147" t="str">
        <f t="shared" si="149"/>
        <v/>
      </c>
      <c r="AD1355" s="11" t="str">
        <f t="shared" si="154"/>
        <v/>
      </c>
      <c r="AE1355" s="11" t="str">
        <f t="array" ref="AE1355">IF(COUNTBLANK(D1355)=1,"",IF(OR($H$2="y",$H$2="m"),IF(AA1355=AA1354,IF(OR(AB1355=$AB$4:$AB1354)=FALSE,AE1354&amp;C1355,AE1354),"("&amp;C1355)&amp;IF(AA1355=AA1356,IF(OR(AB1356=$AB$4:$AB1355)=FALSE,", ",""),") "),""))</f>
        <v/>
      </c>
      <c r="AF1355" s="11" t="str">
        <f t="array" ref="AF1355">IF((COUNTBLANK(D1355)=0)*OR($H$2="y",$H$2="m"),IFERROR(LEFT(C1355, FIND(" ",C1355)-1), C1355),"")</f>
        <v/>
      </c>
      <c r="AG1355" s="11" t="str">
        <f t="array" ref="AG1355">IF(COUNTBLANK(D1355)=1,"",IF(OR($H$2="y",$H$2="m"),IF(AA1355=AA1354,IF(OR(AC1355=$AC$4:$AC1354)=FALSE,AG1354&amp;AF1355,AG1354),"("&amp;AF1355)&amp;IF(AA1355=AA1356,IF(OR(AC1356=$AC$4:$AC1355)=FALSE,", ",""),") "),""))</f>
        <v/>
      </c>
      <c r="AH1355" s="10" t="str">
        <f>IF((COUNTBLANK(D1355)=1),"",IF(D1355=D1354,AH1354,"")&amp;IF(B1354&lt;&gt;B1355,((IF(COUNTBLANK(E1355)=1,$D$3&amp;"Non-type material: "&amp;$D$3,$D$3&amp;INDEX('type-categories'!$A$2:$B$100,MATCH(E1355,'type-categories'!$A$2:$A$100,0),2)&amp;$D$3))),"")&amp;(IF(K1355&lt;&gt;K1354,$C$2&amp;UPPER(K1355)&amp;$C$2&amp;$K$3&amp;" ",(IF(B1355&lt;&gt;B1354,$C$2&amp;UPPER(K1355)&amp;$C$2&amp;$K$3&amp;" ",""))))&amp;IF((AA1355&lt;&gt;AA1356)*($H$2="y"),AD1355&amp;AE1355,IF((AA1355&lt;&gt;AA1356)*($H$2="m"),AD1355&amp;AG1355,IF(($H$2&lt;&gt;"m")*($H$2&lt;&gt;"Y"),(IF(F1355=0,"",F1355&amp;" "&amp;$F$4&amp;" "))&amp;(IF(G1355=0,"",G1355&amp;" "&amp;$G$4&amp;" "))&amp;(IF(H1355=0,"",H1355&amp;" "&amp;H$4&amp;" "))&amp;(IF(I1355=0,"",I1355&amp;" "&amp;$I$4&amp;" "))&amp;(IF(J1355=0,"",J1355&amp;" "&amp;$J$4&amp;" ")),"")))&amp;"; "&amp;IF((B1355=B1354)*(AA1355=AA1354), "same collecting data; ", IF((B1355=B1354)*(Z1354=Z1355),"same locality; ",(IF(COUNTBLANK(L1355)=1,"",$D$2&amp;L1355&amp;$L$3&amp;" "&amp;$D$2))&amp;(IF(COUNTBLANK(M1355)=1,"",$E$2&amp;M1355&amp;$E$2&amp;", "))&amp;(IF(COUNTBLANK(N1355)=1,"",N1355&amp;"; "))&amp;(IF(COUNTBLANK(O1355)=1,"",O1355&amp;"; ")))&amp;(IF(COUNTBLANK(P1355)=1,"",P1355&amp;"; "))&amp;(IF(COUNTBLANK(Q1355)=1,"",Q1355&amp;"; "))&amp;(IF(COUNTBLANK(R1355)=1,"",R1355&amp;"m, "))&amp;IF((COUNTBLANK(S1355)=0)*(S1355&lt;&gt;S1354), S1355&amp;"; ","")&amp;(IF(COUNTBLANK(U1355)=1,"",U1355&amp;"; "))&amp;(IF(COUNTBLANK(T1355)=1,"",IF(COUNTBLANK(F$2)=1,T1355&amp;"; ",T1355&amp;" "&amp;F$2&amp;"; "))))&amp;(IF(COUNTBLANK(V1355)=1,"",V1355&amp;"; "))&amp;IF((COUNTBLANK(C1355)=1),"",C1355)&amp;IF((B1355=B1356)*(K1355=K1356)*(L1355=L1356)*(M1355=M1356),IF(($H$2&lt;&gt;"m")*($H$2&lt;&gt;"Y"), " • ", IF((ISNUMBER(FIND(")",AE1355))), " • ", "")),IF((B1355=B1356)*(K1355=K1356)," • ",". ")))</f>
        <v/>
      </c>
      <c r="AI1355" s="1"/>
    </row>
    <row r="1356" spans="1:35" x14ac:dyDescent="0.25">
      <c r="A1356" s="3" t="str">
        <f t="shared" si="150"/>
        <v/>
      </c>
      <c r="B1356" s="53" t="str">
        <f t="shared" si="148"/>
        <v/>
      </c>
      <c r="C1356" s="56"/>
      <c r="D1356" s="57"/>
      <c r="E1356" s="57"/>
      <c r="F1356" s="57"/>
      <c r="G1356" s="57"/>
      <c r="H1356" s="57"/>
      <c r="I1356" s="57"/>
      <c r="J1356" s="57"/>
      <c r="K1356" s="57"/>
      <c r="L1356" s="57"/>
      <c r="M1356" s="54"/>
      <c r="N1356" s="57"/>
      <c r="O1356" s="57"/>
      <c r="P1356" s="57"/>
      <c r="Q1356" s="57"/>
      <c r="R1356" s="57"/>
      <c r="S1356" s="54"/>
      <c r="T1356" s="57"/>
      <c r="U1356" s="57"/>
      <c r="V1356" s="57"/>
      <c r="W1356" s="57"/>
      <c r="X1356" s="147" t="str">
        <f>IF(COUNTBLANK(D1356)=1,"",IF('order-admin-units'!$I$1&lt;&gt;"y", "", IF(COUNTBLANK(K1356)=1, 'order-admin-units'!$B$1+1, VLOOKUP(K1356, ordercountry, 2))))</f>
        <v/>
      </c>
      <c r="Y1356" s="147" t="str">
        <f>IF(COUNTBLANK(D1356)=1,"",IF('order-admin-units'!$I$1&lt;&gt;"y", "", IF(COUNTBLANK(K1356:L1356)&gt;0, 'order-admin-units'!$B$2+1, VLOOKUP(K1356&amp;"@"&amp;L1356, orderadmin, 2))))</f>
        <v/>
      </c>
      <c r="Z1356" s="147" t="str">
        <f t="shared" si="151"/>
        <v/>
      </c>
      <c r="AA1356" s="147" t="str">
        <f t="shared" si="152"/>
        <v/>
      </c>
      <c r="AB1356" s="147" t="str">
        <f t="shared" si="153"/>
        <v/>
      </c>
      <c r="AC1356" s="147" t="str">
        <f t="shared" si="149"/>
        <v/>
      </c>
      <c r="AD1356" s="11" t="str">
        <f t="shared" si="154"/>
        <v/>
      </c>
      <c r="AE1356" s="11" t="str">
        <f t="array" ref="AE1356">IF(COUNTBLANK(D1356)=1,"",IF(OR($H$2="y",$H$2="m"),IF(AA1356=AA1355,IF(OR(AB1356=$AB$4:$AB1355)=FALSE,AE1355&amp;C1356,AE1355),"("&amp;C1356)&amp;IF(AA1356=AA1357,IF(OR(AB1357=$AB$4:$AB1356)=FALSE,", ",""),") "),""))</f>
        <v/>
      </c>
      <c r="AF1356" s="11" t="str">
        <f t="array" ref="AF1356">IF((COUNTBLANK(D1356)=0)*OR($H$2="y",$H$2="m"),IFERROR(LEFT(C1356, FIND(" ",C1356)-1), C1356),"")</f>
        <v/>
      </c>
      <c r="AG1356" s="11" t="str">
        <f t="array" ref="AG1356">IF(COUNTBLANK(D1356)=1,"",IF(OR($H$2="y",$H$2="m"),IF(AA1356=AA1355,IF(OR(AC1356=$AC$4:$AC1355)=FALSE,AG1355&amp;AF1356,AG1355),"("&amp;AF1356)&amp;IF(AA1356=AA1357,IF(OR(AC1357=$AC$4:$AC1356)=FALSE,", ",""),") "),""))</f>
        <v/>
      </c>
      <c r="AH1356" s="10" t="str">
        <f>IF((COUNTBLANK(D1356)=1),"",IF(D1356=D1355,AH1355,"")&amp;IF(B1355&lt;&gt;B1356,((IF(COUNTBLANK(E1356)=1,$D$3&amp;"Non-type material: "&amp;$D$3,$D$3&amp;INDEX('type-categories'!$A$2:$B$100,MATCH(E1356,'type-categories'!$A$2:$A$100,0),2)&amp;$D$3))),"")&amp;(IF(K1356&lt;&gt;K1355,$C$2&amp;UPPER(K1356)&amp;$C$2&amp;$K$3&amp;" ",(IF(B1356&lt;&gt;B1355,$C$2&amp;UPPER(K1356)&amp;$C$2&amp;$K$3&amp;" ",""))))&amp;IF((AA1356&lt;&gt;AA1357)*($H$2="y"),AD1356&amp;AE1356,IF((AA1356&lt;&gt;AA1357)*($H$2="m"),AD1356&amp;AG1356,IF(($H$2&lt;&gt;"m")*($H$2&lt;&gt;"Y"),(IF(F1356=0,"",F1356&amp;" "&amp;$F$4&amp;" "))&amp;(IF(G1356=0,"",G1356&amp;" "&amp;$G$4&amp;" "))&amp;(IF(H1356=0,"",H1356&amp;" "&amp;H$4&amp;" "))&amp;(IF(I1356=0,"",I1356&amp;" "&amp;$I$4&amp;" "))&amp;(IF(J1356=0,"",J1356&amp;" "&amp;$J$4&amp;" ")),"")))&amp;"; "&amp;IF((B1356=B1355)*(AA1356=AA1355), "same collecting data; ", IF((B1356=B1355)*(Z1355=Z1356),"same locality; ",(IF(COUNTBLANK(L1356)=1,"",$D$2&amp;L1356&amp;$L$3&amp;" "&amp;$D$2))&amp;(IF(COUNTBLANK(M1356)=1,"",$E$2&amp;M1356&amp;$E$2&amp;", "))&amp;(IF(COUNTBLANK(N1356)=1,"",N1356&amp;"; "))&amp;(IF(COUNTBLANK(O1356)=1,"",O1356&amp;"; ")))&amp;(IF(COUNTBLANK(P1356)=1,"",P1356&amp;"; "))&amp;(IF(COUNTBLANK(Q1356)=1,"",Q1356&amp;"; "))&amp;(IF(COUNTBLANK(R1356)=1,"",R1356&amp;"m, "))&amp;IF((COUNTBLANK(S1356)=0)*(S1356&lt;&gt;S1355), S1356&amp;"; ","")&amp;(IF(COUNTBLANK(U1356)=1,"",U1356&amp;"; "))&amp;(IF(COUNTBLANK(T1356)=1,"",IF(COUNTBLANK(F$2)=1,T1356&amp;"; ",T1356&amp;" "&amp;F$2&amp;"; "))))&amp;(IF(COUNTBLANK(V1356)=1,"",V1356&amp;"; "))&amp;IF((COUNTBLANK(C1356)=1),"",C1356)&amp;IF((B1356=B1357)*(K1356=K1357)*(L1356=L1357)*(M1356=M1357),IF(($H$2&lt;&gt;"m")*($H$2&lt;&gt;"Y"), " • ", IF((ISNUMBER(FIND(")",AE1356))), " • ", "")),IF((B1356=B1357)*(K1356=K1357)," • ",". ")))</f>
        <v/>
      </c>
      <c r="AI1356" s="1"/>
    </row>
    <row r="1357" spans="1:35" x14ac:dyDescent="0.25">
      <c r="A1357" s="3" t="str">
        <f t="shared" si="150"/>
        <v/>
      </c>
      <c r="B1357" s="53" t="str">
        <f t="shared" si="148"/>
        <v/>
      </c>
      <c r="C1357" s="54"/>
      <c r="D1357" s="55"/>
      <c r="E1357" s="55"/>
      <c r="F1357" s="54"/>
      <c r="G1357" s="54"/>
      <c r="H1357" s="54"/>
      <c r="I1357" s="54"/>
      <c r="J1357" s="54"/>
      <c r="K1357" s="54"/>
      <c r="L1357" s="54"/>
      <c r="M1357" s="54"/>
      <c r="N1357" s="54"/>
      <c r="O1357" s="54"/>
      <c r="P1357" s="54"/>
      <c r="Q1357" s="54"/>
      <c r="R1357" s="54"/>
      <c r="S1357" s="54"/>
      <c r="T1357" s="54"/>
      <c r="U1357" s="54"/>
      <c r="V1357" s="54"/>
      <c r="W1357" s="54"/>
      <c r="X1357" s="147" t="str">
        <f>IF(COUNTBLANK(D1357)=1,"",IF('order-admin-units'!$I$1&lt;&gt;"y", "", IF(COUNTBLANK(K1357)=1, 'order-admin-units'!$B$1+1, VLOOKUP(K1357, ordercountry, 2))))</f>
        <v/>
      </c>
      <c r="Y1357" s="147" t="str">
        <f>IF(COUNTBLANK(D1357)=1,"",IF('order-admin-units'!$I$1&lt;&gt;"y", "", IF(COUNTBLANK(K1357:L1357)&gt;0, 'order-admin-units'!$B$2+1, VLOOKUP(K1357&amp;"@"&amp;L1357, orderadmin, 2))))</f>
        <v/>
      </c>
      <c r="Z1357" s="147" t="str">
        <f t="shared" si="151"/>
        <v/>
      </c>
      <c r="AA1357" s="147" t="str">
        <f t="shared" si="152"/>
        <v/>
      </c>
      <c r="AB1357" s="147" t="str">
        <f t="shared" si="153"/>
        <v/>
      </c>
      <c r="AC1357" s="147" t="str">
        <f t="shared" si="149"/>
        <v/>
      </c>
      <c r="AD1357" s="11" t="str">
        <f t="shared" si="154"/>
        <v/>
      </c>
      <c r="AE1357" s="11" t="str">
        <f t="array" ref="AE1357">IF(COUNTBLANK(D1357)=1,"",IF(OR($H$2="y",$H$2="m"),IF(AA1357=AA1356,IF(OR(AB1357=$AB$4:$AB1356)=FALSE,AE1356&amp;C1357,AE1356),"("&amp;C1357)&amp;IF(AA1357=AA1358,IF(OR(AB1358=$AB$4:$AB1357)=FALSE,", ",""),") "),""))</f>
        <v/>
      </c>
      <c r="AF1357" s="11" t="str">
        <f t="array" ref="AF1357">IF((COUNTBLANK(D1357)=0)*OR($H$2="y",$H$2="m"),IFERROR(LEFT(C1357, FIND(" ",C1357)-1), C1357),"")</f>
        <v/>
      </c>
      <c r="AG1357" s="11" t="str">
        <f t="array" ref="AG1357">IF(COUNTBLANK(D1357)=1,"",IF(OR($H$2="y",$H$2="m"),IF(AA1357=AA1356,IF(OR(AC1357=$AC$4:$AC1356)=FALSE,AG1356&amp;AF1357,AG1356),"("&amp;AF1357)&amp;IF(AA1357=AA1358,IF(OR(AC1358=$AC$4:$AC1357)=FALSE,", ",""),") "),""))</f>
        <v/>
      </c>
      <c r="AH1357" s="10" t="str">
        <f>IF((COUNTBLANK(D1357)=1),"",IF(D1357=D1356,AH1356,"")&amp;IF(B1356&lt;&gt;B1357,((IF(COUNTBLANK(E1357)=1,$D$3&amp;"Non-type material: "&amp;$D$3,$D$3&amp;INDEX('type-categories'!$A$2:$B$100,MATCH(E1357,'type-categories'!$A$2:$A$100,0),2)&amp;$D$3))),"")&amp;(IF(K1357&lt;&gt;K1356,$C$2&amp;UPPER(K1357)&amp;$C$2&amp;$K$3&amp;" ",(IF(B1357&lt;&gt;B1356,$C$2&amp;UPPER(K1357)&amp;$C$2&amp;$K$3&amp;" ",""))))&amp;IF((AA1357&lt;&gt;AA1358)*($H$2="y"),AD1357&amp;AE1357,IF((AA1357&lt;&gt;AA1358)*($H$2="m"),AD1357&amp;AG1357,IF(($H$2&lt;&gt;"m")*($H$2&lt;&gt;"Y"),(IF(F1357=0,"",F1357&amp;" "&amp;$F$4&amp;" "))&amp;(IF(G1357=0,"",G1357&amp;" "&amp;$G$4&amp;" "))&amp;(IF(H1357=0,"",H1357&amp;" "&amp;H$4&amp;" "))&amp;(IF(I1357=0,"",I1357&amp;" "&amp;$I$4&amp;" "))&amp;(IF(J1357=0,"",J1357&amp;" "&amp;$J$4&amp;" ")),"")))&amp;"; "&amp;IF((B1357=B1356)*(AA1357=AA1356), "same collecting data; ", IF((B1357=B1356)*(Z1356=Z1357),"same locality; ",(IF(COUNTBLANK(L1357)=1,"",$D$2&amp;L1357&amp;$L$3&amp;" "&amp;$D$2))&amp;(IF(COUNTBLANK(M1357)=1,"",$E$2&amp;M1357&amp;$E$2&amp;", "))&amp;(IF(COUNTBLANK(N1357)=1,"",N1357&amp;"; "))&amp;(IF(COUNTBLANK(O1357)=1,"",O1357&amp;"; ")))&amp;(IF(COUNTBLANK(P1357)=1,"",P1357&amp;"; "))&amp;(IF(COUNTBLANK(Q1357)=1,"",Q1357&amp;"; "))&amp;(IF(COUNTBLANK(R1357)=1,"",R1357&amp;"m, "))&amp;IF((COUNTBLANK(S1357)=0)*(S1357&lt;&gt;S1356), S1357&amp;"; ","")&amp;(IF(COUNTBLANK(U1357)=1,"",U1357&amp;"; "))&amp;(IF(COUNTBLANK(T1357)=1,"",IF(COUNTBLANK(F$2)=1,T1357&amp;"; ",T1357&amp;" "&amp;F$2&amp;"; "))))&amp;(IF(COUNTBLANK(V1357)=1,"",V1357&amp;"; "))&amp;IF((COUNTBLANK(C1357)=1),"",C1357)&amp;IF((B1357=B1358)*(K1357=K1358)*(L1357=L1358)*(M1357=M1358),IF(($H$2&lt;&gt;"m")*($H$2&lt;&gt;"Y"), " • ", IF((ISNUMBER(FIND(")",AE1357))), " • ", "")),IF((B1357=B1358)*(K1357=K1358)," • ",". ")))</f>
        <v/>
      </c>
      <c r="AI1357" s="1"/>
    </row>
    <row r="1358" spans="1:35" x14ac:dyDescent="0.25">
      <c r="A1358" s="3" t="str">
        <f t="shared" si="150"/>
        <v/>
      </c>
      <c r="B1358" s="53" t="str">
        <f t="shared" si="148"/>
        <v/>
      </c>
      <c r="C1358" s="57"/>
      <c r="D1358" s="57"/>
      <c r="E1358" s="57"/>
      <c r="F1358" s="57"/>
      <c r="G1358" s="57"/>
      <c r="H1358" s="57"/>
      <c r="I1358" s="57"/>
      <c r="J1358" s="57"/>
      <c r="K1358" s="57"/>
      <c r="L1358" s="57"/>
      <c r="M1358" s="54"/>
      <c r="N1358" s="57"/>
      <c r="O1358" s="58"/>
      <c r="P1358" s="58"/>
      <c r="Q1358" s="58"/>
      <c r="R1358" s="58"/>
      <c r="S1358" s="54"/>
      <c r="T1358" s="57"/>
      <c r="U1358" s="57"/>
      <c r="V1358" s="57"/>
      <c r="W1358" s="57"/>
      <c r="X1358" s="147" t="str">
        <f>IF(COUNTBLANK(D1358)=1,"",IF('order-admin-units'!$I$1&lt;&gt;"y", "", IF(COUNTBLANK(K1358)=1, 'order-admin-units'!$B$1+1, VLOOKUP(K1358, ordercountry, 2))))</f>
        <v/>
      </c>
      <c r="Y1358" s="147" t="str">
        <f>IF(COUNTBLANK(D1358)=1,"",IF('order-admin-units'!$I$1&lt;&gt;"y", "", IF(COUNTBLANK(K1358:L1358)&gt;0, 'order-admin-units'!$B$2+1, VLOOKUP(K1358&amp;"@"&amp;L1358, orderadmin, 2))))</f>
        <v/>
      </c>
      <c r="Z1358" s="147" t="str">
        <f t="shared" si="151"/>
        <v/>
      </c>
      <c r="AA1358" s="147" t="str">
        <f t="shared" si="152"/>
        <v/>
      </c>
      <c r="AB1358" s="147" t="str">
        <f t="shared" si="153"/>
        <v/>
      </c>
      <c r="AC1358" s="147" t="str">
        <f t="shared" si="149"/>
        <v/>
      </c>
      <c r="AD1358" s="11" t="str">
        <f t="shared" si="154"/>
        <v/>
      </c>
      <c r="AE1358" s="11" t="str">
        <f t="array" ref="AE1358">IF(COUNTBLANK(D1358)=1,"",IF(OR($H$2="y",$H$2="m"),IF(AA1358=AA1357,IF(OR(AB1358=$AB$4:$AB1357)=FALSE,AE1357&amp;C1358,AE1357),"("&amp;C1358)&amp;IF(AA1358=AA1359,IF(OR(AB1359=$AB$4:$AB1358)=FALSE,", ",""),") "),""))</f>
        <v/>
      </c>
      <c r="AF1358" s="11" t="str">
        <f t="array" ref="AF1358">IF((COUNTBLANK(D1358)=0)*OR($H$2="y",$H$2="m"),IFERROR(LEFT(C1358, FIND(" ",C1358)-1), C1358),"")</f>
        <v/>
      </c>
      <c r="AG1358" s="11" t="str">
        <f t="array" ref="AG1358">IF(COUNTBLANK(D1358)=1,"",IF(OR($H$2="y",$H$2="m"),IF(AA1358=AA1357,IF(OR(AC1358=$AC$4:$AC1357)=FALSE,AG1357&amp;AF1358,AG1357),"("&amp;AF1358)&amp;IF(AA1358=AA1359,IF(OR(AC1359=$AC$4:$AC1358)=FALSE,", ",""),") "),""))</f>
        <v/>
      </c>
      <c r="AH1358" s="10" t="str">
        <f>IF((COUNTBLANK(D1358)=1),"",IF(D1358=D1357,AH1357,"")&amp;IF(B1357&lt;&gt;B1358,((IF(COUNTBLANK(E1358)=1,$D$3&amp;"Non-type material: "&amp;$D$3,$D$3&amp;INDEX('type-categories'!$A$2:$B$100,MATCH(E1358,'type-categories'!$A$2:$A$100,0),2)&amp;$D$3))),"")&amp;(IF(K1358&lt;&gt;K1357,$C$2&amp;UPPER(K1358)&amp;$C$2&amp;$K$3&amp;" ",(IF(B1358&lt;&gt;B1357,$C$2&amp;UPPER(K1358)&amp;$C$2&amp;$K$3&amp;" ",""))))&amp;IF((AA1358&lt;&gt;AA1359)*($H$2="y"),AD1358&amp;AE1358,IF((AA1358&lt;&gt;AA1359)*($H$2="m"),AD1358&amp;AG1358,IF(($H$2&lt;&gt;"m")*($H$2&lt;&gt;"Y"),(IF(F1358=0,"",F1358&amp;" "&amp;$F$4&amp;" "))&amp;(IF(G1358=0,"",G1358&amp;" "&amp;$G$4&amp;" "))&amp;(IF(H1358=0,"",H1358&amp;" "&amp;H$4&amp;" "))&amp;(IF(I1358=0,"",I1358&amp;" "&amp;$I$4&amp;" "))&amp;(IF(J1358=0,"",J1358&amp;" "&amp;$J$4&amp;" ")),"")))&amp;"; "&amp;IF((B1358=B1357)*(AA1358=AA1357), "same collecting data; ", IF((B1358=B1357)*(Z1357=Z1358),"same locality; ",(IF(COUNTBLANK(L1358)=1,"",$D$2&amp;L1358&amp;$L$3&amp;" "&amp;$D$2))&amp;(IF(COUNTBLANK(M1358)=1,"",$E$2&amp;M1358&amp;$E$2&amp;", "))&amp;(IF(COUNTBLANK(N1358)=1,"",N1358&amp;"; "))&amp;(IF(COUNTBLANK(O1358)=1,"",O1358&amp;"; ")))&amp;(IF(COUNTBLANK(P1358)=1,"",P1358&amp;"; "))&amp;(IF(COUNTBLANK(Q1358)=1,"",Q1358&amp;"; "))&amp;(IF(COUNTBLANK(R1358)=1,"",R1358&amp;"m, "))&amp;IF((COUNTBLANK(S1358)=0)*(S1358&lt;&gt;S1357), S1358&amp;"; ","")&amp;(IF(COUNTBLANK(U1358)=1,"",U1358&amp;"; "))&amp;(IF(COUNTBLANK(T1358)=1,"",IF(COUNTBLANK(F$2)=1,T1358&amp;"; ",T1358&amp;" "&amp;F$2&amp;"; "))))&amp;(IF(COUNTBLANK(V1358)=1,"",V1358&amp;"; "))&amp;IF((COUNTBLANK(C1358)=1),"",C1358)&amp;IF((B1358=B1359)*(K1358=K1359)*(L1358=L1359)*(M1358=M1359),IF(($H$2&lt;&gt;"m")*($H$2&lt;&gt;"Y"), " • ", IF((ISNUMBER(FIND(")",AE1358))), " • ", "")),IF((B1358=B1359)*(K1358=K1359)," • ",". ")))</f>
        <v/>
      </c>
      <c r="AI1358" s="1"/>
    </row>
    <row r="1359" spans="1:35" x14ac:dyDescent="0.25">
      <c r="A1359" s="3" t="str">
        <f t="shared" si="150"/>
        <v/>
      </c>
      <c r="B1359" s="53" t="str">
        <f t="shared" si="148"/>
        <v/>
      </c>
      <c r="C1359" s="56"/>
      <c r="D1359" s="57"/>
      <c r="E1359" s="57"/>
      <c r="F1359" s="57"/>
      <c r="G1359" s="57"/>
      <c r="H1359" s="57"/>
      <c r="I1359" s="57"/>
      <c r="J1359" s="57"/>
      <c r="K1359" s="57"/>
      <c r="L1359" s="57"/>
      <c r="M1359" s="57"/>
      <c r="N1359" s="57"/>
      <c r="O1359" s="57"/>
      <c r="P1359" s="57"/>
      <c r="Q1359" s="57"/>
      <c r="R1359" s="57"/>
      <c r="S1359" s="54"/>
      <c r="T1359" s="57"/>
      <c r="U1359" s="57"/>
      <c r="V1359" s="57"/>
      <c r="W1359" s="57"/>
      <c r="X1359" s="147" t="str">
        <f>IF(COUNTBLANK(D1359)=1,"",IF('order-admin-units'!$I$1&lt;&gt;"y", "", IF(COUNTBLANK(K1359)=1, 'order-admin-units'!$B$1+1, VLOOKUP(K1359, ordercountry, 2))))</f>
        <v/>
      </c>
      <c r="Y1359" s="147" t="str">
        <f>IF(COUNTBLANK(D1359)=1,"",IF('order-admin-units'!$I$1&lt;&gt;"y", "", IF(COUNTBLANK(K1359:L1359)&gt;0, 'order-admin-units'!$B$2+1, VLOOKUP(K1359&amp;"@"&amp;L1359, orderadmin, 2))))</f>
        <v/>
      </c>
      <c r="Z1359" s="147" t="str">
        <f t="shared" si="151"/>
        <v/>
      </c>
      <c r="AA1359" s="147" t="str">
        <f t="shared" si="152"/>
        <v/>
      </c>
      <c r="AB1359" s="147" t="str">
        <f t="shared" si="153"/>
        <v/>
      </c>
      <c r="AC1359" s="147" t="str">
        <f t="shared" si="149"/>
        <v/>
      </c>
      <c r="AD1359" s="11" t="str">
        <f t="shared" si="154"/>
        <v/>
      </c>
      <c r="AE1359" s="11" t="str">
        <f t="array" ref="AE1359">IF(COUNTBLANK(D1359)=1,"",IF(OR($H$2="y",$H$2="m"),IF(AA1359=AA1358,IF(OR(AB1359=$AB$4:$AB1358)=FALSE,AE1358&amp;C1359,AE1358),"("&amp;C1359)&amp;IF(AA1359=AA1360,IF(OR(AB1360=$AB$4:$AB1359)=FALSE,", ",""),") "),""))</f>
        <v/>
      </c>
      <c r="AF1359" s="11" t="str">
        <f t="array" ref="AF1359">IF((COUNTBLANK(D1359)=0)*OR($H$2="y",$H$2="m"),IFERROR(LEFT(C1359, FIND(" ",C1359)-1), C1359),"")</f>
        <v/>
      </c>
      <c r="AG1359" s="11" t="str">
        <f t="array" ref="AG1359">IF(COUNTBLANK(D1359)=1,"",IF(OR($H$2="y",$H$2="m"),IF(AA1359=AA1358,IF(OR(AC1359=$AC$4:$AC1358)=FALSE,AG1358&amp;AF1359,AG1358),"("&amp;AF1359)&amp;IF(AA1359=AA1360,IF(OR(AC1360=$AC$4:$AC1359)=FALSE,", ",""),") "),""))</f>
        <v/>
      </c>
      <c r="AH1359" s="10" t="str">
        <f>IF((COUNTBLANK(D1359)=1),"",IF(D1359=D1358,AH1358,"")&amp;IF(B1358&lt;&gt;B1359,((IF(COUNTBLANK(E1359)=1,$D$3&amp;"Non-type material: "&amp;$D$3,$D$3&amp;INDEX('type-categories'!$A$2:$B$100,MATCH(E1359,'type-categories'!$A$2:$A$100,0),2)&amp;$D$3))),"")&amp;(IF(K1359&lt;&gt;K1358,$C$2&amp;UPPER(K1359)&amp;$C$2&amp;$K$3&amp;" ",(IF(B1359&lt;&gt;B1358,$C$2&amp;UPPER(K1359)&amp;$C$2&amp;$K$3&amp;" ",""))))&amp;IF((AA1359&lt;&gt;AA1360)*($H$2="y"),AD1359&amp;AE1359,IF((AA1359&lt;&gt;AA1360)*($H$2="m"),AD1359&amp;AG1359,IF(($H$2&lt;&gt;"m")*($H$2&lt;&gt;"Y"),(IF(F1359=0,"",F1359&amp;" "&amp;$F$4&amp;" "))&amp;(IF(G1359=0,"",G1359&amp;" "&amp;$G$4&amp;" "))&amp;(IF(H1359=0,"",H1359&amp;" "&amp;H$4&amp;" "))&amp;(IF(I1359=0,"",I1359&amp;" "&amp;$I$4&amp;" "))&amp;(IF(J1359=0,"",J1359&amp;" "&amp;$J$4&amp;" ")),"")))&amp;"; "&amp;IF((B1359=B1358)*(AA1359=AA1358), "same collecting data; ", IF((B1359=B1358)*(Z1358=Z1359),"same locality; ",(IF(COUNTBLANK(L1359)=1,"",$D$2&amp;L1359&amp;$L$3&amp;" "&amp;$D$2))&amp;(IF(COUNTBLANK(M1359)=1,"",$E$2&amp;M1359&amp;$E$2&amp;", "))&amp;(IF(COUNTBLANK(N1359)=1,"",N1359&amp;"; "))&amp;(IF(COUNTBLANK(O1359)=1,"",O1359&amp;"; ")))&amp;(IF(COUNTBLANK(P1359)=1,"",P1359&amp;"; "))&amp;(IF(COUNTBLANK(Q1359)=1,"",Q1359&amp;"; "))&amp;(IF(COUNTBLANK(R1359)=1,"",R1359&amp;"m, "))&amp;IF((COUNTBLANK(S1359)=0)*(S1359&lt;&gt;S1358), S1359&amp;"; ","")&amp;(IF(COUNTBLANK(U1359)=1,"",U1359&amp;"; "))&amp;(IF(COUNTBLANK(T1359)=1,"",IF(COUNTBLANK(F$2)=1,T1359&amp;"; ",T1359&amp;" "&amp;F$2&amp;"; "))))&amp;(IF(COUNTBLANK(V1359)=1,"",V1359&amp;"; "))&amp;IF((COUNTBLANK(C1359)=1),"",C1359)&amp;IF((B1359=B1360)*(K1359=K1360)*(L1359=L1360)*(M1359=M1360),IF(($H$2&lt;&gt;"m")*($H$2&lt;&gt;"Y"), " • ", IF((ISNUMBER(FIND(")",AE1359))), " • ", "")),IF((B1359=B1360)*(K1359=K1360)," • ",". ")))</f>
        <v/>
      </c>
      <c r="AI1359" s="1"/>
    </row>
    <row r="1360" spans="1:35" x14ac:dyDescent="0.25">
      <c r="A1360" s="3" t="str">
        <f t="shared" si="150"/>
        <v/>
      </c>
      <c r="B1360" s="53" t="str">
        <f t="shared" si="148"/>
        <v/>
      </c>
      <c r="C1360" s="56"/>
      <c r="D1360" s="57"/>
      <c r="E1360" s="57"/>
      <c r="F1360" s="57"/>
      <c r="G1360" s="57"/>
      <c r="H1360" s="57"/>
      <c r="I1360" s="57"/>
      <c r="J1360" s="57"/>
      <c r="K1360" s="57"/>
      <c r="L1360" s="57"/>
      <c r="M1360" s="54"/>
      <c r="N1360" s="57"/>
      <c r="O1360" s="57"/>
      <c r="P1360" s="57"/>
      <c r="Q1360" s="57"/>
      <c r="R1360" s="57"/>
      <c r="S1360" s="54"/>
      <c r="T1360" s="57"/>
      <c r="U1360" s="57"/>
      <c r="V1360" s="57"/>
      <c r="W1360" s="57"/>
      <c r="X1360" s="147" t="str">
        <f>IF(COUNTBLANK(D1360)=1,"",IF('order-admin-units'!$I$1&lt;&gt;"y", "", IF(COUNTBLANK(K1360)=1, 'order-admin-units'!$B$1+1, VLOOKUP(K1360, ordercountry, 2))))</f>
        <v/>
      </c>
      <c r="Y1360" s="147" t="str">
        <f>IF(COUNTBLANK(D1360)=1,"",IF('order-admin-units'!$I$1&lt;&gt;"y", "", IF(COUNTBLANK(K1360:L1360)&gt;0, 'order-admin-units'!$B$2+1, VLOOKUP(K1360&amp;"@"&amp;L1360, orderadmin, 2))))</f>
        <v/>
      </c>
      <c r="Z1360" s="147" t="str">
        <f t="shared" si="151"/>
        <v/>
      </c>
      <c r="AA1360" s="147" t="str">
        <f t="shared" si="152"/>
        <v/>
      </c>
      <c r="AB1360" s="147" t="str">
        <f t="shared" si="153"/>
        <v/>
      </c>
      <c r="AC1360" s="147" t="str">
        <f t="shared" si="149"/>
        <v/>
      </c>
      <c r="AD1360" s="11" t="str">
        <f t="shared" si="154"/>
        <v/>
      </c>
      <c r="AE1360" s="11" t="str">
        <f t="array" ref="AE1360">IF(COUNTBLANK(D1360)=1,"",IF(OR($H$2="y",$H$2="m"),IF(AA1360=AA1359,IF(OR(AB1360=$AB$4:$AB1359)=FALSE,AE1359&amp;C1360,AE1359),"("&amp;C1360)&amp;IF(AA1360=AA1361,IF(OR(AB1361=$AB$4:$AB1360)=FALSE,", ",""),") "),""))</f>
        <v/>
      </c>
      <c r="AF1360" s="11" t="str">
        <f t="array" ref="AF1360">IF((COUNTBLANK(D1360)=0)*OR($H$2="y",$H$2="m"),IFERROR(LEFT(C1360, FIND(" ",C1360)-1), C1360),"")</f>
        <v/>
      </c>
      <c r="AG1360" s="11" t="str">
        <f t="array" ref="AG1360">IF(COUNTBLANK(D1360)=1,"",IF(OR($H$2="y",$H$2="m"),IF(AA1360=AA1359,IF(OR(AC1360=$AC$4:$AC1359)=FALSE,AG1359&amp;AF1360,AG1359),"("&amp;AF1360)&amp;IF(AA1360=AA1361,IF(OR(AC1361=$AC$4:$AC1360)=FALSE,", ",""),") "),""))</f>
        <v/>
      </c>
      <c r="AH1360" s="10" t="str">
        <f>IF((COUNTBLANK(D1360)=1),"",IF(D1360=D1359,AH1359,"")&amp;IF(B1359&lt;&gt;B1360,((IF(COUNTBLANK(E1360)=1,$D$3&amp;"Non-type material: "&amp;$D$3,$D$3&amp;INDEX('type-categories'!$A$2:$B$100,MATCH(E1360,'type-categories'!$A$2:$A$100,0),2)&amp;$D$3))),"")&amp;(IF(K1360&lt;&gt;K1359,$C$2&amp;UPPER(K1360)&amp;$C$2&amp;$K$3&amp;" ",(IF(B1360&lt;&gt;B1359,$C$2&amp;UPPER(K1360)&amp;$C$2&amp;$K$3&amp;" ",""))))&amp;IF((AA1360&lt;&gt;AA1361)*($H$2="y"),AD1360&amp;AE1360,IF((AA1360&lt;&gt;AA1361)*($H$2="m"),AD1360&amp;AG1360,IF(($H$2&lt;&gt;"m")*($H$2&lt;&gt;"Y"),(IF(F1360=0,"",F1360&amp;" "&amp;$F$4&amp;" "))&amp;(IF(G1360=0,"",G1360&amp;" "&amp;$G$4&amp;" "))&amp;(IF(H1360=0,"",H1360&amp;" "&amp;H$4&amp;" "))&amp;(IF(I1360=0,"",I1360&amp;" "&amp;$I$4&amp;" "))&amp;(IF(J1360=0,"",J1360&amp;" "&amp;$J$4&amp;" ")),"")))&amp;"; "&amp;IF((B1360=B1359)*(AA1360=AA1359), "same collecting data; ", IF((B1360=B1359)*(Z1359=Z1360),"same locality; ",(IF(COUNTBLANK(L1360)=1,"",$D$2&amp;L1360&amp;$L$3&amp;" "&amp;$D$2))&amp;(IF(COUNTBLANK(M1360)=1,"",$E$2&amp;M1360&amp;$E$2&amp;", "))&amp;(IF(COUNTBLANK(N1360)=1,"",N1360&amp;"; "))&amp;(IF(COUNTBLANK(O1360)=1,"",O1360&amp;"; ")))&amp;(IF(COUNTBLANK(P1360)=1,"",P1360&amp;"; "))&amp;(IF(COUNTBLANK(Q1360)=1,"",Q1360&amp;"; "))&amp;(IF(COUNTBLANK(R1360)=1,"",R1360&amp;"m, "))&amp;IF((COUNTBLANK(S1360)=0)*(S1360&lt;&gt;S1359), S1360&amp;"; ","")&amp;(IF(COUNTBLANK(U1360)=1,"",U1360&amp;"; "))&amp;(IF(COUNTBLANK(T1360)=1,"",IF(COUNTBLANK(F$2)=1,T1360&amp;"; ",T1360&amp;" "&amp;F$2&amp;"; "))))&amp;(IF(COUNTBLANK(V1360)=1,"",V1360&amp;"; "))&amp;IF((COUNTBLANK(C1360)=1),"",C1360)&amp;IF((B1360=B1361)*(K1360=K1361)*(L1360=L1361)*(M1360=M1361),IF(($H$2&lt;&gt;"m")*($H$2&lt;&gt;"Y"), " • ", IF((ISNUMBER(FIND(")",AE1360))), " • ", "")),IF((B1360=B1361)*(K1360=K1361)," • ",". ")))</f>
        <v/>
      </c>
      <c r="AI1360" s="1"/>
    </row>
    <row r="1361" spans="1:35" x14ac:dyDescent="0.25">
      <c r="A1361" s="3" t="str">
        <f t="shared" si="150"/>
        <v/>
      </c>
      <c r="B1361" s="53" t="str">
        <f t="shared" si="148"/>
        <v/>
      </c>
      <c r="C1361" s="57"/>
      <c r="D1361" s="57"/>
      <c r="E1361" s="57"/>
      <c r="F1361" s="57"/>
      <c r="G1361" s="57"/>
      <c r="H1361" s="57"/>
      <c r="I1361" s="57"/>
      <c r="J1361" s="57"/>
      <c r="K1361" s="57"/>
      <c r="L1361" s="57"/>
      <c r="M1361" s="54"/>
      <c r="N1361" s="57"/>
      <c r="O1361" s="58"/>
      <c r="P1361" s="58"/>
      <c r="Q1361" s="58"/>
      <c r="R1361" s="58"/>
      <c r="S1361" s="54"/>
      <c r="T1361" s="57"/>
      <c r="U1361" s="57"/>
      <c r="V1361" s="57"/>
      <c r="W1361" s="57"/>
      <c r="X1361" s="147" t="str">
        <f>IF(COUNTBLANK(D1361)=1,"",IF('order-admin-units'!$I$1&lt;&gt;"y", "", IF(COUNTBLANK(K1361)=1, 'order-admin-units'!$B$1+1, VLOOKUP(K1361, ordercountry, 2))))</f>
        <v/>
      </c>
      <c r="Y1361" s="147" t="str">
        <f>IF(COUNTBLANK(D1361)=1,"",IF('order-admin-units'!$I$1&lt;&gt;"y", "", IF(COUNTBLANK(K1361:L1361)&gt;0, 'order-admin-units'!$B$2+1, VLOOKUP(K1361&amp;"@"&amp;L1361, orderadmin, 2))))</f>
        <v/>
      </c>
      <c r="Z1361" s="147" t="str">
        <f t="shared" si="151"/>
        <v/>
      </c>
      <c r="AA1361" s="147" t="str">
        <f t="shared" si="152"/>
        <v/>
      </c>
      <c r="AB1361" s="147" t="str">
        <f t="shared" si="153"/>
        <v/>
      </c>
      <c r="AC1361" s="147" t="str">
        <f t="shared" si="149"/>
        <v/>
      </c>
      <c r="AD1361" s="11" t="str">
        <f t="shared" si="154"/>
        <v/>
      </c>
      <c r="AE1361" s="11" t="str">
        <f t="array" ref="AE1361">IF(COUNTBLANK(D1361)=1,"",IF(OR($H$2="y",$H$2="m"),IF(AA1361=AA1360,IF(OR(AB1361=$AB$4:$AB1360)=FALSE,AE1360&amp;C1361,AE1360),"("&amp;C1361)&amp;IF(AA1361=AA1362,IF(OR(AB1362=$AB$4:$AB1361)=FALSE,", ",""),") "),""))</f>
        <v/>
      </c>
      <c r="AF1361" s="11" t="str">
        <f t="array" ref="AF1361">IF((COUNTBLANK(D1361)=0)*OR($H$2="y",$H$2="m"),IFERROR(LEFT(C1361, FIND(" ",C1361)-1), C1361),"")</f>
        <v/>
      </c>
      <c r="AG1361" s="11" t="str">
        <f t="array" ref="AG1361">IF(COUNTBLANK(D1361)=1,"",IF(OR($H$2="y",$H$2="m"),IF(AA1361=AA1360,IF(OR(AC1361=$AC$4:$AC1360)=FALSE,AG1360&amp;AF1361,AG1360),"("&amp;AF1361)&amp;IF(AA1361=AA1362,IF(OR(AC1362=$AC$4:$AC1361)=FALSE,", ",""),") "),""))</f>
        <v/>
      </c>
      <c r="AH1361" s="10" t="str">
        <f>IF((COUNTBLANK(D1361)=1),"",IF(D1361=D1360,AH1360,"")&amp;IF(B1360&lt;&gt;B1361,((IF(COUNTBLANK(E1361)=1,$D$3&amp;"Non-type material: "&amp;$D$3,$D$3&amp;INDEX('type-categories'!$A$2:$B$100,MATCH(E1361,'type-categories'!$A$2:$A$100,0),2)&amp;$D$3))),"")&amp;(IF(K1361&lt;&gt;K1360,$C$2&amp;UPPER(K1361)&amp;$C$2&amp;$K$3&amp;" ",(IF(B1361&lt;&gt;B1360,$C$2&amp;UPPER(K1361)&amp;$C$2&amp;$K$3&amp;" ",""))))&amp;IF((AA1361&lt;&gt;AA1362)*($H$2="y"),AD1361&amp;AE1361,IF((AA1361&lt;&gt;AA1362)*($H$2="m"),AD1361&amp;AG1361,IF(($H$2&lt;&gt;"m")*($H$2&lt;&gt;"Y"),(IF(F1361=0,"",F1361&amp;" "&amp;$F$4&amp;" "))&amp;(IF(G1361=0,"",G1361&amp;" "&amp;$G$4&amp;" "))&amp;(IF(H1361=0,"",H1361&amp;" "&amp;H$4&amp;" "))&amp;(IF(I1361=0,"",I1361&amp;" "&amp;$I$4&amp;" "))&amp;(IF(J1361=0,"",J1361&amp;" "&amp;$J$4&amp;" ")),"")))&amp;"; "&amp;IF((B1361=B1360)*(AA1361=AA1360), "same collecting data; ", IF((B1361=B1360)*(Z1360=Z1361),"same locality; ",(IF(COUNTBLANK(L1361)=1,"",$D$2&amp;L1361&amp;$L$3&amp;" "&amp;$D$2))&amp;(IF(COUNTBLANK(M1361)=1,"",$E$2&amp;M1361&amp;$E$2&amp;", "))&amp;(IF(COUNTBLANK(N1361)=1,"",N1361&amp;"; "))&amp;(IF(COUNTBLANK(O1361)=1,"",O1361&amp;"; ")))&amp;(IF(COUNTBLANK(P1361)=1,"",P1361&amp;"; "))&amp;(IF(COUNTBLANK(Q1361)=1,"",Q1361&amp;"; "))&amp;(IF(COUNTBLANK(R1361)=1,"",R1361&amp;"m, "))&amp;IF((COUNTBLANK(S1361)=0)*(S1361&lt;&gt;S1360), S1361&amp;"; ","")&amp;(IF(COUNTBLANK(U1361)=1,"",U1361&amp;"; "))&amp;(IF(COUNTBLANK(T1361)=1,"",IF(COUNTBLANK(F$2)=1,T1361&amp;"; ",T1361&amp;" "&amp;F$2&amp;"; "))))&amp;(IF(COUNTBLANK(V1361)=1,"",V1361&amp;"; "))&amp;IF((COUNTBLANK(C1361)=1),"",C1361)&amp;IF((B1361=B1362)*(K1361=K1362)*(L1361=L1362)*(M1361=M1362),IF(($H$2&lt;&gt;"m")*($H$2&lt;&gt;"Y"), " • ", IF((ISNUMBER(FIND(")",AE1361))), " • ", "")),IF((B1361=B1362)*(K1361=K1362)," • ",". ")))</f>
        <v/>
      </c>
      <c r="AI1361" s="1"/>
    </row>
    <row r="1362" spans="1:35" x14ac:dyDescent="0.25">
      <c r="A1362" s="3" t="str">
        <f t="shared" si="150"/>
        <v/>
      </c>
      <c r="B1362" s="53" t="str">
        <f t="shared" si="148"/>
        <v/>
      </c>
      <c r="C1362" s="56"/>
      <c r="D1362" s="57"/>
      <c r="E1362" s="57"/>
      <c r="F1362" s="57"/>
      <c r="G1362" s="57"/>
      <c r="H1362" s="57"/>
      <c r="I1362" s="57"/>
      <c r="J1362" s="57"/>
      <c r="K1362" s="57"/>
      <c r="L1362" s="57"/>
      <c r="M1362" s="57"/>
      <c r="N1362" s="57"/>
      <c r="O1362" s="57"/>
      <c r="P1362" s="57"/>
      <c r="Q1362" s="57"/>
      <c r="R1362" s="57"/>
      <c r="S1362" s="54"/>
      <c r="T1362" s="57"/>
      <c r="U1362" s="57"/>
      <c r="V1362" s="57"/>
      <c r="W1362" s="57"/>
      <c r="X1362" s="147" t="str">
        <f>IF(COUNTBLANK(D1362)=1,"",IF('order-admin-units'!$I$1&lt;&gt;"y", "", IF(COUNTBLANK(K1362)=1, 'order-admin-units'!$B$1+1, VLOOKUP(K1362, ordercountry, 2))))</f>
        <v/>
      </c>
      <c r="Y1362" s="147" t="str">
        <f>IF(COUNTBLANK(D1362)=1,"",IF('order-admin-units'!$I$1&lt;&gt;"y", "", IF(COUNTBLANK(K1362:L1362)&gt;0, 'order-admin-units'!$B$2+1, VLOOKUP(K1362&amp;"@"&amp;L1362, orderadmin, 2))))</f>
        <v/>
      </c>
      <c r="Z1362" s="147" t="str">
        <f t="shared" si="151"/>
        <v/>
      </c>
      <c r="AA1362" s="147" t="str">
        <f t="shared" si="152"/>
        <v/>
      </c>
      <c r="AB1362" s="147" t="str">
        <f t="shared" si="153"/>
        <v/>
      </c>
      <c r="AC1362" s="147" t="str">
        <f t="shared" si="149"/>
        <v/>
      </c>
      <c r="AD1362" s="11" t="str">
        <f t="shared" si="154"/>
        <v/>
      </c>
      <c r="AE1362" s="11" t="str">
        <f t="array" ref="AE1362">IF(COUNTBLANK(D1362)=1,"",IF(OR($H$2="y",$H$2="m"),IF(AA1362=AA1361,IF(OR(AB1362=$AB$4:$AB1361)=FALSE,AE1361&amp;C1362,AE1361),"("&amp;C1362)&amp;IF(AA1362=AA1363,IF(OR(AB1363=$AB$4:$AB1362)=FALSE,", ",""),") "),""))</f>
        <v/>
      </c>
      <c r="AF1362" s="11" t="str">
        <f t="array" ref="AF1362">IF((COUNTBLANK(D1362)=0)*OR($H$2="y",$H$2="m"),IFERROR(LEFT(C1362, FIND(" ",C1362)-1), C1362),"")</f>
        <v/>
      </c>
      <c r="AG1362" s="11" t="str">
        <f t="array" ref="AG1362">IF(COUNTBLANK(D1362)=1,"",IF(OR($H$2="y",$H$2="m"),IF(AA1362=AA1361,IF(OR(AC1362=$AC$4:$AC1361)=FALSE,AG1361&amp;AF1362,AG1361),"("&amp;AF1362)&amp;IF(AA1362=AA1363,IF(OR(AC1363=$AC$4:$AC1362)=FALSE,", ",""),") "),""))</f>
        <v/>
      </c>
      <c r="AH1362" s="10" t="str">
        <f>IF((COUNTBLANK(D1362)=1),"",IF(D1362=D1361,AH1361,"")&amp;IF(B1361&lt;&gt;B1362,((IF(COUNTBLANK(E1362)=1,$D$3&amp;"Non-type material: "&amp;$D$3,$D$3&amp;INDEX('type-categories'!$A$2:$B$100,MATCH(E1362,'type-categories'!$A$2:$A$100,0),2)&amp;$D$3))),"")&amp;(IF(K1362&lt;&gt;K1361,$C$2&amp;UPPER(K1362)&amp;$C$2&amp;$K$3&amp;" ",(IF(B1362&lt;&gt;B1361,$C$2&amp;UPPER(K1362)&amp;$C$2&amp;$K$3&amp;" ",""))))&amp;IF((AA1362&lt;&gt;AA1363)*($H$2="y"),AD1362&amp;AE1362,IF((AA1362&lt;&gt;AA1363)*($H$2="m"),AD1362&amp;AG1362,IF(($H$2&lt;&gt;"m")*($H$2&lt;&gt;"Y"),(IF(F1362=0,"",F1362&amp;" "&amp;$F$4&amp;" "))&amp;(IF(G1362=0,"",G1362&amp;" "&amp;$G$4&amp;" "))&amp;(IF(H1362=0,"",H1362&amp;" "&amp;H$4&amp;" "))&amp;(IF(I1362=0,"",I1362&amp;" "&amp;$I$4&amp;" "))&amp;(IF(J1362=0,"",J1362&amp;" "&amp;$J$4&amp;" ")),"")))&amp;"; "&amp;IF((B1362=B1361)*(AA1362=AA1361), "same collecting data; ", IF((B1362=B1361)*(Z1361=Z1362),"same locality; ",(IF(COUNTBLANK(L1362)=1,"",$D$2&amp;L1362&amp;$L$3&amp;" "&amp;$D$2))&amp;(IF(COUNTBLANK(M1362)=1,"",$E$2&amp;M1362&amp;$E$2&amp;", "))&amp;(IF(COUNTBLANK(N1362)=1,"",N1362&amp;"; "))&amp;(IF(COUNTBLANK(O1362)=1,"",O1362&amp;"; ")))&amp;(IF(COUNTBLANK(P1362)=1,"",P1362&amp;"; "))&amp;(IF(COUNTBLANK(Q1362)=1,"",Q1362&amp;"; "))&amp;(IF(COUNTBLANK(R1362)=1,"",R1362&amp;"m, "))&amp;IF((COUNTBLANK(S1362)=0)*(S1362&lt;&gt;S1361), S1362&amp;"; ","")&amp;(IF(COUNTBLANK(U1362)=1,"",U1362&amp;"; "))&amp;(IF(COUNTBLANK(T1362)=1,"",IF(COUNTBLANK(F$2)=1,T1362&amp;"; ",T1362&amp;" "&amp;F$2&amp;"; "))))&amp;(IF(COUNTBLANK(V1362)=1,"",V1362&amp;"; "))&amp;IF((COUNTBLANK(C1362)=1),"",C1362)&amp;IF((B1362=B1363)*(K1362=K1363)*(L1362=L1363)*(M1362=M1363),IF(($H$2&lt;&gt;"m")*($H$2&lt;&gt;"Y"), " • ", IF((ISNUMBER(FIND(")",AE1362))), " • ", "")),IF((B1362=B1363)*(K1362=K1363)," • ",". ")))</f>
        <v/>
      </c>
      <c r="AI1362" s="1"/>
    </row>
    <row r="1363" spans="1:35" x14ac:dyDescent="0.25">
      <c r="A1363" s="3" t="str">
        <f t="shared" si="150"/>
        <v/>
      </c>
      <c r="B1363" s="53" t="str">
        <f t="shared" si="148"/>
        <v/>
      </c>
      <c r="C1363" s="57"/>
      <c r="D1363" s="57"/>
      <c r="E1363" s="57"/>
      <c r="F1363" s="57"/>
      <c r="G1363" s="57"/>
      <c r="H1363" s="57"/>
      <c r="I1363" s="57"/>
      <c r="J1363" s="57"/>
      <c r="K1363" s="57"/>
      <c r="L1363" s="57"/>
      <c r="M1363" s="54"/>
      <c r="N1363" s="57"/>
      <c r="O1363" s="58"/>
      <c r="P1363" s="58"/>
      <c r="Q1363" s="58"/>
      <c r="R1363" s="58"/>
      <c r="S1363" s="54"/>
      <c r="T1363" s="57"/>
      <c r="U1363" s="57"/>
      <c r="V1363" s="57"/>
      <c r="W1363" s="57"/>
      <c r="X1363" s="147" t="str">
        <f>IF(COUNTBLANK(D1363)=1,"",IF('order-admin-units'!$I$1&lt;&gt;"y", "", IF(COUNTBLANK(K1363)=1, 'order-admin-units'!$B$1+1, VLOOKUP(K1363, ordercountry, 2))))</f>
        <v/>
      </c>
      <c r="Y1363" s="147" t="str">
        <f>IF(COUNTBLANK(D1363)=1,"",IF('order-admin-units'!$I$1&lt;&gt;"y", "", IF(COUNTBLANK(K1363:L1363)&gt;0, 'order-admin-units'!$B$2+1, VLOOKUP(K1363&amp;"@"&amp;L1363, orderadmin, 2))))</f>
        <v/>
      </c>
      <c r="Z1363" s="147" t="str">
        <f t="shared" si="151"/>
        <v/>
      </c>
      <c r="AA1363" s="147" t="str">
        <f t="shared" si="152"/>
        <v/>
      </c>
      <c r="AB1363" s="147" t="str">
        <f t="shared" si="153"/>
        <v/>
      </c>
      <c r="AC1363" s="147" t="str">
        <f t="shared" si="149"/>
        <v/>
      </c>
      <c r="AD1363" s="11" t="str">
        <f t="shared" si="154"/>
        <v/>
      </c>
      <c r="AE1363" s="11" t="str">
        <f t="array" ref="AE1363">IF(COUNTBLANK(D1363)=1,"",IF(OR($H$2="y",$H$2="m"),IF(AA1363=AA1362,IF(OR(AB1363=$AB$4:$AB1362)=FALSE,AE1362&amp;C1363,AE1362),"("&amp;C1363)&amp;IF(AA1363=AA1364,IF(OR(AB1364=$AB$4:$AB1363)=FALSE,", ",""),") "),""))</f>
        <v/>
      </c>
      <c r="AF1363" s="11" t="str">
        <f t="array" ref="AF1363">IF((COUNTBLANK(D1363)=0)*OR($H$2="y",$H$2="m"),IFERROR(LEFT(C1363, FIND(" ",C1363)-1), C1363),"")</f>
        <v/>
      </c>
      <c r="AG1363" s="11" t="str">
        <f t="array" ref="AG1363">IF(COUNTBLANK(D1363)=1,"",IF(OR($H$2="y",$H$2="m"),IF(AA1363=AA1362,IF(OR(AC1363=$AC$4:$AC1362)=FALSE,AG1362&amp;AF1363,AG1362),"("&amp;AF1363)&amp;IF(AA1363=AA1364,IF(OR(AC1364=$AC$4:$AC1363)=FALSE,", ",""),") "),""))</f>
        <v/>
      </c>
      <c r="AH1363" s="10" t="str">
        <f>IF((COUNTBLANK(D1363)=1),"",IF(D1363=D1362,AH1362,"")&amp;IF(B1362&lt;&gt;B1363,((IF(COUNTBLANK(E1363)=1,$D$3&amp;"Non-type material: "&amp;$D$3,$D$3&amp;INDEX('type-categories'!$A$2:$B$100,MATCH(E1363,'type-categories'!$A$2:$A$100,0),2)&amp;$D$3))),"")&amp;(IF(K1363&lt;&gt;K1362,$C$2&amp;UPPER(K1363)&amp;$C$2&amp;$K$3&amp;" ",(IF(B1363&lt;&gt;B1362,$C$2&amp;UPPER(K1363)&amp;$C$2&amp;$K$3&amp;" ",""))))&amp;IF((AA1363&lt;&gt;AA1364)*($H$2="y"),AD1363&amp;AE1363,IF((AA1363&lt;&gt;AA1364)*($H$2="m"),AD1363&amp;AG1363,IF(($H$2&lt;&gt;"m")*($H$2&lt;&gt;"Y"),(IF(F1363=0,"",F1363&amp;" "&amp;$F$4&amp;" "))&amp;(IF(G1363=0,"",G1363&amp;" "&amp;$G$4&amp;" "))&amp;(IF(H1363=0,"",H1363&amp;" "&amp;H$4&amp;" "))&amp;(IF(I1363=0,"",I1363&amp;" "&amp;$I$4&amp;" "))&amp;(IF(J1363=0,"",J1363&amp;" "&amp;$J$4&amp;" ")),"")))&amp;"; "&amp;IF((B1363=B1362)*(AA1363=AA1362), "same collecting data; ", IF((B1363=B1362)*(Z1362=Z1363),"same locality; ",(IF(COUNTBLANK(L1363)=1,"",$D$2&amp;L1363&amp;$L$3&amp;" "&amp;$D$2))&amp;(IF(COUNTBLANK(M1363)=1,"",$E$2&amp;M1363&amp;$E$2&amp;", "))&amp;(IF(COUNTBLANK(N1363)=1,"",N1363&amp;"; "))&amp;(IF(COUNTBLANK(O1363)=1,"",O1363&amp;"; ")))&amp;(IF(COUNTBLANK(P1363)=1,"",P1363&amp;"; "))&amp;(IF(COUNTBLANK(Q1363)=1,"",Q1363&amp;"; "))&amp;(IF(COUNTBLANK(R1363)=1,"",R1363&amp;"m, "))&amp;IF((COUNTBLANK(S1363)=0)*(S1363&lt;&gt;S1362), S1363&amp;"; ","")&amp;(IF(COUNTBLANK(U1363)=1,"",U1363&amp;"; "))&amp;(IF(COUNTBLANK(T1363)=1,"",IF(COUNTBLANK(F$2)=1,T1363&amp;"; ",T1363&amp;" "&amp;F$2&amp;"; "))))&amp;(IF(COUNTBLANK(V1363)=1,"",V1363&amp;"; "))&amp;IF((COUNTBLANK(C1363)=1),"",C1363)&amp;IF((B1363=B1364)*(K1363=K1364)*(L1363=L1364)*(M1363=M1364),IF(($H$2&lt;&gt;"m")*($H$2&lt;&gt;"Y"), " • ", IF((ISNUMBER(FIND(")",AE1363))), " • ", "")),IF((B1363=B1364)*(K1363=K1364)," • ",". ")))</f>
        <v/>
      </c>
      <c r="AI1363" s="1"/>
    </row>
    <row r="1364" spans="1:35" x14ac:dyDescent="0.25">
      <c r="A1364" s="3" t="str">
        <f t="shared" si="150"/>
        <v/>
      </c>
      <c r="B1364" s="53" t="str">
        <f t="shared" si="148"/>
        <v/>
      </c>
      <c r="C1364" s="57"/>
      <c r="D1364" s="57"/>
      <c r="E1364" s="57"/>
      <c r="F1364" s="57"/>
      <c r="G1364" s="57"/>
      <c r="H1364" s="57"/>
      <c r="I1364" s="57"/>
      <c r="J1364" s="57"/>
      <c r="K1364" s="57"/>
      <c r="L1364" s="57"/>
      <c r="M1364" s="54"/>
      <c r="N1364" s="57"/>
      <c r="O1364" s="58"/>
      <c r="P1364" s="58"/>
      <c r="Q1364" s="58"/>
      <c r="R1364" s="58"/>
      <c r="S1364" s="54"/>
      <c r="T1364" s="57"/>
      <c r="U1364" s="57"/>
      <c r="V1364" s="57"/>
      <c r="W1364" s="57"/>
      <c r="X1364" s="147" t="str">
        <f>IF(COUNTBLANK(D1364)=1,"",IF('order-admin-units'!$I$1&lt;&gt;"y", "", IF(COUNTBLANK(K1364)=1, 'order-admin-units'!$B$1+1, VLOOKUP(K1364, ordercountry, 2))))</f>
        <v/>
      </c>
      <c r="Y1364" s="147" t="str">
        <f>IF(COUNTBLANK(D1364)=1,"",IF('order-admin-units'!$I$1&lt;&gt;"y", "", IF(COUNTBLANK(K1364:L1364)&gt;0, 'order-admin-units'!$B$2+1, VLOOKUP(K1364&amp;"@"&amp;L1364, orderadmin, 2))))</f>
        <v/>
      </c>
      <c r="Z1364" s="147" t="str">
        <f t="shared" si="151"/>
        <v/>
      </c>
      <c r="AA1364" s="147" t="str">
        <f t="shared" si="152"/>
        <v/>
      </c>
      <c r="AB1364" s="147" t="str">
        <f t="shared" si="153"/>
        <v/>
      </c>
      <c r="AC1364" s="147" t="str">
        <f t="shared" si="149"/>
        <v/>
      </c>
      <c r="AD1364" s="11" t="str">
        <f t="shared" si="154"/>
        <v/>
      </c>
      <c r="AE1364" s="11" t="str">
        <f t="array" ref="AE1364">IF(COUNTBLANK(D1364)=1,"",IF(OR($H$2="y",$H$2="m"),IF(AA1364=AA1363,IF(OR(AB1364=$AB$4:$AB1363)=FALSE,AE1363&amp;C1364,AE1363),"("&amp;C1364)&amp;IF(AA1364=AA1365,IF(OR(AB1365=$AB$4:$AB1364)=FALSE,", ",""),") "),""))</f>
        <v/>
      </c>
      <c r="AF1364" s="11" t="str">
        <f t="array" ref="AF1364">IF((COUNTBLANK(D1364)=0)*OR($H$2="y",$H$2="m"),IFERROR(LEFT(C1364, FIND(" ",C1364)-1), C1364),"")</f>
        <v/>
      </c>
      <c r="AG1364" s="11" t="str">
        <f t="array" ref="AG1364">IF(COUNTBLANK(D1364)=1,"",IF(OR($H$2="y",$H$2="m"),IF(AA1364=AA1363,IF(OR(AC1364=$AC$4:$AC1363)=FALSE,AG1363&amp;AF1364,AG1363),"("&amp;AF1364)&amp;IF(AA1364=AA1365,IF(OR(AC1365=$AC$4:$AC1364)=FALSE,", ",""),") "),""))</f>
        <v/>
      </c>
      <c r="AH1364" s="10" t="str">
        <f>IF((COUNTBLANK(D1364)=1),"",IF(D1364=D1363,AH1363,"")&amp;IF(B1363&lt;&gt;B1364,((IF(COUNTBLANK(E1364)=1,$D$3&amp;"Non-type material: "&amp;$D$3,$D$3&amp;INDEX('type-categories'!$A$2:$B$100,MATCH(E1364,'type-categories'!$A$2:$A$100,0),2)&amp;$D$3))),"")&amp;(IF(K1364&lt;&gt;K1363,$C$2&amp;UPPER(K1364)&amp;$C$2&amp;$K$3&amp;" ",(IF(B1364&lt;&gt;B1363,$C$2&amp;UPPER(K1364)&amp;$C$2&amp;$K$3&amp;" ",""))))&amp;IF((AA1364&lt;&gt;AA1365)*($H$2="y"),AD1364&amp;AE1364,IF((AA1364&lt;&gt;AA1365)*($H$2="m"),AD1364&amp;AG1364,IF(($H$2&lt;&gt;"m")*($H$2&lt;&gt;"Y"),(IF(F1364=0,"",F1364&amp;" "&amp;$F$4&amp;" "))&amp;(IF(G1364=0,"",G1364&amp;" "&amp;$G$4&amp;" "))&amp;(IF(H1364=0,"",H1364&amp;" "&amp;H$4&amp;" "))&amp;(IF(I1364=0,"",I1364&amp;" "&amp;$I$4&amp;" "))&amp;(IF(J1364=0,"",J1364&amp;" "&amp;$J$4&amp;" ")),"")))&amp;"; "&amp;IF((B1364=B1363)*(AA1364=AA1363), "same collecting data; ", IF((B1364=B1363)*(Z1363=Z1364),"same locality; ",(IF(COUNTBLANK(L1364)=1,"",$D$2&amp;L1364&amp;$L$3&amp;" "&amp;$D$2))&amp;(IF(COUNTBLANK(M1364)=1,"",$E$2&amp;M1364&amp;$E$2&amp;", "))&amp;(IF(COUNTBLANK(N1364)=1,"",N1364&amp;"; "))&amp;(IF(COUNTBLANK(O1364)=1,"",O1364&amp;"; ")))&amp;(IF(COUNTBLANK(P1364)=1,"",P1364&amp;"; "))&amp;(IF(COUNTBLANK(Q1364)=1,"",Q1364&amp;"; "))&amp;(IF(COUNTBLANK(R1364)=1,"",R1364&amp;"m, "))&amp;IF((COUNTBLANK(S1364)=0)*(S1364&lt;&gt;S1363), S1364&amp;"; ","")&amp;(IF(COUNTBLANK(U1364)=1,"",U1364&amp;"; "))&amp;(IF(COUNTBLANK(T1364)=1,"",IF(COUNTBLANK(F$2)=1,T1364&amp;"; ",T1364&amp;" "&amp;F$2&amp;"; "))))&amp;(IF(COUNTBLANK(V1364)=1,"",V1364&amp;"; "))&amp;IF((COUNTBLANK(C1364)=1),"",C1364)&amp;IF((B1364=B1365)*(K1364=K1365)*(L1364=L1365)*(M1364=M1365),IF(($H$2&lt;&gt;"m")*($H$2&lt;&gt;"Y"), " • ", IF((ISNUMBER(FIND(")",AE1364))), " • ", "")),IF((B1364=B1365)*(K1364=K1365)," • ",". ")))</f>
        <v/>
      </c>
      <c r="AI1364" s="1"/>
    </row>
    <row r="1365" spans="1:35" x14ac:dyDescent="0.25">
      <c r="A1365" s="3" t="str">
        <f t="shared" si="150"/>
        <v/>
      </c>
      <c r="B1365" s="53" t="str">
        <f t="shared" si="148"/>
        <v/>
      </c>
      <c r="C1365" s="54"/>
      <c r="D1365" s="55"/>
      <c r="E1365" s="55"/>
      <c r="F1365" s="54"/>
      <c r="G1365" s="54"/>
      <c r="H1365" s="54"/>
      <c r="I1365" s="54"/>
      <c r="J1365" s="54"/>
      <c r="K1365" s="54"/>
      <c r="L1365" s="54"/>
      <c r="M1365" s="57"/>
      <c r="N1365" s="54"/>
      <c r="O1365" s="54"/>
      <c r="P1365" s="54"/>
      <c r="Q1365" s="54"/>
      <c r="R1365" s="54"/>
      <c r="S1365" s="54"/>
      <c r="T1365" s="54"/>
      <c r="U1365" s="54"/>
      <c r="V1365" s="54"/>
      <c r="W1365" s="54"/>
      <c r="X1365" s="147" t="str">
        <f>IF(COUNTBLANK(D1365)=1,"",IF('order-admin-units'!$I$1&lt;&gt;"y", "", IF(COUNTBLANK(K1365)=1, 'order-admin-units'!$B$1+1, VLOOKUP(K1365, ordercountry, 2))))</f>
        <v/>
      </c>
      <c r="Y1365" s="147" t="str">
        <f>IF(COUNTBLANK(D1365)=1,"",IF('order-admin-units'!$I$1&lt;&gt;"y", "", IF(COUNTBLANK(K1365:L1365)&gt;0, 'order-admin-units'!$B$2+1, VLOOKUP(K1365&amp;"@"&amp;L1365, orderadmin, 2))))</f>
        <v/>
      </c>
      <c r="Z1365" s="147" t="str">
        <f t="shared" si="151"/>
        <v/>
      </c>
      <c r="AA1365" s="147" t="str">
        <f t="shared" si="152"/>
        <v/>
      </c>
      <c r="AB1365" s="147" t="str">
        <f t="shared" si="153"/>
        <v/>
      </c>
      <c r="AC1365" s="147" t="str">
        <f t="shared" si="149"/>
        <v/>
      </c>
      <c r="AD1365" s="11" t="str">
        <f t="shared" si="154"/>
        <v/>
      </c>
      <c r="AE1365" s="11" t="str">
        <f t="array" ref="AE1365">IF(COUNTBLANK(D1365)=1,"",IF(OR($H$2="y",$H$2="m"),IF(AA1365=AA1364,IF(OR(AB1365=$AB$4:$AB1364)=FALSE,AE1364&amp;C1365,AE1364),"("&amp;C1365)&amp;IF(AA1365=AA1366,IF(OR(AB1366=$AB$4:$AB1365)=FALSE,", ",""),") "),""))</f>
        <v/>
      </c>
      <c r="AF1365" s="11" t="str">
        <f t="array" ref="AF1365">IF((COUNTBLANK(D1365)=0)*OR($H$2="y",$H$2="m"),IFERROR(LEFT(C1365, FIND(" ",C1365)-1), C1365),"")</f>
        <v/>
      </c>
      <c r="AG1365" s="11" t="str">
        <f t="array" ref="AG1365">IF(COUNTBLANK(D1365)=1,"",IF(OR($H$2="y",$H$2="m"),IF(AA1365=AA1364,IF(OR(AC1365=$AC$4:$AC1364)=FALSE,AG1364&amp;AF1365,AG1364),"("&amp;AF1365)&amp;IF(AA1365=AA1366,IF(OR(AC1366=$AC$4:$AC1365)=FALSE,", ",""),") "),""))</f>
        <v/>
      </c>
      <c r="AH1365" s="10" t="str">
        <f>IF((COUNTBLANK(D1365)=1),"",IF(D1365=D1364,AH1364,"")&amp;IF(B1364&lt;&gt;B1365,((IF(COUNTBLANK(E1365)=1,$D$3&amp;"Non-type material: "&amp;$D$3,$D$3&amp;INDEX('type-categories'!$A$2:$B$100,MATCH(E1365,'type-categories'!$A$2:$A$100,0),2)&amp;$D$3))),"")&amp;(IF(K1365&lt;&gt;K1364,$C$2&amp;UPPER(K1365)&amp;$C$2&amp;$K$3&amp;" ",(IF(B1365&lt;&gt;B1364,$C$2&amp;UPPER(K1365)&amp;$C$2&amp;$K$3&amp;" ",""))))&amp;IF((AA1365&lt;&gt;AA1366)*($H$2="y"),AD1365&amp;AE1365,IF((AA1365&lt;&gt;AA1366)*($H$2="m"),AD1365&amp;AG1365,IF(($H$2&lt;&gt;"m")*($H$2&lt;&gt;"Y"),(IF(F1365=0,"",F1365&amp;" "&amp;$F$4&amp;" "))&amp;(IF(G1365=0,"",G1365&amp;" "&amp;$G$4&amp;" "))&amp;(IF(H1365=0,"",H1365&amp;" "&amp;H$4&amp;" "))&amp;(IF(I1365=0,"",I1365&amp;" "&amp;$I$4&amp;" "))&amp;(IF(J1365=0,"",J1365&amp;" "&amp;$J$4&amp;" ")),"")))&amp;"; "&amp;IF((B1365=B1364)*(AA1365=AA1364), "same collecting data; ", IF((B1365=B1364)*(Z1364=Z1365),"same locality; ",(IF(COUNTBLANK(L1365)=1,"",$D$2&amp;L1365&amp;$L$3&amp;" "&amp;$D$2))&amp;(IF(COUNTBLANK(M1365)=1,"",$E$2&amp;M1365&amp;$E$2&amp;", "))&amp;(IF(COUNTBLANK(N1365)=1,"",N1365&amp;"; "))&amp;(IF(COUNTBLANK(O1365)=1,"",O1365&amp;"; ")))&amp;(IF(COUNTBLANK(P1365)=1,"",P1365&amp;"; "))&amp;(IF(COUNTBLANK(Q1365)=1,"",Q1365&amp;"; "))&amp;(IF(COUNTBLANK(R1365)=1,"",R1365&amp;"m, "))&amp;IF((COUNTBLANK(S1365)=0)*(S1365&lt;&gt;S1364), S1365&amp;"; ","")&amp;(IF(COUNTBLANK(U1365)=1,"",U1365&amp;"; "))&amp;(IF(COUNTBLANK(T1365)=1,"",IF(COUNTBLANK(F$2)=1,T1365&amp;"; ",T1365&amp;" "&amp;F$2&amp;"; "))))&amp;(IF(COUNTBLANK(V1365)=1,"",V1365&amp;"; "))&amp;IF((COUNTBLANK(C1365)=1),"",C1365)&amp;IF((B1365=B1366)*(K1365=K1366)*(L1365=L1366)*(M1365=M1366),IF(($H$2&lt;&gt;"m")*($H$2&lt;&gt;"Y"), " • ", IF((ISNUMBER(FIND(")",AE1365))), " • ", "")),IF((B1365=B1366)*(K1365=K1366)," • ",". ")))</f>
        <v/>
      </c>
      <c r="AI1365" s="1"/>
    </row>
    <row r="1366" spans="1:35" x14ac:dyDescent="0.25">
      <c r="A1366" s="3" t="str">
        <f t="shared" si="150"/>
        <v/>
      </c>
      <c r="B1366" s="53" t="str">
        <f t="shared" si="148"/>
        <v/>
      </c>
      <c r="C1366" s="57"/>
      <c r="D1366" s="57"/>
      <c r="E1366" s="57"/>
      <c r="F1366" s="57"/>
      <c r="G1366" s="57"/>
      <c r="H1366" s="57"/>
      <c r="I1366" s="57"/>
      <c r="J1366" s="57"/>
      <c r="K1366" s="57"/>
      <c r="L1366" s="57"/>
      <c r="M1366" s="54"/>
      <c r="N1366" s="57"/>
      <c r="O1366" s="58"/>
      <c r="P1366" s="58"/>
      <c r="Q1366" s="58"/>
      <c r="R1366" s="58"/>
      <c r="S1366" s="54"/>
      <c r="T1366" s="57"/>
      <c r="U1366" s="57"/>
      <c r="V1366" s="57"/>
      <c r="W1366" s="57"/>
      <c r="X1366" s="147" t="str">
        <f>IF(COUNTBLANK(D1366)=1,"",IF('order-admin-units'!$I$1&lt;&gt;"y", "", IF(COUNTBLANK(K1366)=1, 'order-admin-units'!$B$1+1, VLOOKUP(K1366, ordercountry, 2))))</f>
        <v/>
      </c>
      <c r="Y1366" s="147" t="str">
        <f>IF(COUNTBLANK(D1366)=1,"",IF('order-admin-units'!$I$1&lt;&gt;"y", "", IF(COUNTBLANK(K1366:L1366)&gt;0, 'order-admin-units'!$B$2+1, VLOOKUP(K1366&amp;"@"&amp;L1366, orderadmin, 2))))</f>
        <v/>
      </c>
      <c r="Z1366" s="147" t="str">
        <f t="shared" si="151"/>
        <v/>
      </c>
      <c r="AA1366" s="147" t="str">
        <f t="shared" si="152"/>
        <v/>
      </c>
      <c r="AB1366" s="147" t="str">
        <f t="shared" si="153"/>
        <v/>
      </c>
      <c r="AC1366" s="147" t="str">
        <f t="shared" si="149"/>
        <v/>
      </c>
      <c r="AD1366" s="11" t="str">
        <f t="shared" si="154"/>
        <v/>
      </c>
      <c r="AE1366" s="11" t="str">
        <f t="array" ref="AE1366">IF(COUNTBLANK(D1366)=1,"",IF(OR($H$2="y",$H$2="m"),IF(AA1366=AA1365,IF(OR(AB1366=$AB$4:$AB1365)=FALSE,AE1365&amp;C1366,AE1365),"("&amp;C1366)&amp;IF(AA1366=AA1367,IF(OR(AB1367=$AB$4:$AB1366)=FALSE,", ",""),") "),""))</f>
        <v/>
      </c>
      <c r="AF1366" s="11" t="str">
        <f t="array" ref="AF1366">IF((COUNTBLANK(D1366)=0)*OR($H$2="y",$H$2="m"),IFERROR(LEFT(C1366, FIND(" ",C1366)-1), C1366),"")</f>
        <v/>
      </c>
      <c r="AG1366" s="11" t="str">
        <f t="array" ref="AG1366">IF(COUNTBLANK(D1366)=1,"",IF(OR($H$2="y",$H$2="m"),IF(AA1366=AA1365,IF(OR(AC1366=$AC$4:$AC1365)=FALSE,AG1365&amp;AF1366,AG1365),"("&amp;AF1366)&amp;IF(AA1366=AA1367,IF(OR(AC1367=$AC$4:$AC1366)=FALSE,", ",""),") "),""))</f>
        <v/>
      </c>
      <c r="AH1366" s="10" t="str">
        <f>IF((COUNTBLANK(D1366)=1),"",IF(D1366=D1365,AH1365,"")&amp;IF(B1365&lt;&gt;B1366,((IF(COUNTBLANK(E1366)=1,$D$3&amp;"Non-type material: "&amp;$D$3,$D$3&amp;INDEX('type-categories'!$A$2:$B$100,MATCH(E1366,'type-categories'!$A$2:$A$100,0),2)&amp;$D$3))),"")&amp;(IF(K1366&lt;&gt;K1365,$C$2&amp;UPPER(K1366)&amp;$C$2&amp;$K$3&amp;" ",(IF(B1366&lt;&gt;B1365,$C$2&amp;UPPER(K1366)&amp;$C$2&amp;$K$3&amp;" ",""))))&amp;IF((AA1366&lt;&gt;AA1367)*($H$2="y"),AD1366&amp;AE1366,IF((AA1366&lt;&gt;AA1367)*($H$2="m"),AD1366&amp;AG1366,IF(($H$2&lt;&gt;"m")*($H$2&lt;&gt;"Y"),(IF(F1366=0,"",F1366&amp;" "&amp;$F$4&amp;" "))&amp;(IF(G1366=0,"",G1366&amp;" "&amp;$G$4&amp;" "))&amp;(IF(H1366=0,"",H1366&amp;" "&amp;H$4&amp;" "))&amp;(IF(I1366=0,"",I1366&amp;" "&amp;$I$4&amp;" "))&amp;(IF(J1366=0,"",J1366&amp;" "&amp;$J$4&amp;" ")),"")))&amp;"; "&amp;IF((B1366=B1365)*(AA1366=AA1365), "same collecting data; ", IF((B1366=B1365)*(Z1365=Z1366),"same locality; ",(IF(COUNTBLANK(L1366)=1,"",$D$2&amp;L1366&amp;$L$3&amp;" "&amp;$D$2))&amp;(IF(COUNTBLANK(M1366)=1,"",$E$2&amp;M1366&amp;$E$2&amp;", "))&amp;(IF(COUNTBLANK(N1366)=1,"",N1366&amp;"; "))&amp;(IF(COUNTBLANK(O1366)=1,"",O1366&amp;"; ")))&amp;(IF(COUNTBLANK(P1366)=1,"",P1366&amp;"; "))&amp;(IF(COUNTBLANK(Q1366)=1,"",Q1366&amp;"; "))&amp;(IF(COUNTBLANK(R1366)=1,"",R1366&amp;"m, "))&amp;IF((COUNTBLANK(S1366)=0)*(S1366&lt;&gt;S1365), S1366&amp;"; ","")&amp;(IF(COUNTBLANK(U1366)=1,"",U1366&amp;"; "))&amp;(IF(COUNTBLANK(T1366)=1,"",IF(COUNTBLANK(F$2)=1,T1366&amp;"; ",T1366&amp;" "&amp;F$2&amp;"; "))))&amp;(IF(COUNTBLANK(V1366)=1,"",V1366&amp;"; "))&amp;IF((COUNTBLANK(C1366)=1),"",C1366)&amp;IF((B1366=B1367)*(K1366=K1367)*(L1366=L1367)*(M1366=M1367),IF(($H$2&lt;&gt;"m")*($H$2&lt;&gt;"Y"), " • ", IF((ISNUMBER(FIND(")",AE1366))), " • ", "")),IF((B1366=B1367)*(K1366=K1367)," • ",". ")))</f>
        <v/>
      </c>
      <c r="AI1366" s="1"/>
    </row>
    <row r="1367" spans="1:35" x14ac:dyDescent="0.25">
      <c r="A1367" s="3" t="str">
        <f t="shared" si="150"/>
        <v/>
      </c>
      <c r="B1367" s="53" t="str">
        <f t="shared" si="148"/>
        <v/>
      </c>
      <c r="C1367" s="57"/>
      <c r="D1367" s="57"/>
      <c r="E1367" s="57"/>
      <c r="F1367" s="57"/>
      <c r="G1367" s="57"/>
      <c r="H1367" s="57"/>
      <c r="I1367" s="57"/>
      <c r="J1367" s="57"/>
      <c r="K1367" s="57"/>
      <c r="L1367" s="57"/>
      <c r="M1367" s="54"/>
      <c r="N1367" s="57"/>
      <c r="O1367" s="58"/>
      <c r="P1367" s="58"/>
      <c r="Q1367" s="58"/>
      <c r="R1367" s="58"/>
      <c r="S1367" s="54"/>
      <c r="T1367" s="57"/>
      <c r="U1367" s="57"/>
      <c r="V1367" s="57"/>
      <c r="W1367" s="57"/>
      <c r="X1367" s="147" t="str">
        <f>IF(COUNTBLANK(D1367)=1,"",IF('order-admin-units'!$I$1&lt;&gt;"y", "", IF(COUNTBLANK(K1367)=1, 'order-admin-units'!$B$1+1, VLOOKUP(K1367, ordercountry, 2))))</f>
        <v/>
      </c>
      <c r="Y1367" s="147" t="str">
        <f>IF(COUNTBLANK(D1367)=1,"",IF('order-admin-units'!$I$1&lt;&gt;"y", "", IF(COUNTBLANK(K1367:L1367)&gt;0, 'order-admin-units'!$B$2+1, VLOOKUP(K1367&amp;"@"&amp;L1367, orderadmin, 2))))</f>
        <v/>
      </c>
      <c r="Z1367" s="147" t="str">
        <f t="shared" si="151"/>
        <v/>
      </c>
      <c r="AA1367" s="147" t="str">
        <f t="shared" si="152"/>
        <v/>
      </c>
      <c r="AB1367" s="147" t="str">
        <f t="shared" si="153"/>
        <v/>
      </c>
      <c r="AC1367" s="147" t="str">
        <f t="shared" si="149"/>
        <v/>
      </c>
      <c r="AD1367" s="11" t="str">
        <f t="shared" si="154"/>
        <v/>
      </c>
      <c r="AE1367" s="11" t="str">
        <f t="array" ref="AE1367">IF(COUNTBLANK(D1367)=1,"",IF(OR($H$2="y",$H$2="m"),IF(AA1367=AA1366,IF(OR(AB1367=$AB$4:$AB1366)=FALSE,AE1366&amp;C1367,AE1366),"("&amp;C1367)&amp;IF(AA1367=AA1368,IF(OR(AB1368=$AB$4:$AB1367)=FALSE,", ",""),") "),""))</f>
        <v/>
      </c>
      <c r="AF1367" s="11" t="str">
        <f t="array" ref="AF1367">IF((COUNTBLANK(D1367)=0)*OR($H$2="y",$H$2="m"),IFERROR(LEFT(C1367, FIND(" ",C1367)-1), C1367),"")</f>
        <v/>
      </c>
      <c r="AG1367" s="11" t="str">
        <f t="array" ref="AG1367">IF(COUNTBLANK(D1367)=1,"",IF(OR($H$2="y",$H$2="m"),IF(AA1367=AA1366,IF(OR(AC1367=$AC$4:$AC1366)=FALSE,AG1366&amp;AF1367,AG1366),"("&amp;AF1367)&amp;IF(AA1367=AA1368,IF(OR(AC1368=$AC$4:$AC1367)=FALSE,", ",""),") "),""))</f>
        <v/>
      </c>
      <c r="AH1367" s="10" t="str">
        <f>IF((COUNTBLANK(D1367)=1),"",IF(D1367=D1366,AH1366,"")&amp;IF(B1366&lt;&gt;B1367,((IF(COUNTBLANK(E1367)=1,$D$3&amp;"Non-type material: "&amp;$D$3,$D$3&amp;INDEX('type-categories'!$A$2:$B$100,MATCH(E1367,'type-categories'!$A$2:$A$100,0),2)&amp;$D$3))),"")&amp;(IF(K1367&lt;&gt;K1366,$C$2&amp;UPPER(K1367)&amp;$C$2&amp;$K$3&amp;" ",(IF(B1367&lt;&gt;B1366,$C$2&amp;UPPER(K1367)&amp;$C$2&amp;$K$3&amp;" ",""))))&amp;IF((AA1367&lt;&gt;AA1368)*($H$2="y"),AD1367&amp;AE1367,IF((AA1367&lt;&gt;AA1368)*($H$2="m"),AD1367&amp;AG1367,IF(($H$2&lt;&gt;"m")*($H$2&lt;&gt;"Y"),(IF(F1367=0,"",F1367&amp;" "&amp;$F$4&amp;" "))&amp;(IF(G1367=0,"",G1367&amp;" "&amp;$G$4&amp;" "))&amp;(IF(H1367=0,"",H1367&amp;" "&amp;H$4&amp;" "))&amp;(IF(I1367=0,"",I1367&amp;" "&amp;$I$4&amp;" "))&amp;(IF(J1367=0,"",J1367&amp;" "&amp;$J$4&amp;" ")),"")))&amp;"; "&amp;IF((B1367=B1366)*(AA1367=AA1366), "same collecting data; ", IF((B1367=B1366)*(Z1366=Z1367),"same locality; ",(IF(COUNTBLANK(L1367)=1,"",$D$2&amp;L1367&amp;$L$3&amp;" "&amp;$D$2))&amp;(IF(COUNTBLANK(M1367)=1,"",$E$2&amp;M1367&amp;$E$2&amp;", "))&amp;(IF(COUNTBLANK(N1367)=1,"",N1367&amp;"; "))&amp;(IF(COUNTBLANK(O1367)=1,"",O1367&amp;"; ")))&amp;(IF(COUNTBLANK(P1367)=1,"",P1367&amp;"; "))&amp;(IF(COUNTBLANK(Q1367)=1,"",Q1367&amp;"; "))&amp;(IF(COUNTBLANK(R1367)=1,"",R1367&amp;"m, "))&amp;IF((COUNTBLANK(S1367)=0)*(S1367&lt;&gt;S1366), S1367&amp;"; ","")&amp;(IF(COUNTBLANK(U1367)=1,"",U1367&amp;"; "))&amp;(IF(COUNTBLANK(T1367)=1,"",IF(COUNTBLANK(F$2)=1,T1367&amp;"; ",T1367&amp;" "&amp;F$2&amp;"; "))))&amp;(IF(COUNTBLANK(V1367)=1,"",V1367&amp;"; "))&amp;IF((COUNTBLANK(C1367)=1),"",C1367)&amp;IF((B1367=B1368)*(K1367=K1368)*(L1367=L1368)*(M1367=M1368),IF(($H$2&lt;&gt;"m")*($H$2&lt;&gt;"Y"), " • ", IF((ISNUMBER(FIND(")",AE1367))), " • ", "")),IF((B1367=B1368)*(K1367=K1368)," • ",". ")))</f>
        <v/>
      </c>
      <c r="AI1367" s="1"/>
    </row>
    <row r="1368" spans="1:35" x14ac:dyDescent="0.25">
      <c r="A1368" s="3" t="str">
        <f t="shared" si="150"/>
        <v/>
      </c>
      <c r="B1368" s="53" t="str">
        <f t="shared" si="148"/>
        <v/>
      </c>
      <c r="C1368" s="57"/>
      <c r="D1368" s="57"/>
      <c r="E1368" s="57"/>
      <c r="F1368" s="57"/>
      <c r="G1368" s="57"/>
      <c r="H1368" s="57"/>
      <c r="I1368" s="57"/>
      <c r="J1368" s="57"/>
      <c r="K1368" s="57"/>
      <c r="L1368" s="57"/>
      <c r="M1368" s="54"/>
      <c r="N1368" s="57"/>
      <c r="O1368" s="58"/>
      <c r="P1368" s="58"/>
      <c r="Q1368" s="58"/>
      <c r="R1368" s="58"/>
      <c r="S1368" s="54"/>
      <c r="T1368" s="57"/>
      <c r="U1368" s="57"/>
      <c r="V1368" s="57"/>
      <c r="W1368" s="57"/>
      <c r="X1368" s="147" t="str">
        <f>IF(COUNTBLANK(D1368)=1,"",IF('order-admin-units'!$I$1&lt;&gt;"y", "", IF(COUNTBLANK(K1368)=1, 'order-admin-units'!$B$1+1, VLOOKUP(K1368, ordercountry, 2))))</f>
        <v/>
      </c>
      <c r="Y1368" s="147" t="str">
        <f>IF(COUNTBLANK(D1368)=1,"",IF('order-admin-units'!$I$1&lt;&gt;"y", "", IF(COUNTBLANK(K1368:L1368)&gt;0, 'order-admin-units'!$B$2+1, VLOOKUP(K1368&amp;"@"&amp;L1368, orderadmin, 2))))</f>
        <v/>
      </c>
      <c r="Z1368" s="147" t="str">
        <f t="shared" si="151"/>
        <v/>
      </c>
      <c r="AA1368" s="147" t="str">
        <f t="shared" si="152"/>
        <v/>
      </c>
      <c r="AB1368" s="147" t="str">
        <f t="shared" si="153"/>
        <v/>
      </c>
      <c r="AC1368" s="147" t="str">
        <f t="shared" si="149"/>
        <v/>
      </c>
      <c r="AD1368" s="11" t="str">
        <f t="shared" si="154"/>
        <v/>
      </c>
      <c r="AE1368" s="11" t="str">
        <f t="array" ref="AE1368">IF(COUNTBLANK(D1368)=1,"",IF(OR($H$2="y",$H$2="m"),IF(AA1368=AA1367,IF(OR(AB1368=$AB$4:$AB1367)=FALSE,AE1367&amp;C1368,AE1367),"("&amp;C1368)&amp;IF(AA1368=AA1369,IF(OR(AB1369=$AB$4:$AB1368)=FALSE,", ",""),") "),""))</f>
        <v/>
      </c>
      <c r="AF1368" s="11" t="str">
        <f t="array" ref="AF1368">IF((COUNTBLANK(D1368)=0)*OR($H$2="y",$H$2="m"),IFERROR(LEFT(C1368, FIND(" ",C1368)-1), C1368),"")</f>
        <v/>
      </c>
      <c r="AG1368" s="11" t="str">
        <f t="array" ref="AG1368">IF(COUNTBLANK(D1368)=1,"",IF(OR($H$2="y",$H$2="m"),IF(AA1368=AA1367,IF(OR(AC1368=$AC$4:$AC1367)=FALSE,AG1367&amp;AF1368,AG1367),"("&amp;AF1368)&amp;IF(AA1368=AA1369,IF(OR(AC1369=$AC$4:$AC1368)=FALSE,", ",""),") "),""))</f>
        <v/>
      </c>
      <c r="AH1368" s="10" t="str">
        <f>IF((COUNTBLANK(D1368)=1),"",IF(D1368=D1367,AH1367,"")&amp;IF(B1367&lt;&gt;B1368,((IF(COUNTBLANK(E1368)=1,$D$3&amp;"Non-type material: "&amp;$D$3,$D$3&amp;INDEX('type-categories'!$A$2:$B$100,MATCH(E1368,'type-categories'!$A$2:$A$100,0),2)&amp;$D$3))),"")&amp;(IF(K1368&lt;&gt;K1367,$C$2&amp;UPPER(K1368)&amp;$C$2&amp;$K$3&amp;" ",(IF(B1368&lt;&gt;B1367,$C$2&amp;UPPER(K1368)&amp;$C$2&amp;$K$3&amp;" ",""))))&amp;IF((AA1368&lt;&gt;AA1369)*($H$2="y"),AD1368&amp;AE1368,IF((AA1368&lt;&gt;AA1369)*($H$2="m"),AD1368&amp;AG1368,IF(($H$2&lt;&gt;"m")*($H$2&lt;&gt;"Y"),(IF(F1368=0,"",F1368&amp;" "&amp;$F$4&amp;" "))&amp;(IF(G1368=0,"",G1368&amp;" "&amp;$G$4&amp;" "))&amp;(IF(H1368=0,"",H1368&amp;" "&amp;H$4&amp;" "))&amp;(IF(I1368=0,"",I1368&amp;" "&amp;$I$4&amp;" "))&amp;(IF(J1368=0,"",J1368&amp;" "&amp;$J$4&amp;" ")),"")))&amp;"; "&amp;IF((B1368=B1367)*(AA1368=AA1367), "same collecting data; ", IF((B1368=B1367)*(Z1367=Z1368),"same locality; ",(IF(COUNTBLANK(L1368)=1,"",$D$2&amp;L1368&amp;$L$3&amp;" "&amp;$D$2))&amp;(IF(COUNTBLANK(M1368)=1,"",$E$2&amp;M1368&amp;$E$2&amp;", "))&amp;(IF(COUNTBLANK(N1368)=1,"",N1368&amp;"; "))&amp;(IF(COUNTBLANK(O1368)=1,"",O1368&amp;"; ")))&amp;(IF(COUNTBLANK(P1368)=1,"",P1368&amp;"; "))&amp;(IF(COUNTBLANK(Q1368)=1,"",Q1368&amp;"; "))&amp;(IF(COUNTBLANK(R1368)=1,"",R1368&amp;"m, "))&amp;IF((COUNTBLANK(S1368)=0)*(S1368&lt;&gt;S1367), S1368&amp;"; ","")&amp;(IF(COUNTBLANK(U1368)=1,"",U1368&amp;"; "))&amp;(IF(COUNTBLANK(T1368)=1,"",IF(COUNTBLANK(F$2)=1,T1368&amp;"; ",T1368&amp;" "&amp;F$2&amp;"; "))))&amp;(IF(COUNTBLANK(V1368)=1,"",V1368&amp;"; "))&amp;IF((COUNTBLANK(C1368)=1),"",C1368)&amp;IF((B1368=B1369)*(K1368=K1369)*(L1368=L1369)*(M1368=M1369),IF(($H$2&lt;&gt;"m")*($H$2&lt;&gt;"Y"), " • ", IF((ISNUMBER(FIND(")",AE1368))), " • ", "")),IF((B1368=B1369)*(K1368=K1369)," • ",". ")))</f>
        <v/>
      </c>
      <c r="AI1368" s="1"/>
    </row>
    <row r="1369" spans="1:35" x14ac:dyDescent="0.25">
      <c r="A1369" s="3" t="str">
        <f t="shared" si="150"/>
        <v/>
      </c>
      <c r="B1369" s="53" t="str">
        <f t="shared" si="148"/>
        <v/>
      </c>
      <c r="C1369" s="57"/>
      <c r="D1369" s="57"/>
      <c r="E1369" s="57"/>
      <c r="F1369" s="57"/>
      <c r="G1369" s="57"/>
      <c r="H1369" s="57"/>
      <c r="I1369" s="57"/>
      <c r="J1369" s="57"/>
      <c r="K1369" s="57"/>
      <c r="L1369" s="57"/>
      <c r="M1369" s="54"/>
      <c r="N1369" s="57"/>
      <c r="O1369" s="58"/>
      <c r="P1369" s="58"/>
      <c r="Q1369" s="58"/>
      <c r="R1369" s="58"/>
      <c r="S1369" s="54"/>
      <c r="T1369" s="57"/>
      <c r="U1369" s="57"/>
      <c r="V1369" s="57"/>
      <c r="W1369" s="57"/>
      <c r="X1369" s="147" t="str">
        <f>IF(COUNTBLANK(D1369)=1,"",IF('order-admin-units'!$I$1&lt;&gt;"y", "", IF(COUNTBLANK(K1369)=1, 'order-admin-units'!$B$1+1, VLOOKUP(K1369, ordercountry, 2))))</f>
        <v/>
      </c>
      <c r="Y1369" s="147" t="str">
        <f>IF(COUNTBLANK(D1369)=1,"",IF('order-admin-units'!$I$1&lt;&gt;"y", "", IF(COUNTBLANK(K1369:L1369)&gt;0, 'order-admin-units'!$B$2+1, VLOOKUP(K1369&amp;"@"&amp;L1369, orderadmin, 2))))</f>
        <v/>
      </c>
      <c r="Z1369" s="147" t="str">
        <f t="shared" si="151"/>
        <v/>
      </c>
      <c r="AA1369" s="147" t="str">
        <f t="shared" si="152"/>
        <v/>
      </c>
      <c r="AB1369" s="147" t="str">
        <f t="shared" si="153"/>
        <v/>
      </c>
      <c r="AC1369" s="147" t="str">
        <f t="shared" si="149"/>
        <v/>
      </c>
      <c r="AD1369" s="11" t="str">
        <f t="shared" si="154"/>
        <v/>
      </c>
      <c r="AE1369" s="11" t="str">
        <f t="array" ref="AE1369">IF(COUNTBLANK(D1369)=1,"",IF(OR($H$2="y",$H$2="m"),IF(AA1369=AA1368,IF(OR(AB1369=$AB$4:$AB1368)=FALSE,AE1368&amp;C1369,AE1368),"("&amp;C1369)&amp;IF(AA1369=AA1370,IF(OR(AB1370=$AB$4:$AB1369)=FALSE,", ",""),") "),""))</f>
        <v/>
      </c>
      <c r="AF1369" s="11" t="str">
        <f t="array" ref="AF1369">IF((COUNTBLANK(D1369)=0)*OR($H$2="y",$H$2="m"),IFERROR(LEFT(C1369, FIND(" ",C1369)-1), C1369),"")</f>
        <v/>
      </c>
      <c r="AG1369" s="11" t="str">
        <f t="array" ref="AG1369">IF(COUNTBLANK(D1369)=1,"",IF(OR($H$2="y",$H$2="m"),IF(AA1369=AA1368,IF(OR(AC1369=$AC$4:$AC1368)=FALSE,AG1368&amp;AF1369,AG1368),"("&amp;AF1369)&amp;IF(AA1369=AA1370,IF(OR(AC1370=$AC$4:$AC1369)=FALSE,", ",""),") "),""))</f>
        <v/>
      </c>
      <c r="AH1369" s="10" t="str">
        <f>IF((COUNTBLANK(D1369)=1),"",IF(D1369=D1368,AH1368,"")&amp;IF(B1368&lt;&gt;B1369,((IF(COUNTBLANK(E1369)=1,$D$3&amp;"Non-type material: "&amp;$D$3,$D$3&amp;INDEX('type-categories'!$A$2:$B$100,MATCH(E1369,'type-categories'!$A$2:$A$100,0),2)&amp;$D$3))),"")&amp;(IF(K1369&lt;&gt;K1368,$C$2&amp;UPPER(K1369)&amp;$C$2&amp;$K$3&amp;" ",(IF(B1369&lt;&gt;B1368,$C$2&amp;UPPER(K1369)&amp;$C$2&amp;$K$3&amp;" ",""))))&amp;IF((AA1369&lt;&gt;AA1370)*($H$2="y"),AD1369&amp;AE1369,IF((AA1369&lt;&gt;AA1370)*($H$2="m"),AD1369&amp;AG1369,IF(($H$2&lt;&gt;"m")*($H$2&lt;&gt;"Y"),(IF(F1369=0,"",F1369&amp;" "&amp;$F$4&amp;" "))&amp;(IF(G1369=0,"",G1369&amp;" "&amp;$G$4&amp;" "))&amp;(IF(H1369=0,"",H1369&amp;" "&amp;H$4&amp;" "))&amp;(IF(I1369=0,"",I1369&amp;" "&amp;$I$4&amp;" "))&amp;(IF(J1369=0,"",J1369&amp;" "&amp;$J$4&amp;" ")),"")))&amp;"; "&amp;IF((B1369=B1368)*(AA1369=AA1368), "same collecting data; ", IF((B1369=B1368)*(Z1368=Z1369),"same locality; ",(IF(COUNTBLANK(L1369)=1,"",$D$2&amp;L1369&amp;$L$3&amp;" "&amp;$D$2))&amp;(IF(COUNTBLANK(M1369)=1,"",$E$2&amp;M1369&amp;$E$2&amp;", "))&amp;(IF(COUNTBLANK(N1369)=1,"",N1369&amp;"; "))&amp;(IF(COUNTBLANK(O1369)=1,"",O1369&amp;"; ")))&amp;(IF(COUNTBLANK(P1369)=1,"",P1369&amp;"; "))&amp;(IF(COUNTBLANK(Q1369)=1,"",Q1369&amp;"; "))&amp;(IF(COUNTBLANK(R1369)=1,"",R1369&amp;"m, "))&amp;IF((COUNTBLANK(S1369)=0)*(S1369&lt;&gt;S1368), S1369&amp;"; ","")&amp;(IF(COUNTBLANK(U1369)=1,"",U1369&amp;"; "))&amp;(IF(COUNTBLANK(T1369)=1,"",IF(COUNTBLANK(F$2)=1,T1369&amp;"; ",T1369&amp;" "&amp;F$2&amp;"; "))))&amp;(IF(COUNTBLANK(V1369)=1,"",V1369&amp;"; "))&amp;IF((COUNTBLANK(C1369)=1),"",C1369)&amp;IF((B1369=B1370)*(K1369=K1370)*(L1369=L1370)*(M1369=M1370),IF(($H$2&lt;&gt;"m")*($H$2&lt;&gt;"Y"), " • ", IF((ISNUMBER(FIND(")",AE1369))), " • ", "")),IF((B1369=B1370)*(K1369=K1370)," • ",". ")))</f>
        <v/>
      </c>
      <c r="AI1369" s="1"/>
    </row>
    <row r="1370" spans="1:35" x14ac:dyDescent="0.25">
      <c r="A1370" s="3" t="str">
        <f t="shared" si="150"/>
        <v/>
      </c>
      <c r="B1370" s="53" t="str">
        <f t="shared" si="148"/>
        <v/>
      </c>
      <c r="C1370" s="57"/>
      <c r="D1370" s="57"/>
      <c r="E1370" s="57"/>
      <c r="F1370" s="57"/>
      <c r="G1370" s="57"/>
      <c r="H1370" s="57"/>
      <c r="I1370" s="57"/>
      <c r="J1370" s="57"/>
      <c r="K1370" s="57"/>
      <c r="L1370" s="57"/>
      <c r="M1370" s="54"/>
      <c r="N1370" s="57"/>
      <c r="O1370" s="58"/>
      <c r="P1370" s="58"/>
      <c r="Q1370" s="58"/>
      <c r="R1370" s="58"/>
      <c r="S1370" s="54"/>
      <c r="T1370" s="57"/>
      <c r="U1370" s="57"/>
      <c r="V1370" s="57"/>
      <c r="W1370" s="57"/>
      <c r="X1370" s="147" t="str">
        <f>IF(COUNTBLANK(D1370)=1,"",IF('order-admin-units'!$I$1&lt;&gt;"y", "", IF(COUNTBLANK(K1370)=1, 'order-admin-units'!$B$1+1, VLOOKUP(K1370, ordercountry, 2))))</f>
        <v/>
      </c>
      <c r="Y1370" s="147" t="str">
        <f>IF(COUNTBLANK(D1370)=1,"",IF('order-admin-units'!$I$1&lt;&gt;"y", "", IF(COUNTBLANK(K1370:L1370)&gt;0, 'order-admin-units'!$B$2+1, VLOOKUP(K1370&amp;"@"&amp;L1370, orderadmin, 2))))</f>
        <v/>
      </c>
      <c r="Z1370" s="147" t="str">
        <f t="shared" si="151"/>
        <v/>
      </c>
      <c r="AA1370" s="147" t="str">
        <f t="shared" si="152"/>
        <v/>
      </c>
      <c r="AB1370" s="147" t="str">
        <f t="shared" si="153"/>
        <v/>
      </c>
      <c r="AC1370" s="147" t="str">
        <f t="shared" si="149"/>
        <v/>
      </c>
      <c r="AD1370" s="11" t="str">
        <f t="shared" si="154"/>
        <v/>
      </c>
      <c r="AE1370" s="11" t="str">
        <f t="array" ref="AE1370">IF(COUNTBLANK(D1370)=1,"",IF(OR($H$2="y",$H$2="m"),IF(AA1370=AA1369,IF(OR(AB1370=$AB$4:$AB1369)=FALSE,AE1369&amp;C1370,AE1369),"("&amp;C1370)&amp;IF(AA1370=AA1371,IF(OR(AB1371=$AB$4:$AB1370)=FALSE,", ",""),") "),""))</f>
        <v/>
      </c>
      <c r="AF1370" s="11" t="str">
        <f t="array" ref="AF1370">IF((COUNTBLANK(D1370)=0)*OR($H$2="y",$H$2="m"),IFERROR(LEFT(C1370, FIND(" ",C1370)-1), C1370),"")</f>
        <v/>
      </c>
      <c r="AG1370" s="11" t="str">
        <f t="array" ref="AG1370">IF(COUNTBLANK(D1370)=1,"",IF(OR($H$2="y",$H$2="m"),IF(AA1370=AA1369,IF(OR(AC1370=$AC$4:$AC1369)=FALSE,AG1369&amp;AF1370,AG1369),"("&amp;AF1370)&amp;IF(AA1370=AA1371,IF(OR(AC1371=$AC$4:$AC1370)=FALSE,", ",""),") "),""))</f>
        <v/>
      </c>
      <c r="AH1370" s="10" t="str">
        <f>IF((COUNTBLANK(D1370)=1),"",IF(D1370=D1369,AH1369,"")&amp;IF(B1369&lt;&gt;B1370,((IF(COUNTBLANK(E1370)=1,$D$3&amp;"Non-type material: "&amp;$D$3,$D$3&amp;INDEX('type-categories'!$A$2:$B$100,MATCH(E1370,'type-categories'!$A$2:$A$100,0),2)&amp;$D$3))),"")&amp;(IF(K1370&lt;&gt;K1369,$C$2&amp;UPPER(K1370)&amp;$C$2&amp;$K$3&amp;" ",(IF(B1370&lt;&gt;B1369,$C$2&amp;UPPER(K1370)&amp;$C$2&amp;$K$3&amp;" ",""))))&amp;IF((AA1370&lt;&gt;AA1371)*($H$2="y"),AD1370&amp;AE1370,IF((AA1370&lt;&gt;AA1371)*($H$2="m"),AD1370&amp;AG1370,IF(($H$2&lt;&gt;"m")*($H$2&lt;&gt;"Y"),(IF(F1370=0,"",F1370&amp;" "&amp;$F$4&amp;" "))&amp;(IF(G1370=0,"",G1370&amp;" "&amp;$G$4&amp;" "))&amp;(IF(H1370=0,"",H1370&amp;" "&amp;H$4&amp;" "))&amp;(IF(I1370=0,"",I1370&amp;" "&amp;$I$4&amp;" "))&amp;(IF(J1370=0,"",J1370&amp;" "&amp;$J$4&amp;" ")),"")))&amp;"; "&amp;IF((B1370=B1369)*(AA1370=AA1369), "same collecting data; ", IF((B1370=B1369)*(Z1369=Z1370),"same locality; ",(IF(COUNTBLANK(L1370)=1,"",$D$2&amp;L1370&amp;$L$3&amp;" "&amp;$D$2))&amp;(IF(COUNTBLANK(M1370)=1,"",$E$2&amp;M1370&amp;$E$2&amp;", "))&amp;(IF(COUNTBLANK(N1370)=1,"",N1370&amp;"; "))&amp;(IF(COUNTBLANK(O1370)=1,"",O1370&amp;"; ")))&amp;(IF(COUNTBLANK(P1370)=1,"",P1370&amp;"; "))&amp;(IF(COUNTBLANK(Q1370)=1,"",Q1370&amp;"; "))&amp;(IF(COUNTBLANK(R1370)=1,"",R1370&amp;"m, "))&amp;IF((COUNTBLANK(S1370)=0)*(S1370&lt;&gt;S1369), S1370&amp;"; ","")&amp;(IF(COUNTBLANK(U1370)=1,"",U1370&amp;"; "))&amp;(IF(COUNTBLANK(T1370)=1,"",IF(COUNTBLANK(F$2)=1,T1370&amp;"; ",T1370&amp;" "&amp;F$2&amp;"; "))))&amp;(IF(COUNTBLANK(V1370)=1,"",V1370&amp;"; "))&amp;IF((COUNTBLANK(C1370)=1),"",C1370)&amp;IF((B1370=B1371)*(K1370=K1371)*(L1370=L1371)*(M1370=M1371),IF(($H$2&lt;&gt;"m")*($H$2&lt;&gt;"Y"), " • ", IF((ISNUMBER(FIND(")",AE1370))), " • ", "")),IF((B1370=B1371)*(K1370=K1371)," • ",". ")))</f>
        <v/>
      </c>
      <c r="AI1370" s="1"/>
    </row>
    <row r="1371" spans="1:35" x14ac:dyDescent="0.25">
      <c r="A1371" s="3" t="str">
        <f t="shared" si="150"/>
        <v/>
      </c>
      <c r="B1371" s="53" t="str">
        <f t="shared" si="148"/>
        <v/>
      </c>
      <c r="C1371" s="57"/>
      <c r="D1371" s="57"/>
      <c r="E1371" s="57"/>
      <c r="F1371" s="57"/>
      <c r="G1371" s="57"/>
      <c r="H1371" s="57"/>
      <c r="I1371" s="57"/>
      <c r="J1371" s="57"/>
      <c r="K1371" s="57"/>
      <c r="L1371" s="57"/>
      <c r="M1371" s="54"/>
      <c r="N1371" s="57"/>
      <c r="O1371" s="58"/>
      <c r="P1371" s="58"/>
      <c r="Q1371" s="58"/>
      <c r="R1371" s="58"/>
      <c r="S1371" s="54"/>
      <c r="T1371" s="57"/>
      <c r="U1371" s="57"/>
      <c r="V1371" s="57"/>
      <c r="W1371" s="57"/>
      <c r="X1371" s="147" t="str">
        <f>IF(COUNTBLANK(D1371)=1,"",IF('order-admin-units'!$I$1&lt;&gt;"y", "", IF(COUNTBLANK(K1371)=1, 'order-admin-units'!$B$1+1, VLOOKUP(K1371, ordercountry, 2))))</f>
        <v/>
      </c>
      <c r="Y1371" s="147" t="str">
        <f>IF(COUNTBLANK(D1371)=1,"",IF('order-admin-units'!$I$1&lt;&gt;"y", "", IF(COUNTBLANK(K1371:L1371)&gt;0, 'order-admin-units'!$B$2+1, VLOOKUP(K1371&amp;"@"&amp;L1371, orderadmin, 2))))</f>
        <v/>
      </c>
      <c r="Z1371" s="147" t="str">
        <f t="shared" si="151"/>
        <v/>
      </c>
      <c r="AA1371" s="147" t="str">
        <f t="shared" si="152"/>
        <v/>
      </c>
      <c r="AB1371" s="147" t="str">
        <f t="shared" si="153"/>
        <v/>
      </c>
      <c r="AC1371" s="147" t="str">
        <f t="shared" si="149"/>
        <v/>
      </c>
      <c r="AD1371" s="11" t="str">
        <f t="shared" si="154"/>
        <v/>
      </c>
      <c r="AE1371" s="11" t="str">
        <f t="array" ref="AE1371">IF(COUNTBLANK(D1371)=1,"",IF(OR($H$2="y",$H$2="m"),IF(AA1371=AA1370,IF(OR(AB1371=$AB$4:$AB1370)=FALSE,AE1370&amp;C1371,AE1370),"("&amp;C1371)&amp;IF(AA1371=AA1372,IF(OR(AB1372=$AB$4:$AB1371)=FALSE,", ",""),") "),""))</f>
        <v/>
      </c>
      <c r="AF1371" s="11" t="str">
        <f t="array" ref="AF1371">IF((COUNTBLANK(D1371)=0)*OR($H$2="y",$H$2="m"),IFERROR(LEFT(C1371, FIND(" ",C1371)-1), C1371),"")</f>
        <v/>
      </c>
      <c r="AG1371" s="11" t="str">
        <f t="array" ref="AG1371">IF(COUNTBLANK(D1371)=1,"",IF(OR($H$2="y",$H$2="m"),IF(AA1371=AA1370,IF(OR(AC1371=$AC$4:$AC1370)=FALSE,AG1370&amp;AF1371,AG1370),"("&amp;AF1371)&amp;IF(AA1371=AA1372,IF(OR(AC1372=$AC$4:$AC1371)=FALSE,", ",""),") "),""))</f>
        <v/>
      </c>
      <c r="AH1371" s="10" t="str">
        <f>IF((COUNTBLANK(D1371)=1),"",IF(D1371=D1370,AH1370,"")&amp;IF(B1370&lt;&gt;B1371,((IF(COUNTBLANK(E1371)=1,$D$3&amp;"Non-type material: "&amp;$D$3,$D$3&amp;INDEX('type-categories'!$A$2:$B$100,MATCH(E1371,'type-categories'!$A$2:$A$100,0),2)&amp;$D$3))),"")&amp;(IF(K1371&lt;&gt;K1370,$C$2&amp;UPPER(K1371)&amp;$C$2&amp;$K$3&amp;" ",(IF(B1371&lt;&gt;B1370,$C$2&amp;UPPER(K1371)&amp;$C$2&amp;$K$3&amp;" ",""))))&amp;IF((AA1371&lt;&gt;AA1372)*($H$2="y"),AD1371&amp;AE1371,IF((AA1371&lt;&gt;AA1372)*($H$2="m"),AD1371&amp;AG1371,IF(($H$2&lt;&gt;"m")*($H$2&lt;&gt;"Y"),(IF(F1371=0,"",F1371&amp;" "&amp;$F$4&amp;" "))&amp;(IF(G1371=0,"",G1371&amp;" "&amp;$G$4&amp;" "))&amp;(IF(H1371=0,"",H1371&amp;" "&amp;H$4&amp;" "))&amp;(IF(I1371=0,"",I1371&amp;" "&amp;$I$4&amp;" "))&amp;(IF(J1371=0,"",J1371&amp;" "&amp;$J$4&amp;" ")),"")))&amp;"; "&amp;IF((B1371=B1370)*(AA1371=AA1370), "same collecting data; ", IF((B1371=B1370)*(Z1370=Z1371),"same locality; ",(IF(COUNTBLANK(L1371)=1,"",$D$2&amp;L1371&amp;$L$3&amp;" "&amp;$D$2))&amp;(IF(COUNTBLANK(M1371)=1,"",$E$2&amp;M1371&amp;$E$2&amp;", "))&amp;(IF(COUNTBLANK(N1371)=1,"",N1371&amp;"; "))&amp;(IF(COUNTBLANK(O1371)=1,"",O1371&amp;"; ")))&amp;(IF(COUNTBLANK(P1371)=1,"",P1371&amp;"; "))&amp;(IF(COUNTBLANK(Q1371)=1,"",Q1371&amp;"; "))&amp;(IF(COUNTBLANK(R1371)=1,"",R1371&amp;"m, "))&amp;IF((COUNTBLANK(S1371)=0)*(S1371&lt;&gt;S1370), S1371&amp;"; ","")&amp;(IF(COUNTBLANK(U1371)=1,"",U1371&amp;"; "))&amp;(IF(COUNTBLANK(T1371)=1,"",IF(COUNTBLANK(F$2)=1,T1371&amp;"; ",T1371&amp;" "&amp;F$2&amp;"; "))))&amp;(IF(COUNTBLANK(V1371)=1,"",V1371&amp;"; "))&amp;IF((COUNTBLANK(C1371)=1),"",C1371)&amp;IF((B1371=B1372)*(K1371=K1372)*(L1371=L1372)*(M1371=M1372),IF(($H$2&lt;&gt;"m")*($H$2&lt;&gt;"Y"), " • ", IF((ISNUMBER(FIND(")",AE1371))), " • ", "")),IF((B1371=B1372)*(K1371=K1372)," • ",". ")))</f>
        <v/>
      </c>
      <c r="AI1371" s="1"/>
    </row>
    <row r="1372" spans="1:35" x14ac:dyDescent="0.25">
      <c r="A1372" s="3" t="str">
        <f t="shared" si="150"/>
        <v/>
      </c>
      <c r="B1372" s="53" t="str">
        <f t="shared" si="148"/>
        <v/>
      </c>
      <c r="C1372" s="54"/>
      <c r="D1372" s="55"/>
      <c r="E1372" s="55"/>
      <c r="F1372" s="54"/>
      <c r="G1372" s="54"/>
      <c r="H1372" s="54"/>
      <c r="I1372" s="54"/>
      <c r="J1372" s="54"/>
      <c r="K1372" s="54"/>
      <c r="L1372" s="54"/>
      <c r="M1372" s="57"/>
      <c r="N1372" s="54"/>
      <c r="O1372" s="54"/>
      <c r="P1372" s="54"/>
      <c r="Q1372" s="54"/>
      <c r="R1372" s="54"/>
      <c r="S1372" s="54"/>
      <c r="T1372" s="54"/>
      <c r="U1372" s="54"/>
      <c r="V1372" s="54"/>
      <c r="W1372" s="54"/>
      <c r="X1372" s="147" t="str">
        <f>IF(COUNTBLANK(D1372)=1,"",IF('order-admin-units'!$I$1&lt;&gt;"y", "", IF(COUNTBLANK(K1372)=1, 'order-admin-units'!$B$1+1, VLOOKUP(K1372, ordercountry, 2))))</f>
        <v/>
      </c>
      <c r="Y1372" s="147" t="str">
        <f>IF(COUNTBLANK(D1372)=1,"",IF('order-admin-units'!$I$1&lt;&gt;"y", "", IF(COUNTBLANK(K1372:L1372)&gt;0, 'order-admin-units'!$B$2+1, VLOOKUP(K1372&amp;"@"&amp;L1372, orderadmin, 2))))</f>
        <v/>
      </c>
      <c r="Z1372" s="147" t="str">
        <f t="shared" si="151"/>
        <v/>
      </c>
      <c r="AA1372" s="147" t="str">
        <f t="shared" si="152"/>
        <v/>
      </c>
      <c r="AB1372" s="147" t="str">
        <f t="shared" si="153"/>
        <v/>
      </c>
      <c r="AC1372" s="147" t="str">
        <f t="shared" si="149"/>
        <v/>
      </c>
      <c r="AD1372" s="11" t="str">
        <f t="shared" si="154"/>
        <v/>
      </c>
      <c r="AE1372" s="11" t="str">
        <f t="array" ref="AE1372">IF(COUNTBLANK(D1372)=1,"",IF(OR($H$2="y",$H$2="m"),IF(AA1372=AA1371,IF(OR(AB1372=$AB$4:$AB1371)=FALSE,AE1371&amp;C1372,AE1371),"("&amp;C1372)&amp;IF(AA1372=AA1373,IF(OR(AB1373=$AB$4:$AB1372)=FALSE,", ",""),") "),""))</f>
        <v/>
      </c>
      <c r="AF1372" s="11" t="str">
        <f t="array" ref="AF1372">IF((COUNTBLANK(D1372)=0)*OR($H$2="y",$H$2="m"),IFERROR(LEFT(C1372, FIND(" ",C1372)-1), C1372),"")</f>
        <v/>
      </c>
      <c r="AG1372" s="11" t="str">
        <f t="array" ref="AG1372">IF(COUNTBLANK(D1372)=1,"",IF(OR($H$2="y",$H$2="m"),IF(AA1372=AA1371,IF(OR(AC1372=$AC$4:$AC1371)=FALSE,AG1371&amp;AF1372,AG1371),"("&amp;AF1372)&amp;IF(AA1372=AA1373,IF(OR(AC1373=$AC$4:$AC1372)=FALSE,", ",""),") "),""))</f>
        <v/>
      </c>
      <c r="AH1372" s="10" t="str">
        <f>IF((COUNTBLANK(D1372)=1),"",IF(D1372=D1371,AH1371,"")&amp;IF(B1371&lt;&gt;B1372,((IF(COUNTBLANK(E1372)=1,$D$3&amp;"Non-type material: "&amp;$D$3,$D$3&amp;INDEX('type-categories'!$A$2:$B$100,MATCH(E1372,'type-categories'!$A$2:$A$100,0),2)&amp;$D$3))),"")&amp;(IF(K1372&lt;&gt;K1371,$C$2&amp;UPPER(K1372)&amp;$C$2&amp;$K$3&amp;" ",(IF(B1372&lt;&gt;B1371,$C$2&amp;UPPER(K1372)&amp;$C$2&amp;$K$3&amp;" ",""))))&amp;IF((AA1372&lt;&gt;AA1373)*($H$2="y"),AD1372&amp;AE1372,IF((AA1372&lt;&gt;AA1373)*($H$2="m"),AD1372&amp;AG1372,IF(($H$2&lt;&gt;"m")*($H$2&lt;&gt;"Y"),(IF(F1372=0,"",F1372&amp;" "&amp;$F$4&amp;" "))&amp;(IF(G1372=0,"",G1372&amp;" "&amp;$G$4&amp;" "))&amp;(IF(H1372=0,"",H1372&amp;" "&amp;H$4&amp;" "))&amp;(IF(I1372=0,"",I1372&amp;" "&amp;$I$4&amp;" "))&amp;(IF(J1372=0,"",J1372&amp;" "&amp;$J$4&amp;" ")),"")))&amp;"; "&amp;IF((B1372=B1371)*(AA1372=AA1371), "same collecting data; ", IF((B1372=B1371)*(Z1371=Z1372),"same locality; ",(IF(COUNTBLANK(L1372)=1,"",$D$2&amp;L1372&amp;$L$3&amp;" "&amp;$D$2))&amp;(IF(COUNTBLANK(M1372)=1,"",$E$2&amp;M1372&amp;$E$2&amp;", "))&amp;(IF(COUNTBLANK(N1372)=1,"",N1372&amp;"; "))&amp;(IF(COUNTBLANK(O1372)=1,"",O1372&amp;"; ")))&amp;(IF(COUNTBLANK(P1372)=1,"",P1372&amp;"; "))&amp;(IF(COUNTBLANK(Q1372)=1,"",Q1372&amp;"; "))&amp;(IF(COUNTBLANK(R1372)=1,"",R1372&amp;"m, "))&amp;IF((COUNTBLANK(S1372)=0)*(S1372&lt;&gt;S1371), S1372&amp;"; ","")&amp;(IF(COUNTBLANK(U1372)=1,"",U1372&amp;"; "))&amp;(IF(COUNTBLANK(T1372)=1,"",IF(COUNTBLANK(F$2)=1,T1372&amp;"; ",T1372&amp;" "&amp;F$2&amp;"; "))))&amp;(IF(COUNTBLANK(V1372)=1,"",V1372&amp;"; "))&amp;IF((COUNTBLANK(C1372)=1),"",C1372)&amp;IF((B1372=B1373)*(K1372=K1373)*(L1372=L1373)*(M1372=M1373),IF(($H$2&lt;&gt;"m")*($H$2&lt;&gt;"Y"), " • ", IF((ISNUMBER(FIND(")",AE1372))), " • ", "")),IF((B1372=B1373)*(K1372=K1373)," • ",". ")))</f>
        <v/>
      </c>
      <c r="AI1372" s="1"/>
    </row>
    <row r="1373" spans="1:35" x14ac:dyDescent="0.25">
      <c r="A1373" s="3" t="str">
        <f t="shared" si="150"/>
        <v/>
      </c>
      <c r="B1373" s="53" t="str">
        <f t="shared" si="148"/>
        <v/>
      </c>
      <c r="C1373" s="54"/>
      <c r="D1373" s="55"/>
      <c r="E1373" s="55"/>
      <c r="F1373" s="54"/>
      <c r="G1373" s="54"/>
      <c r="H1373" s="54"/>
      <c r="I1373" s="54"/>
      <c r="J1373" s="54"/>
      <c r="K1373" s="54"/>
      <c r="L1373" s="54"/>
      <c r="M1373" s="57"/>
      <c r="N1373" s="54"/>
      <c r="O1373" s="54"/>
      <c r="P1373" s="54"/>
      <c r="Q1373" s="54"/>
      <c r="R1373" s="54"/>
      <c r="S1373" s="54"/>
      <c r="T1373" s="54"/>
      <c r="U1373" s="54"/>
      <c r="V1373" s="54"/>
      <c r="W1373" s="54"/>
      <c r="X1373" s="147" t="str">
        <f>IF(COUNTBLANK(D1373)=1,"",IF('order-admin-units'!$I$1&lt;&gt;"y", "", IF(COUNTBLANK(K1373)=1, 'order-admin-units'!$B$1+1, VLOOKUP(K1373, ordercountry, 2))))</f>
        <v/>
      </c>
      <c r="Y1373" s="147" t="str">
        <f>IF(COUNTBLANK(D1373)=1,"",IF('order-admin-units'!$I$1&lt;&gt;"y", "", IF(COUNTBLANK(K1373:L1373)&gt;0, 'order-admin-units'!$B$2+1, VLOOKUP(K1373&amp;"@"&amp;L1373, orderadmin, 2))))</f>
        <v/>
      </c>
      <c r="Z1373" s="147" t="str">
        <f t="shared" si="151"/>
        <v/>
      </c>
      <c r="AA1373" s="147" t="str">
        <f t="shared" si="152"/>
        <v/>
      </c>
      <c r="AB1373" s="147" t="str">
        <f t="shared" si="153"/>
        <v/>
      </c>
      <c r="AC1373" s="147" t="str">
        <f t="shared" si="149"/>
        <v/>
      </c>
      <c r="AD1373" s="11" t="str">
        <f t="shared" si="154"/>
        <v/>
      </c>
      <c r="AE1373" s="11" t="str">
        <f t="array" ref="AE1373">IF(COUNTBLANK(D1373)=1,"",IF(OR($H$2="y",$H$2="m"),IF(AA1373=AA1372,IF(OR(AB1373=$AB$4:$AB1372)=FALSE,AE1372&amp;C1373,AE1372),"("&amp;C1373)&amp;IF(AA1373=AA1374,IF(OR(AB1374=$AB$4:$AB1373)=FALSE,", ",""),") "),""))</f>
        <v/>
      </c>
      <c r="AF1373" s="11" t="str">
        <f t="array" ref="AF1373">IF((COUNTBLANK(D1373)=0)*OR($H$2="y",$H$2="m"),IFERROR(LEFT(C1373, FIND(" ",C1373)-1), C1373),"")</f>
        <v/>
      </c>
      <c r="AG1373" s="11" t="str">
        <f t="array" ref="AG1373">IF(COUNTBLANK(D1373)=1,"",IF(OR($H$2="y",$H$2="m"),IF(AA1373=AA1372,IF(OR(AC1373=$AC$4:$AC1372)=FALSE,AG1372&amp;AF1373,AG1372),"("&amp;AF1373)&amp;IF(AA1373=AA1374,IF(OR(AC1374=$AC$4:$AC1373)=FALSE,", ",""),") "),""))</f>
        <v/>
      </c>
      <c r="AH1373" s="10" t="str">
        <f>IF((COUNTBLANK(D1373)=1),"",IF(D1373=D1372,AH1372,"")&amp;IF(B1372&lt;&gt;B1373,((IF(COUNTBLANK(E1373)=1,$D$3&amp;"Non-type material: "&amp;$D$3,$D$3&amp;INDEX('type-categories'!$A$2:$B$100,MATCH(E1373,'type-categories'!$A$2:$A$100,0),2)&amp;$D$3))),"")&amp;(IF(K1373&lt;&gt;K1372,$C$2&amp;UPPER(K1373)&amp;$C$2&amp;$K$3&amp;" ",(IF(B1373&lt;&gt;B1372,$C$2&amp;UPPER(K1373)&amp;$C$2&amp;$K$3&amp;" ",""))))&amp;IF((AA1373&lt;&gt;AA1374)*($H$2="y"),AD1373&amp;AE1373,IF((AA1373&lt;&gt;AA1374)*($H$2="m"),AD1373&amp;AG1373,IF(($H$2&lt;&gt;"m")*($H$2&lt;&gt;"Y"),(IF(F1373=0,"",F1373&amp;" "&amp;$F$4&amp;" "))&amp;(IF(G1373=0,"",G1373&amp;" "&amp;$G$4&amp;" "))&amp;(IF(H1373=0,"",H1373&amp;" "&amp;H$4&amp;" "))&amp;(IF(I1373=0,"",I1373&amp;" "&amp;$I$4&amp;" "))&amp;(IF(J1373=0,"",J1373&amp;" "&amp;$J$4&amp;" ")),"")))&amp;"; "&amp;IF((B1373=B1372)*(AA1373=AA1372), "same collecting data; ", IF((B1373=B1372)*(Z1372=Z1373),"same locality; ",(IF(COUNTBLANK(L1373)=1,"",$D$2&amp;L1373&amp;$L$3&amp;" "&amp;$D$2))&amp;(IF(COUNTBLANK(M1373)=1,"",$E$2&amp;M1373&amp;$E$2&amp;", "))&amp;(IF(COUNTBLANK(N1373)=1,"",N1373&amp;"; "))&amp;(IF(COUNTBLANK(O1373)=1,"",O1373&amp;"; ")))&amp;(IF(COUNTBLANK(P1373)=1,"",P1373&amp;"; "))&amp;(IF(COUNTBLANK(Q1373)=1,"",Q1373&amp;"; "))&amp;(IF(COUNTBLANK(R1373)=1,"",R1373&amp;"m, "))&amp;IF((COUNTBLANK(S1373)=0)*(S1373&lt;&gt;S1372), S1373&amp;"; ","")&amp;(IF(COUNTBLANK(U1373)=1,"",U1373&amp;"; "))&amp;(IF(COUNTBLANK(T1373)=1,"",IF(COUNTBLANK(F$2)=1,T1373&amp;"; ",T1373&amp;" "&amp;F$2&amp;"; "))))&amp;(IF(COUNTBLANK(V1373)=1,"",V1373&amp;"; "))&amp;IF((COUNTBLANK(C1373)=1),"",C1373)&amp;IF((B1373=B1374)*(K1373=K1374)*(L1373=L1374)*(M1373=M1374),IF(($H$2&lt;&gt;"m")*($H$2&lt;&gt;"Y"), " • ", IF((ISNUMBER(FIND(")",AE1373))), " • ", "")),IF((B1373=B1374)*(K1373=K1374)," • ",". ")))</f>
        <v/>
      </c>
      <c r="AI1373" s="1"/>
    </row>
    <row r="1374" spans="1:35" x14ac:dyDescent="0.25">
      <c r="A1374" s="3" t="str">
        <f t="shared" si="150"/>
        <v/>
      </c>
      <c r="B1374" s="53" t="str">
        <f t="shared" si="148"/>
        <v/>
      </c>
      <c r="C1374" s="54"/>
      <c r="D1374" s="55"/>
      <c r="E1374" s="55"/>
      <c r="F1374" s="54"/>
      <c r="G1374" s="54"/>
      <c r="H1374" s="54"/>
      <c r="I1374" s="54"/>
      <c r="J1374" s="54"/>
      <c r="K1374" s="54"/>
      <c r="L1374" s="54"/>
      <c r="M1374" s="57"/>
      <c r="N1374" s="54"/>
      <c r="O1374" s="54"/>
      <c r="P1374" s="54"/>
      <c r="Q1374" s="54"/>
      <c r="R1374" s="54"/>
      <c r="S1374" s="54"/>
      <c r="T1374" s="54"/>
      <c r="U1374" s="54"/>
      <c r="V1374" s="54"/>
      <c r="W1374" s="54"/>
      <c r="X1374" s="147" t="str">
        <f>IF(COUNTBLANK(D1374)=1,"",IF('order-admin-units'!$I$1&lt;&gt;"y", "", IF(COUNTBLANK(K1374)=1, 'order-admin-units'!$B$1+1, VLOOKUP(K1374, ordercountry, 2))))</f>
        <v/>
      </c>
      <c r="Y1374" s="147" t="str">
        <f>IF(COUNTBLANK(D1374)=1,"",IF('order-admin-units'!$I$1&lt;&gt;"y", "", IF(COUNTBLANK(K1374:L1374)&gt;0, 'order-admin-units'!$B$2+1, VLOOKUP(K1374&amp;"@"&amp;L1374, orderadmin, 2))))</f>
        <v/>
      </c>
      <c r="Z1374" s="147" t="str">
        <f t="shared" si="151"/>
        <v/>
      </c>
      <c r="AA1374" s="147" t="str">
        <f t="shared" si="152"/>
        <v/>
      </c>
      <c r="AB1374" s="147" t="str">
        <f t="shared" si="153"/>
        <v/>
      </c>
      <c r="AC1374" s="147" t="str">
        <f t="shared" si="149"/>
        <v/>
      </c>
      <c r="AD1374" s="11" t="str">
        <f t="shared" si="154"/>
        <v/>
      </c>
      <c r="AE1374" s="11" t="str">
        <f t="array" ref="AE1374">IF(COUNTBLANK(D1374)=1,"",IF(OR($H$2="y",$H$2="m"),IF(AA1374=AA1373,IF(OR(AB1374=$AB$4:$AB1373)=FALSE,AE1373&amp;C1374,AE1373),"("&amp;C1374)&amp;IF(AA1374=AA1375,IF(OR(AB1375=$AB$4:$AB1374)=FALSE,", ",""),") "),""))</f>
        <v/>
      </c>
      <c r="AF1374" s="11" t="str">
        <f t="array" ref="AF1374">IF((COUNTBLANK(D1374)=0)*OR($H$2="y",$H$2="m"),IFERROR(LEFT(C1374, FIND(" ",C1374)-1), C1374),"")</f>
        <v/>
      </c>
      <c r="AG1374" s="11" t="str">
        <f t="array" ref="AG1374">IF(COUNTBLANK(D1374)=1,"",IF(OR($H$2="y",$H$2="m"),IF(AA1374=AA1373,IF(OR(AC1374=$AC$4:$AC1373)=FALSE,AG1373&amp;AF1374,AG1373),"("&amp;AF1374)&amp;IF(AA1374=AA1375,IF(OR(AC1375=$AC$4:$AC1374)=FALSE,", ",""),") "),""))</f>
        <v/>
      </c>
      <c r="AH1374" s="10" t="str">
        <f>IF((COUNTBLANK(D1374)=1),"",IF(D1374=D1373,AH1373,"")&amp;IF(B1373&lt;&gt;B1374,((IF(COUNTBLANK(E1374)=1,$D$3&amp;"Non-type material: "&amp;$D$3,$D$3&amp;INDEX('type-categories'!$A$2:$B$100,MATCH(E1374,'type-categories'!$A$2:$A$100,0),2)&amp;$D$3))),"")&amp;(IF(K1374&lt;&gt;K1373,$C$2&amp;UPPER(K1374)&amp;$C$2&amp;$K$3&amp;" ",(IF(B1374&lt;&gt;B1373,$C$2&amp;UPPER(K1374)&amp;$C$2&amp;$K$3&amp;" ",""))))&amp;IF((AA1374&lt;&gt;AA1375)*($H$2="y"),AD1374&amp;AE1374,IF((AA1374&lt;&gt;AA1375)*($H$2="m"),AD1374&amp;AG1374,IF(($H$2&lt;&gt;"m")*($H$2&lt;&gt;"Y"),(IF(F1374=0,"",F1374&amp;" "&amp;$F$4&amp;" "))&amp;(IF(G1374=0,"",G1374&amp;" "&amp;$G$4&amp;" "))&amp;(IF(H1374=0,"",H1374&amp;" "&amp;H$4&amp;" "))&amp;(IF(I1374=0,"",I1374&amp;" "&amp;$I$4&amp;" "))&amp;(IF(J1374=0,"",J1374&amp;" "&amp;$J$4&amp;" ")),"")))&amp;"; "&amp;IF((B1374=B1373)*(AA1374=AA1373), "same collecting data; ", IF((B1374=B1373)*(Z1373=Z1374),"same locality; ",(IF(COUNTBLANK(L1374)=1,"",$D$2&amp;L1374&amp;$L$3&amp;" "&amp;$D$2))&amp;(IF(COUNTBLANK(M1374)=1,"",$E$2&amp;M1374&amp;$E$2&amp;", "))&amp;(IF(COUNTBLANK(N1374)=1,"",N1374&amp;"; "))&amp;(IF(COUNTBLANK(O1374)=1,"",O1374&amp;"; ")))&amp;(IF(COUNTBLANK(P1374)=1,"",P1374&amp;"; "))&amp;(IF(COUNTBLANK(Q1374)=1,"",Q1374&amp;"; "))&amp;(IF(COUNTBLANK(R1374)=1,"",R1374&amp;"m, "))&amp;IF((COUNTBLANK(S1374)=0)*(S1374&lt;&gt;S1373), S1374&amp;"; ","")&amp;(IF(COUNTBLANK(U1374)=1,"",U1374&amp;"; "))&amp;(IF(COUNTBLANK(T1374)=1,"",IF(COUNTBLANK(F$2)=1,T1374&amp;"; ",T1374&amp;" "&amp;F$2&amp;"; "))))&amp;(IF(COUNTBLANK(V1374)=1,"",V1374&amp;"; "))&amp;IF((COUNTBLANK(C1374)=1),"",C1374)&amp;IF((B1374=B1375)*(K1374=K1375)*(L1374=L1375)*(M1374=M1375),IF(($H$2&lt;&gt;"m")*($H$2&lt;&gt;"Y"), " • ", IF((ISNUMBER(FIND(")",AE1374))), " • ", "")),IF((B1374=B1375)*(K1374=K1375)," • ",". ")))</f>
        <v/>
      </c>
      <c r="AI1374" s="1"/>
    </row>
    <row r="1375" spans="1:35" x14ac:dyDescent="0.25">
      <c r="A1375" s="3" t="str">
        <f t="shared" si="150"/>
        <v/>
      </c>
      <c r="B1375" s="53" t="str">
        <f t="shared" si="148"/>
        <v/>
      </c>
      <c r="C1375" s="54"/>
      <c r="D1375" s="55"/>
      <c r="E1375" s="55"/>
      <c r="F1375" s="54"/>
      <c r="G1375" s="54"/>
      <c r="H1375" s="54"/>
      <c r="I1375" s="54"/>
      <c r="J1375" s="54"/>
      <c r="K1375" s="54"/>
      <c r="L1375" s="54"/>
      <c r="M1375" s="57"/>
      <c r="N1375" s="54"/>
      <c r="O1375" s="54"/>
      <c r="P1375" s="54"/>
      <c r="Q1375" s="54"/>
      <c r="R1375" s="54"/>
      <c r="S1375" s="54"/>
      <c r="T1375" s="54"/>
      <c r="U1375" s="54"/>
      <c r="V1375" s="54"/>
      <c r="W1375" s="54"/>
      <c r="X1375" s="147" t="str">
        <f>IF(COUNTBLANK(D1375)=1,"",IF('order-admin-units'!$I$1&lt;&gt;"y", "", IF(COUNTBLANK(K1375)=1, 'order-admin-units'!$B$1+1, VLOOKUP(K1375, ordercountry, 2))))</f>
        <v/>
      </c>
      <c r="Y1375" s="147" t="str">
        <f>IF(COUNTBLANK(D1375)=1,"",IF('order-admin-units'!$I$1&lt;&gt;"y", "", IF(COUNTBLANK(K1375:L1375)&gt;0, 'order-admin-units'!$B$2+1, VLOOKUP(K1375&amp;"@"&amp;L1375, orderadmin, 2))))</f>
        <v/>
      </c>
      <c r="Z1375" s="147" t="str">
        <f t="shared" si="151"/>
        <v/>
      </c>
      <c r="AA1375" s="147" t="str">
        <f t="shared" si="152"/>
        <v/>
      </c>
      <c r="AB1375" s="147" t="str">
        <f t="shared" si="153"/>
        <v/>
      </c>
      <c r="AC1375" s="147" t="str">
        <f t="shared" si="149"/>
        <v/>
      </c>
      <c r="AD1375" s="11" t="str">
        <f t="shared" si="154"/>
        <v/>
      </c>
      <c r="AE1375" s="11" t="str">
        <f t="array" ref="AE1375">IF(COUNTBLANK(D1375)=1,"",IF(OR($H$2="y",$H$2="m"),IF(AA1375=AA1374,IF(OR(AB1375=$AB$4:$AB1374)=FALSE,AE1374&amp;C1375,AE1374),"("&amp;C1375)&amp;IF(AA1375=AA1376,IF(OR(AB1376=$AB$4:$AB1375)=FALSE,", ",""),") "),""))</f>
        <v/>
      </c>
      <c r="AF1375" s="11" t="str">
        <f t="array" ref="AF1375">IF((COUNTBLANK(D1375)=0)*OR($H$2="y",$H$2="m"),IFERROR(LEFT(C1375, FIND(" ",C1375)-1), C1375),"")</f>
        <v/>
      </c>
      <c r="AG1375" s="11" t="str">
        <f t="array" ref="AG1375">IF(COUNTBLANK(D1375)=1,"",IF(OR($H$2="y",$H$2="m"),IF(AA1375=AA1374,IF(OR(AC1375=$AC$4:$AC1374)=FALSE,AG1374&amp;AF1375,AG1374),"("&amp;AF1375)&amp;IF(AA1375=AA1376,IF(OR(AC1376=$AC$4:$AC1375)=FALSE,", ",""),") "),""))</f>
        <v/>
      </c>
      <c r="AH1375" s="10" t="str">
        <f>IF((COUNTBLANK(D1375)=1),"",IF(D1375=D1374,AH1374,"")&amp;IF(B1374&lt;&gt;B1375,((IF(COUNTBLANK(E1375)=1,$D$3&amp;"Non-type material: "&amp;$D$3,$D$3&amp;INDEX('type-categories'!$A$2:$B$100,MATCH(E1375,'type-categories'!$A$2:$A$100,0),2)&amp;$D$3))),"")&amp;(IF(K1375&lt;&gt;K1374,$C$2&amp;UPPER(K1375)&amp;$C$2&amp;$K$3&amp;" ",(IF(B1375&lt;&gt;B1374,$C$2&amp;UPPER(K1375)&amp;$C$2&amp;$K$3&amp;" ",""))))&amp;IF((AA1375&lt;&gt;AA1376)*($H$2="y"),AD1375&amp;AE1375,IF((AA1375&lt;&gt;AA1376)*($H$2="m"),AD1375&amp;AG1375,IF(($H$2&lt;&gt;"m")*($H$2&lt;&gt;"Y"),(IF(F1375=0,"",F1375&amp;" "&amp;$F$4&amp;" "))&amp;(IF(G1375=0,"",G1375&amp;" "&amp;$G$4&amp;" "))&amp;(IF(H1375=0,"",H1375&amp;" "&amp;H$4&amp;" "))&amp;(IF(I1375=0,"",I1375&amp;" "&amp;$I$4&amp;" "))&amp;(IF(J1375=0,"",J1375&amp;" "&amp;$J$4&amp;" ")),"")))&amp;"; "&amp;IF((B1375=B1374)*(AA1375=AA1374), "same collecting data; ", IF((B1375=B1374)*(Z1374=Z1375),"same locality; ",(IF(COUNTBLANK(L1375)=1,"",$D$2&amp;L1375&amp;$L$3&amp;" "&amp;$D$2))&amp;(IF(COUNTBLANK(M1375)=1,"",$E$2&amp;M1375&amp;$E$2&amp;", "))&amp;(IF(COUNTBLANK(N1375)=1,"",N1375&amp;"; "))&amp;(IF(COUNTBLANK(O1375)=1,"",O1375&amp;"; ")))&amp;(IF(COUNTBLANK(P1375)=1,"",P1375&amp;"; "))&amp;(IF(COUNTBLANK(Q1375)=1,"",Q1375&amp;"; "))&amp;(IF(COUNTBLANK(R1375)=1,"",R1375&amp;"m, "))&amp;IF((COUNTBLANK(S1375)=0)*(S1375&lt;&gt;S1374), S1375&amp;"; ","")&amp;(IF(COUNTBLANK(U1375)=1,"",U1375&amp;"; "))&amp;(IF(COUNTBLANK(T1375)=1,"",IF(COUNTBLANK(F$2)=1,T1375&amp;"; ",T1375&amp;" "&amp;F$2&amp;"; "))))&amp;(IF(COUNTBLANK(V1375)=1,"",V1375&amp;"; "))&amp;IF((COUNTBLANK(C1375)=1),"",C1375)&amp;IF((B1375=B1376)*(K1375=K1376)*(L1375=L1376)*(M1375=M1376),IF(($H$2&lt;&gt;"m")*($H$2&lt;&gt;"Y"), " • ", IF((ISNUMBER(FIND(")",AE1375))), " • ", "")),IF((B1375=B1376)*(K1375=K1376)," • ",". ")))</f>
        <v/>
      </c>
      <c r="AI1375" s="1"/>
    </row>
    <row r="1376" spans="1:35" x14ac:dyDescent="0.25">
      <c r="A1376" s="3" t="str">
        <f t="shared" si="150"/>
        <v/>
      </c>
      <c r="B1376" s="53" t="str">
        <f t="shared" si="148"/>
        <v/>
      </c>
      <c r="C1376" s="57"/>
      <c r="D1376" s="57"/>
      <c r="E1376" s="57"/>
      <c r="F1376" s="57"/>
      <c r="G1376" s="57"/>
      <c r="H1376" s="57"/>
      <c r="I1376" s="57"/>
      <c r="J1376" s="57"/>
      <c r="K1376" s="57"/>
      <c r="L1376" s="57"/>
      <c r="M1376" s="54"/>
      <c r="N1376" s="57"/>
      <c r="O1376" s="58"/>
      <c r="P1376" s="58"/>
      <c r="Q1376" s="58"/>
      <c r="R1376" s="58"/>
      <c r="S1376" s="54"/>
      <c r="T1376" s="57"/>
      <c r="U1376" s="57"/>
      <c r="V1376" s="57"/>
      <c r="W1376" s="57"/>
      <c r="X1376" s="147" t="str">
        <f>IF(COUNTBLANK(D1376)=1,"",IF('order-admin-units'!$I$1&lt;&gt;"y", "", IF(COUNTBLANK(K1376)=1, 'order-admin-units'!$B$1+1, VLOOKUP(K1376, ordercountry, 2))))</f>
        <v/>
      </c>
      <c r="Y1376" s="147" t="str">
        <f>IF(COUNTBLANK(D1376)=1,"",IF('order-admin-units'!$I$1&lt;&gt;"y", "", IF(COUNTBLANK(K1376:L1376)&gt;0, 'order-admin-units'!$B$2+1, VLOOKUP(K1376&amp;"@"&amp;L1376, orderadmin, 2))))</f>
        <v/>
      </c>
      <c r="Z1376" s="147" t="str">
        <f t="shared" si="151"/>
        <v/>
      </c>
      <c r="AA1376" s="147" t="str">
        <f t="shared" si="152"/>
        <v/>
      </c>
      <c r="AB1376" s="147" t="str">
        <f t="shared" si="153"/>
        <v/>
      </c>
      <c r="AC1376" s="147" t="str">
        <f t="shared" si="149"/>
        <v/>
      </c>
      <c r="AD1376" s="11" t="str">
        <f t="shared" si="154"/>
        <v/>
      </c>
      <c r="AE1376" s="11" t="str">
        <f t="array" ref="AE1376">IF(COUNTBLANK(D1376)=1,"",IF(OR($H$2="y",$H$2="m"),IF(AA1376=AA1375,IF(OR(AB1376=$AB$4:$AB1375)=FALSE,AE1375&amp;C1376,AE1375),"("&amp;C1376)&amp;IF(AA1376=AA1377,IF(OR(AB1377=$AB$4:$AB1376)=FALSE,", ",""),") "),""))</f>
        <v/>
      </c>
      <c r="AF1376" s="11" t="str">
        <f t="array" ref="AF1376">IF((COUNTBLANK(D1376)=0)*OR($H$2="y",$H$2="m"),IFERROR(LEFT(C1376, FIND(" ",C1376)-1), C1376),"")</f>
        <v/>
      </c>
      <c r="AG1376" s="11" t="str">
        <f t="array" ref="AG1376">IF(COUNTBLANK(D1376)=1,"",IF(OR($H$2="y",$H$2="m"),IF(AA1376=AA1375,IF(OR(AC1376=$AC$4:$AC1375)=FALSE,AG1375&amp;AF1376,AG1375),"("&amp;AF1376)&amp;IF(AA1376=AA1377,IF(OR(AC1377=$AC$4:$AC1376)=FALSE,", ",""),") "),""))</f>
        <v/>
      </c>
      <c r="AH1376" s="10" t="str">
        <f>IF((COUNTBLANK(D1376)=1),"",IF(D1376=D1375,AH1375,"")&amp;IF(B1375&lt;&gt;B1376,((IF(COUNTBLANK(E1376)=1,$D$3&amp;"Non-type material: "&amp;$D$3,$D$3&amp;INDEX('type-categories'!$A$2:$B$100,MATCH(E1376,'type-categories'!$A$2:$A$100,0),2)&amp;$D$3))),"")&amp;(IF(K1376&lt;&gt;K1375,$C$2&amp;UPPER(K1376)&amp;$C$2&amp;$K$3&amp;" ",(IF(B1376&lt;&gt;B1375,$C$2&amp;UPPER(K1376)&amp;$C$2&amp;$K$3&amp;" ",""))))&amp;IF((AA1376&lt;&gt;AA1377)*($H$2="y"),AD1376&amp;AE1376,IF((AA1376&lt;&gt;AA1377)*($H$2="m"),AD1376&amp;AG1376,IF(($H$2&lt;&gt;"m")*($H$2&lt;&gt;"Y"),(IF(F1376=0,"",F1376&amp;" "&amp;$F$4&amp;" "))&amp;(IF(G1376=0,"",G1376&amp;" "&amp;$G$4&amp;" "))&amp;(IF(H1376=0,"",H1376&amp;" "&amp;H$4&amp;" "))&amp;(IF(I1376=0,"",I1376&amp;" "&amp;$I$4&amp;" "))&amp;(IF(J1376=0,"",J1376&amp;" "&amp;$J$4&amp;" ")),"")))&amp;"; "&amp;IF((B1376=B1375)*(AA1376=AA1375), "same collecting data; ", IF((B1376=B1375)*(Z1375=Z1376),"same locality; ",(IF(COUNTBLANK(L1376)=1,"",$D$2&amp;L1376&amp;$L$3&amp;" "&amp;$D$2))&amp;(IF(COUNTBLANK(M1376)=1,"",$E$2&amp;M1376&amp;$E$2&amp;", "))&amp;(IF(COUNTBLANK(N1376)=1,"",N1376&amp;"; "))&amp;(IF(COUNTBLANK(O1376)=1,"",O1376&amp;"; ")))&amp;(IF(COUNTBLANK(P1376)=1,"",P1376&amp;"; "))&amp;(IF(COUNTBLANK(Q1376)=1,"",Q1376&amp;"; "))&amp;(IF(COUNTBLANK(R1376)=1,"",R1376&amp;"m, "))&amp;IF((COUNTBLANK(S1376)=0)*(S1376&lt;&gt;S1375), S1376&amp;"; ","")&amp;(IF(COUNTBLANK(U1376)=1,"",U1376&amp;"; "))&amp;(IF(COUNTBLANK(T1376)=1,"",IF(COUNTBLANK(F$2)=1,T1376&amp;"; ",T1376&amp;" "&amp;F$2&amp;"; "))))&amp;(IF(COUNTBLANK(V1376)=1,"",V1376&amp;"; "))&amp;IF((COUNTBLANK(C1376)=1),"",C1376)&amp;IF((B1376=B1377)*(K1376=K1377)*(L1376=L1377)*(M1376=M1377),IF(($H$2&lt;&gt;"m")*($H$2&lt;&gt;"Y"), " • ", IF((ISNUMBER(FIND(")",AE1376))), " • ", "")),IF((B1376=B1377)*(K1376=K1377)," • ",". ")))</f>
        <v/>
      </c>
      <c r="AI1376" s="1"/>
    </row>
    <row r="1377" spans="1:35" x14ac:dyDescent="0.25">
      <c r="A1377" s="3" t="str">
        <f t="shared" si="150"/>
        <v/>
      </c>
      <c r="B1377" s="53" t="str">
        <f t="shared" si="148"/>
        <v/>
      </c>
      <c r="C1377" s="56"/>
      <c r="D1377" s="57"/>
      <c r="E1377" s="57"/>
      <c r="F1377" s="57"/>
      <c r="G1377" s="57"/>
      <c r="H1377" s="57"/>
      <c r="I1377" s="57"/>
      <c r="J1377" s="57"/>
      <c r="K1377" s="57"/>
      <c r="L1377" s="57"/>
      <c r="M1377" s="64"/>
      <c r="N1377" s="57"/>
      <c r="O1377" s="57"/>
      <c r="P1377" s="57"/>
      <c r="Q1377" s="57"/>
      <c r="R1377" s="57"/>
      <c r="S1377" s="54"/>
      <c r="T1377" s="57"/>
      <c r="U1377" s="57"/>
      <c r="V1377" s="57"/>
      <c r="W1377" s="57"/>
      <c r="X1377" s="147" t="str">
        <f>IF(COUNTBLANK(D1377)=1,"",IF('order-admin-units'!$I$1&lt;&gt;"y", "", IF(COUNTBLANK(K1377)=1, 'order-admin-units'!$B$1+1, VLOOKUP(K1377, ordercountry, 2))))</f>
        <v/>
      </c>
      <c r="Y1377" s="147" t="str">
        <f>IF(COUNTBLANK(D1377)=1,"",IF('order-admin-units'!$I$1&lt;&gt;"y", "", IF(COUNTBLANK(K1377:L1377)&gt;0, 'order-admin-units'!$B$2+1, VLOOKUP(K1377&amp;"@"&amp;L1377, orderadmin, 2))))</f>
        <v/>
      </c>
      <c r="Z1377" s="147" t="str">
        <f t="shared" si="151"/>
        <v/>
      </c>
      <c r="AA1377" s="147" t="str">
        <f t="shared" si="152"/>
        <v/>
      </c>
      <c r="AB1377" s="147" t="str">
        <f t="shared" si="153"/>
        <v/>
      </c>
      <c r="AC1377" s="147" t="str">
        <f t="shared" si="149"/>
        <v/>
      </c>
      <c r="AD1377" s="11" t="str">
        <f t="shared" si="154"/>
        <v/>
      </c>
      <c r="AE1377" s="11" t="str">
        <f t="array" ref="AE1377">IF(COUNTBLANK(D1377)=1,"",IF(OR($H$2="y",$H$2="m"),IF(AA1377=AA1376,IF(OR(AB1377=$AB$4:$AB1376)=FALSE,AE1376&amp;C1377,AE1376),"("&amp;C1377)&amp;IF(AA1377=AA1378,IF(OR(AB1378=$AB$4:$AB1377)=FALSE,", ",""),") "),""))</f>
        <v/>
      </c>
      <c r="AF1377" s="11" t="str">
        <f t="array" ref="AF1377">IF((COUNTBLANK(D1377)=0)*OR($H$2="y",$H$2="m"),IFERROR(LEFT(C1377, FIND(" ",C1377)-1), C1377),"")</f>
        <v/>
      </c>
      <c r="AG1377" s="11" t="str">
        <f t="array" ref="AG1377">IF(COUNTBLANK(D1377)=1,"",IF(OR($H$2="y",$H$2="m"),IF(AA1377=AA1376,IF(OR(AC1377=$AC$4:$AC1376)=FALSE,AG1376&amp;AF1377,AG1376),"("&amp;AF1377)&amp;IF(AA1377=AA1378,IF(OR(AC1378=$AC$4:$AC1377)=FALSE,", ",""),") "),""))</f>
        <v/>
      </c>
      <c r="AH1377" s="10" t="str">
        <f>IF((COUNTBLANK(D1377)=1),"",IF(D1377=D1376,AH1376,"")&amp;IF(B1376&lt;&gt;B1377,((IF(COUNTBLANK(E1377)=1,$D$3&amp;"Non-type material: "&amp;$D$3,$D$3&amp;INDEX('type-categories'!$A$2:$B$100,MATCH(E1377,'type-categories'!$A$2:$A$100,0),2)&amp;$D$3))),"")&amp;(IF(K1377&lt;&gt;K1376,$C$2&amp;UPPER(K1377)&amp;$C$2&amp;$K$3&amp;" ",(IF(B1377&lt;&gt;B1376,$C$2&amp;UPPER(K1377)&amp;$C$2&amp;$K$3&amp;" ",""))))&amp;IF((AA1377&lt;&gt;AA1378)*($H$2="y"),AD1377&amp;AE1377,IF((AA1377&lt;&gt;AA1378)*($H$2="m"),AD1377&amp;AG1377,IF(($H$2&lt;&gt;"m")*($H$2&lt;&gt;"Y"),(IF(F1377=0,"",F1377&amp;" "&amp;$F$4&amp;" "))&amp;(IF(G1377=0,"",G1377&amp;" "&amp;$G$4&amp;" "))&amp;(IF(H1377=0,"",H1377&amp;" "&amp;H$4&amp;" "))&amp;(IF(I1377=0,"",I1377&amp;" "&amp;$I$4&amp;" "))&amp;(IF(J1377=0,"",J1377&amp;" "&amp;$J$4&amp;" ")),"")))&amp;"; "&amp;IF((B1377=B1376)*(AA1377=AA1376), "same collecting data; ", IF((B1377=B1376)*(Z1376=Z1377),"same locality; ",(IF(COUNTBLANK(L1377)=1,"",$D$2&amp;L1377&amp;$L$3&amp;" "&amp;$D$2))&amp;(IF(COUNTBLANK(M1377)=1,"",$E$2&amp;M1377&amp;$E$2&amp;", "))&amp;(IF(COUNTBLANK(N1377)=1,"",N1377&amp;"; "))&amp;(IF(COUNTBLANK(O1377)=1,"",O1377&amp;"; ")))&amp;(IF(COUNTBLANK(P1377)=1,"",P1377&amp;"; "))&amp;(IF(COUNTBLANK(Q1377)=1,"",Q1377&amp;"; "))&amp;(IF(COUNTBLANK(R1377)=1,"",R1377&amp;"m, "))&amp;IF((COUNTBLANK(S1377)=0)*(S1377&lt;&gt;S1376), S1377&amp;"; ","")&amp;(IF(COUNTBLANK(U1377)=1,"",U1377&amp;"; "))&amp;(IF(COUNTBLANK(T1377)=1,"",IF(COUNTBLANK(F$2)=1,T1377&amp;"; ",T1377&amp;" "&amp;F$2&amp;"; "))))&amp;(IF(COUNTBLANK(V1377)=1,"",V1377&amp;"; "))&amp;IF((COUNTBLANK(C1377)=1),"",C1377)&amp;IF((B1377=B1378)*(K1377=K1378)*(L1377=L1378)*(M1377=M1378),IF(($H$2&lt;&gt;"m")*($H$2&lt;&gt;"Y"), " • ", IF((ISNUMBER(FIND(")",AE1377))), " • ", "")),IF((B1377=B1378)*(K1377=K1378)," • ",". ")))</f>
        <v/>
      </c>
      <c r="AI1377" s="1"/>
    </row>
    <row r="1378" spans="1:35" x14ac:dyDescent="0.25">
      <c r="A1378" s="3" t="str">
        <f t="shared" si="150"/>
        <v/>
      </c>
      <c r="B1378" s="53" t="str">
        <f t="shared" si="148"/>
        <v/>
      </c>
      <c r="C1378" s="56"/>
      <c r="D1378" s="57"/>
      <c r="E1378" s="57"/>
      <c r="F1378" s="57"/>
      <c r="G1378" s="57"/>
      <c r="H1378" s="57"/>
      <c r="I1378" s="57"/>
      <c r="J1378" s="57"/>
      <c r="K1378" s="57"/>
      <c r="L1378" s="57"/>
      <c r="M1378" s="64"/>
      <c r="N1378" s="57"/>
      <c r="O1378" s="57"/>
      <c r="P1378" s="57"/>
      <c r="Q1378" s="57"/>
      <c r="R1378" s="57"/>
      <c r="S1378" s="54"/>
      <c r="T1378" s="57"/>
      <c r="U1378" s="57"/>
      <c r="V1378" s="57"/>
      <c r="W1378" s="57"/>
      <c r="X1378" s="147" t="str">
        <f>IF(COUNTBLANK(D1378)=1,"",IF('order-admin-units'!$I$1&lt;&gt;"y", "", IF(COUNTBLANK(K1378)=1, 'order-admin-units'!$B$1+1, VLOOKUP(K1378, ordercountry, 2))))</f>
        <v/>
      </c>
      <c r="Y1378" s="147" t="str">
        <f>IF(COUNTBLANK(D1378)=1,"",IF('order-admin-units'!$I$1&lt;&gt;"y", "", IF(COUNTBLANK(K1378:L1378)&gt;0, 'order-admin-units'!$B$2+1, VLOOKUP(K1378&amp;"@"&amp;L1378, orderadmin, 2))))</f>
        <v/>
      </c>
      <c r="Z1378" s="147" t="str">
        <f t="shared" si="151"/>
        <v/>
      </c>
      <c r="AA1378" s="147" t="str">
        <f t="shared" si="152"/>
        <v/>
      </c>
      <c r="AB1378" s="147" t="str">
        <f t="shared" si="153"/>
        <v/>
      </c>
      <c r="AC1378" s="147" t="str">
        <f t="shared" si="149"/>
        <v/>
      </c>
      <c r="AD1378" s="11" t="str">
        <f t="shared" si="154"/>
        <v/>
      </c>
      <c r="AE1378" s="11" t="str">
        <f t="array" ref="AE1378">IF(COUNTBLANK(D1378)=1,"",IF(OR($H$2="y",$H$2="m"),IF(AA1378=AA1377,IF(OR(AB1378=$AB$4:$AB1377)=FALSE,AE1377&amp;C1378,AE1377),"("&amp;C1378)&amp;IF(AA1378=AA1379,IF(OR(AB1379=$AB$4:$AB1378)=FALSE,", ",""),") "),""))</f>
        <v/>
      </c>
      <c r="AF1378" s="11" t="str">
        <f t="array" ref="AF1378">IF((COUNTBLANK(D1378)=0)*OR($H$2="y",$H$2="m"),IFERROR(LEFT(C1378, FIND(" ",C1378)-1), C1378),"")</f>
        <v/>
      </c>
      <c r="AG1378" s="11" t="str">
        <f t="array" ref="AG1378">IF(COUNTBLANK(D1378)=1,"",IF(OR($H$2="y",$H$2="m"),IF(AA1378=AA1377,IF(OR(AC1378=$AC$4:$AC1377)=FALSE,AG1377&amp;AF1378,AG1377),"("&amp;AF1378)&amp;IF(AA1378=AA1379,IF(OR(AC1379=$AC$4:$AC1378)=FALSE,", ",""),") "),""))</f>
        <v/>
      </c>
      <c r="AH1378" s="10" t="str">
        <f>IF((COUNTBLANK(D1378)=1),"",IF(D1378=D1377,AH1377,"")&amp;IF(B1377&lt;&gt;B1378,((IF(COUNTBLANK(E1378)=1,$D$3&amp;"Non-type material: "&amp;$D$3,$D$3&amp;INDEX('type-categories'!$A$2:$B$100,MATCH(E1378,'type-categories'!$A$2:$A$100,0),2)&amp;$D$3))),"")&amp;(IF(K1378&lt;&gt;K1377,$C$2&amp;UPPER(K1378)&amp;$C$2&amp;$K$3&amp;" ",(IF(B1378&lt;&gt;B1377,$C$2&amp;UPPER(K1378)&amp;$C$2&amp;$K$3&amp;" ",""))))&amp;IF((AA1378&lt;&gt;AA1379)*($H$2="y"),AD1378&amp;AE1378,IF((AA1378&lt;&gt;AA1379)*($H$2="m"),AD1378&amp;AG1378,IF(($H$2&lt;&gt;"m")*($H$2&lt;&gt;"Y"),(IF(F1378=0,"",F1378&amp;" "&amp;$F$4&amp;" "))&amp;(IF(G1378=0,"",G1378&amp;" "&amp;$G$4&amp;" "))&amp;(IF(H1378=0,"",H1378&amp;" "&amp;H$4&amp;" "))&amp;(IF(I1378=0,"",I1378&amp;" "&amp;$I$4&amp;" "))&amp;(IF(J1378=0,"",J1378&amp;" "&amp;$J$4&amp;" ")),"")))&amp;"; "&amp;IF((B1378=B1377)*(AA1378=AA1377), "same collecting data; ", IF((B1378=B1377)*(Z1377=Z1378),"same locality; ",(IF(COUNTBLANK(L1378)=1,"",$D$2&amp;L1378&amp;$L$3&amp;" "&amp;$D$2))&amp;(IF(COUNTBLANK(M1378)=1,"",$E$2&amp;M1378&amp;$E$2&amp;", "))&amp;(IF(COUNTBLANK(N1378)=1,"",N1378&amp;"; "))&amp;(IF(COUNTBLANK(O1378)=1,"",O1378&amp;"; ")))&amp;(IF(COUNTBLANK(P1378)=1,"",P1378&amp;"; "))&amp;(IF(COUNTBLANK(Q1378)=1,"",Q1378&amp;"; "))&amp;(IF(COUNTBLANK(R1378)=1,"",R1378&amp;"m, "))&amp;IF((COUNTBLANK(S1378)=0)*(S1378&lt;&gt;S1377), S1378&amp;"; ","")&amp;(IF(COUNTBLANK(U1378)=1,"",U1378&amp;"; "))&amp;(IF(COUNTBLANK(T1378)=1,"",IF(COUNTBLANK(F$2)=1,T1378&amp;"; ",T1378&amp;" "&amp;F$2&amp;"; "))))&amp;(IF(COUNTBLANK(V1378)=1,"",V1378&amp;"; "))&amp;IF((COUNTBLANK(C1378)=1),"",C1378)&amp;IF((B1378=B1379)*(K1378=K1379)*(L1378=L1379)*(M1378=M1379),IF(($H$2&lt;&gt;"m")*($H$2&lt;&gt;"Y"), " • ", IF((ISNUMBER(FIND(")",AE1378))), " • ", "")),IF((B1378=B1379)*(K1378=K1379)," • ",". ")))</f>
        <v/>
      </c>
      <c r="AI1378" s="1"/>
    </row>
    <row r="1379" spans="1:35" x14ac:dyDescent="0.25">
      <c r="A1379" s="3" t="str">
        <f t="shared" si="150"/>
        <v/>
      </c>
      <c r="B1379" s="53" t="str">
        <f t="shared" si="148"/>
        <v/>
      </c>
      <c r="C1379" s="56"/>
      <c r="D1379" s="57"/>
      <c r="E1379" s="57"/>
      <c r="F1379" s="57"/>
      <c r="G1379" s="57"/>
      <c r="H1379" s="57"/>
      <c r="I1379" s="57"/>
      <c r="J1379" s="57"/>
      <c r="K1379" s="57"/>
      <c r="L1379" s="57"/>
      <c r="M1379" s="64"/>
      <c r="N1379" s="57"/>
      <c r="O1379" s="57"/>
      <c r="P1379" s="57"/>
      <c r="Q1379" s="57"/>
      <c r="R1379" s="57"/>
      <c r="S1379" s="54"/>
      <c r="T1379" s="57"/>
      <c r="U1379" s="57"/>
      <c r="V1379" s="57"/>
      <c r="W1379" s="57"/>
      <c r="X1379" s="147" t="str">
        <f>IF(COUNTBLANK(D1379)=1,"",IF('order-admin-units'!$I$1&lt;&gt;"y", "", IF(COUNTBLANK(K1379)=1, 'order-admin-units'!$B$1+1, VLOOKUP(K1379, ordercountry, 2))))</f>
        <v/>
      </c>
      <c r="Y1379" s="147" t="str">
        <f>IF(COUNTBLANK(D1379)=1,"",IF('order-admin-units'!$I$1&lt;&gt;"y", "", IF(COUNTBLANK(K1379:L1379)&gt;0, 'order-admin-units'!$B$2+1, VLOOKUP(K1379&amp;"@"&amp;L1379, orderadmin, 2))))</f>
        <v/>
      </c>
      <c r="Z1379" s="147" t="str">
        <f t="shared" si="151"/>
        <v/>
      </c>
      <c r="AA1379" s="147" t="str">
        <f t="shared" si="152"/>
        <v/>
      </c>
      <c r="AB1379" s="147" t="str">
        <f t="shared" si="153"/>
        <v/>
      </c>
      <c r="AC1379" s="147" t="str">
        <f t="shared" si="149"/>
        <v/>
      </c>
      <c r="AD1379" s="11" t="str">
        <f t="shared" si="154"/>
        <v/>
      </c>
      <c r="AE1379" s="11" t="str">
        <f t="array" ref="AE1379">IF(COUNTBLANK(D1379)=1,"",IF(OR($H$2="y",$H$2="m"),IF(AA1379=AA1378,IF(OR(AB1379=$AB$4:$AB1378)=FALSE,AE1378&amp;C1379,AE1378),"("&amp;C1379)&amp;IF(AA1379=AA1380,IF(OR(AB1380=$AB$4:$AB1379)=FALSE,", ",""),") "),""))</f>
        <v/>
      </c>
      <c r="AF1379" s="11" t="str">
        <f t="array" ref="AF1379">IF((COUNTBLANK(D1379)=0)*OR($H$2="y",$H$2="m"),IFERROR(LEFT(C1379, FIND(" ",C1379)-1), C1379),"")</f>
        <v/>
      </c>
      <c r="AG1379" s="11" t="str">
        <f t="array" ref="AG1379">IF(COUNTBLANK(D1379)=1,"",IF(OR($H$2="y",$H$2="m"),IF(AA1379=AA1378,IF(OR(AC1379=$AC$4:$AC1378)=FALSE,AG1378&amp;AF1379,AG1378),"("&amp;AF1379)&amp;IF(AA1379=AA1380,IF(OR(AC1380=$AC$4:$AC1379)=FALSE,", ",""),") "),""))</f>
        <v/>
      </c>
      <c r="AH1379" s="10" t="str">
        <f>IF((COUNTBLANK(D1379)=1),"",IF(D1379=D1378,AH1378,"")&amp;IF(B1378&lt;&gt;B1379,((IF(COUNTBLANK(E1379)=1,$D$3&amp;"Non-type material: "&amp;$D$3,$D$3&amp;INDEX('type-categories'!$A$2:$B$100,MATCH(E1379,'type-categories'!$A$2:$A$100,0),2)&amp;$D$3))),"")&amp;(IF(K1379&lt;&gt;K1378,$C$2&amp;UPPER(K1379)&amp;$C$2&amp;$K$3&amp;" ",(IF(B1379&lt;&gt;B1378,$C$2&amp;UPPER(K1379)&amp;$C$2&amp;$K$3&amp;" ",""))))&amp;IF((AA1379&lt;&gt;AA1380)*($H$2="y"),AD1379&amp;AE1379,IF((AA1379&lt;&gt;AA1380)*($H$2="m"),AD1379&amp;AG1379,IF(($H$2&lt;&gt;"m")*($H$2&lt;&gt;"Y"),(IF(F1379=0,"",F1379&amp;" "&amp;$F$4&amp;" "))&amp;(IF(G1379=0,"",G1379&amp;" "&amp;$G$4&amp;" "))&amp;(IF(H1379=0,"",H1379&amp;" "&amp;H$4&amp;" "))&amp;(IF(I1379=0,"",I1379&amp;" "&amp;$I$4&amp;" "))&amp;(IF(J1379=0,"",J1379&amp;" "&amp;$J$4&amp;" ")),"")))&amp;"; "&amp;IF((B1379=B1378)*(AA1379=AA1378), "same collecting data; ", IF((B1379=B1378)*(Z1378=Z1379),"same locality; ",(IF(COUNTBLANK(L1379)=1,"",$D$2&amp;L1379&amp;$L$3&amp;" "&amp;$D$2))&amp;(IF(COUNTBLANK(M1379)=1,"",$E$2&amp;M1379&amp;$E$2&amp;", "))&amp;(IF(COUNTBLANK(N1379)=1,"",N1379&amp;"; "))&amp;(IF(COUNTBLANK(O1379)=1,"",O1379&amp;"; ")))&amp;(IF(COUNTBLANK(P1379)=1,"",P1379&amp;"; "))&amp;(IF(COUNTBLANK(Q1379)=1,"",Q1379&amp;"; "))&amp;(IF(COUNTBLANK(R1379)=1,"",R1379&amp;"m, "))&amp;IF((COUNTBLANK(S1379)=0)*(S1379&lt;&gt;S1378), S1379&amp;"; ","")&amp;(IF(COUNTBLANK(U1379)=1,"",U1379&amp;"; "))&amp;(IF(COUNTBLANK(T1379)=1,"",IF(COUNTBLANK(F$2)=1,T1379&amp;"; ",T1379&amp;" "&amp;F$2&amp;"; "))))&amp;(IF(COUNTBLANK(V1379)=1,"",V1379&amp;"; "))&amp;IF((COUNTBLANK(C1379)=1),"",C1379)&amp;IF((B1379=B1380)*(K1379=K1380)*(L1379=L1380)*(M1379=M1380),IF(($H$2&lt;&gt;"m")*($H$2&lt;&gt;"Y"), " • ", IF((ISNUMBER(FIND(")",AE1379))), " • ", "")),IF((B1379=B1380)*(K1379=K1380)," • ",". ")))</f>
        <v/>
      </c>
      <c r="AI1379" s="1"/>
    </row>
    <row r="1380" spans="1:35" x14ac:dyDescent="0.25">
      <c r="A1380" s="3" t="str">
        <f t="shared" si="150"/>
        <v/>
      </c>
      <c r="B1380" s="53" t="str">
        <f t="shared" si="148"/>
        <v/>
      </c>
      <c r="C1380" s="57"/>
      <c r="D1380" s="57"/>
      <c r="E1380" s="57"/>
      <c r="F1380" s="57"/>
      <c r="G1380" s="57"/>
      <c r="H1380" s="57"/>
      <c r="I1380" s="57"/>
      <c r="J1380" s="57"/>
      <c r="K1380" s="57"/>
      <c r="L1380" s="57"/>
      <c r="M1380" s="54"/>
      <c r="N1380" s="57"/>
      <c r="O1380" s="58"/>
      <c r="P1380" s="58"/>
      <c r="Q1380" s="58"/>
      <c r="R1380" s="58"/>
      <c r="S1380" s="54"/>
      <c r="T1380" s="57"/>
      <c r="U1380" s="57"/>
      <c r="V1380" s="57"/>
      <c r="W1380" s="57"/>
      <c r="X1380" s="147" t="str">
        <f>IF(COUNTBLANK(D1380)=1,"",IF('order-admin-units'!$I$1&lt;&gt;"y", "", IF(COUNTBLANK(K1380)=1, 'order-admin-units'!$B$1+1, VLOOKUP(K1380, ordercountry, 2))))</f>
        <v/>
      </c>
      <c r="Y1380" s="147" t="str">
        <f>IF(COUNTBLANK(D1380)=1,"",IF('order-admin-units'!$I$1&lt;&gt;"y", "", IF(COUNTBLANK(K1380:L1380)&gt;0, 'order-admin-units'!$B$2+1, VLOOKUP(K1380&amp;"@"&amp;L1380, orderadmin, 2))))</f>
        <v/>
      </c>
      <c r="Z1380" s="147" t="str">
        <f t="shared" si="151"/>
        <v/>
      </c>
      <c r="AA1380" s="147" t="str">
        <f t="shared" si="152"/>
        <v/>
      </c>
      <c r="AB1380" s="147" t="str">
        <f t="shared" si="153"/>
        <v/>
      </c>
      <c r="AC1380" s="147" t="str">
        <f t="shared" si="149"/>
        <v/>
      </c>
      <c r="AD1380" s="11" t="str">
        <f t="shared" si="154"/>
        <v/>
      </c>
      <c r="AE1380" s="11" t="str">
        <f t="array" ref="AE1380">IF(COUNTBLANK(D1380)=1,"",IF(OR($H$2="y",$H$2="m"),IF(AA1380=AA1379,IF(OR(AB1380=$AB$4:$AB1379)=FALSE,AE1379&amp;C1380,AE1379),"("&amp;C1380)&amp;IF(AA1380=AA1381,IF(OR(AB1381=$AB$4:$AB1380)=FALSE,", ",""),") "),""))</f>
        <v/>
      </c>
      <c r="AF1380" s="11" t="str">
        <f t="array" ref="AF1380">IF((COUNTBLANK(D1380)=0)*OR($H$2="y",$H$2="m"),IFERROR(LEFT(C1380, FIND(" ",C1380)-1), C1380),"")</f>
        <v/>
      </c>
      <c r="AG1380" s="11" t="str">
        <f t="array" ref="AG1380">IF(COUNTBLANK(D1380)=1,"",IF(OR($H$2="y",$H$2="m"),IF(AA1380=AA1379,IF(OR(AC1380=$AC$4:$AC1379)=FALSE,AG1379&amp;AF1380,AG1379),"("&amp;AF1380)&amp;IF(AA1380=AA1381,IF(OR(AC1381=$AC$4:$AC1380)=FALSE,", ",""),") "),""))</f>
        <v/>
      </c>
      <c r="AH1380" s="10" t="str">
        <f>IF((COUNTBLANK(D1380)=1),"",IF(D1380=D1379,AH1379,"")&amp;IF(B1379&lt;&gt;B1380,((IF(COUNTBLANK(E1380)=1,$D$3&amp;"Non-type material: "&amp;$D$3,$D$3&amp;INDEX('type-categories'!$A$2:$B$100,MATCH(E1380,'type-categories'!$A$2:$A$100,0),2)&amp;$D$3))),"")&amp;(IF(K1380&lt;&gt;K1379,$C$2&amp;UPPER(K1380)&amp;$C$2&amp;$K$3&amp;" ",(IF(B1380&lt;&gt;B1379,$C$2&amp;UPPER(K1380)&amp;$C$2&amp;$K$3&amp;" ",""))))&amp;IF((AA1380&lt;&gt;AA1381)*($H$2="y"),AD1380&amp;AE1380,IF((AA1380&lt;&gt;AA1381)*($H$2="m"),AD1380&amp;AG1380,IF(($H$2&lt;&gt;"m")*($H$2&lt;&gt;"Y"),(IF(F1380=0,"",F1380&amp;" "&amp;$F$4&amp;" "))&amp;(IF(G1380=0,"",G1380&amp;" "&amp;$G$4&amp;" "))&amp;(IF(H1380=0,"",H1380&amp;" "&amp;H$4&amp;" "))&amp;(IF(I1380=0,"",I1380&amp;" "&amp;$I$4&amp;" "))&amp;(IF(J1380=0,"",J1380&amp;" "&amp;$J$4&amp;" ")),"")))&amp;"; "&amp;IF((B1380=B1379)*(AA1380=AA1379), "same collecting data; ", IF((B1380=B1379)*(Z1379=Z1380),"same locality; ",(IF(COUNTBLANK(L1380)=1,"",$D$2&amp;L1380&amp;$L$3&amp;" "&amp;$D$2))&amp;(IF(COUNTBLANK(M1380)=1,"",$E$2&amp;M1380&amp;$E$2&amp;", "))&amp;(IF(COUNTBLANK(N1380)=1,"",N1380&amp;"; "))&amp;(IF(COUNTBLANK(O1380)=1,"",O1380&amp;"; ")))&amp;(IF(COUNTBLANK(P1380)=1,"",P1380&amp;"; "))&amp;(IF(COUNTBLANK(Q1380)=1,"",Q1380&amp;"; "))&amp;(IF(COUNTBLANK(R1380)=1,"",R1380&amp;"m, "))&amp;IF((COUNTBLANK(S1380)=0)*(S1380&lt;&gt;S1379), S1380&amp;"; ","")&amp;(IF(COUNTBLANK(U1380)=1,"",U1380&amp;"; "))&amp;(IF(COUNTBLANK(T1380)=1,"",IF(COUNTBLANK(F$2)=1,T1380&amp;"; ",T1380&amp;" "&amp;F$2&amp;"; "))))&amp;(IF(COUNTBLANK(V1380)=1,"",V1380&amp;"; "))&amp;IF((COUNTBLANK(C1380)=1),"",C1380)&amp;IF((B1380=B1381)*(K1380=K1381)*(L1380=L1381)*(M1380=M1381),IF(($H$2&lt;&gt;"m")*($H$2&lt;&gt;"Y"), " • ", IF((ISNUMBER(FIND(")",AE1380))), " • ", "")),IF((B1380=B1381)*(K1380=K1381)," • ",". ")))</f>
        <v/>
      </c>
      <c r="AI1380" s="1"/>
    </row>
    <row r="1381" spans="1:35" x14ac:dyDescent="0.25">
      <c r="A1381" s="3" t="str">
        <f t="shared" si="150"/>
        <v/>
      </c>
      <c r="B1381" s="53" t="str">
        <f t="shared" si="148"/>
        <v/>
      </c>
      <c r="C1381" s="57"/>
      <c r="D1381" s="57"/>
      <c r="E1381" s="57"/>
      <c r="F1381" s="57"/>
      <c r="G1381" s="57"/>
      <c r="H1381" s="57"/>
      <c r="I1381" s="57"/>
      <c r="J1381" s="57"/>
      <c r="K1381" s="57"/>
      <c r="L1381" s="57"/>
      <c r="M1381" s="54"/>
      <c r="N1381" s="57"/>
      <c r="O1381" s="58"/>
      <c r="P1381" s="58"/>
      <c r="Q1381" s="58"/>
      <c r="R1381" s="58"/>
      <c r="S1381" s="54"/>
      <c r="T1381" s="57"/>
      <c r="U1381" s="57"/>
      <c r="V1381" s="57"/>
      <c r="W1381" s="57"/>
      <c r="X1381" s="147" t="str">
        <f>IF(COUNTBLANK(D1381)=1,"",IF('order-admin-units'!$I$1&lt;&gt;"y", "", IF(COUNTBLANK(K1381)=1, 'order-admin-units'!$B$1+1, VLOOKUP(K1381, ordercountry, 2))))</f>
        <v/>
      </c>
      <c r="Y1381" s="147" t="str">
        <f>IF(COUNTBLANK(D1381)=1,"",IF('order-admin-units'!$I$1&lt;&gt;"y", "", IF(COUNTBLANK(K1381:L1381)&gt;0, 'order-admin-units'!$B$2+1, VLOOKUP(K1381&amp;"@"&amp;L1381, orderadmin, 2))))</f>
        <v/>
      </c>
      <c r="Z1381" s="147" t="str">
        <f t="shared" si="151"/>
        <v/>
      </c>
      <c r="AA1381" s="147" t="str">
        <f t="shared" si="152"/>
        <v/>
      </c>
      <c r="AB1381" s="147" t="str">
        <f t="shared" si="153"/>
        <v/>
      </c>
      <c r="AC1381" s="147" t="str">
        <f t="shared" si="149"/>
        <v/>
      </c>
      <c r="AD1381" s="11" t="str">
        <f t="shared" si="154"/>
        <v/>
      </c>
      <c r="AE1381" s="11" t="str">
        <f t="array" ref="AE1381">IF(COUNTBLANK(D1381)=1,"",IF(OR($H$2="y",$H$2="m"),IF(AA1381=AA1380,IF(OR(AB1381=$AB$4:$AB1380)=FALSE,AE1380&amp;C1381,AE1380),"("&amp;C1381)&amp;IF(AA1381=AA1382,IF(OR(AB1382=$AB$4:$AB1381)=FALSE,", ",""),") "),""))</f>
        <v/>
      </c>
      <c r="AF1381" s="11" t="str">
        <f t="array" ref="AF1381">IF((COUNTBLANK(D1381)=0)*OR($H$2="y",$H$2="m"),IFERROR(LEFT(C1381, FIND(" ",C1381)-1), C1381),"")</f>
        <v/>
      </c>
      <c r="AG1381" s="11" t="str">
        <f t="array" ref="AG1381">IF(COUNTBLANK(D1381)=1,"",IF(OR($H$2="y",$H$2="m"),IF(AA1381=AA1380,IF(OR(AC1381=$AC$4:$AC1380)=FALSE,AG1380&amp;AF1381,AG1380),"("&amp;AF1381)&amp;IF(AA1381=AA1382,IF(OR(AC1382=$AC$4:$AC1381)=FALSE,", ",""),") "),""))</f>
        <v/>
      </c>
      <c r="AH1381" s="10" t="str">
        <f>IF((COUNTBLANK(D1381)=1),"",IF(D1381=D1380,AH1380,"")&amp;IF(B1380&lt;&gt;B1381,((IF(COUNTBLANK(E1381)=1,$D$3&amp;"Non-type material: "&amp;$D$3,$D$3&amp;INDEX('type-categories'!$A$2:$B$100,MATCH(E1381,'type-categories'!$A$2:$A$100,0),2)&amp;$D$3))),"")&amp;(IF(K1381&lt;&gt;K1380,$C$2&amp;UPPER(K1381)&amp;$C$2&amp;$K$3&amp;" ",(IF(B1381&lt;&gt;B1380,$C$2&amp;UPPER(K1381)&amp;$C$2&amp;$K$3&amp;" ",""))))&amp;IF((AA1381&lt;&gt;AA1382)*($H$2="y"),AD1381&amp;AE1381,IF((AA1381&lt;&gt;AA1382)*($H$2="m"),AD1381&amp;AG1381,IF(($H$2&lt;&gt;"m")*($H$2&lt;&gt;"Y"),(IF(F1381=0,"",F1381&amp;" "&amp;$F$4&amp;" "))&amp;(IF(G1381=0,"",G1381&amp;" "&amp;$G$4&amp;" "))&amp;(IF(H1381=0,"",H1381&amp;" "&amp;H$4&amp;" "))&amp;(IF(I1381=0,"",I1381&amp;" "&amp;$I$4&amp;" "))&amp;(IF(J1381=0,"",J1381&amp;" "&amp;$J$4&amp;" ")),"")))&amp;"; "&amp;IF((B1381=B1380)*(AA1381=AA1380), "same collecting data; ", IF((B1381=B1380)*(Z1380=Z1381),"same locality; ",(IF(COUNTBLANK(L1381)=1,"",$D$2&amp;L1381&amp;$L$3&amp;" "&amp;$D$2))&amp;(IF(COUNTBLANK(M1381)=1,"",$E$2&amp;M1381&amp;$E$2&amp;", "))&amp;(IF(COUNTBLANK(N1381)=1,"",N1381&amp;"; "))&amp;(IF(COUNTBLANK(O1381)=1,"",O1381&amp;"; ")))&amp;(IF(COUNTBLANK(P1381)=1,"",P1381&amp;"; "))&amp;(IF(COUNTBLANK(Q1381)=1,"",Q1381&amp;"; "))&amp;(IF(COUNTBLANK(R1381)=1,"",R1381&amp;"m, "))&amp;IF((COUNTBLANK(S1381)=0)*(S1381&lt;&gt;S1380), S1381&amp;"; ","")&amp;(IF(COUNTBLANK(U1381)=1,"",U1381&amp;"; "))&amp;(IF(COUNTBLANK(T1381)=1,"",IF(COUNTBLANK(F$2)=1,T1381&amp;"; ",T1381&amp;" "&amp;F$2&amp;"; "))))&amp;(IF(COUNTBLANK(V1381)=1,"",V1381&amp;"; "))&amp;IF((COUNTBLANK(C1381)=1),"",C1381)&amp;IF((B1381=B1382)*(K1381=K1382)*(L1381=L1382)*(M1381=M1382),IF(($H$2&lt;&gt;"m")*($H$2&lt;&gt;"Y"), " • ", IF((ISNUMBER(FIND(")",AE1381))), " • ", "")),IF((B1381=B1382)*(K1381=K1382)," • ",". ")))</f>
        <v/>
      </c>
      <c r="AI1381" s="1"/>
    </row>
    <row r="1382" spans="1:35" x14ac:dyDescent="0.25">
      <c r="A1382" s="3" t="str">
        <f t="shared" si="150"/>
        <v/>
      </c>
      <c r="B1382" s="53" t="str">
        <f t="shared" si="148"/>
        <v/>
      </c>
      <c r="C1382" s="57"/>
      <c r="D1382" s="57"/>
      <c r="E1382" s="57"/>
      <c r="F1382" s="57"/>
      <c r="G1382" s="57"/>
      <c r="H1382" s="57"/>
      <c r="I1382" s="57"/>
      <c r="J1382" s="57"/>
      <c r="K1382" s="57"/>
      <c r="L1382" s="57"/>
      <c r="M1382" s="54"/>
      <c r="N1382" s="57"/>
      <c r="O1382" s="58"/>
      <c r="P1382" s="58"/>
      <c r="Q1382" s="58"/>
      <c r="R1382" s="58"/>
      <c r="S1382" s="54"/>
      <c r="T1382" s="57"/>
      <c r="U1382" s="57"/>
      <c r="V1382" s="57"/>
      <c r="W1382" s="57"/>
      <c r="X1382" s="147" t="str">
        <f>IF(COUNTBLANK(D1382)=1,"",IF('order-admin-units'!$I$1&lt;&gt;"y", "", IF(COUNTBLANK(K1382)=1, 'order-admin-units'!$B$1+1, VLOOKUP(K1382, ordercountry, 2))))</f>
        <v/>
      </c>
      <c r="Y1382" s="147" t="str">
        <f>IF(COUNTBLANK(D1382)=1,"",IF('order-admin-units'!$I$1&lt;&gt;"y", "", IF(COUNTBLANK(K1382:L1382)&gt;0, 'order-admin-units'!$B$2+1, VLOOKUP(K1382&amp;"@"&amp;L1382, orderadmin, 2))))</f>
        <v/>
      </c>
      <c r="Z1382" s="147" t="str">
        <f t="shared" si="151"/>
        <v/>
      </c>
      <c r="AA1382" s="147" t="str">
        <f t="shared" si="152"/>
        <v/>
      </c>
      <c r="AB1382" s="147" t="str">
        <f t="shared" si="153"/>
        <v/>
      </c>
      <c r="AC1382" s="147" t="str">
        <f t="shared" si="149"/>
        <v/>
      </c>
      <c r="AD1382" s="11" t="str">
        <f t="shared" si="154"/>
        <v/>
      </c>
      <c r="AE1382" s="11" t="str">
        <f t="array" ref="AE1382">IF(COUNTBLANK(D1382)=1,"",IF(OR($H$2="y",$H$2="m"),IF(AA1382=AA1381,IF(OR(AB1382=$AB$4:$AB1381)=FALSE,AE1381&amp;C1382,AE1381),"("&amp;C1382)&amp;IF(AA1382=AA1383,IF(OR(AB1383=$AB$4:$AB1382)=FALSE,", ",""),") "),""))</f>
        <v/>
      </c>
      <c r="AF1382" s="11" t="str">
        <f t="array" ref="AF1382">IF((COUNTBLANK(D1382)=0)*OR($H$2="y",$H$2="m"),IFERROR(LEFT(C1382, FIND(" ",C1382)-1), C1382),"")</f>
        <v/>
      </c>
      <c r="AG1382" s="11" t="str">
        <f t="array" ref="AG1382">IF(COUNTBLANK(D1382)=1,"",IF(OR($H$2="y",$H$2="m"),IF(AA1382=AA1381,IF(OR(AC1382=$AC$4:$AC1381)=FALSE,AG1381&amp;AF1382,AG1381),"("&amp;AF1382)&amp;IF(AA1382=AA1383,IF(OR(AC1383=$AC$4:$AC1382)=FALSE,", ",""),") "),""))</f>
        <v/>
      </c>
      <c r="AH1382" s="10" t="str">
        <f>IF((COUNTBLANK(D1382)=1),"",IF(D1382=D1381,AH1381,"")&amp;IF(B1381&lt;&gt;B1382,((IF(COUNTBLANK(E1382)=1,$D$3&amp;"Non-type material: "&amp;$D$3,$D$3&amp;INDEX('type-categories'!$A$2:$B$100,MATCH(E1382,'type-categories'!$A$2:$A$100,0),2)&amp;$D$3))),"")&amp;(IF(K1382&lt;&gt;K1381,$C$2&amp;UPPER(K1382)&amp;$C$2&amp;$K$3&amp;" ",(IF(B1382&lt;&gt;B1381,$C$2&amp;UPPER(K1382)&amp;$C$2&amp;$K$3&amp;" ",""))))&amp;IF((AA1382&lt;&gt;AA1383)*($H$2="y"),AD1382&amp;AE1382,IF((AA1382&lt;&gt;AA1383)*($H$2="m"),AD1382&amp;AG1382,IF(($H$2&lt;&gt;"m")*($H$2&lt;&gt;"Y"),(IF(F1382=0,"",F1382&amp;" "&amp;$F$4&amp;" "))&amp;(IF(G1382=0,"",G1382&amp;" "&amp;$G$4&amp;" "))&amp;(IF(H1382=0,"",H1382&amp;" "&amp;H$4&amp;" "))&amp;(IF(I1382=0,"",I1382&amp;" "&amp;$I$4&amp;" "))&amp;(IF(J1382=0,"",J1382&amp;" "&amp;$J$4&amp;" ")),"")))&amp;"; "&amp;IF((B1382=B1381)*(AA1382=AA1381), "same collecting data; ", IF((B1382=B1381)*(Z1381=Z1382),"same locality; ",(IF(COUNTBLANK(L1382)=1,"",$D$2&amp;L1382&amp;$L$3&amp;" "&amp;$D$2))&amp;(IF(COUNTBLANK(M1382)=1,"",$E$2&amp;M1382&amp;$E$2&amp;", "))&amp;(IF(COUNTBLANK(N1382)=1,"",N1382&amp;"; "))&amp;(IF(COUNTBLANK(O1382)=1,"",O1382&amp;"; ")))&amp;(IF(COUNTBLANK(P1382)=1,"",P1382&amp;"; "))&amp;(IF(COUNTBLANK(Q1382)=1,"",Q1382&amp;"; "))&amp;(IF(COUNTBLANK(R1382)=1,"",R1382&amp;"m, "))&amp;IF((COUNTBLANK(S1382)=0)*(S1382&lt;&gt;S1381), S1382&amp;"; ","")&amp;(IF(COUNTBLANK(U1382)=1,"",U1382&amp;"; "))&amp;(IF(COUNTBLANK(T1382)=1,"",IF(COUNTBLANK(F$2)=1,T1382&amp;"; ",T1382&amp;" "&amp;F$2&amp;"; "))))&amp;(IF(COUNTBLANK(V1382)=1,"",V1382&amp;"; "))&amp;IF((COUNTBLANK(C1382)=1),"",C1382)&amp;IF((B1382=B1383)*(K1382=K1383)*(L1382=L1383)*(M1382=M1383),IF(($H$2&lt;&gt;"m")*($H$2&lt;&gt;"Y"), " • ", IF((ISNUMBER(FIND(")",AE1382))), " • ", "")),IF((B1382=B1383)*(K1382=K1383)," • ",". ")))</f>
        <v/>
      </c>
      <c r="AI1382" s="1"/>
    </row>
    <row r="1383" spans="1:35" x14ac:dyDescent="0.25">
      <c r="A1383" s="3" t="str">
        <f t="shared" si="150"/>
        <v/>
      </c>
      <c r="B1383" s="53" t="str">
        <f t="shared" si="148"/>
        <v/>
      </c>
      <c r="C1383" s="57"/>
      <c r="D1383" s="57"/>
      <c r="E1383" s="57"/>
      <c r="F1383" s="57"/>
      <c r="G1383" s="57"/>
      <c r="H1383" s="57"/>
      <c r="I1383" s="57"/>
      <c r="J1383" s="57"/>
      <c r="K1383" s="57"/>
      <c r="L1383" s="57"/>
      <c r="M1383" s="54"/>
      <c r="N1383" s="57"/>
      <c r="O1383" s="58"/>
      <c r="P1383" s="58"/>
      <c r="Q1383" s="58"/>
      <c r="R1383" s="58"/>
      <c r="S1383" s="54"/>
      <c r="T1383" s="57"/>
      <c r="U1383" s="57"/>
      <c r="V1383" s="57"/>
      <c r="W1383" s="57"/>
      <c r="X1383" s="147" t="str">
        <f>IF(COUNTBLANK(D1383)=1,"",IF('order-admin-units'!$I$1&lt;&gt;"y", "", IF(COUNTBLANK(K1383)=1, 'order-admin-units'!$B$1+1, VLOOKUP(K1383, ordercountry, 2))))</f>
        <v/>
      </c>
      <c r="Y1383" s="147" t="str">
        <f>IF(COUNTBLANK(D1383)=1,"",IF('order-admin-units'!$I$1&lt;&gt;"y", "", IF(COUNTBLANK(K1383:L1383)&gt;0, 'order-admin-units'!$B$2+1, VLOOKUP(K1383&amp;"@"&amp;L1383, orderadmin, 2))))</f>
        <v/>
      </c>
      <c r="Z1383" s="147" t="str">
        <f t="shared" si="151"/>
        <v/>
      </c>
      <c r="AA1383" s="147" t="str">
        <f t="shared" si="152"/>
        <v/>
      </c>
      <c r="AB1383" s="147" t="str">
        <f t="shared" si="153"/>
        <v/>
      </c>
      <c r="AC1383" s="147" t="str">
        <f t="shared" si="149"/>
        <v/>
      </c>
      <c r="AD1383" s="11" t="str">
        <f t="shared" si="154"/>
        <v/>
      </c>
      <c r="AE1383" s="11" t="str">
        <f t="array" ref="AE1383">IF(COUNTBLANK(D1383)=1,"",IF(OR($H$2="y",$H$2="m"),IF(AA1383=AA1382,IF(OR(AB1383=$AB$4:$AB1382)=FALSE,AE1382&amp;C1383,AE1382),"("&amp;C1383)&amp;IF(AA1383=AA1384,IF(OR(AB1384=$AB$4:$AB1383)=FALSE,", ",""),") "),""))</f>
        <v/>
      </c>
      <c r="AF1383" s="11" t="str">
        <f t="array" ref="AF1383">IF((COUNTBLANK(D1383)=0)*OR($H$2="y",$H$2="m"),IFERROR(LEFT(C1383, FIND(" ",C1383)-1), C1383),"")</f>
        <v/>
      </c>
      <c r="AG1383" s="11" t="str">
        <f t="array" ref="AG1383">IF(COUNTBLANK(D1383)=1,"",IF(OR($H$2="y",$H$2="m"),IF(AA1383=AA1382,IF(OR(AC1383=$AC$4:$AC1382)=FALSE,AG1382&amp;AF1383,AG1382),"("&amp;AF1383)&amp;IF(AA1383=AA1384,IF(OR(AC1384=$AC$4:$AC1383)=FALSE,", ",""),") "),""))</f>
        <v/>
      </c>
      <c r="AH1383" s="10" t="str">
        <f>IF((COUNTBLANK(D1383)=1),"",IF(D1383=D1382,AH1382,"")&amp;IF(B1382&lt;&gt;B1383,((IF(COUNTBLANK(E1383)=1,$D$3&amp;"Non-type material: "&amp;$D$3,$D$3&amp;INDEX('type-categories'!$A$2:$B$100,MATCH(E1383,'type-categories'!$A$2:$A$100,0),2)&amp;$D$3))),"")&amp;(IF(K1383&lt;&gt;K1382,$C$2&amp;UPPER(K1383)&amp;$C$2&amp;$K$3&amp;" ",(IF(B1383&lt;&gt;B1382,$C$2&amp;UPPER(K1383)&amp;$C$2&amp;$K$3&amp;" ",""))))&amp;IF((AA1383&lt;&gt;AA1384)*($H$2="y"),AD1383&amp;AE1383,IF((AA1383&lt;&gt;AA1384)*($H$2="m"),AD1383&amp;AG1383,IF(($H$2&lt;&gt;"m")*($H$2&lt;&gt;"Y"),(IF(F1383=0,"",F1383&amp;" "&amp;$F$4&amp;" "))&amp;(IF(G1383=0,"",G1383&amp;" "&amp;$G$4&amp;" "))&amp;(IF(H1383=0,"",H1383&amp;" "&amp;H$4&amp;" "))&amp;(IF(I1383=0,"",I1383&amp;" "&amp;$I$4&amp;" "))&amp;(IF(J1383=0,"",J1383&amp;" "&amp;$J$4&amp;" ")),"")))&amp;"; "&amp;IF((B1383=B1382)*(AA1383=AA1382), "same collecting data; ", IF((B1383=B1382)*(Z1382=Z1383),"same locality; ",(IF(COUNTBLANK(L1383)=1,"",$D$2&amp;L1383&amp;$L$3&amp;" "&amp;$D$2))&amp;(IF(COUNTBLANK(M1383)=1,"",$E$2&amp;M1383&amp;$E$2&amp;", "))&amp;(IF(COUNTBLANK(N1383)=1,"",N1383&amp;"; "))&amp;(IF(COUNTBLANK(O1383)=1,"",O1383&amp;"; ")))&amp;(IF(COUNTBLANK(P1383)=1,"",P1383&amp;"; "))&amp;(IF(COUNTBLANK(Q1383)=1,"",Q1383&amp;"; "))&amp;(IF(COUNTBLANK(R1383)=1,"",R1383&amp;"m, "))&amp;IF((COUNTBLANK(S1383)=0)*(S1383&lt;&gt;S1382), S1383&amp;"; ","")&amp;(IF(COUNTBLANK(U1383)=1,"",U1383&amp;"; "))&amp;(IF(COUNTBLANK(T1383)=1,"",IF(COUNTBLANK(F$2)=1,T1383&amp;"; ",T1383&amp;" "&amp;F$2&amp;"; "))))&amp;(IF(COUNTBLANK(V1383)=1,"",V1383&amp;"; "))&amp;IF((COUNTBLANK(C1383)=1),"",C1383)&amp;IF((B1383=B1384)*(K1383=K1384)*(L1383=L1384)*(M1383=M1384),IF(($H$2&lt;&gt;"m")*($H$2&lt;&gt;"Y"), " • ", IF((ISNUMBER(FIND(")",AE1383))), " • ", "")),IF((B1383=B1384)*(K1383=K1384)," • ",". ")))</f>
        <v/>
      </c>
      <c r="AI1383" s="1"/>
    </row>
    <row r="1384" spans="1:35" x14ac:dyDescent="0.25">
      <c r="A1384" s="3" t="str">
        <f t="shared" si="150"/>
        <v/>
      </c>
      <c r="B1384" s="53" t="str">
        <f t="shared" si="148"/>
        <v/>
      </c>
      <c r="C1384" s="56"/>
      <c r="D1384" s="55"/>
      <c r="E1384" s="55"/>
      <c r="F1384" s="56"/>
      <c r="G1384" s="56"/>
      <c r="H1384" s="56"/>
      <c r="I1384" s="56"/>
      <c r="J1384" s="56"/>
      <c r="K1384" s="56"/>
      <c r="L1384" s="56"/>
      <c r="M1384" s="54"/>
      <c r="N1384" s="56"/>
      <c r="O1384" s="56"/>
      <c r="P1384" s="56"/>
      <c r="Q1384" s="56"/>
      <c r="R1384" s="56"/>
      <c r="S1384" s="54"/>
      <c r="T1384" s="56"/>
      <c r="U1384" s="56"/>
      <c r="V1384" s="56"/>
      <c r="W1384" s="56"/>
      <c r="X1384" s="147" t="str">
        <f>IF(COUNTBLANK(D1384)=1,"",IF('order-admin-units'!$I$1&lt;&gt;"y", "", IF(COUNTBLANK(K1384)=1, 'order-admin-units'!$B$1+1, VLOOKUP(K1384, ordercountry, 2))))</f>
        <v/>
      </c>
      <c r="Y1384" s="147" t="str">
        <f>IF(COUNTBLANK(D1384)=1,"",IF('order-admin-units'!$I$1&lt;&gt;"y", "", IF(COUNTBLANK(K1384:L1384)&gt;0, 'order-admin-units'!$B$2+1, VLOOKUP(K1384&amp;"@"&amp;L1384, orderadmin, 2))))</f>
        <v/>
      </c>
      <c r="Z1384" s="147" t="str">
        <f t="shared" si="151"/>
        <v/>
      </c>
      <c r="AA1384" s="147" t="str">
        <f t="shared" si="152"/>
        <v/>
      </c>
      <c r="AB1384" s="147" t="str">
        <f t="shared" si="153"/>
        <v/>
      </c>
      <c r="AC1384" s="147" t="str">
        <f t="shared" si="149"/>
        <v/>
      </c>
      <c r="AD1384" s="11" t="str">
        <f t="shared" si="154"/>
        <v/>
      </c>
      <c r="AE1384" s="11" t="str">
        <f t="array" ref="AE1384">IF(COUNTBLANK(D1384)=1,"",IF(OR($H$2="y",$H$2="m"),IF(AA1384=AA1383,IF(OR(AB1384=$AB$4:$AB1383)=FALSE,AE1383&amp;C1384,AE1383),"("&amp;C1384)&amp;IF(AA1384=AA1385,IF(OR(AB1385=$AB$4:$AB1384)=FALSE,", ",""),") "),""))</f>
        <v/>
      </c>
      <c r="AF1384" s="11" t="str">
        <f t="array" ref="AF1384">IF((COUNTBLANK(D1384)=0)*OR($H$2="y",$H$2="m"),IFERROR(LEFT(C1384, FIND(" ",C1384)-1), C1384),"")</f>
        <v/>
      </c>
      <c r="AG1384" s="11" t="str">
        <f t="array" ref="AG1384">IF(COUNTBLANK(D1384)=1,"",IF(OR($H$2="y",$H$2="m"),IF(AA1384=AA1383,IF(OR(AC1384=$AC$4:$AC1383)=FALSE,AG1383&amp;AF1384,AG1383),"("&amp;AF1384)&amp;IF(AA1384=AA1385,IF(OR(AC1385=$AC$4:$AC1384)=FALSE,", ",""),") "),""))</f>
        <v/>
      </c>
      <c r="AH1384" s="10" t="str">
        <f>IF((COUNTBLANK(D1384)=1),"",IF(D1384=D1383,AH1383,"")&amp;IF(B1383&lt;&gt;B1384,((IF(COUNTBLANK(E1384)=1,$D$3&amp;"Non-type material: "&amp;$D$3,$D$3&amp;INDEX('type-categories'!$A$2:$B$100,MATCH(E1384,'type-categories'!$A$2:$A$100,0),2)&amp;$D$3))),"")&amp;(IF(K1384&lt;&gt;K1383,$C$2&amp;UPPER(K1384)&amp;$C$2&amp;$K$3&amp;" ",(IF(B1384&lt;&gt;B1383,$C$2&amp;UPPER(K1384)&amp;$C$2&amp;$K$3&amp;" ",""))))&amp;IF((AA1384&lt;&gt;AA1385)*($H$2="y"),AD1384&amp;AE1384,IF((AA1384&lt;&gt;AA1385)*($H$2="m"),AD1384&amp;AG1384,IF(($H$2&lt;&gt;"m")*($H$2&lt;&gt;"Y"),(IF(F1384=0,"",F1384&amp;" "&amp;$F$4&amp;" "))&amp;(IF(G1384=0,"",G1384&amp;" "&amp;$G$4&amp;" "))&amp;(IF(H1384=0,"",H1384&amp;" "&amp;H$4&amp;" "))&amp;(IF(I1384=0,"",I1384&amp;" "&amp;$I$4&amp;" "))&amp;(IF(J1384=0,"",J1384&amp;" "&amp;$J$4&amp;" ")),"")))&amp;"; "&amp;IF((B1384=B1383)*(AA1384=AA1383), "same collecting data; ", IF((B1384=B1383)*(Z1383=Z1384),"same locality; ",(IF(COUNTBLANK(L1384)=1,"",$D$2&amp;L1384&amp;$L$3&amp;" "&amp;$D$2))&amp;(IF(COUNTBLANK(M1384)=1,"",$E$2&amp;M1384&amp;$E$2&amp;", "))&amp;(IF(COUNTBLANK(N1384)=1,"",N1384&amp;"; "))&amp;(IF(COUNTBLANK(O1384)=1,"",O1384&amp;"; ")))&amp;(IF(COUNTBLANK(P1384)=1,"",P1384&amp;"; "))&amp;(IF(COUNTBLANK(Q1384)=1,"",Q1384&amp;"; "))&amp;(IF(COUNTBLANK(R1384)=1,"",R1384&amp;"m, "))&amp;IF((COUNTBLANK(S1384)=0)*(S1384&lt;&gt;S1383), S1384&amp;"; ","")&amp;(IF(COUNTBLANK(U1384)=1,"",U1384&amp;"; "))&amp;(IF(COUNTBLANK(T1384)=1,"",IF(COUNTBLANK(F$2)=1,T1384&amp;"; ",T1384&amp;" "&amp;F$2&amp;"; "))))&amp;(IF(COUNTBLANK(V1384)=1,"",V1384&amp;"; "))&amp;IF((COUNTBLANK(C1384)=1),"",C1384)&amp;IF((B1384=B1385)*(K1384=K1385)*(L1384=L1385)*(M1384=M1385),IF(($H$2&lt;&gt;"m")*($H$2&lt;&gt;"Y"), " • ", IF((ISNUMBER(FIND(")",AE1384))), " • ", "")),IF((B1384=B1385)*(K1384=K1385)," • ",". ")))</f>
        <v/>
      </c>
      <c r="AI1384" s="1"/>
    </row>
    <row r="1385" spans="1:35" x14ac:dyDescent="0.25">
      <c r="A1385" s="3" t="str">
        <f t="shared" si="150"/>
        <v/>
      </c>
      <c r="B1385" s="53" t="str">
        <f t="shared" si="148"/>
        <v/>
      </c>
      <c r="C1385" s="57"/>
      <c r="D1385" s="57"/>
      <c r="E1385" s="57"/>
      <c r="F1385" s="57"/>
      <c r="G1385" s="57"/>
      <c r="H1385" s="57"/>
      <c r="I1385" s="57"/>
      <c r="J1385" s="57"/>
      <c r="K1385" s="57"/>
      <c r="L1385" s="57"/>
      <c r="M1385" s="54"/>
      <c r="N1385" s="57"/>
      <c r="O1385" s="58"/>
      <c r="P1385" s="58"/>
      <c r="Q1385" s="58"/>
      <c r="R1385" s="58"/>
      <c r="S1385" s="54"/>
      <c r="T1385" s="57"/>
      <c r="U1385" s="57"/>
      <c r="V1385" s="57"/>
      <c r="W1385" s="57"/>
      <c r="X1385" s="147" t="str">
        <f>IF(COUNTBLANK(D1385)=1,"",IF('order-admin-units'!$I$1&lt;&gt;"y", "", IF(COUNTBLANK(K1385)=1, 'order-admin-units'!$B$1+1, VLOOKUP(K1385, ordercountry, 2))))</f>
        <v/>
      </c>
      <c r="Y1385" s="147" t="str">
        <f>IF(COUNTBLANK(D1385)=1,"",IF('order-admin-units'!$I$1&lt;&gt;"y", "", IF(COUNTBLANK(K1385:L1385)&gt;0, 'order-admin-units'!$B$2+1, VLOOKUP(K1385&amp;"@"&amp;L1385, orderadmin, 2))))</f>
        <v/>
      </c>
      <c r="Z1385" s="147" t="str">
        <f t="shared" si="151"/>
        <v/>
      </c>
      <c r="AA1385" s="147" t="str">
        <f t="shared" si="152"/>
        <v/>
      </c>
      <c r="AB1385" s="147" t="str">
        <f t="shared" si="153"/>
        <v/>
      </c>
      <c r="AC1385" s="147" t="str">
        <f t="shared" si="149"/>
        <v/>
      </c>
      <c r="AD1385" s="11" t="str">
        <f t="shared" si="154"/>
        <v/>
      </c>
      <c r="AE1385" s="11" t="str">
        <f t="array" ref="AE1385">IF(COUNTBLANK(D1385)=1,"",IF(OR($H$2="y",$H$2="m"),IF(AA1385=AA1384,IF(OR(AB1385=$AB$4:$AB1384)=FALSE,AE1384&amp;C1385,AE1384),"("&amp;C1385)&amp;IF(AA1385=AA1386,IF(OR(AB1386=$AB$4:$AB1385)=FALSE,", ",""),") "),""))</f>
        <v/>
      </c>
      <c r="AF1385" s="11" t="str">
        <f t="array" ref="AF1385">IF((COUNTBLANK(D1385)=0)*OR($H$2="y",$H$2="m"),IFERROR(LEFT(C1385, FIND(" ",C1385)-1), C1385),"")</f>
        <v/>
      </c>
      <c r="AG1385" s="11" t="str">
        <f t="array" ref="AG1385">IF(COUNTBLANK(D1385)=1,"",IF(OR($H$2="y",$H$2="m"),IF(AA1385=AA1384,IF(OR(AC1385=$AC$4:$AC1384)=FALSE,AG1384&amp;AF1385,AG1384),"("&amp;AF1385)&amp;IF(AA1385=AA1386,IF(OR(AC1386=$AC$4:$AC1385)=FALSE,", ",""),") "),""))</f>
        <v/>
      </c>
      <c r="AH1385" s="10" t="str">
        <f>IF((COUNTBLANK(D1385)=1),"",IF(D1385=D1384,AH1384,"")&amp;IF(B1384&lt;&gt;B1385,((IF(COUNTBLANK(E1385)=1,$D$3&amp;"Non-type material: "&amp;$D$3,$D$3&amp;INDEX('type-categories'!$A$2:$B$100,MATCH(E1385,'type-categories'!$A$2:$A$100,0),2)&amp;$D$3))),"")&amp;(IF(K1385&lt;&gt;K1384,$C$2&amp;UPPER(K1385)&amp;$C$2&amp;$K$3&amp;" ",(IF(B1385&lt;&gt;B1384,$C$2&amp;UPPER(K1385)&amp;$C$2&amp;$K$3&amp;" ",""))))&amp;IF((AA1385&lt;&gt;AA1386)*($H$2="y"),AD1385&amp;AE1385,IF((AA1385&lt;&gt;AA1386)*($H$2="m"),AD1385&amp;AG1385,IF(($H$2&lt;&gt;"m")*($H$2&lt;&gt;"Y"),(IF(F1385=0,"",F1385&amp;" "&amp;$F$4&amp;" "))&amp;(IF(G1385=0,"",G1385&amp;" "&amp;$G$4&amp;" "))&amp;(IF(H1385=0,"",H1385&amp;" "&amp;H$4&amp;" "))&amp;(IF(I1385=0,"",I1385&amp;" "&amp;$I$4&amp;" "))&amp;(IF(J1385=0,"",J1385&amp;" "&amp;$J$4&amp;" ")),"")))&amp;"; "&amp;IF((B1385=B1384)*(AA1385=AA1384), "same collecting data; ", IF((B1385=B1384)*(Z1384=Z1385),"same locality; ",(IF(COUNTBLANK(L1385)=1,"",$D$2&amp;L1385&amp;$L$3&amp;" "&amp;$D$2))&amp;(IF(COUNTBLANK(M1385)=1,"",$E$2&amp;M1385&amp;$E$2&amp;", "))&amp;(IF(COUNTBLANK(N1385)=1,"",N1385&amp;"; "))&amp;(IF(COUNTBLANK(O1385)=1,"",O1385&amp;"; ")))&amp;(IF(COUNTBLANK(P1385)=1,"",P1385&amp;"; "))&amp;(IF(COUNTBLANK(Q1385)=1,"",Q1385&amp;"; "))&amp;(IF(COUNTBLANK(R1385)=1,"",R1385&amp;"m, "))&amp;IF((COUNTBLANK(S1385)=0)*(S1385&lt;&gt;S1384), S1385&amp;"; ","")&amp;(IF(COUNTBLANK(U1385)=1,"",U1385&amp;"; "))&amp;(IF(COUNTBLANK(T1385)=1,"",IF(COUNTBLANK(F$2)=1,T1385&amp;"; ",T1385&amp;" "&amp;F$2&amp;"; "))))&amp;(IF(COUNTBLANK(V1385)=1,"",V1385&amp;"; "))&amp;IF((COUNTBLANK(C1385)=1),"",C1385)&amp;IF((B1385=B1386)*(K1385=K1386)*(L1385=L1386)*(M1385=M1386),IF(($H$2&lt;&gt;"m")*($H$2&lt;&gt;"Y"), " • ", IF((ISNUMBER(FIND(")",AE1385))), " • ", "")),IF((B1385=B1386)*(K1385=K1386)," • ",". ")))</f>
        <v/>
      </c>
      <c r="AI1385" s="1"/>
    </row>
    <row r="1386" spans="1:35" x14ac:dyDescent="0.25">
      <c r="A1386" s="3" t="str">
        <f t="shared" si="150"/>
        <v/>
      </c>
      <c r="B1386" s="53" t="str">
        <f t="shared" si="148"/>
        <v/>
      </c>
      <c r="C1386" s="57"/>
      <c r="D1386" s="57"/>
      <c r="E1386" s="57"/>
      <c r="F1386" s="57"/>
      <c r="G1386" s="57"/>
      <c r="H1386" s="57"/>
      <c r="I1386" s="57"/>
      <c r="J1386" s="57"/>
      <c r="K1386" s="57"/>
      <c r="L1386" s="57"/>
      <c r="M1386" s="54"/>
      <c r="N1386" s="57"/>
      <c r="O1386" s="58"/>
      <c r="P1386" s="58"/>
      <c r="Q1386" s="58"/>
      <c r="R1386" s="58"/>
      <c r="S1386" s="54"/>
      <c r="T1386" s="57"/>
      <c r="U1386" s="57"/>
      <c r="V1386" s="57"/>
      <c r="W1386" s="57"/>
      <c r="X1386" s="147" t="str">
        <f>IF(COUNTBLANK(D1386)=1,"",IF('order-admin-units'!$I$1&lt;&gt;"y", "", IF(COUNTBLANK(K1386)=1, 'order-admin-units'!$B$1+1, VLOOKUP(K1386, ordercountry, 2))))</f>
        <v/>
      </c>
      <c r="Y1386" s="147" t="str">
        <f>IF(COUNTBLANK(D1386)=1,"",IF('order-admin-units'!$I$1&lt;&gt;"y", "", IF(COUNTBLANK(K1386:L1386)&gt;0, 'order-admin-units'!$B$2+1, VLOOKUP(K1386&amp;"@"&amp;L1386, orderadmin, 2))))</f>
        <v/>
      </c>
      <c r="Z1386" s="147" t="str">
        <f t="shared" si="151"/>
        <v/>
      </c>
      <c r="AA1386" s="147" t="str">
        <f t="shared" si="152"/>
        <v/>
      </c>
      <c r="AB1386" s="147" t="str">
        <f t="shared" si="153"/>
        <v/>
      </c>
      <c r="AC1386" s="147" t="str">
        <f t="shared" si="149"/>
        <v/>
      </c>
      <c r="AD1386" s="11" t="str">
        <f t="shared" si="154"/>
        <v/>
      </c>
      <c r="AE1386" s="11" t="str">
        <f t="array" ref="AE1386">IF(COUNTBLANK(D1386)=1,"",IF(OR($H$2="y",$H$2="m"),IF(AA1386=AA1385,IF(OR(AB1386=$AB$4:$AB1385)=FALSE,AE1385&amp;C1386,AE1385),"("&amp;C1386)&amp;IF(AA1386=AA1387,IF(OR(AB1387=$AB$4:$AB1386)=FALSE,", ",""),") "),""))</f>
        <v/>
      </c>
      <c r="AF1386" s="11" t="str">
        <f t="array" ref="AF1386">IF((COUNTBLANK(D1386)=0)*OR($H$2="y",$H$2="m"),IFERROR(LEFT(C1386, FIND(" ",C1386)-1), C1386),"")</f>
        <v/>
      </c>
      <c r="AG1386" s="11" t="str">
        <f t="array" ref="AG1386">IF(COUNTBLANK(D1386)=1,"",IF(OR($H$2="y",$H$2="m"),IF(AA1386=AA1385,IF(OR(AC1386=$AC$4:$AC1385)=FALSE,AG1385&amp;AF1386,AG1385),"("&amp;AF1386)&amp;IF(AA1386=AA1387,IF(OR(AC1387=$AC$4:$AC1386)=FALSE,", ",""),") "),""))</f>
        <v/>
      </c>
      <c r="AH1386" s="10" t="str">
        <f>IF((COUNTBLANK(D1386)=1),"",IF(D1386=D1385,AH1385,"")&amp;IF(B1385&lt;&gt;B1386,((IF(COUNTBLANK(E1386)=1,$D$3&amp;"Non-type material: "&amp;$D$3,$D$3&amp;INDEX('type-categories'!$A$2:$B$100,MATCH(E1386,'type-categories'!$A$2:$A$100,0),2)&amp;$D$3))),"")&amp;(IF(K1386&lt;&gt;K1385,$C$2&amp;UPPER(K1386)&amp;$C$2&amp;$K$3&amp;" ",(IF(B1386&lt;&gt;B1385,$C$2&amp;UPPER(K1386)&amp;$C$2&amp;$K$3&amp;" ",""))))&amp;IF((AA1386&lt;&gt;AA1387)*($H$2="y"),AD1386&amp;AE1386,IF((AA1386&lt;&gt;AA1387)*($H$2="m"),AD1386&amp;AG1386,IF(($H$2&lt;&gt;"m")*($H$2&lt;&gt;"Y"),(IF(F1386=0,"",F1386&amp;" "&amp;$F$4&amp;" "))&amp;(IF(G1386=0,"",G1386&amp;" "&amp;$G$4&amp;" "))&amp;(IF(H1386=0,"",H1386&amp;" "&amp;H$4&amp;" "))&amp;(IF(I1386=0,"",I1386&amp;" "&amp;$I$4&amp;" "))&amp;(IF(J1386=0,"",J1386&amp;" "&amp;$J$4&amp;" ")),"")))&amp;"; "&amp;IF((B1386=B1385)*(AA1386=AA1385), "same collecting data; ", IF((B1386=B1385)*(Z1385=Z1386),"same locality; ",(IF(COUNTBLANK(L1386)=1,"",$D$2&amp;L1386&amp;$L$3&amp;" "&amp;$D$2))&amp;(IF(COUNTBLANK(M1386)=1,"",$E$2&amp;M1386&amp;$E$2&amp;", "))&amp;(IF(COUNTBLANK(N1386)=1,"",N1386&amp;"; "))&amp;(IF(COUNTBLANK(O1386)=1,"",O1386&amp;"; ")))&amp;(IF(COUNTBLANK(P1386)=1,"",P1386&amp;"; "))&amp;(IF(COUNTBLANK(Q1386)=1,"",Q1386&amp;"; "))&amp;(IF(COUNTBLANK(R1386)=1,"",R1386&amp;"m, "))&amp;IF((COUNTBLANK(S1386)=0)*(S1386&lt;&gt;S1385), S1386&amp;"; ","")&amp;(IF(COUNTBLANK(U1386)=1,"",U1386&amp;"; "))&amp;(IF(COUNTBLANK(T1386)=1,"",IF(COUNTBLANK(F$2)=1,T1386&amp;"; ",T1386&amp;" "&amp;F$2&amp;"; "))))&amp;(IF(COUNTBLANK(V1386)=1,"",V1386&amp;"; "))&amp;IF((COUNTBLANK(C1386)=1),"",C1386)&amp;IF((B1386=B1387)*(K1386=K1387)*(L1386=L1387)*(M1386=M1387),IF(($H$2&lt;&gt;"m")*($H$2&lt;&gt;"Y"), " • ", IF((ISNUMBER(FIND(")",AE1386))), " • ", "")),IF((B1386=B1387)*(K1386=K1387)," • ",". ")))</f>
        <v/>
      </c>
      <c r="AI1386" s="1"/>
    </row>
    <row r="1387" spans="1:35" x14ac:dyDescent="0.25">
      <c r="A1387" s="3" t="str">
        <f t="shared" si="150"/>
        <v/>
      </c>
      <c r="B1387" s="53" t="str">
        <f t="shared" si="148"/>
        <v/>
      </c>
      <c r="C1387" s="57"/>
      <c r="D1387" s="57"/>
      <c r="E1387" s="57"/>
      <c r="F1387" s="57"/>
      <c r="G1387" s="57"/>
      <c r="H1387" s="57"/>
      <c r="I1387" s="57"/>
      <c r="J1387" s="57"/>
      <c r="K1387" s="57"/>
      <c r="L1387" s="57"/>
      <c r="M1387" s="54"/>
      <c r="N1387" s="57"/>
      <c r="O1387" s="58"/>
      <c r="P1387" s="58"/>
      <c r="Q1387" s="58"/>
      <c r="R1387" s="58"/>
      <c r="S1387" s="54"/>
      <c r="T1387" s="57"/>
      <c r="U1387" s="57"/>
      <c r="V1387" s="57"/>
      <c r="W1387" s="57"/>
      <c r="X1387" s="147" t="str">
        <f>IF(COUNTBLANK(D1387)=1,"",IF('order-admin-units'!$I$1&lt;&gt;"y", "", IF(COUNTBLANK(K1387)=1, 'order-admin-units'!$B$1+1, VLOOKUP(K1387, ordercountry, 2))))</f>
        <v/>
      </c>
      <c r="Y1387" s="147" t="str">
        <f>IF(COUNTBLANK(D1387)=1,"",IF('order-admin-units'!$I$1&lt;&gt;"y", "", IF(COUNTBLANK(K1387:L1387)&gt;0, 'order-admin-units'!$B$2+1, VLOOKUP(K1387&amp;"@"&amp;L1387, orderadmin, 2))))</f>
        <v/>
      </c>
      <c r="Z1387" s="147" t="str">
        <f t="shared" si="151"/>
        <v/>
      </c>
      <c r="AA1387" s="147" t="str">
        <f t="shared" si="152"/>
        <v/>
      </c>
      <c r="AB1387" s="147" t="str">
        <f t="shared" si="153"/>
        <v/>
      </c>
      <c r="AC1387" s="147" t="str">
        <f t="shared" si="149"/>
        <v/>
      </c>
      <c r="AD1387" s="11" t="str">
        <f t="shared" si="154"/>
        <v/>
      </c>
      <c r="AE1387" s="11" t="str">
        <f t="array" ref="AE1387">IF(COUNTBLANK(D1387)=1,"",IF(OR($H$2="y",$H$2="m"),IF(AA1387=AA1386,IF(OR(AB1387=$AB$4:$AB1386)=FALSE,AE1386&amp;C1387,AE1386),"("&amp;C1387)&amp;IF(AA1387=AA1388,IF(OR(AB1388=$AB$4:$AB1387)=FALSE,", ",""),") "),""))</f>
        <v/>
      </c>
      <c r="AF1387" s="11" t="str">
        <f t="array" ref="AF1387">IF((COUNTBLANK(D1387)=0)*OR($H$2="y",$H$2="m"),IFERROR(LEFT(C1387, FIND(" ",C1387)-1), C1387),"")</f>
        <v/>
      </c>
      <c r="AG1387" s="11" t="str">
        <f t="array" ref="AG1387">IF(COUNTBLANK(D1387)=1,"",IF(OR($H$2="y",$H$2="m"),IF(AA1387=AA1386,IF(OR(AC1387=$AC$4:$AC1386)=FALSE,AG1386&amp;AF1387,AG1386),"("&amp;AF1387)&amp;IF(AA1387=AA1388,IF(OR(AC1388=$AC$4:$AC1387)=FALSE,", ",""),") "),""))</f>
        <v/>
      </c>
      <c r="AH1387" s="10" t="str">
        <f>IF((COUNTBLANK(D1387)=1),"",IF(D1387=D1386,AH1386,"")&amp;IF(B1386&lt;&gt;B1387,((IF(COUNTBLANK(E1387)=1,$D$3&amp;"Non-type material: "&amp;$D$3,$D$3&amp;INDEX('type-categories'!$A$2:$B$100,MATCH(E1387,'type-categories'!$A$2:$A$100,0),2)&amp;$D$3))),"")&amp;(IF(K1387&lt;&gt;K1386,$C$2&amp;UPPER(K1387)&amp;$C$2&amp;$K$3&amp;" ",(IF(B1387&lt;&gt;B1386,$C$2&amp;UPPER(K1387)&amp;$C$2&amp;$K$3&amp;" ",""))))&amp;IF((AA1387&lt;&gt;AA1388)*($H$2="y"),AD1387&amp;AE1387,IF((AA1387&lt;&gt;AA1388)*($H$2="m"),AD1387&amp;AG1387,IF(($H$2&lt;&gt;"m")*($H$2&lt;&gt;"Y"),(IF(F1387=0,"",F1387&amp;" "&amp;$F$4&amp;" "))&amp;(IF(G1387=0,"",G1387&amp;" "&amp;$G$4&amp;" "))&amp;(IF(H1387=0,"",H1387&amp;" "&amp;H$4&amp;" "))&amp;(IF(I1387=0,"",I1387&amp;" "&amp;$I$4&amp;" "))&amp;(IF(J1387=0,"",J1387&amp;" "&amp;$J$4&amp;" ")),"")))&amp;"; "&amp;IF((B1387=B1386)*(AA1387=AA1386), "same collecting data; ", IF((B1387=B1386)*(Z1386=Z1387),"same locality; ",(IF(COUNTBLANK(L1387)=1,"",$D$2&amp;L1387&amp;$L$3&amp;" "&amp;$D$2))&amp;(IF(COUNTBLANK(M1387)=1,"",$E$2&amp;M1387&amp;$E$2&amp;", "))&amp;(IF(COUNTBLANK(N1387)=1,"",N1387&amp;"; "))&amp;(IF(COUNTBLANK(O1387)=1,"",O1387&amp;"; ")))&amp;(IF(COUNTBLANK(P1387)=1,"",P1387&amp;"; "))&amp;(IF(COUNTBLANK(Q1387)=1,"",Q1387&amp;"; "))&amp;(IF(COUNTBLANK(R1387)=1,"",R1387&amp;"m, "))&amp;IF((COUNTBLANK(S1387)=0)*(S1387&lt;&gt;S1386), S1387&amp;"; ","")&amp;(IF(COUNTBLANK(U1387)=1,"",U1387&amp;"; "))&amp;(IF(COUNTBLANK(T1387)=1,"",IF(COUNTBLANK(F$2)=1,T1387&amp;"; ",T1387&amp;" "&amp;F$2&amp;"; "))))&amp;(IF(COUNTBLANK(V1387)=1,"",V1387&amp;"; "))&amp;IF((COUNTBLANK(C1387)=1),"",C1387)&amp;IF((B1387=B1388)*(K1387=K1388)*(L1387=L1388)*(M1387=M1388),IF(($H$2&lt;&gt;"m")*($H$2&lt;&gt;"Y"), " • ", IF((ISNUMBER(FIND(")",AE1387))), " • ", "")),IF((B1387=B1388)*(K1387=K1388)," • ",". ")))</f>
        <v/>
      </c>
      <c r="AI1387" s="1"/>
    </row>
    <row r="1388" spans="1:35" x14ac:dyDescent="0.25">
      <c r="A1388" s="3" t="str">
        <f t="shared" si="150"/>
        <v/>
      </c>
      <c r="B1388" s="53" t="str">
        <f t="shared" si="148"/>
        <v/>
      </c>
      <c r="C1388" s="57"/>
      <c r="D1388" s="57"/>
      <c r="E1388" s="57"/>
      <c r="F1388" s="57"/>
      <c r="G1388" s="57"/>
      <c r="H1388" s="57"/>
      <c r="I1388" s="57"/>
      <c r="J1388" s="57"/>
      <c r="K1388" s="57"/>
      <c r="L1388" s="57"/>
      <c r="M1388" s="54"/>
      <c r="N1388" s="57"/>
      <c r="O1388" s="58"/>
      <c r="P1388" s="58"/>
      <c r="Q1388" s="58"/>
      <c r="R1388" s="58"/>
      <c r="S1388" s="54"/>
      <c r="T1388" s="57"/>
      <c r="U1388" s="57"/>
      <c r="V1388" s="57"/>
      <c r="W1388" s="57"/>
      <c r="X1388" s="147" t="str">
        <f>IF(COUNTBLANK(D1388)=1,"",IF('order-admin-units'!$I$1&lt;&gt;"y", "", IF(COUNTBLANK(K1388)=1, 'order-admin-units'!$B$1+1, VLOOKUP(K1388, ordercountry, 2))))</f>
        <v/>
      </c>
      <c r="Y1388" s="147" t="str">
        <f>IF(COUNTBLANK(D1388)=1,"",IF('order-admin-units'!$I$1&lt;&gt;"y", "", IF(COUNTBLANK(K1388:L1388)&gt;0, 'order-admin-units'!$B$2+1, VLOOKUP(K1388&amp;"@"&amp;L1388, orderadmin, 2))))</f>
        <v/>
      </c>
      <c r="Z1388" s="147" t="str">
        <f t="shared" si="151"/>
        <v/>
      </c>
      <c r="AA1388" s="147" t="str">
        <f t="shared" si="152"/>
        <v/>
      </c>
      <c r="AB1388" s="147" t="str">
        <f t="shared" si="153"/>
        <v/>
      </c>
      <c r="AC1388" s="147" t="str">
        <f t="shared" si="149"/>
        <v/>
      </c>
      <c r="AD1388" s="11" t="str">
        <f t="shared" si="154"/>
        <v/>
      </c>
      <c r="AE1388" s="11" t="str">
        <f t="array" ref="AE1388">IF(COUNTBLANK(D1388)=1,"",IF(OR($H$2="y",$H$2="m"),IF(AA1388=AA1387,IF(OR(AB1388=$AB$4:$AB1387)=FALSE,AE1387&amp;C1388,AE1387),"("&amp;C1388)&amp;IF(AA1388=AA1389,IF(OR(AB1389=$AB$4:$AB1388)=FALSE,", ",""),") "),""))</f>
        <v/>
      </c>
      <c r="AF1388" s="11" t="str">
        <f t="array" ref="AF1388">IF((COUNTBLANK(D1388)=0)*OR($H$2="y",$H$2="m"),IFERROR(LEFT(C1388, FIND(" ",C1388)-1), C1388),"")</f>
        <v/>
      </c>
      <c r="AG1388" s="11" t="str">
        <f t="array" ref="AG1388">IF(COUNTBLANK(D1388)=1,"",IF(OR($H$2="y",$H$2="m"),IF(AA1388=AA1387,IF(OR(AC1388=$AC$4:$AC1387)=FALSE,AG1387&amp;AF1388,AG1387),"("&amp;AF1388)&amp;IF(AA1388=AA1389,IF(OR(AC1389=$AC$4:$AC1388)=FALSE,", ",""),") "),""))</f>
        <v/>
      </c>
      <c r="AH1388" s="10" t="str">
        <f>IF((COUNTBLANK(D1388)=1),"",IF(D1388=D1387,AH1387,"")&amp;IF(B1387&lt;&gt;B1388,((IF(COUNTBLANK(E1388)=1,$D$3&amp;"Non-type material: "&amp;$D$3,$D$3&amp;INDEX('type-categories'!$A$2:$B$100,MATCH(E1388,'type-categories'!$A$2:$A$100,0),2)&amp;$D$3))),"")&amp;(IF(K1388&lt;&gt;K1387,$C$2&amp;UPPER(K1388)&amp;$C$2&amp;$K$3&amp;" ",(IF(B1388&lt;&gt;B1387,$C$2&amp;UPPER(K1388)&amp;$C$2&amp;$K$3&amp;" ",""))))&amp;IF((AA1388&lt;&gt;AA1389)*($H$2="y"),AD1388&amp;AE1388,IF((AA1388&lt;&gt;AA1389)*($H$2="m"),AD1388&amp;AG1388,IF(($H$2&lt;&gt;"m")*($H$2&lt;&gt;"Y"),(IF(F1388=0,"",F1388&amp;" "&amp;$F$4&amp;" "))&amp;(IF(G1388=0,"",G1388&amp;" "&amp;$G$4&amp;" "))&amp;(IF(H1388=0,"",H1388&amp;" "&amp;H$4&amp;" "))&amp;(IF(I1388=0,"",I1388&amp;" "&amp;$I$4&amp;" "))&amp;(IF(J1388=0,"",J1388&amp;" "&amp;$J$4&amp;" ")),"")))&amp;"; "&amp;IF((B1388=B1387)*(AA1388=AA1387), "same collecting data; ", IF((B1388=B1387)*(Z1387=Z1388),"same locality; ",(IF(COUNTBLANK(L1388)=1,"",$D$2&amp;L1388&amp;$L$3&amp;" "&amp;$D$2))&amp;(IF(COUNTBLANK(M1388)=1,"",$E$2&amp;M1388&amp;$E$2&amp;", "))&amp;(IF(COUNTBLANK(N1388)=1,"",N1388&amp;"; "))&amp;(IF(COUNTBLANK(O1388)=1,"",O1388&amp;"; ")))&amp;(IF(COUNTBLANK(P1388)=1,"",P1388&amp;"; "))&amp;(IF(COUNTBLANK(Q1388)=1,"",Q1388&amp;"; "))&amp;(IF(COUNTBLANK(R1388)=1,"",R1388&amp;"m, "))&amp;IF((COUNTBLANK(S1388)=0)*(S1388&lt;&gt;S1387), S1388&amp;"; ","")&amp;(IF(COUNTBLANK(U1388)=1,"",U1388&amp;"; "))&amp;(IF(COUNTBLANK(T1388)=1,"",IF(COUNTBLANK(F$2)=1,T1388&amp;"; ",T1388&amp;" "&amp;F$2&amp;"; "))))&amp;(IF(COUNTBLANK(V1388)=1,"",V1388&amp;"; "))&amp;IF((COUNTBLANK(C1388)=1),"",C1388)&amp;IF((B1388=B1389)*(K1388=K1389)*(L1388=L1389)*(M1388=M1389),IF(($H$2&lt;&gt;"m")*($H$2&lt;&gt;"Y"), " • ", IF((ISNUMBER(FIND(")",AE1388))), " • ", "")),IF((B1388=B1389)*(K1388=K1389)," • ",". ")))</f>
        <v/>
      </c>
      <c r="AI1388" s="1"/>
    </row>
    <row r="1389" spans="1:35" x14ac:dyDescent="0.25">
      <c r="A1389" s="3" t="str">
        <f t="shared" si="150"/>
        <v/>
      </c>
      <c r="B1389" s="53" t="str">
        <f t="shared" si="148"/>
        <v/>
      </c>
      <c r="C1389" s="57"/>
      <c r="D1389" s="57"/>
      <c r="E1389" s="57"/>
      <c r="F1389" s="57"/>
      <c r="G1389" s="57"/>
      <c r="H1389" s="57"/>
      <c r="I1389" s="57"/>
      <c r="J1389" s="57"/>
      <c r="K1389" s="57"/>
      <c r="L1389" s="57"/>
      <c r="M1389" s="54"/>
      <c r="N1389" s="57"/>
      <c r="O1389" s="58"/>
      <c r="P1389" s="58"/>
      <c r="Q1389" s="58"/>
      <c r="R1389" s="58"/>
      <c r="S1389" s="54"/>
      <c r="T1389" s="57"/>
      <c r="U1389" s="57"/>
      <c r="V1389" s="57"/>
      <c r="W1389" s="57"/>
      <c r="X1389" s="147" t="str">
        <f>IF(COUNTBLANK(D1389)=1,"",IF('order-admin-units'!$I$1&lt;&gt;"y", "", IF(COUNTBLANK(K1389)=1, 'order-admin-units'!$B$1+1, VLOOKUP(K1389, ordercountry, 2))))</f>
        <v/>
      </c>
      <c r="Y1389" s="147" t="str">
        <f>IF(COUNTBLANK(D1389)=1,"",IF('order-admin-units'!$I$1&lt;&gt;"y", "", IF(COUNTBLANK(K1389:L1389)&gt;0, 'order-admin-units'!$B$2+1, VLOOKUP(K1389&amp;"@"&amp;L1389, orderadmin, 2))))</f>
        <v/>
      </c>
      <c r="Z1389" s="147" t="str">
        <f t="shared" si="151"/>
        <v/>
      </c>
      <c r="AA1389" s="147" t="str">
        <f t="shared" si="152"/>
        <v/>
      </c>
      <c r="AB1389" s="147" t="str">
        <f t="shared" si="153"/>
        <v/>
      </c>
      <c r="AC1389" s="147" t="str">
        <f t="shared" si="149"/>
        <v/>
      </c>
      <c r="AD1389" s="11" t="str">
        <f t="shared" si="154"/>
        <v/>
      </c>
      <c r="AE1389" s="11" t="str">
        <f t="array" ref="AE1389">IF(COUNTBLANK(D1389)=1,"",IF(OR($H$2="y",$H$2="m"),IF(AA1389=AA1388,IF(OR(AB1389=$AB$4:$AB1388)=FALSE,AE1388&amp;C1389,AE1388),"("&amp;C1389)&amp;IF(AA1389=AA1390,IF(OR(AB1390=$AB$4:$AB1389)=FALSE,", ",""),") "),""))</f>
        <v/>
      </c>
      <c r="AF1389" s="11" t="str">
        <f t="array" ref="AF1389">IF((COUNTBLANK(D1389)=0)*OR($H$2="y",$H$2="m"),IFERROR(LEFT(C1389, FIND(" ",C1389)-1), C1389),"")</f>
        <v/>
      </c>
      <c r="AG1389" s="11" t="str">
        <f t="array" ref="AG1389">IF(COUNTBLANK(D1389)=1,"",IF(OR($H$2="y",$H$2="m"),IF(AA1389=AA1388,IF(OR(AC1389=$AC$4:$AC1388)=FALSE,AG1388&amp;AF1389,AG1388),"("&amp;AF1389)&amp;IF(AA1389=AA1390,IF(OR(AC1390=$AC$4:$AC1389)=FALSE,", ",""),") "),""))</f>
        <v/>
      </c>
      <c r="AH1389" s="10" t="str">
        <f>IF((COUNTBLANK(D1389)=1),"",IF(D1389=D1388,AH1388,"")&amp;IF(B1388&lt;&gt;B1389,((IF(COUNTBLANK(E1389)=1,$D$3&amp;"Non-type material: "&amp;$D$3,$D$3&amp;INDEX('type-categories'!$A$2:$B$100,MATCH(E1389,'type-categories'!$A$2:$A$100,0),2)&amp;$D$3))),"")&amp;(IF(K1389&lt;&gt;K1388,$C$2&amp;UPPER(K1389)&amp;$C$2&amp;$K$3&amp;" ",(IF(B1389&lt;&gt;B1388,$C$2&amp;UPPER(K1389)&amp;$C$2&amp;$K$3&amp;" ",""))))&amp;IF((AA1389&lt;&gt;AA1390)*($H$2="y"),AD1389&amp;AE1389,IF((AA1389&lt;&gt;AA1390)*($H$2="m"),AD1389&amp;AG1389,IF(($H$2&lt;&gt;"m")*($H$2&lt;&gt;"Y"),(IF(F1389=0,"",F1389&amp;" "&amp;$F$4&amp;" "))&amp;(IF(G1389=0,"",G1389&amp;" "&amp;$G$4&amp;" "))&amp;(IF(H1389=0,"",H1389&amp;" "&amp;H$4&amp;" "))&amp;(IF(I1389=0,"",I1389&amp;" "&amp;$I$4&amp;" "))&amp;(IF(J1389=0,"",J1389&amp;" "&amp;$J$4&amp;" ")),"")))&amp;"; "&amp;IF((B1389=B1388)*(AA1389=AA1388), "same collecting data; ", IF((B1389=B1388)*(Z1388=Z1389),"same locality; ",(IF(COUNTBLANK(L1389)=1,"",$D$2&amp;L1389&amp;$L$3&amp;" "&amp;$D$2))&amp;(IF(COUNTBLANK(M1389)=1,"",$E$2&amp;M1389&amp;$E$2&amp;", "))&amp;(IF(COUNTBLANK(N1389)=1,"",N1389&amp;"; "))&amp;(IF(COUNTBLANK(O1389)=1,"",O1389&amp;"; ")))&amp;(IF(COUNTBLANK(P1389)=1,"",P1389&amp;"; "))&amp;(IF(COUNTBLANK(Q1389)=1,"",Q1389&amp;"; "))&amp;(IF(COUNTBLANK(R1389)=1,"",R1389&amp;"m, "))&amp;IF((COUNTBLANK(S1389)=0)*(S1389&lt;&gt;S1388), S1389&amp;"; ","")&amp;(IF(COUNTBLANK(U1389)=1,"",U1389&amp;"; "))&amp;(IF(COUNTBLANK(T1389)=1,"",IF(COUNTBLANK(F$2)=1,T1389&amp;"; ",T1389&amp;" "&amp;F$2&amp;"; "))))&amp;(IF(COUNTBLANK(V1389)=1,"",V1389&amp;"; "))&amp;IF((COUNTBLANK(C1389)=1),"",C1389)&amp;IF((B1389=B1390)*(K1389=K1390)*(L1389=L1390)*(M1389=M1390),IF(($H$2&lt;&gt;"m")*($H$2&lt;&gt;"Y"), " • ", IF((ISNUMBER(FIND(")",AE1389))), " • ", "")),IF((B1389=B1390)*(K1389=K1390)," • ",". ")))</f>
        <v/>
      </c>
      <c r="AI1389" s="1"/>
    </row>
    <row r="1390" spans="1:35" x14ac:dyDescent="0.25">
      <c r="A1390" s="3" t="str">
        <f t="shared" si="150"/>
        <v/>
      </c>
      <c r="B1390" s="53" t="str">
        <f t="shared" si="148"/>
        <v/>
      </c>
      <c r="C1390" s="56"/>
      <c r="D1390" s="55"/>
      <c r="E1390" s="55"/>
      <c r="F1390" s="56"/>
      <c r="G1390" s="56"/>
      <c r="H1390" s="56"/>
      <c r="I1390" s="56"/>
      <c r="J1390" s="56"/>
      <c r="K1390" s="56"/>
      <c r="L1390" s="56"/>
      <c r="M1390" s="54"/>
      <c r="N1390" s="56"/>
      <c r="O1390" s="56"/>
      <c r="P1390" s="56"/>
      <c r="Q1390" s="56"/>
      <c r="R1390" s="56"/>
      <c r="S1390" s="54"/>
      <c r="T1390" s="56"/>
      <c r="U1390" s="56"/>
      <c r="V1390" s="56"/>
      <c r="W1390" s="56"/>
      <c r="X1390" s="147" t="str">
        <f>IF(COUNTBLANK(D1390)=1,"",IF('order-admin-units'!$I$1&lt;&gt;"y", "", IF(COUNTBLANK(K1390)=1, 'order-admin-units'!$B$1+1, VLOOKUP(K1390, ordercountry, 2))))</f>
        <v/>
      </c>
      <c r="Y1390" s="147" t="str">
        <f>IF(COUNTBLANK(D1390)=1,"",IF('order-admin-units'!$I$1&lt;&gt;"y", "", IF(COUNTBLANK(K1390:L1390)&gt;0, 'order-admin-units'!$B$2+1, VLOOKUP(K1390&amp;"@"&amp;L1390, orderadmin, 2))))</f>
        <v/>
      </c>
      <c r="Z1390" s="147" t="str">
        <f t="shared" si="151"/>
        <v/>
      </c>
      <c r="AA1390" s="147" t="str">
        <f t="shared" si="152"/>
        <v/>
      </c>
      <c r="AB1390" s="147" t="str">
        <f t="shared" si="153"/>
        <v/>
      </c>
      <c r="AC1390" s="147" t="str">
        <f t="shared" si="149"/>
        <v/>
      </c>
      <c r="AD1390" s="11" t="str">
        <f t="shared" si="154"/>
        <v/>
      </c>
      <c r="AE1390" s="11" t="str">
        <f t="array" ref="AE1390">IF(COUNTBLANK(D1390)=1,"",IF(OR($H$2="y",$H$2="m"),IF(AA1390=AA1389,IF(OR(AB1390=$AB$4:$AB1389)=FALSE,AE1389&amp;C1390,AE1389),"("&amp;C1390)&amp;IF(AA1390=AA1391,IF(OR(AB1391=$AB$4:$AB1390)=FALSE,", ",""),") "),""))</f>
        <v/>
      </c>
      <c r="AF1390" s="11" t="str">
        <f t="array" ref="AF1390">IF((COUNTBLANK(D1390)=0)*OR($H$2="y",$H$2="m"),IFERROR(LEFT(C1390, FIND(" ",C1390)-1), C1390),"")</f>
        <v/>
      </c>
      <c r="AG1390" s="11" t="str">
        <f t="array" ref="AG1390">IF(COUNTBLANK(D1390)=1,"",IF(OR($H$2="y",$H$2="m"),IF(AA1390=AA1389,IF(OR(AC1390=$AC$4:$AC1389)=FALSE,AG1389&amp;AF1390,AG1389),"("&amp;AF1390)&amp;IF(AA1390=AA1391,IF(OR(AC1391=$AC$4:$AC1390)=FALSE,", ",""),") "),""))</f>
        <v/>
      </c>
      <c r="AH1390" s="10" t="str">
        <f>IF((COUNTBLANK(D1390)=1),"",IF(D1390=D1389,AH1389,"")&amp;IF(B1389&lt;&gt;B1390,((IF(COUNTBLANK(E1390)=1,$D$3&amp;"Non-type material: "&amp;$D$3,$D$3&amp;INDEX('type-categories'!$A$2:$B$100,MATCH(E1390,'type-categories'!$A$2:$A$100,0),2)&amp;$D$3))),"")&amp;(IF(K1390&lt;&gt;K1389,$C$2&amp;UPPER(K1390)&amp;$C$2&amp;$K$3&amp;" ",(IF(B1390&lt;&gt;B1389,$C$2&amp;UPPER(K1390)&amp;$C$2&amp;$K$3&amp;" ",""))))&amp;IF((AA1390&lt;&gt;AA1391)*($H$2="y"),AD1390&amp;AE1390,IF((AA1390&lt;&gt;AA1391)*($H$2="m"),AD1390&amp;AG1390,IF(($H$2&lt;&gt;"m")*($H$2&lt;&gt;"Y"),(IF(F1390=0,"",F1390&amp;" "&amp;$F$4&amp;" "))&amp;(IF(G1390=0,"",G1390&amp;" "&amp;$G$4&amp;" "))&amp;(IF(H1390=0,"",H1390&amp;" "&amp;H$4&amp;" "))&amp;(IF(I1390=0,"",I1390&amp;" "&amp;$I$4&amp;" "))&amp;(IF(J1390=0,"",J1390&amp;" "&amp;$J$4&amp;" ")),"")))&amp;"; "&amp;IF((B1390=B1389)*(AA1390=AA1389), "same collecting data; ", IF((B1390=B1389)*(Z1389=Z1390),"same locality; ",(IF(COUNTBLANK(L1390)=1,"",$D$2&amp;L1390&amp;$L$3&amp;" "&amp;$D$2))&amp;(IF(COUNTBLANK(M1390)=1,"",$E$2&amp;M1390&amp;$E$2&amp;", "))&amp;(IF(COUNTBLANK(N1390)=1,"",N1390&amp;"; "))&amp;(IF(COUNTBLANK(O1390)=1,"",O1390&amp;"; ")))&amp;(IF(COUNTBLANK(P1390)=1,"",P1390&amp;"; "))&amp;(IF(COUNTBLANK(Q1390)=1,"",Q1390&amp;"; "))&amp;(IF(COUNTBLANK(R1390)=1,"",R1390&amp;"m, "))&amp;IF((COUNTBLANK(S1390)=0)*(S1390&lt;&gt;S1389), S1390&amp;"; ","")&amp;(IF(COUNTBLANK(U1390)=1,"",U1390&amp;"; "))&amp;(IF(COUNTBLANK(T1390)=1,"",IF(COUNTBLANK(F$2)=1,T1390&amp;"; ",T1390&amp;" "&amp;F$2&amp;"; "))))&amp;(IF(COUNTBLANK(V1390)=1,"",V1390&amp;"; "))&amp;IF((COUNTBLANK(C1390)=1),"",C1390)&amp;IF((B1390=B1391)*(K1390=K1391)*(L1390=L1391)*(M1390=M1391),IF(($H$2&lt;&gt;"m")*($H$2&lt;&gt;"Y"), " • ", IF((ISNUMBER(FIND(")",AE1390))), " • ", "")),IF((B1390=B1391)*(K1390=K1391)," • ",". ")))</f>
        <v/>
      </c>
      <c r="AI1390" s="1"/>
    </row>
    <row r="1391" spans="1:35" x14ac:dyDescent="0.25">
      <c r="A1391" s="3" t="str">
        <f t="shared" si="150"/>
        <v/>
      </c>
      <c r="B1391" s="53" t="str">
        <f t="shared" si="148"/>
        <v/>
      </c>
      <c r="C1391" s="54"/>
      <c r="D1391" s="55"/>
      <c r="E1391" s="55"/>
      <c r="F1391" s="54"/>
      <c r="G1391" s="54"/>
      <c r="H1391" s="54"/>
      <c r="I1391" s="54"/>
      <c r="J1391" s="54"/>
      <c r="K1391" s="54"/>
      <c r="L1391" s="54"/>
      <c r="M1391" s="54"/>
      <c r="N1391" s="54"/>
      <c r="O1391" s="54"/>
      <c r="P1391" s="54"/>
      <c r="Q1391" s="54"/>
      <c r="R1391" s="54"/>
      <c r="S1391" s="54"/>
      <c r="T1391" s="54"/>
      <c r="U1391" s="54"/>
      <c r="V1391" s="54"/>
      <c r="W1391" s="54"/>
      <c r="X1391" s="147" t="str">
        <f>IF(COUNTBLANK(D1391)=1,"",IF('order-admin-units'!$I$1&lt;&gt;"y", "", IF(COUNTBLANK(K1391)=1, 'order-admin-units'!$B$1+1, VLOOKUP(K1391, ordercountry, 2))))</f>
        <v/>
      </c>
      <c r="Y1391" s="147" t="str">
        <f>IF(COUNTBLANK(D1391)=1,"",IF('order-admin-units'!$I$1&lt;&gt;"y", "", IF(COUNTBLANK(K1391:L1391)&gt;0, 'order-admin-units'!$B$2+1, VLOOKUP(K1391&amp;"@"&amp;L1391, orderadmin, 2))))</f>
        <v/>
      </c>
      <c r="Z1391" s="147" t="str">
        <f t="shared" si="151"/>
        <v/>
      </c>
      <c r="AA1391" s="147" t="str">
        <f t="shared" si="152"/>
        <v/>
      </c>
      <c r="AB1391" s="147" t="str">
        <f t="shared" si="153"/>
        <v/>
      </c>
      <c r="AC1391" s="147" t="str">
        <f t="shared" si="149"/>
        <v/>
      </c>
      <c r="AD1391" s="11" t="str">
        <f t="shared" si="154"/>
        <v/>
      </c>
      <c r="AE1391" s="11" t="str">
        <f t="array" ref="AE1391">IF(COUNTBLANK(D1391)=1,"",IF(OR($H$2="y",$H$2="m"),IF(AA1391=AA1390,IF(OR(AB1391=$AB$4:$AB1390)=FALSE,AE1390&amp;C1391,AE1390),"("&amp;C1391)&amp;IF(AA1391=AA1392,IF(OR(AB1392=$AB$4:$AB1391)=FALSE,", ",""),") "),""))</f>
        <v/>
      </c>
      <c r="AF1391" s="11" t="str">
        <f t="array" ref="AF1391">IF((COUNTBLANK(D1391)=0)*OR($H$2="y",$H$2="m"),IFERROR(LEFT(C1391, FIND(" ",C1391)-1), C1391),"")</f>
        <v/>
      </c>
      <c r="AG1391" s="11" t="str">
        <f t="array" ref="AG1391">IF(COUNTBLANK(D1391)=1,"",IF(OR($H$2="y",$H$2="m"),IF(AA1391=AA1390,IF(OR(AC1391=$AC$4:$AC1390)=FALSE,AG1390&amp;AF1391,AG1390),"("&amp;AF1391)&amp;IF(AA1391=AA1392,IF(OR(AC1392=$AC$4:$AC1391)=FALSE,", ",""),") "),""))</f>
        <v/>
      </c>
      <c r="AH1391" s="10" t="str">
        <f>IF((COUNTBLANK(D1391)=1),"",IF(D1391=D1390,AH1390,"")&amp;IF(B1390&lt;&gt;B1391,((IF(COUNTBLANK(E1391)=1,$D$3&amp;"Non-type material: "&amp;$D$3,$D$3&amp;INDEX('type-categories'!$A$2:$B$100,MATCH(E1391,'type-categories'!$A$2:$A$100,0),2)&amp;$D$3))),"")&amp;(IF(K1391&lt;&gt;K1390,$C$2&amp;UPPER(K1391)&amp;$C$2&amp;$K$3&amp;" ",(IF(B1391&lt;&gt;B1390,$C$2&amp;UPPER(K1391)&amp;$C$2&amp;$K$3&amp;" ",""))))&amp;IF((AA1391&lt;&gt;AA1392)*($H$2="y"),AD1391&amp;AE1391,IF((AA1391&lt;&gt;AA1392)*($H$2="m"),AD1391&amp;AG1391,IF(($H$2&lt;&gt;"m")*($H$2&lt;&gt;"Y"),(IF(F1391=0,"",F1391&amp;" "&amp;$F$4&amp;" "))&amp;(IF(G1391=0,"",G1391&amp;" "&amp;$G$4&amp;" "))&amp;(IF(H1391=0,"",H1391&amp;" "&amp;H$4&amp;" "))&amp;(IF(I1391=0,"",I1391&amp;" "&amp;$I$4&amp;" "))&amp;(IF(J1391=0,"",J1391&amp;" "&amp;$J$4&amp;" ")),"")))&amp;"; "&amp;IF((B1391=B1390)*(AA1391=AA1390), "same collecting data; ", IF((B1391=B1390)*(Z1390=Z1391),"same locality; ",(IF(COUNTBLANK(L1391)=1,"",$D$2&amp;L1391&amp;$L$3&amp;" "&amp;$D$2))&amp;(IF(COUNTBLANK(M1391)=1,"",$E$2&amp;M1391&amp;$E$2&amp;", "))&amp;(IF(COUNTBLANK(N1391)=1,"",N1391&amp;"; "))&amp;(IF(COUNTBLANK(O1391)=1,"",O1391&amp;"; ")))&amp;(IF(COUNTBLANK(P1391)=1,"",P1391&amp;"; "))&amp;(IF(COUNTBLANK(Q1391)=1,"",Q1391&amp;"; "))&amp;(IF(COUNTBLANK(R1391)=1,"",R1391&amp;"m, "))&amp;IF((COUNTBLANK(S1391)=0)*(S1391&lt;&gt;S1390), S1391&amp;"; ","")&amp;(IF(COUNTBLANK(U1391)=1,"",U1391&amp;"; "))&amp;(IF(COUNTBLANK(T1391)=1,"",IF(COUNTBLANK(F$2)=1,T1391&amp;"; ",T1391&amp;" "&amp;F$2&amp;"; "))))&amp;(IF(COUNTBLANK(V1391)=1,"",V1391&amp;"; "))&amp;IF((COUNTBLANK(C1391)=1),"",C1391)&amp;IF((B1391=B1392)*(K1391=K1392)*(L1391=L1392)*(M1391=M1392),IF(($H$2&lt;&gt;"m")*($H$2&lt;&gt;"Y"), " • ", IF((ISNUMBER(FIND(")",AE1391))), " • ", "")),IF((B1391=B1392)*(K1391=K1392)," • ",". ")))</f>
        <v/>
      </c>
      <c r="AI1391" s="1"/>
    </row>
    <row r="1392" spans="1:35" x14ac:dyDescent="0.25">
      <c r="A1392" s="3" t="str">
        <f t="shared" si="150"/>
        <v/>
      </c>
      <c r="B1392" s="53" t="str">
        <f t="shared" si="148"/>
        <v/>
      </c>
      <c r="C1392" s="56"/>
      <c r="D1392" s="57"/>
      <c r="E1392" s="57"/>
      <c r="F1392" s="57"/>
      <c r="G1392" s="57"/>
      <c r="H1392" s="57"/>
      <c r="I1392" s="57"/>
      <c r="J1392" s="57"/>
      <c r="K1392" s="57"/>
      <c r="L1392" s="57"/>
      <c r="M1392" s="54"/>
      <c r="N1392" s="57"/>
      <c r="O1392" s="57"/>
      <c r="P1392" s="57"/>
      <c r="Q1392" s="57"/>
      <c r="R1392" s="57"/>
      <c r="S1392" s="54"/>
      <c r="T1392" s="57"/>
      <c r="U1392" s="57"/>
      <c r="V1392" s="57"/>
      <c r="W1392" s="57"/>
      <c r="X1392" s="147" t="str">
        <f>IF(COUNTBLANK(D1392)=1,"",IF('order-admin-units'!$I$1&lt;&gt;"y", "", IF(COUNTBLANK(K1392)=1, 'order-admin-units'!$B$1+1, VLOOKUP(K1392, ordercountry, 2))))</f>
        <v/>
      </c>
      <c r="Y1392" s="147" t="str">
        <f>IF(COUNTBLANK(D1392)=1,"",IF('order-admin-units'!$I$1&lt;&gt;"y", "", IF(COUNTBLANK(K1392:L1392)&gt;0, 'order-admin-units'!$B$2+1, VLOOKUP(K1392&amp;"@"&amp;L1392, orderadmin, 2))))</f>
        <v/>
      </c>
      <c r="Z1392" s="147" t="str">
        <f t="shared" si="151"/>
        <v/>
      </c>
      <c r="AA1392" s="147" t="str">
        <f t="shared" si="152"/>
        <v/>
      </c>
      <c r="AB1392" s="147" t="str">
        <f t="shared" si="153"/>
        <v/>
      </c>
      <c r="AC1392" s="147" t="str">
        <f t="shared" si="149"/>
        <v/>
      </c>
      <c r="AD1392" s="11" t="str">
        <f t="shared" si="154"/>
        <v/>
      </c>
      <c r="AE1392" s="11" t="str">
        <f t="array" ref="AE1392">IF(COUNTBLANK(D1392)=1,"",IF(OR($H$2="y",$H$2="m"),IF(AA1392=AA1391,IF(OR(AB1392=$AB$4:$AB1391)=FALSE,AE1391&amp;C1392,AE1391),"("&amp;C1392)&amp;IF(AA1392=AA1393,IF(OR(AB1393=$AB$4:$AB1392)=FALSE,", ",""),") "),""))</f>
        <v/>
      </c>
      <c r="AF1392" s="11" t="str">
        <f t="array" ref="AF1392">IF((COUNTBLANK(D1392)=0)*OR($H$2="y",$H$2="m"),IFERROR(LEFT(C1392, FIND(" ",C1392)-1), C1392),"")</f>
        <v/>
      </c>
      <c r="AG1392" s="11" t="str">
        <f t="array" ref="AG1392">IF(COUNTBLANK(D1392)=1,"",IF(OR($H$2="y",$H$2="m"),IF(AA1392=AA1391,IF(OR(AC1392=$AC$4:$AC1391)=FALSE,AG1391&amp;AF1392,AG1391),"("&amp;AF1392)&amp;IF(AA1392=AA1393,IF(OR(AC1393=$AC$4:$AC1392)=FALSE,", ",""),") "),""))</f>
        <v/>
      </c>
      <c r="AH1392" s="10" t="str">
        <f>IF((COUNTBLANK(D1392)=1),"",IF(D1392=D1391,AH1391,"")&amp;IF(B1391&lt;&gt;B1392,((IF(COUNTBLANK(E1392)=1,$D$3&amp;"Non-type material: "&amp;$D$3,$D$3&amp;INDEX('type-categories'!$A$2:$B$100,MATCH(E1392,'type-categories'!$A$2:$A$100,0),2)&amp;$D$3))),"")&amp;(IF(K1392&lt;&gt;K1391,$C$2&amp;UPPER(K1392)&amp;$C$2&amp;$K$3&amp;" ",(IF(B1392&lt;&gt;B1391,$C$2&amp;UPPER(K1392)&amp;$C$2&amp;$K$3&amp;" ",""))))&amp;IF((AA1392&lt;&gt;AA1393)*($H$2="y"),AD1392&amp;AE1392,IF((AA1392&lt;&gt;AA1393)*($H$2="m"),AD1392&amp;AG1392,IF(($H$2&lt;&gt;"m")*($H$2&lt;&gt;"Y"),(IF(F1392=0,"",F1392&amp;" "&amp;$F$4&amp;" "))&amp;(IF(G1392=0,"",G1392&amp;" "&amp;$G$4&amp;" "))&amp;(IF(H1392=0,"",H1392&amp;" "&amp;H$4&amp;" "))&amp;(IF(I1392=0,"",I1392&amp;" "&amp;$I$4&amp;" "))&amp;(IF(J1392=0,"",J1392&amp;" "&amp;$J$4&amp;" ")),"")))&amp;"; "&amp;IF((B1392=B1391)*(AA1392=AA1391), "same collecting data; ", IF((B1392=B1391)*(Z1391=Z1392),"same locality; ",(IF(COUNTBLANK(L1392)=1,"",$D$2&amp;L1392&amp;$L$3&amp;" "&amp;$D$2))&amp;(IF(COUNTBLANK(M1392)=1,"",$E$2&amp;M1392&amp;$E$2&amp;", "))&amp;(IF(COUNTBLANK(N1392)=1,"",N1392&amp;"; "))&amp;(IF(COUNTBLANK(O1392)=1,"",O1392&amp;"; ")))&amp;(IF(COUNTBLANK(P1392)=1,"",P1392&amp;"; "))&amp;(IF(COUNTBLANK(Q1392)=1,"",Q1392&amp;"; "))&amp;(IF(COUNTBLANK(R1392)=1,"",R1392&amp;"m, "))&amp;IF((COUNTBLANK(S1392)=0)*(S1392&lt;&gt;S1391), S1392&amp;"; ","")&amp;(IF(COUNTBLANK(U1392)=1,"",U1392&amp;"; "))&amp;(IF(COUNTBLANK(T1392)=1,"",IF(COUNTBLANK(F$2)=1,T1392&amp;"; ",T1392&amp;" "&amp;F$2&amp;"; "))))&amp;(IF(COUNTBLANK(V1392)=1,"",V1392&amp;"; "))&amp;IF((COUNTBLANK(C1392)=1),"",C1392)&amp;IF((B1392=B1393)*(K1392=K1393)*(L1392=L1393)*(M1392=M1393),IF(($H$2&lt;&gt;"m")*($H$2&lt;&gt;"Y"), " • ", IF((ISNUMBER(FIND(")",AE1392))), " • ", "")),IF((B1392=B1393)*(K1392=K1393)," • ",". ")))</f>
        <v/>
      </c>
      <c r="AI1392" s="1"/>
    </row>
    <row r="1393" spans="1:35" x14ac:dyDescent="0.25">
      <c r="A1393" s="3" t="str">
        <f t="shared" si="150"/>
        <v/>
      </c>
      <c r="B1393" s="53" t="str">
        <f t="shared" si="148"/>
        <v/>
      </c>
      <c r="C1393" s="57"/>
      <c r="D1393" s="57"/>
      <c r="E1393" s="57"/>
      <c r="F1393" s="57"/>
      <c r="G1393" s="57"/>
      <c r="H1393" s="57"/>
      <c r="I1393" s="57"/>
      <c r="J1393" s="57"/>
      <c r="K1393" s="57"/>
      <c r="L1393" s="57"/>
      <c r="M1393" s="54"/>
      <c r="N1393" s="57"/>
      <c r="O1393" s="58"/>
      <c r="P1393" s="58"/>
      <c r="Q1393" s="58"/>
      <c r="R1393" s="58"/>
      <c r="S1393" s="54"/>
      <c r="T1393" s="57"/>
      <c r="U1393" s="57"/>
      <c r="V1393" s="57"/>
      <c r="W1393" s="57"/>
      <c r="X1393" s="147" t="str">
        <f>IF(COUNTBLANK(D1393)=1,"",IF('order-admin-units'!$I$1&lt;&gt;"y", "", IF(COUNTBLANK(K1393)=1, 'order-admin-units'!$B$1+1, VLOOKUP(K1393, ordercountry, 2))))</f>
        <v/>
      </c>
      <c r="Y1393" s="147" t="str">
        <f>IF(COUNTBLANK(D1393)=1,"",IF('order-admin-units'!$I$1&lt;&gt;"y", "", IF(COUNTBLANK(K1393:L1393)&gt;0, 'order-admin-units'!$B$2+1, VLOOKUP(K1393&amp;"@"&amp;L1393, orderadmin, 2))))</f>
        <v/>
      </c>
      <c r="Z1393" s="147" t="str">
        <f t="shared" si="151"/>
        <v/>
      </c>
      <c r="AA1393" s="147" t="str">
        <f t="shared" si="152"/>
        <v/>
      </c>
      <c r="AB1393" s="147" t="str">
        <f t="shared" si="153"/>
        <v/>
      </c>
      <c r="AC1393" s="147" t="str">
        <f t="shared" si="149"/>
        <v/>
      </c>
      <c r="AD1393" s="11" t="str">
        <f t="shared" si="154"/>
        <v/>
      </c>
      <c r="AE1393" s="11" t="str">
        <f t="array" ref="AE1393">IF(COUNTBLANK(D1393)=1,"",IF(OR($H$2="y",$H$2="m"),IF(AA1393=AA1392,IF(OR(AB1393=$AB$4:$AB1392)=FALSE,AE1392&amp;C1393,AE1392),"("&amp;C1393)&amp;IF(AA1393=AA1394,IF(OR(AB1394=$AB$4:$AB1393)=FALSE,", ",""),") "),""))</f>
        <v/>
      </c>
      <c r="AF1393" s="11" t="str">
        <f t="array" ref="AF1393">IF((COUNTBLANK(D1393)=0)*OR($H$2="y",$H$2="m"),IFERROR(LEFT(C1393, FIND(" ",C1393)-1), C1393),"")</f>
        <v/>
      </c>
      <c r="AG1393" s="11" t="str">
        <f t="array" ref="AG1393">IF(COUNTBLANK(D1393)=1,"",IF(OR($H$2="y",$H$2="m"),IF(AA1393=AA1392,IF(OR(AC1393=$AC$4:$AC1392)=FALSE,AG1392&amp;AF1393,AG1392),"("&amp;AF1393)&amp;IF(AA1393=AA1394,IF(OR(AC1394=$AC$4:$AC1393)=FALSE,", ",""),") "),""))</f>
        <v/>
      </c>
      <c r="AH1393" s="10" t="str">
        <f>IF((COUNTBLANK(D1393)=1),"",IF(D1393=D1392,AH1392,"")&amp;IF(B1392&lt;&gt;B1393,((IF(COUNTBLANK(E1393)=1,$D$3&amp;"Non-type material: "&amp;$D$3,$D$3&amp;INDEX('type-categories'!$A$2:$B$100,MATCH(E1393,'type-categories'!$A$2:$A$100,0),2)&amp;$D$3))),"")&amp;(IF(K1393&lt;&gt;K1392,$C$2&amp;UPPER(K1393)&amp;$C$2&amp;$K$3&amp;" ",(IF(B1393&lt;&gt;B1392,$C$2&amp;UPPER(K1393)&amp;$C$2&amp;$K$3&amp;" ",""))))&amp;IF((AA1393&lt;&gt;AA1394)*($H$2="y"),AD1393&amp;AE1393,IF((AA1393&lt;&gt;AA1394)*($H$2="m"),AD1393&amp;AG1393,IF(($H$2&lt;&gt;"m")*($H$2&lt;&gt;"Y"),(IF(F1393=0,"",F1393&amp;" "&amp;$F$4&amp;" "))&amp;(IF(G1393=0,"",G1393&amp;" "&amp;$G$4&amp;" "))&amp;(IF(H1393=0,"",H1393&amp;" "&amp;H$4&amp;" "))&amp;(IF(I1393=0,"",I1393&amp;" "&amp;$I$4&amp;" "))&amp;(IF(J1393=0,"",J1393&amp;" "&amp;$J$4&amp;" ")),"")))&amp;"; "&amp;IF((B1393=B1392)*(AA1393=AA1392), "same collecting data; ", IF((B1393=B1392)*(Z1392=Z1393),"same locality; ",(IF(COUNTBLANK(L1393)=1,"",$D$2&amp;L1393&amp;$L$3&amp;" "&amp;$D$2))&amp;(IF(COUNTBLANK(M1393)=1,"",$E$2&amp;M1393&amp;$E$2&amp;", "))&amp;(IF(COUNTBLANK(N1393)=1,"",N1393&amp;"; "))&amp;(IF(COUNTBLANK(O1393)=1,"",O1393&amp;"; ")))&amp;(IF(COUNTBLANK(P1393)=1,"",P1393&amp;"; "))&amp;(IF(COUNTBLANK(Q1393)=1,"",Q1393&amp;"; "))&amp;(IF(COUNTBLANK(R1393)=1,"",R1393&amp;"m, "))&amp;IF((COUNTBLANK(S1393)=0)*(S1393&lt;&gt;S1392), S1393&amp;"; ","")&amp;(IF(COUNTBLANK(U1393)=1,"",U1393&amp;"; "))&amp;(IF(COUNTBLANK(T1393)=1,"",IF(COUNTBLANK(F$2)=1,T1393&amp;"; ",T1393&amp;" "&amp;F$2&amp;"; "))))&amp;(IF(COUNTBLANK(V1393)=1,"",V1393&amp;"; "))&amp;IF((COUNTBLANK(C1393)=1),"",C1393)&amp;IF((B1393=B1394)*(K1393=K1394)*(L1393=L1394)*(M1393=M1394),IF(($H$2&lt;&gt;"m")*($H$2&lt;&gt;"Y"), " • ", IF((ISNUMBER(FIND(")",AE1393))), " • ", "")),IF((B1393=B1394)*(K1393=K1394)," • ",". ")))</f>
        <v/>
      </c>
      <c r="AI1393" s="1"/>
    </row>
    <row r="1394" spans="1:35" x14ac:dyDescent="0.25">
      <c r="A1394" s="3" t="str">
        <f t="shared" si="150"/>
        <v/>
      </c>
      <c r="B1394" s="53" t="str">
        <f t="shared" si="148"/>
        <v/>
      </c>
      <c r="C1394" s="57"/>
      <c r="D1394" s="57"/>
      <c r="E1394" s="57"/>
      <c r="F1394" s="57"/>
      <c r="G1394" s="57"/>
      <c r="H1394" s="57"/>
      <c r="I1394" s="57"/>
      <c r="J1394" s="57"/>
      <c r="K1394" s="57"/>
      <c r="L1394" s="57"/>
      <c r="M1394" s="54"/>
      <c r="N1394" s="57"/>
      <c r="O1394" s="58"/>
      <c r="P1394" s="58"/>
      <c r="Q1394" s="58"/>
      <c r="R1394" s="58"/>
      <c r="S1394" s="54"/>
      <c r="T1394" s="57"/>
      <c r="U1394" s="57"/>
      <c r="V1394" s="57"/>
      <c r="W1394" s="57"/>
      <c r="X1394" s="147" t="str">
        <f>IF(COUNTBLANK(D1394)=1,"",IF('order-admin-units'!$I$1&lt;&gt;"y", "", IF(COUNTBLANK(K1394)=1, 'order-admin-units'!$B$1+1, VLOOKUP(K1394, ordercountry, 2))))</f>
        <v/>
      </c>
      <c r="Y1394" s="147" t="str">
        <f>IF(COUNTBLANK(D1394)=1,"",IF('order-admin-units'!$I$1&lt;&gt;"y", "", IF(COUNTBLANK(K1394:L1394)&gt;0, 'order-admin-units'!$B$2+1, VLOOKUP(K1394&amp;"@"&amp;L1394, orderadmin, 2))))</f>
        <v/>
      </c>
      <c r="Z1394" s="147" t="str">
        <f t="shared" si="151"/>
        <v/>
      </c>
      <c r="AA1394" s="147" t="str">
        <f t="shared" si="152"/>
        <v/>
      </c>
      <c r="AB1394" s="147" t="str">
        <f t="shared" si="153"/>
        <v/>
      </c>
      <c r="AC1394" s="147" t="str">
        <f t="shared" si="149"/>
        <v/>
      </c>
      <c r="AD1394" s="11" t="str">
        <f t="shared" si="154"/>
        <v/>
      </c>
      <c r="AE1394" s="11" t="str">
        <f t="array" ref="AE1394">IF(COUNTBLANK(D1394)=1,"",IF(OR($H$2="y",$H$2="m"),IF(AA1394=AA1393,IF(OR(AB1394=$AB$4:$AB1393)=FALSE,AE1393&amp;C1394,AE1393),"("&amp;C1394)&amp;IF(AA1394=AA1395,IF(OR(AB1395=$AB$4:$AB1394)=FALSE,", ",""),") "),""))</f>
        <v/>
      </c>
      <c r="AF1394" s="11" t="str">
        <f t="array" ref="AF1394">IF((COUNTBLANK(D1394)=0)*OR($H$2="y",$H$2="m"),IFERROR(LEFT(C1394, FIND(" ",C1394)-1), C1394),"")</f>
        <v/>
      </c>
      <c r="AG1394" s="11" t="str">
        <f t="array" ref="AG1394">IF(COUNTBLANK(D1394)=1,"",IF(OR($H$2="y",$H$2="m"),IF(AA1394=AA1393,IF(OR(AC1394=$AC$4:$AC1393)=FALSE,AG1393&amp;AF1394,AG1393),"("&amp;AF1394)&amp;IF(AA1394=AA1395,IF(OR(AC1395=$AC$4:$AC1394)=FALSE,", ",""),") "),""))</f>
        <v/>
      </c>
      <c r="AH1394" s="10" t="str">
        <f>IF((COUNTBLANK(D1394)=1),"",IF(D1394=D1393,AH1393,"")&amp;IF(B1393&lt;&gt;B1394,((IF(COUNTBLANK(E1394)=1,$D$3&amp;"Non-type material: "&amp;$D$3,$D$3&amp;INDEX('type-categories'!$A$2:$B$100,MATCH(E1394,'type-categories'!$A$2:$A$100,0),2)&amp;$D$3))),"")&amp;(IF(K1394&lt;&gt;K1393,$C$2&amp;UPPER(K1394)&amp;$C$2&amp;$K$3&amp;" ",(IF(B1394&lt;&gt;B1393,$C$2&amp;UPPER(K1394)&amp;$C$2&amp;$K$3&amp;" ",""))))&amp;IF((AA1394&lt;&gt;AA1395)*($H$2="y"),AD1394&amp;AE1394,IF((AA1394&lt;&gt;AA1395)*($H$2="m"),AD1394&amp;AG1394,IF(($H$2&lt;&gt;"m")*($H$2&lt;&gt;"Y"),(IF(F1394=0,"",F1394&amp;" "&amp;$F$4&amp;" "))&amp;(IF(G1394=0,"",G1394&amp;" "&amp;$G$4&amp;" "))&amp;(IF(H1394=0,"",H1394&amp;" "&amp;H$4&amp;" "))&amp;(IF(I1394=0,"",I1394&amp;" "&amp;$I$4&amp;" "))&amp;(IF(J1394=0,"",J1394&amp;" "&amp;$J$4&amp;" ")),"")))&amp;"; "&amp;IF((B1394=B1393)*(AA1394=AA1393), "same collecting data; ", IF((B1394=B1393)*(Z1393=Z1394),"same locality; ",(IF(COUNTBLANK(L1394)=1,"",$D$2&amp;L1394&amp;$L$3&amp;" "&amp;$D$2))&amp;(IF(COUNTBLANK(M1394)=1,"",$E$2&amp;M1394&amp;$E$2&amp;", "))&amp;(IF(COUNTBLANK(N1394)=1,"",N1394&amp;"; "))&amp;(IF(COUNTBLANK(O1394)=1,"",O1394&amp;"; ")))&amp;(IF(COUNTBLANK(P1394)=1,"",P1394&amp;"; "))&amp;(IF(COUNTBLANK(Q1394)=1,"",Q1394&amp;"; "))&amp;(IF(COUNTBLANK(R1394)=1,"",R1394&amp;"m, "))&amp;IF((COUNTBLANK(S1394)=0)*(S1394&lt;&gt;S1393), S1394&amp;"; ","")&amp;(IF(COUNTBLANK(U1394)=1,"",U1394&amp;"; "))&amp;(IF(COUNTBLANK(T1394)=1,"",IF(COUNTBLANK(F$2)=1,T1394&amp;"; ",T1394&amp;" "&amp;F$2&amp;"; "))))&amp;(IF(COUNTBLANK(V1394)=1,"",V1394&amp;"; "))&amp;IF((COUNTBLANK(C1394)=1),"",C1394)&amp;IF((B1394=B1395)*(K1394=K1395)*(L1394=L1395)*(M1394=M1395),IF(($H$2&lt;&gt;"m")*($H$2&lt;&gt;"Y"), " • ", IF((ISNUMBER(FIND(")",AE1394))), " • ", "")),IF((B1394=B1395)*(K1394=K1395)," • ",". ")))</f>
        <v/>
      </c>
      <c r="AI1394" s="1"/>
    </row>
    <row r="1395" spans="1:35" x14ac:dyDescent="0.25">
      <c r="A1395" s="3" t="str">
        <f t="shared" si="150"/>
        <v/>
      </c>
      <c r="B1395" s="53" t="str">
        <f t="shared" si="148"/>
        <v/>
      </c>
      <c r="C1395" s="57"/>
      <c r="D1395" s="57"/>
      <c r="E1395" s="57"/>
      <c r="F1395" s="57"/>
      <c r="G1395" s="57"/>
      <c r="H1395" s="57"/>
      <c r="I1395" s="57"/>
      <c r="J1395" s="57"/>
      <c r="K1395" s="57"/>
      <c r="L1395" s="57"/>
      <c r="M1395" s="54"/>
      <c r="N1395" s="57"/>
      <c r="O1395" s="58"/>
      <c r="P1395" s="58"/>
      <c r="Q1395" s="58"/>
      <c r="R1395" s="58"/>
      <c r="S1395" s="54"/>
      <c r="T1395" s="57"/>
      <c r="U1395" s="57"/>
      <c r="V1395" s="57"/>
      <c r="W1395" s="57"/>
      <c r="X1395" s="147" t="str">
        <f>IF(COUNTBLANK(D1395)=1,"",IF('order-admin-units'!$I$1&lt;&gt;"y", "", IF(COUNTBLANK(K1395)=1, 'order-admin-units'!$B$1+1, VLOOKUP(K1395, ordercountry, 2))))</f>
        <v/>
      </c>
      <c r="Y1395" s="147" t="str">
        <f>IF(COUNTBLANK(D1395)=1,"",IF('order-admin-units'!$I$1&lt;&gt;"y", "", IF(COUNTBLANK(K1395:L1395)&gt;0, 'order-admin-units'!$B$2+1, VLOOKUP(K1395&amp;"@"&amp;L1395, orderadmin, 2))))</f>
        <v/>
      </c>
      <c r="Z1395" s="147" t="str">
        <f t="shared" si="151"/>
        <v/>
      </c>
      <c r="AA1395" s="147" t="str">
        <f t="shared" si="152"/>
        <v/>
      </c>
      <c r="AB1395" s="147" t="str">
        <f t="shared" si="153"/>
        <v/>
      </c>
      <c r="AC1395" s="147" t="str">
        <f t="shared" si="149"/>
        <v/>
      </c>
      <c r="AD1395" s="11" t="str">
        <f t="shared" si="154"/>
        <v/>
      </c>
      <c r="AE1395" s="11" t="str">
        <f t="array" ref="AE1395">IF(COUNTBLANK(D1395)=1,"",IF(OR($H$2="y",$H$2="m"),IF(AA1395=AA1394,IF(OR(AB1395=$AB$4:$AB1394)=FALSE,AE1394&amp;C1395,AE1394),"("&amp;C1395)&amp;IF(AA1395=AA1396,IF(OR(AB1396=$AB$4:$AB1395)=FALSE,", ",""),") "),""))</f>
        <v/>
      </c>
      <c r="AF1395" s="11" t="str">
        <f t="array" ref="AF1395">IF((COUNTBLANK(D1395)=0)*OR($H$2="y",$H$2="m"),IFERROR(LEFT(C1395, FIND(" ",C1395)-1), C1395),"")</f>
        <v/>
      </c>
      <c r="AG1395" s="11" t="str">
        <f t="array" ref="AG1395">IF(COUNTBLANK(D1395)=1,"",IF(OR($H$2="y",$H$2="m"),IF(AA1395=AA1394,IF(OR(AC1395=$AC$4:$AC1394)=FALSE,AG1394&amp;AF1395,AG1394),"("&amp;AF1395)&amp;IF(AA1395=AA1396,IF(OR(AC1396=$AC$4:$AC1395)=FALSE,", ",""),") "),""))</f>
        <v/>
      </c>
      <c r="AH1395" s="10" t="str">
        <f>IF((COUNTBLANK(D1395)=1),"",IF(D1395=D1394,AH1394,"")&amp;IF(B1394&lt;&gt;B1395,((IF(COUNTBLANK(E1395)=1,$D$3&amp;"Non-type material: "&amp;$D$3,$D$3&amp;INDEX('type-categories'!$A$2:$B$100,MATCH(E1395,'type-categories'!$A$2:$A$100,0),2)&amp;$D$3))),"")&amp;(IF(K1395&lt;&gt;K1394,$C$2&amp;UPPER(K1395)&amp;$C$2&amp;$K$3&amp;" ",(IF(B1395&lt;&gt;B1394,$C$2&amp;UPPER(K1395)&amp;$C$2&amp;$K$3&amp;" ",""))))&amp;IF((AA1395&lt;&gt;AA1396)*($H$2="y"),AD1395&amp;AE1395,IF((AA1395&lt;&gt;AA1396)*($H$2="m"),AD1395&amp;AG1395,IF(($H$2&lt;&gt;"m")*($H$2&lt;&gt;"Y"),(IF(F1395=0,"",F1395&amp;" "&amp;$F$4&amp;" "))&amp;(IF(G1395=0,"",G1395&amp;" "&amp;$G$4&amp;" "))&amp;(IF(H1395=0,"",H1395&amp;" "&amp;H$4&amp;" "))&amp;(IF(I1395=0,"",I1395&amp;" "&amp;$I$4&amp;" "))&amp;(IF(J1395=0,"",J1395&amp;" "&amp;$J$4&amp;" ")),"")))&amp;"; "&amp;IF((B1395=B1394)*(AA1395=AA1394), "same collecting data; ", IF((B1395=B1394)*(Z1394=Z1395),"same locality; ",(IF(COUNTBLANK(L1395)=1,"",$D$2&amp;L1395&amp;$L$3&amp;" "&amp;$D$2))&amp;(IF(COUNTBLANK(M1395)=1,"",$E$2&amp;M1395&amp;$E$2&amp;", "))&amp;(IF(COUNTBLANK(N1395)=1,"",N1395&amp;"; "))&amp;(IF(COUNTBLANK(O1395)=1,"",O1395&amp;"; ")))&amp;(IF(COUNTBLANK(P1395)=1,"",P1395&amp;"; "))&amp;(IF(COUNTBLANK(Q1395)=1,"",Q1395&amp;"; "))&amp;(IF(COUNTBLANK(R1395)=1,"",R1395&amp;"m, "))&amp;IF((COUNTBLANK(S1395)=0)*(S1395&lt;&gt;S1394), S1395&amp;"; ","")&amp;(IF(COUNTBLANK(U1395)=1,"",U1395&amp;"; "))&amp;(IF(COUNTBLANK(T1395)=1,"",IF(COUNTBLANK(F$2)=1,T1395&amp;"; ",T1395&amp;" "&amp;F$2&amp;"; "))))&amp;(IF(COUNTBLANK(V1395)=1,"",V1395&amp;"; "))&amp;IF((COUNTBLANK(C1395)=1),"",C1395)&amp;IF((B1395=B1396)*(K1395=K1396)*(L1395=L1396)*(M1395=M1396),IF(($H$2&lt;&gt;"m")*($H$2&lt;&gt;"Y"), " • ", IF((ISNUMBER(FIND(")",AE1395))), " • ", "")),IF((B1395=B1396)*(K1395=K1396)," • ",". ")))</f>
        <v/>
      </c>
      <c r="AI1395" s="1"/>
    </row>
    <row r="1396" spans="1:35" x14ac:dyDescent="0.25">
      <c r="A1396" s="3" t="str">
        <f t="shared" si="150"/>
        <v/>
      </c>
      <c r="B1396" s="53" t="str">
        <f t="shared" si="148"/>
        <v/>
      </c>
      <c r="C1396" s="57"/>
      <c r="D1396" s="57"/>
      <c r="E1396" s="57"/>
      <c r="F1396" s="57"/>
      <c r="G1396" s="57"/>
      <c r="H1396" s="57"/>
      <c r="I1396" s="57"/>
      <c r="J1396" s="57"/>
      <c r="K1396" s="57"/>
      <c r="L1396" s="57"/>
      <c r="M1396" s="54"/>
      <c r="N1396" s="57"/>
      <c r="O1396" s="58"/>
      <c r="P1396" s="58"/>
      <c r="Q1396" s="58"/>
      <c r="R1396" s="58"/>
      <c r="S1396" s="54"/>
      <c r="T1396" s="57"/>
      <c r="U1396" s="57"/>
      <c r="V1396" s="57"/>
      <c r="W1396" s="57"/>
      <c r="X1396" s="147" t="str">
        <f>IF(COUNTBLANK(D1396)=1,"",IF('order-admin-units'!$I$1&lt;&gt;"y", "", IF(COUNTBLANK(K1396)=1, 'order-admin-units'!$B$1+1, VLOOKUP(K1396, ordercountry, 2))))</f>
        <v/>
      </c>
      <c r="Y1396" s="147" t="str">
        <f>IF(COUNTBLANK(D1396)=1,"",IF('order-admin-units'!$I$1&lt;&gt;"y", "", IF(COUNTBLANK(K1396:L1396)&gt;0, 'order-admin-units'!$B$2+1, VLOOKUP(K1396&amp;"@"&amp;L1396, orderadmin, 2))))</f>
        <v/>
      </c>
      <c r="Z1396" s="147" t="str">
        <f t="shared" si="151"/>
        <v/>
      </c>
      <c r="AA1396" s="147" t="str">
        <f t="shared" si="152"/>
        <v/>
      </c>
      <c r="AB1396" s="147" t="str">
        <f t="shared" si="153"/>
        <v/>
      </c>
      <c r="AC1396" s="147" t="str">
        <f t="shared" si="149"/>
        <v/>
      </c>
      <c r="AD1396" s="11" t="str">
        <f t="shared" si="154"/>
        <v/>
      </c>
      <c r="AE1396" s="11" t="str">
        <f t="array" ref="AE1396">IF(COUNTBLANK(D1396)=1,"",IF(OR($H$2="y",$H$2="m"),IF(AA1396=AA1395,IF(OR(AB1396=$AB$4:$AB1395)=FALSE,AE1395&amp;C1396,AE1395),"("&amp;C1396)&amp;IF(AA1396=AA1397,IF(OR(AB1397=$AB$4:$AB1396)=FALSE,", ",""),") "),""))</f>
        <v/>
      </c>
      <c r="AF1396" s="11" t="str">
        <f t="array" ref="AF1396">IF((COUNTBLANK(D1396)=0)*OR($H$2="y",$H$2="m"),IFERROR(LEFT(C1396, FIND(" ",C1396)-1), C1396),"")</f>
        <v/>
      </c>
      <c r="AG1396" s="11" t="str">
        <f t="array" ref="AG1396">IF(COUNTBLANK(D1396)=1,"",IF(OR($H$2="y",$H$2="m"),IF(AA1396=AA1395,IF(OR(AC1396=$AC$4:$AC1395)=FALSE,AG1395&amp;AF1396,AG1395),"("&amp;AF1396)&amp;IF(AA1396=AA1397,IF(OR(AC1397=$AC$4:$AC1396)=FALSE,", ",""),") "),""))</f>
        <v/>
      </c>
      <c r="AH1396" s="10" t="str">
        <f>IF((COUNTBLANK(D1396)=1),"",IF(D1396=D1395,AH1395,"")&amp;IF(B1395&lt;&gt;B1396,((IF(COUNTBLANK(E1396)=1,$D$3&amp;"Non-type material: "&amp;$D$3,$D$3&amp;INDEX('type-categories'!$A$2:$B$100,MATCH(E1396,'type-categories'!$A$2:$A$100,0),2)&amp;$D$3))),"")&amp;(IF(K1396&lt;&gt;K1395,$C$2&amp;UPPER(K1396)&amp;$C$2&amp;$K$3&amp;" ",(IF(B1396&lt;&gt;B1395,$C$2&amp;UPPER(K1396)&amp;$C$2&amp;$K$3&amp;" ",""))))&amp;IF((AA1396&lt;&gt;AA1397)*($H$2="y"),AD1396&amp;AE1396,IF((AA1396&lt;&gt;AA1397)*($H$2="m"),AD1396&amp;AG1396,IF(($H$2&lt;&gt;"m")*($H$2&lt;&gt;"Y"),(IF(F1396=0,"",F1396&amp;" "&amp;$F$4&amp;" "))&amp;(IF(G1396=0,"",G1396&amp;" "&amp;$G$4&amp;" "))&amp;(IF(H1396=0,"",H1396&amp;" "&amp;H$4&amp;" "))&amp;(IF(I1396=0,"",I1396&amp;" "&amp;$I$4&amp;" "))&amp;(IF(J1396=0,"",J1396&amp;" "&amp;$J$4&amp;" ")),"")))&amp;"; "&amp;IF((B1396=B1395)*(AA1396=AA1395), "same collecting data; ", IF((B1396=B1395)*(Z1395=Z1396),"same locality; ",(IF(COUNTBLANK(L1396)=1,"",$D$2&amp;L1396&amp;$L$3&amp;" "&amp;$D$2))&amp;(IF(COUNTBLANK(M1396)=1,"",$E$2&amp;M1396&amp;$E$2&amp;", "))&amp;(IF(COUNTBLANK(N1396)=1,"",N1396&amp;"; "))&amp;(IF(COUNTBLANK(O1396)=1,"",O1396&amp;"; ")))&amp;(IF(COUNTBLANK(P1396)=1,"",P1396&amp;"; "))&amp;(IF(COUNTBLANK(Q1396)=1,"",Q1396&amp;"; "))&amp;(IF(COUNTBLANK(R1396)=1,"",R1396&amp;"m, "))&amp;IF((COUNTBLANK(S1396)=0)*(S1396&lt;&gt;S1395), S1396&amp;"; ","")&amp;(IF(COUNTBLANK(U1396)=1,"",U1396&amp;"; "))&amp;(IF(COUNTBLANK(T1396)=1,"",IF(COUNTBLANK(F$2)=1,T1396&amp;"; ",T1396&amp;" "&amp;F$2&amp;"; "))))&amp;(IF(COUNTBLANK(V1396)=1,"",V1396&amp;"; "))&amp;IF((COUNTBLANK(C1396)=1),"",C1396)&amp;IF((B1396=B1397)*(K1396=K1397)*(L1396=L1397)*(M1396=M1397),IF(($H$2&lt;&gt;"m")*($H$2&lt;&gt;"Y"), " • ", IF((ISNUMBER(FIND(")",AE1396))), " • ", "")),IF((B1396=B1397)*(K1396=K1397)," • ",". ")))</f>
        <v/>
      </c>
      <c r="AI1396" s="1"/>
    </row>
    <row r="1397" spans="1:35" x14ac:dyDescent="0.25">
      <c r="A1397" s="3" t="str">
        <f t="shared" si="150"/>
        <v/>
      </c>
      <c r="B1397" s="53" t="str">
        <f t="shared" si="148"/>
        <v/>
      </c>
      <c r="C1397" s="57"/>
      <c r="D1397" s="57"/>
      <c r="E1397" s="57"/>
      <c r="F1397" s="57"/>
      <c r="G1397" s="57"/>
      <c r="H1397" s="57"/>
      <c r="I1397" s="57"/>
      <c r="J1397" s="57"/>
      <c r="K1397" s="57"/>
      <c r="L1397" s="57"/>
      <c r="M1397" s="54"/>
      <c r="N1397" s="57"/>
      <c r="O1397" s="58"/>
      <c r="P1397" s="58"/>
      <c r="Q1397" s="58"/>
      <c r="R1397" s="58"/>
      <c r="S1397" s="54"/>
      <c r="T1397" s="57"/>
      <c r="U1397" s="57"/>
      <c r="V1397" s="57"/>
      <c r="W1397" s="57"/>
      <c r="X1397" s="147" t="str">
        <f>IF(COUNTBLANK(D1397)=1,"",IF('order-admin-units'!$I$1&lt;&gt;"y", "", IF(COUNTBLANK(K1397)=1, 'order-admin-units'!$B$1+1, VLOOKUP(K1397, ordercountry, 2))))</f>
        <v/>
      </c>
      <c r="Y1397" s="147" t="str">
        <f>IF(COUNTBLANK(D1397)=1,"",IF('order-admin-units'!$I$1&lt;&gt;"y", "", IF(COUNTBLANK(K1397:L1397)&gt;0, 'order-admin-units'!$B$2+1, VLOOKUP(K1397&amp;"@"&amp;L1397, orderadmin, 2))))</f>
        <v/>
      </c>
      <c r="Z1397" s="147" t="str">
        <f t="shared" si="151"/>
        <v/>
      </c>
      <c r="AA1397" s="147" t="str">
        <f t="shared" si="152"/>
        <v/>
      </c>
      <c r="AB1397" s="147" t="str">
        <f t="shared" si="153"/>
        <v/>
      </c>
      <c r="AC1397" s="147" t="str">
        <f t="shared" si="149"/>
        <v/>
      </c>
      <c r="AD1397" s="11" t="str">
        <f t="shared" si="154"/>
        <v/>
      </c>
      <c r="AE1397" s="11" t="str">
        <f t="array" ref="AE1397">IF(COUNTBLANK(D1397)=1,"",IF(OR($H$2="y",$H$2="m"),IF(AA1397=AA1396,IF(OR(AB1397=$AB$4:$AB1396)=FALSE,AE1396&amp;C1397,AE1396),"("&amp;C1397)&amp;IF(AA1397=AA1398,IF(OR(AB1398=$AB$4:$AB1397)=FALSE,", ",""),") "),""))</f>
        <v/>
      </c>
      <c r="AF1397" s="11" t="str">
        <f t="array" ref="AF1397">IF((COUNTBLANK(D1397)=0)*OR($H$2="y",$H$2="m"),IFERROR(LEFT(C1397, FIND(" ",C1397)-1), C1397),"")</f>
        <v/>
      </c>
      <c r="AG1397" s="11" t="str">
        <f t="array" ref="AG1397">IF(COUNTBLANK(D1397)=1,"",IF(OR($H$2="y",$H$2="m"),IF(AA1397=AA1396,IF(OR(AC1397=$AC$4:$AC1396)=FALSE,AG1396&amp;AF1397,AG1396),"("&amp;AF1397)&amp;IF(AA1397=AA1398,IF(OR(AC1398=$AC$4:$AC1397)=FALSE,", ",""),") "),""))</f>
        <v/>
      </c>
      <c r="AH1397" s="10" t="str">
        <f>IF((COUNTBLANK(D1397)=1),"",IF(D1397=D1396,AH1396,"")&amp;IF(B1396&lt;&gt;B1397,((IF(COUNTBLANK(E1397)=1,$D$3&amp;"Non-type material: "&amp;$D$3,$D$3&amp;INDEX('type-categories'!$A$2:$B$100,MATCH(E1397,'type-categories'!$A$2:$A$100,0),2)&amp;$D$3))),"")&amp;(IF(K1397&lt;&gt;K1396,$C$2&amp;UPPER(K1397)&amp;$C$2&amp;$K$3&amp;" ",(IF(B1397&lt;&gt;B1396,$C$2&amp;UPPER(K1397)&amp;$C$2&amp;$K$3&amp;" ",""))))&amp;IF((AA1397&lt;&gt;AA1398)*($H$2="y"),AD1397&amp;AE1397,IF((AA1397&lt;&gt;AA1398)*($H$2="m"),AD1397&amp;AG1397,IF(($H$2&lt;&gt;"m")*($H$2&lt;&gt;"Y"),(IF(F1397=0,"",F1397&amp;" "&amp;$F$4&amp;" "))&amp;(IF(G1397=0,"",G1397&amp;" "&amp;$G$4&amp;" "))&amp;(IF(H1397=0,"",H1397&amp;" "&amp;H$4&amp;" "))&amp;(IF(I1397=0,"",I1397&amp;" "&amp;$I$4&amp;" "))&amp;(IF(J1397=0,"",J1397&amp;" "&amp;$J$4&amp;" ")),"")))&amp;"; "&amp;IF((B1397=B1396)*(AA1397=AA1396), "same collecting data; ", IF((B1397=B1396)*(Z1396=Z1397),"same locality; ",(IF(COUNTBLANK(L1397)=1,"",$D$2&amp;L1397&amp;$L$3&amp;" "&amp;$D$2))&amp;(IF(COUNTBLANK(M1397)=1,"",$E$2&amp;M1397&amp;$E$2&amp;", "))&amp;(IF(COUNTBLANK(N1397)=1,"",N1397&amp;"; "))&amp;(IF(COUNTBLANK(O1397)=1,"",O1397&amp;"; ")))&amp;(IF(COUNTBLANK(P1397)=1,"",P1397&amp;"; "))&amp;(IF(COUNTBLANK(Q1397)=1,"",Q1397&amp;"; "))&amp;(IF(COUNTBLANK(R1397)=1,"",R1397&amp;"m, "))&amp;IF((COUNTBLANK(S1397)=0)*(S1397&lt;&gt;S1396), S1397&amp;"; ","")&amp;(IF(COUNTBLANK(U1397)=1,"",U1397&amp;"; "))&amp;(IF(COUNTBLANK(T1397)=1,"",IF(COUNTBLANK(F$2)=1,T1397&amp;"; ",T1397&amp;" "&amp;F$2&amp;"; "))))&amp;(IF(COUNTBLANK(V1397)=1,"",V1397&amp;"; "))&amp;IF((COUNTBLANK(C1397)=1),"",C1397)&amp;IF((B1397=B1398)*(K1397=K1398)*(L1397=L1398)*(M1397=M1398),IF(($H$2&lt;&gt;"m")*($H$2&lt;&gt;"Y"), " • ", IF((ISNUMBER(FIND(")",AE1397))), " • ", "")),IF((B1397=B1398)*(K1397=K1398)," • ",". ")))</f>
        <v/>
      </c>
      <c r="AI1397" s="1"/>
    </row>
    <row r="1398" spans="1:35" x14ac:dyDescent="0.25">
      <c r="A1398" s="3" t="str">
        <f t="shared" si="150"/>
        <v/>
      </c>
      <c r="B1398" s="53" t="str">
        <f t="shared" si="148"/>
        <v/>
      </c>
      <c r="C1398" s="57"/>
      <c r="D1398" s="57"/>
      <c r="E1398" s="57"/>
      <c r="F1398" s="57"/>
      <c r="G1398" s="57"/>
      <c r="H1398" s="57"/>
      <c r="I1398" s="57"/>
      <c r="J1398" s="57"/>
      <c r="K1398" s="57"/>
      <c r="L1398" s="57"/>
      <c r="M1398" s="54"/>
      <c r="N1398" s="57"/>
      <c r="O1398" s="58"/>
      <c r="P1398" s="58"/>
      <c r="Q1398" s="58"/>
      <c r="R1398" s="58"/>
      <c r="S1398" s="54"/>
      <c r="T1398" s="57"/>
      <c r="U1398" s="57"/>
      <c r="V1398" s="57"/>
      <c r="W1398" s="57"/>
      <c r="X1398" s="147" t="str">
        <f>IF(COUNTBLANK(D1398)=1,"",IF('order-admin-units'!$I$1&lt;&gt;"y", "", IF(COUNTBLANK(K1398)=1, 'order-admin-units'!$B$1+1, VLOOKUP(K1398, ordercountry, 2))))</f>
        <v/>
      </c>
      <c r="Y1398" s="147" t="str">
        <f>IF(COUNTBLANK(D1398)=1,"",IF('order-admin-units'!$I$1&lt;&gt;"y", "", IF(COUNTBLANK(K1398:L1398)&gt;0, 'order-admin-units'!$B$2+1, VLOOKUP(K1398&amp;"@"&amp;L1398, orderadmin, 2))))</f>
        <v/>
      </c>
      <c r="Z1398" s="147" t="str">
        <f t="shared" si="151"/>
        <v/>
      </c>
      <c r="AA1398" s="147" t="str">
        <f t="shared" si="152"/>
        <v/>
      </c>
      <c r="AB1398" s="147" t="str">
        <f t="shared" si="153"/>
        <v/>
      </c>
      <c r="AC1398" s="147" t="str">
        <f t="shared" si="149"/>
        <v/>
      </c>
      <c r="AD1398" s="11" t="str">
        <f t="shared" si="154"/>
        <v/>
      </c>
      <c r="AE1398" s="11" t="str">
        <f t="array" ref="AE1398">IF(COUNTBLANK(D1398)=1,"",IF(OR($H$2="y",$H$2="m"),IF(AA1398=AA1397,IF(OR(AB1398=$AB$4:$AB1397)=FALSE,AE1397&amp;C1398,AE1397),"("&amp;C1398)&amp;IF(AA1398=AA1399,IF(OR(AB1399=$AB$4:$AB1398)=FALSE,", ",""),") "),""))</f>
        <v/>
      </c>
      <c r="AF1398" s="11" t="str">
        <f t="array" ref="AF1398">IF((COUNTBLANK(D1398)=0)*OR($H$2="y",$H$2="m"),IFERROR(LEFT(C1398, FIND(" ",C1398)-1), C1398),"")</f>
        <v/>
      </c>
      <c r="AG1398" s="11" t="str">
        <f t="array" ref="AG1398">IF(COUNTBLANK(D1398)=1,"",IF(OR($H$2="y",$H$2="m"),IF(AA1398=AA1397,IF(OR(AC1398=$AC$4:$AC1397)=FALSE,AG1397&amp;AF1398,AG1397),"("&amp;AF1398)&amp;IF(AA1398=AA1399,IF(OR(AC1399=$AC$4:$AC1398)=FALSE,", ",""),") "),""))</f>
        <v/>
      </c>
      <c r="AH1398" s="10" t="str">
        <f>IF((COUNTBLANK(D1398)=1),"",IF(D1398=D1397,AH1397,"")&amp;IF(B1397&lt;&gt;B1398,((IF(COUNTBLANK(E1398)=1,$D$3&amp;"Non-type material: "&amp;$D$3,$D$3&amp;INDEX('type-categories'!$A$2:$B$100,MATCH(E1398,'type-categories'!$A$2:$A$100,0),2)&amp;$D$3))),"")&amp;(IF(K1398&lt;&gt;K1397,$C$2&amp;UPPER(K1398)&amp;$C$2&amp;$K$3&amp;" ",(IF(B1398&lt;&gt;B1397,$C$2&amp;UPPER(K1398)&amp;$C$2&amp;$K$3&amp;" ",""))))&amp;IF((AA1398&lt;&gt;AA1399)*($H$2="y"),AD1398&amp;AE1398,IF((AA1398&lt;&gt;AA1399)*($H$2="m"),AD1398&amp;AG1398,IF(($H$2&lt;&gt;"m")*($H$2&lt;&gt;"Y"),(IF(F1398=0,"",F1398&amp;" "&amp;$F$4&amp;" "))&amp;(IF(G1398=0,"",G1398&amp;" "&amp;$G$4&amp;" "))&amp;(IF(H1398=0,"",H1398&amp;" "&amp;H$4&amp;" "))&amp;(IF(I1398=0,"",I1398&amp;" "&amp;$I$4&amp;" "))&amp;(IF(J1398=0,"",J1398&amp;" "&amp;$J$4&amp;" ")),"")))&amp;"; "&amp;IF((B1398=B1397)*(AA1398=AA1397), "same collecting data; ", IF((B1398=B1397)*(Z1397=Z1398),"same locality; ",(IF(COUNTBLANK(L1398)=1,"",$D$2&amp;L1398&amp;$L$3&amp;" "&amp;$D$2))&amp;(IF(COUNTBLANK(M1398)=1,"",$E$2&amp;M1398&amp;$E$2&amp;", "))&amp;(IF(COUNTBLANK(N1398)=1,"",N1398&amp;"; "))&amp;(IF(COUNTBLANK(O1398)=1,"",O1398&amp;"; ")))&amp;(IF(COUNTBLANK(P1398)=1,"",P1398&amp;"; "))&amp;(IF(COUNTBLANK(Q1398)=1,"",Q1398&amp;"; "))&amp;(IF(COUNTBLANK(R1398)=1,"",R1398&amp;"m, "))&amp;IF((COUNTBLANK(S1398)=0)*(S1398&lt;&gt;S1397), S1398&amp;"; ","")&amp;(IF(COUNTBLANK(U1398)=1,"",U1398&amp;"; "))&amp;(IF(COUNTBLANK(T1398)=1,"",IF(COUNTBLANK(F$2)=1,T1398&amp;"; ",T1398&amp;" "&amp;F$2&amp;"; "))))&amp;(IF(COUNTBLANK(V1398)=1,"",V1398&amp;"; "))&amp;IF((COUNTBLANK(C1398)=1),"",C1398)&amp;IF((B1398=B1399)*(K1398=K1399)*(L1398=L1399)*(M1398=M1399),IF(($H$2&lt;&gt;"m")*($H$2&lt;&gt;"Y"), " • ", IF((ISNUMBER(FIND(")",AE1398))), " • ", "")),IF((B1398=B1399)*(K1398=K1399)," • ",". ")))</f>
        <v/>
      </c>
      <c r="AI1398" s="1"/>
    </row>
    <row r="1399" spans="1:35" x14ac:dyDescent="0.25">
      <c r="A1399" s="3" t="str">
        <f t="shared" si="150"/>
        <v/>
      </c>
      <c r="B1399" s="53" t="str">
        <f t="shared" si="148"/>
        <v/>
      </c>
      <c r="C1399" s="57"/>
      <c r="D1399" s="57"/>
      <c r="E1399" s="57"/>
      <c r="F1399" s="57"/>
      <c r="G1399" s="57"/>
      <c r="H1399" s="57"/>
      <c r="I1399" s="57"/>
      <c r="J1399" s="57"/>
      <c r="K1399" s="57"/>
      <c r="L1399" s="57"/>
      <c r="M1399" s="54"/>
      <c r="N1399" s="57"/>
      <c r="O1399" s="58"/>
      <c r="P1399" s="58"/>
      <c r="Q1399" s="58"/>
      <c r="R1399" s="58"/>
      <c r="S1399" s="54"/>
      <c r="T1399" s="57"/>
      <c r="U1399" s="57"/>
      <c r="V1399" s="57"/>
      <c r="W1399" s="57"/>
      <c r="X1399" s="147" t="str">
        <f>IF(COUNTBLANK(D1399)=1,"",IF('order-admin-units'!$I$1&lt;&gt;"y", "", IF(COUNTBLANK(K1399)=1, 'order-admin-units'!$B$1+1, VLOOKUP(K1399, ordercountry, 2))))</f>
        <v/>
      </c>
      <c r="Y1399" s="147" t="str">
        <f>IF(COUNTBLANK(D1399)=1,"",IF('order-admin-units'!$I$1&lt;&gt;"y", "", IF(COUNTBLANK(K1399:L1399)&gt;0, 'order-admin-units'!$B$2+1, VLOOKUP(K1399&amp;"@"&amp;L1399, orderadmin, 2))))</f>
        <v/>
      </c>
      <c r="Z1399" s="147" t="str">
        <f t="shared" si="151"/>
        <v/>
      </c>
      <c r="AA1399" s="147" t="str">
        <f t="shared" si="152"/>
        <v/>
      </c>
      <c r="AB1399" s="147" t="str">
        <f t="shared" si="153"/>
        <v/>
      </c>
      <c r="AC1399" s="147" t="str">
        <f t="shared" si="149"/>
        <v/>
      </c>
      <c r="AD1399" s="11" t="str">
        <f t="shared" si="154"/>
        <v/>
      </c>
      <c r="AE1399" s="11" t="str">
        <f t="array" ref="AE1399">IF(COUNTBLANK(D1399)=1,"",IF(OR($H$2="y",$H$2="m"),IF(AA1399=AA1398,IF(OR(AB1399=$AB$4:$AB1398)=FALSE,AE1398&amp;C1399,AE1398),"("&amp;C1399)&amp;IF(AA1399=AA1400,IF(OR(AB1400=$AB$4:$AB1399)=FALSE,", ",""),") "),""))</f>
        <v/>
      </c>
      <c r="AF1399" s="11" t="str">
        <f t="array" ref="AF1399">IF((COUNTBLANK(D1399)=0)*OR($H$2="y",$H$2="m"),IFERROR(LEFT(C1399, FIND(" ",C1399)-1), C1399),"")</f>
        <v/>
      </c>
      <c r="AG1399" s="11" t="str">
        <f t="array" ref="AG1399">IF(COUNTBLANK(D1399)=1,"",IF(OR($H$2="y",$H$2="m"),IF(AA1399=AA1398,IF(OR(AC1399=$AC$4:$AC1398)=FALSE,AG1398&amp;AF1399,AG1398),"("&amp;AF1399)&amp;IF(AA1399=AA1400,IF(OR(AC1400=$AC$4:$AC1399)=FALSE,", ",""),") "),""))</f>
        <v/>
      </c>
      <c r="AH1399" s="10" t="str">
        <f>IF((COUNTBLANK(D1399)=1),"",IF(D1399=D1398,AH1398,"")&amp;IF(B1398&lt;&gt;B1399,((IF(COUNTBLANK(E1399)=1,$D$3&amp;"Non-type material: "&amp;$D$3,$D$3&amp;INDEX('type-categories'!$A$2:$B$100,MATCH(E1399,'type-categories'!$A$2:$A$100,0),2)&amp;$D$3))),"")&amp;(IF(K1399&lt;&gt;K1398,$C$2&amp;UPPER(K1399)&amp;$C$2&amp;$K$3&amp;" ",(IF(B1399&lt;&gt;B1398,$C$2&amp;UPPER(K1399)&amp;$C$2&amp;$K$3&amp;" ",""))))&amp;IF((AA1399&lt;&gt;AA1400)*($H$2="y"),AD1399&amp;AE1399,IF((AA1399&lt;&gt;AA1400)*($H$2="m"),AD1399&amp;AG1399,IF(($H$2&lt;&gt;"m")*($H$2&lt;&gt;"Y"),(IF(F1399=0,"",F1399&amp;" "&amp;$F$4&amp;" "))&amp;(IF(G1399=0,"",G1399&amp;" "&amp;$G$4&amp;" "))&amp;(IF(H1399=0,"",H1399&amp;" "&amp;H$4&amp;" "))&amp;(IF(I1399=0,"",I1399&amp;" "&amp;$I$4&amp;" "))&amp;(IF(J1399=0,"",J1399&amp;" "&amp;$J$4&amp;" ")),"")))&amp;"; "&amp;IF((B1399=B1398)*(AA1399=AA1398), "same collecting data; ", IF((B1399=B1398)*(Z1398=Z1399),"same locality; ",(IF(COUNTBLANK(L1399)=1,"",$D$2&amp;L1399&amp;$L$3&amp;" "&amp;$D$2))&amp;(IF(COUNTBLANK(M1399)=1,"",$E$2&amp;M1399&amp;$E$2&amp;", "))&amp;(IF(COUNTBLANK(N1399)=1,"",N1399&amp;"; "))&amp;(IF(COUNTBLANK(O1399)=1,"",O1399&amp;"; ")))&amp;(IF(COUNTBLANK(P1399)=1,"",P1399&amp;"; "))&amp;(IF(COUNTBLANK(Q1399)=1,"",Q1399&amp;"; "))&amp;(IF(COUNTBLANK(R1399)=1,"",R1399&amp;"m, "))&amp;IF((COUNTBLANK(S1399)=0)*(S1399&lt;&gt;S1398), S1399&amp;"; ","")&amp;(IF(COUNTBLANK(U1399)=1,"",U1399&amp;"; "))&amp;(IF(COUNTBLANK(T1399)=1,"",IF(COUNTBLANK(F$2)=1,T1399&amp;"; ",T1399&amp;" "&amp;F$2&amp;"; "))))&amp;(IF(COUNTBLANK(V1399)=1,"",V1399&amp;"; "))&amp;IF((COUNTBLANK(C1399)=1),"",C1399)&amp;IF((B1399=B1400)*(K1399=K1400)*(L1399=L1400)*(M1399=M1400),IF(($H$2&lt;&gt;"m")*($H$2&lt;&gt;"Y"), " • ", IF((ISNUMBER(FIND(")",AE1399))), " • ", "")),IF((B1399=B1400)*(K1399=K1400)," • ",". ")))</f>
        <v/>
      </c>
      <c r="AI1399" s="1"/>
    </row>
    <row r="1400" spans="1:35" x14ac:dyDescent="0.25">
      <c r="A1400" s="3" t="str">
        <f t="shared" si="150"/>
        <v/>
      </c>
      <c r="B1400" s="53" t="str">
        <f t="shared" si="148"/>
        <v/>
      </c>
      <c r="C1400" s="57"/>
      <c r="D1400" s="57"/>
      <c r="E1400" s="57"/>
      <c r="F1400" s="57"/>
      <c r="G1400" s="57"/>
      <c r="H1400" s="57"/>
      <c r="I1400" s="57"/>
      <c r="J1400" s="57"/>
      <c r="K1400" s="57"/>
      <c r="L1400" s="57"/>
      <c r="M1400" s="54"/>
      <c r="N1400" s="57"/>
      <c r="O1400" s="58"/>
      <c r="P1400" s="58"/>
      <c r="Q1400" s="58"/>
      <c r="R1400" s="58"/>
      <c r="S1400" s="54"/>
      <c r="T1400" s="57"/>
      <c r="U1400" s="57"/>
      <c r="V1400" s="57"/>
      <c r="W1400" s="57"/>
      <c r="X1400" s="147" t="str">
        <f>IF(COUNTBLANK(D1400)=1,"",IF('order-admin-units'!$I$1&lt;&gt;"y", "", IF(COUNTBLANK(K1400)=1, 'order-admin-units'!$B$1+1, VLOOKUP(K1400, ordercountry, 2))))</f>
        <v/>
      </c>
      <c r="Y1400" s="147" t="str">
        <f>IF(COUNTBLANK(D1400)=1,"",IF('order-admin-units'!$I$1&lt;&gt;"y", "", IF(COUNTBLANK(K1400:L1400)&gt;0, 'order-admin-units'!$B$2+1, VLOOKUP(K1400&amp;"@"&amp;L1400, orderadmin, 2))))</f>
        <v/>
      </c>
      <c r="Z1400" s="147" t="str">
        <f t="shared" si="151"/>
        <v/>
      </c>
      <c r="AA1400" s="147" t="str">
        <f t="shared" si="152"/>
        <v/>
      </c>
      <c r="AB1400" s="147" t="str">
        <f t="shared" si="153"/>
        <v/>
      </c>
      <c r="AC1400" s="147" t="str">
        <f t="shared" si="149"/>
        <v/>
      </c>
      <c r="AD1400" s="11" t="str">
        <f t="shared" si="154"/>
        <v/>
      </c>
      <c r="AE1400" s="11" t="str">
        <f t="array" ref="AE1400">IF(COUNTBLANK(D1400)=1,"",IF(OR($H$2="y",$H$2="m"),IF(AA1400=AA1399,IF(OR(AB1400=$AB$4:$AB1399)=FALSE,AE1399&amp;C1400,AE1399),"("&amp;C1400)&amp;IF(AA1400=AA1401,IF(OR(AB1401=$AB$4:$AB1400)=FALSE,", ",""),") "),""))</f>
        <v/>
      </c>
      <c r="AF1400" s="11" t="str">
        <f t="array" ref="AF1400">IF((COUNTBLANK(D1400)=0)*OR($H$2="y",$H$2="m"),IFERROR(LEFT(C1400, FIND(" ",C1400)-1), C1400),"")</f>
        <v/>
      </c>
      <c r="AG1400" s="11" t="str">
        <f t="array" ref="AG1400">IF(COUNTBLANK(D1400)=1,"",IF(OR($H$2="y",$H$2="m"),IF(AA1400=AA1399,IF(OR(AC1400=$AC$4:$AC1399)=FALSE,AG1399&amp;AF1400,AG1399),"("&amp;AF1400)&amp;IF(AA1400=AA1401,IF(OR(AC1401=$AC$4:$AC1400)=FALSE,", ",""),") "),""))</f>
        <v/>
      </c>
      <c r="AH1400" s="10" t="str">
        <f>IF((COUNTBLANK(D1400)=1),"",IF(D1400=D1399,AH1399,"")&amp;IF(B1399&lt;&gt;B1400,((IF(COUNTBLANK(E1400)=1,$D$3&amp;"Non-type material: "&amp;$D$3,$D$3&amp;INDEX('type-categories'!$A$2:$B$100,MATCH(E1400,'type-categories'!$A$2:$A$100,0),2)&amp;$D$3))),"")&amp;(IF(K1400&lt;&gt;K1399,$C$2&amp;UPPER(K1400)&amp;$C$2&amp;$K$3&amp;" ",(IF(B1400&lt;&gt;B1399,$C$2&amp;UPPER(K1400)&amp;$C$2&amp;$K$3&amp;" ",""))))&amp;IF((AA1400&lt;&gt;AA1401)*($H$2="y"),AD1400&amp;AE1400,IF((AA1400&lt;&gt;AA1401)*($H$2="m"),AD1400&amp;AG1400,IF(($H$2&lt;&gt;"m")*($H$2&lt;&gt;"Y"),(IF(F1400=0,"",F1400&amp;" "&amp;$F$4&amp;" "))&amp;(IF(G1400=0,"",G1400&amp;" "&amp;$G$4&amp;" "))&amp;(IF(H1400=0,"",H1400&amp;" "&amp;H$4&amp;" "))&amp;(IF(I1400=0,"",I1400&amp;" "&amp;$I$4&amp;" "))&amp;(IF(J1400=0,"",J1400&amp;" "&amp;$J$4&amp;" ")),"")))&amp;"; "&amp;IF((B1400=B1399)*(AA1400=AA1399), "same collecting data; ", IF((B1400=B1399)*(Z1399=Z1400),"same locality; ",(IF(COUNTBLANK(L1400)=1,"",$D$2&amp;L1400&amp;$L$3&amp;" "&amp;$D$2))&amp;(IF(COUNTBLANK(M1400)=1,"",$E$2&amp;M1400&amp;$E$2&amp;", "))&amp;(IF(COUNTBLANK(N1400)=1,"",N1400&amp;"; "))&amp;(IF(COUNTBLANK(O1400)=1,"",O1400&amp;"; ")))&amp;(IF(COUNTBLANK(P1400)=1,"",P1400&amp;"; "))&amp;(IF(COUNTBLANK(Q1400)=1,"",Q1400&amp;"; "))&amp;(IF(COUNTBLANK(R1400)=1,"",R1400&amp;"m, "))&amp;IF((COUNTBLANK(S1400)=0)*(S1400&lt;&gt;S1399), S1400&amp;"; ","")&amp;(IF(COUNTBLANK(U1400)=1,"",U1400&amp;"; "))&amp;(IF(COUNTBLANK(T1400)=1,"",IF(COUNTBLANK(F$2)=1,T1400&amp;"; ",T1400&amp;" "&amp;F$2&amp;"; "))))&amp;(IF(COUNTBLANK(V1400)=1,"",V1400&amp;"; "))&amp;IF((COUNTBLANK(C1400)=1),"",C1400)&amp;IF((B1400=B1401)*(K1400=K1401)*(L1400=L1401)*(M1400=M1401),IF(($H$2&lt;&gt;"m")*($H$2&lt;&gt;"Y"), " • ", IF((ISNUMBER(FIND(")",AE1400))), " • ", "")),IF((B1400=B1401)*(K1400=K1401)," • ",". ")))</f>
        <v/>
      </c>
      <c r="AI1400" s="1"/>
    </row>
    <row r="1401" spans="1:35" x14ac:dyDescent="0.25">
      <c r="A1401" s="3" t="str">
        <f t="shared" si="150"/>
        <v/>
      </c>
      <c r="B1401" s="53" t="str">
        <f t="shared" si="148"/>
        <v/>
      </c>
      <c r="C1401" s="57"/>
      <c r="D1401" s="57"/>
      <c r="E1401" s="57"/>
      <c r="F1401" s="57"/>
      <c r="G1401" s="57"/>
      <c r="H1401" s="57"/>
      <c r="I1401" s="57"/>
      <c r="J1401" s="57"/>
      <c r="K1401" s="57"/>
      <c r="L1401" s="57"/>
      <c r="M1401" s="54"/>
      <c r="N1401" s="57"/>
      <c r="O1401" s="58"/>
      <c r="P1401" s="58"/>
      <c r="Q1401" s="58"/>
      <c r="R1401" s="58"/>
      <c r="S1401" s="54"/>
      <c r="T1401" s="57"/>
      <c r="U1401" s="57"/>
      <c r="V1401" s="57"/>
      <c r="W1401" s="57"/>
      <c r="X1401" s="147" t="str">
        <f>IF(COUNTBLANK(D1401)=1,"",IF('order-admin-units'!$I$1&lt;&gt;"y", "", IF(COUNTBLANK(K1401)=1, 'order-admin-units'!$B$1+1, VLOOKUP(K1401, ordercountry, 2))))</f>
        <v/>
      </c>
      <c r="Y1401" s="147" t="str">
        <f>IF(COUNTBLANK(D1401)=1,"",IF('order-admin-units'!$I$1&lt;&gt;"y", "", IF(COUNTBLANK(K1401:L1401)&gt;0, 'order-admin-units'!$B$2+1, VLOOKUP(K1401&amp;"@"&amp;L1401, orderadmin, 2))))</f>
        <v/>
      </c>
      <c r="Z1401" s="147" t="str">
        <f t="shared" si="151"/>
        <v/>
      </c>
      <c r="AA1401" s="147" t="str">
        <f t="shared" si="152"/>
        <v/>
      </c>
      <c r="AB1401" s="147" t="str">
        <f t="shared" si="153"/>
        <v/>
      </c>
      <c r="AC1401" s="147" t="str">
        <f t="shared" si="149"/>
        <v/>
      </c>
      <c r="AD1401" s="11" t="str">
        <f t="shared" si="154"/>
        <v/>
      </c>
      <c r="AE1401" s="11" t="str">
        <f t="array" ref="AE1401">IF(COUNTBLANK(D1401)=1,"",IF(OR($H$2="y",$H$2="m"),IF(AA1401=AA1400,IF(OR(AB1401=$AB$4:$AB1400)=FALSE,AE1400&amp;C1401,AE1400),"("&amp;C1401)&amp;IF(AA1401=AA1402,IF(OR(AB1402=$AB$4:$AB1401)=FALSE,", ",""),") "),""))</f>
        <v/>
      </c>
      <c r="AF1401" s="11" t="str">
        <f t="array" ref="AF1401">IF((COUNTBLANK(D1401)=0)*OR($H$2="y",$H$2="m"),IFERROR(LEFT(C1401, FIND(" ",C1401)-1), C1401),"")</f>
        <v/>
      </c>
      <c r="AG1401" s="11" t="str">
        <f t="array" ref="AG1401">IF(COUNTBLANK(D1401)=1,"",IF(OR($H$2="y",$H$2="m"),IF(AA1401=AA1400,IF(OR(AC1401=$AC$4:$AC1400)=FALSE,AG1400&amp;AF1401,AG1400),"("&amp;AF1401)&amp;IF(AA1401=AA1402,IF(OR(AC1402=$AC$4:$AC1401)=FALSE,", ",""),") "),""))</f>
        <v/>
      </c>
      <c r="AH1401" s="10" t="str">
        <f>IF((COUNTBLANK(D1401)=1),"",IF(D1401=D1400,AH1400,"")&amp;IF(B1400&lt;&gt;B1401,((IF(COUNTBLANK(E1401)=1,$D$3&amp;"Non-type material: "&amp;$D$3,$D$3&amp;INDEX('type-categories'!$A$2:$B$100,MATCH(E1401,'type-categories'!$A$2:$A$100,0),2)&amp;$D$3))),"")&amp;(IF(K1401&lt;&gt;K1400,$C$2&amp;UPPER(K1401)&amp;$C$2&amp;$K$3&amp;" ",(IF(B1401&lt;&gt;B1400,$C$2&amp;UPPER(K1401)&amp;$C$2&amp;$K$3&amp;" ",""))))&amp;IF((AA1401&lt;&gt;AA1402)*($H$2="y"),AD1401&amp;AE1401,IF((AA1401&lt;&gt;AA1402)*($H$2="m"),AD1401&amp;AG1401,IF(($H$2&lt;&gt;"m")*($H$2&lt;&gt;"Y"),(IF(F1401=0,"",F1401&amp;" "&amp;$F$4&amp;" "))&amp;(IF(G1401=0,"",G1401&amp;" "&amp;$G$4&amp;" "))&amp;(IF(H1401=0,"",H1401&amp;" "&amp;H$4&amp;" "))&amp;(IF(I1401=0,"",I1401&amp;" "&amp;$I$4&amp;" "))&amp;(IF(J1401=0,"",J1401&amp;" "&amp;$J$4&amp;" ")),"")))&amp;"; "&amp;IF((B1401=B1400)*(AA1401=AA1400), "same collecting data; ", IF((B1401=B1400)*(Z1400=Z1401),"same locality; ",(IF(COUNTBLANK(L1401)=1,"",$D$2&amp;L1401&amp;$L$3&amp;" "&amp;$D$2))&amp;(IF(COUNTBLANK(M1401)=1,"",$E$2&amp;M1401&amp;$E$2&amp;", "))&amp;(IF(COUNTBLANK(N1401)=1,"",N1401&amp;"; "))&amp;(IF(COUNTBLANK(O1401)=1,"",O1401&amp;"; ")))&amp;(IF(COUNTBLANK(P1401)=1,"",P1401&amp;"; "))&amp;(IF(COUNTBLANK(Q1401)=1,"",Q1401&amp;"; "))&amp;(IF(COUNTBLANK(R1401)=1,"",R1401&amp;"m, "))&amp;IF((COUNTBLANK(S1401)=0)*(S1401&lt;&gt;S1400), S1401&amp;"; ","")&amp;(IF(COUNTBLANK(U1401)=1,"",U1401&amp;"; "))&amp;(IF(COUNTBLANK(T1401)=1,"",IF(COUNTBLANK(F$2)=1,T1401&amp;"; ",T1401&amp;" "&amp;F$2&amp;"; "))))&amp;(IF(COUNTBLANK(V1401)=1,"",V1401&amp;"; "))&amp;IF((COUNTBLANK(C1401)=1),"",C1401)&amp;IF((B1401=B1402)*(K1401=K1402)*(L1401=L1402)*(M1401=M1402),IF(($H$2&lt;&gt;"m")*($H$2&lt;&gt;"Y"), " • ", IF((ISNUMBER(FIND(")",AE1401))), " • ", "")),IF((B1401=B1402)*(K1401=K1402)," • ",". ")))</f>
        <v/>
      </c>
      <c r="AI1401" s="1"/>
    </row>
    <row r="1402" spans="1:35" x14ac:dyDescent="0.25">
      <c r="A1402" s="3" t="str">
        <f t="shared" si="150"/>
        <v/>
      </c>
      <c r="B1402" s="53" t="str">
        <f t="shared" si="148"/>
        <v/>
      </c>
      <c r="C1402" s="57"/>
      <c r="D1402" s="57"/>
      <c r="E1402" s="57"/>
      <c r="F1402" s="57"/>
      <c r="G1402" s="57"/>
      <c r="H1402" s="57"/>
      <c r="I1402" s="57"/>
      <c r="J1402" s="57"/>
      <c r="K1402" s="57"/>
      <c r="L1402" s="57"/>
      <c r="M1402" s="54"/>
      <c r="N1402" s="57"/>
      <c r="O1402" s="58"/>
      <c r="P1402" s="58"/>
      <c r="Q1402" s="58"/>
      <c r="R1402" s="58"/>
      <c r="S1402" s="54"/>
      <c r="T1402" s="57"/>
      <c r="U1402" s="57"/>
      <c r="V1402" s="57"/>
      <c r="W1402" s="57"/>
      <c r="X1402" s="147" t="str">
        <f>IF(COUNTBLANK(D1402)=1,"",IF('order-admin-units'!$I$1&lt;&gt;"y", "", IF(COUNTBLANK(K1402)=1, 'order-admin-units'!$B$1+1, VLOOKUP(K1402, ordercountry, 2))))</f>
        <v/>
      </c>
      <c r="Y1402" s="147" t="str">
        <f>IF(COUNTBLANK(D1402)=1,"",IF('order-admin-units'!$I$1&lt;&gt;"y", "", IF(COUNTBLANK(K1402:L1402)&gt;0, 'order-admin-units'!$B$2+1, VLOOKUP(K1402&amp;"@"&amp;L1402, orderadmin, 2))))</f>
        <v/>
      </c>
      <c r="Z1402" s="147" t="str">
        <f t="shared" si="151"/>
        <v/>
      </c>
      <c r="AA1402" s="147" t="str">
        <f t="shared" si="152"/>
        <v/>
      </c>
      <c r="AB1402" s="147" t="str">
        <f t="shared" si="153"/>
        <v/>
      </c>
      <c r="AC1402" s="147" t="str">
        <f t="shared" si="149"/>
        <v/>
      </c>
      <c r="AD1402" s="11" t="str">
        <f t="shared" si="154"/>
        <v/>
      </c>
      <c r="AE1402" s="11" t="str">
        <f t="array" ref="AE1402">IF(COUNTBLANK(D1402)=1,"",IF(OR($H$2="y",$H$2="m"),IF(AA1402=AA1401,IF(OR(AB1402=$AB$4:$AB1401)=FALSE,AE1401&amp;C1402,AE1401),"("&amp;C1402)&amp;IF(AA1402=AA1403,IF(OR(AB1403=$AB$4:$AB1402)=FALSE,", ",""),") "),""))</f>
        <v/>
      </c>
      <c r="AF1402" s="11" t="str">
        <f t="array" ref="AF1402">IF((COUNTBLANK(D1402)=0)*OR($H$2="y",$H$2="m"),IFERROR(LEFT(C1402, FIND(" ",C1402)-1), C1402),"")</f>
        <v/>
      </c>
      <c r="AG1402" s="11" t="str">
        <f t="array" ref="AG1402">IF(COUNTBLANK(D1402)=1,"",IF(OR($H$2="y",$H$2="m"),IF(AA1402=AA1401,IF(OR(AC1402=$AC$4:$AC1401)=FALSE,AG1401&amp;AF1402,AG1401),"("&amp;AF1402)&amp;IF(AA1402=AA1403,IF(OR(AC1403=$AC$4:$AC1402)=FALSE,", ",""),") "),""))</f>
        <v/>
      </c>
      <c r="AH1402" s="10" t="str">
        <f>IF((COUNTBLANK(D1402)=1),"",IF(D1402=D1401,AH1401,"")&amp;IF(B1401&lt;&gt;B1402,((IF(COUNTBLANK(E1402)=1,$D$3&amp;"Non-type material: "&amp;$D$3,$D$3&amp;INDEX('type-categories'!$A$2:$B$100,MATCH(E1402,'type-categories'!$A$2:$A$100,0),2)&amp;$D$3))),"")&amp;(IF(K1402&lt;&gt;K1401,$C$2&amp;UPPER(K1402)&amp;$C$2&amp;$K$3&amp;" ",(IF(B1402&lt;&gt;B1401,$C$2&amp;UPPER(K1402)&amp;$C$2&amp;$K$3&amp;" ",""))))&amp;IF((AA1402&lt;&gt;AA1403)*($H$2="y"),AD1402&amp;AE1402,IF((AA1402&lt;&gt;AA1403)*($H$2="m"),AD1402&amp;AG1402,IF(($H$2&lt;&gt;"m")*($H$2&lt;&gt;"Y"),(IF(F1402=0,"",F1402&amp;" "&amp;$F$4&amp;" "))&amp;(IF(G1402=0,"",G1402&amp;" "&amp;$G$4&amp;" "))&amp;(IF(H1402=0,"",H1402&amp;" "&amp;H$4&amp;" "))&amp;(IF(I1402=0,"",I1402&amp;" "&amp;$I$4&amp;" "))&amp;(IF(J1402=0,"",J1402&amp;" "&amp;$J$4&amp;" ")),"")))&amp;"; "&amp;IF((B1402=B1401)*(AA1402=AA1401), "same collecting data; ", IF((B1402=B1401)*(Z1401=Z1402),"same locality; ",(IF(COUNTBLANK(L1402)=1,"",$D$2&amp;L1402&amp;$L$3&amp;" "&amp;$D$2))&amp;(IF(COUNTBLANK(M1402)=1,"",$E$2&amp;M1402&amp;$E$2&amp;", "))&amp;(IF(COUNTBLANK(N1402)=1,"",N1402&amp;"; "))&amp;(IF(COUNTBLANK(O1402)=1,"",O1402&amp;"; ")))&amp;(IF(COUNTBLANK(P1402)=1,"",P1402&amp;"; "))&amp;(IF(COUNTBLANK(Q1402)=1,"",Q1402&amp;"; "))&amp;(IF(COUNTBLANK(R1402)=1,"",R1402&amp;"m, "))&amp;IF((COUNTBLANK(S1402)=0)*(S1402&lt;&gt;S1401), S1402&amp;"; ","")&amp;(IF(COUNTBLANK(U1402)=1,"",U1402&amp;"; "))&amp;(IF(COUNTBLANK(T1402)=1,"",IF(COUNTBLANK(F$2)=1,T1402&amp;"; ",T1402&amp;" "&amp;F$2&amp;"; "))))&amp;(IF(COUNTBLANK(V1402)=1,"",V1402&amp;"; "))&amp;IF((COUNTBLANK(C1402)=1),"",C1402)&amp;IF((B1402=B1403)*(K1402=K1403)*(L1402=L1403)*(M1402=M1403),IF(($H$2&lt;&gt;"m")*($H$2&lt;&gt;"Y"), " • ", IF((ISNUMBER(FIND(")",AE1402))), " • ", "")),IF((B1402=B1403)*(K1402=K1403)," • ",". ")))</f>
        <v/>
      </c>
      <c r="AI1402" s="1"/>
    </row>
    <row r="1403" spans="1:35" x14ac:dyDescent="0.25">
      <c r="A1403" s="3" t="str">
        <f t="shared" si="150"/>
        <v/>
      </c>
      <c r="B1403" s="53" t="str">
        <f t="shared" si="148"/>
        <v/>
      </c>
      <c r="C1403" s="57"/>
      <c r="D1403" s="57"/>
      <c r="E1403" s="57"/>
      <c r="F1403" s="57"/>
      <c r="G1403" s="57"/>
      <c r="H1403" s="57"/>
      <c r="I1403" s="57"/>
      <c r="J1403" s="57"/>
      <c r="K1403" s="57"/>
      <c r="L1403" s="57"/>
      <c r="M1403" s="54"/>
      <c r="N1403" s="57"/>
      <c r="O1403" s="58"/>
      <c r="P1403" s="58"/>
      <c r="Q1403" s="58"/>
      <c r="R1403" s="58"/>
      <c r="S1403" s="54"/>
      <c r="T1403" s="57"/>
      <c r="U1403" s="57"/>
      <c r="V1403" s="57"/>
      <c r="W1403" s="57"/>
      <c r="X1403" s="147" t="str">
        <f>IF(COUNTBLANK(D1403)=1,"",IF('order-admin-units'!$I$1&lt;&gt;"y", "", IF(COUNTBLANK(K1403)=1, 'order-admin-units'!$B$1+1, VLOOKUP(K1403, ordercountry, 2))))</f>
        <v/>
      </c>
      <c r="Y1403" s="147" t="str">
        <f>IF(COUNTBLANK(D1403)=1,"",IF('order-admin-units'!$I$1&lt;&gt;"y", "", IF(COUNTBLANK(K1403:L1403)&gt;0, 'order-admin-units'!$B$2+1, VLOOKUP(K1403&amp;"@"&amp;L1403, orderadmin, 2))))</f>
        <v/>
      </c>
      <c r="Z1403" s="147" t="str">
        <f t="shared" si="151"/>
        <v/>
      </c>
      <c r="AA1403" s="147" t="str">
        <f t="shared" si="152"/>
        <v/>
      </c>
      <c r="AB1403" s="147" t="str">
        <f t="shared" si="153"/>
        <v/>
      </c>
      <c r="AC1403" s="147" t="str">
        <f t="shared" si="149"/>
        <v/>
      </c>
      <c r="AD1403" s="11" t="str">
        <f t="shared" si="154"/>
        <v/>
      </c>
      <c r="AE1403" s="11" t="str">
        <f t="array" ref="AE1403">IF(COUNTBLANK(D1403)=1,"",IF(OR($H$2="y",$H$2="m"),IF(AA1403=AA1402,IF(OR(AB1403=$AB$4:$AB1402)=FALSE,AE1402&amp;C1403,AE1402),"("&amp;C1403)&amp;IF(AA1403=AA1404,IF(OR(AB1404=$AB$4:$AB1403)=FALSE,", ",""),") "),""))</f>
        <v/>
      </c>
      <c r="AF1403" s="11" t="str">
        <f t="array" ref="AF1403">IF((COUNTBLANK(D1403)=0)*OR($H$2="y",$H$2="m"),IFERROR(LEFT(C1403, FIND(" ",C1403)-1), C1403),"")</f>
        <v/>
      </c>
      <c r="AG1403" s="11" t="str">
        <f t="array" ref="AG1403">IF(COUNTBLANK(D1403)=1,"",IF(OR($H$2="y",$H$2="m"),IF(AA1403=AA1402,IF(OR(AC1403=$AC$4:$AC1402)=FALSE,AG1402&amp;AF1403,AG1402),"("&amp;AF1403)&amp;IF(AA1403=AA1404,IF(OR(AC1404=$AC$4:$AC1403)=FALSE,", ",""),") "),""))</f>
        <v/>
      </c>
      <c r="AH1403" s="10" t="str">
        <f>IF((COUNTBLANK(D1403)=1),"",IF(D1403=D1402,AH1402,"")&amp;IF(B1402&lt;&gt;B1403,((IF(COUNTBLANK(E1403)=1,$D$3&amp;"Non-type material: "&amp;$D$3,$D$3&amp;INDEX('type-categories'!$A$2:$B$100,MATCH(E1403,'type-categories'!$A$2:$A$100,0),2)&amp;$D$3))),"")&amp;(IF(K1403&lt;&gt;K1402,$C$2&amp;UPPER(K1403)&amp;$C$2&amp;$K$3&amp;" ",(IF(B1403&lt;&gt;B1402,$C$2&amp;UPPER(K1403)&amp;$C$2&amp;$K$3&amp;" ",""))))&amp;IF((AA1403&lt;&gt;AA1404)*($H$2="y"),AD1403&amp;AE1403,IF((AA1403&lt;&gt;AA1404)*($H$2="m"),AD1403&amp;AG1403,IF(($H$2&lt;&gt;"m")*($H$2&lt;&gt;"Y"),(IF(F1403=0,"",F1403&amp;" "&amp;$F$4&amp;" "))&amp;(IF(G1403=0,"",G1403&amp;" "&amp;$G$4&amp;" "))&amp;(IF(H1403=0,"",H1403&amp;" "&amp;H$4&amp;" "))&amp;(IF(I1403=0,"",I1403&amp;" "&amp;$I$4&amp;" "))&amp;(IF(J1403=0,"",J1403&amp;" "&amp;$J$4&amp;" ")),"")))&amp;"; "&amp;IF((B1403=B1402)*(AA1403=AA1402), "same collecting data; ", IF((B1403=B1402)*(Z1402=Z1403),"same locality; ",(IF(COUNTBLANK(L1403)=1,"",$D$2&amp;L1403&amp;$L$3&amp;" "&amp;$D$2))&amp;(IF(COUNTBLANK(M1403)=1,"",$E$2&amp;M1403&amp;$E$2&amp;", "))&amp;(IF(COUNTBLANK(N1403)=1,"",N1403&amp;"; "))&amp;(IF(COUNTBLANK(O1403)=1,"",O1403&amp;"; ")))&amp;(IF(COUNTBLANK(P1403)=1,"",P1403&amp;"; "))&amp;(IF(COUNTBLANK(Q1403)=1,"",Q1403&amp;"; "))&amp;(IF(COUNTBLANK(R1403)=1,"",R1403&amp;"m, "))&amp;IF((COUNTBLANK(S1403)=0)*(S1403&lt;&gt;S1402), S1403&amp;"; ","")&amp;(IF(COUNTBLANK(U1403)=1,"",U1403&amp;"; "))&amp;(IF(COUNTBLANK(T1403)=1,"",IF(COUNTBLANK(F$2)=1,T1403&amp;"; ",T1403&amp;" "&amp;F$2&amp;"; "))))&amp;(IF(COUNTBLANK(V1403)=1,"",V1403&amp;"; "))&amp;IF((COUNTBLANK(C1403)=1),"",C1403)&amp;IF((B1403=B1404)*(K1403=K1404)*(L1403=L1404)*(M1403=M1404),IF(($H$2&lt;&gt;"m")*($H$2&lt;&gt;"Y"), " • ", IF((ISNUMBER(FIND(")",AE1403))), " • ", "")),IF((B1403=B1404)*(K1403=K1404)," • ",". ")))</f>
        <v/>
      </c>
      <c r="AI1403" s="1"/>
    </row>
    <row r="1404" spans="1:35" x14ac:dyDescent="0.25">
      <c r="A1404" s="3" t="str">
        <f t="shared" si="150"/>
        <v/>
      </c>
      <c r="B1404" s="53" t="str">
        <f t="shared" si="148"/>
        <v/>
      </c>
      <c r="C1404" s="57"/>
      <c r="D1404" s="57"/>
      <c r="E1404" s="57"/>
      <c r="F1404" s="57"/>
      <c r="G1404" s="57"/>
      <c r="H1404" s="57"/>
      <c r="I1404" s="57"/>
      <c r="J1404" s="57"/>
      <c r="K1404" s="57"/>
      <c r="L1404" s="57"/>
      <c r="M1404" s="54"/>
      <c r="N1404" s="57"/>
      <c r="O1404" s="58"/>
      <c r="P1404" s="58"/>
      <c r="Q1404" s="58"/>
      <c r="R1404" s="58"/>
      <c r="S1404" s="54"/>
      <c r="T1404" s="57"/>
      <c r="U1404" s="57"/>
      <c r="V1404" s="57"/>
      <c r="W1404" s="57"/>
      <c r="X1404" s="147" t="str">
        <f>IF(COUNTBLANK(D1404)=1,"",IF('order-admin-units'!$I$1&lt;&gt;"y", "", IF(COUNTBLANK(K1404)=1, 'order-admin-units'!$B$1+1, VLOOKUP(K1404, ordercountry, 2))))</f>
        <v/>
      </c>
      <c r="Y1404" s="147" t="str">
        <f>IF(COUNTBLANK(D1404)=1,"",IF('order-admin-units'!$I$1&lt;&gt;"y", "", IF(COUNTBLANK(K1404:L1404)&gt;0, 'order-admin-units'!$B$2+1, VLOOKUP(K1404&amp;"@"&amp;L1404, orderadmin, 2))))</f>
        <v/>
      </c>
      <c r="Z1404" s="147" t="str">
        <f t="shared" si="151"/>
        <v/>
      </c>
      <c r="AA1404" s="147" t="str">
        <f t="shared" si="152"/>
        <v/>
      </c>
      <c r="AB1404" s="147" t="str">
        <f t="shared" si="153"/>
        <v/>
      </c>
      <c r="AC1404" s="147" t="str">
        <f t="shared" si="149"/>
        <v/>
      </c>
      <c r="AD1404" s="11" t="str">
        <f t="shared" si="154"/>
        <v/>
      </c>
      <c r="AE1404" s="11" t="str">
        <f t="array" ref="AE1404">IF(COUNTBLANK(D1404)=1,"",IF(OR($H$2="y",$H$2="m"),IF(AA1404=AA1403,IF(OR(AB1404=$AB$4:$AB1403)=FALSE,AE1403&amp;C1404,AE1403),"("&amp;C1404)&amp;IF(AA1404=AA1405,IF(OR(AB1405=$AB$4:$AB1404)=FALSE,", ",""),") "),""))</f>
        <v/>
      </c>
      <c r="AF1404" s="11" t="str">
        <f t="array" ref="AF1404">IF((COUNTBLANK(D1404)=0)*OR($H$2="y",$H$2="m"),IFERROR(LEFT(C1404, FIND(" ",C1404)-1), C1404),"")</f>
        <v/>
      </c>
      <c r="AG1404" s="11" t="str">
        <f t="array" ref="AG1404">IF(COUNTBLANK(D1404)=1,"",IF(OR($H$2="y",$H$2="m"),IF(AA1404=AA1403,IF(OR(AC1404=$AC$4:$AC1403)=FALSE,AG1403&amp;AF1404,AG1403),"("&amp;AF1404)&amp;IF(AA1404=AA1405,IF(OR(AC1405=$AC$4:$AC1404)=FALSE,", ",""),") "),""))</f>
        <v/>
      </c>
      <c r="AH1404" s="10" t="str">
        <f>IF((COUNTBLANK(D1404)=1),"",IF(D1404=D1403,AH1403,"")&amp;IF(B1403&lt;&gt;B1404,((IF(COUNTBLANK(E1404)=1,$D$3&amp;"Non-type material: "&amp;$D$3,$D$3&amp;INDEX('type-categories'!$A$2:$B$100,MATCH(E1404,'type-categories'!$A$2:$A$100,0),2)&amp;$D$3))),"")&amp;(IF(K1404&lt;&gt;K1403,$C$2&amp;UPPER(K1404)&amp;$C$2&amp;$K$3&amp;" ",(IF(B1404&lt;&gt;B1403,$C$2&amp;UPPER(K1404)&amp;$C$2&amp;$K$3&amp;" ",""))))&amp;IF((AA1404&lt;&gt;AA1405)*($H$2="y"),AD1404&amp;AE1404,IF((AA1404&lt;&gt;AA1405)*($H$2="m"),AD1404&amp;AG1404,IF(($H$2&lt;&gt;"m")*($H$2&lt;&gt;"Y"),(IF(F1404=0,"",F1404&amp;" "&amp;$F$4&amp;" "))&amp;(IF(G1404=0,"",G1404&amp;" "&amp;$G$4&amp;" "))&amp;(IF(H1404=0,"",H1404&amp;" "&amp;H$4&amp;" "))&amp;(IF(I1404=0,"",I1404&amp;" "&amp;$I$4&amp;" "))&amp;(IF(J1404=0,"",J1404&amp;" "&amp;$J$4&amp;" ")),"")))&amp;"; "&amp;IF((B1404=B1403)*(AA1404=AA1403), "same collecting data; ", IF((B1404=B1403)*(Z1403=Z1404),"same locality; ",(IF(COUNTBLANK(L1404)=1,"",$D$2&amp;L1404&amp;$L$3&amp;" "&amp;$D$2))&amp;(IF(COUNTBLANK(M1404)=1,"",$E$2&amp;M1404&amp;$E$2&amp;", "))&amp;(IF(COUNTBLANK(N1404)=1,"",N1404&amp;"; "))&amp;(IF(COUNTBLANK(O1404)=1,"",O1404&amp;"; ")))&amp;(IF(COUNTBLANK(P1404)=1,"",P1404&amp;"; "))&amp;(IF(COUNTBLANK(Q1404)=1,"",Q1404&amp;"; "))&amp;(IF(COUNTBLANK(R1404)=1,"",R1404&amp;"m, "))&amp;IF((COUNTBLANK(S1404)=0)*(S1404&lt;&gt;S1403), S1404&amp;"; ","")&amp;(IF(COUNTBLANK(U1404)=1,"",U1404&amp;"; "))&amp;(IF(COUNTBLANK(T1404)=1,"",IF(COUNTBLANK(F$2)=1,T1404&amp;"; ",T1404&amp;" "&amp;F$2&amp;"; "))))&amp;(IF(COUNTBLANK(V1404)=1,"",V1404&amp;"; "))&amp;IF((COUNTBLANK(C1404)=1),"",C1404)&amp;IF((B1404=B1405)*(K1404=K1405)*(L1404=L1405)*(M1404=M1405),IF(($H$2&lt;&gt;"m")*($H$2&lt;&gt;"Y"), " • ", IF((ISNUMBER(FIND(")",AE1404))), " • ", "")),IF((B1404=B1405)*(K1404=K1405)," • ",". ")))</f>
        <v/>
      </c>
      <c r="AI1404" s="1"/>
    </row>
    <row r="1405" spans="1:35" x14ac:dyDescent="0.25">
      <c r="A1405" s="3" t="str">
        <f t="shared" si="150"/>
        <v/>
      </c>
      <c r="B1405" s="53" t="str">
        <f t="shared" si="148"/>
        <v/>
      </c>
      <c r="C1405" s="57"/>
      <c r="D1405" s="57"/>
      <c r="E1405" s="57"/>
      <c r="F1405" s="57"/>
      <c r="G1405" s="57"/>
      <c r="H1405" s="57"/>
      <c r="I1405" s="57"/>
      <c r="J1405" s="57"/>
      <c r="K1405" s="57"/>
      <c r="L1405" s="57"/>
      <c r="M1405" s="54"/>
      <c r="N1405" s="57"/>
      <c r="O1405" s="58"/>
      <c r="P1405" s="58"/>
      <c r="Q1405" s="58"/>
      <c r="R1405" s="58"/>
      <c r="S1405" s="54"/>
      <c r="T1405" s="57"/>
      <c r="U1405" s="57"/>
      <c r="V1405" s="57"/>
      <c r="W1405" s="57"/>
      <c r="X1405" s="147" t="str">
        <f>IF(COUNTBLANK(D1405)=1,"",IF('order-admin-units'!$I$1&lt;&gt;"y", "", IF(COUNTBLANK(K1405)=1, 'order-admin-units'!$B$1+1, VLOOKUP(K1405, ordercountry, 2))))</f>
        <v/>
      </c>
      <c r="Y1405" s="147" t="str">
        <f>IF(COUNTBLANK(D1405)=1,"",IF('order-admin-units'!$I$1&lt;&gt;"y", "", IF(COUNTBLANK(K1405:L1405)&gt;0, 'order-admin-units'!$B$2+1, VLOOKUP(K1405&amp;"@"&amp;L1405, orderadmin, 2))))</f>
        <v/>
      </c>
      <c r="Z1405" s="147" t="str">
        <f t="shared" si="151"/>
        <v/>
      </c>
      <c r="AA1405" s="147" t="str">
        <f t="shared" si="152"/>
        <v/>
      </c>
      <c r="AB1405" s="147" t="str">
        <f t="shared" si="153"/>
        <v/>
      </c>
      <c r="AC1405" s="147" t="str">
        <f t="shared" si="149"/>
        <v/>
      </c>
      <c r="AD1405" s="11" t="str">
        <f t="shared" si="154"/>
        <v/>
      </c>
      <c r="AE1405" s="11" t="str">
        <f t="array" ref="AE1405">IF(COUNTBLANK(D1405)=1,"",IF(OR($H$2="y",$H$2="m"),IF(AA1405=AA1404,IF(OR(AB1405=$AB$4:$AB1404)=FALSE,AE1404&amp;C1405,AE1404),"("&amp;C1405)&amp;IF(AA1405=AA1406,IF(OR(AB1406=$AB$4:$AB1405)=FALSE,", ",""),") "),""))</f>
        <v/>
      </c>
      <c r="AF1405" s="11" t="str">
        <f t="array" ref="AF1405">IF((COUNTBLANK(D1405)=0)*OR($H$2="y",$H$2="m"),IFERROR(LEFT(C1405, FIND(" ",C1405)-1), C1405),"")</f>
        <v/>
      </c>
      <c r="AG1405" s="11" t="str">
        <f t="array" ref="AG1405">IF(COUNTBLANK(D1405)=1,"",IF(OR($H$2="y",$H$2="m"),IF(AA1405=AA1404,IF(OR(AC1405=$AC$4:$AC1404)=FALSE,AG1404&amp;AF1405,AG1404),"("&amp;AF1405)&amp;IF(AA1405=AA1406,IF(OR(AC1406=$AC$4:$AC1405)=FALSE,", ",""),") "),""))</f>
        <v/>
      </c>
      <c r="AH1405" s="10" t="str">
        <f>IF((COUNTBLANK(D1405)=1),"",IF(D1405=D1404,AH1404,"")&amp;IF(B1404&lt;&gt;B1405,((IF(COUNTBLANK(E1405)=1,$D$3&amp;"Non-type material: "&amp;$D$3,$D$3&amp;INDEX('type-categories'!$A$2:$B$100,MATCH(E1405,'type-categories'!$A$2:$A$100,0),2)&amp;$D$3))),"")&amp;(IF(K1405&lt;&gt;K1404,$C$2&amp;UPPER(K1405)&amp;$C$2&amp;$K$3&amp;" ",(IF(B1405&lt;&gt;B1404,$C$2&amp;UPPER(K1405)&amp;$C$2&amp;$K$3&amp;" ",""))))&amp;IF((AA1405&lt;&gt;AA1406)*($H$2="y"),AD1405&amp;AE1405,IF((AA1405&lt;&gt;AA1406)*($H$2="m"),AD1405&amp;AG1405,IF(($H$2&lt;&gt;"m")*($H$2&lt;&gt;"Y"),(IF(F1405=0,"",F1405&amp;" "&amp;$F$4&amp;" "))&amp;(IF(G1405=0,"",G1405&amp;" "&amp;$G$4&amp;" "))&amp;(IF(H1405=0,"",H1405&amp;" "&amp;H$4&amp;" "))&amp;(IF(I1405=0,"",I1405&amp;" "&amp;$I$4&amp;" "))&amp;(IF(J1405=0,"",J1405&amp;" "&amp;$J$4&amp;" ")),"")))&amp;"; "&amp;IF((B1405=B1404)*(AA1405=AA1404), "same collecting data; ", IF((B1405=B1404)*(Z1404=Z1405),"same locality; ",(IF(COUNTBLANK(L1405)=1,"",$D$2&amp;L1405&amp;$L$3&amp;" "&amp;$D$2))&amp;(IF(COUNTBLANK(M1405)=1,"",$E$2&amp;M1405&amp;$E$2&amp;", "))&amp;(IF(COUNTBLANK(N1405)=1,"",N1405&amp;"; "))&amp;(IF(COUNTBLANK(O1405)=1,"",O1405&amp;"; ")))&amp;(IF(COUNTBLANK(P1405)=1,"",P1405&amp;"; "))&amp;(IF(COUNTBLANK(Q1405)=1,"",Q1405&amp;"; "))&amp;(IF(COUNTBLANK(R1405)=1,"",R1405&amp;"m, "))&amp;IF((COUNTBLANK(S1405)=0)*(S1405&lt;&gt;S1404), S1405&amp;"; ","")&amp;(IF(COUNTBLANK(U1405)=1,"",U1405&amp;"; "))&amp;(IF(COUNTBLANK(T1405)=1,"",IF(COUNTBLANK(F$2)=1,T1405&amp;"; ",T1405&amp;" "&amp;F$2&amp;"; "))))&amp;(IF(COUNTBLANK(V1405)=1,"",V1405&amp;"; "))&amp;IF((COUNTBLANK(C1405)=1),"",C1405)&amp;IF((B1405=B1406)*(K1405=K1406)*(L1405=L1406)*(M1405=M1406),IF(($H$2&lt;&gt;"m")*($H$2&lt;&gt;"Y"), " • ", IF((ISNUMBER(FIND(")",AE1405))), " • ", "")),IF((B1405=B1406)*(K1405=K1406)," • ",". ")))</f>
        <v/>
      </c>
      <c r="AI1405" s="1"/>
    </row>
    <row r="1406" spans="1:35" x14ac:dyDescent="0.25">
      <c r="A1406" s="3" t="str">
        <f t="shared" si="150"/>
        <v/>
      </c>
      <c r="B1406" s="53" t="str">
        <f t="shared" si="148"/>
        <v/>
      </c>
      <c r="C1406" s="57"/>
      <c r="D1406" s="57"/>
      <c r="E1406" s="57"/>
      <c r="F1406" s="57"/>
      <c r="G1406" s="57"/>
      <c r="H1406" s="57"/>
      <c r="I1406" s="57"/>
      <c r="J1406" s="57"/>
      <c r="K1406" s="57"/>
      <c r="L1406" s="57"/>
      <c r="M1406" s="54"/>
      <c r="N1406" s="57"/>
      <c r="O1406" s="58"/>
      <c r="P1406" s="58"/>
      <c r="Q1406" s="58"/>
      <c r="R1406" s="58"/>
      <c r="S1406" s="54"/>
      <c r="T1406" s="57"/>
      <c r="U1406" s="57"/>
      <c r="V1406" s="57"/>
      <c r="W1406" s="57"/>
      <c r="X1406" s="147" t="str">
        <f>IF(COUNTBLANK(D1406)=1,"",IF('order-admin-units'!$I$1&lt;&gt;"y", "", IF(COUNTBLANK(K1406)=1, 'order-admin-units'!$B$1+1, VLOOKUP(K1406, ordercountry, 2))))</f>
        <v/>
      </c>
      <c r="Y1406" s="147" t="str">
        <f>IF(COUNTBLANK(D1406)=1,"",IF('order-admin-units'!$I$1&lt;&gt;"y", "", IF(COUNTBLANK(K1406:L1406)&gt;0, 'order-admin-units'!$B$2+1, VLOOKUP(K1406&amp;"@"&amp;L1406, orderadmin, 2))))</f>
        <v/>
      </c>
      <c r="Z1406" s="147" t="str">
        <f t="shared" si="151"/>
        <v/>
      </c>
      <c r="AA1406" s="147" t="str">
        <f t="shared" si="152"/>
        <v/>
      </c>
      <c r="AB1406" s="147" t="str">
        <f t="shared" si="153"/>
        <v/>
      </c>
      <c r="AC1406" s="147" t="str">
        <f t="shared" si="149"/>
        <v/>
      </c>
      <c r="AD1406" s="11" t="str">
        <f t="shared" si="154"/>
        <v/>
      </c>
      <c r="AE1406" s="11" t="str">
        <f t="array" ref="AE1406">IF(COUNTBLANK(D1406)=1,"",IF(OR($H$2="y",$H$2="m"),IF(AA1406=AA1405,IF(OR(AB1406=$AB$4:$AB1405)=FALSE,AE1405&amp;C1406,AE1405),"("&amp;C1406)&amp;IF(AA1406=AA1407,IF(OR(AB1407=$AB$4:$AB1406)=FALSE,", ",""),") "),""))</f>
        <v/>
      </c>
      <c r="AF1406" s="11" t="str">
        <f t="array" ref="AF1406">IF((COUNTBLANK(D1406)=0)*OR($H$2="y",$H$2="m"),IFERROR(LEFT(C1406, FIND(" ",C1406)-1), C1406),"")</f>
        <v/>
      </c>
      <c r="AG1406" s="11" t="str">
        <f t="array" ref="AG1406">IF(COUNTBLANK(D1406)=1,"",IF(OR($H$2="y",$H$2="m"),IF(AA1406=AA1405,IF(OR(AC1406=$AC$4:$AC1405)=FALSE,AG1405&amp;AF1406,AG1405),"("&amp;AF1406)&amp;IF(AA1406=AA1407,IF(OR(AC1407=$AC$4:$AC1406)=FALSE,", ",""),") "),""))</f>
        <v/>
      </c>
      <c r="AH1406" s="10" t="str">
        <f>IF((COUNTBLANK(D1406)=1),"",IF(D1406=D1405,AH1405,"")&amp;IF(B1405&lt;&gt;B1406,((IF(COUNTBLANK(E1406)=1,$D$3&amp;"Non-type material: "&amp;$D$3,$D$3&amp;INDEX('type-categories'!$A$2:$B$100,MATCH(E1406,'type-categories'!$A$2:$A$100,0),2)&amp;$D$3))),"")&amp;(IF(K1406&lt;&gt;K1405,$C$2&amp;UPPER(K1406)&amp;$C$2&amp;$K$3&amp;" ",(IF(B1406&lt;&gt;B1405,$C$2&amp;UPPER(K1406)&amp;$C$2&amp;$K$3&amp;" ",""))))&amp;IF((AA1406&lt;&gt;AA1407)*($H$2="y"),AD1406&amp;AE1406,IF((AA1406&lt;&gt;AA1407)*($H$2="m"),AD1406&amp;AG1406,IF(($H$2&lt;&gt;"m")*($H$2&lt;&gt;"Y"),(IF(F1406=0,"",F1406&amp;" "&amp;$F$4&amp;" "))&amp;(IF(G1406=0,"",G1406&amp;" "&amp;$G$4&amp;" "))&amp;(IF(H1406=0,"",H1406&amp;" "&amp;H$4&amp;" "))&amp;(IF(I1406=0,"",I1406&amp;" "&amp;$I$4&amp;" "))&amp;(IF(J1406=0,"",J1406&amp;" "&amp;$J$4&amp;" ")),"")))&amp;"; "&amp;IF((B1406=B1405)*(AA1406=AA1405), "same collecting data; ", IF((B1406=B1405)*(Z1405=Z1406),"same locality; ",(IF(COUNTBLANK(L1406)=1,"",$D$2&amp;L1406&amp;$L$3&amp;" "&amp;$D$2))&amp;(IF(COUNTBLANK(M1406)=1,"",$E$2&amp;M1406&amp;$E$2&amp;", "))&amp;(IF(COUNTBLANK(N1406)=1,"",N1406&amp;"; "))&amp;(IF(COUNTBLANK(O1406)=1,"",O1406&amp;"; ")))&amp;(IF(COUNTBLANK(P1406)=1,"",P1406&amp;"; "))&amp;(IF(COUNTBLANK(Q1406)=1,"",Q1406&amp;"; "))&amp;(IF(COUNTBLANK(R1406)=1,"",R1406&amp;"m, "))&amp;IF((COUNTBLANK(S1406)=0)*(S1406&lt;&gt;S1405), S1406&amp;"; ","")&amp;(IF(COUNTBLANK(U1406)=1,"",U1406&amp;"; "))&amp;(IF(COUNTBLANK(T1406)=1,"",IF(COUNTBLANK(F$2)=1,T1406&amp;"; ",T1406&amp;" "&amp;F$2&amp;"; "))))&amp;(IF(COUNTBLANK(V1406)=1,"",V1406&amp;"; "))&amp;IF((COUNTBLANK(C1406)=1),"",C1406)&amp;IF((B1406=B1407)*(K1406=K1407)*(L1406=L1407)*(M1406=M1407),IF(($H$2&lt;&gt;"m")*($H$2&lt;&gt;"Y"), " • ", IF((ISNUMBER(FIND(")",AE1406))), " • ", "")),IF((B1406=B1407)*(K1406=K1407)," • ",". ")))</f>
        <v/>
      </c>
      <c r="AI1406" s="1"/>
    </row>
    <row r="1407" spans="1:35" x14ac:dyDescent="0.25">
      <c r="A1407" s="3" t="str">
        <f t="shared" si="150"/>
        <v/>
      </c>
      <c r="B1407" s="53" t="str">
        <f t="shared" si="148"/>
        <v/>
      </c>
      <c r="C1407" s="57"/>
      <c r="D1407" s="57"/>
      <c r="E1407" s="57"/>
      <c r="F1407" s="57"/>
      <c r="G1407" s="57"/>
      <c r="H1407" s="57"/>
      <c r="I1407" s="57"/>
      <c r="J1407" s="57"/>
      <c r="K1407" s="57"/>
      <c r="L1407" s="57"/>
      <c r="M1407" s="54"/>
      <c r="N1407" s="57"/>
      <c r="O1407" s="58"/>
      <c r="P1407" s="58"/>
      <c r="Q1407" s="58"/>
      <c r="R1407" s="58"/>
      <c r="S1407" s="54"/>
      <c r="T1407" s="57"/>
      <c r="U1407" s="57"/>
      <c r="V1407" s="57"/>
      <c r="W1407" s="57"/>
      <c r="X1407" s="147" t="str">
        <f>IF(COUNTBLANK(D1407)=1,"",IF('order-admin-units'!$I$1&lt;&gt;"y", "", IF(COUNTBLANK(K1407)=1, 'order-admin-units'!$B$1+1, VLOOKUP(K1407, ordercountry, 2))))</f>
        <v/>
      </c>
      <c r="Y1407" s="147" t="str">
        <f>IF(COUNTBLANK(D1407)=1,"",IF('order-admin-units'!$I$1&lt;&gt;"y", "", IF(COUNTBLANK(K1407:L1407)&gt;0, 'order-admin-units'!$B$2+1, VLOOKUP(K1407&amp;"@"&amp;L1407, orderadmin, 2))))</f>
        <v/>
      </c>
      <c r="Z1407" s="147" t="str">
        <f t="shared" si="151"/>
        <v/>
      </c>
      <c r="AA1407" s="147" t="str">
        <f t="shared" si="152"/>
        <v/>
      </c>
      <c r="AB1407" s="147" t="str">
        <f t="shared" si="153"/>
        <v/>
      </c>
      <c r="AC1407" s="147" t="str">
        <f t="shared" si="149"/>
        <v/>
      </c>
      <c r="AD1407" s="11" t="str">
        <f t="shared" si="154"/>
        <v/>
      </c>
      <c r="AE1407" s="11" t="str">
        <f t="array" ref="AE1407">IF(COUNTBLANK(D1407)=1,"",IF(OR($H$2="y",$H$2="m"),IF(AA1407=AA1406,IF(OR(AB1407=$AB$4:$AB1406)=FALSE,AE1406&amp;C1407,AE1406),"("&amp;C1407)&amp;IF(AA1407=AA1408,IF(OR(AB1408=$AB$4:$AB1407)=FALSE,", ",""),") "),""))</f>
        <v/>
      </c>
      <c r="AF1407" s="11" t="str">
        <f t="array" ref="AF1407">IF((COUNTBLANK(D1407)=0)*OR($H$2="y",$H$2="m"),IFERROR(LEFT(C1407, FIND(" ",C1407)-1), C1407),"")</f>
        <v/>
      </c>
      <c r="AG1407" s="11" t="str">
        <f t="array" ref="AG1407">IF(COUNTBLANK(D1407)=1,"",IF(OR($H$2="y",$H$2="m"),IF(AA1407=AA1406,IF(OR(AC1407=$AC$4:$AC1406)=FALSE,AG1406&amp;AF1407,AG1406),"("&amp;AF1407)&amp;IF(AA1407=AA1408,IF(OR(AC1408=$AC$4:$AC1407)=FALSE,", ",""),") "),""))</f>
        <v/>
      </c>
      <c r="AH1407" s="10" t="str">
        <f>IF((COUNTBLANK(D1407)=1),"",IF(D1407=D1406,AH1406,"")&amp;IF(B1406&lt;&gt;B1407,((IF(COUNTBLANK(E1407)=1,$D$3&amp;"Non-type material: "&amp;$D$3,$D$3&amp;INDEX('type-categories'!$A$2:$B$100,MATCH(E1407,'type-categories'!$A$2:$A$100,0),2)&amp;$D$3))),"")&amp;(IF(K1407&lt;&gt;K1406,$C$2&amp;UPPER(K1407)&amp;$C$2&amp;$K$3&amp;" ",(IF(B1407&lt;&gt;B1406,$C$2&amp;UPPER(K1407)&amp;$C$2&amp;$K$3&amp;" ",""))))&amp;IF((AA1407&lt;&gt;AA1408)*($H$2="y"),AD1407&amp;AE1407,IF((AA1407&lt;&gt;AA1408)*($H$2="m"),AD1407&amp;AG1407,IF(($H$2&lt;&gt;"m")*($H$2&lt;&gt;"Y"),(IF(F1407=0,"",F1407&amp;" "&amp;$F$4&amp;" "))&amp;(IF(G1407=0,"",G1407&amp;" "&amp;$G$4&amp;" "))&amp;(IF(H1407=0,"",H1407&amp;" "&amp;H$4&amp;" "))&amp;(IF(I1407=0,"",I1407&amp;" "&amp;$I$4&amp;" "))&amp;(IF(J1407=0,"",J1407&amp;" "&amp;$J$4&amp;" ")),"")))&amp;"; "&amp;IF((B1407=B1406)*(AA1407=AA1406), "same collecting data; ", IF((B1407=B1406)*(Z1406=Z1407),"same locality; ",(IF(COUNTBLANK(L1407)=1,"",$D$2&amp;L1407&amp;$L$3&amp;" "&amp;$D$2))&amp;(IF(COUNTBLANK(M1407)=1,"",$E$2&amp;M1407&amp;$E$2&amp;", "))&amp;(IF(COUNTBLANK(N1407)=1,"",N1407&amp;"; "))&amp;(IF(COUNTBLANK(O1407)=1,"",O1407&amp;"; ")))&amp;(IF(COUNTBLANK(P1407)=1,"",P1407&amp;"; "))&amp;(IF(COUNTBLANK(Q1407)=1,"",Q1407&amp;"; "))&amp;(IF(COUNTBLANK(R1407)=1,"",R1407&amp;"m, "))&amp;IF((COUNTBLANK(S1407)=0)*(S1407&lt;&gt;S1406), S1407&amp;"; ","")&amp;(IF(COUNTBLANK(U1407)=1,"",U1407&amp;"; "))&amp;(IF(COUNTBLANK(T1407)=1,"",IF(COUNTBLANK(F$2)=1,T1407&amp;"; ",T1407&amp;" "&amp;F$2&amp;"; "))))&amp;(IF(COUNTBLANK(V1407)=1,"",V1407&amp;"; "))&amp;IF((COUNTBLANK(C1407)=1),"",C1407)&amp;IF((B1407=B1408)*(K1407=K1408)*(L1407=L1408)*(M1407=M1408),IF(($H$2&lt;&gt;"m")*($H$2&lt;&gt;"Y"), " • ", IF((ISNUMBER(FIND(")",AE1407))), " • ", "")),IF((B1407=B1408)*(K1407=K1408)," • ",". ")))</f>
        <v/>
      </c>
      <c r="AI1407" s="1"/>
    </row>
    <row r="1408" spans="1:35" x14ac:dyDescent="0.25">
      <c r="A1408" s="3" t="str">
        <f t="shared" si="150"/>
        <v/>
      </c>
      <c r="B1408" s="53" t="str">
        <f t="shared" si="148"/>
        <v/>
      </c>
      <c r="C1408" s="57"/>
      <c r="D1408" s="57"/>
      <c r="E1408" s="57"/>
      <c r="F1408" s="57"/>
      <c r="G1408" s="57"/>
      <c r="H1408" s="57"/>
      <c r="I1408" s="57"/>
      <c r="J1408" s="57"/>
      <c r="K1408" s="57"/>
      <c r="L1408" s="57"/>
      <c r="M1408" s="54"/>
      <c r="N1408" s="57"/>
      <c r="O1408" s="58"/>
      <c r="P1408" s="58"/>
      <c r="Q1408" s="58"/>
      <c r="R1408" s="58"/>
      <c r="S1408" s="54"/>
      <c r="T1408" s="57"/>
      <c r="U1408" s="57"/>
      <c r="V1408" s="57"/>
      <c r="W1408" s="57"/>
      <c r="X1408" s="147" t="str">
        <f>IF(COUNTBLANK(D1408)=1,"",IF('order-admin-units'!$I$1&lt;&gt;"y", "", IF(COUNTBLANK(K1408)=1, 'order-admin-units'!$B$1+1, VLOOKUP(K1408, ordercountry, 2))))</f>
        <v/>
      </c>
      <c r="Y1408" s="147" t="str">
        <f>IF(COUNTBLANK(D1408)=1,"",IF('order-admin-units'!$I$1&lt;&gt;"y", "", IF(COUNTBLANK(K1408:L1408)&gt;0, 'order-admin-units'!$B$2+1, VLOOKUP(K1408&amp;"@"&amp;L1408, orderadmin, 2))))</f>
        <v/>
      </c>
      <c r="Z1408" s="147" t="str">
        <f t="shared" si="151"/>
        <v/>
      </c>
      <c r="AA1408" s="147" t="str">
        <f t="shared" si="152"/>
        <v/>
      </c>
      <c r="AB1408" s="147" t="str">
        <f t="shared" si="153"/>
        <v/>
      </c>
      <c r="AC1408" s="147" t="str">
        <f t="shared" si="149"/>
        <v/>
      </c>
      <c r="AD1408" s="11" t="str">
        <f t="shared" si="154"/>
        <v/>
      </c>
      <c r="AE1408" s="11" t="str">
        <f t="array" ref="AE1408">IF(COUNTBLANK(D1408)=1,"",IF(OR($H$2="y",$H$2="m"),IF(AA1408=AA1407,IF(OR(AB1408=$AB$4:$AB1407)=FALSE,AE1407&amp;C1408,AE1407),"("&amp;C1408)&amp;IF(AA1408=AA1409,IF(OR(AB1409=$AB$4:$AB1408)=FALSE,", ",""),") "),""))</f>
        <v/>
      </c>
      <c r="AF1408" s="11" t="str">
        <f t="array" ref="AF1408">IF((COUNTBLANK(D1408)=0)*OR($H$2="y",$H$2="m"),IFERROR(LEFT(C1408, FIND(" ",C1408)-1), C1408),"")</f>
        <v/>
      </c>
      <c r="AG1408" s="11" t="str">
        <f t="array" ref="AG1408">IF(COUNTBLANK(D1408)=1,"",IF(OR($H$2="y",$H$2="m"),IF(AA1408=AA1407,IF(OR(AC1408=$AC$4:$AC1407)=FALSE,AG1407&amp;AF1408,AG1407),"("&amp;AF1408)&amp;IF(AA1408=AA1409,IF(OR(AC1409=$AC$4:$AC1408)=FALSE,", ",""),") "),""))</f>
        <v/>
      </c>
      <c r="AH1408" s="10" t="str">
        <f>IF((COUNTBLANK(D1408)=1),"",IF(D1408=D1407,AH1407,"")&amp;IF(B1407&lt;&gt;B1408,((IF(COUNTBLANK(E1408)=1,$D$3&amp;"Non-type material: "&amp;$D$3,$D$3&amp;INDEX('type-categories'!$A$2:$B$100,MATCH(E1408,'type-categories'!$A$2:$A$100,0),2)&amp;$D$3))),"")&amp;(IF(K1408&lt;&gt;K1407,$C$2&amp;UPPER(K1408)&amp;$C$2&amp;$K$3&amp;" ",(IF(B1408&lt;&gt;B1407,$C$2&amp;UPPER(K1408)&amp;$C$2&amp;$K$3&amp;" ",""))))&amp;IF((AA1408&lt;&gt;AA1409)*($H$2="y"),AD1408&amp;AE1408,IF((AA1408&lt;&gt;AA1409)*($H$2="m"),AD1408&amp;AG1408,IF(($H$2&lt;&gt;"m")*($H$2&lt;&gt;"Y"),(IF(F1408=0,"",F1408&amp;" "&amp;$F$4&amp;" "))&amp;(IF(G1408=0,"",G1408&amp;" "&amp;$G$4&amp;" "))&amp;(IF(H1408=0,"",H1408&amp;" "&amp;H$4&amp;" "))&amp;(IF(I1408=0,"",I1408&amp;" "&amp;$I$4&amp;" "))&amp;(IF(J1408=0,"",J1408&amp;" "&amp;$J$4&amp;" ")),"")))&amp;"; "&amp;IF((B1408=B1407)*(AA1408=AA1407), "same collecting data; ", IF((B1408=B1407)*(Z1407=Z1408),"same locality; ",(IF(COUNTBLANK(L1408)=1,"",$D$2&amp;L1408&amp;$L$3&amp;" "&amp;$D$2))&amp;(IF(COUNTBLANK(M1408)=1,"",$E$2&amp;M1408&amp;$E$2&amp;", "))&amp;(IF(COUNTBLANK(N1408)=1,"",N1408&amp;"; "))&amp;(IF(COUNTBLANK(O1408)=1,"",O1408&amp;"; ")))&amp;(IF(COUNTBLANK(P1408)=1,"",P1408&amp;"; "))&amp;(IF(COUNTBLANK(Q1408)=1,"",Q1408&amp;"; "))&amp;(IF(COUNTBLANK(R1408)=1,"",R1408&amp;"m, "))&amp;IF((COUNTBLANK(S1408)=0)*(S1408&lt;&gt;S1407), S1408&amp;"; ","")&amp;(IF(COUNTBLANK(U1408)=1,"",U1408&amp;"; "))&amp;(IF(COUNTBLANK(T1408)=1,"",IF(COUNTBLANK(F$2)=1,T1408&amp;"; ",T1408&amp;" "&amp;F$2&amp;"; "))))&amp;(IF(COUNTBLANK(V1408)=1,"",V1408&amp;"; "))&amp;IF((COUNTBLANK(C1408)=1),"",C1408)&amp;IF((B1408=B1409)*(K1408=K1409)*(L1408=L1409)*(M1408=M1409),IF(($H$2&lt;&gt;"m")*($H$2&lt;&gt;"Y"), " • ", IF((ISNUMBER(FIND(")",AE1408))), " • ", "")),IF((B1408=B1409)*(K1408=K1409)," • ",". ")))</f>
        <v/>
      </c>
      <c r="AI1408" s="1"/>
    </row>
    <row r="1409" spans="1:35" x14ac:dyDescent="0.25">
      <c r="A1409" s="3" t="str">
        <f t="shared" si="150"/>
        <v/>
      </c>
      <c r="B1409" s="53" t="str">
        <f t="shared" si="148"/>
        <v/>
      </c>
      <c r="C1409" s="57"/>
      <c r="D1409" s="57"/>
      <c r="E1409" s="57"/>
      <c r="F1409" s="57"/>
      <c r="G1409" s="57"/>
      <c r="H1409" s="57"/>
      <c r="I1409" s="57"/>
      <c r="J1409" s="57"/>
      <c r="K1409" s="57"/>
      <c r="L1409" s="57"/>
      <c r="M1409" s="54"/>
      <c r="N1409" s="57"/>
      <c r="O1409" s="58"/>
      <c r="P1409" s="58"/>
      <c r="Q1409" s="58"/>
      <c r="R1409" s="58"/>
      <c r="S1409" s="54"/>
      <c r="T1409" s="57"/>
      <c r="U1409" s="57"/>
      <c r="V1409" s="57"/>
      <c r="W1409" s="57"/>
      <c r="X1409" s="147" t="str">
        <f>IF(COUNTBLANK(D1409)=1,"",IF('order-admin-units'!$I$1&lt;&gt;"y", "", IF(COUNTBLANK(K1409)=1, 'order-admin-units'!$B$1+1, VLOOKUP(K1409, ordercountry, 2))))</f>
        <v/>
      </c>
      <c r="Y1409" s="147" t="str">
        <f>IF(COUNTBLANK(D1409)=1,"",IF('order-admin-units'!$I$1&lt;&gt;"y", "", IF(COUNTBLANK(K1409:L1409)&gt;0, 'order-admin-units'!$B$2+1, VLOOKUP(K1409&amp;"@"&amp;L1409, orderadmin, 2))))</f>
        <v/>
      </c>
      <c r="Z1409" s="147" t="str">
        <f t="shared" si="151"/>
        <v/>
      </c>
      <c r="AA1409" s="147" t="str">
        <f t="shared" si="152"/>
        <v/>
      </c>
      <c r="AB1409" s="147" t="str">
        <f t="shared" si="153"/>
        <v/>
      </c>
      <c r="AC1409" s="147" t="str">
        <f t="shared" si="149"/>
        <v/>
      </c>
      <c r="AD1409" s="11" t="str">
        <f t="shared" si="154"/>
        <v/>
      </c>
      <c r="AE1409" s="11" t="str">
        <f t="array" ref="AE1409">IF(COUNTBLANK(D1409)=1,"",IF(OR($H$2="y",$H$2="m"),IF(AA1409=AA1408,IF(OR(AB1409=$AB$4:$AB1408)=FALSE,AE1408&amp;C1409,AE1408),"("&amp;C1409)&amp;IF(AA1409=AA1410,IF(OR(AB1410=$AB$4:$AB1409)=FALSE,", ",""),") "),""))</f>
        <v/>
      </c>
      <c r="AF1409" s="11" t="str">
        <f t="array" ref="AF1409">IF((COUNTBLANK(D1409)=0)*OR($H$2="y",$H$2="m"),IFERROR(LEFT(C1409, FIND(" ",C1409)-1), C1409),"")</f>
        <v/>
      </c>
      <c r="AG1409" s="11" t="str">
        <f t="array" ref="AG1409">IF(COUNTBLANK(D1409)=1,"",IF(OR($H$2="y",$H$2="m"),IF(AA1409=AA1408,IF(OR(AC1409=$AC$4:$AC1408)=FALSE,AG1408&amp;AF1409,AG1408),"("&amp;AF1409)&amp;IF(AA1409=AA1410,IF(OR(AC1410=$AC$4:$AC1409)=FALSE,", ",""),") "),""))</f>
        <v/>
      </c>
      <c r="AH1409" s="10" t="str">
        <f>IF((COUNTBLANK(D1409)=1),"",IF(D1409=D1408,AH1408,"")&amp;IF(B1408&lt;&gt;B1409,((IF(COUNTBLANK(E1409)=1,$D$3&amp;"Non-type material: "&amp;$D$3,$D$3&amp;INDEX('type-categories'!$A$2:$B$100,MATCH(E1409,'type-categories'!$A$2:$A$100,0),2)&amp;$D$3))),"")&amp;(IF(K1409&lt;&gt;K1408,$C$2&amp;UPPER(K1409)&amp;$C$2&amp;$K$3&amp;" ",(IF(B1409&lt;&gt;B1408,$C$2&amp;UPPER(K1409)&amp;$C$2&amp;$K$3&amp;" ",""))))&amp;IF((AA1409&lt;&gt;AA1410)*($H$2="y"),AD1409&amp;AE1409,IF((AA1409&lt;&gt;AA1410)*($H$2="m"),AD1409&amp;AG1409,IF(($H$2&lt;&gt;"m")*($H$2&lt;&gt;"Y"),(IF(F1409=0,"",F1409&amp;" "&amp;$F$4&amp;" "))&amp;(IF(G1409=0,"",G1409&amp;" "&amp;$G$4&amp;" "))&amp;(IF(H1409=0,"",H1409&amp;" "&amp;H$4&amp;" "))&amp;(IF(I1409=0,"",I1409&amp;" "&amp;$I$4&amp;" "))&amp;(IF(J1409=0,"",J1409&amp;" "&amp;$J$4&amp;" ")),"")))&amp;"; "&amp;IF((B1409=B1408)*(AA1409=AA1408), "same collecting data; ", IF((B1409=B1408)*(Z1408=Z1409),"same locality; ",(IF(COUNTBLANK(L1409)=1,"",$D$2&amp;L1409&amp;$L$3&amp;" "&amp;$D$2))&amp;(IF(COUNTBLANK(M1409)=1,"",$E$2&amp;M1409&amp;$E$2&amp;", "))&amp;(IF(COUNTBLANK(N1409)=1,"",N1409&amp;"; "))&amp;(IF(COUNTBLANK(O1409)=1,"",O1409&amp;"; ")))&amp;(IF(COUNTBLANK(P1409)=1,"",P1409&amp;"; "))&amp;(IF(COUNTBLANK(Q1409)=1,"",Q1409&amp;"; "))&amp;(IF(COUNTBLANK(R1409)=1,"",R1409&amp;"m, "))&amp;IF((COUNTBLANK(S1409)=0)*(S1409&lt;&gt;S1408), S1409&amp;"; ","")&amp;(IF(COUNTBLANK(U1409)=1,"",U1409&amp;"; "))&amp;(IF(COUNTBLANK(T1409)=1,"",IF(COUNTBLANK(F$2)=1,T1409&amp;"; ",T1409&amp;" "&amp;F$2&amp;"; "))))&amp;(IF(COUNTBLANK(V1409)=1,"",V1409&amp;"; "))&amp;IF((COUNTBLANK(C1409)=1),"",C1409)&amp;IF((B1409=B1410)*(K1409=K1410)*(L1409=L1410)*(M1409=M1410),IF(($H$2&lt;&gt;"m")*($H$2&lt;&gt;"Y"), " • ", IF((ISNUMBER(FIND(")",AE1409))), " • ", "")),IF((B1409=B1410)*(K1409=K1410)," • ",". ")))</f>
        <v/>
      </c>
      <c r="AI1409" s="1"/>
    </row>
    <row r="1410" spans="1:35" x14ac:dyDescent="0.25">
      <c r="A1410" s="3" t="str">
        <f t="shared" si="150"/>
        <v/>
      </c>
      <c r="B1410" s="53" t="str">
        <f t="shared" si="148"/>
        <v/>
      </c>
      <c r="C1410" s="57"/>
      <c r="D1410" s="57"/>
      <c r="E1410" s="57"/>
      <c r="F1410" s="57"/>
      <c r="G1410" s="57"/>
      <c r="H1410" s="57"/>
      <c r="I1410" s="57"/>
      <c r="J1410" s="57"/>
      <c r="K1410" s="57"/>
      <c r="L1410" s="57"/>
      <c r="M1410" s="54"/>
      <c r="N1410" s="57"/>
      <c r="O1410" s="58"/>
      <c r="P1410" s="58"/>
      <c r="Q1410" s="58"/>
      <c r="R1410" s="58"/>
      <c r="S1410" s="54"/>
      <c r="T1410" s="57"/>
      <c r="U1410" s="57"/>
      <c r="V1410" s="57"/>
      <c r="W1410" s="57"/>
      <c r="X1410" s="147" t="str">
        <f>IF(COUNTBLANK(D1410)=1,"",IF('order-admin-units'!$I$1&lt;&gt;"y", "", IF(COUNTBLANK(K1410)=1, 'order-admin-units'!$B$1+1, VLOOKUP(K1410, ordercountry, 2))))</f>
        <v/>
      </c>
      <c r="Y1410" s="147" t="str">
        <f>IF(COUNTBLANK(D1410)=1,"",IF('order-admin-units'!$I$1&lt;&gt;"y", "", IF(COUNTBLANK(K1410:L1410)&gt;0, 'order-admin-units'!$B$2+1, VLOOKUP(K1410&amp;"@"&amp;L1410, orderadmin, 2))))</f>
        <v/>
      </c>
      <c r="Z1410" s="147" t="str">
        <f t="shared" si="151"/>
        <v/>
      </c>
      <c r="AA1410" s="147" t="str">
        <f t="shared" si="152"/>
        <v/>
      </c>
      <c r="AB1410" s="147" t="str">
        <f t="shared" si="153"/>
        <v/>
      </c>
      <c r="AC1410" s="147" t="str">
        <f t="shared" si="149"/>
        <v/>
      </c>
      <c r="AD1410" s="11" t="str">
        <f t="shared" si="154"/>
        <v/>
      </c>
      <c r="AE1410" s="11" t="str">
        <f t="array" ref="AE1410">IF(COUNTBLANK(D1410)=1,"",IF(OR($H$2="y",$H$2="m"),IF(AA1410=AA1409,IF(OR(AB1410=$AB$4:$AB1409)=FALSE,AE1409&amp;C1410,AE1409),"("&amp;C1410)&amp;IF(AA1410=AA1411,IF(OR(AB1411=$AB$4:$AB1410)=FALSE,", ",""),") "),""))</f>
        <v/>
      </c>
      <c r="AF1410" s="11" t="str">
        <f t="array" ref="AF1410">IF((COUNTBLANK(D1410)=0)*OR($H$2="y",$H$2="m"),IFERROR(LEFT(C1410, FIND(" ",C1410)-1), C1410),"")</f>
        <v/>
      </c>
      <c r="AG1410" s="11" t="str">
        <f t="array" ref="AG1410">IF(COUNTBLANK(D1410)=1,"",IF(OR($H$2="y",$H$2="m"),IF(AA1410=AA1409,IF(OR(AC1410=$AC$4:$AC1409)=FALSE,AG1409&amp;AF1410,AG1409),"("&amp;AF1410)&amp;IF(AA1410=AA1411,IF(OR(AC1411=$AC$4:$AC1410)=FALSE,", ",""),") "),""))</f>
        <v/>
      </c>
      <c r="AH1410" s="10" t="str">
        <f>IF((COUNTBLANK(D1410)=1),"",IF(D1410=D1409,AH1409,"")&amp;IF(B1409&lt;&gt;B1410,((IF(COUNTBLANK(E1410)=1,$D$3&amp;"Non-type material: "&amp;$D$3,$D$3&amp;INDEX('type-categories'!$A$2:$B$100,MATCH(E1410,'type-categories'!$A$2:$A$100,0),2)&amp;$D$3))),"")&amp;(IF(K1410&lt;&gt;K1409,$C$2&amp;UPPER(K1410)&amp;$C$2&amp;$K$3&amp;" ",(IF(B1410&lt;&gt;B1409,$C$2&amp;UPPER(K1410)&amp;$C$2&amp;$K$3&amp;" ",""))))&amp;IF((AA1410&lt;&gt;AA1411)*($H$2="y"),AD1410&amp;AE1410,IF((AA1410&lt;&gt;AA1411)*($H$2="m"),AD1410&amp;AG1410,IF(($H$2&lt;&gt;"m")*($H$2&lt;&gt;"Y"),(IF(F1410=0,"",F1410&amp;" "&amp;$F$4&amp;" "))&amp;(IF(G1410=0,"",G1410&amp;" "&amp;$G$4&amp;" "))&amp;(IF(H1410=0,"",H1410&amp;" "&amp;H$4&amp;" "))&amp;(IF(I1410=0,"",I1410&amp;" "&amp;$I$4&amp;" "))&amp;(IF(J1410=0,"",J1410&amp;" "&amp;$J$4&amp;" ")),"")))&amp;"; "&amp;IF((B1410=B1409)*(AA1410=AA1409), "same collecting data; ", IF((B1410=B1409)*(Z1409=Z1410),"same locality; ",(IF(COUNTBLANK(L1410)=1,"",$D$2&amp;L1410&amp;$L$3&amp;" "&amp;$D$2))&amp;(IF(COUNTBLANK(M1410)=1,"",$E$2&amp;M1410&amp;$E$2&amp;", "))&amp;(IF(COUNTBLANK(N1410)=1,"",N1410&amp;"; "))&amp;(IF(COUNTBLANK(O1410)=1,"",O1410&amp;"; ")))&amp;(IF(COUNTBLANK(P1410)=1,"",P1410&amp;"; "))&amp;(IF(COUNTBLANK(Q1410)=1,"",Q1410&amp;"; "))&amp;(IF(COUNTBLANK(R1410)=1,"",R1410&amp;"m, "))&amp;IF((COUNTBLANK(S1410)=0)*(S1410&lt;&gt;S1409), S1410&amp;"; ","")&amp;(IF(COUNTBLANK(U1410)=1,"",U1410&amp;"; "))&amp;(IF(COUNTBLANK(T1410)=1,"",IF(COUNTBLANK(F$2)=1,T1410&amp;"; ",T1410&amp;" "&amp;F$2&amp;"; "))))&amp;(IF(COUNTBLANK(V1410)=1,"",V1410&amp;"; "))&amp;IF((COUNTBLANK(C1410)=1),"",C1410)&amp;IF((B1410=B1411)*(K1410=K1411)*(L1410=L1411)*(M1410=M1411),IF(($H$2&lt;&gt;"m")*($H$2&lt;&gt;"Y"), " • ", IF((ISNUMBER(FIND(")",AE1410))), " • ", "")),IF((B1410=B1411)*(K1410=K1411)," • ",". ")))</f>
        <v/>
      </c>
      <c r="AI1410" s="1"/>
    </row>
    <row r="1411" spans="1:35" x14ac:dyDescent="0.25">
      <c r="A1411" s="3" t="str">
        <f t="shared" si="150"/>
        <v/>
      </c>
      <c r="B1411" s="53" t="str">
        <f t="shared" si="148"/>
        <v/>
      </c>
      <c r="C1411" s="57"/>
      <c r="D1411" s="57"/>
      <c r="E1411" s="57"/>
      <c r="F1411" s="57"/>
      <c r="G1411" s="57"/>
      <c r="H1411" s="57"/>
      <c r="I1411" s="57"/>
      <c r="J1411" s="57"/>
      <c r="K1411" s="57"/>
      <c r="L1411" s="57"/>
      <c r="M1411" s="54"/>
      <c r="N1411" s="57"/>
      <c r="O1411" s="58"/>
      <c r="P1411" s="58"/>
      <c r="Q1411" s="58"/>
      <c r="R1411" s="58"/>
      <c r="S1411" s="54"/>
      <c r="T1411" s="57"/>
      <c r="U1411" s="57"/>
      <c r="V1411" s="57"/>
      <c r="W1411" s="57"/>
      <c r="X1411" s="147" t="str">
        <f>IF(COUNTBLANK(D1411)=1,"",IF('order-admin-units'!$I$1&lt;&gt;"y", "", IF(COUNTBLANK(K1411)=1, 'order-admin-units'!$B$1+1, VLOOKUP(K1411, ordercountry, 2))))</f>
        <v/>
      </c>
      <c r="Y1411" s="147" t="str">
        <f>IF(COUNTBLANK(D1411)=1,"",IF('order-admin-units'!$I$1&lt;&gt;"y", "", IF(COUNTBLANK(K1411:L1411)&gt;0, 'order-admin-units'!$B$2+1, VLOOKUP(K1411&amp;"@"&amp;L1411, orderadmin, 2))))</f>
        <v/>
      </c>
      <c r="Z1411" s="147" t="str">
        <f t="shared" si="151"/>
        <v/>
      </c>
      <c r="AA1411" s="147" t="str">
        <f t="shared" si="152"/>
        <v/>
      </c>
      <c r="AB1411" s="147" t="str">
        <f t="shared" si="153"/>
        <v/>
      </c>
      <c r="AC1411" s="147" t="str">
        <f t="shared" si="149"/>
        <v/>
      </c>
      <c r="AD1411" s="11" t="str">
        <f t="shared" si="154"/>
        <v/>
      </c>
      <c r="AE1411" s="11" t="str">
        <f t="array" ref="AE1411">IF(COUNTBLANK(D1411)=1,"",IF(OR($H$2="y",$H$2="m"),IF(AA1411=AA1410,IF(OR(AB1411=$AB$4:$AB1410)=FALSE,AE1410&amp;C1411,AE1410),"("&amp;C1411)&amp;IF(AA1411=AA1412,IF(OR(AB1412=$AB$4:$AB1411)=FALSE,", ",""),") "),""))</f>
        <v/>
      </c>
      <c r="AF1411" s="11" t="str">
        <f t="array" ref="AF1411">IF((COUNTBLANK(D1411)=0)*OR($H$2="y",$H$2="m"),IFERROR(LEFT(C1411, FIND(" ",C1411)-1), C1411),"")</f>
        <v/>
      </c>
      <c r="AG1411" s="11" t="str">
        <f t="array" ref="AG1411">IF(COUNTBLANK(D1411)=1,"",IF(OR($H$2="y",$H$2="m"),IF(AA1411=AA1410,IF(OR(AC1411=$AC$4:$AC1410)=FALSE,AG1410&amp;AF1411,AG1410),"("&amp;AF1411)&amp;IF(AA1411=AA1412,IF(OR(AC1412=$AC$4:$AC1411)=FALSE,", ",""),") "),""))</f>
        <v/>
      </c>
      <c r="AH1411" s="10" t="str">
        <f>IF((COUNTBLANK(D1411)=1),"",IF(D1411=D1410,AH1410,"")&amp;IF(B1410&lt;&gt;B1411,((IF(COUNTBLANK(E1411)=1,$D$3&amp;"Non-type material: "&amp;$D$3,$D$3&amp;INDEX('type-categories'!$A$2:$B$100,MATCH(E1411,'type-categories'!$A$2:$A$100,0),2)&amp;$D$3))),"")&amp;(IF(K1411&lt;&gt;K1410,$C$2&amp;UPPER(K1411)&amp;$C$2&amp;$K$3&amp;" ",(IF(B1411&lt;&gt;B1410,$C$2&amp;UPPER(K1411)&amp;$C$2&amp;$K$3&amp;" ",""))))&amp;IF((AA1411&lt;&gt;AA1412)*($H$2="y"),AD1411&amp;AE1411,IF((AA1411&lt;&gt;AA1412)*($H$2="m"),AD1411&amp;AG1411,IF(($H$2&lt;&gt;"m")*($H$2&lt;&gt;"Y"),(IF(F1411=0,"",F1411&amp;" "&amp;$F$4&amp;" "))&amp;(IF(G1411=0,"",G1411&amp;" "&amp;$G$4&amp;" "))&amp;(IF(H1411=0,"",H1411&amp;" "&amp;H$4&amp;" "))&amp;(IF(I1411=0,"",I1411&amp;" "&amp;$I$4&amp;" "))&amp;(IF(J1411=0,"",J1411&amp;" "&amp;$J$4&amp;" ")),"")))&amp;"; "&amp;IF((B1411=B1410)*(AA1411=AA1410), "same collecting data; ", IF((B1411=B1410)*(Z1410=Z1411),"same locality; ",(IF(COUNTBLANK(L1411)=1,"",$D$2&amp;L1411&amp;$L$3&amp;" "&amp;$D$2))&amp;(IF(COUNTBLANK(M1411)=1,"",$E$2&amp;M1411&amp;$E$2&amp;", "))&amp;(IF(COUNTBLANK(N1411)=1,"",N1411&amp;"; "))&amp;(IF(COUNTBLANK(O1411)=1,"",O1411&amp;"; ")))&amp;(IF(COUNTBLANK(P1411)=1,"",P1411&amp;"; "))&amp;(IF(COUNTBLANK(Q1411)=1,"",Q1411&amp;"; "))&amp;(IF(COUNTBLANK(R1411)=1,"",R1411&amp;"m, "))&amp;IF((COUNTBLANK(S1411)=0)*(S1411&lt;&gt;S1410), S1411&amp;"; ","")&amp;(IF(COUNTBLANK(U1411)=1,"",U1411&amp;"; "))&amp;(IF(COUNTBLANK(T1411)=1,"",IF(COUNTBLANK(F$2)=1,T1411&amp;"; ",T1411&amp;" "&amp;F$2&amp;"; "))))&amp;(IF(COUNTBLANK(V1411)=1,"",V1411&amp;"; "))&amp;IF((COUNTBLANK(C1411)=1),"",C1411)&amp;IF((B1411=B1412)*(K1411=K1412)*(L1411=L1412)*(M1411=M1412),IF(($H$2&lt;&gt;"m")*($H$2&lt;&gt;"Y"), " • ", IF((ISNUMBER(FIND(")",AE1411))), " • ", "")),IF((B1411=B1412)*(K1411=K1412)," • ",". ")))</f>
        <v/>
      </c>
      <c r="AI1411" s="1"/>
    </row>
    <row r="1412" spans="1:35" x14ac:dyDescent="0.25">
      <c r="A1412" s="3" t="str">
        <f t="shared" si="150"/>
        <v/>
      </c>
      <c r="B1412" s="53" t="str">
        <f t="shared" si="148"/>
        <v/>
      </c>
      <c r="C1412" s="57"/>
      <c r="D1412" s="57"/>
      <c r="E1412" s="57"/>
      <c r="F1412" s="57"/>
      <c r="G1412" s="57"/>
      <c r="H1412" s="57"/>
      <c r="I1412" s="57"/>
      <c r="J1412" s="57"/>
      <c r="K1412" s="57"/>
      <c r="L1412" s="57"/>
      <c r="M1412" s="54"/>
      <c r="N1412" s="57"/>
      <c r="O1412" s="58"/>
      <c r="P1412" s="58"/>
      <c r="Q1412" s="58"/>
      <c r="R1412" s="58"/>
      <c r="S1412" s="54"/>
      <c r="T1412" s="57"/>
      <c r="U1412" s="57"/>
      <c r="V1412" s="57"/>
      <c r="W1412" s="57"/>
      <c r="X1412" s="147" t="str">
        <f>IF(COUNTBLANK(D1412)=1,"",IF('order-admin-units'!$I$1&lt;&gt;"y", "", IF(COUNTBLANK(K1412)=1, 'order-admin-units'!$B$1+1, VLOOKUP(K1412, ordercountry, 2))))</f>
        <v/>
      </c>
      <c r="Y1412" s="147" t="str">
        <f>IF(COUNTBLANK(D1412)=1,"",IF('order-admin-units'!$I$1&lt;&gt;"y", "", IF(COUNTBLANK(K1412:L1412)&gt;0, 'order-admin-units'!$B$2+1, VLOOKUP(K1412&amp;"@"&amp;L1412, orderadmin, 2))))</f>
        <v/>
      </c>
      <c r="Z1412" s="147" t="str">
        <f t="shared" si="151"/>
        <v/>
      </c>
      <c r="AA1412" s="147" t="str">
        <f t="shared" si="152"/>
        <v/>
      </c>
      <c r="AB1412" s="147" t="str">
        <f t="shared" si="153"/>
        <v/>
      </c>
      <c r="AC1412" s="147" t="str">
        <f t="shared" si="149"/>
        <v/>
      </c>
      <c r="AD1412" s="11" t="str">
        <f t="shared" si="154"/>
        <v/>
      </c>
      <c r="AE1412" s="11" t="str">
        <f t="array" ref="AE1412">IF(COUNTBLANK(D1412)=1,"",IF(OR($H$2="y",$H$2="m"),IF(AA1412=AA1411,IF(OR(AB1412=$AB$4:$AB1411)=FALSE,AE1411&amp;C1412,AE1411),"("&amp;C1412)&amp;IF(AA1412=AA1413,IF(OR(AB1413=$AB$4:$AB1412)=FALSE,", ",""),") "),""))</f>
        <v/>
      </c>
      <c r="AF1412" s="11" t="str">
        <f t="array" ref="AF1412">IF((COUNTBLANK(D1412)=0)*OR($H$2="y",$H$2="m"),IFERROR(LEFT(C1412, FIND(" ",C1412)-1), C1412),"")</f>
        <v/>
      </c>
      <c r="AG1412" s="11" t="str">
        <f t="array" ref="AG1412">IF(COUNTBLANK(D1412)=1,"",IF(OR($H$2="y",$H$2="m"),IF(AA1412=AA1411,IF(OR(AC1412=$AC$4:$AC1411)=FALSE,AG1411&amp;AF1412,AG1411),"("&amp;AF1412)&amp;IF(AA1412=AA1413,IF(OR(AC1413=$AC$4:$AC1412)=FALSE,", ",""),") "),""))</f>
        <v/>
      </c>
      <c r="AH1412" s="10" t="str">
        <f>IF((COUNTBLANK(D1412)=1),"",IF(D1412=D1411,AH1411,"")&amp;IF(B1411&lt;&gt;B1412,((IF(COUNTBLANK(E1412)=1,$D$3&amp;"Non-type material: "&amp;$D$3,$D$3&amp;INDEX('type-categories'!$A$2:$B$100,MATCH(E1412,'type-categories'!$A$2:$A$100,0),2)&amp;$D$3))),"")&amp;(IF(K1412&lt;&gt;K1411,$C$2&amp;UPPER(K1412)&amp;$C$2&amp;$K$3&amp;" ",(IF(B1412&lt;&gt;B1411,$C$2&amp;UPPER(K1412)&amp;$C$2&amp;$K$3&amp;" ",""))))&amp;IF((AA1412&lt;&gt;AA1413)*($H$2="y"),AD1412&amp;AE1412,IF((AA1412&lt;&gt;AA1413)*($H$2="m"),AD1412&amp;AG1412,IF(($H$2&lt;&gt;"m")*($H$2&lt;&gt;"Y"),(IF(F1412=0,"",F1412&amp;" "&amp;$F$4&amp;" "))&amp;(IF(G1412=0,"",G1412&amp;" "&amp;$G$4&amp;" "))&amp;(IF(H1412=0,"",H1412&amp;" "&amp;H$4&amp;" "))&amp;(IF(I1412=0,"",I1412&amp;" "&amp;$I$4&amp;" "))&amp;(IF(J1412=0,"",J1412&amp;" "&amp;$J$4&amp;" ")),"")))&amp;"; "&amp;IF((B1412=B1411)*(AA1412=AA1411), "same collecting data; ", IF((B1412=B1411)*(Z1411=Z1412),"same locality; ",(IF(COUNTBLANK(L1412)=1,"",$D$2&amp;L1412&amp;$L$3&amp;" "&amp;$D$2))&amp;(IF(COUNTBLANK(M1412)=1,"",$E$2&amp;M1412&amp;$E$2&amp;", "))&amp;(IF(COUNTBLANK(N1412)=1,"",N1412&amp;"; "))&amp;(IF(COUNTBLANK(O1412)=1,"",O1412&amp;"; ")))&amp;(IF(COUNTBLANK(P1412)=1,"",P1412&amp;"; "))&amp;(IF(COUNTBLANK(Q1412)=1,"",Q1412&amp;"; "))&amp;(IF(COUNTBLANK(R1412)=1,"",R1412&amp;"m, "))&amp;IF((COUNTBLANK(S1412)=0)*(S1412&lt;&gt;S1411), S1412&amp;"; ","")&amp;(IF(COUNTBLANK(U1412)=1,"",U1412&amp;"; "))&amp;(IF(COUNTBLANK(T1412)=1,"",IF(COUNTBLANK(F$2)=1,T1412&amp;"; ",T1412&amp;" "&amp;F$2&amp;"; "))))&amp;(IF(COUNTBLANK(V1412)=1,"",V1412&amp;"; "))&amp;IF((COUNTBLANK(C1412)=1),"",C1412)&amp;IF((B1412=B1413)*(K1412=K1413)*(L1412=L1413)*(M1412=M1413),IF(($H$2&lt;&gt;"m")*($H$2&lt;&gt;"Y"), " • ", IF((ISNUMBER(FIND(")",AE1412))), " • ", "")),IF((B1412=B1413)*(K1412=K1413)," • ",". ")))</f>
        <v/>
      </c>
      <c r="AI1412" s="1"/>
    </row>
    <row r="1413" spans="1:35" x14ac:dyDescent="0.25">
      <c r="A1413" s="3" t="str">
        <f t="shared" si="150"/>
        <v/>
      </c>
      <c r="B1413" s="53" t="str">
        <f t="shared" ref="B1413:B1476" si="155">D1413&amp;E1413</f>
        <v/>
      </c>
      <c r="C1413" s="57"/>
      <c r="D1413" s="57"/>
      <c r="E1413" s="57"/>
      <c r="F1413" s="57"/>
      <c r="G1413" s="57"/>
      <c r="H1413" s="57"/>
      <c r="I1413" s="57"/>
      <c r="J1413" s="57"/>
      <c r="K1413" s="57"/>
      <c r="L1413" s="57"/>
      <c r="M1413" s="54"/>
      <c r="N1413" s="57"/>
      <c r="O1413" s="58"/>
      <c r="P1413" s="58"/>
      <c r="Q1413" s="58"/>
      <c r="R1413" s="58"/>
      <c r="S1413" s="54"/>
      <c r="T1413" s="57"/>
      <c r="U1413" s="57"/>
      <c r="V1413" s="57"/>
      <c r="W1413" s="57"/>
      <c r="X1413" s="147" t="str">
        <f>IF(COUNTBLANK(D1413)=1,"",IF('order-admin-units'!$I$1&lt;&gt;"y", "", IF(COUNTBLANK(K1413)=1, 'order-admin-units'!$B$1+1, VLOOKUP(K1413, ordercountry, 2))))</f>
        <v/>
      </c>
      <c r="Y1413" s="147" t="str">
        <f>IF(COUNTBLANK(D1413)=1,"",IF('order-admin-units'!$I$1&lt;&gt;"y", "", IF(COUNTBLANK(K1413:L1413)&gt;0, 'order-admin-units'!$B$2+1, VLOOKUP(K1413&amp;"@"&amp;L1413, orderadmin, 2))))</f>
        <v/>
      </c>
      <c r="Z1413" s="147" t="str">
        <f t="shared" si="151"/>
        <v/>
      </c>
      <c r="AA1413" s="147" t="str">
        <f t="shared" si="152"/>
        <v/>
      </c>
      <c r="AB1413" s="147" t="str">
        <f t="shared" si="153"/>
        <v/>
      </c>
      <c r="AC1413" s="147" t="str">
        <f t="shared" ref="AC1413:AC1476" si="156">AA1413&amp;AF1413</f>
        <v/>
      </c>
      <c r="AD1413" s="11" t="str">
        <f t="shared" si="154"/>
        <v/>
      </c>
      <c r="AE1413" s="11" t="str">
        <f t="array" ref="AE1413">IF(COUNTBLANK(D1413)=1,"",IF(OR($H$2="y",$H$2="m"),IF(AA1413=AA1412,IF(OR(AB1413=$AB$4:$AB1412)=FALSE,AE1412&amp;C1413,AE1412),"("&amp;C1413)&amp;IF(AA1413=AA1414,IF(OR(AB1414=$AB$4:$AB1413)=FALSE,", ",""),") "),""))</f>
        <v/>
      </c>
      <c r="AF1413" s="11" t="str">
        <f t="array" ref="AF1413">IF((COUNTBLANK(D1413)=0)*OR($H$2="y",$H$2="m"),IFERROR(LEFT(C1413, FIND(" ",C1413)-1), C1413),"")</f>
        <v/>
      </c>
      <c r="AG1413" s="11" t="str">
        <f t="array" ref="AG1413">IF(COUNTBLANK(D1413)=1,"",IF(OR($H$2="y",$H$2="m"),IF(AA1413=AA1412,IF(OR(AC1413=$AC$4:$AC1412)=FALSE,AG1412&amp;AF1413,AG1412),"("&amp;AF1413)&amp;IF(AA1413=AA1414,IF(OR(AC1414=$AC$4:$AC1413)=FALSE,", ",""),") "),""))</f>
        <v/>
      </c>
      <c r="AH1413" s="10" t="str">
        <f>IF((COUNTBLANK(D1413)=1),"",IF(D1413=D1412,AH1412,"")&amp;IF(B1412&lt;&gt;B1413,((IF(COUNTBLANK(E1413)=1,$D$3&amp;"Non-type material: "&amp;$D$3,$D$3&amp;INDEX('type-categories'!$A$2:$B$100,MATCH(E1413,'type-categories'!$A$2:$A$100,0),2)&amp;$D$3))),"")&amp;(IF(K1413&lt;&gt;K1412,$C$2&amp;UPPER(K1413)&amp;$C$2&amp;$K$3&amp;" ",(IF(B1413&lt;&gt;B1412,$C$2&amp;UPPER(K1413)&amp;$C$2&amp;$K$3&amp;" ",""))))&amp;IF((AA1413&lt;&gt;AA1414)*($H$2="y"),AD1413&amp;AE1413,IF((AA1413&lt;&gt;AA1414)*($H$2="m"),AD1413&amp;AG1413,IF(($H$2&lt;&gt;"m")*($H$2&lt;&gt;"Y"),(IF(F1413=0,"",F1413&amp;" "&amp;$F$4&amp;" "))&amp;(IF(G1413=0,"",G1413&amp;" "&amp;$G$4&amp;" "))&amp;(IF(H1413=0,"",H1413&amp;" "&amp;H$4&amp;" "))&amp;(IF(I1413=0,"",I1413&amp;" "&amp;$I$4&amp;" "))&amp;(IF(J1413=0,"",J1413&amp;" "&amp;$J$4&amp;" ")),"")))&amp;"; "&amp;IF((B1413=B1412)*(AA1413=AA1412), "same collecting data; ", IF((B1413=B1412)*(Z1412=Z1413),"same locality; ",(IF(COUNTBLANK(L1413)=1,"",$D$2&amp;L1413&amp;$L$3&amp;" "&amp;$D$2))&amp;(IF(COUNTBLANK(M1413)=1,"",$E$2&amp;M1413&amp;$E$2&amp;", "))&amp;(IF(COUNTBLANK(N1413)=1,"",N1413&amp;"; "))&amp;(IF(COUNTBLANK(O1413)=1,"",O1413&amp;"; ")))&amp;(IF(COUNTBLANK(P1413)=1,"",P1413&amp;"; "))&amp;(IF(COUNTBLANK(Q1413)=1,"",Q1413&amp;"; "))&amp;(IF(COUNTBLANK(R1413)=1,"",R1413&amp;"m, "))&amp;IF((COUNTBLANK(S1413)=0)*(S1413&lt;&gt;S1412), S1413&amp;"; ","")&amp;(IF(COUNTBLANK(U1413)=1,"",U1413&amp;"; "))&amp;(IF(COUNTBLANK(T1413)=1,"",IF(COUNTBLANK(F$2)=1,T1413&amp;"; ",T1413&amp;" "&amp;F$2&amp;"; "))))&amp;(IF(COUNTBLANK(V1413)=1,"",V1413&amp;"; "))&amp;IF((COUNTBLANK(C1413)=1),"",C1413)&amp;IF((B1413=B1414)*(K1413=K1414)*(L1413=L1414)*(M1413=M1414),IF(($H$2&lt;&gt;"m")*($H$2&lt;&gt;"Y"), " • ", IF((ISNUMBER(FIND(")",AE1413))), " • ", "")),IF((B1413=B1414)*(K1413=K1414)," • ",". ")))</f>
        <v/>
      </c>
      <c r="AI1413" s="1"/>
    </row>
    <row r="1414" spans="1:35" x14ac:dyDescent="0.25">
      <c r="A1414" s="3" t="str">
        <f t="shared" ref="A1414:A1477" si="157">IF(ISBLANK(D1414),"",IF(D1414&lt;&gt;D1413, A1413+1, A1413))</f>
        <v/>
      </c>
      <c r="B1414" s="53" t="str">
        <f t="shared" si="155"/>
        <v/>
      </c>
      <c r="C1414" s="57"/>
      <c r="D1414" s="57"/>
      <c r="E1414" s="57"/>
      <c r="F1414" s="57"/>
      <c r="G1414" s="57"/>
      <c r="H1414" s="57"/>
      <c r="I1414" s="57"/>
      <c r="J1414" s="57"/>
      <c r="K1414" s="57"/>
      <c r="L1414" s="57"/>
      <c r="M1414" s="54"/>
      <c r="N1414" s="57"/>
      <c r="O1414" s="58"/>
      <c r="P1414" s="58"/>
      <c r="Q1414" s="58"/>
      <c r="R1414" s="58"/>
      <c r="S1414" s="54"/>
      <c r="T1414" s="57"/>
      <c r="U1414" s="57"/>
      <c r="V1414" s="57"/>
      <c r="W1414" s="57"/>
      <c r="X1414" s="147" t="str">
        <f>IF(COUNTBLANK(D1414)=1,"",IF('order-admin-units'!$I$1&lt;&gt;"y", "", IF(COUNTBLANK(K1414)=1, 'order-admin-units'!$B$1+1, VLOOKUP(K1414, ordercountry, 2))))</f>
        <v/>
      </c>
      <c r="Y1414" s="147" t="str">
        <f>IF(COUNTBLANK(D1414)=1,"",IF('order-admin-units'!$I$1&lt;&gt;"y", "", IF(COUNTBLANK(K1414:L1414)&gt;0, 'order-admin-units'!$B$2+1, VLOOKUP(K1414&amp;"@"&amp;L1414, orderadmin, 2))))</f>
        <v/>
      </c>
      <c r="Z1414" s="147" t="str">
        <f t="shared" ref="Z1414:Z1477" si="158">K1414&amp;L1414&amp;M1414&amp;N1414&amp;O1414</f>
        <v/>
      </c>
      <c r="AA1414" s="147" t="str">
        <f t="shared" ref="AA1414:AA1477" si="159">B1414&amp;K1414&amp;L1414&amp;M1414&amp;N1414&amp;O1414&amp;P1414&amp;Q1414&amp;R1414&amp;S1414&amp;T1414&amp;U1414</f>
        <v/>
      </c>
      <c r="AB1414" s="147" t="str">
        <f t="shared" ref="AB1414:AB1477" si="160">AA1414&amp;C1414</f>
        <v/>
      </c>
      <c r="AC1414" s="147" t="str">
        <f t="shared" si="156"/>
        <v/>
      </c>
      <c r="AD1414" s="11" t="str">
        <f t="shared" ref="AD1414:AD1477" si="161">IF(OR($H$2="y",$H$2="m"),IF(SUMIF($AA$5:$AA$2000,AA1414,$F$5:$F$2000)&lt;&gt;0,SUMIF($AA$5:$AA$2000,AA1414,$F$5:$F$2000)&amp;" "&amp;$F$4&amp;" ","")&amp;IF(SUMIF($AA$5:$AA$2000,AA1414,$G$5:$G$2000)&lt;&gt;0,SUMIF($AA$5:$AA$2000,AA1414,$G$5:$G$2000)&amp;" "&amp;$G$4&amp;" ","")&amp;IF(SUMIF($AA$5:$AA$2000,AA1414,$H$5:$H$2000)&lt;&gt;0,SUMIF($AA$5:$AA$2000,AA1414,$H$5:$H$2000)&amp;" "&amp;$H$4&amp;" ","")&amp;IF(SUMIF($AA$5:$AA$2000,AA1414,$I$5:$I$2000)&lt;&gt;0,SUMIF($AA$5:$AA$2000,AA1414,$I$5:$I$2000)&amp;" "&amp;$I$4&amp;" ","")&amp;IF(SUMIF($AA$5:$AA$2000,AA1414,$J$5:$J$2000)&lt;&gt;0,SUMIF($AA$5:$AA$2000,AA1414,$J$5:$J$2000)&amp;" "&amp;$J$4&amp;" ",""),"")</f>
        <v/>
      </c>
      <c r="AE1414" s="11" t="str">
        <f t="array" ref="AE1414">IF(COUNTBLANK(D1414)=1,"",IF(OR($H$2="y",$H$2="m"),IF(AA1414=AA1413,IF(OR(AB1414=$AB$4:$AB1413)=FALSE,AE1413&amp;C1414,AE1413),"("&amp;C1414)&amp;IF(AA1414=AA1415,IF(OR(AB1415=$AB$4:$AB1414)=FALSE,", ",""),") "),""))</f>
        <v/>
      </c>
      <c r="AF1414" s="11" t="str">
        <f t="array" ref="AF1414">IF((COUNTBLANK(D1414)=0)*OR($H$2="y",$H$2="m"),IFERROR(LEFT(C1414, FIND(" ",C1414)-1), C1414),"")</f>
        <v/>
      </c>
      <c r="AG1414" s="11" t="str">
        <f t="array" ref="AG1414">IF(COUNTBLANK(D1414)=1,"",IF(OR($H$2="y",$H$2="m"),IF(AA1414=AA1413,IF(OR(AC1414=$AC$4:$AC1413)=FALSE,AG1413&amp;AF1414,AG1413),"("&amp;AF1414)&amp;IF(AA1414=AA1415,IF(OR(AC1415=$AC$4:$AC1414)=FALSE,", ",""),") "),""))</f>
        <v/>
      </c>
      <c r="AH1414" s="10" t="str">
        <f>IF((COUNTBLANK(D1414)=1),"",IF(D1414=D1413,AH1413,"")&amp;IF(B1413&lt;&gt;B1414,((IF(COUNTBLANK(E1414)=1,$D$3&amp;"Non-type material: "&amp;$D$3,$D$3&amp;INDEX('type-categories'!$A$2:$B$100,MATCH(E1414,'type-categories'!$A$2:$A$100,0),2)&amp;$D$3))),"")&amp;(IF(K1414&lt;&gt;K1413,$C$2&amp;UPPER(K1414)&amp;$C$2&amp;$K$3&amp;" ",(IF(B1414&lt;&gt;B1413,$C$2&amp;UPPER(K1414)&amp;$C$2&amp;$K$3&amp;" ",""))))&amp;IF((AA1414&lt;&gt;AA1415)*($H$2="y"),AD1414&amp;AE1414,IF((AA1414&lt;&gt;AA1415)*($H$2="m"),AD1414&amp;AG1414,IF(($H$2&lt;&gt;"m")*($H$2&lt;&gt;"Y"),(IF(F1414=0,"",F1414&amp;" "&amp;$F$4&amp;" "))&amp;(IF(G1414=0,"",G1414&amp;" "&amp;$G$4&amp;" "))&amp;(IF(H1414=0,"",H1414&amp;" "&amp;H$4&amp;" "))&amp;(IF(I1414=0,"",I1414&amp;" "&amp;$I$4&amp;" "))&amp;(IF(J1414=0,"",J1414&amp;" "&amp;$J$4&amp;" ")),"")))&amp;"; "&amp;IF((B1414=B1413)*(AA1414=AA1413), "same collecting data; ", IF((B1414=B1413)*(Z1413=Z1414),"same locality; ",(IF(COUNTBLANK(L1414)=1,"",$D$2&amp;L1414&amp;$L$3&amp;" "&amp;$D$2))&amp;(IF(COUNTBLANK(M1414)=1,"",$E$2&amp;M1414&amp;$E$2&amp;", "))&amp;(IF(COUNTBLANK(N1414)=1,"",N1414&amp;"; "))&amp;(IF(COUNTBLANK(O1414)=1,"",O1414&amp;"; ")))&amp;(IF(COUNTBLANK(P1414)=1,"",P1414&amp;"; "))&amp;(IF(COUNTBLANK(Q1414)=1,"",Q1414&amp;"; "))&amp;(IF(COUNTBLANK(R1414)=1,"",R1414&amp;"m, "))&amp;IF((COUNTBLANK(S1414)=0)*(S1414&lt;&gt;S1413), S1414&amp;"; ","")&amp;(IF(COUNTBLANK(U1414)=1,"",U1414&amp;"; "))&amp;(IF(COUNTBLANK(T1414)=1,"",IF(COUNTBLANK(F$2)=1,T1414&amp;"; ",T1414&amp;" "&amp;F$2&amp;"; "))))&amp;(IF(COUNTBLANK(V1414)=1,"",V1414&amp;"; "))&amp;IF((COUNTBLANK(C1414)=1),"",C1414)&amp;IF((B1414=B1415)*(K1414=K1415)*(L1414=L1415)*(M1414=M1415),IF(($H$2&lt;&gt;"m")*($H$2&lt;&gt;"Y"), " • ", IF((ISNUMBER(FIND(")",AE1414))), " • ", "")),IF((B1414=B1415)*(K1414=K1415)," • ",". ")))</f>
        <v/>
      </c>
      <c r="AI1414" s="1"/>
    </row>
    <row r="1415" spans="1:35" x14ac:dyDescent="0.25">
      <c r="A1415" s="3" t="str">
        <f t="shared" si="157"/>
        <v/>
      </c>
      <c r="B1415" s="53" t="str">
        <f t="shared" si="155"/>
        <v/>
      </c>
      <c r="C1415" s="57"/>
      <c r="D1415" s="57"/>
      <c r="E1415" s="57"/>
      <c r="F1415" s="57"/>
      <c r="G1415" s="57"/>
      <c r="H1415" s="57"/>
      <c r="I1415" s="57"/>
      <c r="J1415" s="57"/>
      <c r="K1415" s="57"/>
      <c r="L1415" s="57"/>
      <c r="M1415" s="54"/>
      <c r="N1415" s="57"/>
      <c r="O1415" s="58"/>
      <c r="P1415" s="58"/>
      <c r="Q1415" s="58"/>
      <c r="R1415" s="58"/>
      <c r="S1415" s="54"/>
      <c r="T1415" s="57"/>
      <c r="U1415" s="57"/>
      <c r="V1415" s="57"/>
      <c r="W1415" s="57"/>
      <c r="X1415" s="147" t="str">
        <f>IF(COUNTBLANK(D1415)=1,"",IF('order-admin-units'!$I$1&lt;&gt;"y", "", IF(COUNTBLANK(K1415)=1, 'order-admin-units'!$B$1+1, VLOOKUP(K1415, ordercountry, 2))))</f>
        <v/>
      </c>
      <c r="Y1415" s="147" t="str">
        <f>IF(COUNTBLANK(D1415)=1,"",IF('order-admin-units'!$I$1&lt;&gt;"y", "", IF(COUNTBLANK(K1415:L1415)&gt;0, 'order-admin-units'!$B$2+1, VLOOKUP(K1415&amp;"@"&amp;L1415, orderadmin, 2))))</f>
        <v/>
      </c>
      <c r="Z1415" s="147" t="str">
        <f t="shared" si="158"/>
        <v/>
      </c>
      <c r="AA1415" s="147" t="str">
        <f t="shared" si="159"/>
        <v/>
      </c>
      <c r="AB1415" s="147" t="str">
        <f t="shared" si="160"/>
        <v/>
      </c>
      <c r="AC1415" s="147" t="str">
        <f t="shared" si="156"/>
        <v/>
      </c>
      <c r="AD1415" s="11" t="str">
        <f t="shared" si="161"/>
        <v/>
      </c>
      <c r="AE1415" s="11" t="str">
        <f t="array" ref="AE1415">IF(COUNTBLANK(D1415)=1,"",IF(OR($H$2="y",$H$2="m"),IF(AA1415=AA1414,IF(OR(AB1415=$AB$4:$AB1414)=FALSE,AE1414&amp;C1415,AE1414),"("&amp;C1415)&amp;IF(AA1415=AA1416,IF(OR(AB1416=$AB$4:$AB1415)=FALSE,", ",""),") "),""))</f>
        <v/>
      </c>
      <c r="AF1415" s="11" t="str">
        <f t="array" ref="AF1415">IF((COUNTBLANK(D1415)=0)*OR($H$2="y",$H$2="m"),IFERROR(LEFT(C1415, FIND(" ",C1415)-1), C1415),"")</f>
        <v/>
      </c>
      <c r="AG1415" s="11" t="str">
        <f t="array" ref="AG1415">IF(COUNTBLANK(D1415)=1,"",IF(OR($H$2="y",$H$2="m"),IF(AA1415=AA1414,IF(OR(AC1415=$AC$4:$AC1414)=FALSE,AG1414&amp;AF1415,AG1414),"("&amp;AF1415)&amp;IF(AA1415=AA1416,IF(OR(AC1416=$AC$4:$AC1415)=FALSE,", ",""),") "),""))</f>
        <v/>
      </c>
      <c r="AH1415" s="10" t="str">
        <f>IF((COUNTBLANK(D1415)=1),"",IF(D1415=D1414,AH1414,"")&amp;IF(B1414&lt;&gt;B1415,((IF(COUNTBLANK(E1415)=1,$D$3&amp;"Non-type material: "&amp;$D$3,$D$3&amp;INDEX('type-categories'!$A$2:$B$100,MATCH(E1415,'type-categories'!$A$2:$A$100,0),2)&amp;$D$3))),"")&amp;(IF(K1415&lt;&gt;K1414,$C$2&amp;UPPER(K1415)&amp;$C$2&amp;$K$3&amp;" ",(IF(B1415&lt;&gt;B1414,$C$2&amp;UPPER(K1415)&amp;$C$2&amp;$K$3&amp;" ",""))))&amp;IF((AA1415&lt;&gt;AA1416)*($H$2="y"),AD1415&amp;AE1415,IF((AA1415&lt;&gt;AA1416)*($H$2="m"),AD1415&amp;AG1415,IF(($H$2&lt;&gt;"m")*($H$2&lt;&gt;"Y"),(IF(F1415=0,"",F1415&amp;" "&amp;$F$4&amp;" "))&amp;(IF(G1415=0,"",G1415&amp;" "&amp;$G$4&amp;" "))&amp;(IF(H1415=0,"",H1415&amp;" "&amp;H$4&amp;" "))&amp;(IF(I1415=0,"",I1415&amp;" "&amp;$I$4&amp;" "))&amp;(IF(J1415=0,"",J1415&amp;" "&amp;$J$4&amp;" ")),"")))&amp;"; "&amp;IF((B1415=B1414)*(AA1415=AA1414), "same collecting data; ", IF((B1415=B1414)*(Z1414=Z1415),"same locality; ",(IF(COUNTBLANK(L1415)=1,"",$D$2&amp;L1415&amp;$L$3&amp;" "&amp;$D$2))&amp;(IF(COUNTBLANK(M1415)=1,"",$E$2&amp;M1415&amp;$E$2&amp;", "))&amp;(IF(COUNTBLANK(N1415)=1,"",N1415&amp;"; "))&amp;(IF(COUNTBLANK(O1415)=1,"",O1415&amp;"; ")))&amp;(IF(COUNTBLANK(P1415)=1,"",P1415&amp;"; "))&amp;(IF(COUNTBLANK(Q1415)=1,"",Q1415&amp;"; "))&amp;(IF(COUNTBLANK(R1415)=1,"",R1415&amp;"m, "))&amp;IF((COUNTBLANK(S1415)=0)*(S1415&lt;&gt;S1414), S1415&amp;"; ","")&amp;(IF(COUNTBLANK(U1415)=1,"",U1415&amp;"; "))&amp;(IF(COUNTBLANK(T1415)=1,"",IF(COUNTBLANK(F$2)=1,T1415&amp;"; ",T1415&amp;" "&amp;F$2&amp;"; "))))&amp;(IF(COUNTBLANK(V1415)=1,"",V1415&amp;"; "))&amp;IF((COUNTBLANK(C1415)=1),"",C1415)&amp;IF((B1415=B1416)*(K1415=K1416)*(L1415=L1416)*(M1415=M1416),IF(($H$2&lt;&gt;"m")*($H$2&lt;&gt;"Y"), " • ", IF((ISNUMBER(FIND(")",AE1415))), " • ", "")),IF((B1415=B1416)*(K1415=K1416)," • ",". ")))</f>
        <v/>
      </c>
      <c r="AI1415" s="1"/>
    </row>
    <row r="1416" spans="1:35" x14ac:dyDescent="0.25">
      <c r="A1416" s="3" t="str">
        <f t="shared" si="157"/>
        <v/>
      </c>
      <c r="B1416" s="53" t="str">
        <f t="shared" si="155"/>
        <v/>
      </c>
      <c r="C1416" s="57"/>
      <c r="D1416" s="57"/>
      <c r="E1416" s="57"/>
      <c r="F1416" s="57"/>
      <c r="G1416" s="57"/>
      <c r="H1416" s="57"/>
      <c r="I1416" s="57"/>
      <c r="J1416" s="57"/>
      <c r="K1416" s="57"/>
      <c r="L1416" s="57"/>
      <c r="M1416" s="54"/>
      <c r="N1416" s="57"/>
      <c r="O1416" s="58"/>
      <c r="P1416" s="58"/>
      <c r="Q1416" s="58"/>
      <c r="R1416" s="58"/>
      <c r="S1416" s="54"/>
      <c r="T1416" s="57"/>
      <c r="U1416" s="57"/>
      <c r="V1416" s="57"/>
      <c r="W1416" s="57"/>
      <c r="X1416" s="147" t="str">
        <f>IF(COUNTBLANK(D1416)=1,"",IF('order-admin-units'!$I$1&lt;&gt;"y", "", IF(COUNTBLANK(K1416)=1, 'order-admin-units'!$B$1+1, VLOOKUP(K1416, ordercountry, 2))))</f>
        <v/>
      </c>
      <c r="Y1416" s="147" t="str">
        <f>IF(COUNTBLANK(D1416)=1,"",IF('order-admin-units'!$I$1&lt;&gt;"y", "", IF(COUNTBLANK(K1416:L1416)&gt;0, 'order-admin-units'!$B$2+1, VLOOKUP(K1416&amp;"@"&amp;L1416, orderadmin, 2))))</f>
        <v/>
      </c>
      <c r="Z1416" s="147" t="str">
        <f t="shared" si="158"/>
        <v/>
      </c>
      <c r="AA1416" s="147" t="str">
        <f t="shared" si="159"/>
        <v/>
      </c>
      <c r="AB1416" s="147" t="str">
        <f t="shared" si="160"/>
        <v/>
      </c>
      <c r="AC1416" s="147" t="str">
        <f t="shared" si="156"/>
        <v/>
      </c>
      <c r="AD1416" s="11" t="str">
        <f t="shared" si="161"/>
        <v/>
      </c>
      <c r="AE1416" s="11" t="str">
        <f t="array" ref="AE1416">IF(COUNTBLANK(D1416)=1,"",IF(OR($H$2="y",$H$2="m"),IF(AA1416=AA1415,IF(OR(AB1416=$AB$4:$AB1415)=FALSE,AE1415&amp;C1416,AE1415),"("&amp;C1416)&amp;IF(AA1416=AA1417,IF(OR(AB1417=$AB$4:$AB1416)=FALSE,", ",""),") "),""))</f>
        <v/>
      </c>
      <c r="AF1416" s="11" t="str">
        <f t="array" ref="AF1416">IF((COUNTBLANK(D1416)=0)*OR($H$2="y",$H$2="m"),IFERROR(LEFT(C1416, FIND(" ",C1416)-1), C1416),"")</f>
        <v/>
      </c>
      <c r="AG1416" s="11" t="str">
        <f t="array" ref="AG1416">IF(COUNTBLANK(D1416)=1,"",IF(OR($H$2="y",$H$2="m"),IF(AA1416=AA1415,IF(OR(AC1416=$AC$4:$AC1415)=FALSE,AG1415&amp;AF1416,AG1415),"("&amp;AF1416)&amp;IF(AA1416=AA1417,IF(OR(AC1417=$AC$4:$AC1416)=FALSE,", ",""),") "),""))</f>
        <v/>
      </c>
      <c r="AH1416" s="10" t="str">
        <f>IF((COUNTBLANK(D1416)=1),"",IF(D1416=D1415,AH1415,"")&amp;IF(B1415&lt;&gt;B1416,((IF(COUNTBLANK(E1416)=1,$D$3&amp;"Non-type material: "&amp;$D$3,$D$3&amp;INDEX('type-categories'!$A$2:$B$100,MATCH(E1416,'type-categories'!$A$2:$A$100,0),2)&amp;$D$3))),"")&amp;(IF(K1416&lt;&gt;K1415,$C$2&amp;UPPER(K1416)&amp;$C$2&amp;$K$3&amp;" ",(IF(B1416&lt;&gt;B1415,$C$2&amp;UPPER(K1416)&amp;$C$2&amp;$K$3&amp;" ",""))))&amp;IF((AA1416&lt;&gt;AA1417)*($H$2="y"),AD1416&amp;AE1416,IF((AA1416&lt;&gt;AA1417)*($H$2="m"),AD1416&amp;AG1416,IF(($H$2&lt;&gt;"m")*($H$2&lt;&gt;"Y"),(IF(F1416=0,"",F1416&amp;" "&amp;$F$4&amp;" "))&amp;(IF(G1416=0,"",G1416&amp;" "&amp;$G$4&amp;" "))&amp;(IF(H1416=0,"",H1416&amp;" "&amp;H$4&amp;" "))&amp;(IF(I1416=0,"",I1416&amp;" "&amp;$I$4&amp;" "))&amp;(IF(J1416=0,"",J1416&amp;" "&amp;$J$4&amp;" ")),"")))&amp;"; "&amp;IF((B1416=B1415)*(AA1416=AA1415), "same collecting data; ", IF((B1416=B1415)*(Z1415=Z1416),"same locality; ",(IF(COUNTBLANK(L1416)=1,"",$D$2&amp;L1416&amp;$L$3&amp;" "&amp;$D$2))&amp;(IF(COUNTBLANK(M1416)=1,"",$E$2&amp;M1416&amp;$E$2&amp;", "))&amp;(IF(COUNTBLANK(N1416)=1,"",N1416&amp;"; "))&amp;(IF(COUNTBLANK(O1416)=1,"",O1416&amp;"; ")))&amp;(IF(COUNTBLANK(P1416)=1,"",P1416&amp;"; "))&amp;(IF(COUNTBLANK(Q1416)=1,"",Q1416&amp;"; "))&amp;(IF(COUNTBLANK(R1416)=1,"",R1416&amp;"m, "))&amp;IF((COUNTBLANK(S1416)=0)*(S1416&lt;&gt;S1415), S1416&amp;"; ","")&amp;(IF(COUNTBLANK(U1416)=1,"",U1416&amp;"; "))&amp;(IF(COUNTBLANK(T1416)=1,"",IF(COUNTBLANK(F$2)=1,T1416&amp;"; ",T1416&amp;" "&amp;F$2&amp;"; "))))&amp;(IF(COUNTBLANK(V1416)=1,"",V1416&amp;"; "))&amp;IF((COUNTBLANK(C1416)=1),"",C1416)&amp;IF((B1416=B1417)*(K1416=K1417)*(L1416=L1417)*(M1416=M1417),IF(($H$2&lt;&gt;"m")*($H$2&lt;&gt;"Y"), " • ", IF((ISNUMBER(FIND(")",AE1416))), " • ", "")),IF((B1416=B1417)*(K1416=K1417)," • ",". ")))</f>
        <v/>
      </c>
      <c r="AI1416" s="1"/>
    </row>
    <row r="1417" spans="1:35" x14ac:dyDescent="0.25">
      <c r="A1417" s="3" t="str">
        <f t="shared" si="157"/>
        <v/>
      </c>
      <c r="B1417" s="53" t="str">
        <f t="shared" si="155"/>
        <v/>
      </c>
      <c r="C1417" s="57"/>
      <c r="D1417" s="57"/>
      <c r="E1417" s="57"/>
      <c r="F1417" s="57"/>
      <c r="G1417" s="57"/>
      <c r="H1417" s="57"/>
      <c r="I1417" s="57"/>
      <c r="J1417" s="57"/>
      <c r="K1417" s="57"/>
      <c r="L1417" s="57"/>
      <c r="M1417" s="54"/>
      <c r="N1417" s="57"/>
      <c r="O1417" s="58"/>
      <c r="P1417" s="58"/>
      <c r="Q1417" s="58"/>
      <c r="R1417" s="58"/>
      <c r="S1417" s="54"/>
      <c r="T1417" s="57"/>
      <c r="U1417" s="57"/>
      <c r="V1417" s="57"/>
      <c r="W1417" s="57"/>
      <c r="X1417" s="147" t="str">
        <f>IF(COUNTBLANK(D1417)=1,"",IF('order-admin-units'!$I$1&lt;&gt;"y", "", IF(COUNTBLANK(K1417)=1, 'order-admin-units'!$B$1+1, VLOOKUP(K1417, ordercountry, 2))))</f>
        <v/>
      </c>
      <c r="Y1417" s="147" t="str">
        <f>IF(COUNTBLANK(D1417)=1,"",IF('order-admin-units'!$I$1&lt;&gt;"y", "", IF(COUNTBLANK(K1417:L1417)&gt;0, 'order-admin-units'!$B$2+1, VLOOKUP(K1417&amp;"@"&amp;L1417, orderadmin, 2))))</f>
        <v/>
      </c>
      <c r="Z1417" s="147" t="str">
        <f t="shared" si="158"/>
        <v/>
      </c>
      <c r="AA1417" s="147" t="str">
        <f t="shared" si="159"/>
        <v/>
      </c>
      <c r="AB1417" s="147" t="str">
        <f t="shared" si="160"/>
        <v/>
      </c>
      <c r="AC1417" s="147" t="str">
        <f t="shared" si="156"/>
        <v/>
      </c>
      <c r="AD1417" s="11" t="str">
        <f t="shared" si="161"/>
        <v/>
      </c>
      <c r="AE1417" s="11" t="str">
        <f t="array" ref="AE1417">IF(COUNTBLANK(D1417)=1,"",IF(OR($H$2="y",$H$2="m"),IF(AA1417=AA1416,IF(OR(AB1417=$AB$4:$AB1416)=FALSE,AE1416&amp;C1417,AE1416),"("&amp;C1417)&amp;IF(AA1417=AA1418,IF(OR(AB1418=$AB$4:$AB1417)=FALSE,", ",""),") "),""))</f>
        <v/>
      </c>
      <c r="AF1417" s="11" t="str">
        <f t="array" ref="AF1417">IF((COUNTBLANK(D1417)=0)*OR($H$2="y",$H$2="m"),IFERROR(LEFT(C1417, FIND(" ",C1417)-1), C1417),"")</f>
        <v/>
      </c>
      <c r="AG1417" s="11" t="str">
        <f t="array" ref="AG1417">IF(COUNTBLANK(D1417)=1,"",IF(OR($H$2="y",$H$2="m"),IF(AA1417=AA1416,IF(OR(AC1417=$AC$4:$AC1416)=FALSE,AG1416&amp;AF1417,AG1416),"("&amp;AF1417)&amp;IF(AA1417=AA1418,IF(OR(AC1418=$AC$4:$AC1417)=FALSE,", ",""),") "),""))</f>
        <v/>
      </c>
      <c r="AH1417" s="10" t="str">
        <f>IF((COUNTBLANK(D1417)=1),"",IF(D1417=D1416,AH1416,"")&amp;IF(B1416&lt;&gt;B1417,((IF(COUNTBLANK(E1417)=1,$D$3&amp;"Non-type material: "&amp;$D$3,$D$3&amp;INDEX('type-categories'!$A$2:$B$100,MATCH(E1417,'type-categories'!$A$2:$A$100,0),2)&amp;$D$3))),"")&amp;(IF(K1417&lt;&gt;K1416,$C$2&amp;UPPER(K1417)&amp;$C$2&amp;$K$3&amp;" ",(IF(B1417&lt;&gt;B1416,$C$2&amp;UPPER(K1417)&amp;$C$2&amp;$K$3&amp;" ",""))))&amp;IF((AA1417&lt;&gt;AA1418)*($H$2="y"),AD1417&amp;AE1417,IF((AA1417&lt;&gt;AA1418)*($H$2="m"),AD1417&amp;AG1417,IF(($H$2&lt;&gt;"m")*($H$2&lt;&gt;"Y"),(IF(F1417=0,"",F1417&amp;" "&amp;$F$4&amp;" "))&amp;(IF(G1417=0,"",G1417&amp;" "&amp;$G$4&amp;" "))&amp;(IF(H1417=0,"",H1417&amp;" "&amp;H$4&amp;" "))&amp;(IF(I1417=0,"",I1417&amp;" "&amp;$I$4&amp;" "))&amp;(IF(J1417=0,"",J1417&amp;" "&amp;$J$4&amp;" ")),"")))&amp;"; "&amp;IF((B1417=B1416)*(AA1417=AA1416), "same collecting data; ", IF((B1417=B1416)*(Z1416=Z1417),"same locality; ",(IF(COUNTBLANK(L1417)=1,"",$D$2&amp;L1417&amp;$L$3&amp;" "&amp;$D$2))&amp;(IF(COUNTBLANK(M1417)=1,"",$E$2&amp;M1417&amp;$E$2&amp;", "))&amp;(IF(COUNTBLANK(N1417)=1,"",N1417&amp;"; "))&amp;(IF(COUNTBLANK(O1417)=1,"",O1417&amp;"; ")))&amp;(IF(COUNTBLANK(P1417)=1,"",P1417&amp;"; "))&amp;(IF(COUNTBLANK(Q1417)=1,"",Q1417&amp;"; "))&amp;(IF(COUNTBLANK(R1417)=1,"",R1417&amp;"m, "))&amp;IF((COUNTBLANK(S1417)=0)*(S1417&lt;&gt;S1416), S1417&amp;"; ","")&amp;(IF(COUNTBLANK(U1417)=1,"",U1417&amp;"; "))&amp;(IF(COUNTBLANK(T1417)=1,"",IF(COUNTBLANK(F$2)=1,T1417&amp;"; ",T1417&amp;" "&amp;F$2&amp;"; "))))&amp;(IF(COUNTBLANK(V1417)=1,"",V1417&amp;"; "))&amp;IF((COUNTBLANK(C1417)=1),"",C1417)&amp;IF((B1417=B1418)*(K1417=K1418)*(L1417=L1418)*(M1417=M1418),IF(($H$2&lt;&gt;"m")*($H$2&lt;&gt;"Y"), " • ", IF((ISNUMBER(FIND(")",AE1417))), " • ", "")),IF((B1417=B1418)*(K1417=K1418)," • ",". ")))</f>
        <v/>
      </c>
      <c r="AI1417" s="1"/>
    </row>
    <row r="1418" spans="1:35" x14ac:dyDescent="0.25">
      <c r="A1418" s="3" t="str">
        <f t="shared" si="157"/>
        <v/>
      </c>
      <c r="B1418" s="53" t="str">
        <f t="shared" si="155"/>
        <v/>
      </c>
      <c r="C1418" s="57"/>
      <c r="D1418" s="57"/>
      <c r="E1418" s="57"/>
      <c r="F1418" s="57"/>
      <c r="G1418" s="57"/>
      <c r="H1418" s="57"/>
      <c r="I1418" s="57"/>
      <c r="J1418" s="57"/>
      <c r="K1418" s="57"/>
      <c r="L1418" s="57"/>
      <c r="M1418" s="54"/>
      <c r="N1418" s="57"/>
      <c r="O1418" s="58"/>
      <c r="P1418" s="58"/>
      <c r="Q1418" s="58"/>
      <c r="R1418" s="58"/>
      <c r="S1418" s="54"/>
      <c r="T1418" s="57"/>
      <c r="U1418" s="57"/>
      <c r="V1418" s="57"/>
      <c r="W1418" s="57"/>
      <c r="X1418" s="147" t="str">
        <f>IF(COUNTBLANK(D1418)=1,"",IF('order-admin-units'!$I$1&lt;&gt;"y", "", IF(COUNTBLANK(K1418)=1, 'order-admin-units'!$B$1+1, VLOOKUP(K1418, ordercountry, 2))))</f>
        <v/>
      </c>
      <c r="Y1418" s="147" t="str">
        <f>IF(COUNTBLANK(D1418)=1,"",IF('order-admin-units'!$I$1&lt;&gt;"y", "", IF(COUNTBLANK(K1418:L1418)&gt;0, 'order-admin-units'!$B$2+1, VLOOKUP(K1418&amp;"@"&amp;L1418, orderadmin, 2))))</f>
        <v/>
      </c>
      <c r="Z1418" s="147" t="str">
        <f t="shared" si="158"/>
        <v/>
      </c>
      <c r="AA1418" s="147" t="str">
        <f t="shared" si="159"/>
        <v/>
      </c>
      <c r="AB1418" s="147" t="str">
        <f t="shared" si="160"/>
        <v/>
      </c>
      <c r="AC1418" s="147" t="str">
        <f t="shared" si="156"/>
        <v/>
      </c>
      <c r="AD1418" s="11" t="str">
        <f t="shared" si="161"/>
        <v/>
      </c>
      <c r="AE1418" s="11" t="str">
        <f t="array" ref="AE1418">IF(COUNTBLANK(D1418)=1,"",IF(OR($H$2="y",$H$2="m"),IF(AA1418=AA1417,IF(OR(AB1418=$AB$4:$AB1417)=FALSE,AE1417&amp;C1418,AE1417),"("&amp;C1418)&amp;IF(AA1418=AA1419,IF(OR(AB1419=$AB$4:$AB1418)=FALSE,", ",""),") "),""))</f>
        <v/>
      </c>
      <c r="AF1418" s="11" t="str">
        <f t="array" ref="AF1418">IF((COUNTBLANK(D1418)=0)*OR($H$2="y",$H$2="m"),IFERROR(LEFT(C1418, FIND(" ",C1418)-1), C1418),"")</f>
        <v/>
      </c>
      <c r="AG1418" s="11" t="str">
        <f t="array" ref="AG1418">IF(COUNTBLANK(D1418)=1,"",IF(OR($H$2="y",$H$2="m"),IF(AA1418=AA1417,IF(OR(AC1418=$AC$4:$AC1417)=FALSE,AG1417&amp;AF1418,AG1417),"("&amp;AF1418)&amp;IF(AA1418=AA1419,IF(OR(AC1419=$AC$4:$AC1418)=FALSE,", ",""),") "),""))</f>
        <v/>
      </c>
      <c r="AH1418" s="10" t="str">
        <f>IF((COUNTBLANK(D1418)=1),"",IF(D1418=D1417,AH1417,"")&amp;IF(B1417&lt;&gt;B1418,((IF(COUNTBLANK(E1418)=1,$D$3&amp;"Non-type material: "&amp;$D$3,$D$3&amp;INDEX('type-categories'!$A$2:$B$100,MATCH(E1418,'type-categories'!$A$2:$A$100,0),2)&amp;$D$3))),"")&amp;(IF(K1418&lt;&gt;K1417,$C$2&amp;UPPER(K1418)&amp;$C$2&amp;$K$3&amp;" ",(IF(B1418&lt;&gt;B1417,$C$2&amp;UPPER(K1418)&amp;$C$2&amp;$K$3&amp;" ",""))))&amp;IF((AA1418&lt;&gt;AA1419)*($H$2="y"),AD1418&amp;AE1418,IF((AA1418&lt;&gt;AA1419)*($H$2="m"),AD1418&amp;AG1418,IF(($H$2&lt;&gt;"m")*($H$2&lt;&gt;"Y"),(IF(F1418=0,"",F1418&amp;" "&amp;$F$4&amp;" "))&amp;(IF(G1418=0,"",G1418&amp;" "&amp;$G$4&amp;" "))&amp;(IF(H1418=0,"",H1418&amp;" "&amp;H$4&amp;" "))&amp;(IF(I1418=0,"",I1418&amp;" "&amp;$I$4&amp;" "))&amp;(IF(J1418=0,"",J1418&amp;" "&amp;$J$4&amp;" ")),"")))&amp;"; "&amp;IF((B1418=B1417)*(AA1418=AA1417), "same collecting data; ", IF((B1418=B1417)*(Z1417=Z1418),"same locality; ",(IF(COUNTBLANK(L1418)=1,"",$D$2&amp;L1418&amp;$L$3&amp;" "&amp;$D$2))&amp;(IF(COUNTBLANK(M1418)=1,"",$E$2&amp;M1418&amp;$E$2&amp;", "))&amp;(IF(COUNTBLANK(N1418)=1,"",N1418&amp;"; "))&amp;(IF(COUNTBLANK(O1418)=1,"",O1418&amp;"; ")))&amp;(IF(COUNTBLANK(P1418)=1,"",P1418&amp;"; "))&amp;(IF(COUNTBLANK(Q1418)=1,"",Q1418&amp;"; "))&amp;(IF(COUNTBLANK(R1418)=1,"",R1418&amp;"m, "))&amp;IF((COUNTBLANK(S1418)=0)*(S1418&lt;&gt;S1417), S1418&amp;"; ","")&amp;(IF(COUNTBLANK(U1418)=1,"",U1418&amp;"; "))&amp;(IF(COUNTBLANK(T1418)=1,"",IF(COUNTBLANK(F$2)=1,T1418&amp;"; ",T1418&amp;" "&amp;F$2&amp;"; "))))&amp;(IF(COUNTBLANK(V1418)=1,"",V1418&amp;"; "))&amp;IF((COUNTBLANK(C1418)=1),"",C1418)&amp;IF((B1418=B1419)*(K1418=K1419)*(L1418=L1419)*(M1418=M1419),IF(($H$2&lt;&gt;"m")*($H$2&lt;&gt;"Y"), " • ", IF((ISNUMBER(FIND(")",AE1418))), " • ", "")),IF((B1418=B1419)*(K1418=K1419)," • ",". ")))</f>
        <v/>
      </c>
      <c r="AI1418" s="1"/>
    </row>
    <row r="1419" spans="1:35" x14ac:dyDescent="0.25">
      <c r="A1419" s="3" t="str">
        <f t="shared" si="157"/>
        <v/>
      </c>
      <c r="B1419" s="53" t="str">
        <f t="shared" si="155"/>
        <v/>
      </c>
      <c r="C1419" s="57"/>
      <c r="D1419" s="57"/>
      <c r="E1419" s="57"/>
      <c r="F1419" s="57"/>
      <c r="G1419" s="57"/>
      <c r="H1419" s="57"/>
      <c r="I1419" s="57"/>
      <c r="J1419" s="57"/>
      <c r="K1419" s="57"/>
      <c r="L1419" s="57"/>
      <c r="M1419" s="54"/>
      <c r="N1419" s="57"/>
      <c r="O1419" s="58"/>
      <c r="P1419" s="58"/>
      <c r="Q1419" s="58"/>
      <c r="R1419" s="58"/>
      <c r="S1419" s="54"/>
      <c r="T1419" s="57"/>
      <c r="U1419" s="57"/>
      <c r="V1419" s="57"/>
      <c r="W1419" s="57"/>
      <c r="X1419" s="147" t="str">
        <f>IF(COUNTBLANK(D1419)=1,"",IF('order-admin-units'!$I$1&lt;&gt;"y", "", IF(COUNTBLANK(K1419)=1, 'order-admin-units'!$B$1+1, VLOOKUP(K1419, ordercountry, 2))))</f>
        <v/>
      </c>
      <c r="Y1419" s="147" t="str">
        <f>IF(COUNTBLANK(D1419)=1,"",IF('order-admin-units'!$I$1&lt;&gt;"y", "", IF(COUNTBLANK(K1419:L1419)&gt;0, 'order-admin-units'!$B$2+1, VLOOKUP(K1419&amp;"@"&amp;L1419, orderadmin, 2))))</f>
        <v/>
      </c>
      <c r="Z1419" s="147" t="str">
        <f t="shared" si="158"/>
        <v/>
      </c>
      <c r="AA1419" s="147" t="str">
        <f t="shared" si="159"/>
        <v/>
      </c>
      <c r="AB1419" s="147" t="str">
        <f t="shared" si="160"/>
        <v/>
      </c>
      <c r="AC1419" s="147" t="str">
        <f t="shared" si="156"/>
        <v/>
      </c>
      <c r="AD1419" s="11" t="str">
        <f t="shared" si="161"/>
        <v/>
      </c>
      <c r="AE1419" s="11" t="str">
        <f t="array" ref="AE1419">IF(COUNTBLANK(D1419)=1,"",IF(OR($H$2="y",$H$2="m"),IF(AA1419=AA1418,IF(OR(AB1419=$AB$4:$AB1418)=FALSE,AE1418&amp;C1419,AE1418),"("&amp;C1419)&amp;IF(AA1419=AA1420,IF(OR(AB1420=$AB$4:$AB1419)=FALSE,", ",""),") "),""))</f>
        <v/>
      </c>
      <c r="AF1419" s="11" t="str">
        <f t="array" ref="AF1419">IF((COUNTBLANK(D1419)=0)*OR($H$2="y",$H$2="m"),IFERROR(LEFT(C1419, FIND(" ",C1419)-1), C1419),"")</f>
        <v/>
      </c>
      <c r="AG1419" s="11" t="str">
        <f t="array" ref="AG1419">IF(COUNTBLANK(D1419)=1,"",IF(OR($H$2="y",$H$2="m"),IF(AA1419=AA1418,IF(OR(AC1419=$AC$4:$AC1418)=FALSE,AG1418&amp;AF1419,AG1418),"("&amp;AF1419)&amp;IF(AA1419=AA1420,IF(OR(AC1420=$AC$4:$AC1419)=FALSE,", ",""),") "),""))</f>
        <v/>
      </c>
      <c r="AH1419" s="10" t="str">
        <f>IF((COUNTBLANK(D1419)=1),"",IF(D1419=D1418,AH1418,"")&amp;IF(B1418&lt;&gt;B1419,((IF(COUNTBLANK(E1419)=1,$D$3&amp;"Non-type material: "&amp;$D$3,$D$3&amp;INDEX('type-categories'!$A$2:$B$100,MATCH(E1419,'type-categories'!$A$2:$A$100,0),2)&amp;$D$3))),"")&amp;(IF(K1419&lt;&gt;K1418,$C$2&amp;UPPER(K1419)&amp;$C$2&amp;$K$3&amp;" ",(IF(B1419&lt;&gt;B1418,$C$2&amp;UPPER(K1419)&amp;$C$2&amp;$K$3&amp;" ",""))))&amp;IF((AA1419&lt;&gt;AA1420)*($H$2="y"),AD1419&amp;AE1419,IF((AA1419&lt;&gt;AA1420)*($H$2="m"),AD1419&amp;AG1419,IF(($H$2&lt;&gt;"m")*($H$2&lt;&gt;"Y"),(IF(F1419=0,"",F1419&amp;" "&amp;$F$4&amp;" "))&amp;(IF(G1419=0,"",G1419&amp;" "&amp;$G$4&amp;" "))&amp;(IF(H1419=0,"",H1419&amp;" "&amp;H$4&amp;" "))&amp;(IF(I1419=0,"",I1419&amp;" "&amp;$I$4&amp;" "))&amp;(IF(J1419=0,"",J1419&amp;" "&amp;$J$4&amp;" ")),"")))&amp;"; "&amp;IF((B1419=B1418)*(AA1419=AA1418), "same collecting data; ", IF((B1419=B1418)*(Z1418=Z1419),"same locality; ",(IF(COUNTBLANK(L1419)=1,"",$D$2&amp;L1419&amp;$L$3&amp;" "&amp;$D$2))&amp;(IF(COUNTBLANK(M1419)=1,"",$E$2&amp;M1419&amp;$E$2&amp;", "))&amp;(IF(COUNTBLANK(N1419)=1,"",N1419&amp;"; "))&amp;(IF(COUNTBLANK(O1419)=1,"",O1419&amp;"; ")))&amp;(IF(COUNTBLANK(P1419)=1,"",P1419&amp;"; "))&amp;(IF(COUNTBLANK(Q1419)=1,"",Q1419&amp;"; "))&amp;(IF(COUNTBLANK(R1419)=1,"",R1419&amp;"m, "))&amp;IF((COUNTBLANK(S1419)=0)*(S1419&lt;&gt;S1418), S1419&amp;"; ","")&amp;(IF(COUNTBLANK(U1419)=1,"",U1419&amp;"; "))&amp;(IF(COUNTBLANK(T1419)=1,"",IF(COUNTBLANK(F$2)=1,T1419&amp;"; ",T1419&amp;" "&amp;F$2&amp;"; "))))&amp;(IF(COUNTBLANK(V1419)=1,"",V1419&amp;"; "))&amp;IF((COUNTBLANK(C1419)=1),"",C1419)&amp;IF((B1419=B1420)*(K1419=K1420)*(L1419=L1420)*(M1419=M1420),IF(($H$2&lt;&gt;"m")*($H$2&lt;&gt;"Y"), " • ", IF((ISNUMBER(FIND(")",AE1419))), " • ", "")),IF((B1419=B1420)*(K1419=K1420)," • ",". ")))</f>
        <v/>
      </c>
      <c r="AI1419" s="1"/>
    </row>
    <row r="1420" spans="1:35" x14ac:dyDescent="0.25">
      <c r="A1420" s="3" t="str">
        <f t="shared" si="157"/>
        <v/>
      </c>
      <c r="B1420" s="53" t="str">
        <f t="shared" si="155"/>
        <v/>
      </c>
      <c r="C1420" s="57"/>
      <c r="D1420" s="57"/>
      <c r="E1420" s="57"/>
      <c r="F1420" s="57"/>
      <c r="G1420" s="57"/>
      <c r="H1420" s="57"/>
      <c r="I1420" s="57"/>
      <c r="J1420" s="57"/>
      <c r="K1420" s="57"/>
      <c r="L1420" s="57"/>
      <c r="M1420" s="54"/>
      <c r="N1420" s="57"/>
      <c r="O1420" s="58"/>
      <c r="P1420" s="58"/>
      <c r="Q1420" s="58"/>
      <c r="R1420" s="58"/>
      <c r="S1420" s="54"/>
      <c r="T1420" s="57"/>
      <c r="U1420" s="57"/>
      <c r="V1420" s="57"/>
      <c r="W1420" s="57"/>
      <c r="X1420" s="147" t="str">
        <f>IF(COUNTBLANK(D1420)=1,"",IF('order-admin-units'!$I$1&lt;&gt;"y", "", IF(COUNTBLANK(K1420)=1, 'order-admin-units'!$B$1+1, VLOOKUP(K1420, ordercountry, 2))))</f>
        <v/>
      </c>
      <c r="Y1420" s="147" t="str">
        <f>IF(COUNTBLANK(D1420)=1,"",IF('order-admin-units'!$I$1&lt;&gt;"y", "", IF(COUNTBLANK(K1420:L1420)&gt;0, 'order-admin-units'!$B$2+1, VLOOKUP(K1420&amp;"@"&amp;L1420, orderadmin, 2))))</f>
        <v/>
      </c>
      <c r="Z1420" s="147" t="str">
        <f t="shared" si="158"/>
        <v/>
      </c>
      <c r="AA1420" s="147" t="str">
        <f t="shared" si="159"/>
        <v/>
      </c>
      <c r="AB1420" s="147" t="str">
        <f t="shared" si="160"/>
        <v/>
      </c>
      <c r="AC1420" s="147" t="str">
        <f t="shared" si="156"/>
        <v/>
      </c>
      <c r="AD1420" s="11" t="str">
        <f t="shared" si="161"/>
        <v/>
      </c>
      <c r="AE1420" s="11" t="str">
        <f t="array" ref="AE1420">IF(COUNTBLANK(D1420)=1,"",IF(OR($H$2="y",$H$2="m"),IF(AA1420=AA1419,IF(OR(AB1420=$AB$4:$AB1419)=FALSE,AE1419&amp;C1420,AE1419),"("&amp;C1420)&amp;IF(AA1420=AA1421,IF(OR(AB1421=$AB$4:$AB1420)=FALSE,", ",""),") "),""))</f>
        <v/>
      </c>
      <c r="AF1420" s="11" t="str">
        <f t="array" ref="AF1420">IF((COUNTBLANK(D1420)=0)*OR($H$2="y",$H$2="m"),IFERROR(LEFT(C1420, FIND(" ",C1420)-1), C1420),"")</f>
        <v/>
      </c>
      <c r="AG1420" s="11" t="str">
        <f t="array" ref="AG1420">IF(COUNTBLANK(D1420)=1,"",IF(OR($H$2="y",$H$2="m"),IF(AA1420=AA1419,IF(OR(AC1420=$AC$4:$AC1419)=FALSE,AG1419&amp;AF1420,AG1419),"("&amp;AF1420)&amp;IF(AA1420=AA1421,IF(OR(AC1421=$AC$4:$AC1420)=FALSE,", ",""),") "),""))</f>
        <v/>
      </c>
      <c r="AH1420" s="10" t="str">
        <f>IF((COUNTBLANK(D1420)=1),"",IF(D1420=D1419,AH1419,"")&amp;IF(B1419&lt;&gt;B1420,((IF(COUNTBLANK(E1420)=1,$D$3&amp;"Non-type material: "&amp;$D$3,$D$3&amp;INDEX('type-categories'!$A$2:$B$100,MATCH(E1420,'type-categories'!$A$2:$A$100,0),2)&amp;$D$3))),"")&amp;(IF(K1420&lt;&gt;K1419,$C$2&amp;UPPER(K1420)&amp;$C$2&amp;$K$3&amp;" ",(IF(B1420&lt;&gt;B1419,$C$2&amp;UPPER(K1420)&amp;$C$2&amp;$K$3&amp;" ",""))))&amp;IF((AA1420&lt;&gt;AA1421)*($H$2="y"),AD1420&amp;AE1420,IF((AA1420&lt;&gt;AA1421)*($H$2="m"),AD1420&amp;AG1420,IF(($H$2&lt;&gt;"m")*($H$2&lt;&gt;"Y"),(IF(F1420=0,"",F1420&amp;" "&amp;$F$4&amp;" "))&amp;(IF(G1420=0,"",G1420&amp;" "&amp;$G$4&amp;" "))&amp;(IF(H1420=0,"",H1420&amp;" "&amp;H$4&amp;" "))&amp;(IF(I1420=0,"",I1420&amp;" "&amp;$I$4&amp;" "))&amp;(IF(J1420=0,"",J1420&amp;" "&amp;$J$4&amp;" ")),"")))&amp;"; "&amp;IF((B1420=B1419)*(AA1420=AA1419), "same collecting data; ", IF((B1420=B1419)*(Z1419=Z1420),"same locality; ",(IF(COUNTBLANK(L1420)=1,"",$D$2&amp;L1420&amp;$L$3&amp;" "&amp;$D$2))&amp;(IF(COUNTBLANK(M1420)=1,"",$E$2&amp;M1420&amp;$E$2&amp;", "))&amp;(IF(COUNTBLANK(N1420)=1,"",N1420&amp;"; "))&amp;(IF(COUNTBLANK(O1420)=1,"",O1420&amp;"; ")))&amp;(IF(COUNTBLANK(P1420)=1,"",P1420&amp;"; "))&amp;(IF(COUNTBLANK(Q1420)=1,"",Q1420&amp;"; "))&amp;(IF(COUNTBLANK(R1420)=1,"",R1420&amp;"m, "))&amp;IF((COUNTBLANK(S1420)=0)*(S1420&lt;&gt;S1419), S1420&amp;"; ","")&amp;(IF(COUNTBLANK(U1420)=1,"",U1420&amp;"; "))&amp;(IF(COUNTBLANK(T1420)=1,"",IF(COUNTBLANK(F$2)=1,T1420&amp;"; ",T1420&amp;" "&amp;F$2&amp;"; "))))&amp;(IF(COUNTBLANK(V1420)=1,"",V1420&amp;"; "))&amp;IF((COUNTBLANK(C1420)=1),"",C1420)&amp;IF((B1420=B1421)*(K1420=K1421)*(L1420=L1421)*(M1420=M1421),IF(($H$2&lt;&gt;"m")*($H$2&lt;&gt;"Y"), " • ", IF((ISNUMBER(FIND(")",AE1420))), " • ", "")),IF((B1420=B1421)*(K1420=K1421)," • ",". ")))</f>
        <v/>
      </c>
      <c r="AI1420" s="1"/>
    </row>
    <row r="1421" spans="1:35" x14ac:dyDescent="0.25">
      <c r="A1421" s="3" t="str">
        <f t="shared" si="157"/>
        <v/>
      </c>
      <c r="B1421" s="53" t="str">
        <f t="shared" si="155"/>
        <v/>
      </c>
      <c r="C1421" s="57"/>
      <c r="D1421" s="57"/>
      <c r="E1421" s="57"/>
      <c r="F1421" s="57"/>
      <c r="G1421" s="57"/>
      <c r="H1421" s="57"/>
      <c r="I1421" s="57"/>
      <c r="J1421" s="57"/>
      <c r="K1421" s="57"/>
      <c r="L1421" s="57"/>
      <c r="M1421" s="54"/>
      <c r="N1421" s="57"/>
      <c r="O1421" s="58"/>
      <c r="P1421" s="58"/>
      <c r="Q1421" s="58"/>
      <c r="R1421" s="58"/>
      <c r="S1421" s="54"/>
      <c r="T1421" s="57"/>
      <c r="U1421" s="57"/>
      <c r="V1421" s="57"/>
      <c r="W1421" s="57"/>
      <c r="X1421" s="147" t="str">
        <f>IF(COUNTBLANK(D1421)=1,"",IF('order-admin-units'!$I$1&lt;&gt;"y", "", IF(COUNTBLANK(K1421)=1, 'order-admin-units'!$B$1+1, VLOOKUP(K1421, ordercountry, 2))))</f>
        <v/>
      </c>
      <c r="Y1421" s="147" t="str">
        <f>IF(COUNTBLANK(D1421)=1,"",IF('order-admin-units'!$I$1&lt;&gt;"y", "", IF(COUNTBLANK(K1421:L1421)&gt;0, 'order-admin-units'!$B$2+1, VLOOKUP(K1421&amp;"@"&amp;L1421, orderadmin, 2))))</f>
        <v/>
      </c>
      <c r="Z1421" s="147" t="str">
        <f t="shared" si="158"/>
        <v/>
      </c>
      <c r="AA1421" s="147" t="str">
        <f t="shared" si="159"/>
        <v/>
      </c>
      <c r="AB1421" s="147" t="str">
        <f t="shared" si="160"/>
        <v/>
      </c>
      <c r="AC1421" s="147" t="str">
        <f t="shared" si="156"/>
        <v/>
      </c>
      <c r="AD1421" s="11" t="str">
        <f t="shared" si="161"/>
        <v/>
      </c>
      <c r="AE1421" s="11" t="str">
        <f t="array" ref="AE1421">IF(COUNTBLANK(D1421)=1,"",IF(OR($H$2="y",$H$2="m"),IF(AA1421=AA1420,IF(OR(AB1421=$AB$4:$AB1420)=FALSE,AE1420&amp;C1421,AE1420),"("&amp;C1421)&amp;IF(AA1421=AA1422,IF(OR(AB1422=$AB$4:$AB1421)=FALSE,", ",""),") "),""))</f>
        <v/>
      </c>
      <c r="AF1421" s="11" t="str">
        <f t="array" ref="AF1421">IF((COUNTBLANK(D1421)=0)*OR($H$2="y",$H$2="m"),IFERROR(LEFT(C1421, FIND(" ",C1421)-1), C1421),"")</f>
        <v/>
      </c>
      <c r="AG1421" s="11" t="str">
        <f t="array" ref="AG1421">IF(COUNTBLANK(D1421)=1,"",IF(OR($H$2="y",$H$2="m"),IF(AA1421=AA1420,IF(OR(AC1421=$AC$4:$AC1420)=FALSE,AG1420&amp;AF1421,AG1420),"("&amp;AF1421)&amp;IF(AA1421=AA1422,IF(OR(AC1422=$AC$4:$AC1421)=FALSE,", ",""),") "),""))</f>
        <v/>
      </c>
      <c r="AH1421" s="10" t="str">
        <f>IF((COUNTBLANK(D1421)=1),"",IF(D1421=D1420,AH1420,"")&amp;IF(B1420&lt;&gt;B1421,((IF(COUNTBLANK(E1421)=1,$D$3&amp;"Non-type material: "&amp;$D$3,$D$3&amp;INDEX('type-categories'!$A$2:$B$100,MATCH(E1421,'type-categories'!$A$2:$A$100,0),2)&amp;$D$3))),"")&amp;(IF(K1421&lt;&gt;K1420,$C$2&amp;UPPER(K1421)&amp;$C$2&amp;$K$3&amp;" ",(IF(B1421&lt;&gt;B1420,$C$2&amp;UPPER(K1421)&amp;$C$2&amp;$K$3&amp;" ",""))))&amp;IF((AA1421&lt;&gt;AA1422)*($H$2="y"),AD1421&amp;AE1421,IF((AA1421&lt;&gt;AA1422)*($H$2="m"),AD1421&amp;AG1421,IF(($H$2&lt;&gt;"m")*($H$2&lt;&gt;"Y"),(IF(F1421=0,"",F1421&amp;" "&amp;$F$4&amp;" "))&amp;(IF(G1421=0,"",G1421&amp;" "&amp;$G$4&amp;" "))&amp;(IF(H1421=0,"",H1421&amp;" "&amp;H$4&amp;" "))&amp;(IF(I1421=0,"",I1421&amp;" "&amp;$I$4&amp;" "))&amp;(IF(J1421=0,"",J1421&amp;" "&amp;$J$4&amp;" ")),"")))&amp;"; "&amp;IF((B1421=B1420)*(AA1421=AA1420), "same collecting data; ", IF((B1421=B1420)*(Z1420=Z1421),"same locality; ",(IF(COUNTBLANK(L1421)=1,"",$D$2&amp;L1421&amp;$L$3&amp;" "&amp;$D$2))&amp;(IF(COUNTBLANK(M1421)=1,"",$E$2&amp;M1421&amp;$E$2&amp;", "))&amp;(IF(COUNTBLANK(N1421)=1,"",N1421&amp;"; "))&amp;(IF(COUNTBLANK(O1421)=1,"",O1421&amp;"; ")))&amp;(IF(COUNTBLANK(P1421)=1,"",P1421&amp;"; "))&amp;(IF(COUNTBLANK(Q1421)=1,"",Q1421&amp;"; "))&amp;(IF(COUNTBLANK(R1421)=1,"",R1421&amp;"m, "))&amp;IF((COUNTBLANK(S1421)=0)*(S1421&lt;&gt;S1420), S1421&amp;"; ","")&amp;(IF(COUNTBLANK(U1421)=1,"",U1421&amp;"; "))&amp;(IF(COUNTBLANK(T1421)=1,"",IF(COUNTBLANK(F$2)=1,T1421&amp;"; ",T1421&amp;" "&amp;F$2&amp;"; "))))&amp;(IF(COUNTBLANK(V1421)=1,"",V1421&amp;"; "))&amp;IF((COUNTBLANK(C1421)=1),"",C1421)&amp;IF((B1421=B1422)*(K1421=K1422)*(L1421=L1422)*(M1421=M1422),IF(($H$2&lt;&gt;"m")*($H$2&lt;&gt;"Y"), " • ", IF((ISNUMBER(FIND(")",AE1421))), " • ", "")),IF((B1421=B1422)*(K1421=K1422)," • ",". ")))</f>
        <v/>
      </c>
      <c r="AI1421" s="1"/>
    </row>
    <row r="1422" spans="1:35" x14ac:dyDescent="0.25">
      <c r="A1422" s="3" t="str">
        <f t="shared" si="157"/>
        <v/>
      </c>
      <c r="B1422" s="53" t="str">
        <f t="shared" si="155"/>
        <v/>
      </c>
      <c r="C1422" s="57"/>
      <c r="D1422" s="57"/>
      <c r="E1422" s="57"/>
      <c r="F1422" s="57"/>
      <c r="G1422" s="57"/>
      <c r="H1422" s="57"/>
      <c r="I1422" s="57"/>
      <c r="J1422" s="57"/>
      <c r="K1422" s="57"/>
      <c r="L1422" s="57"/>
      <c r="M1422" s="54"/>
      <c r="N1422" s="57"/>
      <c r="O1422" s="58"/>
      <c r="P1422" s="58"/>
      <c r="Q1422" s="58"/>
      <c r="R1422" s="58"/>
      <c r="S1422" s="54"/>
      <c r="T1422" s="57"/>
      <c r="U1422" s="57"/>
      <c r="V1422" s="57"/>
      <c r="W1422" s="57"/>
      <c r="X1422" s="147" t="str">
        <f>IF(COUNTBLANK(D1422)=1,"",IF('order-admin-units'!$I$1&lt;&gt;"y", "", IF(COUNTBLANK(K1422)=1, 'order-admin-units'!$B$1+1, VLOOKUP(K1422, ordercountry, 2))))</f>
        <v/>
      </c>
      <c r="Y1422" s="147" t="str">
        <f>IF(COUNTBLANK(D1422)=1,"",IF('order-admin-units'!$I$1&lt;&gt;"y", "", IF(COUNTBLANK(K1422:L1422)&gt;0, 'order-admin-units'!$B$2+1, VLOOKUP(K1422&amp;"@"&amp;L1422, orderadmin, 2))))</f>
        <v/>
      </c>
      <c r="Z1422" s="147" t="str">
        <f t="shared" si="158"/>
        <v/>
      </c>
      <c r="AA1422" s="147" t="str">
        <f t="shared" si="159"/>
        <v/>
      </c>
      <c r="AB1422" s="147" t="str">
        <f t="shared" si="160"/>
        <v/>
      </c>
      <c r="AC1422" s="147" t="str">
        <f t="shared" si="156"/>
        <v/>
      </c>
      <c r="AD1422" s="11" t="str">
        <f t="shared" si="161"/>
        <v/>
      </c>
      <c r="AE1422" s="11" t="str">
        <f t="array" ref="AE1422">IF(COUNTBLANK(D1422)=1,"",IF(OR($H$2="y",$H$2="m"),IF(AA1422=AA1421,IF(OR(AB1422=$AB$4:$AB1421)=FALSE,AE1421&amp;C1422,AE1421),"("&amp;C1422)&amp;IF(AA1422=AA1423,IF(OR(AB1423=$AB$4:$AB1422)=FALSE,", ",""),") "),""))</f>
        <v/>
      </c>
      <c r="AF1422" s="11" t="str">
        <f t="array" ref="AF1422">IF((COUNTBLANK(D1422)=0)*OR($H$2="y",$H$2="m"),IFERROR(LEFT(C1422, FIND(" ",C1422)-1), C1422),"")</f>
        <v/>
      </c>
      <c r="AG1422" s="11" t="str">
        <f t="array" ref="AG1422">IF(COUNTBLANK(D1422)=1,"",IF(OR($H$2="y",$H$2="m"),IF(AA1422=AA1421,IF(OR(AC1422=$AC$4:$AC1421)=FALSE,AG1421&amp;AF1422,AG1421),"("&amp;AF1422)&amp;IF(AA1422=AA1423,IF(OR(AC1423=$AC$4:$AC1422)=FALSE,", ",""),") "),""))</f>
        <v/>
      </c>
      <c r="AH1422" s="10" t="str">
        <f>IF((COUNTBLANK(D1422)=1),"",IF(D1422=D1421,AH1421,"")&amp;IF(B1421&lt;&gt;B1422,((IF(COUNTBLANK(E1422)=1,$D$3&amp;"Non-type material: "&amp;$D$3,$D$3&amp;INDEX('type-categories'!$A$2:$B$100,MATCH(E1422,'type-categories'!$A$2:$A$100,0),2)&amp;$D$3))),"")&amp;(IF(K1422&lt;&gt;K1421,$C$2&amp;UPPER(K1422)&amp;$C$2&amp;$K$3&amp;" ",(IF(B1422&lt;&gt;B1421,$C$2&amp;UPPER(K1422)&amp;$C$2&amp;$K$3&amp;" ",""))))&amp;IF((AA1422&lt;&gt;AA1423)*($H$2="y"),AD1422&amp;AE1422,IF((AA1422&lt;&gt;AA1423)*($H$2="m"),AD1422&amp;AG1422,IF(($H$2&lt;&gt;"m")*($H$2&lt;&gt;"Y"),(IF(F1422=0,"",F1422&amp;" "&amp;$F$4&amp;" "))&amp;(IF(G1422=0,"",G1422&amp;" "&amp;$G$4&amp;" "))&amp;(IF(H1422=0,"",H1422&amp;" "&amp;H$4&amp;" "))&amp;(IF(I1422=0,"",I1422&amp;" "&amp;$I$4&amp;" "))&amp;(IF(J1422=0,"",J1422&amp;" "&amp;$J$4&amp;" ")),"")))&amp;"; "&amp;IF((B1422=B1421)*(AA1422=AA1421), "same collecting data; ", IF((B1422=B1421)*(Z1421=Z1422),"same locality; ",(IF(COUNTBLANK(L1422)=1,"",$D$2&amp;L1422&amp;$L$3&amp;" "&amp;$D$2))&amp;(IF(COUNTBLANK(M1422)=1,"",$E$2&amp;M1422&amp;$E$2&amp;", "))&amp;(IF(COUNTBLANK(N1422)=1,"",N1422&amp;"; "))&amp;(IF(COUNTBLANK(O1422)=1,"",O1422&amp;"; ")))&amp;(IF(COUNTBLANK(P1422)=1,"",P1422&amp;"; "))&amp;(IF(COUNTBLANK(Q1422)=1,"",Q1422&amp;"; "))&amp;(IF(COUNTBLANK(R1422)=1,"",R1422&amp;"m, "))&amp;IF((COUNTBLANK(S1422)=0)*(S1422&lt;&gt;S1421), S1422&amp;"; ","")&amp;(IF(COUNTBLANK(U1422)=1,"",U1422&amp;"; "))&amp;(IF(COUNTBLANK(T1422)=1,"",IF(COUNTBLANK(F$2)=1,T1422&amp;"; ",T1422&amp;" "&amp;F$2&amp;"; "))))&amp;(IF(COUNTBLANK(V1422)=1,"",V1422&amp;"; "))&amp;IF((COUNTBLANK(C1422)=1),"",C1422)&amp;IF((B1422=B1423)*(K1422=K1423)*(L1422=L1423)*(M1422=M1423),IF(($H$2&lt;&gt;"m")*($H$2&lt;&gt;"Y"), " • ", IF((ISNUMBER(FIND(")",AE1422))), " • ", "")),IF((B1422=B1423)*(K1422=K1423)," • ",". ")))</f>
        <v/>
      </c>
      <c r="AI1422" s="1"/>
    </row>
    <row r="1423" spans="1:35" x14ac:dyDescent="0.25">
      <c r="A1423" s="3" t="str">
        <f t="shared" si="157"/>
        <v/>
      </c>
      <c r="B1423" s="53" t="str">
        <f t="shared" si="155"/>
        <v/>
      </c>
      <c r="C1423" s="57"/>
      <c r="D1423" s="57"/>
      <c r="E1423" s="57"/>
      <c r="F1423" s="57"/>
      <c r="G1423" s="57"/>
      <c r="H1423" s="57"/>
      <c r="I1423" s="57"/>
      <c r="J1423" s="57"/>
      <c r="K1423" s="57"/>
      <c r="L1423" s="57"/>
      <c r="M1423" s="54"/>
      <c r="N1423" s="57"/>
      <c r="O1423" s="58"/>
      <c r="P1423" s="58"/>
      <c r="Q1423" s="58"/>
      <c r="R1423" s="58"/>
      <c r="S1423" s="54"/>
      <c r="T1423" s="57"/>
      <c r="U1423" s="57"/>
      <c r="V1423" s="57"/>
      <c r="W1423" s="57"/>
      <c r="X1423" s="147" t="str">
        <f>IF(COUNTBLANK(D1423)=1,"",IF('order-admin-units'!$I$1&lt;&gt;"y", "", IF(COUNTBLANK(K1423)=1, 'order-admin-units'!$B$1+1, VLOOKUP(K1423, ordercountry, 2))))</f>
        <v/>
      </c>
      <c r="Y1423" s="147" t="str">
        <f>IF(COUNTBLANK(D1423)=1,"",IF('order-admin-units'!$I$1&lt;&gt;"y", "", IF(COUNTBLANK(K1423:L1423)&gt;0, 'order-admin-units'!$B$2+1, VLOOKUP(K1423&amp;"@"&amp;L1423, orderadmin, 2))))</f>
        <v/>
      </c>
      <c r="Z1423" s="147" t="str">
        <f t="shared" si="158"/>
        <v/>
      </c>
      <c r="AA1423" s="147" t="str">
        <f t="shared" si="159"/>
        <v/>
      </c>
      <c r="AB1423" s="147" t="str">
        <f t="shared" si="160"/>
        <v/>
      </c>
      <c r="AC1423" s="147" t="str">
        <f t="shared" si="156"/>
        <v/>
      </c>
      <c r="AD1423" s="11" t="str">
        <f t="shared" si="161"/>
        <v/>
      </c>
      <c r="AE1423" s="11" t="str">
        <f t="array" ref="AE1423">IF(COUNTBLANK(D1423)=1,"",IF(OR($H$2="y",$H$2="m"),IF(AA1423=AA1422,IF(OR(AB1423=$AB$4:$AB1422)=FALSE,AE1422&amp;C1423,AE1422),"("&amp;C1423)&amp;IF(AA1423=AA1424,IF(OR(AB1424=$AB$4:$AB1423)=FALSE,", ",""),") "),""))</f>
        <v/>
      </c>
      <c r="AF1423" s="11" t="str">
        <f t="array" ref="AF1423">IF((COUNTBLANK(D1423)=0)*OR($H$2="y",$H$2="m"),IFERROR(LEFT(C1423, FIND(" ",C1423)-1), C1423),"")</f>
        <v/>
      </c>
      <c r="AG1423" s="11" t="str">
        <f t="array" ref="AG1423">IF(COUNTBLANK(D1423)=1,"",IF(OR($H$2="y",$H$2="m"),IF(AA1423=AA1422,IF(OR(AC1423=$AC$4:$AC1422)=FALSE,AG1422&amp;AF1423,AG1422),"("&amp;AF1423)&amp;IF(AA1423=AA1424,IF(OR(AC1424=$AC$4:$AC1423)=FALSE,", ",""),") "),""))</f>
        <v/>
      </c>
      <c r="AH1423" s="10" t="str">
        <f>IF((COUNTBLANK(D1423)=1),"",IF(D1423=D1422,AH1422,"")&amp;IF(B1422&lt;&gt;B1423,((IF(COUNTBLANK(E1423)=1,$D$3&amp;"Non-type material: "&amp;$D$3,$D$3&amp;INDEX('type-categories'!$A$2:$B$100,MATCH(E1423,'type-categories'!$A$2:$A$100,0),2)&amp;$D$3))),"")&amp;(IF(K1423&lt;&gt;K1422,$C$2&amp;UPPER(K1423)&amp;$C$2&amp;$K$3&amp;" ",(IF(B1423&lt;&gt;B1422,$C$2&amp;UPPER(K1423)&amp;$C$2&amp;$K$3&amp;" ",""))))&amp;IF((AA1423&lt;&gt;AA1424)*($H$2="y"),AD1423&amp;AE1423,IF((AA1423&lt;&gt;AA1424)*($H$2="m"),AD1423&amp;AG1423,IF(($H$2&lt;&gt;"m")*($H$2&lt;&gt;"Y"),(IF(F1423=0,"",F1423&amp;" "&amp;$F$4&amp;" "))&amp;(IF(G1423=0,"",G1423&amp;" "&amp;$G$4&amp;" "))&amp;(IF(H1423=0,"",H1423&amp;" "&amp;H$4&amp;" "))&amp;(IF(I1423=0,"",I1423&amp;" "&amp;$I$4&amp;" "))&amp;(IF(J1423=0,"",J1423&amp;" "&amp;$J$4&amp;" ")),"")))&amp;"; "&amp;IF((B1423=B1422)*(AA1423=AA1422), "same collecting data; ", IF((B1423=B1422)*(Z1422=Z1423),"same locality; ",(IF(COUNTBLANK(L1423)=1,"",$D$2&amp;L1423&amp;$L$3&amp;" "&amp;$D$2))&amp;(IF(COUNTBLANK(M1423)=1,"",$E$2&amp;M1423&amp;$E$2&amp;", "))&amp;(IF(COUNTBLANK(N1423)=1,"",N1423&amp;"; "))&amp;(IF(COUNTBLANK(O1423)=1,"",O1423&amp;"; ")))&amp;(IF(COUNTBLANK(P1423)=1,"",P1423&amp;"; "))&amp;(IF(COUNTBLANK(Q1423)=1,"",Q1423&amp;"; "))&amp;(IF(COUNTBLANK(R1423)=1,"",R1423&amp;"m, "))&amp;IF((COUNTBLANK(S1423)=0)*(S1423&lt;&gt;S1422), S1423&amp;"; ","")&amp;(IF(COUNTBLANK(U1423)=1,"",U1423&amp;"; "))&amp;(IF(COUNTBLANK(T1423)=1,"",IF(COUNTBLANK(F$2)=1,T1423&amp;"; ",T1423&amp;" "&amp;F$2&amp;"; "))))&amp;(IF(COUNTBLANK(V1423)=1,"",V1423&amp;"; "))&amp;IF((COUNTBLANK(C1423)=1),"",C1423)&amp;IF((B1423=B1424)*(K1423=K1424)*(L1423=L1424)*(M1423=M1424),IF(($H$2&lt;&gt;"m")*($H$2&lt;&gt;"Y"), " • ", IF((ISNUMBER(FIND(")",AE1423))), " • ", "")),IF((B1423=B1424)*(K1423=K1424)," • ",". ")))</f>
        <v/>
      </c>
      <c r="AI1423" s="1"/>
    </row>
    <row r="1424" spans="1:35" x14ac:dyDescent="0.25">
      <c r="A1424" s="3" t="str">
        <f t="shared" si="157"/>
        <v/>
      </c>
      <c r="B1424" s="53" t="str">
        <f t="shared" si="155"/>
        <v/>
      </c>
      <c r="C1424" s="57"/>
      <c r="D1424" s="57"/>
      <c r="E1424" s="57"/>
      <c r="F1424" s="57"/>
      <c r="G1424" s="57"/>
      <c r="H1424" s="57"/>
      <c r="I1424" s="57"/>
      <c r="J1424" s="57"/>
      <c r="K1424" s="57"/>
      <c r="L1424" s="57"/>
      <c r="M1424" s="54"/>
      <c r="N1424" s="57"/>
      <c r="O1424" s="58"/>
      <c r="P1424" s="58"/>
      <c r="Q1424" s="58"/>
      <c r="R1424" s="58"/>
      <c r="S1424" s="54"/>
      <c r="T1424" s="57"/>
      <c r="U1424" s="57"/>
      <c r="V1424" s="57"/>
      <c r="W1424" s="57"/>
      <c r="X1424" s="147" t="str">
        <f>IF(COUNTBLANK(D1424)=1,"",IF('order-admin-units'!$I$1&lt;&gt;"y", "", IF(COUNTBLANK(K1424)=1, 'order-admin-units'!$B$1+1, VLOOKUP(K1424, ordercountry, 2))))</f>
        <v/>
      </c>
      <c r="Y1424" s="147" t="str">
        <f>IF(COUNTBLANK(D1424)=1,"",IF('order-admin-units'!$I$1&lt;&gt;"y", "", IF(COUNTBLANK(K1424:L1424)&gt;0, 'order-admin-units'!$B$2+1, VLOOKUP(K1424&amp;"@"&amp;L1424, orderadmin, 2))))</f>
        <v/>
      </c>
      <c r="Z1424" s="147" t="str">
        <f t="shared" si="158"/>
        <v/>
      </c>
      <c r="AA1424" s="147" t="str">
        <f t="shared" si="159"/>
        <v/>
      </c>
      <c r="AB1424" s="147" t="str">
        <f t="shared" si="160"/>
        <v/>
      </c>
      <c r="AC1424" s="147" t="str">
        <f t="shared" si="156"/>
        <v/>
      </c>
      <c r="AD1424" s="11" t="str">
        <f t="shared" si="161"/>
        <v/>
      </c>
      <c r="AE1424" s="11" t="str">
        <f t="array" ref="AE1424">IF(COUNTBLANK(D1424)=1,"",IF(OR($H$2="y",$H$2="m"),IF(AA1424=AA1423,IF(OR(AB1424=$AB$4:$AB1423)=FALSE,AE1423&amp;C1424,AE1423),"("&amp;C1424)&amp;IF(AA1424=AA1425,IF(OR(AB1425=$AB$4:$AB1424)=FALSE,", ",""),") "),""))</f>
        <v/>
      </c>
      <c r="AF1424" s="11" t="str">
        <f t="array" ref="AF1424">IF((COUNTBLANK(D1424)=0)*OR($H$2="y",$H$2="m"),IFERROR(LEFT(C1424, FIND(" ",C1424)-1), C1424),"")</f>
        <v/>
      </c>
      <c r="AG1424" s="11" t="str">
        <f t="array" ref="AG1424">IF(COUNTBLANK(D1424)=1,"",IF(OR($H$2="y",$H$2="m"),IF(AA1424=AA1423,IF(OR(AC1424=$AC$4:$AC1423)=FALSE,AG1423&amp;AF1424,AG1423),"("&amp;AF1424)&amp;IF(AA1424=AA1425,IF(OR(AC1425=$AC$4:$AC1424)=FALSE,", ",""),") "),""))</f>
        <v/>
      </c>
      <c r="AH1424" s="10" t="str">
        <f>IF((COUNTBLANK(D1424)=1),"",IF(D1424=D1423,AH1423,"")&amp;IF(B1423&lt;&gt;B1424,((IF(COUNTBLANK(E1424)=1,$D$3&amp;"Non-type material: "&amp;$D$3,$D$3&amp;INDEX('type-categories'!$A$2:$B$100,MATCH(E1424,'type-categories'!$A$2:$A$100,0),2)&amp;$D$3))),"")&amp;(IF(K1424&lt;&gt;K1423,$C$2&amp;UPPER(K1424)&amp;$C$2&amp;$K$3&amp;" ",(IF(B1424&lt;&gt;B1423,$C$2&amp;UPPER(K1424)&amp;$C$2&amp;$K$3&amp;" ",""))))&amp;IF((AA1424&lt;&gt;AA1425)*($H$2="y"),AD1424&amp;AE1424,IF((AA1424&lt;&gt;AA1425)*($H$2="m"),AD1424&amp;AG1424,IF(($H$2&lt;&gt;"m")*($H$2&lt;&gt;"Y"),(IF(F1424=0,"",F1424&amp;" "&amp;$F$4&amp;" "))&amp;(IF(G1424=0,"",G1424&amp;" "&amp;$G$4&amp;" "))&amp;(IF(H1424=0,"",H1424&amp;" "&amp;H$4&amp;" "))&amp;(IF(I1424=0,"",I1424&amp;" "&amp;$I$4&amp;" "))&amp;(IF(J1424=0,"",J1424&amp;" "&amp;$J$4&amp;" ")),"")))&amp;"; "&amp;IF((B1424=B1423)*(AA1424=AA1423), "same collecting data; ", IF((B1424=B1423)*(Z1423=Z1424),"same locality; ",(IF(COUNTBLANK(L1424)=1,"",$D$2&amp;L1424&amp;$L$3&amp;" "&amp;$D$2))&amp;(IF(COUNTBLANK(M1424)=1,"",$E$2&amp;M1424&amp;$E$2&amp;", "))&amp;(IF(COUNTBLANK(N1424)=1,"",N1424&amp;"; "))&amp;(IF(COUNTBLANK(O1424)=1,"",O1424&amp;"; ")))&amp;(IF(COUNTBLANK(P1424)=1,"",P1424&amp;"; "))&amp;(IF(COUNTBLANK(Q1424)=1,"",Q1424&amp;"; "))&amp;(IF(COUNTBLANK(R1424)=1,"",R1424&amp;"m, "))&amp;IF((COUNTBLANK(S1424)=0)*(S1424&lt;&gt;S1423), S1424&amp;"; ","")&amp;(IF(COUNTBLANK(U1424)=1,"",U1424&amp;"; "))&amp;(IF(COUNTBLANK(T1424)=1,"",IF(COUNTBLANK(F$2)=1,T1424&amp;"; ",T1424&amp;" "&amp;F$2&amp;"; "))))&amp;(IF(COUNTBLANK(V1424)=1,"",V1424&amp;"; "))&amp;IF((COUNTBLANK(C1424)=1),"",C1424)&amp;IF((B1424=B1425)*(K1424=K1425)*(L1424=L1425)*(M1424=M1425),IF(($H$2&lt;&gt;"m")*($H$2&lt;&gt;"Y"), " • ", IF((ISNUMBER(FIND(")",AE1424))), " • ", "")),IF((B1424=B1425)*(K1424=K1425)," • ",". ")))</f>
        <v/>
      </c>
      <c r="AI1424" s="1"/>
    </row>
    <row r="1425" spans="1:35" x14ac:dyDescent="0.25">
      <c r="A1425" s="3" t="str">
        <f t="shared" si="157"/>
        <v/>
      </c>
      <c r="B1425" s="53" t="str">
        <f t="shared" si="155"/>
        <v/>
      </c>
      <c r="C1425" s="57"/>
      <c r="D1425" s="57"/>
      <c r="E1425" s="57"/>
      <c r="F1425" s="57"/>
      <c r="G1425" s="57"/>
      <c r="H1425" s="57"/>
      <c r="I1425" s="57"/>
      <c r="J1425" s="57"/>
      <c r="K1425" s="57"/>
      <c r="L1425" s="57"/>
      <c r="M1425" s="54"/>
      <c r="N1425" s="57"/>
      <c r="O1425" s="58"/>
      <c r="P1425" s="58"/>
      <c r="Q1425" s="58"/>
      <c r="R1425" s="58"/>
      <c r="S1425" s="54"/>
      <c r="T1425" s="57"/>
      <c r="U1425" s="57"/>
      <c r="V1425" s="57"/>
      <c r="W1425" s="57"/>
      <c r="X1425" s="147" t="str">
        <f>IF(COUNTBLANK(D1425)=1,"",IF('order-admin-units'!$I$1&lt;&gt;"y", "", IF(COUNTBLANK(K1425)=1, 'order-admin-units'!$B$1+1, VLOOKUP(K1425, ordercountry, 2))))</f>
        <v/>
      </c>
      <c r="Y1425" s="147" t="str">
        <f>IF(COUNTBLANK(D1425)=1,"",IF('order-admin-units'!$I$1&lt;&gt;"y", "", IF(COUNTBLANK(K1425:L1425)&gt;0, 'order-admin-units'!$B$2+1, VLOOKUP(K1425&amp;"@"&amp;L1425, orderadmin, 2))))</f>
        <v/>
      </c>
      <c r="Z1425" s="147" t="str">
        <f t="shared" si="158"/>
        <v/>
      </c>
      <c r="AA1425" s="147" t="str">
        <f t="shared" si="159"/>
        <v/>
      </c>
      <c r="AB1425" s="147" t="str">
        <f t="shared" si="160"/>
        <v/>
      </c>
      <c r="AC1425" s="147" t="str">
        <f t="shared" si="156"/>
        <v/>
      </c>
      <c r="AD1425" s="11" t="str">
        <f t="shared" si="161"/>
        <v/>
      </c>
      <c r="AE1425" s="11" t="str">
        <f t="array" ref="AE1425">IF(COUNTBLANK(D1425)=1,"",IF(OR($H$2="y",$H$2="m"),IF(AA1425=AA1424,IF(OR(AB1425=$AB$4:$AB1424)=FALSE,AE1424&amp;C1425,AE1424),"("&amp;C1425)&amp;IF(AA1425=AA1426,IF(OR(AB1426=$AB$4:$AB1425)=FALSE,", ",""),") "),""))</f>
        <v/>
      </c>
      <c r="AF1425" s="11" t="str">
        <f t="array" ref="AF1425">IF((COUNTBLANK(D1425)=0)*OR($H$2="y",$H$2="m"),IFERROR(LEFT(C1425, FIND(" ",C1425)-1), C1425),"")</f>
        <v/>
      </c>
      <c r="AG1425" s="11" t="str">
        <f t="array" ref="AG1425">IF(COUNTBLANK(D1425)=1,"",IF(OR($H$2="y",$H$2="m"),IF(AA1425=AA1424,IF(OR(AC1425=$AC$4:$AC1424)=FALSE,AG1424&amp;AF1425,AG1424),"("&amp;AF1425)&amp;IF(AA1425=AA1426,IF(OR(AC1426=$AC$4:$AC1425)=FALSE,", ",""),") "),""))</f>
        <v/>
      </c>
      <c r="AH1425" s="10" t="str">
        <f>IF((COUNTBLANK(D1425)=1),"",IF(D1425=D1424,AH1424,"")&amp;IF(B1424&lt;&gt;B1425,((IF(COUNTBLANK(E1425)=1,$D$3&amp;"Non-type material: "&amp;$D$3,$D$3&amp;INDEX('type-categories'!$A$2:$B$100,MATCH(E1425,'type-categories'!$A$2:$A$100,0),2)&amp;$D$3))),"")&amp;(IF(K1425&lt;&gt;K1424,$C$2&amp;UPPER(K1425)&amp;$C$2&amp;$K$3&amp;" ",(IF(B1425&lt;&gt;B1424,$C$2&amp;UPPER(K1425)&amp;$C$2&amp;$K$3&amp;" ",""))))&amp;IF((AA1425&lt;&gt;AA1426)*($H$2="y"),AD1425&amp;AE1425,IF((AA1425&lt;&gt;AA1426)*($H$2="m"),AD1425&amp;AG1425,IF(($H$2&lt;&gt;"m")*($H$2&lt;&gt;"Y"),(IF(F1425=0,"",F1425&amp;" "&amp;$F$4&amp;" "))&amp;(IF(G1425=0,"",G1425&amp;" "&amp;$G$4&amp;" "))&amp;(IF(H1425=0,"",H1425&amp;" "&amp;H$4&amp;" "))&amp;(IF(I1425=0,"",I1425&amp;" "&amp;$I$4&amp;" "))&amp;(IF(J1425=0,"",J1425&amp;" "&amp;$J$4&amp;" ")),"")))&amp;"; "&amp;IF((B1425=B1424)*(AA1425=AA1424), "same collecting data; ", IF((B1425=B1424)*(Z1424=Z1425),"same locality; ",(IF(COUNTBLANK(L1425)=1,"",$D$2&amp;L1425&amp;$L$3&amp;" "&amp;$D$2))&amp;(IF(COUNTBLANK(M1425)=1,"",$E$2&amp;M1425&amp;$E$2&amp;", "))&amp;(IF(COUNTBLANK(N1425)=1,"",N1425&amp;"; "))&amp;(IF(COUNTBLANK(O1425)=1,"",O1425&amp;"; ")))&amp;(IF(COUNTBLANK(P1425)=1,"",P1425&amp;"; "))&amp;(IF(COUNTBLANK(Q1425)=1,"",Q1425&amp;"; "))&amp;(IF(COUNTBLANK(R1425)=1,"",R1425&amp;"m, "))&amp;IF((COUNTBLANK(S1425)=0)*(S1425&lt;&gt;S1424), S1425&amp;"; ","")&amp;(IF(COUNTBLANK(U1425)=1,"",U1425&amp;"; "))&amp;(IF(COUNTBLANK(T1425)=1,"",IF(COUNTBLANK(F$2)=1,T1425&amp;"; ",T1425&amp;" "&amp;F$2&amp;"; "))))&amp;(IF(COUNTBLANK(V1425)=1,"",V1425&amp;"; "))&amp;IF((COUNTBLANK(C1425)=1),"",C1425)&amp;IF((B1425=B1426)*(K1425=K1426)*(L1425=L1426)*(M1425=M1426),IF(($H$2&lt;&gt;"m")*($H$2&lt;&gt;"Y"), " • ", IF((ISNUMBER(FIND(")",AE1425))), " • ", "")),IF((B1425=B1426)*(K1425=K1426)," • ",". ")))</f>
        <v/>
      </c>
      <c r="AI1425" s="1"/>
    </row>
    <row r="1426" spans="1:35" x14ac:dyDescent="0.25">
      <c r="A1426" s="3" t="str">
        <f t="shared" si="157"/>
        <v/>
      </c>
      <c r="B1426" s="53" t="str">
        <f t="shared" si="155"/>
        <v/>
      </c>
      <c r="C1426" s="57"/>
      <c r="D1426" s="57"/>
      <c r="E1426" s="57"/>
      <c r="F1426" s="57"/>
      <c r="G1426" s="57"/>
      <c r="H1426" s="57"/>
      <c r="I1426" s="57"/>
      <c r="J1426" s="57"/>
      <c r="K1426" s="57"/>
      <c r="L1426" s="57"/>
      <c r="M1426" s="54"/>
      <c r="N1426" s="57"/>
      <c r="O1426" s="58"/>
      <c r="P1426" s="58"/>
      <c r="Q1426" s="58"/>
      <c r="R1426" s="58"/>
      <c r="S1426" s="54"/>
      <c r="T1426" s="57"/>
      <c r="U1426" s="57"/>
      <c r="V1426" s="57"/>
      <c r="W1426" s="57"/>
      <c r="X1426" s="147" t="str">
        <f>IF(COUNTBLANK(D1426)=1,"",IF('order-admin-units'!$I$1&lt;&gt;"y", "", IF(COUNTBLANK(K1426)=1, 'order-admin-units'!$B$1+1, VLOOKUP(K1426, ordercountry, 2))))</f>
        <v/>
      </c>
      <c r="Y1426" s="147" t="str">
        <f>IF(COUNTBLANK(D1426)=1,"",IF('order-admin-units'!$I$1&lt;&gt;"y", "", IF(COUNTBLANK(K1426:L1426)&gt;0, 'order-admin-units'!$B$2+1, VLOOKUP(K1426&amp;"@"&amp;L1426, orderadmin, 2))))</f>
        <v/>
      </c>
      <c r="Z1426" s="147" t="str">
        <f t="shared" si="158"/>
        <v/>
      </c>
      <c r="AA1426" s="147" t="str">
        <f t="shared" si="159"/>
        <v/>
      </c>
      <c r="AB1426" s="147" t="str">
        <f t="shared" si="160"/>
        <v/>
      </c>
      <c r="AC1426" s="147" t="str">
        <f t="shared" si="156"/>
        <v/>
      </c>
      <c r="AD1426" s="11" t="str">
        <f t="shared" si="161"/>
        <v/>
      </c>
      <c r="AE1426" s="11" t="str">
        <f t="array" ref="AE1426">IF(COUNTBLANK(D1426)=1,"",IF(OR($H$2="y",$H$2="m"),IF(AA1426=AA1425,IF(OR(AB1426=$AB$4:$AB1425)=FALSE,AE1425&amp;C1426,AE1425),"("&amp;C1426)&amp;IF(AA1426=AA1427,IF(OR(AB1427=$AB$4:$AB1426)=FALSE,", ",""),") "),""))</f>
        <v/>
      </c>
      <c r="AF1426" s="11" t="str">
        <f t="array" ref="AF1426">IF((COUNTBLANK(D1426)=0)*OR($H$2="y",$H$2="m"),IFERROR(LEFT(C1426, FIND(" ",C1426)-1), C1426),"")</f>
        <v/>
      </c>
      <c r="AG1426" s="11" t="str">
        <f t="array" ref="AG1426">IF(COUNTBLANK(D1426)=1,"",IF(OR($H$2="y",$H$2="m"),IF(AA1426=AA1425,IF(OR(AC1426=$AC$4:$AC1425)=FALSE,AG1425&amp;AF1426,AG1425),"("&amp;AF1426)&amp;IF(AA1426=AA1427,IF(OR(AC1427=$AC$4:$AC1426)=FALSE,", ",""),") "),""))</f>
        <v/>
      </c>
      <c r="AH1426" s="10" t="str">
        <f>IF((COUNTBLANK(D1426)=1),"",IF(D1426=D1425,AH1425,"")&amp;IF(B1425&lt;&gt;B1426,((IF(COUNTBLANK(E1426)=1,$D$3&amp;"Non-type material: "&amp;$D$3,$D$3&amp;INDEX('type-categories'!$A$2:$B$100,MATCH(E1426,'type-categories'!$A$2:$A$100,0),2)&amp;$D$3))),"")&amp;(IF(K1426&lt;&gt;K1425,$C$2&amp;UPPER(K1426)&amp;$C$2&amp;$K$3&amp;" ",(IF(B1426&lt;&gt;B1425,$C$2&amp;UPPER(K1426)&amp;$C$2&amp;$K$3&amp;" ",""))))&amp;IF((AA1426&lt;&gt;AA1427)*($H$2="y"),AD1426&amp;AE1426,IF((AA1426&lt;&gt;AA1427)*($H$2="m"),AD1426&amp;AG1426,IF(($H$2&lt;&gt;"m")*($H$2&lt;&gt;"Y"),(IF(F1426=0,"",F1426&amp;" "&amp;$F$4&amp;" "))&amp;(IF(G1426=0,"",G1426&amp;" "&amp;$G$4&amp;" "))&amp;(IF(H1426=0,"",H1426&amp;" "&amp;H$4&amp;" "))&amp;(IF(I1426=0,"",I1426&amp;" "&amp;$I$4&amp;" "))&amp;(IF(J1426=0,"",J1426&amp;" "&amp;$J$4&amp;" ")),"")))&amp;"; "&amp;IF((B1426=B1425)*(AA1426=AA1425), "same collecting data; ", IF((B1426=B1425)*(Z1425=Z1426),"same locality; ",(IF(COUNTBLANK(L1426)=1,"",$D$2&amp;L1426&amp;$L$3&amp;" "&amp;$D$2))&amp;(IF(COUNTBLANK(M1426)=1,"",$E$2&amp;M1426&amp;$E$2&amp;", "))&amp;(IF(COUNTBLANK(N1426)=1,"",N1426&amp;"; "))&amp;(IF(COUNTBLANK(O1426)=1,"",O1426&amp;"; ")))&amp;(IF(COUNTBLANK(P1426)=1,"",P1426&amp;"; "))&amp;(IF(COUNTBLANK(Q1426)=1,"",Q1426&amp;"; "))&amp;(IF(COUNTBLANK(R1426)=1,"",R1426&amp;"m, "))&amp;IF((COUNTBLANK(S1426)=0)*(S1426&lt;&gt;S1425), S1426&amp;"; ","")&amp;(IF(COUNTBLANK(U1426)=1,"",U1426&amp;"; "))&amp;(IF(COUNTBLANK(T1426)=1,"",IF(COUNTBLANK(F$2)=1,T1426&amp;"; ",T1426&amp;" "&amp;F$2&amp;"; "))))&amp;(IF(COUNTBLANK(V1426)=1,"",V1426&amp;"; "))&amp;IF((COUNTBLANK(C1426)=1),"",C1426)&amp;IF((B1426=B1427)*(K1426=K1427)*(L1426=L1427)*(M1426=M1427),IF(($H$2&lt;&gt;"m")*($H$2&lt;&gt;"Y"), " • ", IF((ISNUMBER(FIND(")",AE1426))), " • ", "")),IF((B1426=B1427)*(K1426=K1427)," • ",". ")))</f>
        <v/>
      </c>
      <c r="AI1426" s="1"/>
    </row>
    <row r="1427" spans="1:35" x14ac:dyDescent="0.25">
      <c r="A1427" s="3" t="str">
        <f t="shared" si="157"/>
        <v/>
      </c>
      <c r="B1427" s="53" t="str">
        <f t="shared" si="155"/>
        <v/>
      </c>
      <c r="C1427" s="57"/>
      <c r="D1427" s="57"/>
      <c r="E1427" s="57"/>
      <c r="F1427" s="57"/>
      <c r="G1427" s="57"/>
      <c r="H1427" s="57"/>
      <c r="I1427" s="57"/>
      <c r="J1427" s="57"/>
      <c r="K1427" s="57"/>
      <c r="L1427" s="57"/>
      <c r="M1427" s="54"/>
      <c r="N1427" s="57"/>
      <c r="O1427" s="58"/>
      <c r="P1427" s="58"/>
      <c r="Q1427" s="58"/>
      <c r="R1427" s="58"/>
      <c r="S1427" s="54"/>
      <c r="T1427" s="57"/>
      <c r="U1427" s="57"/>
      <c r="V1427" s="57"/>
      <c r="W1427" s="57"/>
      <c r="X1427" s="147" t="str">
        <f>IF(COUNTBLANK(D1427)=1,"",IF('order-admin-units'!$I$1&lt;&gt;"y", "", IF(COUNTBLANK(K1427)=1, 'order-admin-units'!$B$1+1, VLOOKUP(K1427, ordercountry, 2))))</f>
        <v/>
      </c>
      <c r="Y1427" s="147" t="str">
        <f>IF(COUNTBLANK(D1427)=1,"",IF('order-admin-units'!$I$1&lt;&gt;"y", "", IF(COUNTBLANK(K1427:L1427)&gt;0, 'order-admin-units'!$B$2+1, VLOOKUP(K1427&amp;"@"&amp;L1427, orderadmin, 2))))</f>
        <v/>
      </c>
      <c r="Z1427" s="147" t="str">
        <f t="shared" si="158"/>
        <v/>
      </c>
      <c r="AA1427" s="147" t="str">
        <f t="shared" si="159"/>
        <v/>
      </c>
      <c r="AB1427" s="147" t="str">
        <f t="shared" si="160"/>
        <v/>
      </c>
      <c r="AC1427" s="147" t="str">
        <f t="shared" si="156"/>
        <v/>
      </c>
      <c r="AD1427" s="11" t="str">
        <f t="shared" si="161"/>
        <v/>
      </c>
      <c r="AE1427" s="11" t="str">
        <f t="array" ref="AE1427">IF(COUNTBLANK(D1427)=1,"",IF(OR($H$2="y",$H$2="m"),IF(AA1427=AA1426,IF(OR(AB1427=$AB$4:$AB1426)=FALSE,AE1426&amp;C1427,AE1426),"("&amp;C1427)&amp;IF(AA1427=AA1428,IF(OR(AB1428=$AB$4:$AB1427)=FALSE,", ",""),") "),""))</f>
        <v/>
      </c>
      <c r="AF1427" s="11" t="str">
        <f t="array" ref="AF1427">IF((COUNTBLANK(D1427)=0)*OR($H$2="y",$H$2="m"),IFERROR(LEFT(C1427, FIND(" ",C1427)-1), C1427),"")</f>
        <v/>
      </c>
      <c r="AG1427" s="11" t="str">
        <f t="array" ref="AG1427">IF(COUNTBLANK(D1427)=1,"",IF(OR($H$2="y",$H$2="m"),IF(AA1427=AA1426,IF(OR(AC1427=$AC$4:$AC1426)=FALSE,AG1426&amp;AF1427,AG1426),"("&amp;AF1427)&amp;IF(AA1427=AA1428,IF(OR(AC1428=$AC$4:$AC1427)=FALSE,", ",""),") "),""))</f>
        <v/>
      </c>
      <c r="AH1427" s="10" t="str">
        <f>IF((COUNTBLANK(D1427)=1),"",IF(D1427=D1426,AH1426,"")&amp;IF(B1426&lt;&gt;B1427,((IF(COUNTBLANK(E1427)=1,$D$3&amp;"Non-type material: "&amp;$D$3,$D$3&amp;INDEX('type-categories'!$A$2:$B$100,MATCH(E1427,'type-categories'!$A$2:$A$100,0),2)&amp;$D$3))),"")&amp;(IF(K1427&lt;&gt;K1426,$C$2&amp;UPPER(K1427)&amp;$C$2&amp;$K$3&amp;" ",(IF(B1427&lt;&gt;B1426,$C$2&amp;UPPER(K1427)&amp;$C$2&amp;$K$3&amp;" ",""))))&amp;IF((AA1427&lt;&gt;AA1428)*($H$2="y"),AD1427&amp;AE1427,IF((AA1427&lt;&gt;AA1428)*($H$2="m"),AD1427&amp;AG1427,IF(($H$2&lt;&gt;"m")*($H$2&lt;&gt;"Y"),(IF(F1427=0,"",F1427&amp;" "&amp;$F$4&amp;" "))&amp;(IF(G1427=0,"",G1427&amp;" "&amp;$G$4&amp;" "))&amp;(IF(H1427=0,"",H1427&amp;" "&amp;H$4&amp;" "))&amp;(IF(I1427=0,"",I1427&amp;" "&amp;$I$4&amp;" "))&amp;(IF(J1427=0,"",J1427&amp;" "&amp;$J$4&amp;" ")),"")))&amp;"; "&amp;IF((B1427=B1426)*(AA1427=AA1426), "same collecting data; ", IF((B1427=B1426)*(Z1426=Z1427),"same locality; ",(IF(COUNTBLANK(L1427)=1,"",$D$2&amp;L1427&amp;$L$3&amp;" "&amp;$D$2))&amp;(IF(COUNTBLANK(M1427)=1,"",$E$2&amp;M1427&amp;$E$2&amp;", "))&amp;(IF(COUNTBLANK(N1427)=1,"",N1427&amp;"; "))&amp;(IF(COUNTBLANK(O1427)=1,"",O1427&amp;"; ")))&amp;(IF(COUNTBLANK(P1427)=1,"",P1427&amp;"; "))&amp;(IF(COUNTBLANK(Q1427)=1,"",Q1427&amp;"; "))&amp;(IF(COUNTBLANK(R1427)=1,"",R1427&amp;"m, "))&amp;IF((COUNTBLANK(S1427)=0)*(S1427&lt;&gt;S1426), S1427&amp;"; ","")&amp;(IF(COUNTBLANK(U1427)=1,"",U1427&amp;"; "))&amp;(IF(COUNTBLANK(T1427)=1,"",IF(COUNTBLANK(F$2)=1,T1427&amp;"; ",T1427&amp;" "&amp;F$2&amp;"; "))))&amp;(IF(COUNTBLANK(V1427)=1,"",V1427&amp;"; "))&amp;IF((COUNTBLANK(C1427)=1),"",C1427)&amp;IF((B1427=B1428)*(K1427=K1428)*(L1427=L1428)*(M1427=M1428),IF(($H$2&lt;&gt;"m")*($H$2&lt;&gt;"Y"), " • ", IF((ISNUMBER(FIND(")",AE1427))), " • ", "")),IF((B1427=B1428)*(K1427=K1428)," • ",". ")))</f>
        <v/>
      </c>
      <c r="AI1427" s="1"/>
    </row>
    <row r="1428" spans="1:35" x14ac:dyDescent="0.25">
      <c r="A1428" s="3" t="str">
        <f t="shared" si="157"/>
        <v/>
      </c>
      <c r="B1428" s="53" t="str">
        <f t="shared" si="155"/>
        <v/>
      </c>
      <c r="C1428" s="57"/>
      <c r="D1428" s="57"/>
      <c r="E1428" s="57"/>
      <c r="F1428" s="57"/>
      <c r="G1428" s="57"/>
      <c r="H1428" s="57"/>
      <c r="I1428" s="57"/>
      <c r="J1428" s="57"/>
      <c r="K1428" s="57"/>
      <c r="L1428" s="57"/>
      <c r="M1428" s="54"/>
      <c r="N1428" s="57"/>
      <c r="O1428" s="58"/>
      <c r="P1428" s="58"/>
      <c r="Q1428" s="58"/>
      <c r="R1428" s="58"/>
      <c r="S1428" s="54"/>
      <c r="T1428" s="57"/>
      <c r="U1428" s="57"/>
      <c r="V1428" s="57"/>
      <c r="W1428" s="57"/>
      <c r="X1428" s="147" t="str">
        <f>IF(COUNTBLANK(D1428)=1,"",IF('order-admin-units'!$I$1&lt;&gt;"y", "", IF(COUNTBLANK(K1428)=1, 'order-admin-units'!$B$1+1, VLOOKUP(K1428, ordercountry, 2))))</f>
        <v/>
      </c>
      <c r="Y1428" s="147" t="str">
        <f>IF(COUNTBLANK(D1428)=1,"",IF('order-admin-units'!$I$1&lt;&gt;"y", "", IF(COUNTBLANK(K1428:L1428)&gt;0, 'order-admin-units'!$B$2+1, VLOOKUP(K1428&amp;"@"&amp;L1428, orderadmin, 2))))</f>
        <v/>
      </c>
      <c r="Z1428" s="147" t="str">
        <f t="shared" si="158"/>
        <v/>
      </c>
      <c r="AA1428" s="147" t="str">
        <f t="shared" si="159"/>
        <v/>
      </c>
      <c r="AB1428" s="147" t="str">
        <f t="shared" si="160"/>
        <v/>
      </c>
      <c r="AC1428" s="147" t="str">
        <f t="shared" si="156"/>
        <v/>
      </c>
      <c r="AD1428" s="11" t="str">
        <f t="shared" si="161"/>
        <v/>
      </c>
      <c r="AE1428" s="11" t="str">
        <f t="array" ref="AE1428">IF(COUNTBLANK(D1428)=1,"",IF(OR($H$2="y",$H$2="m"),IF(AA1428=AA1427,IF(OR(AB1428=$AB$4:$AB1427)=FALSE,AE1427&amp;C1428,AE1427),"("&amp;C1428)&amp;IF(AA1428=AA1429,IF(OR(AB1429=$AB$4:$AB1428)=FALSE,", ",""),") "),""))</f>
        <v/>
      </c>
      <c r="AF1428" s="11" t="str">
        <f t="array" ref="AF1428">IF((COUNTBLANK(D1428)=0)*OR($H$2="y",$H$2="m"),IFERROR(LEFT(C1428, FIND(" ",C1428)-1), C1428),"")</f>
        <v/>
      </c>
      <c r="AG1428" s="11" t="str">
        <f t="array" ref="AG1428">IF(COUNTBLANK(D1428)=1,"",IF(OR($H$2="y",$H$2="m"),IF(AA1428=AA1427,IF(OR(AC1428=$AC$4:$AC1427)=FALSE,AG1427&amp;AF1428,AG1427),"("&amp;AF1428)&amp;IF(AA1428=AA1429,IF(OR(AC1429=$AC$4:$AC1428)=FALSE,", ",""),") "),""))</f>
        <v/>
      </c>
      <c r="AH1428" s="10" t="str">
        <f>IF((COUNTBLANK(D1428)=1),"",IF(D1428=D1427,AH1427,"")&amp;IF(B1427&lt;&gt;B1428,((IF(COUNTBLANK(E1428)=1,$D$3&amp;"Non-type material: "&amp;$D$3,$D$3&amp;INDEX('type-categories'!$A$2:$B$100,MATCH(E1428,'type-categories'!$A$2:$A$100,0),2)&amp;$D$3))),"")&amp;(IF(K1428&lt;&gt;K1427,$C$2&amp;UPPER(K1428)&amp;$C$2&amp;$K$3&amp;" ",(IF(B1428&lt;&gt;B1427,$C$2&amp;UPPER(K1428)&amp;$C$2&amp;$K$3&amp;" ",""))))&amp;IF((AA1428&lt;&gt;AA1429)*($H$2="y"),AD1428&amp;AE1428,IF((AA1428&lt;&gt;AA1429)*($H$2="m"),AD1428&amp;AG1428,IF(($H$2&lt;&gt;"m")*($H$2&lt;&gt;"Y"),(IF(F1428=0,"",F1428&amp;" "&amp;$F$4&amp;" "))&amp;(IF(G1428=0,"",G1428&amp;" "&amp;$G$4&amp;" "))&amp;(IF(H1428=0,"",H1428&amp;" "&amp;H$4&amp;" "))&amp;(IF(I1428=0,"",I1428&amp;" "&amp;$I$4&amp;" "))&amp;(IF(J1428=0,"",J1428&amp;" "&amp;$J$4&amp;" ")),"")))&amp;"; "&amp;IF((B1428=B1427)*(AA1428=AA1427), "same collecting data; ", IF((B1428=B1427)*(Z1427=Z1428),"same locality; ",(IF(COUNTBLANK(L1428)=1,"",$D$2&amp;L1428&amp;$L$3&amp;" "&amp;$D$2))&amp;(IF(COUNTBLANK(M1428)=1,"",$E$2&amp;M1428&amp;$E$2&amp;", "))&amp;(IF(COUNTBLANK(N1428)=1,"",N1428&amp;"; "))&amp;(IF(COUNTBLANK(O1428)=1,"",O1428&amp;"; ")))&amp;(IF(COUNTBLANK(P1428)=1,"",P1428&amp;"; "))&amp;(IF(COUNTBLANK(Q1428)=1,"",Q1428&amp;"; "))&amp;(IF(COUNTBLANK(R1428)=1,"",R1428&amp;"m, "))&amp;IF((COUNTBLANK(S1428)=0)*(S1428&lt;&gt;S1427), S1428&amp;"; ","")&amp;(IF(COUNTBLANK(U1428)=1,"",U1428&amp;"; "))&amp;(IF(COUNTBLANK(T1428)=1,"",IF(COUNTBLANK(F$2)=1,T1428&amp;"; ",T1428&amp;" "&amp;F$2&amp;"; "))))&amp;(IF(COUNTBLANK(V1428)=1,"",V1428&amp;"; "))&amp;IF((COUNTBLANK(C1428)=1),"",C1428)&amp;IF((B1428=B1429)*(K1428=K1429)*(L1428=L1429)*(M1428=M1429),IF(($H$2&lt;&gt;"m")*($H$2&lt;&gt;"Y"), " • ", IF((ISNUMBER(FIND(")",AE1428))), " • ", "")),IF((B1428=B1429)*(K1428=K1429)," • ",". ")))</f>
        <v/>
      </c>
      <c r="AI1428" s="1"/>
    </row>
    <row r="1429" spans="1:35" x14ac:dyDescent="0.25">
      <c r="A1429" s="3" t="str">
        <f t="shared" si="157"/>
        <v/>
      </c>
      <c r="B1429" s="53" t="str">
        <f t="shared" si="155"/>
        <v/>
      </c>
      <c r="C1429" s="57"/>
      <c r="D1429" s="57"/>
      <c r="E1429" s="57"/>
      <c r="F1429" s="57"/>
      <c r="G1429" s="57"/>
      <c r="H1429" s="57"/>
      <c r="I1429" s="57"/>
      <c r="J1429" s="57"/>
      <c r="K1429" s="57"/>
      <c r="L1429" s="57"/>
      <c r="M1429" s="54"/>
      <c r="N1429" s="57"/>
      <c r="O1429" s="58"/>
      <c r="P1429" s="58"/>
      <c r="Q1429" s="58"/>
      <c r="R1429" s="58"/>
      <c r="S1429" s="54"/>
      <c r="T1429" s="57"/>
      <c r="U1429" s="57"/>
      <c r="V1429" s="57"/>
      <c r="W1429" s="57"/>
      <c r="X1429" s="147" t="str">
        <f>IF(COUNTBLANK(D1429)=1,"",IF('order-admin-units'!$I$1&lt;&gt;"y", "", IF(COUNTBLANK(K1429)=1, 'order-admin-units'!$B$1+1, VLOOKUP(K1429, ordercountry, 2))))</f>
        <v/>
      </c>
      <c r="Y1429" s="147" t="str">
        <f>IF(COUNTBLANK(D1429)=1,"",IF('order-admin-units'!$I$1&lt;&gt;"y", "", IF(COUNTBLANK(K1429:L1429)&gt;0, 'order-admin-units'!$B$2+1, VLOOKUP(K1429&amp;"@"&amp;L1429, orderadmin, 2))))</f>
        <v/>
      </c>
      <c r="Z1429" s="147" t="str">
        <f t="shared" si="158"/>
        <v/>
      </c>
      <c r="AA1429" s="147" t="str">
        <f t="shared" si="159"/>
        <v/>
      </c>
      <c r="AB1429" s="147" t="str">
        <f t="shared" si="160"/>
        <v/>
      </c>
      <c r="AC1429" s="147" t="str">
        <f t="shared" si="156"/>
        <v/>
      </c>
      <c r="AD1429" s="11" t="str">
        <f t="shared" si="161"/>
        <v/>
      </c>
      <c r="AE1429" s="11" t="str">
        <f t="array" ref="AE1429">IF(COUNTBLANK(D1429)=1,"",IF(OR($H$2="y",$H$2="m"),IF(AA1429=AA1428,IF(OR(AB1429=$AB$4:$AB1428)=FALSE,AE1428&amp;C1429,AE1428),"("&amp;C1429)&amp;IF(AA1429=AA1430,IF(OR(AB1430=$AB$4:$AB1429)=FALSE,", ",""),") "),""))</f>
        <v/>
      </c>
      <c r="AF1429" s="11" t="str">
        <f t="array" ref="AF1429">IF((COUNTBLANK(D1429)=0)*OR($H$2="y",$H$2="m"),IFERROR(LEFT(C1429, FIND(" ",C1429)-1), C1429),"")</f>
        <v/>
      </c>
      <c r="AG1429" s="11" t="str">
        <f t="array" ref="AG1429">IF(COUNTBLANK(D1429)=1,"",IF(OR($H$2="y",$H$2="m"),IF(AA1429=AA1428,IF(OR(AC1429=$AC$4:$AC1428)=FALSE,AG1428&amp;AF1429,AG1428),"("&amp;AF1429)&amp;IF(AA1429=AA1430,IF(OR(AC1430=$AC$4:$AC1429)=FALSE,", ",""),") "),""))</f>
        <v/>
      </c>
      <c r="AH1429" s="10" t="str">
        <f>IF((COUNTBLANK(D1429)=1),"",IF(D1429=D1428,AH1428,"")&amp;IF(B1428&lt;&gt;B1429,((IF(COUNTBLANK(E1429)=1,$D$3&amp;"Non-type material: "&amp;$D$3,$D$3&amp;INDEX('type-categories'!$A$2:$B$100,MATCH(E1429,'type-categories'!$A$2:$A$100,0),2)&amp;$D$3))),"")&amp;(IF(K1429&lt;&gt;K1428,$C$2&amp;UPPER(K1429)&amp;$C$2&amp;$K$3&amp;" ",(IF(B1429&lt;&gt;B1428,$C$2&amp;UPPER(K1429)&amp;$C$2&amp;$K$3&amp;" ",""))))&amp;IF((AA1429&lt;&gt;AA1430)*($H$2="y"),AD1429&amp;AE1429,IF((AA1429&lt;&gt;AA1430)*($H$2="m"),AD1429&amp;AG1429,IF(($H$2&lt;&gt;"m")*($H$2&lt;&gt;"Y"),(IF(F1429=0,"",F1429&amp;" "&amp;$F$4&amp;" "))&amp;(IF(G1429=0,"",G1429&amp;" "&amp;$G$4&amp;" "))&amp;(IF(H1429=0,"",H1429&amp;" "&amp;H$4&amp;" "))&amp;(IF(I1429=0,"",I1429&amp;" "&amp;$I$4&amp;" "))&amp;(IF(J1429=0,"",J1429&amp;" "&amp;$J$4&amp;" ")),"")))&amp;"; "&amp;IF((B1429=B1428)*(AA1429=AA1428), "same collecting data; ", IF((B1429=B1428)*(Z1428=Z1429),"same locality; ",(IF(COUNTBLANK(L1429)=1,"",$D$2&amp;L1429&amp;$L$3&amp;" "&amp;$D$2))&amp;(IF(COUNTBLANK(M1429)=1,"",$E$2&amp;M1429&amp;$E$2&amp;", "))&amp;(IF(COUNTBLANK(N1429)=1,"",N1429&amp;"; "))&amp;(IF(COUNTBLANK(O1429)=1,"",O1429&amp;"; ")))&amp;(IF(COUNTBLANK(P1429)=1,"",P1429&amp;"; "))&amp;(IF(COUNTBLANK(Q1429)=1,"",Q1429&amp;"; "))&amp;(IF(COUNTBLANK(R1429)=1,"",R1429&amp;"m, "))&amp;IF((COUNTBLANK(S1429)=0)*(S1429&lt;&gt;S1428), S1429&amp;"; ","")&amp;(IF(COUNTBLANK(U1429)=1,"",U1429&amp;"; "))&amp;(IF(COUNTBLANK(T1429)=1,"",IF(COUNTBLANK(F$2)=1,T1429&amp;"; ",T1429&amp;" "&amp;F$2&amp;"; "))))&amp;(IF(COUNTBLANK(V1429)=1,"",V1429&amp;"; "))&amp;IF((COUNTBLANK(C1429)=1),"",C1429)&amp;IF((B1429=B1430)*(K1429=K1430)*(L1429=L1430)*(M1429=M1430),IF(($H$2&lt;&gt;"m")*($H$2&lt;&gt;"Y"), " • ", IF((ISNUMBER(FIND(")",AE1429))), " • ", "")),IF((B1429=B1430)*(K1429=K1430)," • ",". ")))</f>
        <v/>
      </c>
      <c r="AI1429" s="1"/>
    </row>
    <row r="1430" spans="1:35" x14ac:dyDescent="0.25">
      <c r="A1430" s="3" t="str">
        <f t="shared" si="157"/>
        <v/>
      </c>
      <c r="B1430" s="53" t="str">
        <f t="shared" si="155"/>
        <v/>
      </c>
      <c r="C1430" s="57"/>
      <c r="D1430" s="57"/>
      <c r="E1430" s="57"/>
      <c r="F1430" s="57"/>
      <c r="G1430" s="57"/>
      <c r="H1430" s="57"/>
      <c r="I1430" s="57"/>
      <c r="J1430" s="57"/>
      <c r="K1430" s="57"/>
      <c r="L1430" s="57"/>
      <c r="M1430" s="54"/>
      <c r="N1430" s="57"/>
      <c r="O1430" s="58"/>
      <c r="P1430" s="58"/>
      <c r="Q1430" s="58"/>
      <c r="R1430" s="58"/>
      <c r="S1430" s="54"/>
      <c r="T1430" s="57"/>
      <c r="U1430" s="57"/>
      <c r="V1430" s="57"/>
      <c r="W1430" s="57"/>
      <c r="X1430" s="147" t="str">
        <f>IF(COUNTBLANK(D1430)=1,"",IF('order-admin-units'!$I$1&lt;&gt;"y", "", IF(COUNTBLANK(K1430)=1, 'order-admin-units'!$B$1+1, VLOOKUP(K1430, ordercountry, 2))))</f>
        <v/>
      </c>
      <c r="Y1430" s="147" t="str">
        <f>IF(COUNTBLANK(D1430)=1,"",IF('order-admin-units'!$I$1&lt;&gt;"y", "", IF(COUNTBLANK(K1430:L1430)&gt;0, 'order-admin-units'!$B$2+1, VLOOKUP(K1430&amp;"@"&amp;L1430, orderadmin, 2))))</f>
        <v/>
      </c>
      <c r="Z1430" s="147" t="str">
        <f t="shared" si="158"/>
        <v/>
      </c>
      <c r="AA1430" s="147" t="str">
        <f t="shared" si="159"/>
        <v/>
      </c>
      <c r="AB1430" s="147" t="str">
        <f t="shared" si="160"/>
        <v/>
      </c>
      <c r="AC1430" s="147" t="str">
        <f t="shared" si="156"/>
        <v/>
      </c>
      <c r="AD1430" s="11" t="str">
        <f t="shared" si="161"/>
        <v/>
      </c>
      <c r="AE1430" s="11" t="str">
        <f t="array" ref="AE1430">IF(COUNTBLANK(D1430)=1,"",IF(OR($H$2="y",$H$2="m"),IF(AA1430=AA1429,IF(OR(AB1430=$AB$4:$AB1429)=FALSE,AE1429&amp;C1430,AE1429),"("&amp;C1430)&amp;IF(AA1430=AA1431,IF(OR(AB1431=$AB$4:$AB1430)=FALSE,", ",""),") "),""))</f>
        <v/>
      </c>
      <c r="AF1430" s="11" t="str">
        <f t="array" ref="AF1430">IF((COUNTBLANK(D1430)=0)*OR($H$2="y",$H$2="m"),IFERROR(LEFT(C1430, FIND(" ",C1430)-1), C1430),"")</f>
        <v/>
      </c>
      <c r="AG1430" s="11" t="str">
        <f t="array" ref="AG1430">IF(COUNTBLANK(D1430)=1,"",IF(OR($H$2="y",$H$2="m"),IF(AA1430=AA1429,IF(OR(AC1430=$AC$4:$AC1429)=FALSE,AG1429&amp;AF1430,AG1429),"("&amp;AF1430)&amp;IF(AA1430=AA1431,IF(OR(AC1431=$AC$4:$AC1430)=FALSE,", ",""),") "),""))</f>
        <v/>
      </c>
      <c r="AH1430" s="10" t="str">
        <f>IF((COUNTBLANK(D1430)=1),"",IF(D1430=D1429,AH1429,"")&amp;IF(B1429&lt;&gt;B1430,((IF(COUNTBLANK(E1430)=1,$D$3&amp;"Non-type material: "&amp;$D$3,$D$3&amp;INDEX('type-categories'!$A$2:$B$100,MATCH(E1430,'type-categories'!$A$2:$A$100,0),2)&amp;$D$3))),"")&amp;(IF(K1430&lt;&gt;K1429,$C$2&amp;UPPER(K1430)&amp;$C$2&amp;$K$3&amp;" ",(IF(B1430&lt;&gt;B1429,$C$2&amp;UPPER(K1430)&amp;$C$2&amp;$K$3&amp;" ",""))))&amp;IF((AA1430&lt;&gt;AA1431)*($H$2="y"),AD1430&amp;AE1430,IF((AA1430&lt;&gt;AA1431)*($H$2="m"),AD1430&amp;AG1430,IF(($H$2&lt;&gt;"m")*($H$2&lt;&gt;"Y"),(IF(F1430=0,"",F1430&amp;" "&amp;$F$4&amp;" "))&amp;(IF(G1430=0,"",G1430&amp;" "&amp;$G$4&amp;" "))&amp;(IF(H1430=0,"",H1430&amp;" "&amp;H$4&amp;" "))&amp;(IF(I1430=0,"",I1430&amp;" "&amp;$I$4&amp;" "))&amp;(IF(J1430=0,"",J1430&amp;" "&amp;$J$4&amp;" ")),"")))&amp;"; "&amp;IF((B1430=B1429)*(AA1430=AA1429), "same collecting data; ", IF((B1430=B1429)*(Z1429=Z1430),"same locality; ",(IF(COUNTBLANK(L1430)=1,"",$D$2&amp;L1430&amp;$L$3&amp;" "&amp;$D$2))&amp;(IF(COUNTBLANK(M1430)=1,"",$E$2&amp;M1430&amp;$E$2&amp;", "))&amp;(IF(COUNTBLANK(N1430)=1,"",N1430&amp;"; "))&amp;(IF(COUNTBLANK(O1430)=1,"",O1430&amp;"; ")))&amp;(IF(COUNTBLANK(P1430)=1,"",P1430&amp;"; "))&amp;(IF(COUNTBLANK(Q1430)=1,"",Q1430&amp;"; "))&amp;(IF(COUNTBLANK(R1430)=1,"",R1430&amp;"m, "))&amp;IF((COUNTBLANK(S1430)=0)*(S1430&lt;&gt;S1429), S1430&amp;"; ","")&amp;(IF(COUNTBLANK(U1430)=1,"",U1430&amp;"; "))&amp;(IF(COUNTBLANK(T1430)=1,"",IF(COUNTBLANK(F$2)=1,T1430&amp;"; ",T1430&amp;" "&amp;F$2&amp;"; "))))&amp;(IF(COUNTBLANK(V1430)=1,"",V1430&amp;"; "))&amp;IF((COUNTBLANK(C1430)=1),"",C1430)&amp;IF((B1430=B1431)*(K1430=K1431)*(L1430=L1431)*(M1430=M1431),IF(($H$2&lt;&gt;"m")*($H$2&lt;&gt;"Y"), " • ", IF((ISNUMBER(FIND(")",AE1430))), " • ", "")),IF((B1430=B1431)*(K1430=K1431)," • ",". ")))</f>
        <v/>
      </c>
      <c r="AI1430" s="1"/>
    </row>
    <row r="1431" spans="1:35" x14ac:dyDescent="0.25">
      <c r="A1431" s="3" t="str">
        <f t="shared" si="157"/>
        <v/>
      </c>
      <c r="B1431" s="53" t="str">
        <f t="shared" si="155"/>
        <v/>
      </c>
      <c r="C1431" s="57"/>
      <c r="D1431" s="57"/>
      <c r="E1431" s="57"/>
      <c r="F1431" s="57"/>
      <c r="G1431" s="57"/>
      <c r="H1431" s="57"/>
      <c r="I1431" s="57"/>
      <c r="J1431" s="57"/>
      <c r="K1431" s="57"/>
      <c r="L1431" s="57"/>
      <c r="M1431" s="54"/>
      <c r="N1431" s="57"/>
      <c r="O1431" s="58"/>
      <c r="P1431" s="58"/>
      <c r="Q1431" s="58"/>
      <c r="R1431" s="58"/>
      <c r="S1431" s="54"/>
      <c r="T1431" s="57"/>
      <c r="U1431" s="57"/>
      <c r="V1431" s="57"/>
      <c r="W1431" s="57"/>
      <c r="X1431" s="147" t="str">
        <f>IF(COUNTBLANK(D1431)=1,"",IF('order-admin-units'!$I$1&lt;&gt;"y", "", IF(COUNTBLANK(K1431)=1, 'order-admin-units'!$B$1+1, VLOOKUP(K1431, ordercountry, 2))))</f>
        <v/>
      </c>
      <c r="Y1431" s="147" t="str">
        <f>IF(COUNTBLANK(D1431)=1,"",IF('order-admin-units'!$I$1&lt;&gt;"y", "", IF(COUNTBLANK(K1431:L1431)&gt;0, 'order-admin-units'!$B$2+1, VLOOKUP(K1431&amp;"@"&amp;L1431, orderadmin, 2))))</f>
        <v/>
      </c>
      <c r="Z1431" s="147" t="str">
        <f t="shared" si="158"/>
        <v/>
      </c>
      <c r="AA1431" s="147" t="str">
        <f t="shared" si="159"/>
        <v/>
      </c>
      <c r="AB1431" s="147" t="str">
        <f t="shared" si="160"/>
        <v/>
      </c>
      <c r="AC1431" s="147" t="str">
        <f t="shared" si="156"/>
        <v/>
      </c>
      <c r="AD1431" s="11" t="str">
        <f t="shared" si="161"/>
        <v/>
      </c>
      <c r="AE1431" s="11" t="str">
        <f t="array" ref="AE1431">IF(COUNTBLANK(D1431)=1,"",IF(OR($H$2="y",$H$2="m"),IF(AA1431=AA1430,IF(OR(AB1431=$AB$4:$AB1430)=FALSE,AE1430&amp;C1431,AE1430),"("&amp;C1431)&amp;IF(AA1431=AA1432,IF(OR(AB1432=$AB$4:$AB1431)=FALSE,", ",""),") "),""))</f>
        <v/>
      </c>
      <c r="AF1431" s="11" t="str">
        <f t="array" ref="AF1431">IF((COUNTBLANK(D1431)=0)*OR($H$2="y",$H$2="m"),IFERROR(LEFT(C1431, FIND(" ",C1431)-1), C1431),"")</f>
        <v/>
      </c>
      <c r="AG1431" s="11" t="str">
        <f t="array" ref="AG1431">IF(COUNTBLANK(D1431)=1,"",IF(OR($H$2="y",$H$2="m"),IF(AA1431=AA1430,IF(OR(AC1431=$AC$4:$AC1430)=FALSE,AG1430&amp;AF1431,AG1430),"("&amp;AF1431)&amp;IF(AA1431=AA1432,IF(OR(AC1432=$AC$4:$AC1431)=FALSE,", ",""),") "),""))</f>
        <v/>
      </c>
      <c r="AH1431" s="10" t="str">
        <f>IF((COUNTBLANK(D1431)=1),"",IF(D1431=D1430,AH1430,"")&amp;IF(B1430&lt;&gt;B1431,((IF(COUNTBLANK(E1431)=1,$D$3&amp;"Non-type material: "&amp;$D$3,$D$3&amp;INDEX('type-categories'!$A$2:$B$100,MATCH(E1431,'type-categories'!$A$2:$A$100,0),2)&amp;$D$3))),"")&amp;(IF(K1431&lt;&gt;K1430,$C$2&amp;UPPER(K1431)&amp;$C$2&amp;$K$3&amp;" ",(IF(B1431&lt;&gt;B1430,$C$2&amp;UPPER(K1431)&amp;$C$2&amp;$K$3&amp;" ",""))))&amp;IF((AA1431&lt;&gt;AA1432)*($H$2="y"),AD1431&amp;AE1431,IF((AA1431&lt;&gt;AA1432)*($H$2="m"),AD1431&amp;AG1431,IF(($H$2&lt;&gt;"m")*($H$2&lt;&gt;"Y"),(IF(F1431=0,"",F1431&amp;" "&amp;$F$4&amp;" "))&amp;(IF(G1431=0,"",G1431&amp;" "&amp;$G$4&amp;" "))&amp;(IF(H1431=0,"",H1431&amp;" "&amp;H$4&amp;" "))&amp;(IF(I1431=0,"",I1431&amp;" "&amp;$I$4&amp;" "))&amp;(IF(J1431=0,"",J1431&amp;" "&amp;$J$4&amp;" ")),"")))&amp;"; "&amp;IF((B1431=B1430)*(AA1431=AA1430), "same collecting data; ", IF((B1431=B1430)*(Z1430=Z1431),"same locality; ",(IF(COUNTBLANK(L1431)=1,"",$D$2&amp;L1431&amp;$L$3&amp;" "&amp;$D$2))&amp;(IF(COUNTBLANK(M1431)=1,"",$E$2&amp;M1431&amp;$E$2&amp;", "))&amp;(IF(COUNTBLANK(N1431)=1,"",N1431&amp;"; "))&amp;(IF(COUNTBLANK(O1431)=1,"",O1431&amp;"; ")))&amp;(IF(COUNTBLANK(P1431)=1,"",P1431&amp;"; "))&amp;(IF(COUNTBLANK(Q1431)=1,"",Q1431&amp;"; "))&amp;(IF(COUNTBLANK(R1431)=1,"",R1431&amp;"m, "))&amp;IF((COUNTBLANK(S1431)=0)*(S1431&lt;&gt;S1430), S1431&amp;"; ","")&amp;(IF(COUNTBLANK(U1431)=1,"",U1431&amp;"; "))&amp;(IF(COUNTBLANK(T1431)=1,"",IF(COUNTBLANK(F$2)=1,T1431&amp;"; ",T1431&amp;" "&amp;F$2&amp;"; "))))&amp;(IF(COUNTBLANK(V1431)=1,"",V1431&amp;"; "))&amp;IF((COUNTBLANK(C1431)=1),"",C1431)&amp;IF((B1431=B1432)*(K1431=K1432)*(L1431=L1432)*(M1431=M1432),IF(($H$2&lt;&gt;"m")*($H$2&lt;&gt;"Y"), " • ", IF((ISNUMBER(FIND(")",AE1431))), " • ", "")),IF((B1431=B1432)*(K1431=K1432)," • ",". ")))</f>
        <v/>
      </c>
      <c r="AI1431" s="1"/>
    </row>
    <row r="1432" spans="1:35" x14ac:dyDescent="0.25">
      <c r="A1432" s="3" t="str">
        <f t="shared" si="157"/>
        <v/>
      </c>
      <c r="B1432" s="53" t="str">
        <f t="shared" si="155"/>
        <v/>
      </c>
      <c r="C1432" s="57"/>
      <c r="D1432" s="57"/>
      <c r="E1432" s="57"/>
      <c r="F1432" s="57"/>
      <c r="G1432" s="57"/>
      <c r="H1432" s="57"/>
      <c r="I1432" s="57"/>
      <c r="J1432" s="57"/>
      <c r="K1432" s="57"/>
      <c r="L1432" s="57"/>
      <c r="M1432" s="54"/>
      <c r="N1432" s="57"/>
      <c r="O1432" s="58"/>
      <c r="P1432" s="58"/>
      <c r="Q1432" s="58"/>
      <c r="R1432" s="58"/>
      <c r="S1432" s="54"/>
      <c r="T1432" s="57"/>
      <c r="U1432" s="57"/>
      <c r="V1432" s="57"/>
      <c r="W1432" s="57"/>
      <c r="X1432" s="147" t="str">
        <f>IF(COUNTBLANK(D1432)=1,"",IF('order-admin-units'!$I$1&lt;&gt;"y", "", IF(COUNTBLANK(K1432)=1, 'order-admin-units'!$B$1+1, VLOOKUP(K1432, ordercountry, 2))))</f>
        <v/>
      </c>
      <c r="Y1432" s="147" t="str">
        <f>IF(COUNTBLANK(D1432)=1,"",IF('order-admin-units'!$I$1&lt;&gt;"y", "", IF(COUNTBLANK(K1432:L1432)&gt;0, 'order-admin-units'!$B$2+1, VLOOKUP(K1432&amp;"@"&amp;L1432, orderadmin, 2))))</f>
        <v/>
      </c>
      <c r="Z1432" s="147" t="str">
        <f t="shared" si="158"/>
        <v/>
      </c>
      <c r="AA1432" s="147" t="str">
        <f t="shared" si="159"/>
        <v/>
      </c>
      <c r="AB1432" s="147" t="str">
        <f t="shared" si="160"/>
        <v/>
      </c>
      <c r="AC1432" s="147" t="str">
        <f t="shared" si="156"/>
        <v/>
      </c>
      <c r="AD1432" s="11" t="str">
        <f t="shared" si="161"/>
        <v/>
      </c>
      <c r="AE1432" s="11" t="str">
        <f t="array" ref="AE1432">IF(COUNTBLANK(D1432)=1,"",IF(OR($H$2="y",$H$2="m"),IF(AA1432=AA1431,IF(OR(AB1432=$AB$4:$AB1431)=FALSE,AE1431&amp;C1432,AE1431),"("&amp;C1432)&amp;IF(AA1432=AA1433,IF(OR(AB1433=$AB$4:$AB1432)=FALSE,", ",""),") "),""))</f>
        <v/>
      </c>
      <c r="AF1432" s="11" t="str">
        <f t="array" ref="AF1432">IF((COUNTBLANK(D1432)=0)*OR($H$2="y",$H$2="m"),IFERROR(LEFT(C1432, FIND(" ",C1432)-1), C1432),"")</f>
        <v/>
      </c>
      <c r="AG1432" s="11" t="str">
        <f t="array" ref="AG1432">IF(COUNTBLANK(D1432)=1,"",IF(OR($H$2="y",$H$2="m"),IF(AA1432=AA1431,IF(OR(AC1432=$AC$4:$AC1431)=FALSE,AG1431&amp;AF1432,AG1431),"("&amp;AF1432)&amp;IF(AA1432=AA1433,IF(OR(AC1433=$AC$4:$AC1432)=FALSE,", ",""),") "),""))</f>
        <v/>
      </c>
      <c r="AH1432" s="10" t="str">
        <f>IF((COUNTBLANK(D1432)=1),"",IF(D1432=D1431,AH1431,"")&amp;IF(B1431&lt;&gt;B1432,((IF(COUNTBLANK(E1432)=1,$D$3&amp;"Non-type material: "&amp;$D$3,$D$3&amp;INDEX('type-categories'!$A$2:$B$100,MATCH(E1432,'type-categories'!$A$2:$A$100,0),2)&amp;$D$3))),"")&amp;(IF(K1432&lt;&gt;K1431,$C$2&amp;UPPER(K1432)&amp;$C$2&amp;$K$3&amp;" ",(IF(B1432&lt;&gt;B1431,$C$2&amp;UPPER(K1432)&amp;$C$2&amp;$K$3&amp;" ",""))))&amp;IF((AA1432&lt;&gt;AA1433)*($H$2="y"),AD1432&amp;AE1432,IF((AA1432&lt;&gt;AA1433)*($H$2="m"),AD1432&amp;AG1432,IF(($H$2&lt;&gt;"m")*($H$2&lt;&gt;"Y"),(IF(F1432=0,"",F1432&amp;" "&amp;$F$4&amp;" "))&amp;(IF(G1432=0,"",G1432&amp;" "&amp;$G$4&amp;" "))&amp;(IF(H1432=0,"",H1432&amp;" "&amp;H$4&amp;" "))&amp;(IF(I1432=0,"",I1432&amp;" "&amp;$I$4&amp;" "))&amp;(IF(J1432=0,"",J1432&amp;" "&amp;$J$4&amp;" ")),"")))&amp;"; "&amp;IF((B1432=B1431)*(AA1432=AA1431), "same collecting data; ", IF((B1432=B1431)*(Z1431=Z1432),"same locality; ",(IF(COUNTBLANK(L1432)=1,"",$D$2&amp;L1432&amp;$L$3&amp;" "&amp;$D$2))&amp;(IF(COUNTBLANK(M1432)=1,"",$E$2&amp;M1432&amp;$E$2&amp;", "))&amp;(IF(COUNTBLANK(N1432)=1,"",N1432&amp;"; "))&amp;(IF(COUNTBLANK(O1432)=1,"",O1432&amp;"; ")))&amp;(IF(COUNTBLANK(P1432)=1,"",P1432&amp;"; "))&amp;(IF(COUNTBLANK(Q1432)=1,"",Q1432&amp;"; "))&amp;(IF(COUNTBLANK(R1432)=1,"",R1432&amp;"m, "))&amp;IF((COUNTBLANK(S1432)=0)*(S1432&lt;&gt;S1431), S1432&amp;"; ","")&amp;(IF(COUNTBLANK(U1432)=1,"",U1432&amp;"; "))&amp;(IF(COUNTBLANK(T1432)=1,"",IF(COUNTBLANK(F$2)=1,T1432&amp;"; ",T1432&amp;" "&amp;F$2&amp;"; "))))&amp;(IF(COUNTBLANK(V1432)=1,"",V1432&amp;"; "))&amp;IF((COUNTBLANK(C1432)=1),"",C1432)&amp;IF((B1432=B1433)*(K1432=K1433)*(L1432=L1433)*(M1432=M1433),IF(($H$2&lt;&gt;"m")*($H$2&lt;&gt;"Y"), " • ", IF((ISNUMBER(FIND(")",AE1432))), " • ", "")),IF((B1432=B1433)*(K1432=K1433)," • ",". ")))</f>
        <v/>
      </c>
      <c r="AI1432" s="1"/>
    </row>
    <row r="1433" spans="1:35" x14ac:dyDescent="0.25">
      <c r="A1433" s="3" t="str">
        <f t="shared" si="157"/>
        <v/>
      </c>
      <c r="B1433" s="53" t="str">
        <f t="shared" si="155"/>
        <v/>
      </c>
      <c r="C1433" s="57"/>
      <c r="D1433" s="57"/>
      <c r="E1433" s="57"/>
      <c r="F1433" s="57"/>
      <c r="G1433" s="57"/>
      <c r="H1433" s="57"/>
      <c r="I1433" s="57"/>
      <c r="J1433" s="57"/>
      <c r="K1433" s="57"/>
      <c r="L1433" s="57"/>
      <c r="M1433" s="54"/>
      <c r="N1433" s="57"/>
      <c r="O1433" s="58"/>
      <c r="P1433" s="58"/>
      <c r="Q1433" s="58"/>
      <c r="R1433" s="58"/>
      <c r="S1433" s="54"/>
      <c r="T1433" s="57"/>
      <c r="U1433" s="57"/>
      <c r="V1433" s="57"/>
      <c r="W1433" s="57"/>
      <c r="X1433" s="147" t="str">
        <f>IF(COUNTBLANK(D1433)=1,"",IF('order-admin-units'!$I$1&lt;&gt;"y", "", IF(COUNTBLANK(K1433)=1, 'order-admin-units'!$B$1+1, VLOOKUP(K1433, ordercountry, 2))))</f>
        <v/>
      </c>
      <c r="Y1433" s="147" t="str">
        <f>IF(COUNTBLANK(D1433)=1,"",IF('order-admin-units'!$I$1&lt;&gt;"y", "", IF(COUNTBLANK(K1433:L1433)&gt;0, 'order-admin-units'!$B$2+1, VLOOKUP(K1433&amp;"@"&amp;L1433, orderadmin, 2))))</f>
        <v/>
      </c>
      <c r="Z1433" s="147" t="str">
        <f t="shared" si="158"/>
        <v/>
      </c>
      <c r="AA1433" s="147" t="str">
        <f t="shared" si="159"/>
        <v/>
      </c>
      <c r="AB1433" s="147" t="str">
        <f t="shared" si="160"/>
        <v/>
      </c>
      <c r="AC1433" s="147" t="str">
        <f t="shared" si="156"/>
        <v/>
      </c>
      <c r="AD1433" s="11" t="str">
        <f t="shared" si="161"/>
        <v/>
      </c>
      <c r="AE1433" s="11" t="str">
        <f t="array" ref="AE1433">IF(COUNTBLANK(D1433)=1,"",IF(OR($H$2="y",$H$2="m"),IF(AA1433=AA1432,IF(OR(AB1433=$AB$4:$AB1432)=FALSE,AE1432&amp;C1433,AE1432),"("&amp;C1433)&amp;IF(AA1433=AA1434,IF(OR(AB1434=$AB$4:$AB1433)=FALSE,", ",""),") "),""))</f>
        <v/>
      </c>
      <c r="AF1433" s="11" t="str">
        <f t="array" ref="AF1433">IF((COUNTBLANK(D1433)=0)*OR($H$2="y",$H$2="m"),IFERROR(LEFT(C1433, FIND(" ",C1433)-1), C1433),"")</f>
        <v/>
      </c>
      <c r="AG1433" s="11" t="str">
        <f t="array" ref="AG1433">IF(COUNTBLANK(D1433)=1,"",IF(OR($H$2="y",$H$2="m"),IF(AA1433=AA1432,IF(OR(AC1433=$AC$4:$AC1432)=FALSE,AG1432&amp;AF1433,AG1432),"("&amp;AF1433)&amp;IF(AA1433=AA1434,IF(OR(AC1434=$AC$4:$AC1433)=FALSE,", ",""),") "),""))</f>
        <v/>
      </c>
      <c r="AH1433" s="10" t="str">
        <f>IF((COUNTBLANK(D1433)=1),"",IF(D1433=D1432,AH1432,"")&amp;IF(B1432&lt;&gt;B1433,((IF(COUNTBLANK(E1433)=1,$D$3&amp;"Non-type material: "&amp;$D$3,$D$3&amp;INDEX('type-categories'!$A$2:$B$100,MATCH(E1433,'type-categories'!$A$2:$A$100,0),2)&amp;$D$3))),"")&amp;(IF(K1433&lt;&gt;K1432,$C$2&amp;UPPER(K1433)&amp;$C$2&amp;$K$3&amp;" ",(IF(B1433&lt;&gt;B1432,$C$2&amp;UPPER(K1433)&amp;$C$2&amp;$K$3&amp;" ",""))))&amp;IF((AA1433&lt;&gt;AA1434)*($H$2="y"),AD1433&amp;AE1433,IF((AA1433&lt;&gt;AA1434)*($H$2="m"),AD1433&amp;AG1433,IF(($H$2&lt;&gt;"m")*($H$2&lt;&gt;"Y"),(IF(F1433=0,"",F1433&amp;" "&amp;$F$4&amp;" "))&amp;(IF(G1433=0,"",G1433&amp;" "&amp;$G$4&amp;" "))&amp;(IF(H1433=0,"",H1433&amp;" "&amp;H$4&amp;" "))&amp;(IF(I1433=0,"",I1433&amp;" "&amp;$I$4&amp;" "))&amp;(IF(J1433=0,"",J1433&amp;" "&amp;$J$4&amp;" ")),"")))&amp;"; "&amp;IF((B1433=B1432)*(AA1433=AA1432), "same collecting data; ", IF((B1433=B1432)*(Z1432=Z1433),"same locality; ",(IF(COUNTBLANK(L1433)=1,"",$D$2&amp;L1433&amp;$L$3&amp;" "&amp;$D$2))&amp;(IF(COUNTBLANK(M1433)=1,"",$E$2&amp;M1433&amp;$E$2&amp;", "))&amp;(IF(COUNTBLANK(N1433)=1,"",N1433&amp;"; "))&amp;(IF(COUNTBLANK(O1433)=1,"",O1433&amp;"; ")))&amp;(IF(COUNTBLANK(P1433)=1,"",P1433&amp;"; "))&amp;(IF(COUNTBLANK(Q1433)=1,"",Q1433&amp;"; "))&amp;(IF(COUNTBLANK(R1433)=1,"",R1433&amp;"m, "))&amp;IF((COUNTBLANK(S1433)=0)*(S1433&lt;&gt;S1432), S1433&amp;"; ","")&amp;(IF(COUNTBLANK(U1433)=1,"",U1433&amp;"; "))&amp;(IF(COUNTBLANK(T1433)=1,"",IF(COUNTBLANK(F$2)=1,T1433&amp;"; ",T1433&amp;" "&amp;F$2&amp;"; "))))&amp;(IF(COUNTBLANK(V1433)=1,"",V1433&amp;"; "))&amp;IF((COUNTBLANK(C1433)=1),"",C1433)&amp;IF((B1433=B1434)*(K1433=K1434)*(L1433=L1434)*(M1433=M1434),IF(($H$2&lt;&gt;"m")*($H$2&lt;&gt;"Y"), " • ", IF((ISNUMBER(FIND(")",AE1433))), " • ", "")),IF((B1433=B1434)*(K1433=K1434)," • ",". ")))</f>
        <v/>
      </c>
      <c r="AI1433" s="1"/>
    </row>
    <row r="1434" spans="1:35" x14ac:dyDescent="0.25">
      <c r="A1434" s="3" t="str">
        <f t="shared" si="157"/>
        <v/>
      </c>
      <c r="B1434" s="53" t="str">
        <f t="shared" si="155"/>
        <v/>
      </c>
      <c r="C1434" s="57"/>
      <c r="D1434" s="57"/>
      <c r="E1434" s="57"/>
      <c r="F1434" s="57"/>
      <c r="G1434" s="57"/>
      <c r="H1434" s="57"/>
      <c r="I1434" s="57"/>
      <c r="J1434" s="57"/>
      <c r="K1434" s="57"/>
      <c r="L1434" s="57"/>
      <c r="M1434" s="54"/>
      <c r="N1434" s="57"/>
      <c r="O1434" s="58"/>
      <c r="P1434" s="58"/>
      <c r="Q1434" s="58"/>
      <c r="R1434" s="58"/>
      <c r="S1434" s="54"/>
      <c r="T1434" s="57"/>
      <c r="U1434" s="57"/>
      <c r="V1434" s="57"/>
      <c r="W1434" s="57"/>
      <c r="X1434" s="147" t="str">
        <f>IF(COUNTBLANK(D1434)=1,"",IF('order-admin-units'!$I$1&lt;&gt;"y", "", IF(COUNTBLANK(K1434)=1, 'order-admin-units'!$B$1+1, VLOOKUP(K1434, ordercountry, 2))))</f>
        <v/>
      </c>
      <c r="Y1434" s="147" t="str">
        <f>IF(COUNTBLANK(D1434)=1,"",IF('order-admin-units'!$I$1&lt;&gt;"y", "", IF(COUNTBLANK(K1434:L1434)&gt;0, 'order-admin-units'!$B$2+1, VLOOKUP(K1434&amp;"@"&amp;L1434, orderadmin, 2))))</f>
        <v/>
      </c>
      <c r="Z1434" s="147" t="str">
        <f t="shared" si="158"/>
        <v/>
      </c>
      <c r="AA1434" s="147" t="str">
        <f t="shared" si="159"/>
        <v/>
      </c>
      <c r="AB1434" s="147" t="str">
        <f t="shared" si="160"/>
        <v/>
      </c>
      <c r="AC1434" s="147" t="str">
        <f t="shared" si="156"/>
        <v/>
      </c>
      <c r="AD1434" s="11" t="str">
        <f t="shared" si="161"/>
        <v/>
      </c>
      <c r="AE1434" s="11" t="str">
        <f t="array" ref="AE1434">IF(COUNTBLANK(D1434)=1,"",IF(OR($H$2="y",$H$2="m"),IF(AA1434=AA1433,IF(OR(AB1434=$AB$4:$AB1433)=FALSE,AE1433&amp;C1434,AE1433),"("&amp;C1434)&amp;IF(AA1434=AA1435,IF(OR(AB1435=$AB$4:$AB1434)=FALSE,", ",""),") "),""))</f>
        <v/>
      </c>
      <c r="AF1434" s="11" t="str">
        <f t="array" ref="AF1434">IF((COUNTBLANK(D1434)=0)*OR($H$2="y",$H$2="m"),IFERROR(LEFT(C1434, FIND(" ",C1434)-1), C1434),"")</f>
        <v/>
      </c>
      <c r="AG1434" s="11" t="str">
        <f t="array" ref="AG1434">IF(COUNTBLANK(D1434)=1,"",IF(OR($H$2="y",$H$2="m"),IF(AA1434=AA1433,IF(OR(AC1434=$AC$4:$AC1433)=FALSE,AG1433&amp;AF1434,AG1433),"("&amp;AF1434)&amp;IF(AA1434=AA1435,IF(OR(AC1435=$AC$4:$AC1434)=FALSE,", ",""),") "),""))</f>
        <v/>
      </c>
      <c r="AH1434" s="10" t="str">
        <f>IF((COUNTBLANK(D1434)=1),"",IF(D1434=D1433,AH1433,"")&amp;IF(B1433&lt;&gt;B1434,((IF(COUNTBLANK(E1434)=1,$D$3&amp;"Non-type material: "&amp;$D$3,$D$3&amp;INDEX('type-categories'!$A$2:$B$100,MATCH(E1434,'type-categories'!$A$2:$A$100,0),2)&amp;$D$3))),"")&amp;(IF(K1434&lt;&gt;K1433,$C$2&amp;UPPER(K1434)&amp;$C$2&amp;$K$3&amp;" ",(IF(B1434&lt;&gt;B1433,$C$2&amp;UPPER(K1434)&amp;$C$2&amp;$K$3&amp;" ",""))))&amp;IF((AA1434&lt;&gt;AA1435)*($H$2="y"),AD1434&amp;AE1434,IF((AA1434&lt;&gt;AA1435)*($H$2="m"),AD1434&amp;AG1434,IF(($H$2&lt;&gt;"m")*($H$2&lt;&gt;"Y"),(IF(F1434=0,"",F1434&amp;" "&amp;$F$4&amp;" "))&amp;(IF(G1434=0,"",G1434&amp;" "&amp;$G$4&amp;" "))&amp;(IF(H1434=0,"",H1434&amp;" "&amp;H$4&amp;" "))&amp;(IF(I1434=0,"",I1434&amp;" "&amp;$I$4&amp;" "))&amp;(IF(J1434=0,"",J1434&amp;" "&amp;$J$4&amp;" ")),"")))&amp;"; "&amp;IF((B1434=B1433)*(AA1434=AA1433), "same collecting data; ", IF((B1434=B1433)*(Z1433=Z1434),"same locality; ",(IF(COUNTBLANK(L1434)=1,"",$D$2&amp;L1434&amp;$L$3&amp;" "&amp;$D$2))&amp;(IF(COUNTBLANK(M1434)=1,"",$E$2&amp;M1434&amp;$E$2&amp;", "))&amp;(IF(COUNTBLANK(N1434)=1,"",N1434&amp;"; "))&amp;(IF(COUNTBLANK(O1434)=1,"",O1434&amp;"; ")))&amp;(IF(COUNTBLANK(P1434)=1,"",P1434&amp;"; "))&amp;(IF(COUNTBLANK(Q1434)=1,"",Q1434&amp;"; "))&amp;(IF(COUNTBLANK(R1434)=1,"",R1434&amp;"m, "))&amp;IF((COUNTBLANK(S1434)=0)*(S1434&lt;&gt;S1433), S1434&amp;"; ","")&amp;(IF(COUNTBLANK(U1434)=1,"",U1434&amp;"; "))&amp;(IF(COUNTBLANK(T1434)=1,"",IF(COUNTBLANK(F$2)=1,T1434&amp;"; ",T1434&amp;" "&amp;F$2&amp;"; "))))&amp;(IF(COUNTBLANK(V1434)=1,"",V1434&amp;"; "))&amp;IF((COUNTBLANK(C1434)=1),"",C1434)&amp;IF((B1434=B1435)*(K1434=K1435)*(L1434=L1435)*(M1434=M1435),IF(($H$2&lt;&gt;"m")*($H$2&lt;&gt;"Y"), " • ", IF((ISNUMBER(FIND(")",AE1434))), " • ", "")),IF((B1434=B1435)*(K1434=K1435)," • ",". ")))</f>
        <v/>
      </c>
      <c r="AI1434" s="1"/>
    </row>
    <row r="1435" spans="1:35" x14ac:dyDescent="0.25">
      <c r="A1435" s="3" t="str">
        <f t="shared" si="157"/>
        <v/>
      </c>
      <c r="B1435" s="53" t="str">
        <f t="shared" si="155"/>
        <v/>
      </c>
      <c r="C1435" s="57"/>
      <c r="D1435" s="57"/>
      <c r="E1435" s="57"/>
      <c r="F1435" s="57"/>
      <c r="G1435" s="57"/>
      <c r="H1435" s="57"/>
      <c r="I1435" s="57"/>
      <c r="J1435" s="57"/>
      <c r="K1435" s="57"/>
      <c r="L1435" s="57"/>
      <c r="M1435" s="54"/>
      <c r="N1435" s="57"/>
      <c r="O1435" s="58"/>
      <c r="P1435" s="58"/>
      <c r="Q1435" s="58"/>
      <c r="R1435" s="58"/>
      <c r="S1435" s="54"/>
      <c r="T1435" s="57"/>
      <c r="U1435" s="57"/>
      <c r="V1435" s="57"/>
      <c r="W1435" s="57"/>
      <c r="X1435" s="147" t="str">
        <f>IF(COUNTBLANK(D1435)=1,"",IF('order-admin-units'!$I$1&lt;&gt;"y", "", IF(COUNTBLANK(K1435)=1, 'order-admin-units'!$B$1+1, VLOOKUP(K1435, ordercountry, 2))))</f>
        <v/>
      </c>
      <c r="Y1435" s="147" t="str">
        <f>IF(COUNTBLANK(D1435)=1,"",IF('order-admin-units'!$I$1&lt;&gt;"y", "", IF(COUNTBLANK(K1435:L1435)&gt;0, 'order-admin-units'!$B$2+1, VLOOKUP(K1435&amp;"@"&amp;L1435, orderadmin, 2))))</f>
        <v/>
      </c>
      <c r="Z1435" s="147" t="str">
        <f t="shared" si="158"/>
        <v/>
      </c>
      <c r="AA1435" s="147" t="str">
        <f t="shared" si="159"/>
        <v/>
      </c>
      <c r="AB1435" s="147" t="str">
        <f t="shared" si="160"/>
        <v/>
      </c>
      <c r="AC1435" s="147" t="str">
        <f t="shared" si="156"/>
        <v/>
      </c>
      <c r="AD1435" s="11" t="str">
        <f t="shared" si="161"/>
        <v/>
      </c>
      <c r="AE1435" s="11" t="str">
        <f t="array" ref="AE1435">IF(COUNTBLANK(D1435)=1,"",IF(OR($H$2="y",$H$2="m"),IF(AA1435=AA1434,IF(OR(AB1435=$AB$4:$AB1434)=FALSE,AE1434&amp;C1435,AE1434),"("&amp;C1435)&amp;IF(AA1435=AA1436,IF(OR(AB1436=$AB$4:$AB1435)=FALSE,", ",""),") "),""))</f>
        <v/>
      </c>
      <c r="AF1435" s="11" t="str">
        <f t="array" ref="AF1435">IF((COUNTBLANK(D1435)=0)*OR($H$2="y",$H$2="m"),IFERROR(LEFT(C1435, FIND(" ",C1435)-1), C1435),"")</f>
        <v/>
      </c>
      <c r="AG1435" s="11" t="str">
        <f t="array" ref="AG1435">IF(COUNTBLANK(D1435)=1,"",IF(OR($H$2="y",$H$2="m"),IF(AA1435=AA1434,IF(OR(AC1435=$AC$4:$AC1434)=FALSE,AG1434&amp;AF1435,AG1434),"("&amp;AF1435)&amp;IF(AA1435=AA1436,IF(OR(AC1436=$AC$4:$AC1435)=FALSE,", ",""),") "),""))</f>
        <v/>
      </c>
      <c r="AH1435" s="10" t="str">
        <f>IF((COUNTBLANK(D1435)=1),"",IF(D1435=D1434,AH1434,"")&amp;IF(B1434&lt;&gt;B1435,((IF(COUNTBLANK(E1435)=1,$D$3&amp;"Non-type material: "&amp;$D$3,$D$3&amp;INDEX('type-categories'!$A$2:$B$100,MATCH(E1435,'type-categories'!$A$2:$A$100,0),2)&amp;$D$3))),"")&amp;(IF(K1435&lt;&gt;K1434,$C$2&amp;UPPER(K1435)&amp;$C$2&amp;$K$3&amp;" ",(IF(B1435&lt;&gt;B1434,$C$2&amp;UPPER(K1435)&amp;$C$2&amp;$K$3&amp;" ",""))))&amp;IF((AA1435&lt;&gt;AA1436)*($H$2="y"),AD1435&amp;AE1435,IF((AA1435&lt;&gt;AA1436)*($H$2="m"),AD1435&amp;AG1435,IF(($H$2&lt;&gt;"m")*($H$2&lt;&gt;"Y"),(IF(F1435=0,"",F1435&amp;" "&amp;$F$4&amp;" "))&amp;(IF(G1435=0,"",G1435&amp;" "&amp;$G$4&amp;" "))&amp;(IF(H1435=0,"",H1435&amp;" "&amp;H$4&amp;" "))&amp;(IF(I1435=0,"",I1435&amp;" "&amp;$I$4&amp;" "))&amp;(IF(J1435=0,"",J1435&amp;" "&amp;$J$4&amp;" ")),"")))&amp;"; "&amp;IF((B1435=B1434)*(AA1435=AA1434), "same collecting data; ", IF((B1435=B1434)*(Z1434=Z1435),"same locality; ",(IF(COUNTBLANK(L1435)=1,"",$D$2&amp;L1435&amp;$L$3&amp;" "&amp;$D$2))&amp;(IF(COUNTBLANK(M1435)=1,"",$E$2&amp;M1435&amp;$E$2&amp;", "))&amp;(IF(COUNTBLANK(N1435)=1,"",N1435&amp;"; "))&amp;(IF(COUNTBLANK(O1435)=1,"",O1435&amp;"; ")))&amp;(IF(COUNTBLANK(P1435)=1,"",P1435&amp;"; "))&amp;(IF(COUNTBLANK(Q1435)=1,"",Q1435&amp;"; "))&amp;(IF(COUNTBLANK(R1435)=1,"",R1435&amp;"m, "))&amp;IF((COUNTBLANK(S1435)=0)*(S1435&lt;&gt;S1434), S1435&amp;"; ","")&amp;(IF(COUNTBLANK(U1435)=1,"",U1435&amp;"; "))&amp;(IF(COUNTBLANK(T1435)=1,"",IF(COUNTBLANK(F$2)=1,T1435&amp;"; ",T1435&amp;" "&amp;F$2&amp;"; "))))&amp;(IF(COUNTBLANK(V1435)=1,"",V1435&amp;"; "))&amp;IF((COUNTBLANK(C1435)=1),"",C1435)&amp;IF((B1435=B1436)*(K1435=K1436)*(L1435=L1436)*(M1435=M1436),IF(($H$2&lt;&gt;"m")*($H$2&lt;&gt;"Y"), " • ", IF((ISNUMBER(FIND(")",AE1435))), " • ", "")),IF((B1435=B1436)*(K1435=K1436)," • ",". ")))</f>
        <v/>
      </c>
      <c r="AI1435" s="1"/>
    </row>
    <row r="1436" spans="1:35" x14ac:dyDescent="0.25">
      <c r="A1436" s="3" t="str">
        <f t="shared" si="157"/>
        <v/>
      </c>
      <c r="B1436" s="53" t="str">
        <f t="shared" si="155"/>
        <v/>
      </c>
      <c r="C1436" s="57"/>
      <c r="D1436" s="57"/>
      <c r="E1436" s="57"/>
      <c r="F1436" s="57"/>
      <c r="G1436" s="57"/>
      <c r="H1436" s="57"/>
      <c r="I1436" s="57"/>
      <c r="J1436" s="57"/>
      <c r="K1436" s="57"/>
      <c r="L1436" s="57"/>
      <c r="M1436" s="54"/>
      <c r="N1436" s="57"/>
      <c r="O1436" s="58"/>
      <c r="P1436" s="58"/>
      <c r="Q1436" s="58"/>
      <c r="R1436" s="58"/>
      <c r="S1436" s="54"/>
      <c r="T1436" s="57"/>
      <c r="U1436" s="57"/>
      <c r="V1436" s="57"/>
      <c r="W1436" s="57"/>
      <c r="X1436" s="147" t="str">
        <f>IF(COUNTBLANK(D1436)=1,"",IF('order-admin-units'!$I$1&lt;&gt;"y", "", IF(COUNTBLANK(K1436)=1, 'order-admin-units'!$B$1+1, VLOOKUP(K1436, ordercountry, 2))))</f>
        <v/>
      </c>
      <c r="Y1436" s="147" t="str">
        <f>IF(COUNTBLANK(D1436)=1,"",IF('order-admin-units'!$I$1&lt;&gt;"y", "", IF(COUNTBLANK(K1436:L1436)&gt;0, 'order-admin-units'!$B$2+1, VLOOKUP(K1436&amp;"@"&amp;L1436, orderadmin, 2))))</f>
        <v/>
      </c>
      <c r="Z1436" s="147" t="str">
        <f t="shared" si="158"/>
        <v/>
      </c>
      <c r="AA1436" s="147" t="str">
        <f t="shared" si="159"/>
        <v/>
      </c>
      <c r="AB1436" s="147" t="str">
        <f t="shared" si="160"/>
        <v/>
      </c>
      <c r="AC1436" s="147" t="str">
        <f t="shared" si="156"/>
        <v/>
      </c>
      <c r="AD1436" s="11" t="str">
        <f t="shared" si="161"/>
        <v/>
      </c>
      <c r="AE1436" s="11" t="str">
        <f t="array" ref="AE1436">IF(COUNTBLANK(D1436)=1,"",IF(OR($H$2="y",$H$2="m"),IF(AA1436=AA1435,IF(OR(AB1436=$AB$4:$AB1435)=FALSE,AE1435&amp;C1436,AE1435),"("&amp;C1436)&amp;IF(AA1436=AA1437,IF(OR(AB1437=$AB$4:$AB1436)=FALSE,", ",""),") "),""))</f>
        <v/>
      </c>
      <c r="AF1436" s="11" t="str">
        <f t="array" ref="AF1436">IF((COUNTBLANK(D1436)=0)*OR($H$2="y",$H$2="m"),IFERROR(LEFT(C1436, FIND(" ",C1436)-1), C1436),"")</f>
        <v/>
      </c>
      <c r="AG1436" s="11" t="str">
        <f t="array" ref="AG1436">IF(COUNTBLANK(D1436)=1,"",IF(OR($H$2="y",$H$2="m"),IF(AA1436=AA1435,IF(OR(AC1436=$AC$4:$AC1435)=FALSE,AG1435&amp;AF1436,AG1435),"("&amp;AF1436)&amp;IF(AA1436=AA1437,IF(OR(AC1437=$AC$4:$AC1436)=FALSE,", ",""),") "),""))</f>
        <v/>
      </c>
      <c r="AH1436" s="10" t="str">
        <f>IF((COUNTBLANK(D1436)=1),"",IF(D1436=D1435,AH1435,"")&amp;IF(B1435&lt;&gt;B1436,((IF(COUNTBLANK(E1436)=1,$D$3&amp;"Non-type material: "&amp;$D$3,$D$3&amp;INDEX('type-categories'!$A$2:$B$100,MATCH(E1436,'type-categories'!$A$2:$A$100,0),2)&amp;$D$3))),"")&amp;(IF(K1436&lt;&gt;K1435,$C$2&amp;UPPER(K1436)&amp;$C$2&amp;$K$3&amp;" ",(IF(B1436&lt;&gt;B1435,$C$2&amp;UPPER(K1436)&amp;$C$2&amp;$K$3&amp;" ",""))))&amp;IF((AA1436&lt;&gt;AA1437)*($H$2="y"),AD1436&amp;AE1436,IF((AA1436&lt;&gt;AA1437)*($H$2="m"),AD1436&amp;AG1436,IF(($H$2&lt;&gt;"m")*($H$2&lt;&gt;"Y"),(IF(F1436=0,"",F1436&amp;" "&amp;$F$4&amp;" "))&amp;(IF(G1436=0,"",G1436&amp;" "&amp;$G$4&amp;" "))&amp;(IF(H1436=0,"",H1436&amp;" "&amp;H$4&amp;" "))&amp;(IF(I1436=0,"",I1436&amp;" "&amp;$I$4&amp;" "))&amp;(IF(J1436=0,"",J1436&amp;" "&amp;$J$4&amp;" ")),"")))&amp;"; "&amp;IF((B1436=B1435)*(AA1436=AA1435), "same collecting data; ", IF((B1436=B1435)*(Z1435=Z1436),"same locality; ",(IF(COUNTBLANK(L1436)=1,"",$D$2&amp;L1436&amp;$L$3&amp;" "&amp;$D$2))&amp;(IF(COUNTBLANK(M1436)=1,"",$E$2&amp;M1436&amp;$E$2&amp;", "))&amp;(IF(COUNTBLANK(N1436)=1,"",N1436&amp;"; "))&amp;(IF(COUNTBLANK(O1436)=1,"",O1436&amp;"; ")))&amp;(IF(COUNTBLANK(P1436)=1,"",P1436&amp;"; "))&amp;(IF(COUNTBLANK(Q1436)=1,"",Q1436&amp;"; "))&amp;(IF(COUNTBLANK(R1436)=1,"",R1436&amp;"m, "))&amp;IF((COUNTBLANK(S1436)=0)*(S1436&lt;&gt;S1435), S1436&amp;"; ","")&amp;(IF(COUNTBLANK(U1436)=1,"",U1436&amp;"; "))&amp;(IF(COUNTBLANK(T1436)=1,"",IF(COUNTBLANK(F$2)=1,T1436&amp;"; ",T1436&amp;" "&amp;F$2&amp;"; "))))&amp;(IF(COUNTBLANK(V1436)=1,"",V1436&amp;"; "))&amp;IF((COUNTBLANK(C1436)=1),"",C1436)&amp;IF((B1436=B1437)*(K1436=K1437)*(L1436=L1437)*(M1436=M1437),IF(($H$2&lt;&gt;"m")*($H$2&lt;&gt;"Y"), " • ", IF((ISNUMBER(FIND(")",AE1436))), " • ", "")),IF((B1436=B1437)*(K1436=K1437)," • ",". ")))</f>
        <v/>
      </c>
      <c r="AI1436" s="1"/>
    </row>
    <row r="1437" spans="1:35" x14ac:dyDescent="0.25">
      <c r="A1437" s="3" t="str">
        <f t="shared" si="157"/>
        <v/>
      </c>
      <c r="B1437" s="53" t="str">
        <f t="shared" si="155"/>
        <v/>
      </c>
      <c r="C1437" s="57"/>
      <c r="D1437" s="57"/>
      <c r="E1437" s="57"/>
      <c r="F1437" s="57"/>
      <c r="G1437" s="57"/>
      <c r="H1437" s="57"/>
      <c r="I1437" s="57"/>
      <c r="J1437" s="57"/>
      <c r="K1437" s="57"/>
      <c r="L1437" s="57"/>
      <c r="M1437" s="54"/>
      <c r="N1437" s="57"/>
      <c r="O1437" s="58"/>
      <c r="P1437" s="58"/>
      <c r="Q1437" s="58"/>
      <c r="R1437" s="58"/>
      <c r="S1437" s="54"/>
      <c r="T1437" s="57"/>
      <c r="U1437" s="57"/>
      <c r="V1437" s="57"/>
      <c r="W1437" s="57"/>
      <c r="X1437" s="147" t="str">
        <f>IF(COUNTBLANK(D1437)=1,"",IF('order-admin-units'!$I$1&lt;&gt;"y", "", IF(COUNTBLANK(K1437)=1, 'order-admin-units'!$B$1+1, VLOOKUP(K1437, ordercountry, 2))))</f>
        <v/>
      </c>
      <c r="Y1437" s="147" t="str">
        <f>IF(COUNTBLANK(D1437)=1,"",IF('order-admin-units'!$I$1&lt;&gt;"y", "", IF(COUNTBLANK(K1437:L1437)&gt;0, 'order-admin-units'!$B$2+1, VLOOKUP(K1437&amp;"@"&amp;L1437, orderadmin, 2))))</f>
        <v/>
      </c>
      <c r="Z1437" s="147" t="str">
        <f t="shared" si="158"/>
        <v/>
      </c>
      <c r="AA1437" s="147" t="str">
        <f t="shared" si="159"/>
        <v/>
      </c>
      <c r="AB1437" s="147" t="str">
        <f t="shared" si="160"/>
        <v/>
      </c>
      <c r="AC1437" s="147" t="str">
        <f t="shared" si="156"/>
        <v/>
      </c>
      <c r="AD1437" s="11" t="str">
        <f t="shared" si="161"/>
        <v/>
      </c>
      <c r="AE1437" s="11" t="str">
        <f t="array" ref="AE1437">IF(COUNTBLANK(D1437)=1,"",IF(OR($H$2="y",$H$2="m"),IF(AA1437=AA1436,IF(OR(AB1437=$AB$4:$AB1436)=FALSE,AE1436&amp;C1437,AE1436),"("&amp;C1437)&amp;IF(AA1437=AA1438,IF(OR(AB1438=$AB$4:$AB1437)=FALSE,", ",""),") "),""))</f>
        <v/>
      </c>
      <c r="AF1437" s="11" t="str">
        <f t="array" ref="AF1437">IF((COUNTBLANK(D1437)=0)*OR($H$2="y",$H$2="m"),IFERROR(LEFT(C1437, FIND(" ",C1437)-1), C1437),"")</f>
        <v/>
      </c>
      <c r="AG1437" s="11" t="str">
        <f t="array" ref="AG1437">IF(COUNTBLANK(D1437)=1,"",IF(OR($H$2="y",$H$2="m"),IF(AA1437=AA1436,IF(OR(AC1437=$AC$4:$AC1436)=FALSE,AG1436&amp;AF1437,AG1436),"("&amp;AF1437)&amp;IF(AA1437=AA1438,IF(OR(AC1438=$AC$4:$AC1437)=FALSE,", ",""),") "),""))</f>
        <v/>
      </c>
      <c r="AH1437" s="10" t="str">
        <f>IF((COUNTBLANK(D1437)=1),"",IF(D1437=D1436,AH1436,"")&amp;IF(B1436&lt;&gt;B1437,((IF(COUNTBLANK(E1437)=1,$D$3&amp;"Non-type material: "&amp;$D$3,$D$3&amp;INDEX('type-categories'!$A$2:$B$100,MATCH(E1437,'type-categories'!$A$2:$A$100,0),2)&amp;$D$3))),"")&amp;(IF(K1437&lt;&gt;K1436,$C$2&amp;UPPER(K1437)&amp;$C$2&amp;$K$3&amp;" ",(IF(B1437&lt;&gt;B1436,$C$2&amp;UPPER(K1437)&amp;$C$2&amp;$K$3&amp;" ",""))))&amp;IF((AA1437&lt;&gt;AA1438)*($H$2="y"),AD1437&amp;AE1437,IF((AA1437&lt;&gt;AA1438)*($H$2="m"),AD1437&amp;AG1437,IF(($H$2&lt;&gt;"m")*($H$2&lt;&gt;"Y"),(IF(F1437=0,"",F1437&amp;" "&amp;$F$4&amp;" "))&amp;(IF(G1437=0,"",G1437&amp;" "&amp;$G$4&amp;" "))&amp;(IF(H1437=0,"",H1437&amp;" "&amp;H$4&amp;" "))&amp;(IF(I1437=0,"",I1437&amp;" "&amp;$I$4&amp;" "))&amp;(IF(J1437=0,"",J1437&amp;" "&amp;$J$4&amp;" ")),"")))&amp;"; "&amp;IF((B1437=B1436)*(AA1437=AA1436), "same collecting data; ", IF((B1437=B1436)*(Z1436=Z1437),"same locality; ",(IF(COUNTBLANK(L1437)=1,"",$D$2&amp;L1437&amp;$L$3&amp;" "&amp;$D$2))&amp;(IF(COUNTBLANK(M1437)=1,"",$E$2&amp;M1437&amp;$E$2&amp;", "))&amp;(IF(COUNTBLANK(N1437)=1,"",N1437&amp;"; "))&amp;(IF(COUNTBLANK(O1437)=1,"",O1437&amp;"; ")))&amp;(IF(COUNTBLANK(P1437)=1,"",P1437&amp;"; "))&amp;(IF(COUNTBLANK(Q1437)=1,"",Q1437&amp;"; "))&amp;(IF(COUNTBLANK(R1437)=1,"",R1437&amp;"m, "))&amp;IF((COUNTBLANK(S1437)=0)*(S1437&lt;&gt;S1436), S1437&amp;"; ","")&amp;(IF(COUNTBLANK(U1437)=1,"",U1437&amp;"; "))&amp;(IF(COUNTBLANK(T1437)=1,"",IF(COUNTBLANK(F$2)=1,T1437&amp;"; ",T1437&amp;" "&amp;F$2&amp;"; "))))&amp;(IF(COUNTBLANK(V1437)=1,"",V1437&amp;"; "))&amp;IF((COUNTBLANK(C1437)=1),"",C1437)&amp;IF((B1437=B1438)*(K1437=K1438)*(L1437=L1438)*(M1437=M1438),IF(($H$2&lt;&gt;"m")*($H$2&lt;&gt;"Y"), " • ", IF((ISNUMBER(FIND(")",AE1437))), " • ", "")),IF((B1437=B1438)*(K1437=K1438)," • ",". ")))</f>
        <v/>
      </c>
      <c r="AI1437" s="1"/>
    </row>
    <row r="1438" spans="1:35" x14ac:dyDescent="0.25">
      <c r="A1438" s="3" t="str">
        <f t="shared" si="157"/>
        <v/>
      </c>
      <c r="B1438" s="53" t="str">
        <f t="shared" si="155"/>
        <v/>
      </c>
      <c r="C1438" s="57"/>
      <c r="D1438" s="57"/>
      <c r="E1438" s="57"/>
      <c r="F1438" s="57"/>
      <c r="G1438" s="57"/>
      <c r="H1438" s="57"/>
      <c r="I1438" s="57"/>
      <c r="J1438" s="57"/>
      <c r="K1438" s="57"/>
      <c r="L1438" s="57"/>
      <c r="M1438" s="54"/>
      <c r="N1438" s="57"/>
      <c r="O1438" s="58"/>
      <c r="P1438" s="58"/>
      <c r="Q1438" s="58"/>
      <c r="R1438" s="58"/>
      <c r="S1438" s="54"/>
      <c r="T1438" s="57"/>
      <c r="U1438" s="57"/>
      <c r="V1438" s="57"/>
      <c r="W1438" s="57"/>
      <c r="X1438" s="147" t="str">
        <f>IF(COUNTBLANK(D1438)=1,"",IF('order-admin-units'!$I$1&lt;&gt;"y", "", IF(COUNTBLANK(K1438)=1, 'order-admin-units'!$B$1+1, VLOOKUP(K1438, ordercountry, 2))))</f>
        <v/>
      </c>
      <c r="Y1438" s="147" t="str">
        <f>IF(COUNTBLANK(D1438)=1,"",IF('order-admin-units'!$I$1&lt;&gt;"y", "", IF(COUNTBLANK(K1438:L1438)&gt;0, 'order-admin-units'!$B$2+1, VLOOKUP(K1438&amp;"@"&amp;L1438, orderadmin, 2))))</f>
        <v/>
      </c>
      <c r="Z1438" s="147" t="str">
        <f t="shared" si="158"/>
        <v/>
      </c>
      <c r="AA1438" s="147" t="str">
        <f t="shared" si="159"/>
        <v/>
      </c>
      <c r="AB1438" s="147" t="str">
        <f t="shared" si="160"/>
        <v/>
      </c>
      <c r="AC1438" s="147" t="str">
        <f t="shared" si="156"/>
        <v/>
      </c>
      <c r="AD1438" s="11" t="str">
        <f t="shared" si="161"/>
        <v/>
      </c>
      <c r="AE1438" s="11" t="str">
        <f t="array" ref="AE1438">IF(COUNTBLANK(D1438)=1,"",IF(OR($H$2="y",$H$2="m"),IF(AA1438=AA1437,IF(OR(AB1438=$AB$4:$AB1437)=FALSE,AE1437&amp;C1438,AE1437),"("&amp;C1438)&amp;IF(AA1438=AA1439,IF(OR(AB1439=$AB$4:$AB1438)=FALSE,", ",""),") "),""))</f>
        <v/>
      </c>
      <c r="AF1438" s="11" t="str">
        <f t="array" ref="AF1438">IF((COUNTBLANK(D1438)=0)*OR($H$2="y",$H$2="m"),IFERROR(LEFT(C1438, FIND(" ",C1438)-1), C1438),"")</f>
        <v/>
      </c>
      <c r="AG1438" s="11" t="str">
        <f t="array" ref="AG1438">IF(COUNTBLANK(D1438)=1,"",IF(OR($H$2="y",$H$2="m"),IF(AA1438=AA1437,IF(OR(AC1438=$AC$4:$AC1437)=FALSE,AG1437&amp;AF1438,AG1437),"("&amp;AF1438)&amp;IF(AA1438=AA1439,IF(OR(AC1439=$AC$4:$AC1438)=FALSE,", ",""),") "),""))</f>
        <v/>
      </c>
      <c r="AH1438" s="10" t="str">
        <f>IF((COUNTBLANK(D1438)=1),"",IF(D1438=D1437,AH1437,"")&amp;IF(B1437&lt;&gt;B1438,((IF(COUNTBLANK(E1438)=1,$D$3&amp;"Non-type material: "&amp;$D$3,$D$3&amp;INDEX('type-categories'!$A$2:$B$100,MATCH(E1438,'type-categories'!$A$2:$A$100,0),2)&amp;$D$3))),"")&amp;(IF(K1438&lt;&gt;K1437,$C$2&amp;UPPER(K1438)&amp;$C$2&amp;$K$3&amp;" ",(IF(B1438&lt;&gt;B1437,$C$2&amp;UPPER(K1438)&amp;$C$2&amp;$K$3&amp;" ",""))))&amp;IF((AA1438&lt;&gt;AA1439)*($H$2="y"),AD1438&amp;AE1438,IF((AA1438&lt;&gt;AA1439)*($H$2="m"),AD1438&amp;AG1438,IF(($H$2&lt;&gt;"m")*($H$2&lt;&gt;"Y"),(IF(F1438=0,"",F1438&amp;" "&amp;$F$4&amp;" "))&amp;(IF(G1438=0,"",G1438&amp;" "&amp;$G$4&amp;" "))&amp;(IF(H1438=0,"",H1438&amp;" "&amp;H$4&amp;" "))&amp;(IF(I1438=0,"",I1438&amp;" "&amp;$I$4&amp;" "))&amp;(IF(J1438=0,"",J1438&amp;" "&amp;$J$4&amp;" ")),"")))&amp;"; "&amp;IF((B1438=B1437)*(AA1438=AA1437), "same collecting data; ", IF((B1438=B1437)*(Z1437=Z1438),"same locality; ",(IF(COUNTBLANK(L1438)=1,"",$D$2&amp;L1438&amp;$L$3&amp;" "&amp;$D$2))&amp;(IF(COUNTBLANK(M1438)=1,"",$E$2&amp;M1438&amp;$E$2&amp;", "))&amp;(IF(COUNTBLANK(N1438)=1,"",N1438&amp;"; "))&amp;(IF(COUNTBLANK(O1438)=1,"",O1438&amp;"; ")))&amp;(IF(COUNTBLANK(P1438)=1,"",P1438&amp;"; "))&amp;(IF(COUNTBLANK(Q1438)=1,"",Q1438&amp;"; "))&amp;(IF(COUNTBLANK(R1438)=1,"",R1438&amp;"m, "))&amp;IF((COUNTBLANK(S1438)=0)*(S1438&lt;&gt;S1437), S1438&amp;"; ","")&amp;(IF(COUNTBLANK(U1438)=1,"",U1438&amp;"; "))&amp;(IF(COUNTBLANK(T1438)=1,"",IF(COUNTBLANK(F$2)=1,T1438&amp;"; ",T1438&amp;" "&amp;F$2&amp;"; "))))&amp;(IF(COUNTBLANK(V1438)=1,"",V1438&amp;"; "))&amp;IF((COUNTBLANK(C1438)=1),"",C1438)&amp;IF((B1438=B1439)*(K1438=K1439)*(L1438=L1439)*(M1438=M1439),IF(($H$2&lt;&gt;"m")*($H$2&lt;&gt;"Y"), " • ", IF((ISNUMBER(FIND(")",AE1438))), " • ", "")),IF((B1438=B1439)*(K1438=K1439)," • ",". ")))</f>
        <v/>
      </c>
      <c r="AI1438" s="1"/>
    </row>
    <row r="1439" spans="1:35" x14ac:dyDescent="0.25">
      <c r="A1439" s="3" t="str">
        <f t="shared" si="157"/>
        <v/>
      </c>
      <c r="B1439" s="53" t="str">
        <f t="shared" si="155"/>
        <v/>
      </c>
      <c r="C1439" s="57"/>
      <c r="D1439" s="57"/>
      <c r="E1439" s="57"/>
      <c r="F1439" s="57"/>
      <c r="G1439" s="57"/>
      <c r="H1439" s="57"/>
      <c r="I1439" s="57"/>
      <c r="J1439" s="57"/>
      <c r="K1439" s="57"/>
      <c r="L1439" s="57"/>
      <c r="M1439" s="54"/>
      <c r="N1439" s="57"/>
      <c r="O1439" s="58"/>
      <c r="P1439" s="58"/>
      <c r="Q1439" s="58"/>
      <c r="R1439" s="58"/>
      <c r="S1439" s="54"/>
      <c r="T1439" s="57"/>
      <c r="U1439" s="57"/>
      <c r="V1439" s="57"/>
      <c r="W1439" s="57"/>
      <c r="X1439" s="147" t="str">
        <f>IF(COUNTBLANK(D1439)=1,"",IF('order-admin-units'!$I$1&lt;&gt;"y", "", IF(COUNTBLANK(K1439)=1, 'order-admin-units'!$B$1+1, VLOOKUP(K1439, ordercountry, 2))))</f>
        <v/>
      </c>
      <c r="Y1439" s="147" t="str">
        <f>IF(COUNTBLANK(D1439)=1,"",IF('order-admin-units'!$I$1&lt;&gt;"y", "", IF(COUNTBLANK(K1439:L1439)&gt;0, 'order-admin-units'!$B$2+1, VLOOKUP(K1439&amp;"@"&amp;L1439, orderadmin, 2))))</f>
        <v/>
      </c>
      <c r="Z1439" s="147" t="str">
        <f t="shared" si="158"/>
        <v/>
      </c>
      <c r="AA1439" s="147" t="str">
        <f t="shared" si="159"/>
        <v/>
      </c>
      <c r="AB1439" s="147" t="str">
        <f t="shared" si="160"/>
        <v/>
      </c>
      <c r="AC1439" s="147" t="str">
        <f t="shared" si="156"/>
        <v/>
      </c>
      <c r="AD1439" s="11" t="str">
        <f t="shared" si="161"/>
        <v/>
      </c>
      <c r="AE1439" s="11" t="str">
        <f t="array" ref="AE1439">IF(COUNTBLANK(D1439)=1,"",IF(OR($H$2="y",$H$2="m"),IF(AA1439=AA1438,IF(OR(AB1439=$AB$4:$AB1438)=FALSE,AE1438&amp;C1439,AE1438),"("&amp;C1439)&amp;IF(AA1439=AA1440,IF(OR(AB1440=$AB$4:$AB1439)=FALSE,", ",""),") "),""))</f>
        <v/>
      </c>
      <c r="AF1439" s="11" t="str">
        <f t="array" ref="AF1439">IF((COUNTBLANK(D1439)=0)*OR($H$2="y",$H$2="m"),IFERROR(LEFT(C1439, FIND(" ",C1439)-1), C1439),"")</f>
        <v/>
      </c>
      <c r="AG1439" s="11" t="str">
        <f t="array" ref="AG1439">IF(COUNTBLANK(D1439)=1,"",IF(OR($H$2="y",$H$2="m"),IF(AA1439=AA1438,IF(OR(AC1439=$AC$4:$AC1438)=FALSE,AG1438&amp;AF1439,AG1438),"("&amp;AF1439)&amp;IF(AA1439=AA1440,IF(OR(AC1440=$AC$4:$AC1439)=FALSE,", ",""),") "),""))</f>
        <v/>
      </c>
      <c r="AH1439" s="10" t="str">
        <f>IF((COUNTBLANK(D1439)=1),"",IF(D1439=D1438,AH1438,"")&amp;IF(B1438&lt;&gt;B1439,((IF(COUNTBLANK(E1439)=1,$D$3&amp;"Non-type material: "&amp;$D$3,$D$3&amp;INDEX('type-categories'!$A$2:$B$100,MATCH(E1439,'type-categories'!$A$2:$A$100,0),2)&amp;$D$3))),"")&amp;(IF(K1439&lt;&gt;K1438,$C$2&amp;UPPER(K1439)&amp;$C$2&amp;$K$3&amp;" ",(IF(B1439&lt;&gt;B1438,$C$2&amp;UPPER(K1439)&amp;$C$2&amp;$K$3&amp;" ",""))))&amp;IF((AA1439&lt;&gt;AA1440)*($H$2="y"),AD1439&amp;AE1439,IF((AA1439&lt;&gt;AA1440)*($H$2="m"),AD1439&amp;AG1439,IF(($H$2&lt;&gt;"m")*($H$2&lt;&gt;"Y"),(IF(F1439=0,"",F1439&amp;" "&amp;$F$4&amp;" "))&amp;(IF(G1439=0,"",G1439&amp;" "&amp;$G$4&amp;" "))&amp;(IF(H1439=0,"",H1439&amp;" "&amp;H$4&amp;" "))&amp;(IF(I1439=0,"",I1439&amp;" "&amp;$I$4&amp;" "))&amp;(IF(J1439=0,"",J1439&amp;" "&amp;$J$4&amp;" ")),"")))&amp;"; "&amp;IF((B1439=B1438)*(AA1439=AA1438), "same collecting data; ", IF((B1439=B1438)*(Z1438=Z1439),"same locality; ",(IF(COUNTBLANK(L1439)=1,"",$D$2&amp;L1439&amp;$L$3&amp;" "&amp;$D$2))&amp;(IF(COUNTBLANK(M1439)=1,"",$E$2&amp;M1439&amp;$E$2&amp;", "))&amp;(IF(COUNTBLANK(N1439)=1,"",N1439&amp;"; "))&amp;(IF(COUNTBLANK(O1439)=1,"",O1439&amp;"; ")))&amp;(IF(COUNTBLANK(P1439)=1,"",P1439&amp;"; "))&amp;(IF(COUNTBLANK(Q1439)=1,"",Q1439&amp;"; "))&amp;(IF(COUNTBLANK(R1439)=1,"",R1439&amp;"m, "))&amp;IF((COUNTBLANK(S1439)=0)*(S1439&lt;&gt;S1438), S1439&amp;"; ","")&amp;(IF(COUNTBLANK(U1439)=1,"",U1439&amp;"; "))&amp;(IF(COUNTBLANK(T1439)=1,"",IF(COUNTBLANK(F$2)=1,T1439&amp;"; ",T1439&amp;" "&amp;F$2&amp;"; "))))&amp;(IF(COUNTBLANK(V1439)=1,"",V1439&amp;"; "))&amp;IF((COUNTBLANK(C1439)=1),"",C1439)&amp;IF((B1439=B1440)*(K1439=K1440)*(L1439=L1440)*(M1439=M1440),IF(($H$2&lt;&gt;"m")*($H$2&lt;&gt;"Y"), " • ", IF((ISNUMBER(FIND(")",AE1439))), " • ", "")),IF((B1439=B1440)*(K1439=K1440)," • ",". ")))</f>
        <v/>
      </c>
      <c r="AI1439" s="1"/>
    </row>
    <row r="1440" spans="1:35" x14ac:dyDescent="0.25">
      <c r="A1440" s="3" t="str">
        <f t="shared" si="157"/>
        <v/>
      </c>
      <c r="B1440" s="53" t="str">
        <f t="shared" si="155"/>
        <v/>
      </c>
      <c r="C1440" s="57"/>
      <c r="D1440" s="57"/>
      <c r="E1440" s="57"/>
      <c r="F1440" s="57"/>
      <c r="G1440" s="57"/>
      <c r="H1440" s="57"/>
      <c r="I1440" s="57"/>
      <c r="J1440" s="57"/>
      <c r="K1440" s="57"/>
      <c r="L1440" s="57"/>
      <c r="M1440" s="54"/>
      <c r="N1440" s="57"/>
      <c r="O1440" s="58"/>
      <c r="P1440" s="58"/>
      <c r="Q1440" s="58"/>
      <c r="R1440" s="58"/>
      <c r="S1440" s="54"/>
      <c r="T1440" s="57"/>
      <c r="U1440" s="57"/>
      <c r="V1440" s="57"/>
      <c r="W1440" s="57"/>
      <c r="X1440" s="147" t="str">
        <f>IF(COUNTBLANK(D1440)=1,"",IF('order-admin-units'!$I$1&lt;&gt;"y", "", IF(COUNTBLANK(K1440)=1, 'order-admin-units'!$B$1+1, VLOOKUP(K1440, ordercountry, 2))))</f>
        <v/>
      </c>
      <c r="Y1440" s="147" t="str">
        <f>IF(COUNTBLANK(D1440)=1,"",IF('order-admin-units'!$I$1&lt;&gt;"y", "", IF(COUNTBLANK(K1440:L1440)&gt;0, 'order-admin-units'!$B$2+1, VLOOKUP(K1440&amp;"@"&amp;L1440, orderadmin, 2))))</f>
        <v/>
      </c>
      <c r="Z1440" s="147" t="str">
        <f t="shared" si="158"/>
        <v/>
      </c>
      <c r="AA1440" s="147" t="str">
        <f t="shared" si="159"/>
        <v/>
      </c>
      <c r="AB1440" s="147" t="str">
        <f t="shared" si="160"/>
        <v/>
      </c>
      <c r="AC1440" s="147" t="str">
        <f t="shared" si="156"/>
        <v/>
      </c>
      <c r="AD1440" s="11" t="str">
        <f t="shared" si="161"/>
        <v/>
      </c>
      <c r="AE1440" s="11" t="str">
        <f t="array" ref="AE1440">IF(COUNTBLANK(D1440)=1,"",IF(OR($H$2="y",$H$2="m"),IF(AA1440=AA1439,IF(OR(AB1440=$AB$4:$AB1439)=FALSE,AE1439&amp;C1440,AE1439),"("&amp;C1440)&amp;IF(AA1440=AA1441,IF(OR(AB1441=$AB$4:$AB1440)=FALSE,", ",""),") "),""))</f>
        <v/>
      </c>
      <c r="AF1440" s="11" t="str">
        <f t="array" ref="AF1440">IF((COUNTBLANK(D1440)=0)*OR($H$2="y",$H$2="m"),IFERROR(LEFT(C1440, FIND(" ",C1440)-1), C1440),"")</f>
        <v/>
      </c>
      <c r="AG1440" s="11" t="str">
        <f t="array" ref="AG1440">IF(COUNTBLANK(D1440)=1,"",IF(OR($H$2="y",$H$2="m"),IF(AA1440=AA1439,IF(OR(AC1440=$AC$4:$AC1439)=FALSE,AG1439&amp;AF1440,AG1439),"("&amp;AF1440)&amp;IF(AA1440=AA1441,IF(OR(AC1441=$AC$4:$AC1440)=FALSE,", ",""),") "),""))</f>
        <v/>
      </c>
      <c r="AH1440" s="10" t="str">
        <f>IF((COUNTBLANK(D1440)=1),"",IF(D1440=D1439,AH1439,"")&amp;IF(B1439&lt;&gt;B1440,((IF(COUNTBLANK(E1440)=1,$D$3&amp;"Non-type material: "&amp;$D$3,$D$3&amp;INDEX('type-categories'!$A$2:$B$100,MATCH(E1440,'type-categories'!$A$2:$A$100,0),2)&amp;$D$3))),"")&amp;(IF(K1440&lt;&gt;K1439,$C$2&amp;UPPER(K1440)&amp;$C$2&amp;$K$3&amp;" ",(IF(B1440&lt;&gt;B1439,$C$2&amp;UPPER(K1440)&amp;$C$2&amp;$K$3&amp;" ",""))))&amp;IF((AA1440&lt;&gt;AA1441)*($H$2="y"),AD1440&amp;AE1440,IF((AA1440&lt;&gt;AA1441)*($H$2="m"),AD1440&amp;AG1440,IF(($H$2&lt;&gt;"m")*($H$2&lt;&gt;"Y"),(IF(F1440=0,"",F1440&amp;" "&amp;$F$4&amp;" "))&amp;(IF(G1440=0,"",G1440&amp;" "&amp;$G$4&amp;" "))&amp;(IF(H1440=0,"",H1440&amp;" "&amp;H$4&amp;" "))&amp;(IF(I1440=0,"",I1440&amp;" "&amp;$I$4&amp;" "))&amp;(IF(J1440=0,"",J1440&amp;" "&amp;$J$4&amp;" ")),"")))&amp;"; "&amp;IF((B1440=B1439)*(AA1440=AA1439), "same collecting data; ", IF((B1440=B1439)*(Z1439=Z1440),"same locality; ",(IF(COUNTBLANK(L1440)=1,"",$D$2&amp;L1440&amp;$L$3&amp;" "&amp;$D$2))&amp;(IF(COUNTBLANK(M1440)=1,"",$E$2&amp;M1440&amp;$E$2&amp;", "))&amp;(IF(COUNTBLANK(N1440)=1,"",N1440&amp;"; "))&amp;(IF(COUNTBLANK(O1440)=1,"",O1440&amp;"; ")))&amp;(IF(COUNTBLANK(P1440)=1,"",P1440&amp;"; "))&amp;(IF(COUNTBLANK(Q1440)=1,"",Q1440&amp;"; "))&amp;(IF(COUNTBLANK(R1440)=1,"",R1440&amp;"m, "))&amp;IF((COUNTBLANK(S1440)=0)*(S1440&lt;&gt;S1439), S1440&amp;"; ","")&amp;(IF(COUNTBLANK(U1440)=1,"",U1440&amp;"; "))&amp;(IF(COUNTBLANK(T1440)=1,"",IF(COUNTBLANK(F$2)=1,T1440&amp;"; ",T1440&amp;" "&amp;F$2&amp;"; "))))&amp;(IF(COUNTBLANK(V1440)=1,"",V1440&amp;"; "))&amp;IF((COUNTBLANK(C1440)=1),"",C1440)&amp;IF((B1440=B1441)*(K1440=K1441)*(L1440=L1441)*(M1440=M1441),IF(($H$2&lt;&gt;"m")*($H$2&lt;&gt;"Y"), " • ", IF((ISNUMBER(FIND(")",AE1440))), " • ", "")),IF((B1440=B1441)*(K1440=K1441)," • ",". ")))</f>
        <v/>
      </c>
      <c r="AI1440" s="1"/>
    </row>
    <row r="1441" spans="1:35" x14ac:dyDescent="0.25">
      <c r="A1441" s="3" t="str">
        <f t="shared" si="157"/>
        <v/>
      </c>
      <c r="B1441" s="53" t="str">
        <f t="shared" si="155"/>
        <v/>
      </c>
      <c r="C1441" s="57"/>
      <c r="D1441" s="57"/>
      <c r="E1441" s="57"/>
      <c r="F1441" s="57"/>
      <c r="G1441" s="57"/>
      <c r="H1441" s="57"/>
      <c r="I1441" s="57"/>
      <c r="J1441" s="57"/>
      <c r="K1441" s="57"/>
      <c r="L1441" s="57"/>
      <c r="M1441" s="54"/>
      <c r="N1441" s="57"/>
      <c r="O1441" s="58"/>
      <c r="P1441" s="58"/>
      <c r="Q1441" s="58"/>
      <c r="R1441" s="58"/>
      <c r="S1441" s="54"/>
      <c r="T1441" s="57"/>
      <c r="U1441" s="57"/>
      <c r="V1441" s="57"/>
      <c r="W1441" s="57"/>
      <c r="X1441" s="147" t="str">
        <f>IF(COUNTBLANK(D1441)=1,"",IF('order-admin-units'!$I$1&lt;&gt;"y", "", IF(COUNTBLANK(K1441)=1, 'order-admin-units'!$B$1+1, VLOOKUP(K1441, ordercountry, 2))))</f>
        <v/>
      </c>
      <c r="Y1441" s="147" t="str">
        <f>IF(COUNTBLANK(D1441)=1,"",IF('order-admin-units'!$I$1&lt;&gt;"y", "", IF(COUNTBLANK(K1441:L1441)&gt;0, 'order-admin-units'!$B$2+1, VLOOKUP(K1441&amp;"@"&amp;L1441, orderadmin, 2))))</f>
        <v/>
      </c>
      <c r="Z1441" s="147" t="str">
        <f t="shared" si="158"/>
        <v/>
      </c>
      <c r="AA1441" s="147" t="str">
        <f t="shared" si="159"/>
        <v/>
      </c>
      <c r="AB1441" s="147" t="str">
        <f t="shared" si="160"/>
        <v/>
      </c>
      <c r="AC1441" s="147" t="str">
        <f t="shared" si="156"/>
        <v/>
      </c>
      <c r="AD1441" s="11" t="str">
        <f t="shared" si="161"/>
        <v/>
      </c>
      <c r="AE1441" s="11" t="str">
        <f t="array" ref="AE1441">IF(COUNTBLANK(D1441)=1,"",IF(OR($H$2="y",$H$2="m"),IF(AA1441=AA1440,IF(OR(AB1441=$AB$4:$AB1440)=FALSE,AE1440&amp;C1441,AE1440),"("&amp;C1441)&amp;IF(AA1441=AA1442,IF(OR(AB1442=$AB$4:$AB1441)=FALSE,", ",""),") "),""))</f>
        <v/>
      </c>
      <c r="AF1441" s="11" t="str">
        <f t="array" ref="AF1441">IF((COUNTBLANK(D1441)=0)*OR($H$2="y",$H$2="m"),IFERROR(LEFT(C1441, FIND(" ",C1441)-1), C1441),"")</f>
        <v/>
      </c>
      <c r="AG1441" s="11" t="str">
        <f t="array" ref="AG1441">IF(COUNTBLANK(D1441)=1,"",IF(OR($H$2="y",$H$2="m"),IF(AA1441=AA1440,IF(OR(AC1441=$AC$4:$AC1440)=FALSE,AG1440&amp;AF1441,AG1440),"("&amp;AF1441)&amp;IF(AA1441=AA1442,IF(OR(AC1442=$AC$4:$AC1441)=FALSE,", ",""),") "),""))</f>
        <v/>
      </c>
      <c r="AH1441" s="10" t="str">
        <f>IF((COUNTBLANK(D1441)=1),"",IF(D1441=D1440,AH1440,"")&amp;IF(B1440&lt;&gt;B1441,((IF(COUNTBLANK(E1441)=1,$D$3&amp;"Non-type material: "&amp;$D$3,$D$3&amp;INDEX('type-categories'!$A$2:$B$100,MATCH(E1441,'type-categories'!$A$2:$A$100,0),2)&amp;$D$3))),"")&amp;(IF(K1441&lt;&gt;K1440,$C$2&amp;UPPER(K1441)&amp;$C$2&amp;$K$3&amp;" ",(IF(B1441&lt;&gt;B1440,$C$2&amp;UPPER(K1441)&amp;$C$2&amp;$K$3&amp;" ",""))))&amp;IF((AA1441&lt;&gt;AA1442)*($H$2="y"),AD1441&amp;AE1441,IF((AA1441&lt;&gt;AA1442)*($H$2="m"),AD1441&amp;AG1441,IF(($H$2&lt;&gt;"m")*($H$2&lt;&gt;"Y"),(IF(F1441=0,"",F1441&amp;" "&amp;$F$4&amp;" "))&amp;(IF(G1441=0,"",G1441&amp;" "&amp;$G$4&amp;" "))&amp;(IF(H1441=0,"",H1441&amp;" "&amp;H$4&amp;" "))&amp;(IF(I1441=0,"",I1441&amp;" "&amp;$I$4&amp;" "))&amp;(IF(J1441=0,"",J1441&amp;" "&amp;$J$4&amp;" ")),"")))&amp;"; "&amp;IF((B1441=B1440)*(AA1441=AA1440), "same collecting data; ", IF((B1441=B1440)*(Z1440=Z1441),"same locality; ",(IF(COUNTBLANK(L1441)=1,"",$D$2&amp;L1441&amp;$L$3&amp;" "&amp;$D$2))&amp;(IF(COUNTBLANK(M1441)=1,"",$E$2&amp;M1441&amp;$E$2&amp;", "))&amp;(IF(COUNTBLANK(N1441)=1,"",N1441&amp;"; "))&amp;(IF(COUNTBLANK(O1441)=1,"",O1441&amp;"; ")))&amp;(IF(COUNTBLANK(P1441)=1,"",P1441&amp;"; "))&amp;(IF(COUNTBLANK(Q1441)=1,"",Q1441&amp;"; "))&amp;(IF(COUNTBLANK(R1441)=1,"",R1441&amp;"m, "))&amp;IF((COUNTBLANK(S1441)=0)*(S1441&lt;&gt;S1440), S1441&amp;"; ","")&amp;(IF(COUNTBLANK(U1441)=1,"",U1441&amp;"; "))&amp;(IF(COUNTBLANK(T1441)=1,"",IF(COUNTBLANK(F$2)=1,T1441&amp;"; ",T1441&amp;" "&amp;F$2&amp;"; "))))&amp;(IF(COUNTBLANK(V1441)=1,"",V1441&amp;"; "))&amp;IF((COUNTBLANK(C1441)=1),"",C1441)&amp;IF((B1441=B1442)*(K1441=K1442)*(L1441=L1442)*(M1441=M1442),IF(($H$2&lt;&gt;"m")*($H$2&lt;&gt;"Y"), " • ", IF((ISNUMBER(FIND(")",AE1441))), " • ", "")),IF((B1441=B1442)*(K1441=K1442)," • ",". ")))</f>
        <v/>
      </c>
      <c r="AI1441" s="1"/>
    </row>
    <row r="1442" spans="1:35" x14ac:dyDescent="0.25">
      <c r="A1442" s="3" t="str">
        <f t="shared" si="157"/>
        <v/>
      </c>
      <c r="B1442" s="53" t="str">
        <f t="shared" si="155"/>
        <v/>
      </c>
      <c r="C1442" s="57"/>
      <c r="D1442" s="57"/>
      <c r="E1442" s="57"/>
      <c r="F1442" s="57"/>
      <c r="G1442" s="57"/>
      <c r="H1442" s="57"/>
      <c r="I1442" s="57"/>
      <c r="J1442" s="57"/>
      <c r="K1442" s="57"/>
      <c r="L1442" s="57"/>
      <c r="M1442" s="54"/>
      <c r="N1442" s="57"/>
      <c r="O1442" s="58"/>
      <c r="P1442" s="58"/>
      <c r="Q1442" s="58"/>
      <c r="R1442" s="58"/>
      <c r="S1442" s="54"/>
      <c r="T1442" s="57"/>
      <c r="U1442" s="57"/>
      <c r="V1442" s="57"/>
      <c r="W1442" s="57"/>
      <c r="X1442" s="147" t="str">
        <f>IF(COUNTBLANK(D1442)=1,"",IF('order-admin-units'!$I$1&lt;&gt;"y", "", IF(COUNTBLANK(K1442)=1, 'order-admin-units'!$B$1+1, VLOOKUP(K1442, ordercountry, 2))))</f>
        <v/>
      </c>
      <c r="Y1442" s="147" t="str">
        <f>IF(COUNTBLANK(D1442)=1,"",IF('order-admin-units'!$I$1&lt;&gt;"y", "", IF(COUNTBLANK(K1442:L1442)&gt;0, 'order-admin-units'!$B$2+1, VLOOKUP(K1442&amp;"@"&amp;L1442, orderadmin, 2))))</f>
        <v/>
      </c>
      <c r="Z1442" s="147" t="str">
        <f t="shared" si="158"/>
        <v/>
      </c>
      <c r="AA1442" s="147" t="str">
        <f t="shared" si="159"/>
        <v/>
      </c>
      <c r="AB1442" s="147" t="str">
        <f t="shared" si="160"/>
        <v/>
      </c>
      <c r="AC1442" s="147" t="str">
        <f t="shared" si="156"/>
        <v/>
      </c>
      <c r="AD1442" s="11" t="str">
        <f t="shared" si="161"/>
        <v/>
      </c>
      <c r="AE1442" s="11" t="str">
        <f t="array" ref="AE1442">IF(COUNTBLANK(D1442)=1,"",IF(OR($H$2="y",$H$2="m"),IF(AA1442=AA1441,IF(OR(AB1442=$AB$4:$AB1441)=FALSE,AE1441&amp;C1442,AE1441),"("&amp;C1442)&amp;IF(AA1442=AA1443,IF(OR(AB1443=$AB$4:$AB1442)=FALSE,", ",""),") "),""))</f>
        <v/>
      </c>
      <c r="AF1442" s="11" t="str">
        <f t="array" ref="AF1442">IF((COUNTBLANK(D1442)=0)*OR($H$2="y",$H$2="m"),IFERROR(LEFT(C1442, FIND(" ",C1442)-1), C1442),"")</f>
        <v/>
      </c>
      <c r="AG1442" s="11" t="str">
        <f t="array" ref="AG1442">IF(COUNTBLANK(D1442)=1,"",IF(OR($H$2="y",$H$2="m"),IF(AA1442=AA1441,IF(OR(AC1442=$AC$4:$AC1441)=FALSE,AG1441&amp;AF1442,AG1441),"("&amp;AF1442)&amp;IF(AA1442=AA1443,IF(OR(AC1443=$AC$4:$AC1442)=FALSE,", ",""),") "),""))</f>
        <v/>
      </c>
      <c r="AH1442" s="10" t="str">
        <f>IF((COUNTBLANK(D1442)=1),"",IF(D1442=D1441,AH1441,"")&amp;IF(B1441&lt;&gt;B1442,((IF(COUNTBLANK(E1442)=1,$D$3&amp;"Non-type material: "&amp;$D$3,$D$3&amp;INDEX('type-categories'!$A$2:$B$100,MATCH(E1442,'type-categories'!$A$2:$A$100,0),2)&amp;$D$3))),"")&amp;(IF(K1442&lt;&gt;K1441,$C$2&amp;UPPER(K1442)&amp;$C$2&amp;$K$3&amp;" ",(IF(B1442&lt;&gt;B1441,$C$2&amp;UPPER(K1442)&amp;$C$2&amp;$K$3&amp;" ",""))))&amp;IF((AA1442&lt;&gt;AA1443)*($H$2="y"),AD1442&amp;AE1442,IF((AA1442&lt;&gt;AA1443)*($H$2="m"),AD1442&amp;AG1442,IF(($H$2&lt;&gt;"m")*($H$2&lt;&gt;"Y"),(IF(F1442=0,"",F1442&amp;" "&amp;$F$4&amp;" "))&amp;(IF(G1442=0,"",G1442&amp;" "&amp;$G$4&amp;" "))&amp;(IF(H1442=0,"",H1442&amp;" "&amp;H$4&amp;" "))&amp;(IF(I1442=0,"",I1442&amp;" "&amp;$I$4&amp;" "))&amp;(IF(J1442=0,"",J1442&amp;" "&amp;$J$4&amp;" ")),"")))&amp;"; "&amp;IF((B1442=B1441)*(AA1442=AA1441), "same collecting data; ", IF((B1442=B1441)*(Z1441=Z1442),"same locality; ",(IF(COUNTBLANK(L1442)=1,"",$D$2&amp;L1442&amp;$L$3&amp;" "&amp;$D$2))&amp;(IF(COUNTBLANK(M1442)=1,"",$E$2&amp;M1442&amp;$E$2&amp;", "))&amp;(IF(COUNTBLANK(N1442)=1,"",N1442&amp;"; "))&amp;(IF(COUNTBLANK(O1442)=1,"",O1442&amp;"; ")))&amp;(IF(COUNTBLANK(P1442)=1,"",P1442&amp;"; "))&amp;(IF(COUNTBLANK(Q1442)=1,"",Q1442&amp;"; "))&amp;(IF(COUNTBLANK(R1442)=1,"",R1442&amp;"m, "))&amp;IF((COUNTBLANK(S1442)=0)*(S1442&lt;&gt;S1441), S1442&amp;"; ","")&amp;(IF(COUNTBLANK(U1442)=1,"",U1442&amp;"; "))&amp;(IF(COUNTBLANK(T1442)=1,"",IF(COUNTBLANK(F$2)=1,T1442&amp;"; ",T1442&amp;" "&amp;F$2&amp;"; "))))&amp;(IF(COUNTBLANK(V1442)=1,"",V1442&amp;"; "))&amp;IF((COUNTBLANK(C1442)=1),"",C1442)&amp;IF((B1442=B1443)*(K1442=K1443)*(L1442=L1443)*(M1442=M1443),IF(($H$2&lt;&gt;"m")*($H$2&lt;&gt;"Y"), " • ", IF((ISNUMBER(FIND(")",AE1442))), " • ", "")),IF((B1442=B1443)*(K1442=K1443)," • ",". ")))</f>
        <v/>
      </c>
      <c r="AI1442" s="1"/>
    </row>
    <row r="1443" spans="1:35" x14ac:dyDescent="0.25">
      <c r="A1443" s="3" t="str">
        <f t="shared" si="157"/>
        <v/>
      </c>
      <c r="B1443" s="53" t="str">
        <f t="shared" si="155"/>
        <v/>
      </c>
      <c r="C1443" s="57"/>
      <c r="D1443" s="57"/>
      <c r="E1443" s="57"/>
      <c r="F1443" s="57"/>
      <c r="G1443" s="57"/>
      <c r="H1443" s="57"/>
      <c r="I1443" s="57"/>
      <c r="J1443" s="57"/>
      <c r="K1443" s="57"/>
      <c r="L1443" s="57"/>
      <c r="M1443" s="54"/>
      <c r="N1443" s="57"/>
      <c r="O1443" s="58"/>
      <c r="P1443" s="58"/>
      <c r="Q1443" s="58"/>
      <c r="R1443" s="58"/>
      <c r="S1443" s="54"/>
      <c r="T1443" s="57"/>
      <c r="U1443" s="57"/>
      <c r="V1443" s="57"/>
      <c r="W1443" s="57"/>
      <c r="X1443" s="147" t="str">
        <f>IF(COUNTBLANK(D1443)=1,"",IF('order-admin-units'!$I$1&lt;&gt;"y", "", IF(COUNTBLANK(K1443)=1, 'order-admin-units'!$B$1+1, VLOOKUP(K1443, ordercountry, 2))))</f>
        <v/>
      </c>
      <c r="Y1443" s="147" t="str">
        <f>IF(COUNTBLANK(D1443)=1,"",IF('order-admin-units'!$I$1&lt;&gt;"y", "", IF(COUNTBLANK(K1443:L1443)&gt;0, 'order-admin-units'!$B$2+1, VLOOKUP(K1443&amp;"@"&amp;L1443, orderadmin, 2))))</f>
        <v/>
      </c>
      <c r="Z1443" s="147" t="str">
        <f t="shared" si="158"/>
        <v/>
      </c>
      <c r="AA1443" s="147" t="str">
        <f t="shared" si="159"/>
        <v/>
      </c>
      <c r="AB1443" s="147" t="str">
        <f t="shared" si="160"/>
        <v/>
      </c>
      <c r="AC1443" s="147" t="str">
        <f t="shared" si="156"/>
        <v/>
      </c>
      <c r="AD1443" s="11" t="str">
        <f t="shared" si="161"/>
        <v/>
      </c>
      <c r="AE1443" s="11" t="str">
        <f t="array" ref="AE1443">IF(COUNTBLANK(D1443)=1,"",IF(OR($H$2="y",$H$2="m"),IF(AA1443=AA1442,IF(OR(AB1443=$AB$4:$AB1442)=FALSE,AE1442&amp;C1443,AE1442),"("&amp;C1443)&amp;IF(AA1443=AA1444,IF(OR(AB1444=$AB$4:$AB1443)=FALSE,", ",""),") "),""))</f>
        <v/>
      </c>
      <c r="AF1443" s="11" t="str">
        <f t="array" ref="AF1443">IF((COUNTBLANK(D1443)=0)*OR($H$2="y",$H$2="m"),IFERROR(LEFT(C1443, FIND(" ",C1443)-1), C1443),"")</f>
        <v/>
      </c>
      <c r="AG1443" s="11" t="str">
        <f t="array" ref="AG1443">IF(COUNTBLANK(D1443)=1,"",IF(OR($H$2="y",$H$2="m"),IF(AA1443=AA1442,IF(OR(AC1443=$AC$4:$AC1442)=FALSE,AG1442&amp;AF1443,AG1442),"("&amp;AF1443)&amp;IF(AA1443=AA1444,IF(OR(AC1444=$AC$4:$AC1443)=FALSE,", ",""),") "),""))</f>
        <v/>
      </c>
      <c r="AH1443" s="10" t="str">
        <f>IF((COUNTBLANK(D1443)=1),"",IF(D1443=D1442,AH1442,"")&amp;IF(B1442&lt;&gt;B1443,((IF(COUNTBLANK(E1443)=1,$D$3&amp;"Non-type material: "&amp;$D$3,$D$3&amp;INDEX('type-categories'!$A$2:$B$100,MATCH(E1443,'type-categories'!$A$2:$A$100,0),2)&amp;$D$3))),"")&amp;(IF(K1443&lt;&gt;K1442,$C$2&amp;UPPER(K1443)&amp;$C$2&amp;$K$3&amp;" ",(IF(B1443&lt;&gt;B1442,$C$2&amp;UPPER(K1443)&amp;$C$2&amp;$K$3&amp;" ",""))))&amp;IF((AA1443&lt;&gt;AA1444)*($H$2="y"),AD1443&amp;AE1443,IF((AA1443&lt;&gt;AA1444)*($H$2="m"),AD1443&amp;AG1443,IF(($H$2&lt;&gt;"m")*($H$2&lt;&gt;"Y"),(IF(F1443=0,"",F1443&amp;" "&amp;$F$4&amp;" "))&amp;(IF(G1443=0,"",G1443&amp;" "&amp;$G$4&amp;" "))&amp;(IF(H1443=0,"",H1443&amp;" "&amp;H$4&amp;" "))&amp;(IF(I1443=0,"",I1443&amp;" "&amp;$I$4&amp;" "))&amp;(IF(J1443=0,"",J1443&amp;" "&amp;$J$4&amp;" ")),"")))&amp;"; "&amp;IF((B1443=B1442)*(AA1443=AA1442), "same collecting data; ", IF((B1443=B1442)*(Z1442=Z1443),"same locality; ",(IF(COUNTBLANK(L1443)=1,"",$D$2&amp;L1443&amp;$L$3&amp;" "&amp;$D$2))&amp;(IF(COUNTBLANK(M1443)=1,"",$E$2&amp;M1443&amp;$E$2&amp;", "))&amp;(IF(COUNTBLANK(N1443)=1,"",N1443&amp;"; "))&amp;(IF(COUNTBLANK(O1443)=1,"",O1443&amp;"; ")))&amp;(IF(COUNTBLANK(P1443)=1,"",P1443&amp;"; "))&amp;(IF(COUNTBLANK(Q1443)=1,"",Q1443&amp;"; "))&amp;(IF(COUNTBLANK(R1443)=1,"",R1443&amp;"m, "))&amp;IF((COUNTBLANK(S1443)=0)*(S1443&lt;&gt;S1442), S1443&amp;"; ","")&amp;(IF(COUNTBLANK(U1443)=1,"",U1443&amp;"; "))&amp;(IF(COUNTBLANK(T1443)=1,"",IF(COUNTBLANK(F$2)=1,T1443&amp;"; ",T1443&amp;" "&amp;F$2&amp;"; "))))&amp;(IF(COUNTBLANK(V1443)=1,"",V1443&amp;"; "))&amp;IF((COUNTBLANK(C1443)=1),"",C1443)&amp;IF((B1443=B1444)*(K1443=K1444)*(L1443=L1444)*(M1443=M1444),IF(($H$2&lt;&gt;"m")*($H$2&lt;&gt;"Y"), " • ", IF((ISNUMBER(FIND(")",AE1443))), " • ", "")),IF((B1443=B1444)*(K1443=K1444)," • ",". ")))</f>
        <v/>
      </c>
      <c r="AI1443" s="1"/>
    </row>
    <row r="1444" spans="1:35" x14ac:dyDescent="0.25">
      <c r="A1444" s="3" t="str">
        <f t="shared" si="157"/>
        <v/>
      </c>
      <c r="B1444" s="53" t="str">
        <f t="shared" si="155"/>
        <v/>
      </c>
      <c r="C1444" s="57"/>
      <c r="D1444" s="57"/>
      <c r="E1444" s="57"/>
      <c r="F1444" s="57"/>
      <c r="G1444" s="57"/>
      <c r="H1444" s="57"/>
      <c r="I1444" s="57"/>
      <c r="J1444" s="57"/>
      <c r="K1444" s="57"/>
      <c r="L1444" s="57"/>
      <c r="M1444" s="54"/>
      <c r="N1444" s="57"/>
      <c r="O1444" s="58"/>
      <c r="P1444" s="58"/>
      <c r="Q1444" s="58"/>
      <c r="R1444" s="58"/>
      <c r="S1444" s="54"/>
      <c r="T1444" s="57"/>
      <c r="U1444" s="57"/>
      <c r="V1444" s="57"/>
      <c r="W1444" s="57"/>
      <c r="X1444" s="147" t="str">
        <f>IF(COUNTBLANK(D1444)=1,"",IF('order-admin-units'!$I$1&lt;&gt;"y", "", IF(COUNTBLANK(K1444)=1, 'order-admin-units'!$B$1+1, VLOOKUP(K1444, ordercountry, 2))))</f>
        <v/>
      </c>
      <c r="Y1444" s="147" t="str">
        <f>IF(COUNTBLANK(D1444)=1,"",IF('order-admin-units'!$I$1&lt;&gt;"y", "", IF(COUNTBLANK(K1444:L1444)&gt;0, 'order-admin-units'!$B$2+1, VLOOKUP(K1444&amp;"@"&amp;L1444, orderadmin, 2))))</f>
        <v/>
      </c>
      <c r="Z1444" s="147" t="str">
        <f t="shared" si="158"/>
        <v/>
      </c>
      <c r="AA1444" s="147" t="str">
        <f t="shared" si="159"/>
        <v/>
      </c>
      <c r="AB1444" s="147" t="str">
        <f t="shared" si="160"/>
        <v/>
      </c>
      <c r="AC1444" s="147" t="str">
        <f t="shared" si="156"/>
        <v/>
      </c>
      <c r="AD1444" s="11" t="str">
        <f t="shared" si="161"/>
        <v/>
      </c>
      <c r="AE1444" s="11" t="str">
        <f t="array" ref="AE1444">IF(COUNTBLANK(D1444)=1,"",IF(OR($H$2="y",$H$2="m"),IF(AA1444=AA1443,IF(OR(AB1444=$AB$4:$AB1443)=FALSE,AE1443&amp;C1444,AE1443),"("&amp;C1444)&amp;IF(AA1444=AA1445,IF(OR(AB1445=$AB$4:$AB1444)=FALSE,", ",""),") "),""))</f>
        <v/>
      </c>
      <c r="AF1444" s="11" t="str">
        <f t="array" ref="AF1444">IF((COUNTBLANK(D1444)=0)*OR($H$2="y",$H$2="m"),IFERROR(LEFT(C1444, FIND(" ",C1444)-1), C1444),"")</f>
        <v/>
      </c>
      <c r="AG1444" s="11" t="str">
        <f t="array" ref="AG1444">IF(COUNTBLANK(D1444)=1,"",IF(OR($H$2="y",$H$2="m"),IF(AA1444=AA1443,IF(OR(AC1444=$AC$4:$AC1443)=FALSE,AG1443&amp;AF1444,AG1443),"("&amp;AF1444)&amp;IF(AA1444=AA1445,IF(OR(AC1445=$AC$4:$AC1444)=FALSE,", ",""),") "),""))</f>
        <v/>
      </c>
      <c r="AH1444" s="10" t="str">
        <f>IF((COUNTBLANK(D1444)=1),"",IF(D1444=D1443,AH1443,"")&amp;IF(B1443&lt;&gt;B1444,((IF(COUNTBLANK(E1444)=1,$D$3&amp;"Non-type material: "&amp;$D$3,$D$3&amp;INDEX('type-categories'!$A$2:$B$100,MATCH(E1444,'type-categories'!$A$2:$A$100,0),2)&amp;$D$3))),"")&amp;(IF(K1444&lt;&gt;K1443,$C$2&amp;UPPER(K1444)&amp;$C$2&amp;$K$3&amp;" ",(IF(B1444&lt;&gt;B1443,$C$2&amp;UPPER(K1444)&amp;$C$2&amp;$K$3&amp;" ",""))))&amp;IF((AA1444&lt;&gt;AA1445)*($H$2="y"),AD1444&amp;AE1444,IF((AA1444&lt;&gt;AA1445)*($H$2="m"),AD1444&amp;AG1444,IF(($H$2&lt;&gt;"m")*($H$2&lt;&gt;"Y"),(IF(F1444=0,"",F1444&amp;" "&amp;$F$4&amp;" "))&amp;(IF(G1444=0,"",G1444&amp;" "&amp;$G$4&amp;" "))&amp;(IF(H1444=0,"",H1444&amp;" "&amp;H$4&amp;" "))&amp;(IF(I1444=0,"",I1444&amp;" "&amp;$I$4&amp;" "))&amp;(IF(J1444=0,"",J1444&amp;" "&amp;$J$4&amp;" ")),"")))&amp;"; "&amp;IF((B1444=B1443)*(AA1444=AA1443), "same collecting data; ", IF((B1444=B1443)*(Z1443=Z1444),"same locality; ",(IF(COUNTBLANK(L1444)=1,"",$D$2&amp;L1444&amp;$L$3&amp;" "&amp;$D$2))&amp;(IF(COUNTBLANK(M1444)=1,"",$E$2&amp;M1444&amp;$E$2&amp;", "))&amp;(IF(COUNTBLANK(N1444)=1,"",N1444&amp;"; "))&amp;(IF(COUNTBLANK(O1444)=1,"",O1444&amp;"; ")))&amp;(IF(COUNTBLANK(P1444)=1,"",P1444&amp;"; "))&amp;(IF(COUNTBLANK(Q1444)=1,"",Q1444&amp;"; "))&amp;(IF(COUNTBLANK(R1444)=1,"",R1444&amp;"m, "))&amp;IF((COUNTBLANK(S1444)=0)*(S1444&lt;&gt;S1443), S1444&amp;"; ","")&amp;(IF(COUNTBLANK(U1444)=1,"",U1444&amp;"; "))&amp;(IF(COUNTBLANK(T1444)=1,"",IF(COUNTBLANK(F$2)=1,T1444&amp;"; ",T1444&amp;" "&amp;F$2&amp;"; "))))&amp;(IF(COUNTBLANK(V1444)=1,"",V1444&amp;"; "))&amp;IF((COUNTBLANK(C1444)=1),"",C1444)&amp;IF((B1444=B1445)*(K1444=K1445)*(L1444=L1445)*(M1444=M1445),IF(($H$2&lt;&gt;"m")*($H$2&lt;&gt;"Y"), " • ", IF((ISNUMBER(FIND(")",AE1444))), " • ", "")),IF((B1444=B1445)*(K1444=K1445)," • ",". ")))</f>
        <v/>
      </c>
      <c r="AI1444" s="1"/>
    </row>
    <row r="1445" spans="1:35" x14ac:dyDescent="0.25">
      <c r="A1445" s="3" t="str">
        <f t="shared" si="157"/>
        <v/>
      </c>
      <c r="B1445" s="53" t="str">
        <f t="shared" si="155"/>
        <v/>
      </c>
      <c r="C1445" s="57"/>
      <c r="D1445" s="57"/>
      <c r="E1445" s="57"/>
      <c r="F1445" s="57"/>
      <c r="G1445" s="57"/>
      <c r="H1445" s="57"/>
      <c r="I1445" s="57"/>
      <c r="J1445" s="57"/>
      <c r="K1445" s="57"/>
      <c r="L1445" s="57"/>
      <c r="M1445" s="54"/>
      <c r="N1445" s="57"/>
      <c r="O1445" s="58"/>
      <c r="P1445" s="58"/>
      <c r="Q1445" s="58"/>
      <c r="R1445" s="58"/>
      <c r="S1445" s="54"/>
      <c r="T1445" s="57"/>
      <c r="U1445" s="57"/>
      <c r="V1445" s="57"/>
      <c r="W1445" s="57"/>
      <c r="X1445" s="147" t="str">
        <f>IF(COUNTBLANK(D1445)=1,"",IF('order-admin-units'!$I$1&lt;&gt;"y", "", IF(COUNTBLANK(K1445)=1, 'order-admin-units'!$B$1+1, VLOOKUP(K1445, ordercountry, 2))))</f>
        <v/>
      </c>
      <c r="Y1445" s="147" t="str">
        <f>IF(COUNTBLANK(D1445)=1,"",IF('order-admin-units'!$I$1&lt;&gt;"y", "", IF(COUNTBLANK(K1445:L1445)&gt;0, 'order-admin-units'!$B$2+1, VLOOKUP(K1445&amp;"@"&amp;L1445, orderadmin, 2))))</f>
        <v/>
      </c>
      <c r="Z1445" s="147" t="str">
        <f t="shared" si="158"/>
        <v/>
      </c>
      <c r="AA1445" s="147" t="str">
        <f t="shared" si="159"/>
        <v/>
      </c>
      <c r="AB1445" s="147" t="str">
        <f t="shared" si="160"/>
        <v/>
      </c>
      <c r="AC1445" s="147" t="str">
        <f t="shared" si="156"/>
        <v/>
      </c>
      <c r="AD1445" s="11" t="str">
        <f t="shared" si="161"/>
        <v/>
      </c>
      <c r="AE1445" s="11" t="str">
        <f t="array" ref="AE1445">IF(COUNTBLANK(D1445)=1,"",IF(OR($H$2="y",$H$2="m"),IF(AA1445=AA1444,IF(OR(AB1445=$AB$4:$AB1444)=FALSE,AE1444&amp;C1445,AE1444),"("&amp;C1445)&amp;IF(AA1445=AA1446,IF(OR(AB1446=$AB$4:$AB1445)=FALSE,", ",""),") "),""))</f>
        <v/>
      </c>
      <c r="AF1445" s="11" t="str">
        <f t="array" ref="AF1445">IF((COUNTBLANK(D1445)=0)*OR($H$2="y",$H$2="m"),IFERROR(LEFT(C1445, FIND(" ",C1445)-1), C1445),"")</f>
        <v/>
      </c>
      <c r="AG1445" s="11" t="str">
        <f t="array" ref="AG1445">IF(COUNTBLANK(D1445)=1,"",IF(OR($H$2="y",$H$2="m"),IF(AA1445=AA1444,IF(OR(AC1445=$AC$4:$AC1444)=FALSE,AG1444&amp;AF1445,AG1444),"("&amp;AF1445)&amp;IF(AA1445=AA1446,IF(OR(AC1446=$AC$4:$AC1445)=FALSE,", ",""),") "),""))</f>
        <v/>
      </c>
      <c r="AH1445" s="10" t="str">
        <f>IF((COUNTBLANK(D1445)=1),"",IF(D1445=D1444,AH1444,"")&amp;IF(B1444&lt;&gt;B1445,((IF(COUNTBLANK(E1445)=1,$D$3&amp;"Non-type material: "&amp;$D$3,$D$3&amp;INDEX('type-categories'!$A$2:$B$100,MATCH(E1445,'type-categories'!$A$2:$A$100,0),2)&amp;$D$3))),"")&amp;(IF(K1445&lt;&gt;K1444,$C$2&amp;UPPER(K1445)&amp;$C$2&amp;$K$3&amp;" ",(IF(B1445&lt;&gt;B1444,$C$2&amp;UPPER(K1445)&amp;$C$2&amp;$K$3&amp;" ",""))))&amp;IF((AA1445&lt;&gt;AA1446)*($H$2="y"),AD1445&amp;AE1445,IF((AA1445&lt;&gt;AA1446)*($H$2="m"),AD1445&amp;AG1445,IF(($H$2&lt;&gt;"m")*($H$2&lt;&gt;"Y"),(IF(F1445=0,"",F1445&amp;" "&amp;$F$4&amp;" "))&amp;(IF(G1445=0,"",G1445&amp;" "&amp;$G$4&amp;" "))&amp;(IF(H1445=0,"",H1445&amp;" "&amp;H$4&amp;" "))&amp;(IF(I1445=0,"",I1445&amp;" "&amp;$I$4&amp;" "))&amp;(IF(J1445=0,"",J1445&amp;" "&amp;$J$4&amp;" ")),"")))&amp;"; "&amp;IF((B1445=B1444)*(AA1445=AA1444), "same collecting data; ", IF((B1445=B1444)*(Z1444=Z1445),"same locality; ",(IF(COUNTBLANK(L1445)=1,"",$D$2&amp;L1445&amp;$L$3&amp;" "&amp;$D$2))&amp;(IF(COUNTBLANK(M1445)=1,"",$E$2&amp;M1445&amp;$E$2&amp;", "))&amp;(IF(COUNTBLANK(N1445)=1,"",N1445&amp;"; "))&amp;(IF(COUNTBLANK(O1445)=1,"",O1445&amp;"; ")))&amp;(IF(COUNTBLANK(P1445)=1,"",P1445&amp;"; "))&amp;(IF(COUNTBLANK(Q1445)=1,"",Q1445&amp;"; "))&amp;(IF(COUNTBLANK(R1445)=1,"",R1445&amp;"m, "))&amp;IF((COUNTBLANK(S1445)=0)*(S1445&lt;&gt;S1444), S1445&amp;"; ","")&amp;(IF(COUNTBLANK(U1445)=1,"",U1445&amp;"; "))&amp;(IF(COUNTBLANK(T1445)=1,"",IF(COUNTBLANK(F$2)=1,T1445&amp;"; ",T1445&amp;" "&amp;F$2&amp;"; "))))&amp;(IF(COUNTBLANK(V1445)=1,"",V1445&amp;"; "))&amp;IF((COUNTBLANK(C1445)=1),"",C1445)&amp;IF((B1445=B1446)*(K1445=K1446)*(L1445=L1446)*(M1445=M1446),IF(($H$2&lt;&gt;"m")*($H$2&lt;&gt;"Y"), " • ", IF((ISNUMBER(FIND(")",AE1445))), " • ", "")),IF((B1445=B1446)*(K1445=K1446)," • ",". ")))</f>
        <v/>
      </c>
      <c r="AI1445" s="1"/>
    </row>
    <row r="1446" spans="1:35" x14ac:dyDescent="0.25">
      <c r="A1446" s="3" t="str">
        <f t="shared" si="157"/>
        <v/>
      </c>
      <c r="B1446" s="53" t="str">
        <f t="shared" si="155"/>
        <v/>
      </c>
      <c r="C1446" s="57"/>
      <c r="D1446" s="57"/>
      <c r="E1446" s="57"/>
      <c r="F1446" s="57"/>
      <c r="G1446" s="57"/>
      <c r="H1446" s="57"/>
      <c r="I1446" s="57"/>
      <c r="J1446" s="57"/>
      <c r="K1446" s="57"/>
      <c r="L1446" s="57"/>
      <c r="M1446" s="54"/>
      <c r="N1446" s="57"/>
      <c r="O1446" s="58"/>
      <c r="P1446" s="58"/>
      <c r="Q1446" s="58"/>
      <c r="R1446" s="58"/>
      <c r="S1446" s="54"/>
      <c r="T1446" s="57"/>
      <c r="U1446" s="57"/>
      <c r="V1446" s="57"/>
      <c r="W1446" s="57"/>
      <c r="X1446" s="147" t="str">
        <f>IF(COUNTBLANK(D1446)=1,"",IF('order-admin-units'!$I$1&lt;&gt;"y", "", IF(COUNTBLANK(K1446)=1, 'order-admin-units'!$B$1+1, VLOOKUP(K1446, ordercountry, 2))))</f>
        <v/>
      </c>
      <c r="Y1446" s="147" t="str">
        <f>IF(COUNTBLANK(D1446)=1,"",IF('order-admin-units'!$I$1&lt;&gt;"y", "", IF(COUNTBLANK(K1446:L1446)&gt;0, 'order-admin-units'!$B$2+1, VLOOKUP(K1446&amp;"@"&amp;L1446, orderadmin, 2))))</f>
        <v/>
      </c>
      <c r="Z1446" s="147" t="str">
        <f t="shared" si="158"/>
        <v/>
      </c>
      <c r="AA1446" s="147" t="str">
        <f t="shared" si="159"/>
        <v/>
      </c>
      <c r="AB1446" s="147" t="str">
        <f t="shared" si="160"/>
        <v/>
      </c>
      <c r="AC1446" s="147" t="str">
        <f t="shared" si="156"/>
        <v/>
      </c>
      <c r="AD1446" s="11" t="str">
        <f t="shared" si="161"/>
        <v/>
      </c>
      <c r="AE1446" s="11" t="str">
        <f t="array" ref="AE1446">IF(COUNTBLANK(D1446)=1,"",IF(OR($H$2="y",$H$2="m"),IF(AA1446=AA1445,IF(OR(AB1446=$AB$4:$AB1445)=FALSE,AE1445&amp;C1446,AE1445),"("&amp;C1446)&amp;IF(AA1446=AA1447,IF(OR(AB1447=$AB$4:$AB1446)=FALSE,", ",""),") "),""))</f>
        <v/>
      </c>
      <c r="AF1446" s="11" t="str">
        <f t="array" ref="AF1446">IF((COUNTBLANK(D1446)=0)*OR($H$2="y",$H$2="m"),IFERROR(LEFT(C1446, FIND(" ",C1446)-1), C1446),"")</f>
        <v/>
      </c>
      <c r="AG1446" s="11" t="str">
        <f t="array" ref="AG1446">IF(COUNTBLANK(D1446)=1,"",IF(OR($H$2="y",$H$2="m"),IF(AA1446=AA1445,IF(OR(AC1446=$AC$4:$AC1445)=FALSE,AG1445&amp;AF1446,AG1445),"("&amp;AF1446)&amp;IF(AA1446=AA1447,IF(OR(AC1447=$AC$4:$AC1446)=FALSE,", ",""),") "),""))</f>
        <v/>
      </c>
      <c r="AH1446" s="10" t="str">
        <f>IF((COUNTBLANK(D1446)=1),"",IF(D1446=D1445,AH1445,"")&amp;IF(B1445&lt;&gt;B1446,((IF(COUNTBLANK(E1446)=1,$D$3&amp;"Non-type material: "&amp;$D$3,$D$3&amp;INDEX('type-categories'!$A$2:$B$100,MATCH(E1446,'type-categories'!$A$2:$A$100,0),2)&amp;$D$3))),"")&amp;(IF(K1446&lt;&gt;K1445,$C$2&amp;UPPER(K1446)&amp;$C$2&amp;$K$3&amp;" ",(IF(B1446&lt;&gt;B1445,$C$2&amp;UPPER(K1446)&amp;$C$2&amp;$K$3&amp;" ",""))))&amp;IF((AA1446&lt;&gt;AA1447)*($H$2="y"),AD1446&amp;AE1446,IF((AA1446&lt;&gt;AA1447)*($H$2="m"),AD1446&amp;AG1446,IF(($H$2&lt;&gt;"m")*($H$2&lt;&gt;"Y"),(IF(F1446=0,"",F1446&amp;" "&amp;$F$4&amp;" "))&amp;(IF(G1446=0,"",G1446&amp;" "&amp;$G$4&amp;" "))&amp;(IF(H1446=0,"",H1446&amp;" "&amp;H$4&amp;" "))&amp;(IF(I1446=0,"",I1446&amp;" "&amp;$I$4&amp;" "))&amp;(IF(J1446=0,"",J1446&amp;" "&amp;$J$4&amp;" ")),"")))&amp;"; "&amp;IF((B1446=B1445)*(AA1446=AA1445), "same collecting data; ", IF((B1446=B1445)*(Z1445=Z1446),"same locality; ",(IF(COUNTBLANK(L1446)=1,"",$D$2&amp;L1446&amp;$L$3&amp;" "&amp;$D$2))&amp;(IF(COUNTBLANK(M1446)=1,"",$E$2&amp;M1446&amp;$E$2&amp;", "))&amp;(IF(COUNTBLANK(N1446)=1,"",N1446&amp;"; "))&amp;(IF(COUNTBLANK(O1446)=1,"",O1446&amp;"; ")))&amp;(IF(COUNTBLANK(P1446)=1,"",P1446&amp;"; "))&amp;(IF(COUNTBLANK(Q1446)=1,"",Q1446&amp;"; "))&amp;(IF(COUNTBLANK(R1446)=1,"",R1446&amp;"m, "))&amp;IF((COUNTBLANK(S1446)=0)*(S1446&lt;&gt;S1445), S1446&amp;"; ","")&amp;(IF(COUNTBLANK(U1446)=1,"",U1446&amp;"; "))&amp;(IF(COUNTBLANK(T1446)=1,"",IF(COUNTBLANK(F$2)=1,T1446&amp;"; ",T1446&amp;" "&amp;F$2&amp;"; "))))&amp;(IF(COUNTBLANK(V1446)=1,"",V1446&amp;"; "))&amp;IF((COUNTBLANK(C1446)=1),"",C1446)&amp;IF((B1446=B1447)*(K1446=K1447)*(L1446=L1447)*(M1446=M1447),IF(($H$2&lt;&gt;"m")*($H$2&lt;&gt;"Y"), " • ", IF((ISNUMBER(FIND(")",AE1446))), " • ", "")),IF((B1446=B1447)*(K1446=K1447)," • ",". ")))</f>
        <v/>
      </c>
      <c r="AI1446" s="1"/>
    </row>
    <row r="1447" spans="1:35" x14ac:dyDescent="0.25">
      <c r="A1447" s="3" t="str">
        <f t="shared" si="157"/>
        <v/>
      </c>
      <c r="B1447" s="53" t="str">
        <f t="shared" si="155"/>
        <v/>
      </c>
      <c r="C1447" s="57"/>
      <c r="D1447" s="57"/>
      <c r="E1447" s="57"/>
      <c r="F1447" s="57"/>
      <c r="G1447" s="57"/>
      <c r="H1447" s="57"/>
      <c r="I1447" s="57"/>
      <c r="J1447" s="57"/>
      <c r="K1447" s="57"/>
      <c r="L1447" s="57"/>
      <c r="M1447" s="54"/>
      <c r="N1447" s="57"/>
      <c r="O1447" s="58"/>
      <c r="P1447" s="58"/>
      <c r="Q1447" s="58"/>
      <c r="R1447" s="58"/>
      <c r="S1447" s="54"/>
      <c r="T1447" s="57"/>
      <c r="U1447" s="57"/>
      <c r="V1447" s="57"/>
      <c r="W1447" s="57"/>
      <c r="X1447" s="147" t="str">
        <f>IF(COUNTBLANK(D1447)=1,"",IF('order-admin-units'!$I$1&lt;&gt;"y", "", IF(COUNTBLANK(K1447)=1, 'order-admin-units'!$B$1+1, VLOOKUP(K1447, ordercountry, 2))))</f>
        <v/>
      </c>
      <c r="Y1447" s="147" t="str">
        <f>IF(COUNTBLANK(D1447)=1,"",IF('order-admin-units'!$I$1&lt;&gt;"y", "", IF(COUNTBLANK(K1447:L1447)&gt;0, 'order-admin-units'!$B$2+1, VLOOKUP(K1447&amp;"@"&amp;L1447, orderadmin, 2))))</f>
        <v/>
      </c>
      <c r="Z1447" s="147" t="str">
        <f t="shared" si="158"/>
        <v/>
      </c>
      <c r="AA1447" s="147" t="str">
        <f t="shared" si="159"/>
        <v/>
      </c>
      <c r="AB1447" s="147" t="str">
        <f t="shared" si="160"/>
        <v/>
      </c>
      <c r="AC1447" s="147" t="str">
        <f t="shared" si="156"/>
        <v/>
      </c>
      <c r="AD1447" s="11" t="str">
        <f t="shared" si="161"/>
        <v/>
      </c>
      <c r="AE1447" s="11" t="str">
        <f t="array" ref="AE1447">IF(COUNTBLANK(D1447)=1,"",IF(OR($H$2="y",$H$2="m"),IF(AA1447=AA1446,IF(OR(AB1447=$AB$4:$AB1446)=FALSE,AE1446&amp;C1447,AE1446),"("&amp;C1447)&amp;IF(AA1447=AA1448,IF(OR(AB1448=$AB$4:$AB1447)=FALSE,", ",""),") "),""))</f>
        <v/>
      </c>
      <c r="AF1447" s="11" t="str">
        <f t="array" ref="AF1447">IF((COUNTBLANK(D1447)=0)*OR($H$2="y",$H$2="m"),IFERROR(LEFT(C1447, FIND(" ",C1447)-1), C1447),"")</f>
        <v/>
      </c>
      <c r="AG1447" s="11" t="str">
        <f t="array" ref="AG1447">IF(COUNTBLANK(D1447)=1,"",IF(OR($H$2="y",$H$2="m"),IF(AA1447=AA1446,IF(OR(AC1447=$AC$4:$AC1446)=FALSE,AG1446&amp;AF1447,AG1446),"("&amp;AF1447)&amp;IF(AA1447=AA1448,IF(OR(AC1448=$AC$4:$AC1447)=FALSE,", ",""),") "),""))</f>
        <v/>
      </c>
      <c r="AH1447" s="10" t="str">
        <f>IF((COUNTBLANK(D1447)=1),"",IF(D1447=D1446,AH1446,"")&amp;IF(B1446&lt;&gt;B1447,((IF(COUNTBLANK(E1447)=1,$D$3&amp;"Non-type material: "&amp;$D$3,$D$3&amp;INDEX('type-categories'!$A$2:$B$100,MATCH(E1447,'type-categories'!$A$2:$A$100,0),2)&amp;$D$3))),"")&amp;(IF(K1447&lt;&gt;K1446,$C$2&amp;UPPER(K1447)&amp;$C$2&amp;$K$3&amp;" ",(IF(B1447&lt;&gt;B1446,$C$2&amp;UPPER(K1447)&amp;$C$2&amp;$K$3&amp;" ",""))))&amp;IF((AA1447&lt;&gt;AA1448)*($H$2="y"),AD1447&amp;AE1447,IF((AA1447&lt;&gt;AA1448)*($H$2="m"),AD1447&amp;AG1447,IF(($H$2&lt;&gt;"m")*($H$2&lt;&gt;"Y"),(IF(F1447=0,"",F1447&amp;" "&amp;$F$4&amp;" "))&amp;(IF(G1447=0,"",G1447&amp;" "&amp;$G$4&amp;" "))&amp;(IF(H1447=0,"",H1447&amp;" "&amp;H$4&amp;" "))&amp;(IF(I1447=0,"",I1447&amp;" "&amp;$I$4&amp;" "))&amp;(IF(J1447=0,"",J1447&amp;" "&amp;$J$4&amp;" ")),"")))&amp;"; "&amp;IF((B1447=B1446)*(AA1447=AA1446), "same collecting data; ", IF((B1447=B1446)*(Z1446=Z1447),"same locality; ",(IF(COUNTBLANK(L1447)=1,"",$D$2&amp;L1447&amp;$L$3&amp;" "&amp;$D$2))&amp;(IF(COUNTBLANK(M1447)=1,"",$E$2&amp;M1447&amp;$E$2&amp;", "))&amp;(IF(COUNTBLANK(N1447)=1,"",N1447&amp;"; "))&amp;(IF(COUNTBLANK(O1447)=1,"",O1447&amp;"; ")))&amp;(IF(COUNTBLANK(P1447)=1,"",P1447&amp;"; "))&amp;(IF(COUNTBLANK(Q1447)=1,"",Q1447&amp;"; "))&amp;(IF(COUNTBLANK(R1447)=1,"",R1447&amp;"m, "))&amp;IF((COUNTBLANK(S1447)=0)*(S1447&lt;&gt;S1446), S1447&amp;"; ","")&amp;(IF(COUNTBLANK(U1447)=1,"",U1447&amp;"; "))&amp;(IF(COUNTBLANK(T1447)=1,"",IF(COUNTBLANK(F$2)=1,T1447&amp;"; ",T1447&amp;" "&amp;F$2&amp;"; "))))&amp;(IF(COUNTBLANK(V1447)=1,"",V1447&amp;"; "))&amp;IF((COUNTBLANK(C1447)=1),"",C1447)&amp;IF((B1447=B1448)*(K1447=K1448)*(L1447=L1448)*(M1447=M1448),IF(($H$2&lt;&gt;"m")*($H$2&lt;&gt;"Y"), " • ", IF((ISNUMBER(FIND(")",AE1447))), " • ", "")),IF((B1447=B1448)*(K1447=K1448)," • ",". ")))</f>
        <v/>
      </c>
      <c r="AI1447" s="1"/>
    </row>
    <row r="1448" spans="1:35" x14ac:dyDescent="0.25">
      <c r="A1448" s="3" t="str">
        <f t="shared" si="157"/>
        <v/>
      </c>
      <c r="B1448" s="53" t="str">
        <f t="shared" si="155"/>
        <v/>
      </c>
      <c r="C1448" s="57"/>
      <c r="D1448" s="57"/>
      <c r="E1448" s="57"/>
      <c r="F1448" s="57"/>
      <c r="G1448" s="57"/>
      <c r="H1448" s="57"/>
      <c r="I1448" s="57"/>
      <c r="J1448" s="57"/>
      <c r="K1448" s="57"/>
      <c r="L1448" s="57"/>
      <c r="M1448" s="54"/>
      <c r="N1448" s="57"/>
      <c r="O1448" s="58"/>
      <c r="P1448" s="58"/>
      <c r="Q1448" s="58"/>
      <c r="R1448" s="58"/>
      <c r="S1448" s="54"/>
      <c r="T1448" s="57"/>
      <c r="U1448" s="57"/>
      <c r="V1448" s="57"/>
      <c r="W1448" s="57"/>
      <c r="X1448" s="147" t="str">
        <f>IF(COUNTBLANK(D1448)=1,"",IF('order-admin-units'!$I$1&lt;&gt;"y", "", IF(COUNTBLANK(K1448)=1, 'order-admin-units'!$B$1+1, VLOOKUP(K1448, ordercountry, 2))))</f>
        <v/>
      </c>
      <c r="Y1448" s="147" t="str">
        <f>IF(COUNTBLANK(D1448)=1,"",IF('order-admin-units'!$I$1&lt;&gt;"y", "", IF(COUNTBLANK(K1448:L1448)&gt;0, 'order-admin-units'!$B$2+1, VLOOKUP(K1448&amp;"@"&amp;L1448, orderadmin, 2))))</f>
        <v/>
      </c>
      <c r="Z1448" s="147" t="str">
        <f t="shared" si="158"/>
        <v/>
      </c>
      <c r="AA1448" s="147" t="str">
        <f t="shared" si="159"/>
        <v/>
      </c>
      <c r="AB1448" s="147" t="str">
        <f t="shared" si="160"/>
        <v/>
      </c>
      <c r="AC1448" s="147" t="str">
        <f t="shared" si="156"/>
        <v/>
      </c>
      <c r="AD1448" s="11" t="str">
        <f t="shared" si="161"/>
        <v/>
      </c>
      <c r="AE1448" s="11" t="str">
        <f t="array" ref="AE1448">IF(COUNTBLANK(D1448)=1,"",IF(OR($H$2="y",$H$2="m"),IF(AA1448=AA1447,IF(OR(AB1448=$AB$4:$AB1447)=FALSE,AE1447&amp;C1448,AE1447),"("&amp;C1448)&amp;IF(AA1448=AA1449,IF(OR(AB1449=$AB$4:$AB1448)=FALSE,", ",""),") "),""))</f>
        <v/>
      </c>
      <c r="AF1448" s="11" t="str">
        <f t="array" ref="AF1448">IF((COUNTBLANK(D1448)=0)*OR($H$2="y",$H$2="m"),IFERROR(LEFT(C1448, FIND(" ",C1448)-1), C1448),"")</f>
        <v/>
      </c>
      <c r="AG1448" s="11" t="str">
        <f t="array" ref="AG1448">IF(COUNTBLANK(D1448)=1,"",IF(OR($H$2="y",$H$2="m"),IF(AA1448=AA1447,IF(OR(AC1448=$AC$4:$AC1447)=FALSE,AG1447&amp;AF1448,AG1447),"("&amp;AF1448)&amp;IF(AA1448=AA1449,IF(OR(AC1449=$AC$4:$AC1448)=FALSE,", ",""),") "),""))</f>
        <v/>
      </c>
      <c r="AH1448" s="10" t="str">
        <f>IF((COUNTBLANK(D1448)=1),"",IF(D1448=D1447,AH1447,"")&amp;IF(B1447&lt;&gt;B1448,((IF(COUNTBLANK(E1448)=1,$D$3&amp;"Non-type material: "&amp;$D$3,$D$3&amp;INDEX('type-categories'!$A$2:$B$100,MATCH(E1448,'type-categories'!$A$2:$A$100,0),2)&amp;$D$3))),"")&amp;(IF(K1448&lt;&gt;K1447,$C$2&amp;UPPER(K1448)&amp;$C$2&amp;$K$3&amp;" ",(IF(B1448&lt;&gt;B1447,$C$2&amp;UPPER(K1448)&amp;$C$2&amp;$K$3&amp;" ",""))))&amp;IF((AA1448&lt;&gt;AA1449)*($H$2="y"),AD1448&amp;AE1448,IF((AA1448&lt;&gt;AA1449)*($H$2="m"),AD1448&amp;AG1448,IF(($H$2&lt;&gt;"m")*($H$2&lt;&gt;"Y"),(IF(F1448=0,"",F1448&amp;" "&amp;$F$4&amp;" "))&amp;(IF(G1448=0,"",G1448&amp;" "&amp;$G$4&amp;" "))&amp;(IF(H1448=0,"",H1448&amp;" "&amp;H$4&amp;" "))&amp;(IF(I1448=0,"",I1448&amp;" "&amp;$I$4&amp;" "))&amp;(IF(J1448=0,"",J1448&amp;" "&amp;$J$4&amp;" ")),"")))&amp;"; "&amp;IF((B1448=B1447)*(AA1448=AA1447), "same collecting data; ", IF((B1448=B1447)*(Z1447=Z1448),"same locality; ",(IF(COUNTBLANK(L1448)=1,"",$D$2&amp;L1448&amp;$L$3&amp;" "&amp;$D$2))&amp;(IF(COUNTBLANK(M1448)=1,"",$E$2&amp;M1448&amp;$E$2&amp;", "))&amp;(IF(COUNTBLANK(N1448)=1,"",N1448&amp;"; "))&amp;(IF(COUNTBLANK(O1448)=1,"",O1448&amp;"; ")))&amp;(IF(COUNTBLANK(P1448)=1,"",P1448&amp;"; "))&amp;(IF(COUNTBLANK(Q1448)=1,"",Q1448&amp;"; "))&amp;(IF(COUNTBLANK(R1448)=1,"",R1448&amp;"m, "))&amp;IF((COUNTBLANK(S1448)=0)*(S1448&lt;&gt;S1447), S1448&amp;"; ","")&amp;(IF(COUNTBLANK(U1448)=1,"",U1448&amp;"; "))&amp;(IF(COUNTBLANK(T1448)=1,"",IF(COUNTBLANK(F$2)=1,T1448&amp;"; ",T1448&amp;" "&amp;F$2&amp;"; "))))&amp;(IF(COUNTBLANK(V1448)=1,"",V1448&amp;"; "))&amp;IF((COUNTBLANK(C1448)=1),"",C1448)&amp;IF((B1448=B1449)*(K1448=K1449)*(L1448=L1449)*(M1448=M1449),IF(($H$2&lt;&gt;"m")*($H$2&lt;&gt;"Y"), " • ", IF((ISNUMBER(FIND(")",AE1448))), " • ", "")),IF((B1448=B1449)*(K1448=K1449)," • ",". ")))</f>
        <v/>
      </c>
      <c r="AI1448" s="1"/>
    </row>
    <row r="1449" spans="1:35" x14ac:dyDescent="0.25">
      <c r="A1449" s="3" t="str">
        <f t="shared" si="157"/>
        <v/>
      </c>
      <c r="B1449" s="53" t="str">
        <f t="shared" si="155"/>
        <v/>
      </c>
      <c r="C1449" s="57"/>
      <c r="D1449" s="57"/>
      <c r="E1449" s="57"/>
      <c r="F1449" s="57"/>
      <c r="G1449" s="57"/>
      <c r="H1449" s="57"/>
      <c r="I1449" s="57"/>
      <c r="J1449" s="57"/>
      <c r="K1449" s="57"/>
      <c r="L1449" s="57"/>
      <c r="M1449" s="54"/>
      <c r="N1449" s="57"/>
      <c r="O1449" s="58"/>
      <c r="P1449" s="58"/>
      <c r="Q1449" s="58"/>
      <c r="R1449" s="58"/>
      <c r="S1449" s="54"/>
      <c r="T1449" s="57"/>
      <c r="U1449" s="57"/>
      <c r="V1449" s="57"/>
      <c r="W1449" s="57"/>
      <c r="X1449" s="147" t="str">
        <f>IF(COUNTBLANK(D1449)=1,"",IF('order-admin-units'!$I$1&lt;&gt;"y", "", IF(COUNTBLANK(K1449)=1, 'order-admin-units'!$B$1+1, VLOOKUP(K1449, ordercountry, 2))))</f>
        <v/>
      </c>
      <c r="Y1449" s="147" t="str">
        <f>IF(COUNTBLANK(D1449)=1,"",IF('order-admin-units'!$I$1&lt;&gt;"y", "", IF(COUNTBLANK(K1449:L1449)&gt;0, 'order-admin-units'!$B$2+1, VLOOKUP(K1449&amp;"@"&amp;L1449, orderadmin, 2))))</f>
        <v/>
      </c>
      <c r="Z1449" s="147" t="str">
        <f t="shared" si="158"/>
        <v/>
      </c>
      <c r="AA1449" s="147" t="str">
        <f t="shared" si="159"/>
        <v/>
      </c>
      <c r="AB1449" s="147" t="str">
        <f t="shared" si="160"/>
        <v/>
      </c>
      <c r="AC1449" s="147" t="str">
        <f t="shared" si="156"/>
        <v/>
      </c>
      <c r="AD1449" s="11" t="str">
        <f t="shared" si="161"/>
        <v/>
      </c>
      <c r="AE1449" s="11" t="str">
        <f t="array" ref="AE1449">IF(COUNTBLANK(D1449)=1,"",IF(OR($H$2="y",$H$2="m"),IF(AA1449=AA1448,IF(OR(AB1449=$AB$4:$AB1448)=FALSE,AE1448&amp;C1449,AE1448),"("&amp;C1449)&amp;IF(AA1449=AA1450,IF(OR(AB1450=$AB$4:$AB1449)=FALSE,", ",""),") "),""))</f>
        <v/>
      </c>
      <c r="AF1449" s="11" t="str">
        <f t="array" ref="AF1449">IF((COUNTBLANK(D1449)=0)*OR($H$2="y",$H$2="m"),IFERROR(LEFT(C1449, FIND(" ",C1449)-1), C1449),"")</f>
        <v/>
      </c>
      <c r="AG1449" s="11" t="str">
        <f t="array" ref="AG1449">IF(COUNTBLANK(D1449)=1,"",IF(OR($H$2="y",$H$2="m"),IF(AA1449=AA1448,IF(OR(AC1449=$AC$4:$AC1448)=FALSE,AG1448&amp;AF1449,AG1448),"("&amp;AF1449)&amp;IF(AA1449=AA1450,IF(OR(AC1450=$AC$4:$AC1449)=FALSE,", ",""),") "),""))</f>
        <v/>
      </c>
      <c r="AH1449" s="10" t="str">
        <f>IF((COUNTBLANK(D1449)=1),"",IF(D1449=D1448,AH1448,"")&amp;IF(B1448&lt;&gt;B1449,((IF(COUNTBLANK(E1449)=1,$D$3&amp;"Non-type material: "&amp;$D$3,$D$3&amp;INDEX('type-categories'!$A$2:$B$100,MATCH(E1449,'type-categories'!$A$2:$A$100,0),2)&amp;$D$3))),"")&amp;(IF(K1449&lt;&gt;K1448,$C$2&amp;UPPER(K1449)&amp;$C$2&amp;$K$3&amp;" ",(IF(B1449&lt;&gt;B1448,$C$2&amp;UPPER(K1449)&amp;$C$2&amp;$K$3&amp;" ",""))))&amp;IF((AA1449&lt;&gt;AA1450)*($H$2="y"),AD1449&amp;AE1449,IF((AA1449&lt;&gt;AA1450)*($H$2="m"),AD1449&amp;AG1449,IF(($H$2&lt;&gt;"m")*($H$2&lt;&gt;"Y"),(IF(F1449=0,"",F1449&amp;" "&amp;$F$4&amp;" "))&amp;(IF(G1449=0,"",G1449&amp;" "&amp;$G$4&amp;" "))&amp;(IF(H1449=0,"",H1449&amp;" "&amp;H$4&amp;" "))&amp;(IF(I1449=0,"",I1449&amp;" "&amp;$I$4&amp;" "))&amp;(IF(J1449=0,"",J1449&amp;" "&amp;$J$4&amp;" ")),"")))&amp;"; "&amp;IF((B1449=B1448)*(AA1449=AA1448), "same collecting data; ", IF((B1449=B1448)*(Z1448=Z1449),"same locality; ",(IF(COUNTBLANK(L1449)=1,"",$D$2&amp;L1449&amp;$L$3&amp;" "&amp;$D$2))&amp;(IF(COUNTBLANK(M1449)=1,"",$E$2&amp;M1449&amp;$E$2&amp;", "))&amp;(IF(COUNTBLANK(N1449)=1,"",N1449&amp;"; "))&amp;(IF(COUNTBLANK(O1449)=1,"",O1449&amp;"; ")))&amp;(IF(COUNTBLANK(P1449)=1,"",P1449&amp;"; "))&amp;(IF(COUNTBLANK(Q1449)=1,"",Q1449&amp;"; "))&amp;(IF(COUNTBLANK(R1449)=1,"",R1449&amp;"m, "))&amp;IF((COUNTBLANK(S1449)=0)*(S1449&lt;&gt;S1448), S1449&amp;"; ","")&amp;(IF(COUNTBLANK(U1449)=1,"",U1449&amp;"; "))&amp;(IF(COUNTBLANK(T1449)=1,"",IF(COUNTBLANK(F$2)=1,T1449&amp;"; ",T1449&amp;" "&amp;F$2&amp;"; "))))&amp;(IF(COUNTBLANK(V1449)=1,"",V1449&amp;"; "))&amp;IF((COUNTBLANK(C1449)=1),"",C1449)&amp;IF((B1449=B1450)*(K1449=K1450)*(L1449=L1450)*(M1449=M1450),IF(($H$2&lt;&gt;"m")*($H$2&lt;&gt;"Y"), " • ", IF((ISNUMBER(FIND(")",AE1449))), " • ", "")),IF((B1449=B1450)*(K1449=K1450)," • ",". ")))</f>
        <v/>
      </c>
      <c r="AI1449" s="1"/>
    </row>
    <row r="1450" spans="1:35" x14ac:dyDescent="0.25">
      <c r="A1450" s="3" t="str">
        <f t="shared" si="157"/>
        <v/>
      </c>
      <c r="B1450" s="53" t="str">
        <f t="shared" si="155"/>
        <v/>
      </c>
      <c r="C1450" s="57"/>
      <c r="D1450" s="57"/>
      <c r="E1450" s="57"/>
      <c r="F1450" s="57"/>
      <c r="G1450" s="57"/>
      <c r="H1450" s="57"/>
      <c r="I1450" s="57"/>
      <c r="J1450" s="57"/>
      <c r="K1450" s="57"/>
      <c r="L1450" s="57"/>
      <c r="M1450" s="54"/>
      <c r="N1450" s="57"/>
      <c r="O1450" s="58"/>
      <c r="P1450" s="58"/>
      <c r="Q1450" s="58"/>
      <c r="R1450" s="58"/>
      <c r="S1450" s="54"/>
      <c r="T1450" s="57"/>
      <c r="U1450" s="57"/>
      <c r="V1450" s="57"/>
      <c r="W1450" s="57"/>
      <c r="X1450" s="147" t="str">
        <f>IF(COUNTBLANK(D1450)=1,"",IF('order-admin-units'!$I$1&lt;&gt;"y", "", IF(COUNTBLANK(K1450)=1, 'order-admin-units'!$B$1+1, VLOOKUP(K1450, ordercountry, 2))))</f>
        <v/>
      </c>
      <c r="Y1450" s="147" t="str">
        <f>IF(COUNTBLANK(D1450)=1,"",IF('order-admin-units'!$I$1&lt;&gt;"y", "", IF(COUNTBLANK(K1450:L1450)&gt;0, 'order-admin-units'!$B$2+1, VLOOKUP(K1450&amp;"@"&amp;L1450, orderadmin, 2))))</f>
        <v/>
      </c>
      <c r="Z1450" s="147" t="str">
        <f t="shared" si="158"/>
        <v/>
      </c>
      <c r="AA1450" s="147" t="str">
        <f t="shared" si="159"/>
        <v/>
      </c>
      <c r="AB1450" s="147" t="str">
        <f t="shared" si="160"/>
        <v/>
      </c>
      <c r="AC1450" s="147" t="str">
        <f t="shared" si="156"/>
        <v/>
      </c>
      <c r="AD1450" s="11" t="str">
        <f t="shared" si="161"/>
        <v/>
      </c>
      <c r="AE1450" s="11" t="str">
        <f t="array" ref="AE1450">IF(COUNTBLANK(D1450)=1,"",IF(OR($H$2="y",$H$2="m"),IF(AA1450=AA1449,IF(OR(AB1450=$AB$4:$AB1449)=FALSE,AE1449&amp;C1450,AE1449),"("&amp;C1450)&amp;IF(AA1450=AA1451,IF(OR(AB1451=$AB$4:$AB1450)=FALSE,", ",""),") "),""))</f>
        <v/>
      </c>
      <c r="AF1450" s="11" t="str">
        <f t="array" ref="AF1450">IF((COUNTBLANK(D1450)=0)*OR($H$2="y",$H$2="m"),IFERROR(LEFT(C1450, FIND(" ",C1450)-1), C1450),"")</f>
        <v/>
      </c>
      <c r="AG1450" s="11" t="str">
        <f t="array" ref="AG1450">IF(COUNTBLANK(D1450)=1,"",IF(OR($H$2="y",$H$2="m"),IF(AA1450=AA1449,IF(OR(AC1450=$AC$4:$AC1449)=FALSE,AG1449&amp;AF1450,AG1449),"("&amp;AF1450)&amp;IF(AA1450=AA1451,IF(OR(AC1451=$AC$4:$AC1450)=FALSE,", ",""),") "),""))</f>
        <v/>
      </c>
      <c r="AH1450" s="10" t="str">
        <f>IF((COUNTBLANK(D1450)=1),"",IF(D1450=D1449,AH1449,"")&amp;IF(B1449&lt;&gt;B1450,((IF(COUNTBLANK(E1450)=1,$D$3&amp;"Non-type material: "&amp;$D$3,$D$3&amp;INDEX('type-categories'!$A$2:$B$100,MATCH(E1450,'type-categories'!$A$2:$A$100,0),2)&amp;$D$3))),"")&amp;(IF(K1450&lt;&gt;K1449,$C$2&amp;UPPER(K1450)&amp;$C$2&amp;$K$3&amp;" ",(IF(B1450&lt;&gt;B1449,$C$2&amp;UPPER(K1450)&amp;$C$2&amp;$K$3&amp;" ",""))))&amp;IF((AA1450&lt;&gt;AA1451)*($H$2="y"),AD1450&amp;AE1450,IF((AA1450&lt;&gt;AA1451)*($H$2="m"),AD1450&amp;AG1450,IF(($H$2&lt;&gt;"m")*($H$2&lt;&gt;"Y"),(IF(F1450=0,"",F1450&amp;" "&amp;$F$4&amp;" "))&amp;(IF(G1450=0,"",G1450&amp;" "&amp;$G$4&amp;" "))&amp;(IF(H1450=0,"",H1450&amp;" "&amp;H$4&amp;" "))&amp;(IF(I1450=0,"",I1450&amp;" "&amp;$I$4&amp;" "))&amp;(IF(J1450=0,"",J1450&amp;" "&amp;$J$4&amp;" ")),"")))&amp;"; "&amp;IF((B1450=B1449)*(AA1450=AA1449), "same collecting data; ", IF((B1450=B1449)*(Z1449=Z1450),"same locality; ",(IF(COUNTBLANK(L1450)=1,"",$D$2&amp;L1450&amp;$L$3&amp;" "&amp;$D$2))&amp;(IF(COUNTBLANK(M1450)=1,"",$E$2&amp;M1450&amp;$E$2&amp;", "))&amp;(IF(COUNTBLANK(N1450)=1,"",N1450&amp;"; "))&amp;(IF(COUNTBLANK(O1450)=1,"",O1450&amp;"; ")))&amp;(IF(COUNTBLANK(P1450)=1,"",P1450&amp;"; "))&amp;(IF(COUNTBLANK(Q1450)=1,"",Q1450&amp;"; "))&amp;(IF(COUNTBLANK(R1450)=1,"",R1450&amp;"m, "))&amp;IF((COUNTBLANK(S1450)=0)*(S1450&lt;&gt;S1449), S1450&amp;"; ","")&amp;(IF(COUNTBLANK(U1450)=1,"",U1450&amp;"; "))&amp;(IF(COUNTBLANK(T1450)=1,"",IF(COUNTBLANK(F$2)=1,T1450&amp;"; ",T1450&amp;" "&amp;F$2&amp;"; "))))&amp;(IF(COUNTBLANK(V1450)=1,"",V1450&amp;"; "))&amp;IF((COUNTBLANK(C1450)=1),"",C1450)&amp;IF((B1450=B1451)*(K1450=K1451)*(L1450=L1451)*(M1450=M1451),IF(($H$2&lt;&gt;"m")*($H$2&lt;&gt;"Y"), " • ", IF((ISNUMBER(FIND(")",AE1450))), " • ", "")),IF((B1450=B1451)*(K1450=K1451)," • ",". ")))</f>
        <v/>
      </c>
      <c r="AI1450" s="1"/>
    </row>
    <row r="1451" spans="1:35" x14ac:dyDescent="0.25">
      <c r="A1451" s="3" t="str">
        <f t="shared" si="157"/>
        <v/>
      </c>
      <c r="B1451" s="53" t="str">
        <f t="shared" si="155"/>
        <v/>
      </c>
      <c r="C1451" s="57"/>
      <c r="D1451" s="57"/>
      <c r="E1451" s="57"/>
      <c r="F1451" s="57"/>
      <c r="G1451" s="57"/>
      <c r="H1451" s="57"/>
      <c r="I1451" s="57"/>
      <c r="J1451" s="57"/>
      <c r="K1451" s="57"/>
      <c r="L1451" s="57"/>
      <c r="M1451" s="54"/>
      <c r="N1451" s="57"/>
      <c r="O1451" s="58"/>
      <c r="P1451" s="58"/>
      <c r="Q1451" s="58"/>
      <c r="R1451" s="58"/>
      <c r="S1451" s="54"/>
      <c r="T1451" s="57"/>
      <c r="U1451" s="57"/>
      <c r="V1451" s="57"/>
      <c r="W1451" s="57"/>
      <c r="X1451" s="147" t="str">
        <f>IF(COUNTBLANK(D1451)=1,"",IF('order-admin-units'!$I$1&lt;&gt;"y", "", IF(COUNTBLANK(K1451)=1, 'order-admin-units'!$B$1+1, VLOOKUP(K1451, ordercountry, 2))))</f>
        <v/>
      </c>
      <c r="Y1451" s="147" t="str">
        <f>IF(COUNTBLANK(D1451)=1,"",IF('order-admin-units'!$I$1&lt;&gt;"y", "", IF(COUNTBLANK(K1451:L1451)&gt;0, 'order-admin-units'!$B$2+1, VLOOKUP(K1451&amp;"@"&amp;L1451, orderadmin, 2))))</f>
        <v/>
      </c>
      <c r="Z1451" s="147" t="str">
        <f t="shared" si="158"/>
        <v/>
      </c>
      <c r="AA1451" s="147" t="str">
        <f t="shared" si="159"/>
        <v/>
      </c>
      <c r="AB1451" s="147" t="str">
        <f t="shared" si="160"/>
        <v/>
      </c>
      <c r="AC1451" s="147" t="str">
        <f t="shared" si="156"/>
        <v/>
      </c>
      <c r="AD1451" s="11" t="str">
        <f t="shared" si="161"/>
        <v/>
      </c>
      <c r="AE1451" s="11" t="str">
        <f t="array" ref="AE1451">IF(COUNTBLANK(D1451)=1,"",IF(OR($H$2="y",$H$2="m"),IF(AA1451=AA1450,IF(OR(AB1451=$AB$4:$AB1450)=FALSE,AE1450&amp;C1451,AE1450),"("&amp;C1451)&amp;IF(AA1451=AA1452,IF(OR(AB1452=$AB$4:$AB1451)=FALSE,", ",""),") "),""))</f>
        <v/>
      </c>
      <c r="AF1451" s="11" t="str">
        <f t="array" ref="AF1451">IF((COUNTBLANK(D1451)=0)*OR($H$2="y",$H$2="m"),IFERROR(LEFT(C1451, FIND(" ",C1451)-1), C1451),"")</f>
        <v/>
      </c>
      <c r="AG1451" s="11" t="str">
        <f t="array" ref="AG1451">IF(COUNTBLANK(D1451)=1,"",IF(OR($H$2="y",$H$2="m"),IF(AA1451=AA1450,IF(OR(AC1451=$AC$4:$AC1450)=FALSE,AG1450&amp;AF1451,AG1450),"("&amp;AF1451)&amp;IF(AA1451=AA1452,IF(OR(AC1452=$AC$4:$AC1451)=FALSE,", ",""),") "),""))</f>
        <v/>
      </c>
      <c r="AH1451" s="10" t="str">
        <f>IF((COUNTBLANK(D1451)=1),"",IF(D1451=D1450,AH1450,"")&amp;IF(B1450&lt;&gt;B1451,((IF(COUNTBLANK(E1451)=1,$D$3&amp;"Non-type material: "&amp;$D$3,$D$3&amp;INDEX('type-categories'!$A$2:$B$100,MATCH(E1451,'type-categories'!$A$2:$A$100,0),2)&amp;$D$3))),"")&amp;(IF(K1451&lt;&gt;K1450,$C$2&amp;UPPER(K1451)&amp;$C$2&amp;$K$3&amp;" ",(IF(B1451&lt;&gt;B1450,$C$2&amp;UPPER(K1451)&amp;$C$2&amp;$K$3&amp;" ",""))))&amp;IF((AA1451&lt;&gt;AA1452)*($H$2="y"),AD1451&amp;AE1451,IF((AA1451&lt;&gt;AA1452)*($H$2="m"),AD1451&amp;AG1451,IF(($H$2&lt;&gt;"m")*($H$2&lt;&gt;"Y"),(IF(F1451=0,"",F1451&amp;" "&amp;$F$4&amp;" "))&amp;(IF(G1451=0,"",G1451&amp;" "&amp;$G$4&amp;" "))&amp;(IF(H1451=0,"",H1451&amp;" "&amp;H$4&amp;" "))&amp;(IF(I1451=0,"",I1451&amp;" "&amp;$I$4&amp;" "))&amp;(IF(J1451=0,"",J1451&amp;" "&amp;$J$4&amp;" ")),"")))&amp;"; "&amp;IF((B1451=B1450)*(AA1451=AA1450), "same collecting data; ", IF((B1451=B1450)*(Z1450=Z1451),"same locality; ",(IF(COUNTBLANK(L1451)=1,"",$D$2&amp;L1451&amp;$L$3&amp;" "&amp;$D$2))&amp;(IF(COUNTBLANK(M1451)=1,"",$E$2&amp;M1451&amp;$E$2&amp;", "))&amp;(IF(COUNTBLANK(N1451)=1,"",N1451&amp;"; "))&amp;(IF(COUNTBLANK(O1451)=1,"",O1451&amp;"; ")))&amp;(IF(COUNTBLANK(P1451)=1,"",P1451&amp;"; "))&amp;(IF(COUNTBLANK(Q1451)=1,"",Q1451&amp;"; "))&amp;(IF(COUNTBLANK(R1451)=1,"",R1451&amp;"m, "))&amp;IF((COUNTBLANK(S1451)=0)*(S1451&lt;&gt;S1450), S1451&amp;"; ","")&amp;(IF(COUNTBLANK(U1451)=1,"",U1451&amp;"; "))&amp;(IF(COUNTBLANK(T1451)=1,"",IF(COUNTBLANK(F$2)=1,T1451&amp;"; ",T1451&amp;" "&amp;F$2&amp;"; "))))&amp;(IF(COUNTBLANK(V1451)=1,"",V1451&amp;"; "))&amp;IF((COUNTBLANK(C1451)=1),"",C1451)&amp;IF((B1451=B1452)*(K1451=K1452)*(L1451=L1452)*(M1451=M1452),IF(($H$2&lt;&gt;"m")*($H$2&lt;&gt;"Y"), " • ", IF((ISNUMBER(FIND(")",AE1451))), " • ", "")),IF((B1451=B1452)*(K1451=K1452)," • ",". ")))</f>
        <v/>
      </c>
      <c r="AI1451" s="1"/>
    </row>
    <row r="1452" spans="1:35" x14ac:dyDescent="0.25">
      <c r="A1452" s="3" t="str">
        <f t="shared" si="157"/>
        <v/>
      </c>
      <c r="B1452" s="53" t="str">
        <f t="shared" si="155"/>
        <v/>
      </c>
      <c r="C1452" s="57"/>
      <c r="D1452" s="57"/>
      <c r="E1452" s="57"/>
      <c r="F1452" s="57"/>
      <c r="G1452" s="57"/>
      <c r="H1452" s="57"/>
      <c r="I1452" s="57"/>
      <c r="J1452" s="57"/>
      <c r="K1452" s="57"/>
      <c r="L1452" s="57"/>
      <c r="M1452" s="54"/>
      <c r="N1452" s="57"/>
      <c r="O1452" s="58"/>
      <c r="P1452" s="58"/>
      <c r="Q1452" s="58"/>
      <c r="R1452" s="58"/>
      <c r="S1452" s="54"/>
      <c r="T1452" s="57"/>
      <c r="U1452" s="57"/>
      <c r="V1452" s="57"/>
      <c r="W1452" s="57"/>
      <c r="X1452" s="147" t="str">
        <f>IF(COUNTBLANK(D1452)=1,"",IF('order-admin-units'!$I$1&lt;&gt;"y", "", IF(COUNTBLANK(K1452)=1, 'order-admin-units'!$B$1+1, VLOOKUP(K1452, ordercountry, 2))))</f>
        <v/>
      </c>
      <c r="Y1452" s="147" t="str">
        <f>IF(COUNTBLANK(D1452)=1,"",IF('order-admin-units'!$I$1&lt;&gt;"y", "", IF(COUNTBLANK(K1452:L1452)&gt;0, 'order-admin-units'!$B$2+1, VLOOKUP(K1452&amp;"@"&amp;L1452, orderadmin, 2))))</f>
        <v/>
      </c>
      <c r="Z1452" s="147" t="str">
        <f t="shared" si="158"/>
        <v/>
      </c>
      <c r="AA1452" s="147" t="str">
        <f t="shared" si="159"/>
        <v/>
      </c>
      <c r="AB1452" s="147" t="str">
        <f t="shared" si="160"/>
        <v/>
      </c>
      <c r="AC1452" s="147" t="str">
        <f t="shared" si="156"/>
        <v/>
      </c>
      <c r="AD1452" s="11" t="str">
        <f t="shared" si="161"/>
        <v/>
      </c>
      <c r="AE1452" s="11" t="str">
        <f t="array" ref="AE1452">IF(COUNTBLANK(D1452)=1,"",IF(OR($H$2="y",$H$2="m"),IF(AA1452=AA1451,IF(OR(AB1452=$AB$4:$AB1451)=FALSE,AE1451&amp;C1452,AE1451),"("&amp;C1452)&amp;IF(AA1452=AA1453,IF(OR(AB1453=$AB$4:$AB1452)=FALSE,", ",""),") "),""))</f>
        <v/>
      </c>
      <c r="AF1452" s="11" t="str">
        <f t="array" ref="AF1452">IF((COUNTBLANK(D1452)=0)*OR($H$2="y",$H$2="m"),IFERROR(LEFT(C1452, FIND(" ",C1452)-1), C1452),"")</f>
        <v/>
      </c>
      <c r="AG1452" s="11" t="str">
        <f t="array" ref="AG1452">IF(COUNTBLANK(D1452)=1,"",IF(OR($H$2="y",$H$2="m"),IF(AA1452=AA1451,IF(OR(AC1452=$AC$4:$AC1451)=FALSE,AG1451&amp;AF1452,AG1451),"("&amp;AF1452)&amp;IF(AA1452=AA1453,IF(OR(AC1453=$AC$4:$AC1452)=FALSE,", ",""),") "),""))</f>
        <v/>
      </c>
      <c r="AH1452" s="10" t="str">
        <f>IF((COUNTBLANK(D1452)=1),"",IF(D1452=D1451,AH1451,"")&amp;IF(B1451&lt;&gt;B1452,((IF(COUNTBLANK(E1452)=1,$D$3&amp;"Non-type material: "&amp;$D$3,$D$3&amp;INDEX('type-categories'!$A$2:$B$100,MATCH(E1452,'type-categories'!$A$2:$A$100,0),2)&amp;$D$3))),"")&amp;(IF(K1452&lt;&gt;K1451,$C$2&amp;UPPER(K1452)&amp;$C$2&amp;$K$3&amp;" ",(IF(B1452&lt;&gt;B1451,$C$2&amp;UPPER(K1452)&amp;$C$2&amp;$K$3&amp;" ",""))))&amp;IF((AA1452&lt;&gt;AA1453)*($H$2="y"),AD1452&amp;AE1452,IF((AA1452&lt;&gt;AA1453)*($H$2="m"),AD1452&amp;AG1452,IF(($H$2&lt;&gt;"m")*($H$2&lt;&gt;"Y"),(IF(F1452=0,"",F1452&amp;" "&amp;$F$4&amp;" "))&amp;(IF(G1452=0,"",G1452&amp;" "&amp;$G$4&amp;" "))&amp;(IF(H1452=0,"",H1452&amp;" "&amp;H$4&amp;" "))&amp;(IF(I1452=0,"",I1452&amp;" "&amp;$I$4&amp;" "))&amp;(IF(J1452=0,"",J1452&amp;" "&amp;$J$4&amp;" ")),"")))&amp;"; "&amp;IF((B1452=B1451)*(AA1452=AA1451), "same collecting data; ", IF((B1452=B1451)*(Z1451=Z1452),"same locality; ",(IF(COUNTBLANK(L1452)=1,"",$D$2&amp;L1452&amp;$L$3&amp;" "&amp;$D$2))&amp;(IF(COUNTBLANK(M1452)=1,"",$E$2&amp;M1452&amp;$E$2&amp;", "))&amp;(IF(COUNTBLANK(N1452)=1,"",N1452&amp;"; "))&amp;(IF(COUNTBLANK(O1452)=1,"",O1452&amp;"; ")))&amp;(IF(COUNTBLANK(P1452)=1,"",P1452&amp;"; "))&amp;(IF(COUNTBLANK(Q1452)=1,"",Q1452&amp;"; "))&amp;(IF(COUNTBLANK(R1452)=1,"",R1452&amp;"m, "))&amp;IF((COUNTBLANK(S1452)=0)*(S1452&lt;&gt;S1451), S1452&amp;"; ","")&amp;(IF(COUNTBLANK(U1452)=1,"",U1452&amp;"; "))&amp;(IF(COUNTBLANK(T1452)=1,"",IF(COUNTBLANK(F$2)=1,T1452&amp;"; ",T1452&amp;" "&amp;F$2&amp;"; "))))&amp;(IF(COUNTBLANK(V1452)=1,"",V1452&amp;"; "))&amp;IF((COUNTBLANK(C1452)=1),"",C1452)&amp;IF((B1452=B1453)*(K1452=K1453)*(L1452=L1453)*(M1452=M1453),IF(($H$2&lt;&gt;"m")*($H$2&lt;&gt;"Y"), " • ", IF((ISNUMBER(FIND(")",AE1452))), " • ", "")),IF((B1452=B1453)*(K1452=K1453)," • ",". ")))</f>
        <v/>
      </c>
      <c r="AI1452" s="1"/>
    </row>
    <row r="1453" spans="1:35" x14ac:dyDescent="0.25">
      <c r="A1453" s="3" t="str">
        <f t="shared" si="157"/>
        <v/>
      </c>
      <c r="B1453" s="53" t="str">
        <f t="shared" si="155"/>
        <v/>
      </c>
      <c r="C1453" s="57"/>
      <c r="D1453" s="57"/>
      <c r="E1453" s="57"/>
      <c r="F1453" s="57"/>
      <c r="G1453" s="57"/>
      <c r="H1453" s="57"/>
      <c r="I1453" s="57"/>
      <c r="J1453" s="57"/>
      <c r="K1453" s="57"/>
      <c r="L1453" s="57"/>
      <c r="M1453" s="54"/>
      <c r="N1453" s="57"/>
      <c r="O1453" s="58"/>
      <c r="P1453" s="58"/>
      <c r="Q1453" s="58"/>
      <c r="R1453" s="58"/>
      <c r="S1453" s="54"/>
      <c r="T1453" s="57"/>
      <c r="U1453" s="57"/>
      <c r="V1453" s="57"/>
      <c r="W1453" s="57"/>
      <c r="X1453" s="147" t="str">
        <f>IF(COUNTBLANK(D1453)=1,"",IF('order-admin-units'!$I$1&lt;&gt;"y", "", IF(COUNTBLANK(K1453)=1, 'order-admin-units'!$B$1+1, VLOOKUP(K1453, ordercountry, 2))))</f>
        <v/>
      </c>
      <c r="Y1453" s="147" t="str">
        <f>IF(COUNTBLANK(D1453)=1,"",IF('order-admin-units'!$I$1&lt;&gt;"y", "", IF(COUNTBLANK(K1453:L1453)&gt;0, 'order-admin-units'!$B$2+1, VLOOKUP(K1453&amp;"@"&amp;L1453, orderadmin, 2))))</f>
        <v/>
      </c>
      <c r="Z1453" s="147" t="str">
        <f t="shared" si="158"/>
        <v/>
      </c>
      <c r="AA1453" s="147" t="str">
        <f t="shared" si="159"/>
        <v/>
      </c>
      <c r="AB1453" s="147" t="str">
        <f t="shared" si="160"/>
        <v/>
      </c>
      <c r="AC1453" s="147" t="str">
        <f t="shared" si="156"/>
        <v/>
      </c>
      <c r="AD1453" s="11" t="str">
        <f t="shared" si="161"/>
        <v/>
      </c>
      <c r="AE1453" s="11" t="str">
        <f t="array" ref="AE1453">IF(COUNTBLANK(D1453)=1,"",IF(OR($H$2="y",$H$2="m"),IF(AA1453=AA1452,IF(OR(AB1453=$AB$4:$AB1452)=FALSE,AE1452&amp;C1453,AE1452),"("&amp;C1453)&amp;IF(AA1453=AA1454,IF(OR(AB1454=$AB$4:$AB1453)=FALSE,", ",""),") "),""))</f>
        <v/>
      </c>
      <c r="AF1453" s="11" t="str">
        <f t="array" ref="AF1453">IF((COUNTBLANK(D1453)=0)*OR($H$2="y",$H$2="m"),IFERROR(LEFT(C1453, FIND(" ",C1453)-1), C1453),"")</f>
        <v/>
      </c>
      <c r="AG1453" s="11" t="str">
        <f t="array" ref="AG1453">IF(COUNTBLANK(D1453)=1,"",IF(OR($H$2="y",$H$2="m"),IF(AA1453=AA1452,IF(OR(AC1453=$AC$4:$AC1452)=FALSE,AG1452&amp;AF1453,AG1452),"("&amp;AF1453)&amp;IF(AA1453=AA1454,IF(OR(AC1454=$AC$4:$AC1453)=FALSE,", ",""),") "),""))</f>
        <v/>
      </c>
      <c r="AH1453" s="10" t="str">
        <f>IF((COUNTBLANK(D1453)=1),"",IF(D1453=D1452,AH1452,"")&amp;IF(B1452&lt;&gt;B1453,((IF(COUNTBLANK(E1453)=1,$D$3&amp;"Non-type material: "&amp;$D$3,$D$3&amp;INDEX('type-categories'!$A$2:$B$100,MATCH(E1453,'type-categories'!$A$2:$A$100,0),2)&amp;$D$3))),"")&amp;(IF(K1453&lt;&gt;K1452,$C$2&amp;UPPER(K1453)&amp;$C$2&amp;$K$3&amp;" ",(IF(B1453&lt;&gt;B1452,$C$2&amp;UPPER(K1453)&amp;$C$2&amp;$K$3&amp;" ",""))))&amp;IF((AA1453&lt;&gt;AA1454)*($H$2="y"),AD1453&amp;AE1453,IF((AA1453&lt;&gt;AA1454)*($H$2="m"),AD1453&amp;AG1453,IF(($H$2&lt;&gt;"m")*($H$2&lt;&gt;"Y"),(IF(F1453=0,"",F1453&amp;" "&amp;$F$4&amp;" "))&amp;(IF(G1453=0,"",G1453&amp;" "&amp;$G$4&amp;" "))&amp;(IF(H1453=0,"",H1453&amp;" "&amp;H$4&amp;" "))&amp;(IF(I1453=0,"",I1453&amp;" "&amp;$I$4&amp;" "))&amp;(IF(J1453=0,"",J1453&amp;" "&amp;$J$4&amp;" ")),"")))&amp;"; "&amp;IF((B1453=B1452)*(AA1453=AA1452), "same collecting data; ", IF((B1453=B1452)*(Z1452=Z1453),"same locality; ",(IF(COUNTBLANK(L1453)=1,"",$D$2&amp;L1453&amp;$L$3&amp;" "&amp;$D$2))&amp;(IF(COUNTBLANK(M1453)=1,"",$E$2&amp;M1453&amp;$E$2&amp;", "))&amp;(IF(COUNTBLANK(N1453)=1,"",N1453&amp;"; "))&amp;(IF(COUNTBLANK(O1453)=1,"",O1453&amp;"; ")))&amp;(IF(COUNTBLANK(P1453)=1,"",P1453&amp;"; "))&amp;(IF(COUNTBLANK(Q1453)=1,"",Q1453&amp;"; "))&amp;(IF(COUNTBLANK(R1453)=1,"",R1453&amp;"m, "))&amp;IF((COUNTBLANK(S1453)=0)*(S1453&lt;&gt;S1452), S1453&amp;"; ","")&amp;(IF(COUNTBLANK(U1453)=1,"",U1453&amp;"; "))&amp;(IF(COUNTBLANK(T1453)=1,"",IF(COUNTBLANK(F$2)=1,T1453&amp;"; ",T1453&amp;" "&amp;F$2&amp;"; "))))&amp;(IF(COUNTBLANK(V1453)=1,"",V1453&amp;"; "))&amp;IF((COUNTBLANK(C1453)=1),"",C1453)&amp;IF((B1453=B1454)*(K1453=K1454)*(L1453=L1454)*(M1453=M1454),IF(($H$2&lt;&gt;"m")*($H$2&lt;&gt;"Y"), " • ", IF((ISNUMBER(FIND(")",AE1453))), " • ", "")),IF((B1453=B1454)*(K1453=K1454)," • ",". ")))</f>
        <v/>
      </c>
      <c r="AI1453" s="1"/>
    </row>
    <row r="1454" spans="1:35" x14ac:dyDescent="0.25">
      <c r="A1454" s="3" t="str">
        <f t="shared" si="157"/>
        <v/>
      </c>
      <c r="B1454" s="53" t="str">
        <f t="shared" si="155"/>
        <v/>
      </c>
      <c r="C1454" s="57"/>
      <c r="D1454" s="57"/>
      <c r="E1454" s="57"/>
      <c r="F1454" s="57"/>
      <c r="G1454" s="57"/>
      <c r="H1454" s="57"/>
      <c r="I1454" s="57"/>
      <c r="J1454" s="57"/>
      <c r="K1454" s="57"/>
      <c r="L1454" s="57"/>
      <c r="M1454" s="54"/>
      <c r="N1454" s="57"/>
      <c r="O1454" s="58"/>
      <c r="P1454" s="58"/>
      <c r="Q1454" s="58"/>
      <c r="R1454" s="58"/>
      <c r="S1454" s="54"/>
      <c r="T1454" s="57"/>
      <c r="U1454" s="57"/>
      <c r="V1454" s="57"/>
      <c r="W1454" s="57"/>
      <c r="X1454" s="147" t="str">
        <f>IF(COUNTBLANK(D1454)=1,"",IF('order-admin-units'!$I$1&lt;&gt;"y", "", IF(COUNTBLANK(K1454)=1, 'order-admin-units'!$B$1+1, VLOOKUP(K1454, ordercountry, 2))))</f>
        <v/>
      </c>
      <c r="Y1454" s="147" t="str">
        <f>IF(COUNTBLANK(D1454)=1,"",IF('order-admin-units'!$I$1&lt;&gt;"y", "", IF(COUNTBLANK(K1454:L1454)&gt;0, 'order-admin-units'!$B$2+1, VLOOKUP(K1454&amp;"@"&amp;L1454, orderadmin, 2))))</f>
        <v/>
      </c>
      <c r="Z1454" s="147" t="str">
        <f t="shared" si="158"/>
        <v/>
      </c>
      <c r="AA1454" s="147" t="str">
        <f t="shared" si="159"/>
        <v/>
      </c>
      <c r="AB1454" s="147" t="str">
        <f t="shared" si="160"/>
        <v/>
      </c>
      <c r="AC1454" s="147" t="str">
        <f t="shared" si="156"/>
        <v/>
      </c>
      <c r="AD1454" s="11" t="str">
        <f t="shared" si="161"/>
        <v/>
      </c>
      <c r="AE1454" s="11" t="str">
        <f t="array" ref="AE1454">IF(COUNTBLANK(D1454)=1,"",IF(OR($H$2="y",$H$2="m"),IF(AA1454=AA1453,IF(OR(AB1454=$AB$4:$AB1453)=FALSE,AE1453&amp;C1454,AE1453),"("&amp;C1454)&amp;IF(AA1454=AA1455,IF(OR(AB1455=$AB$4:$AB1454)=FALSE,", ",""),") "),""))</f>
        <v/>
      </c>
      <c r="AF1454" s="11" t="str">
        <f t="array" ref="AF1454">IF((COUNTBLANK(D1454)=0)*OR($H$2="y",$H$2="m"),IFERROR(LEFT(C1454, FIND(" ",C1454)-1), C1454),"")</f>
        <v/>
      </c>
      <c r="AG1454" s="11" t="str">
        <f t="array" ref="AG1454">IF(COUNTBLANK(D1454)=1,"",IF(OR($H$2="y",$H$2="m"),IF(AA1454=AA1453,IF(OR(AC1454=$AC$4:$AC1453)=FALSE,AG1453&amp;AF1454,AG1453),"("&amp;AF1454)&amp;IF(AA1454=AA1455,IF(OR(AC1455=$AC$4:$AC1454)=FALSE,", ",""),") "),""))</f>
        <v/>
      </c>
      <c r="AH1454" s="10" t="str">
        <f>IF((COUNTBLANK(D1454)=1),"",IF(D1454=D1453,AH1453,"")&amp;IF(B1453&lt;&gt;B1454,((IF(COUNTBLANK(E1454)=1,$D$3&amp;"Non-type material: "&amp;$D$3,$D$3&amp;INDEX('type-categories'!$A$2:$B$100,MATCH(E1454,'type-categories'!$A$2:$A$100,0),2)&amp;$D$3))),"")&amp;(IF(K1454&lt;&gt;K1453,$C$2&amp;UPPER(K1454)&amp;$C$2&amp;$K$3&amp;" ",(IF(B1454&lt;&gt;B1453,$C$2&amp;UPPER(K1454)&amp;$C$2&amp;$K$3&amp;" ",""))))&amp;IF((AA1454&lt;&gt;AA1455)*($H$2="y"),AD1454&amp;AE1454,IF((AA1454&lt;&gt;AA1455)*($H$2="m"),AD1454&amp;AG1454,IF(($H$2&lt;&gt;"m")*($H$2&lt;&gt;"Y"),(IF(F1454=0,"",F1454&amp;" "&amp;$F$4&amp;" "))&amp;(IF(G1454=0,"",G1454&amp;" "&amp;$G$4&amp;" "))&amp;(IF(H1454=0,"",H1454&amp;" "&amp;H$4&amp;" "))&amp;(IF(I1454=0,"",I1454&amp;" "&amp;$I$4&amp;" "))&amp;(IF(J1454=0,"",J1454&amp;" "&amp;$J$4&amp;" ")),"")))&amp;"; "&amp;IF((B1454=B1453)*(AA1454=AA1453), "same collecting data; ", IF((B1454=B1453)*(Z1453=Z1454),"same locality; ",(IF(COUNTBLANK(L1454)=1,"",$D$2&amp;L1454&amp;$L$3&amp;" "&amp;$D$2))&amp;(IF(COUNTBLANK(M1454)=1,"",$E$2&amp;M1454&amp;$E$2&amp;", "))&amp;(IF(COUNTBLANK(N1454)=1,"",N1454&amp;"; "))&amp;(IF(COUNTBLANK(O1454)=1,"",O1454&amp;"; ")))&amp;(IF(COUNTBLANK(P1454)=1,"",P1454&amp;"; "))&amp;(IF(COUNTBLANK(Q1454)=1,"",Q1454&amp;"; "))&amp;(IF(COUNTBLANK(R1454)=1,"",R1454&amp;"m, "))&amp;IF((COUNTBLANK(S1454)=0)*(S1454&lt;&gt;S1453), S1454&amp;"; ","")&amp;(IF(COUNTBLANK(U1454)=1,"",U1454&amp;"; "))&amp;(IF(COUNTBLANK(T1454)=1,"",IF(COUNTBLANK(F$2)=1,T1454&amp;"; ",T1454&amp;" "&amp;F$2&amp;"; "))))&amp;(IF(COUNTBLANK(V1454)=1,"",V1454&amp;"; "))&amp;IF((COUNTBLANK(C1454)=1),"",C1454)&amp;IF((B1454=B1455)*(K1454=K1455)*(L1454=L1455)*(M1454=M1455),IF(($H$2&lt;&gt;"m")*($H$2&lt;&gt;"Y"), " • ", IF((ISNUMBER(FIND(")",AE1454))), " • ", "")),IF((B1454=B1455)*(K1454=K1455)," • ",". ")))</f>
        <v/>
      </c>
      <c r="AI1454" s="1"/>
    </row>
    <row r="1455" spans="1:35" x14ac:dyDescent="0.25">
      <c r="A1455" s="3" t="str">
        <f t="shared" si="157"/>
        <v/>
      </c>
      <c r="B1455" s="53" t="str">
        <f t="shared" si="155"/>
        <v/>
      </c>
      <c r="C1455" s="57"/>
      <c r="D1455" s="57"/>
      <c r="E1455" s="57"/>
      <c r="F1455" s="57"/>
      <c r="G1455" s="57"/>
      <c r="H1455" s="57"/>
      <c r="I1455" s="57"/>
      <c r="J1455" s="57"/>
      <c r="K1455" s="57"/>
      <c r="L1455" s="57"/>
      <c r="M1455" s="54"/>
      <c r="N1455" s="57"/>
      <c r="O1455" s="58"/>
      <c r="P1455" s="58"/>
      <c r="Q1455" s="58"/>
      <c r="R1455" s="58"/>
      <c r="S1455" s="54"/>
      <c r="T1455" s="57"/>
      <c r="U1455" s="57"/>
      <c r="V1455" s="57"/>
      <c r="W1455" s="57"/>
      <c r="X1455" s="147" t="str">
        <f>IF(COUNTBLANK(D1455)=1,"",IF('order-admin-units'!$I$1&lt;&gt;"y", "", IF(COUNTBLANK(K1455)=1, 'order-admin-units'!$B$1+1, VLOOKUP(K1455, ordercountry, 2))))</f>
        <v/>
      </c>
      <c r="Y1455" s="147" t="str">
        <f>IF(COUNTBLANK(D1455)=1,"",IF('order-admin-units'!$I$1&lt;&gt;"y", "", IF(COUNTBLANK(K1455:L1455)&gt;0, 'order-admin-units'!$B$2+1, VLOOKUP(K1455&amp;"@"&amp;L1455, orderadmin, 2))))</f>
        <v/>
      </c>
      <c r="Z1455" s="147" t="str">
        <f t="shared" si="158"/>
        <v/>
      </c>
      <c r="AA1455" s="147" t="str">
        <f t="shared" si="159"/>
        <v/>
      </c>
      <c r="AB1455" s="147" t="str">
        <f t="shared" si="160"/>
        <v/>
      </c>
      <c r="AC1455" s="147" t="str">
        <f t="shared" si="156"/>
        <v/>
      </c>
      <c r="AD1455" s="11" t="str">
        <f t="shared" si="161"/>
        <v/>
      </c>
      <c r="AE1455" s="11" t="str">
        <f t="array" ref="AE1455">IF(COUNTBLANK(D1455)=1,"",IF(OR($H$2="y",$H$2="m"),IF(AA1455=AA1454,IF(OR(AB1455=$AB$4:$AB1454)=FALSE,AE1454&amp;C1455,AE1454),"("&amp;C1455)&amp;IF(AA1455=AA1456,IF(OR(AB1456=$AB$4:$AB1455)=FALSE,", ",""),") "),""))</f>
        <v/>
      </c>
      <c r="AF1455" s="11" t="str">
        <f t="array" ref="AF1455">IF((COUNTBLANK(D1455)=0)*OR($H$2="y",$H$2="m"),IFERROR(LEFT(C1455, FIND(" ",C1455)-1), C1455),"")</f>
        <v/>
      </c>
      <c r="AG1455" s="11" t="str">
        <f t="array" ref="AG1455">IF(COUNTBLANK(D1455)=1,"",IF(OR($H$2="y",$H$2="m"),IF(AA1455=AA1454,IF(OR(AC1455=$AC$4:$AC1454)=FALSE,AG1454&amp;AF1455,AG1454),"("&amp;AF1455)&amp;IF(AA1455=AA1456,IF(OR(AC1456=$AC$4:$AC1455)=FALSE,", ",""),") "),""))</f>
        <v/>
      </c>
      <c r="AH1455" s="10" t="str">
        <f>IF((COUNTBLANK(D1455)=1),"",IF(D1455=D1454,AH1454,"")&amp;IF(B1454&lt;&gt;B1455,((IF(COUNTBLANK(E1455)=1,$D$3&amp;"Non-type material: "&amp;$D$3,$D$3&amp;INDEX('type-categories'!$A$2:$B$100,MATCH(E1455,'type-categories'!$A$2:$A$100,0),2)&amp;$D$3))),"")&amp;(IF(K1455&lt;&gt;K1454,$C$2&amp;UPPER(K1455)&amp;$C$2&amp;$K$3&amp;" ",(IF(B1455&lt;&gt;B1454,$C$2&amp;UPPER(K1455)&amp;$C$2&amp;$K$3&amp;" ",""))))&amp;IF((AA1455&lt;&gt;AA1456)*($H$2="y"),AD1455&amp;AE1455,IF((AA1455&lt;&gt;AA1456)*($H$2="m"),AD1455&amp;AG1455,IF(($H$2&lt;&gt;"m")*($H$2&lt;&gt;"Y"),(IF(F1455=0,"",F1455&amp;" "&amp;$F$4&amp;" "))&amp;(IF(G1455=0,"",G1455&amp;" "&amp;$G$4&amp;" "))&amp;(IF(H1455=0,"",H1455&amp;" "&amp;H$4&amp;" "))&amp;(IF(I1455=0,"",I1455&amp;" "&amp;$I$4&amp;" "))&amp;(IF(J1455=0,"",J1455&amp;" "&amp;$J$4&amp;" ")),"")))&amp;"; "&amp;IF((B1455=B1454)*(AA1455=AA1454), "same collecting data; ", IF((B1455=B1454)*(Z1454=Z1455),"same locality; ",(IF(COUNTBLANK(L1455)=1,"",$D$2&amp;L1455&amp;$L$3&amp;" "&amp;$D$2))&amp;(IF(COUNTBLANK(M1455)=1,"",$E$2&amp;M1455&amp;$E$2&amp;", "))&amp;(IF(COUNTBLANK(N1455)=1,"",N1455&amp;"; "))&amp;(IF(COUNTBLANK(O1455)=1,"",O1455&amp;"; ")))&amp;(IF(COUNTBLANK(P1455)=1,"",P1455&amp;"; "))&amp;(IF(COUNTBLANK(Q1455)=1,"",Q1455&amp;"; "))&amp;(IF(COUNTBLANK(R1455)=1,"",R1455&amp;"m, "))&amp;IF((COUNTBLANK(S1455)=0)*(S1455&lt;&gt;S1454), S1455&amp;"; ","")&amp;(IF(COUNTBLANK(U1455)=1,"",U1455&amp;"; "))&amp;(IF(COUNTBLANK(T1455)=1,"",IF(COUNTBLANK(F$2)=1,T1455&amp;"; ",T1455&amp;" "&amp;F$2&amp;"; "))))&amp;(IF(COUNTBLANK(V1455)=1,"",V1455&amp;"; "))&amp;IF((COUNTBLANK(C1455)=1),"",C1455)&amp;IF((B1455=B1456)*(K1455=K1456)*(L1455=L1456)*(M1455=M1456),IF(($H$2&lt;&gt;"m")*($H$2&lt;&gt;"Y"), " • ", IF((ISNUMBER(FIND(")",AE1455))), " • ", "")),IF((B1455=B1456)*(K1455=K1456)," • ",". ")))</f>
        <v/>
      </c>
      <c r="AI1455" s="1"/>
    </row>
    <row r="1456" spans="1:35" x14ac:dyDescent="0.25">
      <c r="A1456" s="3" t="str">
        <f t="shared" si="157"/>
        <v/>
      </c>
      <c r="B1456" s="53" t="str">
        <f t="shared" si="155"/>
        <v/>
      </c>
      <c r="C1456" s="57"/>
      <c r="D1456" s="57"/>
      <c r="E1456" s="57"/>
      <c r="F1456" s="57"/>
      <c r="G1456" s="57"/>
      <c r="H1456" s="57"/>
      <c r="I1456" s="57"/>
      <c r="J1456" s="57"/>
      <c r="K1456" s="57"/>
      <c r="L1456" s="57"/>
      <c r="M1456" s="54"/>
      <c r="N1456" s="57"/>
      <c r="O1456" s="58"/>
      <c r="P1456" s="58"/>
      <c r="Q1456" s="58"/>
      <c r="R1456" s="58"/>
      <c r="S1456" s="54"/>
      <c r="T1456" s="57"/>
      <c r="U1456" s="57"/>
      <c r="V1456" s="57"/>
      <c r="W1456" s="57"/>
      <c r="X1456" s="147" t="str">
        <f>IF(COUNTBLANK(D1456)=1,"",IF('order-admin-units'!$I$1&lt;&gt;"y", "", IF(COUNTBLANK(K1456)=1, 'order-admin-units'!$B$1+1, VLOOKUP(K1456, ordercountry, 2))))</f>
        <v/>
      </c>
      <c r="Y1456" s="147" t="str">
        <f>IF(COUNTBLANK(D1456)=1,"",IF('order-admin-units'!$I$1&lt;&gt;"y", "", IF(COUNTBLANK(K1456:L1456)&gt;0, 'order-admin-units'!$B$2+1, VLOOKUP(K1456&amp;"@"&amp;L1456, orderadmin, 2))))</f>
        <v/>
      </c>
      <c r="Z1456" s="147" t="str">
        <f t="shared" si="158"/>
        <v/>
      </c>
      <c r="AA1456" s="147" t="str">
        <f t="shared" si="159"/>
        <v/>
      </c>
      <c r="AB1456" s="147" t="str">
        <f t="shared" si="160"/>
        <v/>
      </c>
      <c r="AC1456" s="147" t="str">
        <f t="shared" si="156"/>
        <v/>
      </c>
      <c r="AD1456" s="11" t="str">
        <f t="shared" si="161"/>
        <v/>
      </c>
      <c r="AE1456" s="11" t="str">
        <f t="array" ref="AE1456">IF(COUNTBLANK(D1456)=1,"",IF(OR($H$2="y",$H$2="m"),IF(AA1456=AA1455,IF(OR(AB1456=$AB$4:$AB1455)=FALSE,AE1455&amp;C1456,AE1455),"("&amp;C1456)&amp;IF(AA1456=AA1457,IF(OR(AB1457=$AB$4:$AB1456)=FALSE,", ",""),") "),""))</f>
        <v/>
      </c>
      <c r="AF1456" s="11" t="str">
        <f t="array" ref="AF1456">IF((COUNTBLANK(D1456)=0)*OR($H$2="y",$H$2="m"),IFERROR(LEFT(C1456, FIND(" ",C1456)-1), C1456),"")</f>
        <v/>
      </c>
      <c r="AG1456" s="11" t="str">
        <f t="array" ref="AG1456">IF(COUNTBLANK(D1456)=1,"",IF(OR($H$2="y",$H$2="m"),IF(AA1456=AA1455,IF(OR(AC1456=$AC$4:$AC1455)=FALSE,AG1455&amp;AF1456,AG1455),"("&amp;AF1456)&amp;IF(AA1456=AA1457,IF(OR(AC1457=$AC$4:$AC1456)=FALSE,", ",""),") "),""))</f>
        <v/>
      </c>
      <c r="AH1456" s="10" t="str">
        <f>IF((COUNTBLANK(D1456)=1),"",IF(D1456=D1455,AH1455,"")&amp;IF(B1455&lt;&gt;B1456,((IF(COUNTBLANK(E1456)=1,$D$3&amp;"Non-type material: "&amp;$D$3,$D$3&amp;INDEX('type-categories'!$A$2:$B$100,MATCH(E1456,'type-categories'!$A$2:$A$100,0),2)&amp;$D$3))),"")&amp;(IF(K1456&lt;&gt;K1455,$C$2&amp;UPPER(K1456)&amp;$C$2&amp;$K$3&amp;" ",(IF(B1456&lt;&gt;B1455,$C$2&amp;UPPER(K1456)&amp;$C$2&amp;$K$3&amp;" ",""))))&amp;IF((AA1456&lt;&gt;AA1457)*($H$2="y"),AD1456&amp;AE1456,IF((AA1456&lt;&gt;AA1457)*($H$2="m"),AD1456&amp;AG1456,IF(($H$2&lt;&gt;"m")*($H$2&lt;&gt;"Y"),(IF(F1456=0,"",F1456&amp;" "&amp;$F$4&amp;" "))&amp;(IF(G1456=0,"",G1456&amp;" "&amp;$G$4&amp;" "))&amp;(IF(H1456=0,"",H1456&amp;" "&amp;H$4&amp;" "))&amp;(IF(I1456=0,"",I1456&amp;" "&amp;$I$4&amp;" "))&amp;(IF(J1456=0,"",J1456&amp;" "&amp;$J$4&amp;" ")),"")))&amp;"; "&amp;IF((B1456=B1455)*(AA1456=AA1455), "same collecting data; ", IF((B1456=B1455)*(Z1455=Z1456),"same locality; ",(IF(COUNTBLANK(L1456)=1,"",$D$2&amp;L1456&amp;$L$3&amp;" "&amp;$D$2))&amp;(IF(COUNTBLANK(M1456)=1,"",$E$2&amp;M1456&amp;$E$2&amp;", "))&amp;(IF(COUNTBLANK(N1456)=1,"",N1456&amp;"; "))&amp;(IF(COUNTBLANK(O1456)=1,"",O1456&amp;"; ")))&amp;(IF(COUNTBLANK(P1456)=1,"",P1456&amp;"; "))&amp;(IF(COUNTBLANK(Q1456)=1,"",Q1456&amp;"; "))&amp;(IF(COUNTBLANK(R1456)=1,"",R1456&amp;"m, "))&amp;IF((COUNTBLANK(S1456)=0)*(S1456&lt;&gt;S1455), S1456&amp;"; ","")&amp;(IF(COUNTBLANK(U1456)=1,"",U1456&amp;"; "))&amp;(IF(COUNTBLANK(T1456)=1,"",IF(COUNTBLANK(F$2)=1,T1456&amp;"; ",T1456&amp;" "&amp;F$2&amp;"; "))))&amp;(IF(COUNTBLANK(V1456)=1,"",V1456&amp;"; "))&amp;IF((COUNTBLANK(C1456)=1),"",C1456)&amp;IF((B1456=B1457)*(K1456=K1457)*(L1456=L1457)*(M1456=M1457),IF(($H$2&lt;&gt;"m")*($H$2&lt;&gt;"Y"), " • ", IF((ISNUMBER(FIND(")",AE1456))), " • ", "")),IF((B1456=B1457)*(K1456=K1457)," • ",". ")))</f>
        <v/>
      </c>
      <c r="AI1456" s="1"/>
    </row>
    <row r="1457" spans="1:35" x14ac:dyDescent="0.25">
      <c r="A1457" s="3" t="str">
        <f t="shared" si="157"/>
        <v/>
      </c>
      <c r="B1457" s="53" t="str">
        <f t="shared" si="155"/>
        <v/>
      </c>
      <c r="C1457" s="57"/>
      <c r="D1457" s="57"/>
      <c r="E1457" s="57"/>
      <c r="F1457" s="57"/>
      <c r="G1457" s="57"/>
      <c r="H1457" s="57"/>
      <c r="I1457" s="57"/>
      <c r="J1457" s="57"/>
      <c r="K1457" s="57"/>
      <c r="L1457" s="57"/>
      <c r="M1457" s="54"/>
      <c r="N1457" s="57"/>
      <c r="O1457" s="58"/>
      <c r="P1457" s="58"/>
      <c r="Q1457" s="58"/>
      <c r="R1457" s="58"/>
      <c r="S1457" s="54"/>
      <c r="T1457" s="57"/>
      <c r="U1457" s="57"/>
      <c r="V1457" s="57"/>
      <c r="W1457" s="57"/>
      <c r="X1457" s="147" t="str">
        <f>IF(COUNTBLANK(D1457)=1,"",IF('order-admin-units'!$I$1&lt;&gt;"y", "", IF(COUNTBLANK(K1457)=1, 'order-admin-units'!$B$1+1, VLOOKUP(K1457, ordercountry, 2))))</f>
        <v/>
      </c>
      <c r="Y1457" s="147" t="str">
        <f>IF(COUNTBLANK(D1457)=1,"",IF('order-admin-units'!$I$1&lt;&gt;"y", "", IF(COUNTBLANK(K1457:L1457)&gt;0, 'order-admin-units'!$B$2+1, VLOOKUP(K1457&amp;"@"&amp;L1457, orderadmin, 2))))</f>
        <v/>
      </c>
      <c r="Z1457" s="147" t="str">
        <f t="shared" si="158"/>
        <v/>
      </c>
      <c r="AA1457" s="147" t="str">
        <f t="shared" si="159"/>
        <v/>
      </c>
      <c r="AB1457" s="147" t="str">
        <f t="shared" si="160"/>
        <v/>
      </c>
      <c r="AC1457" s="147" t="str">
        <f t="shared" si="156"/>
        <v/>
      </c>
      <c r="AD1457" s="11" t="str">
        <f t="shared" si="161"/>
        <v/>
      </c>
      <c r="AE1457" s="11" t="str">
        <f t="array" ref="AE1457">IF(COUNTBLANK(D1457)=1,"",IF(OR($H$2="y",$H$2="m"),IF(AA1457=AA1456,IF(OR(AB1457=$AB$4:$AB1456)=FALSE,AE1456&amp;C1457,AE1456),"("&amp;C1457)&amp;IF(AA1457=AA1458,IF(OR(AB1458=$AB$4:$AB1457)=FALSE,", ",""),") "),""))</f>
        <v/>
      </c>
      <c r="AF1457" s="11" t="str">
        <f t="array" ref="AF1457">IF((COUNTBLANK(D1457)=0)*OR($H$2="y",$H$2="m"),IFERROR(LEFT(C1457, FIND(" ",C1457)-1), C1457),"")</f>
        <v/>
      </c>
      <c r="AG1457" s="11" t="str">
        <f t="array" ref="AG1457">IF(COUNTBLANK(D1457)=1,"",IF(OR($H$2="y",$H$2="m"),IF(AA1457=AA1456,IF(OR(AC1457=$AC$4:$AC1456)=FALSE,AG1456&amp;AF1457,AG1456),"("&amp;AF1457)&amp;IF(AA1457=AA1458,IF(OR(AC1458=$AC$4:$AC1457)=FALSE,", ",""),") "),""))</f>
        <v/>
      </c>
      <c r="AH1457" s="10" t="str">
        <f>IF((COUNTBLANK(D1457)=1),"",IF(D1457=D1456,AH1456,"")&amp;IF(B1456&lt;&gt;B1457,((IF(COUNTBLANK(E1457)=1,$D$3&amp;"Non-type material: "&amp;$D$3,$D$3&amp;INDEX('type-categories'!$A$2:$B$100,MATCH(E1457,'type-categories'!$A$2:$A$100,0),2)&amp;$D$3))),"")&amp;(IF(K1457&lt;&gt;K1456,$C$2&amp;UPPER(K1457)&amp;$C$2&amp;$K$3&amp;" ",(IF(B1457&lt;&gt;B1456,$C$2&amp;UPPER(K1457)&amp;$C$2&amp;$K$3&amp;" ",""))))&amp;IF((AA1457&lt;&gt;AA1458)*($H$2="y"),AD1457&amp;AE1457,IF((AA1457&lt;&gt;AA1458)*($H$2="m"),AD1457&amp;AG1457,IF(($H$2&lt;&gt;"m")*($H$2&lt;&gt;"Y"),(IF(F1457=0,"",F1457&amp;" "&amp;$F$4&amp;" "))&amp;(IF(G1457=0,"",G1457&amp;" "&amp;$G$4&amp;" "))&amp;(IF(H1457=0,"",H1457&amp;" "&amp;H$4&amp;" "))&amp;(IF(I1457=0,"",I1457&amp;" "&amp;$I$4&amp;" "))&amp;(IF(J1457=0,"",J1457&amp;" "&amp;$J$4&amp;" ")),"")))&amp;"; "&amp;IF((B1457=B1456)*(AA1457=AA1456), "same collecting data; ", IF((B1457=B1456)*(Z1456=Z1457),"same locality; ",(IF(COUNTBLANK(L1457)=1,"",$D$2&amp;L1457&amp;$L$3&amp;" "&amp;$D$2))&amp;(IF(COUNTBLANK(M1457)=1,"",$E$2&amp;M1457&amp;$E$2&amp;", "))&amp;(IF(COUNTBLANK(N1457)=1,"",N1457&amp;"; "))&amp;(IF(COUNTBLANK(O1457)=1,"",O1457&amp;"; ")))&amp;(IF(COUNTBLANK(P1457)=1,"",P1457&amp;"; "))&amp;(IF(COUNTBLANK(Q1457)=1,"",Q1457&amp;"; "))&amp;(IF(COUNTBLANK(R1457)=1,"",R1457&amp;"m, "))&amp;IF((COUNTBLANK(S1457)=0)*(S1457&lt;&gt;S1456), S1457&amp;"; ","")&amp;(IF(COUNTBLANK(U1457)=1,"",U1457&amp;"; "))&amp;(IF(COUNTBLANK(T1457)=1,"",IF(COUNTBLANK(F$2)=1,T1457&amp;"; ",T1457&amp;" "&amp;F$2&amp;"; "))))&amp;(IF(COUNTBLANK(V1457)=1,"",V1457&amp;"; "))&amp;IF((COUNTBLANK(C1457)=1),"",C1457)&amp;IF((B1457=B1458)*(K1457=K1458)*(L1457=L1458)*(M1457=M1458),IF(($H$2&lt;&gt;"m")*($H$2&lt;&gt;"Y"), " • ", IF((ISNUMBER(FIND(")",AE1457))), " • ", "")),IF((B1457=B1458)*(K1457=K1458)," • ",". ")))</f>
        <v/>
      </c>
      <c r="AI1457" s="1"/>
    </row>
    <row r="1458" spans="1:35" x14ac:dyDescent="0.25">
      <c r="A1458" s="3" t="str">
        <f t="shared" si="157"/>
        <v/>
      </c>
      <c r="B1458" s="53" t="str">
        <f t="shared" si="155"/>
        <v/>
      </c>
      <c r="C1458" s="57"/>
      <c r="D1458" s="57"/>
      <c r="E1458" s="57"/>
      <c r="F1458" s="57"/>
      <c r="G1458" s="57"/>
      <c r="H1458" s="57"/>
      <c r="I1458" s="57"/>
      <c r="J1458" s="57"/>
      <c r="K1458" s="57"/>
      <c r="L1458" s="57"/>
      <c r="M1458" s="54"/>
      <c r="N1458" s="57"/>
      <c r="O1458" s="58"/>
      <c r="P1458" s="58"/>
      <c r="Q1458" s="58"/>
      <c r="R1458" s="58"/>
      <c r="S1458" s="54"/>
      <c r="T1458" s="57"/>
      <c r="U1458" s="57"/>
      <c r="V1458" s="57"/>
      <c r="W1458" s="57"/>
      <c r="X1458" s="147" t="str">
        <f>IF(COUNTBLANK(D1458)=1,"",IF('order-admin-units'!$I$1&lt;&gt;"y", "", IF(COUNTBLANK(K1458)=1, 'order-admin-units'!$B$1+1, VLOOKUP(K1458, ordercountry, 2))))</f>
        <v/>
      </c>
      <c r="Y1458" s="147" t="str">
        <f>IF(COUNTBLANK(D1458)=1,"",IF('order-admin-units'!$I$1&lt;&gt;"y", "", IF(COUNTBLANK(K1458:L1458)&gt;0, 'order-admin-units'!$B$2+1, VLOOKUP(K1458&amp;"@"&amp;L1458, orderadmin, 2))))</f>
        <v/>
      </c>
      <c r="Z1458" s="147" t="str">
        <f t="shared" si="158"/>
        <v/>
      </c>
      <c r="AA1458" s="147" t="str">
        <f t="shared" si="159"/>
        <v/>
      </c>
      <c r="AB1458" s="147" t="str">
        <f t="shared" si="160"/>
        <v/>
      </c>
      <c r="AC1458" s="147" t="str">
        <f t="shared" si="156"/>
        <v/>
      </c>
      <c r="AD1458" s="11" t="str">
        <f t="shared" si="161"/>
        <v/>
      </c>
      <c r="AE1458" s="11" t="str">
        <f t="array" ref="AE1458">IF(COUNTBLANK(D1458)=1,"",IF(OR($H$2="y",$H$2="m"),IF(AA1458=AA1457,IF(OR(AB1458=$AB$4:$AB1457)=FALSE,AE1457&amp;C1458,AE1457),"("&amp;C1458)&amp;IF(AA1458=AA1459,IF(OR(AB1459=$AB$4:$AB1458)=FALSE,", ",""),") "),""))</f>
        <v/>
      </c>
      <c r="AF1458" s="11" t="str">
        <f t="array" ref="AF1458">IF((COUNTBLANK(D1458)=0)*OR($H$2="y",$H$2="m"),IFERROR(LEFT(C1458, FIND(" ",C1458)-1), C1458),"")</f>
        <v/>
      </c>
      <c r="AG1458" s="11" t="str">
        <f t="array" ref="AG1458">IF(COUNTBLANK(D1458)=1,"",IF(OR($H$2="y",$H$2="m"),IF(AA1458=AA1457,IF(OR(AC1458=$AC$4:$AC1457)=FALSE,AG1457&amp;AF1458,AG1457),"("&amp;AF1458)&amp;IF(AA1458=AA1459,IF(OR(AC1459=$AC$4:$AC1458)=FALSE,", ",""),") "),""))</f>
        <v/>
      </c>
      <c r="AH1458" s="10" t="str">
        <f>IF((COUNTBLANK(D1458)=1),"",IF(D1458=D1457,AH1457,"")&amp;IF(B1457&lt;&gt;B1458,((IF(COUNTBLANK(E1458)=1,$D$3&amp;"Non-type material: "&amp;$D$3,$D$3&amp;INDEX('type-categories'!$A$2:$B$100,MATCH(E1458,'type-categories'!$A$2:$A$100,0),2)&amp;$D$3))),"")&amp;(IF(K1458&lt;&gt;K1457,$C$2&amp;UPPER(K1458)&amp;$C$2&amp;$K$3&amp;" ",(IF(B1458&lt;&gt;B1457,$C$2&amp;UPPER(K1458)&amp;$C$2&amp;$K$3&amp;" ",""))))&amp;IF((AA1458&lt;&gt;AA1459)*($H$2="y"),AD1458&amp;AE1458,IF((AA1458&lt;&gt;AA1459)*($H$2="m"),AD1458&amp;AG1458,IF(($H$2&lt;&gt;"m")*($H$2&lt;&gt;"Y"),(IF(F1458=0,"",F1458&amp;" "&amp;$F$4&amp;" "))&amp;(IF(G1458=0,"",G1458&amp;" "&amp;$G$4&amp;" "))&amp;(IF(H1458=0,"",H1458&amp;" "&amp;H$4&amp;" "))&amp;(IF(I1458=0,"",I1458&amp;" "&amp;$I$4&amp;" "))&amp;(IF(J1458=0,"",J1458&amp;" "&amp;$J$4&amp;" ")),"")))&amp;"; "&amp;IF((B1458=B1457)*(AA1458=AA1457), "same collecting data; ", IF((B1458=B1457)*(Z1457=Z1458),"same locality; ",(IF(COUNTBLANK(L1458)=1,"",$D$2&amp;L1458&amp;$L$3&amp;" "&amp;$D$2))&amp;(IF(COUNTBLANK(M1458)=1,"",$E$2&amp;M1458&amp;$E$2&amp;", "))&amp;(IF(COUNTBLANK(N1458)=1,"",N1458&amp;"; "))&amp;(IF(COUNTBLANK(O1458)=1,"",O1458&amp;"; ")))&amp;(IF(COUNTBLANK(P1458)=1,"",P1458&amp;"; "))&amp;(IF(COUNTBLANK(Q1458)=1,"",Q1458&amp;"; "))&amp;(IF(COUNTBLANK(R1458)=1,"",R1458&amp;"m, "))&amp;IF((COUNTBLANK(S1458)=0)*(S1458&lt;&gt;S1457), S1458&amp;"; ","")&amp;(IF(COUNTBLANK(U1458)=1,"",U1458&amp;"; "))&amp;(IF(COUNTBLANK(T1458)=1,"",IF(COUNTBLANK(F$2)=1,T1458&amp;"; ",T1458&amp;" "&amp;F$2&amp;"; "))))&amp;(IF(COUNTBLANK(V1458)=1,"",V1458&amp;"; "))&amp;IF((COUNTBLANK(C1458)=1),"",C1458)&amp;IF((B1458=B1459)*(K1458=K1459)*(L1458=L1459)*(M1458=M1459),IF(($H$2&lt;&gt;"m")*($H$2&lt;&gt;"Y"), " • ", IF((ISNUMBER(FIND(")",AE1458))), " • ", "")),IF((B1458=B1459)*(K1458=K1459)," • ",". ")))</f>
        <v/>
      </c>
      <c r="AI1458" s="1"/>
    </row>
    <row r="1459" spans="1:35" x14ac:dyDescent="0.25">
      <c r="A1459" s="3" t="str">
        <f t="shared" si="157"/>
        <v/>
      </c>
      <c r="B1459" s="53" t="str">
        <f t="shared" si="155"/>
        <v/>
      </c>
      <c r="C1459" s="57"/>
      <c r="D1459" s="57"/>
      <c r="E1459" s="57"/>
      <c r="F1459" s="57"/>
      <c r="G1459" s="57"/>
      <c r="H1459" s="57"/>
      <c r="I1459" s="57"/>
      <c r="J1459" s="57"/>
      <c r="K1459" s="57"/>
      <c r="L1459" s="57"/>
      <c r="M1459" s="54"/>
      <c r="N1459" s="57"/>
      <c r="O1459" s="58"/>
      <c r="P1459" s="58"/>
      <c r="Q1459" s="58"/>
      <c r="R1459" s="58"/>
      <c r="S1459" s="54"/>
      <c r="T1459" s="57"/>
      <c r="U1459" s="57"/>
      <c r="V1459" s="57"/>
      <c r="W1459" s="57"/>
      <c r="X1459" s="147" t="str">
        <f>IF(COUNTBLANK(D1459)=1,"",IF('order-admin-units'!$I$1&lt;&gt;"y", "", IF(COUNTBLANK(K1459)=1, 'order-admin-units'!$B$1+1, VLOOKUP(K1459, ordercountry, 2))))</f>
        <v/>
      </c>
      <c r="Y1459" s="147" t="str">
        <f>IF(COUNTBLANK(D1459)=1,"",IF('order-admin-units'!$I$1&lt;&gt;"y", "", IF(COUNTBLANK(K1459:L1459)&gt;0, 'order-admin-units'!$B$2+1, VLOOKUP(K1459&amp;"@"&amp;L1459, orderadmin, 2))))</f>
        <v/>
      </c>
      <c r="Z1459" s="147" t="str">
        <f t="shared" si="158"/>
        <v/>
      </c>
      <c r="AA1459" s="147" t="str">
        <f t="shared" si="159"/>
        <v/>
      </c>
      <c r="AB1459" s="147" t="str">
        <f t="shared" si="160"/>
        <v/>
      </c>
      <c r="AC1459" s="147" t="str">
        <f t="shared" si="156"/>
        <v/>
      </c>
      <c r="AD1459" s="11" t="str">
        <f t="shared" si="161"/>
        <v/>
      </c>
      <c r="AE1459" s="11" t="str">
        <f t="array" ref="AE1459">IF(COUNTBLANK(D1459)=1,"",IF(OR($H$2="y",$H$2="m"),IF(AA1459=AA1458,IF(OR(AB1459=$AB$4:$AB1458)=FALSE,AE1458&amp;C1459,AE1458),"("&amp;C1459)&amp;IF(AA1459=AA1460,IF(OR(AB1460=$AB$4:$AB1459)=FALSE,", ",""),") "),""))</f>
        <v/>
      </c>
      <c r="AF1459" s="11" t="str">
        <f t="array" ref="AF1459">IF((COUNTBLANK(D1459)=0)*OR($H$2="y",$H$2="m"),IFERROR(LEFT(C1459, FIND(" ",C1459)-1), C1459),"")</f>
        <v/>
      </c>
      <c r="AG1459" s="11" t="str">
        <f t="array" ref="AG1459">IF(COUNTBLANK(D1459)=1,"",IF(OR($H$2="y",$H$2="m"),IF(AA1459=AA1458,IF(OR(AC1459=$AC$4:$AC1458)=FALSE,AG1458&amp;AF1459,AG1458),"("&amp;AF1459)&amp;IF(AA1459=AA1460,IF(OR(AC1460=$AC$4:$AC1459)=FALSE,", ",""),") "),""))</f>
        <v/>
      </c>
      <c r="AH1459" s="10" t="str">
        <f>IF((COUNTBLANK(D1459)=1),"",IF(D1459=D1458,AH1458,"")&amp;IF(B1458&lt;&gt;B1459,((IF(COUNTBLANK(E1459)=1,$D$3&amp;"Non-type material: "&amp;$D$3,$D$3&amp;INDEX('type-categories'!$A$2:$B$100,MATCH(E1459,'type-categories'!$A$2:$A$100,0),2)&amp;$D$3))),"")&amp;(IF(K1459&lt;&gt;K1458,$C$2&amp;UPPER(K1459)&amp;$C$2&amp;$K$3&amp;" ",(IF(B1459&lt;&gt;B1458,$C$2&amp;UPPER(K1459)&amp;$C$2&amp;$K$3&amp;" ",""))))&amp;IF((AA1459&lt;&gt;AA1460)*($H$2="y"),AD1459&amp;AE1459,IF((AA1459&lt;&gt;AA1460)*($H$2="m"),AD1459&amp;AG1459,IF(($H$2&lt;&gt;"m")*($H$2&lt;&gt;"Y"),(IF(F1459=0,"",F1459&amp;" "&amp;$F$4&amp;" "))&amp;(IF(G1459=0,"",G1459&amp;" "&amp;$G$4&amp;" "))&amp;(IF(H1459=0,"",H1459&amp;" "&amp;H$4&amp;" "))&amp;(IF(I1459=0,"",I1459&amp;" "&amp;$I$4&amp;" "))&amp;(IF(J1459=0,"",J1459&amp;" "&amp;$J$4&amp;" ")),"")))&amp;"; "&amp;IF((B1459=B1458)*(AA1459=AA1458), "same collecting data; ", IF((B1459=B1458)*(Z1458=Z1459),"same locality; ",(IF(COUNTBLANK(L1459)=1,"",$D$2&amp;L1459&amp;$L$3&amp;" "&amp;$D$2))&amp;(IF(COUNTBLANK(M1459)=1,"",$E$2&amp;M1459&amp;$E$2&amp;", "))&amp;(IF(COUNTBLANK(N1459)=1,"",N1459&amp;"; "))&amp;(IF(COUNTBLANK(O1459)=1,"",O1459&amp;"; ")))&amp;(IF(COUNTBLANK(P1459)=1,"",P1459&amp;"; "))&amp;(IF(COUNTBLANK(Q1459)=1,"",Q1459&amp;"; "))&amp;(IF(COUNTBLANK(R1459)=1,"",R1459&amp;"m, "))&amp;IF((COUNTBLANK(S1459)=0)*(S1459&lt;&gt;S1458), S1459&amp;"; ","")&amp;(IF(COUNTBLANK(U1459)=1,"",U1459&amp;"; "))&amp;(IF(COUNTBLANK(T1459)=1,"",IF(COUNTBLANK(F$2)=1,T1459&amp;"; ",T1459&amp;" "&amp;F$2&amp;"; "))))&amp;(IF(COUNTBLANK(V1459)=1,"",V1459&amp;"; "))&amp;IF((COUNTBLANK(C1459)=1),"",C1459)&amp;IF((B1459=B1460)*(K1459=K1460)*(L1459=L1460)*(M1459=M1460),IF(($H$2&lt;&gt;"m")*($H$2&lt;&gt;"Y"), " • ", IF((ISNUMBER(FIND(")",AE1459))), " • ", "")),IF((B1459=B1460)*(K1459=K1460)," • ",". ")))</f>
        <v/>
      </c>
      <c r="AI1459" s="1"/>
    </row>
    <row r="1460" spans="1:35" x14ac:dyDescent="0.25">
      <c r="A1460" s="3" t="str">
        <f t="shared" si="157"/>
        <v/>
      </c>
      <c r="B1460" s="53" t="str">
        <f t="shared" si="155"/>
        <v/>
      </c>
      <c r="C1460" s="57"/>
      <c r="D1460" s="57"/>
      <c r="E1460" s="57"/>
      <c r="F1460" s="57"/>
      <c r="G1460" s="57"/>
      <c r="H1460" s="57"/>
      <c r="I1460" s="57"/>
      <c r="J1460" s="57"/>
      <c r="K1460" s="57"/>
      <c r="L1460" s="57"/>
      <c r="M1460" s="54"/>
      <c r="N1460" s="57"/>
      <c r="O1460" s="58"/>
      <c r="P1460" s="58"/>
      <c r="Q1460" s="58"/>
      <c r="R1460" s="58"/>
      <c r="S1460" s="54"/>
      <c r="T1460" s="57"/>
      <c r="U1460" s="57"/>
      <c r="V1460" s="57"/>
      <c r="W1460" s="57"/>
      <c r="X1460" s="147" t="str">
        <f>IF(COUNTBLANK(D1460)=1,"",IF('order-admin-units'!$I$1&lt;&gt;"y", "", IF(COUNTBLANK(K1460)=1, 'order-admin-units'!$B$1+1, VLOOKUP(K1460, ordercountry, 2))))</f>
        <v/>
      </c>
      <c r="Y1460" s="147" t="str">
        <f>IF(COUNTBLANK(D1460)=1,"",IF('order-admin-units'!$I$1&lt;&gt;"y", "", IF(COUNTBLANK(K1460:L1460)&gt;0, 'order-admin-units'!$B$2+1, VLOOKUP(K1460&amp;"@"&amp;L1460, orderadmin, 2))))</f>
        <v/>
      </c>
      <c r="Z1460" s="147" t="str">
        <f t="shared" si="158"/>
        <v/>
      </c>
      <c r="AA1460" s="147" t="str">
        <f t="shared" si="159"/>
        <v/>
      </c>
      <c r="AB1460" s="147" t="str">
        <f t="shared" si="160"/>
        <v/>
      </c>
      <c r="AC1460" s="147" t="str">
        <f t="shared" si="156"/>
        <v/>
      </c>
      <c r="AD1460" s="11" t="str">
        <f t="shared" si="161"/>
        <v/>
      </c>
      <c r="AE1460" s="11" t="str">
        <f t="array" ref="AE1460">IF(COUNTBLANK(D1460)=1,"",IF(OR($H$2="y",$H$2="m"),IF(AA1460=AA1459,IF(OR(AB1460=$AB$4:$AB1459)=FALSE,AE1459&amp;C1460,AE1459),"("&amp;C1460)&amp;IF(AA1460=AA1461,IF(OR(AB1461=$AB$4:$AB1460)=FALSE,", ",""),") "),""))</f>
        <v/>
      </c>
      <c r="AF1460" s="11" t="str">
        <f t="array" ref="AF1460">IF((COUNTBLANK(D1460)=0)*OR($H$2="y",$H$2="m"),IFERROR(LEFT(C1460, FIND(" ",C1460)-1), C1460),"")</f>
        <v/>
      </c>
      <c r="AG1460" s="11" t="str">
        <f t="array" ref="AG1460">IF(COUNTBLANK(D1460)=1,"",IF(OR($H$2="y",$H$2="m"),IF(AA1460=AA1459,IF(OR(AC1460=$AC$4:$AC1459)=FALSE,AG1459&amp;AF1460,AG1459),"("&amp;AF1460)&amp;IF(AA1460=AA1461,IF(OR(AC1461=$AC$4:$AC1460)=FALSE,", ",""),") "),""))</f>
        <v/>
      </c>
      <c r="AH1460" s="10" t="str">
        <f>IF((COUNTBLANK(D1460)=1),"",IF(D1460=D1459,AH1459,"")&amp;IF(B1459&lt;&gt;B1460,((IF(COUNTBLANK(E1460)=1,$D$3&amp;"Non-type material: "&amp;$D$3,$D$3&amp;INDEX('type-categories'!$A$2:$B$100,MATCH(E1460,'type-categories'!$A$2:$A$100,0),2)&amp;$D$3))),"")&amp;(IF(K1460&lt;&gt;K1459,$C$2&amp;UPPER(K1460)&amp;$C$2&amp;$K$3&amp;" ",(IF(B1460&lt;&gt;B1459,$C$2&amp;UPPER(K1460)&amp;$C$2&amp;$K$3&amp;" ",""))))&amp;IF((AA1460&lt;&gt;AA1461)*($H$2="y"),AD1460&amp;AE1460,IF((AA1460&lt;&gt;AA1461)*($H$2="m"),AD1460&amp;AG1460,IF(($H$2&lt;&gt;"m")*($H$2&lt;&gt;"Y"),(IF(F1460=0,"",F1460&amp;" "&amp;$F$4&amp;" "))&amp;(IF(G1460=0,"",G1460&amp;" "&amp;$G$4&amp;" "))&amp;(IF(H1460=0,"",H1460&amp;" "&amp;H$4&amp;" "))&amp;(IF(I1460=0,"",I1460&amp;" "&amp;$I$4&amp;" "))&amp;(IF(J1460=0,"",J1460&amp;" "&amp;$J$4&amp;" ")),"")))&amp;"; "&amp;IF((B1460=B1459)*(AA1460=AA1459), "same collecting data; ", IF((B1460=B1459)*(Z1459=Z1460),"same locality; ",(IF(COUNTBLANK(L1460)=1,"",$D$2&amp;L1460&amp;$L$3&amp;" "&amp;$D$2))&amp;(IF(COUNTBLANK(M1460)=1,"",$E$2&amp;M1460&amp;$E$2&amp;", "))&amp;(IF(COUNTBLANK(N1460)=1,"",N1460&amp;"; "))&amp;(IF(COUNTBLANK(O1460)=1,"",O1460&amp;"; ")))&amp;(IF(COUNTBLANK(P1460)=1,"",P1460&amp;"; "))&amp;(IF(COUNTBLANK(Q1460)=1,"",Q1460&amp;"; "))&amp;(IF(COUNTBLANK(R1460)=1,"",R1460&amp;"m, "))&amp;IF((COUNTBLANK(S1460)=0)*(S1460&lt;&gt;S1459), S1460&amp;"; ","")&amp;(IF(COUNTBLANK(U1460)=1,"",U1460&amp;"; "))&amp;(IF(COUNTBLANK(T1460)=1,"",IF(COUNTBLANK(F$2)=1,T1460&amp;"; ",T1460&amp;" "&amp;F$2&amp;"; "))))&amp;(IF(COUNTBLANK(V1460)=1,"",V1460&amp;"; "))&amp;IF((COUNTBLANK(C1460)=1),"",C1460)&amp;IF((B1460=B1461)*(K1460=K1461)*(L1460=L1461)*(M1460=M1461),IF(($H$2&lt;&gt;"m")*($H$2&lt;&gt;"Y"), " • ", IF((ISNUMBER(FIND(")",AE1460))), " • ", "")),IF((B1460=B1461)*(K1460=K1461)," • ",". ")))</f>
        <v/>
      </c>
      <c r="AI1460" s="1"/>
    </row>
    <row r="1461" spans="1:35" x14ac:dyDescent="0.25">
      <c r="A1461" s="3" t="str">
        <f t="shared" si="157"/>
        <v/>
      </c>
      <c r="B1461" s="53" t="str">
        <f t="shared" si="155"/>
        <v/>
      </c>
      <c r="C1461" s="57"/>
      <c r="D1461" s="57"/>
      <c r="E1461" s="57"/>
      <c r="F1461" s="57"/>
      <c r="G1461" s="57"/>
      <c r="H1461" s="57"/>
      <c r="I1461" s="57"/>
      <c r="J1461" s="57"/>
      <c r="K1461" s="57"/>
      <c r="L1461" s="57"/>
      <c r="M1461" s="54"/>
      <c r="N1461" s="57"/>
      <c r="O1461" s="58"/>
      <c r="P1461" s="58"/>
      <c r="Q1461" s="58"/>
      <c r="R1461" s="58"/>
      <c r="S1461" s="54"/>
      <c r="T1461" s="57"/>
      <c r="U1461" s="57"/>
      <c r="V1461" s="57"/>
      <c r="W1461" s="57"/>
      <c r="X1461" s="147" t="str">
        <f>IF(COUNTBLANK(D1461)=1,"",IF('order-admin-units'!$I$1&lt;&gt;"y", "", IF(COUNTBLANK(K1461)=1, 'order-admin-units'!$B$1+1, VLOOKUP(K1461, ordercountry, 2))))</f>
        <v/>
      </c>
      <c r="Y1461" s="147" t="str">
        <f>IF(COUNTBLANK(D1461)=1,"",IF('order-admin-units'!$I$1&lt;&gt;"y", "", IF(COUNTBLANK(K1461:L1461)&gt;0, 'order-admin-units'!$B$2+1, VLOOKUP(K1461&amp;"@"&amp;L1461, orderadmin, 2))))</f>
        <v/>
      </c>
      <c r="Z1461" s="147" t="str">
        <f t="shared" si="158"/>
        <v/>
      </c>
      <c r="AA1461" s="147" t="str">
        <f t="shared" si="159"/>
        <v/>
      </c>
      <c r="AB1461" s="147" t="str">
        <f t="shared" si="160"/>
        <v/>
      </c>
      <c r="AC1461" s="147" t="str">
        <f t="shared" si="156"/>
        <v/>
      </c>
      <c r="AD1461" s="11" t="str">
        <f t="shared" si="161"/>
        <v/>
      </c>
      <c r="AE1461" s="11" t="str">
        <f t="array" ref="AE1461">IF(COUNTBLANK(D1461)=1,"",IF(OR($H$2="y",$H$2="m"),IF(AA1461=AA1460,IF(OR(AB1461=$AB$4:$AB1460)=FALSE,AE1460&amp;C1461,AE1460),"("&amp;C1461)&amp;IF(AA1461=AA1462,IF(OR(AB1462=$AB$4:$AB1461)=FALSE,", ",""),") "),""))</f>
        <v/>
      </c>
      <c r="AF1461" s="11" t="str">
        <f t="array" ref="AF1461">IF((COUNTBLANK(D1461)=0)*OR($H$2="y",$H$2="m"),IFERROR(LEFT(C1461, FIND(" ",C1461)-1), C1461),"")</f>
        <v/>
      </c>
      <c r="AG1461" s="11" t="str">
        <f t="array" ref="AG1461">IF(COUNTBLANK(D1461)=1,"",IF(OR($H$2="y",$H$2="m"),IF(AA1461=AA1460,IF(OR(AC1461=$AC$4:$AC1460)=FALSE,AG1460&amp;AF1461,AG1460),"("&amp;AF1461)&amp;IF(AA1461=AA1462,IF(OR(AC1462=$AC$4:$AC1461)=FALSE,", ",""),") "),""))</f>
        <v/>
      </c>
      <c r="AH1461" s="10" t="str">
        <f>IF((COUNTBLANK(D1461)=1),"",IF(D1461=D1460,AH1460,"")&amp;IF(B1460&lt;&gt;B1461,((IF(COUNTBLANK(E1461)=1,$D$3&amp;"Non-type material: "&amp;$D$3,$D$3&amp;INDEX('type-categories'!$A$2:$B$100,MATCH(E1461,'type-categories'!$A$2:$A$100,0),2)&amp;$D$3))),"")&amp;(IF(K1461&lt;&gt;K1460,$C$2&amp;UPPER(K1461)&amp;$C$2&amp;$K$3&amp;" ",(IF(B1461&lt;&gt;B1460,$C$2&amp;UPPER(K1461)&amp;$C$2&amp;$K$3&amp;" ",""))))&amp;IF((AA1461&lt;&gt;AA1462)*($H$2="y"),AD1461&amp;AE1461,IF((AA1461&lt;&gt;AA1462)*($H$2="m"),AD1461&amp;AG1461,IF(($H$2&lt;&gt;"m")*($H$2&lt;&gt;"Y"),(IF(F1461=0,"",F1461&amp;" "&amp;$F$4&amp;" "))&amp;(IF(G1461=0,"",G1461&amp;" "&amp;$G$4&amp;" "))&amp;(IF(H1461=0,"",H1461&amp;" "&amp;H$4&amp;" "))&amp;(IF(I1461=0,"",I1461&amp;" "&amp;$I$4&amp;" "))&amp;(IF(J1461=0,"",J1461&amp;" "&amp;$J$4&amp;" ")),"")))&amp;"; "&amp;IF((B1461=B1460)*(AA1461=AA1460), "same collecting data; ", IF((B1461=B1460)*(Z1460=Z1461),"same locality; ",(IF(COUNTBLANK(L1461)=1,"",$D$2&amp;L1461&amp;$L$3&amp;" "&amp;$D$2))&amp;(IF(COUNTBLANK(M1461)=1,"",$E$2&amp;M1461&amp;$E$2&amp;", "))&amp;(IF(COUNTBLANK(N1461)=1,"",N1461&amp;"; "))&amp;(IF(COUNTBLANK(O1461)=1,"",O1461&amp;"; ")))&amp;(IF(COUNTBLANK(P1461)=1,"",P1461&amp;"; "))&amp;(IF(COUNTBLANK(Q1461)=1,"",Q1461&amp;"; "))&amp;(IF(COUNTBLANK(R1461)=1,"",R1461&amp;"m, "))&amp;IF((COUNTBLANK(S1461)=0)*(S1461&lt;&gt;S1460), S1461&amp;"; ","")&amp;(IF(COUNTBLANK(U1461)=1,"",U1461&amp;"; "))&amp;(IF(COUNTBLANK(T1461)=1,"",IF(COUNTBLANK(F$2)=1,T1461&amp;"; ",T1461&amp;" "&amp;F$2&amp;"; "))))&amp;(IF(COUNTBLANK(V1461)=1,"",V1461&amp;"; "))&amp;IF((COUNTBLANK(C1461)=1),"",C1461)&amp;IF((B1461=B1462)*(K1461=K1462)*(L1461=L1462)*(M1461=M1462),IF(($H$2&lt;&gt;"m")*($H$2&lt;&gt;"Y"), " • ", IF((ISNUMBER(FIND(")",AE1461))), " • ", "")),IF((B1461=B1462)*(K1461=K1462)," • ",". ")))</f>
        <v/>
      </c>
      <c r="AI1461" s="1"/>
    </row>
    <row r="1462" spans="1:35" x14ac:dyDescent="0.25">
      <c r="A1462" s="3" t="str">
        <f t="shared" si="157"/>
        <v/>
      </c>
      <c r="B1462" s="53" t="str">
        <f t="shared" si="155"/>
        <v/>
      </c>
      <c r="C1462" s="57"/>
      <c r="D1462" s="57"/>
      <c r="E1462" s="57"/>
      <c r="F1462" s="57"/>
      <c r="G1462" s="57"/>
      <c r="H1462" s="57"/>
      <c r="I1462" s="57"/>
      <c r="J1462" s="57"/>
      <c r="K1462" s="57"/>
      <c r="L1462" s="57"/>
      <c r="M1462" s="54"/>
      <c r="N1462" s="57"/>
      <c r="O1462" s="58"/>
      <c r="P1462" s="58"/>
      <c r="Q1462" s="58"/>
      <c r="R1462" s="58"/>
      <c r="S1462" s="54"/>
      <c r="T1462" s="57"/>
      <c r="U1462" s="57"/>
      <c r="V1462" s="57"/>
      <c r="W1462" s="57"/>
      <c r="X1462" s="147" t="str">
        <f>IF(COUNTBLANK(D1462)=1,"",IF('order-admin-units'!$I$1&lt;&gt;"y", "", IF(COUNTBLANK(K1462)=1, 'order-admin-units'!$B$1+1, VLOOKUP(K1462, ordercountry, 2))))</f>
        <v/>
      </c>
      <c r="Y1462" s="147" t="str">
        <f>IF(COUNTBLANK(D1462)=1,"",IF('order-admin-units'!$I$1&lt;&gt;"y", "", IF(COUNTBLANK(K1462:L1462)&gt;0, 'order-admin-units'!$B$2+1, VLOOKUP(K1462&amp;"@"&amp;L1462, orderadmin, 2))))</f>
        <v/>
      </c>
      <c r="Z1462" s="147" t="str">
        <f t="shared" si="158"/>
        <v/>
      </c>
      <c r="AA1462" s="147" t="str">
        <f t="shared" si="159"/>
        <v/>
      </c>
      <c r="AB1462" s="147" t="str">
        <f t="shared" si="160"/>
        <v/>
      </c>
      <c r="AC1462" s="147" t="str">
        <f t="shared" si="156"/>
        <v/>
      </c>
      <c r="AD1462" s="11" t="str">
        <f t="shared" si="161"/>
        <v/>
      </c>
      <c r="AE1462" s="11" t="str">
        <f t="array" ref="AE1462">IF(COUNTBLANK(D1462)=1,"",IF(OR($H$2="y",$H$2="m"),IF(AA1462=AA1461,IF(OR(AB1462=$AB$4:$AB1461)=FALSE,AE1461&amp;C1462,AE1461),"("&amp;C1462)&amp;IF(AA1462=AA1463,IF(OR(AB1463=$AB$4:$AB1462)=FALSE,", ",""),") "),""))</f>
        <v/>
      </c>
      <c r="AF1462" s="11" t="str">
        <f t="array" ref="AF1462">IF((COUNTBLANK(D1462)=0)*OR($H$2="y",$H$2="m"),IFERROR(LEFT(C1462, FIND(" ",C1462)-1), C1462),"")</f>
        <v/>
      </c>
      <c r="AG1462" s="11" t="str">
        <f t="array" ref="AG1462">IF(COUNTBLANK(D1462)=1,"",IF(OR($H$2="y",$H$2="m"),IF(AA1462=AA1461,IF(OR(AC1462=$AC$4:$AC1461)=FALSE,AG1461&amp;AF1462,AG1461),"("&amp;AF1462)&amp;IF(AA1462=AA1463,IF(OR(AC1463=$AC$4:$AC1462)=FALSE,", ",""),") "),""))</f>
        <v/>
      </c>
      <c r="AH1462" s="10" t="str">
        <f>IF((COUNTBLANK(D1462)=1),"",IF(D1462=D1461,AH1461,"")&amp;IF(B1461&lt;&gt;B1462,((IF(COUNTBLANK(E1462)=1,$D$3&amp;"Non-type material: "&amp;$D$3,$D$3&amp;INDEX('type-categories'!$A$2:$B$100,MATCH(E1462,'type-categories'!$A$2:$A$100,0),2)&amp;$D$3))),"")&amp;(IF(K1462&lt;&gt;K1461,$C$2&amp;UPPER(K1462)&amp;$C$2&amp;$K$3&amp;" ",(IF(B1462&lt;&gt;B1461,$C$2&amp;UPPER(K1462)&amp;$C$2&amp;$K$3&amp;" ",""))))&amp;IF((AA1462&lt;&gt;AA1463)*($H$2="y"),AD1462&amp;AE1462,IF((AA1462&lt;&gt;AA1463)*($H$2="m"),AD1462&amp;AG1462,IF(($H$2&lt;&gt;"m")*($H$2&lt;&gt;"Y"),(IF(F1462=0,"",F1462&amp;" "&amp;$F$4&amp;" "))&amp;(IF(G1462=0,"",G1462&amp;" "&amp;$G$4&amp;" "))&amp;(IF(H1462=0,"",H1462&amp;" "&amp;H$4&amp;" "))&amp;(IF(I1462=0,"",I1462&amp;" "&amp;$I$4&amp;" "))&amp;(IF(J1462=0,"",J1462&amp;" "&amp;$J$4&amp;" ")),"")))&amp;"; "&amp;IF((B1462=B1461)*(AA1462=AA1461), "same collecting data; ", IF((B1462=B1461)*(Z1461=Z1462),"same locality; ",(IF(COUNTBLANK(L1462)=1,"",$D$2&amp;L1462&amp;$L$3&amp;" "&amp;$D$2))&amp;(IF(COUNTBLANK(M1462)=1,"",$E$2&amp;M1462&amp;$E$2&amp;", "))&amp;(IF(COUNTBLANK(N1462)=1,"",N1462&amp;"; "))&amp;(IF(COUNTBLANK(O1462)=1,"",O1462&amp;"; ")))&amp;(IF(COUNTBLANK(P1462)=1,"",P1462&amp;"; "))&amp;(IF(COUNTBLANK(Q1462)=1,"",Q1462&amp;"; "))&amp;(IF(COUNTBLANK(R1462)=1,"",R1462&amp;"m, "))&amp;IF((COUNTBLANK(S1462)=0)*(S1462&lt;&gt;S1461), S1462&amp;"; ","")&amp;(IF(COUNTBLANK(U1462)=1,"",U1462&amp;"; "))&amp;(IF(COUNTBLANK(T1462)=1,"",IF(COUNTBLANK(F$2)=1,T1462&amp;"; ",T1462&amp;" "&amp;F$2&amp;"; "))))&amp;(IF(COUNTBLANK(V1462)=1,"",V1462&amp;"; "))&amp;IF((COUNTBLANK(C1462)=1),"",C1462)&amp;IF((B1462=B1463)*(K1462=K1463)*(L1462=L1463)*(M1462=M1463),IF(($H$2&lt;&gt;"m")*($H$2&lt;&gt;"Y"), " • ", IF((ISNUMBER(FIND(")",AE1462))), " • ", "")),IF((B1462=B1463)*(K1462=K1463)," • ",". ")))</f>
        <v/>
      </c>
      <c r="AI1462" s="1"/>
    </row>
    <row r="1463" spans="1:35" x14ac:dyDescent="0.25">
      <c r="A1463" s="3" t="str">
        <f t="shared" si="157"/>
        <v/>
      </c>
      <c r="B1463" s="53" t="str">
        <f t="shared" si="155"/>
        <v/>
      </c>
      <c r="C1463" s="57"/>
      <c r="D1463" s="57"/>
      <c r="E1463" s="57"/>
      <c r="F1463" s="57"/>
      <c r="G1463" s="57"/>
      <c r="H1463" s="57"/>
      <c r="I1463" s="57"/>
      <c r="J1463" s="57"/>
      <c r="K1463" s="57"/>
      <c r="L1463" s="57"/>
      <c r="M1463" s="54"/>
      <c r="N1463" s="57"/>
      <c r="O1463" s="58"/>
      <c r="P1463" s="58"/>
      <c r="Q1463" s="58"/>
      <c r="R1463" s="58"/>
      <c r="S1463" s="54"/>
      <c r="T1463" s="57"/>
      <c r="U1463" s="57"/>
      <c r="V1463" s="57"/>
      <c r="W1463" s="57"/>
      <c r="X1463" s="147" t="str">
        <f>IF(COUNTBLANK(D1463)=1,"",IF('order-admin-units'!$I$1&lt;&gt;"y", "", IF(COUNTBLANK(K1463)=1, 'order-admin-units'!$B$1+1, VLOOKUP(K1463, ordercountry, 2))))</f>
        <v/>
      </c>
      <c r="Y1463" s="147" t="str">
        <f>IF(COUNTBLANK(D1463)=1,"",IF('order-admin-units'!$I$1&lt;&gt;"y", "", IF(COUNTBLANK(K1463:L1463)&gt;0, 'order-admin-units'!$B$2+1, VLOOKUP(K1463&amp;"@"&amp;L1463, orderadmin, 2))))</f>
        <v/>
      </c>
      <c r="Z1463" s="147" t="str">
        <f t="shared" si="158"/>
        <v/>
      </c>
      <c r="AA1463" s="147" t="str">
        <f t="shared" si="159"/>
        <v/>
      </c>
      <c r="AB1463" s="147" t="str">
        <f t="shared" si="160"/>
        <v/>
      </c>
      <c r="AC1463" s="147" t="str">
        <f t="shared" si="156"/>
        <v/>
      </c>
      <c r="AD1463" s="11" t="str">
        <f t="shared" si="161"/>
        <v/>
      </c>
      <c r="AE1463" s="11" t="str">
        <f t="array" ref="AE1463">IF(COUNTBLANK(D1463)=1,"",IF(OR($H$2="y",$H$2="m"),IF(AA1463=AA1462,IF(OR(AB1463=$AB$4:$AB1462)=FALSE,AE1462&amp;C1463,AE1462),"("&amp;C1463)&amp;IF(AA1463=AA1464,IF(OR(AB1464=$AB$4:$AB1463)=FALSE,", ",""),") "),""))</f>
        <v/>
      </c>
      <c r="AF1463" s="11" t="str">
        <f t="array" ref="AF1463">IF((COUNTBLANK(D1463)=0)*OR($H$2="y",$H$2="m"),IFERROR(LEFT(C1463, FIND(" ",C1463)-1), C1463),"")</f>
        <v/>
      </c>
      <c r="AG1463" s="11" t="str">
        <f t="array" ref="AG1463">IF(COUNTBLANK(D1463)=1,"",IF(OR($H$2="y",$H$2="m"),IF(AA1463=AA1462,IF(OR(AC1463=$AC$4:$AC1462)=FALSE,AG1462&amp;AF1463,AG1462),"("&amp;AF1463)&amp;IF(AA1463=AA1464,IF(OR(AC1464=$AC$4:$AC1463)=FALSE,", ",""),") "),""))</f>
        <v/>
      </c>
      <c r="AH1463" s="10" t="str">
        <f>IF((COUNTBLANK(D1463)=1),"",IF(D1463=D1462,AH1462,"")&amp;IF(B1462&lt;&gt;B1463,((IF(COUNTBLANK(E1463)=1,$D$3&amp;"Non-type material: "&amp;$D$3,$D$3&amp;INDEX('type-categories'!$A$2:$B$100,MATCH(E1463,'type-categories'!$A$2:$A$100,0),2)&amp;$D$3))),"")&amp;(IF(K1463&lt;&gt;K1462,$C$2&amp;UPPER(K1463)&amp;$C$2&amp;$K$3&amp;" ",(IF(B1463&lt;&gt;B1462,$C$2&amp;UPPER(K1463)&amp;$C$2&amp;$K$3&amp;" ",""))))&amp;IF((AA1463&lt;&gt;AA1464)*($H$2="y"),AD1463&amp;AE1463,IF((AA1463&lt;&gt;AA1464)*($H$2="m"),AD1463&amp;AG1463,IF(($H$2&lt;&gt;"m")*($H$2&lt;&gt;"Y"),(IF(F1463=0,"",F1463&amp;" "&amp;$F$4&amp;" "))&amp;(IF(G1463=0,"",G1463&amp;" "&amp;$G$4&amp;" "))&amp;(IF(H1463=0,"",H1463&amp;" "&amp;H$4&amp;" "))&amp;(IF(I1463=0,"",I1463&amp;" "&amp;$I$4&amp;" "))&amp;(IF(J1463=0,"",J1463&amp;" "&amp;$J$4&amp;" ")),"")))&amp;"; "&amp;IF((B1463=B1462)*(AA1463=AA1462), "same collecting data; ", IF((B1463=B1462)*(Z1462=Z1463),"same locality; ",(IF(COUNTBLANK(L1463)=1,"",$D$2&amp;L1463&amp;$L$3&amp;" "&amp;$D$2))&amp;(IF(COUNTBLANK(M1463)=1,"",$E$2&amp;M1463&amp;$E$2&amp;", "))&amp;(IF(COUNTBLANK(N1463)=1,"",N1463&amp;"; "))&amp;(IF(COUNTBLANK(O1463)=1,"",O1463&amp;"; ")))&amp;(IF(COUNTBLANK(P1463)=1,"",P1463&amp;"; "))&amp;(IF(COUNTBLANK(Q1463)=1,"",Q1463&amp;"; "))&amp;(IF(COUNTBLANK(R1463)=1,"",R1463&amp;"m, "))&amp;IF((COUNTBLANK(S1463)=0)*(S1463&lt;&gt;S1462), S1463&amp;"; ","")&amp;(IF(COUNTBLANK(U1463)=1,"",U1463&amp;"; "))&amp;(IF(COUNTBLANK(T1463)=1,"",IF(COUNTBLANK(F$2)=1,T1463&amp;"; ",T1463&amp;" "&amp;F$2&amp;"; "))))&amp;(IF(COUNTBLANK(V1463)=1,"",V1463&amp;"; "))&amp;IF((COUNTBLANK(C1463)=1),"",C1463)&amp;IF((B1463=B1464)*(K1463=K1464)*(L1463=L1464)*(M1463=M1464),IF(($H$2&lt;&gt;"m")*($H$2&lt;&gt;"Y"), " • ", IF((ISNUMBER(FIND(")",AE1463))), " • ", "")),IF((B1463=B1464)*(K1463=K1464)," • ",". ")))</f>
        <v/>
      </c>
      <c r="AI1463" s="1"/>
    </row>
    <row r="1464" spans="1:35" x14ac:dyDescent="0.25">
      <c r="A1464" s="3" t="str">
        <f t="shared" si="157"/>
        <v/>
      </c>
      <c r="B1464" s="53" t="str">
        <f t="shared" si="155"/>
        <v/>
      </c>
      <c r="C1464" s="57"/>
      <c r="D1464" s="57"/>
      <c r="E1464" s="57"/>
      <c r="F1464" s="57"/>
      <c r="G1464" s="57"/>
      <c r="H1464" s="57"/>
      <c r="I1464" s="57"/>
      <c r="J1464" s="57"/>
      <c r="K1464" s="57"/>
      <c r="L1464" s="57"/>
      <c r="M1464" s="54"/>
      <c r="N1464" s="57"/>
      <c r="O1464" s="58"/>
      <c r="P1464" s="58"/>
      <c r="Q1464" s="58"/>
      <c r="R1464" s="58"/>
      <c r="S1464" s="54"/>
      <c r="T1464" s="57"/>
      <c r="U1464" s="57"/>
      <c r="V1464" s="57"/>
      <c r="W1464" s="57"/>
      <c r="X1464" s="147" t="str">
        <f>IF(COUNTBLANK(D1464)=1,"",IF('order-admin-units'!$I$1&lt;&gt;"y", "", IF(COUNTBLANK(K1464)=1, 'order-admin-units'!$B$1+1, VLOOKUP(K1464, ordercountry, 2))))</f>
        <v/>
      </c>
      <c r="Y1464" s="147" t="str">
        <f>IF(COUNTBLANK(D1464)=1,"",IF('order-admin-units'!$I$1&lt;&gt;"y", "", IF(COUNTBLANK(K1464:L1464)&gt;0, 'order-admin-units'!$B$2+1, VLOOKUP(K1464&amp;"@"&amp;L1464, orderadmin, 2))))</f>
        <v/>
      </c>
      <c r="Z1464" s="147" t="str">
        <f t="shared" si="158"/>
        <v/>
      </c>
      <c r="AA1464" s="147" t="str">
        <f t="shared" si="159"/>
        <v/>
      </c>
      <c r="AB1464" s="147" t="str">
        <f t="shared" si="160"/>
        <v/>
      </c>
      <c r="AC1464" s="147" t="str">
        <f t="shared" si="156"/>
        <v/>
      </c>
      <c r="AD1464" s="11" t="str">
        <f t="shared" si="161"/>
        <v/>
      </c>
      <c r="AE1464" s="11" t="str">
        <f t="array" ref="AE1464">IF(COUNTBLANK(D1464)=1,"",IF(OR($H$2="y",$H$2="m"),IF(AA1464=AA1463,IF(OR(AB1464=$AB$4:$AB1463)=FALSE,AE1463&amp;C1464,AE1463),"("&amp;C1464)&amp;IF(AA1464=AA1465,IF(OR(AB1465=$AB$4:$AB1464)=FALSE,", ",""),") "),""))</f>
        <v/>
      </c>
      <c r="AF1464" s="11" t="str">
        <f t="array" ref="AF1464">IF((COUNTBLANK(D1464)=0)*OR($H$2="y",$H$2="m"),IFERROR(LEFT(C1464, FIND(" ",C1464)-1), C1464),"")</f>
        <v/>
      </c>
      <c r="AG1464" s="11" t="str">
        <f t="array" ref="AG1464">IF(COUNTBLANK(D1464)=1,"",IF(OR($H$2="y",$H$2="m"),IF(AA1464=AA1463,IF(OR(AC1464=$AC$4:$AC1463)=FALSE,AG1463&amp;AF1464,AG1463),"("&amp;AF1464)&amp;IF(AA1464=AA1465,IF(OR(AC1465=$AC$4:$AC1464)=FALSE,", ",""),") "),""))</f>
        <v/>
      </c>
      <c r="AH1464" s="10" t="str">
        <f>IF((COUNTBLANK(D1464)=1),"",IF(D1464=D1463,AH1463,"")&amp;IF(B1463&lt;&gt;B1464,((IF(COUNTBLANK(E1464)=1,$D$3&amp;"Non-type material: "&amp;$D$3,$D$3&amp;INDEX('type-categories'!$A$2:$B$100,MATCH(E1464,'type-categories'!$A$2:$A$100,0),2)&amp;$D$3))),"")&amp;(IF(K1464&lt;&gt;K1463,$C$2&amp;UPPER(K1464)&amp;$C$2&amp;$K$3&amp;" ",(IF(B1464&lt;&gt;B1463,$C$2&amp;UPPER(K1464)&amp;$C$2&amp;$K$3&amp;" ",""))))&amp;IF((AA1464&lt;&gt;AA1465)*($H$2="y"),AD1464&amp;AE1464,IF((AA1464&lt;&gt;AA1465)*($H$2="m"),AD1464&amp;AG1464,IF(($H$2&lt;&gt;"m")*($H$2&lt;&gt;"Y"),(IF(F1464=0,"",F1464&amp;" "&amp;$F$4&amp;" "))&amp;(IF(G1464=0,"",G1464&amp;" "&amp;$G$4&amp;" "))&amp;(IF(H1464=0,"",H1464&amp;" "&amp;H$4&amp;" "))&amp;(IF(I1464=0,"",I1464&amp;" "&amp;$I$4&amp;" "))&amp;(IF(J1464=0,"",J1464&amp;" "&amp;$J$4&amp;" ")),"")))&amp;"; "&amp;IF((B1464=B1463)*(AA1464=AA1463), "same collecting data; ", IF((B1464=B1463)*(Z1463=Z1464),"same locality; ",(IF(COUNTBLANK(L1464)=1,"",$D$2&amp;L1464&amp;$L$3&amp;" "&amp;$D$2))&amp;(IF(COUNTBLANK(M1464)=1,"",$E$2&amp;M1464&amp;$E$2&amp;", "))&amp;(IF(COUNTBLANK(N1464)=1,"",N1464&amp;"; "))&amp;(IF(COUNTBLANK(O1464)=1,"",O1464&amp;"; ")))&amp;(IF(COUNTBLANK(P1464)=1,"",P1464&amp;"; "))&amp;(IF(COUNTBLANK(Q1464)=1,"",Q1464&amp;"; "))&amp;(IF(COUNTBLANK(R1464)=1,"",R1464&amp;"m, "))&amp;IF((COUNTBLANK(S1464)=0)*(S1464&lt;&gt;S1463), S1464&amp;"; ","")&amp;(IF(COUNTBLANK(U1464)=1,"",U1464&amp;"; "))&amp;(IF(COUNTBLANK(T1464)=1,"",IF(COUNTBLANK(F$2)=1,T1464&amp;"; ",T1464&amp;" "&amp;F$2&amp;"; "))))&amp;(IF(COUNTBLANK(V1464)=1,"",V1464&amp;"; "))&amp;IF((COUNTBLANK(C1464)=1),"",C1464)&amp;IF((B1464=B1465)*(K1464=K1465)*(L1464=L1465)*(M1464=M1465),IF(($H$2&lt;&gt;"m")*($H$2&lt;&gt;"Y"), " • ", IF((ISNUMBER(FIND(")",AE1464))), " • ", "")),IF((B1464=B1465)*(K1464=K1465)," • ",". ")))</f>
        <v/>
      </c>
      <c r="AI1464" s="1"/>
    </row>
    <row r="1465" spans="1:35" x14ac:dyDescent="0.25">
      <c r="A1465" s="3" t="str">
        <f t="shared" si="157"/>
        <v/>
      </c>
      <c r="B1465" s="53" t="str">
        <f t="shared" si="155"/>
        <v/>
      </c>
      <c r="C1465" s="57"/>
      <c r="D1465" s="57"/>
      <c r="E1465" s="57"/>
      <c r="F1465" s="57"/>
      <c r="G1465" s="57"/>
      <c r="H1465" s="57"/>
      <c r="I1465" s="57"/>
      <c r="J1465" s="57"/>
      <c r="K1465" s="57"/>
      <c r="L1465" s="57"/>
      <c r="M1465" s="54"/>
      <c r="N1465" s="57"/>
      <c r="O1465" s="58"/>
      <c r="P1465" s="58"/>
      <c r="Q1465" s="58"/>
      <c r="R1465" s="58"/>
      <c r="S1465" s="54"/>
      <c r="T1465" s="57"/>
      <c r="U1465" s="57"/>
      <c r="V1465" s="57"/>
      <c r="W1465" s="57"/>
      <c r="X1465" s="147" t="str">
        <f>IF(COUNTBLANK(D1465)=1,"",IF('order-admin-units'!$I$1&lt;&gt;"y", "", IF(COUNTBLANK(K1465)=1, 'order-admin-units'!$B$1+1, VLOOKUP(K1465, ordercountry, 2))))</f>
        <v/>
      </c>
      <c r="Y1465" s="147" t="str">
        <f>IF(COUNTBLANK(D1465)=1,"",IF('order-admin-units'!$I$1&lt;&gt;"y", "", IF(COUNTBLANK(K1465:L1465)&gt;0, 'order-admin-units'!$B$2+1, VLOOKUP(K1465&amp;"@"&amp;L1465, orderadmin, 2))))</f>
        <v/>
      </c>
      <c r="Z1465" s="147" t="str">
        <f t="shared" si="158"/>
        <v/>
      </c>
      <c r="AA1465" s="147" t="str">
        <f t="shared" si="159"/>
        <v/>
      </c>
      <c r="AB1465" s="147" t="str">
        <f t="shared" si="160"/>
        <v/>
      </c>
      <c r="AC1465" s="147" t="str">
        <f t="shared" si="156"/>
        <v/>
      </c>
      <c r="AD1465" s="11" t="str">
        <f t="shared" si="161"/>
        <v/>
      </c>
      <c r="AE1465" s="11" t="str">
        <f t="array" ref="AE1465">IF(COUNTBLANK(D1465)=1,"",IF(OR($H$2="y",$H$2="m"),IF(AA1465=AA1464,IF(OR(AB1465=$AB$4:$AB1464)=FALSE,AE1464&amp;C1465,AE1464),"("&amp;C1465)&amp;IF(AA1465=AA1466,IF(OR(AB1466=$AB$4:$AB1465)=FALSE,", ",""),") "),""))</f>
        <v/>
      </c>
      <c r="AF1465" s="11" t="str">
        <f t="array" ref="AF1465">IF((COUNTBLANK(D1465)=0)*OR($H$2="y",$H$2="m"),IFERROR(LEFT(C1465, FIND(" ",C1465)-1), C1465),"")</f>
        <v/>
      </c>
      <c r="AG1465" s="11" t="str">
        <f t="array" ref="AG1465">IF(COUNTBLANK(D1465)=1,"",IF(OR($H$2="y",$H$2="m"),IF(AA1465=AA1464,IF(OR(AC1465=$AC$4:$AC1464)=FALSE,AG1464&amp;AF1465,AG1464),"("&amp;AF1465)&amp;IF(AA1465=AA1466,IF(OR(AC1466=$AC$4:$AC1465)=FALSE,", ",""),") "),""))</f>
        <v/>
      </c>
      <c r="AH1465" s="10" t="str">
        <f>IF((COUNTBLANK(D1465)=1),"",IF(D1465=D1464,AH1464,"")&amp;IF(B1464&lt;&gt;B1465,((IF(COUNTBLANK(E1465)=1,$D$3&amp;"Non-type material: "&amp;$D$3,$D$3&amp;INDEX('type-categories'!$A$2:$B$100,MATCH(E1465,'type-categories'!$A$2:$A$100,0),2)&amp;$D$3))),"")&amp;(IF(K1465&lt;&gt;K1464,$C$2&amp;UPPER(K1465)&amp;$C$2&amp;$K$3&amp;" ",(IF(B1465&lt;&gt;B1464,$C$2&amp;UPPER(K1465)&amp;$C$2&amp;$K$3&amp;" ",""))))&amp;IF((AA1465&lt;&gt;AA1466)*($H$2="y"),AD1465&amp;AE1465,IF((AA1465&lt;&gt;AA1466)*($H$2="m"),AD1465&amp;AG1465,IF(($H$2&lt;&gt;"m")*($H$2&lt;&gt;"Y"),(IF(F1465=0,"",F1465&amp;" "&amp;$F$4&amp;" "))&amp;(IF(G1465=0,"",G1465&amp;" "&amp;$G$4&amp;" "))&amp;(IF(H1465=0,"",H1465&amp;" "&amp;H$4&amp;" "))&amp;(IF(I1465=0,"",I1465&amp;" "&amp;$I$4&amp;" "))&amp;(IF(J1465=0,"",J1465&amp;" "&amp;$J$4&amp;" ")),"")))&amp;"; "&amp;IF((B1465=B1464)*(AA1465=AA1464), "same collecting data; ", IF((B1465=B1464)*(Z1464=Z1465),"same locality; ",(IF(COUNTBLANK(L1465)=1,"",$D$2&amp;L1465&amp;$L$3&amp;" "&amp;$D$2))&amp;(IF(COUNTBLANK(M1465)=1,"",$E$2&amp;M1465&amp;$E$2&amp;", "))&amp;(IF(COUNTBLANK(N1465)=1,"",N1465&amp;"; "))&amp;(IF(COUNTBLANK(O1465)=1,"",O1465&amp;"; ")))&amp;(IF(COUNTBLANK(P1465)=1,"",P1465&amp;"; "))&amp;(IF(COUNTBLANK(Q1465)=1,"",Q1465&amp;"; "))&amp;(IF(COUNTBLANK(R1465)=1,"",R1465&amp;"m, "))&amp;IF((COUNTBLANK(S1465)=0)*(S1465&lt;&gt;S1464), S1465&amp;"; ","")&amp;(IF(COUNTBLANK(U1465)=1,"",U1465&amp;"; "))&amp;(IF(COUNTBLANK(T1465)=1,"",IF(COUNTBLANK(F$2)=1,T1465&amp;"; ",T1465&amp;" "&amp;F$2&amp;"; "))))&amp;(IF(COUNTBLANK(V1465)=1,"",V1465&amp;"; "))&amp;IF((COUNTBLANK(C1465)=1),"",C1465)&amp;IF((B1465=B1466)*(K1465=K1466)*(L1465=L1466)*(M1465=M1466),IF(($H$2&lt;&gt;"m")*($H$2&lt;&gt;"Y"), " • ", IF((ISNUMBER(FIND(")",AE1465))), " • ", "")),IF((B1465=B1466)*(K1465=K1466)," • ",". ")))</f>
        <v/>
      </c>
      <c r="AI1465" s="1"/>
    </row>
    <row r="1466" spans="1:35" x14ac:dyDescent="0.25">
      <c r="A1466" s="3" t="str">
        <f t="shared" si="157"/>
        <v/>
      </c>
      <c r="B1466" s="53" t="str">
        <f t="shared" si="155"/>
        <v/>
      </c>
      <c r="C1466" s="57"/>
      <c r="D1466" s="57"/>
      <c r="E1466" s="57"/>
      <c r="F1466" s="57"/>
      <c r="G1466" s="57"/>
      <c r="H1466" s="57"/>
      <c r="I1466" s="57"/>
      <c r="J1466" s="57"/>
      <c r="K1466" s="57"/>
      <c r="L1466" s="57"/>
      <c r="M1466" s="54"/>
      <c r="N1466" s="57"/>
      <c r="O1466" s="58"/>
      <c r="P1466" s="58"/>
      <c r="Q1466" s="58"/>
      <c r="R1466" s="58"/>
      <c r="S1466" s="54"/>
      <c r="T1466" s="57"/>
      <c r="U1466" s="57"/>
      <c r="V1466" s="57"/>
      <c r="W1466" s="57"/>
      <c r="X1466" s="147" t="str">
        <f>IF(COUNTBLANK(D1466)=1,"",IF('order-admin-units'!$I$1&lt;&gt;"y", "", IF(COUNTBLANK(K1466)=1, 'order-admin-units'!$B$1+1, VLOOKUP(K1466, ordercountry, 2))))</f>
        <v/>
      </c>
      <c r="Y1466" s="147" t="str">
        <f>IF(COUNTBLANK(D1466)=1,"",IF('order-admin-units'!$I$1&lt;&gt;"y", "", IF(COUNTBLANK(K1466:L1466)&gt;0, 'order-admin-units'!$B$2+1, VLOOKUP(K1466&amp;"@"&amp;L1466, orderadmin, 2))))</f>
        <v/>
      </c>
      <c r="Z1466" s="147" t="str">
        <f t="shared" si="158"/>
        <v/>
      </c>
      <c r="AA1466" s="147" t="str">
        <f t="shared" si="159"/>
        <v/>
      </c>
      <c r="AB1466" s="147" t="str">
        <f t="shared" si="160"/>
        <v/>
      </c>
      <c r="AC1466" s="147" t="str">
        <f t="shared" si="156"/>
        <v/>
      </c>
      <c r="AD1466" s="11" t="str">
        <f t="shared" si="161"/>
        <v/>
      </c>
      <c r="AE1466" s="11" t="str">
        <f t="array" ref="AE1466">IF(COUNTBLANK(D1466)=1,"",IF(OR($H$2="y",$H$2="m"),IF(AA1466=AA1465,IF(OR(AB1466=$AB$4:$AB1465)=FALSE,AE1465&amp;C1466,AE1465),"("&amp;C1466)&amp;IF(AA1466=AA1467,IF(OR(AB1467=$AB$4:$AB1466)=FALSE,", ",""),") "),""))</f>
        <v/>
      </c>
      <c r="AF1466" s="11" t="str">
        <f t="array" ref="AF1466">IF((COUNTBLANK(D1466)=0)*OR($H$2="y",$H$2="m"),IFERROR(LEFT(C1466, FIND(" ",C1466)-1), C1466),"")</f>
        <v/>
      </c>
      <c r="AG1466" s="11" t="str">
        <f t="array" ref="AG1466">IF(COUNTBLANK(D1466)=1,"",IF(OR($H$2="y",$H$2="m"),IF(AA1466=AA1465,IF(OR(AC1466=$AC$4:$AC1465)=FALSE,AG1465&amp;AF1466,AG1465),"("&amp;AF1466)&amp;IF(AA1466=AA1467,IF(OR(AC1467=$AC$4:$AC1466)=FALSE,", ",""),") "),""))</f>
        <v/>
      </c>
      <c r="AH1466" s="10" t="str">
        <f>IF((COUNTBLANK(D1466)=1),"",IF(D1466=D1465,AH1465,"")&amp;IF(B1465&lt;&gt;B1466,((IF(COUNTBLANK(E1466)=1,$D$3&amp;"Non-type material: "&amp;$D$3,$D$3&amp;INDEX('type-categories'!$A$2:$B$100,MATCH(E1466,'type-categories'!$A$2:$A$100,0),2)&amp;$D$3))),"")&amp;(IF(K1466&lt;&gt;K1465,$C$2&amp;UPPER(K1466)&amp;$C$2&amp;$K$3&amp;" ",(IF(B1466&lt;&gt;B1465,$C$2&amp;UPPER(K1466)&amp;$C$2&amp;$K$3&amp;" ",""))))&amp;IF((AA1466&lt;&gt;AA1467)*($H$2="y"),AD1466&amp;AE1466,IF((AA1466&lt;&gt;AA1467)*($H$2="m"),AD1466&amp;AG1466,IF(($H$2&lt;&gt;"m")*($H$2&lt;&gt;"Y"),(IF(F1466=0,"",F1466&amp;" "&amp;$F$4&amp;" "))&amp;(IF(G1466=0,"",G1466&amp;" "&amp;$G$4&amp;" "))&amp;(IF(H1466=0,"",H1466&amp;" "&amp;H$4&amp;" "))&amp;(IF(I1466=0,"",I1466&amp;" "&amp;$I$4&amp;" "))&amp;(IF(J1466=0,"",J1466&amp;" "&amp;$J$4&amp;" ")),"")))&amp;"; "&amp;IF((B1466=B1465)*(AA1466=AA1465), "same collecting data; ", IF((B1466=B1465)*(Z1465=Z1466),"same locality; ",(IF(COUNTBLANK(L1466)=1,"",$D$2&amp;L1466&amp;$L$3&amp;" "&amp;$D$2))&amp;(IF(COUNTBLANK(M1466)=1,"",$E$2&amp;M1466&amp;$E$2&amp;", "))&amp;(IF(COUNTBLANK(N1466)=1,"",N1466&amp;"; "))&amp;(IF(COUNTBLANK(O1466)=1,"",O1466&amp;"; ")))&amp;(IF(COUNTBLANK(P1466)=1,"",P1466&amp;"; "))&amp;(IF(COUNTBLANK(Q1466)=1,"",Q1466&amp;"; "))&amp;(IF(COUNTBLANK(R1466)=1,"",R1466&amp;"m, "))&amp;IF((COUNTBLANK(S1466)=0)*(S1466&lt;&gt;S1465), S1466&amp;"; ","")&amp;(IF(COUNTBLANK(U1466)=1,"",U1466&amp;"; "))&amp;(IF(COUNTBLANK(T1466)=1,"",IF(COUNTBLANK(F$2)=1,T1466&amp;"; ",T1466&amp;" "&amp;F$2&amp;"; "))))&amp;(IF(COUNTBLANK(V1466)=1,"",V1466&amp;"; "))&amp;IF((COUNTBLANK(C1466)=1),"",C1466)&amp;IF((B1466=B1467)*(K1466=K1467)*(L1466=L1467)*(M1466=M1467),IF(($H$2&lt;&gt;"m")*($H$2&lt;&gt;"Y"), " • ", IF((ISNUMBER(FIND(")",AE1466))), " • ", "")),IF((B1466=B1467)*(K1466=K1467)," • ",". ")))</f>
        <v/>
      </c>
      <c r="AI1466" s="1"/>
    </row>
    <row r="1467" spans="1:35" x14ac:dyDescent="0.25">
      <c r="A1467" s="3" t="str">
        <f t="shared" si="157"/>
        <v/>
      </c>
      <c r="B1467" s="53" t="str">
        <f t="shared" si="155"/>
        <v/>
      </c>
      <c r="C1467" s="57"/>
      <c r="D1467" s="57"/>
      <c r="E1467" s="57"/>
      <c r="F1467" s="57"/>
      <c r="G1467" s="57"/>
      <c r="H1467" s="57"/>
      <c r="I1467" s="57"/>
      <c r="J1467" s="57"/>
      <c r="K1467" s="57"/>
      <c r="L1467" s="57"/>
      <c r="M1467" s="54"/>
      <c r="N1467" s="57"/>
      <c r="O1467" s="58"/>
      <c r="P1467" s="58"/>
      <c r="Q1467" s="58"/>
      <c r="R1467" s="58"/>
      <c r="S1467" s="54"/>
      <c r="T1467" s="57"/>
      <c r="U1467" s="57"/>
      <c r="V1467" s="57"/>
      <c r="W1467" s="57"/>
      <c r="X1467" s="147" t="str">
        <f>IF(COUNTBLANK(D1467)=1,"",IF('order-admin-units'!$I$1&lt;&gt;"y", "", IF(COUNTBLANK(K1467)=1, 'order-admin-units'!$B$1+1, VLOOKUP(K1467, ordercountry, 2))))</f>
        <v/>
      </c>
      <c r="Y1467" s="147" t="str">
        <f>IF(COUNTBLANK(D1467)=1,"",IF('order-admin-units'!$I$1&lt;&gt;"y", "", IF(COUNTBLANK(K1467:L1467)&gt;0, 'order-admin-units'!$B$2+1, VLOOKUP(K1467&amp;"@"&amp;L1467, orderadmin, 2))))</f>
        <v/>
      </c>
      <c r="Z1467" s="147" t="str">
        <f t="shared" si="158"/>
        <v/>
      </c>
      <c r="AA1467" s="147" t="str">
        <f t="shared" si="159"/>
        <v/>
      </c>
      <c r="AB1467" s="147" t="str">
        <f t="shared" si="160"/>
        <v/>
      </c>
      <c r="AC1467" s="147" t="str">
        <f t="shared" si="156"/>
        <v/>
      </c>
      <c r="AD1467" s="11" t="str">
        <f t="shared" si="161"/>
        <v/>
      </c>
      <c r="AE1467" s="11" t="str">
        <f t="array" ref="AE1467">IF(COUNTBLANK(D1467)=1,"",IF(OR($H$2="y",$H$2="m"),IF(AA1467=AA1466,IF(OR(AB1467=$AB$4:$AB1466)=FALSE,AE1466&amp;C1467,AE1466),"("&amp;C1467)&amp;IF(AA1467=AA1468,IF(OR(AB1468=$AB$4:$AB1467)=FALSE,", ",""),") "),""))</f>
        <v/>
      </c>
      <c r="AF1467" s="11" t="str">
        <f t="array" ref="AF1467">IF((COUNTBLANK(D1467)=0)*OR($H$2="y",$H$2="m"),IFERROR(LEFT(C1467, FIND(" ",C1467)-1), C1467),"")</f>
        <v/>
      </c>
      <c r="AG1467" s="11" t="str">
        <f t="array" ref="AG1467">IF(COUNTBLANK(D1467)=1,"",IF(OR($H$2="y",$H$2="m"),IF(AA1467=AA1466,IF(OR(AC1467=$AC$4:$AC1466)=FALSE,AG1466&amp;AF1467,AG1466),"("&amp;AF1467)&amp;IF(AA1467=AA1468,IF(OR(AC1468=$AC$4:$AC1467)=FALSE,", ",""),") "),""))</f>
        <v/>
      </c>
      <c r="AH1467" s="10" t="str">
        <f>IF((COUNTBLANK(D1467)=1),"",IF(D1467=D1466,AH1466,"")&amp;IF(B1466&lt;&gt;B1467,((IF(COUNTBLANK(E1467)=1,$D$3&amp;"Non-type material: "&amp;$D$3,$D$3&amp;INDEX('type-categories'!$A$2:$B$100,MATCH(E1467,'type-categories'!$A$2:$A$100,0),2)&amp;$D$3))),"")&amp;(IF(K1467&lt;&gt;K1466,$C$2&amp;UPPER(K1467)&amp;$C$2&amp;$K$3&amp;" ",(IF(B1467&lt;&gt;B1466,$C$2&amp;UPPER(K1467)&amp;$C$2&amp;$K$3&amp;" ",""))))&amp;IF((AA1467&lt;&gt;AA1468)*($H$2="y"),AD1467&amp;AE1467,IF((AA1467&lt;&gt;AA1468)*($H$2="m"),AD1467&amp;AG1467,IF(($H$2&lt;&gt;"m")*($H$2&lt;&gt;"Y"),(IF(F1467=0,"",F1467&amp;" "&amp;$F$4&amp;" "))&amp;(IF(G1467=0,"",G1467&amp;" "&amp;$G$4&amp;" "))&amp;(IF(H1467=0,"",H1467&amp;" "&amp;H$4&amp;" "))&amp;(IF(I1467=0,"",I1467&amp;" "&amp;$I$4&amp;" "))&amp;(IF(J1467=0,"",J1467&amp;" "&amp;$J$4&amp;" ")),"")))&amp;"; "&amp;IF((B1467=B1466)*(AA1467=AA1466), "same collecting data; ", IF((B1467=B1466)*(Z1466=Z1467),"same locality; ",(IF(COUNTBLANK(L1467)=1,"",$D$2&amp;L1467&amp;$L$3&amp;" "&amp;$D$2))&amp;(IF(COUNTBLANK(M1467)=1,"",$E$2&amp;M1467&amp;$E$2&amp;", "))&amp;(IF(COUNTBLANK(N1467)=1,"",N1467&amp;"; "))&amp;(IF(COUNTBLANK(O1467)=1,"",O1467&amp;"; ")))&amp;(IF(COUNTBLANK(P1467)=1,"",P1467&amp;"; "))&amp;(IF(COUNTBLANK(Q1467)=1,"",Q1467&amp;"; "))&amp;(IF(COUNTBLANK(R1467)=1,"",R1467&amp;"m, "))&amp;IF((COUNTBLANK(S1467)=0)*(S1467&lt;&gt;S1466), S1467&amp;"; ","")&amp;(IF(COUNTBLANK(U1467)=1,"",U1467&amp;"; "))&amp;(IF(COUNTBLANK(T1467)=1,"",IF(COUNTBLANK(F$2)=1,T1467&amp;"; ",T1467&amp;" "&amp;F$2&amp;"; "))))&amp;(IF(COUNTBLANK(V1467)=1,"",V1467&amp;"; "))&amp;IF((COUNTBLANK(C1467)=1),"",C1467)&amp;IF((B1467=B1468)*(K1467=K1468)*(L1467=L1468)*(M1467=M1468),IF(($H$2&lt;&gt;"m")*($H$2&lt;&gt;"Y"), " • ", IF((ISNUMBER(FIND(")",AE1467))), " • ", "")),IF((B1467=B1468)*(K1467=K1468)," • ",". ")))</f>
        <v/>
      </c>
      <c r="AI1467" s="1"/>
    </row>
    <row r="1468" spans="1:35" x14ac:dyDescent="0.25">
      <c r="A1468" s="3" t="str">
        <f t="shared" si="157"/>
        <v/>
      </c>
      <c r="B1468" s="53" t="str">
        <f t="shared" si="155"/>
        <v/>
      </c>
      <c r="C1468" s="57"/>
      <c r="D1468" s="57"/>
      <c r="E1468" s="57"/>
      <c r="F1468" s="57"/>
      <c r="G1468" s="57"/>
      <c r="H1468" s="57"/>
      <c r="I1468" s="57"/>
      <c r="J1468" s="57"/>
      <c r="K1468" s="57"/>
      <c r="L1468" s="57"/>
      <c r="M1468" s="54"/>
      <c r="N1468" s="57"/>
      <c r="O1468" s="58"/>
      <c r="P1468" s="58"/>
      <c r="Q1468" s="58"/>
      <c r="R1468" s="58"/>
      <c r="S1468" s="54"/>
      <c r="T1468" s="57"/>
      <c r="U1468" s="57"/>
      <c r="V1468" s="57"/>
      <c r="W1468" s="57"/>
      <c r="X1468" s="147" t="str">
        <f>IF(COUNTBLANK(D1468)=1,"",IF('order-admin-units'!$I$1&lt;&gt;"y", "", IF(COUNTBLANK(K1468)=1, 'order-admin-units'!$B$1+1, VLOOKUP(K1468, ordercountry, 2))))</f>
        <v/>
      </c>
      <c r="Y1468" s="147" t="str">
        <f>IF(COUNTBLANK(D1468)=1,"",IF('order-admin-units'!$I$1&lt;&gt;"y", "", IF(COUNTBLANK(K1468:L1468)&gt;0, 'order-admin-units'!$B$2+1, VLOOKUP(K1468&amp;"@"&amp;L1468, orderadmin, 2))))</f>
        <v/>
      </c>
      <c r="Z1468" s="147" t="str">
        <f t="shared" si="158"/>
        <v/>
      </c>
      <c r="AA1468" s="147" t="str">
        <f t="shared" si="159"/>
        <v/>
      </c>
      <c r="AB1468" s="147" t="str">
        <f t="shared" si="160"/>
        <v/>
      </c>
      <c r="AC1468" s="147" t="str">
        <f t="shared" si="156"/>
        <v/>
      </c>
      <c r="AD1468" s="11" t="str">
        <f t="shared" si="161"/>
        <v/>
      </c>
      <c r="AE1468" s="11" t="str">
        <f t="array" ref="AE1468">IF(COUNTBLANK(D1468)=1,"",IF(OR($H$2="y",$H$2="m"),IF(AA1468=AA1467,IF(OR(AB1468=$AB$4:$AB1467)=FALSE,AE1467&amp;C1468,AE1467),"("&amp;C1468)&amp;IF(AA1468=AA1469,IF(OR(AB1469=$AB$4:$AB1468)=FALSE,", ",""),") "),""))</f>
        <v/>
      </c>
      <c r="AF1468" s="11" t="str">
        <f t="array" ref="AF1468">IF((COUNTBLANK(D1468)=0)*OR($H$2="y",$H$2="m"),IFERROR(LEFT(C1468, FIND(" ",C1468)-1), C1468),"")</f>
        <v/>
      </c>
      <c r="AG1468" s="11" t="str">
        <f t="array" ref="AG1468">IF(COUNTBLANK(D1468)=1,"",IF(OR($H$2="y",$H$2="m"),IF(AA1468=AA1467,IF(OR(AC1468=$AC$4:$AC1467)=FALSE,AG1467&amp;AF1468,AG1467),"("&amp;AF1468)&amp;IF(AA1468=AA1469,IF(OR(AC1469=$AC$4:$AC1468)=FALSE,", ",""),") "),""))</f>
        <v/>
      </c>
      <c r="AH1468" s="10" t="str">
        <f>IF((COUNTBLANK(D1468)=1),"",IF(D1468=D1467,AH1467,"")&amp;IF(B1467&lt;&gt;B1468,((IF(COUNTBLANK(E1468)=1,$D$3&amp;"Non-type material: "&amp;$D$3,$D$3&amp;INDEX('type-categories'!$A$2:$B$100,MATCH(E1468,'type-categories'!$A$2:$A$100,0),2)&amp;$D$3))),"")&amp;(IF(K1468&lt;&gt;K1467,$C$2&amp;UPPER(K1468)&amp;$C$2&amp;$K$3&amp;" ",(IF(B1468&lt;&gt;B1467,$C$2&amp;UPPER(K1468)&amp;$C$2&amp;$K$3&amp;" ",""))))&amp;IF((AA1468&lt;&gt;AA1469)*($H$2="y"),AD1468&amp;AE1468,IF((AA1468&lt;&gt;AA1469)*($H$2="m"),AD1468&amp;AG1468,IF(($H$2&lt;&gt;"m")*($H$2&lt;&gt;"Y"),(IF(F1468=0,"",F1468&amp;" "&amp;$F$4&amp;" "))&amp;(IF(G1468=0,"",G1468&amp;" "&amp;$G$4&amp;" "))&amp;(IF(H1468=0,"",H1468&amp;" "&amp;H$4&amp;" "))&amp;(IF(I1468=0,"",I1468&amp;" "&amp;$I$4&amp;" "))&amp;(IF(J1468=0,"",J1468&amp;" "&amp;$J$4&amp;" ")),"")))&amp;"; "&amp;IF((B1468=B1467)*(AA1468=AA1467), "same collecting data; ", IF((B1468=B1467)*(Z1467=Z1468),"same locality; ",(IF(COUNTBLANK(L1468)=1,"",$D$2&amp;L1468&amp;$L$3&amp;" "&amp;$D$2))&amp;(IF(COUNTBLANK(M1468)=1,"",$E$2&amp;M1468&amp;$E$2&amp;", "))&amp;(IF(COUNTBLANK(N1468)=1,"",N1468&amp;"; "))&amp;(IF(COUNTBLANK(O1468)=1,"",O1468&amp;"; ")))&amp;(IF(COUNTBLANK(P1468)=1,"",P1468&amp;"; "))&amp;(IF(COUNTBLANK(Q1468)=1,"",Q1468&amp;"; "))&amp;(IF(COUNTBLANK(R1468)=1,"",R1468&amp;"m, "))&amp;IF((COUNTBLANK(S1468)=0)*(S1468&lt;&gt;S1467), S1468&amp;"; ","")&amp;(IF(COUNTBLANK(U1468)=1,"",U1468&amp;"; "))&amp;(IF(COUNTBLANK(T1468)=1,"",IF(COUNTBLANK(F$2)=1,T1468&amp;"; ",T1468&amp;" "&amp;F$2&amp;"; "))))&amp;(IF(COUNTBLANK(V1468)=1,"",V1468&amp;"; "))&amp;IF((COUNTBLANK(C1468)=1),"",C1468)&amp;IF((B1468=B1469)*(K1468=K1469)*(L1468=L1469)*(M1468=M1469),IF(($H$2&lt;&gt;"m")*($H$2&lt;&gt;"Y"), " • ", IF((ISNUMBER(FIND(")",AE1468))), " • ", "")),IF((B1468=B1469)*(K1468=K1469)," • ",". ")))</f>
        <v/>
      </c>
      <c r="AI1468" s="1"/>
    </row>
    <row r="1469" spans="1:35" x14ac:dyDescent="0.25">
      <c r="A1469" s="3" t="str">
        <f t="shared" si="157"/>
        <v/>
      </c>
      <c r="B1469" s="53" t="str">
        <f t="shared" si="155"/>
        <v/>
      </c>
      <c r="C1469" s="57"/>
      <c r="D1469" s="57"/>
      <c r="E1469" s="57"/>
      <c r="F1469" s="57"/>
      <c r="G1469" s="57"/>
      <c r="H1469" s="57"/>
      <c r="I1469" s="57"/>
      <c r="J1469" s="57"/>
      <c r="K1469" s="57"/>
      <c r="L1469" s="57"/>
      <c r="M1469" s="54"/>
      <c r="N1469" s="57"/>
      <c r="O1469" s="58"/>
      <c r="P1469" s="58"/>
      <c r="Q1469" s="58"/>
      <c r="R1469" s="58"/>
      <c r="S1469" s="54"/>
      <c r="T1469" s="57"/>
      <c r="U1469" s="57"/>
      <c r="V1469" s="57"/>
      <c r="W1469" s="57"/>
      <c r="X1469" s="147" t="str">
        <f>IF(COUNTBLANK(D1469)=1,"",IF('order-admin-units'!$I$1&lt;&gt;"y", "", IF(COUNTBLANK(K1469)=1, 'order-admin-units'!$B$1+1, VLOOKUP(K1469, ordercountry, 2))))</f>
        <v/>
      </c>
      <c r="Y1469" s="147" t="str">
        <f>IF(COUNTBLANK(D1469)=1,"",IF('order-admin-units'!$I$1&lt;&gt;"y", "", IF(COUNTBLANK(K1469:L1469)&gt;0, 'order-admin-units'!$B$2+1, VLOOKUP(K1469&amp;"@"&amp;L1469, orderadmin, 2))))</f>
        <v/>
      </c>
      <c r="Z1469" s="147" t="str">
        <f t="shared" si="158"/>
        <v/>
      </c>
      <c r="AA1469" s="147" t="str">
        <f t="shared" si="159"/>
        <v/>
      </c>
      <c r="AB1469" s="147" t="str">
        <f t="shared" si="160"/>
        <v/>
      </c>
      <c r="AC1469" s="147" t="str">
        <f t="shared" si="156"/>
        <v/>
      </c>
      <c r="AD1469" s="11" t="str">
        <f t="shared" si="161"/>
        <v/>
      </c>
      <c r="AE1469" s="11" t="str">
        <f t="array" ref="AE1469">IF(COUNTBLANK(D1469)=1,"",IF(OR($H$2="y",$H$2="m"),IF(AA1469=AA1468,IF(OR(AB1469=$AB$4:$AB1468)=FALSE,AE1468&amp;C1469,AE1468),"("&amp;C1469)&amp;IF(AA1469=AA1470,IF(OR(AB1470=$AB$4:$AB1469)=FALSE,", ",""),") "),""))</f>
        <v/>
      </c>
      <c r="AF1469" s="11" t="str">
        <f t="array" ref="AF1469">IF((COUNTBLANK(D1469)=0)*OR($H$2="y",$H$2="m"),IFERROR(LEFT(C1469, FIND(" ",C1469)-1), C1469),"")</f>
        <v/>
      </c>
      <c r="AG1469" s="11" t="str">
        <f t="array" ref="AG1469">IF(COUNTBLANK(D1469)=1,"",IF(OR($H$2="y",$H$2="m"),IF(AA1469=AA1468,IF(OR(AC1469=$AC$4:$AC1468)=FALSE,AG1468&amp;AF1469,AG1468),"("&amp;AF1469)&amp;IF(AA1469=AA1470,IF(OR(AC1470=$AC$4:$AC1469)=FALSE,", ",""),") "),""))</f>
        <v/>
      </c>
      <c r="AH1469" s="10" t="str">
        <f>IF((COUNTBLANK(D1469)=1),"",IF(D1469=D1468,AH1468,"")&amp;IF(B1468&lt;&gt;B1469,((IF(COUNTBLANK(E1469)=1,$D$3&amp;"Non-type material: "&amp;$D$3,$D$3&amp;INDEX('type-categories'!$A$2:$B$100,MATCH(E1469,'type-categories'!$A$2:$A$100,0),2)&amp;$D$3))),"")&amp;(IF(K1469&lt;&gt;K1468,$C$2&amp;UPPER(K1469)&amp;$C$2&amp;$K$3&amp;" ",(IF(B1469&lt;&gt;B1468,$C$2&amp;UPPER(K1469)&amp;$C$2&amp;$K$3&amp;" ",""))))&amp;IF((AA1469&lt;&gt;AA1470)*($H$2="y"),AD1469&amp;AE1469,IF((AA1469&lt;&gt;AA1470)*($H$2="m"),AD1469&amp;AG1469,IF(($H$2&lt;&gt;"m")*($H$2&lt;&gt;"Y"),(IF(F1469=0,"",F1469&amp;" "&amp;$F$4&amp;" "))&amp;(IF(G1469=0,"",G1469&amp;" "&amp;$G$4&amp;" "))&amp;(IF(H1469=0,"",H1469&amp;" "&amp;H$4&amp;" "))&amp;(IF(I1469=0,"",I1469&amp;" "&amp;$I$4&amp;" "))&amp;(IF(J1469=0,"",J1469&amp;" "&amp;$J$4&amp;" ")),"")))&amp;"; "&amp;IF((B1469=B1468)*(AA1469=AA1468), "same collecting data; ", IF((B1469=B1468)*(Z1468=Z1469),"same locality; ",(IF(COUNTBLANK(L1469)=1,"",$D$2&amp;L1469&amp;$L$3&amp;" "&amp;$D$2))&amp;(IF(COUNTBLANK(M1469)=1,"",$E$2&amp;M1469&amp;$E$2&amp;", "))&amp;(IF(COUNTBLANK(N1469)=1,"",N1469&amp;"; "))&amp;(IF(COUNTBLANK(O1469)=1,"",O1469&amp;"; ")))&amp;(IF(COUNTBLANK(P1469)=1,"",P1469&amp;"; "))&amp;(IF(COUNTBLANK(Q1469)=1,"",Q1469&amp;"; "))&amp;(IF(COUNTBLANK(R1469)=1,"",R1469&amp;"m, "))&amp;IF((COUNTBLANK(S1469)=0)*(S1469&lt;&gt;S1468), S1469&amp;"; ","")&amp;(IF(COUNTBLANK(U1469)=1,"",U1469&amp;"; "))&amp;(IF(COUNTBLANK(T1469)=1,"",IF(COUNTBLANK(F$2)=1,T1469&amp;"; ",T1469&amp;" "&amp;F$2&amp;"; "))))&amp;(IF(COUNTBLANK(V1469)=1,"",V1469&amp;"; "))&amp;IF((COUNTBLANK(C1469)=1),"",C1469)&amp;IF((B1469=B1470)*(K1469=K1470)*(L1469=L1470)*(M1469=M1470),IF(($H$2&lt;&gt;"m")*($H$2&lt;&gt;"Y"), " • ", IF((ISNUMBER(FIND(")",AE1469))), " • ", "")),IF((B1469=B1470)*(K1469=K1470)," • ",". ")))</f>
        <v/>
      </c>
      <c r="AI1469" s="1"/>
    </row>
    <row r="1470" spans="1:35" x14ac:dyDescent="0.25">
      <c r="A1470" s="3" t="str">
        <f t="shared" si="157"/>
        <v/>
      </c>
      <c r="B1470" s="53" t="str">
        <f t="shared" si="155"/>
        <v/>
      </c>
      <c r="C1470" s="57"/>
      <c r="D1470" s="57"/>
      <c r="E1470" s="57"/>
      <c r="F1470" s="57"/>
      <c r="G1470" s="57"/>
      <c r="H1470" s="57"/>
      <c r="I1470" s="57"/>
      <c r="J1470" s="57"/>
      <c r="K1470" s="57"/>
      <c r="L1470" s="57"/>
      <c r="M1470" s="54"/>
      <c r="N1470" s="57"/>
      <c r="O1470" s="58"/>
      <c r="P1470" s="58"/>
      <c r="Q1470" s="58"/>
      <c r="R1470" s="58"/>
      <c r="S1470" s="54"/>
      <c r="T1470" s="57"/>
      <c r="U1470" s="57"/>
      <c r="V1470" s="57"/>
      <c r="W1470" s="57"/>
      <c r="X1470" s="147" t="str">
        <f>IF(COUNTBLANK(D1470)=1,"",IF('order-admin-units'!$I$1&lt;&gt;"y", "", IF(COUNTBLANK(K1470)=1, 'order-admin-units'!$B$1+1, VLOOKUP(K1470, ordercountry, 2))))</f>
        <v/>
      </c>
      <c r="Y1470" s="147" t="str">
        <f>IF(COUNTBLANK(D1470)=1,"",IF('order-admin-units'!$I$1&lt;&gt;"y", "", IF(COUNTBLANK(K1470:L1470)&gt;0, 'order-admin-units'!$B$2+1, VLOOKUP(K1470&amp;"@"&amp;L1470, orderadmin, 2))))</f>
        <v/>
      </c>
      <c r="Z1470" s="147" t="str">
        <f t="shared" si="158"/>
        <v/>
      </c>
      <c r="AA1470" s="147" t="str">
        <f t="shared" si="159"/>
        <v/>
      </c>
      <c r="AB1470" s="147" t="str">
        <f t="shared" si="160"/>
        <v/>
      </c>
      <c r="AC1470" s="147" t="str">
        <f t="shared" si="156"/>
        <v/>
      </c>
      <c r="AD1470" s="11" t="str">
        <f t="shared" si="161"/>
        <v/>
      </c>
      <c r="AE1470" s="11" t="str">
        <f t="array" ref="AE1470">IF(COUNTBLANK(D1470)=1,"",IF(OR($H$2="y",$H$2="m"),IF(AA1470=AA1469,IF(OR(AB1470=$AB$4:$AB1469)=FALSE,AE1469&amp;C1470,AE1469),"("&amp;C1470)&amp;IF(AA1470=AA1471,IF(OR(AB1471=$AB$4:$AB1470)=FALSE,", ",""),") "),""))</f>
        <v/>
      </c>
      <c r="AF1470" s="11" t="str">
        <f t="array" ref="AF1470">IF((COUNTBLANK(D1470)=0)*OR($H$2="y",$H$2="m"),IFERROR(LEFT(C1470, FIND(" ",C1470)-1), C1470),"")</f>
        <v/>
      </c>
      <c r="AG1470" s="11" t="str">
        <f t="array" ref="AG1470">IF(COUNTBLANK(D1470)=1,"",IF(OR($H$2="y",$H$2="m"),IF(AA1470=AA1469,IF(OR(AC1470=$AC$4:$AC1469)=FALSE,AG1469&amp;AF1470,AG1469),"("&amp;AF1470)&amp;IF(AA1470=AA1471,IF(OR(AC1471=$AC$4:$AC1470)=FALSE,", ",""),") "),""))</f>
        <v/>
      </c>
      <c r="AH1470" s="10" t="str">
        <f>IF((COUNTBLANK(D1470)=1),"",IF(D1470=D1469,AH1469,"")&amp;IF(B1469&lt;&gt;B1470,((IF(COUNTBLANK(E1470)=1,$D$3&amp;"Non-type material: "&amp;$D$3,$D$3&amp;INDEX('type-categories'!$A$2:$B$100,MATCH(E1470,'type-categories'!$A$2:$A$100,0),2)&amp;$D$3))),"")&amp;(IF(K1470&lt;&gt;K1469,$C$2&amp;UPPER(K1470)&amp;$C$2&amp;$K$3&amp;" ",(IF(B1470&lt;&gt;B1469,$C$2&amp;UPPER(K1470)&amp;$C$2&amp;$K$3&amp;" ",""))))&amp;IF((AA1470&lt;&gt;AA1471)*($H$2="y"),AD1470&amp;AE1470,IF((AA1470&lt;&gt;AA1471)*($H$2="m"),AD1470&amp;AG1470,IF(($H$2&lt;&gt;"m")*($H$2&lt;&gt;"Y"),(IF(F1470=0,"",F1470&amp;" "&amp;$F$4&amp;" "))&amp;(IF(G1470=0,"",G1470&amp;" "&amp;$G$4&amp;" "))&amp;(IF(H1470=0,"",H1470&amp;" "&amp;H$4&amp;" "))&amp;(IF(I1470=0,"",I1470&amp;" "&amp;$I$4&amp;" "))&amp;(IF(J1470=0,"",J1470&amp;" "&amp;$J$4&amp;" ")),"")))&amp;"; "&amp;IF((B1470=B1469)*(AA1470=AA1469), "same collecting data; ", IF((B1470=B1469)*(Z1469=Z1470),"same locality; ",(IF(COUNTBLANK(L1470)=1,"",$D$2&amp;L1470&amp;$L$3&amp;" "&amp;$D$2))&amp;(IF(COUNTBLANK(M1470)=1,"",$E$2&amp;M1470&amp;$E$2&amp;", "))&amp;(IF(COUNTBLANK(N1470)=1,"",N1470&amp;"; "))&amp;(IF(COUNTBLANK(O1470)=1,"",O1470&amp;"; ")))&amp;(IF(COUNTBLANK(P1470)=1,"",P1470&amp;"; "))&amp;(IF(COUNTBLANK(Q1470)=1,"",Q1470&amp;"; "))&amp;(IF(COUNTBLANK(R1470)=1,"",R1470&amp;"m, "))&amp;IF((COUNTBLANK(S1470)=0)*(S1470&lt;&gt;S1469), S1470&amp;"; ","")&amp;(IF(COUNTBLANK(U1470)=1,"",U1470&amp;"; "))&amp;(IF(COUNTBLANK(T1470)=1,"",IF(COUNTBLANK(F$2)=1,T1470&amp;"; ",T1470&amp;" "&amp;F$2&amp;"; "))))&amp;(IF(COUNTBLANK(V1470)=1,"",V1470&amp;"; "))&amp;IF((COUNTBLANK(C1470)=1),"",C1470)&amp;IF((B1470=B1471)*(K1470=K1471)*(L1470=L1471)*(M1470=M1471),IF(($H$2&lt;&gt;"m")*($H$2&lt;&gt;"Y"), " • ", IF((ISNUMBER(FIND(")",AE1470))), " • ", "")),IF((B1470=B1471)*(K1470=K1471)," • ",". ")))</f>
        <v/>
      </c>
      <c r="AI1470" s="1"/>
    </row>
    <row r="1471" spans="1:35" x14ac:dyDescent="0.25">
      <c r="A1471" s="3" t="str">
        <f t="shared" si="157"/>
        <v/>
      </c>
      <c r="B1471" s="53" t="str">
        <f t="shared" si="155"/>
        <v/>
      </c>
      <c r="C1471" s="57"/>
      <c r="D1471" s="57"/>
      <c r="E1471" s="57"/>
      <c r="F1471" s="57"/>
      <c r="G1471" s="57"/>
      <c r="H1471" s="57"/>
      <c r="I1471" s="57"/>
      <c r="J1471" s="57"/>
      <c r="K1471" s="57"/>
      <c r="L1471" s="57"/>
      <c r="M1471" s="54"/>
      <c r="N1471" s="57"/>
      <c r="O1471" s="58"/>
      <c r="P1471" s="58"/>
      <c r="Q1471" s="58"/>
      <c r="R1471" s="58"/>
      <c r="S1471" s="54"/>
      <c r="T1471" s="57"/>
      <c r="U1471" s="57"/>
      <c r="V1471" s="57"/>
      <c r="W1471" s="57"/>
      <c r="X1471" s="147" t="str">
        <f>IF(COUNTBLANK(D1471)=1,"",IF('order-admin-units'!$I$1&lt;&gt;"y", "", IF(COUNTBLANK(K1471)=1, 'order-admin-units'!$B$1+1, VLOOKUP(K1471, ordercountry, 2))))</f>
        <v/>
      </c>
      <c r="Y1471" s="147" t="str">
        <f>IF(COUNTBLANK(D1471)=1,"",IF('order-admin-units'!$I$1&lt;&gt;"y", "", IF(COUNTBLANK(K1471:L1471)&gt;0, 'order-admin-units'!$B$2+1, VLOOKUP(K1471&amp;"@"&amp;L1471, orderadmin, 2))))</f>
        <v/>
      </c>
      <c r="Z1471" s="147" t="str">
        <f t="shared" si="158"/>
        <v/>
      </c>
      <c r="AA1471" s="147" t="str">
        <f t="shared" si="159"/>
        <v/>
      </c>
      <c r="AB1471" s="147" t="str">
        <f t="shared" si="160"/>
        <v/>
      </c>
      <c r="AC1471" s="147" t="str">
        <f t="shared" si="156"/>
        <v/>
      </c>
      <c r="AD1471" s="11" t="str">
        <f t="shared" si="161"/>
        <v/>
      </c>
      <c r="AE1471" s="11" t="str">
        <f t="array" ref="AE1471">IF(COUNTBLANK(D1471)=1,"",IF(OR($H$2="y",$H$2="m"),IF(AA1471=AA1470,IF(OR(AB1471=$AB$4:$AB1470)=FALSE,AE1470&amp;C1471,AE1470),"("&amp;C1471)&amp;IF(AA1471=AA1472,IF(OR(AB1472=$AB$4:$AB1471)=FALSE,", ",""),") "),""))</f>
        <v/>
      </c>
      <c r="AF1471" s="11" t="str">
        <f t="array" ref="AF1471">IF((COUNTBLANK(D1471)=0)*OR($H$2="y",$H$2="m"),IFERROR(LEFT(C1471, FIND(" ",C1471)-1), C1471),"")</f>
        <v/>
      </c>
      <c r="AG1471" s="11" t="str">
        <f t="array" ref="AG1471">IF(COUNTBLANK(D1471)=1,"",IF(OR($H$2="y",$H$2="m"),IF(AA1471=AA1470,IF(OR(AC1471=$AC$4:$AC1470)=FALSE,AG1470&amp;AF1471,AG1470),"("&amp;AF1471)&amp;IF(AA1471=AA1472,IF(OR(AC1472=$AC$4:$AC1471)=FALSE,", ",""),") "),""))</f>
        <v/>
      </c>
      <c r="AH1471" s="10" t="str">
        <f>IF((COUNTBLANK(D1471)=1),"",IF(D1471=D1470,AH1470,"")&amp;IF(B1470&lt;&gt;B1471,((IF(COUNTBLANK(E1471)=1,$D$3&amp;"Non-type material: "&amp;$D$3,$D$3&amp;INDEX('type-categories'!$A$2:$B$100,MATCH(E1471,'type-categories'!$A$2:$A$100,0),2)&amp;$D$3))),"")&amp;(IF(K1471&lt;&gt;K1470,$C$2&amp;UPPER(K1471)&amp;$C$2&amp;$K$3&amp;" ",(IF(B1471&lt;&gt;B1470,$C$2&amp;UPPER(K1471)&amp;$C$2&amp;$K$3&amp;" ",""))))&amp;IF((AA1471&lt;&gt;AA1472)*($H$2="y"),AD1471&amp;AE1471,IF((AA1471&lt;&gt;AA1472)*($H$2="m"),AD1471&amp;AG1471,IF(($H$2&lt;&gt;"m")*($H$2&lt;&gt;"Y"),(IF(F1471=0,"",F1471&amp;" "&amp;$F$4&amp;" "))&amp;(IF(G1471=0,"",G1471&amp;" "&amp;$G$4&amp;" "))&amp;(IF(H1471=0,"",H1471&amp;" "&amp;H$4&amp;" "))&amp;(IF(I1471=0,"",I1471&amp;" "&amp;$I$4&amp;" "))&amp;(IF(J1471=0,"",J1471&amp;" "&amp;$J$4&amp;" ")),"")))&amp;"; "&amp;IF((B1471=B1470)*(AA1471=AA1470), "same collecting data; ", IF((B1471=B1470)*(Z1470=Z1471),"same locality; ",(IF(COUNTBLANK(L1471)=1,"",$D$2&amp;L1471&amp;$L$3&amp;" "&amp;$D$2))&amp;(IF(COUNTBLANK(M1471)=1,"",$E$2&amp;M1471&amp;$E$2&amp;", "))&amp;(IF(COUNTBLANK(N1471)=1,"",N1471&amp;"; "))&amp;(IF(COUNTBLANK(O1471)=1,"",O1471&amp;"; ")))&amp;(IF(COUNTBLANK(P1471)=1,"",P1471&amp;"; "))&amp;(IF(COUNTBLANK(Q1471)=1,"",Q1471&amp;"; "))&amp;(IF(COUNTBLANK(R1471)=1,"",R1471&amp;"m, "))&amp;IF((COUNTBLANK(S1471)=0)*(S1471&lt;&gt;S1470), S1471&amp;"; ","")&amp;(IF(COUNTBLANK(U1471)=1,"",U1471&amp;"; "))&amp;(IF(COUNTBLANK(T1471)=1,"",IF(COUNTBLANK(F$2)=1,T1471&amp;"; ",T1471&amp;" "&amp;F$2&amp;"; "))))&amp;(IF(COUNTBLANK(V1471)=1,"",V1471&amp;"; "))&amp;IF((COUNTBLANK(C1471)=1),"",C1471)&amp;IF((B1471=B1472)*(K1471=K1472)*(L1471=L1472)*(M1471=M1472),IF(($H$2&lt;&gt;"m")*($H$2&lt;&gt;"Y"), " • ", IF((ISNUMBER(FIND(")",AE1471))), " • ", "")),IF((B1471=B1472)*(K1471=K1472)," • ",". ")))</f>
        <v/>
      </c>
      <c r="AI1471" s="1"/>
    </row>
    <row r="1472" spans="1:35" x14ac:dyDescent="0.25">
      <c r="A1472" s="3" t="str">
        <f t="shared" si="157"/>
        <v/>
      </c>
      <c r="B1472" s="53" t="str">
        <f t="shared" si="155"/>
        <v/>
      </c>
      <c r="C1472" s="57"/>
      <c r="D1472" s="57"/>
      <c r="E1472" s="57"/>
      <c r="F1472" s="57"/>
      <c r="G1472" s="57"/>
      <c r="H1472" s="57"/>
      <c r="I1472" s="57"/>
      <c r="J1472" s="57"/>
      <c r="K1472" s="57"/>
      <c r="L1472" s="57"/>
      <c r="M1472" s="54"/>
      <c r="N1472" s="57"/>
      <c r="O1472" s="58"/>
      <c r="P1472" s="58"/>
      <c r="Q1472" s="58"/>
      <c r="R1472" s="58"/>
      <c r="S1472" s="54"/>
      <c r="T1472" s="57"/>
      <c r="U1472" s="57"/>
      <c r="V1472" s="57"/>
      <c r="W1472" s="57"/>
      <c r="X1472" s="147" t="str">
        <f>IF(COUNTBLANK(D1472)=1,"",IF('order-admin-units'!$I$1&lt;&gt;"y", "", IF(COUNTBLANK(K1472)=1, 'order-admin-units'!$B$1+1, VLOOKUP(K1472, ordercountry, 2))))</f>
        <v/>
      </c>
      <c r="Y1472" s="147" t="str">
        <f>IF(COUNTBLANK(D1472)=1,"",IF('order-admin-units'!$I$1&lt;&gt;"y", "", IF(COUNTBLANK(K1472:L1472)&gt;0, 'order-admin-units'!$B$2+1, VLOOKUP(K1472&amp;"@"&amp;L1472, orderadmin, 2))))</f>
        <v/>
      </c>
      <c r="Z1472" s="147" t="str">
        <f t="shared" si="158"/>
        <v/>
      </c>
      <c r="AA1472" s="147" t="str">
        <f t="shared" si="159"/>
        <v/>
      </c>
      <c r="AB1472" s="147" t="str">
        <f t="shared" si="160"/>
        <v/>
      </c>
      <c r="AC1472" s="147" t="str">
        <f t="shared" si="156"/>
        <v/>
      </c>
      <c r="AD1472" s="11" t="str">
        <f t="shared" si="161"/>
        <v/>
      </c>
      <c r="AE1472" s="11" t="str">
        <f t="array" ref="AE1472">IF(COUNTBLANK(D1472)=1,"",IF(OR($H$2="y",$H$2="m"),IF(AA1472=AA1471,IF(OR(AB1472=$AB$4:$AB1471)=FALSE,AE1471&amp;C1472,AE1471),"("&amp;C1472)&amp;IF(AA1472=AA1473,IF(OR(AB1473=$AB$4:$AB1472)=FALSE,", ",""),") "),""))</f>
        <v/>
      </c>
      <c r="AF1472" s="11" t="str">
        <f t="array" ref="AF1472">IF((COUNTBLANK(D1472)=0)*OR($H$2="y",$H$2="m"),IFERROR(LEFT(C1472, FIND(" ",C1472)-1), C1472),"")</f>
        <v/>
      </c>
      <c r="AG1472" s="11" t="str">
        <f t="array" ref="AG1472">IF(COUNTBLANK(D1472)=1,"",IF(OR($H$2="y",$H$2="m"),IF(AA1472=AA1471,IF(OR(AC1472=$AC$4:$AC1471)=FALSE,AG1471&amp;AF1472,AG1471),"("&amp;AF1472)&amp;IF(AA1472=AA1473,IF(OR(AC1473=$AC$4:$AC1472)=FALSE,", ",""),") "),""))</f>
        <v/>
      </c>
      <c r="AH1472" s="10" t="str">
        <f>IF((COUNTBLANK(D1472)=1),"",IF(D1472=D1471,AH1471,"")&amp;IF(B1471&lt;&gt;B1472,((IF(COUNTBLANK(E1472)=1,$D$3&amp;"Non-type material: "&amp;$D$3,$D$3&amp;INDEX('type-categories'!$A$2:$B$100,MATCH(E1472,'type-categories'!$A$2:$A$100,0),2)&amp;$D$3))),"")&amp;(IF(K1472&lt;&gt;K1471,$C$2&amp;UPPER(K1472)&amp;$C$2&amp;$K$3&amp;" ",(IF(B1472&lt;&gt;B1471,$C$2&amp;UPPER(K1472)&amp;$C$2&amp;$K$3&amp;" ",""))))&amp;IF((AA1472&lt;&gt;AA1473)*($H$2="y"),AD1472&amp;AE1472,IF((AA1472&lt;&gt;AA1473)*($H$2="m"),AD1472&amp;AG1472,IF(($H$2&lt;&gt;"m")*($H$2&lt;&gt;"Y"),(IF(F1472=0,"",F1472&amp;" "&amp;$F$4&amp;" "))&amp;(IF(G1472=0,"",G1472&amp;" "&amp;$G$4&amp;" "))&amp;(IF(H1472=0,"",H1472&amp;" "&amp;H$4&amp;" "))&amp;(IF(I1472=0,"",I1472&amp;" "&amp;$I$4&amp;" "))&amp;(IF(J1472=0,"",J1472&amp;" "&amp;$J$4&amp;" ")),"")))&amp;"; "&amp;IF((B1472=B1471)*(AA1472=AA1471), "same collecting data; ", IF((B1472=B1471)*(Z1471=Z1472),"same locality; ",(IF(COUNTBLANK(L1472)=1,"",$D$2&amp;L1472&amp;$L$3&amp;" "&amp;$D$2))&amp;(IF(COUNTBLANK(M1472)=1,"",$E$2&amp;M1472&amp;$E$2&amp;", "))&amp;(IF(COUNTBLANK(N1472)=1,"",N1472&amp;"; "))&amp;(IF(COUNTBLANK(O1472)=1,"",O1472&amp;"; ")))&amp;(IF(COUNTBLANK(P1472)=1,"",P1472&amp;"; "))&amp;(IF(COUNTBLANK(Q1472)=1,"",Q1472&amp;"; "))&amp;(IF(COUNTBLANK(R1472)=1,"",R1472&amp;"m, "))&amp;IF((COUNTBLANK(S1472)=0)*(S1472&lt;&gt;S1471), S1472&amp;"; ","")&amp;(IF(COUNTBLANK(U1472)=1,"",U1472&amp;"; "))&amp;(IF(COUNTBLANK(T1472)=1,"",IF(COUNTBLANK(F$2)=1,T1472&amp;"; ",T1472&amp;" "&amp;F$2&amp;"; "))))&amp;(IF(COUNTBLANK(V1472)=1,"",V1472&amp;"; "))&amp;IF((COUNTBLANK(C1472)=1),"",C1472)&amp;IF((B1472=B1473)*(K1472=K1473)*(L1472=L1473)*(M1472=M1473),IF(($H$2&lt;&gt;"m")*($H$2&lt;&gt;"Y"), " • ", IF((ISNUMBER(FIND(")",AE1472))), " • ", "")),IF((B1472=B1473)*(K1472=K1473)," • ",". ")))</f>
        <v/>
      </c>
      <c r="AI1472" s="1"/>
    </row>
    <row r="1473" spans="1:35" x14ac:dyDescent="0.25">
      <c r="A1473" s="3" t="str">
        <f t="shared" si="157"/>
        <v/>
      </c>
      <c r="B1473" s="53" t="str">
        <f t="shared" si="155"/>
        <v/>
      </c>
      <c r="C1473" s="57"/>
      <c r="D1473" s="57"/>
      <c r="E1473" s="57"/>
      <c r="F1473" s="57"/>
      <c r="G1473" s="57"/>
      <c r="H1473" s="57"/>
      <c r="I1473" s="57"/>
      <c r="J1473" s="57"/>
      <c r="K1473" s="57"/>
      <c r="L1473" s="57"/>
      <c r="M1473" s="54"/>
      <c r="N1473" s="57"/>
      <c r="O1473" s="58"/>
      <c r="P1473" s="58"/>
      <c r="Q1473" s="58"/>
      <c r="R1473" s="58"/>
      <c r="S1473" s="54"/>
      <c r="T1473" s="57"/>
      <c r="U1473" s="57"/>
      <c r="V1473" s="57"/>
      <c r="W1473" s="57"/>
      <c r="X1473" s="147" t="str">
        <f>IF(COUNTBLANK(D1473)=1,"",IF('order-admin-units'!$I$1&lt;&gt;"y", "", IF(COUNTBLANK(K1473)=1, 'order-admin-units'!$B$1+1, VLOOKUP(K1473, ordercountry, 2))))</f>
        <v/>
      </c>
      <c r="Y1473" s="147" t="str">
        <f>IF(COUNTBLANK(D1473)=1,"",IF('order-admin-units'!$I$1&lt;&gt;"y", "", IF(COUNTBLANK(K1473:L1473)&gt;0, 'order-admin-units'!$B$2+1, VLOOKUP(K1473&amp;"@"&amp;L1473, orderadmin, 2))))</f>
        <v/>
      </c>
      <c r="Z1473" s="147" t="str">
        <f t="shared" si="158"/>
        <v/>
      </c>
      <c r="AA1473" s="147" t="str">
        <f t="shared" si="159"/>
        <v/>
      </c>
      <c r="AB1473" s="147" t="str">
        <f t="shared" si="160"/>
        <v/>
      </c>
      <c r="AC1473" s="147" t="str">
        <f t="shared" si="156"/>
        <v/>
      </c>
      <c r="AD1473" s="11" t="str">
        <f t="shared" si="161"/>
        <v/>
      </c>
      <c r="AE1473" s="11" t="str">
        <f t="array" ref="AE1473">IF(COUNTBLANK(D1473)=1,"",IF(OR($H$2="y",$H$2="m"),IF(AA1473=AA1472,IF(OR(AB1473=$AB$4:$AB1472)=FALSE,AE1472&amp;C1473,AE1472),"("&amp;C1473)&amp;IF(AA1473=AA1474,IF(OR(AB1474=$AB$4:$AB1473)=FALSE,", ",""),") "),""))</f>
        <v/>
      </c>
      <c r="AF1473" s="11" t="str">
        <f t="array" ref="AF1473">IF((COUNTBLANK(D1473)=0)*OR($H$2="y",$H$2="m"),IFERROR(LEFT(C1473, FIND(" ",C1473)-1), C1473),"")</f>
        <v/>
      </c>
      <c r="AG1473" s="11" t="str">
        <f t="array" ref="AG1473">IF(COUNTBLANK(D1473)=1,"",IF(OR($H$2="y",$H$2="m"),IF(AA1473=AA1472,IF(OR(AC1473=$AC$4:$AC1472)=FALSE,AG1472&amp;AF1473,AG1472),"("&amp;AF1473)&amp;IF(AA1473=AA1474,IF(OR(AC1474=$AC$4:$AC1473)=FALSE,", ",""),") "),""))</f>
        <v/>
      </c>
      <c r="AH1473" s="10" t="str">
        <f>IF((COUNTBLANK(D1473)=1),"",IF(D1473=D1472,AH1472,"")&amp;IF(B1472&lt;&gt;B1473,((IF(COUNTBLANK(E1473)=1,$D$3&amp;"Non-type material: "&amp;$D$3,$D$3&amp;INDEX('type-categories'!$A$2:$B$100,MATCH(E1473,'type-categories'!$A$2:$A$100,0),2)&amp;$D$3))),"")&amp;(IF(K1473&lt;&gt;K1472,$C$2&amp;UPPER(K1473)&amp;$C$2&amp;$K$3&amp;" ",(IF(B1473&lt;&gt;B1472,$C$2&amp;UPPER(K1473)&amp;$C$2&amp;$K$3&amp;" ",""))))&amp;IF((AA1473&lt;&gt;AA1474)*($H$2="y"),AD1473&amp;AE1473,IF((AA1473&lt;&gt;AA1474)*($H$2="m"),AD1473&amp;AG1473,IF(($H$2&lt;&gt;"m")*($H$2&lt;&gt;"Y"),(IF(F1473=0,"",F1473&amp;" "&amp;$F$4&amp;" "))&amp;(IF(G1473=0,"",G1473&amp;" "&amp;$G$4&amp;" "))&amp;(IF(H1473=0,"",H1473&amp;" "&amp;H$4&amp;" "))&amp;(IF(I1473=0,"",I1473&amp;" "&amp;$I$4&amp;" "))&amp;(IF(J1473=0,"",J1473&amp;" "&amp;$J$4&amp;" ")),"")))&amp;"; "&amp;IF((B1473=B1472)*(AA1473=AA1472), "same collecting data; ", IF((B1473=B1472)*(Z1472=Z1473),"same locality; ",(IF(COUNTBLANK(L1473)=1,"",$D$2&amp;L1473&amp;$L$3&amp;" "&amp;$D$2))&amp;(IF(COUNTBLANK(M1473)=1,"",$E$2&amp;M1473&amp;$E$2&amp;", "))&amp;(IF(COUNTBLANK(N1473)=1,"",N1473&amp;"; "))&amp;(IF(COUNTBLANK(O1473)=1,"",O1473&amp;"; ")))&amp;(IF(COUNTBLANK(P1473)=1,"",P1473&amp;"; "))&amp;(IF(COUNTBLANK(Q1473)=1,"",Q1473&amp;"; "))&amp;(IF(COUNTBLANK(R1473)=1,"",R1473&amp;"m, "))&amp;IF((COUNTBLANK(S1473)=0)*(S1473&lt;&gt;S1472), S1473&amp;"; ","")&amp;(IF(COUNTBLANK(U1473)=1,"",U1473&amp;"; "))&amp;(IF(COUNTBLANK(T1473)=1,"",IF(COUNTBLANK(F$2)=1,T1473&amp;"; ",T1473&amp;" "&amp;F$2&amp;"; "))))&amp;(IF(COUNTBLANK(V1473)=1,"",V1473&amp;"; "))&amp;IF((COUNTBLANK(C1473)=1),"",C1473)&amp;IF((B1473=B1474)*(K1473=K1474)*(L1473=L1474)*(M1473=M1474),IF(($H$2&lt;&gt;"m")*($H$2&lt;&gt;"Y"), " • ", IF((ISNUMBER(FIND(")",AE1473))), " • ", "")),IF((B1473=B1474)*(K1473=K1474)," • ",". ")))</f>
        <v/>
      </c>
      <c r="AI1473" s="1"/>
    </row>
    <row r="1474" spans="1:35" x14ac:dyDescent="0.25">
      <c r="A1474" s="3" t="str">
        <f t="shared" si="157"/>
        <v/>
      </c>
      <c r="B1474" s="53" t="str">
        <f t="shared" si="155"/>
        <v/>
      </c>
      <c r="C1474" s="57"/>
      <c r="D1474" s="57"/>
      <c r="E1474" s="57"/>
      <c r="F1474" s="57"/>
      <c r="G1474" s="57"/>
      <c r="H1474" s="57"/>
      <c r="I1474" s="57"/>
      <c r="J1474" s="57"/>
      <c r="K1474" s="57"/>
      <c r="L1474" s="57"/>
      <c r="M1474" s="54"/>
      <c r="N1474" s="57"/>
      <c r="O1474" s="58"/>
      <c r="P1474" s="58"/>
      <c r="Q1474" s="58"/>
      <c r="R1474" s="58"/>
      <c r="S1474" s="54"/>
      <c r="T1474" s="57"/>
      <c r="U1474" s="57"/>
      <c r="V1474" s="57"/>
      <c r="W1474" s="57"/>
      <c r="X1474" s="147" t="str">
        <f>IF(COUNTBLANK(D1474)=1,"",IF('order-admin-units'!$I$1&lt;&gt;"y", "", IF(COUNTBLANK(K1474)=1, 'order-admin-units'!$B$1+1, VLOOKUP(K1474, ordercountry, 2))))</f>
        <v/>
      </c>
      <c r="Y1474" s="147" t="str">
        <f>IF(COUNTBLANK(D1474)=1,"",IF('order-admin-units'!$I$1&lt;&gt;"y", "", IF(COUNTBLANK(K1474:L1474)&gt;0, 'order-admin-units'!$B$2+1, VLOOKUP(K1474&amp;"@"&amp;L1474, orderadmin, 2))))</f>
        <v/>
      </c>
      <c r="Z1474" s="147" t="str">
        <f t="shared" si="158"/>
        <v/>
      </c>
      <c r="AA1474" s="147" t="str">
        <f t="shared" si="159"/>
        <v/>
      </c>
      <c r="AB1474" s="147" t="str">
        <f t="shared" si="160"/>
        <v/>
      </c>
      <c r="AC1474" s="147" t="str">
        <f t="shared" si="156"/>
        <v/>
      </c>
      <c r="AD1474" s="11" t="str">
        <f t="shared" si="161"/>
        <v/>
      </c>
      <c r="AE1474" s="11" t="str">
        <f t="array" ref="AE1474">IF(COUNTBLANK(D1474)=1,"",IF(OR($H$2="y",$H$2="m"),IF(AA1474=AA1473,IF(OR(AB1474=$AB$4:$AB1473)=FALSE,AE1473&amp;C1474,AE1473),"("&amp;C1474)&amp;IF(AA1474=AA1475,IF(OR(AB1475=$AB$4:$AB1474)=FALSE,", ",""),") "),""))</f>
        <v/>
      </c>
      <c r="AF1474" s="11" t="str">
        <f t="array" ref="AF1474">IF((COUNTBLANK(D1474)=0)*OR($H$2="y",$H$2="m"),IFERROR(LEFT(C1474, FIND(" ",C1474)-1), C1474),"")</f>
        <v/>
      </c>
      <c r="AG1474" s="11" t="str">
        <f t="array" ref="AG1474">IF(COUNTBLANK(D1474)=1,"",IF(OR($H$2="y",$H$2="m"),IF(AA1474=AA1473,IF(OR(AC1474=$AC$4:$AC1473)=FALSE,AG1473&amp;AF1474,AG1473),"("&amp;AF1474)&amp;IF(AA1474=AA1475,IF(OR(AC1475=$AC$4:$AC1474)=FALSE,", ",""),") "),""))</f>
        <v/>
      </c>
      <c r="AH1474" s="10" t="str">
        <f>IF((COUNTBLANK(D1474)=1),"",IF(D1474=D1473,AH1473,"")&amp;IF(B1473&lt;&gt;B1474,((IF(COUNTBLANK(E1474)=1,$D$3&amp;"Non-type material: "&amp;$D$3,$D$3&amp;INDEX('type-categories'!$A$2:$B$100,MATCH(E1474,'type-categories'!$A$2:$A$100,0),2)&amp;$D$3))),"")&amp;(IF(K1474&lt;&gt;K1473,$C$2&amp;UPPER(K1474)&amp;$C$2&amp;$K$3&amp;" ",(IF(B1474&lt;&gt;B1473,$C$2&amp;UPPER(K1474)&amp;$C$2&amp;$K$3&amp;" ",""))))&amp;IF((AA1474&lt;&gt;AA1475)*($H$2="y"),AD1474&amp;AE1474,IF((AA1474&lt;&gt;AA1475)*($H$2="m"),AD1474&amp;AG1474,IF(($H$2&lt;&gt;"m")*($H$2&lt;&gt;"Y"),(IF(F1474=0,"",F1474&amp;" "&amp;$F$4&amp;" "))&amp;(IF(G1474=0,"",G1474&amp;" "&amp;$G$4&amp;" "))&amp;(IF(H1474=0,"",H1474&amp;" "&amp;H$4&amp;" "))&amp;(IF(I1474=0,"",I1474&amp;" "&amp;$I$4&amp;" "))&amp;(IF(J1474=0,"",J1474&amp;" "&amp;$J$4&amp;" ")),"")))&amp;"; "&amp;IF((B1474=B1473)*(AA1474=AA1473), "same collecting data; ", IF((B1474=B1473)*(Z1473=Z1474),"same locality; ",(IF(COUNTBLANK(L1474)=1,"",$D$2&amp;L1474&amp;$L$3&amp;" "&amp;$D$2))&amp;(IF(COUNTBLANK(M1474)=1,"",$E$2&amp;M1474&amp;$E$2&amp;", "))&amp;(IF(COUNTBLANK(N1474)=1,"",N1474&amp;"; "))&amp;(IF(COUNTBLANK(O1474)=1,"",O1474&amp;"; ")))&amp;(IF(COUNTBLANK(P1474)=1,"",P1474&amp;"; "))&amp;(IF(COUNTBLANK(Q1474)=1,"",Q1474&amp;"; "))&amp;(IF(COUNTBLANK(R1474)=1,"",R1474&amp;"m, "))&amp;IF((COUNTBLANK(S1474)=0)*(S1474&lt;&gt;S1473), S1474&amp;"; ","")&amp;(IF(COUNTBLANK(U1474)=1,"",U1474&amp;"; "))&amp;(IF(COUNTBLANK(T1474)=1,"",IF(COUNTBLANK(F$2)=1,T1474&amp;"; ",T1474&amp;" "&amp;F$2&amp;"; "))))&amp;(IF(COUNTBLANK(V1474)=1,"",V1474&amp;"; "))&amp;IF((COUNTBLANK(C1474)=1),"",C1474)&amp;IF((B1474=B1475)*(K1474=K1475)*(L1474=L1475)*(M1474=M1475),IF(($H$2&lt;&gt;"m")*($H$2&lt;&gt;"Y"), " • ", IF((ISNUMBER(FIND(")",AE1474))), " • ", "")),IF((B1474=B1475)*(K1474=K1475)," • ",". ")))</f>
        <v/>
      </c>
      <c r="AI1474" s="1"/>
    </row>
    <row r="1475" spans="1:35" x14ac:dyDescent="0.25">
      <c r="A1475" s="3" t="str">
        <f t="shared" si="157"/>
        <v/>
      </c>
      <c r="B1475" s="53" t="str">
        <f t="shared" si="155"/>
        <v/>
      </c>
      <c r="C1475" s="57"/>
      <c r="D1475" s="57"/>
      <c r="E1475" s="57"/>
      <c r="F1475" s="57"/>
      <c r="G1475" s="57"/>
      <c r="H1475" s="57"/>
      <c r="I1475" s="57"/>
      <c r="J1475" s="57"/>
      <c r="K1475" s="57"/>
      <c r="L1475" s="57"/>
      <c r="M1475" s="54"/>
      <c r="N1475" s="57"/>
      <c r="O1475" s="58"/>
      <c r="P1475" s="58"/>
      <c r="Q1475" s="58"/>
      <c r="R1475" s="58"/>
      <c r="S1475" s="54"/>
      <c r="T1475" s="57"/>
      <c r="U1475" s="57"/>
      <c r="V1475" s="57"/>
      <c r="W1475" s="57"/>
      <c r="X1475" s="147" t="str">
        <f>IF(COUNTBLANK(D1475)=1,"",IF('order-admin-units'!$I$1&lt;&gt;"y", "", IF(COUNTBLANK(K1475)=1, 'order-admin-units'!$B$1+1, VLOOKUP(K1475, ordercountry, 2))))</f>
        <v/>
      </c>
      <c r="Y1475" s="147" t="str">
        <f>IF(COUNTBLANK(D1475)=1,"",IF('order-admin-units'!$I$1&lt;&gt;"y", "", IF(COUNTBLANK(K1475:L1475)&gt;0, 'order-admin-units'!$B$2+1, VLOOKUP(K1475&amp;"@"&amp;L1475, orderadmin, 2))))</f>
        <v/>
      </c>
      <c r="Z1475" s="147" t="str">
        <f t="shared" si="158"/>
        <v/>
      </c>
      <c r="AA1475" s="147" t="str">
        <f t="shared" si="159"/>
        <v/>
      </c>
      <c r="AB1475" s="147" t="str">
        <f t="shared" si="160"/>
        <v/>
      </c>
      <c r="AC1475" s="147" t="str">
        <f t="shared" si="156"/>
        <v/>
      </c>
      <c r="AD1475" s="11" t="str">
        <f t="shared" si="161"/>
        <v/>
      </c>
      <c r="AE1475" s="11" t="str">
        <f t="array" ref="AE1475">IF(COUNTBLANK(D1475)=1,"",IF(OR($H$2="y",$H$2="m"),IF(AA1475=AA1474,IF(OR(AB1475=$AB$4:$AB1474)=FALSE,AE1474&amp;C1475,AE1474),"("&amp;C1475)&amp;IF(AA1475=AA1476,IF(OR(AB1476=$AB$4:$AB1475)=FALSE,", ",""),") "),""))</f>
        <v/>
      </c>
      <c r="AF1475" s="11" t="str">
        <f t="array" ref="AF1475">IF((COUNTBLANK(D1475)=0)*OR($H$2="y",$H$2="m"),IFERROR(LEFT(C1475, FIND(" ",C1475)-1), C1475),"")</f>
        <v/>
      </c>
      <c r="AG1475" s="11" t="str">
        <f t="array" ref="AG1475">IF(COUNTBLANK(D1475)=1,"",IF(OR($H$2="y",$H$2="m"),IF(AA1475=AA1474,IF(OR(AC1475=$AC$4:$AC1474)=FALSE,AG1474&amp;AF1475,AG1474),"("&amp;AF1475)&amp;IF(AA1475=AA1476,IF(OR(AC1476=$AC$4:$AC1475)=FALSE,", ",""),") "),""))</f>
        <v/>
      </c>
      <c r="AH1475" s="10" t="str">
        <f>IF((COUNTBLANK(D1475)=1),"",IF(D1475=D1474,AH1474,"")&amp;IF(B1474&lt;&gt;B1475,((IF(COUNTBLANK(E1475)=1,$D$3&amp;"Non-type material: "&amp;$D$3,$D$3&amp;INDEX('type-categories'!$A$2:$B$100,MATCH(E1475,'type-categories'!$A$2:$A$100,0),2)&amp;$D$3))),"")&amp;(IF(K1475&lt;&gt;K1474,$C$2&amp;UPPER(K1475)&amp;$C$2&amp;$K$3&amp;" ",(IF(B1475&lt;&gt;B1474,$C$2&amp;UPPER(K1475)&amp;$C$2&amp;$K$3&amp;" ",""))))&amp;IF((AA1475&lt;&gt;AA1476)*($H$2="y"),AD1475&amp;AE1475,IF((AA1475&lt;&gt;AA1476)*($H$2="m"),AD1475&amp;AG1475,IF(($H$2&lt;&gt;"m")*($H$2&lt;&gt;"Y"),(IF(F1475=0,"",F1475&amp;" "&amp;$F$4&amp;" "))&amp;(IF(G1475=0,"",G1475&amp;" "&amp;$G$4&amp;" "))&amp;(IF(H1475=0,"",H1475&amp;" "&amp;H$4&amp;" "))&amp;(IF(I1475=0,"",I1475&amp;" "&amp;$I$4&amp;" "))&amp;(IF(J1475=0,"",J1475&amp;" "&amp;$J$4&amp;" ")),"")))&amp;"; "&amp;IF((B1475=B1474)*(AA1475=AA1474), "same collecting data; ", IF((B1475=B1474)*(Z1474=Z1475),"same locality; ",(IF(COUNTBLANK(L1475)=1,"",$D$2&amp;L1475&amp;$L$3&amp;" "&amp;$D$2))&amp;(IF(COUNTBLANK(M1475)=1,"",$E$2&amp;M1475&amp;$E$2&amp;", "))&amp;(IF(COUNTBLANK(N1475)=1,"",N1475&amp;"; "))&amp;(IF(COUNTBLANK(O1475)=1,"",O1475&amp;"; ")))&amp;(IF(COUNTBLANK(P1475)=1,"",P1475&amp;"; "))&amp;(IF(COUNTBLANK(Q1475)=1,"",Q1475&amp;"; "))&amp;(IF(COUNTBLANK(R1475)=1,"",R1475&amp;"m, "))&amp;IF((COUNTBLANK(S1475)=0)*(S1475&lt;&gt;S1474), S1475&amp;"; ","")&amp;(IF(COUNTBLANK(U1475)=1,"",U1475&amp;"; "))&amp;(IF(COUNTBLANK(T1475)=1,"",IF(COUNTBLANK(F$2)=1,T1475&amp;"; ",T1475&amp;" "&amp;F$2&amp;"; "))))&amp;(IF(COUNTBLANK(V1475)=1,"",V1475&amp;"; "))&amp;IF((COUNTBLANK(C1475)=1),"",C1475)&amp;IF((B1475=B1476)*(K1475=K1476)*(L1475=L1476)*(M1475=M1476),IF(($H$2&lt;&gt;"m")*($H$2&lt;&gt;"Y"), " • ", IF((ISNUMBER(FIND(")",AE1475))), " • ", "")),IF((B1475=B1476)*(K1475=K1476)," • ",". ")))</f>
        <v/>
      </c>
      <c r="AI1475" s="1"/>
    </row>
    <row r="1476" spans="1:35" x14ac:dyDescent="0.25">
      <c r="A1476" s="3" t="str">
        <f t="shared" si="157"/>
        <v/>
      </c>
      <c r="B1476" s="53" t="str">
        <f t="shared" si="155"/>
        <v/>
      </c>
      <c r="C1476" s="57"/>
      <c r="D1476" s="57"/>
      <c r="E1476" s="57"/>
      <c r="F1476" s="57"/>
      <c r="G1476" s="57"/>
      <c r="H1476" s="57"/>
      <c r="I1476" s="57"/>
      <c r="J1476" s="57"/>
      <c r="K1476" s="57"/>
      <c r="L1476" s="57"/>
      <c r="M1476" s="54"/>
      <c r="N1476" s="57"/>
      <c r="O1476" s="58"/>
      <c r="P1476" s="58"/>
      <c r="Q1476" s="58"/>
      <c r="R1476" s="58"/>
      <c r="S1476" s="54"/>
      <c r="T1476" s="57"/>
      <c r="U1476" s="57"/>
      <c r="V1476" s="57"/>
      <c r="W1476" s="57"/>
      <c r="X1476" s="147" t="str">
        <f>IF(COUNTBLANK(D1476)=1,"",IF('order-admin-units'!$I$1&lt;&gt;"y", "", IF(COUNTBLANK(K1476)=1, 'order-admin-units'!$B$1+1, VLOOKUP(K1476, ordercountry, 2))))</f>
        <v/>
      </c>
      <c r="Y1476" s="147" t="str">
        <f>IF(COUNTBLANK(D1476)=1,"",IF('order-admin-units'!$I$1&lt;&gt;"y", "", IF(COUNTBLANK(K1476:L1476)&gt;0, 'order-admin-units'!$B$2+1, VLOOKUP(K1476&amp;"@"&amp;L1476, orderadmin, 2))))</f>
        <v/>
      </c>
      <c r="Z1476" s="147" t="str">
        <f t="shared" si="158"/>
        <v/>
      </c>
      <c r="AA1476" s="147" t="str">
        <f t="shared" si="159"/>
        <v/>
      </c>
      <c r="AB1476" s="147" t="str">
        <f t="shared" si="160"/>
        <v/>
      </c>
      <c r="AC1476" s="147" t="str">
        <f t="shared" si="156"/>
        <v/>
      </c>
      <c r="AD1476" s="11" t="str">
        <f t="shared" si="161"/>
        <v/>
      </c>
      <c r="AE1476" s="11" t="str">
        <f t="array" ref="AE1476">IF(COUNTBLANK(D1476)=1,"",IF(OR($H$2="y",$H$2="m"),IF(AA1476=AA1475,IF(OR(AB1476=$AB$4:$AB1475)=FALSE,AE1475&amp;C1476,AE1475),"("&amp;C1476)&amp;IF(AA1476=AA1477,IF(OR(AB1477=$AB$4:$AB1476)=FALSE,", ",""),") "),""))</f>
        <v/>
      </c>
      <c r="AF1476" s="11" t="str">
        <f t="array" ref="AF1476">IF((COUNTBLANK(D1476)=0)*OR($H$2="y",$H$2="m"),IFERROR(LEFT(C1476, FIND(" ",C1476)-1), C1476),"")</f>
        <v/>
      </c>
      <c r="AG1476" s="11" t="str">
        <f t="array" ref="AG1476">IF(COUNTBLANK(D1476)=1,"",IF(OR($H$2="y",$H$2="m"),IF(AA1476=AA1475,IF(OR(AC1476=$AC$4:$AC1475)=FALSE,AG1475&amp;AF1476,AG1475),"("&amp;AF1476)&amp;IF(AA1476=AA1477,IF(OR(AC1477=$AC$4:$AC1476)=FALSE,", ",""),") "),""))</f>
        <v/>
      </c>
      <c r="AH1476" s="10" t="str">
        <f>IF((COUNTBLANK(D1476)=1),"",IF(D1476=D1475,AH1475,"")&amp;IF(B1475&lt;&gt;B1476,((IF(COUNTBLANK(E1476)=1,$D$3&amp;"Non-type material: "&amp;$D$3,$D$3&amp;INDEX('type-categories'!$A$2:$B$100,MATCH(E1476,'type-categories'!$A$2:$A$100,0),2)&amp;$D$3))),"")&amp;(IF(K1476&lt;&gt;K1475,$C$2&amp;UPPER(K1476)&amp;$C$2&amp;$K$3&amp;" ",(IF(B1476&lt;&gt;B1475,$C$2&amp;UPPER(K1476)&amp;$C$2&amp;$K$3&amp;" ",""))))&amp;IF((AA1476&lt;&gt;AA1477)*($H$2="y"),AD1476&amp;AE1476,IF((AA1476&lt;&gt;AA1477)*($H$2="m"),AD1476&amp;AG1476,IF(($H$2&lt;&gt;"m")*($H$2&lt;&gt;"Y"),(IF(F1476=0,"",F1476&amp;" "&amp;$F$4&amp;" "))&amp;(IF(G1476=0,"",G1476&amp;" "&amp;$G$4&amp;" "))&amp;(IF(H1476=0,"",H1476&amp;" "&amp;H$4&amp;" "))&amp;(IF(I1476=0,"",I1476&amp;" "&amp;$I$4&amp;" "))&amp;(IF(J1476=0,"",J1476&amp;" "&amp;$J$4&amp;" ")),"")))&amp;"; "&amp;IF((B1476=B1475)*(AA1476=AA1475), "same collecting data; ", IF((B1476=B1475)*(Z1475=Z1476),"same locality; ",(IF(COUNTBLANK(L1476)=1,"",$D$2&amp;L1476&amp;$L$3&amp;" "&amp;$D$2))&amp;(IF(COUNTBLANK(M1476)=1,"",$E$2&amp;M1476&amp;$E$2&amp;", "))&amp;(IF(COUNTBLANK(N1476)=1,"",N1476&amp;"; "))&amp;(IF(COUNTBLANK(O1476)=1,"",O1476&amp;"; ")))&amp;(IF(COUNTBLANK(P1476)=1,"",P1476&amp;"; "))&amp;(IF(COUNTBLANK(Q1476)=1,"",Q1476&amp;"; "))&amp;(IF(COUNTBLANK(R1476)=1,"",R1476&amp;"m, "))&amp;IF((COUNTBLANK(S1476)=0)*(S1476&lt;&gt;S1475), S1476&amp;"; ","")&amp;(IF(COUNTBLANK(U1476)=1,"",U1476&amp;"; "))&amp;(IF(COUNTBLANK(T1476)=1,"",IF(COUNTBLANK(F$2)=1,T1476&amp;"; ",T1476&amp;" "&amp;F$2&amp;"; "))))&amp;(IF(COUNTBLANK(V1476)=1,"",V1476&amp;"; "))&amp;IF((COUNTBLANK(C1476)=1),"",C1476)&amp;IF((B1476=B1477)*(K1476=K1477)*(L1476=L1477)*(M1476=M1477),IF(($H$2&lt;&gt;"m")*($H$2&lt;&gt;"Y"), " • ", IF((ISNUMBER(FIND(")",AE1476))), " • ", "")),IF((B1476=B1477)*(K1476=K1477)," • ",". ")))</f>
        <v/>
      </c>
      <c r="AI1476" s="1"/>
    </row>
    <row r="1477" spans="1:35" x14ac:dyDescent="0.25">
      <c r="A1477" s="3" t="str">
        <f t="shared" si="157"/>
        <v/>
      </c>
      <c r="B1477" s="53" t="str">
        <f t="shared" ref="B1477:B1540" si="162">D1477&amp;E1477</f>
        <v/>
      </c>
      <c r="C1477" s="57"/>
      <c r="D1477" s="57"/>
      <c r="E1477" s="57"/>
      <c r="F1477" s="57"/>
      <c r="G1477" s="57"/>
      <c r="H1477" s="57"/>
      <c r="I1477" s="57"/>
      <c r="J1477" s="57"/>
      <c r="K1477" s="57"/>
      <c r="L1477" s="57"/>
      <c r="M1477" s="54"/>
      <c r="N1477" s="57"/>
      <c r="O1477" s="58"/>
      <c r="P1477" s="58"/>
      <c r="Q1477" s="58"/>
      <c r="R1477" s="58"/>
      <c r="S1477" s="54"/>
      <c r="T1477" s="57"/>
      <c r="U1477" s="57"/>
      <c r="V1477" s="57"/>
      <c r="W1477" s="57"/>
      <c r="X1477" s="147" t="str">
        <f>IF(COUNTBLANK(D1477)=1,"",IF('order-admin-units'!$I$1&lt;&gt;"y", "", IF(COUNTBLANK(K1477)=1, 'order-admin-units'!$B$1+1, VLOOKUP(K1477, ordercountry, 2))))</f>
        <v/>
      </c>
      <c r="Y1477" s="147" t="str">
        <f>IF(COUNTBLANK(D1477)=1,"",IF('order-admin-units'!$I$1&lt;&gt;"y", "", IF(COUNTBLANK(K1477:L1477)&gt;0, 'order-admin-units'!$B$2+1, VLOOKUP(K1477&amp;"@"&amp;L1477, orderadmin, 2))))</f>
        <v/>
      </c>
      <c r="Z1477" s="147" t="str">
        <f t="shared" si="158"/>
        <v/>
      </c>
      <c r="AA1477" s="147" t="str">
        <f t="shared" si="159"/>
        <v/>
      </c>
      <c r="AB1477" s="147" t="str">
        <f t="shared" si="160"/>
        <v/>
      </c>
      <c r="AC1477" s="147" t="str">
        <f t="shared" ref="AC1477:AC1540" si="163">AA1477&amp;AF1477</f>
        <v/>
      </c>
      <c r="AD1477" s="11" t="str">
        <f t="shared" si="161"/>
        <v/>
      </c>
      <c r="AE1477" s="11" t="str">
        <f t="array" ref="AE1477">IF(COUNTBLANK(D1477)=1,"",IF(OR($H$2="y",$H$2="m"),IF(AA1477=AA1476,IF(OR(AB1477=$AB$4:$AB1476)=FALSE,AE1476&amp;C1477,AE1476),"("&amp;C1477)&amp;IF(AA1477=AA1478,IF(OR(AB1478=$AB$4:$AB1477)=FALSE,", ",""),") "),""))</f>
        <v/>
      </c>
      <c r="AF1477" s="11" t="str">
        <f t="array" ref="AF1477">IF((COUNTBLANK(D1477)=0)*OR($H$2="y",$H$2="m"),IFERROR(LEFT(C1477, FIND(" ",C1477)-1), C1477),"")</f>
        <v/>
      </c>
      <c r="AG1477" s="11" t="str">
        <f t="array" ref="AG1477">IF(COUNTBLANK(D1477)=1,"",IF(OR($H$2="y",$H$2="m"),IF(AA1477=AA1476,IF(OR(AC1477=$AC$4:$AC1476)=FALSE,AG1476&amp;AF1477,AG1476),"("&amp;AF1477)&amp;IF(AA1477=AA1478,IF(OR(AC1478=$AC$4:$AC1477)=FALSE,", ",""),") "),""))</f>
        <v/>
      </c>
      <c r="AH1477" s="10" t="str">
        <f>IF((COUNTBLANK(D1477)=1),"",IF(D1477=D1476,AH1476,"")&amp;IF(B1476&lt;&gt;B1477,((IF(COUNTBLANK(E1477)=1,$D$3&amp;"Non-type material: "&amp;$D$3,$D$3&amp;INDEX('type-categories'!$A$2:$B$100,MATCH(E1477,'type-categories'!$A$2:$A$100,0),2)&amp;$D$3))),"")&amp;(IF(K1477&lt;&gt;K1476,$C$2&amp;UPPER(K1477)&amp;$C$2&amp;$K$3&amp;" ",(IF(B1477&lt;&gt;B1476,$C$2&amp;UPPER(K1477)&amp;$C$2&amp;$K$3&amp;" ",""))))&amp;IF((AA1477&lt;&gt;AA1478)*($H$2="y"),AD1477&amp;AE1477,IF((AA1477&lt;&gt;AA1478)*($H$2="m"),AD1477&amp;AG1477,IF(($H$2&lt;&gt;"m")*($H$2&lt;&gt;"Y"),(IF(F1477=0,"",F1477&amp;" "&amp;$F$4&amp;" "))&amp;(IF(G1477=0,"",G1477&amp;" "&amp;$G$4&amp;" "))&amp;(IF(H1477=0,"",H1477&amp;" "&amp;H$4&amp;" "))&amp;(IF(I1477=0,"",I1477&amp;" "&amp;$I$4&amp;" "))&amp;(IF(J1477=0,"",J1477&amp;" "&amp;$J$4&amp;" ")),"")))&amp;"; "&amp;IF((B1477=B1476)*(AA1477=AA1476), "same collecting data; ", IF((B1477=B1476)*(Z1476=Z1477),"same locality; ",(IF(COUNTBLANK(L1477)=1,"",$D$2&amp;L1477&amp;$L$3&amp;" "&amp;$D$2))&amp;(IF(COUNTBLANK(M1477)=1,"",$E$2&amp;M1477&amp;$E$2&amp;", "))&amp;(IF(COUNTBLANK(N1477)=1,"",N1477&amp;"; "))&amp;(IF(COUNTBLANK(O1477)=1,"",O1477&amp;"; ")))&amp;(IF(COUNTBLANK(P1477)=1,"",P1477&amp;"; "))&amp;(IF(COUNTBLANK(Q1477)=1,"",Q1477&amp;"; "))&amp;(IF(COUNTBLANK(R1477)=1,"",R1477&amp;"m, "))&amp;IF((COUNTBLANK(S1477)=0)*(S1477&lt;&gt;S1476), S1477&amp;"; ","")&amp;(IF(COUNTBLANK(U1477)=1,"",U1477&amp;"; "))&amp;(IF(COUNTBLANK(T1477)=1,"",IF(COUNTBLANK(F$2)=1,T1477&amp;"; ",T1477&amp;" "&amp;F$2&amp;"; "))))&amp;(IF(COUNTBLANK(V1477)=1,"",V1477&amp;"; "))&amp;IF((COUNTBLANK(C1477)=1),"",C1477)&amp;IF((B1477=B1478)*(K1477=K1478)*(L1477=L1478)*(M1477=M1478),IF(($H$2&lt;&gt;"m")*($H$2&lt;&gt;"Y"), " • ", IF((ISNUMBER(FIND(")",AE1477))), " • ", "")),IF((B1477=B1478)*(K1477=K1478)," • ",". ")))</f>
        <v/>
      </c>
      <c r="AI1477" s="1"/>
    </row>
    <row r="1478" spans="1:35" x14ac:dyDescent="0.25">
      <c r="A1478" s="3" t="str">
        <f t="shared" ref="A1478:A1541" si="164">IF(ISBLANK(D1478),"",IF(D1478&lt;&gt;D1477, A1477+1, A1477))</f>
        <v/>
      </c>
      <c r="B1478" s="53" t="str">
        <f t="shared" si="162"/>
        <v/>
      </c>
      <c r="C1478" s="57"/>
      <c r="D1478" s="57"/>
      <c r="E1478" s="57"/>
      <c r="F1478" s="57"/>
      <c r="G1478" s="57"/>
      <c r="H1478" s="57"/>
      <c r="I1478" s="57"/>
      <c r="J1478" s="57"/>
      <c r="K1478" s="57"/>
      <c r="L1478" s="57"/>
      <c r="M1478" s="54"/>
      <c r="N1478" s="57"/>
      <c r="O1478" s="58"/>
      <c r="P1478" s="58"/>
      <c r="Q1478" s="58"/>
      <c r="R1478" s="58"/>
      <c r="S1478" s="54"/>
      <c r="T1478" s="57"/>
      <c r="U1478" s="57"/>
      <c r="V1478" s="57"/>
      <c r="W1478" s="57"/>
      <c r="X1478" s="147" t="str">
        <f>IF(COUNTBLANK(D1478)=1,"",IF('order-admin-units'!$I$1&lt;&gt;"y", "", IF(COUNTBLANK(K1478)=1, 'order-admin-units'!$B$1+1, VLOOKUP(K1478, ordercountry, 2))))</f>
        <v/>
      </c>
      <c r="Y1478" s="147" t="str">
        <f>IF(COUNTBLANK(D1478)=1,"",IF('order-admin-units'!$I$1&lt;&gt;"y", "", IF(COUNTBLANK(K1478:L1478)&gt;0, 'order-admin-units'!$B$2+1, VLOOKUP(K1478&amp;"@"&amp;L1478, orderadmin, 2))))</f>
        <v/>
      </c>
      <c r="Z1478" s="147" t="str">
        <f t="shared" ref="Z1478:Z1541" si="165">K1478&amp;L1478&amp;M1478&amp;N1478&amp;O1478</f>
        <v/>
      </c>
      <c r="AA1478" s="147" t="str">
        <f t="shared" ref="AA1478:AA1541" si="166">B1478&amp;K1478&amp;L1478&amp;M1478&amp;N1478&amp;O1478&amp;P1478&amp;Q1478&amp;R1478&amp;S1478&amp;T1478&amp;U1478</f>
        <v/>
      </c>
      <c r="AB1478" s="147" t="str">
        <f t="shared" ref="AB1478:AB1541" si="167">AA1478&amp;C1478</f>
        <v/>
      </c>
      <c r="AC1478" s="147" t="str">
        <f t="shared" si="163"/>
        <v/>
      </c>
      <c r="AD1478" s="11" t="str">
        <f t="shared" ref="AD1478:AD1541" si="168">IF(OR($H$2="y",$H$2="m"),IF(SUMIF($AA$5:$AA$2000,AA1478,$F$5:$F$2000)&lt;&gt;0,SUMIF($AA$5:$AA$2000,AA1478,$F$5:$F$2000)&amp;" "&amp;$F$4&amp;" ","")&amp;IF(SUMIF($AA$5:$AA$2000,AA1478,$G$5:$G$2000)&lt;&gt;0,SUMIF($AA$5:$AA$2000,AA1478,$G$5:$G$2000)&amp;" "&amp;$G$4&amp;" ","")&amp;IF(SUMIF($AA$5:$AA$2000,AA1478,$H$5:$H$2000)&lt;&gt;0,SUMIF($AA$5:$AA$2000,AA1478,$H$5:$H$2000)&amp;" "&amp;$H$4&amp;" ","")&amp;IF(SUMIF($AA$5:$AA$2000,AA1478,$I$5:$I$2000)&lt;&gt;0,SUMIF($AA$5:$AA$2000,AA1478,$I$5:$I$2000)&amp;" "&amp;$I$4&amp;" ","")&amp;IF(SUMIF($AA$5:$AA$2000,AA1478,$J$5:$J$2000)&lt;&gt;0,SUMIF($AA$5:$AA$2000,AA1478,$J$5:$J$2000)&amp;" "&amp;$J$4&amp;" ",""),"")</f>
        <v/>
      </c>
      <c r="AE1478" s="11" t="str">
        <f t="array" ref="AE1478">IF(COUNTBLANK(D1478)=1,"",IF(OR($H$2="y",$H$2="m"),IF(AA1478=AA1477,IF(OR(AB1478=$AB$4:$AB1477)=FALSE,AE1477&amp;C1478,AE1477),"("&amp;C1478)&amp;IF(AA1478=AA1479,IF(OR(AB1479=$AB$4:$AB1478)=FALSE,", ",""),") "),""))</f>
        <v/>
      </c>
      <c r="AF1478" s="11" t="str">
        <f t="array" ref="AF1478">IF((COUNTBLANK(D1478)=0)*OR($H$2="y",$H$2="m"),IFERROR(LEFT(C1478, FIND(" ",C1478)-1), C1478),"")</f>
        <v/>
      </c>
      <c r="AG1478" s="11" t="str">
        <f t="array" ref="AG1478">IF(COUNTBLANK(D1478)=1,"",IF(OR($H$2="y",$H$2="m"),IF(AA1478=AA1477,IF(OR(AC1478=$AC$4:$AC1477)=FALSE,AG1477&amp;AF1478,AG1477),"("&amp;AF1478)&amp;IF(AA1478=AA1479,IF(OR(AC1479=$AC$4:$AC1478)=FALSE,", ",""),") "),""))</f>
        <v/>
      </c>
      <c r="AH1478" s="10" t="str">
        <f>IF((COUNTBLANK(D1478)=1),"",IF(D1478=D1477,AH1477,"")&amp;IF(B1477&lt;&gt;B1478,((IF(COUNTBLANK(E1478)=1,$D$3&amp;"Non-type material: "&amp;$D$3,$D$3&amp;INDEX('type-categories'!$A$2:$B$100,MATCH(E1478,'type-categories'!$A$2:$A$100,0),2)&amp;$D$3))),"")&amp;(IF(K1478&lt;&gt;K1477,$C$2&amp;UPPER(K1478)&amp;$C$2&amp;$K$3&amp;" ",(IF(B1478&lt;&gt;B1477,$C$2&amp;UPPER(K1478)&amp;$C$2&amp;$K$3&amp;" ",""))))&amp;IF((AA1478&lt;&gt;AA1479)*($H$2="y"),AD1478&amp;AE1478,IF((AA1478&lt;&gt;AA1479)*($H$2="m"),AD1478&amp;AG1478,IF(($H$2&lt;&gt;"m")*($H$2&lt;&gt;"Y"),(IF(F1478=0,"",F1478&amp;" "&amp;$F$4&amp;" "))&amp;(IF(G1478=0,"",G1478&amp;" "&amp;$G$4&amp;" "))&amp;(IF(H1478=0,"",H1478&amp;" "&amp;H$4&amp;" "))&amp;(IF(I1478=0,"",I1478&amp;" "&amp;$I$4&amp;" "))&amp;(IF(J1478=0,"",J1478&amp;" "&amp;$J$4&amp;" ")),"")))&amp;"; "&amp;IF((B1478=B1477)*(AA1478=AA1477), "same collecting data; ", IF((B1478=B1477)*(Z1477=Z1478),"same locality; ",(IF(COUNTBLANK(L1478)=1,"",$D$2&amp;L1478&amp;$L$3&amp;" "&amp;$D$2))&amp;(IF(COUNTBLANK(M1478)=1,"",$E$2&amp;M1478&amp;$E$2&amp;", "))&amp;(IF(COUNTBLANK(N1478)=1,"",N1478&amp;"; "))&amp;(IF(COUNTBLANK(O1478)=1,"",O1478&amp;"; ")))&amp;(IF(COUNTBLANK(P1478)=1,"",P1478&amp;"; "))&amp;(IF(COUNTBLANK(Q1478)=1,"",Q1478&amp;"; "))&amp;(IF(COUNTBLANK(R1478)=1,"",R1478&amp;"m, "))&amp;IF((COUNTBLANK(S1478)=0)*(S1478&lt;&gt;S1477), S1478&amp;"; ","")&amp;(IF(COUNTBLANK(U1478)=1,"",U1478&amp;"; "))&amp;(IF(COUNTBLANK(T1478)=1,"",IF(COUNTBLANK(F$2)=1,T1478&amp;"; ",T1478&amp;" "&amp;F$2&amp;"; "))))&amp;(IF(COUNTBLANK(V1478)=1,"",V1478&amp;"; "))&amp;IF((COUNTBLANK(C1478)=1),"",C1478)&amp;IF((B1478=B1479)*(K1478=K1479)*(L1478=L1479)*(M1478=M1479),IF(($H$2&lt;&gt;"m")*($H$2&lt;&gt;"Y"), " • ", IF((ISNUMBER(FIND(")",AE1478))), " • ", "")),IF((B1478=B1479)*(K1478=K1479)," • ",". ")))</f>
        <v/>
      </c>
      <c r="AI1478" s="1"/>
    </row>
    <row r="1479" spans="1:35" x14ac:dyDescent="0.25">
      <c r="A1479" s="3" t="str">
        <f t="shared" si="164"/>
        <v/>
      </c>
      <c r="B1479" s="53" t="str">
        <f t="shared" si="162"/>
        <v/>
      </c>
      <c r="C1479" s="57"/>
      <c r="D1479" s="57"/>
      <c r="E1479" s="57"/>
      <c r="F1479" s="57"/>
      <c r="G1479" s="57"/>
      <c r="H1479" s="57"/>
      <c r="I1479" s="57"/>
      <c r="J1479" s="57"/>
      <c r="K1479" s="57"/>
      <c r="L1479" s="57"/>
      <c r="M1479" s="54"/>
      <c r="N1479" s="57"/>
      <c r="O1479" s="58"/>
      <c r="P1479" s="58"/>
      <c r="Q1479" s="58"/>
      <c r="R1479" s="58"/>
      <c r="S1479" s="54"/>
      <c r="T1479" s="57"/>
      <c r="U1479" s="57"/>
      <c r="V1479" s="57"/>
      <c r="W1479" s="57"/>
      <c r="X1479" s="147" t="str">
        <f>IF(COUNTBLANK(D1479)=1,"",IF('order-admin-units'!$I$1&lt;&gt;"y", "", IF(COUNTBLANK(K1479)=1, 'order-admin-units'!$B$1+1, VLOOKUP(K1479, ordercountry, 2))))</f>
        <v/>
      </c>
      <c r="Y1479" s="147" t="str">
        <f>IF(COUNTBLANK(D1479)=1,"",IF('order-admin-units'!$I$1&lt;&gt;"y", "", IF(COUNTBLANK(K1479:L1479)&gt;0, 'order-admin-units'!$B$2+1, VLOOKUP(K1479&amp;"@"&amp;L1479, orderadmin, 2))))</f>
        <v/>
      </c>
      <c r="Z1479" s="147" t="str">
        <f t="shared" si="165"/>
        <v/>
      </c>
      <c r="AA1479" s="147" t="str">
        <f t="shared" si="166"/>
        <v/>
      </c>
      <c r="AB1479" s="147" t="str">
        <f t="shared" si="167"/>
        <v/>
      </c>
      <c r="AC1479" s="147" t="str">
        <f t="shared" si="163"/>
        <v/>
      </c>
      <c r="AD1479" s="11" t="str">
        <f t="shared" si="168"/>
        <v/>
      </c>
      <c r="AE1479" s="11" t="str">
        <f t="array" ref="AE1479">IF(COUNTBLANK(D1479)=1,"",IF(OR($H$2="y",$H$2="m"),IF(AA1479=AA1478,IF(OR(AB1479=$AB$4:$AB1478)=FALSE,AE1478&amp;C1479,AE1478),"("&amp;C1479)&amp;IF(AA1479=AA1480,IF(OR(AB1480=$AB$4:$AB1479)=FALSE,", ",""),") "),""))</f>
        <v/>
      </c>
      <c r="AF1479" s="11" t="str">
        <f t="array" ref="AF1479">IF((COUNTBLANK(D1479)=0)*OR($H$2="y",$H$2="m"),IFERROR(LEFT(C1479, FIND(" ",C1479)-1), C1479),"")</f>
        <v/>
      </c>
      <c r="AG1479" s="11" t="str">
        <f t="array" ref="AG1479">IF(COUNTBLANK(D1479)=1,"",IF(OR($H$2="y",$H$2="m"),IF(AA1479=AA1478,IF(OR(AC1479=$AC$4:$AC1478)=FALSE,AG1478&amp;AF1479,AG1478),"("&amp;AF1479)&amp;IF(AA1479=AA1480,IF(OR(AC1480=$AC$4:$AC1479)=FALSE,", ",""),") "),""))</f>
        <v/>
      </c>
      <c r="AH1479" s="10" t="str">
        <f>IF((COUNTBLANK(D1479)=1),"",IF(D1479=D1478,AH1478,"")&amp;IF(B1478&lt;&gt;B1479,((IF(COUNTBLANK(E1479)=1,$D$3&amp;"Non-type material: "&amp;$D$3,$D$3&amp;INDEX('type-categories'!$A$2:$B$100,MATCH(E1479,'type-categories'!$A$2:$A$100,0),2)&amp;$D$3))),"")&amp;(IF(K1479&lt;&gt;K1478,$C$2&amp;UPPER(K1479)&amp;$C$2&amp;$K$3&amp;" ",(IF(B1479&lt;&gt;B1478,$C$2&amp;UPPER(K1479)&amp;$C$2&amp;$K$3&amp;" ",""))))&amp;IF((AA1479&lt;&gt;AA1480)*($H$2="y"),AD1479&amp;AE1479,IF((AA1479&lt;&gt;AA1480)*($H$2="m"),AD1479&amp;AG1479,IF(($H$2&lt;&gt;"m")*($H$2&lt;&gt;"Y"),(IF(F1479=0,"",F1479&amp;" "&amp;$F$4&amp;" "))&amp;(IF(G1479=0,"",G1479&amp;" "&amp;$G$4&amp;" "))&amp;(IF(H1479=0,"",H1479&amp;" "&amp;H$4&amp;" "))&amp;(IF(I1479=0,"",I1479&amp;" "&amp;$I$4&amp;" "))&amp;(IF(J1479=0,"",J1479&amp;" "&amp;$J$4&amp;" ")),"")))&amp;"; "&amp;IF((B1479=B1478)*(AA1479=AA1478), "same collecting data; ", IF((B1479=B1478)*(Z1478=Z1479),"same locality; ",(IF(COUNTBLANK(L1479)=1,"",$D$2&amp;L1479&amp;$L$3&amp;" "&amp;$D$2))&amp;(IF(COUNTBLANK(M1479)=1,"",$E$2&amp;M1479&amp;$E$2&amp;", "))&amp;(IF(COUNTBLANK(N1479)=1,"",N1479&amp;"; "))&amp;(IF(COUNTBLANK(O1479)=1,"",O1479&amp;"; ")))&amp;(IF(COUNTBLANK(P1479)=1,"",P1479&amp;"; "))&amp;(IF(COUNTBLANK(Q1479)=1,"",Q1479&amp;"; "))&amp;(IF(COUNTBLANK(R1479)=1,"",R1479&amp;"m, "))&amp;IF((COUNTBLANK(S1479)=0)*(S1479&lt;&gt;S1478), S1479&amp;"; ","")&amp;(IF(COUNTBLANK(U1479)=1,"",U1479&amp;"; "))&amp;(IF(COUNTBLANK(T1479)=1,"",IF(COUNTBLANK(F$2)=1,T1479&amp;"; ",T1479&amp;" "&amp;F$2&amp;"; "))))&amp;(IF(COUNTBLANK(V1479)=1,"",V1479&amp;"; "))&amp;IF((COUNTBLANK(C1479)=1),"",C1479)&amp;IF((B1479=B1480)*(K1479=K1480)*(L1479=L1480)*(M1479=M1480),IF(($H$2&lt;&gt;"m")*($H$2&lt;&gt;"Y"), " • ", IF((ISNUMBER(FIND(")",AE1479))), " • ", "")),IF((B1479=B1480)*(K1479=K1480)," • ",". ")))</f>
        <v/>
      </c>
      <c r="AI1479" s="1"/>
    </row>
    <row r="1480" spans="1:35" x14ac:dyDescent="0.25">
      <c r="A1480" s="3" t="str">
        <f t="shared" si="164"/>
        <v/>
      </c>
      <c r="B1480" s="53" t="str">
        <f t="shared" si="162"/>
        <v/>
      </c>
      <c r="C1480" s="57"/>
      <c r="D1480" s="57"/>
      <c r="E1480" s="57"/>
      <c r="F1480" s="57"/>
      <c r="G1480" s="57"/>
      <c r="H1480" s="57"/>
      <c r="I1480" s="57"/>
      <c r="J1480" s="57"/>
      <c r="K1480" s="57"/>
      <c r="L1480" s="57"/>
      <c r="M1480" s="54"/>
      <c r="N1480" s="57"/>
      <c r="O1480" s="58"/>
      <c r="P1480" s="58"/>
      <c r="Q1480" s="58"/>
      <c r="R1480" s="58"/>
      <c r="S1480" s="54"/>
      <c r="T1480" s="57"/>
      <c r="U1480" s="57"/>
      <c r="V1480" s="57"/>
      <c r="W1480" s="57"/>
      <c r="X1480" s="147" t="str">
        <f>IF(COUNTBLANK(D1480)=1,"",IF('order-admin-units'!$I$1&lt;&gt;"y", "", IF(COUNTBLANK(K1480)=1, 'order-admin-units'!$B$1+1, VLOOKUP(K1480, ordercountry, 2))))</f>
        <v/>
      </c>
      <c r="Y1480" s="147" t="str">
        <f>IF(COUNTBLANK(D1480)=1,"",IF('order-admin-units'!$I$1&lt;&gt;"y", "", IF(COUNTBLANK(K1480:L1480)&gt;0, 'order-admin-units'!$B$2+1, VLOOKUP(K1480&amp;"@"&amp;L1480, orderadmin, 2))))</f>
        <v/>
      </c>
      <c r="Z1480" s="147" t="str">
        <f t="shared" si="165"/>
        <v/>
      </c>
      <c r="AA1480" s="147" t="str">
        <f t="shared" si="166"/>
        <v/>
      </c>
      <c r="AB1480" s="147" t="str">
        <f t="shared" si="167"/>
        <v/>
      </c>
      <c r="AC1480" s="147" t="str">
        <f t="shared" si="163"/>
        <v/>
      </c>
      <c r="AD1480" s="11" t="str">
        <f t="shared" si="168"/>
        <v/>
      </c>
      <c r="AE1480" s="11" t="str">
        <f t="array" ref="AE1480">IF(COUNTBLANK(D1480)=1,"",IF(OR($H$2="y",$H$2="m"),IF(AA1480=AA1479,IF(OR(AB1480=$AB$4:$AB1479)=FALSE,AE1479&amp;C1480,AE1479),"("&amp;C1480)&amp;IF(AA1480=AA1481,IF(OR(AB1481=$AB$4:$AB1480)=FALSE,", ",""),") "),""))</f>
        <v/>
      </c>
      <c r="AF1480" s="11" t="str">
        <f t="array" ref="AF1480">IF((COUNTBLANK(D1480)=0)*OR($H$2="y",$H$2="m"),IFERROR(LEFT(C1480, FIND(" ",C1480)-1), C1480),"")</f>
        <v/>
      </c>
      <c r="AG1480" s="11" t="str">
        <f t="array" ref="AG1480">IF(COUNTBLANK(D1480)=1,"",IF(OR($H$2="y",$H$2="m"),IF(AA1480=AA1479,IF(OR(AC1480=$AC$4:$AC1479)=FALSE,AG1479&amp;AF1480,AG1479),"("&amp;AF1480)&amp;IF(AA1480=AA1481,IF(OR(AC1481=$AC$4:$AC1480)=FALSE,", ",""),") "),""))</f>
        <v/>
      </c>
      <c r="AH1480" s="10" t="str">
        <f>IF((COUNTBLANK(D1480)=1),"",IF(D1480=D1479,AH1479,"")&amp;IF(B1479&lt;&gt;B1480,((IF(COUNTBLANK(E1480)=1,$D$3&amp;"Non-type material: "&amp;$D$3,$D$3&amp;INDEX('type-categories'!$A$2:$B$100,MATCH(E1480,'type-categories'!$A$2:$A$100,0),2)&amp;$D$3))),"")&amp;(IF(K1480&lt;&gt;K1479,$C$2&amp;UPPER(K1480)&amp;$C$2&amp;$K$3&amp;" ",(IF(B1480&lt;&gt;B1479,$C$2&amp;UPPER(K1480)&amp;$C$2&amp;$K$3&amp;" ",""))))&amp;IF((AA1480&lt;&gt;AA1481)*($H$2="y"),AD1480&amp;AE1480,IF((AA1480&lt;&gt;AA1481)*($H$2="m"),AD1480&amp;AG1480,IF(($H$2&lt;&gt;"m")*($H$2&lt;&gt;"Y"),(IF(F1480=0,"",F1480&amp;" "&amp;$F$4&amp;" "))&amp;(IF(G1480=0,"",G1480&amp;" "&amp;$G$4&amp;" "))&amp;(IF(H1480=0,"",H1480&amp;" "&amp;H$4&amp;" "))&amp;(IF(I1480=0,"",I1480&amp;" "&amp;$I$4&amp;" "))&amp;(IF(J1480=0,"",J1480&amp;" "&amp;$J$4&amp;" ")),"")))&amp;"; "&amp;IF((B1480=B1479)*(AA1480=AA1479), "same collecting data; ", IF((B1480=B1479)*(Z1479=Z1480),"same locality; ",(IF(COUNTBLANK(L1480)=1,"",$D$2&amp;L1480&amp;$L$3&amp;" "&amp;$D$2))&amp;(IF(COUNTBLANK(M1480)=1,"",$E$2&amp;M1480&amp;$E$2&amp;", "))&amp;(IF(COUNTBLANK(N1480)=1,"",N1480&amp;"; "))&amp;(IF(COUNTBLANK(O1480)=1,"",O1480&amp;"; ")))&amp;(IF(COUNTBLANK(P1480)=1,"",P1480&amp;"; "))&amp;(IF(COUNTBLANK(Q1480)=1,"",Q1480&amp;"; "))&amp;(IF(COUNTBLANK(R1480)=1,"",R1480&amp;"m, "))&amp;IF((COUNTBLANK(S1480)=0)*(S1480&lt;&gt;S1479), S1480&amp;"; ","")&amp;(IF(COUNTBLANK(U1480)=1,"",U1480&amp;"; "))&amp;(IF(COUNTBLANK(T1480)=1,"",IF(COUNTBLANK(F$2)=1,T1480&amp;"; ",T1480&amp;" "&amp;F$2&amp;"; "))))&amp;(IF(COUNTBLANK(V1480)=1,"",V1480&amp;"; "))&amp;IF((COUNTBLANK(C1480)=1),"",C1480)&amp;IF((B1480=B1481)*(K1480=K1481)*(L1480=L1481)*(M1480=M1481),IF(($H$2&lt;&gt;"m")*($H$2&lt;&gt;"Y"), " • ", IF((ISNUMBER(FIND(")",AE1480))), " • ", "")),IF((B1480=B1481)*(K1480=K1481)," • ",". ")))</f>
        <v/>
      </c>
      <c r="AI1480" s="1"/>
    </row>
    <row r="1481" spans="1:35" x14ac:dyDescent="0.25">
      <c r="A1481" s="3" t="str">
        <f t="shared" si="164"/>
        <v/>
      </c>
      <c r="B1481" s="53" t="str">
        <f t="shared" si="162"/>
        <v/>
      </c>
      <c r="C1481" s="57"/>
      <c r="D1481" s="57"/>
      <c r="E1481" s="57"/>
      <c r="F1481" s="57"/>
      <c r="G1481" s="57"/>
      <c r="H1481" s="57"/>
      <c r="I1481" s="57"/>
      <c r="J1481" s="57"/>
      <c r="K1481" s="57"/>
      <c r="L1481" s="57"/>
      <c r="M1481" s="54"/>
      <c r="N1481" s="57"/>
      <c r="O1481" s="58"/>
      <c r="P1481" s="58"/>
      <c r="Q1481" s="58"/>
      <c r="R1481" s="58"/>
      <c r="S1481" s="54"/>
      <c r="T1481" s="57"/>
      <c r="U1481" s="57"/>
      <c r="V1481" s="57"/>
      <c r="W1481" s="57"/>
      <c r="X1481" s="147" t="str">
        <f>IF(COUNTBLANK(D1481)=1,"",IF('order-admin-units'!$I$1&lt;&gt;"y", "", IF(COUNTBLANK(K1481)=1, 'order-admin-units'!$B$1+1, VLOOKUP(K1481, ordercountry, 2))))</f>
        <v/>
      </c>
      <c r="Y1481" s="147" t="str">
        <f>IF(COUNTBLANK(D1481)=1,"",IF('order-admin-units'!$I$1&lt;&gt;"y", "", IF(COUNTBLANK(K1481:L1481)&gt;0, 'order-admin-units'!$B$2+1, VLOOKUP(K1481&amp;"@"&amp;L1481, orderadmin, 2))))</f>
        <v/>
      </c>
      <c r="Z1481" s="147" t="str">
        <f t="shared" si="165"/>
        <v/>
      </c>
      <c r="AA1481" s="147" t="str">
        <f t="shared" si="166"/>
        <v/>
      </c>
      <c r="AB1481" s="147" t="str">
        <f t="shared" si="167"/>
        <v/>
      </c>
      <c r="AC1481" s="147" t="str">
        <f t="shared" si="163"/>
        <v/>
      </c>
      <c r="AD1481" s="11" t="str">
        <f t="shared" si="168"/>
        <v/>
      </c>
      <c r="AE1481" s="11" t="str">
        <f t="array" ref="AE1481">IF(COUNTBLANK(D1481)=1,"",IF(OR($H$2="y",$H$2="m"),IF(AA1481=AA1480,IF(OR(AB1481=$AB$4:$AB1480)=FALSE,AE1480&amp;C1481,AE1480),"("&amp;C1481)&amp;IF(AA1481=AA1482,IF(OR(AB1482=$AB$4:$AB1481)=FALSE,", ",""),") "),""))</f>
        <v/>
      </c>
      <c r="AF1481" s="11" t="str">
        <f t="array" ref="AF1481">IF((COUNTBLANK(D1481)=0)*OR($H$2="y",$H$2="m"),IFERROR(LEFT(C1481, FIND(" ",C1481)-1), C1481),"")</f>
        <v/>
      </c>
      <c r="AG1481" s="11" t="str">
        <f t="array" ref="AG1481">IF(COUNTBLANK(D1481)=1,"",IF(OR($H$2="y",$H$2="m"),IF(AA1481=AA1480,IF(OR(AC1481=$AC$4:$AC1480)=FALSE,AG1480&amp;AF1481,AG1480),"("&amp;AF1481)&amp;IF(AA1481=AA1482,IF(OR(AC1482=$AC$4:$AC1481)=FALSE,", ",""),") "),""))</f>
        <v/>
      </c>
      <c r="AH1481" s="10" t="str">
        <f>IF((COUNTBLANK(D1481)=1),"",IF(D1481=D1480,AH1480,"")&amp;IF(B1480&lt;&gt;B1481,((IF(COUNTBLANK(E1481)=1,$D$3&amp;"Non-type material: "&amp;$D$3,$D$3&amp;INDEX('type-categories'!$A$2:$B$100,MATCH(E1481,'type-categories'!$A$2:$A$100,0),2)&amp;$D$3))),"")&amp;(IF(K1481&lt;&gt;K1480,$C$2&amp;UPPER(K1481)&amp;$C$2&amp;$K$3&amp;" ",(IF(B1481&lt;&gt;B1480,$C$2&amp;UPPER(K1481)&amp;$C$2&amp;$K$3&amp;" ",""))))&amp;IF((AA1481&lt;&gt;AA1482)*($H$2="y"),AD1481&amp;AE1481,IF((AA1481&lt;&gt;AA1482)*($H$2="m"),AD1481&amp;AG1481,IF(($H$2&lt;&gt;"m")*($H$2&lt;&gt;"Y"),(IF(F1481=0,"",F1481&amp;" "&amp;$F$4&amp;" "))&amp;(IF(G1481=0,"",G1481&amp;" "&amp;$G$4&amp;" "))&amp;(IF(H1481=0,"",H1481&amp;" "&amp;H$4&amp;" "))&amp;(IF(I1481=0,"",I1481&amp;" "&amp;$I$4&amp;" "))&amp;(IF(J1481=0,"",J1481&amp;" "&amp;$J$4&amp;" ")),"")))&amp;"; "&amp;IF((B1481=B1480)*(AA1481=AA1480), "same collecting data; ", IF((B1481=B1480)*(Z1480=Z1481),"same locality; ",(IF(COUNTBLANK(L1481)=1,"",$D$2&amp;L1481&amp;$L$3&amp;" "&amp;$D$2))&amp;(IF(COUNTBLANK(M1481)=1,"",$E$2&amp;M1481&amp;$E$2&amp;", "))&amp;(IF(COUNTBLANK(N1481)=1,"",N1481&amp;"; "))&amp;(IF(COUNTBLANK(O1481)=1,"",O1481&amp;"; ")))&amp;(IF(COUNTBLANK(P1481)=1,"",P1481&amp;"; "))&amp;(IF(COUNTBLANK(Q1481)=1,"",Q1481&amp;"; "))&amp;(IF(COUNTBLANK(R1481)=1,"",R1481&amp;"m, "))&amp;IF((COUNTBLANK(S1481)=0)*(S1481&lt;&gt;S1480), S1481&amp;"; ","")&amp;(IF(COUNTBLANK(U1481)=1,"",U1481&amp;"; "))&amp;(IF(COUNTBLANK(T1481)=1,"",IF(COUNTBLANK(F$2)=1,T1481&amp;"; ",T1481&amp;" "&amp;F$2&amp;"; "))))&amp;(IF(COUNTBLANK(V1481)=1,"",V1481&amp;"; "))&amp;IF((COUNTBLANK(C1481)=1),"",C1481)&amp;IF((B1481=B1482)*(K1481=K1482)*(L1481=L1482)*(M1481=M1482),IF(($H$2&lt;&gt;"m")*($H$2&lt;&gt;"Y"), " • ", IF((ISNUMBER(FIND(")",AE1481))), " • ", "")),IF((B1481=B1482)*(K1481=K1482)," • ",". ")))</f>
        <v/>
      </c>
      <c r="AI1481" s="1"/>
    </row>
    <row r="1482" spans="1:35" x14ac:dyDescent="0.25">
      <c r="A1482" s="3" t="str">
        <f t="shared" si="164"/>
        <v/>
      </c>
      <c r="B1482" s="53" t="str">
        <f t="shared" si="162"/>
        <v/>
      </c>
      <c r="C1482" s="57"/>
      <c r="D1482" s="57"/>
      <c r="E1482" s="57"/>
      <c r="F1482" s="57"/>
      <c r="G1482" s="57"/>
      <c r="H1482" s="57"/>
      <c r="I1482" s="57"/>
      <c r="J1482" s="57"/>
      <c r="K1482" s="57"/>
      <c r="L1482" s="57"/>
      <c r="M1482" s="54"/>
      <c r="N1482" s="57"/>
      <c r="O1482" s="58"/>
      <c r="P1482" s="58"/>
      <c r="Q1482" s="58"/>
      <c r="R1482" s="58"/>
      <c r="S1482" s="54"/>
      <c r="T1482" s="57"/>
      <c r="U1482" s="57"/>
      <c r="V1482" s="57"/>
      <c r="W1482" s="57"/>
      <c r="X1482" s="147" t="str">
        <f>IF(COUNTBLANK(D1482)=1,"",IF('order-admin-units'!$I$1&lt;&gt;"y", "", IF(COUNTBLANK(K1482)=1, 'order-admin-units'!$B$1+1, VLOOKUP(K1482, ordercountry, 2))))</f>
        <v/>
      </c>
      <c r="Y1482" s="147" t="str">
        <f>IF(COUNTBLANK(D1482)=1,"",IF('order-admin-units'!$I$1&lt;&gt;"y", "", IF(COUNTBLANK(K1482:L1482)&gt;0, 'order-admin-units'!$B$2+1, VLOOKUP(K1482&amp;"@"&amp;L1482, orderadmin, 2))))</f>
        <v/>
      </c>
      <c r="Z1482" s="147" t="str">
        <f t="shared" si="165"/>
        <v/>
      </c>
      <c r="AA1482" s="147" t="str">
        <f t="shared" si="166"/>
        <v/>
      </c>
      <c r="AB1482" s="147" t="str">
        <f t="shared" si="167"/>
        <v/>
      </c>
      <c r="AC1482" s="147" t="str">
        <f t="shared" si="163"/>
        <v/>
      </c>
      <c r="AD1482" s="11" t="str">
        <f t="shared" si="168"/>
        <v/>
      </c>
      <c r="AE1482" s="11" t="str">
        <f t="array" ref="AE1482">IF(COUNTBLANK(D1482)=1,"",IF(OR($H$2="y",$H$2="m"),IF(AA1482=AA1481,IF(OR(AB1482=$AB$4:$AB1481)=FALSE,AE1481&amp;C1482,AE1481),"("&amp;C1482)&amp;IF(AA1482=AA1483,IF(OR(AB1483=$AB$4:$AB1482)=FALSE,", ",""),") "),""))</f>
        <v/>
      </c>
      <c r="AF1482" s="11" t="str">
        <f t="array" ref="AF1482">IF((COUNTBLANK(D1482)=0)*OR($H$2="y",$H$2="m"),IFERROR(LEFT(C1482, FIND(" ",C1482)-1), C1482),"")</f>
        <v/>
      </c>
      <c r="AG1482" s="11" t="str">
        <f t="array" ref="AG1482">IF(COUNTBLANK(D1482)=1,"",IF(OR($H$2="y",$H$2="m"),IF(AA1482=AA1481,IF(OR(AC1482=$AC$4:$AC1481)=FALSE,AG1481&amp;AF1482,AG1481),"("&amp;AF1482)&amp;IF(AA1482=AA1483,IF(OR(AC1483=$AC$4:$AC1482)=FALSE,", ",""),") "),""))</f>
        <v/>
      </c>
      <c r="AH1482" s="10" t="str">
        <f>IF((COUNTBLANK(D1482)=1),"",IF(D1482=D1481,AH1481,"")&amp;IF(B1481&lt;&gt;B1482,((IF(COUNTBLANK(E1482)=1,$D$3&amp;"Non-type material: "&amp;$D$3,$D$3&amp;INDEX('type-categories'!$A$2:$B$100,MATCH(E1482,'type-categories'!$A$2:$A$100,0),2)&amp;$D$3))),"")&amp;(IF(K1482&lt;&gt;K1481,$C$2&amp;UPPER(K1482)&amp;$C$2&amp;$K$3&amp;" ",(IF(B1482&lt;&gt;B1481,$C$2&amp;UPPER(K1482)&amp;$C$2&amp;$K$3&amp;" ",""))))&amp;IF((AA1482&lt;&gt;AA1483)*($H$2="y"),AD1482&amp;AE1482,IF((AA1482&lt;&gt;AA1483)*($H$2="m"),AD1482&amp;AG1482,IF(($H$2&lt;&gt;"m")*($H$2&lt;&gt;"Y"),(IF(F1482=0,"",F1482&amp;" "&amp;$F$4&amp;" "))&amp;(IF(G1482=0,"",G1482&amp;" "&amp;$G$4&amp;" "))&amp;(IF(H1482=0,"",H1482&amp;" "&amp;H$4&amp;" "))&amp;(IF(I1482=0,"",I1482&amp;" "&amp;$I$4&amp;" "))&amp;(IF(J1482=0,"",J1482&amp;" "&amp;$J$4&amp;" ")),"")))&amp;"; "&amp;IF((B1482=B1481)*(AA1482=AA1481), "same collecting data; ", IF((B1482=B1481)*(Z1481=Z1482),"same locality; ",(IF(COUNTBLANK(L1482)=1,"",$D$2&amp;L1482&amp;$L$3&amp;" "&amp;$D$2))&amp;(IF(COUNTBLANK(M1482)=1,"",$E$2&amp;M1482&amp;$E$2&amp;", "))&amp;(IF(COUNTBLANK(N1482)=1,"",N1482&amp;"; "))&amp;(IF(COUNTBLANK(O1482)=1,"",O1482&amp;"; ")))&amp;(IF(COUNTBLANK(P1482)=1,"",P1482&amp;"; "))&amp;(IF(COUNTBLANK(Q1482)=1,"",Q1482&amp;"; "))&amp;(IF(COUNTBLANK(R1482)=1,"",R1482&amp;"m, "))&amp;IF((COUNTBLANK(S1482)=0)*(S1482&lt;&gt;S1481), S1482&amp;"; ","")&amp;(IF(COUNTBLANK(U1482)=1,"",U1482&amp;"; "))&amp;(IF(COUNTBLANK(T1482)=1,"",IF(COUNTBLANK(F$2)=1,T1482&amp;"; ",T1482&amp;" "&amp;F$2&amp;"; "))))&amp;(IF(COUNTBLANK(V1482)=1,"",V1482&amp;"; "))&amp;IF((COUNTBLANK(C1482)=1),"",C1482)&amp;IF((B1482=B1483)*(K1482=K1483)*(L1482=L1483)*(M1482=M1483),IF(($H$2&lt;&gt;"m")*($H$2&lt;&gt;"Y"), " • ", IF((ISNUMBER(FIND(")",AE1482))), " • ", "")),IF((B1482=B1483)*(K1482=K1483)," • ",". ")))</f>
        <v/>
      </c>
      <c r="AI1482" s="1"/>
    </row>
    <row r="1483" spans="1:35" x14ac:dyDescent="0.25">
      <c r="A1483" s="3" t="str">
        <f t="shared" si="164"/>
        <v/>
      </c>
      <c r="B1483" s="53" t="str">
        <f t="shared" si="162"/>
        <v/>
      </c>
      <c r="C1483" s="57"/>
      <c r="D1483" s="57"/>
      <c r="E1483" s="57"/>
      <c r="F1483" s="57"/>
      <c r="G1483" s="57"/>
      <c r="H1483" s="57"/>
      <c r="I1483" s="57"/>
      <c r="J1483" s="57"/>
      <c r="K1483" s="57"/>
      <c r="L1483" s="57"/>
      <c r="M1483" s="54"/>
      <c r="N1483" s="57"/>
      <c r="O1483" s="58"/>
      <c r="P1483" s="58"/>
      <c r="Q1483" s="58"/>
      <c r="R1483" s="58"/>
      <c r="S1483" s="54"/>
      <c r="T1483" s="57"/>
      <c r="U1483" s="57"/>
      <c r="V1483" s="57"/>
      <c r="W1483" s="57"/>
      <c r="X1483" s="147" t="str">
        <f>IF(COUNTBLANK(D1483)=1,"",IF('order-admin-units'!$I$1&lt;&gt;"y", "", IF(COUNTBLANK(K1483)=1, 'order-admin-units'!$B$1+1, VLOOKUP(K1483, ordercountry, 2))))</f>
        <v/>
      </c>
      <c r="Y1483" s="147" t="str">
        <f>IF(COUNTBLANK(D1483)=1,"",IF('order-admin-units'!$I$1&lt;&gt;"y", "", IF(COUNTBLANK(K1483:L1483)&gt;0, 'order-admin-units'!$B$2+1, VLOOKUP(K1483&amp;"@"&amp;L1483, orderadmin, 2))))</f>
        <v/>
      </c>
      <c r="Z1483" s="147" t="str">
        <f t="shared" si="165"/>
        <v/>
      </c>
      <c r="AA1483" s="147" t="str">
        <f t="shared" si="166"/>
        <v/>
      </c>
      <c r="AB1483" s="147" t="str">
        <f t="shared" si="167"/>
        <v/>
      </c>
      <c r="AC1483" s="147" t="str">
        <f t="shared" si="163"/>
        <v/>
      </c>
      <c r="AD1483" s="11" t="str">
        <f t="shared" si="168"/>
        <v/>
      </c>
      <c r="AE1483" s="11" t="str">
        <f t="array" ref="AE1483">IF(COUNTBLANK(D1483)=1,"",IF(OR($H$2="y",$H$2="m"),IF(AA1483=AA1482,IF(OR(AB1483=$AB$4:$AB1482)=FALSE,AE1482&amp;C1483,AE1482),"("&amp;C1483)&amp;IF(AA1483=AA1484,IF(OR(AB1484=$AB$4:$AB1483)=FALSE,", ",""),") "),""))</f>
        <v/>
      </c>
      <c r="AF1483" s="11" t="str">
        <f t="array" ref="AF1483">IF((COUNTBLANK(D1483)=0)*OR($H$2="y",$H$2="m"),IFERROR(LEFT(C1483, FIND(" ",C1483)-1), C1483),"")</f>
        <v/>
      </c>
      <c r="AG1483" s="11" t="str">
        <f t="array" ref="AG1483">IF(COUNTBLANK(D1483)=1,"",IF(OR($H$2="y",$H$2="m"),IF(AA1483=AA1482,IF(OR(AC1483=$AC$4:$AC1482)=FALSE,AG1482&amp;AF1483,AG1482),"("&amp;AF1483)&amp;IF(AA1483=AA1484,IF(OR(AC1484=$AC$4:$AC1483)=FALSE,", ",""),") "),""))</f>
        <v/>
      </c>
      <c r="AH1483" s="10" t="str">
        <f>IF((COUNTBLANK(D1483)=1),"",IF(D1483=D1482,AH1482,"")&amp;IF(B1482&lt;&gt;B1483,((IF(COUNTBLANK(E1483)=1,$D$3&amp;"Non-type material: "&amp;$D$3,$D$3&amp;INDEX('type-categories'!$A$2:$B$100,MATCH(E1483,'type-categories'!$A$2:$A$100,0),2)&amp;$D$3))),"")&amp;(IF(K1483&lt;&gt;K1482,$C$2&amp;UPPER(K1483)&amp;$C$2&amp;$K$3&amp;" ",(IF(B1483&lt;&gt;B1482,$C$2&amp;UPPER(K1483)&amp;$C$2&amp;$K$3&amp;" ",""))))&amp;IF((AA1483&lt;&gt;AA1484)*($H$2="y"),AD1483&amp;AE1483,IF((AA1483&lt;&gt;AA1484)*($H$2="m"),AD1483&amp;AG1483,IF(($H$2&lt;&gt;"m")*($H$2&lt;&gt;"Y"),(IF(F1483=0,"",F1483&amp;" "&amp;$F$4&amp;" "))&amp;(IF(G1483=0,"",G1483&amp;" "&amp;$G$4&amp;" "))&amp;(IF(H1483=0,"",H1483&amp;" "&amp;H$4&amp;" "))&amp;(IF(I1483=0,"",I1483&amp;" "&amp;$I$4&amp;" "))&amp;(IF(J1483=0,"",J1483&amp;" "&amp;$J$4&amp;" ")),"")))&amp;"; "&amp;IF((B1483=B1482)*(AA1483=AA1482), "same collecting data; ", IF((B1483=B1482)*(Z1482=Z1483),"same locality; ",(IF(COUNTBLANK(L1483)=1,"",$D$2&amp;L1483&amp;$L$3&amp;" "&amp;$D$2))&amp;(IF(COUNTBLANK(M1483)=1,"",$E$2&amp;M1483&amp;$E$2&amp;", "))&amp;(IF(COUNTBLANK(N1483)=1,"",N1483&amp;"; "))&amp;(IF(COUNTBLANK(O1483)=1,"",O1483&amp;"; ")))&amp;(IF(COUNTBLANK(P1483)=1,"",P1483&amp;"; "))&amp;(IF(COUNTBLANK(Q1483)=1,"",Q1483&amp;"; "))&amp;(IF(COUNTBLANK(R1483)=1,"",R1483&amp;"m, "))&amp;IF((COUNTBLANK(S1483)=0)*(S1483&lt;&gt;S1482), S1483&amp;"; ","")&amp;(IF(COUNTBLANK(U1483)=1,"",U1483&amp;"; "))&amp;(IF(COUNTBLANK(T1483)=1,"",IF(COUNTBLANK(F$2)=1,T1483&amp;"; ",T1483&amp;" "&amp;F$2&amp;"; "))))&amp;(IF(COUNTBLANK(V1483)=1,"",V1483&amp;"; "))&amp;IF((COUNTBLANK(C1483)=1),"",C1483)&amp;IF((B1483=B1484)*(K1483=K1484)*(L1483=L1484)*(M1483=M1484),IF(($H$2&lt;&gt;"m")*($H$2&lt;&gt;"Y"), " • ", IF((ISNUMBER(FIND(")",AE1483))), " • ", "")),IF((B1483=B1484)*(K1483=K1484)," • ",". ")))</f>
        <v/>
      </c>
      <c r="AI1483" s="1"/>
    </row>
    <row r="1484" spans="1:35" x14ac:dyDescent="0.25">
      <c r="A1484" s="3" t="str">
        <f t="shared" si="164"/>
        <v/>
      </c>
      <c r="B1484" s="53" t="str">
        <f t="shared" si="162"/>
        <v/>
      </c>
      <c r="C1484" s="57"/>
      <c r="D1484" s="57"/>
      <c r="E1484" s="57"/>
      <c r="F1484" s="57"/>
      <c r="G1484" s="57"/>
      <c r="H1484" s="57"/>
      <c r="I1484" s="57"/>
      <c r="J1484" s="57"/>
      <c r="K1484" s="57"/>
      <c r="L1484" s="57"/>
      <c r="M1484" s="54"/>
      <c r="N1484" s="57"/>
      <c r="O1484" s="58"/>
      <c r="P1484" s="58"/>
      <c r="Q1484" s="58"/>
      <c r="R1484" s="58"/>
      <c r="S1484" s="54"/>
      <c r="T1484" s="57"/>
      <c r="U1484" s="57"/>
      <c r="V1484" s="57"/>
      <c r="W1484" s="57"/>
      <c r="X1484" s="147" t="str">
        <f>IF(COUNTBLANK(D1484)=1,"",IF('order-admin-units'!$I$1&lt;&gt;"y", "", IF(COUNTBLANK(K1484)=1, 'order-admin-units'!$B$1+1, VLOOKUP(K1484, ordercountry, 2))))</f>
        <v/>
      </c>
      <c r="Y1484" s="147" t="str">
        <f>IF(COUNTBLANK(D1484)=1,"",IF('order-admin-units'!$I$1&lt;&gt;"y", "", IF(COUNTBLANK(K1484:L1484)&gt;0, 'order-admin-units'!$B$2+1, VLOOKUP(K1484&amp;"@"&amp;L1484, orderadmin, 2))))</f>
        <v/>
      </c>
      <c r="Z1484" s="147" t="str">
        <f t="shared" si="165"/>
        <v/>
      </c>
      <c r="AA1484" s="147" t="str">
        <f t="shared" si="166"/>
        <v/>
      </c>
      <c r="AB1484" s="147" t="str">
        <f t="shared" si="167"/>
        <v/>
      </c>
      <c r="AC1484" s="147" t="str">
        <f t="shared" si="163"/>
        <v/>
      </c>
      <c r="AD1484" s="11" t="str">
        <f t="shared" si="168"/>
        <v/>
      </c>
      <c r="AE1484" s="11" t="str">
        <f t="array" ref="AE1484">IF(COUNTBLANK(D1484)=1,"",IF(OR($H$2="y",$H$2="m"),IF(AA1484=AA1483,IF(OR(AB1484=$AB$4:$AB1483)=FALSE,AE1483&amp;C1484,AE1483),"("&amp;C1484)&amp;IF(AA1484=AA1485,IF(OR(AB1485=$AB$4:$AB1484)=FALSE,", ",""),") "),""))</f>
        <v/>
      </c>
      <c r="AF1484" s="11" t="str">
        <f t="array" ref="AF1484">IF((COUNTBLANK(D1484)=0)*OR($H$2="y",$H$2="m"),IFERROR(LEFT(C1484, FIND(" ",C1484)-1), C1484),"")</f>
        <v/>
      </c>
      <c r="AG1484" s="11" t="str">
        <f t="array" ref="AG1484">IF(COUNTBLANK(D1484)=1,"",IF(OR($H$2="y",$H$2="m"),IF(AA1484=AA1483,IF(OR(AC1484=$AC$4:$AC1483)=FALSE,AG1483&amp;AF1484,AG1483),"("&amp;AF1484)&amp;IF(AA1484=AA1485,IF(OR(AC1485=$AC$4:$AC1484)=FALSE,", ",""),") "),""))</f>
        <v/>
      </c>
      <c r="AH1484" s="10" t="str">
        <f>IF((COUNTBLANK(D1484)=1),"",IF(D1484=D1483,AH1483,"")&amp;IF(B1483&lt;&gt;B1484,((IF(COUNTBLANK(E1484)=1,$D$3&amp;"Non-type material: "&amp;$D$3,$D$3&amp;INDEX('type-categories'!$A$2:$B$100,MATCH(E1484,'type-categories'!$A$2:$A$100,0),2)&amp;$D$3))),"")&amp;(IF(K1484&lt;&gt;K1483,$C$2&amp;UPPER(K1484)&amp;$C$2&amp;$K$3&amp;" ",(IF(B1484&lt;&gt;B1483,$C$2&amp;UPPER(K1484)&amp;$C$2&amp;$K$3&amp;" ",""))))&amp;IF((AA1484&lt;&gt;AA1485)*($H$2="y"),AD1484&amp;AE1484,IF((AA1484&lt;&gt;AA1485)*($H$2="m"),AD1484&amp;AG1484,IF(($H$2&lt;&gt;"m")*($H$2&lt;&gt;"Y"),(IF(F1484=0,"",F1484&amp;" "&amp;$F$4&amp;" "))&amp;(IF(G1484=0,"",G1484&amp;" "&amp;$G$4&amp;" "))&amp;(IF(H1484=0,"",H1484&amp;" "&amp;H$4&amp;" "))&amp;(IF(I1484=0,"",I1484&amp;" "&amp;$I$4&amp;" "))&amp;(IF(J1484=0,"",J1484&amp;" "&amp;$J$4&amp;" ")),"")))&amp;"; "&amp;IF((B1484=B1483)*(AA1484=AA1483), "same collecting data; ", IF((B1484=B1483)*(Z1483=Z1484),"same locality; ",(IF(COUNTBLANK(L1484)=1,"",$D$2&amp;L1484&amp;$L$3&amp;" "&amp;$D$2))&amp;(IF(COUNTBLANK(M1484)=1,"",$E$2&amp;M1484&amp;$E$2&amp;", "))&amp;(IF(COUNTBLANK(N1484)=1,"",N1484&amp;"; "))&amp;(IF(COUNTBLANK(O1484)=1,"",O1484&amp;"; ")))&amp;(IF(COUNTBLANK(P1484)=1,"",P1484&amp;"; "))&amp;(IF(COUNTBLANK(Q1484)=1,"",Q1484&amp;"; "))&amp;(IF(COUNTBLANK(R1484)=1,"",R1484&amp;"m, "))&amp;IF((COUNTBLANK(S1484)=0)*(S1484&lt;&gt;S1483), S1484&amp;"; ","")&amp;(IF(COUNTBLANK(U1484)=1,"",U1484&amp;"; "))&amp;(IF(COUNTBLANK(T1484)=1,"",IF(COUNTBLANK(F$2)=1,T1484&amp;"; ",T1484&amp;" "&amp;F$2&amp;"; "))))&amp;(IF(COUNTBLANK(V1484)=1,"",V1484&amp;"; "))&amp;IF((COUNTBLANK(C1484)=1),"",C1484)&amp;IF((B1484=B1485)*(K1484=K1485)*(L1484=L1485)*(M1484=M1485),IF(($H$2&lt;&gt;"m")*($H$2&lt;&gt;"Y"), " • ", IF((ISNUMBER(FIND(")",AE1484))), " • ", "")),IF((B1484=B1485)*(K1484=K1485)," • ",". ")))</f>
        <v/>
      </c>
      <c r="AI1484" s="1"/>
    </row>
    <row r="1485" spans="1:35" x14ac:dyDescent="0.25">
      <c r="A1485" s="3" t="str">
        <f t="shared" si="164"/>
        <v/>
      </c>
      <c r="B1485" s="53" t="str">
        <f t="shared" si="162"/>
        <v/>
      </c>
      <c r="C1485" s="57"/>
      <c r="D1485" s="57"/>
      <c r="E1485" s="57"/>
      <c r="F1485" s="57"/>
      <c r="G1485" s="57"/>
      <c r="H1485" s="57"/>
      <c r="I1485" s="57"/>
      <c r="J1485" s="57"/>
      <c r="K1485" s="57"/>
      <c r="L1485" s="57"/>
      <c r="M1485" s="54"/>
      <c r="N1485" s="57"/>
      <c r="O1485" s="58"/>
      <c r="P1485" s="58"/>
      <c r="Q1485" s="58"/>
      <c r="R1485" s="58"/>
      <c r="S1485" s="54"/>
      <c r="T1485" s="57"/>
      <c r="U1485" s="57"/>
      <c r="V1485" s="57"/>
      <c r="W1485" s="57"/>
      <c r="X1485" s="147" t="str">
        <f>IF(COUNTBLANK(D1485)=1,"",IF('order-admin-units'!$I$1&lt;&gt;"y", "", IF(COUNTBLANK(K1485)=1, 'order-admin-units'!$B$1+1, VLOOKUP(K1485, ordercountry, 2))))</f>
        <v/>
      </c>
      <c r="Y1485" s="147" t="str">
        <f>IF(COUNTBLANK(D1485)=1,"",IF('order-admin-units'!$I$1&lt;&gt;"y", "", IF(COUNTBLANK(K1485:L1485)&gt;0, 'order-admin-units'!$B$2+1, VLOOKUP(K1485&amp;"@"&amp;L1485, orderadmin, 2))))</f>
        <v/>
      </c>
      <c r="Z1485" s="147" t="str">
        <f t="shared" si="165"/>
        <v/>
      </c>
      <c r="AA1485" s="147" t="str">
        <f t="shared" si="166"/>
        <v/>
      </c>
      <c r="AB1485" s="147" t="str">
        <f t="shared" si="167"/>
        <v/>
      </c>
      <c r="AC1485" s="147" t="str">
        <f t="shared" si="163"/>
        <v/>
      </c>
      <c r="AD1485" s="11" t="str">
        <f t="shared" si="168"/>
        <v/>
      </c>
      <c r="AE1485" s="11" t="str">
        <f t="array" ref="AE1485">IF(COUNTBLANK(D1485)=1,"",IF(OR($H$2="y",$H$2="m"),IF(AA1485=AA1484,IF(OR(AB1485=$AB$4:$AB1484)=FALSE,AE1484&amp;C1485,AE1484),"("&amp;C1485)&amp;IF(AA1485=AA1486,IF(OR(AB1486=$AB$4:$AB1485)=FALSE,", ",""),") "),""))</f>
        <v/>
      </c>
      <c r="AF1485" s="11" t="str">
        <f t="array" ref="AF1485">IF((COUNTBLANK(D1485)=0)*OR($H$2="y",$H$2="m"),IFERROR(LEFT(C1485, FIND(" ",C1485)-1), C1485),"")</f>
        <v/>
      </c>
      <c r="AG1485" s="11" t="str">
        <f t="array" ref="AG1485">IF(COUNTBLANK(D1485)=1,"",IF(OR($H$2="y",$H$2="m"),IF(AA1485=AA1484,IF(OR(AC1485=$AC$4:$AC1484)=FALSE,AG1484&amp;AF1485,AG1484),"("&amp;AF1485)&amp;IF(AA1485=AA1486,IF(OR(AC1486=$AC$4:$AC1485)=FALSE,", ",""),") "),""))</f>
        <v/>
      </c>
      <c r="AH1485" s="10" t="str">
        <f>IF((COUNTBLANK(D1485)=1),"",IF(D1485=D1484,AH1484,"")&amp;IF(B1484&lt;&gt;B1485,((IF(COUNTBLANK(E1485)=1,$D$3&amp;"Non-type material: "&amp;$D$3,$D$3&amp;INDEX('type-categories'!$A$2:$B$100,MATCH(E1485,'type-categories'!$A$2:$A$100,0),2)&amp;$D$3))),"")&amp;(IF(K1485&lt;&gt;K1484,$C$2&amp;UPPER(K1485)&amp;$C$2&amp;$K$3&amp;" ",(IF(B1485&lt;&gt;B1484,$C$2&amp;UPPER(K1485)&amp;$C$2&amp;$K$3&amp;" ",""))))&amp;IF((AA1485&lt;&gt;AA1486)*($H$2="y"),AD1485&amp;AE1485,IF((AA1485&lt;&gt;AA1486)*($H$2="m"),AD1485&amp;AG1485,IF(($H$2&lt;&gt;"m")*($H$2&lt;&gt;"Y"),(IF(F1485=0,"",F1485&amp;" "&amp;$F$4&amp;" "))&amp;(IF(G1485=0,"",G1485&amp;" "&amp;$G$4&amp;" "))&amp;(IF(H1485=0,"",H1485&amp;" "&amp;H$4&amp;" "))&amp;(IF(I1485=0,"",I1485&amp;" "&amp;$I$4&amp;" "))&amp;(IF(J1485=0,"",J1485&amp;" "&amp;$J$4&amp;" ")),"")))&amp;"; "&amp;IF((B1485=B1484)*(AA1485=AA1484), "same collecting data; ", IF((B1485=B1484)*(Z1484=Z1485),"same locality; ",(IF(COUNTBLANK(L1485)=1,"",$D$2&amp;L1485&amp;$L$3&amp;" "&amp;$D$2))&amp;(IF(COUNTBLANK(M1485)=1,"",$E$2&amp;M1485&amp;$E$2&amp;", "))&amp;(IF(COUNTBLANK(N1485)=1,"",N1485&amp;"; "))&amp;(IF(COUNTBLANK(O1485)=1,"",O1485&amp;"; ")))&amp;(IF(COUNTBLANK(P1485)=1,"",P1485&amp;"; "))&amp;(IF(COUNTBLANK(Q1485)=1,"",Q1485&amp;"; "))&amp;(IF(COUNTBLANK(R1485)=1,"",R1485&amp;"m, "))&amp;IF((COUNTBLANK(S1485)=0)*(S1485&lt;&gt;S1484), S1485&amp;"; ","")&amp;(IF(COUNTBLANK(U1485)=1,"",U1485&amp;"; "))&amp;(IF(COUNTBLANK(T1485)=1,"",IF(COUNTBLANK(F$2)=1,T1485&amp;"; ",T1485&amp;" "&amp;F$2&amp;"; "))))&amp;(IF(COUNTBLANK(V1485)=1,"",V1485&amp;"; "))&amp;IF((COUNTBLANK(C1485)=1),"",C1485)&amp;IF((B1485=B1486)*(K1485=K1486)*(L1485=L1486)*(M1485=M1486),IF(($H$2&lt;&gt;"m")*($H$2&lt;&gt;"Y"), " • ", IF((ISNUMBER(FIND(")",AE1485))), " • ", "")),IF((B1485=B1486)*(K1485=K1486)," • ",". ")))</f>
        <v/>
      </c>
      <c r="AI1485" s="1"/>
    </row>
    <row r="1486" spans="1:35" x14ac:dyDescent="0.25">
      <c r="A1486" s="3" t="str">
        <f t="shared" si="164"/>
        <v/>
      </c>
      <c r="B1486" s="53" t="str">
        <f t="shared" si="162"/>
        <v/>
      </c>
      <c r="C1486" s="57"/>
      <c r="D1486" s="57"/>
      <c r="E1486" s="57"/>
      <c r="F1486" s="57"/>
      <c r="G1486" s="57"/>
      <c r="H1486" s="57"/>
      <c r="I1486" s="57"/>
      <c r="J1486" s="57"/>
      <c r="K1486" s="57"/>
      <c r="L1486" s="57"/>
      <c r="M1486" s="54"/>
      <c r="N1486" s="57"/>
      <c r="O1486" s="58"/>
      <c r="P1486" s="58"/>
      <c r="Q1486" s="58"/>
      <c r="R1486" s="58"/>
      <c r="S1486" s="54"/>
      <c r="T1486" s="57"/>
      <c r="U1486" s="57"/>
      <c r="V1486" s="57"/>
      <c r="W1486" s="57"/>
      <c r="X1486" s="147" t="str">
        <f>IF(COUNTBLANK(D1486)=1,"",IF('order-admin-units'!$I$1&lt;&gt;"y", "", IF(COUNTBLANK(K1486)=1, 'order-admin-units'!$B$1+1, VLOOKUP(K1486, ordercountry, 2))))</f>
        <v/>
      </c>
      <c r="Y1486" s="147" t="str">
        <f>IF(COUNTBLANK(D1486)=1,"",IF('order-admin-units'!$I$1&lt;&gt;"y", "", IF(COUNTBLANK(K1486:L1486)&gt;0, 'order-admin-units'!$B$2+1, VLOOKUP(K1486&amp;"@"&amp;L1486, orderadmin, 2))))</f>
        <v/>
      </c>
      <c r="Z1486" s="147" t="str">
        <f t="shared" si="165"/>
        <v/>
      </c>
      <c r="AA1486" s="147" t="str">
        <f t="shared" si="166"/>
        <v/>
      </c>
      <c r="AB1486" s="147" t="str">
        <f t="shared" si="167"/>
        <v/>
      </c>
      <c r="AC1486" s="147" t="str">
        <f t="shared" si="163"/>
        <v/>
      </c>
      <c r="AD1486" s="11" t="str">
        <f t="shared" si="168"/>
        <v/>
      </c>
      <c r="AE1486" s="11" t="str">
        <f t="array" ref="AE1486">IF(COUNTBLANK(D1486)=1,"",IF(OR($H$2="y",$H$2="m"),IF(AA1486=AA1485,IF(OR(AB1486=$AB$4:$AB1485)=FALSE,AE1485&amp;C1486,AE1485),"("&amp;C1486)&amp;IF(AA1486=AA1487,IF(OR(AB1487=$AB$4:$AB1486)=FALSE,", ",""),") "),""))</f>
        <v/>
      </c>
      <c r="AF1486" s="11" t="str">
        <f t="array" ref="AF1486">IF((COUNTBLANK(D1486)=0)*OR($H$2="y",$H$2="m"),IFERROR(LEFT(C1486, FIND(" ",C1486)-1), C1486),"")</f>
        <v/>
      </c>
      <c r="AG1486" s="11" t="str">
        <f t="array" ref="AG1486">IF(COUNTBLANK(D1486)=1,"",IF(OR($H$2="y",$H$2="m"),IF(AA1486=AA1485,IF(OR(AC1486=$AC$4:$AC1485)=FALSE,AG1485&amp;AF1486,AG1485),"("&amp;AF1486)&amp;IF(AA1486=AA1487,IF(OR(AC1487=$AC$4:$AC1486)=FALSE,", ",""),") "),""))</f>
        <v/>
      </c>
      <c r="AH1486" s="10" t="str">
        <f>IF((COUNTBLANK(D1486)=1),"",IF(D1486=D1485,AH1485,"")&amp;IF(B1485&lt;&gt;B1486,((IF(COUNTBLANK(E1486)=1,$D$3&amp;"Non-type material: "&amp;$D$3,$D$3&amp;INDEX('type-categories'!$A$2:$B$100,MATCH(E1486,'type-categories'!$A$2:$A$100,0),2)&amp;$D$3))),"")&amp;(IF(K1486&lt;&gt;K1485,$C$2&amp;UPPER(K1486)&amp;$C$2&amp;$K$3&amp;" ",(IF(B1486&lt;&gt;B1485,$C$2&amp;UPPER(K1486)&amp;$C$2&amp;$K$3&amp;" ",""))))&amp;IF((AA1486&lt;&gt;AA1487)*($H$2="y"),AD1486&amp;AE1486,IF((AA1486&lt;&gt;AA1487)*($H$2="m"),AD1486&amp;AG1486,IF(($H$2&lt;&gt;"m")*($H$2&lt;&gt;"Y"),(IF(F1486=0,"",F1486&amp;" "&amp;$F$4&amp;" "))&amp;(IF(G1486=0,"",G1486&amp;" "&amp;$G$4&amp;" "))&amp;(IF(H1486=0,"",H1486&amp;" "&amp;H$4&amp;" "))&amp;(IF(I1486=0,"",I1486&amp;" "&amp;$I$4&amp;" "))&amp;(IF(J1486=0,"",J1486&amp;" "&amp;$J$4&amp;" ")),"")))&amp;"; "&amp;IF((B1486=B1485)*(AA1486=AA1485), "same collecting data; ", IF((B1486=B1485)*(Z1485=Z1486),"same locality; ",(IF(COUNTBLANK(L1486)=1,"",$D$2&amp;L1486&amp;$L$3&amp;" "&amp;$D$2))&amp;(IF(COUNTBLANK(M1486)=1,"",$E$2&amp;M1486&amp;$E$2&amp;", "))&amp;(IF(COUNTBLANK(N1486)=1,"",N1486&amp;"; "))&amp;(IF(COUNTBLANK(O1486)=1,"",O1486&amp;"; ")))&amp;(IF(COUNTBLANK(P1486)=1,"",P1486&amp;"; "))&amp;(IF(COUNTBLANK(Q1486)=1,"",Q1486&amp;"; "))&amp;(IF(COUNTBLANK(R1486)=1,"",R1486&amp;"m, "))&amp;IF((COUNTBLANK(S1486)=0)*(S1486&lt;&gt;S1485), S1486&amp;"; ","")&amp;(IF(COUNTBLANK(U1486)=1,"",U1486&amp;"; "))&amp;(IF(COUNTBLANK(T1486)=1,"",IF(COUNTBLANK(F$2)=1,T1486&amp;"; ",T1486&amp;" "&amp;F$2&amp;"; "))))&amp;(IF(COUNTBLANK(V1486)=1,"",V1486&amp;"; "))&amp;IF((COUNTBLANK(C1486)=1),"",C1486)&amp;IF((B1486=B1487)*(K1486=K1487)*(L1486=L1487)*(M1486=M1487),IF(($H$2&lt;&gt;"m")*($H$2&lt;&gt;"Y"), " • ", IF((ISNUMBER(FIND(")",AE1486))), " • ", "")),IF((B1486=B1487)*(K1486=K1487)," • ",". ")))</f>
        <v/>
      </c>
      <c r="AI1486" s="1"/>
    </row>
    <row r="1487" spans="1:35" x14ac:dyDescent="0.25">
      <c r="A1487" s="3" t="str">
        <f t="shared" si="164"/>
        <v/>
      </c>
      <c r="B1487" s="53" t="str">
        <f t="shared" si="162"/>
        <v/>
      </c>
      <c r="C1487" s="57"/>
      <c r="D1487" s="57"/>
      <c r="E1487" s="57"/>
      <c r="F1487" s="57"/>
      <c r="G1487" s="57"/>
      <c r="H1487" s="57"/>
      <c r="I1487" s="57"/>
      <c r="J1487" s="57"/>
      <c r="K1487" s="57"/>
      <c r="L1487" s="57"/>
      <c r="M1487" s="54"/>
      <c r="N1487" s="57"/>
      <c r="O1487" s="58"/>
      <c r="P1487" s="58"/>
      <c r="Q1487" s="58"/>
      <c r="R1487" s="58"/>
      <c r="S1487" s="54"/>
      <c r="T1487" s="57"/>
      <c r="U1487" s="57"/>
      <c r="V1487" s="57"/>
      <c r="W1487" s="57"/>
      <c r="X1487" s="147" t="str">
        <f>IF(COUNTBLANK(D1487)=1,"",IF('order-admin-units'!$I$1&lt;&gt;"y", "", IF(COUNTBLANK(K1487)=1, 'order-admin-units'!$B$1+1, VLOOKUP(K1487, ordercountry, 2))))</f>
        <v/>
      </c>
      <c r="Y1487" s="147" t="str">
        <f>IF(COUNTBLANK(D1487)=1,"",IF('order-admin-units'!$I$1&lt;&gt;"y", "", IF(COUNTBLANK(K1487:L1487)&gt;0, 'order-admin-units'!$B$2+1, VLOOKUP(K1487&amp;"@"&amp;L1487, orderadmin, 2))))</f>
        <v/>
      </c>
      <c r="Z1487" s="147" t="str">
        <f t="shared" si="165"/>
        <v/>
      </c>
      <c r="AA1487" s="147" t="str">
        <f t="shared" si="166"/>
        <v/>
      </c>
      <c r="AB1487" s="147" t="str">
        <f t="shared" si="167"/>
        <v/>
      </c>
      <c r="AC1487" s="147" t="str">
        <f t="shared" si="163"/>
        <v/>
      </c>
      <c r="AD1487" s="11" t="str">
        <f t="shared" si="168"/>
        <v/>
      </c>
      <c r="AE1487" s="11" t="str">
        <f t="array" ref="AE1487">IF(COUNTBLANK(D1487)=1,"",IF(OR($H$2="y",$H$2="m"),IF(AA1487=AA1486,IF(OR(AB1487=$AB$4:$AB1486)=FALSE,AE1486&amp;C1487,AE1486),"("&amp;C1487)&amp;IF(AA1487=AA1488,IF(OR(AB1488=$AB$4:$AB1487)=FALSE,", ",""),") "),""))</f>
        <v/>
      </c>
      <c r="AF1487" s="11" t="str">
        <f t="array" ref="AF1487">IF((COUNTBLANK(D1487)=0)*OR($H$2="y",$H$2="m"),IFERROR(LEFT(C1487, FIND(" ",C1487)-1), C1487),"")</f>
        <v/>
      </c>
      <c r="AG1487" s="11" t="str">
        <f t="array" ref="AG1487">IF(COUNTBLANK(D1487)=1,"",IF(OR($H$2="y",$H$2="m"),IF(AA1487=AA1486,IF(OR(AC1487=$AC$4:$AC1486)=FALSE,AG1486&amp;AF1487,AG1486),"("&amp;AF1487)&amp;IF(AA1487=AA1488,IF(OR(AC1488=$AC$4:$AC1487)=FALSE,", ",""),") "),""))</f>
        <v/>
      </c>
      <c r="AH1487" s="10" t="str">
        <f>IF((COUNTBLANK(D1487)=1),"",IF(D1487=D1486,AH1486,"")&amp;IF(B1486&lt;&gt;B1487,((IF(COUNTBLANK(E1487)=1,$D$3&amp;"Non-type material: "&amp;$D$3,$D$3&amp;INDEX('type-categories'!$A$2:$B$100,MATCH(E1487,'type-categories'!$A$2:$A$100,0),2)&amp;$D$3))),"")&amp;(IF(K1487&lt;&gt;K1486,$C$2&amp;UPPER(K1487)&amp;$C$2&amp;$K$3&amp;" ",(IF(B1487&lt;&gt;B1486,$C$2&amp;UPPER(K1487)&amp;$C$2&amp;$K$3&amp;" ",""))))&amp;IF((AA1487&lt;&gt;AA1488)*($H$2="y"),AD1487&amp;AE1487,IF((AA1487&lt;&gt;AA1488)*($H$2="m"),AD1487&amp;AG1487,IF(($H$2&lt;&gt;"m")*($H$2&lt;&gt;"Y"),(IF(F1487=0,"",F1487&amp;" "&amp;$F$4&amp;" "))&amp;(IF(G1487=0,"",G1487&amp;" "&amp;$G$4&amp;" "))&amp;(IF(H1487=0,"",H1487&amp;" "&amp;H$4&amp;" "))&amp;(IF(I1487=0,"",I1487&amp;" "&amp;$I$4&amp;" "))&amp;(IF(J1487=0,"",J1487&amp;" "&amp;$J$4&amp;" ")),"")))&amp;"; "&amp;IF((B1487=B1486)*(AA1487=AA1486), "same collecting data; ", IF((B1487=B1486)*(Z1486=Z1487),"same locality; ",(IF(COUNTBLANK(L1487)=1,"",$D$2&amp;L1487&amp;$L$3&amp;" "&amp;$D$2))&amp;(IF(COUNTBLANK(M1487)=1,"",$E$2&amp;M1487&amp;$E$2&amp;", "))&amp;(IF(COUNTBLANK(N1487)=1,"",N1487&amp;"; "))&amp;(IF(COUNTBLANK(O1487)=1,"",O1487&amp;"; ")))&amp;(IF(COUNTBLANK(P1487)=1,"",P1487&amp;"; "))&amp;(IF(COUNTBLANK(Q1487)=1,"",Q1487&amp;"; "))&amp;(IF(COUNTBLANK(R1487)=1,"",R1487&amp;"m, "))&amp;IF((COUNTBLANK(S1487)=0)*(S1487&lt;&gt;S1486), S1487&amp;"; ","")&amp;(IF(COUNTBLANK(U1487)=1,"",U1487&amp;"; "))&amp;(IF(COUNTBLANK(T1487)=1,"",IF(COUNTBLANK(F$2)=1,T1487&amp;"; ",T1487&amp;" "&amp;F$2&amp;"; "))))&amp;(IF(COUNTBLANK(V1487)=1,"",V1487&amp;"; "))&amp;IF((COUNTBLANK(C1487)=1),"",C1487)&amp;IF((B1487=B1488)*(K1487=K1488)*(L1487=L1488)*(M1487=M1488),IF(($H$2&lt;&gt;"m")*($H$2&lt;&gt;"Y"), " • ", IF((ISNUMBER(FIND(")",AE1487))), " • ", "")),IF((B1487=B1488)*(K1487=K1488)," • ",". ")))</f>
        <v/>
      </c>
      <c r="AI1487" s="1"/>
    </row>
    <row r="1488" spans="1:35" x14ac:dyDescent="0.25">
      <c r="A1488" s="3" t="str">
        <f t="shared" si="164"/>
        <v/>
      </c>
      <c r="B1488" s="53" t="str">
        <f t="shared" si="162"/>
        <v/>
      </c>
      <c r="C1488" s="57"/>
      <c r="D1488" s="57"/>
      <c r="E1488" s="57"/>
      <c r="F1488" s="57"/>
      <c r="G1488" s="57"/>
      <c r="H1488" s="57"/>
      <c r="I1488" s="57"/>
      <c r="J1488" s="57"/>
      <c r="K1488" s="57"/>
      <c r="L1488" s="57"/>
      <c r="M1488" s="54"/>
      <c r="N1488" s="57"/>
      <c r="O1488" s="58"/>
      <c r="P1488" s="58"/>
      <c r="Q1488" s="58"/>
      <c r="R1488" s="58"/>
      <c r="S1488" s="54"/>
      <c r="T1488" s="57"/>
      <c r="U1488" s="57"/>
      <c r="V1488" s="57"/>
      <c r="W1488" s="57"/>
      <c r="X1488" s="147" t="str">
        <f>IF(COUNTBLANK(D1488)=1,"",IF('order-admin-units'!$I$1&lt;&gt;"y", "", IF(COUNTBLANK(K1488)=1, 'order-admin-units'!$B$1+1, VLOOKUP(K1488, ordercountry, 2))))</f>
        <v/>
      </c>
      <c r="Y1488" s="147" t="str">
        <f>IF(COUNTBLANK(D1488)=1,"",IF('order-admin-units'!$I$1&lt;&gt;"y", "", IF(COUNTBLANK(K1488:L1488)&gt;0, 'order-admin-units'!$B$2+1, VLOOKUP(K1488&amp;"@"&amp;L1488, orderadmin, 2))))</f>
        <v/>
      </c>
      <c r="Z1488" s="147" t="str">
        <f t="shared" si="165"/>
        <v/>
      </c>
      <c r="AA1488" s="147" t="str">
        <f t="shared" si="166"/>
        <v/>
      </c>
      <c r="AB1488" s="147" t="str">
        <f t="shared" si="167"/>
        <v/>
      </c>
      <c r="AC1488" s="147" t="str">
        <f t="shared" si="163"/>
        <v/>
      </c>
      <c r="AD1488" s="11" t="str">
        <f t="shared" si="168"/>
        <v/>
      </c>
      <c r="AE1488" s="11" t="str">
        <f t="array" ref="AE1488">IF(COUNTBLANK(D1488)=1,"",IF(OR($H$2="y",$H$2="m"),IF(AA1488=AA1487,IF(OR(AB1488=$AB$4:$AB1487)=FALSE,AE1487&amp;C1488,AE1487),"("&amp;C1488)&amp;IF(AA1488=AA1489,IF(OR(AB1489=$AB$4:$AB1488)=FALSE,", ",""),") "),""))</f>
        <v/>
      </c>
      <c r="AF1488" s="11" t="str">
        <f t="array" ref="AF1488">IF((COUNTBLANK(D1488)=0)*OR($H$2="y",$H$2="m"),IFERROR(LEFT(C1488, FIND(" ",C1488)-1), C1488),"")</f>
        <v/>
      </c>
      <c r="AG1488" s="11" t="str">
        <f t="array" ref="AG1488">IF(COUNTBLANK(D1488)=1,"",IF(OR($H$2="y",$H$2="m"),IF(AA1488=AA1487,IF(OR(AC1488=$AC$4:$AC1487)=FALSE,AG1487&amp;AF1488,AG1487),"("&amp;AF1488)&amp;IF(AA1488=AA1489,IF(OR(AC1489=$AC$4:$AC1488)=FALSE,", ",""),") "),""))</f>
        <v/>
      </c>
      <c r="AH1488" s="10" t="str">
        <f>IF((COUNTBLANK(D1488)=1),"",IF(D1488=D1487,AH1487,"")&amp;IF(B1487&lt;&gt;B1488,((IF(COUNTBLANK(E1488)=1,$D$3&amp;"Non-type material: "&amp;$D$3,$D$3&amp;INDEX('type-categories'!$A$2:$B$100,MATCH(E1488,'type-categories'!$A$2:$A$100,0),2)&amp;$D$3))),"")&amp;(IF(K1488&lt;&gt;K1487,$C$2&amp;UPPER(K1488)&amp;$C$2&amp;$K$3&amp;" ",(IF(B1488&lt;&gt;B1487,$C$2&amp;UPPER(K1488)&amp;$C$2&amp;$K$3&amp;" ",""))))&amp;IF((AA1488&lt;&gt;AA1489)*($H$2="y"),AD1488&amp;AE1488,IF((AA1488&lt;&gt;AA1489)*($H$2="m"),AD1488&amp;AG1488,IF(($H$2&lt;&gt;"m")*($H$2&lt;&gt;"Y"),(IF(F1488=0,"",F1488&amp;" "&amp;$F$4&amp;" "))&amp;(IF(G1488=0,"",G1488&amp;" "&amp;$G$4&amp;" "))&amp;(IF(H1488=0,"",H1488&amp;" "&amp;H$4&amp;" "))&amp;(IF(I1488=0,"",I1488&amp;" "&amp;$I$4&amp;" "))&amp;(IF(J1488=0,"",J1488&amp;" "&amp;$J$4&amp;" ")),"")))&amp;"; "&amp;IF((B1488=B1487)*(AA1488=AA1487), "same collecting data; ", IF((B1488=B1487)*(Z1487=Z1488),"same locality; ",(IF(COUNTBLANK(L1488)=1,"",$D$2&amp;L1488&amp;$L$3&amp;" "&amp;$D$2))&amp;(IF(COUNTBLANK(M1488)=1,"",$E$2&amp;M1488&amp;$E$2&amp;", "))&amp;(IF(COUNTBLANK(N1488)=1,"",N1488&amp;"; "))&amp;(IF(COUNTBLANK(O1488)=1,"",O1488&amp;"; ")))&amp;(IF(COUNTBLANK(P1488)=1,"",P1488&amp;"; "))&amp;(IF(COUNTBLANK(Q1488)=1,"",Q1488&amp;"; "))&amp;(IF(COUNTBLANK(R1488)=1,"",R1488&amp;"m, "))&amp;IF((COUNTBLANK(S1488)=0)*(S1488&lt;&gt;S1487), S1488&amp;"; ","")&amp;(IF(COUNTBLANK(U1488)=1,"",U1488&amp;"; "))&amp;(IF(COUNTBLANK(T1488)=1,"",IF(COUNTBLANK(F$2)=1,T1488&amp;"; ",T1488&amp;" "&amp;F$2&amp;"; "))))&amp;(IF(COUNTBLANK(V1488)=1,"",V1488&amp;"; "))&amp;IF((COUNTBLANK(C1488)=1),"",C1488)&amp;IF((B1488=B1489)*(K1488=K1489)*(L1488=L1489)*(M1488=M1489),IF(($H$2&lt;&gt;"m")*($H$2&lt;&gt;"Y"), " • ", IF((ISNUMBER(FIND(")",AE1488))), " • ", "")),IF((B1488=B1489)*(K1488=K1489)," • ",". ")))</f>
        <v/>
      </c>
      <c r="AI1488" s="1"/>
    </row>
    <row r="1489" spans="1:35" x14ac:dyDescent="0.25">
      <c r="A1489" s="3" t="str">
        <f t="shared" si="164"/>
        <v/>
      </c>
      <c r="B1489" s="53" t="str">
        <f t="shared" si="162"/>
        <v/>
      </c>
      <c r="C1489" s="57"/>
      <c r="D1489" s="57"/>
      <c r="E1489" s="57"/>
      <c r="F1489" s="57"/>
      <c r="G1489" s="57"/>
      <c r="H1489" s="57"/>
      <c r="I1489" s="57"/>
      <c r="J1489" s="57"/>
      <c r="K1489" s="57"/>
      <c r="L1489" s="57"/>
      <c r="M1489" s="54"/>
      <c r="N1489" s="57"/>
      <c r="O1489" s="58"/>
      <c r="P1489" s="58"/>
      <c r="Q1489" s="58"/>
      <c r="R1489" s="58"/>
      <c r="S1489" s="54"/>
      <c r="T1489" s="57"/>
      <c r="U1489" s="57"/>
      <c r="V1489" s="57"/>
      <c r="W1489" s="57"/>
      <c r="X1489" s="147" t="str">
        <f>IF(COUNTBLANK(D1489)=1,"",IF('order-admin-units'!$I$1&lt;&gt;"y", "", IF(COUNTBLANK(K1489)=1, 'order-admin-units'!$B$1+1, VLOOKUP(K1489, ordercountry, 2))))</f>
        <v/>
      </c>
      <c r="Y1489" s="147" t="str">
        <f>IF(COUNTBLANK(D1489)=1,"",IF('order-admin-units'!$I$1&lt;&gt;"y", "", IF(COUNTBLANK(K1489:L1489)&gt;0, 'order-admin-units'!$B$2+1, VLOOKUP(K1489&amp;"@"&amp;L1489, orderadmin, 2))))</f>
        <v/>
      </c>
      <c r="Z1489" s="147" t="str">
        <f t="shared" si="165"/>
        <v/>
      </c>
      <c r="AA1489" s="147" t="str">
        <f t="shared" si="166"/>
        <v/>
      </c>
      <c r="AB1489" s="147" t="str">
        <f t="shared" si="167"/>
        <v/>
      </c>
      <c r="AC1489" s="147" t="str">
        <f t="shared" si="163"/>
        <v/>
      </c>
      <c r="AD1489" s="11" t="str">
        <f t="shared" si="168"/>
        <v/>
      </c>
      <c r="AE1489" s="11" t="str">
        <f t="array" ref="AE1489">IF(COUNTBLANK(D1489)=1,"",IF(OR($H$2="y",$H$2="m"),IF(AA1489=AA1488,IF(OR(AB1489=$AB$4:$AB1488)=FALSE,AE1488&amp;C1489,AE1488),"("&amp;C1489)&amp;IF(AA1489=AA1490,IF(OR(AB1490=$AB$4:$AB1489)=FALSE,", ",""),") "),""))</f>
        <v/>
      </c>
      <c r="AF1489" s="11" t="str">
        <f t="array" ref="AF1489">IF((COUNTBLANK(D1489)=0)*OR($H$2="y",$H$2="m"),IFERROR(LEFT(C1489, FIND(" ",C1489)-1), C1489),"")</f>
        <v/>
      </c>
      <c r="AG1489" s="11" t="str">
        <f t="array" ref="AG1489">IF(COUNTBLANK(D1489)=1,"",IF(OR($H$2="y",$H$2="m"),IF(AA1489=AA1488,IF(OR(AC1489=$AC$4:$AC1488)=FALSE,AG1488&amp;AF1489,AG1488),"("&amp;AF1489)&amp;IF(AA1489=AA1490,IF(OR(AC1490=$AC$4:$AC1489)=FALSE,", ",""),") "),""))</f>
        <v/>
      </c>
      <c r="AH1489" s="10" t="str">
        <f>IF((COUNTBLANK(D1489)=1),"",IF(D1489=D1488,AH1488,"")&amp;IF(B1488&lt;&gt;B1489,((IF(COUNTBLANK(E1489)=1,$D$3&amp;"Non-type material: "&amp;$D$3,$D$3&amp;INDEX('type-categories'!$A$2:$B$100,MATCH(E1489,'type-categories'!$A$2:$A$100,0),2)&amp;$D$3))),"")&amp;(IF(K1489&lt;&gt;K1488,$C$2&amp;UPPER(K1489)&amp;$C$2&amp;$K$3&amp;" ",(IF(B1489&lt;&gt;B1488,$C$2&amp;UPPER(K1489)&amp;$C$2&amp;$K$3&amp;" ",""))))&amp;IF((AA1489&lt;&gt;AA1490)*($H$2="y"),AD1489&amp;AE1489,IF((AA1489&lt;&gt;AA1490)*($H$2="m"),AD1489&amp;AG1489,IF(($H$2&lt;&gt;"m")*($H$2&lt;&gt;"Y"),(IF(F1489=0,"",F1489&amp;" "&amp;$F$4&amp;" "))&amp;(IF(G1489=0,"",G1489&amp;" "&amp;$G$4&amp;" "))&amp;(IF(H1489=0,"",H1489&amp;" "&amp;H$4&amp;" "))&amp;(IF(I1489=0,"",I1489&amp;" "&amp;$I$4&amp;" "))&amp;(IF(J1489=0,"",J1489&amp;" "&amp;$J$4&amp;" ")),"")))&amp;"; "&amp;IF((B1489=B1488)*(AA1489=AA1488), "same collecting data; ", IF((B1489=B1488)*(Z1488=Z1489),"same locality; ",(IF(COUNTBLANK(L1489)=1,"",$D$2&amp;L1489&amp;$L$3&amp;" "&amp;$D$2))&amp;(IF(COUNTBLANK(M1489)=1,"",$E$2&amp;M1489&amp;$E$2&amp;", "))&amp;(IF(COUNTBLANK(N1489)=1,"",N1489&amp;"; "))&amp;(IF(COUNTBLANK(O1489)=1,"",O1489&amp;"; ")))&amp;(IF(COUNTBLANK(P1489)=1,"",P1489&amp;"; "))&amp;(IF(COUNTBLANK(Q1489)=1,"",Q1489&amp;"; "))&amp;(IF(COUNTBLANK(R1489)=1,"",R1489&amp;"m, "))&amp;IF((COUNTBLANK(S1489)=0)*(S1489&lt;&gt;S1488), S1489&amp;"; ","")&amp;(IF(COUNTBLANK(U1489)=1,"",U1489&amp;"; "))&amp;(IF(COUNTBLANK(T1489)=1,"",IF(COUNTBLANK(F$2)=1,T1489&amp;"; ",T1489&amp;" "&amp;F$2&amp;"; "))))&amp;(IF(COUNTBLANK(V1489)=1,"",V1489&amp;"; "))&amp;IF((COUNTBLANK(C1489)=1),"",C1489)&amp;IF((B1489=B1490)*(K1489=K1490)*(L1489=L1490)*(M1489=M1490),IF(($H$2&lt;&gt;"m")*($H$2&lt;&gt;"Y"), " • ", IF((ISNUMBER(FIND(")",AE1489))), " • ", "")),IF((B1489=B1490)*(K1489=K1490)," • ",". ")))</f>
        <v/>
      </c>
      <c r="AI1489" s="1"/>
    </row>
    <row r="1490" spans="1:35" x14ac:dyDescent="0.25">
      <c r="A1490" s="3" t="str">
        <f t="shared" si="164"/>
        <v/>
      </c>
      <c r="B1490" s="53" t="str">
        <f t="shared" si="162"/>
        <v/>
      </c>
      <c r="C1490" s="57"/>
      <c r="D1490" s="57"/>
      <c r="E1490" s="57"/>
      <c r="F1490" s="57"/>
      <c r="G1490" s="57"/>
      <c r="H1490" s="57"/>
      <c r="I1490" s="57"/>
      <c r="J1490" s="57"/>
      <c r="K1490" s="57"/>
      <c r="L1490" s="57"/>
      <c r="M1490" s="54"/>
      <c r="N1490" s="57"/>
      <c r="O1490" s="58"/>
      <c r="P1490" s="58"/>
      <c r="Q1490" s="58"/>
      <c r="R1490" s="58"/>
      <c r="S1490" s="54"/>
      <c r="T1490" s="57"/>
      <c r="U1490" s="57"/>
      <c r="V1490" s="57"/>
      <c r="W1490" s="57"/>
      <c r="X1490" s="147" t="str">
        <f>IF(COUNTBLANK(D1490)=1,"",IF('order-admin-units'!$I$1&lt;&gt;"y", "", IF(COUNTBLANK(K1490)=1, 'order-admin-units'!$B$1+1, VLOOKUP(K1490, ordercountry, 2))))</f>
        <v/>
      </c>
      <c r="Y1490" s="147" t="str">
        <f>IF(COUNTBLANK(D1490)=1,"",IF('order-admin-units'!$I$1&lt;&gt;"y", "", IF(COUNTBLANK(K1490:L1490)&gt;0, 'order-admin-units'!$B$2+1, VLOOKUP(K1490&amp;"@"&amp;L1490, orderadmin, 2))))</f>
        <v/>
      </c>
      <c r="Z1490" s="147" t="str">
        <f t="shared" si="165"/>
        <v/>
      </c>
      <c r="AA1490" s="147" t="str">
        <f t="shared" si="166"/>
        <v/>
      </c>
      <c r="AB1490" s="147" t="str">
        <f t="shared" si="167"/>
        <v/>
      </c>
      <c r="AC1490" s="147" t="str">
        <f t="shared" si="163"/>
        <v/>
      </c>
      <c r="AD1490" s="11" t="str">
        <f t="shared" si="168"/>
        <v/>
      </c>
      <c r="AE1490" s="11" t="str">
        <f t="array" ref="AE1490">IF(COUNTBLANK(D1490)=1,"",IF(OR($H$2="y",$H$2="m"),IF(AA1490=AA1489,IF(OR(AB1490=$AB$4:$AB1489)=FALSE,AE1489&amp;C1490,AE1489),"("&amp;C1490)&amp;IF(AA1490=AA1491,IF(OR(AB1491=$AB$4:$AB1490)=FALSE,", ",""),") "),""))</f>
        <v/>
      </c>
      <c r="AF1490" s="11" t="str">
        <f t="array" ref="AF1490">IF((COUNTBLANK(D1490)=0)*OR($H$2="y",$H$2="m"),IFERROR(LEFT(C1490, FIND(" ",C1490)-1), C1490),"")</f>
        <v/>
      </c>
      <c r="AG1490" s="11" t="str">
        <f t="array" ref="AG1490">IF(COUNTBLANK(D1490)=1,"",IF(OR($H$2="y",$H$2="m"),IF(AA1490=AA1489,IF(OR(AC1490=$AC$4:$AC1489)=FALSE,AG1489&amp;AF1490,AG1489),"("&amp;AF1490)&amp;IF(AA1490=AA1491,IF(OR(AC1491=$AC$4:$AC1490)=FALSE,", ",""),") "),""))</f>
        <v/>
      </c>
      <c r="AH1490" s="10" t="str">
        <f>IF((COUNTBLANK(D1490)=1),"",IF(D1490=D1489,AH1489,"")&amp;IF(B1489&lt;&gt;B1490,((IF(COUNTBLANK(E1490)=1,$D$3&amp;"Non-type material: "&amp;$D$3,$D$3&amp;INDEX('type-categories'!$A$2:$B$100,MATCH(E1490,'type-categories'!$A$2:$A$100,0),2)&amp;$D$3))),"")&amp;(IF(K1490&lt;&gt;K1489,$C$2&amp;UPPER(K1490)&amp;$C$2&amp;$K$3&amp;" ",(IF(B1490&lt;&gt;B1489,$C$2&amp;UPPER(K1490)&amp;$C$2&amp;$K$3&amp;" ",""))))&amp;IF((AA1490&lt;&gt;AA1491)*($H$2="y"),AD1490&amp;AE1490,IF((AA1490&lt;&gt;AA1491)*($H$2="m"),AD1490&amp;AG1490,IF(($H$2&lt;&gt;"m")*($H$2&lt;&gt;"Y"),(IF(F1490=0,"",F1490&amp;" "&amp;$F$4&amp;" "))&amp;(IF(G1490=0,"",G1490&amp;" "&amp;$G$4&amp;" "))&amp;(IF(H1490=0,"",H1490&amp;" "&amp;H$4&amp;" "))&amp;(IF(I1490=0,"",I1490&amp;" "&amp;$I$4&amp;" "))&amp;(IF(J1490=0,"",J1490&amp;" "&amp;$J$4&amp;" ")),"")))&amp;"; "&amp;IF((B1490=B1489)*(AA1490=AA1489), "same collecting data; ", IF((B1490=B1489)*(Z1489=Z1490),"same locality; ",(IF(COUNTBLANK(L1490)=1,"",$D$2&amp;L1490&amp;$L$3&amp;" "&amp;$D$2))&amp;(IF(COUNTBLANK(M1490)=1,"",$E$2&amp;M1490&amp;$E$2&amp;", "))&amp;(IF(COUNTBLANK(N1490)=1,"",N1490&amp;"; "))&amp;(IF(COUNTBLANK(O1490)=1,"",O1490&amp;"; ")))&amp;(IF(COUNTBLANK(P1490)=1,"",P1490&amp;"; "))&amp;(IF(COUNTBLANK(Q1490)=1,"",Q1490&amp;"; "))&amp;(IF(COUNTBLANK(R1490)=1,"",R1490&amp;"m, "))&amp;IF((COUNTBLANK(S1490)=0)*(S1490&lt;&gt;S1489), S1490&amp;"; ","")&amp;(IF(COUNTBLANK(U1490)=1,"",U1490&amp;"; "))&amp;(IF(COUNTBLANK(T1490)=1,"",IF(COUNTBLANK(F$2)=1,T1490&amp;"; ",T1490&amp;" "&amp;F$2&amp;"; "))))&amp;(IF(COUNTBLANK(V1490)=1,"",V1490&amp;"; "))&amp;IF((COUNTBLANK(C1490)=1),"",C1490)&amp;IF((B1490=B1491)*(K1490=K1491)*(L1490=L1491)*(M1490=M1491),IF(($H$2&lt;&gt;"m")*($H$2&lt;&gt;"Y"), " • ", IF((ISNUMBER(FIND(")",AE1490))), " • ", "")),IF((B1490=B1491)*(K1490=K1491)," • ",". ")))</f>
        <v/>
      </c>
      <c r="AI1490" s="1"/>
    </row>
    <row r="1491" spans="1:35" x14ac:dyDescent="0.25">
      <c r="A1491" s="3" t="str">
        <f t="shared" si="164"/>
        <v/>
      </c>
      <c r="B1491" s="53" t="str">
        <f t="shared" si="162"/>
        <v/>
      </c>
      <c r="C1491" s="57"/>
      <c r="D1491" s="57"/>
      <c r="E1491" s="57"/>
      <c r="F1491" s="57"/>
      <c r="G1491" s="57"/>
      <c r="H1491" s="57"/>
      <c r="I1491" s="57"/>
      <c r="J1491" s="57"/>
      <c r="K1491" s="57"/>
      <c r="L1491" s="57"/>
      <c r="M1491" s="54"/>
      <c r="N1491" s="57"/>
      <c r="O1491" s="58"/>
      <c r="P1491" s="58"/>
      <c r="Q1491" s="58"/>
      <c r="R1491" s="58"/>
      <c r="S1491" s="54"/>
      <c r="T1491" s="57"/>
      <c r="U1491" s="57"/>
      <c r="V1491" s="57"/>
      <c r="W1491" s="57"/>
      <c r="X1491" s="147" t="str">
        <f>IF(COUNTBLANK(D1491)=1,"",IF('order-admin-units'!$I$1&lt;&gt;"y", "", IF(COUNTBLANK(K1491)=1, 'order-admin-units'!$B$1+1, VLOOKUP(K1491, ordercountry, 2))))</f>
        <v/>
      </c>
      <c r="Y1491" s="147" t="str">
        <f>IF(COUNTBLANK(D1491)=1,"",IF('order-admin-units'!$I$1&lt;&gt;"y", "", IF(COUNTBLANK(K1491:L1491)&gt;0, 'order-admin-units'!$B$2+1, VLOOKUP(K1491&amp;"@"&amp;L1491, orderadmin, 2))))</f>
        <v/>
      </c>
      <c r="Z1491" s="147" t="str">
        <f t="shared" si="165"/>
        <v/>
      </c>
      <c r="AA1491" s="147" t="str">
        <f t="shared" si="166"/>
        <v/>
      </c>
      <c r="AB1491" s="147" t="str">
        <f t="shared" si="167"/>
        <v/>
      </c>
      <c r="AC1491" s="147" t="str">
        <f t="shared" si="163"/>
        <v/>
      </c>
      <c r="AD1491" s="11" t="str">
        <f t="shared" si="168"/>
        <v/>
      </c>
      <c r="AE1491" s="11" t="str">
        <f t="array" ref="AE1491">IF(COUNTBLANK(D1491)=1,"",IF(OR($H$2="y",$H$2="m"),IF(AA1491=AA1490,IF(OR(AB1491=$AB$4:$AB1490)=FALSE,AE1490&amp;C1491,AE1490),"("&amp;C1491)&amp;IF(AA1491=AA1492,IF(OR(AB1492=$AB$4:$AB1491)=FALSE,", ",""),") "),""))</f>
        <v/>
      </c>
      <c r="AF1491" s="11" t="str">
        <f t="array" ref="AF1491">IF((COUNTBLANK(D1491)=0)*OR($H$2="y",$H$2="m"),IFERROR(LEFT(C1491, FIND(" ",C1491)-1), C1491),"")</f>
        <v/>
      </c>
      <c r="AG1491" s="11" t="str">
        <f t="array" ref="AG1491">IF(COUNTBLANK(D1491)=1,"",IF(OR($H$2="y",$H$2="m"),IF(AA1491=AA1490,IF(OR(AC1491=$AC$4:$AC1490)=FALSE,AG1490&amp;AF1491,AG1490),"("&amp;AF1491)&amp;IF(AA1491=AA1492,IF(OR(AC1492=$AC$4:$AC1491)=FALSE,", ",""),") "),""))</f>
        <v/>
      </c>
      <c r="AH1491" s="10" t="str">
        <f>IF((COUNTBLANK(D1491)=1),"",IF(D1491=D1490,AH1490,"")&amp;IF(B1490&lt;&gt;B1491,((IF(COUNTBLANK(E1491)=1,$D$3&amp;"Non-type material: "&amp;$D$3,$D$3&amp;INDEX('type-categories'!$A$2:$B$100,MATCH(E1491,'type-categories'!$A$2:$A$100,0),2)&amp;$D$3))),"")&amp;(IF(K1491&lt;&gt;K1490,$C$2&amp;UPPER(K1491)&amp;$C$2&amp;$K$3&amp;" ",(IF(B1491&lt;&gt;B1490,$C$2&amp;UPPER(K1491)&amp;$C$2&amp;$K$3&amp;" ",""))))&amp;IF((AA1491&lt;&gt;AA1492)*($H$2="y"),AD1491&amp;AE1491,IF((AA1491&lt;&gt;AA1492)*($H$2="m"),AD1491&amp;AG1491,IF(($H$2&lt;&gt;"m")*($H$2&lt;&gt;"Y"),(IF(F1491=0,"",F1491&amp;" "&amp;$F$4&amp;" "))&amp;(IF(G1491=0,"",G1491&amp;" "&amp;$G$4&amp;" "))&amp;(IF(H1491=0,"",H1491&amp;" "&amp;H$4&amp;" "))&amp;(IF(I1491=0,"",I1491&amp;" "&amp;$I$4&amp;" "))&amp;(IF(J1491=0,"",J1491&amp;" "&amp;$J$4&amp;" ")),"")))&amp;"; "&amp;IF((B1491=B1490)*(AA1491=AA1490), "same collecting data; ", IF((B1491=B1490)*(Z1490=Z1491),"same locality; ",(IF(COUNTBLANK(L1491)=1,"",$D$2&amp;L1491&amp;$L$3&amp;" "&amp;$D$2))&amp;(IF(COUNTBLANK(M1491)=1,"",$E$2&amp;M1491&amp;$E$2&amp;", "))&amp;(IF(COUNTBLANK(N1491)=1,"",N1491&amp;"; "))&amp;(IF(COUNTBLANK(O1491)=1,"",O1491&amp;"; ")))&amp;(IF(COUNTBLANK(P1491)=1,"",P1491&amp;"; "))&amp;(IF(COUNTBLANK(Q1491)=1,"",Q1491&amp;"; "))&amp;(IF(COUNTBLANK(R1491)=1,"",R1491&amp;"m, "))&amp;IF((COUNTBLANK(S1491)=0)*(S1491&lt;&gt;S1490), S1491&amp;"; ","")&amp;(IF(COUNTBLANK(U1491)=1,"",U1491&amp;"; "))&amp;(IF(COUNTBLANK(T1491)=1,"",IF(COUNTBLANK(F$2)=1,T1491&amp;"; ",T1491&amp;" "&amp;F$2&amp;"; "))))&amp;(IF(COUNTBLANK(V1491)=1,"",V1491&amp;"; "))&amp;IF((COUNTBLANK(C1491)=1),"",C1491)&amp;IF((B1491=B1492)*(K1491=K1492)*(L1491=L1492)*(M1491=M1492),IF(($H$2&lt;&gt;"m")*($H$2&lt;&gt;"Y"), " • ", IF((ISNUMBER(FIND(")",AE1491))), " • ", "")),IF((B1491=B1492)*(K1491=K1492)," • ",". ")))</f>
        <v/>
      </c>
      <c r="AI1491" s="1"/>
    </row>
    <row r="1492" spans="1:35" x14ac:dyDescent="0.25">
      <c r="A1492" s="3" t="str">
        <f t="shared" si="164"/>
        <v/>
      </c>
      <c r="B1492" s="53" t="str">
        <f t="shared" si="162"/>
        <v/>
      </c>
      <c r="C1492" s="57"/>
      <c r="D1492" s="57"/>
      <c r="E1492" s="57"/>
      <c r="F1492" s="57"/>
      <c r="G1492" s="57"/>
      <c r="H1492" s="57"/>
      <c r="I1492" s="57"/>
      <c r="J1492" s="57"/>
      <c r="K1492" s="57"/>
      <c r="L1492" s="57"/>
      <c r="M1492" s="54"/>
      <c r="N1492" s="57"/>
      <c r="O1492" s="58"/>
      <c r="P1492" s="58"/>
      <c r="Q1492" s="58"/>
      <c r="R1492" s="58"/>
      <c r="S1492" s="54"/>
      <c r="T1492" s="57"/>
      <c r="U1492" s="57"/>
      <c r="V1492" s="57"/>
      <c r="W1492" s="57"/>
      <c r="X1492" s="147" t="str">
        <f>IF(COUNTBLANK(D1492)=1,"",IF('order-admin-units'!$I$1&lt;&gt;"y", "", IF(COUNTBLANK(K1492)=1, 'order-admin-units'!$B$1+1, VLOOKUP(K1492, ordercountry, 2))))</f>
        <v/>
      </c>
      <c r="Y1492" s="147" t="str">
        <f>IF(COUNTBLANK(D1492)=1,"",IF('order-admin-units'!$I$1&lt;&gt;"y", "", IF(COUNTBLANK(K1492:L1492)&gt;0, 'order-admin-units'!$B$2+1, VLOOKUP(K1492&amp;"@"&amp;L1492, orderadmin, 2))))</f>
        <v/>
      </c>
      <c r="Z1492" s="147" t="str">
        <f t="shared" si="165"/>
        <v/>
      </c>
      <c r="AA1492" s="147" t="str">
        <f t="shared" si="166"/>
        <v/>
      </c>
      <c r="AB1492" s="147" t="str">
        <f t="shared" si="167"/>
        <v/>
      </c>
      <c r="AC1492" s="147" t="str">
        <f t="shared" si="163"/>
        <v/>
      </c>
      <c r="AD1492" s="11" t="str">
        <f t="shared" si="168"/>
        <v/>
      </c>
      <c r="AE1492" s="11" t="str">
        <f t="array" ref="AE1492">IF(COUNTBLANK(D1492)=1,"",IF(OR($H$2="y",$H$2="m"),IF(AA1492=AA1491,IF(OR(AB1492=$AB$4:$AB1491)=FALSE,AE1491&amp;C1492,AE1491),"("&amp;C1492)&amp;IF(AA1492=AA1493,IF(OR(AB1493=$AB$4:$AB1492)=FALSE,", ",""),") "),""))</f>
        <v/>
      </c>
      <c r="AF1492" s="11" t="str">
        <f t="array" ref="AF1492">IF((COUNTBLANK(D1492)=0)*OR($H$2="y",$H$2="m"),IFERROR(LEFT(C1492, FIND(" ",C1492)-1), C1492),"")</f>
        <v/>
      </c>
      <c r="AG1492" s="11" t="str">
        <f t="array" ref="AG1492">IF(COUNTBLANK(D1492)=1,"",IF(OR($H$2="y",$H$2="m"),IF(AA1492=AA1491,IF(OR(AC1492=$AC$4:$AC1491)=FALSE,AG1491&amp;AF1492,AG1491),"("&amp;AF1492)&amp;IF(AA1492=AA1493,IF(OR(AC1493=$AC$4:$AC1492)=FALSE,", ",""),") "),""))</f>
        <v/>
      </c>
      <c r="AH1492" s="10" t="str">
        <f>IF((COUNTBLANK(D1492)=1),"",IF(D1492=D1491,AH1491,"")&amp;IF(B1491&lt;&gt;B1492,((IF(COUNTBLANK(E1492)=1,$D$3&amp;"Non-type material: "&amp;$D$3,$D$3&amp;INDEX('type-categories'!$A$2:$B$100,MATCH(E1492,'type-categories'!$A$2:$A$100,0),2)&amp;$D$3))),"")&amp;(IF(K1492&lt;&gt;K1491,$C$2&amp;UPPER(K1492)&amp;$C$2&amp;$K$3&amp;" ",(IF(B1492&lt;&gt;B1491,$C$2&amp;UPPER(K1492)&amp;$C$2&amp;$K$3&amp;" ",""))))&amp;IF((AA1492&lt;&gt;AA1493)*($H$2="y"),AD1492&amp;AE1492,IF((AA1492&lt;&gt;AA1493)*($H$2="m"),AD1492&amp;AG1492,IF(($H$2&lt;&gt;"m")*($H$2&lt;&gt;"Y"),(IF(F1492=0,"",F1492&amp;" "&amp;$F$4&amp;" "))&amp;(IF(G1492=0,"",G1492&amp;" "&amp;$G$4&amp;" "))&amp;(IF(H1492=0,"",H1492&amp;" "&amp;H$4&amp;" "))&amp;(IF(I1492=0,"",I1492&amp;" "&amp;$I$4&amp;" "))&amp;(IF(J1492=0,"",J1492&amp;" "&amp;$J$4&amp;" ")),"")))&amp;"; "&amp;IF((B1492=B1491)*(AA1492=AA1491), "same collecting data; ", IF((B1492=B1491)*(Z1491=Z1492),"same locality; ",(IF(COUNTBLANK(L1492)=1,"",$D$2&amp;L1492&amp;$L$3&amp;" "&amp;$D$2))&amp;(IF(COUNTBLANK(M1492)=1,"",$E$2&amp;M1492&amp;$E$2&amp;", "))&amp;(IF(COUNTBLANK(N1492)=1,"",N1492&amp;"; "))&amp;(IF(COUNTBLANK(O1492)=1,"",O1492&amp;"; ")))&amp;(IF(COUNTBLANK(P1492)=1,"",P1492&amp;"; "))&amp;(IF(COUNTBLANK(Q1492)=1,"",Q1492&amp;"; "))&amp;(IF(COUNTBLANK(R1492)=1,"",R1492&amp;"m, "))&amp;IF((COUNTBLANK(S1492)=0)*(S1492&lt;&gt;S1491), S1492&amp;"; ","")&amp;(IF(COUNTBLANK(U1492)=1,"",U1492&amp;"; "))&amp;(IF(COUNTBLANK(T1492)=1,"",IF(COUNTBLANK(F$2)=1,T1492&amp;"; ",T1492&amp;" "&amp;F$2&amp;"; "))))&amp;(IF(COUNTBLANK(V1492)=1,"",V1492&amp;"; "))&amp;IF((COUNTBLANK(C1492)=1),"",C1492)&amp;IF((B1492=B1493)*(K1492=K1493)*(L1492=L1493)*(M1492=M1493),IF(($H$2&lt;&gt;"m")*($H$2&lt;&gt;"Y"), " • ", IF((ISNUMBER(FIND(")",AE1492))), " • ", "")),IF((B1492=B1493)*(K1492=K1493)," • ",". ")))</f>
        <v/>
      </c>
      <c r="AI1492" s="1"/>
    </row>
    <row r="1493" spans="1:35" x14ac:dyDescent="0.25">
      <c r="A1493" s="3" t="str">
        <f t="shared" si="164"/>
        <v/>
      </c>
      <c r="B1493" s="53" t="str">
        <f t="shared" si="162"/>
        <v/>
      </c>
      <c r="C1493" s="57"/>
      <c r="D1493" s="57"/>
      <c r="E1493" s="57"/>
      <c r="F1493" s="57"/>
      <c r="G1493" s="57"/>
      <c r="H1493" s="57"/>
      <c r="I1493" s="57"/>
      <c r="J1493" s="57"/>
      <c r="K1493" s="57"/>
      <c r="L1493" s="57"/>
      <c r="M1493" s="54"/>
      <c r="N1493" s="57"/>
      <c r="O1493" s="58"/>
      <c r="P1493" s="58"/>
      <c r="Q1493" s="58"/>
      <c r="R1493" s="58"/>
      <c r="S1493" s="54"/>
      <c r="T1493" s="57"/>
      <c r="U1493" s="57"/>
      <c r="V1493" s="57"/>
      <c r="W1493" s="57"/>
      <c r="X1493" s="147" t="str">
        <f>IF(COUNTBLANK(D1493)=1,"",IF('order-admin-units'!$I$1&lt;&gt;"y", "", IF(COUNTBLANK(K1493)=1, 'order-admin-units'!$B$1+1, VLOOKUP(K1493, ordercountry, 2))))</f>
        <v/>
      </c>
      <c r="Y1493" s="147" t="str">
        <f>IF(COUNTBLANK(D1493)=1,"",IF('order-admin-units'!$I$1&lt;&gt;"y", "", IF(COUNTBLANK(K1493:L1493)&gt;0, 'order-admin-units'!$B$2+1, VLOOKUP(K1493&amp;"@"&amp;L1493, orderadmin, 2))))</f>
        <v/>
      </c>
      <c r="Z1493" s="147" t="str">
        <f t="shared" si="165"/>
        <v/>
      </c>
      <c r="AA1493" s="147" t="str">
        <f t="shared" si="166"/>
        <v/>
      </c>
      <c r="AB1493" s="147" t="str">
        <f t="shared" si="167"/>
        <v/>
      </c>
      <c r="AC1493" s="147" t="str">
        <f t="shared" si="163"/>
        <v/>
      </c>
      <c r="AD1493" s="11" t="str">
        <f t="shared" si="168"/>
        <v/>
      </c>
      <c r="AE1493" s="11" t="str">
        <f t="array" ref="AE1493">IF(COUNTBLANK(D1493)=1,"",IF(OR($H$2="y",$H$2="m"),IF(AA1493=AA1492,IF(OR(AB1493=$AB$4:$AB1492)=FALSE,AE1492&amp;C1493,AE1492),"("&amp;C1493)&amp;IF(AA1493=AA1494,IF(OR(AB1494=$AB$4:$AB1493)=FALSE,", ",""),") "),""))</f>
        <v/>
      </c>
      <c r="AF1493" s="11" t="str">
        <f t="array" ref="AF1493">IF((COUNTBLANK(D1493)=0)*OR($H$2="y",$H$2="m"),IFERROR(LEFT(C1493, FIND(" ",C1493)-1), C1493),"")</f>
        <v/>
      </c>
      <c r="AG1493" s="11" t="str">
        <f t="array" ref="AG1493">IF(COUNTBLANK(D1493)=1,"",IF(OR($H$2="y",$H$2="m"),IF(AA1493=AA1492,IF(OR(AC1493=$AC$4:$AC1492)=FALSE,AG1492&amp;AF1493,AG1492),"("&amp;AF1493)&amp;IF(AA1493=AA1494,IF(OR(AC1494=$AC$4:$AC1493)=FALSE,", ",""),") "),""))</f>
        <v/>
      </c>
      <c r="AH1493" s="10" t="str">
        <f>IF((COUNTBLANK(D1493)=1),"",IF(D1493=D1492,AH1492,"")&amp;IF(B1492&lt;&gt;B1493,((IF(COUNTBLANK(E1493)=1,$D$3&amp;"Non-type material: "&amp;$D$3,$D$3&amp;INDEX('type-categories'!$A$2:$B$100,MATCH(E1493,'type-categories'!$A$2:$A$100,0),2)&amp;$D$3))),"")&amp;(IF(K1493&lt;&gt;K1492,$C$2&amp;UPPER(K1493)&amp;$C$2&amp;$K$3&amp;" ",(IF(B1493&lt;&gt;B1492,$C$2&amp;UPPER(K1493)&amp;$C$2&amp;$K$3&amp;" ",""))))&amp;IF((AA1493&lt;&gt;AA1494)*($H$2="y"),AD1493&amp;AE1493,IF((AA1493&lt;&gt;AA1494)*($H$2="m"),AD1493&amp;AG1493,IF(($H$2&lt;&gt;"m")*($H$2&lt;&gt;"Y"),(IF(F1493=0,"",F1493&amp;" "&amp;$F$4&amp;" "))&amp;(IF(G1493=0,"",G1493&amp;" "&amp;$G$4&amp;" "))&amp;(IF(H1493=0,"",H1493&amp;" "&amp;H$4&amp;" "))&amp;(IF(I1493=0,"",I1493&amp;" "&amp;$I$4&amp;" "))&amp;(IF(J1493=0,"",J1493&amp;" "&amp;$J$4&amp;" ")),"")))&amp;"; "&amp;IF((B1493=B1492)*(AA1493=AA1492), "same collecting data; ", IF((B1493=B1492)*(Z1492=Z1493),"same locality; ",(IF(COUNTBLANK(L1493)=1,"",$D$2&amp;L1493&amp;$L$3&amp;" "&amp;$D$2))&amp;(IF(COUNTBLANK(M1493)=1,"",$E$2&amp;M1493&amp;$E$2&amp;", "))&amp;(IF(COUNTBLANK(N1493)=1,"",N1493&amp;"; "))&amp;(IF(COUNTBLANK(O1493)=1,"",O1493&amp;"; ")))&amp;(IF(COUNTBLANK(P1493)=1,"",P1493&amp;"; "))&amp;(IF(COUNTBLANK(Q1493)=1,"",Q1493&amp;"; "))&amp;(IF(COUNTBLANK(R1493)=1,"",R1493&amp;"m, "))&amp;IF((COUNTBLANK(S1493)=0)*(S1493&lt;&gt;S1492), S1493&amp;"; ","")&amp;(IF(COUNTBLANK(U1493)=1,"",U1493&amp;"; "))&amp;(IF(COUNTBLANK(T1493)=1,"",IF(COUNTBLANK(F$2)=1,T1493&amp;"; ",T1493&amp;" "&amp;F$2&amp;"; "))))&amp;(IF(COUNTBLANK(V1493)=1,"",V1493&amp;"; "))&amp;IF((COUNTBLANK(C1493)=1),"",C1493)&amp;IF((B1493=B1494)*(K1493=K1494)*(L1493=L1494)*(M1493=M1494),IF(($H$2&lt;&gt;"m")*($H$2&lt;&gt;"Y"), " • ", IF((ISNUMBER(FIND(")",AE1493))), " • ", "")),IF((B1493=B1494)*(K1493=K1494)," • ",". ")))</f>
        <v/>
      </c>
      <c r="AI1493" s="1"/>
    </row>
    <row r="1494" spans="1:35" x14ac:dyDescent="0.25">
      <c r="A1494" s="3" t="str">
        <f t="shared" si="164"/>
        <v/>
      </c>
      <c r="B1494" s="53" t="str">
        <f t="shared" si="162"/>
        <v/>
      </c>
      <c r="C1494" s="57"/>
      <c r="D1494" s="57"/>
      <c r="E1494" s="57"/>
      <c r="F1494" s="57"/>
      <c r="G1494" s="57"/>
      <c r="H1494" s="57"/>
      <c r="I1494" s="57"/>
      <c r="J1494" s="57"/>
      <c r="K1494" s="57"/>
      <c r="L1494" s="57"/>
      <c r="M1494" s="54"/>
      <c r="N1494" s="57"/>
      <c r="O1494" s="58"/>
      <c r="P1494" s="58"/>
      <c r="Q1494" s="58"/>
      <c r="R1494" s="58"/>
      <c r="S1494" s="54"/>
      <c r="T1494" s="57"/>
      <c r="U1494" s="57"/>
      <c r="V1494" s="57"/>
      <c r="W1494" s="57"/>
      <c r="X1494" s="147" t="str">
        <f>IF(COUNTBLANK(D1494)=1,"",IF('order-admin-units'!$I$1&lt;&gt;"y", "", IF(COUNTBLANK(K1494)=1, 'order-admin-units'!$B$1+1, VLOOKUP(K1494, ordercountry, 2))))</f>
        <v/>
      </c>
      <c r="Y1494" s="147" t="str">
        <f>IF(COUNTBLANK(D1494)=1,"",IF('order-admin-units'!$I$1&lt;&gt;"y", "", IF(COUNTBLANK(K1494:L1494)&gt;0, 'order-admin-units'!$B$2+1, VLOOKUP(K1494&amp;"@"&amp;L1494, orderadmin, 2))))</f>
        <v/>
      </c>
      <c r="Z1494" s="147" t="str">
        <f t="shared" si="165"/>
        <v/>
      </c>
      <c r="AA1494" s="147" t="str">
        <f t="shared" si="166"/>
        <v/>
      </c>
      <c r="AB1494" s="147" t="str">
        <f t="shared" si="167"/>
        <v/>
      </c>
      <c r="AC1494" s="147" t="str">
        <f t="shared" si="163"/>
        <v/>
      </c>
      <c r="AD1494" s="11" t="str">
        <f t="shared" si="168"/>
        <v/>
      </c>
      <c r="AE1494" s="11" t="str">
        <f t="array" ref="AE1494">IF(COUNTBLANK(D1494)=1,"",IF(OR($H$2="y",$H$2="m"),IF(AA1494=AA1493,IF(OR(AB1494=$AB$4:$AB1493)=FALSE,AE1493&amp;C1494,AE1493),"("&amp;C1494)&amp;IF(AA1494=AA1495,IF(OR(AB1495=$AB$4:$AB1494)=FALSE,", ",""),") "),""))</f>
        <v/>
      </c>
      <c r="AF1494" s="11" t="str">
        <f t="array" ref="AF1494">IF((COUNTBLANK(D1494)=0)*OR($H$2="y",$H$2="m"),IFERROR(LEFT(C1494, FIND(" ",C1494)-1), C1494),"")</f>
        <v/>
      </c>
      <c r="AG1494" s="11" t="str">
        <f t="array" ref="AG1494">IF(COUNTBLANK(D1494)=1,"",IF(OR($H$2="y",$H$2="m"),IF(AA1494=AA1493,IF(OR(AC1494=$AC$4:$AC1493)=FALSE,AG1493&amp;AF1494,AG1493),"("&amp;AF1494)&amp;IF(AA1494=AA1495,IF(OR(AC1495=$AC$4:$AC1494)=FALSE,", ",""),") "),""))</f>
        <v/>
      </c>
      <c r="AH1494" s="10" t="str">
        <f>IF((COUNTBLANK(D1494)=1),"",IF(D1494=D1493,AH1493,"")&amp;IF(B1493&lt;&gt;B1494,((IF(COUNTBLANK(E1494)=1,$D$3&amp;"Non-type material: "&amp;$D$3,$D$3&amp;INDEX('type-categories'!$A$2:$B$100,MATCH(E1494,'type-categories'!$A$2:$A$100,0),2)&amp;$D$3))),"")&amp;(IF(K1494&lt;&gt;K1493,$C$2&amp;UPPER(K1494)&amp;$C$2&amp;$K$3&amp;" ",(IF(B1494&lt;&gt;B1493,$C$2&amp;UPPER(K1494)&amp;$C$2&amp;$K$3&amp;" ",""))))&amp;IF((AA1494&lt;&gt;AA1495)*($H$2="y"),AD1494&amp;AE1494,IF((AA1494&lt;&gt;AA1495)*($H$2="m"),AD1494&amp;AG1494,IF(($H$2&lt;&gt;"m")*($H$2&lt;&gt;"Y"),(IF(F1494=0,"",F1494&amp;" "&amp;$F$4&amp;" "))&amp;(IF(G1494=0,"",G1494&amp;" "&amp;$G$4&amp;" "))&amp;(IF(H1494=0,"",H1494&amp;" "&amp;H$4&amp;" "))&amp;(IF(I1494=0,"",I1494&amp;" "&amp;$I$4&amp;" "))&amp;(IF(J1494=0,"",J1494&amp;" "&amp;$J$4&amp;" ")),"")))&amp;"; "&amp;IF((B1494=B1493)*(AA1494=AA1493), "same collecting data; ", IF((B1494=B1493)*(Z1493=Z1494),"same locality; ",(IF(COUNTBLANK(L1494)=1,"",$D$2&amp;L1494&amp;$L$3&amp;" "&amp;$D$2))&amp;(IF(COUNTBLANK(M1494)=1,"",$E$2&amp;M1494&amp;$E$2&amp;", "))&amp;(IF(COUNTBLANK(N1494)=1,"",N1494&amp;"; "))&amp;(IF(COUNTBLANK(O1494)=1,"",O1494&amp;"; ")))&amp;(IF(COUNTBLANK(P1494)=1,"",P1494&amp;"; "))&amp;(IF(COUNTBLANK(Q1494)=1,"",Q1494&amp;"; "))&amp;(IF(COUNTBLANK(R1494)=1,"",R1494&amp;"m, "))&amp;IF((COUNTBLANK(S1494)=0)*(S1494&lt;&gt;S1493), S1494&amp;"; ","")&amp;(IF(COUNTBLANK(U1494)=1,"",U1494&amp;"; "))&amp;(IF(COUNTBLANK(T1494)=1,"",IF(COUNTBLANK(F$2)=1,T1494&amp;"; ",T1494&amp;" "&amp;F$2&amp;"; "))))&amp;(IF(COUNTBLANK(V1494)=1,"",V1494&amp;"; "))&amp;IF((COUNTBLANK(C1494)=1),"",C1494)&amp;IF((B1494=B1495)*(K1494=K1495)*(L1494=L1495)*(M1494=M1495),IF(($H$2&lt;&gt;"m")*($H$2&lt;&gt;"Y"), " • ", IF((ISNUMBER(FIND(")",AE1494))), " • ", "")),IF((B1494=B1495)*(K1494=K1495)," • ",". ")))</f>
        <v/>
      </c>
      <c r="AI1494" s="1"/>
    </row>
    <row r="1495" spans="1:35" x14ac:dyDescent="0.25">
      <c r="A1495" s="3" t="str">
        <f t="shared" si="164"/>
        <v/>
      </c>
      <c r="B1495" s="53" t="str">
        <f t="shared" si="162"/>
        <v/>
      </c>
      <c r="C1495" s="57"/>
      <c r="D1495" s="57"/>
      <c r="E1495" s="57"/>
      <c r="F1495" s="57"/>
      <c r="G1495" s="57"/>
      <c r="H1495" s="57"/>
      <c r="I1495" s="57"/>
      <c r="J1495" s="57"/>
      <c r="K1495" s="57"/>
      <c r="L1495" s="57"/>
      <c r="M1495" s="54"/>
      <c r="N1495" s="57"/>
      <c r="O1495" s="58"/>
      <c r="P1495" s="58"/>
      <c r="Q1495" s="58"/>
      <c r="R1495" s="58"/>
      <c r="S1495" s="54"/>
      <c r="T1495" s="57"/>
      <c r="U1495" s="57"/>
      <c r="V1495" s="57"/>
      <c r="W1495" s="57"/>
      <c r="X1495" s="147" t="str">
        <f>IF(COUNTBLANK(D1495)=1,"",IF('order-admin-units'!$I$1&lt;&gt;"y", "", IF(COUNTBLANK(K1495)=1, 'order-admin-units'!$B$1+1, VLOOKUP(K1495, ordercountry, 2))))</f>
        <v/>
      </c>
      <c r="Y1495" s="147" t="str">
        <f>IF(COUNTBLANK(D1495)=1,"",IF('order-admin-units'!$I$1&lt;&gt;"y", "", IF(COUNTBLANK(K1495:L1495)&gt;0, 'order-admin-units'!$B$2+1, VLOOKUP(K1495&amp;"@"&amp;L1495, orderadmin, 2))))</f>
        <v/>
      </c>
      <c r="Z1495" s="147" t="str">
        <f t="shared" si="165"/>
        <v/>
      </c>
      <c r="AA1495" s="147" t="str">
        <f t="shared" si="166"/>
        <v/>
      </c>
      <c r="AB1495" s="147" t="str">
        <f t="shared" si="167"/>
        <v/>
      </c>
      <c r="AC1495" s="147" t="str">
        <f t="shared" si="163"/>
        <v/>
      </c>
      <c r="AD1495" s="11" t="str">
        <f t="shared" si="168"/>
        <v/>
      </c>
      <c r="AE1495" s="11" t="str">
        <f t="array" ref="AE1495">IF(COUNTBLANK(D1495)=1,"",IF(OR($H$2="y",$H$2="m"),IF(AA1495=AA1494,IF(OR(AB1495=$AB$4:$AB1494)=FALSE,AE1494&amp;C1495,AE1494),"("&amp;C1495)&amp;IF(AA1495=AA1496,IF(OR(AB1496=$AB$4:$AB1495)=FALSE,", ",""),") "),""))</f>
        <v/>
      </c>
      <c r="AF1495" s="11" t="str">
        <f t="array" ref="AF1495">IF((COUNTBLANK(D1495)=0)*OR($H$2="y",$H$2="m"),IFERROR(LEFT(C1495, FIND(" ",C1495)-1), C1495),"")</f>
        <v/>
      </c>
      <c r="AG1495" s="11" t="str">
        <f t="array" ref="AG1495">IF(COUNTBLANK(D1495)=1,"",IF(OR($H$2="y",$H$2="m"),IF(AA1495=AA1494,IF(OR(AC1495=$AC$4:$AC1494)=FALSE,AG1494&amp;AF1495,AG1494),"("&amp;AF1495)&amp;IF(AA1495=AA1496,IF(OR(AC1496=$AC$4:$AC1495)=FALSE,", ",""),") "),""))</f>
        <v/>
      </c>
      <c r="AH1495" s="10" t="str">
        <f>IF((COUNTBLANK(D1495)=1),"",IF(D1495=D1494,AH1494,"")&amp;IF(B1494&lt;&gt;B1495,((IF(COUNTBLANK(E1495)=1,$D$3&amp;"Non-type material: "&amp;$D$3,$D$3&amp;INDEX('type-categories'!$A$2:$B$100,MATCH(E1495,'type-categories'!$A$2:$A$100,0),2)&amp;$D$3))),"")&amp;(IF(K1495&lt;&gt;K1494,$C$2&amp;UPPER(K1495)&amp;$C$2&amp;$K$3&amp;" ",(IF(B1495&lt;&gt;B1494,$C$2&amp;UPPER(K1495)&amp;$C$2&amp;$K$3&amp;" ",""))))&amp;IF((AA1495&lt;&gt;AA1496)*($H$2="y"),AD1495&amp;AE1495,IF((AA1495&lt;&gt;AA1496)*($H$2="m"),AD1495&amp;AG1495,IF(($H$2&lt;&gt;"m")*($H$2&lt;&gt;"Y"),(IF(F1495=0,"",F1495&amp;" "&amp;$F$4&amp;" "))&amp;(IF(G1495=0,"",G1495&amp;" "&amp;$G$4&amp;" "))&amp;(IF(H1495=0,"",H1495&amp;" "&amp;H$4&amp;" "))&amp;(IF(I1495=0,"",I1495&amp;" "&amp;$I$4&amp;" "))&amp;(IF(J1495=0,"",J1495&amp;" "&amp;$J$4&amp;" ")),"")))&amp;"; "&amp;IF((B1495=B1494)*(AA1495=AA1494), "same collecting data; ", IF((B1495=B1494)*(Z1494=Z1495),"same locality; ",(IF(COUNTBLANK(L1495)=1,"",$D$2&amp;L1495&amp;$L$3&amp;" "&amp;$D$2))&amp;(IF(COUNTBLANK(M1495)=1,"",$E$2&amp;M1495&amp;$E$2&amp;", "))&amp;(IF(COUNTBLANK(N1495)=1,"",N1495&amp;"; "))&amp;(IF(COUNTBLANK(O1495)=1,"",O1495&amp;"; ")))&amp;(IF(COUNTBLANK(P1495)=1,"",P1495&amp;"; "))&amp;(IF(COUNTBLANK(Q1495)=1,"",Q1495&amp;"; "))&amp;(IF(COUNTBLANK(R1495)=1,"",R1495&amp;"m, "))&amp;IF((COUNTBLANK(S1495)=0)*(S1495&lt;&gt;S1494), S1495&amp;"; ","")&amp;(IF(COUNTBLANK(U1495)=1,"",U1495&amp;"; "))&amp;(IF(COUNTBLANK(T1495)=1,"",IF(COUNTBLANK(F$2)=1,T1495&amp;"; ",T1495&amp;" "&amp;F$2&amp;"; "))))&amp;(IF(COUNTBLANK(V1495)=1,"",V1495&amp;"; "))&amp;IF((COUNTBLANK(C1495)=1),"",C1495)&amp;IF((B1495=B1496)*(K1495=K1496)*(L1495=L1496)*(M1495=M1496),IF(($H$2&lt;&gt;"m")*($H$2&lt;&gt;"Y"), " • ", IF((ISNUMBER(FIND(")",AE1495))), " • ", "")),IF((B1495=B1496)*(K1495=K1496)," • ",". ")))</f>
        <v/>
      </c>
      <c r="AI1495" s="1"/>
    </row>
    <row r="1496" spans="1:35" x14ac:dyDescent="0.25">
      <c r="A1496" s="3" t="str">
        <f t="shared" si="164"/>
        <v/>
      </c>
      <c r="B1496" s="53" t="str">
        <f t="shared" si="162"/>
        <v/>
      </c>
      <c r="C1496" s="57"/>
      <c r="D1496" s="57"/>
      <c r="E1496" s="57"/>
      <c r="F1496" s="57"/>
      <c r="G1496" s="57"/>
      <c r="H1496" s="57"/>
      <c r="I1496" s="57"/>
      <c r="J1496" s="57"/>
      <c r="K1496" s="57"/>
      <c r="L1496" s="57"/>
      <c r="M1496" s="54"/>
      <c r="N1496" s="57"/>
      <c r="O1496" s="58"/>
      <c r="P1496" s="58"/>
      <c r="Q1496" s="58"/>
      <c r="R1496" s="58"/>
      <c r="S1496" s="54"/>
      <c r="T1496" s="57"/>
      <c r="U1496" s="57"/>
      <c r="V1496" s="57"/>
      <c r="W1496" s="57"/>
      <c r="X1496" s="147" t="str">
        <f>IF(COUNTBLANK(D1496)=1,"",IF('order-admin-units'!$I$1&lt;&gt;"y", "", IF(COUNTBLANK(K1496)=1, 'order-admin-units'!$B$1+1, VLOOKUP(K1496, ordercountry, 2))))</f>
        <v/>
      </c>
      <c r="Y1496" s="147" t="str">
        <f>IF(COUNTBLANK(D1496)=1,"",IF('order-admin-units'!$I$1&lt;&gt;"y", "", IF(COUNTBLANK(K1496:L1496)&gt;0, 'order-admin-units'!$B$2+1, VLOOKUP(K1496&amp;"@"&amp;L1496, orderadmin, 2))))</f>
        <v/>
      </c>
      <c r="Z1496" s="147" t="str">
        <f t="shared" si="165"/>
        <v/>
      </c>
      <c r="AA1496" s="147" t="str">
        <f t="shared" si="166"/>
        <v/>
      </c>
      <c r="AB1496" s="147" t="str">
        <f t="shared" si="167"/>
        <v/>
      </c>
      <c r="AC1496" s="147" t="str">
        <f t="shared" si="163"/>
        <v/>
      </c>
      <c r="AD1496" s="11" t="str">
        <f t="shared" si="168"/>
        <v/>
      </c>
      <c r="AE1496" s="11" t="str">
        <f t="array" ref="AE1496">IF(COUNTBLANK(D1496)=1,"",IF(OR($H$2="y",$H$2="m"),IF(AA1496=AA1495,IF(OR(AB1496=$AB$4:$AB1495)=FALSE,AE1495&amp;C1496,AE1495),"("&amp;C1496)&amp;IF(AA1496=AA1497,IF(OR(AB1497=$AB$4:$AB1496)=FALSE,", ",""),") "),""))</f>
        <v/>
      </c>
      <c r="AF1496" s="11" t="str">
        <f t="array" ref="AF1496">IF((COUNTBLANK(D1496)=0)*OR($H$2="y",$H$2="m"),IFERROR(LEFT(C1496, FIND(" ",C1496)-1), C1496),"")</f>
        <v/>
      </c>
      <c r="AG1496" s="11" t="str">
        <f t="array" ref="AG1496">IF(COUNTBLANK(D1496)=1,"",IF(OR($H$2="y",$H$2="m"),IF(AA1496=AA1495,IF(OR(AC1496=$AC$4:$AC1495)=FALSE,AG1495&amp;AF1496,AG1495),"("&amp;AF1496)&amp;IF(AA1496=AA1497,IF(OR(AC1497=$AC$4:$AC1496)=FALSE,", ",""),") "),""))</f>
        <v/>
      </c>
      <c r="AH1496" s="10" t="str">
        <f>IF((COUNTBLANK(D1496)=1),"",IF(D1496=D1495,AH1495,"")&amp;IF(B1495&lt;&gt;B1496,((IF(COUNTBLANK(E1496)=1,$D$3&amp;"Non-type material: "&amp;$D$3,$D$3&amp;INDEX('type-categories'!$A$2:$B$100,MATCH(E1496,'type-categories'!$A$2:$A$100,0),2)&amp;$D$3))),"")&amp;(IF(K1496&lt;&gt;K1495,$C$2&amp;UPPER(K1496)&amp;$C$2&amp;$K$3&amp;" ",(IF(B1496&lt;&gt;B1495,$C$2&amp;UPPER(K1496)&amp;$C$2&amp;$K$3&amp;" ",""))))&amp;IF((AA1496&lt;&gt;AA1497)*($H$2="y"),AD1496&amp;AE1496,IF((AA1496&lt;&gt;AA1497)*($H$2="m"),AD1496&amp;AG1496,IF(($H$2&lt;&gt;"m")*($H$2&lt;&gt;"Y"),(IF(F1496=0,"",F1496&amp;" "&amp;$F$4&amp;" "))&amp;(IF(G1496=0,"",G1496&amp;" "&amp;$G$4&amp;" "))&amp;(IF(H1496=0,"",H1496&amp;" "&amp;H$4&amp;" "))&amp;(IF(I1496=0,"",I1496&amp;" "&amp;$I$4&amp;" "))&amp;(IF(J1496=0,"",J1496&amp;" "&amp;$J$4&amp;" ")),"")))&amp;"; "&amp;IF((B1496=B1495)*(AA1496=AA1495), "same collecting data; ", IF((B1496=B1495)*(Z1495=Z1496),"same locality; ",(IF(COUNTBLANK(L1496)=1,"",$D$2&amp;L1496&amp;$L$3&amp;" "&amp;$D$2))&amp;(IF(COUNTBLANK(M1496)=1,"",$E$2&amp;M1496&amp;$E$2&amp;", "))&amp;(IF(COUNTBLANK(N1496)=1,"",N1496&amp;"; "))&amp;(IF(COUNTBLANK(O1496)=1,"",O1496&amp;"; ")))&amp;(IF(COUNTBLANK(P1496)=1,"",P1496&amp;"; "))&amp;(IF(COUNTBLANK(Q1496)=1,"",Q1496&amp;"; "))&amp;(IF(COUNTBLANK(R1496)=1,"",R1496&amp;"m, "))&amp;IF((COUNTBLANK(S1496)=0)*(S1496&lt;&gt;S1495), S1496&amp;"; ","")&amp;(IF(COUNTBLANK(U1496)=1,"",U1496&amp;"; "))&amp;(IF(COUNTBLANK(T1496)=1,"",IF(COUNTBLANK(F$2)=1,T1496&amp;"; ",T1496&amp;" "&amp;F$2&amp;"; "))))&amp;(IF(COUNTBLANK(V1496)=1,"",V1496&amp;"; "))&amp;IF((COUNTBLANK(C1496)=1),"",C1496)&amp;IF((B1496=B1497)*(K1496=K1497)*(L1496=L1497)*(M1496=M1497),IF(($H$2&lt;&gt;"m")*($H$2&lt;&gt;"Y"), " • ", IF((ISNUMBER(FIND(")",AE1496))), " • ", "")),IF((B1496=B1497)*(K1496=K1497)," • ",". ")))</f>
        <v/>
      </c>
      <c r="AI1496" s="1"/>
    </row>
    <row r="1497" spans="1:35" x14ac:dyDescent="0.25">
      <c r="A1497" s="3" t="str">
        <f t="shared" si="164"/>
        <v/>
      </c>
      <c r="B1497" s="53" t="str">
        <f t="shared" si="162"/>
        <v/>
      </c>
      <c r="C1497" s="57"/>
      <c r="D1497" s="57"/>
      <c r="E1497" s="57"/>
      <c r="F1497" s="57"/>
      <c r="G1497" s="57"/>
      <c r="H1497" s="57"/>
      <c r="I1497" s="57"/>
      <c r="J1497" s="57"/>
      <c r="K1497" s="57"/>
      <c r="L1497" s="57"/>
      <c r="M1497" s="54"/>
      <c r="N1497" s="57"/>
      <c r="O1497" s="58"/>
      <c r="P1497" s="58"/>
      <c r="Q1497" s="58"/>
      <c r="R1497" s="58"/>
      <c r="S1497" s="54"/>
      <c r="T1497" s="57"/>
      <c r="U1497" s="57"/>
      <c r="V1497" s="57"/>
      <c r="W1497" s="57"/>
      <c r="X1497" s="147" t="str">
        <f>IF(COUNTBLANK(D1497)=1,"",IF('order-admin-units'!$I$1&lt;&gt;"y", "", IF(COUNTBLANK(K1497)=1, 'order-admin-units'!$B$1+1, VLOOKUP(K1497, ordercountry, 2))))</f>
        <v/>
      </c>
      <c r="Y1497" s="147" t="str">
        <f>IF(COUNTBLANK(D1497)=1,"",IF('order-admin-units'!$I$1&lt;&gt;"y", "", IF(COUNTBLANK(K1497:L1497)&gt;0, 'order-admin-units'!$B$2+1, VLOOKUP(K1497&amp;"@"&amp;L1497, orderadmin, 2))))</f>
        <v/>
      </c>
      <c r="Z1497" s="147" t="str">
        <f t="shared" si="165"/>
        <v/>
      </c>
      <c r="AA1497" s="147" t="str">
        <f t="shared" si="166"/>
        <v/>
      </c>
      <c r="AB1497" s="147" t="str">
        <f t="shared" si="167"/>
        <v/>
      </c>
      <c r="AC1497" s="147" t="str">
        <f t="shared" si="163"/>
        <v/>
      </c>
      <c r="AD1497" s="11" t="str">
        <f t="shared" si="168"/>
        <v/>
      </c>
      <c r="AE1497" s="11" t="str">
        <f t="array" ref="AE1497">IF(COUNTBLANK(D1497)=1,"",IF(OR($H$2="y",$H$2="m"),IF(AA1497=AA1496,IF(OR(AB1497=$AB$4:$AB1496)=FALSE,AE1496&amp;C1497,AE1496),"("&amp;C1497)&amp;IF(AA1497=AA1498,IF(OR(AB1498=$AB$4:$AB1497)=FALSE,", ",""),") "),""))</f>
        <v/>
      </c>
      <c r="AF1497" s="11" t="str">
        <f t="array" ref="AF1497">IF((COUNTBLANK(D1497)=0)*OR($H$2="y",$H$2="m"),IFERROR(LEFT(C1497, FIND(" ",C1497)-1), C1497),"")</f>
        <v/>
      </c>
      <c r="AG1497" s="11" t="str">
        <f t="array" ref="AG1497">IF(COUNTBLANK(D1497)=1,"",IF(OR($H$2="y",$H$2="m"),IF(AA1497=AA1496,IF(OR(AC1497=$AC$4:$AC1496)=FALSE,AG1496&amp;AF1497,AG1496),"("&amp;AF1497)&amp;IF(AA1497=AA1498,IF(OR(AC1498=$AC$4:$AC1497)=FALSE,", ",""),") "),""))</f>
        <v/>
      </c>
      <c r="AH1497" s="10" t="str">
        <f>IF((COUNTBLANK(D1497)=1),"",IF(D1497=D1496,AH1496,"")&amp;IF(B1496&lt;&gt;B1497,((IF(COUNTBLANK(E1497)=1,$D$3&amp;"Non-type material: "&amp;$D$3,$D$3&amp;INDEX('type-categories'!$A$2:$B$100,MATCH(E1497,'type-categories'!$A$2:$A$100,0),2)&amp;$D$3))),"")&amp;(IF(K1497&lt;&gt;K1496,$C$2&amp;UPPER(K1497)&amp;$C$2&amp;$K$3&amp;" ",(IF(B1497&lt;&gt;B1496,$C$2&amp;UPPER(K1497)&amp;$C$2&amp;$K$3&amp;" ",""))))&amp;IF((AA1497&lt;&gt;AA1498)*($H$2="y"),AD1497&amp;AE1497,IF((AA1497&lt;&gt;AA1498)*($H$2="m"),AD1497&amp;AG1497,IF(($H$2&lt;&gt;"m")*($H$2&lt;&gt;"Y"),(IF(F1497=0,"",F1497&amp;" "&amp;$F$4&amp;" "))&amp;(IF(G1497=0,"",G1497&amp;" "&amp;$G$4&amp;" "))&amp;(IF(H1497=0,"",H1497&amp;" "&amp;H$4&amp;" "))&amp;(IF(I1497=0,"",I1497&amp;" "&amp;$I$4&amp;" "))&amp;(IF(J1497=0,"",J1497&amp;" "&amp;$J$4&amp;" ")),"")))&amp;"; "&amp;IF((B1497=B1496)*(AA1497=AA1496), "same collecting data; ", IF((B1497=B1496)*(Z1496=Z1497),"same locality; ",(IF(COUNTBLANK(L1497)=1,"",$D$2&amp;L1497&amp;$L$3&amp;" "&amp;$D$2))&amp;(IF(COUNTBLANK(M1497)=1,"",$E$2&amp;M1497&amp;$E$2&amp;", "))&amp;(IF(COUNTBLANK(N1497)=1,"",N1497&amp;"; "))&amp;(IF(COUNTBLANK(O1497)=1,"",O1497&amp;"; ")))&amp;(IF(COUNTBLANK(P1497)=1,"",P1497&amp;"; "))&amp;(IF(COUNTBLANK(Q1497)=1,"",Q1497&amp;"; "))&amp;(IF(COUNTBLANK(R1497)=1,"",R1497&amp;"m, "))&amp;IF((COUNTBLANK(S1497)=0)*(S1497&lt;&gt;S1496), S1497&amp;"; ","")&amp;(IF(COUNTBLANK(U1497)=1,"",U1497&amp;"; "))&amp;(IF(COUNTBLANK(T1497)=1,"",IF(COUNTBLANK(F$2)=1,T1497&amp;"; ",T1497&amp;" "&amp;F$2&amp;"; "))))&amp;(IF(COUNTBLANK(V1497)=1,"",V1497&amp;"; "))&amp;IF((COUNTBLANK(C1497)=1),"",C1497)&amp;IF((B1497=B1498)*(K1497=K1498)*(L1497=L1498)*(M1497=M1498),IF(($H$2&lt;&gt;"m")*($H$2&lt;&gt;"Y"), " • ", IF((ISNUMBER(FIND(")",AE1497))), " • ", "")),IF((B1497=B1498)*(K1497=K1498)," • ",". ")))</f>
        <v/>
      </c>
      <c r="AI1497" s="1"/>
    </row>
    <row r="1498" spans="1:35" x14ac:dyDescent="0.25">
      <c r="A1498" s="3" t="str">
        <f t="shared" si="164"/>
        <v/>
      </c>
      <c r="B1498" s="53" t="str">
        <f t="shared" si="162"/>
        <v/>
      </c>
      <c r="C1498" s="57"/>
      <c r="D1498" s="57"/>
      <c r="E1498" s="57"/>
      <c r="F1498" s="57"/>
      <c r="G1498" s="57"/>
      <c r="H1498" s="57"/>
      <c r="I1498" s="57"/>
      <c r="J1498" s="57"/>
      <c r="K1498" s="57"/>
      <c r="L1498" s="57"/>
      <c r="M1498" s="54"/>
      <c r="N1498" s="57"/>
      <c r="O1498" s="58"/>
      <c r="P1498" s="58"/>
      <c r="Q1498" s="58"/>
      <c r="R1498" s="58"/>
      <c r="S1498" s="54"/>
      <c r="T1498" s="57"/>
      <c r="U1498" s="57"/>
      <c r="V1498" s="57"/>
      <c r="W1498" s="57"/>
      <c r="X1498" s="147" t="str">
        <f>IF(COUNTBLANK(D1498)=1,"",IF('order-admin-units'!$I$1&lt;&gt;"y", "", IF(COUNTBLANK(K1498)=1, 'order-admin-units'!$B$1+1, VLOOKUP(K1498, ordercountry, 2))))</f>
        <v/>
      </c>
      <c r="Y1498" s="147" t="str">
        <f>IF(COUNTBLANK(D1498)=1,"",IF('order-admin-units'!$I$1&lt;&gt;"y", "", IF(COUNTBLANK(K1498:L1498)&gt;0, 'order-admin-units'!$B$2+1, VLOOKUP(K1498&amp;"@"&amp;L1498, orderadmin, 2))))</f>
        <v/>
      </c>
      <c r="Z1498" s="147" t="str">
        <f t="shared" si="165"/>
        <v/>
      </c>
      <c r="AA1498" s="147" t="str">
        <f t="shared" si="166"/>
        <v/>
      </c>
      <c r="AB1498" s="147" t="str">
        <f t="shared" si="167"/>
        <v/>
      </c>
      <c r="AC1498" s="147" t="str">
        <f t="shared" si="163"/>
        <v/>
      </c>
      <c r="AD1498" s="11" t="str">
        <f t="shared" si="168"/>
        <v/>
      </c>
      <c r="AE1498" s="11" t="str">
        <f t="array" ref="AE1498">IF(COUNTBLANK(D1498)=1,"",IF(OR($H$2="y",$H$2="m"),IF(AA1498=AA1497,IF(OR(AB1498=$AB$4:$AB1497)=FALSE,AE1497&amp;C1498,AE1497),"("&amp;C1498)&amp;IF(AA1498=AA1499,IF(OR(AB1499=$AB$4:$AB1498)=FALSE,", ",""),") "),""))</f>
        <v/>
      </c>
      <c r="AF1498" s="11" t="str">
        <f t="array" ref="AF1498">IF((COUNTBLANK(D1498)=0)*OR($H$2="y",$H$2="m"),IFERROR(LEFT(C1498, FIND(" ",C1498)-1), C1498),"")</f>
        <v/>
      </c>
      <c r="AG1498" s="11" t="str">
        <f t="array" ref="AG1498">IF(COUNTBLANK(D1498)=1,"",IF(OR($H$2="y",$H$2="m"),IF(AA1498=AA1497,IF(OR(AC1498=$AC$4:$AC1497)=FALSE,AG1497&amp;AF1498,AG1497),"("&amp;AF1498)&amp;IF(AA1498=AA1499,IF(OR(AC1499=$AC$4:$AC1498)=FALSE,", ",""),") "),""))</f>
        <v/>
      </c>
      <c r="AH1498" s="10" t="str">
        <f>IF((COUNTBLANK(D1498)=1),"",IF(D1498=D1497,AH1497,"")&amp;IF(B1497&lt;&gt;B1498,((IF(COUNTBLANK(E1498)=1,$D$3&amp;"Non-type material: "&amp;$D$3,$D$3&amp;INDEX('type-categories'!$A$2:$B$100,MATCH(E1498,'type-categories'!$A$2:$A$100,0),2)&amp;$D$3))),"")&amp;(IF(K1498&lt;&gt;K1497,$C$2&amp;UPPER(K1498)&amp;$C$2&amp;$K$3&amp;" ",(IF(B1498&lt;&gt;B1497,$C$2&amp;UPPER(K1498)&amp;$C$2&amp;$K$3&amp;" ",""))))&amp;IF((AA1498&lt;&gt;AA1499)*($H$2="y"),AD1498&amp;AE1498,IF((AA1498&lt;&gt;AA1499)*($H$2="m"),AD1498&amp;AG1498,IF(($H$2&lt;&gt;"m")*($H$2&lt;&gt;"Y"),(IF(F1498=0,"",F1498&amp;" "&amp;$F$4&amp;" "))&amp;(IF(G1498=0,"",G1498&amp;" "&amp;$G$4&amp;" "))&amp;(IF(H1498=0,"",H1498&amp;" "&amp;H$4&amp;" "))&amp;(IF(I1498=0,"",I1498&amp;" "&amp;$I$4&amp;" "))&amp;(IF(J1498=0,"",J1498&amp;" "&amp;$J$4&amp;" ")),"")))&amp;"; "&amp;IF((B1498=B1497)*(AA1498=AA1497), "same collecting data; ", IF((B1498=B1497)*(Z1497=Z1498),"same locality; ",(IF(COUNTBLANK(L1498)=1,"",$D$2&amp;L1498&amp;$L$3&amp;" "&amp;$D$2))&amp;(IF(COUNTBLANK(M1498)=1,"",$E$2&amp;M1498&amp;$E$2&amp;", "))&amp;(IF(COUNTBLANK(N1498)=1,"",N1498&amp;"; "))&amp;(IF(COUNTBLANK(O1498)=1,"",O1498&amp;"; ")))&amp;(IF(COUNTBLANK(P1498)=1,"",P1498&amp;"; "))&amp;(IF(COUNTBLANK(Q1498)=1,"",Q1498&amp;"; "))&amp;(IF(COUNTBLANK(R1498)=1,"",R1498&amp;"m, "))&amp;IF((COUNTBLANK(S1498)=0)*(S1498&lt;&gt;S1497), S1498&amp;"; ","")&amp;(IF(COUNTBLANK(U1498)=1,"",U1498&amp;"; "))&amp;(IF(COUNTBLANK(T1498)=1,"",IF(COUNTBLANK(F$2)=1,T1498&amp;"; ",T1498&amp;" "&amp;F$2&amp;"; "))))&amp;(IF(COUNTBLANK(V1498)=1,"",V1498&amp;"; "))&amp;IF((COUNTBLANK(C1498)=1),"",C1498)&amp;IF((B1498=B1499)*(K1498=K1499)*(L1498=L1499)*(M1498=M1499),IF(($H$2&lt;&gt;"m")*($H$2&lt;&gt;"Y"), " • ", IF((ISNUMBER(FIND(")",AE1498))), " • ", "")),IF((B1498=B1499)*(K1498=K1499)," • ",". ")))</f>
        <v/>
      </c>
      <c r="AI1498" s="1"/>
    </row>
    <row r="1499" spans="1:35" x14ac:dyDescent="0.25">
      <c r="A1499" s="3" t="str">
        <f t="shared" si="164"/>
        <v/>
      </c>
      <c r="B1499" s="53" t="str">
        <f t="shared" si="162"/>
        <v/>
      </c>
      <c r="C1499" s="57"/>
      <c r="D1499" s="57"/>
      <c r="E1499" s="57"/>
      <c r="F1499" s="57"/>
      <c r="G1499" s="57"/>
      <c r="H1499" s="57"/>
      <c r="I1499" s="57"/>
      <c r="J1499" s="57"/>
      <c r="K1499" s="57"/>
      <c r="L1499" s="57"/>
      <c r="M1499" s="54"/>
      <c r="N1499" s="57"/>
      <c r="O1499" s="58"/>
      <c r="P1499" s="58"/>
      <c r="Q1499" s="58"/>
      <c r="R1499" s="58"/>
      <c r="S1499" s="54"/>
      <c r="T1499" s="57"/>
      <c r="U1499" s="57"/>
      <c r="V1499" s="57"/>
      <c r="W1499" s="57"/>
      <c r="X1499" s="147" t="str">
        <f>IF(COUNTBLANK(D1499)=1,"",IF('order-admin-units'!$I$1&lt;&gt;"y", "", IF(COUNTBLANK(K1499)=1, 'order-admin-units'!$B$1+1, VLOOKUP(K1499, ordercountry, 2))))</f>
        <v/>
      </c>
      <c r="Y1499" s="147" t="str">
        <f>IF(COUNTBLANK(D1499)=1,"",IF('order-admin-units'!$I$1&lt;&gt;"y", "", IF(COUNTBLANK(K1499:L1499)&gt;0, 'order-admin-units'!$B$2+1, VLOOKUP(K1499&amp;"@"&amp;L1499, orderadmin, 2))))</f>
        <v/>
      </c>
      <c r="Z1499" s="147" t="str">
        <f t="shared" si="165"/>
        <v/>
      </c>
      <c r="AA1499" s="147" t="str">
        <f t="shared" si="166"/>
        <v/>
      </c>
      <c r="AB1499" s="147" t="str">
        <f t="shared" si="167"/>
        <v/>
      </c>
      <c r="AC1499" s="147" t="str">
        <f t="shared" si="163"/>
        <v/>
      </c>
      <c r="AD1499" s="11" t="str">
        <f t="shared" si="168"/>
        <v/>
      </c>
      <c r="AE1499" s="11" t="str">
        <f t="array" ref="AE1499">IF(COUNTBLANK(D1499)=1,"",IF(OR($H$2="y",$H$2="m"),IF(AA1499=AA1498,IF(OR(AB1499=$AB$4:$AB1498)=FALSE,AE1498&amp;C1499,AE1498),"("&amp;C1499)&amp;IF(AA1499=AA1500,IF(OR(AB1500=$AB$4:$AB1499)=FALSE,", ",""),") "),""))</f>
        <v/>
      </c>
      <c r="AF1499" s="11" t="str">
        <f t="array" ref="AF1499">IF((COUNTBLANK(D1499)=0)*OR($H$2="y",$H$2="m"),IFERROR(LEFT(C1499, FIND(" ",C1499)-1), C1499),"")</f>
        <v/>
      </c>
      <c r="AG1499" s="11" t="str">
        <f t="array" ref="AG1499">IF(COUNTBLANK(D1499)=1,"",IF(OR($H$2="y",$H$2="m"),IF(AA1499=AA1498,IF(OR(AC1499=$AC$4:$AC1498)=FALSE,AG1498&amp;AF1499,AG1498),"("&amp;AF1499)&amp;IF(AA1499=AA1500,IF(OR(AC1500=$AC$4:$AC1499)=FALSE,", ",""),") "),""))</f>
        <v/>
      </c>
      <c r="AH1499" s="10" t="str">
        <f>IF((COUNTBLANK(D1499)=1),"",IF(D1499=D1498,AH1498,"")&amp;IF(B1498&lt;&gt;B1499,((IF(COUNTBLANK(E1499)=1,$D$3&amp;"Non-type material: "&amp;$D$3,$D$3&amp;INDEX('type-categories'!$A$2:$B$100,MATCH(E1499,'type-categories'!$A$2:$A$100,0),2)&amp;$D$3))),"")&amp;(IF(K1499&lt;&gt;K1498,$C$2&amp;UPPER(K1499)&amp;$C$2&amp;$K$3&amp;" ",(IF(B1499&lt;&gt;B1498,$C$2&amp;UPPER(K1499)&amp;$C$2&amp;$K$3&amp;" ",""))))&amp;IF((AA1499&lt;&gt;AA1500)*($H$2="y"),AD1499&amp;AE1499,IF((AA1499&lt;&gt;AA1500)*($H$2="m"),AD1499&amp;AG1499,IF(($H$2&lt;&gt;"m")*($H$2&lt;&gt;"Y"),(IF(F1499=0,"",F1499&amp;" "&amp;$F$4&amp;" "))&amp;(IF(G1499=0,"",G1499&amp;" "&amp;$G$4&amp;" "))&amp;(IF(H1499=0,"",H1499&amp;" "&amp;H$4&amp;" "))&amp;(IF(I1499=0,"",I1499&amp;" "&amp;$I$4&amp;" "))&amp;(IF(J1499=0,"",J1499&amp;" "&amp;$J$4&amp;" ")),"")))&amp;"; "&amp;IF((B1499=B1498)*(AA1499=AA1498), "same collecting data; ", IF((B1499=B1498)*(Z1498=Z1499),"same locality; ",(IF(COUNTBLANK(L1499)=1,"",$D$2&amp;L1499&amp;$L$3&amp;" "&amp;$D$2))&amp;(IF(COUNTBLANK(M1499)=1,"",$E$2&amp;M1499&amp;$E$2&amp;", "))&amp;(IF(COUNTBLANK(N1499)=1,"",N1499&amp;"; "))&amp;(IF(COUNTBLANK(O1499)=1,"",O1499&amp;"; ")))&amp;(IF(COUNTBLANK(P1499)=1,"",P1499&amp;"; "))&amp;(IF(COUNTBLANK(Q1499)=1,"",Q1499&amp;"; "))&amp;(IF(COUNTBLANK(R1499)=1,"",R1499&amp;"m, "))&amp;IF((COUNTBLANK(S1499)=0)*(S1499&lt;&gt;S1498), S1499&amp;"; ","")&amp;(IF(COUNTBLANK(U1499)=1,"",U1499&amp;"; "))&amp;(IF(COUNTBLANK(T1499)=1,"",IF(COUNTBLANK(F$2)=1,T1499&amp;"; ",T1499&amp;" "&amp;F$2&amp;"; "))))&amp;(IF(COUNTBLANK(V1499)=1,"",V1499&amp;"; "))&amp;IF((COUNTBLANK(C1499)=1),"",C1499)&amp;IF((B1499=B1500)*(K1499=K1500)*(L1499=L1500)*(M1499=M1500),IF(($H$2&lt;&gt;"m")*($H$2&lt;&gt;"Y"), " • ", IF((ISNUMBER(FIND(")",AE1499))), " • ", "")),IF((B1499=B1500)*(K1499=K1500)," • ",". ")))</f>
        <v/>
      </c>
      <c r="AI1499" s="1"/>
    </row>
    <row r="1500" spans="1:35" x14ac:dyDescent="0.25">
      <c r="A1500" s="3" t="str">
        <f t="shared" si="164"/>
        <v/>
      </c>
      <c r="B1500" s="53" t="str">
        <f t="shared" si="162"/>
        <v/>
      </c>
      <c r="C1500" s="57"/>
      <c r="D1500" s="57"/>
      <c r="E1500" s="57"/>
      <c r="F1500" s="57"/>
      <c r="G1500" s="57"/>
      <c r="H1500" s="57"/>
      <c r="I1500" s="57"/>
      <c r="J1500" s="57"/>
      <c r="K1500" s="57"/>
      <c r="L1500" s="57"/>
      <c r="M1500" s="54"/>
      <c r="N1500" s="57"/>
      <c r="O1500" s="58"/>
      <c r="P1500" s="58"/>
      <c r="Q1500" s="58"/>
      <c r="R1500" s="58"/>
      <c r="S1500" s="54"/>
      <c r="T1500" s="57"/>
      <c r="U1500" s="57"/>
      <c r="V1500" s="57"/>
      <c r="W1500" s="57"/>
      <c r="X1500" s="147" t="str">
        <f>IF(COUNTBLANK(D1500)=1,"",IF('order-admin-units'!$I$1&lt;&gt;"y", "", IF(COUNTBLANK(K1500)=1, 'order-admin-units'!$B$1+1, VLOOKUP(K1500, ordercountry, 2))))</f>
        <v/>
      </c>
      <c r="Y1500" s="147" t="str">
        <f>IF(COUNTBLANK(D1500)=1,"",IF('order-admin-units'!$I$1&lt;&gt;"y", "", IF(COUNTBLANK(K1500:L1500)&gt;0, 'order-admin-units'!$B$2+1, VLOOKUP(K1500&amp;"@"&amp;L1500, orderadmin, 2))))</f>
        <v/>
      </c>
      <c r="Z1500" s="147" t="str">
        <f t="shared" si="165"/>
        <v/>
      </c>
      <c r="AA1500" s="147" t="str">
        <f t="shared" si="166"/>
        <v/>
      </c>
      <c r="AB1500" s="147" t="str">
        <f t="shared" si="167"/>
        <v/>
      </c>
      <c r="AC1500" s="147" t="str">
        <f t="shared" si="163"/>
        <v/>
      </c>
      <c r="AD1500" s="11" t="str">
        <f t="shared" si="168"/>
        <v/>
      </c>
      <c r="AE1500" s="11" t="str">
        <f t="array" ref="AE1500">IF(COUNTBLANK(D1500)=1,"",IF(OR($H$2="y",$H$2="m"),IF(AA1500=AA1499,IF(OR(AB1500=$AB$4:$AB1499)=FALSE,AE1499&amp;C1500,AE1499),"("&amp;C1500)&amp;IF(AA1500=AA1501,IF(OR(AB1501=$AB$4:$AB1500)=FALSE,", ",""),") "),""))</f>
        <v/>
      </c>
      <c r="AF1500" s="11" t="str">
        <f t="array" ref="AF1500">IF((COUNTBLANK(D1500)=0)*OR($H$2="y",$H$2="m"),IFERROR(LEFT(C1500, FIND(" ",C1500)-1), C1500),"")</f>
        <v/>
      </c>
      <c r="AG1500" s="11" t="str">
        <f t="array" ref="AG1500">IF(COUNTBLANK(D1500)=1,"",IF(OR($H$2="y",$H$2="m"),IF(AA1500=AA1499,IF(OR(AC1500=$AC$4:$AC1499)=FALSE,AG1499&amp;AF1500,AG1499),"("&amp;AF1500)&amp;IF(AA1500=AA1501,IF(OR(AC1501=$AC$4:$AC1500)=FALSE,", ",""),") "),""))</f>
        <v/>
      </c>
      <c r="AH1500" s="10" t="str">
        <f>IF((COUNTBLANK(D1500)=1),"",IF(D1500=D1499,AH1499,"")&amp;IF(B1499&lt;&gt;B1500,((IF(COUNTBLANK(E1500)=1,$D$3&amp;"Non-type material: "&amp;$D$3,$D$3&amp;INDEX('type-categories'!$A$2:$B$100,MATCH(E1500,'type-categories'!$A$2:$A$100,0),2)&amp;$D$3))),"")&amp;(IF(K1500&lt;&gt;K1499,$C$2&amp;UPPER(K1500)&amp;$C$2&amp;$K$3&amp;" ",(IF(B1500&lt;&gt;B1499,$C$2&amp;UPPER(K1500)&amp;$C$2&amp;$K$3&amp;" ",""))))&amp;IF((AA1500&lt;&gt;AA1501)*($H$2="y"),AD1500&amp;AE1500,IF((AA1500&lt;&gt;AA1501)*($H$2="m"),AD1500&amp;AG1500,IF(($H$2&lt;&gt;"m")*($H$2&lt;&gt;"Y"),(IF(F1500=0,"",F1500&amp;" "&amp;$F$4&amp;" "))&amp;(IF(G1500=0,"",G1500&amp;" "&amp;$G$4&amp;" "))&amp;(IF(H1500=0,"",H1500&amp;" "&amp;H$4&amp;" "))&amp;(IF(I1500=0,"",I1500&amp;" "&amp;$I$4&amp;" "))&amp;(IF(J1500=0,"",J1500&amp;" "&amp;$J$4&amp;" ")),"")))&amp;"; "&amp;IF((B1500=B1499)*(AA1500=AA1499), "same collecting data; ", IF((B1500=B1499)*(Z1499=Z1500),"same locality; ",(IF(COUNTBLANK(L1500)=1,"",$D$2&amp;L1500&amp;$L$3&amp;" "&amp;$D$2))&amp;(IF(COUNTBLANK(M1500)=1,"",$E$2&amp;M1500&amp;$E$2&amp;", "))&amp;(IF(COUNTBLANK(N1500)=1,"",N1500&amp;"; "))&amp;(IF(COUNTBLANK(O1500)=1,"",O1500&amp;"; ")))&amp;(IF(COUNTBLANK(P1500)=1,"",P1500&amp;"; "))&amp;(IF(COUNTBLANK(Q1500)=1,"",Q1500&amp;"; "))&amp;(IF(COUNTBLANK(R1500)=1,"",R1500&amp;"m, "))&amp;IF((COUNTBLANK(S1500)=0)*(S1500&lt;&gt;S1499), S1500&amp;"; ","")&amp;(IF(COUNTBLANK(U1500)=1,"",U1500&amp;"; "))&amp;(IF(COUNTBLANK(T1500)=1,"",IF(COUNTBLANK(F$2)=1,T1500&amp;"; ",T1500&amp;" "&amp;F$2&amp;"; "))))&amp;(IF(COUNTBLANK(V1500)=1,"",V1500&amp;"; "))&amp;IF((COUNTBLANK(C1500)=1),"",C1500)&amp;IF((B1500=B1501)*(K1500=K1501)*(L1500=L1501)*(M1500=M1501),IF(($H$2&lt;&gt;"m")*($H$2&lt;&gt;"Y"), " • ", IF((ISNUMBER(FIND(")",AE1500))), " • ", "")),IF((B1500=B1501)*(K1500=K1501)," • ",". ")))</f>
        <v/>
      </c>
      <c r="AI1500" s="1"/>
    </row>
    <row r="1501" spans="1:35" x14ac:dyDescent="0.25">
      <c r="A1501" s="3" t="str">
        <f t="shared" si="164"/>
        <v/>
      </c>
      <c r="B1501" s="53" t="str">
        <f t="shared" si="162"/>
        <v/>
      </c>
      <c r="C1501" s="57"/>
      <c r="D1501" s="57"/>
      <c r="E1501" s="57"/>
      <c r="F1501" s="57"/>
      <c r="G1501" s="57"/>
      <c r="H1501" s="57"/>
      <c r="I1501" s="57"/>
      <c r="J1501" s="57"/>
      <c r="K1501" s="57"/>
      <c r="L1501" s="57"/>
      <c r="M1501" s="54"/>
      <c r="N1501" s="57"/>
      <c r="O1501" s="58"/>
      <c r="P1501" s="58"/>
      <c r="Q1501" s="58"/>
      <c r="R1501" s="58"/>
      <c r="S1501" s="54"/>
      <c r="T1501" s="57"/>
      <c r="U1501" s="57"/>
      <c r="V1501" s="57"/>
      <c r="W1501" s="57"/>
      <c r="X1501" s="147" t="str">
        <f>IF(COUNTBLANK(D1501)=1,"",IF('order-admin-units'!$I$1&lt;&gt;"y", "", IF(COUNTBLANK(K1501)=1, 'order-admin-units'!$B$1+1, VLOOKUP(K1501, ordercountry, 2))))</f>
        <v/>
      </c>
      <c r="Y1501" s="147" t="str">
        <f>IF(COUNTBLANK(D1501)=1,"",IF('order-admin-units'!$I$1&lt;&gt;"y", "", IF(COUNTBLANK(K1501:L1501)&gt;0, 'order-admin-units'!$B$2+1, VLOOKUP(K1501&amp;"@"&amp;L1501, orderadmin, 2))))</f>
        <v/>
      </c>
      <c r="Z1501" s="147" t="str">
        <f t="shared" si="165"/>
        <v/>
      </c>
      <c r="AA1501" s="147" t="str">
        <f t="shared" si="166"/>
        <v/>
      </c>
      <c r="AB1501" s="147" t="str">
        <f t="shared" si="167"/>
        <v/>
      </c>
      <c r="AC1501" s="147" t="str">
        <f t="shared" si="163"/>
        <v/>
      </c>
      <c r="AD1501" s="11" t="str">
        <f t="shared" si="168"/>
        <v/>
      </c>
      <c r="AE1501" s="11" t="str">
        <f t="array" ref="AE1501">IF(COUNTBLANK(D1501)=1,"",IF(OR($H$2="y",$H$2="m"),IF(AA1501=AA1500,IF(OR(AB1501=$AB$4:$AB1500)=FALSE,AE1500&amp;C1501,AE1500),"("&amp;C1501)&amp;IF(AA1501=AA1502,IF(OR(AB1502=$AB$4:$AB1501)=FALSE,", ",""),") "),""))</f>
        <v/>
      </c>
      <c r="AF1501" s="11" t="str">
        <f t="array" ref="AF1501">IF((COUNTBLANK(D1501)=0)*OR($H$2="y",$H$2="m"),IFERROR(LEFT(C1501, FIND(" ",C1501)-1), C1501),"")</f>
        <v/>
      </c>
      <c r="AG1501" s="11" t="str">
        <f t="array" ref="AG1501">IF(COUNTBLANK(D1501)=1,"",IF(OR($H$2="y",$H$2="m"),IF(AA1501=AA1500,IF(OR(AC1501=$AC$4:$AC1500)=FALSE,AG1500&amp;AF1501,AG1500),"("&amp;AF1501)&amp;IF(AA1501=AA1502,IF(OR(AC1502=$AC$4:$AC1501)=FALSE,", ",""),") "),""))</f>
        <v/>
      </c>
      <c r="AH1501" s="10" t="str">
        <f>IF((COUNTBLANK(D1501)=1),"",IF(D1501=D1500,AH1500,"")&amp;IF(B1500&lt;&gt;B1501,((IF(COUNTBLANK(E1501)=1,$D$3&amp;"Non-type material: "&amp;$D$3,$D$3&amp;INDEX('type-categories'!$A$2:$B$100,MATCH(E1501,'type-categories'!$A$2:$A$100,0),2)&amp;$D$3))),"")&amp;(IF(K1501&lt;&gt;K1500,$C$2&amp;UPPER(K1501)&amp;$C$2&amp;$K$3&amp;" ",(IF(B1501&lt;&gt;B1500,$C$2&amp;UPPER(K1501)&amp;$C$2&amp;$K$3&amp;" ",""))))&amp;IF((AA1501&lt;&gt;AA1502)*($H$2="y"),AD1501&amp;AE1501,IF((AA1501&lt;&gt;AA1502)*($H$2="m"),AD1501&amp;AG1501,IF(($H$2&lt;&gt;"m")*($H$2&lt;&gt;"Y"),(IF(F1501=0,"",F1501&amp;" "&amp;$F$4&amp;" "))&amp;(IF(G1501=0,"",G1501&amp;" "&amp;$G$4&amp;" "))&amp;(IF(H1501=0,"",H1501&amp;" "&amp;H$4&amp;" "))&amp;(IF(I1501=0,"",I1501&amp;" "&amp;$I$4&amp;" "))&amp;(IF(J1501=0,"",J1501&amp;" "&amp;$J$4&amp;" ")),"")))&amp;"; "&amp;IF((B1501=B1500)*(AA1501=AA1500), "same collecting data; ", IF((B1501=B1500)*(Z1500=Z1501),"same locality; ",(IF(COUNTBLANK(L1501)=1,"",$D$2&amp;L1501&amp;$L$3&amp;" "&amp;$D$2))&amp;(IF(COUNTBLANK(M1501)=1,"",$E$2&amp;M1501&amp;$E$2&amp;", "))&amp;(IF(COUNTBLANK(N1501)=1,"",N1501&amp;"; "))&amp;(IF(COUNTBLANK(O1501)=1,"",O1501&amp;"; ")))&amp;(IF(COUNTBLANK(P1501)=1,"",P1501&amp;"; "))&amp;(IF(COUNTBLANK(Q1501)=1,"",Q1501&amp;"; "))&amp;(IF(COUNTBLANK(R1501)=1,"",R1501&amp;"m, "))&amp;IF((COUNTBLANK(S1501)=0)*(S1501&lt;&gt;S1500), S1501&amp;"; ","")&amp;(IF(COUNTBLANK(U1501)=1,"",U1501&amp;"; "))&amp;(IF(COUNTBLANK(T1501)=1,"",IF(COUNTBLANK(F$2)=1,T1501&amp;"; ",T1501&amp;" "&amp;F$2&amp;"; "))))&amp;(IF(COUNTBLANK(V1501)=1,"",V1501&amp;"; "))&amp;IF((COUNTBLANK(C1501)=1),"",C1501)&amp;IF((B1501=B1502)*(K1501=K1502)*(L1501=L1502)*(M1501=M1502),IF(($H$2&lt;&gt;"m")*($H$2&lt;&gt;"Y"), " • ", IF((ISNUMBER(FIND(")",AE1501))), " • ", "")),IF((B1501=B1502)*(K1501=K1502)," • ",". ")))</f>
        <v/>
      </c>
      <c r="AI1501" s="1"/>
    </row>
    <row r="1502" spans="1:35" x14ac:dyDescent="0.25">
      <c r="A1502" s="3" t="str">
        <f t="shared" si="164"/>
        <v/>
      </c>
      <c r="B1502" s="53" t="str">
        <f t="shared" si="162"/>
        <v/>
      </c>
      <c r="C1502" s="57"/>
      <c r="D1502" s="57"/>
      <c r="E1502" s="57"/>
      <c r="F1502" s="57"/>
      <c r="G1502" s="57"/>
      <c r="H1502" s="57"/>
      <c r="I1502" s="57"/>
      <c r="J1502" s="57"/>
      <c r="K1502" s="57"/>
      <c r="L1502" s="57"/>
      <c r="M1502" s="54"/>
      <c r="N1502" s="57"/>
      <c r="O1502" s="58"/>
      <c r="P1502" s="58"/>
      <c r="Q1502" s="58"/>
      <c r="R1502" s="58"/>
      <c r="S1502" s="54"/>
      <c r="T1502" s="57"/>
      <c r="U1502" s="57"/>
      <c r="V1502" s="57"/>
      <c r="W1502" s="57"/>
      <c r="X1502" s="147" t="str">
        <f>IF(COUNTBLANK(D1502)=1,"",IF('order-admin-units'!$I$1&lt;&gt;"y", "", IF(COUNTBLANK(K1502)=1, 'order-admin-units'!$B$1+1, VLOOKUP(K1502, ordercountry, 2))))</f>
        <v/>
      </c>
      <c r="Y1502" s="147" t="str">
        <f>IF(COUNTBLANK(D1502)=1,"",IF('order-admin-units'!$I$1&lt;&gt;"y", "", IF(COUNTBLANK(K1502:L1502)&gt;0, 'order-admin-units'!$B$2+1, VLOOKUP(K1502&amp;"@"&amp;L1502, orderadmin, 2))))</f>
        <v/>
      </c>
      <c r="Z1502" s="147" t="str">
        <f t="shared" si="165"/>
        <v/>
      </c>
      <c r="AA1502" s="147" t="str">
        <f t="shared" si="166"/>
        <v/>
      </c>
      <c r="AB1502" s="147" t="str">
        <f t="shared" si="167"/>
        <v/>
      </c>
      <c r="AC1502" s="147" t="str">
        <f t="shared" si="163"/>
        <v/>
      </c>
      <c r="AD1502" s="11" t="str">
        <f t="shared" si="168"/>
        <v/>
      </c>
      <c r="AE1502" s="11" t="str">
        <f t="array" ref="AE1502">IF(COUNTBLANK(D1502)=1,"",IF(OR($H$2="y",$H$2="m"),IF(AA1502=AA1501,IF(OR(AB1502=$AB$4:$AB1501)=FALSE,AE1501&amp;C1502,AE1501),"("&amp;C1502)&amp;IF(AA1502=AA1503,IF(OR(AB1503=$AB$4:$AB1502)=FALSE,", ",""),") "),""))</f>
        <v/>
      </c>
      <c r="AF1502" s="11" t="str">
        <f t="array" ref="AF1502">IF((COUNTBLANK(D1502)=0)*OR($H$2="y",$H$2="m"),IFERROR(LEFT(C1502, FIND(" ",C1502)-1), C1502),"")</f>
        <v/>
      </c>
      <c r="AG1502" s="11" t="str">
        <f t="array" ref="AG1502">IF(COUNTBLANK(D1502)=1,"",IF(OR($H$2="y",$H$2="m"),IF(AA1502=AA1501,IF(OR(AC1502=$AC$4:$AC1501)=FALSE,AG1501&amp;AF1502,AG1501),"("&amp;AF1502)&amp;IF(AA1502=AA1503,IF(OR(AC1503=$AC$4:$AC1502)=FALSE,", ",""),") "),""))</f>
        <v/>
      </c>
      <c r="AH1502" s="10" t="str">
        <f>IF((COUNTBLANK(D1502)=1),"",IF(D1502=D1501,AH1501,"")&amp;IF(B1501&lt;&gt;B1502,((IF(COUNTBLANK(E1502)=1,$D$3&amp;"Non-type material: "&amp;$D$3,$D$3&amp;INDEX('type-categories'!$A$2:$B$100,MATCH(E1502,'type-categories'!$A$2:$A$100,0),2)&amp;$D$3))),"")&amp;(IF(K1502&lt;&gt;K1501,$C$2&amp;UPPER(K1502)&amp;$C$2&amp;$K$3&amp;" ",(IF(B1502&lt;&gt;B1501,$C$2&amp;UPPER(K1502)&amp;$C$2&amp;$K$3&amp;" ",""))))&amp;IF((AA1502&lt;&gt;AA1503)*($H$2="y"),AD1502&amp;AE1502,IF((AA1502&lt;&gt;AA1503)*($H$2="m"),AD1502&amp;AG1502,IF(($H$2&lt;&gt;"m")*($H$2&lt;&gt;"Y"),(IF(F1502=0,"",F1502&amp;" "&amp;$F$4&amp;" "))&amp;(IF(G1502=0,"",G1502&amp;" "&amp;$G$4&amp;" "))&amp;(IF(H1502=0,"",H1502&amp;" "&amp;H$4&amp;" "))&amp;(IF(I1502=0,"",I1502&amp;" "&amp;$I$4&amp;" "))&amp;(IF(J1502=0,"",J1502&amp;" "&amp;$J$4&amp;" ")),"")))&amp;"; "&amp;IF((B1502=B1501)*(AA1502=AA1501), "same collecting data; ", IF((B1502=B1501)*(Z1501=Z1502),"same locality; ",(IF(COUNTBLANK(L1502)=1,"",$D$2&amp;L1502&amp;$L$3&amp;" "&amp;$D$2))&amp;(IF(COUNTBLANK(M1502)=1,"",$E$2&amp;M1502&amp;$E$2&amp;", "))&amp;(IF(COUNTBLANK(N1502)=1,"",N1502&amp;"; "))&amp;(IF(COUNTBLANK(O1502)=1,"",O1502&amp;"; ")))&amp;(IF(COUNTBLANK(P1502)=1,"",P1502&amp;"; "))&amp;(IF(COUNTBLANK(Q1502)=1,"",Q1502&amp;"; "))&amp;(IF(COUNTBLANK(R1502)=1,"",R1502&amp;"m, "))&amp;IF((COUNTBLANK(S1502)=0)*(S1502&lt;&gt;S1501), S1502&amp;"; ","")&amp;(IF(COUNTBLANK(U1502)=1,"",U1502&amp;"; "))&amp;(IF(COUNTBLANK(T1502)=1,"",IF(COUNTBLANK(F$2)=1,T1502&amp;"; ",T1502&amp;" "&amp;F$2&amp;"; "))))&amp;(IF(COUNTBLANK(V1502)=1,"",V1502&amp;"; "))&amp;IF((COUNTBLANK(C1502)=1),"",C1502)&amp;IF((B1502=B1503)*(K1502=K1503)*(L1502=L1503)*(M1502=M1503),IF(($H$2&lt;&gt;"m")*($H$2&lt;&gt;"Y"), " • ", IF((ISNUMBER(FIND(")",AE1502))), " • ", "")),IF((B1502=B1503)*(K1502=K1503)," • ",". ")))</f>
        <v/>
      </c>
      <c r="AI1502" s="1"/>
    </row>
    <row r="1503" spans="1:35" x14ac:dyDescent="0.25">
      <c r="A1503" s="3" t="str">
        <f t="shared" si="164"/>
        <v/>
      </c>
      <c r="B1503" s="53" t="str">
        <f t="shared" si="162"/>
        <v/>
      </c>
      <c r="C1503" s="57"/>
      <c r="D1503" s="57"/>
      <c r="E1503" s="57"/>
      <c r="F1503" s="57"/>
      <c r="G1503" s="57"/>
      <c r="H1503" s="57"/>
      <c r="I1503" s="57"/>
      <c r="J1503" s="57"/>
      <c r="K1503" s="57"/>
      <c r="L1503" s="57"/>
      <c r="M1503" s="54"/>
      <c r="N1503" s="57"/>
      <c r="O1503" s="58"/>
      <c r="P1503" s="58"/>
      <c r="Q1503" s="58"/>
      <c r="R1503" s="58"/>
      <c r="S1503" s="54"/>
      <c r="T1503" s="57"/>
      <c r="U1503" s="57"/>
      <c r="V1503" s="57"/>
      <c r="W1503" s="57"/>
      <c r="X1503" s="147" t="str">
        <f>IF(COUNTBLANK(D1503)=1,"",IF('order-admin-units'!$I$1&lt;&gt;"y", "", IF(COUNTBLANK(K1503)=1, 'order-admin-units'!$B$1+1, VLOOKUP(K1503, ordercountry, 2))))</f>
        <v/>
      </c>
      <c r="Y1503" s="147" t="str">
        <f>IF(COUNTBLANK(D1503)=1,"",IF('order-admin-units'!$I$1&lt;&gt;"y", "", IF(COUNTBLANK(K1503:L1503)&gt;0, 'order-admin-units'!$B$2+1, VLOOKUP(K1503&amp;"@"&amp;L1503, orderadmin, 2))))</f>
        <v/>
      </c>
      <c r="Z1503" s="147" t="str">
        <f t="shared" si="165"/>
        <v/>
      </c>
      <c r="AA1503" s="147" t="str">
        <f t="shared" si="166"/>
        <v/>
      </c>
      <c r="AB1503" s="147" t="str">
        <f t="shared" si="167"/>
        <v/>
      </c>
      <c r="AC1503" s="147" t="str">
        <f t="shared" si="163"/>
        <v/>
      </c>
      <c r="AD1503" s="11" t="str">
        <f t="shared" si="168"/>
        <v/>
      </c>
      <c r="AE1503" s="11" t="str">
        <f t="array" ref="AE1503">IF(COUNTBLANK(D1503)=1,"",IF(OR($H$2="y",$H$2="m"),IF(AA1503=AA1502,IF(OR(AB1503=$AB$4:$AB1502)=FALSE,AE1502&amp;C1503,AE1502),"("&amp;C1503)&amp;IF(AA1503=AA1504,IF(OR(AB1504=$AB$4:$AB1503)=FALSE,", ",""),") "),""))</f>
        <v/>
      </c>
      <c r="AF1503" s="11" t="str">
        <f t="array" ref="AF1503">IF((COUNTBLANK(D1503)=0)*OR($H$2="y",$H$2="m"),IFERROR(LEFT(C1503, FIND(" ",C1503)-1), C1503),"")</f>
        <v/>
      </c>
      <c r="AG1503" s="11" t="str">
        <f t="array" ref="AG1503">IF(COUNTBLANK(D1503)=1,"",IF(OR($H$2="y",$H$2="m"),IF(AA1503=AA1502,IF(OR(AC1503=$AC$4:$AC1502)=FALSE,AG1502&amp;AF1503,AG1502),"("&amp;AF1503)&amp;IF(AA1503=AA1504,IF(OR(AC1504=$AC$4:$AC1503)=FALSE,", ",""),") "),""))</f>
        <v/>
      </c>
      <c r="AH1503" s="10" t="str">
        <f>IF((COUNTBLANK(D1503)=1),"",IF(D1503=D1502,AH1502,"")&amp;IF(B1502&lt;&gt;B1503,((IF(COUNTBLANK(E1503)=1,$D$3&amp;"Non-type material: "&amp;$D$3,$D$3&amp;INDEX('type-categories'!$A$2:$B$100,MATCH(E1503,'type-categories'!$A$2:$A$100,0),2)&amp;$D$3))),"")&amp;(IF(K1503&lt;&gt;K1502,$C$2&amp;UPPER(K1503)&amp;$C$2&amp;$K$3&amp;" ",(IF(B1503&lt;&gt;B1502,$C$2&amp;UPPER(K1503)&amp;$C$2&amp;$K$3&amp;" ",""))))&amp;IF((AA1503&lt;&gt;AA1504)*($H$2="y"),AD1503&amp;AE1503,IF((AA1503&lt;&gt;AA1504)*($H$2="m"),AD1503&amp;AG1503,IF(($H$2&lt;&gt;"m")*($H$2&lt;&gt;"Y"),(IF(F1503=0,"",F1503&amp;" "&amp;$F$4&amp;" "))&amp;(IF(G1503=0,"",G1503&amp;" "&amp;$G$4&amp;" "))&amp;(IF(H1503=0,"",H1503&amp;" "&amp;H$4&amp;" "))&amp;(IF(I1503=0,"",I1503&amp;" "&amp;$I$4&amp;" "))&amp;(IF(J1503=0,"",J1503&amp;" "&amp;$J$4&amp;" ")),"")))&amp;"; "&amp;IF((B1503=B1502)*(AA1503=AA1502), "same collecting data; ", IF((B1503=B1502)*(Z1502=Z1503),"same locality; ",(IF(COUNTBLANK(L1503)=1,"",$D$2&amp;L1503&amp;$L$3&amp;" "&amp;$D$2))&amp;(IF(COUNTBLANK(M1503)=1,"",$E$2&amp;M1503&amp;$E$2&amp;", "))&amp;(IF(COUNTBLANK(N1503)=1,"",N1503&amp;"; "))&amp;(IF(COUNTBLANK(O1503)=1,"",O1503&amp;"; ")))&amp;(IF(COUNTBLANK(P1503)=1,"",P1503&amp;"; "))&amp;(IF(COUNTBLANK(Q1503)=1,"",Q1503&amp;"; "))&amp;(IF(COUNTBLANK(R1503)=1,"",R1503&amp;"m, "))&amp;IF((COUNTBLANK(S1503)=0)*(S1503&lt;&gt;S1502), S1503&amp;"; ","")&amp;(IF(COUNTBLANK(U1503)=1,"",U1503&amp;"; "))&amp;(IF(COUNTBLANK(T1503)=1,"",IF(COUNTBLANK(F$2)=1,T1503&amp;"; ",T1503&amp;" "&amp;F$2&amp;"; "))))&amp;(IF(COUNTBLANK(V1503)=1,"",V1503&amp;"; "))&amp;IF((COUNTBLANK(C1503)=1),"",C1503)&amp;IF((B1503=B1504)*(K1503=K1504)*(L1503=L1504)*(M1503=M1504),IF(($H$2&lt;&gt;"m")*($H$2&lt;&gt;"Y"), " • ", IF((ISNUMBER(FIND(")",AE1503))), " • ", "")),IF((B1503=B1504)*(K1503=K1504)," • ",". ")))</f>
        <v/>
      </c>
      <c r="AI1503" s="1"/>
    </row>
    <row r="1504" spans="1:35" x14ac:dyDescent="0.25">
      <c r="A1504" s="3" t="str">
        <f t="shared" si="164"/>
        <v/>
      </c>
      <c r="B1504" s="53" t="str">
        <f t="shared" si="162"/>
        <v/>
      </c>
      <c r="C1504" s="57"/>
      <c r="D1504" s="57"/>
      <c r="E1504" s="57"/>
      <c r="F1504" s="57"/>
      <c r="G1504" s="57"/>
      <c r="H1504" s="57"/>
      <c r="I1504" s="57"/>
      <c r="J1504" s="57"/>
      <c r="K1504" s="57"/>
      <c r="L1504" s="57"/>
      <c r="M1504" s="54"/>
      <c r="N1504" s="57"/>
      <c r="O1504" s="58"/>
      <c r="P1504" s="58"/>
      <c r="Q1504" s="58"/>
      <c r="R1504" s="58"/>
      <c r="S1504" s="54"/>
      <c r="T1504" s="57"/>
      <c r="U1504" s="57"/>
      <c r="V1504" s="57"/>
      <c r="W1504" s="57"/>
      <c r="X1504" s="147" t="str">
        <f>IF(COUNTBLANK(D1504)=1,"",IF('order-admin-units'!$I$1&lt;&gt;"y", "", IF(COUNTBLANK(K1504)=1, 'order-admin-units'!$B$1+1, VLOOKUP(K1504, ordercountry, 2))))</f>
        <v/>
      </c>
      <c r="Y1504" s="147" t="str">
        <f>IF(COUNTBLANK(D1504)=1,"",IF('order-admin-units'!$I$1&lt;&gt;"y", "", IF(COUNTBLANK(K1504:L1504)&gt;0, 'order-admin-units'!$B$2+1, VLOOKUP(K1504&amp;"@"&amp;L1504, orderadmin, 2))))</f>
        <v/>
      </c>
      <c r="Z1504" s="147" t="str">
        <f t="shared" si="165"/>
        <v/>
      </c>
      <c r="AA1504" s="147" t="str">
        <f t="shared" si="166"/>
        <v/>
      </c>
      <c r="AB1504" s="147" t="str">
        <f t="shared" si="167"/>
        <v/>
      </c>
      <c r="AC1504" s="147" t="str">
        <f t="shared" si="163"/>
        <v/>
      </c>
      <c r="AD1504" s="11" t="str">
        <f t="shared" si="168"/>
        <v/>
      </c>
      <c r="AE1504" s="11" t="str">
        <f t="array" ref="AE1504">IF(COUNTBLANK(D1504)=1,"",IF(OR($H$2="y",$H$2="m"),IF(AA1504=AA1503,IF(OR(AB1504=$AB$4:$AB1503)=FALSE,AE1503&amp;C1504,AE1503),"("&amp;C1504)&amp;IF(AA1504=AA1505,IF(OR(AB1505=$AB$4:$AB1504)=FALSE,", ",""),") "),""))</f>
        <v/>
      </c>
      <c r="AF1504" s="11" t="str">
        <f t="array" ref="AF1504">IF((COUNTBLANK(D1504)=0)*OR($H$2="y",$H$2="m"),IFERROR(LEFT(C1504, FIND(" ",C1504)-1), C1504),"")</f>
        <v/>
      </c>
      <c r="AG1504" s="11" t="str">
        <f t="array" ref="AG1504">IF(COUNTBLANK(D1504)=1,"",IF(OR($H$2="y",$H$2="m"),IF(AA1504=AA1503,IF(OR(AC1504=$AC$4:$AC1503)=FALSE,AG1503&amp;AF1504,AG1503),"("&amp;AF1504)&amp;IF(AA1504=AA1505,IF(OR(AC1505=$AC$4:$AC1504)=FALSE,", ",""),") "),""))</f>
        <v/>
      </c>
      <c r="AH1504" s="10" t="str">
        <f>IF((COUNTBLANK(D1504)=1),"",IF(D1504=D1503,AH1503,"")&amp;IF(B1503&lt;&gt;B1504,((IF(COUNTBLANK(E1504)=1,$D$3&amp;"Non-type material: "&amp;$D$3,$D$3&amp;INDEX('type-categories'!$A$2:$B$100,MATCH(E1504,'type-categories'!$A$2:$A$100,0),2)&amp;$D$3))),"")&amp;(IF(K1504&lt;&gt;K1503,$C$2&amp;UPPER(K1504)&amp;$C$2&amp;$K$3&amp;" ",(IF(B1504&lt;&gt;B1503,$C$2&amp;UPPER(K1504)&amp;$C$2&amp;$K$3&amp;" ",""))))&amp;IF((AA1504&lt;&gt;AA1505)*($H$2="y"),AD1504&amp;AE1504,IF((AA1504&lt;&gt;AA1505)*($H$2="m"),AD1504&amp;AG1504,IF(($H$2&lt;&gt;"m")*($H$2&lt;&gt;"Y"),(IF(F1504=0,"",F1504&amp;" "&amp;$F$4&amp;" "))&amp;(IF(G1504=0,"",G1504&amp;" "&amp;$G$4&amp;" "))&amp;(IF(H1504=0,"",H1504&amp;" "&amp;H$4&amp;" "))&amp;(IF(I1504=0,"",I1504&amp;" "&amp;$I$4&amp;" "))&amp;(IF(J1504=0,"",J1504&amp;" "&amp;$J$4&amp;" ")),"")))&amp;"; "&amp;IF((B1504=B1503)*(AA1504=AA1503), "same collecting data; ", IF((B1504=B1503)*(Z1503=Z1504),"same locality; ",(IF(COUNTBLANK(L1504)=1,"",$D$2&amp;L1504&amp;$L$3&amp;" "&amp;$D$2))&amp;(IF(COUNTBLANK(M1504)=1,"",$E$2&amp;M1504&amp;$E$2&amp;", "))&amp;(IF(COUNTBLANK(N1504)=1,"",N1504&amp;"; "))&amp;(IF(COUNTBLANK(O1504)=1,"",O1504&amp;"; ")))&amp;(IF(COUNTBLANK(P1504)=1,"",P1504&amp;"; "))&amp;(IF(COUNTBLANK(Q1504)=1,"",Q1504&amp;"; "))&amp;(IF(COUNTBLANK(R1504)=1,"",R1504&amp;"m, "))&amp;IF((COUNTBLANK(S1504)=0)*(S1504&lt;&gt;S1503), S1504&amp;"; ","")&amp;(IF(COUNTBLANK(U1504)=1,"",U1504&amp;"; "))&amp;(IF(COUNTBLANK(T1504)=1,"",IF(COUNTBLANK(F$2)=1,T1504&amp;"; ",T1504&amp;" "&amp;F$2&amp;"; "))))&amp;(IF(COUNTBLANK(V1504)=1,"",V1504&amp;"; "))&amp;IF((COUNTBLANK(C1504)=1),"",C1504)&amp;IF((B1504=B1505)*(K1504=K1505)*(L1504=L1505)*(M1504=M1505),IF(($H$2&lt;&gt;"m")*($H$2&lt;&gt;"Y"), " • ", IF((ISNUMBER(FIND(")",AE1504))), " • ", "")),IF((B1504=B1505)*(K1504=K1505)," • ",". ")))</f>
        <v/>
      </c>
      <c r="AI1504" s="1"/>
    </row>
    <row r="1505" spans="1:35" x14ac:dyDescent="0.25">
      <c r="A1505" s="3" t="str">
        <f t="shared" si="164"/>
        <v/>
      </c>
      <c r="B1505" s="53" t="str">
        <f t="shared" si="162"/>
        <v/>
      </c>
      <c r="C1505" s="57"/>
      <c r="D1505" s="57"/>
      <c r="E1505" s="57"/>
      <c r="F1505" s="57"/>
      <c r="G1505" s="57"/>
      <c r="H1505" s="57"/>
      <c r="I1505" s="57"/>
      <c r="J1505" s="57"/>
      <c r="K1505" s="57"/>
      <c r="L1505" s="57"/>
      <c r="M1505" s="54"/>
      <c r="N1505" s="57"/>
      <c r="O1505" s="58"/>
      <c r="P1505" s="58"/>
      <c r="Q1505" s="58"/>
      <c r="R1505" s="58"/>
      <c r="S1505" s="54"/>
      <c r="T1505" s="57"/>
      <c r="U1505" s="57"/>
      <c r="V1505" s="57"/>
      <c r="W1505" s="57"/>
      <c r="X1505" s="147" t="str">
        <f>IF(COUNTBLANK(D1505)=1,"",IF('order-admin-units'!$I$1&lt;&gt;"y", "", IF(COUNTBLANK(K1505)=1, 'order-admin-units'!$B$1+1, VLOOKUP(K1505, ordercountry, 2))))</f>
        <v/>
      </c>
      <c r="Y1505" s="147" t="str">
        <f>IF(COUNTBLANK(D1505)=1,"",IF('order-admin-units'!$I$1&lt;&gt;"y", "", IF(COUNTBLANK(K1505:L1505)&gt;0, 'order-admin-units'!$B$2+1, VLOOKUP(K1505&amp;"@"&amp;L1505, orderadmin, 2))))</f>
        <v/>
      </c>
      <c r="Z1505" s="147" t="str">
        <f t="shared" si="165"/>
        <v/>
      </c>
      <c r="AA1505" s="147" t="str">
        <f t="shared" si="166"/>
        <v/>
      </c>
      <c r="AB1505" s="147" t="str">
        <f t="shared" si="167"/>
        <v/>
      </c>
      <c r="AC1505" s="147" t="str">
        <f t="shared" si="163"/>
        <v/>
      </c>
      <c r="AD1505" s="11" t="str">
        <f t="shared" si="168"/>
        <v/>
      </c>
      <c r="AE1505" s="11" t="str">
        <f t="array" ref="AE1505">IF(COUNTBLANK(D1505)=1,"",IF(OR($H$2="y",$H$2="m"),IF(AA1505=AA1504,IF(OR(AB1505=$AB$4:$AB1504)=FALSE,AE1504&amp;C1505,AE1504),"("&amp;C1505)&amp;IF(AA1505=AA1506,IF(OR(AB1506=$AB$4:$AB1505)=FALSE,", ",""),") "),""))</f>
        <v/>
      </c>
      <c r="AF1505" s="11" t="str">
        <f t="array" ref="AF1505">IF((COUNTBLANK(D1505)=0)*OR($H$2="y",$H$2="m"),IFERROR(LEFT(C1505, FIND(" ",C1505)-1), C1505),"")</f>
        <v/>
      </c>
      <c r="AG1505" s="11" t="str">
        <f t="array" ref="AG1505">IF(COUNTBLANK(D1505)=1,"",IF(OR($H$2="y",$H$2="m"),IF(AA1505=AA1504,IF(OR(AC1505=$AC$4:$AC1504)=FALSE,AG1504&amp;AF1505,AG1504),"("&amp;AF1505)&amp;IF(AA1505=AA1506,IF(OR(AC1506=$AC$4:$AC1505)=FALSE,", ",""),") "),""))</f>
        <v/>
      </c>
      <c r="AH1505" s="10" t="str">
        <f>IF((COUNTBLANK(D1505)=1),"",IF(D1505=D1504,AH1504,"")&amp;IF(B1504&lt;&gt;B1505,((IF(COUNTBLANK(E1505)=1,$D$3&amp;"Non-type material: "&amp;$D$3,$D$3&amp;INDEX('type-categories'!$A$2:$B$100,MATCH(E1505,'type-categories'!$A$2:$A$100,0),2)&amp;$D$3))),"")&amp;(IF(K1505&lt;&gt;K1504,$C$2&amp;UPPER(K1505)&amp;$C$2&amp;$K$3&amp;" ",(IF(B1505&lt;&gt;B1504,$C$2&amp;UPPER(K1505)&amp;$C$2&amp;$K$3&amp;" ",""))))&amp;IF((AA1505&lt;&gt;AA1506)*($H$2="y"),AD1505&amp;AE1505,IF((AA1505&lt;&gt;AA1506)*($H$2="m"),AD1505&amp;AG1505,IF(($H$2&lt;&gt;"m")*($H$2&lt;&gt;"Y"),(IF(F1505=0,"",F1505&amp;" "&amp;$F$4&amp;" "))&amp;(IF(G1505=0,"",G1505&amp;" "&amp;$G$4&amp;" "))&amp;(IF(H1505=0,"",H1505&amp;" "&amp;H$4&amp;" "))&amp;(IF(I1505=0,"",I1505&amp;" "&amp;$I$4&amp;" "))&amp;(IF(J1505=0,"",J1505&amp;" "&amp;$J$4&amp;" ")),"")))&amp;"; "&amp;IF((B1505=B1504)*(AA1505=AA1504), "same collecting data; ", IF((B1505=B1504)*(Z1504=Z1505),"same locality; ",(IF(COUNTBLANK(L1505)=1,"",$D$2&amp;L1505&amp;$L$3&amp;" "&amp;$D$2))&amp;(IF(COUNTBLANK(M1505)=1,"",$E$2&amp;M1505&amp;$E$2&amp;", "))&amp;(IF(COUNTBLANK(N1505)=1,"",N1505&amp;"; "))&amp;(IF(COUNTBLANK(O1505)=1,"",O1505&amp;"; ")))&amp;(IF(COUNTBLANK(P1505)=1,"",P1505&amp;"; "))&amp;(IF(COUNTBLANK(Q1505)=1,"",Q1505&amp;"; "))&amp;(IF(COUNTBLANK(R1505)=1,"",R1505&amp;"m, "))&amp;IF((COUNTBLANK(S1505)=0)*(S1505&lt;&gt;S1504), S1505&amp;"; ","")&amp;(IF(COUNTBLANK(U1505)=1,"",U1505&amp;"; "))&amp;(IF(COUNTBLANK(T1505)=1,"",IF(COUNTBLANK(F$2)=1,T1505&amp;"; ",T1505&amp;" "&amp;F$2&amp;"; "))))&amp;(IF(COUNTBLANK(V1505)=1,"",V1505&amp;"; "))&amp;IF((COUNTBLANK(C1505)=1),"",C1505)&amp;IF((B1505=B1506)*(K1505=K1506)*(L1505=L1506)*(M1505=M1506),IF(($H$2&lt;&gt;"m")*($H$2&lt;&gt;"Y"), " • ", IF((ISNUMBER(FIND(")",AE1505))), " • ", "")),IF((B1505=B1506)*(K1505=K1506)," • ",". ")))</f>
        <v/>
      </c>
      <c r="AI1505" s="1"/>
    </row>
    <row r="1506" spans="1:35" x14ac:dyDescent="0.25">
      <c r="A1506" s="3" t="str">
        <f t="shared" si="164"/>
        <v/>
      </c>
      <c r="B1506" s="53" t="str">
        <f t="shared" si="162"/>
        <v/>
      </c>
      <c r="C1506" s="57"/>
      <c r="D1506" s="57"/>
      <c r="E1506" s="57"/>
      <c r="F1506" s="57"/>
      <c r="G1506" s="57"/>
      <c r="H1506" s="57"/>
      <c r="I1506" s="57"/>
      <c r="J1506" s="57"/>
      <c r="K1506" s="57"/>
      <c r="L1506" s="57"/>
      <c r="M1506" s="54"/>
      <c r="N1506" s="57"/>
      <c r="O1506" s="58"/>
      <c r="P1506" s="58"/>
      <c r="Q1506" s="58"/>
      <c r="R1506" s="58"/>
      <c r="S1506" s="54"/>
      <c r="T1506" s="57"/>
      <c r="U1506" s="57"/>
      <c r="V1506" s="57"/>
      <c r="W1506" s="57"/>
      <c r="X1506" s="147" t="str">
        <f>IF(COUNTBLANK(D1506)=1,"",IF('order-admin-units'!$I$1&lt;&gt;"y", "", IF(COUNTBLANK(K1506)=1, 'order-admin-units'!$B$1+1, VLOOKUP(K1506, ordercountry, 2))))</f>
        <v/>
      </c>
      <c r="Y1506" s="147" t="str">
        <f>IF(COUNTBLANK(D1506)=1,"",IF('order-admin-units'!$I$1&lt;&gt;"y", "", IF(COUNTBLANK(K1506:L1506)&gt;0, 'order-admin-units'!$B$2+1, VLOOKUP(K1506&amp;"@"&amp;L1506, orderadmin, 2))))</f>
        <v/>
      </c>
      <c r="Z1506" s="147" t="str">
        <f t="shared" si="165"/>
        <v/>
      </c>
      <c r="AA1506" s="147" t="str">
        <f t="shared" si="166"/>
        <v/>
      </c>
      <c r="AB1506" s="147" t="str">
        <f t="shared" si="167"/>
        <v/>
      </c>
      <c r="AC1506" s="147" t="str">
        <f t="shared" si="163"/>
        <v/>
      </c>
      <c r="AD1506" s="11" t="str">
        <f t="shared" si="168"/>
        <v/>
      </c>
      <c r="AE1506" s="11" t="str">
        <f t="array" ref="AE1506">IF(COUNTBLANK(D1506)=1,"",IF(OR($H$2="y",$H$2="m"),IF(AA1506=AA1505,IF(OR(AB1506=$AB$4:$AB1505)=FALSE,AE1505&amp;C1506,AE1505),"("&amp;C1506)&amp;IF(AA1506=AA1507,IF(OR(AB1507=$AB$4:$AB1506)=FALSE,", ",""),") "),""))</f>
        <v/>
      </c>
      <c r="AF1506" s="11" t="str">
        <f t="array" ref="AF1506">IF((COUNTBLANK(D1506)=0)*OR($H$2="y",$H$2="m"),IFERROR(LEFT(C1506, FIND(" ",C1506)-1), C1506),"")</f>
        <v/>
      </c>
      <c r="AG1506" s="11" t="str">
        <f t="array" ref="AG1506">IF(COUNTBLANK(D1506)=1,"",IF(OR($H$2="y",$H$2="m"),IF(AA1506=AA1505,IF(OR(AC1506=$AC$4:$AC1505)=FALSE,AG1505&amp;AF1506,AG1505),"("&amp;AF1506)&amp;IF(AA1506=AA1507,IF(OR(AC1507=$AC$4:$AC1506)=FALSE,", ",""),") "),""))</f>
        <v/>
      </c>
      <c r="AH1506" s="10" t="str">
        <f>IF((COUNTBLANK(D1506)=1),"",IF(D1506=D1505,AH1505,"")&amp;IF(B1505&lt;&gt;B1506,((IF(COUNTBLANK(E1506)=1,$D$3&amp;"Non-type material: "&amp;$D$3,$D$3&amp;INDEX('type-categories'!$A$2:$B$100,MATCH(E1506,'type-categories'!$A$2:$A$100,0),2)&amp;$D$3))),"")&amp;(IF(K1506&lt;&gt;K1505,$C$2&amp;UPPER(K1506)&amp;$C$2&amp;$K$3&amp;" ",(IF(B1506&lt;&gt;B1505,$C$2&amp;UPPER(K1506)&amp;$C$2&amp;$K$3&amp;" ",""))))&amp;IF((AA1506&lt;&gt;AA1507)*($H$2="y"),AD1506&amp;AE1506,IF((AA1506&lt;&gt;AA1507)*($H$2="m"),AD1506&amp;AG1506,IF(($H$2&lt;&gt;"m")*($H$2&lt;&gt;"Y"),(IF(F1506=0,"",F1506&amp;" "&amp;$F$4&amp;" "))&amp;(IF(G1506=0,"",G1506&amp;" "&amp;$G$4&amp;" "))&amp;(IF(H1506=0,"",H1506&amp;" "&amp;H$4&amp;" "))&amp;(IF(I1506=0,"",I1506&amp;" "&amp;$I$4&amp;" "))&amp;(IF(J1506=0,"",J1506&amp;" "&amp;$J$4&amp;" ")),"")))&amp;"; "&amp;IF((B1506=B1505)*(AA1506=AA1505), "same collecting data; ", IF((B1506=B1505)*(Z1505=Z1506),"same locality; ",(IF(COUNTBLANK(L1506)=1,"",$D$2&amp;L1506&amp;$L$3&amp;" "&amp;$D$2))&amp;(IF(COUNTBLANK(M1506)=1,"",$E$2&amp;M1506&amp;$E$2&amp;", "))&amp;(IF(COUNTBLANK(N1506)=1,"",N1506&amp;"; "))&amp;(IF(COUNTBLANK(O1506)=1,"",O1506&amp;"; ")))&amp;(IF(COUNTBLANK(P1506)=1,"",P1506&amp;"; "))&amp;(IF(COUNTBLANK(Q1506)=1,"",Q1506&amp;"; "))&amp;(IF(COUNTBLANK(R1506)=1,"",R1506&amp;"m, "))&amp;IF((COUNTBLANK(S1506)=0)*(S1506&lt;&gt;S1505), S1506&amp;"; ","")&amp;(IF(COUNTBLANK(U1506)=1,"",U1506&amp;"; "))&amp;(IF(COUNTBLANK(T1506)=1,"",IF(COUNTBLANK(F$2)=1,T1506&amp;"; ",T1506&amp;" "&amp;F$2&amp;"; "))))&amp;(IF(COUNTBLANK(V1506)=1,"",V1506&amp;"; "))&amp;IF((COUNTBLANK(C1506)=1),"",C1506)&amp;IF((B1506=B1507)*(K1506=K1507)*(L1506=L1507)*(M1506=M1507),IF(($H$2&lt;&gt;"m")*($H$2&lt;&gt;"Y"), " • ", IF((ISNUMBER(FIND(")",AE1506))), " • ", "")),IF((B1506=B1507)*(K1506=K1507)," • ",". ")))</f>
        <v/>
      </c>
      <c r="AI1506" s="1"/>
    </row>
    <row r="1507" spans="1:35" x14ac:dyDescent="0.25">
      <c r="A1507" s="3" t="str">
        <f t="shared" si="164"/>
        <v/>
      </c>
      <c r="B1507" s="53" t="str">
        <f t="shared" si="162"/>
        <v/>
      </c>
      <c r="C1507" s="56"/>
      <c r="D1507" s="57"/>
      <c r="E1507" s="57"/>
      <c r="F1507" s="57"/>
      <c r="G1507" s="57"/>
      <c r="H1507" s="57"/>
      <c r="I1507" s="57"/>
      <c r="J1507" s="57"/>
      <c r="K1507" s="57"/>
      <c r="L1507" s="57"/>
      <c r="M1507" s="54"/>
      <c r="N1507" s="57"/>
      <c r="O1507" s="57"/>
      <c r="P1507" s="57"/>
      <c r="Q1507" s="57"/>
      <c r="R1507" s="57"/>
      <c r="S1507" s="54"/>
      <c r="T1507" s="57"/>
      <c r="U1507" s="57"/>
      <c r="V1507" s="57"/>
      <c r="W1507" s="57"/>
      <c r="X1507" s="147" t="str">
        <f>IF(COUNTBLANK(D1507)=1,"",IF('order-admin-units'!$I$1&lt;&gt;"y", "", IF(COUNTBLANK(K1507)=1, 'order-admin-units'!$B$1+1, VLOOKUP(K1507, ordercountry, 2))))</f>
        <v/>
      </c>
      <c r="Y1507" s="147" t="str">
        <f>IF(COUNTBLANK(D1507)=1,"",IF('order-admin-units'!$I$1&lt;&gt;"y", "", IF(COUNTBLANK(K1507:L1507)&gt;0, 'order-admin-units'!$B$2+1, VLOOKUP(K1507&amp;"@"&amp;L1507, orderadmin, 2))))</f>
        <v/>
      </c>
      <c r="Z1507" s="147" t="str">
        <f t="shared" si="165"/>
        <v/>
      </c>
      <c r="AA1507" s="147" t="str">
        <f t="shared" si="166"/>
        <v/>
      </c>
      <c r="AB1507" s="147" t="str">
        <f t="shared" si="167"/>
        <v/>
      </c>
      <c r="AC1507" s="147" t="str">
        <f t="shared" si="163"/>
        <v/>
      </c>
      <c r="AD1507" s="11" t="str">
        <f t="shared" si="168"/>
        <v/>
      </c>
      <c r="AE1507" s="11" t="str">
        <f t="array" ref="AE1507">IF(COUNTBLANK(D1507)=1,"",IF(OR($H$2="y",$H$2="m"),IF(AA1507=AA1506,IF(OR(AB1507=$AB$4:$AB1506)=FALSE,AE1506&amp;C1507,AE1506),"("&amp;C1507)&amp;IF(AA1507=AA1508,IF(OR(AB1508=$AB$4:$AB1507)=FALSE,", ",""),") "),""))</f>
        <v/>
      </c>
      <c r="AF1507" s="11" t="str">
        <f t="array" ref="AF1507">IF((COUNTBLANK(D1507)=0)*OR($H$2="y",$H$2="m"),IFERROR(LEFT(C1507, FIND(" ",C1507)-1), C1507),"")</f>
        <v/>
      </c>
      <c r="AG1507" s="11" t="str">
        <f t="array" ref="AG1507">IF(COUNTBLANK(D1507)=1,"",IF(OR($H$2="y",$H$2="m"),IF(AA1507=AA1506,IF(OR(AC1507=$AC$4:$AC1506)=FALSE,AG1506&amp;AF1507,AG1506),"("&amp;AF1507)&amp;IF(AA1507=AA1508,IF(OR(AC1508=$AC$4:$AC1507)=FALSE,", ",""),") "),""))</f>
        <v/>
      </c>
      <c r="AH1507" s="10" t="str">
        <f>IF((COUNTBLANK(D1507)=1),"",IF(D1507=D1506,AH1506,"")&amp;IF(B1506&lt;&gt;B1507,((IF(COUNTBLANK(E1507)=1,$D$3&amp;"Non-type material: "&amp;$D$3,$D$3&amp;INDEX('type-categories'!$A$2:$B$100,MATCH(E1507,'type-categories'!$A$2:$A$100,0),2)&amp;$D$3))),"")&amp;(IF(K1507&lt;&gt;K1506,$C$2&amp;UPPER(K1507)&amp;$C$2&amp;$K$3&amp;" ",(IF(B1507&lt;&gt;B1506,$C$2&amp;UPPER(K1507)&amp;$C$2&amp;$K$3&amp;" ",""))))&amp;IF((AA1507&lt;&gt;AA1508)*($H$2="y"),AD1507&amp;AE1507,IF((AA1507&lt;&gt;AA1508)*($H$2="m"),AD1507&amp;AG1507,IF(($H$2&lt;&gt;"m")*($H$2&lt;&gt;"Y"),(IF(F1507=0,"",F1507&amp;" "&amp;$F$4&amp;" "))&amp;(IF(G1507=0,"",G1507&amp;" "&amp;$G$4&amp;" "))&amp;(IF(H1507=0,"",H1507&amp;" "&amp;H$4&amp;" "))&amp;(IF(I1507=0,"",I1507&amp;" "&amp;$I$4&amp;" "))&amp;(IF(J1507=0,"",J1507&amp;" "&amp;$J$4&amp;" ")),"")))&amp;"; "&amp;IF((B1507=B1506)*(AA1507=AA1506), "same collecting data; ", IF((B1507=B1506)*(Z1506=Z1507),"same locality; ",(IF(COUNTBLANK(L1507)=1,"",$D$2&amp;L1507&amp;$L$3&amp;" "&amp;$D$2))&amp;(IF(COUNTBLANK(M1507)=1,"",$E$2&amp;M1507&amp;$E$2&amp;", "))&amp;(IF(COUNTBLANK(N1507)=1,"",N1507&amp;"; "))&amp;(IF(COUNTBLANK(O1507)=1,"",O1507&amp;"; ")))&amp;(IF(COUNTBLANK(P1507)=1,"",P1507&amp;"; "))&amp;(IF(COUNTBLANK(Q1507)=1,"",Q1507&amp;"; "))&amp;(IF(COUNTBLANK(R1507)=1,"",R1507&amp;"m, "))&amp;IF((COUNTBLANK(S1507)=0)*(S1507&lt;&gt;S1506), S1507&amp;"; ","")&amp;(IF(COUNTBLANK(U1507)=1,"",U1507&amp;"; "))&amp;(IF(COUNTBLANK(T1507)=1,"",IF(COUNTBLANK(F$2)=1,T1507&amp;"; ",T1507&amp;" "&amp;F$2&amp;"; "))))&amp;(IF(COUNTBLANK(V1507)=1,"",V1507&amp;"; "))&amp;IF((COUNTBLANK(C1507)=1),"",C1507)&amp;IF((B1507=B1508)*(K1507=K1508)*(L1507=L1508)*(M1507=M1508),IF(($H$2&lt;&gt;"m")*($H$2&lt;&gt;"Y"), " • ", IF((ISNUMBER(FIND(")",AE1507))), " • ", "")),IF((B1507=B1508)*(K1507=K1508)," • ",". ")))</f>
        <v/>
      </c>
      <c r="AI1507" s="1"/>
    </row>
    <row r="1508" spans="1:35" x14ac:dyDescent="0.25">
      <c r="A1508" s="3" t="str">
        <f t="shared" si="164"/>
        <v/>
      </c>
      <c r="B1508" s="53" t="str">
        <f t="shared" si="162"/>
        <v/>
      </c>
      <c r="C1508" s="57"/>
      <c r="D1508" s="57"/>
      <c r="E1508" s="57"/>
      <c r="F1508" s="57"/>
      <c r="G1508" s="57"/>
      <c r="H1508" s="57"/>
      <c r="I1508" s="57"/>
      <c r="J1508" s="57"/>
      <c r="K1508" s="57"/>
      <c r="L1508" s="57"/>
      <c r="M1508" s="54"/>
      <c r="N1508" s="57"/>
      <c r="O1508" s="58"/>
      <c r="P1508" s="58"/>
      <c r="Q1508" s="58"/>
      <c r="R1508" s="58"/>
      <c r="S1508" s="54"/>
      <c r="T1508" s="57"/>
      <c r="U1508" s="57"/>
      <c r="V1508" s="57"/>
      <c r="W1508" s="57"/>
      <c r="X1508" s="147" t="str">
        <f>IF(COUNTBLANK(D1508)=1,"",IF('order-admin-units'!$I$1&lt;&gt;"y", "", IF(COUNTBLANK(K1508)=1, 'order-admin-units'!$B$1+1, VLOOKUP(K1508, ordercountry, 2))))</f>
        <v/>
      </c>
      <c r="Y1508" s="147" t="str">
        <f>IF(COUNTBLANK(D1508)=1,"",IF('order-admin-units'!$I$1&lt;&gt;"y", "", IF(COUNTBLANK(K1508:L1508)&gt;0, 'order-admin-units'!$B$2+1, VLOOKUP(K1508&amp;"@"&amp;L1508, orderadmin, 2))))</f>
        <v/>
      </c>
      <c r="Z1508" s="147" t="str">
        <f t="shared" si="165"/>
        <v/>
      </c>
      <c r="AA1508" s="147" t="str">
        <f t="shared" si="166"/>
        <v/>
      </c>
      <c r="AB1508" s="147" t="str">
        <f t="shared" si="167"/>
        <v/>
      </c>
      <c r="AC1508" s="147" t="str">
        <f t="shared" si="163"/>
        <v/>
      </c>
      <c r="AD1508" s="11" t="str">
        <f t="shared" si="168"/>
        <v/>
      </c>
      <c r="AE1508" s="11" t="str">
        <f t="array" ref="AE1508">IF(COUNTBLANK(D1508)=1,"",IF(OR($H$2="y",$H$2="m"),IF(AA1508=AA1507,IF(OR(AB1508=$AB$4:$AB1507)=FALSE,AE1507&amp;C1508,AE1507),"("&amp;C1508)&amp;IF(AA1508=AA1509,IF(OR(AB1509=$AB$4:$AB1508)=FALSE,", ",""),") "),""))</f>
        <v/>
      </c>
      <c r="AF1508" s="11" t="str">
        <f t="array" ref="AF1508">IF((COUNTBLANK(D1508)=0)*OR($H$2="y",$H$2="m"),IFERROR(LEFT(C1508, FIND(" ",C1508)-1), C1508),"")</f>
        <v/>
      </c>
      <c r="AG1508" s="11" t="str">
        <f t="array" ref="AG1508">IF(COUNTBLANK(D1508)=1,"",IF(OR($H$2="y",$H$2="m"),IF(AA1508=AA1507,IF(OR(AC1508=$AC$4:$AC1507)=FALSE,AG1507&amp;AF1508,AG1507),"("&amp;AF1508)&amp;IF(AA1508=AA1509,IF(OR(AC1509=$AC$4:$AC1508)=FALSE,", ",""),") "),""))</f>
        <v/>
      </c>
      <c r="AH1508" s="10" t="str">
        <f>IF((COUNTBLANK(D1508)=1),"",IF(D1508=D1507,AH1507,"")&amp;IF(B1507&lt;&gt;B1508,((IF(COUNTBLANK(E1508)=1,$D$3&amp;"Non-type material: "&amp;$D$3,$D$3&amp;INDEX('type-categories'!$A$2:$B$100,MATCH(E1508,'type-categories'!$A$2:$A$100,0),2)&amp;$D$3))),"")&amp;(IF(K1508&lt;&gt;K1507,$C$2&amp;UPPER(K1508)&amp;$C$2&amp;$K$3&amp;" ",(IF(B1508&lt;&gt;B1507,$C$2&amp;UPPER(K1508)&amp;$C$2&amp;$K$3&amp;" ",""))))&amp;IF((AA1508&lt;&gt;AA1509)*($H$2="y"),AD1508&amp;AE1508,IF((AA1508&lt;&gt;AA1509)*($H$2="m"),AD1508&amp;AG1508,IF(($H$2&lt;&gt;"m")*($H$2&lt;&gt;"Y"),(IF(F1508=0,"",F1508&amp;" "&amp;$F$4&amp;" "))&amp;(IF(G1508=0,"",G1508&amp;" "&amp;$G$4&amp;" "))&amp;(IF(H1508=0,"",H1508&amp;" "&amp;H$4&amp;" "))&amp;(IF(I1508=0,"",I1508&amp;" "&amp;$I$4&amp;" "))&amp;(IF(J1508=0,"",J1508&amp;" "&amp;$J$4&amp;" ")),"")))&amp;"; "&amp;IF((B1508=B1507)*(AA1508=AA1507), "same collecting data; ", IF((B1508=B1507)*(Z1507=Z1508),"same locality; ",(IF(COUNTBLANK(L1508)=1,"",$D$2&amp;L1508&amp;$L$3&amp;" "&amp;$D$2))&amp;(IF(COUNTBLANK(M1508)=1,"",$E$2&amp;M1508&amp;$E$2&amp;", "))&amp;(IF(COUNTBLANK(N1508)=1,"",N1508&amp;"; "))&amp;(IF(COUNTBLANK(O1508)=1,"",O1508&amp;"; ")))&amp;(IF(COUNTBLANK(P1508)=1,"",P1508&amp;"; "))&amp;(IF(COUNTBLANK(Q1508)=1,"",Q1508&amp;"; "))&amp;(IF(COUNTBLANK(R1508)=1,"",R1508&amp;"m, "))&amp;IF((COUNTBLANK(S1508)=0)*(S1508&lt;&gt;S1507), S1508&amp;"; ","")&amp;(IF(COUNTBLANK(U1508)=1,"",U1508&amp;"; "))&amp;(IF(COUNTBLANK(T1508)=1,"",IF(COUNTBLANK(F$2)=1,T1508&amp;"; ",T1508&amp;" "&amp;F$2&amp;"; "))))&amp;(IF(COUNTBLANK(V1508)=1,"",V1508&amp;"; "))&amp;IF((COUNTBLANK(C1508)=1),"",C1508)&amp;IF((B1508=B1509)*(K1508=K1509)*(L1508=L1509)*(M1508=M1509),IF(($H$2&lt;&gt;"m")*($H$2&lt;&gt;"Y"), " • ", IF((ISNUMBER(FIND(")",AE1508))), " • ", "")),IF((B1508=B1509)*(K1508=K1509)," • ",". ")))</f>
        <v/>
      </c>
      <c r="AI1508" s="1"/>
    </row>
    <row r="1509" spans="1:35" x14ac:dyDescent="0.25">
      <c r="A1509" s="3" t="str">
        <f t="shared" si="164"/>
        <v/>
      </c>
      <c r="B1509" s="53" t="str">
        <f t="shared" si="162"/>
        <v/>
      </c>
      <c r="C1509" s="57"/>
      <c r="D1509" s="57"/>
      <c r="E1509" s="57"/>
      <c r="F1509" s="57"/>
      <c r="G1509" s="57"/>
      <c r="H1509" s="57"/>
      <c r="I1509" s="57"/>
      <c r="J1509" s="57"/>
      <c r="K1509" s="57"/>
      <c r="L1509" s="57"/>
      <c r="M1509" s="54"/>
      <c r="N1509" s="57"/>
      <c r="O1509" s="58"/>
      <c r="P1509" s="58"/>
      <c r="Q1509" s="58"/>
      <c r="R1509" s="58"/>
      <c r="S1509" s="54"/>
      <c r="T1509" s="57"/>
      <c r="U1509" s="57"/>
      <c r="V1509" s="57"/>
      <c r="W1509" s="57"/>
      <c r="X1509" s="147" t="str">
        <f>IF(COUNTBLANK(D1509)=1,"",IF('order-admin-units'!$I$1&lt;&gt;"y", "", IF(COUNTBLANK(K1509)=1, 'order-admin-units'!$B$1+1, VLOOKUP(K1509, ordercountry, 2))))</f>
        <v/>
      </c>
      <c r="Y1509" s="147" t="str">
        <f>IF(COUNTBLANK(D1509)=1,"",IF('order-admin-units'!$I$1&lt;&gt;"y", "", IF(COUNTBLANK(K1509:L1509)&gt;0, 'order-admin-units'!$B$2+1, VLOOKUP(K1509&amp;"@"&amp;L1509, orderadmin, 2))))</f>
        <v/>
      </c>
      <c r="Z1509" s="147" t="str">
        <f t="shared" si="165"/>
        <v/>
      </c>
      <c r="AA1509" s="147" t="str">
        <f t="shared" si="166"/>
        <v/>
      </c>
      <c r="AB1509" s="147" t="str">
        <f t="shared" si="167"/>
        <v/>
      </c>
      <c r="AC1509" s="147" t="str">
        <f t="shared" si="163"/>
        <v/>
      </c>
      <c r="AD1509" s="11" t="str">
        <f t="shared" si="168"/>
        <v/>
      </c>
      <c r="AE1509" s="11" t="str">
        <f t="array" ref="AE1509">IF(COUNTBLANK(D1509)=1,"",IF(OR($H$2="y",$H$2="m"),IF(AA1509=AA1508,IF(OR(AB1509=$AB$4:$AB1508)=FALSE,AE1508&amp;C1509,AE1508),"("&amp;C1509)&amp;IF(AA1509=AA1510,IF(OR(AB1510=$AB$4:$AB1509)=FALSE,", ",""),") "),""))</f>
        <v/>
      </c>
      <c r="AF1509" s="11" t="str">
        <f t="array" ref="AF1509">IF((COUNTBLANK(D1509)=0)*OR($H$2="y",$H$2="m"),IFERROR(LEFT(C1509, FIND(" ",C1509)-1), C1509),"")</f>
        <v/>
      </c>
      <c r="AG1509" s="11" t="str">
        <f t="array" ref="AG1509">IF(COUNTBLANK(D1509)=1,"",IF(OR($H$2="y",$H$2="m"),IF(AA1509=AA1508,IF(OR(AC1509=$AC$4:$AC1508)=FALSE,AG1508&amp;AF1509,AG1508),"("&amp;AF1509)&amp;IF(AA1509=AA1510,IF(OR(AC1510=$AC$4:$AC1509)=FALSE,", ",""),") "),""))</f>
        <v/>
      </c>
      <c r="AH1509" s="10" t="str">
        <f>IF((COUNTBLANK(D1509)=1),"",IF(D1509=D1508,AH1508,"")&amp;IF(B1508&lt;&gt;B1509,((IF(COUNTBLANK(E1509)=1,$D$3&amp;"Non-type material: "&amp;$D$3,$D$3&amp;INDEX('type-categories'!$A$2:$B$100,MATCH(E1509,'type-categories'!$A$2:$A$100,0),2)&amp;$D$3))),"")&amp;(IF(K1509&lt;&gt;K1508,$C$2&amp;UPPER(K1509)&amp;$C$2&amp;$K$3&amp;" ",(IF(B1509&lt;&gt;B1508,$C$2&amp;UPPER(K1509)&amp;$C$2&amp;$K$3&amp;" ",""))))&amp;IF((AA1509&lt;&gt;AA1510)*($H$2="y"),AD1509&amp;AE1509,IF((AA1509&lt;&gt;AA1510)*($H$2="m"),AD1509&amp;AG1509,IF(($H$2&lt;&gt;"m")*($H$2&lt;&gt;"Y"),(IF(F1509=0,"",F1509&amp;" "&amp;$F$4&amp;" "))&amp;(IF(G1509=0,"",G1509&amp;" "&amp;$G$4&amp;" "))&amp;(IF(H1509=0,"",H1509&amp;" "&amp;H$4&amp;" "))&amp;(IF(I1509=0,"",I1509&amp;" "&amp;$I$4&amp;" "))&amp;(IF(J1509=0,"",J1509&amp;" "&amp;$J$4&amp;" ")),"")))&amp;"; "&amp;IF((B1509=B1508)*(AA1509=AA1508), "same collecting data; ", IF((B1509=B1508)*(Z1508=Z1509),"same locality; ",(IF(COUNTBLANK(L1509)=1,"",$D$2&amp;L1509&amp;$L$3&amp;" "&amp;$D$2))&amp;(IF(COUNTBLANK(M1509)=1,"",$E$2&amp;M1509&amp;$E$2&amp;", "))&amp;(IF(COUNTBLANK(N1509)=1,"",N1509&amp;"; "))&amp;(IF(COUNTBLANK(O1509)=1,"",O1509&amp;"; ")))&amp;(IF(COUNTBLANK(P1509)=1,"",P1509&amp;"; "))&amp;(IF(COUNTBLANK(Q1509)=1,"",Q1509&amp;"; "))&amp;(IF(COUNTBLANK(R1509)=1,"",R1509&amp;"m, "))&amp;IF((COUNTBLANK(S1509)=0)*(S1509&lt;&gt;S1508), S1509&amp;"; ","")&amp;(IF(COUNTBLANK(U1509)=1,"",U1509&amp;"; "))&amp;(IF(COUNTBLANK(T1509)=1,"",IF(COUNTBLANK(F$2)=1,T1509&amp;"; ",T1509&amp;" "&amp;F$2&amp;"; "))))&amp;(IF(COUNTBLANK(V1509)=1,"",V1509&amp;"; "))&amp;IF((COUNTBLANK(C1509)=1),"",C1509)&amp;IF((B1509=B1510)*(K1509=K1510)*(L1509=L1510)*(M1509=M1510),IF(($H$2&lt;&gt;"m")*($H$2&lt;&gt;"Y"), " • ", IF((ISNUMBER(FIND(")",AE1509))), " • ", "")),IF((B1509=B1510)*(K1509=K1510)," • ",". ")))</f>
        <v/>
      </c>
      <c r="AI1509" s="1"/>
    </row>
    <row r="1510" spans="1:35" x14ac:dyDescent="0.25">
      <c r="A1510" s="3" t="str">
        <f t="shared" si="164"/>
        <v/>
      </c>
      <c r="B1510" s="53" t="str">
        <f t="shared" si="162"/>
        <v/>
      </c>
      <c r="C1510" s="57"/>
      <c r="D1510" s="57"/>
      <c r="E1510" s="57"/>
      <c r="F1510" s="57"/>
      <c r="G1510" s="57"/>
      <c r="H1510" s="57"/>
      <c r="I1510" s="57"/>
      <c r="J1510" s="57"/>
      <c r="K1510" s="57"/>
      <c r="L1510" s="57"/>
      <c r="M1510" s="54"/>
      <c r="N1510" s="57"/>
      <c r="O1510" s="58"/>
      <c r="P1510" s="58"/>
      <c r="Q1510" s="58"/>
      <c r="R1510" s="58"/>
      <c r="S1510" s="54"/>
      <c r="T1510" s="57"/>
      <c r="U1510" s="57"/>
      <c r="V1510" s="57"/>
      <c r="W1510" s="57"/>
      <c r="X1510" s="147" t="str">
        <f>IF(COUNTBLANK(D1510)=1,"",IF('order-admin-units'!$I$1&lt;&gt;"y", "", IF(COUNTBLANK(K1510)=1, 'order-admin-units'!$B$1+1, VLOOKUP(K1510, ordercountry, 2))))</f>
        <v/>
      </c>
      <c r="Y1510" s="147" t="str">
        <f>IF(COUNTBLANK(D1510)=1,"",IF('order-admin-units'!$I$1&lt;&gt;"y", "", IF(COUNTBLANK(K1510:L1510)&gt;0, 'order-admin-units'!$B$2+1, VLOOKUP(K1510&amp;"@"&amp;L1510, orderadmin, 2))))</f>
        <v/>
      </c>
      <c r="Z1510" s="147" t="str">
        <f t="shared" si="165"/>
        <v/>
      </c>
      <c r="AA1510" s="147" t="str">
        <f t="shared" si="166"/>
        <v/>
      </c>
      <c r="AB1510" s="147" t="str">
        <f t="shared" si="167"/>
        <v/>
      </c>
      <c r="AC1510" s="147" t="str">
        <f t="shared" si="163"/>
        <v/>
      </c>
      <c r="AD1510" s="11" t="str">
        <f t="shared" si="168"/>
        <v/>
      </c>
      <c r="AE1510" s="11" t="str">
        <f t="array" ref="AE1510">IF(COUNTBLANK(D1510)=1,"",IF(OR($H$2="y",$H$2="m"),IF(AA1510=AA1509,IF(OR(AB1510=$AB$4:$AB1509)=FALSE,AE1509&amp;C1510,AE1509),"("&amp;C1510)&amp;IF(AA1510=AA1511,IF(OR(AB1511=$AB$4:$AB1510)=FALSE,", ",""),") "),""))</f>
        <v/>
      </c>
      <c r="AF1510" s="11" t="str">
        <f t="array" ref="AF1510">IF((COUNTBLANK(D1510)=0)*OR($H$2="y",$H$2="m"),IFERROR(LEFT(C1510, FIND(" ",C1510)-1), C1510),"")</f>
        <v/>
      </c>
      <c r="AG1510" s="11" t="str">
        <f t="array" ref="AG1510">IF(COUNTBLANK(D1510)=1,"",IF(OR($H$2="y",$H$2="m"),IF(AA1510=AA1509,IF(OR(AC1510=$AC$4:$AC1509)=FALSE,AG1509&amp;AF1510,AG1509),"("&amp;AF1510)&amp;IF(AA1510=AA1511,IF(OR(AC1511=$AC$4:$AC1510)=FALSE,", ",""),") "),""))</f>
        <v/>
      </c>
      <c r="AH1510" s="10" t="str">
        <f>IF((COUNTBLANK(D1510)=1),"",IF(D1510=D1509,AH1509,"")&amp;IF(B1509&lt;&gt;B1510,((IF(COUNTBLANK(E1510)=1,$D$3&amp;"Non-type material: "&amp;$D$3,$D$3&amp;INDEX('type-categories'!$A$2:$B$100,MATCH(E1510,'type-categories'!$A$2:$A$100,0),2)&amp;$D$3))),"")&amp;(IF(K1510&lt;&gt;K1509,$C$2&amp;UPPER(K1510)&amp;$C$2&amp;$K$3&amp;" ",(IF(B1510&lt;&gt;B1509,$C$2&amp;UPPER(K1510)&amp;$C$2&amp;$K$3&amp;" ",""))))&amp;IF((AA1510&lt;&gt;AA1511)*($H$2="y"),AD1510&amp;AE1510,IF((AA1510&lt;&gt;AA1511)*($H$2="m"),AD1510&amp;AG1510,IF(($H$2&lt;&gt;"m")*($H$2&lt;&gt;"Y"),(IF(F1510=0,"",F1510&amp;" "&amp;$F$4&amp;" "))&amp;(IF(G1510=0,"",G1510&amp;" "&amp;$G$4&amp;" "))&amp;(IF(H1510=0,"",H1510&amp;" "&amp;H$4&amp;" "))&amp;(IF(I1510=0,"",I1510&amp;" "&amp;$I$4&amp;" "))&amp;(IF(J1510=0,"",J1510&amp;" "&amp;$J$4&amp;" ")),"")))&amp;"; "&amp;IF((B1510=B1509)*(AA1510=AA1509), "same collecting data; ", IF((B1510=B1509)*(Z1509=Z1510),"same locality; ",(IF(COUNTBLANK(L1510)=1,"",$D$2&amp;L1510&amp;$L$3&amp;" "&amp;$D$2))&amp;(IF(COUNTBLANK(M1510)=1,"",$E$2&amp;M1510&amp;$E$2&amp;", "))&amp;(IF(COUNTBLANK(N1510)=1,"",N1510&amp;"; "))&amp;(IF(COUNTBLANK(O1510)=1,"",O1510&amp;"; ")))&amp;(IF(COUNTBLANK(P1510)=1,"",P1510&amp;"; "))&amp;(IF(COUNTBLANK(Q1510)=1,"",Q1510&amp;"; "))&amp;(IF(COUNTBLANK(R1510)=1,"",R1510&amp;"m, "))&amp;IF((COUNTBLANK(S1510)=0)*(S1510&lt;&gt;S1509), S1510&amp;"; ","")&amp;(IF(COUNTBLANK(U1510)=1,"",U1510&amp;"; "))&amp;(IF(COUNTBLANK(T1510)=1,"",IF(COUNTBLANK(F$2)=1,T1510&amp;"; ",T1510&amp;" "&amp;F$2&amp;"; "))))&amp;(IF(COUNTBLANK(V1510)=1,"",V1510&amp;"; "))&amp;IF((COUNTBLANK(C1510)=1),"",C1510)&amp;IF((B1510=B1511)*(K1510=K1511)*(L1510=L1511)*(M1510=M1511),IF(($H$2&lt;&gt;"m")*($H$2&lt;&gt;"Y"), " • ", IF((ISNUMBER(FIND(")",AE1510))), " • ", "")),IF((B1510=B1511)*(K1510=K1511)," • ",". ")))</f>
        <v/>
      </c>
      <c r="AI1510" s="1"/>
    </row>
    <row r="1511" spans="1:35" x14ac:dyDescent="0.25">
      <c r="A1511" s="3" t="str">
        <f t="shared" si="164"/>
        <v/>
      </c>
      <c r="B1511" s="53" t="str">
        <f t="shared" si="162"/>
        <v/>
      </c>
      <c r="C1511" s="57"/>
      <c r="D1511" s="57"/>
      <c r="E1511" s="57"/>
      <c r="F1511" s="57"/>
      <c r="G1511" s="57"/>
      <c r="H1511" s="57"/>
      <c r="I1511" s="57"/>
      <c r="J1511" s="57"/>
      <c r="K1511" s="57"/>
      <c r="L1511" s="57"/>
      <c r="M1511" s="54"/>
      <c r="N1511" s="57"/>
      <c r="O1511" s="58"/>
      <c r="P1511" s="58"/>
      <c r="Q1511" s="58"/>
      <c r="R1511" s="58"/>
      <c r="S1511" s="54"/>
      <c r="T1511" s="57"/>
      <c r="U1511" s="57"/>
      <c r="V1511" s="57"/>
      <c r="W1511" s="57"/>
      <c r="X1511" s="147" t="str">
        <f>IF(COUNTBLANK(D1511)=1,"",IF('order-admin-units'!$I$1&lt;&gt;"y", "", IF(COUNTBLANK(K1511)=1, 'order-admin-units'!$B$1+1, VLOOKUP(K1511, ordercountry, 2))))</f>
        <v/>
      </c>
      <c r="Y1511" s="147" t="str">
        <f>IF(COUNTBLANK(D1511)=1,"",IF('order-admin-units'!$I$1&lt;&gt;"y", "", IF(COUNTBLANK(K1511:L1511)&gt;0, 'order-admin-units'!$B$2+1, VLOOKUP(K1511&amp;"@"&amp;L1511, orderadmin, 2))))</f>
        <v/>
      </c>
      <c r="Z1511" s="147" t="str">
        <f t="shared" si="165"/>
        <v/>
      </c>
      <c r="AA1511" s="147" t="str">
        <f t="shared" si="166"/>
        <v/>
      </c>
      <c r="AB1511" s="147" t="str">
        <f t="shared" si="167"/>
        <v/>
      </c>
      <c r="AC1511" s="147" t="str">
        <f t="shared" si="163"/>
        <v/>
      </c>
      <c r="AD1511" s="11" t="str">
        <f t="shared" si="168"/>
        <v/>
      </c>
      <c r="AE1511" s="11" t="str">
        <f t="array" ref="AE1511">IF(COUNTBLANK(D1511)=1,"",IF(OR($H$2="y",$H$2="m"),IF(AA1511=AA1510,IF(OR(AB1511=$AB$4:$AB1510)=FALSE,AE1510&amp;C1511,AE1510),"("&amp;C1511)&amp;IF(AA1511=AA1512,IF(OR(AB1512=$AB$4:$AB1511)=FALSE,", ",""),") "),""))</f>
        <v/>
      </c>
      <c r="AF1511" s="11" t="str">
        <f t="array" ref="AF1511">IF((COUNTBLANK(D1511)=0)*OR($H$2="y",$H$2="m"),IFERROR(LEFT(C1511, FIND(" ",C1511)-1), C1511),"")</f>
        <v/>
      </c>
      <c r="AG1511" s="11" t="str">
        <f t="array" ref="AG1511">IF(COUNTBLANK(D1511)=1,"",IF(OR($H$2="y",$H$2="m"),IF(AA1511=AA1510,IF(OR(AC1511=$AC$4:$AC1510)=FALSE,AG1510&amp;AF1511,AG1510),"("&amp;AF1511)&amp;IF(AA1511=AA1512,IF(OR(AC1512=$AC$4:$AC1511)=FALSE,", ",""),") "),""))</f>
        <v/>
      </c>
      <c r="AH1511" s="10" t="str">
        <f>IF((COUNTBLANK(D1511)=1),"",IF(D1511=D1510,AH1510,"")&amp;IF(B1510&lt;&gt;B1511,((IF(COUNTBLANK(E1511)=1,$D$3&amp;"Non-type material: "&amp;$D$3,$D$3&amp;INDEX('type-categories'!$A$2:$B$100,MATCH(E1511,'type-categories'!$A$2:$A$100,0),2)&amp;$D$3))),"")&amp;(IF(K1511&lt;&gt;K1510,$C$2&amp;UPPER(K1511)&amp;$C$2&amp;$K$3&amp;" ",(IF(B1511&lt;&gt;B1510,$C$2&amp;UPPER(K1511)&amp;$C$2&amp;$K$3&amp;" ",""))))&amp;IF((AA1511&lt;&gt;AA1512)*($H$2="y"),AD1511&amp;AE1511,IF((AA1511&lt;&gt;AA1512)*($H$2="m"),AD1511&amp;AG1511,IF(($H$2&lt;&gt;"m")*($H$2&lt;&gt;"Y"),(IF(F1511=0,"",F1511&amp;" "&amp;$F$4&amp;" "))&amp;(IF(G1511=0,"",G1511&amp;" "&amp;$G$4&amp;" "))&amp;(IF(H1511=0,"",H1511&amp;" "&amp;H$4&amp;" "))&amp;(IF(I1511=0,"",I1511&amp;" "&amp;$I$4&amp;" "))&amp;(IF(J1511=0,"",J1511&amp;" "&amp;$J$4&amp;" ")),"")))&amp;"; "&amp;IF((B1511=B1510)*(AA1511=AA1510), "same collecting data; ", IF((B1511=B1510)*(Z1510=Z1511),"same locality; ",(IF(COUNTBLANK(L1511)=1,"",$D$2&amp;L1511&amp;$L$3&amp;" "&amp;$D$2))&amp;(IF(COUNTBLANK(M1511)=1,"",$E$2&amp;M1511&amp;$E$2&amp;", "))&amp;(IF(COUNTBLANK(N1511)=1,"",N1511&amp;"; "))&amp;(IF(COUNTBLANK(O1511)=1,"",O1511&amp;"; ")))&amp;(IF(COUNTBLANK(P1511)=1,"",P1511&amp;"; "))&amp;(IF(COUNTBLANK(Q1511)=1,"",Q1511&amp;"; "))&amp;(IF(COUNTBLANK(R1511)=1,"",R1511&amp;"m, "))&amp;IF((COUNTBLANK(S1511)=0)*(S1511&lt;&gt;S1510), S1511&amp;"; ","")&amp;(IF(COUNTBLANK(U1511)=1,"",U1511&amp;"; "))&amp;(IF(COUNTBLANK(T1511)=1,"",IF(COUNTBLANK(F$2)=1,T1511&amp;"; ",T1511&amp;" "&amp;F$2&amp;"; "))))&amp;(IF(COUNTBLANK(V1511)=1,"",V1511&amp;"; "))&amp;IF((COUNTBLANK(C1511)=1),"",C1511)&amp;IF((B1511=B1512)*(K1511=K1512)*(L1511=L1512)*(M1511=M1512),IF(($H$2&lt;&gt;"m")*($H$2&lt;&gt;"Y"), " • ", IF((ISNUMBER(FIND(")",AE1511))), " • ", "")),IF((B1511=B1512)*(K1511=K1512)," • ",". ")))</f>
        <v/>
      </c>
      <c r="AI1511" s="1"/>
    </row>
    <row r="1512" spans="1:35" x14ac:dyDescent="0.25">
      <c r="A1512" s="3" t="str">
        <f t="shared" si="164"/>
        <v/>
      </c>
      <c r="B1512" s="53" t="str">
        <f t="shared" si="162"/>
        <v/>
      </c>
      <c r="C1512" s="57"/>
      <c r="D1512" s="57"/>
      <c r="E1512" s="57"/>
      <c r="F1512" s="57"/>
      <c r="G1512" s="57"/>
      <c r="H1512" s="57"/>
      <c r="I1512" s="57"/>
      <c r="J1512" s="57"/>
      <c r="K1512" s="57"/>
      <c r="L1512" s="57"/>
      <c r="M1512" s="54"/>
      <c r="N1512" s="57"/>
      <c r="O1512" s="58"/>
      <c r="P1512" s="58"/>
      <c r="Q1512" s="58"/>
      <c r="R1512" s="58"/>
      <c r="S1512" s="54"/>
      <c r="T1512" s="57"/>
      <c r="U1512" s="57"/>
      <c r="V1512" s="57"/>
      <c r="W1512" s="57"/>
      <c r="X1512" s="147" t="str">
        <f>IF(COUNTBLANK(D1512)=1,"",IF('order-admin-units'!$I$1&lt;&gt;"y", "", IF(COUNTBLANK(K1512)=1, 'order-admin-units'!$B$1+1, VLOOKUP(K1512, ordercountry, 2))))</f>
        <v/>
      </c>
      <c r="Y1512" s="147" t="str">
        <f>IF(COUNTBLANK(D1512)=1,"",IF('order-admin-units'!$I$1&lt;&gt;"y", "", IF(COUNTBLANK(K1512:L1512)&gt;0, 'order-admin-units'!$B$2+1, VLOOKUP(K1512&amp;"@"&amp;L1512, orderadmin, 2))))</f>
        <v/>
      </c>
      <c r="Z1512" s="147" t="str">
        <f t="shared" si="165"/>
        <v/>
      </c>
      <c r="AA1512" s="147" t="str">
        <f t="shared" si="166"/>
        <v/>
      </c>
      <c r="AB1512" s="147" t="str">
        <f t="shared" si="167"/>
        <v/>
      </c>
      <c r="AC1512" s="147" t="str">
        <f t="shared" si="163"/>
        <v/>
      </c>
      <c r="AD1512" s="11" t="str">
        <f t="shared" si="168"/>
        <v/>
      </c>
      <c r="AE1512" s="11" t="str">
        <f t="array" ref="AE1512">IF(COUNTBLANK(D1512)=1,"",IF(OR($H$2="y",$H$2="m"),IF(AA1512=AA1511,IF(OR(AB1512=$AB$4:$AB1511)=FALSE,AE1511&amp;C1512,AE1511),"("&amp;C1512)&amp;IF(AA1512=AA1513,IF(OR(AB1513=$AB$4:$AB1512)=FALSE,", ",""),") "),""))</f>
        <v/>
      </c>
      <c r="AF1512" s="11" t="str">
        <f t="array" ref="AF1512">IF((COUNTBLANK(D1512)=0)*OR($H$2="y",$H$2="m"),IFERROR(LEFT(C1512, FIND(" ",C1512)-1), C1512),"")</f>
        <v/>
      </c>
      <c r="AG1512" s="11" t="str">
        <f t="array" ref="AG1512">IF(COUNTBLANK(D1512)=1,"",IF(OR($H$2="y",$H$2="m"),IF(AA1512=AA1511,IF(OR(AC1512=$AC$4:$AC1511)=FALSE,AG1511&amp;AF1512,AG1511),"("&amp;AF1512)&amp;IF(AA1512=AA1513,IF(OR(AC1513=$AC$4:$AC1512)=FALSE,", ",""),") "),""))</f>
        <v/>
      </c>
      <c r="AH1512" s="10" t="str">
        <f>IF((COUNTBLANK(D1512)=1),"",IF(D1512=D1511,AH1511,"")&amp;IF(B1511&lt;&gt;B1512,((IF(COUNTBLANK(E1512)=1,$D$3&amp;"Non-type material: "&amp;$D$3,$D$3&amp;INDEX('type-categories'!$A$2:$B$100,MATCH(E1512,'type-categories'!$A$2:$A$100,0),2)&amp;$D$3))),"")&amp;(IF(K1512&lt;&gt;K1511,$C$2&amp;UPPER(K1512)&amp;$C$2&amp;$K$3&amp;" ",(IF(B1512&lt;&gt;B1511,$C$2&amp;UPPER(K1512)&amp;$C$2&amp;$K$3&amp;" ",""))))&amp;IF((AA1512&lt;&gt;AA1513)*($H$2="y"),AD1512&amp;AE1512,IF((AA1512&lt;&gt;AA1513)*($H$2="m"),AD1512&amp;AG1512,IF(($H$2&lt;&gt;"m")*($H$2&lt;&gt;"Y"),(IF(F1512=0,"",F1512&amp;" "&amp;$F$4&amp;" "))&amp;(IF(G1512=0,"",G1512&amp;" "&amp;$G$4&amp;" "))&amp;(IF(H1512=0,"",H1512&amp;" "&amp;H$4&amp;" "))&amp;(IF(I1512=0,"",I1512&amp;" "&amp;$I$4&amp;" "))&amp;(IF(J1512=0,"",J1512&amp;" "&amp;$J$4&amp;" ")),"")))&amp;"; "&amp;IF((B1512=B1511)*(AA1512=AA1511), "same collecting data; ", IF((B1512=B1511)*(Z1511=Z1512),"same locality; ",(IF(COUNTBLANK(L1512)=1,"",$D$2&amp;L1512&amp;$L$3&amp;" "&amp;$D$2))&amp;(IF(COUNTBLANK(M1512)=1,"",$E$2&amp;M1512&amp;$E$2&amp;", "))&amp;(IF(COUNTBLANK(N1512)=1,"",N1512&amp;"; "))&amp;(IF(COUNTBLANK(O1512)=1,"",O1512&amp;"; ")))&amp;(IF(COUNTBLANK(P1512)=1,"",P1512&amp;"; "))&amp;(IF(COUNTBLANK(Q1512)=1,"",Q1512&amp;"; "))&amp;(IF(COUNTBLANK(R1512)=1,"",R1512&amp;"m, "))&amp;IF((COUNTBLANK(S1512)=0)*(S1512&lt;&gt;S1511), S1512&amp;"; ","")&amp;(IF(COUNTBLANK(U1512)=1,"",U1512&amp;"; "))&amp;(IF(COUNTBLANK(T1512)=1,"",IF(COUNTBLANK(F$2)=1,T1512&amp;"; ",T1512&amp;" "&amp;F$2&amp;"; "))))&amp;(IF(COUNTBLANK(V1512)=1,"",V1512&amp;"; "))&amp;IF((COUNTBLANK(C1512)=1),"",C1512)&amp;IF((B1512=B1513)*(K1512=K1513)*(L1512=L1513)*(M1512=M1513),IF(($H$2&lt;&gt;"m")*($H$2&lt;&gt;"Y"), " • ", IF((ISNUMBER(FIND(")",AE1512))), " • ", "")),IF((B1512=B1513)*(K1512=K1513)," • ",". ")))</f>
        <v/>
      </c>
      <c r="AI1512" s="1"/>
    </row>
    <row r="1513" spans="1:35" x14ac:dyDescent="0.25">
      <c r="A1513" s="3" t="str">
        <f t="shared" si="164"/>
        <v/>
      </c>
      <c r="B1513" s="53" t="str">
        <f t="shared" si="162"/>
        <v/>
      </c>
      <c r="C1513" s="57"/>
      <c r="D1513" s="57"/>
      <c r="E1513" s="57"/>
      <c r="F1513" s="57"/>
      <c r="G1513" s="57"/>
      <c r="H1513" s="57"/>
      <c r="I1513" s="57"/>
      <c r="J1513" s="57"/>
      <c r="K1513" s="57"/>
      <c r="L1513" s="57"/>
      <c r="M1513" s="54"/>
      <c r="N1513" s="57"/>
      <c r="O1513" s="58"/>
      <c r="P1513" s="58"/>
      <c r="Q1513" s="58"/>
      <c r="R1513" s="58"/>
      <c r="S1513" s="54"/>
      <c r="T1513" s="57"/>
      <c r="U1513" s="57"/>
      <c r="V1513" s="57"/>
      <c r="W1513" s="57"/>
      <c r="X1513" s="147" t="str">
        <f>IF(COUNTBLANK(D1513)=1,"",IF('order-admin-units'!$I$1&lt;&gt;"y", "", IF(COUNTBLANK(K1513)=1, 'order-admin-units'!$B$1+1, VLOOKUP(K1513, ordercountry, 2))))</f>
        <v/>
      </c>
      <c r="Y1513" s="147" t="str">
        <f>IF(COUNTBLANK(D1513)=1,"",IF('order-admin-units'!$I$1&lt;&gt;"y", "", IF(COUNTBLANK(K1513:L1513)&gt;0, 'order-admin-units'!$B$2+1, VLOOKUP(K1513&amp;"@"&amp;L1513, orderadmin, 2))))</f>
        <v/>
      </c>
      <c r="Z1513" s="147" t="str">
        <f t="shared" si="165"/>
        <v/>
      </c>
      <c r="AA1513" s="147" t="str">
        <f t="shared" si="166"/>
        <v/>
      </c>
      <c r="AB1513" s="147" t="str">
        <f t="shared" si="167"/>
        <v/>
      </c>
      <c r="AC1513" s="147" t="str">
        <f t="shared" si="163"/>
        <v/>
      </c>
      <c r="AD1513" s="11" t="str">
        <f t="shared" si="168"/>
        <v/>
      </c>
      <c r="AE1513" s="11" t="str">
        <f t="array" ref="AE1513">IF(COUNTBLANK(D1513)=1,"",IF(OR($H$2="y",$H$2="m"),IF(AA1513=AA1512,IF(OR(AB1513=$AB$4:$AB1512)=FALSE,AE1512&amp;C1513,AE1512),"("&amp;C1513)&amp;IF(AA1513=AA1514,IF(OR(AB1514=$AB$4:$AB1513)=FALSE,", ",""),") "),""))</f>
        <v/>
      </c>
      <c r="AF1513" s="11" t="str">
        <f t="array" ref="AF1513">IF((COUNTBLANK(D1513)=0)*OR($H$2="y",$H$2="m"),IFERROR(LEFT(C1513, FIND(" ",C1513)-1), C1513),"")</f>
        <v/>
      </c>
      <c r="AG1513" s="11" t="str">
        <f t="array" ref="AG1513">IF(COUNTBLANK(D1513)=1,"",IF(OR($H$2="y",$H$2="m"),IF(AA1513=AA1512,IF(OR(AC1513=$AC$4:$AC1512)=FALSE,AG1512&amp;AF1513,AG1512),"("&amp;AF1513)&amp;IF(AA1513=AA1514,IF(OR(AC1514=$AC$4:$AC1513)=FALSE,", ",""),") "),""))</f>
        <v/>
      </c>
      <c r="AH1513" s="10" t="str">
        <f>IF((COUNTBLANK(D1513)=1),"",IF(D1513=D1512,AH1512,"")&amp;IF(B1512&lt;&gt;B1513,((IF(COUNTBLANK(E1513)=1,$D$3&amp;"Non-type material: "&amp;$D$3,$D$3&amp;INDEX('type-categories'!$A$2:$B$100,MATCH(E1513,'type-categories'!$A$2:$A$100,0),2)&amp;$D$3))),"")&amp;(IF(K1513&lt;&gt;K1512,$C$2&amp;UPPER(K1513)&amp;$C$2&amp;$K$3&amp;" ",(IF(B1513&lt;&gt;B1512,$C$2&amp;UPPER(K1513)&amp;$C$2&amp;$K$3&amp;" ",""))))&amp;IF((AA1513&lt;&gt;AA1514)*($H$2="y"),AD1513&amp;AE1513,IF((AA1513&lt;&gt;AA1514)*($H$2="m"),AD1513&amp;AG1513,IF(($H$2&lt;&gt;"m")*($H$2&lt;&gt;"Y"),(IF(F1513=0,"",F1513&amp;" "&amp;$F$4&amp;" "))&amp;(IF(G1513=0,"",G1513&amp;" "&amp;$G$4&amp;" "))&amp;(IF(H1513=0,"",H1513&amp;" "&amp;H$4&amp;" "))&amp;(IF(I1513=0,"",I1513&amp;" "&amp;$I$4&amp;" "))&amp;(IF(J1513=0,"",J1513&amp;" "&amp;$J$4&amp;" ")),"")))&amp;"; "&amp;IF((B1513=B1512)*(AA1513=AA1512), "same collecting data; ", IF((B1513=B1512)*(Z1512=Z1513),"same locality; ",(IF(COUNTBLANK(L1513)=1,"",$D$2&amp;L1513&amp;$L$3&amp;" "&amp;$D$2))&amp;(IF(COUNTBLANK(M1513)=1,"",$E$2&amp;M1513&amp;$E$2&amp;", "))&amp;(IF(COUNTBLANK(N1513)=1,"",N1513&amp;"; "))&amp;(IF(COUNTBLANK(O1513)=1,"",O1513&amp;"; ")))&amp;(IF(COUNTBLANK(P1513)=1,"",P1513&amp;"; "))&amp;(IF(COUNTBLANK(Q1513)=1,"",Q1513&amp;"; "))&amp;(IF(COUNTBLANK(R1513)=1,"",R1513&amp;"m, "))&amp;IF((COUNTBLANK(S1513)=0)*(S1513&lt;&gt;S1512), S1513&amp;"; ","")&amp;(IF(COUNTBLANK(U1513)=1,"",U1513&amp;"; "))&amp;(IF(COUNTBLANK(T1513)=1,"",IF(COUNTBLANK(F$2)=1,T1513&amp;"; ",T1513&amp;" "&amp;F$2&amp;"; "))))&amp;(IF(COUNTBLANK(V1513)=1,"",V1513&amp;"; "))&amp;IF((COUNTBLANK(C1513)=1),"",C1513)&amp;IF((B1513=B1514)*(K1513=K1514)*(L1513=L1514)*(M1513=M1514),IF(($H$2&lt;&gt;"m")*($H$2&lt;&gt;"Y"), " • ", IF((ISNUMBER(FIND(")",AE1513))), " • ", "")),IF((B1513=B1514)*(K1513=K1514)," • ",". ")))</f>
        <v/>
      </c>
      <c r="AI1513" s="1"/>
    </row>
    <row r="1514" spans="1:35" x14ac:dyDescent="0.25">
      <c r="A1514" s="3" t="str">
        <f t="shared" si="164"/>
        <v/>
      </c>
      <c r="B1514" s="53" t="str">
        <f t="shared" si="162"/>
        <v/>
      </c>
      <c r="C1514" s="57"/>
      <c r="D1514" s="57"/>
      <c r="E1514" s="57"/>
      <c r="F1514" s="57"/>
      <c r="G1514" s="57"/>
      <c r="H1514" s="57"/>
      <c r="I1514" s="57"/>
      <c r="J1514" s="57"/>
      <c r="K1514" s="57"/>
      <c r="L1514" s="57"/>
      <c r="M1514" s="54"/>
      <c r="N1514" s="57"/>
      <c r="O1514" s="58"/>
      <c r="P1514" s="58"/>
      <c r="Q1514" s="58"/>
      <c r="R1514" s="58"/>
      <c r="S1514" s="54"/>
      <c r="T1514" s="57"/>
      <c r="U1514" s="57"/>
      <c r="V1514" s="57"/>
      <c r="W1514" s="57"/>
      <c r="X1514" s="147" t="str">
        <f>IF(COUNTBLANK(D1514)=1,"",IF('order-admin-units'!$I$1&lt;&gt;"y", "", IF(COUNTBLANK(K1514)=1, 'order-admin-units'!$B$1+1, VLOOKUP(K1514, ordercountry, 2))))</f>
        <v/>
      </c>
      <c r="Y1514" s="147" t="str">
        <f>IF(COUNTBLANK(D1514)=1,"",IF('order-admin-units'!$I$1&lt;&gt;"y", "", IF(COUNTBLANK(K1514:L1514)&gt;0, 'order-admin-units'!$B$2+1, VLOOKUP(K1514&amp;"@"&amp;L1514, orderadmin, 2))))</f>
        <v/>
      </c>
      <c r="Z1514" s="147" t="str">
        <f t="shared" si="165"/>
        <v/>
      </c>
      <c r="AA1514" s="147" t="str">
        <f t="shared" si="166"/>
        <v/>
      </c>
      <c r="AB1514" s="147" t="str">
        <f t="shared" si="167"/>
        <v/>
      </c>
      <c r="AC1514" s="147" t="str">
        <f t="shared" si="163"/>
        <v/>
      </c>
      <c r="AD1514" s="11" t="str">
        <f t="shared" si="168"/>
        <v/>
      </c>
      <c r="AE1514" s="11" t="str">
        <f t="array" ref="AE1514">IF(COUNTBLANK(D1514)=1,"",IF(OR($H$2="y",$H$2="m"),IF(AA1514=AA1513,IF(OR(AB1514=$AB$4:$AB1513)=FALSE,AE1513&amp;C1514,AE1513),"("&amp;C1514)&amp;IF(AA1514=AA1515,IF(OR(AB1515=$AB$4:$AB1514)=FALSE,", ",""),") "),""))</f>
        <v/>
      </c>
      <c r="AF1514" s="11" t="str">
        <f t="array" ref="AF1514">IF((COUNTBLANK(D1514)=0)*OR($H$2="y",$H$2="m"),IFERROR(LEFT(C1514, FIND(" ",C1514)-1), C1514),"")</f>
        <v/>
      </c>
      <c r="AG1514" s="11" t="str">
        <f t="array" ref="AG1514">IF(COUNTBLANK(D1514)=1,"",IF(OR($H$2="y",$H$2="m"),IF(AA1514=AA1513,IF(OR(AC1514=$AC$4:$AC1513)=FALSE,AG1513&amp;AF1514,AG1513),"("&amp;AF1514)&amp;IF(AA1514=AA1515,IF(OR(AC1515=$AC$4:$AC1514)=FALSE,", ",""),") "),""))</f>
        <v/>
      </c>
      <c r="AH1514" s="10" t="str">
        <f>IF((COUNTBLANK(D1514)=1),"",IF(D1514=D1513,AH1513,"")&amp;IF(B1513&lt;&gt;B1514,((IF(COUNTBLANK(E1514)=1,$D$3&amp;"Non-type material: "&amp;$D$3,$D$3&amp;INDEX('type-categories'!$A$2:$B$100,MATCH(E1514,'type-categories'!$A$2:$A$100,0),2)&amp;$D$3))),"")&amp;(IF(K1514&lt;&gt;K1513,$C$2&amp;UPPER(K1514)&amp;$C$2&amp;$K$3&amp;" ",(IF(B1514&lt;&gt;B1513,$C$2&amp;UPPER(K1514)&amp;$C$2&amp;$K$3&amp;" ",""))))&amp;IF((AA1514&lt;&gt;AA1515)*($H$2="y"),AD1514&amp;AE1514,IF((AA1514&lt;&gt;AA1515)*($H$2="m"),AD1514&amp;AG1514,IF(($H$2&lt;&gt;"m")*($H$2&lt;&gt;"Y"),(IF(F1514=0,"",F1514&amp;" "&amp;$F$4&amp;" "))&amp;(IF(G1514=0,"",G1514&amp;" "&amp;$G$4&amp;" "))&amp;(IF(H1514=0,"",H1514&amp;" "&amp;H$4&amp;" "))&amp;(IF(I1514=0,"",I1514&amp;" "&amp;$I$4&amp;" "))&amp;(IF(J1514=0,"",J1514&amp;" "&amp;$J$4&amp;" ")),"")))&amp;"; "&amp;IF((B1514=B1513)*(AA1514=AA1513), "same collecting data; ", IF((B1514=B1513)*(Z1513=Z1514),"same locality; ",(IF(COUNTBLANK(L1514)=1,"",$D$2&amp;L1514&amp;$L$3&amp;" "&amp;$D$2))&amp;(IF(COUNTBLANK(M1514)=1,"",$E$2&amp;M1514&amp;$E$2&amp;", "))&amp;(IF(COUNTBLANK(N1514)=1,"",N1514&amp;"; "))&amp;(IF(COUNTBLANK(O1514)=1,"",O1514&amp;"; ")))&amp;(IF(COUNTBLANK(P1514)=1,"",P1514&amp;"; "))&amp;(IF(COUNTBLANK(Q1514)=1,"",Q1514&amp;"; "))&amp;(IF(COUNTBLANK(R1514)=1,"",R1514&amp;"m, "))&amp;IF((COUNTBLANK(S1514)=0)*(S1514&lt;&gt;S1513), S1514&amp;"; ","")&amp;(IF(COUNTBLANK(U1514)=1,"",U1514&amp;"; "))&amp;(IF(COUNTBLANK(T1514)=1,"",IF(COUNTBLANK(F$2)=1,T1514&amp;"; ",T1514&amp;" "&amp;F$2&amp;"; "))))&amp;(IF(COUNTBLANK(V1514)=1,"",V1514&amp;"; "))&amp;IF((COUNTBLANK(C1514)=1),"",C1514)&amp;IF((B1514=B1515)*(K1514=K1515)*(L1514=L1515)*(M1514=M1515),IF(($H$2&lt;&gt;"m")*($H$2&lt;&gt;"Y"), " • ", IF((ISNUMBER(FIND(")",AE1514))), " • ", "")),IF((B1514=B1515)*(K1514=K1515)," • ",". ")))</f>
        <v/>
      </c>
      <c r="AI1514" s="1"/>
    </row>
    <row r="1515" spans="1:35" x14ac:dyDescent="0.25">
      <c r="A1515" s="3" t="str">
        <f t="shared" si="164"/>
        <v/>
      </c>
      <c r="B1515" s="53" t="str">
        <f t="shared" si="162"/>
        <v/>
      </c>
      <c r="C1515" s="57"/>
      <c r="D1515" s="57"/>
      <c r="E1515" s="57"/>
      <c r="F1515" s="57"/>
      <c r="G1515" s="57"/>
      <c r="H1515" s="57"/>
      <c r="I1515" s="57"/>
      <c r="J1515" s="57"/>
      <c r="K1515" s="57"/>
      <c r="L1515" s="57"/>
      <c r="M1515" s="54"/>
      <c r="N1515" s="57"/>
      <c r="O1515" s="58"/>
      <c r="P1515" s="58"/>
      <c r="Q1515" s="58"/>
      <c r="R1515" s="58"/>
      <c r="S1515" s="54"/>
      <c r="T1515" s="57"/>
      <c r="U1515" s="57"/>
      <c r="V1515" s="57"/>
      <c r="W1515" s="57"/>
      <c r="X1515" s="147" t="str">
        <f>IF(COUNTBLANK(D1515)=1,"",IF('order-admin-units'!$I$1&lt;&gt;"y", "", IF(COUNTBLANK(K1515)=1, 'order-admin-units'!$B$1+1, VLOOKUP(K1515, ordercountry, 2))))</f>
        <v/>
      </c>
      <c r="Y1515" s="147" t="str">
        <f>IF(COUNTBLANK(D1515)=1,"",IF('order-admin-units'!$I$1&lt;&gt;"y", "", IF(COUNTBLANK(K1515:L1515)&gt;0, 'order-admin-units'!$B$2+1, VLOOKUP(K1515&amp;"@"&amp;L1515, orderadmin, 2))))</f>
        <v/>
      </c>
      <c r="Z1515" s="147" t="str">
        <f t="shared" si="165"/>
        <v/>
      </c>
      <c r="AA1515" s="147" t="str">
        <f t="shared" si="166"/>
        <v/>
      </c>
      <c r="AB1515" s="147" t="str">
        <f t="shared" si="167"/>
        <v/>
      </c>
      <c r="AC1515" s="147" t="str">
        <f t="shared" si="163"/>
        <v/>
      </c>
      <c r="AD1515" s="11" t="str">
        <f t="shared" si="168"/>
        <v/>
      </c>
      <c r="AE1515" s="11" t="str">
        <f t="array" ref="AE1515">IF(COUNTBLANK(D1515)=1,"",IF(OR($H$2="y",$H$2="m"),IF(AA1515=AA1514,IF(OR(AB1515=$AB$4:$AB1514)=FALSE,AE1514&amp;C1515,AE1514),"("&amp;C1515)&amp;IF(AA1515=AA1516,IF(OR(AB1516=$AB$4:$AB1515)=FALSE,", ",""),") "),""))</f>
        <v/>
      </c>
      <c r="AF1515" s="11" t="str">
        <f t="array" ref="AF1515">IF((COUNTBLANK(D1515)=0)*OR($H$2="y",$H$2="m"),IFERROR(LEFT(C1515, FIND(" ",C1515)-1), C1515),"")</f>
        <v/>
      </c>
      <c r="AG1515" s="11" t="str">
        <f t="array" ref="AG1515">IF(COUNTBLANK(D1515)=1,"",IF(OR($H$2="y",$H$2="m"),IF(AA1515=AA1514,IF(OR(AC1515=$AC$4:$AC1514)=FALSE,AG1514&amp;AF1515,AG1514),"("&amp;AF1515)&amp;IF(AA1515=AA1516,IF(OR(AC1516=$AC$4:$AC1515)=FALSE,", ",""),") "),""))</f>
        <v/>
      </c>
      <c r="AH1515" s="10" t="str">
        <f>IF((COUNTBLANK(D1515)=1),"",IF(D1515=D1514,AH1514,"")&amp;IF(B1514&lt;&gt;B1515,((IF(COUNTBLANK(E1515)=1,$D$3&amp;"Non-type material: "&amp;$D$3,$D$3&amp;INDEX('type-categories'!$A$2:$B$100,MATCH(E1515,'type-categories'!$A$2:$A$100,0),2)&amp;$D$3))),"")&amp;(IF(K1515&lt;&gt;K1514,$C$2&amp;UPPER(K1515)&amp;$C$2&amp;$K$3&amp;" ",(IF(B1515&lt;&gt;B1514,$C$2&amp;UPPER(K1515)&amp;$C$2&amp;$K$3&amp;" ",""))))&amp;IF((AA1515&lt;&gt;AA1516)*($H$2="y"),AD1515&amp;AE1515,IF((AA1515&lt;&gt;AA1516)*($H$2="m"),AD1515&amp;AG1515,IF(($H$2&lt;&gt;"m")*($H$2&lt;&gt;"Y"),(IF(F1515=0,"",F1515&amp;" "&amp;$F$4&amp;" "))&amp;(IF(G1515=0,"",G1515&amp;" "&amp;$G$4&amp;" "))&amp;(IF(H1515=0,"",H1515&amp;" "&amp;H$4&amp;" "))&amp;(IF(I1515=0,"",I1515&amp;" "&amp;$I$4&amp;" "))&amp;(IF(J1515=0,"",J1515&amp;" "&amp;$J$4&amp;" ")),"")))&amp;"; "&amp;IF((B1515=B1514)*(AA1515=AA1514), "same collecting data; ", IF((B1515=B1514)*(Z1514=Z1515),"same locality; ",(IF(COUNTBLANK(L1515)=1,"",$D$2&amp;L1515&amp;$L$3&amp;" "&amp;$D$2))&amp;(IF(COUNTBLANK(M1515)=1,"",$E$2&amp;M1515&amp;$E$2&amp;", "))&amp;(IF(COUNTBLANK(N1515)=1,"",N1515&amp;"; "))&amp;(IF(COUNTBLANK(O1515)=1,"",O1515&amp;"; ")))&amp;(IF(COUNTBLANK(P1515)=1,"",P1515&amp;"; "))&amp;(IF(COUNTBLANK(Q1515)=1,"",Q1515&amp;"; "))&amp;(IF(COUNTBLANK(R1515)=1,"",R1515&amp;"m, "))&amp;IF((COUNTBLANK(S1515)=0)*(S1515&lt;&gt;S1514), S1515&amp;"; ","")&amp;(IF(COUNTBLANK(U1515)=1,"",U1515&amp;"; "))&amp;(IF(COUNTBLANK(T1515)=1,"",IF(COUNTBLANK(F$2)=1,T1515&amp;"; ",T1515&amp;" "&amp;F$2&amp;"; "))))&amp;(IF(COUNTBLANK(V1515)=1,"",V1515&amp;"; "))&amp;IF((COUNTBLANK(C1515)=1),"",C1515)&amp;IF((B1515=B1516)*(K1515=K1516)*(L1515=L1516)*(M1515=M1516),IF(($H$2&lt;&gt;"m")*($H$2&lt;&gt;"Y"), " • ", IF((ISNUMBER(FIND(")",AE1515))), " • ", "")),IF((B1515=B1516)*(K1515=K1516)," • ",". ")))</f>
        <v/>
      </c>
      <c r="AI1515" s="1"/>
    </row>
    <row r="1516" spans="1:35" x14ac:dyDescent="0.25">
      <c r="A1516" s="3" t="str">
        <f t="shared" si="164"/>
        <v/>
      </c>
      <c r="B1516" s="53" t="str">
        <f t="shared" si="162"/>
        <v/>
      </c>
      <c r="C1516" s="57"/>
      <c r="D1516" s="57"/>
      <c r="E1516" s="57"/>
      <c r="F1516" s="57"/>
      <c r="G1516" s="57"/>
      <c r="H1516" s="57"/>
      <c r="I1516" s="57"/>
      <c r="J1516" s="57"/>
      <c r="K1516" s="57"/>
      <c r="L1516" s="57"/>
      <c r="M1516" s="54"/>
      <c r="N1516" s="57"/>
      <c r="O1516" s="58"/>
      <c r="P1516" s="58"/>
      <c r="Q1516" s="58"/>
      <c r="R1516" s="58"/>
      <c r="S1516" s="54"/>
      <c r="T1516" s="57"/>
      <c r="U1516" s="57"/>
      <c r="V1516" s="57"/>
      <c r="W1516" s="57"/>
      <c r="X1516" s="147" t="str">
        <f>IF(COUNTBLANK(D1516)=1,"",IF('order-admin-units'!$I$1&lt;&gt;"y", "", IF(COUNTBLANK(K1516)=1, 'order-admin-units'!$B$1+1, VLOOKUP(K1516, ordercountry, 2))))</f>
        <v/>
      </c>
      <c r="Y1516" s="147" t="str">
        <f>IF(COUNTBLANK(D1516)=1,"",IF('order-admin-units'!$I$1&lt;&gt;"y", "", IF(COUNTBLANK(K1516:L1516)&gt;0, 'order-admin-units'!$B$2+1, VLOOKUP(K1516&amp;"@"&amp;L1516, orderadmin, 2))))</f>
        <v/>
      </c>
      <c r="Z1516" s="147" t="str">
        <f t="shared" si="165"/>
        <v/>
      </c>
      <c r="AA1516" s="147" t="str">
        <f t="shared" si="166"/>
        <v/>
      </c>
      <c r="AB1516" s="147" t="str">
        <f t="shared" si="167"/>
        <v/>
      </c>
      <c r="AC1516" s="147" t="str">
        <f t="shared" si="163"/>
        <v/>
      </c>
      <c r="AD1516" s="11" t="str">
        <f t="shared" si="168"/>
        <v/>
      </c>
      <c r="AE1516" s="11" t="str">
        <f t="array" ref="AE1516">IF(COUNTBLANK(D1516)=1,"",IF(OR($H$2="y",$H$2="m"),IF(AA1516=AA1515,IF(OR(AB1516=$AB$4:$AB1515)=FALSE,AE1515&amp;C1516,AE1515),"("&amp;C1516)&amp;IF(AA1516=AA1517,IF(OR(AB1517=$AB$4:$AB1516)=FALSE,", ",""),") "),""))</f>
        <v/>
      </c>
      <c r="AF1516" s="11" t="str">
        <f t="array" ref="AF1516">IF((COUNTBLANK(D1516)=0)*OR($H$2="y",$H$2="m"),IFERROR(LEFT(C1516, FIND(" ",C1516)-1), C1516),"")</f>
        <v/>
      </c>
      <c r="AG1516" s="11" t="str">
        <f t="array" ref="AG1516">IF(COUNTBLANK(D1516)=1,"",IF(OR($H$2="y",$H$2="m"),IF(AA1516=AA1515,IF(OR(AC1516=$AC$4:$AC1515)=FALSE,AG1515&amp;AF1516,AG1515),"("&amp;AF1516)&amp;IF(AA1516=AA1517,IF(OR(AC1517=$AC$4:$AC1516)=FALSE,", ",""),") "),""))</f>
        <v/>
      </c>
      <c r="AH1516" s="10" t="str">
        <f>IF((COUNTBLANK(D1516)=1),"",IF(D1516=D1515,AH1515,"")&amp;IF(B1515&lt;&gt;B1516,((IF(COUNTBLANK(E1516)=1,$D$3&amp;"Non-type material: "&amp;$D$3,$D$3&amp;INDEX('type-categories'!$A$2:$B$100,MATCH(E1516,'type-categories'!$A$2:$A$100,0),2)&amp;$D$3))),"")&amp;(IF(K1516&lt;&gt;K1515,$C$2&amp;UPPER(K1516)&amp;$C$2&amp;$K$3&amp;" ",(IF(B1516&lt;&gt;B1515,$C$2&amp;UPPER(K1516)&amp;$C$2&amp;$K$3&amp;" ",""))))&amp;IF((AA1516&lt;&gt;AA1517)*($H$2="y"),AD1516&amp;AE1516,IF((AA1516&lt;&gt;AA1517)*($H$2="m"),AD1516&amp;AG1516,IF(($H$2&lt;&gt;"m")*($H$2&lt;&gt;"Y"),(IF(F1516=0,"",F1516&amp;" "&amp;$F$4&amp;" "))&amp;(IF(G1516=0,"",G1516&amp;" "&amp;$G$4&amp;" "))&amp;(IF(H1516=0,"",H1516&amp;" "&amp;H$4&amp;" "))&amp;(IF(I1516=0,"",I1516&amp;" "&amp;$I$4&amp;" "))&amp;(IF(J1516=0,"",J1516&amp;" "&amp;$J$4&amp;" ")),"")))&amp;"; "&amp;IF((B1516=B1515)*(AA1516=AA1515), "same collecting data; ", IF((B1516=B1515)*(Z1515=Z1516),"same locality; ",(IF(COUNTBLANK(L1516)=1,"",$D$2&amp;L1516&amp;$L$3&amp;" "&amp;$D$2))&amp;(IF(COUNTBLANK(M1516)=1,"",$E$2&amp;M1516&amp;$E$2&amp;", "))&amp;(IF(COUNTBLANK(N1516)=1,"",N1516&amp;"; "))&amp;(IF(COUNTBLANK(O1516)=1,"",O1516&amp;"; ")))&amp;(IF(COUNTBLANK(P1516)=1,"",P1516&amp;"; "))&amp;(IF(COUNTBLANK(Q1516)=1,"",Q1516&amp;"; "))&amp;(IF(COUNTBLANK(R1516)=1,"",R1516&amp;"m, "))&amp;IF((COUNTBLANK(S1516)=0)*(S1516&lt;&gt;S1515), S1516&amp;"; ","")&amp;(IF(COUNTBLANK(U1516)=1,"",U1516&amp;"; "))&amp;(IF(COUNTBLANK(T1516)=1,"",IF(COUNTBLANK(F$2)=1,T1516&amp;"; ",T1516&amp;" "&amp;F$2&amp;"; "))))&amp;(IF(COUNTBLANK(V1516)=1,"",V1516&amp;"; "))&amp;IF((COUNTBLANK(C1516)=1),"",C1516)&amp;IF((B1516=B1517)*(K1516=K1517)*(L1516=L1517)*(M1516=M1517),IF(($H$2&lt;&gt;"m")*($H$2&lt;&gt;"Y"), " • ", IF((ISNUMBER(FIND(")",AE1516))), " • ", "")),IF((B1516=B1517)*(K1516=K1517)," • ",". ")))</f>
        <v/>
      </c>
      <c r="AI1516" s="1"/>
    </row>
    <row r="1517" spans="1:35" x14ac:dyDescent="0.25">
      <c r="A1517" s="3" t="str">
        <f t="shared" si="164"/>
        <v/>
      </c>
      <c r="B1517" s="53" t="str">
        <f t="shared" si="162"/>
        <v/>
      </c>
      <c r="C1517" s="57"/>
      <c r="D1517" s="57"/>
      <c r="E1517" s="57"/>
      <c r="F1517" s="57"/>
      <c r="G1517" s="57"/>
      <c r="H1517" s="57"/>
      <c r="I1517" s="57"/>
      <c r="J1517" s="57"/>
      <c r="K1517" s="57"/>
      <c r="L1517" s="57"/>
      <c r="M1517" s="54"/>
      <c r="N1517" s="57"/>
      <c r="O1517" s="58"/>
      <c r="P1517" s="58"/>
      <c r="Q1517" s="58"/>
      <c r="R1517" s="58"/>
      <c r="S1517" s="54"/>
      <c r="T1517" s="57"/>
      <c r="U1517" s="57"/>
      <c r="V1517" s="57"/>
      <c r="W1517" s="57"/>
      <c r="X1517" s="147" t="str">
        <f>IF(COUNTBLANK(D1517)=1,"",IF('order-admin-units'!$I$1&lt;&gt;"y", "", IF(COUNTBLANK(K1517)=1, 'order-admin-units'!$B$1+1, VLOOKUP(K1517, ordercountry, 2))))</f>
        <v/>
      </c>
      <c r="Y1517" s="147" t="str">
        <f>IF(COUNTBLANK(D1517)=1,"",IF('order-admin-units'!$I$1&lt;&gt;"y", "", IF(COUNTBLANK(K1517:L1517)&gt;0, 'order-admin-units'!$B$2+1, VLOOKUP(K1517&amp;"@"&amp;L1517, orderadmin, 2))))</f>
        <v/>
      </c>
      <c r="Z1517" s="147" t="str">
        <f t="shared" si="165"/>
        <v/>
      </c>
      <c r="AA1517" s="147" t="str">
        <f t="shared" si="166"/>
        <v/>
      </c>
      <c r="AB1517" s="147" t="str">
        <f t="shared" si="167"/>
        <v/>
      </c>
      <c r="AC1517" s="147" t="str">
        <f t="shared" si="163"/>
        <v/>
      </c>
      <c r="AD1517" s="11" t="str">
        <f t="shared" si="168"/>
        <v/>
      </c>
      <c r="AE1517" s="11" t="str">
        <f t="array" ref="AE1517">IF(COUNTBLANK(D1517)=1,"",IF(OR($H$2="y",$H$2="m"),IF(AA1517=AA1516,IF(OR(AB1517=$AB$4:$AB1516)=FALSE,AE1516&amp;C1517,AE1516),"("&amp;C1517)&amp;IF(AA1517=AA1518,IF(OR(AB1518=$AB$4:$AB1517)=FALSE,", ",""),") "),""))</f>
        <v/>
      </c>
      <c r="AF1517" s="11" t="str">
        <f t="array" ref="AF1517">IF((COUNTBLANK(D1517)=0)*OR($H$2="y",$H$2="m"),IFERROR(LEFT(C1517, FIND(" ",C1517)-1), C1517),"")</f>
        <v/>
      </c>
      <c r="AG1517" s="11" t="str">
        <f t="array" ref="AG1517">IF(COUNTBLANK(D1517)=1,"",IF(OR($H$2="y",$H$2="m"),IF(AA1517=AA1516,IF(OR(AC1517=$AC$4:$AC1516)=FALSE,AG1516&amp;AF1517,AG1516),"("&amp;AF1517)&amp;IF(AA1517=AA1518,IF(OR(AC1518=$AC$4:$AC1517)=FALSE,", ",""),") "),""))</f>
        <v/>
      </c>
      <c r="AH1517" s="10" t="str">
        <f>IF((COUNTBLANK(D1517)=1),"",IF(D1517=D1516,AH1516,"")&amp;IF(B1516&lt;&gt;B1517,((IF(COUNTBLANK(E1517)=1,$D$3&amp;"Non-type material: "&amp;$D$3,$D$3&amp;INDEX('type-categories'!$A$2:$B$100,MATCH(E1517,'type-categories'!$A$2:$A$100,0),2)&amp;$D$3))),"")&amp;(IF(K1517&lt;&gt;K1516,$C$2&amp;UPPER(K1517)&amp;$C$2&amp;$K$3&amp;" ",(IF(B1517&lt;&gt;B1516,$C$2&amp;UPPER(K1517)&amp;$C$2&amp;$K$3&amp;" ",""))))&amp;IF((AA1517&lt;&gt;AA1518)*($H$2="y"),AD1517&amp;AE1517,IF((AA1517&lt;&gt;AA1518)*($H$2="m"),AD1517&amp;AG1517,IF(($H$2&lt;&gt;"m")*($H$2&lt;&gt;"Y"),(IF(F1517=0,"",F1517&amp;" "&amp;$F$4&amp;" "))&amp;(IF(G1517=0,"",G1517&amp;" "&amp;$G$4&amp;" "))&amp;(IF(H1517=0,"",H1517&amp;" "&amp;H$4&amp;" "))&amp;(IF(I1517=0,"",I1517&amp;" "&amp;$I$4&amp;" "))&amp;(IF(J1517=0,"",J1517&amp;" "&amp;$J$4&amp;" ")),"")))&amp;"; "&amp;IF((B1517=B1516)*(AA1517=AA1516), "same collecting data; ", IF((B1517=B1516)*(Z1516=Z1517),"same locality; ",(IF(COUNTBLANK(L1517)=1,"",$D$2&amp;L1517&amp;$L$3&amp;" "&amp;$D$2))&amp;(IF(COUNTBLANK(M1517)=1,"",$E$2&amp;M1517&amp;$E$2&amp;", "))&amp;(IF(COUNTBLANK(N1517)=1,"",N1517&amp;"; "))&amp;(IF(COUNTBLANK(O1517)=1,"",O1517&amp;"; ")))&amp;(IF(COUNTBLANK(P1517)=1,"",P1517&amp;"; "))&amp;(IF(COUNTBLANK(Q1517)=1,"",Q1517&amp;"; "))&amp;(IF(COUNTBLANK(R1517)=1,"",R1517&amp;"m, "))&amp;IF((COUNTBLANK(S1517)=0)*(S1517&lt;&gt;S1516), S1517&amp;"; ","")&amp;(IF(COUNTBLANK(U1517)=1,"",U1517&amp;"; "))&amp;(IF(COUNTBLANK(T1517)=1,"",IF(COUNTBLANK(F$2)=1,T1517&amp;"; ",T1517&amp;" "&amp;F$2&amp;"; "))))&amp;(IF(COUNTBLANK(V1517)=1,"",V1517&amp;"; "))&amp;IF((COUNTBLANK(C1517)=1),"",C1517)&amp;IF((B1517=B1518)*(K1517=K1518)*(L1517=L1518)*(M1517=M1518),IF(($H$2&lt;&gt;"m")*($H$2&lt;&gt;"Y"), " • ", IF((ISNUMBER(FIND(")",AE1517))), " • ", "")),IF((B1517=B1518)*(K1517=K1518)," • ",". ")))</f>
        <v/>
      </c>
      <c r="AI1517" s="1"/>
    </row>
    <row r="1518" spans="1:35" x14ac:dyDescent="0.25">
      <c r="A1518" s="3" t="str">
        <f t="shared" si="164"/>
        <v/>
      </c>
      <c r="B1518" s="53" t="str">
        <f t="shared" si="162"/>
        <v/>
      </c>
      <c r="C1518" s="57"/>
      <c r="D1518" s="57"/>
      <c r="E1518" s="57"/>
      <c r="F1518" s="57"/>
      <c r="G1518" s="57"/>
      <c r="H1518" s="57"/>
      <c r="I1518" s="57"/>
      <c r="J1518" s="57"/>
      <c r="K1518" s="57"/>
      <c r="L1518" s="57"/>
      <c r="M1518" s="54"/>
      <c r="N1518" s="57"/>
      <c r="O1518" s="58"/>
      <c r="P1518" s="58"/>
      <c r="Q1518" s="58"/>
      <c r="R1518" s="58"/>
      <c r="S1518" s="54"/>
      <c r="T1518" s="57"/>
      <c r="U1518" s="57"/>
      <c r="V1518" s="57"/>
      <c r="W1518" s="57"/>
      <c r="X1518" s="147" t="str">
        <f>IF(COUNTBLANK(D1518)=1,"",IF('order-admin-units'!$I$1&lt;&gt;"y", "", IF(COUNTBLANK(K1518)=1, 'order-admin-units'!$B$1+1, VLOOKUP(K1518, ordercountry, 2))))</f>
        <v/>
      </c>
      <c r="Y1518" s="147" t="str">
        <f>IF(COUNTBLANK(D1518)=1,"",IF('order-admin-units'!$I$1&lt;&gt;"y", "", IF(COUNTBLANK(K1518:L1518)&gt;0, 'order-admin-units'!$B$2+1, VLOOKUP(K1518&amp;"@"&amp;L1518, orderadmin, 2))))</f>
        <v/>
      </c>
      <c r="Z1518" s="147" t="str">
        <f t="shared" si="165"/>
        <v/>
      </c>
      <c r="AA1518" s="147" t="str">
        <f t="shared" si="166"/>
        <v/>
      </c>
      <c r="AB1518" s="147" t="str">
        <f t="shared" si="167"/>
        <v/>
      </c>
      <c r="AC1518" s="147" t="str">
        <f t="shared" si="163"/>
        <v/>
      </c>
      <c r="AD1518" s="11" t="str">
        <f t="shared" si="168"/>
        <v/>
      </c>
      <c r="AE1518" s="11" t="str">
        <f t="array" ref="AE1518">IF(COUNTBLANK(D1518)=1,"",IF(OR($H$2="y",$H$2="m"),IF(AA1518=AA1517,IF(OR(AB1518=$AB$4:$AB1517)=FALSE,AE1517&amp;C1518,AE1517),"("&amp;C1518)&amp;IF(AA1518=AA1519,IF(OR(AB1519=$AB$4:$AB1518)=FALSE,", ",""),") "),""))</f>
        <v/>
      </c>
      <c r="AF1518" s="11" t="str">
        <f t="array" ref="AF1518">IF((COUNTBLANK(D1518)=0)*OR($H$2="y",$H$2="m"),IFERROR(LEFT(C1518, FIND(" ",C1518)-1), C1518),"")</f>
        <v/>
      </c>
      <c r="AG1518" s="11" t="str">
        <f t="array" ref="AG1518">IF(COUNTBLANK(D1518)=1,"",IF(OR($H$2="y",$H$2="m"),IF(AA1518=AA1517,IF(OR(AC1518=$AC$4:$AC1517)=FALSE,AG1517&amp;AF1518,AG1517),"("&amp;AF1518)&amp;IF(AA1518=AA1519,IF(OR(AC1519=$AC$4:$AC1518)=FALSE,", ",""),") "),""))</f>
        <v/>
      </c>
      <c r="AH1518" s="10" t="str">
        <f>IF((COUNTBLANK(D1518)=1),"",IF(D1518=D1517,AH1517,"")&amp;IF(B1517&lt;&gt;B1518,((IF(COUNTBLANK(E1518)=1,$D$3&amp;"Non-type material: "&amp;$D$3,$D$3&amp;INDEX('type-categories'!$A$2:$B$100,MATCH(E1518,'type-categories'!$A$2:$A$100,0),2)&amp;$D$3))),"")&amp;(IF(K1518&lt;&gt;K1517,$C$2&amp;UPPER(K1518)&amp;$C$2&amp;$K$3&amp;" ",(IF(B1518&lt;&gt;B1517,$C$2&amp;UPPER(K1518)&amp;$C$2&amp;$K$3&amp;" ",""))))&amp;IF((AA1518&lt;&gt;AA1519)*($H$2="y"),AD1518&amp;AE1518,IF((AA1518&lt;&gt;AA1519)*($H$2="m"),AD1518&amp;AG1518,IF(($H$2&lt;&gt;"m")*($H$2&lt;&gt;"Y"),(IF(F1518=0,"",F1518&amp;" "&amp;$F$4&amp;" "))&amp;(IF(G1518=0,"",G1518&amp;" "&amp;$G$4&amp;" "))&amp;(IF(H1518=0,"",H1518&amp;" "&amp;H$4&amp;" "))&amp;(IF(I1518=0,"",I1518&amp;" "&amp;$I$4&amp;" "))&amp;(IF(J1518=0,"",J1518&amp;" "&amp;$J$4&amp;" ")),"")))&amp;"; "&amp;IF((B1518=B1517)*(AA1518=AA1517), "same collecting data; ", IF((B1518=B1517)*(Z1517=Z1518),"same locality; ",(IF(COUNTBLANK(L1518)=1,"",$D$2&amp;L1518&amp;$L$3&amp;" "&amp;$D$2))&amp;(IF(COUNTBLANK(M1518)=1,"",$E$2&amp;M1518&amp;$E$2&amp;", "))&amp;(IF(COUNTBLANK(N1518)=1,"",N1518&amp;"; "))&amp;(IF(COUNTBLANK(O1518)=1,"",O1518&amp;"; ")))&amp;(IF(COUNTBLANK(P1518)=1,"",P1518&amp;"; "))&amp;(IF(COUNTBLANK(Q1518)=1,"",Q1518&amp;"; "))&amp;(IF(COUNTBLANK(R1518)=1,"",R1518&amp;"m, "))&amp;IF((COUNTBLANK(S1518)=0)*(S1518&lt;&gt;S1517), S1518&amp;"; ","")&amp;(IF(COUNTBLANK(U1518)=1,"",U1518&amp;"; "))&amp;(IF(COUNTBLANK(T1518)=1,"",IF(COUNTBLANK(F$2)=1,T1518&amp;"; ",T1518&amp;" "&amp;F$2&amp;"; "))))&amp;(IF(COUNTBLANK(V1518)=1,"",V1518&amp;"; "))&amp;IF((COUNTBLANK(C1518)=1),"",C1518)&amp;IF((B1518=B1519)*(K1518=K1519)*(L1518=L1519)*(M1518=M1519),IF(($H$2&lt;&gt;"m")*($H$2&lt;&gt;"Y"), " • ", IF((ISNUMBER(FIND(")",AE1518))), " • ", "")),IF((B1518=B1519)*(K1518=K1519)," • ",". ")))</f>
        <v/>
      </c>
      <c r="AI1518" s="1"/>
    </row>
    <row r="1519" spans="1:35" x14ac:dyDescent="0.25">
      <c r="A1519" s="3" t="str">
        <f t="shared" si="164"/>
        <v/>
      </c>
      <c r="B1519" s="53" t="str">
        <f t="shared" si="162"/>
        <v/>
      </c>
      <c r="C1519" s="57"/>
      <c r="D1519" s="57"/>
      <c r="E1519" s="57"/>
      <c r="F1519" s="57"/>
      <c r="G1519" s="57"/>
      <c r="H1519" s="57"/>
      <c r="I1519" s="57"/>
      <c r="J1519" s="57"/>
      <c r="K1519" s="57"/>
      <c r="L1519" s="57"/>
      <c r="M1519" s="54"/>
      <c r="N1519" s="57"/>
      <c r="O1519" s="58"/>
      <c r="P1519" s="58"/>
      <c r="Q1519" s="58"/>
      <c r="R1519" s="58"/>
      <c r="S1519" s="54"/>
      <c r="T1519" s="57"/>
      <c r="U1519" s="57"/>
      <c r="V1519" s="57"/>
      <c r="W1519" s="57"/>
      <c r="X1519" s="147" t="str">
        <f>IF(COUNTBLANK(D1519)=1,"",IF('order-admin-units'!$I$1&lt;&gt;"y", "", IF(COUNTBLANK(K1519)=1, 'order-admin-units'!$B$1+1, VLOOKUP(K1519, ordercountry, 2))))</f>
        <v/>
      </c>
      <c r="Y1519" s="147" t="str">
        <f>IF(COUNTBLANK(D1519)=1,"",IF('order-admin-units'!$I$1&lt;&gt;"y", "", IF(COUNTBLANK(K1519:L1519)&gt;0, 'order-admin-units'!$B$2+1, VLOOKUP(K1519&amp;"@"&amp;L1519, orderadmin, 2))))</f>
        <v/>
      </c>
      <c r="Z1519" s="147" t="str">
        <f t="shared" si="165"/>
        <v/>
      </c>
      <c r="AA1519" s="147" t="str">
        <f t="shared" si="166"/>
        <v/>
      </c>
      <c r="AB1519" s="147" t="str">
        <f t="shared" si="167"/>
        <v/>
      </c>
      <c r="AC1519" s="147" t="str">
        <f t="shared" si="163"/>
        <v/>
      </c>
      <c r="AD1519" s="11" t="str">
        <f t="shared" si="168"/>
        <v/>
      </c>
      <c r="AE1519" s="11" t="str">
        <f t="array" ref="AE1519">IF(COUNTBLANK(D1519)=1,"",IF(OR($H$2="y",$H$2="m"),IF(AA1519=AA1518,IF(OR(AB1519=$AB$4:$AB1518)=FALSE,AE1518&amp;C1519,AE1518),"("&amp;C1519)&amp;IF(AA1519=AA1520,IF(OR(AB1520=$AB$4:$AB1519)=FALSE,", ",""),") "),""))</f>
        <v/>
      </c>
      <c r="AF1519" s="11" t="str">
        <f t="array" ref="AF1519">IF((COUNTBLANK(D1519)=0)*OR($H$2="y",$H$2="m"),IFERROR(LEFT(C1519, FIND(" ",C1519)-1), C1519),"")</f>
        <v/>
      </c>
      <c r="AG1519" s="11" t="str">
        <f t="array" ref="AG1519">IF(COUNTBLANK(D1519)=1,"",IF(OR($H$2="y",$H$2="m"),IF(AA1519=AA1518,IF(OR(AC1519=$AC$4:$AC1518)=FALSE,AG1518&amp;AF1519,AG1518),"("&amp;AF1519)&amp;IF(AA1519=AA1520,IF(OR(AC1520=$AC$4:$AC1519)=FALSE,", ",""),") "),""))</f>
        <v/>
      </c>
      <c r="AH1519" s="10" t="str">
        <f>IF((COUNTBLANK(D1519)=1),"",IF(D1519=D1518,AH1518,"")&amp;IF(B1518&lt;&gt;B1519,((IF(COUNTBLANK(E1519)=1,$D$3&amp;"Non-type material: "&amp;$D$3,$D$3&amp;INDEX('type-categories'!$A$2:$B$100,MATCH(E1519,'type-categories'!$A$2:$A$100,0),2)&amp;$D$3))),"")&amp;(IF(K1519&lt;&gt;K1518,$C$2&amp;UPPER(K1519)&amp;$C$2&amp;$K$3&amp;" ",(IF(B1519&lt;&gt;B1518,$C$2&amp;UPPER(K1519)&amp;$C$2&amp;$K$3&amp;" ",""))))&amp;IF((AA1519&lt;&gt;AA1520)*($H$2="y"),AD1519&amp;AE1519,IF((AA1519&lt;&gt;AA1520)*($H$2="m"),AD1519&amp;AG1519,IF(($H$2&lt;&gt;"m")*($H$2&lt;&gt;"Y"),(IF(F1519=0,"",F1519&amp;" "&amp;$F$4&amp;" "))&amp;(IF(G1519=0,"",G1519&amp;" "&amp;$G$4&amp;" "))&amp;(IF(H1519=0,"",H1519&amp;" "&amp;H$4&amp;" "))&amp;(IF(I1519=0,"",I1519&amp;" "&amp;$I$4&amp;" "))&amp;(IF(J1519=0,"",J1519&amp;" "&amp;$J$4&amp;" ")),"")))&amp;"; "&amp;IF((B1519=B1518)*(AA1519=AA1518), "same collecting data; ", IF((B1519=B1518)*(Z1518=Z1519),"same locality; ",(IF(COUNTBLANK(L1519)=1,"",$D$2&amp;L1519&amp;$L$3&amp;" "&amp;$D$2))&amp;(IF(COUNTBLANK(M1519)=1,"",$E$2&amp;M1519&amp;$E$2&amp;", "))&amp;(IF(COUNTBLANK(N1519)=1,"",N1519&amp;"; "))&amp;(IF(COUNTBLANK(O1519)=1,"",O1519&amp;"; ")))&amp;(IF(COUNTBLANK(P1519)=1,"",P1519&amp;"; "))&amp;(IF(COUNTBLANK(Q1519)=1,"",Q1519&amp;"; "))&amp;(IF(COUNTBLANK(R1519)=1,"",R1519&amp;"m, "))&amp;IF((COUNTBLANK(S1519)=0)*(S1519&lt;&gt;S1518), S1519&amp;"; ","")&amp;(IF(COUNTBLANK(U1519)=1,"",U1519&amp;"; "))&amp;(IF(COUNTBLANK(T1519)=1,"",IF(COUNTBLANK(F$2)=1,T1519&amp;"; ",T1519&amp;" "&amp;F$2&amp;"; "))))&amp;(IF(COUNTBLANK(V1519)=1,"",V1519&amp;"; "))&amp;IF((COUNTBLANK(C1519)=1),"",C1519)&amp;IF((B1519=B1520)*(K1519=K1520)*(L1519=L1520)*(M1519=M1520),IF(($H$2&lt;&gt;"m")*($H$2&lt;&gt;"Y"), " • ", IF((ISNUMBER(FIND(")",AE1519))), " • ", "")),IF((B1519=B1520)*(K1519=K1520)," • ",". ")))</f>
        <v/>
      </c>
      <c r="AI1519" s="1"/>
    </row>
    <row r="1520" spans="1:35" x14ac:dyDescent="0.25">
      <c r="A1520" s="3" t="str">
        <f t="shared" si="164"/>
        <v/>
      </c>
      <c r="B1520" s="53" t="str">
        <f t="shared" si="162"/>
        <v/>
      </c>
      <c r="C1520" s="57"/>
      <c r="D1520" s="56"/>
      <c r="E1520" s="56"/>
      <c r="F1520" s="56"/>
      <c r="G1520" s="56"/>
      <c r="H1520" s="56"/>
      <c r="I1520" s="56"/>
      <c r="J1520" s="56"/>
      <c r="K1520" s="54"/>
      <c r="L1520" s="54"/>
      <c r="M1520" s="54"/>
      <c r="N1520" s="54"/>
      <c r="O1520" s="54"/>
      <c r="P1520" s="54"/>
      <c r="Q1520" s="54"/>
      <c r="R1520" s="54"/>
      <c r="S1520" s="54"/>
      <c r="T1520" s="54"/>
      <c r="U1520" s="54"/>
      <c r="V1520" s="54"/>
      <c r="W1520" s="54"/>
      <c r="X1520" s="147" t="str">
        <f>IF(COUNTBLANK(D1520)=1,"",IF('order-admin-units'!$I$1&lt;&gt;"y", "", IF(COUNTBLANK(K1520)=1, 'order-admin-units'!$B$1+1, VLOOKUP(K1520, ordercountry, 2))))</f>
        <v/>
      </c>
      <c r="Y1520" s="147" t="str">
        <f>IF(COUNTBLANK(D1520)=1,"",IF('order-admin-units'!$I$1&lt;&gt;"y", "", IF(COUNTBLANK(K1520:L1520)&gt;0, 'order-admin-units'!$B$2+1, VLOOKUP(K1520&amp;"@"&amp;L1520, orderadmin, 2))))</f>
        <v/>
      </c>
      <c r="Z1520" s="147" t="str">
        <f t="shared" si="165"/>
        <v/>
      </c>
      <c r="AA1520" s="147" t="str">
        <f t="shared" si="166"/>
        <v/>
      </c>
      <c r="AB1520" s="147" t="str">
        <f t="shared" si="167"/>
        <v/>
      </c>
      <c r="AC1520" s="147" t="str">
        <f t="shared" si="163"/>
        <v/>
      </c>
      <c r="AD1520" s="11" t="str">
        <f t="shared" si="168"/>
        <v/>
      </c>
      <c r="AE1520" s="11" t="str">
        <f t="array" ref="AE1520">IF(COUNTBLANK(D1520)=1,"",IF(OR($H$2="y",$H$2="m"),IF(AA1520=AA1519,IF(OR(AB1520=$AB$4:$AB1519)=FALSE,AE1519&amp;C1520,AE1519),"("&amp;C1520)&amp;IF(AA1520=AA1521,IF(OR(AB1521=$AB$4:$AB1520)=FALSE,", ",""),") "),""))</f>
        <v/>
      </c>
      <c r="AF1520" s="11" t="str">
        <f t="array" ref="AF1520">IF((COUNTBLANK(D1520)=0)*OR($H$2="y",$H$2="m"),IFERROR(LEFT(C1520, FIND(" ",C1520)-1), C1520),"")</f>
        <v/>
      </c>
      <c r="AG1520" s="11" t="str">
        <f t="array" ref="AG1520">IF(COUNTBLANK(D1520)=1,"",IF(OR($H$2="y",$H$2="m"),IF(AA1520=AA1519,IF(OR(AC1520=$AC$4:$AC1519)=FALSE,AG1519&amp;AF1520,AG1519),"("&amp;AF1520)&amp;IF(AA1520=AA1521,IF(OR(AC1521=$AC$4:$AC1520)=FALSE,", ",""),") "),""))</f>
        <v/>
      </c>
      <c r="AH1520" s="10" t="str">
        <f>IF((COUNTBLANK(D1520)=1),"",IF(D1520=D1519,AH1519,"")&amp;IF(B1519&lt;&gt;B1520,((IF(COUNTBLANK(E1520)=1,$D$3&amp;"Non-type material: "&amp;$D$3,$D$3&amp;INDEX('type-categories'!$A$2:$B$100,MATCH(E1520,'type-categories'!$A$2:$A$100,0),2)&amp;$D$3))),"")&amp;(IF(K1520&lt;&gt;K1519,$C$2&amp;UPPER(K1520)&amp;$C$2&amp;$K$3&amp;" ",(IF(B1520&lt;&gt;B1519,$C$2&amp;UPPER(K1520)&amp;$C$2&amp;$K$3&amp;" ",""))))&amp;IF((AA1520&lt;&gt;AA1521)*($H$2="y"),AD1520&amp;AE1520,IF((AA1520&lt;&gt;AA1521)*($H$2="m"),AD1520&amp;AG1520,IF(($H$2&lt;&gt;"m")*($H$2&lt;&gt;"Y"),(IF(F1520=0,"",F1520&amp;" "&amp;$F$4&amp;" "))&amp;(IF(G1520=0,"",G1520&amp;" "&amp;$G$4&amp;" "))&amp;(IF(H1520=0,"",H1520&amp;" "&amp;H$4&amp;" "))&amp;(IF(I1520=0,"",I1520&amp;" "&amp;$I$4&amp;" "))&amp;(IF(J1520=0,"",J1520&amp;" "&amp;$J$4&amp;" ")),"")))&amp;"; "&amp;IF((B1520=B1519)*(AA1520=AA1519), "same collecting data; ", IF((B1520=B1519)*(Z1519=Z1520),"same locality; ",(IF(COUNTBLANK(L1520)=1,"",$D$2&amp;L1520&amp;$L$3&amp;" "&amp;$D$2))&amp;(IF(COUNTBLANK(M1520)=1,"",$E$2&amp;M1520&amp;$E$2&amp;", "))&amp;(IF(COUNTBLANK(N1520)=1,"",N1520&amp;"; "))&amp;(IF(COUNTBLANK(O1520)=1,"",O1520&amp;"; ")))&amp;(IF(COUNTBLANK(P1520)=1,"",P1520&amp;"; "))&amp;(IF(COUNTBLANK(Q1520)=1,"",Q1520&amp;"; "))&amp;(IF(COUNTBLANK(R1520)=1,"",R1520&amp;"m, "))&amp;IF((COUNTBLANK(S1520)=0)*(S1520&lt;&gt;S1519), S1520&amp;"; ","")&amp;(IF(COUNTBLANK(U1520)=1,"",U1520&amp;"; "))&amp;(IF(COUNTBLANK(T1520)=1,"",IF(COUNTBLANK(F$2)=1,T1520&amp;"; ",T1520&amp;" "&amp;F$2&amp;"; "))))&amp;(IF(COUNTBLANK(V1520)=1,"",V1520&amp;"; "))&amp;IF((COUNTBLANK(C1520)=1),"",C1520)&amp;IF((B1520=B1521)*(K1520=K1521)*(L1520=L1521)*(M1520=M1521),IF(($H$2&lt;&gt;"m")*($H$2&lt;&gt;"Y"), " • ", IF((ISNUMBER(FIND(")",AE1520))), " • ", "")),IF((B1520=B1521)*(K1520=K1521)," • ",". ")))</f>
        <v/>
      </c>
      <c r="AI1520" s="1"/>
    </row>
    <row r="1521" spans="1:35" x14ac:dyDescent="0.25">
      <c r="A1521" s="3" t="str">
        <f t="shared" si="164"/>
        <v/>
      </c>
      <c r="B1521" s="53" t="str">
        <f t="shared" si="162"/>
        <v/>
      </c>
      <c r="C1521" s="57"/>
      <c r="D1521" s="57"/>
      <c r="E1521" s="57"/>
      <c r="F1521" s="57"/>
      <c r="G1521" s="57"/>
      <c r="H1521" s="57"/>
      <c r="I1521" s="57"/>
      <c r="J1521" s="57"/>
      <c r="K1521" s="57"/>
      <c r="L1521" s="57"/>
      <c r="M1521" s="54"/>
      <c r="N1521" s="57"/>
      <c r="O1521" s="58"/>
      <c r="P1521" s="58"/>
      <c r="Q1521" s="58"/>
      <c r="R1521" s="58"/>
      <c r="S1521" s="54"/>
      <c r="T1521" s="57"/>
      <c r="U1521" s="57"/>
      <c r="V1521" s="57"/>
      <c r="W1521" s="57"/>
      <c r="X1521" s="147" t="str">
        <f>IF(COUNTBLANK(D1521)=1,"",IF('order-admin-units'!$I$1&lt;&gt;"y", "", IF(COUNTBLANK(K1521)=1, 'order-admin-units'!$B$1+1, VLOOKUP(K1521, ordercountry, 2))))</f>
        <v/>
      </c>
      <c r="Y1521" s="147" t="str">
        <f>IF(COUNTBLANK(D1521)=1,"",IF('order-admin-units'!$I$1&lt;&gt;"y", "", IF(COUNTBLANK(K1521:L1521)&gt;0, 'order-admin-units'!$B$2+1, VLOOKUP(K1521&amp;"@"&amp;L1521, orderadmin, 2))))</f>
        <v/>
      </c>
      <c r="Z1521" s="147" t="str">
        <f t="shared" si="165"/>
        <v/>
      </c>
      <c r="AA1521" s="147" t="str">
        <f t="shared" si="166"/>
        <v/>
      </c>
      <c r="AB1521" s="147" t="str">
        <f t="shared" si="167"/>
        <v/>
      </c>
      <c r="AC1521" s="147" t="str">
        <f t="shared" si="163"/>
        <v/>
      </c>
      <c r="AD1521" s="11" t="str">
        <f t="shared" si="168"/>
        <v/>
      </c>
      <c r="AE1521" s="11" t="str">
        <f t="array" ref="AE1521">IF(COUNTBLANK(D1521)=1,"",IF(OR($H$2="y",$H$2="m"),IF(AA1521=AA1520,IF(OR(AB1521=$AB$4:$AB1520)=FALSE,AE1520&amp;C1521,AE1520),"("&amp;C1521)&amp;IF(AA1521=AA1522,IF(OR(AB1522=$AB$4:$AB1521)=FALSE,", ",""),") "),""))</f>
        <v/>
      </c>
      <c r="AF1521" s="11" t="str">
        <f t="array" ref="AF1521">IF((COUNTBLANK(D1521)=0)*OR($H$2="y",$H$2="m"),IFERROR(LEFT(C1521, FIND(" ",C1521)-1), C1521),"")</f>
        <v/>
      </c>
      <c r="AG1521" s="11" t="str">
        <f t="array" ref="AG1521">IF(COUNTBLANK(D1521)=1,"",IF(OR($H$2="y",$H$2="m"),IF(AA1521=AA1520,IF(OR(AC1521=$AC$4:$AC1520)=FALSE,AG1520&amp;AF1521,AG1520),"("&amp;AF1521)&amp;IF(AA1521=AA1522,IF(OR(AC1522=$AC$4:$AC1521)=FALSE,", ",""),") "),""))</f>
        <v/>
      </c>
      <c r="AH1521" s="10" t="str">
        <f>IF((COUNTBLANK(D1521)=1),"",IF(D1521=D1520,AH1520,"")&amp;IF(B1520&lt;&gt;B1521,((IF(COUNTBLANK(E1521)=1,$D$3&amp;"Non-type material: "&amp;$D$3,$D$3&amp;INDEX('type-categories'!$A$2:$B$100,MATCH(E1521,'type-categories'!$A$2:$A$100,0),2)&amp;$D$3))),"")&amp;(IF(K1521&lt;&gt;K1520,$C$2&amp;UPPER(K1521)&amp;$C$2&amp;$K$3&amp;" ",(IF(B1521&lt;&gt;B1520,$C$2&amp;UPPER(K1521)&amp;$C$2&amp;$K$3&amp;" ",""))))&amp;IF((AA1521&lt;&gt;AA1522)*($H$2="y"),AD1521&amp;AE1521,IF((AA1521&lt;&gt;AA1522)*($H$2="m"),AD1521&amp;AG1521,IF(($H$2&lt;&gt;"m")*($H$2&lt;&gt;"Y"),(IF(F1521=0,"",F1521&amp;" "&amp;$F$4&amp;" "))&amp;(IF(G1521=0,"",G1521&amp;" "&amp;$G$4&amp;" "))&amp;(IF(H1521=0,"",H1521&amp;" "&amp;H$4&amp;" "))&amp;(IF(I1521=0,"",I1521&amp;" "&amp;$I$4&amp;" "))&amp;(IF(J1521=0,"",J1521&amp;" "&amp;$J$4&amp;" ")),"")))&amp;"; "&amp;IF((B1521=B1520)*(AA1521=AA1520), "same collecting data; ", IF((B1521=B1520)*(Z1520=Z1521),"same locality; ",(IF(COUNTBLANK(L1521)=1,"",$D$2&amp;L1521&amp;$L$3&amp;" "&amp;$D$2))&amp;(IF(COUNTBLANK(M1521)=1,"",$E$2&amp;M1521&amp;$E$2&amp;", "))&amp;(IF(COUNTBLANK(N1521)=1,"",N1521&amp;"; "))&amp;(IF(COUNTBLANK(O1521)=1,"",O1521&amp;"; ")))&amp;(IF(COUNTBLANK(P1521)=1,"",P1521&amp;"; "))&amp;(IF(COUNTBLANK(Q1521)=1,"",Q1521&amp;"; "))&amp;(IF(COUNTBLANK(R1521)=1,"",R1521&amp;"m, "))&amp;IF((COUNTBLANK(S1521)=0)*(S1521&lt;&gt;S1520), S1521&amp;"; ","")&amp;(IF(COUNTBLANK(U1521)=1,"",U1521&amp;"; "))&amp;(IF(COUNTBLANK(T1521)=1,"",IF(COUNTBLANK(F$2)=1,T1521&amp;"; ",T1521&amp;" "&amp;F$2&amp;"; "))))&amp;(IF(COUNTBLANK(V1521)=1,"",V1521&amp;"; "))&amp;IF((COUNTBLANK(C1521)=1),"",C1521)&amp;IF((B1521=B1522)*(K1521=K1522)*(L1521=L1522)*(M1521=M1522),IF(($H$2&lt;&gt;"m")*($H$2&lt;&gt;"Y"), " • ", IF((ISNUMBER(FIND(")",AE1521))), " • ", "")),IF((B1521=B1522)*(K1521=K1522)," • ",". ")))</f>
        <v/>
      </c>
      <c r="AI1521" s="1"/>
    </row>
    <row r="1522" spans="1:35" x14ac:dyDescent="0.25">
      <c r="A1522" s="3" t="str">
        <f t="shared" si="164"/>
        <v/>
      </c>
      <c r="B1522" s="53" t="str">
        <f t="shared" si="162"/>
        <v/>
      </c>
      <c r="C1522" s="57"/>
      <c r="D1522" s="56"/>
      <c r="E1522" s="56"/>
      <c r="F1522" s="56"/>
      <c r="G1522" s="56"/>
      <c r="H1522" s="56"/>
      <c r="I1522" s="56"/>
      <c r="J1522" s="56"/>
      <c r="K1522" s="54"/>
      <c r="L1522" s="54"/>
      <c r="M1522" s="54"/>
      <c r="N1522" s="54"/>
      <c r="O1522" s="54"/>
      <c r="P1522" s="54"/>
      <c r="Q1522" s="54"/>
      <c r="R1522" s="54"/>
      <c r="S1522" s="54"/>
      <c r="T1522" s="54"/>
      <c r="U1522" s="54"/>
      <c r="V1522" s="54"/>
      <c r="W1522" s="54"/>
      <c r="X1522" s="147" t="str">
        <f>IF(COUNTBLANK(D1522)=1,"",IF('order-admin-units'!$I$1&lt;&gt;"y", "", IF(COUNTBLANK(K1522)=1, 'order-admin-units'!$B$1+1, VLOOKUP(K1522, ordercountry, 2))))</f>
        <v/>
      </c>
      <c r="Y1522" s="147" t="str">
        <f>IF(COUNTBLANK(D1522)=1,"",IF('order-admin-units'!$I$1&lt;&gt;"y", "", IF(COUNTBLANK(K1522:L1522)&gt;0, 'order-admin-units'!$B$2+1, VLOOKUP(K1522&amp;"@"&amp;L1522, orderadmin, 2))))</f>
        <v/>
      </c>
      <c r="Z1522" s="147" t="str">
        <f t="shared" si="165"/>
        <v/>
      </c>
      <c r="AA1522" s="147" t="str">
        <f t="shared" si="166"/>
        <v/>
      </c>
      <c r="AB1522" s="147" t="str">
        <f t="shared" si="167"/>
        <v/>
      </c>
      <c r="AC1522" s="147" t="str">
        <f t="shared" si="163"/>
        <v/>
      </c>
      <c r="AD1522" s="11" t="str">
        <f t="shared" si="168"/>
        <v/>
      </c>
      <c r="AE1522" s="11" t="str">
        <f t="array" ref="AE1522">IF(COUNTBLANK(D1522)=1,"",IF(OR($H$2="y",$H$2="m"),IF(AA1522=AA1521,IF(OR(AB1522=$AB$4:$AB1521)=FALSE,AE1521&amp;C1522,AE1521),"("&amp;C1522)&amp;IF(AA1522=AA1523,IF(OR(AB1523=$AB$4:$AB1522)=FALSE,", ",""),") "),""))</f>
        <v/>
      </c>
      <c r="AF1522" s="11" t="str">
        <f t="array" ref="AF1522">IF((COUNTBLANK(D1522)=0)*OR($H$2="y",$H$2="m"),IFERROR(LEFT(C1522, FIND(" ",C1522)-1), C1522),"")</f>
        <v/>
      </c>
      <c r="AG1522" s="11" t="str">
        <f t="array" ref="AG1522">IF(COUNTBLANK(D1522)=1,"",IF(OR($H$2="y",$H$2="m"),IF(AA1522=AA1521,IF(OR(AC1522=$AC$4:$AC1521)=FALSE,AG1521&amp;AF1522,AG1521),"("&amp;AF1522)&amp;IF(AA1522=AA1523,IF(OR(AC1523=$AC$4:$AC1522)=FALSE,", ",""),") "),""))</f>
        <v/>
      </c>
      <c r="AH1522" s="10" t="str">
        <f>IF((COUNTBLANK(D1522)=1),"",IF(D1522=D1521,AH1521,"")&amp;IF(B1521&lt;&gt;B1522,((IF(COUNTBLANK(E1522)=1,$D$3&amp;"Non-type material: "&amp;$D$3,$D$3&amp;INDEX('type-categories'!$A$2:$B$100,MATCH(E1522,'type-categories'!$A$2:$A$100,0),2)&amp;$D$3))),"")&amp;(IF(K1522&lt;&gt;K1521,$C$2&amp;UPPER(K1522)&amp;$C$2&amp;$K$3&amp;" ",(IF(B1522&lt;&gt;B1521,$C$2&amp;UPPER(K1522)&amp;$C$2&amp;$K$3&amp;" ",""))))&amp;IF((AA1522&lt;&gt;AA1523)*($H$2="y"),AD1522&amp;AE1522,IF((AA1522&lt;&gt;AA1523)*($H$2="m"),AD1522&amp;AG1522,IF(($H$2&lt;&gt;"m")*($H$2&lt;&gt;"Y"),(IF(F1522=0,"",F1522&amp;" "&amp;$F$4&amp;" "))&amp;(IF(G1522=0,"",G1522&amp;" "&amp;$G$4&amp;" "))&amp;(IF(H1522=0,"",H1522&amp;" "&amp;H$4&amp;" "))&amp;(IF(I1522=0,"",I1522&amp;" "&amp;$I$4&amp;" "))&amp;(IF(J1522=0,"",J1522&amp;" "&amp;$J$4&amp;" ")),"")))&amp;"; "&amp;IF((B1522=B1521)*(AA1522=AA1521), "same collecting data; ", IF((B1522=B1521)*(Z1521=Z1522),"same locality; ",(IF(COUNTBLANK(L1522)=1,"",$D$2&amp;L1522&amp;$L$3&amp;" "&amp;$D$2))&amp;(IF(COUNTBLANK(M1522)=1,"",$E$2&amp;M1522&amp;$E$2&amp;", "))&amp;(IF(COUNTBLANK(N1522)=1,"",N1522&amp;"; "))&amp;(IF(COUNTBLANK(O1522)=1,"",O1522&amp;"; ")))&amp;(IF(COUNTBLANK(P1522)=1,"",P1522&amp;"; "))&amp;(IF(COUNTBLANK(Q1522)=1,"",Q1522&amp;"; "))&amp;(IF(COUNTBLANK(R1522)=1,"",R1522&amp;"m, "))&amp;IF((COUNTBLANK(S1522)=0)*(S1522&lt;&gt;S1521), S1522&amp;"; ","")&amp;(IF(COUNTBLANK(U1522)=1,"",U1522&amp;"; "))&amp;(IF(COUNTBLANK(T1522)=1,"",IF(COUNTBLANK(F$2)=1,T1522&amp;"; ",T1522&amp;" "&amp;F$2&amp;"; "))))&amp;(IF(COUNTBLANK(V1522)=1,"",V1522&amp;"; "))&amp;IF((COUNTBLANK(C1522)=1),"",C1522)&amp;IF((B1522=B1523)*(K1522=K1523)*(L1522=L1523)*(M1522=M1523),IF(($H$2&lt;&gt;"m")*($H$2&lt;&gt;"Y"), " • ", IF((ISNUMBER(FIND(")",AE1522))), " • ", "")),IF((B1522=B1523)*(K1522=K1523)," • ",". ")))</f>
        <v/>
      </c>
      <c r="AI1522" s="1"/>
    </row>
    <row r="1523" spans="1:35" x14ac:dyDescent="0.25">
      <c r="A1523" s="3" t="str">
        <f t="shared" si="164"/>
        <v/>
      </c>
      <c r="B1523" s="53" t="str">
        <f t="shared" si="162"/>
        <v/>
      </c>
      <c r="C1523" s="57"/>
      <c r="D1523" s="57"/>
      <c r="E1523" s="57"/>
      <c r="F1523" s="57"/>
      <c r="G1523" s="57"/>
      <c r="H1523" s="57"/>
      <c r="I1523" s="57"/>
      <c r="J1523" s="57"/>
      <c r="K1523" s="57"/>
      <c r="L1523" s="57"/>
      <c r="M1523" s="54"/>
      <c r="N1523" s="57"/>
      <c r="O1523" s="58"/>
      <c r="P1523" s="58"/>
      <c r="Q1523" s="58"/>
      <c r="R1523" s="58"/>
      <c r="S1523" s="54"/>
      <c r="T1523" s="57"/>
      <c r="U1523" s="57"/>
      <c r="V1523" s="57"/>
      <c r="W1523" s="57"/>
      <c r="X1523" s="147" t="str">
        <f>IF(COUNTBLANK(D1523)=1,"",IF('order-admin-units'!$I$1&lt;&gt;"y", "", IF(COUNTBLANK(K1523)=1, 'order-admin-units'!$B$1+1, VLOOKUP(K1523, ordercountry, 2))))</f>
        <v/>
      </c>
      <c r="Y1523" s="147" t="str">
        <f>IF(COUNTBLANK(D1523)=1,"",IF('order-admin-units'!$I$1&lt;&gt;"y", "", IF(COUNTBLANK(K1523:L1523)&gt;0, 'order-admin-units'!$B$2+1, VLOOKUP(K1523&amp;"@"&amp;L1523, orderadmin, 2))))</f>
        <v/>
      </c>
      <c r="Z1523" s="147" t="str">
        <f t="shared" si="165"/>
        <v/>
      </c>
      <c r="AA1523" s="147" t="str">
        <f t="shared" si="166"/>
        <v/>
      </c>
      <c r="AB1523" s="147" t="str">
        <f t="shared" si="167"/>
        <v/>
      </c>
      <c r="AC1523" s="147" t="str">
        <f t="shared" si="163"/>
        <v/>
      </c>
      <c r="AD1523" s="11" t="str">
        <f t="shared" si="168"/>
        <v/>
      </c>
      <c r="AE1523" s="11" t="str">
        <f t="array" ref="AE1523">IF(COUNTBLANK(D1523)=1,"",IF(OR($H$2="y",$H$2="m"),IF(AA1523=AA1522,IF(OR(AB1523=$AB$4:$AB1522)=FALSE,AE1522&amp;C1523,AE1522),"("&amp;C1523)&amp;IF(AA1523=AA1524,IF(OR(AB1524=$AB$4:$AB1523)=FALSE,", ",""),") "),""))</f>
        <v/>
      </c>
      <c r="AF1523" s="11" t="str">
        <f t="array" ref="AF1523">IF((COUNTBLANK(D1523)=0)*OR($H$2="y",$H$2="m"),IFERROR(LEFT(C1523, FIND(" ",C1523)-1), C1523),"")</f>
        <v/>
      </c>
      <c r="AG1523" s="11" t="str">
        <f t="array" ref="AG1523">IF(COUNTBLANK(D1523)=1,"",IF(OR($H$2="y",$H$2="m"),IF(AA1523=AA1522,IF(OR(AC1523=$AC$4:$AC1522)=FALSE,AG1522&amp;AF1523,AG1522),"("&amp;AF1523)&amp;IF(AA1523=AA1524,IF(OR(AC1524=$AC$4:$AC1523)=FALSE,", ",""),") "),""))</f>
        <v/>
      </c>
      <c r="AH1523" s="10" t="str">
        <f>IF((COUNTBLANK(D1523)=1),"",IF(D1523=D1522,AH1522,"")&amp;IF(B1522&lt;&gt;B1523,((IF(COUNTBLANK(E1523)=1,$D$3&amp;"Non-type material: "&amp;$D$3,$D$3&amp;INDEX('type-categories'!$A$2:$B$100,MATCH(E1523,'type-categories'!$A$2:$A$100,0),2)&amp;$D$3))),"")&amp;(IF(K1523&lt;&gt;K1522,$C$2&amp;UPPER(K1523)&amp;$C$2&amp;$K$3&amp;" ",(IF(B1523&lt;&gt;B1522,$C$2&amp;UPPER(K1523)&amp;$C$2&amp;$K$3&amp;" ",""))))&amp;IF((AA1523&lt;&gt;AA1524)*($H$2="y"),AD1523&amp;AE1523,IF((AA1523&lt;&gt;AA1524)*($H$2="m"),AD1523&amp;AG1523,IF(($H$2&lt;&gt;"m")*($H$2&lt;&gt;"Y"),(IF(F1523=0,"",F1523&amp;" "&amp;$F$4&amp;" "))&amp;(IF(G1523=0,"",G1523&amp;" "&amp;$G$4&amp;" "))&amp;(IF(H1523=0,"",H1523&amp;" "&amp;H$4&amp;" "))&amp;(IF(I1523=0,"",I1523&amp;" "&amp;$I$4&amp;" "))&amp;(IF(J1523=0,"",J1523&amp;" "&amp;$J$4&amp;" ")),"")))&amp;"; "&amp;IF((B1523=B1522)*(AA1523=AA1522), "same collecting data; ", IF((B1523=B1522)*(Z1522=Z1523),"same locality; ",(IF(COUNTBLANK(L1523)=1,"",$D$2&amp;L1523&amp;$L$3&amp;" "&amp;$D$2))&amp;(IF(COUNTBLANK(M1523)=1,"",$E$2&amp;M1523&amp;$E$2&amp;", "))&amp;(IF(COUNTBLANK(N1523)=1,"",N1523&amp;"; "))&amp;(IF(COUNTBLANK(O1523)=1,"",O1523&amp;"; ")))&amp;(IF(COUNTBLANK(P1523)=1,"",P1523&amp;"; "))&amp;(IF(COUNTBLANK(Q1523)=1,"",Q1523&amp;"; "))&amp;(IF(COUNTBLANK(R1523)=1,"",R1523&amp;"m, "))&amp;IF((COUNTBLANK(S1523)=0)*(S1523&lt;&gt;S1522), S1523&amp;"; ","")&amp;(IF(COUNTBLANK(U1523)=1,"",U1523&amp;"; "))&amp;(IF(COUNTBLANK(T1523)=1,"",IF(COUNTBLANK(F$2)=1,T1523&amp;"; ",T1523&amp;" "&amp;F$2&amp;"; "))))&amp;(IF(COUNTBLANK(V1523)=1,"",V1523&amp;"; "))&amp;IF((COUNTBLANK(C1523)=1),"",C1523)&amp;IF((B1523=B1524)*(K1523=K1524)*(L1523=L1524)*(M1523=M1524),IF(($H$2&lt;&gt;"m")*($H$2&lt;&gt;"Y"), " • ", IF((ISNUMBER(FIND(")",AE1523))), " • ", "")),IF((B1523=B1524)*(K1523=K1524)," • ",". ")))</f>
        <v/>
      </c>
      <c r="AI1523" s="1"/>
    </row>
    <row r="1524" spans="1:35" x14ac:dyDescent="0.25">
      <c r="A1524" s="3" t="str">
        <f t="shared" si="164"/>
        <v/>
      </c>
      <c r="B1524" s="53" t="str">
        <f t="shared" si="162"/>
        <v/>
      </c>
      <c r="C1524" s="57"/>
      <c r="D1524" s="57"/>
      <c r="E1524" s="57"/>
      <c r="F1524" s="57"/>
      <c r="G1524" s="57"/>
      <c r="H1524" s="57"/>
      <c r="I1524" s="57"/>
      <c r="J1524" s="57"/>
      <c r="K1524" s="57"/>
      <c r="L1524" s="57"/>
      <c r="M1524" s="54"/>
      <c r="N1524" s="57"/>
      <c r="O1524" s="58"/>
      <c r="P1524" s="58"/>
      <c r="Q1524" s="58"/>
      <c r="R1524" s="58"/>
      <c r="S1524" s="54"/>
      <c r="T1524" s="57"/>
      <c r="U1524" s="57"/>
      <c r="V1524" s="57"/>
      <c r="W1524" s="57"/>
      <c r="X1524" s="147" t="str">
        <f>IF(COUNTBLANK(D1524)=1,"",IF('order-admin-units'!$I$1&lt;&gt;"y", "", IF(COUNTBLANK(K1524)=1, 'order-admin-units'!$B$1+1, VLOOKUP(K1524, ordercountry, 2))))</f>
        <v/>
      </c>
      <c r="Y1524" s="147" t="str">
        <f>IF(COUNTBLANK(D1524)=1,"",IF('order-admin-units'!$I$1&lt;&gt;"y", "", IF(COUNTBLANK(K1524:L1524)&gt;0, 'order-admin-units'!$B$2+1, VLOOKUP(K1524&amp;"@"&amp;L1524, orderadmin, 2))))</f>
        <v/>
      </c>
      <c r="Z1524" s="147" t="str">
        <f t="shared" si="165"/>
        <v/>
      </c>
      <c r="AA1524" s="147" t="str">
        <f t="shared" si="166"/>
        <v/>
      </c>
      <c r="AB1524" s="147" t="str">
        <f t="shared" si="167"/>
        <v/>
      </c>
      <c r="AC1524" s="147" t="str">
        <f t="shared" si="163"/>
        <v/>
      </c>
      <c r="AD1524" s="11" t="str">
        <f t="shared" si="168"/>
        <v/>
      </c>
      <c r="AE1524" s="11" t="str">
        <f t="array" ref="AE1524">IF(COUNTBLANK(D1524)=1,"",IF(OR($H$2="y",$H$2="m"),IF(AA1524=AA1523,IF(OR(AB1524=$AB$4:$AB1523)=FALSE,AE1523&amp;C1524,AE1523),"("&amp;C1524)&amp;IF(AA1524=AA1525,IF(OR(AB1525=$AB$4:$AB1524)=FALSE,", ",""),") "),""))</f>
        <v/>
      </c>
      <c r="AF1524" s="11" t="str">
        <f t="array" ref="AF1524">IF((COUNTBLANK(D1524)=0)*OR($H$2="y",$H$2="m"),IFERROR(LEFT(C1524, FIND(" ",C1524)-1), C1524),"")</f>
        <v/>
      </c>
      <c r="AG1524" s="11" t="str">
        <f t="array" ref="AG1524">IF(COUNTBLANK(D1524)=1,"",IF(OR($H$2="y",$H$2="m"),IF(AA1524=AA1523,IF(OR(AC1524=$AC$4:$AC1523)=FALSE,AG1523&amp;AF1524,AG1523),"("&amp;AF1524)&amp;IF(AA1524=AA1525,IF(OR(AC1525=$AC$4:$AC1524)=FALSE,", ",""),") "),""))</f>
        <v/>
      </c>
      <c r="AH1524" s="10" t="str">
        <f>IF((COUNTBLANK(D1524)=1),"",IF(D1524=D1523,AH1523,"")&amp;IF(B1523&lt;&gt;B1524,((IF(COUNTBLANK(E1524)=1,$D$3&amp;"Non-type material: "&amp;$D$3,$D$3&amp;INDEX('type-categories'!$A$2:$B$100,MATCH(E1524,'type-categories'!$A$2:$A$100,0),2)&amp;$D$3))),"")&amp;(IF(K1524&lt;&gt;K1523,$C$2&amp;UPPER(K1524)&amp;$C$2&amp;$K$3&amp;" ",(IF(B1524&lt;&gt;B1523,$C$2&amp;UPPER(K1524)&amp;$C$2&amp;$K$3&amp;" ",""))))&amp;IF((AA1524&lt;&gt;AA1525)*($H$2="y"),AD1524&amp;AE1524,IF((AA1524&lt;&gt;AA1525)*($H$2="m"),AD1524&amp;AG1524,IF(($H$2&lt;&gt;"m")*($H$2&lt;&gt;"Y"),(IF(F1524=0,"",F1524&amp;" "&amp;$F$4&amp;" "))&amp;(IF(G1524=0,"",G1524&amp;" "&amp;$G$4&amp;" "))&amp;(IF(H1524=0,"",H1524&amp;" "&amp;H$4&amp;" "))&amp;(IF(I1524=0,"",I1524&amp;" "&amp;$I$4&amp;" "))&amp;(IF(J1524=0,"",J1524&amp;" "&amp;$J$4&amp;" ")),"")))&amp;"; "&amp;IF((B1524=B1523)*(AA1524=AA1523), "same collecting data; ", IF((B1524=B1523)*(Z1523=Z1524),"same locality; ",(IF(COUNTBLANK(L1524)=1,"",$D$2&amp;L1524&amp;$L$3&amp;" "&amp;$D$2))&amp;(IF(COUNTBLANK(M1524)=1,"",$E$2&amp;M1524&amp;$E$2&amp;", "))&amp;(IF(COUNTBLANK(N1524)=1,"",N1524&amp;"; "))&amp;(IF(COUNTBLANK(O1524)=1,"",O1524&amp;"; ")))&amp;(IF(COUNTBLANK(P1524)=1,"",P1524&amp;"; "))&amp;(IF(COUNTBLANK(Q1524)=1,"",Q1524&amp;"; "))&amp;(IF(COUNTBLANK(R1524)=1,"",R1524&amp;"m, "))&amp;IF((COUNTBLANK(S1524)=0)*(S1524&lt;&gt;S1523), S1524&amp;"; ","")&amp;(IF(COUNTBLANK(U1524)=1,"",U1524&amp;"; "))&amp;(IF(COUNTBLANK(T1524)=1,"",IF(COUNTBLANK(F$2)=1,T1524&amp;"; ",T1524&amp;" "&amp;F$2&amp;"; "))))&amp;(IF(COUNTBLANK(V1524)=1,"",V1524&amp;"; "))&amp;IF((COUNTBLANK(C1524)=1),"",C1524)&amp;IF((B1524=B1525)*(K1524=K1525)*(L1524=L1525)*(M1524=M1525),IF(($H$2&lt;&gt;"m")*($H$2&lt;&gt;"Y"), " • ", IF((ISNUMBER(FIND(")",AE1524))), " • ", "")),IF((B1524=B1525)*(K1524=K1525)," • ",". ")))</f>
        <v/>
      </c>
      <c r="AI1524" s="1"/>
    </row>
    <row r="1525" spans="1:35" x14ac:dyDescent="0.25">
      <c r="A1525" s="3" t="str">
        <f t="shared" si="164"/>
        <v/>
      </c>
      <c r="B1525" s="53" t="str">
        <f t="shared" si="162"/>
        <v/>
      </c>
      <c r="C1525" s="57"/>
      <c r="D1525" s="57"/>
      <c r="E1525" s="57"/>
      <c r="F1525" s="57"/>
      <c r="G1525" s="57"/>
      <c r="H1525" s="57"/>
      <c r="I1525" s="57"/>
      <c r="J1525" s="57"/>
      <c r="K1525" s="57"/>
      <c r="L1525" s="57"/>
      <c r="M1525" s="54"/>
      <c r="N1525" s="57"/>
      <c r="O1525" s="58"/>
      <c r="P1525" s="58"/>
      <c r="Q1525" s="58"/>
      <c r="R1525" s="58"/>
      <c r="S1525" s="54"/>
      <c r="T1525" s="57"/>
      <c r="U1525" s="57"/>
      <c r="V1525" s="57"/>
      <c r="W1525" s="57"/>
      <c r="X1525" s="147" t="str">
        <f>IF(COUNTBLANK(D1525)=1,"",IF('order-admin-units'!$I$1&lt;&gt;"y", "", IF(COUNTBLANK(K1525)=1, 'order-admin-units'!$B$1+1, VLOOKUP(K1525, ordercountry, 2))))</f>
        <v/>
      </c>
      <c r="Y1525" s="147" t="str">
        <f>IF(COUNTBLANK(D1525)=1,"",IF('order-admin-units'!$I$1&lt;&gt;"y", "", IF(COUNTBLANK(K1525:L1525)&gt;0, 'order-admin-units'!$B$2+1, VLOOKUP(K1525&amp;"@"&amp;L1525, orderadmin, 2))))</f>
        <v/>
      </c>
      <c r="Z1525" s="147" t="str">
        <f t="shared" si="165"/>
        <v/>
      </c>
      <c r="AA1525" s="147" t="str">
        <f t="shared" si="166"/>
        <v/>
      </c>
      <c r="AB1525" s="147" t="str">
        <f t="shared" si="167"/>
        <v/>
      </c>
      <c r="AC1525" s="147" t="str">
        <f t="shared" si="163"/>
        <v/>
      </c>
      <c r="AD1525" s="11" t="str">
        <f t="shared" si="168"/>
        <v/>
      </c>
      <c r="AE1525" s="11" t="str">
        <f t="array" ref="AE1525">IF(COUNTBLANK(D1525)=1,"",IF(OR($H$2="y",$H$2="m"),IF(AA1525=AA1524,IF(OR(AB1525=$AB$4:$AB1524)=FALSE,AE1524&amp;C1525,AE1524),"("&amp;C1525)&amp;IF(AA1525=AA1526,IF(OR(AB1526=$AB$4:$AB1525)=FALSE,", ",""),") "),""))</f>
        <v/>
      </c>
      <c r="AF1525" s="11" t="str">
        <f t="array" ref="AF1525">IF((COUNTBLANK(D1525)=0)*OR($H$2="y",$H$2="m"),IFERROR(LEFT(C1525, FIND(" ",C1525)-1), C1525),"")</f>
        <v/>
      </c>
      <c r="AG1525" s="11" t="str">
        <f t="array" ref="AG1525">IF(COUNTBLANK(D1525)=1,"",IF(OR($H$2="y",$H$2="m"),IF(AA1525=AA1524,IF(OR(AC1525=$AC$4:$AC1524)=FALSE,AG1524&amp;AF1525,AG1524),"("&amp;AF1525)&amp;IF(AA1525=AA1526,IF(OR(AC1526=$AC$4:$AC1525)=FALSE,", ",""),") "),""))</f>
        <v/>
      </c>
      <c r="AH1525" s="10" t="str">
        <f>IF((COUNTBLANK(D1525)=1),"",IF(D1525=D1524,AH1524,"")&amp;IF(B1524&lt;&gt;B1525,((IF(COUNTBLANK(E1525)=1,$D$3&amp;"Non-type material: "&amp;$D$3,$D$3&amp;INDEX('type-categories'!$A$2:$B$100,MATCH(E1525,'type-categories'!$A$2:$A$100,0),2)&amp;$D$3))),"")&amp;(IF(K1525&lt;&gt;K1524,$C$2&amp;UPPER(K1525)&amp;$C$2&amp;$K$3&amp;" ",(IF(B1525&lt;&gt;B1524,$C$2&amp;UPPER(K1525)&amp;$C$2&amp;$K$3&amp;" ",""))))&amp;IF((AA1525&lt;&gt;AA1526)*($H$2="y"),AD1525&amp;AE1525,IF((AA1525&lt;&gt;AA1526)*($H$2="m"),AD1525&amp;AG1525,IF(($H$2&lt;&gt;"m")*($H$2&lt;&gt;"Y"),(IF(F1525=0,"",F1525&amp;" "&amp;$F$4&amp;" "))&amp;(IF(G1525=0,"",G1525&amp;" "&amp;$G$4&amp;" "))&amp;(IF(H1525=0,"",H1525&amp;" "&amp;H$4&amp;" "))&amp;(IF(I1525=0,"",I1525&amp;" "&amp;$I$4&amp;" "))&amp;(IF(J1525=0,"",J1525&amp;" "&amp;$J$4&amp;" ")),"")))&amp;"; "&amp;IF((B1525=B1524)*(AA1525=AA1524), "same collecting data; ", IF((B1525=B1524)*(Z1524=Z1525),"same locality; ",(IF(COUNTBLANK(L1525)=1,"",$D$2&amp;L1525&amp;$L$3&amp;" "&amp;$D$2))&amp;(IF(COUNTBLANK(M1525)=1,"",$E$2&amp;M1525&amp;$E$2&amp;", "))&amp;(IF(COUNTBLANK(N1525)=1,"",N1525&amp;"; "))&amp;(IF(COUNTBLANK(O1525)=1,"",O1525&amp;"; ")))&amp;(IF(COUNTBLANK(P1525)=1,"",P1525&amp;"; "))&amp;(IF(COUNTBLANK(Q1525)=1,"",Q1525&amp;"; "))&amp;(IF(COUNTBLANK(R1525)=1,"",R1525&amp;"m, "))&amp;IF((COUNTBLANK(S1525)=0)*(S1525&lt;&gt;S1524), S1525&amp;"; ","")&amp;(IF(COUNTBLANK(U1525)=1,"",U1525&amp;"; "))&amp;(IF(COUNTBLANK(T1525)=1,"",IF(COUNTBLANK(F$2)=1,T1525&amp;"; ",T1525&amp;" "&amp;F$2&amp;"; "))))&amp;(IF(COUNTBLANK(V1525)=1,"",V1525&amp;"; "))&amp;IF((COUNTBLANK(C1525)=1),"",C1525)&amp;IF((B1525=B1526)*(K1525=K1526)*(L1525=L1526)*(M1525=M1526),IF(($H$2&lt;&gt;"m")*($H$2&lt;&gt;"Y"), " • ", IF((ISNUMBER(FIND(")",AE1525))), " • ", "")),IF((B1525=B1526)*(K1525=K1526)," • ",". ")))</f>
        <v/>
      </c>
      <c r="AI1525" s="1"/>
    </row>
    <row r="1526" spans="1:35" x14ac:dyDescent="0.25">
      <c r="A1526" s="3" t="str">
        <f t="shared" si="164"/>
        <v/>
      </c>
      <c r="B1526" s="53" t="str">
        <f t="shared" si="162"/>
        <v/>
      </c>
      <c r="C1526" s="57"/>
      <c r="D1526" s="57"/>
      <c r="E1526" s="57"/>
      <c r="F1526" s="57"/>
      <c r="G1526" s="57"/>
      <c r="H1526" s="57"/>
      <c r="I1526" s="57"/>
      <c r="J1526" s="57"/>
      <c r="K1526" s="57"/>
      <c r="L1526" s="57"/>
      <c r="M1526" s="54"/>
      <c r="N1526" s="57"/>
      <c r="O1526" s="58"/>
      <c r="P1526" s="58"/>
      <c r="Q1526" s="58"/>
      <c r="R1526" s="58"/>
      <c r="S1526" s="54"/>
      <c r="T1526" s="57"/>
      <c r="U1526" s="57"/>
      <c r="V1526" s="57"/>
      <c r="W1526" s="57"/>
      <c r="X1526" s="147" t="str">
        <f>IF(COUNTBLANK(D1526)=1,"",IF('order-admin-units'!$I$1&lt;&gt;"y", "", IF(COUNTBLANK(K1526)=1, 'order-admin-units'!$B$1+1, VLOOKUP(K1526, ordercountry, 2))))</f>
        <v/>
      </c>
      <c r="Y1526" s="147" t="str">
        <f>IF(COUNTBLANK(D1526)=1,"",IF('order-admin-units'!$I$1&lt;&gt;"y", "", IF(COUNTBLANK(K1526:L1526)&gt;0, 'order-admin-units'!$B$2+1, VLOOKUP(K1526&amp;"@"&amp;L1526, orderadmin, 2))))</f>
        <v/>
      </c>
      <c r="Z1526" s="147" t="str">
        <f t="shared" si="165"/>
        <v/>
      </c>
      <c r="AA1526" s="147" t="str">
        <f t="shared" si="166"/>
        <v/>
      </c>
      <c r="AB1526" s="147" t="str">
        <f t="shared" si="167"/>
        <v/>
      </c>
      <c r="AC1526" s="147" t="str">
        <f t="shared" si="163"/>
        <v/>
      </c>
      <c r="AD1526" s="11" t="str">
        <f t="shared" si="168"/>
        <v/>
      </c>
      <c r="AE1526" s="11" t="str">
        <f t="array" ref="AE1526">IF(COUNTBLANK(D1526)=1,"",IF(OR($H$2="y",$H$2="m"),IF(AA1526=AA1525,IF(OR(AB1526=$AB$4:$AB1525)=FALSE,AE1525&amp;C1526,AE1525),"("&amp;C1526)&amp;IF(AA1526=AA1527,IF(OR(AB1527=$AB$4:$AB1526)=FALSE,", ",""),") "),""))</f>
        <v/>
      </c>
      <c r="AF1526" s="11" t="str">
        <f t="array" ref="AF1526">IF((COUNTBLANK(D1526)=0)*OR($H$2="y",$H$2="m"),IFERROR(LEFT(C1526, FIND(" ",C1526)-1), C1526),"")</f>
        <v/>
      </c>
      <c r="AG1526" s="11" t="str">
        <f t="array" ref="AG1526">IF(COUNTBLANK(D1526)=1,"",IF(OR($H$2="y",$H$2="m"),IF(AA1526=AA1525,IF(OR(AC1526=$AC$4:$AC1525)=FALSE,AG1525&amp;AF1526,AG1525),"("&amp;AF1526)&amp;IF(AA1526=AA1527,IF(OR(AC1527=$AC$4:$AC1526)=FALSE,", ",""),") "),""))</f>
        <v/>
      </c>
      <c r="AH1526" s="10" t="str">
        <f>IF((COUNTBLANK(D1526)=1),"",IF(D1526=D1525,AH1525,"")&amp;IF(B1525&lt;&gt;B1526,((IF(COUNTBLANK(E1526)=1,$D$3&amp;"Non-type material: "&amp;$D$3,$D$3&amp;INDEX('type-categories'!$A$2:$B$100,MATCH(E1526,'type-categories'!$A$2:$A$100,0),2)&amp;$D$3))),"")&amp;(IF(K1526&lt;&gt;K1525,$C$2&amp;UPPER(K1526)&amp;$C$2&amp;$K$3&amp;" ",(IF(B1526&lt;&gt;B1525,$C$2&amp;UPPER(K1526)&amp;$C$2&amp;$K$3&amp;" ",""))))&amp;IF((AA1526&lt;&gt;AA1527)*($H$2="y"),AD1526&amp;AE1526,IF((AA1526&lt;&gt;AA1527)*($H$2="m"),AD1526&amp;AG1526,IF(($H$2&lt;&gt;"m")*($H$2&lt;&gt;"Y"),(IF(F1526=0,"",F1526&amp;" "&amp;$F$4&amp;" "))&amp;(IF(G1526=0,"",G1526&amp;" "&amp;$G$4&amp;" "))&amp;(IF(H1526=0,"",H1526&amp;" "&amp;H$4&amp;" "))&amp;(IF(I1526=0,"",I1526&amp;" "&amp;$I$4&amp;" "))&amp;(IF(J1526=0,"",J1526&amp;" "&amp;$J$4&amp;" ")),"")))&amp;"; "&amp;IF((B1526=B1525)*(AA1526=AA1525), "same collecting data; ", IF((B1526=B1525)*(Z1525=Z1526),"same locality; ",(IF(COUNTBLANK(L1526)=1,"",$D$2&amp;L1526&amp;$L$3&amp;" "&amp;$D$2))&amp;(IF(COUNTBLANK(M1526)=1,"",$E$2&amp;M1526&amp;$E$2&amp;", "))&amp;(IF(COUNTBLANK(N1526)=1,"",N1526&amp;"; "))&amp;(IF(COUNTBLANK(O1526)=1,"",O1526&amp;"; ")))&amp;(IF(COUNTBLANK(P1526)=1,"",P1526&amp;"; "))&amp;(IF(COUNTBLANK(Q1526)=1,"",Q1526&amp;"; "))&amp;(IF(COUNTBLANK(R1526)=1,"",R1526&amp;"m, "))&amp;IF((COUNTBLANK(S1526)=0)*(S1526&lt;&gt;S1525), S1526&amp;"; ","")&amp;(IF(COUNTBLANK(U1526)=1,"",U1526&amp;"; "))&amp;(IF(COUNTBLANK(T1526)=1,"",IF(COUNTBLANK(F$2)=1,T1526&amp;"; ",T1526&amp;" "&amp;F$2&amp;"; "))))&amp;(IF(COUNTBLANK(V1526)=1,"",V1526&amp;"; "))&amp;IF((COUNTBLANK(C1526)=1),"",C1526)&amp;IF((B1526=B1527)*(K1526=K1527)*(L1526=L1527)*(M1526=M1527),IF(($H$2&lt;&gt;"m")*($H$2&lt;&gt;"Y"), " • ", IF((ISNUMBER(FIND(")",AE1526))), " • ", "")),IF((B1526=B1527)*(K1526=K1527)," • ",". ")))</f>
        <v/>
      </c>
      <c r="AI1526" s="1"/>
    </row>
    <row r="1527" spans="1:35" x14ac:dyDescent="0.25">
      <c r="A1527" s="3" t="str">
        <f t="shared" si="164"/>
        <v/>
      </c>
      <c r="B1527" s="53" t="str">
        <f t="shared" si="162"/>
        <v/>
      </c>
      <c r="C1527" s="57"/>
      <c r="D1527" s="57"/>
      <c r="E1527" s="57"/>
      <c r="F1527" s="56"/>
      <c r="G1527" s="56"/>
      <c r="H1527" s="56"/>
      <c r="I1527" s="56"/>
      <c r="J1527" s="56"/>
      <c r="K1527" s="54"/>
      <c r="L1527" s="54"/>
      <c r="M1527" s="54"/>
      <c r="N1527" s="54"/>
      <c r="O1527" s="54"/>
      <c r="P1527" s="54"/>
      <c r="Q1527" s="54"/>
      <c r="R1527" s="54"/>
      <c r="S1527" s="54"/>
      <c r="T1527" s="54"/>
      <c r="U1527" s="54"/>
      <c r="V1527" s="54"/>
      <c r="W1527" s="54"/>
      <c r="X1527" s="147" t="str">
        <f>IF(COUNTBLANK(D1527)=1,"",IF('order-admin-units'!$I$1&lt;&gt;"y", "", IF(COUNTBLANK(K1527)=1, 'order-admin-units'!$B$1+1, VLOOKUP(K1527, ordercountry, 2))))</f>
        <v/>
      </c>
      <c r="Y1527" s="147" t="str">
        <f>IF(COUNTBLANK(D1527)=1,"",IF('order-admin-units'!$I$1&lt;&gt;"y", "", IF(COUNTBLANK(K1527:L1527)&gt;0, 'order-admin-units'!$B$2+1, VLOOKUP(K1527&amp;"@"&amp;L1527, orderadmin, 2))))</f>
        <v/>
      </c>
      <c r="Z1527" s="147" t="str">
        <f t="shared" si="165"/>
        <v/>
      </c>
      <c r="AA1527" s="147" t="str">
        <f t="shared" si="166"/>
        <v/>
      </c>
      <c r="AB1527" s="147" t="str">
        <f t="shared" si="167"/>
        <v/>
      </c>
      <c r="AC1527" s="147" t="str">
        <f t="shared" si="163"/>
        <v/>
      </c>
      <c r="AD1527" s="11" t="str">
        <f t="shared" si="168"/>
        <v/>
      </c>
      <c r="AE1527" s="11" t="str">
        <f t="array" ref="AE1527">IF(COUNTBLANK(D1527)=1,"",IF(OR($H$2="y",$H$2="m"),IF(AA1527=AA1526,IF(OR(AB1527=$AB$4:$AB1526)=FALSE,AE1526&amp;C1527,AE1526),"("&amp;C1527)&amp;IF(AA1527=AA1528,IF(OR(AB1528=$AB$4:$AB1527)=FALSE,", ",""),") "),""))</f>
        <v/>
      </c>
      <c r="AF1527" s="11" t="str">
        <f t="array" ref="AF1527">IF((COUNTBLANK(D1527)=0)*OR($H$2="y",$H$2="m"),IFERROR(LEFT(C1527, FIND(" ",C1527)-1), C1527),"")</f>
        <v/>
      </c>
      <c r="AG1527" s="11" t="str">
        <f t="array" ref="AG1527">IF(COUNTBLANK(D1527)=1,"",IF(OR($H$2="y",$H$2="m"),IF(AA1527=AA1526,IF(OR(AC1527=$AC$4:$AC1526)=FALSE,AG1526&amp;AF1527,AG1526),"("&amp;AF1527)&amp;IF(AA1527=AA1528,IF(OR(AC1528=$AC$4:$AC1527)=FALSE,", ",""),") "),""))</f>
        <v/>
      </c>
      <c r="AH1527" s="10" t="str">
        <f>IF((COUNTBLANK(D1527)=1),"",IF(D1527=D1526,AH1526,"")&amp;IF(B1526&lt;&gt;B1527,((IF(COUNTBLANK(E1527)=1,$D$3&amp;"Non-type material: "&amp;$D$3,$D$3&amp;INDEX('type-categories'!$A$2:$B$100,MATCH(E1527,'type-categories'!$A$2:$A$100,0),2)&amp;$D$3))),"")&amp;(IF(K1527&lt;&gt;K1526,$C$2&amp;UPPER(K1527)&amp;$C$2&amp;$K$3&amp;" ",(IF(B1527&lt;&gt;B1526,$C$2&amp;UPPER(K1527)&amp;$C$2&amp;$K$3&amp;" ",""))))&amp;IF((AA1527&lt;&gt;AA1528)*($H$2="y"),AD1527&amp;AE1527,IF((AA1527&lt;&gt;AA1528)*($H$2="m"),AD1527&amp;AG1527,IF(($H$2&lt;&gt;"m")*($H$2&lt;&gt;"Y"),(IF(F1527=0,"",F1527&amp;" "&amp;$F$4&amp;" "))&amp;(IF(G1527=0,"",G1527&amp;" "&amp;$G$4&amp;" "))&amp;(IF(H1527=0,"",H1527&amp;" "&amp;H$4&amp;" "))&amp;(IF(I1527=0,"",I1527&amp;" "&amp;$I$4&amp;" "))&amp;(IF(J1527=0,"",J1527&amp;" "&amp;$J$4&amp;" ")),"")))&amp;"; "&amp;IF((B1527=B1526)*(AA1527=AA1526), "same collecting data; ", IF((B1527=B1526)*(Z1526=Z1527),"same locality; ",(IF(COUNTBLANK(L1527)=1,"",$D$2&amp;L1527&amp;$L$3&amp;" "&amp;$D$2))&amp;(IF(COUNTBLANK(M1527)=1,"",$E$2&amp;M1527&amp;$E$2&amp;", "))&amp;(IF(COUNTBLANK(N1527)=1,"",N1527&amp;"; "))&amp;(IF(COUNTBLANK(O1527)=1,"",O1527&amp;"; ")))&amp;(IF(COUNTBLANK(P1527)=1,"",P1527&amp;"; "))&amp;(IF(COUNTBLANK(Q1527)=1,"",Q1527&amp;"; "))&amp;(IF(COUNTBLANK(R1527)=1,"",R1527&amp;"m, "))&amp;IF((COUNTBLANK(S1527)=0)*(S1527&lt;&gt;S1526), S1527&amp;"; ","")&amp;(IF(COUNTBLANK(U1527)=1,"",U1527&amp;"; "))&amp;(IF(COUNTBLANK(T1527)=1,"",IF(COUNTBLANK(F$2)=1,T1527&amp;"; ",T1527&amp;" "&amp;F$2&amp;"; "))))&amp;(IF(COUNTBLANK(V1527)=1,"",V1527&amp;"; "))&amp;IF((COUNTBLANK(C1527)=1),"",C1527)&amp;IF((B1527=B1528)*(K1527=K1528)*(L1527=L1528)*(M1527=M1528),IF(($H$2&lt;&gt;"m")*($H$2&lt;&gt;"Y"), " • ", IF((ISNUMBER(FIND(")",AE1527))), " • ", "")),IF((B1527=B1528)*(K1527=K1528)," • ",". ")))</f>
        <v/>
      </c>
      <c r="AI1527" s="1"/>
    </row>
    <row r="1528" spans="1:35" x14ac:dyDescent="0.25">
      <c r="A1528" s="3" t="str">
        <f t="shared" si="164"/>
        <v/>
      </c>
      <c r="B1528" s="53" t="str">
        <f t="shared" si="162"/>
        <v/>
      </c>
      <c r="C1528" s="57"/>
      <c r="D1528" s="57"/>
      <c r="E1528" s="57"/>
      <c r="F1528" s="56"/>
      <c r="G1528" s="56"/>
      <c r="H1528" s="56"/>
      <c r="I1528" s="56"/>
      <c r="J1528" s="56"/>
      <c r="K1528" s="54"/>
      <c r="L1528" s="54"/>
      <c r="M1528" s="54"/>
      <c r="N1528" s="54"/>
      <c r="O1528" s="54"/>
      <c r="P1528" s="54"/>
      <c r="Q1528" s="54"/>
      <c r="R1528" s="54"/>
      <c r="S1528" s="54"/>
      <c r="T1528" s="54"/>
      <c r="U1528" s="54"/>
      <c r="V1528" s="54"/>
      <c r="W1528" s="54"/>
      <c r="X1528" s="147" t="str">
        <f>IF(COUNTBLANK(D1528)=1,"",IF('order-admin-units'!$I$1&lt;&gt;"y", "", IF(COUNTBLANK(K1528)=1, 'order-admin-units'!$B$1+1, VLOOKUP(K1528, ordercountry, 2))))</f>
        <v/>
      </c>
      <c r="Y1528" s="147" t="str">
        <f>IF(COUNTBLANK(D1528)=1,"",IF('order-admin-units'!$I$1&lt;&gt;"y", "", IF(COUNTBLANK(K1528:L1528)&gt;0, 'order-admin-units'!$B$2+1, VLOOKUP(K1528&amp;"@"&amp;L1528, orderadmin, 2))))</f>
        <v/>
      </c>
      <c r="Z1528" s="147" t="str">
        <f t="shared" si="165"/>
        <v/>
      </c>
      <c r="AA1528" s="147" t="str">
        <f t="shared" si="166"/>
        <v/>
      </c>
      <c r="AB1528" s="147" t="str">
        <f t="shared" si="167"/>
        <v/>
      </c>
      <c r="AC1528" s="147" t="str">
        <f t="shared" si="163"/>
        <v/>
      </c>
      <c r="AD1528" s="11" t="str">
        <f t="shared" si="168"/>
        <v/>
      </c>
      <c r="AE1528" s="11" t="str">
        <f t="array" ref="AE1528">IF(COUNTBLANK(D1528)=1,"",IF(OR($H$2="y",$H$2="m"),IF(AA1528=AA1527,IF(OR(AB1528=$AB$4:$AB1527)=FALSE,AE1527&amp;C1528,AE1527),"("&amp;C1528)&amp;IF(AA1528=AA1529,IF(OR(AB1529=$AB$4:$AB1528)=FALSE,", ",""),") "),""))</f>
        <v/>
      </c>
      <c r="AF1528" s="11" t="str">
        <f t="array" ref="AF1528">IF((COUNTBLANK(D1528)=0)*OR($H$2="y",$H$2="m"),IFERROR(LEFT(C1528, FIND(" ",C1528)-1), C1528),"")</f>
        <v/>
      </c>
      <c r="AG1528" s="11" t="str">
        <f t="array" ref="AG1528">IF(COUNTBLANK(D1528)=1,"",IF(OR($H$2="y",$H$2="m"),IF(AA1528=AA1527,IF(OR(AC1528=$AC$4:$AC1527)=FALSE,AG1527&amp;AF1528,AG1527),"("&amp;AF1528)&amp;IF(AA1528=AA1529,IF(OR(AC1529=$AC$4:$AC1528)=FALSE,", ",""),") "),""))</f>
        <v/>
      </c>
      <c r="AH1528" s="10" t="str">
        <f>IF((COUNTBLANK(D1528)=1),"",IF(D1528=D1527,AH1527,"")&amp;IF(B1527&lt;&gt;B1528,((IF(COUNTBLANK(E1528)=1,$D$3&amp;"Non-type material: "&amp;$D$3,$D$3&amp;INDEX('type-categories'!$A$2:$B$100,MATCH(E1528,'type-categories'!$A$2:$A$100,0),2)&amp;$D$3))),"")&amp;(IF(K1528&lt;&gt;K1527,$C$2&amp;UPPER(K1528)&amp;$C$2&amp;$K$3&amp;" ",(IF(B1528&lt;&gt;B1527,$C$2&amp;UPPER(K1528)&amp;$C$2&amp;$K$3&amp;" ",""))))&amp;IF((AA1528&lt;&gt;AA1529)*($H$2="y"),AD1528&amp;AE1528,IF((AA1528&lt;&gt;AA1529)*($H$2="m"),AD1528&amp;AG1528,IF(($H$2&lt;&gt;"m")*($H$2&lt;&gt;"Y"),(IF(F1528=0,"",F1528&amp;" "&amp;$F$4&amp;" "))&amp;(IF(G1528=0,"",G1528&amp;" "&amp;$G$4&amp;" "))&amp;(IF(H1528=0,"",H1528&amp;" "&amp;H$4&amp;" "))&amp;(IF(I1528=0,"",I1528&amp;" "&amp;$I$4&amp;" "))&amp;(IF(J1528=0,"",J1528&amp;" "&amp;$J$4&amp;" ")),"")))&amp;"; "&amp;IF((B1528=B1527)*(AA1528=AA1527), "same collecting data; ", IF((B1528=B1527)*(Z1527=Z1528),"same locality; ",(IF(COUNTBLANK(L1528)=1,"",$D$2&amp;L1528&amp;$L$3&amp;" "&amp;$D$2))&amp;(IF(COUNTBLANK(M1528)=1,"",$E$2&amp;M1528&amp;$E$2&amp;", "))&amp;(IF(COUNTBLANK(N1528)=1,"",N1528&amp;"; "))&amp;(IF(COUNTBLANK(O1528)=1,"",O1528&amp;"; ")))&amp;(IF(COUNTBLANK(P1528)=1,"",P1528&amp;"; "))&amp;(IF(COUNTBLANK(Q1528)=1,"",Q1528&amp;"; "))&amp;(IF(COUNTBLANK(R1528)=1,"",R1528&amp;"m, "))&amp;IF((COUNTBLANK(S1528)=0)*(S1528&lt;&gt;S1527), S1528&amp;"; ","")&amp;(IF(COUNTBLANK(U1528)=1,"",U1528&amp;"; "))&amp;(IF(COUNTBLANK(T1528)=1,"",IF(COUNTBLANK(F$2)=1,T1528&amp;"; ",T1528&amp;" "&amp;F$2&amp;"; "))))&amp;(IF(COUNTBLANK(V1528)=1,"",V1528&amp;"; "))&amp;IF((COUNTBLANK(C1528)=1),"",C1528)&amp;IF((B1528=B1529)*(K1528=K1529)*(L1528=L1529)*(M1528=M1529),IF(($H$2&lt;&gt;"m")*($H$2&lt;&gt;"Y"), " • ", IF((ISNUMBER(FIND(")",AE1528))), " • ", "")),IF((B1528=B1529)*(K1528=K1529)," • ",". ")))</f>
        <v/>
      </c>
      <c r="AI1528" s="1"/>
    </row>
    <row r="1529" spans="1:35" x14ac:dyDescent="0.25">
      <c r="A1529" s="3" t="str">
        <f t="shared" si="164"/>
        <v/>
      </c>
      <c r="B1529" s="53" t="str">
        <f t="shared" si="162"/>
        <v/>
      </c>
      <c r="C1529" s="57"/>
      <c r="D1529" s="57"/>
      <c r="E1529" s="57"/>
      <c r="F1529" s="57"/>
      <c r="G1529" s="57"/>
      <c r="H1529" s="57"/>
      <c r="I1529" s="57"/>
      <c r="J1529" s="57"/>
      <c r="K1529" s="57"/>
      <c r="L1529" s="57"/>
      <c r="M1529" s="54"/>
      <c r="N1529" s="57"/>
      <c r="O1529" s="58"/>
      <c r="P1529" s="58"/>
      <c r="Q1529" s="58"/>
      <c r="R1529" s="58"/>
      <c r="S1529" s="54"/>
      <c r="T1529" s="57"/>
      <c r="U1529" s="57"/>
      <c r="V1529" s="57"/>
      <c r="W1529" s="57"/>
      <c r="X1529" s="147" t="str">
        <f>IF(COUNTBLANK(D1529)=1,"",IF('order-admin-units'!$I$1&lt;&gt;"y", "", IF(COUNTBLANK(K1529)=1, 'order-admin-units'!$B$1+1, VLOOKUP(K1529, ordercountry, 2))))</f>
        <v/>
      </c>
      <c r="Y1529" s="147" t="str">
        <f>IF(COUNTBLANK(D1529)=1,"",IF('order-admin-units'!$I$1&lt;&gt;"y", "", IF(COUNTBLANK(K1529:L1529)&gt;0, 'order-admin-units'!$B$2+1, VLOOKUP(K1529&amp;"@"&amp;L1529, orderadmin, 2))))</f>
        <v/>
      </c>
      <c r="Z1529" s="147" t="str">
        <f t="shared" si="165"/>
        <v/>
      </c>
      <c r="AA1529" s="147" t="str">
        <f t="shared" si="166"/>
        <v/>
      </c>
      <c r="AB1529" s="147" t="str">
        <f t="shared" si="167"/>
        <v/>
      </c>
      <c r="AC1529" s="147" t="str">
        <f t="shared" si="163"/>
        <v/>
      </c>
      <c r="AD1529" s="11" t="str">
        <f t="shared" si="168"/>
        <v/>
      </c>
      <c r="AE1529" s="11" t="str">
        <f t="array" ref="AE1529">IF(COUNTBLANK(D1529)=1,"",IF(OR($H$2="y",$H$2="m"),IF(AA1529=AA1528,IF(OR(AB1529=$AB$4:$AB1528)=FALSE,AE1528&amp;C1529,AE1528),"("&amp;C1529)&amp;IF(AA1529=AA1530,IF(OR(AB1530=$AB$4:$AB1529)=FALSE,", ",""),") "),""))</f>
        <v/>
      </c>
      <c r="AF1529" s="11" t="str">
        <f t="array" ref="AF1529">IF((COUNTBLANK(D1529)=0)*OR($H$2="y",$H$2="m"),IFERROR(LEFT(C1529, FIND(" ",C1529)-1), C1529),"")</f>
        <v/>
      </c>
      <c r="AG1529" s="11" t="str">
        <f t="array" ref="AG1529">IF(COUNTBLANK(D1529)=1,"",IF(OR($H$2="y",$H$2="m"),IF(AA1529=AA1528,IF(OR(AC1529=$AC$4:$AC1528)=FALSE,AG1528&amp;AF1529,AG1528),"("&amp;AF1529)&amp;IF(AA1529=AA1530,IF(OR(AC1530=$AC$4:$AC1529)=FALSE,", ",""),") "),""))</f>
        <v/>
      </c>
      <c r="AH1529" s="10" t="str">
        <f>IF((COUNTBLANK(D1529)=1),"",IF(D1529=D1528,AH1528,"")&amp;IF(B1528&lt;&gt;B1529,((IF(COUNTBLANK(E1529)=1,$D$3&amp;"Non-type material: "&amp;$D$3,$D$3&amp;INDEX('type-categories'!$A$2:$B$100,MATCH(E1529,'type-categories'!$A$2:$A$100,0),2)&amp;$D$3))),"")&amp;(IF(K1529&lt;&gt;K1528,$C$2&amp;UPPER(K1529)&amp;$C$2&amp;$K$3&amp;" ",(IF(B1529&lt;&gt;B1528,$C$2&amp;UPPER(K1529)&amp;$C$2&amp;$K$3&amp;" ",""))))&amp;IF((AA1529&lt;&gt;AA1530)*($H$2="y"),AD1529&amp;AE1529,IF((AA1529&lt;&gt;AA1530)*($H$2="m"),AD1529&amp;AG1529,IF(($H$2&lt;&gt;"m")*($H$2&lt;&gt;"Y"),(IF(F1529=0,"",F1529&amp;" "&amp;$F$4&amp;" "))&amp;(IF(G1529=0,"",G1529&amp;" "&amp;$G$4&amp;" "))&amp;(IF(H1529=0,"",H1529&amp;" "&amp;H$4&amp;" "))&amp;(IF(I1529=0,"",I1529&amp;" "&amp;$I$4&amp;" "))&amp;(IF(J1529=0,"",J1529&amp;" "&amp;$J$4&amp;" ")),"")))&amp;"; "&amp;IF((B1529=B1528)*(AA1529=AA1528), "same collecting data; ", IF((B1529=B1528)*(Z1528=Z1529),"same locality; ",(IF(COUNTBLANK(L1529)=1,"",$D$2&amp;L1529&amp;$L$3&amp;" "&amp;$D$2))&amp;(IF(COUNTBLANK(M1529)=1,"",$E$2&amp;M1529&amp;$E$2&amp;", "))&amp;(IF(COUNTBLANK(N1529)=1,"",N1529&amp;"; "))&amp;(IF(COUNTBLANK(O1529)=1,"",O1529&amp;"; ")))&amp;(IF(COUNTBLANK(P1529)=1,"",P1529&amp;"; "))&amp;(IF(COUNTBLANK(Q1529)=1,"",Q1529&amp;"; "))&amp;(IF(COUNTBLANK(R1529)=1,"",R1529&amp;"m, "))&amp;IF((COUNTBLANK(S1529)=0)*(S1529&lt;&gt;S1528), S1529&amp;"; ","")&amp;(IF(COUNTBLANK(U1529)=1,"",U1529&amp;"; "))&amp;(IF(COUNTBLANK(T1529)=1,"",IF(COUNTBLANK(F$2)=1,T1529&amp;"; ",T1529&amp;" "&amp;F$2&amp;"; "))))&amp;(IF(COUNTBLANK(V1529)=1,"",V1529&amp;"; "))&amp;IF((COUNTBLANK(C1529)=1),"",C1529)&amp;IF((B1529=B1530)*(K1529=K1530)*(L1529=L1530)*(M1529=M1530),IF(($H$2&lt;&gt;"m")*($H$2&lt;&gt;"Y"), " • ", IF((ISNUMBER(FIND(")",AE1529))), " • ", "")),IF((B1529=B1530)*(K1529=K1530)," • ",". ")))</f>
        <v/>
      </c>
      <c r="AI1529" s="1"/>
    </row>
    <row r="1530" spans="1:35" x14ac:dyDescent="0.25">
      <c r="A1530" s="3" t="str">
        <f t="shared" si="164"/>
        <v/>
      </c>
      <c r="B1530" s="53" t="str">
        <f t="shared" si="162"/>
        <v/>
      </c>
      <c r="C1530" s="57"/>
      <c r="D1530" s="57"/>
      <c r="E1530" s="57"/>
      <c r="F1530" s="57"/>
      <c r="G1530" s="57"/>
      <c r="H1530" s="57"/>
      <c r="I1530" s="57"/>
      <c r="J1530" s="57"/>
      <c r="K1530" s="57"/>
      <c r="L1530" s="57"/>
      <c r="M1530" s="54"/>
      <c r="N1530" s="57"/>
      <c r="O1530" s="58"/>
      <c r="P1530" s="58"/>
      <c r="Q1530" s="58"/>
      <c r="R1530" s="58"/>
      <c r="S1530" s="54"/>
      <c r="T1530" s="57"/>
      <c r="U1530" s="57"/>
      <c r="V1530" s="57"/>
      <c r="W1530" s="57"/>
      <c r="X1530" s="147" t="str">
        <f>IF(COUNTBLANK(D1530)=1,"",IF('order-admin-units'!$I$1&lt;&gt;"y", "", IF(COUNTBLANK(K1530)=1, 'order-admin-units'!$B$1+1, VLOOKUP(K1530, ordercountry, 2))))</f>
        <v/>
      </c>
      <c r="Y1530" s="147" t="str">
        <f>IF(COUNTBLANK(D1530)=1,"",IF('order-admin-units'!$I$1&lt;&gt;"y", "", IF(COUNTBLANK(K1530:L1530)&gt;0, 'order-admin-units'!$B$2+1, VLOOKUP(K1530&amp;"@"&amp;L1530, orderadmin, 2))))</f>
        <v/>
      </c>
      <c r="Z1530" s="147" t="str">
        <f t="shared" si="165"/>
        <v/>
      </c>
      <c r="AA1530" s="147" t="str">
        <f t="shared" si="166"/>
        <v/>
      </c>
      <c r="AB1530" s="147" t="str">
        <f t="shared" si="167"/>
        <v/>
      </c>
      <c r="AC1530" s="147" t="str">
        <f t="shared" si="163"/>
        <v/>
      </c>
      <c r="AD1530" s="11" t="str">
        <f t="shared" si="168"/>
        <v/>
      </c>
      <c r="AE1530" s="11" t="str">
        <f t="array" ref="AE1530">IF(COUNTBLANK(D1530)=1,"",IF(OR($H$2="y",$H$2="m"),IF(AA1530=AA1529,IF(OR(AB1530=$AB$4:$AB1529)=FALSE,AE1529&amp;C1530,AE1529),"("&amp;C1530)&amp;IF(AA1530=AA1531,IF(OR(AB1531=$AB$4:$AB1530)=FALSE,", ",""),") "),""))</f>
        <v/>
      </c>
      <c r="AF1530" s="11" t="str">
        <f t="array" ref="AF1530">IF((COUNTBLANK(D1530)=0)*OR($H$2="y",$H$2="m"),IFERROR(LEFT(C1530, FIND(" ",C1530)-1), C1530),"")</f>
        <v/>
      </c>
      <c r="AG1530" s="11" t="str">
        <f t="array" ref="AG1530">IF(COUNTBLANK(D1530)=1,"",IF(OR($H$2="y",$H$2="m"),IF(AA1530=AA1529,IF(OR(AC1530=$AC$4:$AC1529)=FALSE,AG1529&amp;AF1530,AG1529),"("&amp;AF1530)&amp;IF(AA1530=AA1531,IF(OR(AC1531=$AC$4:$AC1530)=FALSE,", ",""),") "),""))</f>
        <v/>
      </c>
      <c r="AH1530" s="10" t="str">
        <f>IF((COUNTBLANK(D1530)=1),"",IF(D1530=D1529,AH1529,"")&amp;IF(B1529&lt;&gt;B1530,((IF(COUNTBLANK(E1530)=1,$D$3&amp;"Non-type material: "&amp;$D$3,$D$3&amp;INDEX('type-categories'!$A$2:$B$100,MATCH(E1530,'type-categories'!$A$2:$A$100,0),2)&amp;$D$3))),"")&amp;(IF(K1530&lt;&gt;K1529,$C$2&amp;UPPER(K1530)&amp;$C$2&amp;$K$3&amp;" ",(IF(B1530&lt;&gt;B1529,$C$2&amp;UPPER(K1530)&amp;$C$2&amp;$K$3&amp;" ",""))))&amp;IF((AA1530&lt;&gt;AA1531)*($H$2="y"),AD1530&amp;AE1530,IF((AA1530&lt;&gt;AA1531)*($H$2="m"),AD1530&amp;AG1530,IF(($H$2&lt;&gt;"m")*($H$2&lt;&gt;"Y"),(IF(F1530=0,"",F1530&amp;" "&amp;$F$4&amp;" "))&amp;(IF(G1530=0,"",G1530&amp;" "&amp;$G$4&amp;" "))&amp;(IF(H1530=0,"",H1530&amp;" "&amp;H$4&amp;" "))&amp;(IF(I1530=0,"",I1530&amp;" "&amp;$I$4&amp;" "))&amp;(IF(J1530=0,"",J1530&amp;" "&amp;$J$4&amp;" ")),"")))&amp;"; "&amp;IF((B1530=B1529)*(AA1530=AA1529), "same collecting data; ", IF((B1530=B1529)*(Z1529=Z1530),"same locality; ",(IF(COUNTBLANK(L1530)=1,"",$D$2&amp;L1530&amp;$L$3&amp;" "&amp;$D$2))&amp;(IF(COUNTBLANK(M1530)=1,"",$E$2&amp;M1530&amp;$E$2&amp;", "))&amp;(IF(COUNTBLANK(N1530)=1,"",N1530&amp;"; "))&amp;(IF(COUNTBLANK(O1530)=1,"",O1530&amp;"; ")))&amp;(IF(COUNTBLANK(P1530)=1,"",P1530&amp;"; "))&amp;(IF(COUNTBLANK(Q1530)=1,"",Q1530&amp;"; "))&amp;(IF(COUNTBLANK(R1530)=1,"",R1530&amp;"m, "))&amp;IF((COUNTBLANK(S1530)=0)*(S1530&lt;&gt;S1529), S1530&amp;"; ","")&amp;(IF(COUNTBLANK(U1530)=1,"",U1530&amp;"; "))&amp;(IF(COUNTBLANK(T1530)=1,"",IF(COUNTBLANK(F$2)=1,T1530&amp;"; ",T1530&amp;" "&amp;F$2&amp;"; "))))&amp;(IF(COUNTBLANK(V1530)=1,"",V1530&amp;"; "))&amp;IF((COUNTBLANK(C1530)=1),"",C1530)&amp;IF((B1530=B1531)*(K1530=K1531)*(L1530=L1531)*(M1530=M1531),IF(($H$2&lt;&gt;"m")*($H$2&lt;&gt;"Y"), " • ", IF((ISNUMBER(FIND(")",AE1530))), " • ", "")),IF((B1530=B1531)*(K1530=K1531)," • ",". ")))</f>
        <v/>
      </c>
      <c r="AI1530" s="1"/>
    </row>
    <row r="1531" spans="1:35" x14ac:dyDescent="0.25">
      <c r="A1531" s="3" t="str">
        <f t="shared" si="164"/>
        <v/>
      </c>
      <c r="B1531" s="53" t="str">
        <f t="shared" si="162"/>
        <v/>
      </c>
      <c r="C1531" s="57"/>
      <c r="D1531" s="57"/>
      <c r="E1531" s="57"/>
      <c r="F1531" s="57"/>
      <c r="G1531" s="57"/>
      <c r="H1531" s="57"/>
      <c r="I1531" s="57"/>
      <c r="J1531" s="57"/>
      <c r="K1531" s="57"/>
      <c r="L1531" s="57"/>
      <c r="M1531" s="54"/>
      <c r="N1531" s="57"/>
      <c r="O1531" s="58"/>
      <c r="P1531" s="58"/>
      <c r="Q1531" s="58"/>
      <c r="R1531" s="58"/>
      <c r="S1531" s="54"/>
      <c r="T1531" s="57"/>
      <c r="U1531" s="57"/>
      <c r="V1531" s="57"/>
      <c r="W1531" s="57"/>
      <c r="X1531" s="147" t="str">
        <f>IF(COUNTBLANK(D1531)=1,"",IF('order-admin-units'!$I$1&lt;&gt;"y", "", IF(COUNTBLANK(K1531)=1, 'order-admin-units'!$B$1+1, VLOOKUP(K1531, ordercountry, 2))))</f>
        <v/>
      </c>
      <c r="Y1531" s="147" t="str">
        <f>IF(COUNTBLANK(D1531)=1,"",IF('order-admin-units'!$I$1&lt;&gt;"y", "", IF(COUNTBLANK(K1531:L1531)&gt;0, 'order-admin-units'!$B$2+1, VLOOKUP(K1531&amp;"@"&amp;L1531, orderadmin, 2))))</f>
        <v/>
      </c>
      <c r="Z1531" s="147" t="str">
        <f t="shared" si="165"/>
        <v/>
      </c>
      <c r="AA1531" s="147" t="str">
        <f t="shared" si="166"/>
        <v/>
      </c>
      <c r="AB1531" s="147" t="str">
        <f t="shared" si="167"/>
        <v/>
      </c>
      <c r="AC1531" s="147" t="str">
        <f t="shared" si="163"/>
        <v/>
      </c>
      <c r="AD1531" s="11" t="str">
        <f t="shared" si="168"/>
        <v/>
      </c>
      <c r="AE1531" s="11" t="str">
        <f t="array" ref="AE1531">IF(COUNTBLANK(D1531)=1,"",IF(OR($H$2="y",$H$2="m"),IF(AA1531=AA1530,IF(OR(AB1531=$AB$4:$AB1530)=FALSE,AE1530&amp;C1531,AE1530),"("&amp;C1531)&amp;IF(AA1531=AA1532,IF(OR(AB1532=$AB$4:$AB1531)=FALSE,", ",""),") "),""))</f>
        <v/>
      </c>
      <c r="AF1531" s="11" t="str">
        <f t="array" ref="AF1531">IF((COUNTBLANK(D1531)=0)*OR($H$2="y",$H$2="m"),IFERROR(LEFT(C1531, FIND(" ",C1531)-1), C1531),"")</f>
        <v/>
      </c>
      <c r="AG1531" s="11" t="str">
        <f t="array" ref="AG1531">IF(COUNTBLANK(D1531)=1,"",IF(OR($H$2="y",$H$2="m"),IF(AA1531=AA1530,IF(OR(AC1531=$AC$4:$AC1530)=FALSE,AG1530&amp;AF1531,AG1530),"("&amp;AF1531)&amp;IF(AA1531=AA1532,IF(OR(AC1532=$AC$4:$AC1531)=FALSE,", ",""),") "),""))</f>
        <v/>
      </c>
      <c r="AH1531" s="10" t="str">
        <f>IF((COUNTBLANK(D1531)=1),"",IF(D1531=D1530,AH1530,"")&amp;IF(B1530&lt;&gt;B1531,((IF(COUNTBLANK(E1531)=1,$D$3&amp;"Non-type material: "&amp;$D$3,$D$3&amp;INDEX('type-categories'!$A$2:$B$100,MATCH(E1531,'type-categories'!$A$2:$A$100,0),2)&amp;$D$3))),"")&amp;(IF(K1531&lt;&gt;K1530,$C$2&amp;UPPER(K1531)&amp;$C$2&amp;$K$3&amp;" ",(IF(B1531&lt;&gt;B1530,$C$2&amp;UPPER(K1531)&amp;$C$2&amp;$K$3&amp;" ",""))))&amp;IF((AA1531&lt;&gt;AA1532)*($H$2="y"),AD1531&amp;AE1531,IF((AA1531&lt;&gt;AA1532)*($H$2="m"),AD1531&amp;AG1531,IF(($H$2&lt;&gt;"m")*($H$2&lt;&gt;"Y"),(IF(F1531=0,"",F1531&amp;" "&amp;$F$4&amp;" "))&amp;(IF(G1531=0,"",G1531&amp;" "&amp;$G$4&amp;" "))&amp;(IF(H1531=0,"",H1531&amp;" "&amp;H$4&amp;" "))&amp;(IF(I1531=0,"",I1531&amp;" "&amp;$I$4&amp;" "))&amp;(IF(J1531=0,"",J1531&amp;" "&amp;$J$4&amp;" ")),"")))&amp;"; "&amp;IF((B1531=B1530)*(AA1531=AA1530), "same collecting data; ", IF((B1531=B1530)*(Z1530=Z1531),"same locality; ",(IF(COUNTBLANK(L1531)=1,"",$D$2&amp;L1531&amp;$L$3&amp;" "&amp;$D$2))&amp;(IF(COUNTBLANK(M1531)=1,"",$E$2&amp;M1531&amp;$E$2&amp;", "))&amp;(IF(COUNTBLANK(N1531)=1,"",N1531&amp;"; "))&amp;(IF(COUNTBLANK(O1531)=1,"",O1531&amp;"; ")))&amp;(IF(COUNTBLANK(P1531)=1,"",P1531&amp;"; "))&amp;(IF(COUNTBLANK(Q1531)=1,"",Q1531&amp;"; "))&amp;(IF(COUNTBLANK(R1531)=1,"",R1531&amp;"m, "))&amp;IF((COUNTBLANK(S1531)=0)*(S1531&lt;&gt;S1530), S1531&amp;"; ","")&amp;(IF(COUNTBLANK(U1531)=1,"",U1531&amp;"; "))&amp;(IF(COUNTBLANK(T1531)=1,"",IF(COUNTBLANK(F$2)=1,T1531&amp;"; ",T1531&amp;" "&amp;F$2&amp;"; "))))&amp;(IF(COUNTBLANK(V1531)=1,"",V1531&amp;"; "))&amp;IF((COUNTBLANK(C1531)=1),"",C1531)&amp;IF((B1531=B1532)*(K1531=K1532)*(L1531=L1532)*(M1531=M1532),IF(($H$2&lt;&gt;"m")*($H$2&lt;&gt;"Y"), " • ", IF((ISNUMBER(FIND(")",AE1531))), " • ", "")),IF((B1531=B1532)*(K1531=K1532)," • ",". ")))</f>
        <v/>
      </c>
      <c r="AI1531" s="1"/>
    </row>
    <row r="1532" spans="1:35" x14ac:dyDescent="0.25">
      <c r="A1532" s="3" t="str">
        <f t="shared" si="164"/>
        <v/>
      </c>
      <c r="B1532" s="53" t="str">
        <f t="shared" si="162"/>
        <v/>
      </c>
      <c r="C1532" s="57"/>
      <c r="D1532" s="57"/>
      <c r="E1532" s="57"/>
      <c r="F1532" s="57"/>
      <c r="G1532" s="57"/>
      <c r="H1532" s="57"/>
      <c r="I1532" s="57"/>
      <c r="J1532" s="57"/>
      <c r="K1532" s="57"/>
      <c r="L1532" s="57"/>
      <c r="M1532" s="54"/>
      <c r="N1532" s="57"/>
      <c r="O1532" s="58"/>
      <c r="P1532" s="58"/>
      <c r="Q1532" s="58"/>
      <c r="R1532" s="58"/>
      <c r="S1532" s="54"/>
      <c r="T1532" s="57"/>
      <c r="U1532" s="57"/>
      <c r="V1532" s="57"/>
      <c r="W1532" s="57"/>
      <c r="X1532" s="147" t="str">
        <f>IF(COUNTBLANK(D1532)=1,"",IF('order-admin-units'!$I$1&lt;&gt;"y", "", IF(COUNTBLANK(K1532)=1, 'order-admin-units'!$B$1+1, VLOOKUP(K1532, ordercountry, 2))))</f>
        <v/>
      </c>
      <c r="Y1532" s="147" t="str">
        <f>IF(COUNTBLANK(D1532)=1,"",IF('order-admin-units'!$I$1&lt;&gt;"y", "", IF(COUNTBLANK(K1532:L1532)&gt;0, 'order-admin-units'!$B$2+1, VLOOKUP(K1532&amp;"@"&amp;L1532, orderadmin, 2))))</f>
        <v/>
      </c>
      <c r="Z1532" s="147" t="str">
        <f t="shared" si="165"/>
        <v/>
      </c>
      <c r="AA1532" s="147" t="str">
        <f t="shared" si="166"/>
        <v/>
      </c>
      <c r="AB1532" s="147" t="str">
        <f t="shared" si="167"/>
        <v/>
      </c>
      <c r="AC1532" s="147" t="str">
        <f t="shared" si="163"/>
        <v/>
      </c>
      <c r="AD1532" s="11" t="str">
        <f t="shared" si="168"/>
        <v/>
      </c>
      <c r="AE1532" s="11" t="str">
        <f t="array" ref="AE1532">IF(COUNTBLANK(D1532)=1,"",IF(OR($H$2="y",$H$2="m"),IF(AA1532=AA1531,IF(OR(AB1532=$AB$4:$AB1531)=FALSE,AE1531&amp;C1532,AE1531),"("&amp;C1532)&amp;IF(AA1532=AA1533,IF(OR(AB1533=$AB$4:$AB1532)=FALSE,", ",""),") "),""))</f>
        <v/>
      </c>
      <c r="AF1532" s="11" t="str">
        <f t="array" ref="AF1532">IF((COUNTBLANK(D1532)=0)*OR($H$2="y",$H$2="m"),IFERROR(LEFT(C1532, FIND(" ",C1532)-1), C1532),"")</f>
        <v/>
      </c>
      <c r="AG1532" s="11" t="str">
        <f t="array" ref="AG1532">IF(COUNTBLANK(D1532)=1,"",IF(OR($H$2="y",$H$2="m"),IF(AA1532=AA1531,IF(OR(AC1532=$AC$4:$AC1531)=FALSE,AG1531&amp;AF1532,AG1531),"("&amp;AF1532)&amp;IF(AA1532=AA1533,IF(OR(AC1533=$AC$4:$AC1532)=FALSE,", ",""),") "),""))</f>
        <v/>
      </c>
      <c r="AH1532" s="10" t="str">
        <f>IF((COUNTBLANK(D1532)=1),"",IF(D1532=D1531,AH1531,"")&amp;IF(B1531&lt;&gt;B1532,((IF(COUNTBLANK(E1532)=1,$D$3&amp;"Non-type material: "&amp;$D$3,$D$3&amp;INDEX('type-categories'!$A$2:$B$100,MATCH(E1532,'type-categories'!$A$2:$A$100,0),2)&amp;$D$3))),"")&amp;(IF(K1532&lt;&gt;K1531,$C$2&amp;UPPER(K1532)&amp;$C$2&amp;$K$3&amp;" ",(IF(B1532&lt;&gt;B1531,$C$2&amp;UPPER(K1532)&amp;$C$2&amp;$K$3&amp;" ",""))))&amp;IF((AA1532&lt;&gt;AA1533)*($H$2="y"),AD1532&amp;AE1532,IF((AA1532&lt;&gt;AA1533)*($H$2="m"),AD1532&amp;AG1532,IF(($H$2&lt;&gt;"m")*($H$2&lt;&gt;"Y"),(IF(F1532=0,"",F1532&amp;" "&amp;$F$4&amp;" "))&amp;(IF(G1532=0,"",G1532&amp;" "&amp;$G$4&amp;" "))&amp;(IF(H1532=0,"",H1532&amp;" "&amp;H$4&amp;" "))&amp;(IF(I1532=0,"",I1532&amp;" "&amp;$I$4&amp;" "))&amp;(IF(J1532=0,"",J1532&amp;" "&amp;$J$4&amp;" ")),"")))&amp;"; "&amp;IF((B1532=B1531)*(AA1532=AA1531), "same collecting data; ", IF((B1532=B1531)*(Z1531=Z1532),"same locality; ",(IF(COUNTBLANK(L1532)=1,"",$D$2&amp;L1532&amp;$L$3&amp;" "&amp;$D$2))&amp;(IF(COUNTBLANK(M1532)=1,"",$E$2&amp;M1532&amp;$E$2&amp;", "))&amp;(IF(COUNTBLANK(N1532)=1,"",N1532&amp;"; "))&amp;(IF(COUNTBLANK(O1532)=1,"",O1532&amp;"; ")))&amp;(IF(COUNTBLANK(P1532)=1,"",P1532&amp;"; "))&amp;(IF(COUNTBLANK(Q1532)=1,"",Q1532&amp;"; "))&amp;(IF(COUNTBLANK(R1532)=1,"",R1532&amp;"m, "))&amp;IF((COUNTBLANK(S1532)=0)*(S1532&lt;&gt;S1531), S1532&amp;"; ","")&amp;(IF(COUNTBLANK(U1532)=1,"",U1532&amp;"; "))&amp;(IF(COUNTBLANK(T1532)=1,"",IF(COUNTBLANK(F$2)=1,T1532&amp;"; ",T1532&amp;" "&amp;F$2&amp;"; "))))&amp;(IF(COUNTBLANK(V1532)=1,"",V1532&amp;"; "))&amp;IF((COUNTBLANK(C1532)=1),"",C1532)&amp;IF((B1532=B1533)*(K1532=K1533)*(L1532=L1533)*(M1532=M1533),IF(($H$2&lt;&gt;"m")*($H$2&lt;&gt;"Y"), " • ", IF((ISNUMBER(FIND(")",AE1532))), " • ", "")),IF((B1532=B1533)*(K1532=K1533)," • ",". ")))</f>
        <v/>
      </c>
      <c r="AI1532" s="1"/>
    </row>
    <row r="1533" spans="1:35" x14ac:dyDescent="0.25">
      <c r="A1533" s="3" t="str">
        <f t="shared" si="164"/>
        <v/>
      </c>
      <c r="B1533" s="53" t="str">
        <f t="shared" si="162"/>
        <v/>
      </c>
      <c r="C1533" s="57"/>
      <c r="D1533" s="57"/>
      <c r="E1533" s="57"/>
      <c r="F1533" s="57"/>
      <c r="G1533" s="57"/>
      <c r="H1533" s="57"/>
      <c r="I1533" s="57"/>
      <c r="J1533" s="57"/>
      <c r="K1533" s="57"/>
      <c r="L1533" s="57"/>
      <c r="M1533" s="54"/>
      <c r="N1533" s="57"/>
      <c r="O1533" s="58"/>
      <c r="P1533" s="58"/>
      <c r="Q1533" s="58"/>
      <c r="R1533" s="58"/>
      <c r="S1533" s="54"/>
      <c r="T1533" s="57"/>
      <c r="U1533" s="57"/>
      <c r="V1533" s="57"/>
      <c r="W1533" s="57"/>
      <c r="X1533" s="147" t="str">
        <f>IF(COUNTBLANK(D1533)=1,"",IF('order-admin-units'!$I$1&lt;&gt;"y", "", IF(COUNTBLANK(K1533)=1, 'order-admin-units'!$B$1+1, VLOOKUP(K1533, ordercountry, 2))))</f>
        <v/>
      </c>
      <c r="Y1533" s="147" t="str">
        <f>IF(COUNTBLANK(D1533)=1,"",IF('order-admin-units'!$I$1&lt;&gt;"y", "", IF(COUNTBLANK(K1533:L1533)&gt;0, 'order-admin-units'!$B$2+1, VLOOKUP(K1533&amp;"@"&amp;L1533, orderadmin, 2))))</f>
        <v/>
      </c>
      <c r="Z1533" s="147" t="str">
        <f t="shared" si="165"/>
        <v/>
      </c>
      <c r="AA1533" s="147" t="str">
        <f t="shared" si="166"/>
        <v/>
      </c>
      <c r="AB1533" s="147" t="str">
        <f t="shared" si="167"/>
        <v/>
      </c>
      <c r="AC1533" s="147" t="str">
        <f t="shared" si="163"/>
        <v/>
      </c>
      <c r="AD1533" s="11" t="str">
        <f t="shared" si="168"/>
        <v/>
      </c>
      <c r="AE1533" s="11" t="str">
        <f t="array" ref="AE1533">IF(COUNTBLANK(D1533)=1,"",IF(OR($H$2="y",$H$2="m"),IF(AA1533=AA1532,IF(OR(AB1533=$AB$4:$AB1532)=FALSE,AE1532&amp;C1533,AE1532),"("&amp;C1533)&amp;IF(AA1533=AA1534,IF(OR(AB1534=$AB$4:$AB1533)=FALSE,", ",""),") "),""))</f>
        <v/>
      </c>
      <c r="AF1533" s="11" t="str">
        <f t="array" ref="AF1533">IF((COUNTBLANK(D1533)=0)*OR($H$2="y",$H$2="m"),IFERROR(LEFT(C1533, FIND(" ",C1533)-1), C1533),"")</f>
        <v/>
      </c>
      <c r="AG1533" s="11" t="str">
        <f t="array" ref="AG1533">IF(COUNTBLANK(D1533)=1,"",IF(OR($H$2="y",$H$2="m"),IF(AA1533=AA1532,IF(OR(AC1533=$AC$4:$AC1532)=FALSE,AG1532&amp;AF1533,AG1532),"("&amp;AF1533)&amp;IF(AA1533=AA1534,IF(OR(AC1534=$AC$4:$AC1533)=FALSE,", ",""),") "),""))</f>
        <v/>
      </c>
      <c r="AH1533" s="10" t="str">
        <f>IF((COUNTBLANK(D1533)=1),"",IF(D1533=D1532,AH1532,"")&amp;IF(B1532&lt;&gt;B1533,((IF(COUNTBLANK(E1533)=1,$D$3&amp;"Non-type material: "&amp;$D$3,$D$3&amp;INDEX('type-categories'!$A$2:$B$100,MATCH(E1533,'type-categories'!$A$2:$A$100,0),2)&amp;$D$3))),"")&amp;(IF(K1533&lt;&gt;K1532,$C$2&amp;UPPER(K1533)&amp;$C$2&amp;$K$3&amp;" ",(IF(B1533&lt;&gt;B1532,$C$2&amp;UPPER(K1533)&amp;$C$2&amp;$K$3&amp;" ",""))))&amp;IF((AA1533&lt;&gt;AA1534)*($H$2="y"),AD1533&amp;AE1533,IF((AA1533&lt;&gt;AA1534)*($H$2="m"),AD1533&amp;AG1533,IF(($H$2&lt;&gt;"m")*($H$2&lt;&gt;"Y"),(IF(F1533=0,"",F1533&amp;" "&amp;$F$4&amp;" "))&amp;(IF(G1533=0,"",G1533&amp;" "&amp;$G$4&amp;" "))&amp;(IF(H1533=0,"",H1533&amp;" "&amp;H$4&amp;" "))&amp;(IF(I1533=0,"",I1533&amp;" "&amp;$I$4&amp;" "))&amp;(IF(J1533=0,"",J1533&amp;" "&amp;$J$4&amp;" ")),"")))&amp;"; "&amp;IF((B1533=B1532)*(AA1533=AA1532), "same collecting data; ", IF((B1533=B1532)*(Z1532=Z1533),"same locality; ",(IF(COUNTBLANK(L1533)=1,"",$D$2&amp;L1533&amp;$L$3&amp;" "&amp;$D$2))&amp;(IF(COUNTBLANK(M1533)=1,"",$E$2&amp;M1533&amp;$E$2&amp;", "))&amp;(IF(COUNTBLANK(N1533)=1,"",N1533&amp;"; "))&amp;(IF(COUNTBLANK(O1533)=1,"",O1533&amp;"; ")))&amp;(IF(COUNTBLANK(P1533)=1,"",P1533&amp;"; "))&amp;(IF(COUNTBLANK(Q1533)=1,"",Q1533&amp;"; "))&amp;(IF(COUNTBLANK(R1533)=1,"",R1533&amp;"m, "))&amp;IF((COUNTBLANK(S1533)=0)*(S1533&lt;&gt;S1532), S1533&amp;"; ","")&amp;(IF(COUNTBLANK(U1533)=1,"",U1533&amp;"; "))&amp;(IF(COUNTBLANK(T1533)=1,"",IF(COUNTBLANK(F$2)=1,T1533&amp;"; ",T1533&amp;" "&amp;F$2&amp;"; "))))&amp;(IF(COUNTBLANK(V1533)=1,"",V1533&amp;"; "))&amp;IF((COUNTBLANK(C1533)=1),"",C1533)&amp;IF((B1533=B1534)*(K1533=K1534)*(L1533=L1534)*(M1533=M1534),IF(($H$2&lt;&gt;"m")*($H$2&lt;&gt;"Y"), " • ", IF((ISNUMBER(FIND(")",AE1533))), " • ", "")),IF((B1533=B1534)*(K1533=K1534)," • ",". ")))</f>
        <v/>
      </c>
      <c r="AI1533" s="1"/>
    </row>
    <row r="1534" spans="1:35" x14ac:dyDescent="0.25">
      <c r="A1534" s="3" t="str">
        <f t="shared" si="164"/>
        <v/>
      </c>
      <c r="B1534" s="53" t="str">
        <f t="shared" si="162"/>
        <v/>
      </c>
      <c r="C1534" s="57"/>
      <c r="D1534" s="57"/>
      <c r="E1534" s="57"/>
      <c r="F1534" s="57"/>
      <c r="G1534" s="57"/>
      <c r="H1534" s="57"/>
      <c r="I1534" s="57"/>
      <c r="J1534" s="57"/>
      <c r="K1534" s="57"/>
      <c r="L1534" s="57"/>
      <c r="M1534" s="54"/>
      <c r="N1534" s="57"/>
      <c r="O1534" s="58"/>
      <c r="P1534" s="58"/>
      <c r="Q1534" s="58"/>
      <c r="R1534" s="58"/>
      <c r="S1534" s="54"/>
      <c r="T1534" s="57"/>
      <c r="U1534" s="57"/>
      <c r="V1534" s="57"/>
      <c r="W1534" s="57"/>
      <c r="X1534" s="147" t="str">
        <f>IF(COUNTBLANK(D1534)=1,"",IF('order-admin-units'!$I$1&lt;&gt;"y", "", IF(COUNTBLANK(K1534)=1, 'order-admin-units'!$B$1+1, VLOOKUP(K1534, ordercountry, 2))))</f>
        <v/>
      </c>
      <c r="Y1534" s="147" t="str">
        <f>IF(COUNTBLANK(D1534)=1,"",IF('order-admin-units'!$I$1&lt;&gt;"y", "", IF(COUNTBLANK(K1534:L1534)&gt;0, 'order-admin-units'!$B$2+1, VLOOKUP(K1534&amp;"@"&amp;L1534, orderadmin, 2))))</f>
        <v/>
      </c>
      <c r="Z1534" s="147" t="str">
        <f t="shared" si="165"/>
        <v/>
      </c>
      <c r="AA1534" s="147" t="str">
        <f t="shared" si="166"/>
        <v/>
      </c>
      <c r="AB1534" s="147" t="str">
        <f t="shared" si="167"/>
        <v/>
      </c>
      <c r="AC1534" s="147" t="str">
        <f t="shared" si="163"/>
        <v/>
      </c>
      <c r="AD1534" s="11" t="str">
        <f t="shared" si="168"/>
        <v/>
      </c>
      <c r="AE1534" s="11" t="str">
        <f t="array" ref="AE1534">IF(COUNTBLANK(D1534)=1,"",IF(OR($H$2="y",$H$2="m"),IF(AA1534=AA1533,IF(OR(AB1534=$AB$4:$AB1533)=FALSE,AE1533&amp;C1534,AE1533),"("&amp;C1534)&amp;IF(AA1534=AA1535,IF(OR(AB1535=$AB$4:$AB1534)=FALSE,", ",""),") "),""))</f>
        <v/>
      </c>
      <c r="AF1534" s="11" t="str">
        <f t="array" ref="AF1534">IF((COUNTBLANK(D1534)=0)*OR($H$2="y",$H$2="m"),IFERROR(LEFT(C1534, FIND(" ",C1534)-1), C1534),"")</f>
        <v/>
      </c>
      <c r="AG1534" s="11" t="str">
        <f t="array" ref="AG1534">IF(COUNTBLANK(D1534)=1,"",IF(OR($H$2="y",$H$2="m"),IF(AA1534=AA1533,IF(OR(AC1534=$AC$4:$AC1533)=FALSE,AG1533&amp;AF1534,AG1533),"("&amp;AF1534)&amp;IF(AA1534=AA1535,IF(OR(AC1535=$AC$4:$AC1534)=FALSE,", ",""),") "),""))</f>
        <v/>
      </c>
      <c r="AH1534" s="10" t="str">
        <f>IF((COUNTBLANK(D1534)=1),"",IF(D1534=D1533,AH1533,"")&amp;IF(B1533&lt;&gt;B1534,((IF(COUNTBLANK(E1534)=1,$D$3&amp;"Non-type material: "&amp;$D$3,$D$3&amp;INDEX('type-categories'!$A$2:$B$100,MATCH(E1534,'type-categories'!$A$2:$A$100,0),2)&amp;$D$3))),"")&amp;(IF(K1534&lt;&gt;K1533,$C$2&amp;UPPER(K1534)&amp;$C$2&amp;$K$3&amp;" ",(IF(B1534&lt;&gt;B1533,$C$2&amp;UPPER(K1534)&amp;$C$2&amp;$K$3&amp;" ",""))))&amp;IF((AA1534&lt;&gt;AA1535)*($H$2="y"),AD1534&amp;AE1534,IF((AA1534&lt;&gt;AA1535)*($H$2="m"),AD1534&amp;AG1534,IF(($H$2&lt;&gt;"m")*($H$2&lt;&gt;"Y"),(IF(F1534=0,"",F1534&amp;" "&amp;$F$4&amp;" "))&amp;(IF(G1534=0,"",G1534&amp;" "&amp;$G$4&amp;" "))&amp;(IF(H1534=0,"",H1534&amp;" "&amp;H$4&amp;" "))&amp;(IF(I1534=0,"",I1534&amp;" "&amp;$I$4&amp;" "))&amp;(IF(J1534=0,"",J1534&amp;" "&amp;$J$4&amp;" ")),"")))&amp;"; "&amp;IF((B1534=B1533)*(AA1534=AA1533), "same collecting data; ", IF((B1534=B1533)*(Z1533=Z1534),"same locality; ",(IF(COUNTBLANK(L1534)=1,"",$D$2&amp;L1534&amp;$L$3&amp;" "&amp;$D$2))&amp;(IF(COUNTBLANK(M1534)=1,"",$E$2&amp;M1534&amp;$E$2&amp;", "))&amp;(IF(COUNTBLANK(N1534)=1,"",N1534&amp;"; "))&amp;(IF(COUNTBLANK(O1534)=1,"",O1534&amp;"; ")))&amp;(IF(COUNTBLANK(P1534)=1,"",P1534&amp;"; "))&amp;(IF(COUNTBLANK(Q1534)=1,"",Q1534&amp;"; "))&amp;(IF(COUNTBLANK(R1534)=1,"",R1534&amp;"m, "))&amp;IF((COUNTBLANK(S1534)=0)*(S1534&lt;&gt;S1533), S1534&amp;"; ","")&amp;(IF(COUNTBLANK(U1534)=1,"",U1534&amp;"; "))&amp;(IF(COUNTBLANK(T1534)=1,"",IF(COUNTBLANK(F$2)=1,T1534&amp;"; ",T1534&amp;" "&amp;F$2&amp;"; "))))&amp;(IF(COUNTBLANK(V1534)=1,"",V1534&amp;"; "))&amp;IF((COUNTBLANK(C1534)=1),"",C1534)&amp;IF((B1534=B1535)*(K1534=K1535)*(L1534=L1535)*(M1534=M1535),IF(($H$2&lt;&gt;"m")*($H$2&lt;&gt;"Y"), " • ", IF((ISNUMBER(FIND(")",AE1534))), " • ", "")),IF((B1534=B1535)*(K1534=K1535)," • ",". ")))</f>
        <v/>
      </c>
      <c r="AI1534" s="1"/>
    </row>
    <row r="1535" spans="1:35" x14ac:dyDescent="0.25">
      <c r="A1535" s="3" t="str">
        <f t="shared" si="164"/>
        <v/>
      </c>
      <c r="B1535" s="53" t="str">
        <f t="shared" si="162"/>
        <v/>
      </c>
      <c r="C1535" s="57"/>
      <c r="D1535" s="57"/>
      <c r="E1535" s="57"/>
      <c r="F1535" s="57"/>
      <c r="G1535" s="57"/>
      <c r="H1535" s="57"/>
      <c r="I1535" s="57"/>
      <c r="J1535" s="57"/>
      <c r="K1535" s="57"/>
      <c r="L1535" s="57"/>
      <c r="M1535" s="54"/>
      <c r="N1535" s="57"/>
      <c r="O1535" s="58"/>
      <c r="P1535" s="58"/>
      <c r="Q1535" s="58"/>
      <c r="R1535" s="58"/>
      <c r="S1535" s="54"/>
      <c r="T1535" s="57"/>
      <c r="U1535" s="57"/>
      <c r="V1535" s="57"/>
      <c r="W1535" s="57"/>
      <c r="X1535" s="147" t="str">
        <f>IF(COUNTBLANK(D1535)=1,"",IF('order-admin-units'!$I$1&lt;&gt;"y", "", IF(COUNTBLANK(K1535)=1, 'order-admin-units'!$B$1+1, VLOOKUP(K1535, ordercountry, 2))))</f>
        <v/>
      </c>
      <c r="Y1535" s="147" t="str">
        <f>IF(COUNTBLANK(D1535)=1,"",IF('order-admin-units'!$I$1&lt;&gt;"y", "", IF(COUNTBLANK(K1535:L1535)&gt;0, 'order-admin-units'!$B$2+1, VLOOKUP(K1535&amp;"@"&amp;L1535, orderadmin, 2))))</f>
        <v/>
      </c>
      <c r="Z1535" s="147" t="str">
        <f t="shared" si="165"/>
        <v/>
      </c>
      <c r="AA1535" s="147" t="str">
        <f t="shared" si="166"/>
        <v/>
      </c>
      <c r="AB1535" s="147" t="str">
        <f t="shared" si="167"/>
        <v/>
      </c>
      <c r="AC1535" s="147" t="str">
        <f t="shared" si="163"/>
        <v/>
      </c>
      <c r="AD1535" s="11" t="str">
        <f t="shared" si="168"/>
        <v/>
      </c>
      <c r="AE1535" s="11" t="str">
        <f t="array" ref="AE1535">IF(COUNTBLANK(D1535)=1,"",IF(OR($H$2="y",$H$2="m"),IF(AA1535=AA1534,IF(OR(AB1535=$AB$4:$AB1534)=FALSE,AE1534&amp;C1535,AE1534),"("&amp;C1535)&amp;IF(AA1535=AA1536,IF(OR(AB1536=$AB$4:$AB1535)=FALSE,", ",""),") "),""))</f>
        <v/>
      </c>
      <c r="AF1535" s="11" t="str">
        <f t="array" ref="AF1535">IF((COUNTBLANK(D1535)=0)*OR($H$2="y",$H$2="m"),IFERROR(LEFT(C1535, FIND(" ",C1535)-1), C1535),"")</f>
        <v/>
      </c>
      <c r="AG1535" s="11" t="str">
        <f t="array" ref="AG1535">IF(COUNTBLANK(D1535)=1,"",IF(OR($H$2="y",$H$2="m"),IF(AA1535=AA1534,IF(OR(AC1535=$AC$4:$AC1534)=FALSE,AG1534&amp;AF1535,AG1534),"("&amp;AF1535)&amp;IF(AA1535=AA1536,IF(OR(AC1536=$AC$4:$AC1535)=FALSE,", ",""),") "),""))</f>
        <v/>
      </c>
      <c r="AH1535" s="10" t="str">
        <f>IF((COUNTBLANK(D1535)=1),"",IF(D1535=D1534,AH1534,"")&amp;IF(B1534&lt;&gt;B1535,((IF(COUNTBLANK(E1535)=1,$D$3&amp;"Non-type material: "&amp;$D$3,$D$3&amp;INDEX('type-categories'!$A$2:$B$100,MATCH(E1535,'type-categories'!$A$2:$A$100,0),2)&amp;$D$3))),"")&amp;(IF(K1535&lt;&gt;K1534,$C$2&amp;UPPER(K1535)&amp;$C$2&amp;$K$3&amp;" ",(IF(B1535&lt;&gt;B1534,$C$2&amp;UPPER(K1535)&amp;$C$2&amp;$K$3&amp;" ",""))))&amp;IF((AA1535&lt;&gt;AA1536)*($H$2="y"),AD1535&amp;AE1535,IF((AA1535&lt;&gt;AA1536)*($H$2="m"),AD1535&amp;AG1535,IF(($H$2&lt;&gt;"m")*($H$2&lt;&gt;"Y"),(IF(F1535=0,"",F1535&amp;" "&amp;$F$4&amp;" "))&amp;(IF(G1535=0,"",G1535&amp;" "&amp;$G$4&amp;" "))&amp;(IF(H1535=0,"",H1535&amp;" "&amp;H$4&amp;" "))&amp;(IF(I1535=0,"",I1535&amp;" "&amp;$I$4&amp;" "))&amp;(IF(J1535=0,"",J1535&amp;" "&amp;$J$4&amp;" ")),"")))&amp;"; "&amp;IF((B1535=B1534)*(AA1535=AA1534), "same collecting data; ", IF((B1535=B1534)*(Z1534=Z1535),"same locality; ",(IF(COUNTBLANK(L1535)=1,"",$D$2&amp;L1535&amp;$L$3&amp;" "&amp;$D$2))&amp;(IF(COUNTBLANK(M1535)=1,"",$E$2&amp;M1535&amp;$E$2&amp;", "))&amp;(IF(COUNTBLANK(N1535)=1,"",N1535&amp;"; "))&amp;(IF(COUNTBLANK(O1535)=1,"",O1535&amp;"; ")))&amp;(IF(COUNTBLANK(P1535)=1,"",P1535&amp;"; "))&amp;(IF(COUNTBLANK(Q1535)=1,"",Q1535&amp;"; "))&amp;(IF(COUNTBLANK(R1535)=1,"",R1535&amp;"m, "))&amp;IF((COUNTBLANK(S1535)=0)*(S1535&lt;&gt;S1534), S1535&amp;"; ","")&amp;(IF(COUNTBLANK(U1535)=1,"",U1535&amp;"; "))&amp;(IF(COUNTBLANK(T1535)=1,"",IF(COUNTBLANK(F$2)=1,T1535&amp;"; ",T1535&amp;" "&amp;F$2&amp;"; "))))&amp;(IF(COUNTBLANK(V1535)=1,"",V1535&amp;"; "))&amp;IF((COUNTBLANK(C1535)=1),"",C1535)&amp;IF((B1535=B1536)*(K1535=K1536)*(L1535=L1536)*(M1535=M1536),IF(($H$2&lt;&gt;"m")*($H$2&lt;&gt;"Y"), " • ", IF((ISNUMBER(FIND(")",AE1535))), " • ", "")),IF((B1535=B1536)*(K1535=K1536)," • ",". ")))</f>
        <v/>
      </c>
      <c r="AI1535" s="1"/>
    </row>
    <row r="1536" spans="1:35" x14ac:dyDescent="0.25">
      <c r="A1536" s="3" t="str">
        <f t="shared" si="164"/>
        <v/>
      </c>
      <c r="B1536" s="53" t="str">
        <f t="shared" si="162"/>
        <v/>
      </c>
      <c r="C1536" s="57"/>
      <c r="D1536" s="57"/>
      <c r="E1536" s="57"/>
      <c r="F1536" s="57"/>
      <c r="G1536" s="57"/>
      <c r="H1536" s="57"/>
      <c r="I1536" s="57"/>
      <c r="J1536" s="57"/>
      <c r="K1536" s="57"/>
      <c r="L1536" s="57"/>
      <c r="M1536" s="54"/>
      <c r="N1536" s="57"/>
      <c r="O1536" s="58"/>
      <c r="P1536" s="58"/>
      <c r="Q1536" s="58"/>
      <c r="R1536" s="58"/>
      <c r="S1536" s="54"/>
      <c r="T1536" s="57"/>
      <c r="U1536" s="57"/>
      <c r="V1536" s="57"/>
      <c r="W1536" s="57"/>
      <c r="X1536" s="147" t="str">
        <f>IF(COUNTBLANK(D1536)=1,"",IF('order-admin-units'!$I$1&lt;&gt;"y", "", IF(COUNTBLANK(K1536)=1, 'order-admin-units'!$B$1+1, VLOOKUP(K1536, ordercountry, 2))))</f>
        <v/>
      </c>
      <c r="Y1536" s="147" t="str">
        <f>IF(COUNTBLANK(D1536)=1,"",IF('order-admin-units'!$I$1&lt;&gt;"y", "", IF(COUNTBLANK(K1536:L1536)&gt;0, 'order-admin-units'!$B$2+1, VLOOKUP(K1536&amp;"@"&amp;L1536, orderadmin, 2))))</f>
        <v/>
      </c>
      <c r="Z1536" s="147" t="str">
        <f t="shared" si="165"/>
        <v/>
      </c>
      <c r="AA1536" s="147" t="str">
        <f t="shared" si="166"/>
        <v/>
      </c>
      <c r="AB1536" s="147" t="str">
        <f t="shared" si="167"/>
        <v/>
      </c>
      <c r="AC1536" s="147" t="str">
        <f t="shared" si="163"/>
        <v/>
      </c>
      <c r="AD1536" s="11" t="str">
        <f t="shared" si="168"/>
        <v/>
      </c>
      <c r="AE1536" s="11" t="str">
        <f t="array" ref="AE1536">IF(COUNTBLANK(D1536)=1,"",IF(OR($H$2="y",$H$2="m"),IF(AA1536=AA1535,IF(OR(AB1536=$AB$4:$AB1535)=FALSE,AE1535&amp;C1536,AE1535),"("&amp;C1536)&amp;IF(AA1536=AA1537,IF(OR(AB1537=$AB$4:$AB1536)=FALSE,", ",""),") "),""))</f>
        <v/>
      </c>
      <c r="AF1536" s="11" t="str">
        <f t="array" ref="AF1536">IF((COUNTBLANK(D1536)=0)*OR($H$2="y",$H$2="m"),IFERROR(LEFT(C1536, FIND(" ",C1536)-1), C1536),"")</f>
        <v/>
      </c>
      <c r="AG1536" s="11" t="str">
        <f t="array" ref="AG1536">IF(COUNTBLANK(D1536)=1,"",IF(OR($H$2="y",$H$2="m"),IF(AA1536=AA1535,IF(OR(AC1536=$AC$4:$AC1535)=FALSE,AG1535&amp;AF1536,AG1535),"("&amp;AF1536)&amp;IF(AA1536=AA1537,IF(OR(AC1537=$AC$4:$AC1536)=FALSE,", ",""),") "),""))</f>
        <v/>
      </c>
      <c r="AH1536" s="10" t="str">
        <f>IF((COUNTBLANK(D1536)=1),"",IF(D1536=D1535,AH1535,"")&amp;IF(B1535&lt;&gt;B1536,((IF(COUNTBLANK(E1536)=1,$D$3&amp;"Non-type material: "&amp;$D$3,$D$3&amp;INDEX('type-categories'!$A$2:$B$100,MATCH(E1536,'type-categories'!$A$2:$A$100,0),2)&amp;$D$3))),"")&amp;(IF(K1536&lt;&gt;K1535,$C$2&amp;UPPER(K1536)&amp;$C$2&amp;$K$3&amp;" ",(IF(B1536&lt;&gt;B1535,$C$2&amp;UPPER(K1536)&amp;$C$2&amp;$K$3&amp;" ",""))))&amp;IF((AA1536&lt;&gt;AA1537)*($H$2="y"),AD1536&amp;AE1536,IF((AA1536&lt;&gt;AA1537)*($H$2="m"),AD1536&amp;AG1536,IF(($H$2&lt;&gt;"m")*($H$2&lt;&gt;"Y"),(IF(F1536=0,"",F1536&amp;" "&amp;$F$4&amp;" "))&amp;(IF(G1536=0,"",G1536&amp;" "&amp;$G$4&amp;" "))&amp;(IF(H1536=0,"",H1536&amp;" "&amp;H$4&amp;" "))&amp;(IF(I1536=0,"",I1536&amp;" "&amp;$I$4&amp;" "))&amp;(IF(J1536=0,"",J1536&amp;" "&amp;$J$4&amp;" ")),"")))&amp;"; "&amp;IF((B1536=B1535)*(AA1536=AA1535), "same collecting data; ", IF((B1536=B1535)*(Z1535=Z1536),"same locality; ",(IF(COUNTBLANK(L1536)=1,"",$D$2&amp;L1536&amp;$L$3&amp;" "&amp;$D$2))&amp;(IF(COUNTBLANK(M1536)=1,"",$E$2&amp;M1536&amp;$E$2&amp;", "))&amp;(IF(COUNTBLANK(N1536)=1,"",N1536&amp;"; "))&amp;(IF(COUNTBLANK(O1536)=1,"",O1536&amp;"; ")))&amp;(IF(COUNTBLANK(P1536)=1,"",P1536&amp;"; "))&amp;(IF(COUNTBLANK(Q1536)=1,"",Q1536&amp;"; "))&amp;(IF(COUNTBLANK(R1536)=1,"",R1536&amp;"m, "))&amp;IF((COUNTBLANK(S1536)=0)*(S1536&lt;&gt;S1535), S1536&amp;"; ","")&amp;(IF(COUNTBLANK(U1536)=1,"",U1536&amp;"; "))&amp;(IF(COUNTBLANK(T1536)=1,"",IF(COUNTBLANK(F$2)=1,T1536&amp;"; ",T1536&amp;" "&amp;F$2&amp;"; "))))&amp;(IF(COUNTBLANK(V1536)=1,"",V1536&amp;"; "))&amp;IF((COUNTBLANK(C1536)=1),"",C1536)&amp;IF((B1536=B1537)*(K1536=K1537)*(L1536=L1537)*(M1536=M1537),IF(($H$2&lt;&gt;"m")*($H$2&lt;&gt;"Y"), " • ", IF((ISNUMBER(FIND(")",AE1536))), " • ", "")),IF((B1536=B1537)*(K1536=K1537)," • ",". ")))</f>
        <v/>
      </c>
      <c r="AI1536" s="1"/>
    </row>
    <row r="1537" spans="1:35" x14ac:dyDescent="0.25">
      <c r="A1537" s="3" t="str">
        <f t="shared" si="164"/>
        <v/>
      </c>
      <c r="B1537" s="53" t="str">
        <f t="shared" si="162"/>
        <v/>
      </c>
      <c r="C1537" s="57"/>
      <c r="D1537" s="57"/>
      <c r="E1537" s="57"/>
      <c r="F1537" s="57"/>
      <c r="G1537" s="57"/>
      <c r="H1537" s="57"/>
      <c r="I1537" s="57"/>
      <c r="J1537" s="57"/>
      <c r="K1537" s="57"/>
      <c r="L1537" s="57"/>
      <c r="M1537" s="54"/>
      <c r="N1537" s="57"/>
      <c r="O1537" s="58"/>
      <c r="P1537" s="58"/>
      <c r="Q1537" s="58"/>
      <c r="R1537" s="58"/>
      <c r="S1537" s="54"/>
      <c r="T1537" s="57"/>
      <c r="U1537" s="57"/>
      <c r="V1537" s="57"/>
      <c r="W1537" s="57"/>
      <c r="X1537" s="147" t="str">
        <f>IF(COUNTBLANK(D1537)=1,"",IF('order-admin-units'!$I$1&lt;&gt;"y", "", IF(COUNTBLANK(K1537)=1, 'order-admin-units'!$B$1+1, VLOOKUP(K1537, ordercountry, 2))))</f>
        <v/>
      </c>
      <c r="Y1537" s="147" t="str">
        <f>IF(COUNTBLANK(D1537)=1,"",IF('order-admin-units'!$I$1&lt;&gt;"y", "", IF(COUNTBLANK(K1537:L1537)&gt;0, 'order-admin-units'!$B$2+1, VLOOKUP(K1537&amp;"@"&amp;L1537, orderadmin, 2))))</f>
        <v/>
      </c>
      <c r="Z1537" s="147" t="str">
        <f t="shared" si="165"/>
        <v/>
      </c>
      <c r="AA1537" s="147" t="str">
        <f t="shared" si="166"/>
        <v/>
      </c>
      <c r="AB1537" s="147" t="str">
        <f t="shared" si="167"/>
        <v/>
      </c>
      <c r="AC1537" s="147" t="str">
        <f t="shared" si="163"/>
        <v/>
      </c>
      <c r="AD1537" s="11" t="str">
        <f t="shared" si="168"/>
        <v/>
      </c>
      <c r="AE1537" s="11" t="str">
        <f t="array" ref="AE1537">IF(COUNTBLANK(D1537)=1,"",IF(OR($H$2="y",$H$2="m"),IF(AA1537=AA1536,IF(OR(AB1537=$AB$4:$AB1536)=FALSE,AE1536&amp;C1537,AE1536),"("&amp;C1537)&amp;IF(AA1537=AA1538,IF(OR(AB1538=$AB$4:$AB1537)=FALSE,", ",""),") "),""))</f>
        <v/>
      </c>
      <c r="AF1537" s="11" t="str">
        <f t="array" ref="AF1537">IF((COUNTBLANK(D1537)=0)*OR($H$2="y",$H$2="m"),IFERROR(LEFT(C1537, FIND(" ",C1537)-1), C1537),"")</f>
        <v/>
      </c>
      <c r="AG1537" s="11" t="str">
        <f t="array" ref="AG1537">IF(COUNTBLANK(D1537)=1,"",IF(OR($H$2="y",$H$2="m"),IF(AA1537=AA1536,IF(OR(AC1537=$AC$4:$AC1536)=FALSE,AG1536&amp;AF1537,AG1536),"("&amp;AF1537)&amp;IF(AA1537=AA1538,IF(OR(AC1538=$AC$4:$AC1537)=FALSE,", ",""),") "),""))</f>
        <v/>
      </c>
      <c r="AH1537" s="10" t="str">
        <f>IF((COUNTBLANK(D1537)=1),"",IF(D1537=D1536,AH1536,"")&amp;IF(B1536&lt;&gt;B1537,((IF(COUNTBLANK(E1537)=1,$D$3&amp;"Non-type material: "&amp;$D$3,$D$3&amp;INDEX('type-categories'!$A$2:$B$100,MATCH(E1537,'type-categories'!$A$2:$A$100,0),2)&amp;$D$3))),"")&amp;(IF(K1537&lt;&gt;K1536,$C$2&amp;UPPER(K1537)&amp;$C$2&amp;$K$3&amp;" ",(IF(B1537&lt;&gt;B1536,$C$2&amp;UPPER(K1537)&amp;$C$2&amp;$K$3&amp;" ",""))))&amp;IF((AA1537&lt;&gt;AA1538)*($H$2="y"),AD1537&amp;AE1537,IF((AA1537&lt;&gt;AA1538)*($H$2="m"),AD1537&amp;AG1537,IF(($H$2&lt;&gt;"m")*($H$2&lt;&gt;"Y"),(IF(F1537=0,"",F1537&amp;" "&amp;$F$4&amp;" "))&amp;(IF(G1537=0,"",G1537&amp;" "&amp;$G$4&amp;" "))&amp;(IF(H1537=0,"",H1537&amp;" "&amp;H$4&amp;" "))&amp;(IF(I1537=0,"",I1537&amp;" "&amp;$I$4&amp;" "))&amp;(IF(J1537=0,"",J1537&amp;" "&amp;$J$4&amp;" ")),"")))&amp;"; "&amp;IF((B1537=B1536)*(AA1537=AA1536), "same collecting data; ", IF((B1537=B1536)*(Z1536=Z1537),"same locality; ",(IF(COUNTBLANK(L1537)=1,"",$D$2&amp;L1537&amp;$L$3&amp;" "&amp;$D$2))&amp;(IF(COUNTBLANK(M1537)=1,"",$E$2&amp;M1537&amp;$E$2&amp;", "))&amp;(IF(COUNTBLANK(N1537)=1,"",N1537&amp;"; "))&amp;(IF(COUNTBLANK(O1537)=1,"",O1537&amp;"; ")))&amp;(IF(COUNTBLANK(P1537)=1,"",P1537&amp;"; "))&amp;(IF(COUNTBLANK(Q1537)=1,"",Q1537&amp;"; "))&amp;(IF(COUNTBLANK(R1537)=1,"",R1537&amp;"m, "))&amp;IF((COUNTBLANK(S1537)=0)*(S1537&lt;&gt;S1536), S1537&amp;"; ","")&amp;(IF(COUNTBLANK(U1537)=1,"",U1537&amp;"; "))&amp;(IF(COUNTBLANK(T1537)=1,"",IF(COUNTBLANK(F$2)=1,T1537&amp;"; ",T1537&amp;" "&amp;F$2&amp;"; "))))&amp;(IF(COUNTBLANK(V1537)=1,"",V1537&amp;"; "))&amp;IF((COUNTBLANK(C1537)=1),"",C1537)&amp;IF((B1537=B1538)*(K1537=K1538)*(L1537=L1538)*(M1537=M1538),IF(($H$2&lt;&gt;"m")*($H$2&lt;&gt;"Y"), " • ", IF((ISNUMBER(FIND(")",AE1537))), " • ", "")),IF((B1537=B1538)*(K1537=K1538)," • ",". ")))</f>
        <v/>
      </c>
      <c r="AI1537" s="1"/>
    </row>
    <row r="1538" spans="1:35" x14ac:dyDescent="0.25">
      <c r="A1538" s="3" t="str">
        <f t="shared" si="164"/>
        <v/>
      </c>
      <c r="B1538" s="53" t="str">
        <f t="shared" si="162"/>
        <v/>
      </c>
      <c r="C1538" s="57"/>
      <c r="D1538" s="57"/>
      <c r="E1538" s="57"/>
      <c r="F1538" s="57"/>
      <c r="G1538" s="57"/>
      <c r="H1538" s="57"/>
      <c r="I1538" s="57"/>
      <c r="J1538" s="57"/>
      <c r="K1538" s="57"/>
      <c r="L1538" s="57"/>
      <c r="M1538" s="54"/>
      <c r="N1538" s="57"/>
      <c r="O1538" s="58"/>
      <c r="P1538" s="58"/>
      <c r="Q1538" s="58"/>
      <c r="R1538" s="58"/>
      <c r="S1538" s="54"/>
      <c r="T1538" s="57"/>
      <c r="U1538" s="57"/>
      <c r="V1538" s="57"/>
      <c r="W1538" s="57"/>
      <c r="X1538" s="147" t="str">
        <f>IF(COUNTBLANK(D1538)=1,"",IF('order-admin-units'!$I$1&lt;&gt;"y", "", IF(COUNTBLANK(K1538)=1, 'order-admin-units'!$B$1+1, VLOOKUP(K1538, ordercountry, 2))))</f>
        <v/>
      </c>
      <c r="Y1538" s="147" t="str">
        <f>IF(COUNTBLANK(D1538)=1,"",IF('order-admin-units'!$I$1&lt;&gt;"y", "", IF(COUNTBLANK(K1538:L1538)&gt;0, 'order-admin-units'!$B$2+1, VLOOKUP(K1538&amp;"@"&amp;L1538, orderadmin, 2))))</f>
        <v/>
      </c>
      <c r="Z1538" s="147" t="str">
        <f t="shared" si="165"/>
        <v/>
      </c>
      <c r="AA1538" s="147" t="str">
        <f t="shared" si="166"/>
        <v/>
      </c>
      <c r="AB1538" s="147" t="str">
        <f t="shared" si="167"/>
        <v/>
      </c>
      <c r="AC1538" s="147" t="str">
        <f t="shared" si="163"/>
        <v/>
      </c>
      <c r="AD1538" s="11" t="str">
        <f t="shared" si="168"/>
        <v/>
      </c>
      <c r="AE1538" s="11" t="str">
        <f t="array" ref="AE1538">IF(COUNTBLANK(D1538)=1,"",IF(OR($H$2="y",$H$2="m"),IF(AA1538=AA1537,IF(OR(AB1538=$AB$4:$AB1537)=FALSE,AE1537&amp;C1538,AE1537),"("&amp;C1538)&amp;IF(AA1538=AA1539,IF(OR(AB1539=$AB$4:$AB1538)=FALSE,", ",""),") "),""))</f>
        <v/>
      </c>
      <c r="AF1538" s="11" t="str">
        <f t="array" ref="AF1538">IF((COUNTBLANK(D1538)=0)*OR($H$2="y",$H$2="m"),IFERROR(LEFT(C1538, FIND(" ",C1538)-1), C1538),"")</f>
        <v/>
      </c>
      <c r="AG1538" s="11" t="str">
        <f t="array" ref="AG1538">IF(COUNTBLANK(D1538)=1,"",IF(OR($H$2="y",$H$2="m"),IF(AA1538=AA1537,IF(OR(AC1538=$AC$4:$AC1537)=FALSE,AG1537&amp;AF1538,AG1537),"("&amp;AF1538)&amp;IF(AA1538=AA1539,IF(OR(AC1539=$AC$4:$AC1538)=FALSE,", ",""),") "),""))</f>
        <v/>
      </c>
      <c r="AH1538" s="10" t="str">
        <f>IF((COUNTBLANK(D1538)=1),"",IF(D1538=D1537,AH1537,"")&amp;IF(B1537&lt;&gt;B1538,((IF(COUNTBLANK(E1538)=1,$D$3&amp;"Non-type material: "&amp;$D$3,$D$3&amp;INDEX('type-categories'!$A$2:$B$100,MATCH(E1538,'type-categories'!$A$2:$A$100,0),2)&amp;$D$3))),"")&amp;(IF(K1538&lt;&gt;K1537,$C$2&amp;UPPER(K1538)&amp;$C$2&amp;$K$3&amp;" ",(IF(B1538&lt;&gt;B1537,$C$2&amp;UPPER(K1538)&amp;$C$2&amp;$K$3&amp;" ",""))))&amp;IF((AA1538&lt;&gt;AA1539)*($H$2="y"),AD1538&amp;AE1538,IF((AA1538&lt;&gt;AA1539)*($H$2="m"),AD1538&amp;AG1538,IF(($H$2&lt;&gt;"m")*($H$2&lt;&gt;"Y"),(IF(F1538=0,"",F1538&amp;" "&amp;$F$4&amp;" "))&amp;(IF(G1538=0,"",G1538&amp;" "&amp;$G$4&amp;" "))&amp;(IF(H1538=0,"",H1538&amp;" "&amp;H$4&amp;" "))&amp;(IF(I1538=0,"",I1538&amp;" "&amp;$I$4&amp;" "))&amp;(IF(J1538=0,"",J1538&amp;" "&amp;$J$4&amp;" ")),"")))&amp;"; "&amp;IF((B1538=B1537)*(AA1538=AA1537), "same collecting data; ", IF((B1538=B1537)*(Z1537=Z1538),"same locality; ",(IF(COUNTBLANK(L1538)=1,"",$D$2&amp;L1538&amp;$L$3&amp;" "&amp;$D$2))&amp;(IF(COUNTBLANK(M1538)=1,"",$E$2&amp;M1538&amp;$E$2&amp;", "))&amp;(IF(COUNTBLANK(N1538)=1,"",N1538&amp;"; "))&amp;(IF(COUNTBLANK(O1538)=1,"",O1538&amp;"; ")))&amp;(IF(COUNTBLANK(P1538)=1,"",P1538&amp;"; "))&amp;(IF(COUNTBLANK(Q1538)=1,"",Q1538&amp;"; "))&amp;(IF(COUNTBLANK(R1538)=1,"",R1538&amp;"m, "))&amp;IF((COUNTBLANK(S1538)=0)*(S1538&lt;&gt;S1537), S1538&amp;"; ","")&amp;(IF(COUNTBLANK(U1538)=1,"",U1538&amp;"; "))&amp;(IF(COUNTBLANK(T1538)=1,"",IF(COUNTBLANK(F$2)=1,T1538&amp;"; ",T1538&amp;" "&amp;F$2&amp;"; "))))&amp;(IF(COUNTBLANK(V1538)=1,"",V1538&amp;"; "))&amp;IF((COUNTBLANK(C1538)=1),"",C1538)&amp;IF((B1538=B1539)*(K1538=K1539)*(L1538=L1539)*(M1538=M1539),IF(($H$2&lt;&gt;"m")*($H$2&lt;&gt;"Y"), " • ", IF((ISNUMBER(FIND(")",AE1538))), " • ", "")),IF((B1538=B1539)*(K1538=K1539)," • ",". ")))</f>
        <v/>
      </c>
      <c r="AI1538" s="1"/>
    </row>
    <row r="1539" spans="1:35" x14ac:dyDescent="0.25">
      <c r="A1539" s="3" t="str">
        <f t="shared" si="164"/>
        <v/>
      </c>
      <c r="B1539" s="53" t="str">
        <f t="shared" si="162"/>
        <v/>
      </c>
      <c r="C1539" s="57"/>
      <c r="D1539" s="57"/>
      <c r="E1539" s="57"/>
      <c r="F1539" s="57"/>
      <c r="G1539" s="57"/>
      <c r="H1539" s="57"/>
      <c r="I1539" s="57"/>
      <c r="J1539" s="57"/>
      <c r="K1539" s="57"/>
      <c r="L1539" s="57"/>
      <c r="M1539" s="54"/>
      <c r="N1539" s="57"/>
      <c r="O1539" s="58"/>
      <c r="P1539" s="58"/>
      <c r="Q1539" s="58"/>
      <c r="R1539" s="58"/>
      <c r="S1539" s="54"/>
      <c r="T1539" s="57"/>
      <c r="U1539" s="57"/>
      <c r="V1539" s="57"/>
      <c r="W1539" s="57"/>
      <c r="X1539" s="147" t="str">
        <f>IF(COUNTBLANK(D1539)=1,"",IF('order-admin-units'!$I$1&lt;&gt;"y", "", IF(COUNTBLANK(K1539)=1, 'order-admin-units'!$B$1+1, VLOOKUP(K1539, ordercountry, 2))))</f>
        <v/>
      </c>
      <c r="Y1539" s="147" t="str">
        <f>IF(COUNTBLANK(D1539)=1,"",IF('order-admin-units'!$I$1&lt;&gt;"y", "", IF(COUNTBLANK(K1539:L1539)&gt;0, 'order-admin-units'!$B$2+1, VLOOKUP(K1539&amp;"@"&amp;L1539, orderadmin, 2))))</f>
        <v/>
      </c>
      <c r="Z1539" s="147" t="str">
        <f t="shared" si="165"/>
        <v/>
      </c>
      <c r="AA1539" s="147" t="str">
        <f t="shared" si="166"/>
        <v/>
      </c>
      <c r="AB1539" s="147" t="str">
        <f t="shared" si="167"/>
        <v/>
      </c>
      <c r="AC1539" s="147" t="str">
        <f t="shared" si="163"/>
        <v/>
      </c>
      <c r="AD1539" s="11" t="str">
        <f t="shared" si="168"/>
        <v/>
      </c>
      <c r="AE1539" s="11" t="str">
        <f t="array" ref="AE1539">IF(COUNTBLANK(D1539)=1,"",IF(OR($H$2="y",$H$2="m"),IF(AA1539=AA1538,IF(OR(AB1539=$AB$4:$AB1538)=FALSE,AE1538&amp;C1539,AE1538),"("&amp;C1539)&amp;IF(AA1539=AA1540,IF(OR(AB1540=$AB$4:$AB1539)=FALSE,", ",""),") "),""))</f>
        <v/>
      </c>
      <c r="AF1539" s="11" t="str">
        <f t="array" ref="AF1539">IF((COUNTBLANK(D1539)=0)*OR($H$2="y",$H$2="m"),IFERROR(LEFT(C1539, FIND(" ",C1539)-1), C1539),"")</f>
        <v/>
      </c>
      <c r="AG1539" s="11" t="str">
        <f t="array" ref="AG1539">IF(COUNTBLANK(D1539)=1,"",IF(OR($H$2="y",$H$2="m"),IF(AA1539=AA1538,IF(OR(AC1539=$AC$4:$AC1538)=FALSE,AG1538&amp;AF1539,AG1538),"("&amp;AF1539)&amp;IF(AA1539=AA1540,IF(OR(AC1540=$AC$4:$AC1539)=FALSE,", ",""),") "),""))</f>
        <v/>
      </c>
      <c r="AH1539" s="10" t="str">
        <f>IF((COUNTBLANK(D1539)=1),"",IF(D1539=D1538,AH1538,"")&amp;IF(B1538&lt;&gt;B1539,((IF(COUNTBLANK(E1539)=1,$D$3&amp;"Non-type material: "&amp;$D$3,$D$3&amp;INDEX('type-categories'!$A$2:$B$100,MATCH(E1539,'type-categories'!$A$2:$A$100,0),2)&amp;$D$3))),"")&amp;(IF(K1539&lt;&gt;K1538,$C$2&amp;UPPER(K1539)&amp;$C$2&amp;$K$3&amp;" ",(IF(B1539&lt;&gt;B1538,$C$2&amp;UPPER(K1539)&amp;$C$2&amp;$K$3&amp;" ",""))))&amp;IF((AA1539&lt;&gt;AA1540)*($H$2="y"),AD1539&amp;AE1539,IF((AA1539&lt;&gt;AA1540)*($H$2="m"),AD1539&amp;AG1539,IF(($H$2&lt;&gt;"m")*($H$2&lt;&gt;"Y"),(IF(F1539=0,"",F1539&amp;" "&amp;$F$4&amp;" "))&amp;(IF(G1539=0,"",G1539&amp;" "&amp;$G$4&amp;" "))&amp;(IF(H1539=0,"",H1539&amp;" "&amp;H$4&amp;" "))&amp;(IF(I1539=0,"",I1539&amp;" "&amp;$I$4&amp;" "))&amp;(IF(J1539=0,"",J1539&amp;" "&amp;$J$4&amp;" ")),"")))&amp;"; "&amp;IF((B1539=B1538)*(AA1539=AA1538), "same collecting data; ", IF((B1539=B1538)*(Z1538=Z1539),"same locality; ",(IF(COUNTBLANK(L1539)=1,"",$D$2&amp;L1539&amp;$L$3&amp;" "&amp;$D$2))&amp;(IF(COUNTBLANK(M1539)=1,"",$E$2&amp;M1539&amp;$E$2&amp;", "))&amp;(IF(COUNTBLANK(N1539)=1,"",N1539&amp;"; "))&amp;(IF(COUNTBLANK(O1539)=1,"",O1539&amp;"; ")))&amp;(IF(COUNTBLANK(P1539)=1,"",P1539&amp;"; "))&amp;(IF(COUNTBLANK(Q1539)=1,"",Q1539&amp;"; "))&amp;(IF(COUNTBLANK(R1539)=1,"",R1539&amp;"m, "))&amp;IF((COUNTBLANK(S1539)=0)*(S1539&lt;&gt;S1538), S1539&amp;"; ","")&amp;(IF(COUNTBLANK(U1539)=1,"",U1539&amp;"; "))&amp;(IF(COUNTBLANK(T1539)=1,"",IF(COUNTBLANK(F$2)=1,T1539&amp;"; ",T1539&amp;" "&amp;F$2&amp;"; "))))&amp;(IF(COUNTBLANK(V1539)=1,"",V1539&amp;"; "))&amp;IF((COUNTBLANK(C1539)=1),"",C1539)&amp;IF((B1539=B1540)*(K1539=K1540)*(L1539=L1540)*(M1539=M1540),IF(($H$2&lt;&gt;"m")*($H$2&lt;&gt;"Y"), " • ", IF((ISNUMBER(FIND(")",AE1539))), " • ", "")),IF((B1539=B1540)*(K1539=K1540)," • ",". ")))</f>
        <v/>
      </c>
      <c r="AI1539" s="1"/>
    </row>
    <row r="1540" spans="1:35" x14ac:dyDescent="0.25">
      <c r="A1540" s="3" t="str">
        <f t="shared" si="164"/>
        <v/>
      </c>
      <c r="B1540" s="53" t="str">
        <f t="shared" si="162"/>
        <v/>
      </c>
      <c r="C1540" s="57"/>
      <c r="D1540" s="57"/>
      <c r="E1540" s="57"/>
      <c r="F1540" s="57"/>
      <c r="G1540" s="57"/>
      <c r="H1540" s="57"/>
      <c r="I1540" s="57"/>
      <c r="J1540" s="57"/>
      <c r="K1540" s="57"/>
      <c r="L1540" s="57"/>
      <c r="M1540" s="54"/>
      <c r="N1540" s="57"/>
      <c r="O1540" s="58"/>
      <c r="P1540" s="58"/>
      <c r="Q1540" s="58"/>
      <c r="R1540" s="58"/>
      <c r="S1540" s="54"/>
      <c r="T1540" s="57"/>
      <c r="U1540" s="57"/>
      <c r="V1540" s="57"/>
      <c r="W1540" s="57"/>
      <c r="X1540" s="147" t="str">
        <f>IF(COUNTBLANK(D1540)=1,"",IF('order-admin-units'!$I$1&lt;&gt;"y", "", IF(COUNTBLANK(K1540)=1, 'order-admin-units'!$B$1+1, VLOOKUP(K1540, ordercountry, 2))))</f>
        <v/>
      </c>
      <c r="Y1540" s="147" t="str">
        <f>IF(COUNTBLANK(D1540)=1,"",IF('order-admin-units'!$I$1&lt;&gt;"y", "", IF(COUNTBLANK(K1540:L1540)&gt;0, 'order-admin-units'!$B$2+1, VLOOKUP(K1540&amp;"@"&amp;L1540, orderadmin, 2))))</f>
        <v/>
      </c>
      <c r="Z1540" s="147" t="str">
        <f t="shared" si="165"/>
        <v/>
      </c>
      <c r="AA1540" s="147" t="str">
        <f t="shared" si="166"/>
        <v/>
      </c>
      <c r="AB1540" s="147" t="str">
        <f t="shared" si="167"/>
        <v/>
      </c>
      <c r="AC1540" s="147" t="str">
        <f t="shared" si="163"/>
        <v/>
      </c>
      <c r="AD1540" s="11" t="str">
        <f t="shared" si="168"/>
        <v/>
      </c>
      <c r="AE1540" s="11" t="str">
        <f t="array" ref="AE1540">IF(COUNTBLANK(D1540)=1,"",IF(OR($H$2="y",$H$2="m"),IF(AA1540=AA1539,IF(OR(AB1540=$AB$4:$AB1539)=FALSE,AE1539&amp;C1540,AE1539),"("&amp;C1540)&amp;IF(AA1540=AA1541,IF(OR(AB1541=$AB$4:$AB1540)=FALSE,", ",""),") "),""))</f>
        <v/>
      </c>
      <c r="AF1540" s="11" t="str">
        <f t="array" ref="AF1540">IF((COUNTBLANK(D1540)=0)*OR($H$2="y",$H$2="m"),IFERROR(LEFT(C1540, FIND(" ",C1540)-1), C1540),"")</f>
        <v/>
      </c>
      <c r="AG1540" s="11" t="str">
        <f t="array" ref="AG1540">IF(COUNTBLANK(D1540)=1,"",IF(OR($H$2="y",$H$2="m"),IF(AA1540=AA1539,IF(OR(AC1540=$AC$4:$AC1539)=FALSE,AG1539&amp;AF1540,AG1539),"("&amp;AF1540)&amp;IF(AA1540=AA1541,IF(OR(AC1541=$AC$4:$AC1540)=FALSE,", ",""),") "),""))</f>
        <v/>
      </c>
      <c r="AH1540" s="10" t="str">
        <f>IF((COUNTBLANK(D1540)=1),"",IF(D1540=D1539,AH1539,"")&amp;IF(B1539&lt;&gt;B1540,((IF(COUNTBLANK(E1540)=1,$D$3&amp;"Non-type material: "&amp;$D$3,$D$3&amp;INDEX('type-categories'!$A$2:$B$100,MATCH(E1540,'type-categories'!$A$2:$A$100,0),2)&amp;$D$3))),"")&amp;(IF(K1540&lt;&gt;K1539,$C$2&amp;UPPER(K1540)&amp;$C$2&amp;$K$3&amp;" ",(IF(B1540&lt;&gt;B1539,$C$2&amp;UPPER(K1540)&amp;$C$2&amp;$K$3&amp;" ",""))))&amp;IF((AA1540&lt;&gt;AA1541)*($H$2="y"),AD1540&amp;AE1540,IF((AA1540&lt;&gt;AA1541)*($H$2="m"),AD1540&amp;AG1540,IF(($H$2&lt;&gt;"m")*($H$2&lt;&gt;"Y"),(IF(F1540=0,"",F1540&amp;" "&amp;$F$4&amp;" "))&amp;(IF(G1540=0,"",G1540&amp;" "&amp;$G$4&amp;" "))&amp;(IF(H1540=0,"",H1540&amp;" "&amp;H$4&amp;" "))&amp;(IF(I1540=0,"",I1540&amp;" "&amp;$I$4&amp;" "))&amp;(IF(J1540=0,"",J1540&amp;" "&amp;$J$4&amp;" ")),"")))&amp;"; "&amp;IF((B1540=B1539)*(AA1540=AA1539), "same collecting data; ", IF((B1540=B1539)*(Z1539=Z1540),"same locality; ",(IF(COUNTBLANK(L1540)=1,"",$D$2&amp;L1540&amp;$L$3&amp;" "&amp;$D$2))&amp;(IF(COUNTBLANK(M1540)=1,"",$E$2&amp;M1540&amp;$E$2&amp;", "))&amp;(IF(COUNTBLANK(N1540)=1,"",N1540&amp;"; "))&amp;(IF(COUNTBLANK(O1540)=1,"",O1540&amp;"; ")))&amp;(IF(COUNTBLANK(P1540)=1,"",P1540&amp;"; "))&amp;(IF(COUNTBLANK(Q1540)=1,"",Q1540&amp;"; "))&amp;(IF(COUNTBLANK(R1540)=1,"",R1540&amp;"m, "))&amp;IF((COUNTBLANK(S1540)=0)*(S1540&lt;&gt;S1539), S1540&amp;"; ","")&amp;(IF(COUNTBLANK(U1540)=1,"",U1540&amp;"; "))&amp;(IF(COUNTBLANK(T1540)=1,"",IF(COUNTBLANK(F$2)=1,T1540&amp;"; ",T1540&amp;" "&amp;F$2&amp;"; "))))&amp;(IF(COUNTBLANK(V1540)=1,"",V1540&amp;"; "))&amp;IF((COUNTBLANK(C1540)=1),"",C1540)&amp;IF((B1540=B1541)*(K1540=K1541)*(L1540=L1541)*(M1540=M1541),IF(($H$2&lt;&gt;"m")*($H$2&lt;&gt;"Y"), " • ", IF((ISNUMBER(FIND(")",AE1540))), " • ", "")),IF((B1540=B1541)*(K1540=K1541)," • ",". ")))</f>
        <v/>
      </c>
      <c r="AI1540" s="1"/>
    </row>
    <row r="1541" spans="1:35" x14ac:dyDescent="0.25">
      <c r="A1541" s="3" t="str">
        <f t="shared" si="164"/>
        <v/>
      </c>
      <c r="B1541" s="53" t="str">
        <f t="shared" ref="B1541:B1604" si="169">D1541&amp;E1541</f>
        <v/>
      </c>
      <c r="C1541" s="57"/>
      <c r="D1541" s="57"/>
      <c r="E1541" s="57"/>
      <c r="F1541" s="57"/>
      <c r="G1541" s="57"/>
      <c r="H1541" s="57"/>
      <c r="I1541" s="57"/>
      <c r="J1541" s="57"/>
      <c r="K1541" s="57"/>
      <c r="L1541" s="57"/>
      <c r="M1541" s="54"/>
      <c r="N1541" s="57"/>
      <c r="O1541" s="58"/>
      <c r="P1541" s="58"/>
      <c r="Q1541" s="58"/>
      <c r="R1541" s="58"/>
      <c r="S1541" s="54"/>
      <c r="T1541" s="57"/>
      <c r="U1541" s="57"/>
      <c r="V1541" s="57"/>
      <c r="W1541" s="57"/>
      <c r="X1541" s="147" t="str">
        <f>IF(COUNTBLANK(D1541)=1,"",IF('order-admin-units'!$I$1&lt;&gt;"y", "", IF(COUNTBLANK(K1541)=1, 'order-admin-units'!$B$1+1, VLOOKUP(K1541, ordercountry, 2))))</f>
        <v/>
      </c>
      <c r="Y1541" s="147" t="str">
        <f>IF(COUNTBLANK(D1541)=1,"",IF('order-admin-units'!$I$1&lt;&gt;"y", "", IF(COUNTBLANK(K1541:L1541)&gt;0, 'order-admin-units'!$B$2+1, VLOOKUP(K1541&amp;"@"&amp;L1541, orderadmin, 2))))</f>
        <v/>
      </c>
      <c r="Z1541" s="147" t="str">
        <f t="shared" si="165"/>
        <v/>
      </c>
      <c r="AA1541" s="147" t="str">
        <f t="shared" si="166"/>
        <v/>
      </c>
      <c r="AB1541" s="147" t="str">
        <f t="shared" si="167"/>
        <v/>
      </c>
      <c r="AC1541" s="147" t="str">
        <f t="shared" ref="AC1541:AC1604" si="170">AA1541&amp;AF1541</f>
        <v/>
      </c>
      <c r="AD1541" s="11" t="str">
        <f t="shared" si="168"/>
        <v/>
      </c>
      <c r="AE1541" s="11" t="str">
        <f t="array" ref="AE1541">IF(COUNTBLANK(D1541)=1,"",IF(OR($H$2="y",$H$2="m"),IF(AA1541=AA1540,IF(OR(AB1541=$AB$4:$AB1540)=FALSE,AE1540&amp;C1541,AE1540),"("&amp;C1541)&amp;IF(AA1541=AA1542,IF(OR(AB1542=$AB$4:$AB1541)=FALSE,", ",""),") "),""))</f>
        <v/>
      </c>
      <c r="AF1541" s="11" t="str">
        <f t="array" ref="AF1541">IF((COUNTBLANK(D1541)=0)*OR($H$2="y",$H$2="m"),IFERROR(LEFT(C1541, FIND(" ",C1541)-1), C1541),"")</f>
        <v/>
      </c>
      <c r="AG1541" s="11" t="str">
        <f t="array" ref="AG1541">IF(COUNTBLANK(D1541)=1,"",IF(OR($H$2="y",$H$2="m"),IF(AA1541=AA1540,IF(OR(AC1541=$AC$4:$AC1540)=FALSE,AG1540&amp;AF1541,AG1540),"("&amp;AF1541)&amp;IF(AA1541=AA1542,IF(OR(AC1542=$AC$4:$AC1541)=FALSE,", ",""),") "),""))</f>
        <v/>
      </c>
      <c r="AH1541" s="10" t="str">
        <f>IF((COUNTBLANK(D1541)=1),"",IF(D1541=D1540,AH1540,"")&amp;IF(B1540&lt;&gt;B1541,((IF(COUNTBLANK(E1541)=1,$D$3&amp;"Non-type material: "&amp;$D$3,$D$3&amp;INDEX('type-categories'!$A$2:$B$100,MATCH(E1541,'type-categories'!$A$2:$A$100,0),2)&amp;$D$3))),"")&amp;(IF(K1541&lt;&gt;K1540,$C$2&amp;UPPER(K1541)&amp;$C$2&amp;$K$3&amp;" ",(IF(B1541&lt;&gt;B1540,$C$2&amp;UPPER(K1541)&amp;$C$2&amp;$K$3&amp;" ",""))))&amp;IF((AA1541&lt;&gt;AA1542)*($H$2="y"),AD1541&amp;AE1541,IF((AA1541&lt;&gt;AA1542)*($H$2="m"),AD1541&amp;AG1541,IF(($H$2&lt;&gt;"m")*($H$2&lt;&gt;"Y"),(IF(F1541=0,"",F1541&amp;" "&amp;$F$4&amp;" "))&amp;(IF(G1541=0,"",G1541&amp;" "&amp;$G$4&amp;" "))&amp;(IF(H1541=0,"",H1541&amp;" "&amp;H$4&amp;" "))&amp;(IF(I1541=0,"",I1541&amp;" "&amp;$I$4&amp;" "))&amp;(IF(J1541=0,"",J1541&amp;" "&amp;$J$4&amp;" ")),"")))&amp;"; "&amp;IF((B1541=B1540)*(AA1541=AA1540), "same collecting data; ", IF((B1541=B1540)*(Z1540=Z1541),"same locality; ",(IF(COUNTBLANK(L1541)=1,"",$D$2&amp;L1541&amp;$L$3&amp;" "&amp;$D$2))&amp;(IF(COUNTBLANK(M1541)=1,"",$E$2&amp;M1541&amp;$E$2&amp;", "))&amp;(IF(COUNTBLANK(N1541)=1,"",N1541&amp;"; "))&amp;(IF(COUNTBLANK(O1541)=1,"",O1541&amp;"; ")))&amp;(IF(COUNTBLANK(P1541)=1,"",P1541&amp;"; "))&amp;(IF(COUNTBLANK(Q1541)=1,"",Q1541&amp;"; "))&amp;(IF(COUNTBLANK(R1541)=1,"",R1541&amp;"m, "))&amp;IF((COUNTBLANK(S1541)=0)*(S1541&lt;&gt;S1540), S1541&amp;"; ","")&amp;(IF(COUNTBLANK(U1541)=1,"",U1541&amp;"; "))&amp;(IF(COUNTBLANK(T1541)=1,"",IF(COUNTBLANK(F$2)=1,T1541&amp;"; ",T1541&amp;" "&amp;F$2&amp;"; "))))&amp;(IF(COUNTBLANK(V1541)=1,"",V1541&amp;"; "))&amp;IF((COUNTBLANK(C1541)=1),"",C1541)&amp;IF((B1541=B1542)*(K1541=K1542)*(L1541=L1542)*(M1541=M1542),IF(($H$2&lt;&gt;"m")*($H$2&lt;&gt;"Y"), " • ", IF((ISNUMBER(FIND(")",AE1541))), " • ", "")),IF((B1541=B1542)*(K1541=K1542)," • ",". ")))</f>
        <v/>
      </c>
      <c r="AI1541" s="1"/>
    </row>
    <row r="1542" spans="1:35" x14ac:dyDescent="0.25">
      <c r="A1542" s="3" t="str">
        <f t="shared" ref="A1542:A1605" si="171">IF(ISBLANK(D1542),"",IF(D1542&lt;&gt;D1541, A1541+1, A1541))</f>
        <v/>
      </c>
      <c r="B1542" s="53" t="str">
        <f t="shared" si="169"/>
        <v/>
      </c>
      <c r="C1542" s="57"/>
      <c r="D1542" s="57"/>
      <c r="E1542" s="57"/>
      <c r="F1542" s="57"/>
      <c r="G1542" s="57"/>
      <c r="H1542" s="57"/>
      <c r="I1542" s="57"/>
      <c r="J1542" s="57"/>
      <c r="K1542" s="57"/>
      <c r="L1542" s="57"/>
      <c r="M1542" s="54"/>
      <c r="N1542" s="57"/>
      <c r="O1542" s="58"/>
      <c r="P1542" s="58"/>
      <c r="Q1542" s="58"/>
      <c r="R1542" s="58"/>
      <c r="S1542" s="54"/>
      <c r="T1542" s="57"/>
      <c r="U1542" s="57"/>
      <c r="V1542" s="57"/>
      <c r="W1542" s="57"/>
      <c r="X1542" s="147" t="str">
        <f>IF(COUNTBLANK(D1542)=1,"",IF('order-admin-units'!$I$1&lt;&gt;"y", "", IF(COUNTBLANK(K1542)=1, 'order-admin-units'!$B$1+1, VLOOKUP(K1542, ordercountry, 2))))</f>
        <v/>
      </c>
      <c r="Y1542" s="147" t="str">
        <f>IF(COUNTBLANK(D1542)=1,"",IF('order-admin-units'!$I$1&lt;&gt;"y", "", IF(COUNTBLANK(K1542:L1542)&gt;0, 'order-admin-units'!$B$2+1, VLOOKUP(K1542&amp;"@"&amp;L1542, orderadmin, 2))))</f>
        <v/>
      </c>
      <c r="Z1542" s="147" t="str">
        <f t="shared" ref="Z1542:Z1605" si="172">K1542&amp;L1542&amp;M1542&amp;N1542&amp;O1542</f>
        <v/>
      </c>
      <c r="AA1542" s="147" t="str">
        <f t="shared" ref="AA1542:AA1605" si="173">B1542&amp;K1542&amp;L1542&amp;M1542&amp;N1542&amp;O1542&amp;P1542&amp;Q1542&amp;R1542&amp;S1542&amp;T1542&amp;U1542</f>
        <v/>
      </c>
      <c r="AB1542" s="147" t="str">
        <f t="shared" ref="AB1542:AB1605" si="174">AA1542&amp;C1542</f>
        <v/>
      </c>
      <c r="AC1542" s="147" t="str">
        <f t="shared" si="170"/>
        <v/>
      </c>
      <c r="AD1542" s="11" t="str">
        <f t="shared" ref="AD1542:AD1605" si="175">IF(OR($H$2="y",$H$2="m"),IF(SUMIF($AA$5:$AA$2000,AA1542,$F$5:$F$2000)&lt;&gt;0,SUMIF($AA$5:$AA$2000,AA1542,$F$5:$F$2000)&amp;" "&amp;$F$4&amp;" ","")&amp;IF(SUMIF($AA$5:$AA$2000,AA1542,$G$5:$G$2000)&lt;&gt;0,SUMIF($AA$5:$AA$2000,AA1542,$G$5:$G$2000)&amp;" "&amp;$G$4&amp;" ","")&amp;IF(SUMIF($AA$5:$AA$2000,AA1542,$H$5:$H$2000)&lt;&gt;0,SUMIF($AA$5:$AA$2000,AA1542,$H$5:$H$2000)&amp;" "&amp;$H$4&amp;" ","")&amp;IF(SUMIF($AA$5:$AA$2000,AA1542,$I$5:$I$2000)&lt;&gt;0,SUMIF($AA$5:$AA$2000,AA1542,$I$5:$I$2000)&amp;" "&amp;$I$4&amp;" ","")&amp;IF(SUMIF($AA$5:$AA$2000,AA1542,$J$5:$J$2000)&lt;&gt;0,SUMIF($AA$5:$AA$2000,AA1542,$J$5:$J$2000)&amp;" "&amp;$J$4&amp;" ",""),"")</f>
        <v/>
      </c>
      <c r="AE1542" s="11" t="str">
        <f t="array" ref="AE1542">IF(COUNTBLANK(D1542)=1,"",IF(OR($H$2="y",$H$2="m"),IF(AA1542=AA1541,IF(OR(AB1542=$AB$4:$AB1541)=FALSE,AE1541&amp;C1542,AE1541),"("&amp;C1542)&amp;IF(AA1542=AA1543,IF(OR(AB1543=$AB$4:$AB1542)=FALSE,", ",""),") "),""))</f>
        <v/>
      </c>
      <c r="AF1542" s="11" t="str">
        <f t="array" ref="AF1542">IF((COUNTBLANK(D1542)=0)*OR($H$2="y",$H$2="m"),IFERROR(LEFT(C1542, FIND(" ",C1542)-1), C1542),"")</f>
        <v/>
      </c>
      <c r="AG1542" s="11" t="str">
        <f t="array" ref="AG1542">IF(COUNTBLANK(D1542)=1,"",IF(OR($H$2="y",$H$2="m"),IF(AA1542=AA1541,IF(OR(AC1542=$AC$4:$AC1541)=FALSE,AG1541&amp;AF1542,AG1541),"("&amp;AF1542)&amp;IF(AA1542=AA1543,IF(OR(AC1543=$AC$4:$AC1542)=FALSE,", ",""),") "),""))</f>
        <v/>
      </c>
      <c r="AH1542" s="10" t="str">
        <f>IF((COUNTBLANK(D1542)=1),"",IF(D1542=D1541,AH1541,"")&amp;IF(B1541&lt;&gt;B1542,((IF(COUNTBLANK(E1542)=1,$D$3&amp;"Non-type material: "&amp;$D$3,$D$3&amp;INDEX('type-categories'!$A$2:$B$100,MATCH(E1542,'type-categories'!$A$2:$A$100,0),2)&amp;$D$3))),"")&amp;(IF(K1542&lt;&gt;K1541,$C$2&amp;UPPER(K1542)&amp;$C$2&amp;$K$3&amp;" ",(IF(B1542&lt;&gt;B1541,$C$2&amp;UPPER(K1542)&amp;$C$2&amp;$K$3&amp;" ",""))))&amp;IF((AA1542&lt;&gt;AA1543)*($H$2="y"),AD1542&amp;AE1542,IF((AA1542&lt;&gt;AA1543)*($H$2="m"),AD1542&amp;AG1542,IF(($H$2&lt;&gt;"m")*($H$2&lt;&gt;"Y"),(IF(F1542=0,"",F1542&amp;" "&amp;$F$4&amp;" "))&amp;(IF(G1542=0,"",G1542&amp;" "&amp;$G$4&amp;" "))&amp;(IF(H1542=0,"",H1542&amp;" "&amp;H$4&amp;" "))&amp;(IF(I1542=0,"",I1542&amp;" "&amp;$I$4&amp;" "))&amp;(IF(J1542=0,"",J1542&amp;" "&amp;$J$4&amp;" ")),"")))&amp;"; "&amp;IF((B1542=B1541)*(AA1542=AA1541), "same collecting data; ", IF((B1542=B1541)*(Z1541=Z1542),"same locality; ",(IF(COUNTBLANK(L1542)=1,"",$D$2&amp;L1542&amp;$L$3&amp;" "&amp;$D$2))&amp;(IF(COUNTBLANK(M1542)=1,"",$E$2&amp;M1542&amp;$E$2&amp;", "))&amp;(IF(COUNTBLANK(N1542)=1,"",N1542&amp;"; "))&amp;(IF(COUNTBLANK(O1542)=1,"",O1542&amp;"; ")))&amp;(IF(COUNTBLANK(P1542)=1,"",P1542&amp;"; "))&amp;(IF(COUNTBLANK(Q1542)=1,"",Q1542&amp;"; "))&amp;(IF(COUNTBLANK(R1542)=1,"",R1542&amp;"m, "))&amp;IF((COUNTBLANK(S1542)=0)*(S1542&lt;&gt;S1541), S1542&amp;"; ","")&amp;(IF(COUNTBLANK(U1542)=1,"",U1542&amp;"; "))&amp;(IF(COUNTBLANK(T1542)=1,"",IF(COUNTBLANK(F$2)=1,T1542&amp;"; ",T1542&amp;" "&amp;F$2&amp;"; "))))&amp;(IF(COUNTBLANK(V1542)=1,"",V1542&amp;"; "))&amp;IF((COUNTBLANK(C1542)=1),"",C1542)&amp;IF((B1542=B1543)*(K1542=K1543)*(L1542=L1543)*(M1542=M1543),IF(($H$2&lt;&gt;"m")*($H$2&lt;&gt;"Y"), " • ", IF((ISNUMBER(FIND(")",AE1542))), " • ", "")),IF((B1542=B1543)*(K1542=K1543)," • ",". ")))</f>
        <v/>
      </c>
      <c r="AI1542" s="1"/>
    </row>
    <row r="1543" spans="1:35" x14ac:dyDescent="0.25">
      <c r="A1543" s="3" t="str">
        <f t="shared" si="171"/>
        <v/>
      </c>
      <c r="B1543" s="53" t="str">
        <f t="shared" si="169"/>
        <v/>
      </c>
      <c r="C1543" s="57"/>
      <c r="D1543" s="57"/>
      <c r="E1543" s="57"/>
      <c r="F1543" s="57"/>
      <c r="G1543" s="57"/>
      <c r="H1543" s="57"/>
      <c r="I1543" s="57"/>
      <c r="J1543" s="57"/>
      <c r="K1543" s="57"/>
      <c r="L1543" s="57"/>
      <c r="M1543" s="54"/>
      <c r="N1543" s="57"/>
      <c r="O1543" s="58"/>
      <c r="P1543" s="58"/>
      <c r="Q1543" s="58"/>
      <c r="R1543" s="58"/>
      <c r="S1543" s="54"/>
      <c r="T1543" s="57"/>
      <c r="U1543" s="57"/>
      <c r="V1543" s="57"/>
      <c r="W1543" s="57"/>
      <c r="X1543" s="147" t="str">
        <f>IF(COUNTBLANK(D1543)=1,"",IF('order-admin-units'!$I$1&lt;&gt;"y", "", IF(COUNTBLANK(K1543)=1, 'order-admin-units'!$B$1+1, VLOOKUP(K1543, ordercountry, 2))))</f>
        <v/>
      </c>
      <c r="Y1543" s="147" t="str">
        <f>IF(COUNTBLANK(D1543)=1,"",IF('order-admin-units'!$I$1&lt;&gt;"y", "", IF(COUNTBLANK(K1543:L1543)&gt;0, 'order-admin-units'!$B$2+1, VLOOKUP(K1543&amp;"@"&amp;L1543, orderadmin, 2))))</f>
        <v/>
      </c>
      <c r="Z1543" s="147" t="str">
        <f t="shared" si="172"/>
        <v/>
      </c>
      <c r="AA1543" s="147" t="str">
        <f t="shared" si="173"/>
        <v/>
      </c>
      <c r="AB1543" s="147" t="str">
        <f t="shared" si="174"/>
        <v/>
      </c>
      <c r="AC1543" s="147" t="str">
        <f t="shared" si="170"/>
        <v/>
      </c>
      <c r="AD1543" s="11" t="str">
        <f t="shared" si="175"/>
        <v/>
      </c>
      <c r="AE1543" s="11" t="str">
        <f t="array" ref="AE1543">IF(COUNTBLANK(D1543)=1,"",IF(OR($H$2="y",$H$2="m"),IF(AA1543=AA1542,IF(OR(AB1543=$AB$4:$AB1542)=FALSE,AE1542&amp;C1543,AE1542),"("&amp;C1543)&amp;IF(AA1543=AA1544,IF(OR(AB1544=$AB$4:$AB1543)=FALSE,", ",""),") "),""))</f>
        <v/>
      </c>
      <c r="AF1543" s="11" t="str">
        <f t="array" ref="AF1543">IF((COUNTBLANK(D1543)=0)*OR($H$2="y",$H$2="m"),IFERROR(LEFT(C1543, FIND(" ",C1543)-1), C1543),"")</f>
        <v/>
      </c>
      <c r="AG1543" s="11" t="str">
        <f t="array" ref="AG1543">IF(COUNTBLANK(D1543)=1,"",IF(OR($H$2="y",$H$2="m"),IF(AA1543=AA1542,IF(OR(AC1543=$AC$4:$AC1542)=FALSE,AG1542&amp;AF1543,AG1542),"("&amp;AF1543)&amp;IF(AA1543=AA1544,IF(OR(AC1544=$AC$4:$AC1543)=FALSE,", ",""),") "),""))</f>
        <v/>
      </c>
      <c r="AH1543" s="10" t="str">
        <f>IF((COUNTBLANK(D1543)=1),"",IF(D1543=D1542,AH1542,"")&amp;IF(B1542&lt;&gt;B1543,((IF(COUNTBLANK(E1543)=1,$D$3&amp;"Non-type material: "&amp;$D$3,$D$3&amp;INDEX('type-categories'!$A$2:$B$100,MATCH(E1543,'type-categories'!$A$2:$A$100,0),2)&amp;$D$3))),"")&amp;(IF(K1543&lt;&gt;K1542,$C$2&amp;UPPER(K1543)&amp;$C$2&amp;$K$3&amp;" ",(IF(B1543&lt;&gt;B1542,$C$2&amp;UPPER(K1543)&amp;$C$2&amp;$K$3&amp;" ",""))))&amp;IF((AA1543&lt;&gt;AA1544)*($H$2="y"),AD1543&amp;AE1543,IF((AA1543&lt;&gt;AA1544)*($H$2="m"),AD1543&amp;AG1543,IF(($H$2&lt;&gt;"m")*($H$2&lt;&gt;"Y"),(IF(F1543=0,"",F1543&amp;" "&amp;$F$4&amp;" "))&amp;(IF(G1543=0,"",G1543&amp;" "&amp;$G$4&amp;" "))&amp;(IF(H1543=0,"",H1543&amp;" "&amp;H$4&amp;" "))&amp;(IF(I1543=0,"",I1543&amp;" "&amp;$I$4&amp;" "))&amp;(IF(J1543=0,"",J1543&amp;" "&amp;$J$4&amp;" ")),"")))&amp;"; "&amp;IF((B1543=B1542)*(AA1543=AA1542), "same collecting data; ", IF((B1543=B1542)*(Z1542=Z1543),"same locality; ",(IF(COUNTBLANK(L1543)=1,"",$D$2&amp;L1543&amp;$L$3&amp;" "&amp;$D$2))&amp;(IF(COUNTBLANK(M1543)=1,"",$E$2&amp;M1543&amp;$E$2&amp;", "))&amp;(IF(COUNTBLANK(N1543)=1,"",N1543&amp;"; "))&amp;(IF(COUNTBLANK(O1543)=1,"",O1543&amp;"; ")))&amp;(IF(COUNTBLANK(P1543)=1,"",P1543&amp;"; "))&amp;(IF(COUNTBLANK(Q1543)=1,"",Q1543&amp;"; "))&amp;(IF(COUNTBLANK(R1543)=1,"",R1543&amp;"m, "))&amp;IF((COUNTBLANK(S1543)=0)*(S1543&lt;&gt;S1542), S1543&amp;"; ","")&amp;(IF(COUNTBLANK(U1543)=1,"",U1543&amp;"; "))&amp;(IF(COUNTBLANK(T1543)=1,"",IF(COUNTBLANK(F$2)=1,T1543&amp;"; ",T1543&amp;" "&amp;F$2&amp;"; "))))&amp;(IF(COUNTBLANK(V1543)=1,"",V1543&amp;"; "))&amp;IF((COUNTBLANK(C1543)=1),"",C1543)&amp;IF((B1543=B1544)*(K1543=K1544)*(L1543=L1544)*(M1543=M1544),IF(($H$2&lt;&gt;"m")*($H$2&lt;&gt;"Y"), " • ", IF((ISNUMBER(FIND(")",AE1543))), " • ", "")),IF((B1543=B1544)*(K1543=K1544)," • ",". ")))</f>
        <v/>
      </c>
      <c r="AI1543" s="1"/>
    </row>
    <row r="1544" spans="1:35" x14ac:dyDescent="0.25">
      <c r="A1544" s="3" t="str">
        <f t="shared" si="171"/>
        <v/>
      </c>
      <c r="B1544" s="53" t="str">
        <f t="shared" si="169"/>
        <v/>
      </c>
      <c r="C1544" s="57"/>
      <c r="D1544" s="57"/>
      <c r="E1544" s="57"/>
      <c r="F1544" s="57"/>
      <c r="G1544" s="57"/>
      <c r="H1544" s="57"/>
      <c r="I1544" s="57"/>
      <c r="J1544" s="57"/>
      <c r="K1544" s="57"/>
      <c r="L1544" s="57"/>
      <c r="M1544" s="54"/>
      <c r="N1544" s="57"/>
      <c r="O1544" s="58"/>
      <c r="P1544" s="58"/>
      <c r="Q1544" s="58"/>
      <c r="R1544" s="58"/>
      <c r="S1544" s="54"/>
      <c r="T1544" s="57"/>
      <c r="U1544" s="57"/>
      <c r="V1544" s="57"/>
      <c r="W1544" s="57"/>
      <c r="X1544" s="147" t="str">
        <f>IF(COUNTBLANK(D1544)=1,"",IF('order-admin-units'!$I$1&lt;&gt;"y", "", IF(COUNTBLANK(K1544)=1, 'order-admin-units'!$B$1+1, VLOOKUP(K1544, ordercountry, 2))))</f>
        <v/>
      </c>
      <c r="Y1544" s="147" t="str">
        <f>IF(COUNTBLANK(D1544)=1,"",IF('order-admin-units'!$I$1&lt;&gt;"y", "", IF(COUNTBLANK(K1544:L1544)&gt;0, 'order-admin-units'!$B$2+1, VLOOKUP(K1544&amp;"@"&amp;L1544, orderadmin, 2))))</f>
        <v/>
      </c>
      <c r="Z1544" s="147" t="str">
        <f t="shared" si="172"/>
        <v/>
      </c>
      <c r="AA1544" s="147" t="str">
        <f t="shared" si="173"/>
        <v/>
      </c>
      <c r="AB1544" s="147" t="str">
        <f t="shared" si="174"/>
        <v/>
      </c>
      <c r="AC1544" s="147" t="str">
        <f t="shared" si="170"/>
        <v/>
      </c>
      <c r="AD1544" s="11" t="str">
        <f t="shared" si="175"/>
        <v/>
      </c>
      <c r="AE1544" s="11" t="str">
        <f t="array" ref="AE1544">IF(COUNTBLANK(D1544)=1,"",IF(OR($H$2="y",$H$2="m"),IF(AA1544=AA1543,IF(OR(AB1544=$AB$4:$AB1543)=FALSE,AE1543&amp;C1544,AE1543),"("&amp;C1544)&amp;IF(AA1544=AA1545,IF(OR(AB1545=$AB$4:$AB1544)=FALSE,", ",""),") "),""))</f>
        <v/>
      </c>
      <c r="AF1544" s="11" t="str">
        <f t="array" ref="AF1544">IF((COUNTBLANK(D1544)=0)*OR($H$2="y",$H$2="m"),IFERROR(LEFT(C1544, FIND(" ",C1544)-1), C1544),"")</f>
        <v/>
      </c>
      <c r="AG1544" s="11" t="str">
        <f t="array" ref="AG1544">IF(COUNTBLANK(D1544)=1,"",IF(OR($H$2="y",$H$2="m"),IF(AA1544=AA1543,IF(OR(AC1544=$AC$4:$AC1543)=FALSE,AG1543&amp;AF1544,AG1543),"("&amp;AF1544)&amp;IF(AA1544=AA1545,IF(OR(AC1545=$AC$4:$AC1544)=FALSE,", ",""),") "),""))</f>
        <v/>
      </c>
      <c r="AH1544" s="10" t="str">
        <f>IF((COUNTBLANK(D1544)=1),"",IF(D1544=D1543,AH1543,"")&amp;IF(B1543&lt;&gt;B1544,((IF(COUNTBLANK(E1544)=1,$D$3&amp;"Non-type material: "&amp;$D$3,$D$3&amp;INDEX('type-categories'!$A$2:$B$100,MATCH(E1544,'type-categories'!$A$2:$A$100,0),2)&amp;$D$3))),"")&amp;(IF(K1544&lt;&gt;K1543,$C$2&amp;UPPER(K1544)&amp;$C$2&amp;$K$3&amp;" ",(IF(B1544&lt;&gt;B1543,$C$2&amp;UPPER(K1544)&amp;$C$2&amp;$K$3&amp;" ",""))))&amp;IF((AA1544&lt;&gt;AA1545)*($H$2="y"),AD1544&amp;AE1544,IF((AA1544&lt;&gt;AA1545)*($H$2="m"),AD1544&amp;AG1544,IF(($H$2&lt;&gt;"m")*($H$2&lt;&gt;"Y"),(IF(F1544=0,"",F1544&amp;" "&amp;$F$4&amp;" "))&amp;(IF(G1544=0,"",G1544&amp;" "&amp;$G$4&amp;" "))&amp;(IF(H1544=0,"",H1544&amp;" "&amp;H$4&amp;" "))&amp;(IF(I1544=0,"",I1544&amp;" "&amp;$I$4&amp;" "))&amp;(IF(J1544=0,"",J1544&amp;" "&amp;$J$4&amp;" ")),"")))&amp;"; "&amp;IF((B1544=B1543)*(AA1544=AA1543), "same collecting data; ", IF((B1544=B1543)*(Z1543=Z1544),"same locality; ",(IF(COUNTBLANK(L1544)=1,"",$D$2&amp;L1544&amp;$L$3&amp;" "&amp;$D$2))&amp;(IF(COUNTBLANK(M1544)=1,"",$E$2&amp;M1544&amp;$E$2&amp;", "))&amp;(IF(COUNTBLANK(N1544)=1,"",N1544&amp;"; "))&amp;(IF(COUNTBLANK(O1544)=1,"",O1544&amp;"; ")))&amp;(IF(COUNTBLANK(P1544)=1,"",P1544&amp;"; "))&amp;(IF(COUNTBLANK(Q1544)=1,"",Q1544&amp;"; "))&amp;(IF(COUNTBLANK(R1544)=1,"",R1544&amp;"m, "))&amp;IF((COUNTBLANK(S1544)=0)*(S1544&lt;&gt;S1543), S1544&amp;"; ","")&amp;(IF(COUNTBLANK(U1544)=1,"",U1544&amp;"; "))&amp;(IF(COUNTBLANK(T1544)=1,"",IF(COUNTBLANK(F$2)=1,T1544&amp;"; ",T1544&amp;" "&amp;F$2&amp;"; "))))&amp;(IF(COUNTBLANK(V1544)=1,"",V1544&amp;"; "))&amp;IF((COUNTBLANK(C1544)=1),"",C1544)&amp;IF((B1544=B1545)*(K1544=K1545)*(L1544=L1545)*(M1544=M1545),IF(($H$2&lt;&gt;"m")*($H$2&lt;&gt;"Y"), " • ", IF((ISNUMBER(FIND(")",AE1544))), " • ", "")),IF((B1544=B1545)*(K1544=K1545)," • ",". ")))</f>
        <v/>
      </c>
      <c r="AI1544" s="1"/>
    </row>
    <row r="1545" spans="1:35" x14ac:dyDescent="0.25">
      <c r="A1545" s="3" t="str">
        <f t="shared" si="171"/>
        <v/>
      </c>
      <c r="B1545" s="53" t="str">
        <f t="shared" si="169"/>
        <v/>
      </c>
      <c r="C1545" s="57"/>
      <c r="D1545" s="57"/>
      <c r="E1545" s="57"/>
      <c r="F1545" s="57"/>
      <c r="G1545" s="57"/>
      <c r="H1545" s="57"/>
      <c r="I1545" s="57"/>
      <c r="J1545" s="57"/>
      <c r="K1545" s="57"/>
      <c r="L1545" s="57"/>
      <c r="M1545" s="54"/>
      <c r="N1545" s="57"/>
      <c r="O1545" s="58"/>
      <c r="P1545" s="58"/>
      <c r="Q1545" s="58"/>
      <c r="R1545" s="58"/>
      <c r="S1545" s="54"/>
      <c r="T1545" s="57"/>
      <c r="U1545" s="57"/>
      <c r="V1545" s="57"/>
      <c r="W1545" s="57"/>
      <c r="X1545" s="147" t="str">
        <f>IF(COUNTBLANK(D1545)=1,"",IF('order-admin-units'!$I$1&lt;&gt;"y", "", IF(COUNTBLANK(K1545)=1, 'order-admin-units'!$B$1+1, VLOOKUP(K1545, ordercountry, 2))))</f>
        <v/>
      </c>
      <c r="Y1545" s="147" t="str">
        <f>IF(COUNTBLANK(D1545)=1,"",IF('order-admin-units'!$I$1&lt;&gt;"y", "", IF(COUNTBLANK(K1545:L1545)&gt;0, 'order-admin-units'!$B$2+1, VLOOKUP(K1545&amp;"@"&amp;L1545, orderadmin, 2))))</f>
        <v/>
      </c>
      <c r="Z1545" s="147" t="str">
        <f t="shared" si="172"/>
        <v/>
      </c>
      <c r="AA1545" s="147" t="str">
        <f t="shared" si="173"/>
        <v/>
      </c>
      <c r="AB1545" s="147" t="str">
        <f t="shared" si="174"/>
        <v/>
      </c>
      <c r="AC1545" s="147" t="str">
        <f t="shared" si="170"/>
        <v/>
      </c>
      <c r="AD1545" s="11" t="str">
        <f t="shared" si="175"/>
        <v/>
      </c>
      <c r="AE1545" s="11" t="str">
        <f t="array" ref="AE1545">IF(COUNTBLANK(D1545)=1,"",IF(OR($H$2="y",$H$2="m"),IF(AA1545=AA1544,IF(OR(AB1545=$AB$4:$AB1544)=FALSE,AE1544&amp;C1545,AE1544),"("&amp;C1545)&amp;IF(AA1545=AA1546,IF(OR(AB1546=$AB$4:$AB1545)=FALSE,", ",""),") "),""))</f>
        <v/>
      </c>
      <c r="AF1545" s="11" t="str">
        <f t="array" ref="AF1545">IF((COUNTBLANK(D1545)=0)*OR($H$2="y",$H$2="m"),IFERROR(LEFT(C1545, FIND(" ",C1545)-1), C1545),"")</f>
        <v/>
      </c>
      <c r="AG1545" s="11" t="str">
        <f t="array" ref="AG1545">IF(COUNTBLANK(D1545)=1,"",IF(OR($H$2="y",$H$2="m"),IF(AA1545=AA1544,IF(OR(AC1545=$AC$4:$AC1544)=FALSE,AG1544&amp;AF1545,AG1544),"("&amp;AF1545)&amp;IF(AA1545=AA1546,IF(OR(AC1546=$AC$4:$AC1545)=FALSE,", ",""),") "),""))</f>
        <v/>
      </c>
      <c r="AH1545" s="10" t="str">
        <f>IF((COUNTBLANK(D1545)=1),"",IF(D1545=D1544,AH1544,"")&amp;IF(B1544&lt;&gt;B1545,((IF(COUNTBLANK(E1545)=1,$D$3&amp;"Non-type material: "&amp;$D$3,$D$3&amp;INDEX('type-categories'!$A$2:$B$100,MATCH(E1545,'type-categories'!$A$2:$A$100,0),2)&amp;$D$3))),"")&amp;(IF(K1545&lt;&gt;K1544,$C$2&amp;UPPER(K1545)&amp;$C$2&amp;$K$3&amp;" ",(IF(B1545&lt;&gt;B1544,$C$2&amp;UPPER(K1545)&amp;$C$2&amp;$K$3&amp;" ",""))))&amp;IF((AA1545&lt;&gt;AA1546)*($H$2="y"),AD1545&amp;AE1545,IF((AA1545&lt;&gt;AA1546)*($H$2="m"),AD1545&amp;AG1545,IF(($H$2&lt;&gt;"m")*($H$2&lt;&gt;"Y"),(IF(F1545=0,"",F1545&amp;" "&amp;$F$4&amp;" "))&amp;(IF(G1545=0,"",G1545&amp;" "&amp;$G$4&amp;" "))&amp;(IF(H1545=0,"",H1545&amp;" "&amp;H$4&amp;" "))&amp;(IF(I1545=0,"",I1545&amp;" "&amp;$I$4&amp;" "))&amp;(IF(J1545=0,"",J1545&amp;" "&amp;$J$4&amp;" ")),"")))&amp;"; "&amp;IF((B1545=B1544)*(AA1545=AA1544), "same collecting data; ", IF((B1545=B1544)*(Z1544=Z1545),"same locality; ",(IF(COUNTBLANK(L1545)=1,"",$D$2&amp;L1545&amp;$L$3&amp;" "&amp;$D$2))&amp;(IF(COUNTBLANK(M1545)=1,"",$E$2&amp;M1545&amp;$E$2&amp;", "))&amp;(IF(COUNTBLANK(N1545)=1,"",N1545&amp;"; "))&amp;(IF(COUNTBLANK(O1545)=1,"",O1545&amp;"; ")))&amp;(IF(COUNTBLANK(P1545)=1,"",P1545&amp;"; "))&amp;(IF(COUNTBLANK(Q1545)=1,"",Q1545&amp;"; "))&amp;(IF(COUNTBLANK(R1545)=1,"",R1545&amp;"m, "))&amp;IF((COUNTBLANK(S1545)=0)*(S1545&lt;&gt;S1544), S1545&amp;"; ","")&amp;(IF(COUNTBLANK(U1545)=1,"",U1545&amp;"; "))&amp;(IF(COUNTBLANK(T1545)=1,"",IF(COUNTBLANK(F$2)=1,T1545&amp;"; ",T1545&amp;" "&amp;F$2&amp;"; "))))&amp;(IF(COUNTBLANK(V1545)=1,"",V1545&amp;"; "))&amp;IF((COUNTBLANK(C1545)=1),"",C1545)&amp;IF((B1545=B1546)*(K1545=K1546)*(L1545=L1546)*(M1545=M1546),IF(($H$2&lt;&gt;"m")*($H$2&lt;&gt;"Y"), " • ", IF((ISNUMBER(FIND(")",AE1545))), " • ", "")),IF((B1545=B1546)*(K1545=K1546)," • ",". ")))</f>
        <v/>
      </c>
      <c r="AI1545" s="1"/>
    </row>
    <row r="1546" spans="1:35" x14ac:dyDescent="0.25">
      <c r="A1546" s="3" t="str">
        <f t="shared" si="171"/>
        <v/>
      </c>
      <c r="B1546" s="53" t="str">
        <f t="shared" si="169"/>
        <v/>
      </c>
      <c r="C1546" s="57"/>
      <c r="D1546" s="57"/>
      <c r="E1546" s="57"/>
      <c r="F1546" s="57"/>
      <c r="G1546" s="57"/>
      <c r="H1546" s="57"/>
      <c r="I1546" s="57"/>
      <c r="J1546" s="57"/>
      <c r="K1546" s="57"/>
      <c r="L1546" s="57"/>
      <c r="M1546" s="54"/>
      <c r="N1546" s="57"/>
      <c r="O1546" s="58"/>
      <c r="P1546" s="58"/>
      <c r="Q1546" s="58"/>
      <c r="R1546" s="58"/>
      <c r="S1546" s="54"/>
      <c r="T1546" s="57"/>
      <c r="U1546" s="57"/>
      <c r="V1546" s="57"/>
      <c r="W1546" s="57"/>
      <c r="X1546" s="147" t="str">
        <f>IF(COUNTBLANK(D1546)=1,"",IF('order-admin-units'!$I$1&lt;&gt;"y", "", IF(COUNTBLANK(K1546)=1, 'order-admin-units'!$B$1+1, VLOOKUP(K1546, ordercountry, 2))))</f>
        <v/>
      </c>
      <c r="Y1546" s="147" t="str">
        <f>IF(COUNTBLANK(D1546)=1,"",IF('order-admin-units'!$I$1&lt;&gt;"y", "", IF(COUNTBLANK(K1546:L1546)&gt;0, 'order-admin-units'!$B$2+1, VLOOKUP(K1546&amp;"@"&amp;L1546, orderadmin, 2))))</f>
        <v/>
      </c>
      <c r="Z1546" s="147" t="str">
        <f t="shared" si="172"/>
        <v/>
      </c>
      <c r="AA1546" s="147" t="str">
        <f t="shared" si="173"/>
        <v/>
      </c>
      <c r="AB1546" s="147" t="str">
        <f t="shared" si="174"/>
        <v/>
      </c>
      <c r="AC1546" s="147" t="str">
        <f t="shared" si="170"/>
        <v/>
      </c>
      <c r="AD1546" s="11" t="str">
        <f t="shared" si="175"/>
        <v/>
      </c>
      <c r="AE1546" s="11" t="str">
        <f t="array" ref="AE1546">IF(COUNTBLANK(D1546)=1,"",IF(OR($H$2="y",$H$2="m"),IF(AA1546=AA1545,IF(OR(AB1546=$AB$4:$AB1545)=FALSE,AE1545&amp;C1546,AE1545),"("&amp;C1546)&amp;IF(AA1546=AA1547,IF(OR(AB1547=$AB$4:$AB1546)=FALSE,", ",""),") "),""))</f>
        <v/>
      </c>
      <c r="AF1546" s="11" t="str">
        <f t="array" ref="AF1546">IF((COUNTBLANK(D1546)=0)*OR($H$2="y",$H$2="m"),IFERROR(LEFT(C1546, FIND(" ",C1546)-1), C1546),"")</f>
        <v/>
      </c>
      <c r="AG1546" s="11" t="str">
        <f t="array" ref="AG1546">IF(COUNTBLANK(D1546)=1,"",IF(OR($H$2="y",$H$2="m"),IF(AA1546=AA1545,IF(OR(AC1546=$AC$4:$AC1545)=FALSE,AG1545&amp;AF1546,AG1545),"("&amp;AF1546)&amp;IF(AA1546=AA1547,IF(OR(AC1547=$AC$4:$AC1546)=FALSE,", ",""),") "),""))</f>
        <v/>
      </c>
      <c r="AH1546" s="10" t="str">
        <f>IF((COUNTBLANK(D1546)=1),"",IF(D1546=D1545,AH1545,"")&amp;IF(B1545&lt;&gt;B1546,((IF(COUNTBLANK(E1546)=1,$D$3&amp;"Non-type material: "&amp;$D$3,$D$3&amp;INDEX('type-categories'!$A$2:$B$100,MATCH(E1546,'type-categories'!$A$2:$A$100,0),2)&amp;$D$3))),"")&amp;(IF(K1546&lt;&gt;K1545,$C$2&amp;UPPER(K1546)&amp;$C$2&amp;$K$3&amp;" ",(IF(B1546&lt;&gt;B1545,$C$2&amp;UPPER(K1546)&amp;$C$2&amp;$K$3&amp;" ",""))))&amp;IF((AA1546&lt;&gt;AA1547)*($H$2="y"),AD1546&amp;AE1546,IF((AA1546&lt;&gt;AA1547)*($H$2="m"),AD1546&amp;AG1546,IF(($H$2&lt;&gt;"m")*($H$2&lt;&gt;"Y"),(IF(F1546=0,"",F1546&amp;" "&amp;$F$4&amp;" "))&amp;(IF(G1546=0,"",G1546&amp;" "&amp;$G$4&amp;" "))&amp;(IF(H1546=0,"",H1546&amp;" "&amp;H$4&amp;" "))&amp;(IF(I1546=0,"",I1546&amp;" "&amp;$I$4&amp;" "))&amp;(IF(J1546=0,"",J1546&amp;" "&amp;$J$4&amp;" ")),"")))&amp;"; "&amp;IF((B1546=B1545)*(AA1546=AA1545), "same collecting data; ", IF((B1546=B1545)*(Z1545=Z1546),"same locality; ",(IF(COUNTBLANK(L1546)=1,"",$D$2&amp;L1546&amp;$L$3&amp;" "&amp;$D$2))&amp;(IF(COUNTBLANK(M1546)=1,"",$E$2&amp;M1546&amp;$E$2&amp;", "))&amp;(IF(COUNTBLANK(N1546)=1,"",N1546&amp;"; "))&amp;(IF(COUNTBLANK(O1546)=1,"",O1546&amp;"; ")))&amp;(IF(COUNTBLANK(P1546)=1,"",P1546&amp;"; "))&amp;(IF(COUNTBLANK(Q1546)=1,"",Q1546&amp;"; "))&amp;(IF(COUNTBLANK(R1546)=1,"",R1546&amp;"m, "))&amp;IF((COUNTBLANK(S1546)=0)*(S1546&lt;&gt;S1545), S1546&amp;"; ","")&amp;(IF(COUNTBLANK(U1546)=1,"",U1546&amp;"; "))&amp;(IF(COUNTBLANK(T1546)=1,"",IF(COUNTBLANK(F$2)=1,T1546&amp;"; ",T1546&amp;" "&amp;F$2&amp;"; "))))&amp;(IF(COUNTBLANK(V1546)=1,"",V1546&amp;"; "))&amp;IF((COUNTBLANK(C1546)=1),"",C1546)&amp;IF((B1546=B1547)*(K1546=K1547)*(L1546=L1547)*(M1546=M1547),IF(($H$2&lt;&gt;"m")*($H$2&lt;&gt;"Y"), " • ", IF((ISNUMBER(FIND(")",AE1546))), " • ", "")),IF((B1546=B1547)*(K1546=K1547)," • ",". ")))</f>
        <v/>
      </c>
      <c r="AI1546" s="1"/>
    </row>
    <row r="1547" spans="1:35" x14ac:dyDescent="0.25">
      <c r="A1547" s="3" t="str">
        <f t="shared" si="171"/>
        <v/>
      </c>
      <c r="B1547" s="53" t="str">
        <f t="shared" si="169"/>
        <v/>
      </c>
      <c r="C1547" s="57"/>
      <c r="D1547" s="57"/>
      <c r="E1547" s="57"/>
      <c r="F1547" s="57"/>
      <c r="G1547" s="57"/>
      <c r="H1547" s="57"/>
      <c r="I1547" s="57"/>
      <c r="J1547" s="57"/>
      <c r="K1547" s="57"/>
      <c r="L1547" s="57"/>
      <c r="M1547" s="54"/>
      <c r="N1547" s="57"/>
      <c r="O1547" s="58"/>
      <c r="P1547" s="58"/>
      <c r="Q1547" s="58"/>
      <c r="R1547" s="58"/>
      <c r="S1547" s="54"/>
      <c r="T1547" s="57"/>
      <c r="U1547" s="57"/>
      <c r="V1547" s="57"/>
      <c r="W1547" s="57"/>
      <c r="X1547" s="147" t="str">
        <f>IF(COUNTBLANK(D1547)=1,"",IF('order-admin-units'!$I$1&lt;&gt;"y", "", IF(COUNTBLANK(K1547)=1, 'order-admin-units'!$B$1+1, VLOOKUP(K1547, ordercountry, 2))))</f>
        <v/>
      </c>
      <c r="Y1547" s="147" t="str">
        <f>IF(COUNTBLANK(D1547)=1,"",IF('order-admin-units'!$I$1&lt;&gt;"y", "", IF(COUNTBLANK(K1547:L1547)&gt;0, 'order-admin-units'!$B$2+1, VLOOKUP(K1547&amp;"@"&amp;L1547, orderadmin, 2))))</f>
        <v/>
      </c>
      <c r="Z1547" s="147" t="str">
        <f t="shared" si="172"/>
        <v/>
      </c>
      <c r="AA1547" s="147" t="str">
        <f t="shared" si="173"/>
        <v/>
      </c>
      <c r="AB1547" s="147" t="str">
        <f t="shared" si="174"/>
        <v/>
      </c>
      <c r="AC1547" s="147" t="str">
        <f t="shared" si="170"/>
        <v/>
      </c>
      <c r="AD1547" s="11" t="str">
        <f t="shared" si="175"/>
        <v/>
      </c>
      <c r="AE1547" s="11" t="str">
        <f t="array" ref="AE1547">IF(COUNTBLANK(D1547)=1,"",IF(OR($H$2="y",$H$2="m"),IF(AA1547=AA1546,IF(OR(AB1547=$AB$4:$AB1546)=FALSE,AE1546&amp;C1547,AE1546),"("&amp;C1547)&amp;IF(AA1547=AA1548,IF(OR(AB1548=$AB$4:$AB1547)=FALSE,", ",""),") "),""))</f>
        <v/>
      </c>
      <c r="AF1547" s="11" t="str">
        <f t="array" ref="AF1547">IF((COUNTBLANK(D1547)=0)*OR($H$2="y",$H$2="m"),IFERROR(LEFT(C1547, FIND(" ",C1547)-1), C1547),"")</f>
        <v/>
      </c>
      <c r="AG1547" s="11" t="str">
        <f t="array" ref="AG1547">IF(COUNTBLANK(D1547)=1,"",IF(OR($H$2="y",$H$2="m"),IF(AA1547=AA1546,IF(OR(AC1547=$AC$4:$AC1546)=FALSE,AG1546&amp;AF1547,AG1546),"("&amp;AF1547)&amp;IF(AA1547=AA1548,IF(OR(AC1548=$AC$4:$AC1547)=FALSE,", ",""),") "),""))</f>
        <v/>
      </c>
      <c r="AH1547" s="10" t="str">
        <f>IF((COUNTBLANK(D1547)=1),"",IF(D1547=D1546,AH1546,"")&amp;IF(B1546&lt;&gt;B1547,((IF(COUNTBLANK(E1547)=1,$D$3&amp;"Non-type material: "&amp;$D$3,$D$3&amp;INDEX('type-categories'!$A$2:$B$100,MATCH(E1547,'type-categories'!$A$2:$A$100,0),2)&amp;$D$3))),"")&amp;(IF(K1547&lt;&gt;K1546,$C$2&amp;UPPER(K1547)&amp;$C$2&amp;$K$3&amp;" ",(IF(B1547&lt;&gt;B1546,$C$2&amp;UPPER(K1547)&amp;$C$2&amp;$K$3&amp;" ",""))))&amp;IF((AA1547&lt;&gt;AA1548)*($H$2="y"),AD1547&amp;AE1547,IF((AA1547&lt;&gt;AA1548)*($H$2="m"),AD1547&amp;AG1547,IF(($H$2&lt;&gt;"m")*($H$2&lt;&gt;"Y"),(IF(F1547=0,"",F1547&amp;" "&amp;$F$4&amp;" "))&amp;(IF(G1547=0,"",G1547&amp;" "&amp;$G$4&amp;" "))&amp;(IF(H1547=0,"",H1547&amp;" "&amp;H$4&amp;" "))&amp;(IF(I1547=0,"",I1547&amp;" "&amp;$I$4&amp;" "))&amp;(IF(J1547=0,"",J1547&amp;" "&amp;$J$4&amp;" ")),"")))&amp;"; "&amp;IF((B1547=B1546)*(AA1547=AA1546), "same collecting data; ", IF((B1547=B1546)*(Z1546=Z1547),"same locality; ",(IF(COUNTBLANK(L1547)=1,"",$D$2&amp;L1547&amp;$L$3&amp;" "&amp;$D$2))&amp;(IF(COUNTBLANK(M1547)=1,"",$E$2&amp;M1547&amp;$E$2&amp;", "))&amp;(IF(COUNTBLANK(N1547)=1,"",N1547&amp;"; "))&amp;(IF(COUNTBLANK(O1547)=1,"",O1547&amp;"; ")))&amp;(IF(COUNTBLANK(P1547)=1,"",P1547&amp;"; "))&amp;(IF(COUNTBLANK(Q1547)=1,"",Q1547&amp;"; "))&amp;(IF(COUNTBLANK(R1547)=1,"",R1547&amp;"m, "))&amp;IF((COUNTBLANK(S1547)=0)*(S1547&lt;&gt;S1546), S1547&amp;"; ","")&amp;(IF(COUNTBLANK(U1547)=1,"",U1547&amp;"; "))&amp;(IF(COUNTBLANK(T1547)=1,"",IF(COUNTBLANK(F$2)=1,T1547&amp;"; ",T1547&amp;" "&amp;F$2&amp;"; "))))&amp;(IF(COUNTBLANK(V1547)=1,"",V1547&amp;"; "))&amp;IF((COUNTBLANK(C1547)=1),"",C1547)&amp;IF((B1547=B1548)*(K1547=K1548)*(L1547=L1548)*(M1547=M1548),IF(($H$2&lt;&gt;"m")*($H$2&lt;&gt;"Y"), " • ", IF((ISNUMBER(FIND(")",AE1547))), " • ", "")),IF((B1547=B1548)*(K1547=K1548)," • ",". ")))</f>
        <v/>
      </c>
      <c r="AI1547" s="1"/>
    </row>
    <row r="1548" spans="1:35" x14ac:dyDescent="0.25">
      <c r="A1548" s="3" t="str">
        <f t="shared" si="171"/>
        <v/>
      </c>
      <c r="B1548" s="53" t="str">
        <f t="shared" si="169"/>
        <v/>
      </c>
      <c r="C1548" s="57"/>
      <c r="D1548" s="57"/>
      <c r="E1548" s="57"/>
      <c r="F1548" s="57"/>
      <c r="G1548" s="57"/>
      <c r="H1548" s="57"/>
      <c r="I1548" s="57"/>
      <c r="J1548" s="57"/>
      <c r="K1548" s="57"/>
      <c r="L1548" s="57"/>
      <c r="M1548" s="54"/>
      <c r="N1548" s="57"/>
      <c r="O1548" s="58"/>
      <c r="P1548" s="58"/>
      <c r="Q1548" s="58"/>
      <c r="R1548" s="58"/>
      <c r="S1548" s="54"/>
      <c r="T1548" s="57"/>
      <c r="U1548" s="57"/>
      <c r="V1548" s="57"/>
      <c r="W1548" s="57"/>
      <c r="X1548" s="147" t="str">
        <f>IF(COUNTBLANK(D1548)=1,"",IF('order-admin-units'!$I$1&lt;&gt;"y", "", IF(COUNTBLANK(K1548)=1, 'order-admin-units'!$B$1+1, VLOOKUP(K1548, ordercountry, 2))))</f>
        <v/>
      </c>
      <c r="Y1548" s="147" t="str">
        <f>IF(COUNTBLANK(D1548)=1,"",IF('order-admin-units'!$I$1&lt;&gt;"y", "", IF(COUNTBLANK(K1548:L1548)&gt;0, 'order-admin-units'!$B$2+1, VLOOKUP(K1548&amp;"@"&amp;L1548, orderadmin, 2))))</f>
        <v/>
      </c>
      <c r="Z1548" s="147" t="str">
        <f t="shared" si="172"/>
        <v/>
      </c>
      <c r="AA1548" s="147" t="str">
        <f t="shared" si="173"/>
        <v/>
      </c>
      <c r="AB1548" s="147" t="str">
        <f t="shared" si="174"/>
        <v/>
      </c>
      <c r="AC1548" s="147" t="str">
        <f t="shared" si="170"/>
        <v/>
      </c>
      <c r="AD1548" s="11" t="str">
        <f t="shared" si="175"/>
        <v/>
      </c>
      <c r="AE1548" s="11" t="str">
        <f t="array" ref="AE1548">IF(COUNTBLANK(D1548)=1,"",IF(OR($H$2="y",$H$2="m"),IF(AA1548=AA1547,IF(OR(AB1548=$AB$4:$AB1547)=FALSE,AE1547&amp;C1548,AE1547),"("&amp;C1548)&amp;IF(AA1548=AA1549,IF(OR(AB1549=$AB$4:$AB1548)=FALSE,", ",""),") "),""))</f>
        <v/>
      </c>
      <c r="AF1548" s="11" t="str">
        <f t="array" ref="AF1548">IF((COUNTBLANK(D1548)=0)*OR($H$2="y",$H$2="m"),IFERROR(LEFT(C1548, FIND(" ",C1548)-1), C1548),"")</f>
        <v/>
      </c>
      <c r="AG1548" s="11" t="str">
        <f t="array" ref="AG1548">IF(COUNTBLANK(D1548)=1,"",IF(OR($H$2="y",$H$2="m"),IF(AA1548=AA1547,IF(OR(AC1548=$AC$4:$AC1547)=FALSE,AG1547&amp;AF1548,AG1547),"("&amp;AF1548)&amp;IF(AA1548=AA1549,IF(OR(AC1549=$AC$4:$AC1548)=FALSE,", ",""),") "),""))</f>
        <v/>
      </c>
      <c r="AH1548" s="10" t="str">
        <f>IF((COUNTBLANK(D1548)=1),"",IF(D1548=D1547,AH1547,"")&amp;IF(B1547&lt;&gt;B1548,((IF(COUNTBLANK(E1548)=1,$D$3&amp;"Non-type material: "&amp;$D$3,$D$3&amp;INDEX('type-categories'!$A$2:$B$100,MATCH(E1548,'type-categories'!$A$2:$A$100,0),2)&amp;$D$3))),"")&amp;(IF(K1548&lt;&gt;K1547,$C$2&amp;UPPER(K1548)&amp;$C$2&amp;$K$3&amp;" ",(IF(B1548&lt;&gt;B1547,$C$2&amp;UPPER(K1548)&amp;$C$2&amp;$K$3&amp;" ",""))))&amp;IF((AA1548&lt;&gt;AA1549)*($H$2="y"),AD1548&amp;AE1548,IF((AA1548&lt;&gt;AA1549)*($H$2="m"),AD1548&amp;AG1548,IF(($H$2&lt;&gt;"m")*($H$2&lt;&gt;"Y"),(IF(F1548=0,"",F1548&amp;" "&amp;$F$4&amp;" "))&amp;(IF(G1548=0,"",G1548&amp;" "&amp;$G$4&amp;" "))&amp;(IF(H1548=0,"",H1548&amp;" "&amp;H$4&amp;" "))&amp;(IF(I1548=0,"",I1548&amp;" "&amp;$I$4&amp;" "))&amp;(IF(J1548=0,"",J1548&amp;" "&amp;$J$4&amp;" ")),"")))&amp;"; "&amp;IF((B1548=B1547)*(AA1548=AA1547), "same collecting data; ", IF((B1548=B1547)*(Z1547=Z1548),"same locality; ",(IF(COUNTBLANK(L1548)=1,"",$D$2&amp;L1548&amp;$L$3&amp;" "&amp;$D$2))&amp;(IF(COUNTBLANK(M1548)=1,"",$E$2&amp;M1548&amp;$E$2&amp;", "))&amp;(IF(COUNTBLANK(N1548)=1,"",N1548&amp;"; "))&amp;(IF(COUNTBLANK(O1548)=1,"",O1548&amp;"; ")))&amp;(IF(COUNTBLANK(P1548)=1,"",P1548&amp;"; "))&amp;(IF(COUNTBLANK(Q1548)=1,"",Q1548&amp;"; "))&amp;(IF(COUNTBLANK(R1548)=1,"",R1548&amp;"m, "))&amp;IF((COUNTBLANK(S1548)=0)*(S1548&lt;&gt;S1547), S1548&amp;"; ","")&amp;(IF(COUNTBLANK(U1548)=1,"",U1548&amp;"; "))&amp;(IF(COUNTBLANK(T1548)=1,"",IF(COUNTBLANK(F$2)=1,T1548&amp;"; ",T1548&amp;" "&amp;F$2&amp;"; "))))&amp;(IF(COUNTBLANK(V1548)=1,"",V1548&amp;"; "))&amp;IF((COUNTBLANK(C1548)=1),"",C1548)&amp;IF((B1548=B1549)*(K1548=K1549)*(L1548=L1549)*(M1548=M1549),IF(($H$2&lt;&gt;"m")*($H$2&lt;&gt;"Y"), " • ", IF((ISNUMBER(FIND(")",AE1548))), " • ", "")),IF((B1548=B1549)*(K1548=K1549)," • ",". ")))</f>
        <v/>
      </c>
      <c r="AI1548" s="1"/>
    </row>
    <row r="1549" spans="1:35" x14ac:dyDescent="0.25">
      <c r="A1549" s="3" t="str">
        <f t="shared" si="171"/>
        <v/>
      </c>
      <c r="B1549" s="53" t="str">
        <f t="shared" si="169"/>
        <v/>
      </c>
      <c r="C1549" s="57"/>
      <c r="D1549" s="57"/>
      <c r="E1549" s="57"/>
      <c r="F1549" s="57"/>
      <c r="G1549" s="57"/>
      <c r="H1549" s="57"/>
      <c r="I1549" s="57"/>
      <c r="J1549" s="57"/>
      <c r="K1549" s="57"/>
      <c r="L1549" s="57"/>
      <c r="M1549" s="54"/>
      <c r="N1549" s="57"/>
      <c r="O1549" s="58"/>
      <c r="P1549" s="58"/>
      <c r="Q1549" s="58"/>
      <c r="R1549" s="58"/>
      <c r="S1549" s="54"/>
      <c r="T1549" s="57"/>
      <c r="U1549" s="57"/>
      <c r="V1549" s="57"/>
      <c r="W1549" s="57"/>
      <c r="X1549" s="147" t="str">
        <f>IF(COUNTBLANK(D1549)=1,"",IF('order-admin-units'!$I$1&lt;&gt;"y", "", IF(COUNTBLANK(K1549)=1, 'order-admin-units'!$B$1+1, VLOOKUP(K1549, ordercountry, 2))))</f>
        <v/>
      </c>
      <c r="Y1549" s="147" t="str">
        <f>IF(COUNTBLANK(D1549)=1,"",IF('order-admin-units'!$I$1&lt;&gt;"y", "", IF(COUNTBLANK(K1549:L1549)&gt;0, 'order-admin-units'!$B$2+1, VLOOKUP(K1549&amp;"@"&amp;L1549, orderadmin, 2))))</f>
        <v/>
      </c>
      <c r="Z1549" s="147" t="str">
        <f t="shared" si="172"/>
        <v/>
      </c>
      <c r="AA1549" s="147" t="str">
        <f t="shared" si="173"/>
        <v/>
      </c>
      <c r="AB1549" s="147" t="str">
        <f t="shared" si="174"/>
        <v/>
      </c>
      <c r="AC1549" s="147" t="str">
        <f t="shared" si="170"/>
        <v/>
      </c>
      <c r="AD1549" s="11" t="str">
        <f t="shared" si="175"/>
        <v/>
      </c>
      <c r="AE1549" s="11" t="str">
        <f t="array" ref="AE1549">IF(COUNTBLANK(D1549)=1,"",IF(OR($H$2="y",$H$2="m"),IF(AA1549=AA1548,IF(OR(AB1549=$AB$4:$AB1548)=FALSE,AE1548&amp;C1549,AE1548),"("&amp;C1549)&amp;IF(AA1549=AA1550,IF(OR(AB1550=$AB$4:$AB1549)=FALSE,", ",""),") "),""))</f>
        <v/>
      </c>
      <c r="AF1549" s="11" t="str">
        <f t="array" ref="AF1549">IF((COUNTBLANK(D1549)=0)*OR($H$2="y",$H$2="m"),IFERROR(LEFT(C1549, FIND(" ",C1549)-1), C1549),"")</f>
        <v/>
      </c>
      <c r="AG1549" s="11" t="str">
        <f t="array" ref="AG1549">IF(COUNTBLANK(D1549)=1,"",IF(OR($H$2="y",$H$2="m"),IF(AA1549=AA1548,IF(OR(AC1549=$AC$4:$AC1548)=FALSE,AG1548&amp;AF1549,AG1548),"("&amp;AF1549)&amp;IF(AA1549=AA1550,IF(OR(AC1550=$AC$4:$AC1549)=FALSE,", ",""),") "),""))</f>
        <v/>
      </c>
      <c r="AH1549" s="10" t="str">
        <f>IF((COUNTBLANK(D1549)=1),"",IF(D1549=D1548,AH1548,"")&amp;IF(B1548&lt;&gt;B1549,((IF(COUNTBLANK(E1549)=1,$D$3&amp;"Non-type material: "&amp;$D$3,$D$3&amp;INDEX('type-categories'!$A$2:$B$100,MATCH(E1549,'type-categories'!$A$2:$A$100,0),2)&amp;$D$3))),"")&amp;(IF(K1549&lt;&gt;K1548,$C$2&amp;UPPER(K1549)&amp;$C$2&amp;$K$3&amp;" ",(IF(B1549&lt;&gt;B1548,$C$2&amp;UPPER(K1549)&amp;$C$2&amp;$K$3&amp;" ",""))))&amp;IF((AA1549&lt;&gt;AA1550)*($H$2="y"),AD1549&amp;AE1549,IF((AA1549&lt;&gt;AA1550)*($H$2="m"),AD1549&amp;AG1549,IF(($H$2&lt;&gt;"m")*($H$2&lt;&gt;"Y"),(IF(F1549=0,"",F1549&amp;" "&amp;$F$4&amp;" "))&amp;(IF(G1549=0,"",G1549&amp;" "&amp;$G$4&amp;" "))&amp;(IF(H1549=0,"",H1549&amp;" "&amp;H$4&amp;" "))&amp;(IF(I1549=0,"",I1549&amp;" "&amp;$I$4&amp;" "))&amp;(IF(J1549=0,"",J1549&amp;" "&amp;$J$4&amp;" ")),"")))&amp;"; "&amp;IF((B1549=B1548)*(AA1549=AA1548), "same collecting data; ", IF((B1549=B1548)*(Z1548=Z1549),"same locality; ",(IF(COUNTBLANK(L1549)=1,"",$D$2&amp;L1549&amp;$L$3&amp;" "&amp;$D$2))&amp;(IF(COUNTBLANK(M1549)=1,"",$E$2&amp;M1549&amp;$E$2&amp;", "))&amp;(IF(COUNTBLANK(N1549)=1,"",N1549&amp;"; "))&amp;(IF(COUNTBLANK(O1549)=1,"",O1549&amp;"; ")))&amp;(IF(COUNTBLANK(P1549)=1,"",P1549&amp;"; "))&amp;(IF(COUNTBLANK(Q1549)=1,"",Q1549&amp;"; "))&amp;(IF(COUNTBLANK(R1549)=1,"",R1549&amp;"m, "))&amp;IF((COUNTBLANK(S1549)=0)*(S1549&lt;&gt;S1548), S1549&amp;"; ","")&amp;(IF(COUNTBLANK(U1549)=1,"",U1549&amp;"; "))&amp;(IF(COUNTBLANK(T1549)=1,"",IF(COUNTBLANK(F$2)=1,T1549&amp;"; ",T1549&amp;" "&amp;F$2&amp;"; "))))&amp;(IF(COUNTBLANK(V1549)=1,"",V1549&amp;"; "))&amp;IF((COUNTBLANK(C1549)=1),"",C1549)&amp;IF((B1549=B1550)*(K1549=K1550)*(L1549=L1550)*(M1549=M1550),IF(($H$2&lt;&gt;"m")*($H$2&lt;&gt;"Y"), " • ", IF((ISNUMBER(FIND(")",AE1549))), " • ", "")),IF((B1549=B1550)*(K1549=K1550)," • ",". ")))</f>
        <v/>
      </c>
      <c r="AI1549" s="1"/>
    </row>
    <row r="1550" spans="1:35" x14ac:dyDescent="0.25">
      <c r="A1550" s="3" t="str">
        <f t="shared" si="171"/>
        <v/>
      </c>
      <c r="B1550" s="53" t="str">
        <f t="shared" si="169"/>
        <v/>
      </c>
      <c r="C1550" s="57"/>
      <c r="D1550" s="57"/>
      <c r="E1550" s="57"/>
      <c r="F1550" s="57"/>
      <c r="G1550" s="57"/>
      <c r="H1550" s="57"/>
      <c r="I1550" s="57"/>
      <c r="J1550" s="57"/>
      <c r="K1550" s="57"/>
      <c r="L1550" s="57"/>
      <c r="M1550" s="54"/>
      <c r="N1550" s="54"/>
      <c r="O1550" s="58"/>
      <c r="P1550" s="58"/>
      <c r="Q1550" s="58"/>
      <c r="R1550" s="58"/>
      <c r="S1550" s="54"/>
      <c r="T1550" s="57"/>
      <c r="U1550" s="57"/>
      <c r="V1550" s="57"/>
      <c r="W1550" s="57"/>
      <c r="X1550" s="147" t="str">
        <f>IF(COUNTBLANK(D1550)=1,"",IF('order-admin-units'!$I$1&lt;&gt;"y", "", IF(COUNTBLANK(K1550)=1, 'order-admin-units'!$B$1+1, VLOOKUP(K1550, ordercountry, 2))))</f>
        <v/>
      </c>
      <c r="Y1550" s="147" t="str">
        <f>IF(COUNTBLANK(D1550)=1,"",IF('order-admin-units'!$I$1&lt;&gt;"y", "", IF(COUNTBLANK(K1550:L1550)&gt;0, 'order-admin-units'!$B$2+1, VLOOKUP(K1550&amp;"@"&amp;L1550, orderadmin, 2))))</f>
        <v/>
      </c>
      <c r="Z1550" s="147" t="str">
        <f t="shared" si="172"/>
        <v/>
      </c>
      <c r="AA1550" s="147" t="str">
        <f t="shared" si="173"/>
        <v/>
      </c>
      <c r="AB1550" s="147" t="str">
        <f t="shared" si="174"/>
        <v/>
      </c>
      <c r="AC1550" s="147" t="str">
        <f t="shared" si="170"/>
        <v/>
      </c>
      <c r="AD1550" s="11" t="str">
        <f t="shared" si="175"/>
        <v/>
      </c>
      <c r="AE1550" s="11" t="str">
        <f t="array" ref="AE1550">IF(COUNTBLANK(D1550)=1,"",IF(OR($H$2="y",$H$2="m"),IF(AA1550=AA1549,IF(OR(AB1550=$AB$4:$AB1549)=FALSE,AE1549&amp;C1550,AE1549),"("&amp;C1550)&amp;IF(AA1550=AA1551,IF(OR(AB1551=$AB$4:$AB1550)=FALSE,", ",""),") "),""))</f>
        <v/>
      </c>
      <c r="AF1550" s="11" t="str">
        <f t="array" ref="AF1550">IF((COUNTBLANK(D1550)=0)*OR($H$2="y",$H$2="m"),IFERROR(LEFT(C1550, FIND(" ",C1550)-1), C1550),"")</f>
        <v/>
      </c>
      <c r="AG1550" s="11" t="str">
        <f t="array" ref="AG1550">IF(COUNTBLANK(D1550)=1,"",IF(OR($H$2="y",$H$2="m"),IF(AA1550=AA1549,IF(OR(AC1550=$AC$4:$AC1549)=FALSE,AG1549&amp;AF1550,AG1549),"("&amp;AF1550)&amp;IF(AA1550=AA1551,IF(OR(AC1551=$AC$4:$AC1550)=FALSE,", ",""),") "),""))</f>
        <v/>
      </c>
      <c r="AH1550" s="10" t="str">
        <f>IF((COUNTBLANK(D1550)=1),"",IF(D1550=D1549,AH1549,"")&amp;IF(B1549&lt;&gt;B1550,((IF(COUNTBLANK(E1550)=1,$D$3&amp;"Non-type material: "&amp;$D$3,$D$3&amp;INDEX('type-categories'!$A$2:$B$100,MATCH(E1550,'type-categories'!$A$2:$A$100,0),2)&amp;$D$3))),"")&amp;(IF(K1550&lt;&gt;K1549,$C$2&amp;UPPER(K1550)&amp;$C$2&amp;$K$3&amp;" ",(IF(B1550&lt;&gt;B1549,$C$2&amp;UPPER(K1550)&amp;$C$2&amp;$K$3&amp;" ",""))))&amp;IF((AA1550&lt;&gt;AA1551)*($H$2="y"),AD1550&amp;AE1550,IF((AA1550&lt;&gt;AA1551)*($H$2="m"),AD1550&amp;AG1550,IF(($H$2&lt;&gt;"m")*($H$2&lt;&gt;"Y"),(IF(F1550=0,"",F1550&amp;" "&amp;$F$4&amp;" "))&amp;(IF(G1550=0,"",G1550&amp;" "&amp;$G$4&amp;" "))&amp;(IF(H1550=0,"",H1550&amp;" "&amp;H$4&amp;" "))&amp;(IF(I1550=0,"",I1550&amp;" "&amp;$I$4&amp;" "))&amp;(IF(J1550=0,"",J1550&amp;" "&amp;$J$4&amp;" ")),"")))&amp;"; "&amp;IF((B1550=B1549)*(AA1550=AA1549), "same collecting data; ", IF((B1550=B1549)*(Z1549=Z1550),"same locality; ",(IF(COUNTBLANK(L1550)=1,"",$D$2&amp;L1550&amp;$L$3&amp;" "&amp;$D$2))&amp;(IF(COUNTBLANK(M1550)=1,"",$E$2&amp;M1550&amp;$E$2&amp;", "))&amp;(IF(COUNTBLANK(N1550)=1,"",N1550&amp;"; "))&amp;(IF(COUNTBLANK(O1550)=1,"",O1550&amp;"; ")))&amp;(IF(COUNTBLANK(P1550)=1,"",P1550&amp;"; "))&amp;(IF(COUNTBLANK(Q1550)=1,"",Q1550&amp;"; "))&amp;(IF(COUNTBLANK(R1550)=1,"",R1550&amp;"m, "))&amp;IF((COUNTBLANK(S1550)=0)*(S1550&lt;&gt;S1549), S1550&amp;"; ","")&amp;(IF(COUNTBLANK(U1550)=1,"",U1550&amp;"; "))&amp;(IF(COUNTBLANK(T1550)=1,"",IF(COUNTBLANK(F$2)=1,T1550&amp;"; ",T1550&amp;" "&amp;F$2&amp;"; "))))&amp;(IF(COUNTBLANK(V1550)=1,"",V1550&amp;"; "))&amp;IF((COUNTBLANK(C1550)=1),"",C1550)&amp;IF((B1550=B1551)*(K1550=K1551)*(L1550=L1551)*(M1550=M1551),IF(($H$2&lt;&gt;"m")*($H$2&lt;&gt;"Y"), " • ", IF((ISNUMBER(FIND(")",AE1550))), " • ", "")),IF((B1550=B1551)*(K1550=K1551)," • ",". ")))</f>
        <v/>
      </c>
      <c r="AI1550" s="1"/>
    </row>
    <row r="1551" spans="1:35" x14ac:dyDescent="0.25">
      <c r="A1551" s="3" t="str">
        <f t="shared" si="171"/>
        <v/>
      </c>
      <c r="B1551" s="53" t="str">
        <f t="shared" si="169"/>
        <v/>
      </c>
      <c r="C1551" s="57"/>
      <c r="D1551" s="57"/>
      <c r="E1551" s="57"/>
      <c r="F1551" s="57"/>
      <c r="G1551" s="57"/>
      <c r="H1551" s="57"/>
      <c r="I1551" s="57"/>
      <c r="J1551" s="57"/>
      <c r="K1551" s="57"/>
      <c r="L1551" s="57"/>
      <c r="M1551" s="54"/>
      <c r="N1551" s="54"/>
      <c r="O1551" s="58"/>
      <c r="P1551" s="58"/>
      <c r="Q1551" s="58"/>
      <c r="R1551" s="58"/>
      <c r="S1551" s="54"/>
      <c r="T1551" s="57"/>
      <c r="U1551" s="57"/>
      <c r="V1551" s="57"/>
      <c r="W1551" s="57"/>
      <c r="X1551" s="147" t="str">
        <f>IF(COUNTBLANK(D1551)=1,"",IF('order-admin-units'!$I$1&lt;&gt;"y", "", IF(COUNTBLANK(K1551)=1, 'order-admin-units'!$B$1+1, VLOOKUP(K1551, ordercountry, 2))))</f>
        <v/>
      </c>
      <c r="Y1551" s="147" t="str">
        <f>IF(COUNTBLANK(D1551)=1,"",IF('order-admin-units'!$I$1&lt;&gt;"y", "", IF(COUNTBLANK(K1551:L1551)&gt;0, 'order-admin-units'!$B$2+1, VLOOKUP(K1551&amp;"@"&amp;L1551, orderadmin, 2))))</f>
        <v/>
      </c>
      <c r="Z1551" s="147" t="str">
        <f t="shared" si="172"/>
        <v/>
      </c>
      <c r="AA1551" s="147" t="str">
        <f t="shared" si="173"/>
        <v/>
      </c>
      <c r="AB1551" s="147" t="str">
        <f t="shared" si="174"/>
        <v/>
      </c>
      <c r="AC1551" s="147" t="str">
        <f t="shared" si="170"/>
        <v/>
      </c>
      <c r="AD1551" s="11" t="str">
        <f t="shared" si="175"/>
        <v/>
      </c>
      <c r="AE1551" s="11" t="str">
        <f t="array" ref="AE1551">IF(COUNTBLANK(D1551)=1,"",IF(OR($H$2="y",$H$2="m"),IF(AA1551=AA1550,IF(OR(AB1551=$AB$4:$AB1550)=FALSE,AE1550&amp;C1551,AE1550),"("&amp;C1551)&amp;IF(AA1551=AA1552,IF(OR(AB1552=$AB$4:$AB1551)=FALSE,", ",""),") "),""))</f>
        <v/>
      </c>
      <c r="AF1551" s="11" t="str">
        <f t="array" ref="AF1551">IF((COUNTBLANK(D1551)=0)*OR($H$2="y",$H$2="m"),IFERROR(LEFT(C1551, FIND(" ",C1551)-1), C1551),"")</f>
        <v/>
      </c>
      <c r="AG1551" s="11" t="str">
        <f t="array" ref="AG1551">IF(COUNTBLANK(D1551)=1,"",IF(OR($H$2="y",$H$2="m"),IF(AA1551=AA1550,IF(OR(AC1551=$AC$4:$AC1550)=FALSE,AG1550&amp;AF1551,AG1550),"("&amp;AF1551)&amp;IF(AA1551=AA1552,IF(OR(AC1552=$AC$4:$AC1551)=FALSE,", ",""),") "),""))</f>
        <v/>
      </c>
      <c r="AH1551" s="10" t="str">
        <f>IF((COUNTBLANK(D1551)=1),"",IF(D1551=D1550,AH1550,"")&amp;IF(B1550&lt;&gt;B1551,((IF(COUNTBLANK(E1551)=1,$D$3&amp;"Non-type material: "&amp;$D$3,$D$3&amp;INDEX('type-categories'!$A$2:$B$100,MATCH(E1551,'type-categories'!$A$2:$A$100,0),2)&amp;$D$3))),"")&amp;(IF(K1551&lt;&gt;K1550,$C$2&amp;UPPER(K1551)&amp;$C$2&amp;$K$3&amp;" ",(IF(B1551&lt;&gt;B1550,$C$2&amp;UPPER(K1551)&amp;$C$2&amp;$K$3&amp;" ",""))))&amp;IF((AA1551&lt;&gt;AA1552)*($H$2="y"),AD1551&amp;AE1551,IF((AA1551&lt;&gt;AA1552)*($H$2="m"),AD1551&amp;AG1551,IF(($H$2&lt;&gt;"m")*($H$2&lt;&gt;"Y"),(IF(F1551=0,"",F1551&amp;" "&amp;$F$4&amp;" "))&amp;(IF(G1551=0,"",G1551&amp;" "&amp;$G$4&amp;" "))&amp;(IF(H1551=0,"",H1551&amp;" "&amp;H$4&amp;" "))&amp;(IF(I1551=0,"",I1551&amp;" "&amp;$I$4&amp;" "))&amp;(IF(J1551=0,"",J1551&amp;" "&amp;$J$4&amp;" ")),"")))&amp;"; "&amp;IF((B1551=B1550)*(AA1551=AA1550), "same collecting data; ", IF((B1551=B1550)*(Z1550=Z1551),"same locality; ",(IF(COUNTBLANK(L1551)=1,"",$D$2&amp;L1551&amp;$L$3&amp;" "&amp;$D$2))&amp;(IF(COUNTBLANK(M1551)=1,"",$E$2&amp;M1551&amp;$E$2&amp;", "))&amp;(IF(COUNTBLANK(N1551)=1,"",N1551&amp;"; "))&amp;(IF(COUNTBLANK(O1551)=1,"",O1551&amp;"; ")))&amp;(IF(COUNTBLANK(P1551)=1,"",P1551&amp;"; "))&amp;(IF(COUNTBLANK(Q1551)=1,"",Q1551&amp;"; "))&amp;(IF(COUNTBLANK(R1551)=1,"",R1551&amp;"m, "))&amp;IF((COUNTBLANK(S1551)=0)*(S1551&lt;&gt;S1550), S1551&amp;"; ","")&amp;(IF(COUNTBLANK(U1551)=1,"",U1551&amp;"; "))&amp;(IF(COUNTBLANK(T1551)=1,"",IF(COUNTBLANK(F$2)=1,T1551&amp;"; ",T1551&amp;" "&amp;F$2&amp;"; "))))&amp;(IF(COUNTBLANK(V1551)=1,"",V1551&amp;"; "))&amp;IF((COUNTBLANK(C1551)=1),"",C1551)&amp;IF((B1551=B1552)*(K1551=K1552)*(L1551=L1552)*(M1551=M1552),IF(($H$2&lt;&gt;"m")*($H$2&lt;&gt;"Y"), " • ", IF((ISNUMBER(FIND(")",AE1551))), " • ", "")),IF((B1551=B1552)*(K1551=K1552)," • ",". ")))</f>
        <v/>
      </c>
      <c r="AI1551" s="1"/>
    </row>
    <row r="1552" spans="1:35" x14ac:dyDescent="0.25">
      <c r="A1552" s="3" t="str">
        <f t="shared" si="171"/>
        <v/>
      </c>
      <c r="B1552" s="53" t="str">
        <f t="shared" si="169"/>
        <v/>
      </c>
      <c r="C1552" s="57"/>
      <c r="D1552" s="57"/>
      <c r="E1552" s="57"/>
      <c r="F1552" s="57"/>
      <c r="G1552" s="57"/>
      <c r="H1552" s="57"/>
      <c r="I1552" s="57"/>
      <c r="J1552" s="57"/>
      <c r="K1552" s="57"/>
      <c r="L1552" s="57"/>
      <c r="M1552" s="54"/>
      <c r="N1552" s="54"/>
      <c r="O1552" s="58"/>
      <c r="P1552" s="58"/>
      <c r="Q1552" s="58"/>
      <c r="R1552" s="58"/>
      <c r="S1552" s="54"/>
      <c r="T1552" s="57"/>
      <c r="U1552" s="57"/>
      <c r="V1552" s="57"/>
      <c r="W1552" s="57"/>
      <c r="X1552" s="147" t="str">
        <f>IF(COUNTBLANK(D1552)=1,"",IF('order-admin-units'!$I$1&lt;&gt;"y", "", IF(COUNTBLANK(K1552)=1, 'order-admin-units'!$B$1+1, VLOOKUP(K1552, ordercountry, 2))))</f>
        <v/>
      </c>
      <c r="Y1552" s="147" t="str">
        <f>IF(COUNTBLANK(D1552)=1,"",IF('order-admin-units'!$I$1&lt;&gt;"y", "", IF(COUNTBLANK(K1552:L1552)&gt;0, 'order-admin-units'!$B$2+1, VLOOKUP(K1552&amp;"@"&amp;L1552, orderadmin, 2))))</f>
        <v/>
      </c>
      <c r="Z1552" s="147" t="str">
        <f t="shared" si="172"/>
        <v/>
      </c>
      <c r="AA1552" s="147" t="str">
        <f t="shared" si="173"/>
        <v/>
      </c>
      <c r="AB1552" s="147" t="str">
        <f t="shared" si="174"/>
        <v/>
      </c>
      <c r="AC1552" s="147" t="str">
        <f t="shared" si="170"/>
        <v/>
      </c>
      <c r="AD1552" s="11" t="str">
        <f t="shared" si="175"/>
        <v/>
      </c>
      <c r="AE1552" s="11" t="str">
        <f t="array" ref="AE1552">IF(COUNTBLANK(D1552)=1,"",IF(OR($H$2="y",$H$2="m"),IF(AA1552=AA1551,IF(OR(AB1552=$AB$4:$AB1551)=FALSE,AE1551&amp;C1552,AE1551),"("&amp;C1552)&amp;IF(AA1552=AA1553,IF(OR(AB1553=$AB$4:$AB1552)=FALSE,", ",""),") "),""))</f>
        <v/>
      </c>
      <c r="AF1552" s="11" t="str">
        <f t="array" ref="AF1552">IF((COUNTBLANK(D1552)=0)*OR($H$2="y",$H$2="m"),IFERROR(LEFT(C1552, FIND(" ",C1552)-1), C1552),"")</f>
        <v/>
      </c>
      <c r="AG1552" s="11" t="str">
        <f t="array" ref="AG1552">IF(COUNTBLANK(D1552)=1,"",IF(OR($H$2="y",$H$2="m"),IF(AA1552=AA1551,IF(OR(AC1552=$AC$4:$AC1551)=FALSE,AG1551&amp;AF1552,AG1551),"("&amp;AF1552)&amp;IF(AA1552=AA1553,IF(OR(AC1553=$AC$4:$AC1552)=FALSE,", ",""),") "),""))</f>
        <v/>
      </c>
      <c r="AH1552" s="10" t="str">
        <f>IF((COUNTBLANK(D1552)=1),"",IF(D1552=D1551,AH1551,"")&amp;IF(B1551&lt;&gt;B1552,((IF(COUNTBLANK(E1552)=1,$D$3&amp;"Non-type material: "&amp;$D$3,$D$3&amp;INDEX('type-categories'!$A$2:$B$100,MATCH(E1552,'type-categories'!$A$2:$A$100,0),2)&amp;$D$3))),"")&amp;(IF(K1552&lt;&gt;K1551,$C$2&amp;UPPER(K1552)&amp;$C$2&amp;$K$3&amp;" ",(IF(B1552&lt;&gt;B1551,$C$2&amp;UPPER(K1552)&amp;$C$2&amp;$K$3&amp;" ",""))))&amp;IF((AA1552&lt;&gt;AA1553)*($H$2="y"),AD1552&amp;AE1552,IF((AA1552&lt;&gt;AA1553)*($H$2="m"),AD1552&amp;AG1552,IF(($H$2&lt;&gt;"m")*($H$2&lt;&gt;"Y"),(IF(F1552=0,"",F1552&amp;" "&amp;$F$4&amp;" "))&amp;(IF(G1552=0,"",G1552&amp;" "&amp;$G$4&amp;" "))&amp;(IF(H1552=0,"",H1552&amp;" "&amp;H$4&amp;" "))&amp;(IF(I1552=0,"",I1552&amp;" "&amp;$I$4&amp;" "))&amp;(IF(J1552=0,"",J1552&amp;" "&amp;$J$4&amp;" ")),"")))&amp;"; "&amp;IF((B1552=B1551)*(AA1552=AA1551), "same collecting data; ", IF((B1552=B1551)*(Z1551=Z1552),"same locality; ",(IF(COUNTBLANK(L1552)=1,"",$D$2&amp;L1552&amp;$L$3&amp;" "&amp;$D$2))&amp;(IF(COUNTBLANK(M1552)=1,"",$E$2&amp;M1552&amp;$E$2&amp;", "))&amp;(IF(COUNTBLANK(N1552)=1,"",N1552&amp;"; "))&amp;(IF(COUNTBLANK(O1552)=1,"",O1552&amp;"; ")))&amp;(IF(COUNTBLANK(P1552)=1,"",P1552&amp;"; "))&amp;(IF(COUNTBLANK(Q1552)=1,"",Q1552&amp;"; "))&amp;(IF(COUNTBLANK(R1552)=1,"",R1552&amp;"m, "))&amp;IF((COUNTBLANK(S1552)=0)*(S1552&lt;&gt;S1551), S1552&amp;"; ","")&amp;(IF(COUNTBLANK(U1552)=1,"",U1552&amp;"; "))&amp;(IF(COUNTBLANK(T1552)=1,"",IF(COUNTBLANK(F$2)=1,T1552&amp;"; ",T1552&amp;" "&amp;F$2&amp;"; "))))&amp;(IF(COUNTBLANK(V1552)=1,"",V1552&amp;"; "))&amp;IF((COUNTBLANK(C1552)=1),"",C1552)&amp;IF((B1552=B1553)*(K1552=K1553)*(L1552=L1553)*(M1552=M1553),IF(($H$2&lt;&gt;"m")*($H$2&lt;&gt;"Y"), " • ", IF((ISNUMBER(FIND(")",AE1552))), " • ", "")),IF((B1552=B1553)*(K1552=K1553)," • ",". ")))</f>
        <v/>
      </c>
      <c r="AI1552" s="1"/>
    </row>
    <row r="1553" spans="1:35" x14ac:dyDescent="0.25">
      <c r="A1553" s="3" t="str">
        <f t="shared" si="171"/>
        <v/>
      </c>
      <c r="B1553" s="53" t="str">
        <f t="shared" si="169"/>
        <v/>
      </c>
      <c r="C1553" s="57"/>
      <c r="D1553" s="57"/>
      <c r="E1553" s="57"/>
      <c r="F1553" s="57"/>
      <c r="G1553" s="57"/>
      <c r="H1553" s="57"/>
      <c r="I1553" s="57"/>
      <c r="J1553" s="57"/>
      <c r="K1553" s="57"/>
      <c r="L1553" s="57"/>
      <c r="M1553" s="54"/>
      <c r="N1553" s="54"/>
      <c r="O1553" s="58"/>
      <c r="P1553" s="58"/>
      <c r="Q1553" s="58"/>
      <c r="R1553" s="58"/>
      <c r="S1553" s="54"/>
      <c r="T1553" s="57"/>
      <c r="U1553" s="57"/>
      <c r="V1553" s="57"/>
      <c r="W1553" s="57"/>
      <c r="X1553" s="147" t="str">
        <f>IF(COUNTBLANK(D1553)=1,"",IF('order-admin-units'!$I$1&lt;&gt;"y", "", IF(COUNTBLANK(K1553)=1, 'order-admin-units'!$B$1+1, VLOOKUP(K1553, ordercountry, 2))))</f>
        <v/>
      </c>
      <c r="Y1553" s="147" t="str">
        <f>IF(COUNTBLANK(D1553)=1,"",IF('order-admin-units'!$I$1&lt;&gt;"y", "", IF(COUNTBLANK(K1553:L1553)&gt;0, 'order-admin-units'!$B$2+1, VLOOKUP(K1553&amp;"@"&amp;L1553, orderadmin, 2))))</f>
        <v/>
      </c>
      <c r="Z1553" s="147" t="str">
        <f t="shared" si="172"/>
        <v/>
      </c>
      <c r="AA1553" s="147" t="str">
        <f t="shared" si="173"/>
        <v/>
      </c>
      <c r="AB1553" s="147" t="str">
        <f t="shared" si="174"/>
        <v/>
      </c>
      <c r="AC1553" s="147" t="str">
        <f t="shared" si="170"/>
        <v/>
      </c>
      <c r="AD1553" s="11" t="str">
        <f t="shared" si="175"/>
        <v/>
      </c>
      <c r="AE1553" s="11" t="str">
        <f t="array" ref="AE1553">IF(COUNTBLANK(D1553)=1,"",IF(OR($H$2="y",$H$2="m"),IF(AA1553=AA1552,IF(OR(AB1553=$AB$4:$AB1552)=FALSE,AE1552&amp;C1553,AE1552),"("&amp;C1553)&amp;IF(AA1553=AA1554,IF(OR(AB1554=$AB$4:$AB1553)=FALSE,", ",""),") "),""))</f>
        <v/>
      </c>
      <c r="AF1553" s="11" t="str">
        <f t="array" ref="AF1553">IF((COUNTBLANK(D1553)=0)*OR($H$2="y",$H$2="m"),IFERROR(LEFT(C1553, FIND(" ",C1553)-1), C1553),"")</f>
        <v/>
      </c>
      <c r="AG1553" s="11" t="str">
        <f t="array" ref="AG1553">IF(COUNTBLANK(D1553)=1,"",IF(OR($H$2="y",$H$2="m"),IF(AA1553=AA1552,IF(OR(AC1553=$AC$4:$AC1552)=FALSE,AG1552&amp;AF1553,AG1552),"("&amp;AF1553)&amp;IF(AA1553=AA1554,IF(OR(AC1554=$AC$4:$AC1553)=FALSE,", ",""),") "),""))</f>
        <v/>
      </c>
      <c r="AH1553" s="10" t="str">
        <f>IF((COUNTBLANK(D1553)=1),"",IF(D1553=D1552,AH1552,"")&amp;IF(B1552&lt;&gt;B1553,((IF(COUNTBLANK(E1553)=1,$D$3&amp;"Non-type material: "&amp;$D$3,$D$3&amp;INDEX('type-categories'!$A$2:$B$100,MATCH(E1553,'type-categories'!$A$2:$A$100,0),2)&amp;$D$3))),"")&amp;(IF(K1553&lt;&gt;K1552,$C$2&amp;UPPER(K1553)&amp;$C$2&amp;$K$3&amp;" ",(IF(B1553&lt;&gt;B1552,$C$2&amp;UPPER(K1553)&amp;$C$2&amp;$K$3&amp;" ",""))))&amp;IF((AA1553&lt;&gt;AA1554)*($H$2="y"),AD1553&amp;AE1553,IF((AA1553&lt;&gt;AA1554)*($H$2="m"),AD1553&amp;AG1553,IF(($H$2&lt;&gt;"m")*($H$2&lt;&gt;"Y"),(IF(F1553=0,"",F1553&amp;" "&amp;$F$4&amp;" "))&amp;(IF(G1553=0,"",G1553&amp;" "&amp;$G$4&amp;" "))&amp;(IF(H1553=0,"",H1553&amp;" "&amp;H$4&amp;" "))&amp;(IF(I1553=0,"",I1553&amp;" "&amp;$I$4&amp;" "))&amp;(IF(J1553=0,"",J1553&amp;" "&amp;$J$4&amp;" ")),"")))&amp;"; "&amp;IF((B1553=B1552)*(AA1553=AA1552), "same collecting data; ", IF((B1553=B1552)*(Z1552=Z1553),"same locality; ",(IF(COUNTBLANK(L1553)=1,"",$D$2&amp;L1553&amp;$L$3&amp;" "&amp;$D$2))&amp;(IF(COUNTBLANK(M1553)=1,"",$E$2&amp;M1553&amp;$E$2&amp;", "))&amp;(IF(COUNTBLANK(N1553)=1,"",N1553&amp;"; "))&amp;(IF(COUNTBLANK(O1553)=1,"",O1553&amp;"; ")))&amp;(IF(COUNTBLANK(P1553)=1,"",P1553&amp;"; "))&amp;(IF(COUNTBLANK(Q1553)=1,"",Q1553&amp;"; "))&amp;(IF(COUNTBLANK(R1553)=1,"",R1553&amp;"m, "))&amp;IF((COUNTBLANK(S1553)=0)*(S1553&lt;&gt;S1552), S1553&amp;"; ","")&amp;(IF(COUNTBLANK(U1553)=1,"",U1553&amp;"; "))&amp;(IF(COUNTBLANK(T1553)=1,"",IF(COUNTBLANK(F$2)=1,T1553&amp;"; ",T1553&amp;" "&amp;F$2&amp;"; "))))&amp;(IF(COUNTBLANK(V1553)=1,"",V1553&amp;"; "))&amp;IF((COUNTBLANK(C1553)=1),"",C1553)&amp;IF((B1553=B1554)*(K1553=K1554)*(L1553=L1554)*(M1553=M1554),IF(($H$2&lt;&gt;"m")*($H$2&lt;&gt;"Y"), " • ", IF((ISNUMBER(FIND(")",AE1553))), " • ", "")),IF((B1553=B1554)*(K1553=K1554)," • ",". ")))</f>
        <v/>
      </c>
      <c r="AI1553" s="1"/>
    </row>
    <row r="1554" spans="1:35" x14ac:dyDescent="0.25">
      <c r="A1554" s="3" t="str">
        <f t="shared" si="171"/>
        <v/>
      </c>
      <c r="B1554" s="53" t="str">
        <f t="shared" si="169"/>
        <v/>
      </c>
      <c r="C1554" s="57"/>
      <c r="D1554" s="57"/>
      <c r="E1554" s="57"/>
      <c r="F1554" s="57"/>
      <c r="G1554" s="57"/>
      <c r="H1554" s="57"/>
      <c r="I1554" s="57"/>
      <c r="J1554" s="57"/>
      <c r="K1554" s="57"/>
      <c r="L1554" s="57"/>
      <c r="M1554" s="54"/>
      <c r="N1554" s="54"/>
      <c r="O1554" s="58"/>
      <c r="P1554" s="58"/>
      <c r="Q1554" s="58"/>
      <c r="R1554" s="58"/>
      <c r="S1554" s="54"/>
      <c r="T1554" s="57"/>
      <c r="U1554" s="57"/>
      <c r="V1554" s="57"/>
      <c r="W1554" s="57"/>
      <c r="X1554" s="147" t="str">
        <f>IF(COUNTBLANK(D1554)=1,"",IF('order-admin-units'!$I$1&lt;&gt;"y", "", IF(COUNTBLANK(K1554)=1, 'order-admin-units'!$B$1+1, VLOOKUP(K1554, ordercountry, 2))))</f>
        <v/>
      </c>
      <c r="Y1554" s="147" t="str">
        <f>IF(COUNTBLANK(D1554)=1,"",IF('order-admin-units'!$I$1&lt;&gt;"y", "", IF(COUNTBLANK(K1554:L1554)&gt;0, 'order-admin-units'!$B$2+1, VLOOKUP(K1554&amp;"@"&amp;L1554, orderadmin, 2))))</f>
        <v/>
      </c>
      <c r="Z1554" s="147" t="str">
        <f t="shared" si="172"/>
        <v/>
      </c>
      <c r="AA1554" s="147" t="str">
        <f t="shared" si="173"/>
        <v/>
      </c>
      <c r="AB1554" s="147" t="str">
        <f t="shared" si="174"/>
        <v/>
      </c>
      <c r="AC1554" s="147" t="str">
        <f t="shared" si="170"/>
        <v/>
      </c>
      <c r="AD1554" s="11" t="str">
        <f t="shared" si="175"/>
        <v/>
      </c>
      <c r="AE1554" s="11" t="str">
        <f t="array" ref="AE1554">IF(COUNTBLANK(D1554)=1,"",IF(OR($H$2="y",$H$2="m"),IF(AA1554=AA1553,IF(OR(AB1554=$AB$4:$AB1553)=FALSE,AE1553&amp;C1554,AE1553),"("&amp;C1554)&amp;IF(AA1554=AA1555,IF(OR(AB1555=$AB$4:$AB1554)=FALSE,", ",""),") "),""))</f>
        <v/>
      </c>
      <c r="AF1554" s="11" t="str">
        <f t="array" ref="AF1554">IF((COUNTBLANK(D1554)=0)*OR($H$2="y",$H$2="m"),IFERROR(LEFT(C1554, FIND(" ",C1554)-1), C1554),"")</f>
        <v/>
      </c>
      <c r="AG1554" s="11" t="str">
        <f t="array" ref="AG1554">IF(COUNTBLANK(D1554)=1,"",IF(OR($H$2="y",$H$2="m"),IF(AA1554=AA1553,IF(OR(AC1554=$AC$4:$AC1553)=FALSE,AG1553&amp;AF1554,AG1553),"("&amp;AF1554)&amp;IF(AA1554=AA1555,IF(OR(AC1555=$AC$4:$AC1554)=FALSE,", ",""),") "),""))</f>
        <v/>
      </c>
      <c r="AH1554" s="10" t="str">
        <f>IF((COUNTBLANK(D1554)=1),"",IF(D1554=D1553,AH1553,"")&amp;IF(B1553&lt;&gt;B1554,((IF(COUNTBLANK(E1554)=1,$D$3&amp;"Non-type material: "&amp;$D$3,$D$3&amp;INDEX('type-categories'!$A$2:$B$100,MATCH(E1554,'type-categories'!$A$2:$A$100,0),2)&amp;$D$3))),"")&amp;(IF(K1554&lt;&gt;K1553,$C$2&amp;UPPER(K1554)&amp;$C$2&amp;$K$3&amp;" ",(IF(B1554&lt;&gt;B1553,$C$2&amp;UPPER(K1554)&amp;$C$2&amp;$K$3&amp;" ",""))))&amp;IF((AA1554&lt;&gt;AA1555)*($H$2="y"),AD1554&amp;AE1554,IF((AA1554&lt;&gt;AA1555)*($H$2="m"),AD1554&amp;AG1554,IF(($H$2&lt;&gt;"m")*($H$2&lt;&gt;"Y"),(IF(F1554=0,"",F1554&amp;" "&amp;$F$4&amp;" "))&amp;(IF(G1554=0,"",G1554&amp;" "&amp;$G$4&amp;" "))&amp;(IF(H1554=0,"",H1554&amp;" "&amp;H$4&amp;" "))&amp;(IF(I1554=0,"",I1554&amp;" "&amp;$I$4&amp;" "))&amp;(IF(J1554=0,"",J1554&amp;" "&amp;$J$4&amp;" ")),"")))&amp;"; "&amp;IF((B1554=B1553)*(AA1554=AA1553), "same collecting data; ", IF((B1554=B1553)*(Z1553=Z1554),"same locality; ",(IF(COUNTBLANK(L1554)=1,"",$D$2&amp;L1554&amp;$L$3&amp;" "&amp;$D$2))&amp;(IF(COUNTBLANK(M1554)=1,"",$E$2&amp;M1554&amp;$E$2&amp;", "))&amp;(IF(COUNTBLANK(N1554)=1,"",N1554&amp;"; "))&amp;(IF(COUNTBLANK(O1554)=1,"",O1554&amp;"; ")))&amp;(IF(COUNTBLANK(P1554)=1,"",P1554&amp;"; "))&amp;(IF(COUNTBLANK(Q1554)=1,"",Q1554&amp;"; "))&amp;(IF(COUNTBLANK(R1554)=1,"",R1554&amp;"m, "))&amp;IF((COUNTBLANK(S1554)=0)*(S1554&lt;&gt;S1553), S1554&amp;"; ","")&amp;(IF(COUNTBLANK(U1554)=1,"",U1554&amp;"; "))&amp;(IF(COUNTBLANK(T1554)=1,"",IF(COUNTBLANK(F$2)=1,T1554&amp;"; ",T1554&amp;" "&amp;F$2&amp;"; "))))&amp;(IF(COUNTBLANK(V1554)=1,"",V1554&amp;"; "))&amp;IF((COUNTBLANK(C1554)=1),"",C1554)&amp;IF((B1554=B1555)*(K1554=K1555)*(L1554=L1555)*(M1554=M1555),IF(($H$2&lt;&gt;"m")*($H$2&lt;&gt;"Y"), " • ", IF((ISNUMBER(FIND(")",AE1554))), " • ", "")),IF((B1554=B1555)*(K1554=K1555)," • ",". ")))</f>
        <v/>
      </c>
      <c r="AI1554" s="1"/>
    </row>
    <row r="1555" spans="1:35" x14ac:dyDescent="0.25">
      <c r="A1555" s="3" t="str">
        <f t="shared" si="171"/>
        <v/>
      </c>
      <c r="B1555" s="53" t="str">
        <f t="shared" si="169"/>
        <v/>
      </c>
      <c r="C1555" s="57"/>
      <c r="D1555" s="57"/>
      <c r="E1555" s="57"/>
      <c r="F1555" s="57"/>
      <c r="G1555" s="57"/>
      <c r="H1555" s="57"/>
      <c r="I1555" s="57"/>
      <c r="J1555" s="57"/>
      <c r="K1555" s="57"/>
      <c r="L1555" s="57"/>
      <c r="M1555" s="54"/>
      <c r="N1555" s="54"/>
      <c r="O1555" s="58"/>
      <c r="P1555" s="58"/>
      <c r="Q1555" s="58"/>
      <c r="R1555" s="58"/>
      <c r="S1555" s="54"/>
      <c r="T1555" s="57"/>
      <c r="U1555" s="57"/>
      <c r="V1555" s="57"/>
      <c r="W1555" s="57"/>
      <c r="X1555" s="147" t="str">
        <f>IF(COUNTBLANK(D1555)=1,"",IF('order-admin-units'!$I$1&lt;&gt;"y", "", IF(COUNTBLANK(K1555)=1, 'order-admin-units'!$B$1+1, VLOOKUP(K1555, ordercountry, 2))))</f>
        <v/>
      </c>
      <c r="Y1555" s="147" t="str">
        <f>IF(COUNTBLANK(D1555)=1,"",IF('order-admin-units'!$I$1&lt;&gt;"y", "", IF(COUNTBLANK(K1555:L1555)&gt;0, 'order-admin-units'!$B$2+1, VLOOKUP(K1555&amp;"@"&amp;L1555, orderadmin, 2))))</f>
        <v/>
      </c>
      <c r="Z1555" s="147" t="str">
        <f t="shared" si="172"/>
        <v/>
      </c>
      <c r="AA1555" s="147" t="str">
        <f t="shared" si="173"/>
        <v/>
      </c>
      <c r="AB1555" s="147" t="str">
        <f t="shared" si="174"/>
        <v/>
      </c>
      <c r="AC1555" s="147" t="str">
        <f t="shared" si="170"/>
        <v/>
      </c>
      <c r="AD1555" s="11" t="str">
        <f t="shared" si="175"/>
        <v/>
      </c>
      <c r="AE1555" s="11" t="str">
        <f t="array" ref="AE1555">IF(COUNTBLANK(D1555)=1,"",IF(OR($H$2="y",$H$2="m"),IF(AA1555=AA1554,IF(OR(AB1555=$AB$4:$AB1554)=FALSE,AE1554&amp;C1555,AE1554),"("&amp;C1555)&amp;IF(AA1555=AA1556,IF(OR(AB1556=$AB$4:$AB1555)=FALSE,", ",""),") "),""))</f>
        <v/>
      </c>
      <c r="AF1555" s="11" t="str">
        <f t="array" ref="AF1555">IF((COUNTBLANK(D1555)=0)*OR($H$2="y",$H$2="m"),IFERROR(LEFT(C1555, FIND(" ",C1555)-1), C1555),"")</f>
        <v/>
      </c>
      <c r="AG1555" s="11" t="str">
        <f t="array" ref="AG1555">IF(COUNTBLANK(D1555)=1,"",IF(OR($H$2="y",$H$2="m"),IF(AA1555=AA1554,IF(OR(AC1555=$AC$4:$AC1554)=FALSE,AG1554&amp;AF1555,AG1554),"("&amp;AF1555)&amp;IF(AA1555=AA1556,IF(OR(AC1556=$AC$4:$AC1555)=FALSE,", ",""),") "),""))</f>
        <v/>
      </c>
      <c r="AH1555" s="10" t="str">
        <f>IF((COUNTBLANK(D1555)=1),"",IF(D1555=D1554,AH1554,"")&amp;IF(B1554&lt;&gt;B1555,((IF(COUNTBLANK(E1555)=1,$D$3&amp;"Non-type material: "&amp;$D$3,$D$3&amp;INDEX('type-categories'!$A$2:$B$100,MATCH(E1555,'type-categories'!$A$2:$A$100,0),2)&amp;$D$3))),"")&amp;(IF(K1555&lt;&gt;K1554,$C$2&amp;UPPER(K1555)&amp;$C$2&amp;$K$3&amp;" ",(IF(B1555&lt;&gt;B1554,$C$2&amp;UPPER(K1555)&amp;$C$2&amp;$K$3&amp;" ",""))))&amp;IF((AA1555&lt;&gt;AA1556)*($H$2="y"),AD1555&amp;AE1555,IF((AA1555&lt;&gt;AA1556)*($H$2="m"),AD1555&amp;AG1555,IF(($H$2&lt;&gt;"m")*($H$2&lt;&gt;"Y"),(IF(F1555=0,"",F1555&amp;" "&amp;$F$4&amp;" "))&amp;(IF(G1555=0,"",G1555&amp;" "&amp;$G$4&amp;" "))&amp;(IF(H1555=0,"",H1555&amp;" "&amp;H$4&amp;" "))&amp;(IF(I1555=0,"",I1555&amp;" "&amp;$I$4&amp;" "))&amp;(IF(J1555=0,"",J1555&amp;" "&amp;$J$4&amp;" ")),"")))&amp;"; "&amp;IF((B1555=B1554)*(AA1555=AA1554), "same collecting data; ", IF((B1555=B1554)*(Z1554=Z1555),"same locality; ",(IF(COUNTBLANK(L1555)=1,"",$D$2&amp;L1555&amp;$L$3&amp;" "&amp;$D$2))&amp;(IF(COUNTBLANK(M1555)=1,"",$E$2&amp;M1555&amp;$E$2&amp;", "))&amp;(IF(COUNTBLANK(N1555)=1,"",N1555&amp;"; "))&amp;(IF(COUNTBLANK(O1555)=1,"",O1555&amp;"; ")))&amp;(IF(COUNTBLANK(P1555)=1,"",P1555&amp;"; "))&amp;(IF(COUNTBLANK(Q1555)=1,"",Q1555&amp;"; "))&amp;(IF(COUNTBLANK(R1555)=1,"",R1555&amp;"m, "))&amp;IF((COUNTBLANK(S1555)=0)*(S1555&lt;&gt;S1554), S1555&amp;"; ","")&amp;(IF(COUNTBLANK(U1555)=1,"",U1555&amp;"; "))&amp;(IF(COUNTBLANK(T1555)=1,"",IF(COUNTBLANK(F$2)=1,T1555&amp;"; ",T1555&amp;" "&amp;F$2&amp;"; "))))&amp;(IF(COUNTBLANK(V1555)=1,"",V1555&amp;"; "))&amp;IF((COUNTBLANK(C1555)=1),"",C1555)&amp;IF((B1555=B1556)*(K1555=K1556)*(L1555=L1556)*(M1555=M1556),IF(($H$2&lt;&gt;"m")*($H$2&lt;&gt;"Y"), " • ", IF((ISNUMBER(FIND(")",AE1555))), " • ", "")),IF((B1555=B1556)*(K1555=K1556)," • ",". ")))</f>
        <v/>
      </c>
      <c r="AI1555" s="1"/>
    </row>
    <row r="1556" spans="1:35" x14ac:dyDescent="0.25">
      <c r="A1556" s="3" t="str">
        <f t="shared" si="171"/>
        <v/>
      </c>
      <c r="B1556" s="53" t="str">
        <f t="shared" si="169"/>
        <v/>
      </c>
      <c r="C1556" s="57"/>
      <c r="D1556" s="57"/>
      <c r="E1556" s="57"/>
      <c r="F1556" s="57"/>
      <c r="G1556" s="57"/>
      <c r="H1556" s="57"/>
      <c r="I1556" s="57"/>
      <c r="J1556" s="57"/>
      <c r="K1556" s="57"/>
      <c r="L1556" s="57"/>
      <c r="M1556" s="54"/>
      <c r="N1556" s="54"/>
      <c r="O1556" s="58"/>
      <c r="P1556" s="58"/>
      <c r="Q1556" s="58"/>
      <c r="R1556" s="58"/>
      <c r="S1556" s="54"/>
      <c r="T1556" s="57"/>
      <c r="U1556" s="57"/>
      <c r="V1556" s="57"/>
      <c r="W1556" s="57"/>
      <c r="X1556" s="147" t="str">
        <f>IF(COUNTBLANK(D1556)=1,"",IF('order-admin-units'!$I$1&lt;&gt;"y", "", IF(COUNTBLANK(K1556)=1, 'order-admin-units'!$B$1+1, VLOOKUP(K1556, ordercountry, 2))))</f>
        <v/>
      </c>
      <c r="Y1556" s="147" t="str">
        <f>IF(COUNTBLANK(D1556)=1,"",IF('order-admin-units'!$I$1&lt;&gt;"y", "", IF(COUNTBLANK(K1556:L1556)&gt;0, 'order-admin-units'!$B$2+1, VLOOKUP(K1556&amp;"@"&amp;L1556, orderadmin, 2))))</f>
        <v/>
      </c>
      <c r="Z1556" s="147" t="str">
        <f t="shared" si="172"/>
        <v/>
      </c>
      <c r="AA1556" s="147" t="str">
        <f t="shared" si="173"/>
        <v/>
      </c>
      <c r="AB1556" s="147" t="str">
        <f t="shared" si="174"/>
        <v/>
      </c>
      <c r="AC1556" s="147" t="str">
        <f t="shared" si="170"/>
        <v/>
      </c>
      <c r="AD1556" s="11" t="str">
        <f t="shared" si="175"/>
        <v/>
      </c>
      <c r="AE1556" s="11" t="str">
        <f t="array" ref="AE1556">IF(COUNTBLANK(D1556)=1,"",IF(OR($H$2="y",$H$2="m"),IF(AA1556=AA1555,IF(OR(AB1556=$AB$4:$AB1555)=FALSE,AE1555&amp;C1556,AE1555),"("&amp;C1556)&amp;IF(AA1556=AA1557,IF(OR(AB1557=$AB$4:$AB1556)=FALSE,", ",""),") "),""))</f>
        <v/>
      </c>
      <c r="AF1556" s="11" t="str">
        <f t="array" ref="AF1556">IF((COUNTBLANK(D1556)=0)*OR($H$2="y",$H$2="m"),IFERROR(LEFT(C1556, FIND(" ",C1556)-1), C1556),"")</f>
        <v/>
      </c>
      <c r="AG1556" s="11" t="str">
        <f t="array" ref="AG1556">IF(COUNTBLANK(D1556)=1,"",IF(OR($H$2="y",$H$2="m"),IF(AA1556=AA1555,IF(OR(AC1556=$AC$4:$AC1555)=FALSE,AG1555&amp;AF1556,AG1555),"("&amp;AF1556)&amp;IF(AA1556=AA1557,IF(OR(AC1557=$AC$4:$AC1556)=FALSE,", ",""),") "),""))</f>
        <v/>
      </c>
      <c r="AH1556" s="10" t="str">
        <f>IF((COUNTBLANK(D1556)=1),"",IF(D1556=D1555,AH1555,"")&amp;IF(B1555&lt;&gt;B1556,((IF(COUNTBLANK(E1556)=1,$D$3&amp;"Non-type material: "&amp;$D$3,$D$3&amp;INDEX('type-categories'!$A$2:$B$100,MATCH(E1556,'type-categories'!$A$2:$A$100,0),2)&amp;$D$3))),"")&amp;(IF(K1556&lt;&gt;K1555,$C$2&amp;UPPER(K1556)&amp;$C$2&amp;$K$3&amp;" ",(IF(B1556&lt;&gt;B1555,$C$2&amp;UPPER(K1556)&amp;$C$2&amp;$K$3&amp;" ",""))))&amp;IF((AA1556&lt;&gt;AA1557)*($H$2="y"),AD1556&amp;AE1556,IF((AA1556&lt;&gt;AA1557)*($H$2="m"),AD1556&amp;AG1556,IF(($H$2&lt;&gt;"m")*($H$2&lt;&gt;"Y"),(IF(F1556=0,"",F1556&amp;" "&amp;$F$4&amp;" "))&amp;(IF(G1556=0,"",G1556&amp;" "&amp;$G$4&amp;" "))&amp;(IF(H1556=0,"",H1556&amp;" "&amp;H$4&amp;" "))&amp;(IF(I1556=0,"",I1556&amp;" "&amp;$I$4&amp;" "))&amp;(IF(J1556=0,"",J1556&amp;" "&amp;$J$4&amp;" ")),"")))&amp;"; "&amp;IF((B1556=B1555)*(AA1556=AA1555), "same collecting data; ", IF((B1556=B1555)*(Z1555=Z1556),"same locality; ",(IF(COUNTBLANK(L1556)=1,"",$D$2&amp;L1556&amp;$L$3&amp;" "&amp;$D$2))&amp;(IF(COUNTBLANK(M1556)=1,"",$E$2&amp;M1556&amp;$E$2&amp;", "))&amp;(IF(COUNTBLANK(N1556)=1,"",N1556&amp;"; "))&amp;(IF(COUNTBLANK(O1556)=1,"",O1556&amp;"; ")))&amp;(IF(COUNTBLANK(P1556)=1,"",P1556&amp;"; "))&amp;(IF(COUNTBLANK(Q1556)=1,"",Q1556&amp;"; "))&amp;(IF(COUNTBLANK(R1556)=1,"",R1556&amp;"m, "))&amp;IF((COUNTBLANK(S1556)=0)*(S1556&lt;&gt;S1555), S1556&amp;"; ","")&amp;(IF(COUNTBLANK(U1556)=1,"",U1556&amp;"; "))&amp;(IF(COUNTBLANK(T1556)=1,"",IF(COUNTBLANK(F$2)=1,T1556&amp;"; ",T1556&amp;" "&amp;F$2&amp;"; "))))&amp;(IF(COUNTBLANK(V1556)=1,"",V1556&amp;"; "))&amp;IF((COUNTBLANK(C1556)=1),"",C1556)&amp;IF((B1556=B1557)*(K1556=K1557)*(L1556=L1557)*(M1556=M1557),IF(($H$2&lt;&gt;"m")*($H$2&lt;&gt;"Y"), " • ", IF((ISNUMBER(FIND(")",AE1556))), " • ", "")),IF((B1556=B1557)*(K1556=K1557)," • ",". ")))</f>
        <v/>
      </c>
      <c r="AI1556" s="1"/>
    </row>
    <row r="1557" spans="1:35" x14ac:dyDescent="0.25">
      <c r="A1557" s="3" t="str">
        <f t="shared" si="171"/>
        <v/>
      </c>
      <c r="B1557" s="53" t="str">
        <f t="shared" si="169"/>
        <v/>
      </c>
      <c r="C1557" s="57"/>
      <c r="D1557" s="57"/>
      <c r="E1557" s="57"/>
      <c r="F1557" s="57"/>
      <c r="G1557" s="57"/>
      <c r="H1557" s="57"/>
      <c r="I1557" s="57"/>
      <c r="J1557" s="57"/>
      <c r="K1557" s="57"/>
      <c r="L1557" s="57"/>
      <c r="M1557" s="54"/>
      <c r="N1557" s="54"/>
      <c r="O1557" s="58"/>
      <c r="P1557" s="58"/>
      <c r="Q1557" s="58"/>
      <c r="R1557" s="58"/>
      <c r="S1557" s="54"/>
      <c r="T1557" s="57"/>
      <c r="U1557" s="57"/>
      <c r="V1557" s="57"/>
      <c r="W1557" s="57"/>
      <c r="X1557" s="147" t="str">
        <f>IF(COUNTBLANK(D1557)=1,"",IF('order-admin-units'!$I$1&lt;&gt;"y", "", IF(COUNTBLANK(K1557)=1, 'order-admin-units'!$B$1+1, VLOOKUP(K1557, ordercountry, 2))))</f>
        <v/>
      </c>
      <c r="Y1557" s="147" t="str">
        <f>IF(COUNTBLANK(D1557)=1,"",IF('order-admin-units'!$I$1&lt;&gt;"y", "", IF(COUNTBLANK(K1557:L1557)&gt;0, 'order-admin-units'!$B$2+1, VLOOKUP(K1557&amp;"@"&amp;L1557, orderadmin, 2))))</f>
        <v/>
      </c>
      <c r="Z1557" s="147" t="str">
        <f t="shared" si="172"/>
        <v/>
      </c>
      <c r="AA1557" s="147" t="str">
        <f t="shared" si="173"/>
        <v/>
      </c>
      <c r="AB1557" s="147" t="str">
        <f t="shared" si="174"/>
        <v/>
      </c>
      <c r="AC1557" s="147" t="str">
        <f t="shared" si="170"/>
        <v/>
      </c>
      <c r="AD1557" s="11" t="str">
        <f t="shared" si="175"/>
        <v/>
      </c>
      <c r="AE1557" s="11" t="str">
        <f t="array" ref="AE1557">IF(COUNTBLANK(D1557)=1,"",IF(OR($H$2="y",$H$2="m"),IF(AA1557=AA1556,IF(OR(AB1557=$AB$4:$AB1556)=FALSE,AE1556&amp;C1557,AE1556),"("&amp;C1557)&amp;IF(AA1557=AA1558,IF(OR(AB1558=$AB$4:$AB1557)=FALSE,", ",""),") "),""))</f>
        <v/>
      </c>
      <c r="AF1557" s="11" t="str">
        <f t="array" ref="AF1557">IF((COUNTBLANK(D1557)=0)*OR($H$2="y",$H$2="m"),IFERROR(LEFT(C1557, FIND(" ",C1557)-1), C1557),"")</f>
        <v/>
      </c>
      <c r="AG1557" s="11" t="str">
        <f t="array" ref="AG1557">IF(COUNTBLANK(D1557)=1,"",IF(OR($H$2="y",$H$2="m"),IF(AA1557=AA1556,IF(OR(AC1557=$AC$4:$AC1556)=FALSE,AG1556&amp;AF1557,AG1556),"("&amp;AF1557)&amp;IF(AA1557=AA1558,IF(OR(AC1558=$AC$4:$AC1557)=FALSE,", ",""),") "),""))</f>
        <v/>
      </c>
      <c r="AH1557" s="10" t="str">
        <f>IF((COUNTBLANK(D1557)=1),"",IF(D1557=D1556,AH1556,"")&amp;IF(B1556&lt;&gt;B1557,((IF(COUNTBLANK(E1557)=1,$D$3&amp;"Non-type material: "&amp;$D$3,$D$3&amp;INDEX('type-categories'!$A$2:$B$100,MATCH(E1557,'type-categories'!$A$2:$A$100,0),2)&amp;$D$3))),"")&amp;(IF(K1557&lt;&gt;K1556,$C$2&amp;UPPER(K1557)&amp;$C$2&amp;$K$3&amp;" ",(IF(B1557&lt;&gt;B1556,$C$2&amp;UPPER(K1557)&amp;$C$2&amp;$K$3&amp;" ",""))))&amp;IF((AA1557&lt;&gt;AA1558)*($H$2="y"),AD1557&amp;AE1557,IF((AA1557&lt;&gt;AA1558)*($H$2="m"),AD1557&amp;AG1557,IF(($H$2&lt;&gt;"m")*($H$2&lt;&gt;"Y"),(IF(F1557=0,"",F1557&amp;" "&amp;$F$4&amp;" "))&amp;(IF(G1557=0,"",G1557&amp;" "&amp;$G$4&amp;" "))&amp;(IF(H1557=0,"",H1557&amp;" "&amp;H$4&amp;" "))&amp;(IF(I1557=0,"",I1557&amp;" "&amp;$I$4&amp;" "))&amp;(IF(J1557=0,"",J1557&amp;" "&amp;$J$4&amp;" ")),"")))&amp;"; "&amp;IF((B1557=B1556)*(AA1557=AA1556), "same collecting data; ", IF((B1557=B1556)*(Z1556=Z1557),"same locality; ",(IF(COUNTBLANK(L1557)=1,"",$D$2&amp;L1557&amp;$L$3&amp;" "&amp;$D$2))&amp;(IF(COUNTBLANK(M1557)=1,"",$E$2&amp;M1557&amp;$E$2&amp;", "))&amp;(IF(COUNTBLANK(N1557)=1,"",N1557&amp;"; "))&amp;(IF(COUNTBLANK(O1557)=1,"",O1557&amp;"; ")))&amp;(IF(COUNTBLANK(P1557)=1,"",P1557&amp;"; "))&amp;(IF(COUNTBLANK(Q1557)=1,"",Q1557&amp;"; "))&amp;(IF(COUNTBLANK(R1557)=1,"",R1557&amp;"m, "))&amp;IF((COUNTBLANK(S1557)=0)*(S1557&lt;&gt;S1556), S1557&amp;"; ","")&amp;(IF(COUNTBLANK(U1557)=1,"",U1557&amp;"; "))&amp;(IF(COUNTBLANK(T1557)=1,"",IF(COUNTBLANK(F$2)=1,T1557&amp;"; ",T1557&amp;" "&amp;F$2&amp;"; "))))&amp;(IF(COUNTBLANK(V1557)=1,"",V1557&amp;"; "))&amp;IF((COUNTBLANK(C1557)=1),"",C1557)&amp;IF((B1557=B1558)*(K1557=K1558)*(L1557=L1558)*(M1557=M1558),IF(($H$2&lt;&gt;"m")*($H$2&lt;&gt;"Y"), " • ", IF((ISNUMBER(FIND(")",AE1557))), " • ", "")),IF((B1557=B1558)*(K1557=K1558)," • ",". ")))</f>
        <v/>
      </c>
      <c r="AI1557" s="1"/>
    </row>
    <row r="1558" spans="1:35" x14ac:dyDescent="0.25">
      <c r="A1558" s="3" t="str">
        <f t="shared" si="171"/>
        <v/>
      </c>
      <c r="B1558" s="53" t="str">
        <f t="shared" si="169"/>
        <v/>
      </c>
      <c r="C1558" s="57"/>
      <c r="D1558" s="57"/>
      <c r="E1558" s="57"/>
      <c r="F1558" s="57"/>
      <c r="G1558" s="57"/>
      <c r="H1558" s="57"/>
      <c r="I1558" s="57"/>
      <c r="J1558" s="57"/>
      <c r="K1558" s="57"/>
      <c r="L1558" s="57"/>
      <c r="M1558" s="54"/>
      <c r="N1558" s="54"/>
      <c r="O1558" s="58"/>
      <c r="P1558" s="58"/>
      <c r="Q1558" s="58"/>
      <c r="R1558" s="58"/>
      <c r="S1558" s="54"/>
      <c r="T1558" s="57"/>
      <c r="U1558" s="57"/>
      <c r="V1558" s="57"/>
      <c r="W1558" s="57"/>
      <c r="X1558" s="147" t="str">
        <f>IF(COUNTBLANK(D1558)=1,"",IF('order-admin-units'!$I$1&lt;&gt;"y", "", IF(COUNTBLANK(K1558)=1, 'order-admin-units'!$B$1+1, VLOOKUP(K1558, ordercountry, 2))))</f>
        <v/>
      </c>
      <c r="Y1558" s="147" t="str">
        <f>IF(COUNTBLANK(D1558)=1,"",IF('order-admin-units'!$I$1&lt;&gt;"y", "", IF(COUNTBLANK(K1558:L1558)&gt;0, 'order-admin-units'!$B$2+1, VLOOKUP(K1558&amp;"@"&amp;L1558, orderadmin, 2))))</f>
        <v/>
      </c>
      <c r="Z1558" s="147" t="str">
        <f t="shared" si="172"/>
        <v/>
      </c>
      <c r="AA1558" s="147" t="str">
        <f t="shared" si="173"/>
        <v/>
      </c>
      <c r="AB1558" s="147" t="str">
        <f t="shared" si="174"/>
        <v/>
      </c>
      <c r="AC1558" s="147" t="str">
        <f t="shared" si="170"/>
        <v/>
      </c>
      <c r="AD1558" s="11" t="str">
        <f t="shared" si="175"/>
        <v/>
      </c>
      <c r="AE1558" s="11" t="str">
        <f t="array" ref="AE1558">IF(COUNTBLANK(D1558)=1,"",IF(OR($H$2="y",$H$2="m"),IF(AA1558=AA1557,IF(OR(AB1558=$AB$4:$AB1557)=FALSE,AE1557&amp;C1558,AE1557),"("&amp;C1558)&amp;IF(AA1558=AA1559,IF(OR(AB1559=$AB$4:$AB1558)=FALSE,", ",""),") "),""))</f>
        <v/>
      </c>
      <c r="AF1558" s="11" t="str">
        <f t="array" ref="AF1558">IF((COUNTBLANK(D1558)=0)*OR($H$2="y",$H$2="m"),IFERROR(LEFT(C1558, FIND(" ",C1558)-1), C1558),"")</f>
        <v/>
      </c>
      <c r="AG1558" s="11" t="str">
        <f t="array" ref="AG1558">IF(COUNTBLANK(D1558)=1,"",IF(OR($H$2="y",$H$2="m"),IF(AA1558=AA1557,IF(OR(AC1558=$AC$4:$AC1557)=FALSE,AG1557&amp;AF1558,AG1557),"("&amp;AF1558)&amp;IF(AA1558=AA1559,IF(OR(AC1559=$AC$4:$AC1558)=FALSE,", ",""),") "),""))</f>
        <v/>
      </c>
      <c r="AH1558" s="10" t="str">
        <f>IF((COUNTBLANK(D1558)=1),"",IF(D1558=D1557,AH1557,"")&amp;IF(B1557&lt;&gt;B1558,((IF(COUNTBLANK(E1558)=1,$D$3&amp;"Non-type material: "&amp;$D$3,$D$3&amp;INDEX('type-categories'!$A$2:$B$100,MATCH(E1558,'type-categories'!$A$2:$A$100,0),2)&amp;$D$3))),"")&amp;(IF(K1558&lt;&gt;K1557,$C$2&amp;UPPER(K1558)&amp;$C$2&amp;$K$3&amp;" ",(IF(B1558&lt;&gt;B1557,$C$2&amp;UPPER(K1558)&amp;$C$2&amp;$K$3&amp;" ",""))))&amp;IF((AA1558&lt;&gt;AA1559)*($H$2="y"),AD1558&amp;AE1558,IF((AA1558&lt;&gt;AA1559)*($H$2="m"),AD1558&amp;AG1558,IF(($H$2&lt;&gt;"m")*($H$2&lt;&gt;"Y"),(IF(F1558=0,"",F1558&amp;" "&amp;$F$4&amp;" "))&amp;(IF(G1558=0,"",G1558&amp;" "&amp;$G$4&amp;" "))&amp;(IF(H1558=0,"",H1558&amp;" "&amp;H$4&amp;" "))&amp;(IF(I1558=0,"",I1558&amp;" "&amp;$I$4&amp;" "))&amp;(IF(J1558=0,"",J1558&amp;" "&amp;$J$4&amp;" ")),"")))&amp;"; "&amp;IF((B1558=B1557)*(AA1558=AA1557), "same collecting data; ", IF((B1558=B1557)*(Z1557=Z1558),"same locality; ",(IF(COUNTBLANK(L1558)=1,"",$D$2&amp;L1558&amp;$L$3&amp;" "&amp;$D$2))&amp;(IF(COUNTBLANK(M1558)=1,"",$E$2&amp;M1558&amp;$E$2&amp;", "))&amp;(IF(COUNTBLANK(N1558)=1,"",N1558&amp;"; "))&amp;(IF(COUNTBLANK(O1558)=1,"",O1558&amp;"; ")))&amp;(IF(COUNTBLANK(P1558)=1,"",P1558&amp;"; "))&amp;(IF(COUNTBLANK(Q1558)=1,"",Q1558&amp;"; "))&amp;(IF(COUNTBLANK(R1558)=1,"",R1558&amp;"m, "))&amp;IF((COUNTBLANK(S1558)=0)*(S1558&lt;&gt;S1557), S1558&amp;"; ","")&amp;(IF(COUNTBLANK(U1558)=1,"",U1558&amp;"; "))&amp;(IF(COUNTBLANK(T1558)=1,"",IF(COUNTBLANK(F$2)=1,T1558&amp;"; ",T1558&amp;" "&amp;F$2&amp;"; "))))&amp;(IF(COUNTBLANK(V1558)=1,"",V1558&amp;"; "))&amp;IF((COUNTBLANK(C1558)=1),"",C1558)&amp;IF((B1558=B1559)*(K1558=K1559)*(L1558=L1559)*(M1558=M1559),IF(($H$2&lt;&gt;"m")*($H$2&lt;&gt;"Y"), " • ", IF((ISNUMBER(FIND(")",AE1558))), " • ", "")),IF((B1558=B1559)*(K1558=K1559)," • ",". ")))</f>
        <v/>
      </c>
      <c r="AI1558" s="1"/>
    </row>
    <row r="1559" spans="1:35" x14ac:dyDescent="0.25">
      <c r="A1559" s="3" t="str">
        <f t="shared" si="171"/>
        <v/>
      </c>
      <c r="B1559" s="53" t="str">
        <f t="shared" si="169"/>
        <v/>
      </c>
      <c r="C1559" s="57"/>
      <c r="D1559" s="57"/>
      <c r="E1559" s="57"/>
      <c r="F1559" s="57"/>
      <c r="G1559" s="57"/>
      <c r="H1559" s="57"/>
      <c r="I1559" s="57"/>
      <c r="J1559" s="57"/>
      <c r="K1559" s="57"/>
      <c r="L1559" s="57"/>
      <c r="M1559" s="54"/>
      <c r="N1559" s="57"/>
      <c r="O1559" s="58"/>
      <c r="P1559" s="58"/>
      <c r="Q1559" s="58"/>
      <c r="R1559" s="58"/>
      <c r="S1559" s="54"/>
      <c r="T1559" s="57"/>
      <c r="U1559" s="57"/>
      <c r="V1559" s="57"/>
      <c r="W1559" s="57"/>
      <c r="X1559" s="147" t="str">
        <f>IF(COUNTBLANK(D1559)=1,"",IF('order-admin-units'!$I$1&lt;&gt;"y", "", IF(COUNTBLANK(K1559)=1, 'order-admin-units'!$B$1+1, VLOOKUP(K1559, ordercountry, 2))))</f>
        <v/>
      </c>
      <c r="Y1559" s="147" t="str">
        <f>IF(COUNTBLANK(D1559)=1,"",IF('order-admin-units'!$I$1&lt;&gt;"y", "", IF(COUNTBLANK(K1559:L1559)&gt;0, 'order-admin-units'!$B$2+1, VLOOKUP(K1559&amp;"@"&amp;L1559, orderadmin, 2))))</f>
        <v/>
      </c>
      <c r="Z1559" s="147" t="str">
        <f t="shared" si="172"/>
        <v/>
      </c>
      <c r="AA1559" s="147" t="str">
        <f t="shared" si="173"/>
        <v/>
      </c>
      <c r="AB1559" s="147" t="str">
        <f t="shared" si="174"/>
        <v/>
      </c>
      <c r="AC1559" s="147" t="str">
        <f t="shared" si="170"/>
        <v/>
      </c>
      <c r="AD1559" s="11" t="str">
        <f t="shared" si="175"/>
        <v/>
      </c>
      <c r="AE1559" s="11" t="str">
        <f t="array" ref="AE1559">IF(COUNTBLANK(D1559)=1,"",IF(OR($H$2="y",$H$2="m"),IF(AA1559=AA1558,IF(OR(AB1559=$AB$4:$AB1558)=FALSE,AE1558&amp;C1559,AE1558),"("&amp;C1559)&amp;IF(AA1559=AA1560,IF(OR(AB1560=$AB$4:$AB1559)=FALSE,", ",""),") "),""))</f>
        <v/>
      </c>
      <c r="AF1559" s="11" t="str">
        <f t="array" ref="AF1559">IF((COUNTBLANK(D1559)=0)*OR($H$2="y",$H$2="m"),IFERROR(LEFT(C1559, FIND(" ",C1559)-1), C1559),"")</f>
        <v/>
      </c>
      <c r="AG1559" s="11" t="str">
        <f t="array" ref="AG1559">IF(COUNTBLANK(D1559)=1,"",IF(OR($H$2="y",$H$2="m"),IF(AA1559=AA1558,IF(OR(AC1559=$AC$4:$AC1558)=FALSE,AG1558&amp;AF1559,AG1558),"("&amp;AF1559)&amp;IF(AA1559=AA1560,IF(OR(AC1560=$AC$4:$AC1559)=FALSE,", ",""),") "),""))</f>
        <v/>
      </c>
      <c r="AH1559" s="10" t="str">
        <f>IF((COUNTBLANK(D1559)=1),"",IF(D1559=D1558,AH1558,"")&amp;IF(B1558&lt;&gt;B1559,((IF(COUNTBLANK(E1559)=1,$D$3&amp;"Non-type material: "&amp;$D$3,$D$3&amp;INDEX('type-categories'!$A$2:$B$100,MATCH(E1559,'type-categories'!$A$2:$A$100,0),2)&amp;$D$3))),"")&amp;(IF(K1559&lt;&gt;K1558,$C$2&amp;UPPER(K1559)&amp;$C$2&amp;$K$3&amp;" ",(IF(B1559&lt;&gt;B1558,$C$2&amp;UPPER(K1559)&amp;$C$2&amp;$K$3&amp;" ",""))))&amp;IF((AA1559&lt;&gt;AA1560)*($H$2="y"),AD1559&amp;AE1559,IF((AA1559&lt;&gt;AA1560)*($H$2="m"),AD1559&amp;AG1559,IF(($H$2&lt;&gt;"m")*($H$2&lt;&gt;"Y"),(IF(F1559=0,"",F1559&amp;" "&amp;$F$4&amp;" "))&amp;(IF(G1559=0,"",G1559&amp;" "&amp;$G$4&amp;" "))&amp;(IF(H1559=0,"",H1559&amp;" "&amp;H$4&amp;" "))&amp;(IF(I1559=0,"",I1559&amp;" "&amp;$I$4&amp;" "))&amp;(IF(J1559=0,"",J1559&amp;" "&amp;$J$4&amp;" ")),"")))&amp;"; "&amp;IF((B1559=B1558)*(AA1559=AA1558), "same collecting data; ", IF((B1559=B1558)*(Z1558=Z1559),"same locality; ",(IF(COUNTBLANK(L1559)=1,"",$D$2&amp;L1559&amp;$L$3&amp;" "&amp;$D$2))&amp;(IF(COUNTBLANK(M1559)=1,"",$E$2&amp;M1559&amp;$E$2&amp;", "))&amp;(IF(COUNTBLANK(N1559)=1,"",N1559&amp;"; "))&amp;(IF(COUNTBLANK(O1559)=1,"",O1559&amp;"; ")))&amp;(IF(COUNTBLANK(P1559)=1,"",P1559&amp;"; "))&amp;(IF(COUNTBLANK(Q1559)=1,"",Q1559&amp;"; "))&amp;(IF(COUNTBLANK(R1559)=1,"",R1559&amp;"m, "))&amp;IF((COUNTBLANK(S1559)=0)*(S1559&lt;&gt;S1558), S1559&amp;"; ","")&amp;(IF(COUNTBLANK(U1559)=1,"",U1559&amp;"; "))&amp;(IF(COUNTBLANK(T1559)=1,"",IF(COUNTBLANK(F$2)=1,T1559&amp;"; ",T1559&amp;" "&amp;F$2&amp;"; "))))&amp;(IF(COUNTBLANK(V1559)=1,"",V1559&amp;"; "))&amp;IF((COUNTBLANK(C1559)=1),"",C1559)&amp;IF((B1559=B1560)*(K1559=K1560)*(L1559=L1560)*(M1559=M1560),IF(($H$2&lt;&gt;"m")*($H$2&lt;&gt;"Y"), " • ", IF((ISNUMBER(FIND(")",AE1559))), " • ", "")),IF((B1559=B1560)*(K1559=K1560)," • ",". ")))</f>
        <v/>
      </c>
      <c r="AI1559" s="1"/>
    </row>
    <row r="1560" spans="1:35" x14ac:dyDescent="0.25">
      <c r="A1560" s="3" t="str">
        <f t="shared" si="171"/>
        <v/>
      </c>
      <c r="B1560" s="53" t="str">
        <f t="shared" si="169"/>
        <v/>
      </c>
      <c r="C1560" s="57"/>
      <c r="D1560" s="57"/>
      <c r="E1560" s="57"/>
      <c r="F1560" s="57"/>
      <c r="G1560" s="57"/>
      <c r="H1560" s="57"/>
      <c r="I1560" s="57"/>
      <c r="J1560" s="57"/>
      <c r="K1560" s="57"/>
      <c r="L1560" s="57"/>
      <c r="M1560" s="54"/>
      <c r="N1560" s="57"/>
      <c r="O1560" s="58"/>
      <c r="P1560" s="58"/>
      <c r="Q1560" s="58"/>
      <c r="R1560" s="58"/>
      <c r="S1560" s="54"/>
      <c r="T1560" s="57"/>
      <c r="U1560" s="57"/>
      <c r="V1560" s="57"/>
      <c r="W1560" s="57"/>
      <c r="X1560" s="147" t="str">
        <f>IF(COUNTBLANK(D1560)=1,"",IF('order-admin-units'!$I$1&lt;&gt;"y", "", IF(COUNTBLANK(K1560)=1, 'order-admin-units'!$B$1+1, VLOOKUP(K1560, ordercountry, 2))))</f>
        <v/>
      </c>
      <c r="Y1560" s="147" t="str">
        <f>IF(COUNTBLANK(D1560)=1,"",IF('order-admin-units'!$I$1&lt;&gt;"y", "", IF(COUNTBLANK(K1560:L1560)&gt;0, 'order-admin-units'!$B$2+1, VLOOKUP(K1560&amp;"@"&amp;L1560, orderadmin, 2))))</f>
        <v/>
      </c>
      <c r="Z1560" s="147" t="str">
        <f t="shared" si="172"/>
        <v/>
      </c>
      <c r="AA1560" s="147" t="str">
        <f t="shared" si="173"/>
        <v/>
      </c>
      <c r="AB1560" s="147" t="str">
        <f t="shared" si="174"/>
        <v/>
      </c>
      <c r="AC1560" s="147" t="str">
        <f t="shared" si="170"/>
        <v/>
      </c>
      <c r="AD1560" s="11" t="str">
        <f t="shared" si="175"/>
        <v/>
      </c>
      <c r="AE1560" s="11" t="str">
        <f t="array" ref="AE1560">IF(COUNTBLANK(D1560)=1,"",IF(OR($H$2="y",$H$2="m"),IF(AA1560=AA1559,IF(OR(AB1560=$AB$4:$AB1559)=FALSE,AE1559&amp;C1560,AE1559),"("&amp;C1560)&amp;IF(AA1560=AA1561,IF(OR(AB1561=$AB$4:$AB1560)=FALSE,", ",""),") "),""))</f>
        <v/>
      </c>
      <c r="AF1560" s="11" t="str">
        <f t="array" ref="AF1560">IF((COUNTBLANK(D1560)=0)*OR($H$2="y",$H$2="m"),IFERROR(LEFT(C1560, FIND(" ",C1560)-1), C1560),"")</f>
        <v/>
      </c>
      <c r="AG1560" s="11" t="str">
        <f t="array" ref="AG1560">IF(COUNTBLANK(D1560)=1,"",IF(OR($H$2="y",$H$2="m"),IF(AA1560=AA1559,IF(OR(AC1560=$AC$4:$AC1559)=FALSE,AG1559&amp;AF1560,AG1559),"("&amp;AF1560)&amp;IF(AA1560=AA1561,IF(OR(AC1561=$AC$4:$AC1560)=FALSE,", ",""),") "),""))</f>
        <v/>
      </c>
      <c r="AH1560" s="10" t="str">
        <f>IF((COUNTBLANK(D1560)=1),"",IF(D1560=D1559,AH1559,"")&amp;IF(B1559&lt;&gt;B1560,((IF(COUNTBLANK(E1560)=1,$D$3&amp;"Non-type material: "&amp;$D$3,$D$3&amp;INDEX('type-categories'!$A$2:$B$100,MATCH(E1560,'type-categories'!$A$2:$A$100,0),2)&amp;$D$3))),"")&amp;(IF(K1560&lt;&gt;K1559,$C$2&amp;UPPER(K1560)&amp;$C$2&amp;$K$3&amp;" ",(IF(B1560&lt;&gt;B1559,$C$2&amp;UPPER(K1560)&amp;$C$2&amp;$K$3&amp;" ",""))))&amp;IF((AA1560&lt;&gt;AA1561)*($H$2="y"),AD1560&amp;AE1560,IF((AA1560&lt;&gt;AA1561)*($H$2="m"),AD1560&amp;AG1560,IF(($H$2&lt;&gt;"m")*($H$2&lt;&gt;"Y"),(IF(F1560=0,"",F1560&amp;" "&amp;$F$4&amp;" "))&amp;(IF(G1560=0,"",G1560&amp;" "&amp;$G$4&amp;" "))&amp;(IF(H1560=0,"",H1560&amp;" "&amp;H$4&amp;" "))&amp;(IF(I1560=0,"",I1560&amp;" "&amp;$I$4&amp;" "))&amp;(IF(J1560=0,"",J1560&amp;" "&amp;$J$4&amp;" ")),"")))&amp;"; "&amp;IF((B1560=B1559)*(AA1560=AA1559), "same collecting data; ", IF((B1560=B1559)*(Z1559=Z1560),"same locality; ",(IF(COUNTBLANK(L1560)=1,"",$D$2&amp;L1560&amp;$L$3&amp;" "&amp;$D$2))&amp;(IF(COUNTBLANK(M1560)=1,"",$E$2&amp;M1560&amp;$E$2&amp;", "))&amp;(IF(COUNTBLANK(N1560)=1,"",N1560&amp;"; "))&amp;(IF(COUNTBLANK(O1560)=1,"",O1560&amp;"; ")))&amp;(IF(COUNTBLANK(P1560)=1,"",P1560&amp;"; "))&amp;(IF(COUNTBLANK(Q1560)=1,"",Q1560&amp;"; "))&amp;(IF(COUNTBLANK(R1560)=1,"",R1560&amp;"m, "))&amp;IF((COUNTBLANK(S1560)=0)*(S1560&lt;&gt;S1559), S1560&amp;"; ","")&amp;(IF(COUNTBLANK(U1560)=1,"",U1560&amp;"; "))&amp;(IF(COUNTBLANK(T1560)=1,"",IF(COUNTBLANK(F$2)=1,T1560&amp;"; ",T1560&amp;" "&amp;F$2&amp;"; "))))&amp;(IF(COUNTBLANK(V1560)=1,"",V1560&amp;"; "))&amp;IF((COUNTBLANK(C1560)=1),"",C1560)&amp;IF((B1560=B1561)*(K1560=K1561)*(L1560=L1561)*(M1560=M1561),IF(($H$2&lt;&gt;"m")*($H$2&lt;&gt;"Y"), " • ", IF((ISNUMBER(FIND(")",AE1560))), " • ", "")),IF((B1560=B1561)*(K1560=K1561)," • ",". ")))</f>
        <v/>
      </c>
      <c r="AI1560" s="1"/>
    </row>
    <row r="1561" spans="1:35" x14ac:dyDescent="0.25">
      <c r="A1561" s="3" t="str">
        <f t="shared" si="171"/>
        <v/>
      </c>
      <c r="B1561" s="53" t="str">
        <f t="shared" si="169"/>
        <v/>
      </c>
      <c r="C1561" s="57"/>
      <c r="D1561" s="57"/>
      <c r="E1561" s="57"/>
      <c r="F1561" s="57"/>
      <c r="G1561" s="57"/>
      <c r="H1561" s="57"/>
      <c r="I1561" s="57"/>
      <c r="J1561" s="57"/>
      <c r="K1561" s="57"/>
      <c r="L1561" s="57"/>
      <c r="M1561" s="54"/>
      <c r="N1561" s="57"/>
      <c r="O1561" s="58"/>
      <c r="P1561" s="58"/>
      <c r="Q1561" s="58"/>
      <c r="R1561" s="58"/>
      <c r="S1561" s="54"/>
      <c r="T1561" s="57"/>
      <c r="U1561" s="57"/>
      <c r="V1561" s="57"/>
      <c r="W1561" s="57"/>
      <c r="X1561" s="147" t="str">
        <f>IF(COUNTBLANK(D1561)=1,"",IF('order-admin-units'!$I$1&lt;&gt;"y", "", IF(COUNTBLANK(K1561)=1, 'order-admin-units'!$B$1+1, VLOOKUP(K1561, ordercountry, 2))))</f>
        <v/>
      </c>
      <c r="Y1561" s="147" t="str">
        <f>IF(COUNTBLANK(D1561)=1,"",IF('order-admin-units'!$I$1&lt;&gt;"y", "", IF(COUNTBLANK(K1561:L1561)&gt;0, 'order-admin-units'!$B$2+1, VLOOKUP(K1561&amp;"@"&amp;L1561, orderadmin, 2))))</f>
        <v/>
      </c>
      <c r="Z1561" s="147" t="str">
        <f t="shared" si="172"/>
        <v/>
      </c>
      <c r="AA1561" s="147" t="str">
        <f t="shared" si="173"/>
        <v/>
      </c>
      <c r="AB1561" s="147" t="str">
        <f t="shared" si="174"/>
        <v/>
      </c>
      <c r="AC1561" s="147" t="str">
        <f t="shared" si="170"/>
        <v/>
      </c>
      <c r="AD1561" s="11" t="str">
        <f t="shared" si="175"/>
        <v/>
      </c>
      <c r="AE1561" s="11" t="str">
        <f t="array" ref="AE1561">IF(COUNTBLANK(D1561)=1,"",IF(OR($H$2="y",$H$2="m"),IF(AA1561=AA1560,IF(OR(AB1561=$AB$4:$AB1560)=FALSE,AE1560&amp;C1561,AE1560),"("&amp;C1561)&amp;IF(AA1561=AA1562,IF(OR(AB1562=$AB$4:$AB1561)=FALSE,", ",""),") "),""))</f>
        <v/>
      </c>
      <c r="AF1561" s="11" t="str">
        <f t="array" ref="AF1561">IF((COUNTBLANK(D1561)=0)*OR($H$2="y",$H$2="m"),IFERROR(LEFT(C1561, FIND(" ",C1561)-1), C1561),"")</f>
        <v/>
      </c>
      <c r="AG1561" s="11" t="str">
        <f t="array" ref="AG1561">IF(COUNTBLANK(D1561)=1,"",IF(OR($H$2="y",$H$2="m"),IF(AA1561=AA1560,IF(OR(AC1561=$AC$4:$AC1560)=FALSE,AG1560&amp;AF1561,AG1560),"("&amp;AF1561)&amp;IF(AA1561=AA1562,IF(OR(AC1562=$AC$4:$AC1561)=FALSE,", ",""),") "),""))</f>
        <v/>
      </c>
      <c r="AH1561" s="10" t="str">
        <f>IF((COUNTBLANK(D1561)=1),"",IF(D1561=D1560,AH1560,"")&amp;IF(B1560&lt;&gt;B1561,((IF(COUNTBLANK(E1561)=1,$D$3&amp;"Non-type material: "&amp;$D$3,$D$3&amp;INDEX('type-categories'!$A$2:$B$100,MATCH(E1561,'type-categories'!$A$2:$A$100,0),2)&amp;$D$3))),"")&amp;(IF(K1561&lt;&gt;K1560,$C$2&amp;UPPER(K1561)&amp;$C$2&amp;$K$3&amp;" ",(IF(B1561&lt;&gt;B1560,$C$2&amp;UPPER(K1561)&amp;$C$2&amp;$K$3&amp;" ",""))))&amp;IF((AA1561&lt;&gt;AA1562)*($H$2="y"),AD1561&amp;AE1561,IF((AA1561&lt;&gt;AA1562)*($H$2="m"),AD1561&amp;AG1561,IF(($H$2&lt;&gt;"m")*($H$2&lt;&gt;"Y"),(IF(F1561=0,"",F1561&amp;" "&amp;$F$4&amp;" "))&amp;(IF(G1561=0,"",G1561&amp;" "&amp;$G$4&amp;" "))&amp;(IF(H1561=0,"",H1561&amp;" "&amp;H$4&amp;" "))&amp;(IF(I1561=0,"",I1561&amp;" "&amp;$I$4&amp;" "))&amp;(IF(J1561=0,"",J1561&amp;" "&amp;$J$4&amp;" ")),"")))&amp;"; "&amp;IF((B1561=B1560)*(AA1561=AA1560), "same collecting data; ", IF((B1561=B1560)*(Z1560=Z1561),"same locality; ",(IF(COUNTBLANK(L1561)=1,"",$D$2&amp;L1561&amp;$L$3&amp;" "&amp;$D$2))&amp;(IF(COUNTBLANK(M1561)=1,"",$E$2&amp;M1561&amp;$E$2&amp;", "))&amp;(IF(COUNTBLANK(N1561)=1,"",N1561&amp;"; "))&amp;(IF(COUNTBLANK(O1561)=1,"",O1561&amp;"; ")))&amp;(IF(COUNTBLANK(P1561)=1,"",P1561&amp;"; "))&amp;(IF(COUNTBLANK(Q1561)=1,"",Q1561&amp;"; "))&amp;(IF(COUNTBLANK(R1561)=1,"",R1561&amp;"m, "))&amp;IF((COUNTBLANK(S1561)=0)*(S1561&lt;&gt;S1560), S1561&amp;"; ","")&amp;(IF(COUNTBLANK(U1561)=1,"",U1561&amp;"; "))&amp;(IF(COUNTBLANK(T1561)=1,"",IF(COUNTBLANK(F$2)=1,T1561&amp;"; ",T1561&amp;" "&amp;F$2&amp;"; "))))&amp;(IF(COUNTBLANK(V1561)=1,"",V1561&amp;"; "))&amp;IF((COUNTBLANK(C1561)=1),"",C1561)&amp;IF((B1561=B1562)*(K1561=K1562)*(L1561=L1562)*(M1561=M1562),IF(($H$2&lt;&gt;"m")*($H$2&lt;&gt;"Y"), " • ", IF((ISNUMBER(FIND(")",AE1561))), " • ", "")),IF((B1561=B1562)*(K1561=K1562)," • ",". ")))</f>
        <v/>
      </c>
      <c r="AI1561" s="1"/>
    </row>
    <row r="1562" spans="1:35" x14ac:dyDescent="0.25">
      <c r="A1562" s="3" t="str">
        <f t="shared" si="171"/>
        <v/>
      </c>
      <c r="B1562" s="53" t="str">
        <f t="shared" si="169"/>
        <v/>
      </c>
      <c r="C1562" s="57"/>
      <c r="D1562" s="57"/>
      <c r="E1562" s="57"/>
      <c r="F1562" s="57"/>
      <c r="G1562" s="57"/>
      <c r="H1562" s="57"/>
      <c r="I1562" s="57"/>
      <c r="J1562" s="57"/>
      <c r="K1562" s="57"/>
      <c r="L1562" s="57"/>
      <c r="M1562" s="54"/>
      <c r="N1562" s="57"/>
      <c r="O1562" s="58"/>
      <c r="P1562" s="58"/>
      <c r="Q1562" s="58"/>
      <c r="R1562" s="58"/>
      <c r="S1562" s="54"/>
      <c r="T1562" s="57"/>
      <c r="U1562" s="57"/>
      <c r="V1562" s="57"/>
      <c r="W1562" s="57"/>
      <c r="X1562" s="147" t="str">
        <f>IF(COUNTBLANK(D1562)=1,"",IF('order-admin-units'!$I$1&lt;&gt;"y", "", IF(COUNTBLANK(K1562)=1, 'order-admin-units'!$B$1+1, VLOOKUP(K1562, ordercountry, 2))))</f>
        <v/>
      </c>
      <c r="Y1562" s="147" t="str">
        <f>IF(COUNTBLANK(D1562)=1,"",IF('order-admin-units'!$I$1&lt;&gt;"y", "", IF(COUNTBLANK(K1562:L1562)&gt;0, 'order-admin-units'!$B$2+1, VLOOKUP(K1562&amp;"@"&amp;L1562, orderadmin, 2))))</f>
        <v/>
      </c>
      <c r="Z1562" s="147" t="str">
        <f t="shared" si="172"/>
        <v/>
      </c>
      <c r="AA1562" s="147" t="str">
        <f t="shared" si="173"/>
        <v/>
      </c>
      <c r="AB1562" s="147" t="str">
        <f t="shared" si="174"/>
        <v/>
      </c>
      <c r="AC1562" s="147" t="str">
        <f t="shared" si="170"/>
        <v/>
      </c>
      <c r="AD1562" s="11" t="str">
        <f t="shared" si="175"/>
        <v/>
      </c>
      <c r="AE1562" s="11" t="str">
        <f t="array" ref="AE1562">IF(COUNTBLANK(D1562)=1,"",IF(OR($H$2="y",$H$2="m"),IF(AA1562=AA1561,IF(OR(AB1562=$AB$4:$AB1561)=FALSE,AE1561&amp;C1562,AE1561),"("&amp;C1562)&amp;IF(AA1562=AA1563,IF(OR(AB1563=$AB$4:$AB1562)=FALSE,", ",""),") "),""))</f>
        <v/>
      </c>
      <c r="AF1562" s="11" t="str">
        <f t="array" ref="AF1562">IF((COUNTBLANK(D1562)=0)*OR($H$2="y",$H$2="m"),IFERROR(LEFT(C1562, FIND(" ",C1562)-1), C1562),"")</f>
        <v/>
      </c>
      <c r="AG1562" s="11" t="str">
        <f t="array" ref="AG1562">IF(COUNTBLANK(D1562)=1,"",IF(OR($H$2="y",$H$2="m"),IF(AA1562=AA1561,IF(OR(AC1562=$AC$4:$AC1561)=FALSE,AG1561&amp;AF1562,AG1561),"("&amp;AF1562)&amp;IF(AA1562=AA1563,IF(OR(AC1563=$AC$4:$AC1562)=FALSE,", ",""),") "),""))</f>
        <v/>
      </c>
      <c r="AH1562" s="10" t="str">
        <f>IF((COUNTBLANK(D1562)=1),"",IF(D1562=D1561,AH1561,"")&amp;IF(B1561&lt;&gt;B1562,((IF(COUNTBLANK(E1562)=1,$D$3&amp;"Non-type material: "&amp;$D$3,$D$3&amp;INDEX('type-categories'!$A$2:$B$100,MATCH(E1562,'type-categories'!$A$2:$A$100,0),2)&amp;$D$3))),"")&amp;(IF(K1562&lt;&gt;K1561,$C$2&amp;UPPER(K1562)&amp;$C$2&amp;$K$3&amp;" ",(IF(B1562&lt;&gt;B1561,$C$2&amp;UPPER(K1562)&amp;$C$2&amp;$K$3&amp;" ",""))))&amp;IF((AA1562&lt;&gt;AA1563)*($H$2="y"),AD1562&amp;AE1562,IF((AA1562&lt;&gt;AA1563)*($H$2="m"),AD1562&amp;AG1562,IF(($H$2&lt;&gt;"m")*($H$2&lt;&gt;"Y"),(IF(F1562=0,"",F1562&amp;" "&amp;$F$4&amp;" "))&amp;(IF(G1562=0,"",G1562&amp;" "&amp;$G$4&amp;" "))&amp;(IF(H1562=0,"",H1562&amp;" "&amp;H$4&amp;" "))&amp;(IF(I1562=0,"",I1562&amp;" "&amp;$I$4&amp;" "))&amp;(IF(J1562=0,"",J1562&amp;" "&amp;$J$4&amp;" ")),"")))&amp;"; "&amp;IF((B1562=B1561)*(AA1562=AA1561), "same collecting data; ", IF((B1562=B1561)*(Z1561=Z1562),"same locality; ",(IF(COUNTBLANK(L1562)=1,"",$D$2&amp;L1562&amp;$L$3&amp;" "&amp;$D$2))&amp;(IF(COUNTBLANK(M1562)=1,"",$E$2&amp;M1562&amp;$E$2&amp;", "))&amp;(IF(COUNTBLANK(N1562)=1,"",N1562&amp;"; "))&amp;(IF(COUNTBLANK(O1562)=1,"",O1562&amp;"; ")))&amp;(IF(COUNTBLANK(P1562)=1,"",P1562&amp;"; "))&amp;(IF(COUNTBLANK(Q1562)=1,"",Q1562&amp;"; "))&amp;(IF(COUNTBLANK(R1562)=1,"",R1562&amp;"m, "))&amp;IF((COUNTBLANK(S1562)=0)*(S1562&lt;&gt;S1561), S1562&amp;"; ","")&amp;(IF(COUNTBLANK(U1562)=1,"",U1562&amp;"; "))&amp;(IF(COUNTBLANK(T1562)=1,"",IF(COUNTBLANK(F$2)=1,T1562&amp;"; ",T1562&amp;" "&amp;F$2&amp;"; "))))&amp;(IF(COUNTBLANK(V1562)=1,"",V1562&amp;"; "))&amp;IF((COUNTBLANK(C1562)=1),"",C1562)&amp;IF((B1562=B1563)*(K1562=K1563)*(L1562=L1563)*(M1562=M1563),IF(($H$2&lt;&gt;"m")*($H$2&lt;&gt;"Y"), " • ", IF((ISNUMBER(FIND(")",AE1562))), " • ", "")),IF((B1562=B1563)*(K1562=K1563)," • ",". ")))</f>
        <v/>
      </c>
      <c r="AI1562" s="1"/>
    </row>
    <row r="1563" spans="1:35" x14ac:dyDescent="0.25">
      <c r="A1563" s="3" t="str">
        <f t="shared" si="171"/>
        <v/>
      </c>
      <c r="B1563" s="53" t="str">
        <f t="shared" si="169"/>
        <v/>
      </c>
      <c r="C1563" s="57"/>
      <c r="D1563" s="57"/>
      <c r="E1563" s="57"/>
      <c r="F1563" s="57"/>
      <c r="G1563" s="57"/>
      <c r="H1563" s="57"/>
      <c r="I1563" s="57"/>
      <c r="J1563" s="57"/>
      <c r="K1563" s="57"/>
      <c r="L1563" s="57"/>
      <c r="M1563" s="54"/>
      <c r="N1563" s="57"/>
      <c r="O1563" s="58"/>
      <c r="P1563" s="58"/>
      <c r="Q1563" s="58"/>
      <c r="R1563" s="58"/>
      <c r="S1563" s="54"/>
      <c r="T1563" s="57"/>
      <c r="U1563" s="57"/>
      <c r="V1563" s="57"/>
      <c r="W1563" s="57"/>
      <c r="X1563" s="147" t="str">
        <f>IF(COUNTBLANK(D1563)=1,"",IF('order-admin-units'!$I$1&lt;&gt;"y", "", IF(COUNTBLANK(K1563)=1, 'order-admin-units'!$B$1+1, VLOOKUP(K1563, ordercountry, 2))))</f>
        <v/>
      </c>
      <c r="Y1563" s="147" t="str">
        <f>IF(COUNTBLANK(D1563)=1,"",IF('order-admin-units'!$I$1&lt;&gt;"y", "", IF(COUNTBLANK(K1563:L1563)&gt;0, 'order-admin-units'!$B$2+1, VLOOKUP(K1563&amp;"@"&amp;L1563, orderadmin, 2))))</f>
        <v/>
      </c>
      <c r="Z1563" s="147" t="str">
        <f t="shared" si="172"/>
        <v/>
      </c>
      <c r="AA1563" s="147" t="str">
        <f t="shared" si="173"/>
        <v/>
      </c>
      <c r="AB1563" s="147" t="str">
        <f t="shared" si="174"/>
        <v/>
      </c>
      <c r="AC1563" s="147" t="str">
        <f t="shared" si="170"/>
        <v/>
      </c>
      <c r="AD1563" s="11" t="str">
        <f t="shared" si="175"/>
        <v/>
      </c>
      <c r="AE1563" s="11" t="str">
        <f t="array" ref="AE1563">IF(COUNTBLANK(D1563)=1,"",IF(OR($H$2="y",$H$2="m"),IF(AA1563=AA1562,IF(OR(AB1563=$AB$4:$AB1562)=FALSE,AE1562&amp;C1563,AE1562),"("&amp;C1563)&amp;IF(AA1563=AA1564,IF(OR(AB1564=$AB$4:$AB1563)=FALSE,", ",""),") "),""))</f>
        <v/>
      </c>
      <c r="AF1563" s="11" t="str">
        <f t="array" ref="AF1563">IF((COUNTBLANK(D1563)=0)*OR($H$2="y",$H$2="m"),IFERROR(LEFT(C1563, FIND(" ",C1563)-1), C1563),"")</f>
        <v/>
      </c>
      <c r="AG1563" s="11" t="str">
        <f t="array" ref="AG1563">IF(COUNTBLANK(D1563)=1,"",IF(OR($H$2="y",$H$2="m"),IF(AA1563=AA1562,IF(OR(AC1563=$AC$4:$AC1562)=FALSE,AG1562&amp;AF1563,AG1562),"("&amp;AF1563)&amp;IF(AA1563=AA1564,IF(OR(AC1564=$AC$4:$AC1563)=FALSE,", ",""),") "),""))</f>
        <v/>
      </c>
      <c r="AH1563" s="10" t="str">
        <f>IF((COUNTBLANK(D1563)=1),"",IF(D1563=D1562,AH1562,"")&amp;IF(B1562&lt;&gt;B1563,((IF(COUNTBLANK(E1563)=1,$D$3&amp;"Non-type material: "&amp;$D$3,$D$3&amp;INDEX('type-categories'!$A$2:$B$100,MATCH(E1563,'type-categories'!$A$2:$A$100,0),2)&amp;$D$3))),"")&amp;(IF(K1563&lt;&gt;K1562,$C$2&amp;UPPER(K1563)&amp;$C$2&amp;$K$3&amp;" ",(IF(B1563&lt;&gt;B1562,$C$2&amp;UPPER(K1563)&amp;$C$2&amp;$K$3&amp;" ",""))))&amp;IF((AA1563&lt;&gt;AA1564)*($H$2="y"),AD1563&amp;AE1563,IF((AA1563&lt;&gt;AA1564)*($H$2="m"),AD1563&amp;AG1563,IF(($H$2&lt;&gt;"m")*($H$2&lt;&gt;"Y"),(IF(F1563=0,"",F1563&amp;" "&amp;$F$4&amp;" "))&amp;(IF(G1563=0,"",G1563&amp;" "&amp;$G$4&amp;" "))&amp;(IF(H1563=0,"",H1563&amp;" "&amp;H$4&amp;" "))&amp;(IF(I1563=0,"",I1563&amp;" "&amp;$I$4&amp;" "))&amp;(IF(J1563=0,"",J1563&amp;" "&amp;$J$4&amp;" ")),"")))&amp;"; "&amp;IF((B1563=B1562)*(AA1563=AA1562), "same collecting data; ", IF((B1563=B1562)*(Z1562=Z1563),"same locality; ",(IF(COUNTBLANK(L1563)=1,"",$D$2&amp;L1563&amp;$L$3&amp;" "&amp;$D$2))&amp;(IF(COUNTBLANK(M1563)=1,"",$E$2&amp;M1563&amp;$E$2&amp;", "))&amp;(IF(COUNTBLANK(N1563)=1,"",N1563&amp;"; "))&amp;(IF(COUNTBLANK(O1563)=1,"",O1563&amp;"; ")))&amp;(IF(COUNTBLANK(P1563)=1,"",P1563&amp;"; "))&amp;(IF(COUNTBLANK(Q1563)=1,"",Q1563&amp;"; "))&amp;(IF(COUNTBLANK(R1563)=1,"",R1563&amp;"m, "))&amp;IF((COUNTBLANK(S1563)=0)*(S1563&lt;&gt;S1562), S1563&amp;"; ","")&amp;(IF(COUNTBLANK(U1563)=1,"",U1563&amp;"; "))&amp;(IF(COUNTBLANK(T1563)=1,"",IF(COUNTBLANK(F$2)=1,T1563&amp;"; ",T1563&amp;" "&amp;F$2&amp;"; "))))&amp;(IF(COUNTBLANK(V1563)=1,"",V1563&amp;"; "))&amp;IF((COUNTBLANK(C1563)=1),"",C1563)&amp;IF((B1563=B1564)*(K1563=K1564)*(L1563=L1564)*(M1563=M1564),IF(($H$2&lt;&gt;"m")*($H$2&lt;&gt;"Y"), " • ", IF((ISNUMBER(FIND(")",AE1563))), " • ", "")),IF((B1563=B1564)*(K1563=K1564)," • ",". ")))</f>
        <v/>
      </c>
      <c r="AI1563" s="1"/>
    </row>
    <row r="1564" spans="1:35" x14ac:dyDescent="0.25">
      <c r="A1564" s="3" t="str">
        <f t="shared" si="171"/>
        <v/>
      </c>
      <c r="B1564" s="53" t="str">
        <f t="shared" si="169"/>
        <v/>
      </c>
      <c r="C1564" s="57"/>
      <c r="D1564" s="57"/>
      <c r="E1564" s="57"/>
      <c r="F1564" s="57"/>
      <c r="G1564" s="57"/>
      <c r="H1564" s="57"/>
      <c r="I1564" s="57"/>
      <c r="J1564" s="57"/>
      <c r="K1564" s="57"/>
      <c r="L1564" s="57"/>
      <c r="M1564" s="54"/>
      <c r="N1564" s="57"/>
      <c r="O1564" s="58"/>
      <c r="P1564" s="58"/>
      <c r="Q1564" s="58"/>
      <c r="R1564" s="58"/>
      <c r="S1564" s="54"/>
      <c r="T1564" s="57"/>
      <c r="U1564" s="57"/>
      <c r="V1564" s="57"/>
      <c r="W1564" s="57"/>
      <c r="X1564" s="147" t="str">
        <f>IF(COUNTBLANK(D1564)=1,"",IF('order-admin-units'!$I$1&lt;&gt;"y", "", IF(COUNTBLANK(K1564)=1, 'order-admin-units'!$B$1+1, VLOOKUP(K1564, ordercountry, 2))))</f>
        <v/>
      </c>
      <c r="Y1564" s="147" t="str">
        <f>IF(COUNTBLANK(D1564)=1,"",IF('order-admin-units'!$I$1&lt;&gt;"y", "", IF(COUNTBLANK(K1564:L1564)&gt;0, 'order-admin-units'!$B$2+1, VLOOKUP(K1564&amp;"@"&amp;L1564, orderadmin, 2))))</f>
        <v/>
      </c>
      <c r="Z1564" s="147" t="str">
        <f t="shared" si="172"/>
        <v/>
      </c>
      <c r="AA1564" s="147" t="str">
        <f t="shared" si="173"/>
        <v/>
      </c>
      <c r="AB1564" s="147" t="str">
        <f t="shared" si="174"/>
        <v/>
      </c>
      <c r="AC1564" s="147" t="str">
        <f t="shared" si="170"/>
        <v/>
      </c>
      <c r="AD1564" s="11" t="str">
        <f t="shared" si="175"/>
        <v/>
      </c>
      <c r="AE1564" s="11" t="str">
        <f t="array" ref="AE1564">IF(COUNTBLANK(D1564)=1,"",IF(OR($H$2="y",$H$2="m"),IF(AA1564=AA1563,IF(OR(AB1564=$AB$4:$AB1563)=FALSE,AE1563&amp;C1564,AE1563),"("&amp;C1564)&amp;IF(AA1564=AA1565,IF(OR(AB1565=$AB$4:$AB1564)=FALSE,", ",""),") "),""))</f>
        <v/>
      </c>
      <c r="AF1564" s="11" t="str">
        <f t="array" ref="AF1564">IF((COUNTBLANK(D1564)=0)*OR($H$2="y",$H$2="m"),IFERROR(LEFT(C1564, FIND(" ",C1564)-1), C1564),"")</f>
        <v/>
      </c>
      <c r="AG1564" s="11" t="str">
        <f t="array" ref="AG1564">IF(COUNTBLANK(D1564)=1,"",IF(OR($H$2="y",$H$2="m"),IF(AA1564=AA1563,IF(OR(AC1564=$AC$4:$AC1563)=FALSE,AG1563&amp;AF1564,AG1563),"("&amp;AF1564)&amp;IF(AA1564=AA1565,IF(OR(AC1565=$AC$4:$AC1564)=FALSE,", ",""),") "),""))</f>
        <v/>
      </c>
      <c r="AH1564" s="10" t="str">
        <f>IF((COUNTBLANK(D1564)=1),"",IF(D1564=D1563,AH1563,"")&amp;IF(B1563&lt;&gt;B1564,((IF(COUNTBLANK(E1564)=1,$D$3&amp;"Non-type material: "&amp;$D$3,$D$3&amp;INDEX('type-categories'!$A$2:$B$100,MATCH(E1564,'type-categories'!$A$2:$A$100,0),2)&amp;$D$3))),"")&amp;(IF(K1564&lt;&gt;K1563,$C$2&amp;UPPER(K1564)&amp;$C$2&amp;$K$3&amp;" ",(IF(B1564&lt;&gt;B1563,$C$2&amp;UPPER(K1564)&amp;$C$2&amp;$K$3&amp;" ",""))))&amp;IF((AA1564&lt;&gt;AA1565)*($H$2="y"),AD1564&amp;AE1564,IF((AA1564&lt;&gt;AA1565)*($H$2="m"),AD1564&amp;AG1564,IF(($H$2&lt;&gt;"m")*($H$2&lt;&gt;"Y"),(IF(F1564=0,"",F1564&amp;" "&amp;$F$4&amp;" "))&amp;(IF(G1564=0,"",G1564&amp;" "&amp;$G$4&amp;" "))&amp;(IF(H1564=0,"",H1564&amp;" "&amp;H$4&amp;" "))&amp;(IF(I1564=0,"",I1564&amp;" "&amp;$I$4&amp;" "))&amp;(IF(J1564=0,"",J1564&amp;" "&amp;$J$4&amp;" ")),"")))&amp;"; "&amp;IF((B1564=B1563)*(AA1564=AA1563), "same collecting data; ", IF((B1564=B1563)*(Z1563=Z1564),"same locality; ",(IF(COUNTBLANK(L1564)=1,"",$D$2&amp;L1564&amp;$L$3&amp;" "&amp;$D$2))&amp;(IF(COUNTBLANK(M1564)=1,"",$E$2&amp;M1564&amp;$E$2&amp;", "))&amp;(IF(COUNTBLANK(N1564)=1,"",N1564&amp;"; "))&amp;(IF(COUNTBLANK(O1564)=1,"",O1564&amp;"; ")))&amp;(IF(COUNTBLANK(P1564)=1,"",P1564&amp;"; "))&amp;(IF(COUNTBLANK(Q1564)=1,"",Q1564&amp;"; "))&amp;(IF(COUNTBLANK(R1564)=1,"",R1564&amp;"m, "))&amp;IF((COUNTBLANK(S1564)=0)*(S1564&lt;&gt;S1563), S1564&amp;"; ","")&amp;(IF(COUNTBLANK(U1564)=1,"",U1564&amp;"; "))&amp;(IF(COUNTBLANK(T1564)=1,"",IF(COUNTBLANK(F$2)=1,T1564&amp;"; ",T1564&amp;" "&amp;F$2&amp;"; "))))&amp;(IF(COUNTBLANK(V1564)=1,"",V1564&amp;"; "))&amp;IF((COUNTBLANK(C1564)=1),"",C1564)&amp;IF((B1564=B1565)*(K1564=K1565)*(L1564=L1565)*(M1564=M1565),IF(($H$2&lt;&gt;"m")*($H$2&lt;&gt;"Y"), " • ", IF((ISNUMBER(FIND(")",AE1564))), " • ", "")),IF((B1564=B1565)*(K1564=K1565)," • ",". ")))</f>
        <v/>
      </c>
      <c r="AI1564" s="1"/>
    </row>
    <row r="1565" spans="1:35" x14ac:dyDescent="0.25">
      <c r="A1565" s="3" t="str">
        <f t="shared" si="171"/>
        <v/>
      </c>
      <c r="B1565" s="53" t="str">
        <f t="shared" si="169"/>
        <v/>
      </c>
      <c r="C1565" s="57"/>
      <c r="D1565" s="57"/>
      <c r="E1565" s="57"/>
      <c r="F1565" s="57"/>
      <c r="G1565" s="57"/>
      <c r="H1565" s="57"/>
      <c r="I1565" s="57"/>
      <c r="J1565" s="57"/>
      <c r="K1565" s="57"/>
      <c r="L1565" s="57"/>
      <c r="M1565" s="54"/>
      <c r="N1565" s="57"/>
      <c r="O1565" s="58"/>
      <c r="P1565" s="58"/>
      <c r="Q1565" s="58"/>
      <c r="R1565" s="58"/>
      <c r="S1565" s="54"/>
      <c r="T1565" s="57"/>
      <c r="U1565" s="57"/>
      <c r="V1565" s="57"/>
      <c r="W1565" s="57"/>
      <c r="X1565" s="147" t="str">
        <f>IF(COUNTBLANK(D1565)=1,"",IF('order-admin-units'!$I$1&lt;&gt;"y", "", IF(COUNTBLANK(K1565)=1, 'order-admin-units'!$B$1+1, VLOOKUP(K1565, ordercountry, 2))))</f>
        <v/>
      </c>
      <c r="Y1565" s="147" t="str">
        <f>IF(COUNTBLANK(D1565)=1,"",IF('order-admin-units'!$I$1&lt;&gt;"y", "", IF(COUNTBLANK(K1565:L1565)&gt;0, 'order-admin-units'!$B$2+1, VLOOKUP(K1565&amp;"@"&amp;L1565, orderadmin, 2))))</f>
        <v/>
      </c>
      <c r="Z1565" s="147" t="str">
        <f t="shared" si="172"/>
        <v/>
      </c>
      <c r="AA1565" s="147" t="str">
        <f t="shared" si="173"/>
        <v/>
      </c>
      <c r="AB1565" s="147" t="str">
        <f t="shared" si="174"/>
        <v/>
      </c>
      <c r="AC1565" s="147" t="str">
        <f t="shared" si="170"/>
        <v/>
      </c>
      <c r="AD1565" s="11" t="str">
        <f t="shared" si="175"/>
        <v/>
      </c>
      <c r="AE1565" s="11" t="str">
        <f t="array" ref="AE1565">IF(COUNTBLANK(D1565)=1,"",IF(OR($H$2="y",$H$2="m"),IF(AA1565=AA1564,IF(OR(AB1565=$AB$4:$AB1564)=FALSE,AE1564&amp;C1565,AE1564),"("&amp;C1565)&amp;IF(AA1565=AA1566,IF(OR(AB1566=$AB$4:$AB1565)=FALSE,", ",""),") "),""))</f>
        <v/>
      </c>
      <c r="AF1565" s="11" t="str">
        <f t="array" ref="AF1565">IF((COUNTBLANK(D1565)=0)*OR($H$2="y",$H$2="m"),IFERROR(LEFT(C1565, FIND(" ",C1565)-1), C1565),"")</f>
        <v/>
      </c>
      <c r="AG1565" s="11" t="str">
        <f t="array" ref="AG1565">IF(COUNTBLANK(D1565)=1,"",IF(OR($H$2="y",$H$2="m"),IF(AA1565=AA1564,IF(OR(AC1565=$AC$4:$AC1564)=FALSE,AG1564&amp;AF1565,AG1564),"("&amp;AF1565)&amp;IF(AA1565=AA1566,IF(OR(AC1566=$AC$4:$AC1565)=FALSE,", ",""),") "),""))</f>
        <v/>
      </c>
      <c r="AH1565" s="10" t="str">
        <f>IF((COUNTBLANK(D1565)=1),"",IF(D1565=D1564,AH1564,"")&amp;IF(B1564&lt;&gt;B1565,((IF(COUNTBLANK(E1565)=1,$D$3&amp;"Non-type material: "&amp;$D$3,$D$3&amp;INDEX('type-categories'!$A$2:$B$100,MATCH(E1565,'type-categories'!$A$2:$A$100,0),2)&amp;$D$3))),"")&amp;(IF(K1565&lt;&gt;K1564,$C$2&amp;UPPER(K1565)&amp;$C$2&amp;$K$3&amp;" ",(IF(B1565&lt;&gt;B1564,$C$2&amp;UPPER(K1565)&amp;$C$2&amp;$K$3&amp;" ",""))))&amp;IF((AA1565&lt;&gt;AA1566)*($H$2="y"),AD1565&amp;AE1565,IF((AA1565&lt;&gt;AA1566)*($H$2="m"),AD1565&amp;AG1565,IF(($H$2&lt;&gt;"m")*($H$2&lt;&gt;"Y"),(IF(F1565=0,"",F1565&amp;" "&amp;$F$4&amp;" "))&amp;(IF(G1565=0,"",G1565&amp;" "&amp;$G$4&amp;" "))&amp;(IF(H1565=0,"",H1565&amp;" "&amp;H$4&amp;" "))&amp;(IF(I1565=0,"",I1565&amp;" "&amp;$I$4&amp;" "))&amp;(IF(J1565=0,"",J1565&amp;" "&amp;$J$4&amp;" ")),"")))&amp;"; "&amp;IF((B1565=B1564)*(AA1565=AA1564), "same collecting data; ", IF((B1565=B1564)*(Z1564=Z1565),"same locality; ",(IF(COUNTBLANK(L1565)=1,"",$D$2&amp;L1565&amp;$L$3&amp;" "&amp;$D$2))&amp;(IF(COUNTBLANK(M1565)=1,"",$E$2&amp;M1565&amp;$E$2&amp;", "))&amp;(IF(COUNTBLANK(N1565)=1,"",N1565&amp;"; "))&amp;(IF(COUNTBLANK(O1565)=1,"",O1565&amp;"; ")))&amp;(IF(COUNTBLANK(P1565)=1,"",P1565&amp;"; "))&amp;(IF(COUNTBLANK(Q1565)=1,"",Q1565&amp;"; "))&amp;(IF(COUNTBLANK(R1565)=1,"",R1565&amp;"m, "))&amp;IF((COUNTBLANK(S1565)=0)*(S1565&lt;&gt;S1564), S1565&amp;"; ","")&amp;(IF(COUNTBLANK(U1565)=1,"",U1565&amp;"; "))&amp;(IF(COUNTBLANK(T1565)=1,"",IF(COUNTBLANK(F$2)=1,T1565&amp;"; ",T1565&amp;" "&amp;F$2&amp;"; "))))&amp;(IF(COUNTBLANK(V1565)=1,"",V1565&amp;"; "))&amp;IF((COUNTBLANK(C1565)=1),"",C1565)&amp;IF((B1565=B1566)*(K1565=K1566)*(L1565=L1566)*(M1565=M1566),IF(($H$2&lt;&gt;"m")*($H$2&lt;&gt;"Y"), " • ", IF((ISNUMBER(FIND(")",AE1565))), " • ", "")),IF((B1565=B1566)*(K1565=K1566)," • ",". ")))</f>
        <v/>
      </c>
      <c r="AI1565" s="1"/>
    </row>
    <row r="1566" spans="1:35" x14ac:dyDescent="0.25">
      <c r="A1566" s="3" t="str">
        <f t="shared" si="171"/>
        <v/>
      </c>
      <c r="B1566" s="53" t="str">
        <f t="shared" si="169"/>
        <v/>
      </c>
      <c r="C1566" s="57"/>
      <c r="D1566" s="57"/>
      <c r="E1566" s="57"/>
      <c r="F1566" s="57"/>
      <c r="G1566" s="57"/>
      <c r="H1566" s="57"/>
      <c r="I1566" s="57"/>
      <c r="J1566" s="57"/>
      <c r="K1566" s="57"/>
      <c r="L1566" s="57"/>
      <c r="M1566" s="54"/>
      <c r="N1566" s="57"/>
      <c r="O1566" s="58"/>
      <c r="P1566" s="58"/>
      <c r="Q1566" s="58"/>
      <c r="R1566" s="58"/>
      <c r="S1566" s="54"/>
      <c r="T1566" s="57"/>
      <c r="U1566" s="57"/>
      <c r="V1566" s="57"/>
      <c r="W1566" s="57"/>
      <c r="X1566" s="147" t="str">
        <f>IF(COUNTBLANK(D1566)=1,"",IF('order-admin-units'!$I$1&lt;&gt;"y", "", IF(COUNTBLANK(K1566)=1, 'order-admin-units'!$B$1+1, VLOOKUP(K1566, ordercountry, 2))))</f>
        <v/>
      </c>
      <c r="Y1566" s="147" t="str">
        <f>IF(COUNTBLANK(D1566)=1,"",IF('order-admin-units'!$I$1&lt;&gt;"y", "", IF(COUNTBLANK(K1566:L1566)&gt;0, 'order-admin-units'!$B$2+1, VLOOKUP(K1566&amp;"@"&amp;L1566, orderadmin, 2))))</f>
        <v/>
      </c>
      <c r="Z1566" s="147" t="str">
        <f t="shared" si="172"/>
        <v/>
      </c>
      <c r="AA1566" s="147" t="str">
        <f t="shared" si="173"/>
        <v/>
      </c>
      <c r="AB1566" s="147" t="str">
        <f t="shared" si="174"/>
        <v/>
      </c>
      <c r="AC1566" s="147" t="str">
        <f t="shared" si="170"/>
        <v/>
      </c>
      <c r="AD1566" s="11" t="str">
        <f t="shared" si="175"/>
        <v/>
      </c>
      <c r="AE1566" s="11" t="str">
        <f t="array" ref="AE1566">IF(COUNTBLANK(D1566)=1,"",IF(OR($H$2="y",$H$2="m"),IF(AA1566=AA1565,IF(OR(AB1566=$AB$4:$AB1565)=FALSE,AE1565&amp;C1566,AE1565),"("&amp;C1566)&amp;IF(AA1566=AA1567,IF(OR(AB1567=$AB$4:$AB1566)=FALSE,", ",""),") "),""))</f>
        <v/>
      </c>
      <c r="AF1566" s="11" t="str">
        <f t="array" ref="AF1566">IF((COUNTBLANK(D1566)=0)*OR($H$2="y",$H$2="m"),IFERROR(LEFT(C1566, FIND(" ",C1566)-1), C1566),"")</f>
        <v/>
      </c>
      <c r="AG1566" s="11" t="str">
        <f t="array" ref="AG1566">IF(COUNTBLANK(D1566)=1,"",IF(OR($H$2="y",$H$2="m"),IF(AA1566=AA1565,IF(OR(AC1566=$AC$4:$AC1565)=FALSE,AG1565&amp;AF1566,AG1565),"("&amp;AF1566)&amp;IF(AA1566=AA1567,IF(OR(AC1567=$AC$4:$AC1566)=FALSE,", ",""),") "),""))</f>
        <v/>
      </c>
      <c r="AH1566" s="10" t="str">
        <f>IF((COUNTBLANK(D1566)=1),"",IF(D1566=D1565,AH1565,"")&amp;IF(B1565&lt;&gt;B1566,((IF(COUNTBLANK(E1566)=1,$D$3&amp;"Non-type material: "&amp;$D$3,$D$3&amp;INDEX('type-categories'!$A$2:$B$100,MATCH(E1566,'type-categories'!$A$2:$A$100,0),2)&amp;$D$3))),"")&amp;(IF(K1566&lt;&gt;K1565,$C$2&amp;UPPER(K1566)&amp;$C$2&amp;$K$3&amp;" ",(IF(B1566&lt;&gt;B1565,$C$2&amp;UPPER(K1566)&amp;$C$2&amp;$K$3&amp;" ",""))))&amp;IF((AA1566&lt;&gt;AA1567)*($H$2="y"),AD1566&amp;AE1566,IF((AA1566&lt;&gt;AA1567)*($H$2="m"),AD1566&amp;AG1566,IF(($H$2&lt;&gt;"m")*($H$2&lt;&gt;"Y"),(IF(F1566=0,"",F1566&amp;" "&amp;$F$4&amp;" "))&amp;(IF(G1566=0,"",G1566&amp;" "&amp;$G$4&amp;" "))&amp;(IF(H1566=0,"",H1566&amp;" "&amp;H$4&amp;" "))&amp;(IF(I1566=0,"",I1566&amp;" "&amp;$I$4&amp;" "))&amp;(IF(J1566=0,"",J1566&amp;" "&amp;$J$4&amp;" ")),"")))&amp;"; "&amp;IF((B1566=B1565)*(AA1566=AA1565), "same collecting data; ", IF((B1566=B1565)*(Z1565=Z1566),"same locality; ",(IF(COUNTBLANK(L1566)=1,"",$D$2&amp;L1566&amp;$L$3&amp;" "&amp;$D$2))&amp;(IF(COUNTBLANK(M1566)=1,"",$E$2&amp;M1566&amp;$E$2&amp;", "))&amp;(IF(COUNTBLANK(N1566)=1,"",N1566&amp;"; "))&amp;(IF(COUNTBLANK(O1566)=1,"",O1566&amp;"; ")))&amp;(IF(COUNTBLANK(P1566)=1,"",P1566&amp;"; "))&amp;(IF(COUNTBLANK(Q1566)=1,"",Q1566&amp;"; "))&amp;(IF(COUNTBLANK(R1566)=1,"",R1566&amp;"m, "))&amp;IF((COUNTBLANK(S1566)=0)*(S1566&lt;&gt;S1565), S1566&amp;"; ","")&amp;(IF(COUNTBLANK(U1566)=1,"",U1566&amp;"; "))&amp;(IF(COUNTBLANK(T1566)=1,"",IF(COUNTBLANK(F$2)=1,T1566&amp;"; ",T1566&amp;" "&amp;F$2&amp;"; "))))&amp;(IF(COUNTBLANK(V1566)=1,"",V1566&amp;"; "))&amp;IF((COUNTBLANK(C1566)=1),"",C1566)&amp;IF((B1566=B1567)*(K1566=K1567)*(L1566=L1567)*(M1566=M1567),IF(($H$2&lt;&gt;"m")*($H$2&lt;&gt;"Y"), " • ", IF((ISNUMBER(FIND(")",AE1566))), " • ", "")),IF((B1566=B1567)*(K1566=K1567)," • ",". ")))</f>
        <v/>
      </c>
      <c r="AI1566" s="1"/>
    </row>
    <row r="1567" spans="1:35" x14ac:dyDescent="0.25">
      <c r="A1567" s="3" t="str">
        <f t="shared" si="171"/>
        <v/>
      </c>
      <c r="B1567" s="53" t="str">
        <f t="shared" si="169"/>
        <v/>
      </c>
      <c r="C1567" s="57"/>
      <c r="D1567" s="57"/>
      <c r="E1567" s="57"/>
      <c r="F1567" s="57"/>
      <c r="G1567" s="57"/>
      <c r="H1567" s="57"/>
      <c r="I1567" s="57"/>
      <c r="J1567" s="57"/>
      <c r="K1567" s="57"/>
      <c r="L1567" s="57"/>
      <c r="M1567" s="54"/>
      <c r="N1567" s="57"/>
      <c r="O1567" s="58"/>
      <c r="P1567" s="58"/>
      <c r="Q1567" s="58"/>
      <c r="R1567" s="58"/>
      <c r="S1567" s="54"/>
      <c r="T1567" s="57"/>
      <c r="U1567" s="57"/>
      <c r="V1567" s="57"/>
      <c r="W1567" s="57"/>
      <c r="X1567" s="147" t="str">
        <f>IF(COUNTBLANK(D1567)=1,"",IF('order-admin-units'!$I$1&lt;&gt;"y", "", IF(COUNTBLANK(K1567)=1, 'order-admin-units'!$B$1+1, VLOOKUP(K1567, ordercountry, 2))))</f>
        <v/>
      </c>
      <c r="Y1567" s="147" t="str">
        <f>IF(COUNTBLANK(D1567)=1,"",IF('order-admin-units'!$I$1&lt;&gt;"y", "", IF(COUNTBLANK(K1567:L1567)&gt;0, 'order-admin-units'!$B$2+1, VLOOKUP(K1567&amp;"@"&amp;L1567, orderadmin, 2))))</f>
        <v/>
      </c>
      <c r="Z1567" s="147" t="str">
        <f t="shared" si="172"/>
        <v/>
      </c>
      <c r="AA1567" s="147" t="str">
        <f t="shared" si="173"/>
        <v/>
      </c>
      <c r="AB1567" s="147" t="str">
        <f t="shared" si="174"/>
        <v/>
      </c>
      <c r="AC1567" s="147" t="str">
        <f t="shared" si="170"/>
        <v/>
      </c>
      <c r="AD1567" s="11" t="str">
        <f t="shared" si="175"/>
        <v/>
      </c>
      <c r="AE1567" s="11" t="str">
        <f t="array" ref="AE1567">IF(COUNTBLANK(D1567)=1,"",IF(OR($H$2="y",$H$2="m"),IF(AA1567=AA1566,IF(OR(AB1567=$AB$4:$AB1566)=FALSE,AE1566&amp;C1567,AE1566),"("&amp;C1567)&amp;IF(AA1567=AA1568,IF(OR(AB1568=$AB$4:$AB1567)=FALSE,", ",""),") "),""))</f>
        <v/>
      </c>
      <c r="AF1567" s="11" t="str">
        <f t="array" ref="AF1567">IF((COUNTBLANK(D1567)=0)*OR($H$2="y",$H$2="m"),IFERROR(LEFT(C1567, FIND(" ",C1567)-1), C1567),"")</f>
        <v/>
      </c>
      <c r="AG1567" s="11" t="str">
        <f t="array" ref="AG1567">IF(COUNTBLANK(D1567)=1,"",IF(OR($H$2="y",$H$2="m"),IF(AA1567=AA1566,IF(OR(AC1567=$AC$4:$AC1566)=FALSE,AG1566&amp;AF1567,AG1566),"("&amp;AF1567)&amp;IF(AA1567=AA1568,IF(OR(AC1568=$AC$4:$AC1567)=FALSE,", ",""),") "),""))</f>
        <v/>
      </c>
      <c r="AH1567" s="10" t="str">
        <f>IF((COUNTBLANK(D1567)=1),"",IF(D1567=D1566,AH1566,"")&amp;IF(B1566&lt;&gt;B1567,((IF(COUNTBLANK(E1567)=1,$D$3&amp;"Non-type material: "&amp;$D$3,$D$3&amp;INDEX('type-categories'!$A$2:$B$100,MATCH(E1567,'type-categories'!$A$2:$A$100,0),2)&amp;$D$3))),"")&amp;(IF(K1567&lt;&gt;K1566,$C$2&amp;UPPER(K1567)&amp;$C$2&amp;$K$3&amp;" ",(IF(B1567&lt;&gt;B1566,$C$2&amp;UPPER(K1567)&amp;$C$2&amp;$K$3&amp;" ",""))))&amp;IF((AA1567&lt;&gt;AA1568)*($H$2="y"),AD1567&amp;AE1567,IF((AA1567&lt;&gt;AA1568)*($H$2="m"),AD1567&amp;AG1567,IF(($H$2&lt;&gt;"m")*($H$2&lt;&gt;"Y"),(IF(F1567=0,"",F1567&amp;" "&amp;$F$4&amp;" "))&amp;(IF(G1567=0,"",G1567&amp;" "&amp;$G$4&amp;" "))&amp;(IF(H1567=0,"",H1567&amp;" "&amp;H$4&amp;" "))&amp;(IF(I1567=0,"",I1567&amp;" "&amp;$I$4&amp;" "))&amp;(IF(J1567=0,"",J1567&amp;" "&amp;$J$4&amp;" ")),"")))&amp;"; "&amp;IF((B1567=B1566)*(AA1567=AA1566), "same collecting data; ", IF((B1567=B1566)*(Z1566=Z1567),"same locality; ",(IF(COUNTBLANK(L1567)=1,"",$D$2&amp;L1567&amp;$L$3&amp;" "&amp;$D$2))&amp;(IF(COUNTBLANK(M1567)=1,"",$E$2&amp;M1567&amp;$E$2&amp;", "))&amp;(IF(COUNTBLANK(N1567)=1,"",N1567&amp;"; "))&amp;(IF(COUNTBLANK(O1567)=1,"",O1567&amp;"; ")))&amp;(IF(COUNTBLANK(P1567)=1,"",P1567&amp;"; "))&amp;(IF(COUNTBLANK(Q1567)=1,"",Q1567&amp;"; "))&amp;(IF(COUNTBLANK(R1567)=1,"",R1567&amp;"m, "))&amp;IF((COUNTBLANK(S1567)=0)*(S1567&lt;&gt;S1566), S1567&amp;"; ","")&amp;(IF(COUNTBLANK(U1567)=1,"",U1567&amp;"; "))&amp;(IF(COUNTBLANK(T1567)=1,"",IF(COUNTBLANK(F$2)=1,T1567&amp;"; ",T1567&amp;" "&amp;F$2&amp;"; "))))&amp;(IF(COUNTBLANK(V1567)=1,"",V1567&amp;"; "))&amp;IF((COUNTBLANK(C1567)=1),"",C1567)&amp;IF((B1567=B1568)*(K1567=K1568)*(L1567=L1568)*(M1567=M1568),IF(($H$2&lt;&gt;"m")*($H$2&lt;&gt;"Y"), " • ", IF((ISNUMBER(FIND(")",AE1567))), " • ", "")),IF((B1567=B1568)*(K1567=K1568)," • ",". ")))</f>
        <v/>
      </c>
      <c r="AI1567" s="1"/>
    </row>
    <row r="1568" spans="1:35" x14ac:dyDescent="0.25">
      <c r="A1568" s="3" t="str">
        <f t="shared" si="171"/>
        <v/>
      </c>
      <c r="B1568" s="53" t="str">
        <f t="shared" si="169"/>
        <v/>
      </c>
      <c r="C1568" s="57"/>
      <c r="D1568" s="57"/>
      <c r="E1568" s="57"/>
      <c r="F1568" s="57"/>
      <c r="G1568" s="57"/>
      <c r="H1568" s="57"/>
      <c r="I1568" s="57"/>
      <c r="J1568" s="57"/>
      <c r="K1568" s="57"/>
      <c r="L1568" s="57"/>
      <c r="M1568" s="54"/>
      <c r="N1568" s="57"/>
      <c r="O1568" s="58"/>
      <c r="P1568" s="58"/>
      <c r="Q1568" s="58"/>
      <c r="R1568" s="58"/>
      <c r="S1568" s="54"/>
      <c r="T1568" s="57"/>
      <c r="U1568" s="57"/>
      <c r="V1568" s="57"/>
      <c r="W1568" s="57"/>
      <c r="X1568" s="147" t="str">
        <f>IF(COUNTBLANK(D1568)=1,"",IF('order-admin-units'!$I$1&lt;&gt;"y", "", IF(COUNTBLANK(K1568)=1, 'order-admin-units'!$B$1+1, VLOOKUP(K1568, ordercountry, 2))))</f>
        <v/>
      </c>
      <c r="Y1568" s="147" t="str">
        <f>IF(COUNTBLANK(D1568)=1,"",IF('order-admin-units'!$I$1&lt;&gt;"y", "", IF(COUNTBLANK(K1568:L1568)&gt;0, 'order-admin-units'!$B$2+1, VLOOKUP(K1568&amp;"@"&amp;L1568, orderadmin, 2))))</f>
        <v/>
      </c>
      <c r="Z1568" s="147" t="str">
        <f t="shared" si="172"/>
        <v/>
      </c>
      <c r="AA1568" s="147" t="str">
        <f t="shared" si="173"/>
        <v/>
      </c>
      <c r="AB1568" s="147" t="str">
        <f t="shared" si="174"/>
        <v/>
      </c>
      <c r="AC1568" s="147" t="str">
        <f t="shared" si="170"/>
        <v/>
      </c>
      <c r="AD1568" s="11" t="str">
        <f t="shared" si="175"/>
        <v/>
      </c>
      <c r="AE1568" s="11" t="str">
        <f t="array" ref="AE1568">IF(COUNTBLANK(D1568)=1,"",IF(OR($H$2="y",$H$2="m"),IF(AA1568=AA1567,IF(OR(AB1568=$AB$4:$AB1567)=FALSE,AE1567&amp;C1568,AE1567),"("&amp;C1568)&amp;IF(AA1568=AA1569,IF(OR(AB1569=$AB$4:$AB1568)=FALSE,", ",""),") "),""))</f>
        <v/>
      </c>
      <c r="AF1568" s="11" t="str">
        <f t="array" ref="AF1568">IF((COUNTBLANK(D1568)=0)*OR($H$2="y",$H$2="m"),IFERROR(LEFT(C1568, FIND(" ",C1568)-1), C1568),"")</f>
        <v/>
      </c>
      <c r="AG1568" s="11" t="str">
        <f t="array" ref="AG1568">IF(COUNTBLANK(D1568)=1,"",IF(OR($H$2="y",$H$2="m"),IF(AA1568=AA1567,IF(OR(AC1568=$AC$4:$AC1567)=FALSE,AG1567&amp;AF1568,AG1567),"("&amp;AF1568)&amp;IF(AA1568=AA1569,IF(OR(AC1569=$AC$4:$AC1568)=FALSE,", ",""),") "),""))</f>
        <v/>
      </c>
      <c r="AH1568" s="10" t="str">
        <f>IF((COUNTBLANK(D1568)=1),"",IF(D1568=D1567,AH1567,"")&amp;IF(B1567&lt;&gt;B1568,((IF(COUNTBLANK(E1568)=1,$D$3&amp;"Non-type material: "&amp;$D$3,$D$3&amp;INDEX('type-categories'!$A$2:$B$100,MATCH(E1568,'type-categories'!$A$2:$A$100,0),2)&amp;$D$3))),"")&amp;(IF(K1568&lt;&gt;K1567,$C$2&amp;UPPER(K1568)&amp;$C$2&amp;$K$3&amp;" ",(IF(B1568&lt;&gt;B1567,$C$2&amp;UPPER(K1568)&amp;$C$2&amp;$K$3&amp;" ",""))))&amp;IF((AA1568&lt;&gt;AA1569)*($H$2="y"),AD1568&amp;AE1568,IF((AA1568&lt;&gt;AA1569)*($H$2="m"),AD1568&amp;AG1568,IF(($H$2&lt;&gt;"m")*($H$2&lt;&gt;"Y"),(IF(F1568=0,"",F1568&amp;" "&amp;$F$4&amp;" "))&amp;(IF(G1568=0,"",G1568&amp;" "&amp;$G$4&amp;" "))&amp;(IF(H1568=0,"",H1568&amp;" "&amp;H$4&amp;" "))&amp;(IF(I1568=0,"",I1568&amp;" "&amp;$I$4&amp;" "))&amp;(IF(J1568=0,"",J1568&amp;" "&amp;$J$4&amp;" ")),"")))&amp;"; "&amp;IF((B1568=B1567)*(AA1568=AA1567), "same collecting data; ", IF((B1568=B1567)*(Z1567=Z1568),"same locality; ",(IF(COUNTBLANK(L1568)=1,"",$D$2&amp;L1568&amp;$L$3&amp;" "&amp;$D$2))&amp;(IF(COUNTBLANK(M1568)=1,"",$E$2&amp;M1568&amp;$E$2&amp;", "))&amp;(IF(COUNTBLANK(N1568)=1,"",N1568&amp;"; "))&amp;(IF(COUNTBLANK(O1568)=1,"",O1568&amp;"; ")))&amp;(IF(COUNTBLANK(P1568)=1,"",P1568&amp;"; "))&amp;(IF(COUNTBLANK(Q1568)=1,"",Q1568&amp;"; "))&amp;(IF(COUNTBLANK(R1568)=1,"",R1568&amp;"m, "))&amp;IF((COUNTBLANK(S1568)=0)*(S1568&lt;&gt;S1567), S1568&amp;"; ","")&amp;(IF(COUNTBLANK(U1568)=1,"",U1568&amp;"; "))&amp;(IF(COUNTBLANK(T1568)=1,"",IF(COUNTBLANK(F$2)=1,T1568&amp;"; ",T1568&amp;" "&amp;F$2&amp;"; "))))&amp;(IF(COUNTBLANK(V1568)=1,"",V1568&amp;"; "))&amp;IF((COUNTBLANK(C1568)=1),"",C1568)&amp;IF((B1568=B1569)*(K1568=K1569)*(L1568=L1569)*(M1568=M1569),IF(($H$2&lt;&gt;"m")*($H$2&lt;&gt;"Y"), " • ", IF((ISNUMBER(FIND(")",AE1568))), " • ", "")),IF((B1568=B1569)*(K1568=K1569)," • ",". ")))</f>
        <v/>
      </c>
      <c r="AI1568" s="1"/>
    </row>
    <row r="1569" spans="1:35" x14ac:dyDescent="0.25">
      <c r="A1569" s="3" t="str">
        <f t="shared" si="171"/>
        <v/>
      </c>
      <c r="B1569" s="53" t="str">
        <f t="shared" si="169"/>
        <v/>
      </c>
      <c r="C1569" s="57"/>
      <c r="D1569" s="57"/>
      <c r="E1569" s="57"/>
      <c r="F1569" s="57"/>
      <c r="G1569" s="57"/>
      <c r="H1569" s="57"/>
      <c r="I1569" s="57"/>
      <c r="J1569" s="57"/>
      <c r="K1569" s="57"/>
      <c r="L1569" s="57"/>
      <c r="M1569" s="54"/>
      <c r="N1569" s="57"/>
      <c r="O1569" s="58"/>
      <c r="P1569" s="58"/>
      <c r="Q1569" s="58"/>
      <c r="R1569" s="58"/>
      <c r="S1569" s="54"/>
      <c r="T1569" s="57"/>
      <c r="U1569" s="57"/>
      <c r="V1569" s="57"/>
      <c r="W1569" s="57"/>
      <c r="X1569" s="147" t="str">
        <f>IF(COUNTBLANK(D1569)=1,"",IF('order-admin-units'!$I$1&lt;&gt;"y", "", IF(COUNTBLANK(K1569)=1, 'order-admin-units'!$B$1+1, VLOOKUP(K1569, ordercountry, 2))))</f>
        <v/>
      </c>
      <c r="Y1569" s="147" t="str">
        <f>IF(COUNTBLANK(D1569)=1,"",IF('order-admin-units'!$I$1&lt;&gt;"y", "", IF(COUNTBLANK(K1569:L1569)&gt;0, 'order-admin-units'!$B$2+1, VLOOKUP(K1569&amp;"@"&amp;L1569, orderadmin, 2))))</f>
        <v/>
      </c>
      <c r="Z1569" s="147" t="str">
        <f t="shared" si="172"/>
        <v/>
      </c>
      <c r="AA1569" s="147" t="str">
        <f t="shared" si="173"/>
        <v/>
      </c>
      <c r="AB1569" s="147" t="str">
        <f t="shared" si="174"/>
        <v/>
      </c>
      <c r="AC1569" s="147" t="str">
        <f t="shared" si="170"/>
        <v/>
      </c>
      <c r="AD1569" s="11" t="str">
        <f t="shared" si="175"/>
        <v/>
      </c>
      <c r="AE1569" s="11" t="str">
        <f t="array" ref="AE1569">IF(COUNTBLANK(D1569)=1,"",IF(OR($H$2="y",$H$2="m"),IF(AA1569=AA1568,IF(OR(AB1569=$AB$4:$AB1568)=FALSE,AE1568&amp;C1569,AE1568),"("&amp;C1569)&amp;IF(AA1569=AA1570,IF(OR(AB1570=$AB$4:$AB1569)=FALSE,", ",""),") "),""))</f>
        <v/>
      </c>
      <c r="AF1569" s="11" t="str">
        <f t="array" ref="AF1569">IF((COUNTBLANK(D1569)=0)*OR($H$2="y",$H$2="m"),IFERROR(LEFT(C1569, FIND(" ",C1569)-1), C1569),"")</f>
        <v/>
      </c>
      <c r="AG1569" s="11" t="str">
        <f t="array" ref="AG1569">IF(COUNTBLANK(D1569)=1,"",IF(OR($H$2="y",$H$2="m"),IF(AA1569=AA1568,IF(OR(AC1569=$AC$4:$AC1568)=FALSE,AG1568&amp;AF1569,AG1568),"("&amp;AF1569)&amp;IF(AA1569=AA1570,IF(OR(AC1570=$AC$4:$AC1569)=FALSE,", ",""),") "),""))</f>
        <v/>
      </c>
      <c r="AH1569" s="10" t="str">
        <f>IF((COUNTBLANK(D1569)=1),"",IF(D1569=D1568,AH1568,"")&amp;IF(B1568&lt;&gt;B1569,((IF(COUNTBLANK(E1569)=1,$D$3&amp;"Non-type material: "&amp;$D$3,$D$3&amp;INDEX('type-categories'!$A$2:$B$100,MATCH(E1569,'type-categories'!$A$2:$A$100,0),2)&amp;$D$3))),"")&amp;(IF(K1569&lt;&gt;K1568,$C$2&amp;UPPER(K1569)&amp;$C$2&amp;$K$3&amp;" ",(IF(B1569&lt;&gt;B1568,$C$2&amp;UPPER(K1569)&amp;$C$2&amp;$K$3&amp;" ",""))))&amp;IF((AA1569&lt;&gt;AA1570)*($H$2="y"),AD1569&amp;AE1569,IF((AA1569&lt;&gt;AA1570)*($H$2="m"),AD1569&amp;AG1569,IF(($H$2&lt;&gt;"m")*($H$2&lt;&gt;"Y"),(IF(F1569=0,"",F1569&amp;" "&amp;$F$4&amp;" "))&amp;(IF(G1569=0,"",G1569&amp;" "&amp;$G$4&amp;" "))&amp;(IF(H1569=0,"",H1569&amp;" "&amp;H$4&amp;" "))&amp;(IF(I1569=0,"",I1569&amp;" "&amp;$I$4&amp;" "))&amp;(IF(J1569=0,"",J1569&amp;" "&amp;$J$4&amp;" ")),"")))&amp;"; "&amp;IF((B1569=B1568)*(AA1569=AA1568), "same collecting data; ", IF((B1569=B1568)*(Z1568=Z1569),"same locality; ",(IF(COUNTBLANK(L1569)=1,"",$D$2&amp;L1569&amp;$L$3&amp;" "&amp;$D$2))&amp;(IF(COUNTBLANK(M1569)=1,"",$E$2&amp;M1569&amp;$E$2&amp;", "))&amp;(IF(COUNTBLANK(N1569)=1,"",N1569&amp;"; "))&amp;(IF(COUNTBLANK(O1569)=1,"",O1569&amp;"; ")))&amp;(IF(COUNTBLANK(P1569)=1,"",P1569&amp;"; "))&amp;(IF(COUNTBLANK(Q1569)=1,"",Q1569&amp;"; "))&amp;(IF(COUNTBLANK(R1569)=1,"",R1569&amp;"m, "))&amp;IF((COUNTBLANK(S1569)=0)*(S1569&lt;&gt;S1568), S1569&amp;"; ","")&amp;(IF(COUNTBLANK(U1569)=1,"",U1569&amp;"; "))&amp;(IF(COUNTBLANK(T1569)=1,"",IF(COUNTBLANK(F$2)=1,T1569&amp;"; ",T1569&amp;" "&amp;F$2&amp;"; "))))&amp;(IF(COUNTBLANK(V1569)=1,"",V1569&amp;"; "))&amp;IF((COUNTBLANK(C1569)=1),"",C1569)&amp;IF((B1569=B1570)*(K1569=K1570)*(L1569=L1570)*(M1569=M1570),IF(($H$2&lt;&gt;"m")*($H$2&lt;&gt;"Y"), " • ", IF((ISNUMBER(FIND(")",AE1569))), " • ", "")),IF((B1569=B1570)*(K1569=K1570)," • ",". ")))</f>
        <v/>
      </c>
      <c r="AI1569" s="1"/>
    </row>
    <row r="1570" spans="1:35" x14ac:dyDescent="0.25">
      <c r="A1570" s="3" t="str">
        <f t="shared" si="171"/>
        <v/>
      </c>
      <c r="B1570" s="53" t="str">
        <f t="shared" si="169"/>
        <v/>
      </c>
      <c r="C1570" s="57"/>
      <c r="D1570" s="57"/>
      <c r="E1570" s="57"/>
      <c r="F1570" s="57"/>
      <c r="G1570" s="57"/>
      <c r="H1570" s="57"/>
      <c r="I1570" s="57"/>
      <c r="J1570" s="57"/>
      <c r="K1570" s="57"/>
      <c r="L1570" s="57"/>
      <c r="M1570" s="54"/>
      <c r="N1570" s="57"/>
      <c r="O1570" s="58"/>
      <c r="P1570" s="58"/>
      <c r="Q1570" s="58"/>
      <c r="R1570" s="58"/>
      <c r="S1570" s="54"/>
      <c r="T1570" s="57"/>
      <c r="U1570" s="57"/>
      <c r="V1570" s="57"/>
      <c r="W1570" s="57"/>
      <c r="X1570" s="147" t="str">
        <f>IF(COUNTBLANK(D1570)=1,"",IF('order-admin-units'!$I$1&lt;&gt;"y", "", IF(COUNTBLANK(K1570)=1, 'order-admin-units'!$B$1+1, VLOOKUP(K1570, ordercountry, 2))))</f>
        <v/>
      </c>
      <c r="Y1570" s="147" t="str">
        <f>IF(COUNTBLANK(D1570)=1,"",IF('order-admin-units'!$I$1&lt;&gt;"y", "", IF(COUNTBLANK(K1570:L1570)&gt;0, 'order-admin-units'!$B$2+1, VLOOKUP(K1570&amp;"@"&amp;L1570, orderadmin, 2))))</f>
        <v/>
      </c>
      <c r="Z1570" s="147" t="str">
        <f t="shared" si="172"/>
        <v/>
      </c>
      <c r="AA1570" s="147" t="str">
        <f t="shared" si="173"/>
        <v/>
      </c>
      <c r="AB1570" s="147" t="str">
        <f t="shared" si="174"/>
        <v/>
      </c>
      <c r="AC1570" s="147" t="str">
        <f t="shared" si="170"/>
        <v/>
      </c>
      <c r="AD1570" s="11" t="str">
        <f t="shared" si="175"/>
        <v/>
      </c>
      <c r="AE1570" s="11" t="str">
        <f t="array" ref="AE1570">IF(COUNTBLANK(D1570)=1,"",IF(OR($H$2="y",$H$2="m"),IF(AA1570=AA1569,IF(OR(AB1570=$AB$4:$AB1569)=FALSE,AE1569&amp;C1570,AE1569),"("&amp;C1570)&amp;IF(AA1570=AA1571,IF(OR(AB1571=$AB$4:$AB1570)=FALSE,", ",""),") "),""))</f>
        <v/>
      </c>
      <c r="AF1570" s="11" t="str">
        <f t="array" ref="AF1570">IF((COUNTBLANK(D1570)=0)*OR($H$2="y",$H$2="m"),IFERROR(LEFT(C1570, FIND(" ",C1570)-1), C1570),"")</f>
        <v/>
      </c>
      <c r="AG1570" s="11" t="str">
        <f t="array" ref="AG1570">IF(COUNTBLANK(D1570)=1,"",IF(OR($H$2="y",$H$2="m"),IF(AA1570=AA1569,IF(OR(AC1570=$AC$4:$AC1569)=FALSE,AG1569&amp;AF1570,AG1569),"("&amp;AF1570)&amp;IF(AA1570=AA1571,IF(OR(AC1571=$AC$4:$AC1570)=FALSE,", ",""),") "),""))</f>
        <v/>
      </c>
      <c r="AH1570" s="10" t="str">
        <f>IF((COUNTBLANK(D1570)=1),"",IF(D1570=D1569,AH1569,"")&amp;IF(B1569&lt;&gt;B1570,((IF(COUNTBLANK(E1570)=1,$D$3&amp;"Non-type material: "&amp;$D$3,$D$3&amp;INDEX('type-categories'!$A$2:$B$100,MATCH(E1570,'type-categories'!$A$2:$A$100,0),2)&amp;$D$3))),"")&amp;(IF(K1570&lt;&gt;K1569,$C$2&amp;UPPER(K1570)&amp;$C$2&amp;$K$3&amp;" ",(IF(B1570&lt;&gt;B1569,$C$2&amp;UPPER(K1570)&amp;$C$2&amp;$K$3&amp;" ",""))))&amp;IF((AA1570&lt;&gt;AA1571)*($H$2="y"),AD1570&amp;AE1570,IF((AA1570&lt;&gt;AA1571)*($H$2="m"),AD1570&amp;AG1570,IF(($H$2&lt;&gt;"m")*($H$2&lt;&gt;"Y"),(IF(F1570=0,"",F1570&amp;" "&amp;$F$4&amp;" "))&amp;(IF(G1570=0,"",G1570&amp;" "&amp;$G$4&amp;" "))&amp;(IF(H1570=0,"",H1570&amp;" "&amp;H$4&amp;" "))&amp;(IF(I1570=0,"",I1570&amp;" "&amp;$I$4&amp;" "))&amp;(IF(J1570=0,"",J1570&amp;" "&amp;$J$4&amp;" ")),"")))&amp;"; "&amp;IF((B1570=B1569)*(AA1570=AA1569), "same collecting data; ", IF((B1570=B1569)*(Z1569=Z1570),"same locality; ",(IF(COUNTBLANK(L1570)=1,"",$D$2&amp;L1570&amp;$L$3&amp;" "&amp;$D$2))&amp;(IF(COUNTBLANK(M1570)=1,"",$E$2&amp;M1570&amp;$E$2&amp;", "))&amp;(IF(COUNTBLANK(N1570)=1,"",N1570&amp;"; "))&amp;(IF(COUNTBLANK(O1570)=1,"",O1570&amp;"; ")))&amp;(IF(COUNTBLANK(P1570)=1,"",P1570&amp;"; "))&amp;(IF(COUNTBLANK(Q1570)=1,"",Q1570&amp;"; "))&amp;(IF(COUNTBLANK(R1570)=1,"",R1570&amp;"m, "))&amp;IF((COUNTBLANK(S1570)=0)*(S1570&lt;&gt;S1569), S1570&amp;"; ","")&amp;(IF(COUNTBLANK(U1570)=1,"",U1570&amp;"; "))&amp;(IF(COUNTBLANK(T1570)=1,"",IF(COUNTBLANK(F$2)=1,T1570&amp;"; ",T1570&amp;" "&amp;F$2&amp;"; "))))&amp;(IF(COUNTBLANK(V1570)=1,"",V1570&amp;"; "))&amp;IF((COUNTBLANK(C1570)=1),"",C1570)&amp;IF((B1570=B1571)*(K1570=K1571)*(L1570=L1571)*(M1570=M1571),IF(($H$2&lt;&gt;"m")*($H$2&lt;&gt;"Y"), " • ", IF((ISNUMBER(FIND(")",AE1570))), " • ", "")),IF((B1570=B1571)*(K1570=K1571)," • ",". ")))</f>
        <v/>
      </c>
      <c r="AI1570" s="1"/>
    </row>
    <row r="1571" spans="1:35" x14ac:dyDescent="0.25">
      <c r="A1571" s="3" t="str">
        <f t="shared" si="171"/>
        <v/>
      </c>
      <c r="B1571" s="53" t="str">
        <f t="shared" si="169"/>
        <v/>
      </c>
      <c r="C1571" s="57"/>
      <c r="D1571" s="57"/>
      <c r="E1571" s="57"/>
      <c r="F1571" s="57"/>
      <c r="G1571" s="57"/>
      <c r="H1571" s="57"/>
      <c r="I1571" s="57"/>
      <c r="J1571" s="57"/>
      <c r="K1571" s="57"/>
      <c r="L1571" s="57"/>
      <c r="M1571" s="54"/>
      <c r="N1571" s="57"/>
      <c r="O1571" s="58"/>
      <c r="P1571" s="58"/>
      <c r="Q1571" s="58"/>
      <c r="R1571" s="58"/>
      <c r="S1571" s="54"/>
      <c r="T1571" s="57"/>
      <c r="U1571" s="57"/>
      <c r="V1571" s="57"/>
      <c r="W1571" s="57"/>
      <c r="X1571" s="147" t="str">
        <f>IF(COUNTBLANK(D1571)=1,"",IF('order-admin-units'!$I$1&lt;&gt;"y", "", IF(COUNTBLANK(K1571)=1, 'order-admin-units'!$B$1+1, VLOOKUP(K1571, ordercountry, 2))))</f>
        <v/>
      </c>
      <c r="Y1571" s="147" t="str">
        <f>IF(COUNTBLANK(D1571)=1,"",IF('order-admin-units'!$I$1&lt;&gt;"y", "", IF(COUNTBLANK(K1571:L1571)&gt;0, 'order-admin-units'!$B$2+1, VLOOKUP(K1571&amp;"@"&amp;L1571, orderadmin, 2))))</f>
        <v/>
      </c>
      <c r="Z1571" s="147" t="str">
        <f t="shared" si="172"/>
        <v/>
      </c>
      <c r="AA1571" s="147" t="str">
        <f t="shared" si="173"/>
        <v/>
      </c>
      <c r="AB1571" s="147" t="str">
        <f t="shared" si="174"/>
        <v/>
      </c>
      <c r="AC1571" s="147" t="str">
        <f t="shared" si="170"/>
        <v/>
      </c>
      <c r="AD1571" s="11" t="str">
        <f t="shared" si="175"/>
        <v/>
      </c>
      <c r="AE1571" s="11" t="str">
        <f t="array" ref="AE1571">IF(COUNTBLANK(D1571)=1,"",IF(OR($H$2="y",$H$2="m"),IF(AA1571=AA1570,IF(OR(AB1571=$AB$4:$AB1570)=FALSE,AE1570&amp;C1571,AE1570),"("&amp;C1571)&amp;IF(AA1571=AA1572,IF(OR(AB1572=$AB$4:$AB1571)=FALSE,", ",""),") "),""))</f>
        <v/>
      </c>
      <c r="AF1571" s="11" t="str">
        <f t="array" ref="AF1571">IF((COUNTBLANK(D1571)=0)*OR($H$2="y",$H$2="m"),IFERROR(LEFT(C1571, FIND(" ",C1571)-1), C1571),"")</f>
        <v/>
      </c>
      <c r="AG1571" s="11" t="str">
        <f t="array" ref="AG1571">IF(COUNTBLANK(D1571)=1,"",IF(OR($H$2="y",$H$2="m"),IF(AA1571=AA1570,IF(OR(AC1571=$AC$4:$AC1570)=FALSE,AG1570&amp;AF1571,AG1570),"("&amp;AF1571)&amp;IF(AA1571=AA1572,IF(OR(AC1572=$AC$4:$AC1571)=FALSE,", ",""),") "),""))</f>
        <v/>
      </c>
      <c r="AH1571" s="10" t="str">
        <f>IF((COUNTBLANK(D1571)=1),"",IF(D1571=D1570,AH1570,"")&amp;IF(B1570&lt;&gt;B1571,((IF(COUNTBLANK(E1571)=1,$D$3&amp;"Non-type material: "&amp;$D$3,$D$3&amp;INDEX('type-categories'!$A$2:$B$100,MATCH(E1571,'type-categories'!$A$2:$A$100,0),2)&amp;$D$3))),"")&amp;(IF(K1571&lt;&gt;K1570,$C$2&amp;UPPER(K1571)&amp;$C$2&amp;$K$3&amp;" ",(IF(B1571&lt;&gt;B1570,$C$2&amp;UPPER(K1571)&amp;$C$2&amp;$K$3&amp;" ",""))))&amp;IF((AA1571&lt;&gt;AA1572)*($H$2="y"),AD1571&amp;AE1571,IF((AA1571&lt;&gt;AA1572)*($H$2="m"),AD1571&amp;AG1571,IF(($H$2&lt;&gt;"m")*($H$2&lt;&gt;"Y"),(IF(F1571=0,"",F1571&amp;" "&amp;$F$4&amp;" "))&amp;(IF(G1571=0,"",G1571&amp;" "&amp;$G$4&amp;" "))&amp;(IF(H1571=0,"",H1571&amp;" "&amp;H$4&amp;" "))&amp;(IF(I1571=0,"",I1571&amp;" "&amp;$I$4&amp;" "))&amp;(IF(J1571=0,"",J1571&amp;" "&amp;$J$4&amp;" ")),"")))&amp;"; "&amp;IF((B1571=B1570)*(AA1571=AA1570), "same collecting data; ", IF((B1571=B1570)*(Z1570=Z1571),"same locality; ",(IF(COUNTBLANK(L1571)=1,"",$D$2&amp;L1571&amp;$L$3&amp;" "&amp;$D$2))&amp;(IF(COUNTBLANK(M1571)=1,"",$E$2&amp;M1571&amp;$E$2&amp;", "))&amp;(IF(COUNTBLANK(N1571)=1,"",N1571&amp;"; "))&amp;(IF(COUNTBLANK(O1571)=1,"",O1571&amp;"; ")))&amp;(IF(COUNTBLANK(P1571)=1,"",P1571&amp;"; "))&amp;(IF(COUNTBLANK(Q1571)=1,"",Q1571&amp;"; "))&amp;(IF(COUNTBLANK(R1571)=1,"",R1571&amp;"m, "))&amp;IF((COUNTBLANK(S1571)=0)*(S1571&lt;&gt;S1570), S1571&amp;"; ","")&amp;(IF(COUNTBLANK(U1571)=1,"",U1571&amp;"; "))&amp;(IF(COUNTBLANK(T1571)=1,"",IF(COUNTBLANK(F$2)=1,T1571&amp;"; ",T1571&amp;" "&amp;F$2&amp;"; "))))&amp;(IF(COUNTBLANK(V1571)=1,"",V1571&amp;"; "))&amp;IF((COUNTBLANK(C1571)=1),"",C1571)&amp;IF((B1571=B1572)*(K1571=K1572)*(L1571=L1572)*(M1571=M1572),IF(($H$2&lt;&gt;"m")*($H$2&lt;&gt;"Y"), " • ", IF((ISNUMBER(FIND(")",AE1571))), " • ", "")),IF((B1571=B1572)*(K1571=K1572)," • ",". ")))</f>
        <v/>
      </c>
      <c r="AI1571" s="1"/>
    </row>
    <row r="1572" spans="1:35" x14ac:dyDescent="0.25">
      <c r="A1572" s="3" t="str">
        <f t="shared" si="171"/>
        <v/>
      </c>
      <c r="B1572" s="53" t="str">
        <f t="shared" si="169"/>
        <v/>
      </c>
      <c r="C1572" s="57"/>
      <c r="D1572" s="57"/>
      <c r="E1572" s="57"/>
      <c r="F1572" s="57"/>
      <c r="G1572" s="57"/>
      <c r="H1572" s="57"/>
      <c r="I1572" s="57"/>
      <c r="J1572" s="57"/>
      <c r="K1572" s="57"/>
      <c r="L1572" s="57"/>
      <c r="M1572" s="54"/>
      <c r="N1572" s="57"/>
      <c r="O1572" s="58"/>
      <c r="P1572" s="58"/>
      <c r="Q1572" s="58"/>
      <c r="R1572" s="58"/>
      <c r="S1572" s="54"/>
      <c r="T1572" s="57"/>
      <c r="U1572" s="57"/>
      <c r="V1572" s="57"/>
      <c r="W1572" s="57"/>
      <c r="X1572" s="147" t="str">
        <f>IF(COUNTBLANK(D1572)=1,"",IF('order-admin-units'!$I$1&lt;&gt;"y", "", IF(COUNTBLANK(K1572)=1, 'order-admin-units'!$B$1+1, VLOOKUP(K1572, ordercountry, 2))))</f>
        <v/>
      </c>
      <c r="Y1572" s="147" t="str">
        <f>IF(COUNTBLANK(D1572)=1,"",IF('order-admin-units'!$I$1&lt;&gt;"y", "", IF(COUNTBLANK(K1572:L1572)&gt;0, 'order-admin-units'!$B$2+1, VLOOKUP(K1572&amp;"@"&amp;L1572, orderadmin, 2))))</f>
        <v/>
      </c>
      <c r="Z1572" s="147" t="str">
        <f t="shared" si="172"/>
        <v/>
      </c>
      <c r="AA1572" s="147" t="str">
        <f t="shared" si="173"/>
        <v/>
      </c>
      <c r="AB1572" s="147" t="str">
        <f t="shared" si="174"/>
        <v/>
      </c>
      <c r="AC1572" s="147" t="str">
        <f t="shared" si="170"/>
        <v/>
      </c>
      <c r="AD1572" s="11" t="str">
        <f t="shared" si="175"/>
        <v/>
      </c>
      <c r="AE1572" s="11" t="str">
        <f t="array" ref="AE1572">IF(COUNTBLANK(D1572)=1,"",IF(OR($H$2="y",$H$2="m"),IF(AA1572=AA1571,IF(OR(AB1572=$AB$4:$AB1571)=FALSE,AE1571&amp;C1572,AE1571),"("&amp;C1572)&amp;IF(AA1572=AA1573,IF(OR(AB1573=$AB$4:$AB1572)=FALSE,", ",""),") "),""))</f>
        <v/>
      </c>
      <c r="AF1572" s="11" t="str">
        <f t="array" ref="AF1572">IF((COUNTBLANK(D1572)=0)*OR($H$2="y",$H$2="m"),IFERROR(LEFT(C1572, FIND(" ",C1572)-1), C1572),"")</f>
        <v/>
      </c>
      <c r="AG1572" s="11" t="str">
        <f t="array" ref="AG1572">IF(COUNTBLANK(D1572)=1,"",IF(OR($H$2="y",$H$2="m"),IF(AA1572=AA1571,IF(OR(AC1572=$AC$4:$AC1571)=FALSE,AG1571&amp;AF1572,AG1571),"("&amp;AF1572)&amp;IF(AA1572=AA1573,IF(OR(AC1573=$AC$4:$AC1572)=FALSE,", ",""),") "),""))</f>
        <v/>
      </c>
      <c r="AH1572" s="10" t="str">
        <f>IF((COUNTBLANK(D1572)=1),"",IF(D1572=D1571,AH1571,"")&amp;IF(B1571&lt;&gt;B1572,((IF(COUNTBLANK(E1572)=1,$D$3&amp;"Non-type material: "&amp;$D$3,$D$3&amp;INDEX('type-categories'!$A$2:$B$100,MATCH(E1572,'type-categories'!$A$2:$A$100,0),2)&amp;$D$3))),"")&amp;(IF(K1572&lt;&gt;K1571,$C$2&amp;UPPER(K1572)&amp;$C$2&amp;$K$3&amp;" ",(IF(B1572&lt;&gt;B1571,$C$2&amp;UPPER(K1572)&amp;$C$2&amp;$K$3&amp;" ",""))))&amp;IF((AA1572&lt;&gt;AA1573)*($H$2="y"),AD1572&amp;AE1572,IF((AA1572&lt;&gt;AA1573)*($H$2="m"),AD1572&amp;AG1572,IF(($H$2&lt;&gt;"m")*($H$2&lt;&gt;"Y"),(IF(F1572=0,"",F1572&amp;" "&amp;$F$4&amp;" "))&amp;(IF(G1572=0,"",G1572&amp;" "&amp;$G$4&amp;" "))&amp;(IF(H1572=0,"",H1572&amp;" "&amp;H$4&amp;" "))&amp;(IF(I1572=0,"",I1572&amp;" "&amp;$I$4&amp;" "))&amp;(IF(J1572=0,"",J1572&amp;" "&amp;$J$4&amp;" ")),"")))&amp;"; "&amp;IF((B1572=B1571)*(AA1572=AA1571), "same collecting data; ", IF((B1572=B1571)*(Z1571=Z1572),"same locality; ",(IF(COUNTBLANK(L1572)=1,"",$D$2&amp;L1572&amp;$L$3&amp;" "&amp;$D$2))&amp;(IF(COUNTBLANK(M1572)=1,"",$E$2&amp;M1572&amp;$E$2&amp;", "))&amp;(IF(COUNTBLANK(N1572)=1,"",N1572&amp;"; "))&amp;(IF(COUNTBLANK(O1572)=1,"",O1572&amp;"; ")))&amp;(IF(COUNTBLANK(P1572)=1,"",P1572&amp;"; "))&amp;(IF(COUNTBLANK(Q1572)=1,"",Q1572&amp;"; "))&amp;(IF(COUNTBLANK(R1572)=1,"",R1572&amp;"m, "))&amp;IF((COUNTBLANK(S1572)=0)*(S1572&lt;&gt;S1571), S1572&amp;"; ","")&amp;(IF(COUNTBLANK(U1572)=1,"",U1572&amp;"; "))&amp;(IF(COUNTBLANK(T1572)=1,"",IF(COUNTBLANK(F$2)=1,T1572&amp;"; ",T1572&amp;" "&amp;F$2&amp;"; "))))&amp;(IF(COUNTBLANK(V1572)=1,"",V1572&amp;"; "))&amp;IF((COUNTBLANK(C1572)=1),"",C1572)&amp;IF((B1572=B1573)*(K1572=K1573)*(L1572=L1573)*(M1572=M1573),IF(($H$2&lt;&gt;"m")*($H$2&lt;&gt;"Y"), " • ", IF((ISNUMBER(FIND(")",AE1572))), " • ", "")),IF((B1572=B1573)*(K1572=K1573)," • ",". ")))</f>
        <v/>
      </c>
      <c r="AI1572" s="1"/>
    </row>
    <row r="1573" spans="1:35" x14ac:dyDescent="0.25">
      <c r="A1573" s="3" t="str">
        <f t="shared" si="171"/>
        <v/>
      </c>
      <c r="B1573" s="53" t="str">
        <f t="shared" si="169"/>
        <v/>
      </c>
      <c r="C1573" s="57"/>
      <c r="D1573" s="57"/>
      <c r="E1573" s="57"/>
      <c r="F1573" s="57"/>
      <c r="G1573" s="57"/>
      <c r="H1573" s="57"/>
      <c r="I1573" s="57"/>
      <c r="J1573" s="57"/>
      <c r="K1573" s="57"/>
      <c r="L1573" s="57"/>
      <c r="M1573" s="54"/>
      <c r="N1573" s="57"/>
      <c r="O1573" s="58"/>
      <c r="P1573" s="58"/>
      <c r="Q1573" s="58"/>
      <c r="R1573" s="58"/>
      <c r="S1573" s="54"/>
      <c r="T1573" s="57"/>
      <c r="U1573" s="57"/>
      <c r="V1573" s="57"/>
      <c r="W1573" s="57"/>
      <c r="X1573" s="147" t="str">
        <f>IF(COUNTBLANK(D1573)=1,"",IF('order-admin-units'!$I$1&lt;&gt;"y", "", IF(COUNTBLANK(K1573)=1, 'order-admin-units'!$B$1+1, VLOOKUP(K1573, ordercountry, 2))))</f>
        <v/>
      </c>
      <c r="Y1573" s="147" t="str">
        <f>IF(COUNTBLANK(D1573)=1,"",IF('order-admin-units'!$I$1&lt;&gt;"y", "", IF(COUNTBLANK(K1573:L1573)&gt;0, 'order-admin-units'!$B$2+1, VLOOKUP(K1573&amp;"@"&amp;L1573, orderadmin, 2))))</f>
        <v/>
      </c>
      <c r="Z1573" s="147" t="str">
        <f t="shared" si="172"/>
        <v/>
      </c>
      <c r="AA1573" s="147" t="str">
        <f t="shared" si="173"/>
        <v/>
      </c>
      <c r="AB1573" s="147" t="str">
        <f t="shared" si="174"/>
        <v/>
      </c>
      <c r="AC1573" s="147" t="str">
        <f t="shared" si="170"/>
        <v/>
      </c>
      <c r="AD1573" s="11" t="str">
        <f t="shared" si="175"/>
        <v/>
      </c>
      <c r="AE1573" s="11" t="str">
        <f t="array" ref="AE1573">IF(COUNTBLANK(D1573)=1,"",IF(OR($H$2="y",$H$2="m"),IF(AA1573=AA1572,IF(OR(AB1573=$AB$4:$AB1572)=FALSE,AE1572&amp;C1573,AE1572),"("&amp;C1573)&amp;IF(AA1573=AA1574,IF(OR(AB1574=$AB$4:$AB1573)=FALSE,", ",""),") "),""))</f>
        <v/>
      </c>
      <c r="AF1573" s="11" t="str">
        <f t="array" ref="AF1573">IF((COUNTBLANK(D1573)=0)*OR($H$2="y",$H$2="m"),IFERROR(LEFT(C1573, FIND(" ",C1573)-1), C1573),"")</f>
        <v/>
      </c>
      <c r="AG1573" s="11" t="str">
        <f t="array" ref="AG1573">IF(COUNTBLANK(D1573)=1,"",IF(OR($H$2="y",$H$2="m"),IF(AA1573=AA1572,IF(OR(AC1573=$AC$4:$AC1572)=FALSE,AG1572&amp;AF1573,AG1572),"("&amp;AF1573)&amp;IF(AA1573=AA1574,IF(OR(AC1574=$AC$4:$AC1573)=FALSE,", ",""),") "),""))</f>
        <v/>
      </c>
      <c r="AH1573" s="10" t="str">
        <f>IF((COUNTBLANK(D1573)=1),"",IF(D1573=D1572,AH1572,"")&amp;IF(B1572&lt;&gt;B1573,((IF(COUNTBLANK(E1573)=1,$D$3&amp;"Non-type material: "&amp;$D$3,$D$3&amp;INDEX('type-categories'!$A$2:$B$100,MATCH(E1573,'type-categories'!$A$2:$A$100,0),2)&amp;$D$3))),"")&amp;(IF(K1573&lt;&gt;K1572,$C$2&amp;UPPER(K1573)&amp;$C$2&amp;$K$3&amp;" ",(IF(B1573&lt;&gt;B1572,$C$2&amp;UPPER(K1573)&amp;$C$2&amp;$K$3&amp;" ",""))))&amp;IF((AA1573&lt;&gt;AA1574)*($H$2="y"),AD1573&amp;AE1573,IF((AA1573&lt;&gt;AA1574)*($H$2="m"),AD1573&amp;AG1573,IF(($H$2&lt;&gt;"m")*($H$2&lt;&gt;"Y"),(IF(F1573=0,"",F1573&amp;" "&amp;$F$4&amp;" "))&amp;(IF(G1573=0,"",G1573&amp;" "&amp;$G$4&amp;" "))&amp;(IF(H1573=0,"",H1573&amp;" "&amp;H$4&amp;" "))&amp;(IF(I1573=0,"",I1573&amp;" "&amp;$I$4&amp;" "))&amp;(IF(J1573=0,"",J1573&amp;" "&amp;$J$4&amp;" ")),"")))&amp;"; "&amp;IF((B1573=B1572)*(AA1573=AA1572), "same collecting data; ", IF((B1573=B1572)*(Z1572=Z1573),"same locality; ",(IF(COUNTBLANK(L1573)=1,"",$D$2&amp;L1573&amp;$L$3&amp;" "&amp;$D$2))&amp;(IF(COUNTBLANK(M1573)=1,"",$E$2&amp;M1573&amp;$E$2&amp;", "))&amp;(IF(COUNTBLANK(N1573)=1,"",N1573&amp;"; "))&amp;(IF(COUNTBLANK(O1573)=1,"",O1573&amp;"; ")))&amp;(IF(COUNTBLANK(P1573)=1,"",P1573&amp;"; "))&amp;(IF(COUNTBLANK(Q1573)=1,"",Q1573&amp;"; "))&amp;(IF(COUNTBLANK(R1573)=1,"",R1573&amp;"m, "))&amp;IF((COUNTBLANK(S1573)=0)*(S1573&lt;&gt;S1572), S1573&amp;"; ","")&amp;(IF(COUNTBLANK(U1573)=1,"",U1573&amp;"; "))&amp;(IF(COUNTBLANK(T1573)=1,"",IF(COUNTBLANK(F$2)=1,T1573&amp;"; ",T1573&amp;" "&amp;F$2&amp;"; "))))&amp;(IF(COUNTBLANK(V1573)=1,"",V1573&amp;"; "))&amp;IF((COUNTBLANK(C1573)=1),"",C1573)&amp;IF((B1573=B1574)*(K1573=K1574)*(L1573=L1574)*(M1573=M1574),IF(($H$2&lt;&gt;"m")*($H$2&lt;&gt;"Y"), " • ", IF((ISNUMBER(FIND(")",AE1573))), " • ", "")),IF((B1573=B1574)*(K1573=K1574)," • ",". ")))</f>
        <v/>
      </c>
      <c r="AI1573" s="1"/>
    </row>
    <row r="1574" spans="1:35" x14ac:dyDescent="0.25">
      <c r="A1574" s="3" t="str">
        <f t="shared" si="171"/>
        <v/>
      </c>
      <c r="B1574" s="53" t="str">
        <f t="shared" si="169"/>
        <v/>
      </c>
      <c r="C1574" s="57"/>
      <c r="D1574" s="57"/>
      <c r="E1574" s="57"/>
      <c r="F1574" s="57"/>
      <c r="G1574" s="57"/>
      <c r="H1574" s="57"/>
      <c r="I1574" s="57"/>
      <c r="J1574" s="57"/>
      <c r="K1574" s="57"/>
      <c r="L1574" s="57"/>
      <c r="M1574" s="54"/>
      <c r="N1574" s="57"/>
      <c r="O1574" s="58"/>
      <c r="P1574" s="58"/>
      <c r="Q1574" s="58"/>
      <c r="R1574" s="58"/>
      <c r="S1574" s="54"/>
      <c r="T1574" s="57"/>
      <c r="U1574" s="57"/>
      <c r="V1574" s="57"/>
      <c r="W1574" s="57"/>
      <c r="X1574" s="147" t="str">
        <f>IF(COUNTBLANK(D1574)=1,"",IF('order-admin-units'!$I$1&lt;&gt;"y", "", IF(COUNTBLANK(K1574)=1, 'order-admin-units'!$B$1+1, VLOOKUP(K1574, ordercountry, 2))))</f>
        <v/>
      </c>
      <c r="Y1574" s="147" t="str">
        <f>IF(COUNTBLANK(D1574)=1,"",IF('order-admin-units'!$I$1&lt;&gt;"y", "", IF(COUNTBLANK(K1574:L1574)&gt;0, 'order-admin-units'!$B$2+1, VLOOKUP(K1574&amp;"@"&amp;L1574, orderadmin, 2))))</f>
        <v/>
      </c>
      <c r="Z1574" s="147" t="str">
        <f t="shared" si="172"/>
        <v/>
      </c>
      <c r="AA1574" s="147" t="str">
        <f t="shared" si="173"/>
        <v/>
      </c>
      <c r="AB1574" s="147" t="str">
        <f t="shared" si="174"/>
        <v/>
      </c>
      <c r="AC1574" s="147" t="str">
        <f t="shared" si="170"/>
        <v/>
      </c>
      <c r="AD1574" s="11" t="str">
        <f t="shared" si="175"/>
        <v/>
      </c>
      <c r="AE1574" s="11" t="str">
        <f t="array" ref="AE1574">IF(COUNTBLANK(D1574)=1,"",IF(OR($H$2="y",$H$2="m"),IF(AA1574=AA1573,IF(OR(AB1574=$AB$4:$AB1573)=FALSE,AE1573&amp;C1574,AE1573),"("&amp;C1574)&amp;IF(AA1574=AA1575,IF(OR(AB1575=$AB$4:$AB1574)=FALSE,", ",""),") "),""))</f>
        <v/>
      </c>
      <c r="AF1574" s="11" t="str">
        <f t="array" ref="AF1574">IF((COUNTBLANK(D1574)=0)*OR($H$2="y",$H$2="m"),IFERROR(LEFT(C1574, FIND(" ",C1574)-1), C1574),"")</f>
        <v/>
      </c>
      <c r="AG1574" s="11" t="str">
        <f t="array" ref="AG1574">IF(COUNTBLANK(D1574)=1,"",IF(OR($H$2="y",$H$2="m"),IF(AA1574=AA1573,IF(OR(AC1574=$AC$4:$AC1573)=FALSE,AG1573&amp;AF1574,AG1573),"("&amp;AF1574)&amp;IF(AA1574=AA1575,IF(OR(AC1575=$AC$4:$AC1574)=FALSE,", ",""),") "),""))</f>
        <v/>
      </c>
      <c r="AH1574" s="10" t="str">
        <f>IF((COUNTBLANK(D1574)=1),"",IF(D1574=D1573,AH1573,"")&amp;IF(B1573&lt;&gt;B1574,((IF(COUNTBLANK(E1574)=1,$D$3&amp;"Non-type material: "&amp;$D$3,$D$3&amp;INDEX('type-categories'!$A$2:$B$100,MATCH(E1574,'type-categories'!$A$2:$A$100,0),2)&amp;$D$3))),"")&amp;(IF(K1574&lt;&gt;K1573,$C$2&amp;UPPER(K1574)&amp;$C$2&amp;$K$3&amp;" ",(IF(B1574&lt;&gt;B1573,$C$2&amp;UPPER(K1574)&amp;$C$2&amp;$K$3&amp;" ",""))))&amp;IF((AA1574&lt;&gt;AA1575)*($H$2="y"),AD1574&amp;AE1574,IF((AA1574&lt;&gt;AA1575)*($H$2="m"),AD1574&amp;AG1574,IF(($H$2&lt;&gt;"m")*($H$2&lt;&gt;"Y"),(IF(F1574=0,"",F1574&amp;" "&amp;$F$4&amp;" "))&amp;(IF(G1574=0,"",G1574&amp;" "&amp;$G$4&amp;" "))&amp;(IF(H1574=0,"",H1574&amp;" "&amp;H$4&amp;" "))&amp;(IF(I1574=0,"",I1574&amp;" "&amp;$I$4&amp;" "))&amp;(IF(J1574=0,"",J1574&amp;" "&amp;$J$4&amp;" ")),"")))&amp;"; "&amp;IF((B1574=B1573)*(AA1574=AA1573), "same collecting data; ", IF((B1574=B1573)*(Z1573=Z1574),"same locality; ",(IF(COUNTBLANK(L1574)=1,"",$D$2&amp;L1574&amp;$L$3&amp;" "&amp;$D$2))&amp;(IF(COUNTBLANK(M1574)=1,"",$E$2&amp;M1574&amp;$E$2&amp;", "))&amp;(IF(COUNTBLANK(N1574)=1,"",N1574&amp;"; "))&amp;(IF(COUNTBLANK(O1574)=1,"",O1574&amp;"; ")))&amp;(IF(COUNTBLANK(P1574)=1,"",P1574&amp;"; "))&amp;(IF(COUNTBLANK(Q1574)=1,"",Q1574&amp;"; "))&amp;(IF(COUNTBLANK(R1574)=1,"",R1574&amp;"m, "))&amp;IF((COUNTBLANK(S1574)=0)*(S1574&lt;&gt;S1573), S1574&amp;"; ","")&amp;(IF(COUNTBLANK(U1574)=1,"",U1574&amp;"; "))&amp;(IF(COUNTBLANK(T1574)=1,"",IF(COUNTBLANK(F$2)=1,T1574&amp;"; ",T1574&amp;" "&amp;F$2&amp;"; "))))&amp;(IF(COUNTBLANK(V1574)=1,"",V1574&amp;"; "))&amp;IF((COUNTBLANK(C1574)=1),"",C1574)&amp;IF((B1574=B1575)*(K1574=K1575)*(L1574=L1575)*(M1574=M1575),IF(($H$2&lt;&gt;"m")*($H$2&lt;&gt;"Y"), " • ", IF((ISNUMBER(FIND(")",AE1574))), " • ", "")),IF((B1574=B1575)*(K1574=K1575)," • ",". ")))</f>
        <v/>
      </c>
      <c r="AI1574" s="1"/>
    </row>
    <row r="1575" spans="1:35" x14ac:dyDescent="0.25">
      <c r="A1575" s="3" t="str">
        <f t="shared" si="171"/>
        <v/>
      </c>
      <c r="B1575" s="53" t="str">
        <f t="shared" si="169"/>
        <v/>
      </c>
      <c r="C1575" s="57"/>
      <c r="D1575" s="57"/>
      <c r="E1575" s="57"/>
      <c r="F1575" s="57"/>
      <c r="G1575" s="57"/>
      <c r="H1575" s="57"/>
      <c r="I1575" s="57"/>
      <c r="J1575" s="57"/>
      <c r="K1575" s="57"/>
      <c r="L1575" s="57"/>
      <c r="M1575" s="54"/>
      <c r="N1575" s="57"/>
      <c r="O1575" s="58"/>
      <c r="P1575" s="58"/>
      <c r="Q1575" s="58"/>
      <c r="R1575" s="58"/>
      <c r="S1575" s="54"/>
      <c r="T1575" s="57"/>
      <c r="U1575" s="57"/>
      <c r="V1575" s="57"/>
      <c r="W1575" s="57"/>
      <c r="X1575" s="147" t="str">
        <f>IF(COUNTBLANK(D1575)=1,"",IF('order-admin-units'!$I$1&lt;&gt;"y", "", IF(COUNTBLANK(K1575)=1, 'order-admin-units'!$B$1+1, VLOOKUP(K1575, ordercountry, 2))))</f>
        <v/>
      </c>
      <c r="Y1575" s="147" t="str">
        <f>IF(COUNTBLANK(D1575)=1,"",IF('order-admin-units'!$I$1&lt;&gt;"y", "", IF(COUNTBLANK(K1575:L1575)&gt;0, 'order-admin-units'!$B$2+1, VLOOKUP(K1575&amp;"@"&amp;L1575, orderadmin, 2))))</f>
        <v/>
      </c>
      <c r="Z1575" s="147" t="str">
        <f t="shared" si="172"/>
        <v/>
      </c>
      <c r="AA1575" s="147" t="str">
        <f t="shared" si="173"/>
        <v/>
      </c>
      <c r="AB1575" s="147" t="str">
        <f t="shared" si="174"/>
        <v/>
      </c>
      <c r="AC1575" s="147" t="str">
        <f t="shared" si="170"/>
        <v/>
      </c>
      <c r="AD1575" s="11" t="str">
        <f t="shared" si="175"/>
        <v/>
      </c>
      <c r="AE1575" s="11" t="str">
        <f t="array" ref="AE1575">IF(COUNTBLANK(D1575)=1,"",IF(OR($H$2="y",$H$2="m"),IF(AA1575=AA1574,IF(OR(AB1575=$AB$4:$AB1574)=FALSE,AE1574&amp;C1575,AE1574),"("&amp;C1575)&amp;IF(AA1575=AA1576,IF(OR(AB1576=$AB$4:$AB1575)=FALSE,", ",""),") "),""))</f>
        <v/>
      </c>
      <c r="AF1575" s="11" t="str">
        <f t="array" ref="AF1575">IF((COUNTBLANK(D1575)=0)*OR($H$2="y",$H$2="m"),IFERROR(LEFT(C1575, FIND(" ",C1575)-1), C1575),"")</f>
        <v/>
      </c>
      <c r="AG1575" s="11" t="str">
        <f t="array" ref="AG1575">IF(COUNTBLANK(D1575)=1,"",IF(OR($H$2="y",$H$2="m"),IF(AA1575=AA1574,IF(OR(AC1575=$AC$4:$AC1574)=FALSE,AG1574&amp;AF1575,AG1574),"("&amp;AF1575)&amp;IF(AA1575=AA1576,IF(OR(AC1576=$AC$4:$AC1575)=FALSE,", ",""),") "),""))</f>
        <v/>
      </c>
      <c r="AH1575" s="10" t="str">
        <f>IF((COUNTBLANK(D1575)=1),"",IF(D1575=D1574,AH1574,"")&amp;IF(B1574&lt;&gt;B1575,((IF(COUNTBLANK(E1575)=1,$D$3&amp;"Non-type material: "&amp;$D$3,$D$3&amp;INDEX('type-categories'!$A$2:$B$100,MATCH(E1575,'type-categories'!$A$2:$A$100,0),2)&amp;$D$3))),"")&amp;(IF(K1575&lt;&gt;K1574,$C$2&amp;UPPER(K1575)&amp;$C$2&amp;$K$3&amp;" ",(IF(B1575&lt;&gt;B1574,$C$2&amp;UPPER(K1575)&amp;$C$2&amp;$K$3&amp;" ",""))))&amp;IF((AA1575&lt;&gt;AA1576)*($H$2="y"),AD1575&amp;AE1575,IF((AA1575&lt;&gt;AA1576)*($H$2="m"),AD1575&amp;AG1575,IF(($H$2&lt;&gt;"m")*($H$2&lt;&gt;"Y"),(IF(F1575=0,"",F1575&amp;" "&amp;$F$4&amp;" "))&amp;(IF(G1575=0,"",G1575&amp;" "&amp;$G$4&amp;" "))&amp;(IF(H1575=0,"",H1575&amp;" "&amp;H$4&amp;" "))&amp;(IF(I1575=0,"",I1575&amp;" "&amp;$I$4&amp;" "))&amp;(IF(J1575=0,"",J1575&amp;" "&amp;$J$4&amp;" ")),"")))&amp;"; "&amp;IF((B1575=B1574)*(AA1575=AA1574), "same collecting data; ", IF((B1575=B1574)*(Z1574=Z1575),"same locality; ",(IF(COUNTBLANK(L1575)=1,"",$D$2&amp;L1575&amp;$L$3&amp;" "&amp;$D$2))&amp;(IF(COUNTBLANK(M1575)=1,"",$E$2&amp;M1575&amp;$E$2&amp;", "))&amp;(IF(COUNTBLANK(N1575)=1,"",N1575&amp;"; "))&amp;(IF(COUNTBLANK(O1575)=1,"",O1575&amp;"; ")))&amp;(IF(COUNTBLANK(P1575)=1,"",P1575&amp;"; "))&amp;(IF(COUNTBLANK(Q1575)=1,"",Q1575&amp;"; "))&amp;(IF(COUNTBLANK(R1575)=1,"",R1575&amp;"m, "))&amp;IF((COUNTBLANK(S1575)=0)*(S1575&lt;&gt;S1574), S1575&amp;"; ","")&amp;(IF(COUNTBLANK(U1575)=1,"",U1575&amp;"; "))&amp;(IF(COUNTBLANK(T1575)=1,"",IF(COUNTBLANK(F$2)=1,T1575&amp;"; ",T1575&amp;" "&amp;F$2&amp;"; "))))&amp;(IF(COUNTBLANK(V1575)=1,"",V1575&amp;"; "))&amp;IF((COUNTBLANK(C1575)=1),"",C1575)&amp;IF((B1575=B1576)*(K1575=K1576)*(L1575=L1576)*(M1575=M1576),IF(($H$2&lt;&gt;"m")*($H$2&lt;&gt;"Y"), " • ", IF((ISNUMBER(FIND(")",AE1575))), " • ", "")),IF((B1575=B1576)*(K1575=K1576)," • ",". ")))</f>
        <v/>
      </c>
      <c r="AI1575" s="1"/>
    </row>
    <row r="1576" spans="1:35" x14ac:dyDescent="0.25">
      <c r="A1576" s="3" t="str">
        <f t="shared" si="171"/>
        <v/>
      </c>
      <c r="B1576" s="53" t="str">
        <f t="shared" si="169"/>
        <v/>
      </c>
      <c r="C1576" s="57"/>
      <c r="D1576" s="57"/>
      <c r="E1576" s="57"/>
      <c r="F1576" s="57"/>
      <c r="G1576" s="57"/>
      <c r="H1576" s="57"/>
      <c r="I1576" s="57"/>
      <c r="J1576" s="57"/>
      <c r="K1576" s="57"/>
      <c r="L1576" s="57"/>
      <c r="M1576" s="54"/>
      <c r="N1576" s="57"/>
      <c r="O1576" s="58"/>
      <c r="P1576" s="58"/>
      <c r="Q1576" s="58"/>
      <c r="R1576" s="58"/>
      <c r="S1576" s="54"/>
      <c r="T1576" s="57"/>
      <c r="U1576" s="57"/>
      <c r="V1576" s="57"/>
      <c r="W1576" s="57"/>
      <c r="X1576" s="147" t="str">
        <f>IF(COUNTBLANK(D1576)=1,"",IF('order-admin-units'!$I$1&lt;&gt;"y", "", IF(COUNTBLANK(K1576)=1, 'order-admin-units'!$B$1+1, VLOOKUP(K1576, ordercountry, 2))))</f>
        <v/>
      </c>
      <c r="Y1576" s="147" t="str">
        <f>IF(COUNTBLANK(D1576)=1,"",IF('order-admin-units'!$I$1&lt;&gt;"y", "", IF(COUNTBLANK(K1576:L1576)&gt;0, 'order-admin-units'!$B$2+1, VLOOKUP(K1576&amp;"@"&amp;L1576, orderadmin, 2))))</f>
        <v/>
      </c>
      <c r="Z1576" s="147" t="str">
        <f t="shared" si="172"/>
        <v/>
      </c>
      <c r="AA1576" s="147" t="str">
        <f t="shared" si="173"/>
        <v/>
      </c>
      <c r="AB1576" s="147" t="str">
        <f t="shared" si="174"/>
        <v/>
      </c>
      <c r="AC1576" s="147" t="str">
        <f t="shared" si="170"/>
        <v/>
      </c>
      <c r="AD1576" s="11" t="str">
        <f t="shared" si="175"/>
        <v/>
      </c>
      <c r="AE1576" s="11" t="str">
        <f t="array" ref="AE1576">IF(COUNTBLANK(D1576)=1,"",IF(OR($H$2="y",$H$2="m"),IF(AA1576=AA1575,IF(OR(AB1576=$AB$4:$AB1575)=FALSE,AE1575&amp;C1576,AE1575),"("&amp;C1576)&amp;IF(AA1576=AA1577,IF(OR(AB1577=$AB$4:$AB1576)=FALSE,", ",""),") "),""))</f>
        <v/>
      </c>
      <c r="AF1576" s="11" t="str">
        <f t="array" ref="AF1576">IF((COUNTBLANK(D1576)=0)*OR($H$2="y",$H$2="m"),IFERROR(LEFT(C1576, FIND(" ",C1576)-1), C1576),"")</f>
        <v/>
      </c>
      <c r="AG1576" s="11" t="str">
        <f t="array" ref="AG1576">IF(COUNTBLANK(D1576)=1,"",IF(OR($H$2="y",$H$2="m"),IF(AA1576=AA1575,IF(OR(AC1576=$AC$4:$AC1575)=FALSE,AG1575&amp;AF1576,AG1575),"("&amp;AF1576)&amp;IF(AA1576=AA1577,IF(OR(AC1577=$AC$4:$AC1576)=FALSE,", ",""),") "),""))</f>
        <v/>
      </c>
      <c r="AH1576" s="10" t="str">
        <f>IF((COUNTBLANK(D1576)=1),"",IF(D1576=D1575,AH1575,"")&amp;IF(B1575&lt;&gt;B1576,((IF(COUNTBLANK(E1576)=1,$D$3&amp;"Non-type material: "&amp;$D$3,$D$3&amp;INDEX('type-categories'!$A$2:$B$100,MATCH(E1576,'type-categories'!$A$2:$A$100,0),2)&amp;$D$3))),"")&amp;(IF(K1576&lt;&gt;K1575,$C$2&amp;UPPER(K1576)&amp;$C$2&amp;$K$3&amp;" ",(IF(B1576&lt;&gt;B1575,$C$2&amp;UPPER(K1576)&amp;$C$2&amp;$K$3&amp;" ",""))))&amp;IF((AA1576&lt;&gt;AA1577)*($H$2="y"),AD1576&amp;AE1576,IF((AA1576&lt;&gt;AA1577)*($H$2="m"),AD1576&amp;AG1576,IF(($H$2&lt;&gt;"m")*($H$2&lt;&gt;"Y"),(IF(F1576=0,"",F1576&amp;" "&amp;$F$4&amp;" "))&amp;(IF(G1576=0,"",G1576&amp;" "&amp;$G$4&amp;" "))&amp;(IF(H1576=0,"",H1576&amp;" "&amp;H$4&amp;" "))&amp;(IF(I1576=0,"",I1576&amp;" "&amp;$I$4&amp;" "))&amp;(IF(J1576=0,"",J1576&amp;" "&amp;$J$4&amp;" ")),"")))&amp;"; "&amp;IF((B1576=B1575)*(AA1576=AA1575), "same collecting data; ", IF((B1576=B1575)*(Z1575=Z1576),"same locality; ",(IF(COUNTBLANK(L1576)=1,"",$D$2&amp;L1576&amp;$L$3&amp;" "&amp;$D$2))&amp;(IF(COUNTBLANK(M1576)=1,"",$E$2&amp;M1576&amp;$E$2&amp;", "))&amp;(IF(COUNTBLANK(N1576)=1,"",N1576&amp;"; "))&amp;(IF(COUNTBLANK(O1576)=1,"",O1576&amp;"; ")))&amp;(IF(COUNTBLANK(P1576)=1,"",P1576&amp;"; "))&amp;(IF(COUNTBLANK(Q1576)=1,"",Q1576&amp;"; "))&amp;(IF(COUNTBLANK(R1576)=1,"",R1576&amp;"m, "))&amp;IF((COUNTBLANK(S1576)=0)*(S1576&lt;&gt;S1575), S1576&amp;"; ","")&amp;(IF(COUNTBLANK(U1576)=1,"",U1576&amp;"; "))&amp;(IF(COUNTBLANK(T1576)=1,"",IF(COUNTBLANK(F$2)=1,T1576&amp;"; ",T1576&amp;" "&amp;F$2&amp;"; "))))&amp;(IF(COUNTBLANK(V1576)=1,"",V1576&amp;"; "))&amp;IF((COUNTBLANK(C1576)=1),"",C1576)&amp;IF((B1576=B1577)*(K1576=K1577)*(L1576=L1577)*(M1576=M1577),IF(($H$2&lt;&gt;"m")*($H$2&lt;&gt;"Y"), " • ", IF((ISNUMBER(FIND(")",AE1576))), " • ", "")),IF((B1576=B1577)*(K1576=K1577)," • ",". ")))</f>
        <v/>
      </c>
      <c r="AI1576" s="1"/>
    </row>
    <row r="1577" spans="1:35" x14ac:dyDescent="0.25">
      <c r="A1577" s="3" t="str">
        <f t="shared" si="171"/>
        <v/>
      </c>
      <c r="B1577" s="53" t="str">
        <f t="shared" si="169"/>
        <v/>
      </c>
      <c r="C1577" s="57"/>
      <c r="D1577" s="57"/>
      <c r="E1577" s="57"/>
      <c r="F1577" s="57"/>
      <c r="G1577" s="57"/>
      <c r="H1577" s="57"/>
      <c r="I1577" s="57"/>
      <c r="J1577" s="57"/>
      <c r="K1577" s="57"/>
      <c r="L1577" s="57"/>
      <c r="M1577" s="54"/>
      <c r="N1577" s="57"/>
      <c r="O1577" s="58"/>
      <c r="P1577" s="58"/>
      <c r="Q1577" s="58"/>
      <c r="R1577" s="58"/>
      <c r="S1577" s="54"/>
      <c r="T1577" s="57"/>
      <c r="U1577" s="57"/>
      <c r="V1577" s="57"/>
      <c r="W1577" s="57"/>
      <c r="X1577" s="147" t="str">
        <f>IF(COUNTBLANK(D1577)=1,"",IF('order-admin-units'!$I$1&lt;&gt;"y", "", IF(COUNTBLANK(K1577)=1, 'order-admin-units'!$B$1+1, VLOOKUP(K1577, ordercountry, 2))))</f>
        <v/>
      </c>
      <c r="Y1577" s="147" t="str">
        <f>IF(COUNTBLANK(D1577)=1,"",IF('order-admin-units'!$I$1&lt;&gt;"y", "", IF(COUNTBLANK(K1577:L1577)&gt;0, 'order-admin-units'!$B$2+1, VLOOKUP(K1577&amp;"@"&amp;L1577, orderadmin, 2))))</f>
        <v/>
      </c>
      <c r="Z1577" s="147" t="str">
        <f t="shared" si="172"/>
        <v/>
      </c>
      <c r="AA1577" s="147" t="str">
        <f t="shared" si="173"/>
        <v/>
      </c>
      <c r="AB1577" s="147" t="str">
        <f t="shared" si="174"/>
        <v/>
      </c>
      <c r="AC1577" s="147" t="str">
        <f t="shared" si="170"/>
        <v/>
      </c>
      <c r="AD1577" s="11" t="str">
        <f t="shared" si="175"/>
        <v/>
      </c>
      <c r="AE1577" s="11" t="str">
        <f t="array" ref="AE1577">IF(COUNTBLANK(D1577)=1,"",IF(OR($H$2="y",$H$2="m"),IF(AA1577=AA1576,IF(OR(AB1577=$AB$4:$AB1576)=FALSE,AE1576&amp;C1577,AE1576),"("&amp;C1577)&amp;IF(AA1577=AA1578,IF(OR(AB1578=$AB$4:$AB1577)=FALSE,", ",""),") "),""))</f>
        <v/>
      </c>
      <c r="AF1577" s="11" t="str">
        <f t="array" ref="AF1577">IF((COUNTBLANK(D1577)=0)*OR($H$2="y",$H$2="m"),IFERROR(LEFT(C1577, FIND(" ",C1577)-1), C1577),"")</f>
        <v/>
      </c>
      <c r="AG1577" s="11" t="str">
        <f t="array" ref="AG1577">IF(COUNTBLANK(D1577)=1,"",IF(OR($H$2="y",$H$2="m"),IF(AA1577=AA1576,IF(OR(AC1577=$AC$4:$AC1576)=FALSE,AG1576&amp;AF1577,AG1576),"("&amp;AF1577)&amp;IF(AA1577=AA1578,IF(OR(AC1578=$AC$4:$AC1577)=FALSE,", ",""),") "),""))</f>
        <v/>
      </c>
      <c r="AH1577" s="10" t="str">
        <f>IF((COUNTBLANK(D1577)=1),"",IF(D1577=D1576,AH1576,"")&amp;IF(B1576&lt;&gt;B1577,((IF(COUNTBLANK(E1577)=1,$D$3&amp;"Non-type material: "&amp;$D$3,$D$3&amp;INDEX('type-categories'!$A$2:$B$100,MATCH(E1577,'type-categories'!$A$2:$A$100,0),2)&amp;$D$3))),"")&amp;(IF(K1577&lt;&gt;K1576,$C$2&amp;UPPER(K1577)&amp;$C$2&amp;$K$3&amp;" ",(IF(B1577&lt;&gt;B1576,$C$2&amp;UPPER(K1577)&amp;$C$2&amp;$K$3&amp;" ",""))))&amp;IF((AA1577&lt;&gt;AA1578)*($H$2="y"),AD1577&amp;AE1577,IF((AA1577&lt;&gt;AA1578)*($H$2="m"),AD1577&amp;AG1577,IF(($H$2&lt;&gt;"m")*($H$2&lt;&gt;"Y"),(IF(F1577=0,"",F1577&amp;" "&amp;$F$4&amp;" "))&amp;(IF(G1577=0,"",G1577&amp;" "&amp;$G$4&amp;" "))&amp;(IF(H1577=0,"",H1577&amp;" "&amp;H$4&amp;" "))&amp;(IF(I1577=0,"",I1577&amp;" "&amp;$I$4&amp;" "))&amp;(IF(J1577=0,"",J1577&amp;" "&amp;$J$4&amp;" ")),"")))&amp;"; "&amp;IF((B1577=B1576)*(AA1577=AA1576), "same collecting data; ", IF((B1577=B1576)*(Z1576=Z1577),"same locality; ",(IF(COUNTBLANK(L1577)=1,"",$D$2&amp;L1577&amp;$L$3&amp;" "&amp;$D$2))&amp;(IF(COUNTBLANK(M1577)=1,"",$E$2&amp;M1577&amp;$E$2&amp;", "))&amp;(IF(COUNTBLANK(N1577)=1,"",N1577&amp;"; "))&amp;(IF(COUNTBLANK(O1577)=1,"",O1577&amp;"; ")))&amp;(IF(COUNTBLANK(P1577)=1,"",P1577&amp;"; "))&amp;(IF(COUNTBLANK(Q1577)=1,"",Q1577&amp;"; "))&amp;(IF(COUNTBLANK(R1577)=1,"",R1577&amp;"m, "))&amp;IF((COUNTBLANK(S1577)=0)*(S1577&lt;&gt;S1576), S1577&amp;"; ","")&amp;(IF(COUNTBLANK(U1577)=1,"",U1577&amp;"; "))&amp;(IF(COUNTBLANK(T1577)=1,"",IF(COUNTBLANK(F$2)=1,T1577&amp;"; ",T1577&amp;" "&amp;F$2&amp;"; "))))&amp;(IF(COUNTBLANK(V1577)=1,"",V1577&amp;"; "))&amp;IF((COUNTBLANK(C1577)=1),"",C1577)&amp;IF((B1577=B1578)*(K1577=K1578)*(L1577=L1578)*(M1577=M1578),IF(($H$2&lt;&gt;"m")*($H$2&lt;&gt;"Y"), " • ", IF((ISNUMBER(FIND(")",AE1577))), " • ", "")),IF((B1577=B1578)*(K1577=K1578)," • ",". ")))</f>
        <v/>
      </c>
      <c r="AI1577" s="1"/>
    </row>
    <row r="1578" spans="1:35" x14ac:dyDescent="0.25">
      <c r="A1578" s="3" t="str">
        <f t="shared" si="171"/>
        <v/>
      </c>
      <c r="B1578" s="53" t="str">
        <f t="shared" si="169"/>
        <v/>
      </c>
      <c r="C1578" s="57"/>
      <c r="D1578" s="57"/>
      <c r="E1578" s="57"/>
      <c r="F1578" s="57"/>
      <c r="G1578" s="57"/>
      <c r="H1578" s="57"/>
      <c r="I1578" s="57"/>
      <c r="J1578" s="57"/>
      <c r="K1578" s="57"/>
      <c r="L1578" s="57"/>
      <c r="M1578" s="54"/>
      <c r="N1578" s="57"/>
      <c r="O1578" s="58"/>
      <c r="P1578" s="58"/>
      <c r="Q1578" s="58"/>
      <c r="R1578" s="58"/>
      <c r="S1578" s="54"/>
      <c r="T1578" s="57"/>
      <c r="U1578" s="57"/>
      <c r="V1578" s="57"/>
      <c r="W1578" s="57"/>
      <c r="X1578" s="147" t="str">
        <f>IF(COUNTBLANK(D1578)=1,"",IF('order-admin-units'!$I$1&lt;&gt;"y", "", IF(COUNTBLANK(K1578)=1, 'order-admin-units'!$B$1+1, VLOOKUP(K1578, ordercountry, 2))))</f>
        <v/>
      </c>
      <c r="Y1578" s="147" t="str">
        <f>IF(COUNTBLANK(D1578)=1,"",IF('order-admin-units'!$I$1&lt;&gt;"y", "", IF(COUNTBLANK(K1578:L1578)&gt;0, 'order-admin-units'!$B$2+1, VLOOKUP(K1578&amp;"@"&amp;L1578, orderadmin, 2))))</f>
        <v/>
      </c>
      <c r="Z1578" s="147" t="str">
        <f t="shared" si="172"/>
        <v/>
      </c>
      <c r="AA1578" s="147" t="str">
        <f t="shared" si="173"/>
        <v/>
      </c>
      <c r="AB1578" s="147" t="str">
        <f t="shared" si="174"/>
        <v/>
      </c>
      <c r="AC1578" s="147" t="str">
        <f t="shared" si="170"/>
        <v/>
      </c>
      <c r="AD1578" s="11" t="str">
        <f t="shared" si="175"/>
        <v/>
      </c>
      <c r="AE1578" s="11" t="str">
        <f t="array" ref="AE1578">IF(COUNTBLANK(D1578)=1,"",IF(OR($H$2="y",$H$2="m"),IF(AA1578=AA1577,IF(OR(AB1578=$AB$4:$AB1577)=FALSE,AE1577&amp;C1578,AE1577),"("&amp;C1578)&amp;IF(AA1578=AA1579,IF(OR(AB1579=$AB$4:$AB1578)=FALSE,", ",""),") "),""))</f>
        <v/>
      </c>
      <c r="AF1578" s="11" t="str">
        <f t="array" ref="AF1578">IF((COUNTBLANK(D1578)=0)*OR($H$2="y",$H$2="m"),IFERROR(LEFT(C1578, FIND(" ",C1578)-1), C1578),"")</f>
        <v/>
      </c>
      <c r="AG1578" s="11" t="str">
        <f t="array" ref="AG1578">IF(COUNTBLANK(D1578)=1,"",IF(OR($H$2="y",$H$2="m"),IF(AA1578=AA1577,IF(OR(AC1578=$AC$4:$AC1577)=FALSE,AG1577&amp;AF1578,AG1577),"("&amp;AF1578)&amp;IF(AA1578=AA1579,IF(OR(AC1579=$AC$4:$AC1578)=FALSE,", ",""),") "),""))</f>
        <v/>
      </c>
      <c r="AH1578" s="10" t="str">
        <f>IF((COUNTBLANK(D1578)=1),"",IF(D1578=D1577,AH1577,"")&amp;IF(B1577&lt;&gt;B1578,((IF(COUNTBLANK(E1578)=1,$D$3&amp;"Non-type material: "&amp;$D$3,$D$3&amp;INDEX('type-categories'!$A$2:$B$100,MATCH(E1578,'type-categories'!$A$2:$A$100,0),2)&amp;$D$3))),"")&amp;(IF(K1578&lt;&gt;K1577,$C$2&amp;UPPER(K1578)&amp;$C$2&amp;$K$3&amp;" ",(IF(B1578&lt;&gt;B1577,$C$2&amp;UPPER(K1578)&amp;$C$2&amp;$K$3&amp;" ",""))))&amp;IF((AA1578&lt;&gt;AA1579)*($H$2="y"),AD1578&amp;AE1578,IF((AA1578&lt;&gt;AA1579)*($H$2="m"),AD1578&amp;AG1578,IF(($H$2&lt;&gt;"m")*($H$2&lt;&gt;"Y"),(IF(F1578=0,"",F1578&amp;" "&amp;$F$4&amp;" "))&amp;(IF(G1578=0,"",G1578&amp;" "&amp;$G$4&amp;" "))&amp;(IF(H1578=0,"",H1578&amp;" "&amp;H$4&amp;" "))&amp;(IF(I1578=0,"",I1578&amp;" "&amp;$I$4&amp;" "))&amp;(IF(J1578=0,"",J1578&amp;" "&amp;$J$4&amp;" ")),"")))&amp;"; "&amp;IF((B1578=B1577)*(AA1578=AA1577), "same collecting data; ", IF((B1578=B1577)*(Z1577=Z1578),"same locality; ",(IF(COUNTBLANK(L1578)=1,"",$D$2&amp;L1578&amp;$L$3&amp;" "&amp;$D$2))&amp;(IF(COUNTBLANK(M1578)=1,"",$E$2&amp;M1578&amp;$E$2&amp;", "))&amp;(IF(COUNTBLANK(N1578)=1,"",N1578&amp;"; "))&amp;(IF(COUNTBLANK(O1578)=1,"",O1578&amp;"; ")))&amp;(IF(COUNTBLANK(P1578)=1,"",P1578&amp;"; "))&amp;(IF(COUNTBLANK(Q1578)=1,"",Q1578&amp;"; "))&amp;(IF(COUNTBLANK(R1578)=1,"",R1578&amp;"m, "))&amp;IF((COUNTBLANK(S1578)=0)*(S1578&lt;&gt;S1577), S1578&amp;"; ","")&amp;(IF(COUNTBLANK(U1578)=1,"",U1578&amp;"; "))&amp;(IF(COUNTBLANK(T1578)=1,"",IF(COUNTBLANK(F$2)=1,T1578&amp;"; ",T1578&amp;" "&amp;F$2&amp;"; "))))&amp;(IF(COUNTBLANK(V1578)=1,"",V1578&amp;"; "))&amp;IF((COUNTBLANK(C1578)=1),"",C1578)&amp;IF((B1578=B1579)*(K1578=K1579)*(L1578=L1579)*(M1578=M1579),IF(($H$2&lt;&gt;"m")*($H$2&lt;&gt;"Y"), " • ", IF((ISNUMBER(FIND(")",AE1578))), " • ", "")),IF((B1578=B1579)*(K1578=K1579)," • ",". ")))</f>
        <v/>
      </c>
      <c r="AI1578" s="1"/>
    </row>
    <row r="1579" spans="1:35" x14ac:dyDescent="0.25">
      <c r="A1579" s="3" t="str">
        <f t="shared" si="171"/>
        <v/>
      </c>
      <c r="B1579" s="53" t="str">
        <f t="shared" si="169"/>
        <v/>
      </c>
      <c r="C1579" s="57"/>
      <c r="D1579" s="57"/>
      <c r="E1579" s="57"/>
      <c r="F1579" s="57"/>
      <c r="G1579" s="57"/>
      <c r="H1579" s="57"/>
      <c r="I1579" s="57"/>
      <c r="J1579" s="57"/>
      <c r="K1579" s="57"/>
      <c r="L1579" s="57"/>
      <c r="M1579" s="54"/>
      <c r="N1579" s="57"/>
      <c r="O1579" s="58"/>
      <c r="P1579" s="58"/>
      <c r="Q1579" s="58"/>
      <c r="R1579" s="58"/>
      <c r="S1579" s="54"/>
      <c r="T1579" s="57"/>
      <c r="U1579" s="57"/>
      <c r="V1579" s="57"/>
      <c r="W1579" s="57"/>
      <c r="X1579" s="147" t="str">
        <f>IF(COUNTBLANK(D1579)=1,"",IF('order-admin-units'!$I$1&lt;&gt;"y", "", IF(COUNTBLANK(K1579)=1, 'order-admin-units'!$B$1+1, VLOOKUP(K1579, ordercountry, 2))))</f>
        <v/>
      </c>
      <c r="Y1579" s="147" t="str">
        <f>IF(COUNTBLANK(D1579)=1,"",IF('order-admin-units'!$I$1&lt;&gt;"y", "", IF(COUNTBLANK(K1579:L1579)&gt;0, 'order-admin-units'!$B$2+1, VLOOKUP(K1579&amp;"@"&amp;L1579, orderadmin, 2))))</f>
        <v/>
      </c>
      <c r="Z1579" s="147" t="str">
        <f t="shared" si="172"/>
        <v/>
      </c>
      <c r="AA1579" s="147" t="str">
        <f t="shared" si="173"/>
        <v/>
      </c>
      <c r="AB1579" s="147" t="str">
        <f t="shared" si="174"/>
        <v/>
      </c>
      <c r="AC1579" s="147" t="str">
        <f t="shared" si="170"/>
        <v/>
      </c>
      <c r="AD1579" s="11" t="str">
        <f t="shared" si="175"/>
        <v/>
      </c>
      <c r="AE1579" s="11" t="str">
        <f t="array" ref="AE1579">IF(COUNTBLANK(D1579)=1,"",IF(OR($H$2="y",$H$2="m"),IF(AA1579=AA1578,IF(OR(AB1579=$AB$4:$AB1578)=FALSE,AE1578&amp;C1579,AE1578),"("&amp;C1579)&amp;IF(AA1579=AA1580,IF(OR(AB1580=$AB$4:$AB1579)=FALSE,", ",""),") "),""))</f>
        <v/>
      </c>
      <c r="AF1579" s="11" t="str">
        <f t="array" ref="AF1579">IF((COUNTBLANK(D1579)=0)*OR($H$2="y",$H$2="m"),IFERROR(LEFT(C1579, FIND(" ",C1579)-1), C1579),"")</f>
        <v/>
      </c>
      <c r="AG1579" s="11" t="str">
        <f t="array" ref="AG1579">IF(COUNTBLANK(D1579)=1,"",IF(OR($H$2="y",$H$2="m"),IF(AA1579=AA1578,IF(OR(AC1579=$AC$4:$AC1578)=FALSE,AG1578&amp;AF1579,AG1578),"("&amp;AF1579)&amp;IF(AA1579=AA1580,IF(OR(AC1580=$AC$4:$AC1579)=FALSE,", ",""),") "),""))</f>
        <v/>
      </c>
      <c r="AH1579" s="10" t="str">
        <f>IF((COUNTBLANK(D1579)=1),"",IF(D1579=D1578,AH1578,"")&amp;IF(B1578&lt;&gt;B1579,((IF(COUNTBLANK(E1579)=1,$D$3&amp;"Non-type material: "&amp;$D$3,$D$3&amp;INDEX('type-categories'!$A$2:$B$100,MATCH(E1579,'type-categories'!$A$2:$A$100,0),2)&amp;$D$3))),"")&amp;(IF(K1579&lt;&gt;K1578,$C$2&amp;UPPER(K1579)&amp;$C$2&amp;$K$3&amp;" ",(IF(B1579&lt;&gt;B1578,$C$2&amp;UPPER(K1579)&amp;$C$2&amp;$K$3&amp;" ",""))))&amp;IF((AA1579&lt;&gt;AA1580)*($H$2="y"),AD1579&amp;AE1579,IF((AA1579&lt;&gt;AA1580)*($H$2="m"),AD1579&amp;AG1579,IF(($H$2&lt;&gt;"m")*($H$2&lt;&gt;"Y"),(IF(F1579=0,"",F1579&amp;" "&amp;$F$4&amp;" "))&amp;(IF(G1579=0,"",G1579&amp;" "&amp;$G$4&amp;" "))&amp;(IF(H1579=0,"",H1579&amp;" "&amp;H$4&amp;" "))&amp;(IF(I1579=0,"",I1579&amp;" "&amp;$I$4&amp;" "))&amp;(IF(J1579=0,"",J1579&amp;" "&amp;$J$4&amp;" ")),"")))&amp;"; "&amp;IF((B1579=B1578)*(AA1579=AA1578), "same collecting data; ", IF((B1579=B1578)*(Z1578=Z1579),"same locality; ",(IF(COUNTBLANK(L1579)=1,"",$D$2&amp;L1579&amp;$L$3&amp;" "&amp;$D$2))&amp;(IF(COUNTBLANK(M1579)=1,"",$E$2&amp;M1579&amp;$E$2&amp;", "))&amp;(IF(COUNTBLANK(N1579)=1,"",N1579&amp;"; "))&amp;(IF(COUNTBLANK(O1579)=1,"",O1579&amp;"; ")))&amp;(IF(COUNTBLANK(P1579)=1,"",P1579&amp;"; "))&amp;(IF(COUNTBLANK(Q1579)=1,"",Q1579&amp;"; "))&amp;(IF(COUNTBLANK(R1579)=1,"",R1579&amp;"m, "))&amp;IF((COUNTBLANK(S1579)=0)*(S1579&lt;&gt;S1578), S1579&amp;"; ","")&amp;(IF(COUNTBLANK(U1579)=1,"",U1579&amp;"; "))&amp;(IF(COUNTBLANK(T1579)=1,"",IF(COUNTBLANK(F$2)=1,T1579&amp;"; ",T1579&amp;" "&amp;F$2&amp;"; "))))&amp;(IF(COUNTBLANK(V1579)=1,"",V1579&amp;"; "))&amp;IF((COUNTBLANK(C1579)=1),"",C1579)&amp;IF((B1579=B1580)*(K1579=K1580)*(L1579=L1580)*(M1579=M1580),IF(($H$2&lt;&gt;"m")*($H$2&lt;&gt;"Y"), " • ", IF((ISNUMBER(FIND(")",AE1579))), " • ", "")),IF((B1579=B1580)*(K1579=K1580)," • ",". ")))</f>
        <v/>
      </c>
      <c r="AI1579" s="1"/>
    </row>
    <row r="1580" spans="1:35" x14ac:dyDescent="0.25">
      <c r="A1580" s="3" t="str">
        <f t="shared" si="171"/>
        <v/>
      </c>
      <c r="B1580" s="53" t="str">
        <f t="shared" si="169"/>
        <v/>
      </c>
      <c r="C1580" s="57"/>
      <c r="D1580" s="57"/>
      <c r="E1580" s="57"/>
      <c r="F1580" s="57"/>
      <c r="G1580" s="57"/>
      <c r="H1580" s="57"/>
      <c r="I1580" s="57"/>
      <c r="J1580" s="57"/>
      <c r="K1580" s="57"/>
      <c r="L1580" s="57"/>
      <c r="M1580" s="54"/>
      <c r="N1580" s="57"/>
      <c r="O1580" s="58"/>
      <c r="P1580" s="58"/>
      <c r="Q1580" s="58"/>
      <c r="R1580" s="58"/>
      <c r="S1580" s="54"/>
      <c r="T1580" s="57"/>
      <c r="U1580" s="57"/>
      <c r="V1580" s="57"/>
      <c r="W1580" s="57"/>
      <c r="X1580" s="147" t="str">
        <f>IF(COUNTBLANK(D1580)=1,"",IF('order-admin-units'!$I$1&lt;&gt;"y", "", IF(COUNTBLANK(K1580)=1, 'order-admin-units'!$B$1+1, VLOOKUP(K1580, ordercountry, 2))))</f>
        <v/>
      </c>
      <c r="Y1580" s="147" t="str">
        <f>IF(COUNTBLANK(D1580)=1,"",IF('order-admin-units'!$I$1&lt;&gt;"y", "", IF(COUNTBLANK(K1580:L1580)&gt;0, 'order-admin-units'!$B$2+1, VLOOKUP(K1580&amp;"@"&amp;L1580, orderadmin, 2))))</f>
        <v/>
      </c>
      <c r="Z1580" s="147" t="str">
        <f t="shared" si="172"/>
        <v/>
      </c>
      <c r="AA1580" s="147" t="str">
        <f t="shared" si="173"/>
        <v/>
      </c>
      <c r="AB1580" s="147" t="str">
        <f t="shared" si="174"/>
        <v/>
      </c>
      <c r="AC1580" s="147" t="str">
        <f t="shared" si="170"/>
        <v/>
      </c>
      <c r="AD1580" s="11" t="str">
        <f t="shared" si="175"/>
        <v/>
      </c>
      <c r="AE1580" s="11" t="str">
        <f t="array" ref="AE1580">IF(COUNTBLANK(D1580)=1,"",IF(OR($H$2="y",$H$2="m"),IF(AA1580=AA1579,IF(OR(AB1580=$AB$4:$AB1579)=FALSE,AE1579&amp;C1580,AE1579),"("&amp;C1580)&amp;IF(AA1580=AA1581,IF(OR(AB1581=$AB$4:$AB1580)=FALSE,", ",""),") "),""))</f>
        <v/>
      </c>
      <c r="AF1580" s="11" t="str">
        <f t="array" ref="AF1580">IF((COUNTBLANK(D1580)=0)*OR($H$2="y",$H$2="m"),IFERROR(LEFT(C1580, FIND(" ",C1580)-1), C1580),"")</f>
        <v/>
      </c>
      <c r="AG1580" s="11" t="str">
        <f t="array" ref="AG1580">IF(COUNTBLANK(D1580)=1,"",IF(OR($H$2="y",$H$2="m"),IF(AA1580=AA1579,IF(OR(AC1580=$AC$4:$AC1579)=FALSE,AG1579&amp;AF1580,AG1579),"("&amp;AF1580)&amp;IF(AA1580=AA1581,IF(OR(AC1581=$AC$4:$AC1580)=FALSE,", ",""),") "),""))</f>
        <v/>
      </c>
      <c r="AH1580" s="10" t="str">
        <f>IF((COUNTBLANK(D1580)=1),"",IF(D1580=D1579,AH1579,"")&amp;IF(B1579&lt;&gt;B1580,((IF(COUNTBLANK(E1580)=1,$D$3&amp;"Non-type material: "&amp;$D$3,$D$3&amp;INDEX('type-categories'!$A$2:$B$100,MATCH(E1580,'type-categories'!$A$2:$A$100,0),2)&amp;$D$3))),"")&amp;(IF(K1580&lt;&gt;K1579,$C$2&amp;UPPER(K1580)&amp;$C$2&amp;$K$3&amp;" ",(IF(B1580&lt;&gt;B1579,$C$2&amp;UPPER(K1580)&amp;$C$2&amp;$K$3&amp;" ",""))))&amp;IF((AA1580&lt;&gt;AA1581)*($H$2="y"),AD1580&amp;AE1580,IF((AA1580&lt;&gt;AA1581)*($H$2="m"),AD1580&amp;AG1580,IF(($H$2&lt;&gt;"m")*($H$2&lt;&gt;"Y"),(IF(F1580=0,"",F1580&amp;" "&amp;$F$4&amp;" "))&amp;(IF(G1580=0,"",G1580&amp;" "&amp;$G$4&amp;" "))&amp;(IF(H1580=0,"",H1580&amp;" "&amp;H$4&amp;" "))&amp;(IF(I1580=0,"",I1580&amp;" "&amp;$I$4&amp;" "))&amp;(IF(J1580=0,"",J1580&amp;" "&amp;$J$4&amp;" ")),"")))&amp;"; "&amp;IF((B1580=B1579)*(AA1580=AA1579), "same collecting data; ", IF((B1580=B1579)*(Z1579=Z1580),"same locality; ",(IF(COUNTBLANK(L1580)=1,"",$D$2&amp;L1580&amp;$L$3&amp;" "&amp;$D$2))&amp;(IF(COUNTBLANK(M1580)=1,"",$E$2&amp;M1580&amp;$E$2&amp;", "))&amp;(IF(COUNTBLANK(N1580)=1,"",N1580&amp;"; "))&amp;(IF(COUNTBLANK(O1580)=1,"",O1580&amp;"; ")))&amp;(IF(COUNTBLANK(P1580)=1,"",P1580&amp;"; "))&amp;(IF(COUNTBLANK(Q1580)=1,"",Q1580&amp;"; "))&amp;(IF(COUNTBLANK(R1580)=1,"",R1580&amp;"m, "))&amp;IF((COUNTBLANK(S1580)=0)*(S1580&lt;&gt;S1579), S1580&amp;"; ","")&amp;(IF(COUNTBLANK(U1580)=1,"",U1580&amp;"; "))&amp;(IF(COUNTBLANK(T1580)=1,"",IF(COUNTBLANK(F$2)=1,T1580&amp;"; ",T1580&amp;" "&amp;F$2&amp;"; "))))&amp;(IF(COUNTBLANK(V1580)=1,"",V1580&amp;"; "))&amp;IF((COUNTBLANK(C1580)=1),"",C1580)&amp;IF((B1580=B1581)*(K1580=K1581)*(L1580=L1581)*(M1580=M1581),IF(($H$2&lt;&gt;"m")*($H$2&lt;&gt;"Y"), " • ", IF((ISNUMBER(FIND(")",AE1580))), " • ", "")),IF((B1580=B1581)*(K1580=K1581)," • ",". ")))</f>
        <v/>
      </c>
      <c r="AI1580" s="1"/>
    </row>
    <row r="1581" spans="1:35" x14ac:dyDescent="0.25">
      <c r="A1581" s="3" t="str">
        <f t="shared" si="171"/>
        <v/>
      </c>
      <c r="B1581" s="53" t="str">
        <f t="shared" si="169"/>
        <v/>
      </c>
      <c r="C1581" s="57"/>
      <c r="D1581" s="57"/>
      <c r="E1581" s="57"/>
      <c r="F1581" s="57"/>
      <c r="G1581" s="57"/>
      <c r="H1581" s="57"/>
      <c r="I1581" s="57"/>
      <c r="J1581" s="57"/>
      <c r="K1581" s="57"/>
      <c r="L1581" s="57"/>
      <c r="M1581" s="54"/>
      <c r="N1581" s="57"/>
      <c r="O1581" s="58"/>
      <c r="P1581" s="58"/>
      <c r="Q1581" s="58"/>
      <c r="R1581" s="58"/>
      <c r="S1581" s="54"/>
      <c r="T1581" s="57"/>
      <c r="U1581" s="57"/>
      <c r="V1581" s="57"/>
      <c r="W1581" s="57"/>
      <c r="X1581" s="147" t="str">
        <f>IF(COUNTBLANK(D1581)=1,"",IF('order-admin-units'!$I$1&lt;&gt;"y", "", IF(COUNTBLANK(K1581)=1, 'order-admin-units'!$B$1+1, VLOOKUP(K1581, ordercountry, 2))))</f>
        <v/>
      </c>
      <c r="Y1581" s="147" t="str">
        <f>IF(COUNTBLANK(D1581)=1,"",IF('order-admin-units'!$I$1&lt;&gt;"y", "", IF(COUNTBLANK(K1581:L1581)&gt;0, 'order-admin-units'!$B$2+1, VLOOKUP(K1581&amp;"@"&amp;L1581, orderadmin, 2))))</f>
        <v/>
      </c>
      <c r="Z1581" s="147" t="str">
        <f t="shared" si="172"/>
        <v/>
      </c>
      <c r="AA1581" s="147" t="str">
        <f t="shared" si="173"/>
        <v/>
      </c>
      <c r="AB1581" s="147" t="str">
        <f t="shared" si="174"/>
        <v/>
      </c>
      <c r="AC1581" s="147" t="str">
        <f t="shared" si="170"/>
        <v/>
      </c>
      <c r="AD1581" s="11" t="str">
        <f t="shared" si="175"/>
        <v/>
      </c>
      <c r="AE1581" s="11" t="str">
        <f t="array" ref="AE1581">IF(COUNTBLANK(D1581)=1,"",IF(OR($H$2="y",$H$2="m"),IF(AA1581=AA1580,IF(OR(AB1581=$AB$4:$AB1580)=FALSE,AE1580&amp;C1581,AE1580),"("&amp;C1581)&amp;IF(AA1581=AA1582,IF(OR(AB1582=$AB$4:$AB1581)=FALSE,", ",""),") "),""))</f>
        <v/>
      </c>
      <c r="AF1581" s="11" t="str">
        <f t="array" ref="AF1581">IF((COUNTBLANK(D1581)=0)*OR($H$2="y",$H$2="m"),IFERROR(LEFT(C1581, FIND(" ",C1581)-1), C1581),"")</f>
        <v/>
      </c>
      <c r="AG1581" s="11" t="str">
        <f t="array" ref="AG1581">IF(COUNTBLANK(D1581)=1,"",IF(OR($H$2="y",$H$2="m"),IF(AA1581=AA1580,IF(OR(AC1581=$AC$4:$AC1580)=FALSE,AG1580&amp;AF1581,AG1580),"("&amp;AF1581)&amp;IF(AA1581=AA1582,IF(OR(AC1582=$AC$4:$AC1581)=FALSE,", ",""),") "),""))</f>
        <v/>
      </c>
      <c r="AH1581" s="10" t="str">
        <f>IF((COUNTBLANK(D1581)=1),"",IF(D1581=D1580,AH1580,"")&amp;IF(B1580&lt;&gt;B1581,((IF(COUNTBLANK(E1581)=1,$D$3&amp;"Non-type material: "&amp;$D$3,$D$3&amp;INDEX('type-categories'!$A$2:$B$100,MATCH(E1581,'type-categories'!$A$2:$A$100,0),2)&amp;$D$3))),"")&amp;(IF(K1581&lt;&gt;K1580,$C$2&amp;UPPER(K1581)&amp;$C$2&amp;$K$3&amp;" ",(IF(B1581&lt;&gt;B1580,$C$2&amp;UPPER(K1581)&amp;$C$2&amp;$K$3&amp;" ",""))))&amp;IF((AA1581&lt;&gt;AA1582)*($H$2="y"),AD1581&amp;AE1581,IF((AA1581&lt;&gt;AA1582)*($H$2="m"),AD1581&amp;AG1581,IF(($H$2&lt;&gt;"m")*($H$2&lt;&gt;"Y"),(IF(F1581=0,"",F1581&amp;" "&amp;$F$4&amp;" "))&amp;(IF(G1581=0,"",G1581&amp;" "&amp;$G$4&amp;" "))&amp;(IF(H1581=0,"",H1581&amp;" "&amp;H$4&amp;" "))&amp;(IF(I1581=0,"",I1581&amp;" "&amp;$I$4&amp;" "))&amp;(IF(J1581=0,"",J1581&amp;" "&amp;$J$4&amp;" ")),"")))&amp;"; "&amp;IF((B1581=B1580)*(AA1581=AA1580), "same collecting data; ", IF((B1581=B1580)*(Z1580=Z1581),"same locality; ",(IF(COUNTBLANK(L1581)=1,"",$D$2&amp;L1581&amp;$L$3&amp;" "&amp;$D$2))&amp;(IF(COUNTBLANK(M1581)=1,"",$E$2&amp;M1581&amp;$E$2&amp;", "))&amp;(IF(COUNTBLANK(N1581)=1,"",N1581&amp;"; "))&amp;(IF(COUNTBLANK(O1581)=1,"",O1581&amp;"; ")))&amp;(IF(COUNTBLANK(P1581)=1,"",P1581&amp;"; "))&amp;(IF(COUNTBLANK(Q1581)=1,"",Q1581&amp;"; "))&amp;(IF(COUNTBLANK(R1581)=1,"",R1581&amp;"m, "))&amp;IF((COUNTBLANK(S1581)=0)*(S1581&lt;&gt;S1580), S1581&amp;"; ","")&amp;(IF(COUNTBLANK(U1581)=1,"",U1581&amp;"; "))&amp;(IF(COUNTBLANK(T1581)=1,"",IF(COUNTBLANK(F$2)=1,T1581&amp;"; ",T1581&amp;" "&amp;F$2&amp;"; "))))&amp;(IF(COUNTBLANK(V1581)=1,"",V1581&amp;"; "))&amp;IF((COUNTBLANK(C1581)=1),"",C1581)&amp;IF((B1581=B1582)*(K1581=K1582)*(L1581=L1582)*(M1581=M1582),IF(($H$2&lt;&gt;"m")*($H$2&lt;&gt;"Y"), " • ", IF((ISNUMBER(FIND(")",AE1581))), " • ", "")),IF((B1581=B1582)*(K1581=K1582)," • ",". ")))</f>
        <v/>
      </c>
      <c r="AI1581" s="1"/>
    </row>
    <row r="1582" spans="1:35" x14ac:dyDescent="0.25">
      <c r="A1582" s="3" t="str">
        <f t="shared" si="171"/>
        <v/>
      </c>
      <c r="B1582" s="53" t="str">
        <f t="shared" si="169"/>
        <v/>
      </c>
      <c r="C1582" s="57"/>
      <c r="D1582" s="57"/>
      <c r="E1582" s="57"/>
      <c r="F1582" s="57"/>
      <c r="G1582" s="57"/>
      <c r="H1582" s="57"/>
      <c r="I1582" s="57"/>
      <c r="J1582" s="57"/>
      <c r="K1582" s="57"/>
      <c r="L1582" s="57"/>
      <c r="M1582" s="54"/>
      <c r="N1582" s="57"/>
      <c r="O1582" s="58"/>
      <c r="P1582" s="58"/>
      <c r="Q1582" s="58"/>
      <c r="R1582" s="58"/>
      <c r="S1582" s="54"/>
      <c r="T1582" s="57"/>
      <c r="U1582" s="57"/>
      <c r="V1582" s="57"/>
      <c r="W1582" s="57"/>
      <c r="X1582" s="147" t="str">
        <f>IF(COUNTBLANK(D1582)=1,"",IF('order-admin-units'!$I$1&lt;&gt;"y", "", IF(COUNTBLANK(K1582)=1, 'order-admin-units'!$B$1+1, VLOOKUP(K1582, ordercountry, 2))))</f>
        <v/>
      </c>
      <c r="Y1582" s="147" t="str">
        <f>IF(COUNTBLANK(D1582)=1,"",IF('order-admin-units'!$I$1&lt;&gt;"y", "", IF(COUNTBLANK(K1582:L1582)&gt;0, 'order-admin-units'!$B$2+1, VLOOKUP(K1582&amp;"@"&amp;L1582, orderadmin, 2))))</f>
        <v/>
      </c>
      <c r="Z1582" s="147" t="str">
        <f t="shared" si="172"/>
        <v/>
      </c>
      <c r="AA1582" s="147" t="str">
        <f t="shared" si="173"/>
        <v/>
      </c>
      <c r="AB1582" s="147" t="str">
        <f t="shared" si="174"/>
        <v/>
      </c>
      <c r="AC1582" s="147" t="str">
        <f t="shared" si="170"/>
        <v/>
      </c>
      <c r="AD1582" s="11" t="str">
        <f t="shared" si="175"/>
        <v/>
      </c>
      <c r="AE1582" s="11" t="str">
        <f t="array" ref="AE1582">IF(COUNTBLANK(D1582)=1,"",IF(OR($H$2="y",$H$2="m"),IF(AA1582=AA1581,IF(OR(AB1582=$AB$4:$AB1581)=FALSE,AE1581&amp;C1582,AE1581),"("&amp;C1582)&amp;IF(AA1582=AA1583,IF(OR(AB1583=$AB$4:$AB1582)=FALSE,", ",""),") "),""))</f>
        <v/>
      </c>
      <c r="AF1582" s="11" t="str">
        <f t="array" ref="AF1582">IF((COUNTBLANK(D1582)=0)*OR($H$2="y",$H$2="m"),IFERROR(LEFT(C1582, FIND(" ",C1582)-1), C1582),"")</f>
        <v/>
      </c>
      <c r="AG1582" s="11" t="str">
        <f t="array" ref="AG1582">IF(COUNTBLANK(D1582)=1,"",IF(OR($H$2="y",$H$2="m"),IF(AA1582=AA1581,IF(OR(AC1582=$AC$4:$AC1581)=FALSE,AG1581&amp;AF1582,AG1581),"("&amp;AF1582)&amp;IF(AA1582=AA1583,IF(OR(AC1583=$AC$4:$AC1582)=FALSE,", ",""),") "),""))</f>
        <v/>
      </c>
      <c r="AH1582" s="10" t="str">
        <f>IF((COUNTBLANK(D1582)=1),"",IF(D1582=D1581,AH1581,"")&amp;IF(B1581&lt;&gt;B1582,((IF(COUNTBLANK(E1582)=1,$D$3&amp;"Non-type material: "&amp;$D$3,$D$3&amp;INDEX('type-categories'!$A$2:$B$100,MATCH(E1582,'type-categories'!$A$2:$A$100,0),2)&amp;$D$3))),"")&amp;(IF(K1582&lt;&gt;K1581,$C$2&amp;UPPER(K1582)&amp;$C$2&amp;$K$3&amp;" ",(IF(B1582&lt;&gt;B1581,$C$2&amp;UPPER(K1582)&amp;$C$2&amp;$K$3&amp;" ",""))))&amp;IF((AA1582&lt;&gt;AA1583)*($H$2="y"),AD1582&amp;AE1582,IF((AA1582&lt;&gt;AA1583)*($H$2="m"),AD1582&amp;AG1582,IF(($H$2&lt;&gt;"m")*($H$2&lt;&gt;"Y"),(IF(F1582=0,"",F1582&amp;" "&amp;$F$4&amp;" "))&amp;(IF(G1582=0,"",G1582&amp;" "&amp;$G$4&amp;" "))&amp;(IF(H1582=0,"",H1582&amp;" "&amp;H$4&amp;" "))&amp;(IF(I1582=0,"",I1582&amp;" "&amp;$I$4&amp;" "))&amp;(IF(J1582=0,"",J1582&amp;" "&amp;$J$4&amp;" ")),"")))&amp;"; "&amp;IF((B1582=B1581)*(AA1582=AA1581), "same collecting data; ", IF((B1582=B1581)*(Z1581=Z1582),"same locality; ",(IF(COUNTBLANK(L1582)=1,"",$D$2&amp;L1582&amp;$L$3&amp;" "&amp;$D$2))&amp;(IF(COUNTBLANK(M1582)=1,"",$E$2&amp;M1582&amp;$E$2&amp;", "))&amp;(IF(COUNTBLANK(N1582)=1,"",N1582&amp;"; "))&amp;(IF(COUNTBLANK(O1582)=1,"",O1582&amp;"; ")))&amp;(IF(COUNTBLANK(P1582)=1,"",P1582&amp;"; "))&amp;(IF(COUNTBLANK(Q1582)=1,"",Q1582&amp;"; "))&amp;(IF(COUNTBLANK(R1582)=1,"",R1582&amp;"m, "))&amp;IF((COUNTBLANK(S1582)=0)*(S1582&lt;&gt;S1581), S1582&amp;"; ","")&amp;(IF(COUNTBLANK(U1582)=1,"",U1582&amp;"; "))&amp;(IF(COUNTBLANK(T1582)=1,"",IF(COUNTBLANK(F$2)=1,T1582&amp;"; ",T1582&amp;" "&amp;F$2&amp;"; "))))&amp;(IF(COUNTBLANK(V1582)=1,"",V1582&amp;"; "))&amp;IF((COUNTBLANK(C1582)=1),"",C1582)&amp;IF((B1582=B1583)*(K1582=K1583)*(L1582=L1583)*(M1582=M1583),IF(($H$2&lt;&gt;"m")*($H$2&lt;&gt;"Y"), " • ", IF((ISNUMBER(FIND(")",AE1582))), " • ", "")),IF((B1582=B1583)*(K1582=K1583)," • ",". ")))</f>
        <v/>
      </c>
      <c r="AI1582" s="1"/>
    </row>
    <row r="1583" spans="1:35" x14ac:dyDescent="0.25">
      <c r="A1583" s="3" t="str">
        <f t="shared" si="171"/>
        <v/>
      </c>
      <c r="B1583" s="53" t="str">
        <f t="shared" si="169"/>
        <v/>
      </c>
      <c r="C1583" s="57"/>
      <c r="D1583" s="57"/>
      <c r="E1583" s="57"/>
      <c r="F1583" s="57"/>
      <c r="G1583" s="57"/>
      <c r="H1583" s="57"/>
      <c r="I1583" s="57"/>
      <c r="J1583" s="57"/>
      <c r="K1583" s="57"/>
      <c r="L1583" s="57"/>
      <c r="M1583" s="54"/>
      <c r="N1583" s="57"/>
      <c r="O1583" s="58"/>
      <c r="P1583" s="58"/>
      <c r="Q1583" s="58"/>
      <c r="R1583" s="58"/>
      <c r="S1583" s="54"/>
      <c r="T1583" s="57"/>
      <c r="U1583" s="57"/>
      <c r="V1583" s="57"/>
      <c r="W1583" s="57"/>
      <c r="X1583" s="147" t="str">
        <f>IF(COUNTBLANK(D1583)=1,"",IF('order-admin-units'!$I$1&lt;&gt;"y", "", IF(COUNTBLANK(K1583)=1, 'order-admin-units'!$B$1+1, VLOOKUP(K1583, ordercountry, 2))))</f>
        <v/>
      </c>
      <c r="Y1583" s="147" t="str">
        <f>IF(COUNTBLANK(D1583)=1,"",IF('order-admin-units'!$I$1&lt;&gt;"y", "", IF(COUNTBLANK(K1583:L1583)&gt;0, 'order-admin-units'!$B$2+1, VLOOKUP(K1583&amp;"@"&amp;L1583, orderadmin, 2))))</f>
        <v/>
      </c>
      <c r="Z1583" s="147" t="str">
        <f t="shared" si="172"/>
        <v/>
      </c>
      <c r="AA1583" s="147" t="str">
        <f t="shared" si="173"/>
        <v/>
      </c>
      <c r="AB1583" s="147" t="str">
        <f t="shared" si="174"/>
        <v/>
      </c>
      <c r="AC1583" s="147" t="str">
        <f t="shared" si="170"/>
        <v/>
      </c>
      <c r="AD1583" s="11" t="str">
        <f t="shared" si="175"/>
        <v/>
      </c>
      <c r="AE1583" s="11" t="str">
        <f t="array" ref="AE1583">IF(COUNTBLANK(D1583)=1,"",IF(OR($H$2="y",$H$2="m"),IF(AA1583=AA1582,IF(OR(AB1583=$AB$4:$AB1582)=FALSE,AE1582&amp;C1583,AE1582),"("&amp;C1583)&amp;IF(AA1583=AA1584,IF(OR(AB1584=$AB$4:$AB1583)=FALSE,", ",""),") "),""))</f>
        <v/>
      </c>
      <c r="AF1583" s="11" t="str">
        <f t="array" ref="AF1583">IF((COUNTBLANK(D1583)=0)*OR($H$2="y",$H$2="m"),IFERROR(LEFT(C1583, FIND(" ",C1583)-1), C1583),"")</f>
        <v/>
      </c>
      <c r="AG1583" s="11" t="str">
        <f t="array" ref="AG1583">IF(COUNTBLANK(D1583)=1,"",IF(OR($H$2="y",$H$2="m"),IF(AA1583=AA1582,IF(OR(AC1583=$AC$4:$AC1582)=FALSE,AG1582&amp;AF1583,AG1582),"("&amp;AF1583)&amp;IF(AA1583=AA1584,IF(OR(AC1584=$AC$4:$AC1583)=FALSE,", ",""),") "),""))</f>
        <v/>
      </c>
      <c r="AH1583" s="10" t="str">
        <f>IF((COUNTBLANK(D1583)=1),"",IF(D1583=D1582,AH1582,"")&amp;IF(B1582&lt;&gt;B1583,((IF(COUNTBLANK(E1583)=1,$D$3&amp;"Non-type material: "&amp;$D$3,$D$3&amp;INDEX('type-categories'!$A$2:$B$100,MATCH(E1583,'type-categories'!$A$2:$A$100,0),2)&amp;$D$3))),"")&amp;(IF(K1583&lt;&gt;K1582,$C$2&amp;UPPER(K1583)&amp;$C$2&amp;$K$3&amp;" ",(IF(B1583&lt;&gt;B1582,$C$2&amp;UPPER(K1583)&amp;$C$2&amp;$K$3&amp;" ",""))))&amp;IF((AA1583&lt;&gt;AA1584)*($H$2="y"),AD1583&amp;AE1583,IF((AA1583&lt;&gt;AA1584)*($H$2="m"),AD1583&amp;AG1583,IF(($H$2&lt;&gt;"m")*($H$2&lt;&gt;"Y"),(IF(F1583=0,"",F1583&amp;" "&amp;$F$4&amp;" "))&amp;(IF(G1583=0,"",G1583&amp;" "&amp;$G$4&amp;" "))&amp;(IF(H1583=0,"",H1583&amp;" "&amp;H$4&amp;" "))&amp;(IF(I1583=0,"",I1583&amp;" "&amp;$I$4&amp;" "))&amp;(IF(J1583=0,"",J1583&amp;" "&amp;$J$4&amp;" ")),"")))&amp;"; "&amp;IF((B1583=B1582)*(AA1583=AA1582), "same collecting data; ", IF((B1583=B1582)*(Z1582=Z1583),"same locality; ",(IF(COUNTBLANK(L1583)=1,"",$D$2&amp;L1583&amp;$L$3&amp;" "&amp;$D$2))&amp;(IF(COUNTBLANK(M1583)=1,"",$E$2&amp;M1583&amp;$E$2&amp;", "))&amp;(IF(COUNTBLANK(N1583)=1,"",N1583&amp;"; "))&amp;(IF(COUNTBLANK(O1583)=1,"",O1583&amp;"; ")))&amp;(IF(COUNTBLANK(P1583)=1,"",P1583&amp;"; "))&amp;(IF(COUNTBLANK(Q1583)=1,"",Q1583&amp;"; "))&amp;(IF(COUNTBLANK(R1583)=1,"",R1583&amp;"m, "))&amp;IF((COUNTBLANK(S1583)=0)*(S1583&lt;&gt;S1582), S1583&amp;"; ","")&amp;(IF(COUNTBLANK(U1583)=1,"",U1583&amp;"; "))&amp;(IF(COUNTBLANK(T1583)=1,"",IF(COUNTBLANK(F$2)=1,T1583&amp;"; ",T1583&amp;" "&amp;F$2&amp;"; "))))&amp;(IF(COUNTBLANK(V1583)=1,"",V1583&amp;"; "))&amp;IF((COUNTBLANK(C1583)=1),"",C1583)&amp;IF((B1583=B1584)*(K1583=K1584)*(L1583=L1584)*(M1583=M1584),IF(($H$2&lt;&gt;"m")*($H$2&lt;&gt;"Y"), " • ", IF((ISNUMBER(FIND(")",AE1583))), " • ", "")),IF((B1583=B1584)*(K1583=K1584)," • ",". ")))</f>
        <v/>
      </c>
      <c r="AI1583" s="1"/>
    </row>
    <row r="1584" spans="1:35" x14ac:dyDescent="0.25">
      <c r="A1584" s="3" t="str">
        <f t="shared" si="171"/>
        <v/>
      </c>
      <c r="B1584" s="53" t="str">
        <f t="shared" si="169"/>
        <v/>
      </c>
      <c r="C1584" s="57"/>
      <c r="D1584" s="57"/>
      <c r="E1584" s="57"/>
      <c r="F1584" s="57"/>
      <c r="G1584" s="57"/>
      <c r="H1584" s="57"/>
      <c r="I1584" s="57"/>
      <c r="J1584" s="57"/>
      <c r="K1584" s="57"/>
      <c r="L1584" s="57"/>
      <c r="M1584" s="54"/>
      <c r="N1584" s="57"/>
      <c r="O1584" s="58"/>
      <c r="P1584" s="58"/>
      <c r="Q1584" s="58"/>
      <c r="R1584" s="58"/>
      <c r="S1584" s="54"/>
      <c r="T1584" s="57"/>
      <c r="U1584" s="57"/>
      <c r="V1584" s="57"/>
      <c r="W1584" s="57"/>
      <c r="X1584" s="147" t="str">
        <f>IF(COUNTBLANK(D1584)=1,"",IF('order-admin-units'!$I$1&lt;&gt;"y", "", IF(COUNTBLANK(K1584)=1, 'order-admin-units'!$B$1+1, VLOOKUP(K1584, ordercountry, 2))))</f>
        <v/>
      </c>
      <c r="Y1584" s="147" t="str">
        <f>IF(COUNTBLANK(D1584)=1,"",IF('order-admin-units'!$I$1&lt;&gt;"y", "", IF(COUNTBLANK(K1584:L1584)&gt;0, 'order-admin-units'!$B$2+1, VLOOKUP(K1584&amp;"@"&amp;L1584, orderadmin, 2))))</f>
        <v/>
      </c>
      <c r="Z1584" s="147" t="str">
        <f t="shared" si="172"/>
        <v/>
      </c>
      <c r="AA1584" s="147" t="str">
        <f t="shared" si="173"/>
        <v/>
      </c>
      <c r="AB1584" s="147" t="str">
        <f t="shared" si="174"/>
        <v/>
      </c>
      <c r="AC1584" s="147" t="str">
        <f t="shared" si="170"/>
        <v/>
      </c>
      <c r="AD1584" s="11" t="str">
        <f t="shared" si="175"/>
        <v/>
      </c>
      <c r="AE1584" s="11" t="str">
        <f t="array" ref="AE1584">IF(COUNTBLANK(D1584)=1,"",IF(OR($H$2="y",$H$2="m"),IF(AA1584=AA1583,IF(OR(AB1584=$AB$4:$AB1583)=FALSE,AE1583&amp;C1584,AE1583),"("&amp;C1584)&amp;IF(AA1584=AA1585,IF(OR(AB1585=$AB$4:$AB1584)=FALSE,", ",""),") "),""))</f>
        <v/>
      </c>
      <c r="AF1584" s="11" t="str">
        <f t="array" ref="AF1584">IF((COUNTBLANK(D1584)=0)*OR($H$2="y",$H$2="m"),IFERROR(LEFT(C1584, FIND(" ",C1584)-1), C1584),"")</f>
        <v/>
      </c>
      <c r="AG1584" s="11" t="str">
        <f t="array" ref="AG1584">IF(COUNTBLANK(D1584)=1,"",IF(OR($H$2="y",$H$2="m"),IF(AA1584=AA1583,IF(OR(AC1584=$AC$4:$AC1583)=FALSE,AG1583&amp;AF1584,AG1583),"("&amp;AF1584)&amp;IF(AA1584=AA1585,IF(OR(AC1585=$AC$4:$AC1584)=FALSE,", ",""),") "),""))</f>
        <v/>
      </c>
      <c r="AH1584" s="10" t="str">
        <f>IF((COUNTBLANK(D1584)=1),"",IF(D1584=D1583,AH1583,"")&amp;IF(B1583&lt;&gt;B1584,((IF(COUNTBLANK(E1584)=1,$D$3&amp;"Non-type material: "&amp;$D$3,$D$3&amp;INDEX('type-categories'!$A$2:$B$100,MATCH(E1584,'type-categories'!$A$2:$A$100,0),2)&amp;$D$3))),"")&amp;(IF(K1584&lt;&gt;K1583,$C$2&amp;UPPER(K1584)&amp;$C$2&amp;$K$3&amp;" ",(IF(B1584&lt;&gt;B1583,$C$2&amp;UPPER(K1584)&amp;$C$2&amp;$K$3&amp;" ",""))))&amp;IF((AA1584&lt;&gt;AA1585)*($H$2="y"),AD1584&amp;AE1584,IF((AA1584&lt;&gt;AA1585)*($H$2="m"),AD1584&amp;AG1584,IF(($H$2&lt;&gt;"m")*($H$2&lt;&gt;"Y"),(IF(F1584=0,"",F1584&amp;" "&amp;$F$4&amp;" "))&amp;(IF(G1584=0,"",G1584&amp;" "&amp;$G$4&amp;" "))&amp;(IF(H1584=0,"",H1584&amp;" "&amp;H$4&amp;" "))&amp;(IF(I1584=0,"",I1584&amp;" "&amp;$I$4&amp;" "))&amp;(IF(J1584=0,"",J1584&amp;" "&amp;$J$4&amp;" ")),"")))&amp;"; "&amp;IF((B1584=B1583)*(AA1584=AA1583), "same collecting data; ", IF((B1584=B1583)*(Z1583=Z1584),"same locality; ",(IF(COUNTBLANK(L1584)=1,"",$D$2&amp;L1584&amp;$L$3&amp;" "&amp;$D$2))&amp;(IF(COUNTBLANK(M1584)=1,"",$E$2&amp;M1584&amp;$E$2&amp;", "))&amp;(IF(COUNTBLANK(N1584)=1,"",N1584&amp;"; "))&amp;(IF(COUNTBLANK(O1584)=1,"",O1584&amp;"; ")))&amp;(IF(COUNTBLANK(P1584)=1,"",P1584&amp;"; "))&amp;(IF(COUNTBLANK(Q1584)=1,"",Q1584&amp;"; "))&amp;(IF(COUNTBLANK(R1584)=1,"",R1584&amp;"m, "))&amp;IF((COUNTBLANK(S1584)=0)*(S1584&lt;&gt;S1583), S1584&amp;"; ","")&amp;(IF(COUNTBLANK(U1584)=1,"",U1584&amp;"; "))&amp;(IF(COUNTBLANK(T1584)=1,"",IF(COUNTBLANK(F$2)=1,T1584&amp;"; ",T1584&amp;" "&amp;F$2&amp;"; "))))&amp;(IF(COUNTBLANK(V1584)=1,"",V1584&amp;"; "))&amp;IF((COUNTBLANK(C1584)=1),"",C1584)&amp;IF((B1584=B1585)*(K1584=K1585)*(L1584=L1585)*(M1584=M1585),IF(($H$2&lt;&gt;"m")*($H$2&lt;&gt;"Y"), " • ", IF((ISNUMBER(FIND(")",AE1584))), " • ", "")),IF((B1584=B1585)*(K1584=K1585)," • ",". ")))</f>
        <v/>
      </c>
      <c r="AI1584" s="1"/>
    </row>
    <row r="1585" spans="1:35" x14ac:dyDescent="0.25">
      <c r="A1585" s="3" t="str">
        <f t="shared" si="171"/>
        <v/>
      </c>
      <c r="B1585" s="53" t="str">
        <f t="shared" si="169"/>
        <v/>
      </c>
      <c r="C1585" s="57"/>
      <c r="D1585" s="57"/>
      <c r="E1585" s="57"/>
      <c r="F1585" s="57"/>
      <c r="G1585" s="57"/>
      <c r="H1585" s="57"/>
      <c r="I1585" s="57"/>
      <c r="J1585" s="57"/>
      <c r="K1585" s="57"/>
      <c r="L1585" s="57"/>
      <c r="M1585" s="54"/>
      <c r="N1585" s="57"/>
      <c r="O1585" s="58"/>
      <c r="P1585" s="58"/>
      <c r="Q1585" s="58"/>
      <c r="R1585" s="58"/>
      <c r="S1585" s="54"/>
      <c r="T1585" s="57"/>
      <c r="U1585" s="57"/>
      <c r="V1585" s="57"/>
      <c r="W1585" s="57"/>
      <c r="X1585" s="147" t="str">
        <f>IF(COUNTBLANK(D1585)=1,"",IF('order-admin-units'!$I$1&lt;&gt;"y", "", IF(COUNTBLANK(K1585)=1, 'order-admin-units'!$B$1+1, VLOOKUP(K1585, ordercountry, 2))))</f>
        <v/>
      </c>
      <c r="Y1585" s="147" t="str">
        <f>IF(COUNTBLANK(D1585)=1,"",IF('order-admin-units'!$I$1&lt;&gt;"y", "", IF(COUNTBLANK(K1585:L1585)&gt;0, 'order-admin-units'!$B$2+1, VLOOKUP(K1585&amp;"@"&amp;L1585, orderadmin, 2))))</f>
        <v/>
      </c>
      <c r="Z1585" s="147" t="str">
        <f t="shared" si="172"/>
        <v/>
      </c>
      <c r="AA1585" s="147" t="str">
        <f t="shared" si="173"/>
        <v/>
      </c>
      <c r="AB1585" s="147" t="str">
        <f t="shared" si="174"/>
        <v/>
      </c>
      <c r="AC1585" s="147" t="str">
        <f t="shared" si="170"/>
        <v/>
      </c>
      <c r="AD1585" s="11" t="str">
        <f t="shared" si="175"/>
        <v/>
      </c>
      <c r="AE1585" s="11" t="str">
        <f t="array" ref="AE1585">IF(COUNTBLANK(D1585)=1,"",IF(OR($H$2="y",$H$2="m"),IF(AA1585=AA1584,IF(OR(AB1585=$AB$4:$AB1584)=FALSE,AE1584&amp;C1585,AE1584),"("&amp;C1585)&amp;IF(AA1585=AA1586,IF(OR(AB1586=$AB$4:$AB1585)=FALSE,", ",""),") "),""))</f>
        <v/>
      </c>
      <c r="AF1585" s="11" t="str">
        <f t="array" ref="AF1585">IF((COUNTBLANK(D1585)=0)*OR($H$2="y",$H$2="m"),IFERROR(LEFT(C1585, FIND(" ",C1585)-1), C1585),"")</f>
        <v/>
      </c>
      <c r="AG1585" s="11" t="str">
        <f t="array" ref="AG1585">IF(COUNTBLANK(D1585)=1,"",IF(OR($H$2="y",$H$2="m"),IF(AA1585=AA1584,IF(OR(AC1585=$AC$4:$AC1584)=FALSE,AG1584&amp;AF1585,AG1584),"("&amp;AF1585)&amp;IF(AA1585=AA1586,IF(OR(AC1586=$AC$4:$AC1585)=FALSE,", ",""),") "),""))</f>
        <v/>
      </c>
      <c r="AH1585" s="10" t="str">
        <f>IF((COUNTBLANK(D1585)=1),"",IF(D1585=D1584,AH1584,"")&amp;IF(B1584&lt;&gt;B1585,((IF(COUNTBLANK(E1585)=1,$D$3&amp;"Non-type material: "&amp;$D$3,$D$3&amp;INDEX('type-categories'!$A$2:$B$100,MATCH(E1585,'type-categories'!$A$2:$A$100,0),2)&amp;$D$3))),"")&amp;(IF(K1585&lt;&gt;K1584,$C$2&amp;UPPER(K1585)&amp;$C$2&amp;$K$3&amp;" ",(IF(B1585&lt;&gt;B1584,$C$2&amp;UPPER(K1585)&amp;$C$2&amp;$K$3&amp;" ",""))))&amp;IF((AA1585&lt;&gt;AA1586)*($H$2="y"),AD1585&amp;AE1585,IF((AA1585&lt;&gt;AA1586)*($H$2="m"),AD1585&amp;AG1585,IF(($H$2&lt;&gt;"m")*($H$2&lt;&gt;"Y"),(IF(F1585=0,"",F1585&amp;" "&amp;$F$4&amp;" "))&amp;(IF(G1585=0,"",G1585&amp;" "&amp;$G$4&amp;" "))&amp;(IF(H1585=0,"",H1585&amp;" "&amp;H$4&amp;" "))&amp;(IF(I1585=0,"",I1585&amp;" "&amp;$I$4&amp;" "))&amp;(IF(J1585=0,"",J1585&amp;" "&amp;$J$4&amp;" ")),"")))&amp;"; "&amp;IF((B1585=B1584)*(AA1585=AA1584), "same collecting data; ", IF((B1585=B1584)*(Z1584=Z1585),"same locality; ",(IF(COUNTBLANK(L1585)=1,"",$D$2&amp;L1585&amp;$L$3&amp;" "&amp;$D$2))&amp;(IF(COUNTBLANK(M1585)=1,"",$E$2&amp;M1585&amp;$E$2&amp;", "))&amp;(IF(COUNTBLANK(N1585)=1,"",N1585&amp;"; "))&amp;(IF(COUNTBLANK(O1585)=1,"",O1585&amp;"; ")))&amp;(IF(COUNTBLANK(P1585)=1,"",P1585&amp;"; "))&amp;(IF(COUNTBLANK(Q1585)=1,"",Q1585&amp;"; "))&amp;(IF(COUNTBLANK(R1585)=1,"",R1585&amp;"m, "))&amp;IF((COUNTBLANK(S1585)=0)*(S1585&lt;&gt;S1584), S1585&amp;"; ","")&amp;(IF(COUNTBLANK(U1585)=1,"",U1585&amp;"; "))&amp;(IF(COUNTBLANK(T1585)=1,"",IF(COUNTBLANK(F$2)=1,T1585&amp;"; ",T1585&amp;" "&amp;F$2&amp;"; "))))&amp;(IF(COUNTBLANK(V1585)=1,"",V1585&amp;"; "))&amp;IF((COUNTBLANK(C1585)=1),"",C1585)&amp;IF((B1585=B1586)*(K1585=K1586)*(L1585=L1586)*(M1585=M1586),IF(($H$2&lt;&gt;"m")*($H$2&lt;&gt;"Y"), " • ", IF((ISNUMBER(FIND(")",AE1585))), " • ", "")),IF((B1585=B1586)*(K1585=K1586)," • ",". ")))</f>
        <v/>
      </c>
      <c r="AI1585" s="1"/>
    </row>
    <row r="1586" spans="1:35" x14ac:dyDescent="0.25">
      <c r="A1586" s="3" t="str">
        <f t="shared" si="171"/>
        <v/>
      </c>
      <c r="B1586" s="53" t="str">
        <f t="shared" si="169"/>
        <v/>
      </c>
      <c r="C1586" s="57"/>
      <c r="D1586" s="57"/>
      <c r="E1586" s="57"/>
      <c r="F1586" s="57"/>
      <c r="G1586" s="57"/>
      <c r="H1586" s="57"/>
      <c r="I1586" s="57"/>
      <c r="J1586" s="57"/>
      <c r="K1586" s="57"/>
      <c r="L1586" s="57"/>
      <c r="M1586" s="54"/>
      <c r="N1586" s="57"/>
      <c r="O1586" s="58"/>
      <c r="P1586" s="58"/>
      <c r="Q1586" s="58"/>
      <c r="R1586" s="58"/>
      <c r="S1586" s="54"/>
      <c r="T1586" s="57"/>
      <c r="U1586" s="57"/>
      <c r="V1586" s="57"/>
      <c r="W1586" s="57"/>
      <c r="X1586" s="147" t="str">
        <f>IF(COUNTBLANK(D1586)=1,"",IF('order-admin-units'!$I$1&lt;&gt;"y", "", IF(COUNTBLANK(K1586)=1, 'order-admin-units'!$B$1+1, VLOOKUP(K1586, ordercountry, 2))))</f>
        <v/>
      </c>
      <c r="Y1586" s="147" t="str">
        <f>IF(COUNTBLANK(D1586)=1,"",IF('order-admin-units'!$I$1&lt;&gt;"y", "", IF(COUNTBLANK(K1586:L1586)&gt;0, 'order-admin-units'!$B$2+1, VLOOKUP(K1586&amp;"@"&amp;L1586, orderadmin, 2))))</f>
        <v/>
      </c>
      <c r="Z1586" s="147" t="str">
        <f t="shared" si="172"/>
        <v/>
      </c>
      <c r="AA1586" s="147" t="str">
        <f t="shared" si="173"/>
        <v/>
      </c>
      <c r="AB1586" s="147" t="str">
        <f t="shared" si="174"/>
        <v/>
      </c>
      <c r="AC1586" s="147" t="str">
        <f t="shared" si="170"/>
        <v/>
      </c>
      <c r="AD1586" s="11" t="str">
        <f t="shared" si="175"/>
        <v/>
      </c>
      <c r="AE1586" s="11" t="str">
        <f t="array" ref="AE1586">IF(COUNTBLANK(D1586)=1,"",IF(OR($H$2="y",$H$2="m"),IF(AA1586=AA1585,IF(OR(AB1586=$AB$4:$AB1585)=FALSE,AE1585&amp;C1586,AE1585),"("&amp;C1586)&amp;IF(AA1586=AA1587,IF(OR(AB1587=$AB$4:$AB1586)=FALSE,", ",""),") "),""))</f>
        <v/>
      </c>
      <c r="AF1586" s="11" t="str">
        <f t="array" ref="AF1586">IF((COUNTBLANK(D1586)=0)*OR($H$2="y",$H$2="m"),IFERROR(LEFT(C1586, FIND(" ",C1586)-1), C1586),"")</f>
        <v/>
      </c>
      <c r="AG1586" s="11" t="str">
        <f t="array" ref="AG1586">IF(COUNTBLANK(D1586)=1,"",IF(OR($H$2="y",$H$2="m"),IF(AA1586=AA1585,IF(OR(AC1586=$AC$4:$AC1585)=FALSE,AG1585&amp;AF1586,AG1585),"("&amp;AF1586)&amp;IF(AA1586=AA1587,IF(OR(AC1587=$AC$4:$AC1586)=FALSE,", ",""),") "),""))</f>
        <v/>
      </c>
      <c r="AH1586" s="10" t="str">
        <f>IF((COUNTBLANK(D1586)=1),"",IF(D1586=D1585,AH1585,"")&amp;IF(B1585&lt;&gt;B1586,((IF(COUNTBLANK(E1586)=1,$D$3&amp;"Non-type material: "&amp;$D$3,$D$3&amp;INDEX('type-categories'!$A$2:$B$100,MATCH(E1586,'type-categories'!$A$2:$A$100,0),2)&amp;$D$3))),"")&amp;(IF(K1586&lt;&gt;K1585,$C$2&amp;UPPER(K1586)&amp;$C$2&amp;$K$3&amp;" ",(IF(B1586&lt;&gt;B1585,$C$2&amp;UPPER(K1586)&amp;$C$2&amp;$K$3&amp;" ",""))))&amp;IF((AA1586&lt;&gt;AA1587)*($H$2="y"),AD1586&amp;AE1586,IF((AA1586&lt;&gt;AA1587)*($H$2="m"),AD1586&amp;AG1586,IF(($H$2&lt;&gt;"m")*($H$2&lt;&gt;"Y"),(IF(F1586=0,"",F1586&amp;" "&amp;$F$4&amp;" "))&amp;(IF(G1586=0,"",G1586&amp;" "&amp;$G$4&amp;" "))&amp;(IF(H1586=0,"",H1586&amp;" "&amp;H$4&amp;" "))&amp;(IF(I1586=0,"",I1586&amp;" "&amp;$I$4&amp;" "))&amp;(IF(J1586=0,"",J1586&amp;" "&amp;$J$4&amp;" ")),"")))&amp;"; "&amp;IF((B1586=B1585)*(AA1586=AA1585), "same collecting data; ", IF((B1586=B1585)*(Z1585=Z1586),"same locality; ",(IF(COUNTBLANK(L1586)=1,"",$D$2&amp;L1586&amp;$L$3&amp;" "&amp;$D$2))&amp;(IF(COUNTBLANK(M1586)=1,"",$E$2&amp;M1586&amp;$E$2&amp;", "))&amp;(IF(COUNTBLANK(N1586)=1,"",N1586&amp;"; "))&amp;(IF(COUNTBLANK(O1586)=1,"",O1586&amp;"; ")))&amp;(IF(COUNTBLANK(P1586)=1,"",P1586&amp;"; "))&amp;(IF(COUNTBLANK(Q1586)=1,"",Q1586&amp;"; "))&amp;(IF(COUNTBLANK(R1586)=1,"",R1586&amp;"m, "))&amp;IF((COUNTBLANK(S1586)=0)*(S1586&lt;&gt;S1585), S1586&amp;"; ","")&amp;(IF(COUNTBLANK(U1586)=1,"",U1586&amp;"; "))&amp;(IF(COUNTBLANK(T1586)=1,"",IF(COUNTBLANK(F$2)=1,T1586&amp;"; ",T1586&amp;" "&amp;F$2&amp;"; "))))&amp;(IF(COUNTBLANK(V1586)=1,"",V1586&amp;"; "))&amp;IF((COUNTBLANK(C1586)=1),"",C1586)&amp;IF((B1586=B1587)*(K1586=K1587)*(L1586=L1587)*(M1586=M1587),IF(($H$2&lt;&gt;"m")*($H$2&lt;&gt;"Y"), " • ", IF((ISNUMBER(FIND(")",AE1586))), " • ", "")),IF((B1586=B1587)*(K1586=K1587)," • ",". ")))</f>
        <v/>
      </c>
      <c r="AI1586" s="1"/>
    </row>
    <row r="1587" spans="1:35" x14ac:dyDescent="0.25">
      <c r="A1587" s="3" t="str">
        <f t="shared" si="171"/>
        <v/>
      </c>
      <c r="B1587" s="53" t="str">
        <f t="shared" si="169"/>
        <v/>
      </c>
      <c r="C1587" s="57"/>
      <c r="D1587" s="57"/>
      <c r="E1587" s="57"/>
      <c r="F1587" s="57"/>
      <c r="G1587" s="57"/>
      <c r="H1587" s="57"/>
      <c r="I1587" s="57"/>
      <c r="J1587" s="57"/>
      <c r="K1587" s="57"/>
      <c r="L1587" s="57"/>
      <c r="M1587" s="54"/>
      <c r="N1587" s="57"/>
      <c r="O1587" s="58"/>
      <c r="P1587" s="58"/>
      <c r="Q1587" s="58"/>
      <c r="R1587" s="58"/>
      <c r="S1587" s="54"/>
      <c r="T1587" s="57"/>
      <c r="U1587" s="57"/>
      <c r="V1587" s="57"/>
      <c r="W1587" s="57"/>
      <c r="X1587" s="147" t="str">
        <f>IF(COUNTBLANK(D1587)=1,"",IF('order-admin-units'!$I$1&lt;&gt;"y", "", IF(COUNTBLANK(K1587)=1, 'order-admin-units'!$B$1+1, VLOOKUP(K1587, ordercountry, 2))))</f>
        <v/>
      </c>
      <c r="Y1587" s="147" t="str">
        <f>IF(COUNTBLANK(D1587)=1,"",IF('order-admin-units'!$I$1&lt;&gt;"y", "", IF(COUNTBLANK(K1587:L1587)&gt;0, 'order-admin-units'!$B$2+1, VLOOKUP(K1587&amp;"@"&amp;L1587, orderadmin, 2))))</f>
        <v/>
      </c>
      <c r="Z1587" s="147" t="str">
        <f t="shared" si="172"/>
        <v/>
      </c>
      <c r="AA1587" s="147" t="str">
        <f t="shared" si="173"/>
        <v/>
      </c>
      <c r="AB1587" s="147" t="str">
        <f t="shared" si="174"/>
        <v/>
      </c>
      <c r="AC1587" s="147" t="str">
        <f t="shared" si="170"/>
        <v/>
      </c>
      <c r="AD1587" s="11" t="str">
        <f t="shared" si="175"/>
        <v/>
      </c>
      <c r="AE1587" s="11" t="str">
        <f t="array" ref="AE1587">IF(COUNTBLANK(D1587)=1,"",IF(OR($H$2="y",$H$2="m"),IF(AA1587=AA1586,IF(OR(AB1587=$AB$4:$AB1586)=FALSE,AE1586&amp;C1587,AE1586),"("&amp;C1587)&amp;IF(AA1587=AA1588,IF(OR(AB1588=$AB$4:$AB1587)=FALSE,", ",""),") "),""))</f>
        <v/>
      </c>
      <c r="AF1587" s="11" t="str">
        <f t="array" ref="AF1587">IF((COUNTBLANK(D1587)=0)*OR($H$2="y",$H$2="m"),IFERROR(LEFT(C1587, FIND(" ",C1587)-1), C1587),"")</f>
        <v/>
      </c>
      <c r="AG1587" s="11" t="str">
        <f t="array" ref="AG1587">IF(COUNTBLANK(D1587)=1,"",IF(OR($H$2="y",$H$2="m"),IF(AA1587=AA1586,IF(OR(AC1587=$AC$4:$AC1586)=FALSE,AG1586&amp;AF1587,AG1586),"("&amp;AF1587)&amp;IF(AA1587=AA1588,IF(OR(AC1588=$AC$4:$AC1587)=FALSE,", ",""),") "),""))</f>
        <v/>
      </c>
      <c r="AH1587" s="10" t="str">
        <f>IF((COUNTBLANK(D1587)=1),"",IF(D1587=D1586,AH1586,"")&amp;IF(B1586&lt;&gt;B1587,((IF(COUNTBLANK(E1587)=1,$D$3&amp;"Non-type material: "&amp;$D$3,$D$3&amp;INDEX('type-categories'!$A$2:$B$100,MATCH(E1587,'type-categories'!$A$2:$A$100,0),2)&amp;$D$3))),"")&amp;(IF(K1587&lt;&gt;K1586,$C$2&amp;UPPER(K1587)&amp;$C$2&amp;$K$3&amp;" ",(IF(B1587&lt;&gt;B1586,$C$2&amp;UPPER(K1587)&amp;$C$2&amp;$K$3&amp;" ",""))))&amp;IF((AA1587&lt;&gt;AA1588)*($H$2="y"),AD1587&amp;AE1587,IF((AA1587&lt;&gt;AA1588)*($H$2="m"),AD1587&amp;AG1587,IF(($H$2&lt;&gt;"m")*($H$2&lt;&gt;"Y"),(IF(F1587=0,"",F1587&amp;" "&amp;$F$4&amp;" "))&amp;(IF(G1587=0,"",G1587&amp;" "&amp;$G$4&amp;" "))&amp;(IF(H1587=0,"",H1587&amp;" "&amp;H$4&amp;" "))&amp;(IF(I1587=0,"",I1587&amp;" "&amp;$I$4&amp;" "))&amp;(IF(J1587=0,"",J1587&amp;" "&amp;$J$4&amp;" ")),"")))&amp;"; "&amp;IF((B1587=B1586)*(AA1587=AA1586), "same collecting data; ", IF((B1587=B1586)*(Z1586=Z1587),"same locality; ",(IF(COUNTBLANK(L1587)=1,"",$D$2&amp;L1587&amp;$L$3&amp;" "&amp;$D$2))&amp;(IF(COUNTBLANK(M1587)=1,"",$E$2&amp;M1587&amp;$E$2&amp;", "))&amp;(IF(COUNTBLANK(N1587)=1,"",N1587&amp;"; "))&amp;(IF(COUNTBLANK(O1587)=1,"",O1587&amp;"; ")))&amp;(IF(COUNTBLANK(P1587)=1,"",P1587&amp;"; "))&amp;(IF(COUNTBLANK(Q1587)=1,"",Q1587&amp;"; "))&amp;(IF(COUNTBLANK(R1587)=1,"",R1587&amp;"m, "))&amp;IF((COUNTBLANK(S1587)=0)*(S1587&lt;&gt;S1586), S1587&amp;"; ","")&amp;(IF(COUNTBLANK(U1587)=1,"",U1587&amp;"; "))&amp;(IF(COUNTBLANK(T1587)=1,"",IF(COUNTBLANK(F$2)=1,T1587&amp;"; ",T1587&amp;" "&amp;F$2&amp;"; "))))&amp;(IF(COUNTBLANK(V1587)=1,"",V1587&amp;"; "))&amp;IF((COUNTBLANK(C1587)=1),"",C1587)&amp;IF((B1587=B1588)*(K1587=K1588)*(L1587=L1588)*(M1587=M1588),IF(($H$2&lt;&gt;"m")*($H$2&lt;&gt;"Y"), " • ", IF((ISNUMBER(FIND(")",AE1587))), " • ", "")),IF((B1587=B1588)*(K1587=K1588)," • ",". ")))</f>
        <v/>
      </c>
      <c r="AI1587" s="1"/>
    </row>
    <row r="1588" spans="1:35" x14ac:dyDescent="0.25">
      <c r="A1588" s="3" t="str">
        <f t="shared" si="171"/>
        <v/>
      </c>
      <c r="B1588" s="53" t="str">
        <f t="shared" si="169"/>
        <v/>
      </c>
      <c r="C1588" s="57"/>
      <c r="D1588" s="57"/>
      <c r="E1588" s="57"/>
      <c r="F1588" s="57"/>
      <c r="G1588" s="57"/>
      <c r="H1588" s="57"/>
      <c r="I1588" s="57"/>
      <c r="J1588" s="57"/>
      <c r="K1588" s="57"/>
      <c r="L1588" s="57"/>
      <c r="M1588" s="54"/>
      <c r="N1588" s="57"/>
      <c r="O1588" s="58"/>
      <c r="P1588" s="58"/>
      <c r="Q1588" s="58"/>
      <c r="R1588" s="58"/>
      <c r="S1588" s="54"/>
      <c r="T1588" s="57"/>
      <c r="U1588" s="57"/>
      <c r="V1588" s="57"/>
      <c r="W1588" s="57"/>
      <c r="X1588" s="147" t="str">
        <f>IF(COUNTBLANK(D1588)=1,"",IF('order-admin-units'!$I$1&lt;&gt;"y", "", IF(COUNTBLANK(K1588)=1, 'order-admin-units'!$B$1+1, VLOOKUP(K1588, ordercountry, 2))))</f>
        <v/>
      </c>
      <c r="Y1588" s="147" t="str">
        <f>IF(COUNTBLANK(D1588)=1,"",IF('order-admin-units'!$I$1&lt;&gt;"y", "", IF(COUNTBLANK(K1588:L1588)&gt;0, 'order-admin-units'!$B$2+1, VLOOKUP(K1588&amp;"@"&amp;L1588, orderadmin, 2))))</f>
        <v/>
      </c>
      <c r="Z1588" s="147" t="str">
        <f t="shared" si="172"/>
        <v/>
      </c>
      <c r="AA1588" s="147" t="str">
        <f t="shared" si="173"/>
        <v/>
      </c>
      <c r="AB1588" s="147" t="str">
        <f t="shared" si="174"/>
        <v/>
      </c>
      <c r="AC1588" s="147" t="str">
        <f t="shared" si="170"/>
        <v/>
      </c>
      <c r="AD1588" s="11" t="str">
        <f t="shared" si="175"/>
        <v/>
      </c>
      <c r="AE1588" s="11" t="str">
        <f t="array" ref="AE1588">IF(COUNTBLANK(D1588)=1,"",IF(OR($H$2="y",$H$2="m"),IF(AA1588=AA1587,IF(OR(AB1588=$AB$4:$AB1587)=FALSE,AE1587&amp;C1588,AE1587),"("&amp;C1588)&amp;IF(AA1588=AA1589,IF(OR(AB1589=$AB$4:$AB1588)=FALSE,", ",""),") "),""))</f>
        <v/>
      </c>
      <c r="AF1588" s="11" t="str">
        <f t="array" ref="AF1588">IF((COUNTBLANK(D1588)=0)*OR($H$2="y",$H$2="m"),IFERROR(LEFT(C1588, FIND(" ",C1588)-1), C1588),"")</f>
        <v/>
      </c>
      <c r="AG1588" s="11" t="str">
        <f t="array" ref="AG1588">IF(COUNTBLANK(D1588)=1,"",IF(OR($H$2="y",$H$2="m"),IF(AA1588=AA1587,IF(OR(AC1588=$AC$4:$AC1587)=FALSE,AG1587&amp;AF1588,AG1587),"("&amp;AF1588)&amp;IF(AA1588=AA1589,IF(OR(AC1589=$AC$4:$AC1588)=FALSE,", ",""),") "),""))</f>
        <v/>
      </c>
      <c r="AH1588" s="10" t="str">
        <f>IF((COUNTBLANK(D1588)=1),"",IF(D1588=D1587,AH1587,"")&amp;IF(B1587&lt;&gt;B1588,((IF(COUNTBLANK(E1588)=1,$D$3&amp;"Non-type material: "&amp;$D$3,$D$3&amp;INDEX('type-categories'!$A$2:$B$100,MATCH(E1588,'type-categories'!$A$2:$A$100,0),2)&amp;$D$3))),"")&amp;(IF(K1588&lt;&gt;K1587,$C$2&amp;UPPER(K1588)&amp;$C$2&amp;$K$3&amp;" ",(IF(B1588&lt;&gt;B1587,$C$2&amp;UPPER(K1588)&amp;$C$2&amp;$K$3&amp;" ",""))))&amp;IF((AA1588&lt;&gt;AA1589)*($H$2="y"),AD1588&amp;AE1588,IF((AA1588&lt;&gt;AA1589)*($H$2="m"),AD1588&amp;AG1588,IF(($H$2&lt;&gt;"m")*($H$2&lt;&gt;"Y"),(IF(F1588=0,"",F1588&amp;" "&amp;$F$4&amp;" "))&amp;(IF(G1588=0,"",G1588&amp;" "&amp;$G$4&amp;" "))&amp;(IF(H1588=0,"",H1588&amp;" "&amp;H$4&amp;" "))&amp;(IF(I1588=0,"",I1588&amp;" "&amp;$I$4&amp;" "))&amp;(IF(J1588=0,"",J1588&amp;" "&amp;$J$4&amp;" ")),"")))&amp;"; "&amp;IF((B1588=B1587)*(AA1588=AA1587), "same collecting data; ", IF((B1588=B1587)*(Z1587=Z1588),"same locality; ",(IF(COUNTBLANK(L1588)=1,"",$D$2&amp;L1588&amp;$L$3&amp;" "&amp;$D$2))&amp;(IF(COUNTBLANK(M1588)=1,"",$E$2&amp;M1588&amp;$E$2&amp;", "))&amp;(IF(COUNTBLANK(N1588)=1,"",N1588&amp;"; "))&amp;(IF(COUNTBLANK(O1588)=1,"",O1588&amp;"; ")))&amp;(IF(COUNTBLANK(P1588)=1,"",P1588&amp;"; "))&amp;(IF(COUNTBLANK(Q1588)=1,"",Q1588&amp;"; "))&amp;(IF(COUNTBLANK(R1588)=1,"",R1588&amp;"m, "))&amp;IF((COUNTBLANK(S1588)=0)*(S1588&lt;&gt;S1587), S1588&amp;"; ","")&amp;(IF(COUNTBLANK(U1588)=1,"",U1588&amp;"; "))&amp;(IF(COUNTBLANK(T1588)=1,"",IF(COUNTBLANK(F$2)=1,T1588&amp;"; ",T1588&amp;" "&amp;F$2&amp;"; "))))&amp;(IF(COUNTBLANK(V1588)=1,"",V1588&amp;"; "))&amp;IF((COUNTBLANK(C1588)=1),"",C1588)&amp;IF((B1588=B1589)*(K1588=K1589)*(L1588=L1589)*(M1588=M1589),IF(($H$2&lt;&gt;"m")*($H$2&lt;&gt;"Y"), " • ", IF((ISNUMBER(FIND(")",AE1588))), " • ", "")),IF((B1588=B1589)*(K1588=K1589)," • ",". ")))</f>
        <v/>
      </c>
      <c r="AI1588" s="1"/>
    </row>
    <row r="1589" spans="1:35" x14ac:dyDescent="0.25">
      <c r="A1589" s="3" t="str">
        <f t="shared" si="171"/>
        <v/>
      </c>
      <c r="B1589" s="53" t="str">
        <f t="shared" si="169"/>
        <v/>
      </c>
      <c r="C1589" s="57"/>
      <c r="D1589" s="57"/>
      <c r="E1589" s="57"/>
      <c r="F1589" s="57"/>
      <c r="G1589" s="57"/>
      <c r="H1589" s="57"/>
      <c r="I1589" s="57"/>
      <c r="J1589" s="57"/>
      <c r="K1589" s="57"/>
      <c r="L1589" s="57"/>
      <c r="M1589" s="54"/>
      <c r="N1589" s="57"/>
      <c r="O1589" s="58"/>
      <c r="P1589" s="58"/>
      <c r="Q1589" s="58"/>
      <c r="R1589" s="58"/>
      <c r="S1589" s="54"/>
      <c r="T1589" s="57"/>
      <c r="U1589" s="57"/>
      <c r="V1589" s="57"/>
      <c r="W1589" s="57"/>
      <c r="X1589" s="147" t="str">
        <f>IF(COUNTBLANK(D1589)=1,"",IF('order-admin-units'!$I$1&lt;&gt;"y", "", IF(COUNTBLANK(K1589)=1, 'order-admin-units'!$B$1+1, VLOOKUP(K1589, ordercountry, 2))))</f>
        <v/>
      </c>
      <c r="Y1589" s="147" t="str">
        <f>IF(COUNTBLANK(D1589)=1,"",IF('order-admin-units'!$I$1&lt;&gt;"y", "", IF(COUNTBLANK(K1589:L1589)&gt;0, 'order-admin-units'!$B$2+1, VLOOKUP(K1589&amp;"@"&amp;L1589, orderadmin, 2))))</f>
        <v/>
      </c>
      <c r="Z1589" s="147" t="str">
        <f t="shared" si="172"/>
        <v/>
      </c>
      <c r="AA1589" s="147" t="str">
        <f t="shared" si="173"/>
        <v/>
      </c>
      <c r="AB1589" s="147" t="str">
        <f t="shared" si="174"/>
        <v/>
      </c>
      <c r="AC1589" s="147" t="str">
        <f t="shared" si="170"/>
        <v/>
      </c>
      <c r="AD1589" s="11" t="str">
        <f t="shared" si="175"/>
        <v/>
      </c>
      <c r="AE1589" s="11" t="str">
        <f t="array" ref="AE1589">IF(COUNTBLANK(D1589)=1,"",IF(OR($H$2="y",$H$2="m"),IF(AA1589=AA1588,IF(OR(AB1589=$AB$4:$AB1588)=FALSE,AE1588&amp;C1589,AE1588),"("&amp;C1589)&amp;IF(AA1589=AA1590,IF(OR(AB1590=$AB$4:$AB1589)=FALSE,", ",""),") "),""))</f>
        <v/>
      </c>
      <c r="AF1589" s="11" t="str">
        <f t="array" ref="AF1589">IF((COUNTBLANK(D1589)=0)*OR($H$2="y",$H$2="m"),IFERROR(LEFT(C1589, FIND(" ",C1589)-1), C1589),"")</f>
        <v/>
      </c>
      <c r="AG1589" s="11" t="str">
        <f t="array" ref="AG1589">IF(COUNTBLANK(D1589)=1,"",IF(OR($H$2="y",$H$2="m"),IF(AA1589=AA1588,IF(OR(AC1589=$AC$4:$AC1588)=FALSE,AG1588&amp;AF1589,AG1588),"("&amp;AF1589)&amp;IF(AA1589=AA1590,IF(OR(AC1590=$AC$4:$AC1589)=FALSE,", ",""),") "),""))</f>
        <v/>
      </c>
      <c r="AH1589" s="10" t="str">
        <f>IF((COUNTBLANK(D1589)=1),"",IF(D1589=D1588,AH1588,"")&amp;IF(B1588&lt;&gt;B1589,((IF(COUNTBLANK(E1589)=1,$D$3&amp;"Non-type material: "&amp;$D$3,$D$3&amp;INDEX('type-categories'!$A$2:$B$100,MATCH(E1589,'type-categories'!$A$2:$A$100,0),2)&amp;$D$3))),"")&amp;(IF(K1589&lt;&gt;K1588,$C$2&amp;UPPER(K1589)&amp;$C$2&amp;$K$3&amp;" ",(IF(B1589&lt;&gt;B1588,$C$2&amp;UPPER(K1589)&amp;$C$2&amp;$K$3&amp;" ",""))))&amp;IF((AA1589&lt;&gt;AA1590)*($H$2="y"),AD1589&amp;AE1589,IF((AA1589&lt;&gt;AA1590)*($H$2="m"),AD1589&amp;AG1589,IF(($H$2&lt;&gt;"m")*($H$2&lt;&gt;"Y"),(IF(F1589=0,"",F1589&amp;" "&amp;$F$4&amp;" "))&amp;(IF(G1589=0,"",G1589&amp;" "&amp;$G$4&amp;" "))&amp;(IF(H1589=0,"",H1589&amp;" "&amp;H$4&amp;" "))&amp;(IF(I1589=0,"",I1589&amp;" "&amp;$I$4&amp;" "))&amp;(IF(J1589=0,"",J1589&amp;" "&amp;$J$4&amp;" ")),"")))&amp;"; "&amp;IF((B1589=B1588)*(AA1589=AA1588), "same collecting data; ", IF((B1589=B1588)*(Z1588=Z1589),"same locality; ",(IF(COUNTBLANK(L1589)=1,"",$D$2&amp;L1589&amp;$L$3&amp;" "&amp;$D$2))&amp;(IF(COUNTBLANK(M1589)=1,"",$E$2&amp;M1589&amp;$E$2&amp;", "))&amp;(IF(COUNTBLANK(N1589)=1,"",N1589&amp;"; "))&amp;(IF(COUNTBLANK(O1589)=1,"",O1589&amp;"; ")))&amp;(IF(COUNTBLANK(P1589)=1,"",P1589&amp;"; "))&amp;(IF(COUNTBLANK(Q1589)=1,"",Q1589&amp;"; "))&amp;(IF(COUNTBLANK(R1589)=1,"",R1589&amp;"m, "))&amp;IF((COUNTBLANK(S1589)=0)*(S1589&lt;&gt;S1588), S1589&amp;"; ","")&amp;(IF(COUNTBLANK(U1589)=1,"",U1589&amp;"; "))&amp;(IF(COUNTBLANK(T1589)=1,"",IF(COUNTBLANK(F$2)=1,T1589&amp;"; ",T1589&amp;" "&amp;F$2&amp;"; "))))&amp;(IF(COUNTBLANK(V1589)=1,"",V1589&amp;"; "))&amp;IF((COUNTBLANK(C1589)=1),"",C1589)&amp;IF((B1589=B1590)*(K1589=K1590)*(L1589=L1590)*(M1589=M1590),IF(($H$2&lt;&gt;"m")*($H$2&lt;&gt;"Y"), " • ", IF((ISNUMBER(FIND(")",AE1589))), " • ", "")),IF((B1589=B1590)*(K1589=K1590)," • ",". ")))</f>
        <v/>
      </c>
      <c r="AI1589" s="1"/>
    </row>
    <row r="1590" spans="1:35" x14ac:dyDescent="0.25">
      <c r="A1590" s="3" t="str">
        <f t="shared" si="171"/>
        <v/>
      </c>
      <c r="B1590" s="53" t="str">
        <f t="shared" si="169"/>
        <v/>
      </c>
      <c r="C1590" s="57"/>
      <c r="D1590" s="57"/>
      <c r="E1590" s="57"/>
      <c r="F1590" s="57"/>
      <c r="G1590" s="57"/>
      <c r="H1590" s="57"/>
      <c r="I1590" s="57"/>
      <c r="J1590" s="57"/>
      <c r="K1590" s="57"/>
      <c r="L1590" s="57"/>
      <c r="M1590" s="54"/>
      <c r="N1590" s="57"/>
      <c r="O1590" s="58"/>
      <c r="P1590" s="58"/>
      <c r="Q1590" s="58"/>
      <c r="R1590" s="58"/>
      <c r="S1590" s="54"/>
      <c r="T1590" s="57"/>
      <c r="U1590" s="57"/>
      <c r="V1590" s="57"/>
      <c r="W1590" s="57"/>
      <c r="X1590" s="147" t="str">
        <f>IF(COUNTBLANK(D1590)=1,"",IF('order-admin-units'!$I$1&lt;&gt;"y", "", IF(COUNTBLANK(K1590)=1, 'order-admin-units'!$B$1+1, VLOOKUP(K1590, ordercountry, 2))))</f>
        <v/>
      </c>
      <c r="Y1590" s="147" t="str">
        <f>IF(COUNTBLANK(D1590)=1,"",IF('order-admin-units'!$I$1&lt;&gt;"y", "", IF(COUNTBLANK(K1590:L1590)&gt;0, 'order-admin-units'!$B$2+1, VLOOKUP(K1590&amp;"@"&amp;L1590, orderadmin, 2))))</f>
        <v/>
      </c>
      <c r="Z1590" s="147" t="str">
        <f t="shared" si="172"/>
        <v/>
      </c>
      <c r="AA1590" s="147" t="str">
        <f t="shared" si="173"/>
        <v/>
      </c>
      <c r="AB1590" s="147" t="str">
        <f t="shared" si="174"/>
        <v/>
      </c>
      <c r="AC1590" s="147" t="str">
        <f t="shared" si="170"/>
        <v/>
      </c>
      <c r="AD1590" s="11" t="str">
        <f t="shared" si="175"/>
        <v/>
      </c>
      <c r="AE1590" s="11" t="str">
        <f t="array" ref="AE1590">IF(COUNTBLANK(D1590)=1,"",IF(OR($H$2="y",$H$2="m"),IF(AA1590=AA1589,IF(OR(AB1590=$AB$4:$AB1589)=FALSE,AE1589&amp;C1590,AE1589),"("&amp;C1590)&amp;IF(AA1590=AA1591,IF(OR(AB1591=$AB$4:$AB1590)=FALSE,", ",""),") "),""))</f>
        <v/>
      </c>
      <c r="AF1590" s="11" t="str">
        <f t="array" ref="AF1590">IF((COUNTBLANK(D1590)=0)*OR($H$2="y",$H$2="m"),IFERROR(LEFT(C1590, FIND(" ",C1590)-1), C1590),"")</f>
        <v/>
      </c>
      <c r="AG1590" s="11" t="str">
        <f t="array" ref="AG1590">IF(COUNTBLANK(D1590)=1,"",IF(OR($H$2="y",$H$2="m"),IF(AA1590=AA1589,IF(OR(AC1590=$AC$4:$AC1589)=FALSE,AG1589&amp;AF1590,AG1589),"("&amp;AF1590)&amp;IF(AA1590=AA1591,IF(OR(AC1591=$AC$4:$AC1590)=FALSE,", ",""),") "),""))</f>
        <v/>
      </c>
      <c r="AH1590" s="10" t="str">
        <f>IF((COUNTBLANK(D1590)=1),"",IF(D1590=D1589,AH1589,"")&amp;IF(B1589&lt;&gt;B1590,((IF(COUNTBLANK(E1590)=1,$D$3&amp;"Non-type material: "&amp;$D$3,$D$3&amp;INDEX('type-categories'!$A$2:$B$100,MATCH(E1590,'type-categories'!$A$2:$A$100,0),2)&amp;$D$3))),"")&amp;(IF(K1590&lt;&gt;K1589,$C$2&amp;UPPER(K1590)&amp;$C$2&amp;$K$3&amp;" ",(IF(B1590&lt;&gt;B1589,$C$2&amp;UPPER(K1590)&amp;$C$2&amp;$K$3&amp;" ",""))))&amp;IF((AA1590&lt;&gt;AA1591)*($H$2="y"),AD1590&amp;AE1590,IF((AA1590&lt;&gt;AA1591)*($H$2="m"),AD1590&amp;AG1590,IF(($H$2&lt;&gt;"m")*($H$2&lt;&gt;"Y"),(IF(F1590=0,"",F1590&amp;" "&amp;$F$4&amp;" "))&amp;(IF(G1590=0,"",G1590&amp;" "&amp;$G$4&amp;" "))&amp;(IF(H1590=0,"",H1590&amp;" "&amp;H$4&amp;" "))&amp;(IF(I1590=0,"",I1590&amp;" "&amp;$I$4&amp;" "))&amp;(IF(J1590=0,"",J1590&amp;" "&amp;$J$4&amp;" ")),"")))&amp;"; "&amp;IF((B1590=B1589)*(AA1590=AA1589), "same collecting data; ", IF((B1590=B1589)*(Z1589=Z1590),"same locality; ",(IF(COUNTBLANK(L1590)=1,"",$D$2&amp;L1590&amp;$L$3&amp;" "&amp;$D$2))&amp;(IF(COUNTBLANK(M1590)=1,"",$E$2&amp;M1590&amp;$E$2&amp;", "))&amp;(IF(COUNTBLANK(N1590)=1,"",N1590&amp;"; "))&amp;(IF(COUNTBLANK(O1590)=1,"",O1590&amp;"; ")))&amp;(IF(COUNTBLANK(P1590)=1,"",P1590&amp;"; "))&amp;(IF(COUNTBLANK(Q1590)=1,"",Q1590&amp;"; "))&amp;(IF(COUNTBLANK(R1590)=1,"",R1590&amp;"m, "))&amp;IF((COUNTBLANK(S1590)=0)*(S1590&lt;&gt;S1589), S1590&amp;"; ","")&amp;(IF(COUNTBLANK(U1590)=1,"",U1590&amp;"; "))&amp;(IF(COUNTBLANK(T1590)=1,"",IF(COUNTBLANK(F$2)=1,T1590&amp;"; ",T1590&amp;" "&amp;F$2&amp;"; "))))&amp;(IF(COUNTBLANK(V1590)=1,"",V1590&amp;"; "))&amp;IF((COUNTBLANK(C1590)=1),"",C1590)&amp;IF((B1590=B1591)*(K1590=K1591)*(L1590=L1591)*(M1590=M1591),IF(($H$2&lt;&gt;"m")*($H$2&lt;&gt;"Y"), " • ", IF((ISNUMBER(FIND(")",AE1590))), " • ", "")),IF((B1590=B1591)*(K1590=K1591)," • ",". ")))</f>
        <v/>
      </c>
      <c r="AI1590" s="1"/>
    </row>
    <row r="1591" spans="1:35" x14ac:dyDescent="0.25">
      <c r="A1591" s="3" t="str">
        <f t="shared" si="171"/>
        <v/>
      </c>
      <c r="B1591" s="53" t="str">
        <f t="shared" si="169"/>
        <v/>
      </c>
      <c r="C1591" s="57"/>
      <c r="D1591" s="57"/>
      <c r="E1591" s="57"/>
      <c r="F1591" s="57"/>
      <c r="G1591" s="57"/>
      <c r="H1591" s="57"/>
      <c r="I1591" s="57"/>
      <c r="J1591" s="57"/>
      <c r="K1591" s="57"/>
      <c r="L1591" s="57"/>
      <c r="M1591" s="54"/>
      <c r="N1591" s="57"/>
      <c r="O1591" s="58"/>
      <c r="P1591" s="58"/>
      <c r="Q1591" s="58"/>
      <c r="R1591" s="58"/>
      <c r="S1591" s="54"/>
      <c r="T1591" s="57"/>
      <c r="U1591" s="57"/>
      <c r="V1591" s="57"/>
      <c r="W1591" s="57"/>
      <c r="X1591" s="147" t="str">
        <f>IF(COUNTBLANK(D1591)=1,"",IF('order-admin-units'!$I$1&lt;&gt;"y", "", IF(COUNTBLANK(K1591)=1, 'order-admin-units'!$B$1+1, VLOOKUP(K1591, ordercountry, 2))))</f>
        <v/>
      </c>
      <c r="Y1591" s="147" t="str">
        <f>IF(COUNTBLANK(D1591)=1,"",IF('order-admin-units'!$I$1&lt;&gt;"y", "", IF(COUNTBLANK(K1591:L1591)&gt;0, 'order-admin-units'!$B$2+1, VLOOKUP(K1591&amp;"@"&amp;L1591, orderadmin, 2))))</f>
        <v/>
      </c>
      <c r="Z1591" s="147" t="str">
        <f t="shared" si="172"/>
        <v/>
      </c>
      <c r="AA1591" s="147" t="str">
        <f t="shared" si="173"/>
        <v/>
      </c>
      <c r="AB1591" s="147" t="str">
        <f t="shared" si="174"/>
        <v/>
      </c>
      <c r="AC1591" s="147" t="str">
        <f t="shared" si="170"/>
        <v/>
      </c>
      <c r="AD1591" s="11" t="str">
        <f t="shared" si="175"/>
        <v/>
      </c>
      <c r="AE1591" s="11" t="str">
        <f t="array" ref="AE1591">IF(COUNTBLANK(D1591)=1,"",IF(OR($H$2="y",$H$2="m"),IF(AA1591=AA1590,IF(OR(AB1591=$AB$4:$AB1590)=FALSE,AE1590&amp;C1591,AE1590),"("&amp;C1591)&amp;IF(AA1591=AA1592,IF(OR(AB1592=$AB$4:$AB1591)=FALSE,", ",""),") "),""))</f>
        <v/>
      </c>
      <c r="AF1591" s="11" t="str">
        <f t="array" ref="AF1591">IF((COUNTBLANK(D1591)=0)*OR($H$2="y",$H$2="m"),IFERROR(LEFT(C1591, FIND(" ",C1591)-1), C1591),"")</f>
        <v/>
      </c>
      <c r="AG1591" s="11" t="str">
        <f t="array" ref="AG1591">IF(COUNTBLANK(D1591)=1,"",IF(OR($H$2="y",$H$2="m"),IF(AA1591=AA1590,IF(OR(AC1591=$AC$4:$AC1590)=FALSE,AG1590&amp;AF1591,AG1590),"("&amp;AF1591)&amp;IF(AA1591=AA1592,IF(OR(AC1592=$AC$4:$AC1591)=FALSE,", ",""),") "),""))</f>
        <v/>
      </c>
      <c r="AH1591" s="10" t="str">
        <f>IF((COUNTBLANK(D1591)=1),"",IF(D1591=D1590,AH1590,"")&amp;IF(B1590&lt;&gt;B1591,((IF(COUNTBLANK(E1591)=1,$D$3&amp;"Non-type material: "&amp;$D$3,$D$3&amp;INDEX('type-categories'!$A$2:$B$100,MATCH(E1591,'type-categories'!$A$2:$A$100,0),2)&amp;$D$3))),"")&amp;(IF(K1591&lt;&gt;K1590,$C$2&amp;UPPER(K1591)&amp;$C$2&amp;$K$3&amp;" ",(IF(B1591&lt;&gt;B1590,$C$2&amp;UPPER(K1591)&amp;$C$2&amp;$K$3&amp;" ",""))))&amp;IF((AA1591&lt;&gt;AA1592)*($H$2="y"),AD1591&amp;AE1591,IF((AA1591&lt;&gt;AA1592)*($H$2="m"),AD1591&amp;AG1591,IF(($H$2&lt;&gt;"m")*($H$2&lt;&gt;"Y"),(IF(F1591=0,"",F1591&amp;" "&amp;$F$4&amp;" "))&amp;(IF(G1591=0,"",G1591&amp;" "&amp;$G$4&amp;" "))&amp;(IF(H1591=0,"",H1591&amp;" "&amp;H$4&amp;" "))&amp;(IF(I1591=0,"",I1591&amp;" "&amp;$I$4&amp;" "))&amp;(IF(J1591=0,"",J1591&amp;" "&amp;$J$4&amp;" ")),"")))&amp;"; "&amp;IF((B1591=B1590)*(AA1591=AA1590), "same collecting data; ", IF((B1591=B1590)*(Z1590=Z1591),"same locality; ",(IF(COUNTBLANK(L1591)=1,"",$D$2&amp;L1591&amp;$L$3&amp;" "&amp;$D$2))&amp;(IF(COUNTBLANK(M1591)=1,"",$E$2&amp;M1591&amp;$E$2&amp;", "))&amp;(IF(COUNTBLANK(N1591)=1,"",N1591&amp;"; "))&amp;(IF(COUNTBLANK(O1591)=1,"",O1591&amp;"; ")))&amp;(IF(COUNTBLANK(P1591)=1,"",P1591&amp;"; "))&amp;(IF(COUNTBLANK(Q1591)=1,"",Q1591&amp;"; "))&amp;(IF(COUNTBLANK(R1591)=1,"",R1591&amp;"m, "))&amp;IF((COUNTBLANK(S1591)=0)*(S1591&lt;&gt;S1590), S1591&amp;"; ","")&amp;(IF(COUNTBLANK(U1591)=1,"",U1591&amp;"; "))&amp;(IF(COUNTBLANK(T1591)=1,"",IF(COUNTBLANK(F$2)=1,T1591&amp;"; ",T1591&amp;" "&amp;F$2&amp;"; "))))&amp;(IF(COUNTBLANK(V1591)=1,"",V1591&amp;"; "))&amp;IF((COUNTBLANK(C1591)=1),"",C1591)&amp;IF((B1591=B1592)*(K1591=K1592)*(L1591=L1592)*(M1591=M1592),IF(($H$2&lt;&gt;"m")*($H$2&lt;&gt;"Y"), " • ", IF((ISNUMBER(FIND(")",AE1591))), " • ", "")),IF((B1591=B1592)*(K1591=K1592)," • ",". ")))</f>
        <v/>
      </c>
      <c r="AI1591" s="1"/>
    </row>
    <row r="1592" spans="1:35" x14ac:dyDescent="0.25">
      <c r="A1592" s="3" t="str">
        <f t="shared" si="171"/>
        <v/>
      </c>
      <c r="B1592" s="53" t="str">
        <f t="shared" si="169"/>
        <v/>
      </c>
      <c r="C1592" s="57"/>
      <c r="D1592" s="57"/>
      <c r="E1592" s="57"/>
      <c r="F1592" s="57"/>
      <c r="G1592" s="57"/>
      <c r="H1592" s="57"/>
      <c r="I1592" s="57"/>
      <c r="J1592" s="57"/>
      <c r="K1592" s="57"/>
      <c r="L1592" s="57"/>
      <c r="M1592" s="54"/>
      <c r="N1592" s="57"/>
      <c r="O1592" s="58"/>
      <c r="P1592" s="58"/>
      <c r="Q1592" s="58"/>
      <c r="R1592" s="58"/>
      <c r="S1592" s="54"/>
      <c r="T1592" s="57"/>
      <c r="U1592" s="57"/>
      <c r="V1592" s="57"/>
      <c r="W1592" s="57"/>
      <c r="X1592" s="147" t="str">
        <f>IF(COUNTBLANK(D1592)=1,"",IF('order-admin-units'!$I$1&lt;&gt;"y", "", IF(COUNTBLANK(K1592)=1, 'order-admin-units'!$B$1+1, VLOOKUP(K1592, ordercountry, 2))))</f>
        <v/>
      </c>
      <c r="Y1592" s="147" t="str">
        <f>IF(COUNTBLANK(D1592)=1,"",IF('order-admin-units'!$I$1&lt;&gt;"y", "", IF(COUNTBLANK(K1592:L1592)&gt;0, 'order-admin-units'!$B$2+1, VLOOKUP(K1592&amp;"@"&amp;L1592, orderadmin, 2))))</f>
        <v/>
      </c>
      <c r="Z1592" s="147" t="str">
        <f t="shared" si="172"/>
        <v/>
      </c>
      <c r="AA1592" s="147" t="str">
        <f t="shared" si="173"/>
        <v/>
      </c>
      <c r="AB1592" s="147" t="str">
        <f t="shared" si="174"/>
        <v/>
      </c>
      <c r="AC1592" s="147" t="str">
        <f t="shared" si="170"/>
        <v/>
      </c>
      <c r="AD1592" s="11" t="str">
        <f t="shared" si="175"/>
        <v/>
      </c>
      <c r="AE1592" s="11" t="str">
        <f t="array" ref="AE1592">IF(COUNTBLANK(D1592)=1,"",IF(OR($H$2="y",$H$2="m"),IF(AA1592=AA1591,IF(OR(AB1592=$AB$4:$AB1591)=FALSE,AE1591&amp;C1592,AE1591),"("&amp;C1592)&amp;IF(AA1592=AA1593,IF(OR(AB1593=$AB$4:$AB1592)=FALSE,", ",""),") "),""))</f>
        <v/>
      </c>
      <c r="AF1592" s="11" t="str">
        <f t="array" ref="AF1592">IF((COUNTBLANK(D1592)=0)*OR($H$2="y",$H$2="m"),IFERROR(LEFT(C1592, FIND(" ",C1592)-1), C1592),"")</f>
        <v/>
      </c>
      <c r="AG1592" s="11" t="str">
        <f t="array" ref="AG1592">IF(COUNTBLANK(D1592)=1,"",IF(OR($H$2="y",$H$2="m"),IF(AA1592=AA1591,IF(OR(AC1592=$AC$4:$AC1591)=FALSE,AG1591&amp;AF1592,AG1591),"("&amp;AF1592)&amp;IF(AA1592=AA1593,IF(OR(AC1593=$AC$4:$AC1592)=FALSE,", ",""),") "),""))</f>
        <v/>
      </c>
      <c r="AH1592" s="10" t="str">
        <f>IF((COUNTBLANK(D1592)=1),"",IF(D1592=D1591,AH1591,"")&amp;IF(B1591&lt;&gt;B1592,((IF(COUNTBLANK(E1592)=1,$D$3&amp;"Non-type material: "&amp;$D$3,$D$3&amp;INDEX('type-categories'!$A$2:$B$100,MATCH(E1592,'type-categories'!$A$2:$A$100,0),2)&amp;$D$3))),"")&amp;(IF(K1592&lt;&gt;K1591,$C$2&amp;UPPER(K1592)&amp;$C$2&amp;$K$3&amp;" ",(IF(B1592&lt;&gt;B1591,$C$2&amp;UPPER(K1592)&amp;$C$2&amp;$K$3&amp;" ",""))))&amp;IF((AA1592&lt;&gt;AA1593)*($H$2="y"),AD1592&amp;AE1592,IF((AA1592&lt;&gt;AA1593)*($H$2="m"),AD1592&amp;AG1592,IF(($H$2&lt;&gt;"m")*($H$2&lt;&gt;"Y"),(IF(F1592=0,"",F1592&amp;" "&amp;$F$4&amp;" "))&amp;(IF(G1592=0,"",G1592&amp;" "&amp;$G$4&amp;" "))&amp;(IF(H1592=0,"",H1592&amp;" "&amp;H$4&amp;" "))&amp;(IF(I1592=0,"",I1592&amp;" "&amp;$I$4&amp;" "))&amp;(IF(J1592=0,"",J1592&amp;" "&amp;$J$4&amp;" ")),"")))&amp;"; "&amp;IF((B1592=B1591)*(AA1592=AA1591), "same collecting data; ", IF((B1592=B1591)*(Z1591=Z1592),"same locality; ",(IF(COUNTBLANK(L1592)=1,"",$D$2&amp;L1592&amp;$L$3&amp;" "&amp;$D$2))&amp;(IF(COUNTBLANK(M1592)=1,"",$E$2&amp;M1592&amp;$E$2&amp;", "))&amp;(IF(COUNTBLANK(N1592)=1,"",N1592&amp;"; "))&amp;(IF(COUNTBLANK(O1592)=1,"",O1592&amp;"; ")))&amp;(IF(COUNTBLANK(P1592)=1,"",P1592&amp;"; "))&amp;(IF(COUNTBLANK(Q1592)=1,"",Q1592&amp;"; "))&amp;(IF(COUNTBLANK(R1592)=1,"",R1592&amp;"m, "))&amp;IF((COUNTBLANK(S1592)=0)*(S1592&lt;&gt;S1591), S1592&amp;"; ","")&amp;(IF(COUNTBLANK(U1592)=1,"",U1592&amp;"; "))&amp;(IF(COUNTBLANK(T1592)=1,"",IF(COUNTBLANK(F$2)=1,T1592&amp;"; ",T1592&amp;" "&amp;F$2&amp;"; "))))&amp;(IF(COUNTBLANK(V1592)=1,"",V1592&amp;"; "))&amp;IF((COUNTBLANK(C1592)=1),"",C1592)&amp;IF((B1592=B1593)*(K1592=K1593)*(L1592=L1593)*(M1592=M1593),IF(($H$2&lt;&gt;"m")*($H$2&lt;&gt;"Y"), " • ", IF((ISNUMBER(FIND(")",AE1592))), " • ", "")),IF((B1592=B1593)*(K1592=K1593)," • ",". ")))</f>
        <v/>
      </c>
      <c r="AI1592" s="1"/>
    </row>
    <row r="1593" spans="1:35" x14ac:dyDescent="0.25">
      <c r="A1593" s="3" t="str">
        <f t="shared" si="171"/>
        <v/>
      </c>
      <c r="B1593" s="53" t="str">
        <f t="shared" si="169"/>
        <v/>
      </c>
      <c r="C1593" s="57"/>
      <c r="D1593" s="57"/>
      <c r="E1593" s="57"/>
      <c r="F1593" s="57"/>
      <c r="G1593" s="57"/>
      <c r="H1593" s="57"/>
      <c r="I1593" s="57"/>
      <c r="J1593" s="57"/>
      <c r="K1593" s="57"/>
      <c r="L1593" s="57"/>
      <c r="M1593" s="54"/>
      <c r="N1593" s="57"/>
      <c r="O1593" s="58"/>
      <c r="P1593" s="58"/>
      <c r="Q1593" s="58"/>
      <c r="R1593" s="58"/>
      <c r="S1593" s="54"/>
      <c r="T1593" s="57"/>
      <c r="U1593" s="57"/>
      <c r="V1593" s="57"/>
      <c r="W1593" s="57"/>
      <c r="X1593" s="147" t="str">
        <f>IF(COUNTBLANK(D1593)=1,"",IF('order-admin-units'!$I$1&lt;&gt;"y", "", IF(COUNTBLANK(K1593)=1, 'order-admin-units'!$B$1+1, VLOOKUP(K1593, ordercountry, 2))))</f>
        <v/>
      </c>
      <c r="Y1593" s="147" t="str">
        <f>IF(COUNTBLANK(D1593)=1,"",IF('order-admin-units'!$I$1&lt;&gt;"y", "", IF(COUNTBLANK(K1593:L1593)&gt;0, 'order-admin-units'!$B$2+1, VLOOKUP(K1593&amp;"@"&amp;L1593, orderadmin, 2))))</f>
        <v/>
      </c>
      <c r="Z1593" s="147" t="str">
        <f t="shared" si="172"/>
        <v/>
      </c>
      <c r="AA1593" s="147" t="str">
        <f t="shared" si="173"/>
        <v/>
      </c>
      <c r="AB1593" s="147" t="str">
        <f t="shared" si="174"/>
        <v/>
      </c>
      <c r="AC1593" s="147" t="str">
        <f t="shared" si="170"/>
        <v/>
      </c>
      <c r="AD1593" s="11" t="str">
        <f t="shared" si="175"/>
        <v/>
      </c>
      <c r="AE1593" s="11" t="str">
        <f t="array" ref="AE1593">IF(COUNTBLANK(D1593)=1,"",IF(OR($H$2="y",$H$2="m"),IF(AA1593=AA1592,IF(OR(AB1593=$AB$4:$AB1592)=FALSE,AE1592&amp;C1593,AE1592),"("&amp;C1593)&amp;IF(AA1593=AA1594,IF(OR(AB1594=$AB$4:$AB1593)=FALSE,", ",""),") "),""))</f>
        <v/>
      </c>
      <c r="AF1593" s="11" t="str">
        <f t="array" ref="AF1593">IF((COUNTBLANK(D1593)=0)*OR($H$2="y",$H$2="m"),IFERROR(LEFT(C1593, FIND(" ",C1593)-1), C1593),"")</f>
        <v/>
      </c>
      <c r="AG1593" s="11" t="str">
        <f t="array" ref="AG1593">IF(COUNTBLANK(D1593)=1,"",IF(OR($H$2="y",$H$2="m"),IF(AA1593=AA1592,IF(OR(AC1593=$AC$4:$AC1592)=FALSE,AG1592&amp;AF1593,AG1592),"("&amp;AF1593)&amp;IF(AA1593=AA1594,IF(OR(AC1594=$AC$4:$AC1593)=FALSE,", ",""),") "),""))</f>
        <v/>
      </c>
      <c r="AH1593" s="10" t="str">
        <f>IF((COUNTBLANK(D1593)=1),"",IF(D1593=D1592,AH1592,"")&amp;IF(B1592&lt;&gt;B1593,((IF(COUNTBLANK(E1593)=1,$D$3&amp;"Non-type material: "&amp;$D$3,$D$3&amp;INDEX('type-categories'!$A$2:$B$100,MATCH(E1593,'type-categories'!$A$2:$A$100,0),2)&amp;$D$3))),"")&amp;(IF(K1593&lt;&gt;K1592,$C$2&amp;UPPER(K1593)&amp;$C$2&amp;$K$3&amp;" ",(IF(B1593&lt;&gt;B1592,$C$2&amp;UPPER(K1593)&amp;$C$2&amp;$K$3&amp;" ",""))))&amp;IF((AA1593&lt;&gt;AA1594)*($H$2="y"),AD1593&amp;AE1593,IF((AA1593&lt;&gt;AA1594)*($H$2="m"),AD1593&amp;AG1593,IF(($H$2&lt;&gt;"m")*($H$2&lt;&gt;"Y"),(IF(F1593=0,"",F1593&amp;" "&amp;$F$4&amp;" "))&amp;(IF(G1593=0,"",G1593&amp;" "&amp;$G$4&amp;" "))&amp;(IF(H1593=0,"",H1593&amp;" "&amp;H$4&amp;" "))&amp;(IF(I1593=0,"",I1593&amp;" "&amp;$I$4&amp;" "))&amp;(IF(J1593=0,"",J1593&amp;" "&amp;$J$4&amp;" ")),"")))&amp;"; "&amp;IF((B1593=B1592)*(AA1593=AA1592), "same collecting data; ", IF((B1593=B1592)*(Z1592=Z1593),"same locality; ",(IF(COUNTBLANK(L1593)=1,"",$D$2&amp;L1593&amp;$L$3&amp;" "&amp;$D$2))&amp;(IF(COUNTBLANK(M1593)=1,"",$E$2&amp;M1593&amp;$E$2&amp;", "))&amp;(IF(COUNTBLANK(N1593)=1,"",N1593&amp;"; "))&amp;(IF(COUNTBLANK(O1593)=1,"",O1593&amp;"; ")))&amp;(IF(COUNTBLANK(P1593)=1,"",P1593&amp;"; "))&amp;(IF(COUNTBLANK(Q1593)=1,"",Q1593&amp;"; "))&amp;(IF(COUNTBLANK(R1593)=1,"",R1593&amp;"m, "))&amp;IF((COUNTBLANK(S1593)=0)*(S1593&lt;&gt;S1592), S1593&amp;"; ","")&amp;(IF(COUNTBLANK(U1593)=1,"",U1593&amp;"; "))&amp;(IF(COUNTBLANK(T1593)=1,"",IF(COUNTBLANK(F$2)=1,T1593&amp;"; ",T1593&amp;" "&amp;F$2&amp;"; "))))&amp;(IF(COUNTBLANK(V1593)=1,"",V1593&amp;"; "))&amp;IF((COUNTBLANK(C1593)=1),"",C1593)&amp;IF((B1593=B1594)*(K1593=K1594)*(L1593=L1594)*(M1593=M1594),IF(($H$2&lt;&gt;"m")*($H$2&lt;&gt;"Y"), " • ", IF((ISNUMBER(FIND(")",AE1593))), " • ", "")),IF((B1593=B1594)*(K1593=K1594)," • ",". ")))</f>
        <v/>
      </c>
      <c r="AI1593" s="1"/>
    </row>
    <row r="1594" spans="1:35" x14ac:dyDescent="0.25">
      <c r="A1594" s="3" t="str">
        <f t="shared" si="171"/>
        <v/>
      </c>
      <c r="B1594" s="53" t="str">
        <f t="shared" si="169"/>
        <v/>
      </c>
      <c r="C1594" s="57"/>
      <c r="D1594" s="57"/>
      <c r="E1594" s="57"/>
      <c r="F1594" s="57"/>
      <c r="G1594" s="57"/>
      <c r="H1594" s="57"/>
      <c r="I1594" s="57"/>
      <c r="J1594" s="57"/>
      <c r="K1594" s="57"/>
      <c r="L1594" s="57"/>
      <c r="M1594" s="54"/>
      <c r="N1594" s="57"/>
      <c r="O1594" s="58"/>
      <c r="P1594" s="58"/>
      <c r="Q1594" s="58"/>
      <c r="R1594" s="58"/>
      <c r="S1594" s="54"/>
      <c r="T1594" s="57"/>
      <c r="U1594" s="57"/>
      <c r="V1594" s="57"/>
      <c r="W1594" s="57"/>
      <c r="X1594" s="147" t="str">
        <f>IF(COUNTBLANK(D1594)=1,"",IF('order-admin-units'!$I$1&lt;&gt;"y", "", IF(COUNTBLANK(K1594)=1, 'order-admin-units'!$B$1+1, VLOOKUP(K1594, ordercountry, 2))))</f>
        <v/>
      </c>
      <c r="Y1594" s="147" t="str">
        <f>IF(COUNTBLANK(D1594)=1,"",IF('order-admin-units'!$I$1&lt;&gt;"y", "", IF(COUNTBLANK(K1594:L1594)&gt;0, 'order-admin-units'!$B$2+1, VLOOKUP(K1594&amp;"@"&amp;L1594, orderadmin, 2))))</f>
        <v/>
      </c>
      <c r="Z1594" s="147" t="str">
        <f t="shared" si="172"/>
        <v/>
      </c>
      <c r="AA1594" s="147" t="str">
        <f t="shared" si="173"/>
        <v/>
      </c>
      <c r="AB1594" s="147" t="str">
        <f t="shared" si="174"/>
        <v/>
      </c>
      <c r="AC1594" s="147" t="str">
        <f t="shared" si="170"/>
        <v/>
      </c>
      <c r="AD1594" s="11" t="str">
        <f t="shared" si="175"/>
        <v/>
      </c>
      <c r="AE1594" s="11" t="str">
        <f t="array" ref="AE1594">IF(COUNTBLANK(D1594)=1,"",IF(OR($H$2="y",$H$2="m"),IF(AA1594=AA1593,IF(OR(AB1594=$AB$4:$AB1593)=FALSE,AE1593&amp;C1594,AE1593),"("&amp;C1594)&amp;IF(AA1594=AA1595,IF(OR(AB1595=$AB$4:$AB1594)=FALSE,", ",""),") "),""))</f>
        <v/>
      </c>
      <c r="AF1594" s="11" t="str">
        <f t="array" ref="AF1594">IF((COUNTBLANK(D1594)=0)*OR($H$2="y",$H$2="m"),IFERROR(LEFT(C1594, FIND(" ",C1594)-1), C1594),"")</f>
        <v/>
      </c>
      <c r="AG1594" s="11" t="str">
        <f t="array" ref="AG1594">IF(COUNTBLANK(D1594)=1,"",IF(OR($H$2="y",$H$2="m"),IF(AA1594=AA1593,IF(OR(AC1594=$AC$4:$AC1593)=FALSE,AG1593&amp;AF1594,AG1593),"("&amp;AF1594)&amp;IF(AA1594=AA1595,IF(OR(AC1595=$AC$4:$AC1594)=FALSE,", ",""),") "),""))</f>
        <v/>
      </c>
      <c r="AH1594" s="10" t="str">
        <f>IF((COUNTBLANK(D1594)=1),"",IF(D1594=D1593,AH1593,"")&amp;IF(B1593&lt;&gt;B1594,((IF(COUNTBLANK(E1594)=1,$D$3&amp;"Non-type material: "&amp;$D$3,$D$3&amp;INDEX('type-categories'!$A$2:$B$100,MATCH(E1594,'type-categories'!$A$2:$A$100,0),2)&amp;$D$3))),"")&amp;(IF(K1594&lt;&gt;K1593,$C$2&amp;UPPER(K1594)&amp;$C$2&amp;$K$3&amp;" ",(IF(B1594&lt;&gt;B1593,$C$2&amp;UPPER(K1594)&amp;$C$2&amp;$K$3&amp;" ",""))))&amp;IF((AA1594&lt;&gt;AA1595)*($H$2="y"),AD1594&amp;AE1594,IF((AA1594&lt;&gt;AA1595)*($H$2="m"),AD1594&amp;AG1594,IF(($H$2&lt;&gt;"m")*($H$2&lt;&gt;"Y"),(IF(F1594=0,"",F1594&amp;" "&amp;$F$4&amp;" "))&amp;(IF(G1594=0,"",G1594&amp;" "&amp;$G$4&amp;" "))&amp;(IF(H1594=0,"",H1594&amp;" "&amp;H$4&amp;" "))&amp;(IF(I1594=0,"",I1594&amp;" "&amp;$I$4&amp;" "))&amp;(IF(J1594=0,"",J1594&amp;" "&amp;$J$4&amp;" ")),"")))&amp;"; "&amp;IF((B1594=B1593)*(AA1594=AA1593), "same collecting data; ", IF((B1594=B1593)*(Z1593=Z1594),"same locality; ",(IF(COUNTBLANK(L1594)=1,"",$D$2&amp;L1594&amp;$L$3&amp;" "&amp;$D$2))&amp;(IF(COUNTBLANK(M1594)=1,"",$E$2&amp;M1594&amp;$E$2&amp;", "))&amp;(IF(COUNTBLANK(N1594)=1,"",N1594&amp;"; "))&amp;(IF(COUNTBLANK(O1594)=1,"",O1594&amp;"; ")))&amp;(IF(COUNTBLANK(P1594)=1,"",P1594&amp;"; "))&amp;(IF(COUNTBLANK(Q1594)=1,"",Q1594&amp;"; "))&amp;(IF(COUNTBLANK(R1594)=1,"",R1594&amp;"m, "))&amp;IF((COUNTBLANK(S1594)=0)*(S1594&lt;&gt;S1593), S1594&amp;"; ","")&amp;(IF(COUNTBLANK(U1594)=1,"",U1594&amp;"; "))&amp;(IF(COUNTBLANK(T1594)=1,"",IF(COUNTBLANK(F$2)=1,T1594&amp;"; ",T1594&amp;" "&amp;F$2&amp;"; "))))&amp;(IF(COUNTBLANK(V1594)=1,"",V1594&amp;"; "))&amp;IF((COUNTBLANK(C1594)=1),"",C1594)&amp;IF((B1594=B1595)*(K1594=K1595)*(L1594=L1595)*(M1594=M1595),IF(($H$2&lt;&gt;"m")*($H$2&lt;&gt;"Y"), " • ", IF((ISNUMBER(FIND(")",AE1594))), " • ", "")),IF((B1594=B1595)*(K1594=K1595)," • ",". ")))</f>
        <v/>
      </c>
      <c r="AI1594" s="1"/>
    </row>
    <row r="1595" spans="1:35" x14ac:dyDescent="0.25">
      <c r="A1595" s="3" t="str">
        <f t="shared" si="171"/>
        <v/>
      </c>
      <c r="B1595" s="53" t="str">
        <f t="shared" si="169"/>
        <v/>
      </c>
      <c r="C1595" s="57"/>
      <c r="D1595" s="57"/>
      <c r="E1595" s="57"/>
      <c r="F1595" s="57"/>
      <c r="G1595" s="57"/>
      <c r="H1595" s="57"/>
      <c r="I1595" s="57"/>
      <c r="J1595" s="57"/>
      <c r="K1595" s="57"/>
      <c r="L1595" s="57"/>
      <c r="M1595" s="54"/>
      <c r="N1595" s="57"/>
      <c r="O1595" s="58"/>
      <c r="P1595" s="58"/>
      <c r="Q1595" s="58"/>
      <c r="R1595" s="58"/>
      <c r="S1595" s="54"/>
      <c r="T1595" s="57"/>
      <c r="U1595" s="57"/>
      <c r="V1595" s="57"/>
      <c r="W1595" s="57"/>
      <c r="X1595" s="147" t="str">
        <f>IF(COUNTBLANK(D1595)=1,"",IF('order-admin-units'!$I$1&lt;&gt;"y", "", IF(COUNTBLANK(K1595)=1, 'order-admin-units'!$B$1+1, VLOOKUP(K1595, ordercountry, 2))))</f>
        <v/>
      </c>
      <c r="Y1595" s="147" t="str">
        <f>IF(COUNTBLANK(D1595)=1,"",IF('order-admin-units'!$I$1&lt;&gt;"y", "", IF(COUNTBLANK(K1595:L1595)&gt;0, 'order-admin-units'!$B$2+1, VLOOKUP(K1595&amp;"@"&amp;L1595, orderadmin, 2))))</f>
        <v/>
      </c>
      <c r="Z1595" s="147" t="str">
        <f t="shared" si="172"/>
        <v/>
      </c>
      <c r="AA1595" s="147" t="str">
        <f t="shared" si="173"/>
        <v/>
      </c>
      <c r="AB1595" s="147" t="str">
        <f t="shared" si="174"/>
        <v/>
      </c>
      <c r="AC1595" s="147" t="str">
        <f t="shared" si="170"/>
        <v/>
      </c>
      <c r="AD1595" s="11" t="str">
        <f t="shared" si="175"/>
        <v/>
      </c>
      <c r="AE1595" s="11" t="str">
        <f t="array" ref="AE1595">IF(COUNTBLANK(D1595)=1,"",IF(OR($H$2="y",$H$2="m"),IF(AA1595=AA1594,IF(OR(AB1595=$AB$4:$AB1594)=FALSE,AE1594&amp;C1595,AE1594),"("&amp;C1595)&amp;IF(AA1595=AA1596,IF(OR(AB1596=$AB$4:$AB1595)=FALSE,", ",""),") "),""))</f>
        <v/>
      </c>
      <c r="AF1595" s="11" t="str">
        <f t="array" ref="AF1595">IF((COUNTBLANK(D1595)=0)*OR($H$2="y",$H$2="m"),IFERROR(LEFT(C1595, FIND(" ",C1595)-1), C1595),"")</f>
        <v/>
      </c>
      <c r="AG1595" s="11" t="str">
        <f t="array" ref="AG1595">IF(COUNTBLANK(D1595)=1,"",IF(OR($H$2="y",$H$2="m"),IF(AA1595=AA1594,IF(OR(AC1595=$AC$4:$AC1594)=FALSE,AG1594&amp;AF1595,AG1594),"("&amp;AF1595)&amp;IF(AA1595=AA1596,IF(OR(AC1596=$AC$4:$AC1595)=FALSE,", ",""),") "),""))</f>
        <v/>
      </c>
      <c r="AH1595" s="10" t="str">
        <f>IF((COUNTBLANK(D1595)=1),"",IF(D1595=D1594,AH1594,"")&amp;IF(B1594&lt;&gt;B1595,((IF(COUNTBLANK(E1595)=1,$D$3&amp;"Non-type material: "&amp;$D$3,$D$3&amp;INDEX('type-categories'!$A$2:$B$100,MATCH(E1595,'type-categories'!$A$2:$A$100,0),2)&amp;$D$3))),"")&amp;(IF(K1595&lt;&gt;K1594,$C$2&amp;UPPER(K1595)&amp;$C$2&amp;$K$3&amp;" ",(IF(B1595&lt;&gt;B1594,$C$2&amp;UPPER(K1595)&amp;$C$2&amp;$K$3&amp;" ",""))))&amp;IF((AA1595&lt;&gt;AA1596)*($H$2="y"),AD1595&amp;AE1595,IF((AA1595&lt;&gt;AA1596)*($H$2="m"),AD1595&amp;AG1595,IF(($H$2&lt;&gt;"m")*($H$2&lt;&gt;"Y"),(IF(F1595=0,"",F1595&amp;" "&amp;$F$4&amp;" "))&amp;(IF(G1595=0,"",G1595&amp;" "&amp;$G$4&amp;" "))&amp;(IF(H1595=0,"",H1595&amp;" "&amp;H$4&amp;" "))&amp;(IF(I1595=0,"",I1595&amp;" "&amp;$I$4&amp;" "))&amp;(IF(J1595=0,"",J1595&amp;" "&amp;$J$4&amp;" ")),"")))&amp;"; "&amp;IF((B1595=B1594)*(AA1595=AA1594), "same collecting data; ", IF((B1595=B1594)*(Z1594=Z1595),"same locality; ",(IF(COUNTBLANK(L1595)=1,"",$D$2&amp;L1595&amp;$L$3&amp;" "&amp;$D$2))&amp;(IF(COUNTBLANK(M1595)=1,"",$E$2&amp;M1595&amp;$E$2&amp;", "))&amp;(IF(COUNTBLANK(N1595)=1,"",N1595&amp;"; "))&amp;(IF(COUNTBLANK(O1595)=1,"",O1595&amp;"; ")))&amp;(IF(COUNTBLANK(P1595)=1,"",P1595&amp;"; "))&amp;(IF(COUNTBLANK(Q1595)=1,"",Q1595&amp;"; "))&amp;(IF(COUNTBLANK(R1595)=1,"",R1595&amp;"m, "))&amp;IF((COUNTBLANK(S1595)=0)*(S1595&lt;&gt;S1594), S1595&amp;"; ","")&amp;(IF(COUNTBLANK(U1595)=1,"",U1595&amp;"; "))&amp;(IF(COUNTBLANK(T1595)=1,"",IF(COUNTBLANK(F$2)=1,T1595&amp;"; ",T1595&amp;" "&amp;F$2&amp;"; "))))&amp;(IF(COUNTBLANK(V1595)=1,"",V1595&amp;"; "))&amp;IF((COUNTBLANK(C1595)=1),"",C1595)&amp;IF((B1595=B1596)*(K1595=K1596)*(L1595=L1596)*(M1595=M1596),IF(($H$2&lt;&gt;"m")*($H$2&lt;&gt;"Y"), " • ", IF((ISNUMBER(FIND(")",AE1595))), " • ", "")),IF((B1595=B1596)*(K1595=K1596)," • ",". ")))</f>
        <v/>
      </c>
      <c r="AI1595" s="1"/>
    </row>
    <row r="1596" spans="1:35" x14ac:dyDescent="0.25">
      <c r="A1596" s="3" t="str">
        <f t="shared" si="171"/>
        <v/>
      </c>
      <c r="B1596" s="53" t="str">
        <f t="shared" si="169"/>
        <v/>
      </c>
      <c r="C1596" s="57"/>
      <c r="D1596" s="57"/>
      <c r="E1596" s="57"/>
      <c r="F1596" s="57"/>
      <c r="G1596" s="57"/>
      <c r="H1596" s="57"/>
      <c r="I1596" s="57"/>
      <c r="J1596" s="57"/>
      <c r="K1596" s="57"/>
      <c r="L1596" s="57"/>
      <c r="M1596" s="54"/>
      <c r="N1596" s="57"/>
      <c r="O1596" s="58"/>
      <c r="P1596" s="58"/>
      <c r="Q1596" s="58"/>
      <c r="R1596" s="58"/>
      <c r="S1596" s="54"/>
      <c r="T1596" s="57"/>
      <c r="U1596" s="57"/>
      <c r="V1596" s="57"/>
      <c r="W1596" s="57"/>
      <c r="X1596" s="147" t="str">
        <f>IF(COUNTBLANK(D1596)=1,"",IF('order-admin-units'!$I$1&lt;&gt;"y", "", IF(COUNTBLANK(K1596)=1, 'order-admin-units'!$B$1+1, VLOOKUP(K1596, ordercountry, 2))))</f>
        <v/>
      </c>
      <c r="Y1596" s="147" t="str">
        <f>IF(COUNTBLANK(D1596)=1,"",IF('order-admin-units'!$I$1&lt;&gt;"y", "", IF(COUNTBLANK(K1596:L1596)&gt;0, 'order-admin-units'!$B$2+1, VLOOKUP(K1596&amp;"@"&amp;L1596, orderadmin, 2))))</f>
        <v/>
      </c>
      <c r="Z1596" s="147" t="str">
        <f t="shared" si="172"/>
        <v/>
      </c>
      <c r="AA1596" s="147" t="str">
        <f t="shared" si="173"/>
        <v/>
      </c>
      <c r="AB1596" s="147" t="str">
        <f t="shared" si="174"/>
        <v/>
      </c>
      <c r="AC1596" s="147" t="str">
        <f t="shared" si="170"/>
        <v/>
      </c>
      <c r="AD1596" s="11" t="str">
        <f t="shared" si="175"/>
        <v/>
      </c>
      <c r="AE1596" s="11" t="str">
        <f t="array" ref="AE1596">IF(COUNTBLANK(D1596)=1,"",IF(OR($H$2="y",$H$2="m"),IF(AA1596=AA1595,IF(OR(AB1596=$AB$4:$AB1595)=FALSE,AE1595&amp;C1596,AE1595),"("&amp;C1596)&amp;IF(AA1596=AA1597,IF(OR(AB1597=$AB$4:$AB1596)=FALSE,", ",""),") "),""))</f>
        <v/>
      </c>
      <c r="AF1596" s="11" t="str">
        <f t="array" ref="AF1596">IF((COUNTBLANK(D1596)=0)*OR($H$2="y",$H$2="m"),IFERROR(LEFT(C1596, FIND(" ",C1596)-1), C1596),"")</f>
        <v/>
      </c>
      <c r="AG1596" s="11" t="str">
        <f t="array" ref="AG1596">IF(COUNTBLANK(D1596)=1,"",IF(OR($H$2="y",$H$2="m"),IF(AA1596=AA1595,IF(OR(AC1596=$AC$4:$AC1595)=FALSE,AG1595&amp;AF1596,AG1595),"("&amp;AF1596)&amp;IF(AA1596=AA1597,IF(OR(AC1597=$AC$4:$AC1596)=FALSE,", ",""),") "),""))</f>
        <v/>
      </c>
      <c r="AH1596" s="10" t="str">
        <f>IF((COUNTBLANK(D1596)=1),"",IF(D1596=D1595,AH1595,"")&amp;IF(B1595&lt;&gt;B1596,((IF(COUNTBLANK(E1596)=1,$D$3&amp;"Non-type material: "&amp;$D$3,$D$3&amp;INDEX('type-categories'!$A$2:$B$100,MATCH(E1596,'type-categories'!$A$2:$A$100,0),2)&amp;$D$3))),"")&amp;(IF(K1596&lt;&gt;K1595,$C$2&amp;UPPER(K1596)&amp;$C$2&amp;$K$3&amp;" ",(IF(B1596&lt;&gt;B1595,$C$2&amp;UPPER(K1596)&amp;$C$2&amp;$K$3&amp;" ",""))))&amp;IF((AA1596&lt;&gt;AA1597)*($H$2="y"),AD1596&amp;AE1596,IF((AA1596&lt;&gt;AA1597)*($H$2="m"),AD1596&amp;AG1596,IF(($H$2&lt;&gt;"m")*($H$2&lt;&gt;"Y"),(IF(F1596=0,"",F1596&amp;" "&amp;$F$4&amp;" "))&amp;(IF(G1596=0,"",G1596&amp;" "&amp;$G$4&amp;" "))&amp;(IF(H1596=0,"",H1596&amp;" "&amp;H$4&amp;" "))&amp;(IF(I1596=0,"",I1596&amp;" "&amp;$I$4&amp;" "))&amp;(IF(J1596=0,"",J1596&amp;" "&amp;$J$4&amp;" ")),"")))&amp;"; "&amp;IF((B1596=B1595)*(AA1596=AA1595), "same collecting data; ", IF((B1596=B1595)*(Z1595=Z1596),"same locality; ",(IF(COUNTBLANK(L1596)=1,"",$D$2&amp;L1596&amp;$L$3&amp;" "&amp;$D$2))&amp;(IF(COUNTBLANK(M1596)=1,"",$E$2&amp;M1596&amp;$E$2&amp;", "))&amp;(IF(COUNTBLANK(N1596)=1,"",N1596&amp;"; "))&amp;(IF(COUNTBLANK(O1596)=1,"",O1596&amp;"; ")))&amp;(IF(COUNTBLANK(P1596)=1,"",P1596&amp;"; "))&amp;(IF(COUNTBLANK(Q1596)=1,"",Q1596&amp;"; "))&amp;(IF(COUNTBLANK(R1596)=1,"",R1596&amp;"m, "))&amp;IF((COUNTBLANK(S1596)=0)*(S1596&lt;&gt;S1595), S1596&amp;"; ","")&amp;(IF(COUNTBLANK(U1596)=1,"",U1596&amp;"; "))&amp;(IF(COUNTBLANK(T1596)=1,"",IF(COUNTBLANK(F$2)=1,T1596&amp;"; ",T1596&amp;" "&amp;F$2&amp;"; "))))&amp;(IF(COUNTBLANK(V1596)=1,"",V1596&amp;"; "))&amp;IF((COUNTBLANK(C1596)=1),"",C1596)&amp;IF((B1596=B1597)*(K1596=K1597)*(L1596=L1597)*(M1596=M1597),IF(($H$2&lt;&gt;"m")*($H$2&lt;&gt;"Y"), " • ", IF((ISNUMBER(FIND(")",AE1596))), " • ", "")),IF((B1596=B1597)*(K1596=K1597)," • ",". ")))</f>
        <v/>
      </c>
      <c r="AI1596" s="1"/>
    </row>
    <row r="1597" spans="1:35" x14ac:dyDescent="0.25">
      <c r="A1597" s="3" t="str">
        <f t="shared" si="171"/>
        <v/>
      </c>
      <c r="B1597" s="53" t="str">
        <f t="shared" si="169"/>
        <v/>
      </c>
      <c r="C1597" s="57"/>
      <c r="D1597" s="57"/>
      <c r="E1597" s="57"/>
      <c r="F1597" s="57"/>
      <c r="G1597" s="57"/>
      <c r="H1597" s="57"/>
      <c r="I1597" s="57"/>
      <c r="J1597" s="57"/>
      <c r="K1597" s="57"/>
      <c r="L1597" s="57"/>
      <c r="M1597" s="54"/>
      <c r="N1597" s="57"/>
      <c r="O1597" s="58"/>
      <c r="P1597" s="58"/>
      <c r="Q1597" s="58"/>
      <c r="R1597" s="58"/>
      <c r="S1597" s="54"/>
      <c r="T1597" s="57"/>
      <c r="U1597" s="57"/>
      <c r="V1597" s="57"/>
      <c r="W1597" s="57"/>
      <c r="X1597" s="147" t="str">
        <f>IF(COUNTBLANK(D1597)=1,"",IF('order-admin-units'!$I$1&lt;&gt;"y", "", IF(COUNTBLANK(K1597)=1, 'order-admin-units'!$B$1+1, VLOOKUP(K1597, ordercountry, 2))))</f>
        <v/>
      </c>
      <c r="Y1597" s="147" t="str">
        <f>IF(COUNTBLANK(D1597)=1,"",IF('order-admin-units'!$I$1&lt;&gt;"y", "", IF(COUNTBLANK(K1597:L1597)&gt;0, 'order-admin-units'!$B$2+1, VLOOKUP(K1597&amp;"@"&amp;L1597, orderadmin, 2))))</f>
        <v/>
      </c>
      <c r="Z1597" s="147" t="str">
        <f t="shared" si="172"/>
        <v/>
      </c>
      <c r="AA1597" s="147" t="str">
        <f t="shared" si="173"/>
        <v/>
      </c>
      <c r="AB1597" s="147" t="str">
        <f t="shared" si="174"/>
        <v/>
      </c>
      <c r="AC1597" s="147" t="str">
        <f t="shared" si="170"/>
        <v/>
      </c>
      <c r="AD1597" s="11" t="str">
        <f t="shared" si="175"/>
        <v/>
      </c>
      <c r="AE1597" s="11" t="str">
        <f t="array" ref="AE1597">IF(COUNTBLANK(D1597)=1,"",IF(OR($H$2="y",$H$2="m"),IF(AA1597=AA1596,IF(OR(AB1597=$AB$4:$AB1596)=FALSE,AE1596&amp;C1597,AE1596),"("&amp;C1597)&amp;IF(AA1597=AA1598,IF(OR(AB1598=$AB$4:$AB1597)=FALSE,", ",""),") "),""))</f>
        <v/>
      </c>
      <c r="AF1597" s="11" t="str">
        <f t="array" ref="AF1597">IF((COUNTBLANK(D1597)=0)*OR($H$2="y",$H$2="m"),IFERROR(LEFT(C1597, FIND(" ",C1597)-1), C1597),"")</f>
        <v/>
      </c>
      <c r="AG1597" s="11" t="str">
        <f t="array" ref="AG1597">IF(COUNTBLANK(D1597)=1,"",IF(OR($H$2="y",$H$2="m"),IF(AA1597=AA1596,IF(OR(AC1597=$AC$4:$AC1596)=FALSE,AG1596&amp;AF1597,AG1596),"("&amp;AF1597)&amp;IF(AA1597=AA1598,IF(OR(AC1598=$AC$4:$AC1597)=FALSE,", ",""),") "),""))</f>
        <v/>
      </c>
      <c r="AH1597" s="10" t="str">
        <f>IF((COUNTBLANK(D1597)=1),"",IF(D1597=D1596,AH1596,"")&amp;IF(B1596&lt;&gt;B1597,((IF(COUNTBLANK(E1597)=1,$D$3&amp;"Non-type material: "&amp;$D$3,$D$3&amp;INDEX('type-categories'!$A$2:$B$100,MATCH(E1597,'type-categories'!$A$2:$A$100,0),2)&amp;$D$3))),"")&amp;(IF(K1597&lt;&gt;K1596,$C$2&amp;UPPER(K1597)&amp;$C$2&amp;$K$3&amp;" ",(IF(B1597&lt;&gt;B1596,$C$2&amp;UPPER(K1597)&amp;$C$2&amp;$K$3&amp;" ",""))))&amp;IF((AA1597&lt;&gt;AA1598)*($H$2="y"),AD1597&amp;AE1597,IF((AA1597&lt;&gt;AA1598)*($H$2="m"),AD1597&amp;AG1597,IF(($H$2&lt;&gt;"m")*($H$2&lt;&gt;"Y"),(IF(F1597=0,"",F1597&amp;" "&amp;$F$4&amp;" "))&amp;(IF(G1597=0,"",G1597&amp;" "&amp;$G$4&amp;" "))&amp;(IF(H1597=0,"",H1597&amp;" "&amp;H$4&amp;" "))&amp;(IF(I1597=0,"",I1597&amp;" "&amp;$I$4&amp;" "))&amp;(IF(J1597=0,"",J1597&amp;" "&amp;$J$4&amp;" ")),"")))&amp;"; "&amp;IF((B1597=B1596)*(AA1597=AA1596), "same collecting data; ", IF((B1597=B1596)*(Z1596=Z1597),"same locality; ",(IF(COUNTBLANK(L1597)=1,"",$D$2&amp;L1597&amp;$L$3&amp;" "&amp;$D$2))&amp;(IF(COUNTBLANK(M1597)=1,"",$E$2&amp;M1597&amp;$E$2&amp;", "))&amp;(IF(COUNTBLANK(N1597)=1,"",N1597&amp;"; "))&amp;(IF(COUNTBLANK(O1597)=1,"",O1597&amp;"; ")))&amp;(IF(COUNTBLANK(P1597)=1,"",P1597&amp;"; "))&amp;(IF(COUNTBLANK(Q1597)=1,"",Q1597&amp;"; "))&amp;(IF(COUNTBLANK(R1597)=1,"",R1597&amp;"m, "))&amp;IF((COUNTBLANK(S1597)=0)*(S1597&lt;&gt;S1596), S1597&amp;"; ","")&amp;(IF(COUNTBLANK(U1597)=1,"",U1597&amp;"; "))&amp;(IF(COUNTBLANK(T1597)=1,"",IF(COUNTBLANK(F$2)=1,T1597&amp;"; ",T1597&amp;" "&amp;F$2&amp;"; "))))&amp;(IF(COUNTBLANK(V1597)=1,"",V1597&amp;"; "))&amp;IF((COUNTBLANK(C1597)=1),"",C1597)&amp;IF((B1597=B1598)*(K1597=K1598)*(L1597=L1598)*(M1597=M1598),IF(($H$2&lt;&gt;"m")*($H$2&lt;&gt;"Y"), " • ", IF((ISNUMBER(FIND(")",AE1597))), " • ", "")),IF((B1597=B1598)*(K1597=K1598)," • ",". ")))</f>
        <v/>
      </c>
      <c r="AI1597" s="1"/>
    </row>
    <row r="1598" spans="1:35" x14ac:dyDescent="0.25">
      <c r="A1598" s="3" t="str">
        <f t="shared" si="171"/>
        <v/>
      </c>
      <c r="B1598" s="53" t="str">
        <f t="shared" si="169"/>
        <v/>
      </c>
      <c r="C1598" s="57"/>
      <c r="D1598" s="57"/>
      <c r="E1598" s="57"/>
      <c r="F1598" s="57"/>
      <c r="G1598" s="57"/>
      <c r="H1598" s="57"/>
      <c r="I1598" s="57"/>
      <c r="J1598" s="57"/>
      <c r="K1598" s="57"/>
      <c r="L1598" s="57"/>
      <c r="M1598" s="54"/>
      <c r="N1598" s="57"/>
      <c r="O1598" s="58"/>
      <c r="P1598" s="58"/>
      <c r="Q1598" s="58"/>
      <c r="R1598" s="58"/>
      <c r="S1598" s="54"/>
      <c r="T1598" s="57"/>
      <c r="U1598" s="57"/>
      <c r="V1598" s="57"/>
      <c r="W1598" s="57"/>
      <c r="X1598" s="147" t="str">
        <f>IF(COUNTBLANK(D1598)=1,"",IF('order-admin-units'!$I$1&lt;&gt;"y", "", IF(COUNTBLANK(K1598)=1, 'order-admin-units'!$B$1+1, VLOOKUP(K1598, ordercountry, 2))))</f>
        <v/>
      </c>
      <c r="Y1598" s="147" t="str">
        <f>IF(COUNTBLANK(D1598)=1,"",IF('order-admin-units'!$I$1&lt;&gt;"y", "", IF(COUNTBLANK(K1598:L1598)&gt;0, 'order-admin-units'!$B$2+1, VLOOKUP(K1598&amp;"@"&amp;L1598, orderadmin, 2))))</f>
        <v/>
      </c>
      <c r="Z1598" s="147" t="str">
        <f t="shared" si="172"/>
        <v/>
      </c>
      <c r="AA1598" s="147" t="str">
        <f t="shared" si="173"/>
        <v/>
      </c>
      <c r="AB1598" s="147" t="str">
        <f t="shared" si="174"/>
        <v/>
      </c>
      <c r="AC1598" s="147" t="str">
        <f t="shared" si="170"/>
        <v/>
      </c>
      <c r="AD1598" s="11" t="str">
        <f t="shared" si="175"/>
        <v/>
      </c>
      <c r="AE1598" s="11" t="str">
        <f t="array" ref="AE1598">IF(COUNTBLANK(D1598)=1,"",IF(OR($H$2="y",$H$2="m"),IF(AA1598=AA1597,IF(OR(AB1598=$AB$4:$AB1597)=FALSE,AE1597&amp;C1598,AE1597),"("&amp;C1598)&amp;IF(AA1598=AA1599,IF(OR(AB1599=$AB$4:$AB1598)=FALSE,", ",""),") "),""))</f>
        <v/>
      </c>
      <c r="AF1598" s="11" t="str">
        <f t="array" ref="AF1598">IF((COUNTBLANK(D1598)=0)*OR($H$2="y",$H$2="m"),IFERROR(LEFT(C1598, FIND(" ",C1598)-1), C1598),"")</f>
        <v/>
      </c>
      <c r="AG1598" s="11" t="str">
        <f t="array" ref="AG1598">IF(COUNTBLANK(D1598)=1,"",IF(OR($H$2="y",$H$2="m"),IF(AA1598=AA1597,IF(OR(AC1598=$AC$4:$AC1597)=FALSE,AG1597&amp;AF1598,AG1597),"("&amp;AF1598)&amp;IF(AA1598=AA1599,IF(OR(AC1599=$AC$4:$AC1598)=FALSE,", ",""),") "),""))</f>
        <v/>
      </c>
      <c r="AH1598" s="10" t="str">
        <f>IF((COUNTBLANK(D1598)=1),"",IF(D1598=D1597,AH1597,"")&amp;IF(B1597&lt;&gt;B1598,((IF(COUNTBLANK(E1598)=1,$D$3&amp;"Non-type material: "&amp;$D$3,$D$3&amp;INDEX('type-categories'!$A$2:$B$100,MATCH(E1598,'type-categories'!$A$2:$A$100,0),2)&amp;$D$3))),"")&amp;(IF(K1598&lt;&gt;K1597,$C$2&amp;UPPER(K1598)&amp;$C$2&amp;$K$3&amp;" ",(IF(B1598&lt;&gt;B1597,$C$2&amp;UPPER(K1598)&amp;$C$2&amp;$K$3&amp;" ",""))))&amp;IF((AA1598&lt;&gt;AA1599)*($H$2="y"),AD1598&amp;AE1598,IF((AA1598&lt;&gt;AA1599)*($H$2="m"),AD1598&amp;AG1598,IF(($H$2&lt;&gt;"m")*($H$2&lt;&gt;"Y"),(IF(F1598=0,"",F1598&amp;" "&amp;$F$4&amp;" "))&amp;(IF(G1598=0,"",G1598&amp;" "&amp;$G$4&amp;" "))&amp;(IF(H1598=0,"",H1598&amp;" "&amp;H$4&amp;" "))&amp;(IF(I1598=0,"",I1598&amp;" "&amp;$I$4&amp;" "))&amp;(IF(J1598=0,"",J1598&amp;" "&amp;$J$4&amp;" ")),"")))&amp;"; "&amp;IF((B1598=B1597)*(AA1598=AA1597), "same collecting data; ", IF((B1598=B1597)*(Z1597=Z1598),"same locality; ",(IF(COUNTBLANK(L1598)=1,"",$D$2&amp;L1598&amp;$L$3&amp;" "&amp;$D$2))&amp;(IF(COUNTBLANK(M1598)=1,"",$E$2&amp;M1598&amp;$E$2&amp;", "))&amp;(IF(COUNTBLANK(N1598)=1,"",N1598&amp;"; "))&amp;(IF(COUNTBLANK(O1598)=1,"",O1598&amp;"; ")))&amp;(IF(COUNTBLANK(P1598)=1,"",P1598&amp;"; "))&amp;(IF(COUNTBLANK(Q1598)=1,"",Q1598&amp;"; "))&amp;(IF(COUNTBLANK(R1598)=1,"",R1598&amp;"m, "))&amp;IF((COUNTBLANK(S1598)=0)*(S1598&lt;&gt;S1597), S1598&amp;"; ","")&amp;(IF(COUNTBLANK(U1598)=1,"",U1598&amp;"; "))&amp;(IF(COUNTBLANK(T1598)=1,"",IF(COUNTBLANK(F$2)=1,T1598&amp;"; ",T1598&amp;" "&amp;F$2&amp;"; "))))&amp;(IF(COUNTBLANK(V1598)=1,"",V1598&amp;"; "))&amp;IF((COUNTBLANK(C1598)=1),"",C1598)&amp;IF((B1598=B1599)*(K1598=K1599)*(L1598=L1599)*(M1598=M1599),IF(($H$2&lt;&gt;"m")*($H$2&lt;&gt;"Y"), " • ", IF((ISNUMBER(FIND(")",AE1598))), " • ", "")),IF((B1598=B1599)*(K1598=K1599)," • ",". ")))</f>
        <v/>
      </c>
      <c r="AI1598" s="1"/>
    </row>
    <row r="1599" spans="1:35" x14ac:dyDescent="0.25">
      <c r="A1599" s="3" t="str">
        <f t="shared" si="171"/>
        <v/>
      </c>
      <c r="B1599" s="53" t="str">
        <f t="shared" si="169"/>
        <v/>
      </c>
      <c r="C1599" s="57"/>
      <c r="D1599" s="57"/>
      <c r="E1599" s="57"/>
      <c r="F1599" s="57"/>
      <c r="G1599" s="57"/>
      <c r="H1599" s="57"/>
      <c r="I1599" s="57"/>
      <c r="J1599" s="57"/>
      <c r="K1599" s="57"/>
      <c r="L1599" s="57"/>
      <c r="M1599" s="54"/>
      <c r="N1599" s="57"/>
      <c r="O1599" s="58"/>
      <c r="P1599" s="58"/>
      <c r="Q1599" s="58"/>
      <c r="R1599" s="58"/>
      <c r="S1599" s="54"/>
      <c r="T1599" s="57"/>
      <c r="U1599" s="57"/>
      <c r="V1599" s="57"/>
      <c r="W1599" s="57"/>
      <c r="X1599" s="147" t="str">
        <f>IF(COUNTBLANK(D1599)=1,"",IF('order-admin-units'!$I$1&lt;&gt;"y", "", IF(COUNTBLANK(K1599)=1, 'order-admin-units'!$B$1+1, VLOOKUP(K1599, ordercountry, 2))))</f>
        <v/>
      </c>
      <c r="Y1599" s="147" t="str">
        <f>IF(COUNTBLANK(D1599)=1,"",IF('order-admin-units'!$I$1&lt;&gt;"y", "", IF(COUNTBLANK(K1599:L1599)&gt;0, 'order-admin-units'!$B$2+1, VLOOKUP(K1599&amp;"@"&amp;L1599, orderadmin, 2))))</f>
        <v/>
      </c>
      <c r="Z1599" s="147" t="str">
        <f t="shared" si="172"/>
        <v/>
      </c>
      <c r="AA1599" s="147" t="str">
        <f t="shared" si="173"/>
        <v/>
      </c>
      <c r="AB1599" s="147" t="str">
        <f t="shared" si="174"/>
        <v/>
      </c>
      <c r="AC1599" s="147" t="str">
        <f t="shared" si="170"/>
        <v/>
      </c>
      <c r="AD1599" s="11" t="str">
        <f t="shared" si="175"/>
        <v/>
      </c>
      <c r="AE1599" s="11" t="str">
        <f t="array" ref="AE1599">IF(COUNTBLANK(D1599)=1,"",IF(OR($H$2="y",$H$2="m"),IF(AA1599=AA1598,IF(OR(AB1599=$AB$4:$AB1598)=FALSE,AE1598&amp;C1599,AE1598),"("&amp;C1599)&amp;IF(AA1599=AA1600,IF(OR(AB1600=$AB$4:$AB1599)=FALSE,", ",""),") "),""))</f>
        <v/>
      </c>
      <c r="AF1599" s="11" t="str">
        <f t="array" ref="AF1599">IF((COUNTBLANK(D1599)=0)*OR($H$2="y",$H$2="m"),IFERROR(LEFT(C1599, FIND(" ",C1599)-1), C1599),"")</f>
        <v/>
      </c>
      <c r="AG1599" s="11" t="str">
        <f t="array" ref="AG1599">IF(COUNTBLANK(D1599)=1,"",IF(OR($H$2="y",$H$2="m"),IF(AA1599=AA1598,IF(OR(AC1599=$AC$4:$AC1598)=FALSE,AG1598&amp;AF1599,AG1598),"("&amp;AF1599)&amp;IF(AA1599=AA1600,IF(OR(AC1600=$AC$4:$AC1599)=FALSE,", ",""),") "),""))</f>
        <v/>
      </c>
      <c r="AH1599" s="10" t="str">
        <f>IF((COUNTBLANK(D1599)=1),"",IF(D1599=D1598,AH1598,"")&amp;IF(B1598&lt;&gt;B1599,((IF(COUNTBLANK(E1599)=1,$D$3&amp;"Non-type material: "&amp;$D$3,$D$3&amp;INDEX('type-categories'!$A$2:$B$100,MATCH(E1599,'type-categories'!$A$2:$A$100,0),2)&amp;$D$3))),"")&amp;(IF(K1599&lt;&gt;K1598,$C$2&amp;UPPER(K1599)&amp;$C$2&amp;$K$3&amp;" ",(IF(B1599&lt;&gt;B1598,$C$2&amp;UPPER(K1599)&amp;$C$2&amp;$K$3&amp;" ",""))))&amp;IF((AA1599&lt;&gt;AA1600)*($H$2="y"),AD1599&amp;AE1599,IF((AA1599&lt;&gt;AA1600)*($H$2="m"),AD1599&amp;AG1599,IF(($H$2&lt;&gt;"m")*($H$2&lt;&gt;"Y"),(IF(F1599=0,"",F1599&amp;" "&amp;$F$4&amp;" "))&amp;(IF(G1599=0,"",G1599&amp;" "&amp;$G$4&amp;" "))&amp;(IF(H1599=0,"",H1599&amp;" "&amp;H$4&amp;" "))&amp;(IF(I1599=0,"",I1599&amp;" "&amp;$I$4&amp;" "))&amp;(IF(J1599=0,"",J1599&amp;" "&amp;$J$4&amp;" ")),"")))&amp;"; "&amp;IF((B1599=B1598)*(AA1599=AA1598), "same collecting data; ", IF((B1599=B1598)*(Z1598=Z1599),"same locality; ",(IF(COUNTBLANK(L1599)=1,"",$D$2&amp;L1599&amp;$L$3&amp;" "&amp;$D$2))&amp;(IF(COUNTBLANK(M1599)=1,"",$E$2&amp;M1599&amp;$E$2&amp;", "))&amp;(IF(COUNTBLANK(N1599)=1,"",N1599&amp;"; "))&amp;(IF(COUNTBLANK(O1599)=1,"",O1599&amp;"; ")))&amp;(IF(COUNTBLANK(P1599)=1,"",P1599&amp;"; "))&amp;(IF(COUNTBLANK(Q1599)=1,"",Q1599&amp;"; "))&amp;(IF(COUNTBLANK(R1599)=1,"",R1599&amp;"m, "))&amp;IF((COUNTBLANK(S1599)=0)*(S1599&lt;&gt;S1598), S1599&amp;"; ","")&amp;(IF(COUNTBLANK(U1599)=1,"",U1599&amp;"; "))&amp;(IF(COUNTBLANK(T1599)=1,"",IF(COUNTBLANK(F$2)=1,T1599&amp;"; ",T1599&amp;" "&amp;F$2&amp;"; "))))&amp;(IF(COUNTBLANK(V1599)=1,"",V1599&amp;"; "))&amp;IF((COUNTBLANK(C1599)=1),"",C1599)&amp;IF((B1599=B1600)*(K1599=K1600)*(L1599=L1600)*(M1599=M1600),IF(($H$2&lt;&gt;"m")*($H$2&lt;&gt;"Y"), " • ", IF((ISNUMBER(FIND(")",AE1599))), " • ", "")),IF((B1599=B1600)*(K1599=K1600)," • ",". ")))</f>
        <v/>
      </c>
      <c r="AI1599" s="1"/>
    </row>
    <row r="1600" spans="1:35" x14ac:dyDescent="0.25">
      <c r="A1600" s="3" t="str">
        <f t="shared" si="171"/>
        <v/>
      </c>
      <c r="B1600" s="53" t="str">
        <f t="shared" si="169"/>
        <v/>
      </c>
      <c r="C1600" s="57"/>
      <c r="D1600" s="57"/>
      <c r="E1600" s="57"/>
      <c r="F1600" s="57"/>
      <c r="G1600" s="57"/>
      <c r="H1600" s="57"/>
      <c r="I1600" s="57"/>
      <c r="J1600" s="57"/>
      <c r="K1600" s="57"/>
      <c r="L1600" s="57"/>
      <c r="M1600" s="54"/>
      <c r="N1600" s="57"/>
      <c r="O1600" s="58"/>
      <c r="P1600" s="58"/>
      <c r="Q1600" s="58"/>
      <c r="R1600" s="58"/>
      <c r="S1600" s="54"/>
      <c r="T1600" s="57"/>
      <c r="U1600" s="57"/>
      <c r="V1600" s="57"/>
      <c r="W1600" s="57"/>
      <c r="X1600" s="147" t="str">
        <f>IF(COUNTBLANK(D1600)=1,"",IF('order-admin-units'!$I$1&lt;&gt;"y", "", IF(COUNTBLANK(K1600)=1, 'order-admin-units'!$B$1+1, VLOOKUP(K1600, ordercountry, 2))))</f>
        <v/>
      </c>
      <c r="Y1600" s="147" t="str">
        <f>IF(COUNTBLANK(D1600)=1,"",IF('order-admin-units'!$I$1&lt;&gt;"y", "", IF(COUNTBLANK(K1600:L1600)&gt;0, 'order-admin-units'!$B$2+1, VLOOKUP(K1600&amp;"@"&amp;L1600, orderadmin, 2))))</f>
        <v/>
      </c>
      <c r="Z1600" s="147" t="str">
        <f t="shared" si="172"/>
        <v/>
      </c>
      <c r="AA1600" s="147" t="str">
        <f t="shared" si="173"/>
        <v/>
      </c>
      <c r="AB1600" s="147" t="str">
        <f t="shared" si="174"/>
        <v/>
      </c>
      <c r="AC1600" s="147" t="str">
        <f t="shared" si="170"/>
        <v/>
      </c>
      <c r="AD1600" s="11" t="str">
        <f t="shared" si="175"/>
        <v/>
      </c>
      <c r="AE1600" s="11" t="str">
        <f t="array" ref="AE1600">IF(COUNTBLANK(D1600)=1,"",IF(OR($H$2="y",$H$2="m"),IF(AA1600=AA1599,IF(OR(AB1600=$AB$4:$AB1599)=FALSE,AE1599&amp;C1600,AE1599),"("&amp;C1600)&amp;IF(AA1600=AA1601,IF(OR(AB1601=$AB$4:$AB1600)=FALSE,", ",""),") "),""))</f>
        <v/>
      </c>
      <c r="AF1600" s="11" t="str">
        <f t="array" ref="AF1600">IF((COUNTBLANK(D1600)=0)*OR($H$2="y",$H$2="m"),IFERROR(LEFT(C1600, FIND(" ",C1600)-1), C1600),"")</f>
        <v/>
      </c>
      <c r="AG1600" s="11" t="str">
        <f t="array" ref="AG1600">IF(COUNTBLANK(D1600)=1,"",IF(OR($H$2="y",$H$2="m"),IF(AA1600=AA1599,IF(OR(AC1600=$AC$4:$AC1599)=FALSE,AG1599&amp;AF1600,AG1599),"("&amp;AF1600)&amp;IF(AA1600=AA1601,IF(OR(AC1601=$AC$4:$AC1600)=FALSE,", ",""),") "),""))</f>
        <v/>
      </c>
      <c r="AH1600" s="10" t="str">
        <f>IF((COUNTBLANK(D1600)=1),"",IF(D1600=D1599,AH1599,"")&amp;IF(B1599&lt;&gt;B1600,((IF(COUNTBLANK(E1600)=1,$D$3&amp;"Non-type material: "&amp;$D$3,$D$3&amp;INDEX('type-categories'!$A$2:$B$100,MATCH(E1600,'type-categories'!$A$2:$A$100,0),2)&amp;$D$3))),"")&amp;(IF(K1600&lt;&gt;K1599,$C$2&amp;UPPER(K1600)&amp;$C$2&amp;$K$3&amp;" ",(IF(B1600&lt;&gt;B1599,$C$2&amp;UPPER(K1600)&amp;$C$2&amp;$K$3&amp;" ",""))))&amp;IF((AA1600&lt;&gt;AA1601)*($H$2="y"),AD1600&amp;AE1600,IF((AA1600&lt;&gt;AA1601)*($H$2="m"),AD1600&amp;AG1600,IF(($H$2&lt;&gt;"m")*($H$2&lt;&gt;"Y"),(IF(F1600=0,"",F1600&amp;" "&amp;$F$4&amp;" "))&amp;(IF(G1600=0,"",G1600&amp;" "&amp;$G$4&amp;" "))&amp;(IF(H1600=0,"",H1600&amp;" "&amp;H$4&amp;" "))&amp;(IF(I1600=0,"",I1600&amp;" "&amp;$I$4&amp;" "))&amp;(IF(J1600=0,"",J1600&amp;" "&amp;$J$4&amp;" ")),"")))&amp;"; "&amp;IF((B1600=B1599)*(AA1600=AA1599), "same collecting data; ", IF((B1600=B1599)*(Z1599=Z1600),"same locality; ",(IF(COUNTBLANK(L1600)=1,"",$D$2&amp;L1600&amp;$L$3&amp;" "&amp;$D$2))&amp;(IF(COUNTBLANK(M1600)=1,"",$E$2&amp;M1600&amp;$E$2&amp;", "))&amp;(IF(COUNTBLANK(N1600)=1,"",N1600&amp;"; "))&amp;(IF(COUNTBLANK(O1600)=1,"",O1600&amp;"; ")))&amp;(IF(COUNTBLANK(P1600)=1,"",P1600&amp;"; "))&amp;(IF(COUNTBLANK(Q1600)=1,"",Q1600&amp;"; "))&amp;(IF(COUNTBLANK(R1600)=1,"",R1600&amp;"m, "))&amp;IF((COUNTBLANK(S1600)=0)*(S1600&lt;&gt;S1599), S1600&amp;"; ","")&amp;(IF(COUNTBLANK(U1600)=1,"",U1600&amp;"; "))&amp;(IF(COUNTBLANK(T1600)=1,"",IF(COUNTBLANK(F$2)=1,T1600&amp;"; ",T1600&amp;" "&amp;F$2&amp;"; "))))&amp;(IF(COUNTBLANK(V1600)=1,"",V1600&amp;"; "))&amp;IF((COUNTBLANK(C1600)=1),"",C1600)&amp;IF((B1600=B1601)*(K1600=K1601)*(L1600=L1601)*(M1600=M1601),IF(($H$2&lt;&gt;"m")*($H$2&lt;&gt;"Y"), " • ", IF((ISNUMBER(FIND(")",AE1600))), " • ", "")),IF((B1600=B1601)*(K1600=K1601)," • ",". ")))</f>
        <v/>
      </c>
      <c r="AI1600" s="1"/>
    </row>
    <row r="1601" spans="1:35" x14ac:dyDescent="0.25">
      <c r="A1601" s="3" t="str">
        <f t="shared" si="171"/>
        <v/>
      </c>
      <c r="B1601" s="53" t="str">
        <f t="shared" si="169"/>
        <v/>
      </c>
      <c r="C1601" s="57"/>
      <c r="D1601" s="57"/>
      <c r="E1601" s="57"/>
      <c r="F1601" s="57"/>
      <c r="G1601" s="57"/>
      <c r="H1601" s="57"/>
      <c r="I1601" s="57"/>
      <c r="J1601" s="57"/>
      <c r="K1601" s="57"/>
      <c r="L1601" s="57"/>
      <c r="M1601" s="54"/>
      <c r="N1601" s="57"/>
      <c r="O1601" s="58"/>
      <c r="P1601" s="58"/>
      <c r="Q1601" s="58"/>
      <c r="R1601" s="58"/>
      <c r="S1601" s="54"/>
      <c r="T1601" s="57"/>
      <c r="U1601" s="57"/>
      <c r="V1601" s="57"/>
      <c r="W1601" s="57"/>
      <c r="X1601" s="147" t="str">
        <f>IF(COUNTBLANK(D1601)=1,"",IF('order-admin-units'!$I$1&lt;&gt;"y", "", IF(COUNTBLANK(K1601)=1, 'order-admin-units'!$B$1+1, VLOOKUP(K1601, ordercountry, 2))))</f>
        <v/>
      </c>
      <c r="Y1601" s="147" t="str">
        <f>IF(COUNTBLANK(D1601)=1,"",IF('order-admin-units'!$I$1&lt;&gt;"y", "", IF(COUNTBLANK(K1601:L1601)&gt;0, 'order-admin-units'!$B$2+1, VLOOKUP(K1601&amp;"@"&amp;L1601, orderadmin, 2))))</f>
        <v/>
      </c>
      <c r="Z1601" s="147" t="str">
        <f t="shared" si="172"/>
        <v/>
      </c>
      <c r="AA1601" s="147" t="str">
        <f t="shared" si="173"/>
        <v/>
      </c>
      <c r="AB1601" s="147" t="str">
        <f t="shared" si="174"/>
        <v/>
      </c>
      <c r="AC1601" s="147" t="str">
        <f t="shared" si="170"/>
        <v/>
      </c>
      <c r="AD1601" s="11" t="str">
        <f t="shared" si="175"/>
        <v/>
      </c>
      <c r="AE1601" s="11" t="str">
        <f t="array" ref="AE1601">IF(COUNTBLANK(D1601)=1,"",IF(OR($H$2="y",$H$2="m"),IF(AA1601=AA1600,IF(OR(AB1601=$AB$4:$AB1600)=FALSE,AE1600&amp;C1601,AE1600),"("&amp;C1601)&amp;IF(AA1601=AA1602,IF(OR(AB1602=$AB$4:$AB1601)=FALSE,", ",""),") "),""))</f>
        <v/>
      </c>
      <c r="AF1601" s="11" t="str">
        <f t="array" ref="AF1601">IF((COUNTBLANK(D1601)=0)*OR($H$2="y",$H$2="m"),IFERROR(LEFT(C1601, FIND(" ",C1601)-1), C1601),"")</f>
        <v/>
      </c>
      <c r="AG1601" s="11" t="str">
        <f t="array" ref="AG1601">IF(COUNTBLANK(D1601)=1,"",IF(OR($H$2="y",$H$2="m"),IF(AA1601=AA1600,IF(OR(AC1601=$AC$4:$AC1600)=FALSE,AG1600&amp;AF1601,AG1600),"("&amp;AF1601)&amp;IF(AA1601=AA1602,IF(OR(AC1602=$AC$4:$AC1601)=FALSE,", ",""),") "),""))</f>
        <v/>
      </c>
      <c r="AH1601" s="10" t="str">
        <f>IF((COUNTBLANK(D1601)=1),"",IF(D1601=D1600,AH1600,"")&amp;IF(B1600&lt;&gt;B1601,((IF(COUNTBLANK(E1601)=1,$D$3&amp;"Non-type material: "&amp;$D$3,$D$3&amp;INDEX('type-categories'!$A$2:$B$100,MATCH(E1601,'type-categories'!$A$2:$A$100,0),2)&amp;$D$3))),"")&amp;(IF(K1601&lt;&gt;K1600,$C$2&amp;UPPER(K1601)&amp;$C$2&amp;$K$3&amp;" ",(IF(B1601&lt;&gt;B1600,$C$2&amp;UPPER(K1601)&amp;$C$2&amp;$K$3&amp;" ",""))))&amp;IF((AA1601&lt;&gt;AA1602)*($H$2="y"),AD1601&amp;AE1601,IF((AA1601&lt;&gt;AA1602)*($H$2="m"),AD1601&amp;AG1601,IF(($H$2&lt;&gt;"m")*($H$2&lt;&gt;"Y"),(IF(F1601=0,"",F1601&amp;" "&amp;$F$4&amp;" "))&amp;(IF(G1601=0,"",G1601&amp;" "&amp;$G$4&amp;" "))&amp;(IF(H1601=0,"",H1601&amp;" "&amp;H$4&amp;" "))&amp;(IF(I1601=0,"",I1601&amp;" "&amp;$I$4&amp;" "))&amp;(IF(J1601=0,"",J1601&amp;" "&amp;$J$4&amp;" ")),"")))&amp;"; "&amp;IF((B1601=B1600)*(AA1601=AA1600), "same collecting data; ", IF((B1601=B1600)*(Z1600=Z1601),"same locality; ",(IF(COUNTBLANK(L1601)=1,"",$D$2&amp;L1601&amp;$L$3&amp;" "&amp;$D$2))&amp;(IF(COUNTBLANK(M1601)=1,"",$E$2&amp;M1601&amp;$E$2&amp;", "))&amp;(IF(COUNTBLANK(N1601)=1,"",N1601&amp;"; "))&amp;(IF(COUNTBLANK(O1601)=1,"",O1601&amp;"; ")))&amp;(IF(COUNTBLANK(P1601)=1,"",P1601&amp;"; "))&amp;(IF(COUNTBLANK(Q1601)=1,"",Q1601&amp;"; "))&amp;(IF(COUNTBLANK(R1601)=1,"",R1601&amp;"m, "))&amp;IF((COUNTBLANK(S1601)=0)*(S1601&lt;&gt;S1600), S1601&amp;"; ","")&amp;(IF(COUNTBLANK(U1601)=1,"",U1601&amp;"; "))&amp;(IF(COUNTBLANK(T1601)=1,"",IF(COUNTBLANK(F$2)=1,T1601&amp;"; ",T1601&amp;" "&amp;F$2&amp;"; "))))&amp;(IF(COUNTBLANK(V1601)=1,"",V1601&amp;"; "))&amp;IF((COUNTBLANK(C1601)=1),"",C1601)&amp;IF((B1601=B1602)*(K1601=K1602)*(L1601=L1602)*(M1601=M1602),IF(($H$2&lt;&gt;"m")*($H$2&lt;&gt;"Y"), " • ", IF((ISNUMBER(FIND(")",AE1601))), " • ", "")),IF((B1601=B1602)*(K1601=K1602)," • ",". ")))</f>
        <v/>
      </c>
      <c r="AI1601" s="1"/>
    </row>
    <row r="1602" spans="1:35" x14ac:dyDescent="0.25">
      <c r="A1602" s="3" t="str">
        <f t="shared" si="171"/>
        <v/>
      </c>
      <c r="B1602" s="53" t="str">
        <f t="shared" si="169"/>
        <v/>
      </c>
      <c r="C1602" s="57"/>
      <c r="D1602" s="57"/>
      <c r="E1602" s="57"/>
      <c r="F1602" s="57"/>
      <c r="G1602" s="57"/>
      <c r="H1602" s="57"/>
      <c r="I1602" s="57"/>
      <c r="J1602" s="57"/>
      <c r="K1602" s="57"/>
      <c r="L1602" s="57"/>
      <c r="M1602" s="54"/>
      <c r="N1602" s="57"/>
      <c r="O1602" s="58"/>
      <c r="P1602" s="58"/>
      <c r="Q1602" s="58"/>
      <c r="R1602" s="58"/>
      <c r="S1602" s="54"/>
      <c r="T1602" s="57"/>
      <c r="U1602" s="57"/>
      <c r="V1602" s="57"/>
      <c r="W1602" s="57"/>
      <c r="X1602" s="147" t="str">
        <f>IF(COUNTBLANK(D1602)=1,"",IF('order-admin-units'!$I$1&lt;&gt;"y", "", IF(COUNTBLANK(K1602)=1, 'order-admin-units'!$B$1+1, VLOOKUP(K1602, ordercountry, 2))))</f>
        <v/>
      </c>
      <c r="Y1602" s="147" t="str">
        <f>IF(COUNTBLANK(D1602)=1,"",IF('order-admin-units'!$I$1&lt;&gt;"y", "", IF(COUNTBLANK(K1602:L1602)&gt;0, 'order-admin-units'!$B$2+1, VLOOKUP(K1602&amp;"@"&amp;L1602, orderadmin, 2))))</f>
        <v/>
      </c>
      <c r="Z1602" s="147" t="str">
        <f t="shared" si="172"/>
        <v/>
      </c>
      <c r="AA1602" s="147" t="str">
        <f t="shared" si="173"/>
        <v/>
      </c>
      <c r="AB1602" s="147" t="str">
        <f t="shared" si="174"/>
        <v/>
      </c>
      <c r="AC1602" s="147" t="str">
        <f t="shared" si="170"/>
        <v/>
      </c>
      <c r="AD1602" s="11" t="str">
        <f t="shared" si="175"/>
        <v/>
      </c>
      <c r="AE1602" s="11" t="str">
        <f t="array" ref="AE1602">IF(COUNTBLANK(D1602)=1,"",IF(OR($H$2="y",$H$2="m"),IF(AA1602=AA1601,IF(OR(AB1602=$AB$4:$AB1601)=FALSE,AE1601&amp;C1602,AE1601),"("&amp;C1602)&amp;IF(AA1602=AA1603,IF(OR(AB1603=$AB$4:$AB1602)=FALSE,", ",""),") "),""))</f>
        <v/>
      </c>
      <c r="AF1602" s="11" t="str">
        <f t="array" ref="AF1602">IF((COUNTBLANK(D1602)=0)*OR($H$2="y",$H$2="m"),IFERROR(LEFT(C1602, FIND(" ",C1602)-1), C1602),"")</f>
        <v/>
      </c>
      <c r="AG1602" s="11" t="str">
        <f t="array" ref="AG1602">IF(COUNTBLANK(D1602)=1,"",IF(OR($H$2="y",$H$2="m"),IF(AA1602=AA1601,IF(OR(AC1602=$AC$4:$AC1601)=FALSE,AG1601&amp;AF1602,AG1601),"("&amp;AF1602)&amp;IF(AA1602=AA1603,IF(OR(AC1603=$AC$4:$AC1602)=FALSE,", ",""),") "),""))</f>
        <v/>
      </c>
      <c r="AH1602" s="10" t="str">
        <f>IF((COUNTBLANK(D1602)=1),"",IF(D1602=D1601,AH1601,"")&amp;IF(B1601&lt;&gt;B1602,((IF(COUNTBLANK(E1602)=1,$D$3&amp;"Non-type material: "&amp;$D$3,$D$3&amp;INDEX('type-categories'!$A$2:$B$100,MATCH(E1602,'type-categories'!$A$2:$A$100,0),2)&amp;$D$3))),"")&amp;(IF(K1602&lt;&gt;K1601,$C$2&amp;UPPER(K1602)&amp;$C$2&amp;$K$3&amp;" ",(IF(B1602&lt;&gt;B1601,$C$2&amp;UPPER(K1602)&amp;$C$2&amp;$K$3&amp;" ",""))))&amp;IF((AA1602&lt;&gt;AA1603)*($H$2="y"),AD1602&amp;AE1602,IF((AA1602&lt;&gt;AA1603)*($H$2="m"),AD1602&amp;AG1602,IF(($H$2&lt;&gt;"m")*($H$2&lt;&gt;"Y"),(IF(F1602=0,"",F1602&amp;" "&amp;$F$4&amp;" "))&amp;(IF(G1602=0,"",G1602&amp;" "&amp;$G$4&amp;" "))&amp;(IF(H1602=0,"",H1602&amp;" "&amp;H$4&amp;" "))&amp;(IF(I1602=0,"",I1602&amp;" "&amp;$I$4&amp;" "))&amp;(IF(J1602=0,"",J1602&amp;" "&amp;$J$4&amp;" ")),"")))&amp;"; "&amp;IF((B1602=B1601)*(AA1602=AA1601), "same collecting data; ", IF((B1602=B1601)*(Z1601=Z1602),"same locality; ",(IF(COUNTBLANK(L1602)=1,"",$D$2&amp;L1602&amp;$L$3&amp;" "&amp;$D$2))&amp;(IF(COUNTBLANK(M1602)=1,"",$E$2&amp;M1602&amp;$E$2&amp;", "))&amp;(IF(COUNTBLANK(N1602)=1,"",N1602&amp;"; "))&amp;(IF(COUNTBLANK(O1602)=1,"",O1602&amp;"; ")))&amp;(IF(COUNTBLANK(P1602)=1,"",P1602&amp;"; "))&amp;(IF(COUNTBLANK(Q1602)=1,"",Q1602&amp;"; "))&amp;(IF(COUNTBLANK(R1602)=1,"",R1602&amp;"m, "))&amp;IF((COUNTBLANK(S1602)=0)*(S1602&lt;&gt;S1601), S1602&amp;"; ","")&amp;(IF(COUNTBLANK(U1602)=1,"",U1602&amp;"; "))&amp;(IF(COUNTBLANK(T1602)=1,"",IF(COUNTBLANK(F$2)=1,T1602&amp;"; ",T1602&amp;" "&amp;F$2&amp;"; "))))&amp;(IF(COUNTBLANK(V1602)=1,"",V1602&amp;"; "))&amp;IF((COUNTBLANK(C1602)=1),"",C1602)&amp;IF((B1602=B1603)*(K1602=K1603)*(L1602=L1603)*(M1602=M1603),IF(($H$2&lt;&gt;"m")*($H$2&lt;&gt;"Y"), " • ", IF((ISNUMBER(FIND(")",AE1602))), " • ", "")),IF((B1602=B1603)*(K1602=K1603)," • ",". ")))</f>
        <v/>
      </c>
      <c r="AI1602" s="1"/>
    </row>
    <row r="1603" spans="1:35" x14ac:dyDescent="0.25">
      <c r="A1603" s="3" t="str">
        <f t="shared" si="171"/>
        <v/>
      </c>
      <c r="B1603" s="53" t="str">
        <f t="shared" si="169"/>
        <v/>
      </c>
      <c r="C1603" s="57"/>
      <c r="D1603" s="57"/>
      <c r="E1603" s="57"/>
      <c r="F1603" s="57"/>
      <c r="G1603" s="57"/>
      <c r="H1603" s="57"/>
      <c r="I1603" s="57"/>
      <c r="J1603" s="57"/>
      <c r="K1603" s="57"/>
      <c r="L1603" s="57"/>
      <c r="M1603" s="54"/>
      <c r="N1603" s="57"/>
      <c r="O1603" s="58"/>
      <c r="P1603" s="58"/>
      <c r="Q1603" s="58"/>
      <c r="R1603" s="58"/>
      <c r="S1603" s="54"/>
      <c r="T1603" s="57"/>
      <c r="U1603" s="57"/>
      <c r="V1603" s="57"/>
      <c r="W1603" s="57"/>
      <c r="X1603" s="147" t="str">
        <f>IF(COUNTBLANK(D1603)=1,"",IF('order-admin-units'!$I$1&lt;&gt;"y", "", IF(COUNTBLANK(K1603)=1, 'order-admin-units'!$B$1+1, VLOOKUP(K1603, ordercountry, 2))))</f>
        <v/>
      </c>
      <c r="Y1603" s="147" t="str">
        <f>IF(COUNTBLANK(D1603)=1,"",IF('order-admin-units'!$I$1&lt;&gt;"y", "", IF(COUNTBLANK(K1603:L1603)&gt;0, 'order-admin-units'!$B$2+1, VLOOKUP(K1603&amp;"@"&amp;L1603, orderadmin, 2))))</f>
        <v/>
      </c>
      <c r="Z1603" s="147" t="str">
        <f t="shared" si="172"/>
        <v/>
      </c>
      <c r="AA1603" s="147" t="str">
        <f t="shared" si="173"/>
        <v/>
      </c>
      <c r="AB1603" s="147" t="str">
        <f t="shared" si="174"/>
        <v/>
      </c>
      <c r="AC1603" s="147" t="str">
        <f t="shared" si="170"/>
        <v/>
      </c>
      <c r="AD1603" s="11" t="str">
        <f t="shared" si="175"/>
        <v/>
      </c>
      <c r="AE1603" s="11" t="str">
        <f t="array" ref="AE1603">IF(COUNTBLANK(D1603)=1,"",IF(OR($H$2="y",$H$2="m"),IF(AA1603=AA1602,IF(OR(AB1603=$AB$4:$AB1602)=FALSE,AE1602&amp;C1603,AE1602),"("&amp;C1603)&amp;IF(AA1603=AA1604,IF(OR(AB1604=$AB$4:$AB1603)=FALSE,", ",""),") "),""))</f>
        <v/>
      </c>
      <c r="AF1603" s="11" t="str">
        <f t="array" ref="AF1603">IF((COUNTBLANK(D1603)=0)*OR($H$2="y",$H$2="m"),IFERROR(LEFT(C1603, FIND(" ",C1603)-1), C1603),"")</f>
        <v/>
      </c>
      <c r="AG1603" s="11" t="str">
        <f t="array" ref="AG1603">IF(COUNTBLANK(D1603)=1,"",IF(OR($H$2="y",$H$2="m"),IF(AA1603=AA1602,IF(OR(AC1603=$AC$4:$AC1602)=FALSE,AG1602&amp;AF1603,AG1602),"("&amp;AF1603)&amp;IF(AA1603=AA1604,IF(OR(AC1604=$AC$4:$AC1603)=FALSE,", ",""),") "),""))</f>
        <v/>
      </c>
      <c r="AH1603" s="10" t="str">
        <f>IF((COUNTBLANK(D1603)=1),"",IF(D1603=D1602,AH1602,"")&amp;IF(B1602&lt;&gt;B1603,((IF(COUNTBLANK(E1603)=1,$D$3&amp;"Non-type material: "&amp;$D$3,$D$3&amp;INDEX('type-categories'!$A$2:$B$100,MATCH(E1603,'type-categories'!$A$2:$A$100,0),2)&amp;$D$3))),"")&amp;(IF(K1603&lt;&gt;K1602,$C$2&amp;UPPER(K1603)&amp;$C$2&amp;$K$3&amp;" ",(IF(B1603&lt;&gt;B1602,$C$2&amp;UPPER(K1603)&amp;$C$2&amp;$K$3&amp;" ",""))))&amp;IF((AA1603&lt;&gt;AA1604)*($H$2="y"),AD1603&amp;AE1603,IF((AA1603&lt;&gt;AA1604)*($H$2="m"),AD1603&amp;AG1603,IF(($H$2&lt;&gt;"m")*($H$2&lt;&gt;"Y"),(IF(F1603=0,"",F1603&amp;" "&amp;$F$4&amp;" "))&amp;(IF(G1603=0,"",G1603&amp;" "&amp;$G$4&amp;" "))&amp;(IF(H1603=0,"",H1603&amp;" "&amp;H$4&amp;" "))&amp;(IF(I1603=0,"",I1603&amp;" "&amp;$I$4&amp;" "))&amp;(IF(J1603=0,"",J1603&amp;" "&amp;$J$4&amp;" ")),"")))&amp;"; "&amp;IF((B1603=B1602)*(AA1603=AA1602), "same collecting data; ", IF((B1603=B1602)*(Z1602=Z1603),"same locality; ",(IF(COUNTBLANK(L1603)=1,"",$D$2&amp;L1603&amp;$L$3&amp;" "&amp;$D$2))&amp;(IF(COUNTBLANK(M1603)=1,"",$E$2&amp;M1603&amp;$E$2&amp;", "))&amp;(IF(COUNTBLANK(N1603)=1,"",N1603&amp;"; "))&amp;(IF(COUNTBLANK(O1603)=1,"",O1603&amp;"; ")))&amp;(IF(COUNTBLANK(P1603)=1,"",P1603&amp;"; "))&amp;(IF(COUNTBLANK(Q1603)=1,"",Q1603&amp;"; "))&amp;(IF(COUNTBLANK(R1603)=1,"",R1603&amp;"m, "))&amp;IF((COUNTBLANK(S1603)=0)*(S1603&lt;&gt;S1602), S1603&amp;"; ","")&amp;(IF(COUNTBLANK(U1603)=1,"",U1603&amp;"; "))&amp;(IF(COUNTBLANK(T1603)=1,"",IF(COUNTBLANK(F$2)=1,T1603&amp;"; ",T1603&amp;" "&amp;F$2&amp;"; "))))&amp;(IF(COUNTBLANK(V1603)=1,"",V1603&amp;"; "))&amp;IF((COUNTBLANK(C1603)=1),"",C1603)&amp;IF((B1603=B1604)*(K1603=K1604)*(L1603=L1604)*(M1603=M1604),IF(($H$2&lt;&gt;"m")*($H$2&lt;&gt;"Y"), " • ", IF((ISNUMBER(FIND(")",AE1603))), " • ", "")),IF((B1603=B1604)*(K1603=K1604)," • ",". ")))</f>
        <v/>
      </c>
      <c r="AI1603" s="1"/>
    </row>
    <row r="1604" spans="1:35" x14ac:dyDescent="0.25">
      <c r="A1604" s="3" t="str">
        <f t="shared" si="171"/>
        <v/>
      </c>
      <c r="B1604" s="53" t="str">
        <f t="shared" si="169"/>
        <v/>
      </c>
      <c r="C1604" s="57"/>
      <c r="D1604" s="57"/>
      <c r="E1604" s="57"/>
      <c r="F1604" s="57"/>
      <c r="G1604" s="57"/>
      <c r="H1604" s="57"/>
      <c r="I1604" s="57"/>
      <c r="J1604" s="57"/>
      <c r="K1604" s="57"/>
      <c r="L1604" s="57"/>
      <c r="M1604" s="54"/>
      <c r="N1604" s="57"/>
      <c r="O1604" s="58"/>
      <c r="P1604" s="58"/>
      <c r="Q1604" s="58"/>
      <c r="R1604" s="58"/>
      <c r="S1604" s="54"/>
      <c r="T1604" s="57"/>
      <c r="U1604" s="57"/>
      <c r="V1604" s="57"/>
      <c r="W1604" s="57"/>
      <c r="X1604" s="147" t="str">
        <f>IF(COUNTBLANK(D1604)=1,"",IF('order-admin-units'!$I$1&lt;&gt;"y", "", IF(COUNTBLANK(K1604)=1, 'order-admin-units'!$B$1+1, VLOOKUP(K1604, ordercountry, 2))))</f>
        <v/>
      </c>
      <c r="Y1604" s="147" t="str">
        <f>IF(COUNTBLANK(D1604)=1,"",IF('order-admin-units'!$I$1&lt;&gt;"y", "", IF(COUNTBLANK(K1604:L1604)&gt;0, 'order-admin-units'!$B$2+1, VLOOKUP(K1604&amp;"@"&amp;L1604, orderadmin, 2))))</f>
        <v/>
      </c>
      <c r="Z1604" s="147" t="str">
        <f t="shared" si="172"/>
        <v/>
      </c>
      <c r="AA1604" s="147" t="str">
        <f t="shared" si="173"/>
        <v/>
      </c>
      <c r="AB1604" s="147" t="str">
        <f t="shared" si="174"/>
        <v/>
      </c>
      <c r="AC1604" s="147" t="str">
        <f t="shared" si="170"/>
        <v/>
      </c>
      <c r="AD1604" s="11" t="str">
        <f t="shared" si="175"/>
        <v/>
      </c>
      <c r="AE1604" s="11" t="str">
        <f t="array" ref="AE1604">IF(COUNTBLANK(D1604)=1,"",IF(OR($H$2="y",$H$2="m"),IF(AA1604=AA1603,IF(OR(AB1604=$AB$4:$AB1603)=FALSE,AE1603&amp;C1604,AE1603),"("&amp;C1604)&amp;IF(AA1604=AA1605,IF(OR(AB1605=$AB$4:$AB1604)=FALSE,", ",""),") "),""))</f>
        <v/>
      </c>
      <c r="AF1604" s="11" t="str">
        <f t="array" ref="AF1604">IF((COUNTBLANK(D1604)=0)*OR($H$2="y",$H$2="m"),IFERROR(LEFT(C1604, FIND(" ",C1604)-1), C1604),"")</f>
        <v/>
      </c>
      <c r="AG1604" s="11" t="str">
        <f t="array" ref="AG1604">IF(COUNTBLANK(D1604)=1,"",IF(OR($H$2="y",$H$2="m"),IF(AA1604=AA1603,IF(OR(AC1604=$AC$4:$AC1603)=FALSE,AG1603&amp;AF1604,AG1603),"("&amp;AF1604)&amp;IF(AA1604=AA1605,IF(OR(AC1605=$AC$4:$AC1604)=FALSE,", ",""),") "),""))</f>
        <v/>
      </c>
      <c r="AH1604" s="10" t="str">
        <f>IF((COUNTBLANK(D1604)=1),"",IF(D1604=D1603,AH1603,"")&amp;IF(B1603&lt;&gt;B1604,((IF(COUNTBLANK(E1604)=1,$D$3&amp;"Non-type material: "&amp;$D$3,$D$3&amp;INDEX('type-categories'!$A$2:$B$100,MATCH(E1604,'type-categories'!$A$2:$A$100,0),2)&amp;$D$3))),"")&amp;(IF(K1604&lt;&gt;K1603,$C$2&amp;UPPER(K1604)&amp;$C$2&amp;$K$3&amp;" ",(IF(B1604&lt;&gt;B1603,$C$2&amp;UPPER(K1604)&amp;$C$2&amp;$K$3&amp;" ",""))))&amp;IF((AA1604&lt;&gt;AA1605)*($H$2="y"),AD1604&amp;AE1604,IF((AA1604&lt;&gt;AA1605)*($H$2="m"),AD1604&amp;AG1604,IF(($H$2&lt;&gt;"m")*($H$2&lt;&gt;"Y"),(IF(F1604=0,"",F1604&amp;" "&amp;$F$4&amp;" "))&amp;(IF(G1604=0,"",G1604&amp;" "&amp;$G$4&amp;" "))&amp;(IF(H1604=0,"",H1604&amp;" "&amp;H$4&amp;" "))&amp;(IF(I1604=0,"",I1604&amp;" "&amp;$I$4&amp;" "))&amp;(IF(J1604=0,"",J1604&amp;" "&amp;$J$4&amp;" ")),"")))&amp;"; "&amp;IF((B1604=B1603)*(AA1604=AA1603), "same collecting data; ", IF((B1604=B1603)*(Z1603=Z1604),"same locality; ",(IF(COUNTBLANK(L1604)=1,"",$D$2&amp;L1604&amp;$L$3&amp;" "&amp;$D$2))&amp;(IF(COUNTBLANK(M1604)=1,"",$E$2&amp;M1604&amp;$E$2&amp;", "))&amp;(IF(COUNTBLANK(N1604)=1,"",N1604&amp;"; "))&amp;(IF(COUNTBLANK(O1604)=1,"",O1604&amp;"; ")))&amp;(IF(COUNTBLANK(P1604)=1,"",P1604&amp;"; "))&amp;(IF(COUNTBLANK(Q1604)=1,"",Q1604&amp;"; "))&amp;(IF(COUNTBLANK(R1604)=1,"",R1604&amp;"m, "))&amp;IF((COUNTBLANK(S1604)=0)*(S1604&lt;&gt;S1603), S1604&amp;"; ","")&amp;(IF(COUNTBLANK(U1604)=1,"",U1604&amp;"; "))&amp;(IF(COUNTBLANK(T1604)=1,"",IF(COUNTBLANK(F$2)=1,T1604&amp;"; ",T1604&amp;" "&amp;F$2&amp;"; "))))&amp;(IF(COUNTBLANK(V1604)=1,"",V1604&amp;"; "))&amp;IF((COUNTBLANK(C1604)=1),"",C1604)&amp;IF((B1604=B1605)*(K1604=K1605)*(L1604=L1605)*(M1604=M1605),IF(($H$2&lt;&gt;"m")*($H$2&lt;&gt;"Y"), " • ", IF((ISNUMBER(FIND(")",AE1604))), " • ", "")),IF((B1604=B1605)*(K1604=K1605)," • ",". ")))</f>
        <v/>
      </c>
      <c r="AI1604" s="1"/>
    </row>
    <row r="1605" spans="1:35" x14ac:dyDescent="0.25">
      <c r="A1605" s="3" t="str">
        <f t="shared" si="171"/>
        <v/>
      </c>
      <c r="B1605" s="53" t="str">
        <f t="shared" ref="B1605:B1668" si="176">D1605&amp;E1605</f>
        <v/>
      </c>
      <c r="C1605" s="57"/>
      <c r="D1605" s="57"/>
      <c r="E1605" s="57"/>
      <c r="F1605" s="57"/>
      <c r="G1605" s="57"/>
      <c r="H1605" s="57"/>
      <c r="I1605" s="57"/>
      <c r="J1605" s="57"/>
      <c r="K1605" s="57"/>
      <c r="L1605" s="57"/>
      <c r="M1605" s="54"/>
      <c r="N1605" s="57"/>
      <c r="O1605" s="58"/>
      <c r="P1605" s="58"/>
      <c r="Q1605" s="58"/>
      <c r="R1605" s="58"/>
      <c r="S1605" s="54"/>
      <c r="T1605" s="57"/>
      <c r="U1605" s="57"/>
      <c r="V1605" s="57"/>
      <c r="W1605" s="57"/>
      <c r="X1605" s="147" t="str">
        <f>IF(COUNTBLANK(D1605)=1,"",IF('order-admin-units'!$I$1&lt;&gt;"y", "", IF(COUNTBLANK(K1605)=1, 'order-admin-units'!$B$1+1, VLOOKUP(K1605, ordercountry, 2))))</f>
        <v/>
      </c>
      <c r="Y1605" s="147" t="str">
        <f>IF(COUNTBLANK(D1605)=1,"",IF('order-admin-units'!$I$1&lt;&gt;"y", "", IF(COUNTBLANK(K1605:L1605)&gt;0, 'order-admin-units'!$B$2+1, VLOOKUP(K1605&amp;"@"&amp;L1605, orderadmin, 2))))</f>
        <v/>
      </c>
      <c r="Z1605" s="147" t="str">
        <f t="shared" si="172"/>
        <v/>
      </c>
      <c r="AA1605" s="147" t="str">
        <f t="shared" si="173"/>
        <v/>
      </c>
      <c r="AB1605" s="147" t="str">
        <f t="shared" si="174"/>
        <v/>
      </c>
      <c r="AC1605" s="147" t="str">
        <f t="shared" ref="AC1605:AC1668" si="177">AA1605&amp;AF1605</f>
        <v/>
      </c>
      <c r="AD1605" s="11" t="str">
        <f t="shared" si="175"/>
        <v/>
      </c>
      <c r="AE1605" s="11" t="str">
        <f t="array" ref="AE1605">IF(COUNTBLANK(D1605)=1,"",IF(OR($H$2="y",$H$2="m"),IF(AA1605=AA1604,IF(OR(AB1605=$AB$4:$AB1604)=FALSE,AE1604&amp;C1605,AE1604),"("&amp;C1605)&amp;IF(AA1605=AA1606,IF(OR(AB1606=$AB$4:$AB1605)=FALSE,", ",""),") "),""))</f>
        <v/>
      </c>
      <c r="AF1605" s="11" t="str">
        <f t="array" ref="AF1605">IF((COUNTBLANK(D1605)=0)*OR($H$2="y",$H$2="m"),IFERROR(LEFT(C1605, FIND(" ",C1605)-1), C1605),"")</f>
        <v/>
      </c>
      <c r="AG1605" s="11" t="str">
        <f t="array" ref="AG1605">IF(COUNTBLANK(D1605)=1,"",IF(OR($H$2="y",$H$2="m"),IF(AA1605=AA1604,IF(OR(AC1605=$AC$4:$AC1604)=FALSE,AG1604&amp;AF1605,AG1604),"("&amp;AF1605)&amp;IF(AA1605=AA1606,IF(OR(AC1606=$AC$4:$AC1605)=FALSE,", ",""),") "),""))</f>
        <v/>
      </c>
      <c r="AH1605" s="10" t="str">
        <f>IF((COUNTBLANK(D1605)=1),"",IF(D1605=D1604,AH1604,"")&amp;IF(B1604&lt;&gt;B1605,((IF(COUNTBLANK(E1605)=1,$D$3&amp;"Non-type material: "&amp;$D$3,$D$3&amp;INDEX('type-categories'!$A$2:$B$100,MATCH(E1605,'type-categories'!$A$2:$A$100,0),2)&amp;$D$3))),"")&amp;(IF(K1605&lt;&gt;K1604,$C$2&amp;UPPER(K1605)&amp;$C$2&amp;$K$3&amp;" ",(IF(B1605&lt;&gt;B1604,$C$2&amp;UPPER(K1605)&amp;$C$2&amp;$K$3&amp;" ",""))))&amp;IF((AA1605&lt;&gt;AA1606)*($H$2="y"),AD1605&amp;AE1605,IF((AA1605&lt;&gt;AA1606)*($H$2="m"),AD1605&amp;AG1605,IF(($H$2&lt;&gt;"m")*($H$2&lt;&gt;"Y"),(IF(F1605=0,"",F1605&amp;" "&amp;$F$4&amp;" "))&amp;(IF(G1605=0,"",G1605&amp;" "&amp;$G$4&amp;" "))&amp;(IF(H1605=0,"",H1605&amp;" "&amp;H$4&amp;" "))&amp;(IF(I1605=0,"",I1605&amp;" "&amp;$I$4&amp;" "))&amp;(IF(J1605=0,"",J1605&amp;" "&amp;$J$4&amp;" ")),"")))&amp;"; "&amp;IF((B1605=B1604)*(AA1605=AA1604), "same collecting data; ", IF((B1605=B1604)*(Z1604=Z1605),"same locality; ",(IF(COUNTBLANK(L1605)=1,"",$D$2&amp;L1605&amp;$L$3&amp;" "&amp;$D$2))&amp;(IF(COUNTBLANK(M1605)=1,"",$E$2&amp;M1605&amp;$E$2&amp;", "))&amp;(IF(COUNTBLANK(N1605)=1,"",N1605&amp;"; "))&amp;(IF(COUNTBLANK(O1605)=1,"",O1605&amp;"; ")))&amp;(IF(COUNTBLANK(P1605)=1,"",P1605&amp;"; "))&amp;(IF(COUNTBLANK(Q1605)=1,"",Q1605&amp;"; "))&amp;(IF(COUNTBLANK(R1605)=1,"",R1605&amp;"m, "))&amp;IF((COUNTBLANK(S1605)=0)*(S1605&lt;&gt;S1604), S1605&amp;"; ","")&amp;(IF(COUNTBLANK(U1605)=1,"",U1605&amp;"; "))&amp;(IF(COUNTBLANK(T1605)=1,"",IF(COUNTBLANK(F$2)=1,T1605&amp;"; ",T1605&amp;" "&amp;F$2&amp;"; "))))&amp;(IF(COUNTBLANK(V1605)=1,"",V1605&amp;"; "))&amp;IF((COUNTBLANK(C1605)=1),"",C1605)&amp;IF((B1605=B1606)*(K1605=K1606)*(L1605=L1606)*(M1605=M1606),IF(($H$2&lt;&gt;"m")*($H$2&lt;&gt;"Y"), " • ", IF((ISNUMBER(FIND(")",AE1605))), " • ", "")),IF((B1605=B1606)*(K1605=K1606)," • ",". ")))</f>
        <v/>
      </c>
      <c r="AI1605" s="1"/>
    </row>
    <row r="1606" spans="1:35" x14ac:dyDescent="0.25">
      <c r="A1606" s="3" t="str">
        <f t="shared" ref="A1606:A1669" si="178">IF(ISBLANK(D1606),"",IF(D1606&lt;&gt;D1605, A1605+1, A1605))</f>
        <v/>
      </c>
      <c r="B1606" s="53" t="str">
        <f t="shared" si="176"/>
        <v/>
      </c>
      <c r="C1606" s="57"/>
      <c r="D1606" s="57"/>
      <c r="E1606" s="57"/>
      <c r="F1606" s="57"/>
      <c r="G1606" s="57"/>
      <c r="H1606" s="57"/>
      <c r="I1606" s="57"/>
      <c r="J1606" s="57"/>
      <c r="K1606" s="57"/>
      <c r="L1606" s="57"/>
      <c r="M1606" s="54"/>
      <c r="N1606" s="57"/>
      <c r="O1606" s="58"/>
      <c r="P1606" s="58"/>
      <c r="Q1606" s="58"/>
      <c r="R1606" s="58"/>
      <c r="S1606" s="54"/>
      <c r="T1606" s="57"/>
      <c r="U1606" s="57"/>
      <c r="V1606" s="57"/>
      <c r="W1606" s="57"/>
      <c r="X1606" s="147" t="str">
        <f>IF(COUNTBLANK(D1606)=1,"",IF('order-admin-units'!$I$1&lt;&gt;"y", "", IF(COUNTBLANK(K1606)=1, 'order-admin-units'!$B$1+1, VLOOKUP(K1606, ordercountry, 2))))</f>
        <v/>
      </c>
      <c r="Y1606" s="147" t="str">
        <f>IF(COUNTBLANK(D1606)=1,"",IF('order-admin-units'!$I$1&lt;&gt;"y", "", IF(COUNTBLANK(K1606:L1606)&gt;0, 'order-admin-units'!$B$2+1, VLOOKUP(K1606&amp;"@"&amp;L1606, orderadmin, 2))))</f>
        <v/>
      </c>
      <c r="Z1606" s="147" t="str">
        <f t="shared" ref="Z1606:Z1669" si="179">K1606&amp;L1606&amp;M1606&amp;N1606&amp;O1606</f>
        <v/>
      </c>
      <c r="AA1606" s="147" t="str">
        <f t="shared" ref="AA1606:AA1669" si="180">B1606&amp;K1606&amp;L1606&amp;M1606&amp;N1606&amp;O1606&amp;P1606&amp;Q1606&amp;R1606&amp;S1606&amp;T1606&amp;U1606</f>
        <v/>
      </c>
      <c r="AB1606" s="147" t="str">
        <f t="shared" ref="AB1606:AB1669" si="181">AA1606&amp;C1606</f>
        <v/>
      </c>
      <c r="AC1606" s="147" t="str">
        <f t="shared" si="177"/>
        <v/>
      </c>
      <c r="AD1606" s="11" t="str">
        <f t="shared" ref="AD1606:AD1669" si="182">IF(OR($H$2="y",$H$2="m"),IF(SUMIF($AA$5:$AA$2000,AA1606,$F$5:$F$2000)&lt;&gt;0,SUMIF($AA$5:$AA$2000,AA1606,$F$5:$F$2000)&amp;" "&amp;$F$4&amp;" ","")&amp;IF(SUMIF($AA$5:$AA$2000,AA1606,$G$5:$G$2000)&lt;&gt;0,SUMIF($AA$5:$AA$2000,AA1606,$G$5:$G$2000)&amp;" "&amp;$G$4&amp;" ","")&amp;IF(SUMIF($AA$5:$AA$2000,AA1606,$H$5:$H$2000)&lt;&gt;0,SUMIF($AA$5:$AA$2000,AA1606,$H$5:$H$2000)&amp;" "&amp;$H$4&amp;" ","")&amp;IF(SUMIF($AA$5:$AA$2000,AA1606,$I$5:$I$2000)&lt;&gt;0,SUMIF($AA$5:$AA$2000,AA1606,$I$5:$I$2000)&amp;" "&amp;$I$4&amp;" ","")&amp;IF(SUMIF($AA$5:$AA$2000,AA1606,$J$5:$J$2000)&lt;&gt;0,SUMIF($AA$5:$AA$2000,AA1606,$J$5:$J$2000)&amp;" "&amp;$J$4&amp;" ",""),"")</f>
        <v/>
      </c>
      <c r="AE1606" s="11" t="str">
        <f t="array" ref="AE1606">IF(COUNTBLANK(D1606)=1,"",IF(OR($H$2="y",$H$2="m"),IF(AA1606=AA1605,IF(OR(AB1606=$AB$4:$AB1605)=FALSE,AE1605&amp;C1606,AE1605),"("&amp;C1606)&amp;IF(AA1606=AA1607,IF(OR(AB1607=$AB$4:$AB1606)=FALSE,", ",""),") "),""))</f>
        <v/>
      </c>
      <c r="AF1606" s="11" t="str">
        <f t="array" ref="AF1606">IF((COUNTBLANK(D1606)=0)*OR($H$2="y",$H$2="m"),IFERROR(LEFT(C1606, FIND(" ",C1606)-1), C1606),"")</f>
        <v/>
      </c>
      <c r="AG1606" s="11" t="str">
        <f t="array" ref="AG1606">IF(COUNTBLANK(D1606)=1,"",IF(OR($H$2="y",$H$2="m"),IF(AA1606=AA1605,IF(OR(AC1606=$AC$4:$AC1605)=FALSE,AG1605&amp;AF1606,AG1605),"("&amp;AF1606)&amp;IF(AA1606=AA1607,IF(OR(AC1607=$AC$4:$AC1606)=FALSE,", ",""),") "),""))</f>
        <v/>
      </c>
      <c r="AH1606" s="10" t="str">
        <f>IF((COUNTBLANK(D1606)=1),"",IF(D1606=D1605,AH1605,"")&amp;IF(B1605&lt;&gt;B1606,((IF(COUNTBLANK(E1606)=1,$D$3&amp;"Non-type material: "&amp;$D$3,$D$3&amp;INDEX('type-categories'!$A$2:$B$100,MATCH(E1606,'type-categories'!$A$2:$A$100,0),2)&amp;$D$3))),"")&amp;(IF(K1606&lt;&gt;K1605,$C$2&amp;UPPER(K1606)&amp;$C$2&amp;$K$3&amp;" ",(IF(B1606&lt;&gt;B1605,$C$2&amp;UPPER(K1606)&amp;$C$2&amp;$K$3&amp;" ",""))))&amp;IF((AA1606&lt;&gt;AA1607)*($H$2="y"),AD1606&amp;AE1606,IF((AA1606&lt;&gt;AA1607)*($H$2="m"),AD1606&amp;AG1606,IF(($H$2&lt;&gt;"m")*($H$2&lt;&gt;"Y"),(IF(F1606=0,"",F1606&amp;" "&amp;$F$4&amp;" "))&amp;(IF(G1606=0,"",G1606&amp;" "&amp;$G$4&amp;" "))&amp;(IF(H1606=0,"",H1606&amp;" "&amp;H$4&amp;" "))&amp;(IF(I1606=0,"",I1606&amp;" "&amp;$I$4&amp;" "))&amp;(IF(J1606=0,"",J1606&amp;" "&amp;$J$4&amp;" ")),"")))&amp;"; "&amp;IF((B1606=B1605)*(AA1606=AA1605), "same collecting data; ", IF((B1606=B1605)*(Z1605=Z1606),"same locality; ",(IF(COUNTBLANK(L1606)=1,"",$D$2&amp;L1606&amp;$L$3&amp;" "&amp;$D$2))&amp;(IF(COUNTBLANK(M1606)=1,"",$E$2&amp;M1606&amp;$E$2&amp;", "))&amp;(IF(COUNTBLANK(N1606)=1,"",N1606&amp;"; "))&amp;(IF(COUNTBLANK(O1606)=1,"",O1606&amp;"; ")))&amp;(IF(COUNTBLANK(P1606)=1,"",P1606&amp;"; "))&amp;(IF(COUNTBLANK(Q1606)=1,"",Q1606&amp;"; "))&amp;(IF(COUNTBLANK(R1606)=1,"",R1606&amp;"m, "))&amp;IF((COUNTBLANK(S1606)=0)*(S1606&lt;&gt;S1605), S1606&amp;"; ","")&amp;(IF(COUNTBLANK(U1606)=1,"",U1606&amp;"; "))&amp;(IF(COUNTBLANK(T1606)=1,"",IF(COUNTBLANK(F$2)=1,T1606&amp;"; ",T1606&amp;" "&amp;F$2&amp;"; "))))&amp;(IF(COUNTBLANK(V1606)=1,"",V1606&amp;"; "))&amp;IF((COUNTBLANK(C1606)=1),"",C1606)&amp;IF((B1606=B1607)*(K1606=K1607)*(L1606=L1607)*(M1606=M1607),IF(($H$2&lt;&gt;"m")*($H$2&lt;&gt;"Y"), " • ", IF((ISNUMBER(FIND(")",AE1606))), " • ", "")),IF((B1606=B1607)*(K1606=K1607)," • ",". ")))</f>
        <v/>
      </c>
      <c r="AI1606" s="1"/>
    </row>
    <row r="1607" spans="1:35" x14ac:dyDescent="0.25">
      <c r="A1607" s="3" t="str">
        <f t="shared" si="178"/>
        <v/>
      </c>
      <c r="B1607" s="53" t="str">
        <f t="shared" si="176"/>
        <v/>
      </c>
      <c r="C1607" s="57"/>
      <c r="D1607" s="57"/>
      <c r="E1607" s="57"/>
      <c r="F1607" s="57"/>
      <c r="G1607" s="57"/>
      <c r="H1607" s="57"/>
      <c r="I1607" s="57"/>
      <c r="J1607" s="57"/>
      <c r="K1607" s="57"/>
      <c r="L1607" s="57"/>
      <c r="M1607" s="54"/>
      <c r="N1607" s="57"/>
      <c r="O1607" s="58"/>
      <c r="P1607" s="58"/>
      <c r="Q1607" s="58"/>
      <c r="R1607" s="58"/>
      <c r="S1607" s="54"/>
      <c r="T1607" s="57"/>
      <c r="U1607" s="57"/>
      <c r="V1607" s="57"/>
      <c r="W1607" s="57"/>
      <c r="X1607" s="147" t="str">
        <f>IF(COUNTBLANK(D1607)=1,"",IF('order-admin-units'!$I$1&lt;&gt;"y", "", IF(COUNTBLANK(K1607)=1, 'order-admin-units'!$B$1+1, VLOOKUP(K1607, ordercountry, 2))))</f>
        <v/>
      </c>
      <c r="Y1607" s="147" t="str">
        <f>IF(COUNTBLANK(D1607)=1,"",IF('order-admin-units'!$I$1&lt;&gt;"y", "", IF(COUNTBLANK(K1607:L1607)&gt;0, 'order-admin-units'!$B$2+1, VLOOKUP(K1607&amp;"@"&amp;L1607, orderadmin, 2))))</f>
        <v/>
      </c>
      <c r="Z1607" s="147" t="str">
        <f t="shared" si="179"/>
        <v/>
      </c>
      <c r="AA1607" s="147" t="str">
        <f t="shared" si="180"/>
        <v/>
      </c>
      <c r="AB1607" s="147" t="str">
        <f t="shared" si="181"/>
        <v/>
      </c>
      <c r="AC1607" s="147" t="str">
        <f t="shared" si="177"/>
        <v/>
      </c>
      <c r="AD1607" s="11" t="str">
        <f t="shared" si="182"/>
        <v/>
      </c>
      <c r="AE1607" s="11" t="str">
        <f t="array" ref="AE1607">IF(COUNTBLANK(D1607)=1,"",IF(OR($H$2="y",$H$2="m"),IF(AA1607=AA1606,IF(OR(AB1607=$AB$4:$AB1606)=FALSE,AE1606&amp;C1607,AE1606),"("&amp;C1607)&amp;IF(AA1607=AA1608,IF(OR(AB1608=$AB$4:$AB1607)=FALSE,", ",""),") "),""))</f>
        <v/>
      </c>
      <c r="AF1607" s="11" t="str">
        <f t="array" ref="AF1607">IF((COUNTBLANK(D1607)=0)*OR($H$2="y",$H$2="m"),IFERROR(LEFT(C1607, FIND(" ",C1607)-1), C1607),"")</f>
        <v/>
      </c>
      <c r="AG1607" s="11" t="str">
        <f t="array" ref="AG1607">IF(COUNTBLANK(D1607)=1,"",IF(OR($H$2="y",$H$2="m"),IF(AA1607=AA1606,IF(OR(AC1607=$AC$4:$AC1606)=FALSE,AG1606&amp;AF1607,AG1606),"("&amp;AF1607)&amp;IF(AA1607=AA1608,IF(OR(AC1608=$AC$4:$AC1607)=FALSE,", ",""),") "),""))</f>
        <v/>
      </c>
      <c r="AH1607" s="10" t="str">
        <f>IF((COUNTBLANK(D1607)=1),"",IF(D1607=D1606,AH1606,"")&amp;IF(B1606&lt;&gt;B1607,((IF(COUNTBLANK(E1607)=1,$D$3&amp;"Non-type material: "&amp;$D$3,$D$3&amp;INDEX('type-categories'!$A$2:$B$100,MATCH(E1607,'type-categories'!$A$2:$A$100,0),2)&amp;$D$3))),"")&amp;(IF(K1607&lt;&gt;K1606,$C$2&amp;UPPER(K1607)&amp;$C$2&amp;$K$3&amp;" ",(IF(B1607&lt;&gt;B1606,$C$2&amp;UPPER(K1607)&amp;$C$2&amp;$K$3&amp;" ",""))))&amp;IF((AA1607&lt;&gt;AA1608)*($H$2="y"),AD1607&amp;AE1607,IF((AA1607&lt;&gt;AA1608)*($H$2="m"),AD1607&amp;AG1607,IF(($H$2&lt;&gt;"m")*($H$2&lt;&gt;"Y"),(IF(F1607=0,"",F1607&amp;" "&amp;$F$4&amp;" "))&amp;(IF(G1607=0,"",G1607&amp;" "&amp;$G$4&amp;" "))&amp;(IF(H1607=0,"",H1607&amp;" "&amp;H$4&amp;" "))&amp;(IF(I1607=0,"",I1607&amp;" "&amp;$I$4&amp;" "))&amp;(IF(J1607=0,"",J1607&amp;" "&amp;$J$4&amp;" ")),"")))&amp;"; "&amp;IF((B1607=B1606)*(AA1607=AA1606), "same collecting data; ", IF((B1607=B1606)*(Z1606=Z1607),"same locality; ",(IF(COUNTBLANK(L1607)=1,"",$D$2&amp;L1607&amp;$L$3&amp;" "&amp;$D$2))&amp;(IF(COUNTBLANK(M1607)=1,"",$E$2&amp;M1607&amp;$E$2&amp;", "))&amp;(IF(COUNTBLANK(N1607)=1,"",N1607&amp;"; "))&amp;(IF(COUNTBLANK(O1607)=1,"",O1607&amp;"; ")))&amp;(IF(COUNTBLANK(P1607)=1,"",P1607&amp;"; "))&amp;(IF(COUNTBLANK(Q1607)=1,"",Q1607&amp;"; "))&amp;(IF(COUNTBLANK(R1607)=1,"",R1607&amp;"m, "))&amp;IF((COUNTBLANK(S1607)=0)*(S1607&lt;&gt;S1606), S1607&amp;"; ","")&amp;(IF(COUNTBLANK(U1607)=1,"",U1607&amp;"; "))&amp;(IF(COUNTBLANK(T1607)=1,"",IF(COUNTBLANK(F$2)=1,T1607&amp;"; ",T1607&amp;" "&amp;F$2&amp;"; "))))&amp;(IF(COUNTBLANK(V1607)=1,"",V1607&amp;"; "))&amp;IF((COUNTBLANK(C1607)=1),"",C1607)&amp;IF((B1607=B1608)*(K1607=K1608)*(L1607=L1608)*(M1607=M1608),IF(($H$2&lt;&gt;"m")*($H$2&lt;&gt;"Y"), " • ", IF((ISNUMBER(FIND(")",AE1607))), " • ", "")),IF((B1607=B1608)*(K1607=K1608)," • ",". ")))</f>
        <v/>
      </c>
      <c r="AI1607" s="1"/>
    </row>
    <row r="1608" spans="1:35" x14ac:dyDescent="0.25">
      <c r="A1608" s="3" t="str">
        <f t="shared" si="178"/>
        <v/>
      </c>
      <c r="B1608" s="53" t="str">
        <f t="shared" si="176"/>
        <v/>
      </c>
      <c r="C1608" s="57"/>
      <c r="D1608" s="57"/>
      <c r="E1608" s="57"/>
      <c r="F1608" s="57"/>
      <c r="G1608" s="57"/>
      <c r="H1608" s="57"/>
      <c r="I1608" s="57"/>
      <c r="J1608" s="57"/>
      <c r="K1608" s="57"/>
      <c r="L1608" s="57"/>
      <c r="M1608" s="54"/>
      <c r="N1608" s="57"/>
      <c r="O1608" s="58"/>
      <c r="P1608" s="58"/>
      <c r="Q1608" s="58"/>
      <c r="R1608" s="58"/>
      <c r="S1608" s="54"/>
      <c r="T1608" s="57"/>
      <c r="U1608" s="57"/>
      <c r="V1608" s="57"/>
      <c r="W1608" s="57"/>
      <c r="X1608" s="147" t="str">
        <f>IF(COUNTBLANK(D1608)=1,"",IF('order-admin-units'!$I$1&lt;&gt;"y", "", IF(COUNTBLANK(K1608)=1, 'order-admin-units'!$B$1+1, VLOOKUP(K1608, ordercountry, 2))))</f>
        <v/>
      </c>
      <c r="Y1608" s="147" t="str">
        <f>IF(COUNTBLANK(D1608)=1,"",IF('order-admin-units'!$I$1&lt;&gt;"y", "", IF(COUNTBLANK(K1608:L1608)&gt;0, 'order-admin-units'!$B$2+1, VLOOKUP(K1608&amp;"@"&amp;L1608, orderadmin, 2))))</f>
        <v/>
      </c>
      <c r="Z1608" s="147" t="str">
        <f t="shared" si="179"/>
        <v/>
      </c>
      <c r="AA1608" s="147" t="str">
        <f t="shared" si="180"/>
        <v/>
      </c>
      <c r="AB1608" s="147" t="str">
        <f t="shared" si="181"/>
        <v/>
      </c>
      <c r="AC1608" s="147" t="str">
        <f t="shared" si="177"/>
        <v/>
      </c>
      <c r="AD1608" s="11" t="str">
        <f t="shared" si="182"/>
        <v/>
      </c>
      <c r="AE1608" s="11" t="str">
        <f t="array" ref="AE1608">IF(COUNTBLANK(D1608)=1,"",IF(OR($H$2="y",$H$2="m"),IF(AA1608=AA1607,IF(OR(AB1608=$AB$4:$AB1607)=FALSE,AE1607&amp;C1608,AE1607),"("&amp;C1608)&amp;IF(AA1608=AA1609,IF(OR(AB1609=$AB$4:$AB1608)=FALSE,", ",""),") "),""))</f>
        <v/>
      </c>
      <c r="AF1608" s="11" t="str">
        <f t="array" ref="AF1608">IF((COUNTBLANK(D1608)=0)*OR($H$2="y",$H$2="m"),IFERROR(LEFT(C1608, FIND(" ",C1608)-1), C1608),"")</f>
        <v/>
      </c>
      <c r="AG1608" s="11" t="str">
        <f t="array" ref="AG1608">IF(COUNTBLANK(D1608)=1,"",IF(OR($H$2="y",$H$2="m"),IF(AA1608=AA1607,IF(OR(AC1608=$AC$4:$AC1607)=FALSE,AG1607&amp;AF1608,AG1607),"("&amp;AF1608)&amp;IF(AA1608=AA1609,IF(OR(AC1609=$AC$4:$AC1608)=FALSE,", ",""),") "),""))</f>
        <v/>
      </c>
      <c r="AH1608" s="10" t="str">
        <f>IF((COUNTBLANK(D1608)=1),"",IF(D1608=D1607,AH1607,"")&amp;IF(B1607&lt;&gt;B1608,((IF(COUNTBLANK(E1608)=1,$D$3&amp;"Non-type material: "&amp;$D$3,$D$3&amp;INDEX('type-categories'!$A$2:$B$100,MATCH(E1608,'type-categories'!$A$2:$A$100,0),2)&amp;$D$3))),"")&amp;(IF(K1608&lt;&gt;K1607,$C$2&amp;UPPER(K1608)&amp;$C$2&amp;$K$3&amp;" ",(IF(B1608&lt;&gt;B1607,$C$2&amp;UPPER(K1608)&amp;$C$2&amp;$K$3&amp;" ",""))))&amp;IF((AA1608&lt;&gt;AA1609)*($H$2="y"),AD1608&amp;AE1608,IF((AA1608&lt;&gt;AA1609)*($H$2="m"),AD1608&amp;AG1608,IF(($H$2&lt;&gt;"m")*($H$2&lt;&gt;"Y"),(IF(F1608=0,"",F1608&amp;" "&amp;$F$4&amp;" "))&amp;(IF(G1608=0,"",G1608&amp;" "&amp;$G$4&amp;" "))&amp;(IF(H1608=0,"",H1608&amp;" "&amp;H$4&amp;" "))&amp;(IF(I1608=0,"",I1608&amp;" "&amp;$I$4&amp;" "))&amp;(IF(J1608=0,"",J1608&amp;" "&amp;$J$4&amp;" ")),"")))&amp;"; "&amp;IF((B1608=B1607)*(AA1608=AA1607), "same collecting data; ", IF((B1608=B1607)*(Z1607=Z1608),"same locality; ",(IF(COUNTBLANK(L1608)=1,"",$D$2&amp;L1608&amp;$L$3&amp;" "&amp;$D$2))&amp;(IF(COUNTBLANK(M1608)=1,"",$E$2&amp;M1608&amp;$E$2&amp;", "))&amp;(IF(COUNTBLANK(N1608)=1,"",N1608&amp;"; "))&amp;(IF(COUNTBLANK(O1608)=1,"",O1608&amp;"; ")))&amp;(IF(COUNTBLANK(P1608)=1,"",P1608&amp;"; "))&amp;(IF(COUNTBLANK(Q1608)=1,"",Q1608&amp;"; "))&amp;(IF(COUNTBLANK(R1608)=1,"",R1608&amp;"m, "))&amp;IF((COUNTBLANK(S1608)=0)*(S1608&lt;&gt;S1607), S1608&amp;"; ","")&amp;(IF(COUNTBLANK(U1608)=1,"",U1608&amp;"; "))&amp;(IF(COUNTBLANK(T1608)=1,"",IF(COUNTBLANK(F$2)=1,T1608&amp;"; ",T1608&amp;" "&amp;F$2&amp;"; "))))&amp;(IF(COUNTBLANK(V1608)=1,"",V1608&amp;"; "))&amp;IF((COUNTBLANK(C1608)=1),"",C1608)&amp;IF((B1608=B1609)*(K1608=K1609)*(L1608=L1609)*(M1608=M1609),IF(($H$2&lt;&gt;"m")*($H$2&lt;&gt;"Y"), " • ", IF((ISNUMBER(FIND(")",AE1608))), " • ", "")),IF((B1608=B1609)*(K1608=K1609)," • ",". ")))</f>
        <v/>
      </c>
      <c r="AI1608" s="1"/>
    </row>
    <row r="1609" spans="1:35" x14ac:dyDescent="0.25">
      <c r="A1609" s="3" t="str">
        <f t="shared" si="178"/>
        <v/>
      </c>
      <c r="B1609" s="53" t="str">
        <f t="shared" si="176"/>
        <v/>
      </c>
      <c r="C1609" s="57"/>
      <c r="D1609" s="57"/>
      <c r="E1609" s="57"/>
      <c r="F1609" s="57"/>
      <c r="G1609" s="57"/>
      <c r="H1609" s="57"/>
      <c r="I1609" s="57"/>
      <c r="J1609" s="57"/>
      <c r="K1609" s="57"/>
      <c r="L1609" s="57"/>
      <c r="M1609" s="54"/>
      <c r="N1609" s="57"/>
      <c r="O1609" s="58"/>
      <c r="P1609" s="58"/>
      <c r="Q1609" s="58"/>
      <c r="R1609" s="58"/>
      <c r="S1609" s="54"/>
      <c r="T1609" s="57"/>
      <c r="U1609" s="57"/>
      <c r="V1609" s="57"/>
      <c r="W1609" s="57"/>
      <c r="X1609" s="147" t="str">
        <f>IF(COUNTBLANK(D1609)=1,"",IF('order-admin-units'!$I$1&lt;&gt;"y", "", IF(COUNTBLANK(K1609)=1, 'order-admin-units'!$B$1+1, VLOOKUP(K1609, ordercountry, 2))))</f>
        <v/>
      </c>
      <c r="Y1609" s="147" t="str">
        <f>IF(COUNTBLANK(D1609)=1,"",IF('order-admin-units'!$I$1&lt;&gt;"y", "", IF(COUNTBLANK(K1609:L1609)&gt;0, 'order-admin-units'!$B$2+1, VLOOKUP(K1609&amp;"@"&amp;L1609, orderadmin, 2))))</f>
        <v/>
      </c>
      <c r="Z1609" s="147" t="str">
        <f t="shared" si="179"/>
        <v/>
      </c>
      <c r="AA1609" s="147" t="str">
        <f t="shared" si="180"/>
        <v/>
      </c>
      <c r="AB1609" s="147" t="str">
        <f t="shared" si="181"/>
        <v/>
      </c>
      <c r="AC1609" s="147" t="str">
        <f t="shared" si="177"/>
        <v/>
      </c>
      <c r="AD1609" s="11" t="str">
        <f t="shared" si="182"/>
        <v/>
      </c>
      <c r="AE1609" s="11" t="str">
        <f t="array" ref="AE1609">IF(COUNTBLANK(D1609)=1,"",IF(OR($H$2="y",$H$2="m"),IF(AA1609=AA1608,IF(OR(AB1609=$AB$4:$AB1608)=FALSE,AE1608&amp;C1609,AE1608),"("&amp;C1609)&amp;IF(AA1609=AA1610,IF(OR(AB1610=$AB$4:$AB1609)=FALSE,", ",""),") "),""))</f>
        <v/>
      </c>
      <c r="AF1609" s="11" t="str">
        <f t="array" ref="AF1609">IF((COUNTBLANK(D1609)=0)*OR($H$2="y",$H$2="m"),IFERROR(LEFT(C1609, FIND(" ",C1609)-1), C1609),"")</f>
        <v/>
      </c>
      <c r="AG1609" s="11" t="str">
        <f t="array" ref="AG1609">IF(COUNTBLANK(D1609)=1,"",IF(OR($H$2="y",$H$2="m"),IF(AA1609=AA1608,IF(OR(AC1609=$AC$4:$AC1608)=FALSE,AG1608&amp;AF1609,AG1608),"("&amp;AF1609)&amp;IF(AA1609=AA1610,IF(OR(AC1610=$AC$4:$AC1609)=FALSE,", ",""),") "),""))</f>
        <v/>
      </c>
      <c r="AH1609" s="10" t="str">
        <f>IF((COUNTBLANK(D1609)=1),"",IF(D1609=D1608,AH1608,"")&amp;IF(B1608&lt;&gt;B1609,((IF(COUNTBLANK(E1609)=1,$D$3&amp;"Non-type material: "&amp;$D$3,$D$3&amp;INDEX('type-categories'!$A$2:$B$100,MATCH(E1609,'type-categories'!$A$2:$A$100,0),2)&amp;$D$3))),"")&amp;(IF(K1609&lt;&gt;K1608,$C$2&amp;UPPER(K1609)&amp;$C$2&amp;$K$3&amp;" ",(IF(B1609&lt;&gt;B1608,$C$2&amp;UPPER(K1609)&amp;$C$2&amp;$K$3&amp;" ",""))))&amp;IF((AA1609&lt;&gt;AA1610)*($H$2="y"),AD1609&amp;AE1609,IF((AA1609&lt;&gt;AA1610)*($H$2="m"),AD1609&amp;AG1609,IF(($H$2&lt;&gt;"m")*($H$2&lt;&gt;"Y"),(IF(F1609=0,"",F1609&amp;" "&amp;$F$4&amp;" "))&amp;(IF(G1609=0,"",G1609&amp;" "&amp;$G$4&amp;" "))&amp;(IF(H1609=0,"",H1609&amp;" "&amp;H$4&amp;" "))&amp;(IF(I1609=0,"",I1609&amp;" "&amp;$I$4&amp;" "))&amp;(IF(J1609=0,"",J1609&amp;" "&amp;$J$4&amp;" ")),"")))&amp;"; "&amp;IF((B1609=B1608)*(AA1609=AA1608), "same collecting data; ", IF((B1609=B1608)*(Z1608=Z1609),"same locality; ",(IF(COUNTBLANK(L1609)=1,"",$D$2&amp;L1609&amp;$L$3&amp;" "&amp;$D$2))&amp;(IF(COUNTBLANK(M1609)=1,"",$E$2&amp;M1609&amp;$E$2&amp;", "))&amp;(IF(COUNTBLANK(N1609)=1,"",N1609&amp;"; "))&amp;(IF(COUNTBLANK(O1609)=1,"",O1609&amp;"; ")))&amp;(IF(COUNTBLANK(P1609)=1,"",P1609&amp;"; "))&amp;(IF(COUNTBLANK(Q1609)=1,"",Q1609&amp;"; "))&amp;(IF(COUNTBLANK(R1609)=1,"",R1609&amp;"m, "))&amp;IF((COUNTBLANK(S1609)=0)*(S1609&lt;&gt;S1608), S1609&amp;"; ","")&amp;(IF(COUNTBLANK(U1609)=1,"",U1609&amp;"; "))&amp;(IF(COUNTBLANK(T1609)=1,"",IF(COUNTBLANK(F$2)=1,T1609&amp;"; ",T1609&amp;" "&amp;F$2&amp;"; "))))&amp;(IF(COUNTBLANK(V1609)=1,"",V1609&amp;"; "))&amp;IF((COUNTBLANK(C1609)=1),"",C1609)&amp;IF((B1609=B1610)*(K1609=K1610)*(L1609=L1610)*(M1609=M1610),IF(($H$2&lt;&gt;"m")*($H$2&lt;&gt;"Y"), " • ", IF((ISNUMBER(FIND(")",AE1609))), " • ", "")),IF((B1609=B1610)*(K1609=K1610)," • ",". ")))</f>
        <v/>
      </c>
      <c r="AI1609" s="1"/>
    </row>
    <row r="1610" spans="1:35" x14ac:dyDescent="0.25">
      <c r="A1610" s="3" t="str">
        <f t="shared" si="178"/>
        <v/>
      </c>
      <c r="B1610" s="53" t="str">
        <f t="shared" si="176"/>
        <v/>
      </c>
      <c r="C1610" s="57"/>
      <c r="D1610" s="57"/>
      <c r="E1610" s="57"/>
      <c r="F1610" s="57"/>
      <c r="G1610" s="57"/>
      <c r="H1610" s="57"/>
      <c r="I1610" s="57"/>
      <c r="J1610" s="57"/>
      <c r="K1610" s="57"/>
      <c r="L1610" s="57"/>
      <c r="M1610" s="54"/>
      <c r="N1610" s="57"/>
      <c r="O1610" s="58"/>
      <c r="P1610" s="58"/>
      <c r="Q1610" s="58"/>
      <c r="R1610" s="58"/>
      <c r="S1610" s="54"/>
      <c r="T1610" s="57"/>
      <c r="U1610" s="57"/>
      <c r="V1610" s="57"/>
      <c r="W1610" s="57"/>
      <c r="X1610" s="147" t="str">
        <f>IF(COUNTBLANK(D1610)=1,"",IF('order-admin-units'!$I$1&lt;&gt;"y", "", IF(COUNTBLANK(K1610)=1, 'order-admin-units'!$B$1+1, VLOOKUP(K1610, ordercountry, 2))))</f>
        <v/>
      </c>
      <c r="Y1610" s="147" t="str">
        <f>IF(COUNTBLANK(D1610)=1,"",IF('order-admin-units'!$I$1&lt;&gt;"y", "", IF(COUNTBLANK(K1610:L1610)&gt;0, 'order-admin-units'!$B$2+1, VLOOKUP(K1610&amp;"@"&amp;L1610, orderadmin, 2))))</f>
        <v/>
      </c>
      <c r="Z1610" s="147" t="str">
        <f t="shared" si="179"/>
        <v/>
      </c>
      <c r="AA1610" s="147" t="str">
        <f t="shared" si="180"/>
        <v/>
      </c>
      <c r="AB1610" s="147" t="str">
        <f t="shared" si="181"/>
        <v/>
      </c>
      <c r="AC1610" s="147" t="str">
        <f t="shared" si="177"/>
        <v/>
      </c>
      <c r="AD1610" s="11" t="str">
        <f t="shared" si="182"/>
        <v/>
      </c>
      <c r="AE1610" s="11" t="str">
        <f t="array" ref="AE1610">IF(COUNTBLANK(D1610)=1,"",IF(OR($H$2="y",$H$2="m"),IF(AA1610=AA1609,IF(OR(AB1610=$AB$4:$AB1609)=FALSE,AE1609&amp;C1610,AE1609),"("&amp;C1610)&amp;IF(AA1610=AA1611,IF(OR(AB1611=$AB$4:$AB1610)=FALSE,", ",""),") "),""))</f>
        <v/>
      </c>
      <c r="AF1610" s="11" t="str">
        <f t="array" ref="AF1610">IF((COUNTBLANK(D1610)=0)*OR($H$2="y",$H$2="m"),IFERROR(LEFT(C1610, FIND(" ",C1610)-1), C1610),"")</f>
        <v/>
      </c>
      <c r="AG1610" s="11" t="str">
        <f t="array" ref="AG1610">IF(COUNTBLANK(D1610)=1,"",IF(OR($H$2="y",$H$2="m"),IF(AA1610=AA1609,IF(OR(AC1610=$AC$4:$AC1609)=FALSE,AG1609&amp;AF1610,AG1609),"("&amp;AF1610)&amp;IF(AA1610=AA1611,IF(OR(AC1611=$AC$4:$AC1610)=FALSE,", ",""),") "),""))</f>
        <v/>
      </c>
      <c r="AH1610" s="10" t="str">
        <f>IF((COUNTBLANK(D1610)=1),"",IF(D1610=D1609,AH1609,"")&amp;IF(B1609&lt;&gt;B1610,((IF(COUNTBLANK(E1610)=1,$D$3&amp;"Non-type material: "&amp;$D$3,$D$3&amp;INDEX('type-categories'!$A$2:$B$100,MATCH(E1610,'type-categories'!$A$2:$A$100,0),2)&amp;$D$3))),"")&amp;(IF(K1610&lt;&gt;K1609,$C$2&amp;UPPER(K1610)&amp;$C$2&amp;$K$3&amp;" ",(IF(B1610&lt;&gt;B1609,$C$2&amp;UPPER(K1610)&amp;$C$2&amp;$K$3&amp;" ",""))))&amp;IF((AA1610&lt;&gt;AA1611)*($H$2="y"),AD1610&amp;AE1610,IF((AA1610&lt;&gt;AA1611)*($H$2="m"),AD1610&amp;AG1610,IF(($H$2&lt;&gt;"m")*($H$2&lt;&gt;"Y"),(IF(F1610=0,"",F1610&amp;" "&amp;$F$4&amp;" "))&amp;(IF(G1610=0,"",G1610&amp;" "&amp;$G$4&amp;" "))&amp;(IF(H1610=0,"",H1610&amp;" "&amp;H$4&amp;" "))&amp;(IF(I1610=0,"",I1610&amp;" "&amp;$I$4&amp;" "))&amp;(IF(J1610=0,"",J1610&amp;" "&amp;$J$4&amp;" ")),"")))&amp;"; "&amp;IF((B1610=B1609)*(AA1610=AA1609), "same collecting data; ", IF((B1610=B1609)*(Z1609=Z1610),"same locality; ",(IF(COUNTBLANK(L1610)=1,"",$D$2&amp;L1610&amp;$L$3&amp;" "&amp;$D$2))&amp;(IF(COUNTBLANK(M1610)=1,"",$E$2&amp;M1610&amp;$E$2&amp;", "))&amp;(IF(COUNTBLANK(N1610)=1,"",N1610&amp;"; "))&amp;(IF(COUNTBLANK(O1610)=1,"",O1610&amp;"; ")))&amp;(IF(COUNTBLANK(P1610)=1,"",P1610&amp;"; "))&amp;(IF(COUNTBLANK(Q1610)=1,"",Q1610&amp;"; "))&amp;(IF(COUNTBLANK(R1610)=1,"",R1610&amp;"m, "))&amp;IF((COUNTBLANK(S1610)=0)*(S1610&lt;&gt;S1609), S1610&amp;"; ","")&amp;(IF(COUNTBLANK(U1610)=1,"",U1610&amp;"; "))&amp;(IF(COUNTBLANK(T1610)=1,"",IF(COUNTBLANK(F$2)=1,T1610&amp;"; ",T1610&amp;" "&amp;F$2&amp;"; "))))&amp;(IF(COUNTBLANK(V1610)=1,"",V1610&amp;"; "))&amp;IF((COUNTBLANK(C1610)=1),"",C1610)&amp;IF((B1610=B1611)*(K1610=K1611)*(L1610=L1611)*(M1610=M1611),IF(($H$2&lt;&gt;"m")*($H$2&lt;&gt;"Y"), " • ", IF((ISNUMBER(FIND(")",AE1610))), " • ", "")),IF((B1610=B1611)*(K1610=K1611)," • ",". ")))</f>
        <v/>
      </c>
      <c r="AI1610" s="1"/>
    </row>
    <row r="1611" spans="1:35" x14ac:dyDescent="0.25">
      <c r="A1611" s="3" t="str">
        <f t="shared" si="178"/>
        <v/>
      </c>
      <c r="B1611" s="53" t="str">
        <f t="shared" si="176"/>
        <v/>
      </c>
      <c r="C1611" s="57"/>
      <c r="D1611" s="57"/>
      <c r="E1611" s="57"/>
      <c r="F1611" s="57"/>
      <c r="G1611" s="57"/>
      <c r="H1611" s="57"/>
      <c r="I1611" s="57"/>
      <c r="J1611" s="57"/>
      <c r="K1611" s="57"/>
      <c r="L1611" s="57"/>
      <c r="M1611" s="54"/>
      <c r="N1611" s="57"/>
      <c r="O1611" s="58"/>
      <c r="P1611" s="58"/>
      <c r="Q1611" s="58"/>
      <c r="R1611" s="58"/>
      <c r="S1611" s="54"/>
      <c r="T1611" s="57"/>
      <c r="U1611" s="57"/>
      <c r="V1611" s="57"/>
      <c r="W1611" s="57"/>
      <c r="X1611" s="147" t="str">
        <f>IF(COUNTBLANK(D1611)=1,"",IF('order-admin-units'!$I$1&lt;&gt;"y", "", IF(COUNTBLANK(K1611)=1, 'order-admin-units'!$B$1+1, VLOOKUP(K1611, ordercountry, 2))))</f>
        <v/>
      </c>
      <c r="Y1611" s="147" t="str">
        <f>IF(COUNTBLANK(D1611)=1,"",IF('order-admin-units'!$I$1&lt;&gt;"y", "", IF(COUNTBLANK(K1611:L1611)&gt;0, 'order-admin-units'!$B$2+1, VLOOKUP(K1611&amp;"@"&amp;L1611, orderadmin, 2))))</f>
        <v/>
      </c>
      <c r="Z1611" s="147" t="str">
        <f t="shared" si="179"/>
        <v/>
      </c>
      <c r="AA1611" s="147" t="str">
        <f t="shared" si="180"/>
        <v/>
      </c>
      <c r="AB1611" s="147" t="str">
        <f t="shared" si="181"/>
        <v/>
      </c>
      <c r="AC1611" s="147" t="str">
        <f t="shared" si="177"/>
        <v/>
      </c>
      <c r="AD1611" s="11" t="str">
        <f t="shared" si="182"/>
        <v/>
      </c>
      <c r="AE1611" s="11" t="str">
        <f t="array" ref="AE1611">IF(COUNTBLANK(D1611)=1,"",IF(OR($H$2="y",$H$2="m"),IF(AA1611=AA1610,IF(OR(AB1611=$AB$4:$AB1610)=FALSE,AE1610&amp;C1611,AE1610),"("&amp;C1611)&amp;IF(AA1611=AA1612,IF(OR(AB1612=$AB$4:$AB1611)=FALSE,", ",""),") "),""))</f>
        <v/>
      </c>
      <c r="AF1611" s="11" t="str">
        <f t="array" ref="AF1611">IF((COUNTBLANK(D1611)=0)*OR($H$2="y",$H$2="m"),IFERROR(LEFT(C1611, FIND(" ",C1611)-1), C1611),"")</f>
        <v/>
      </c>
      <c r="AG1611" s="11" t="str">
        <f t="array" ref="AG1611">IF(COUNTBLANK(D1611)=1,"",IF(OR($H$2="y",$H$2="m"),IF(AA1611=AA1610,IF(OR(AC1611=$AC$4:$AC1610)=FALSE,AG1610&amp;AF1611,AG1610),"("&amp;AF1611)&amp;IF(AA1611=AA1612,IF(OR(AC1612=$AC$4:$AC1611)=FALSE,", ",""),") "),""))</f>
        <v/>
      </c>
      <c r="AH1611" s="10" t="str">
        <f>IF((COUNTBLANK(D1611)=1),"",IF(D1611=D1610,AH1610,"")&amp;IF(B1610&lt;&gt;B1611,((IF(COUNTBLANK(E1611)=1,$D$3&amp;"Non-type material: "&amp;$D$3,$D$3&amp;INDEX('type-categories'!$A$2:$B$100,MATCH(E1611,'type-categories'!$A$2:$A$100,0),2)&amp;$D$3))),"")&amp;(IF(K1611&lt;&gt;K1610,$C$2&amp;UPPER(K1611)&amp;$C$2&amp;$K$3&amp;" ",(IF(B1611&lt;&gt;B1610,$C$2&amp;UPPER(K1611)&amp;$C$2&amp;$K$3&amp;" ",""))))&amp;IF((AA1611&lt;&gt;AA1612)*($H$2="y"),AD1611&amp;AE1611,IF((AA1611&lt;&gt;AA1612)*($H$2="m"),AD1611&amp;AG1611,IF(($H$2&lt;&gt;"m")*($H$2&lt;&gt;"Y"),(IF(F1611=0,"",F1611&amp;" "&amp;$F$4&amp;" "))&amp;(IF(G1611=0,"",G1611&amp;" "&amp;$G$4&amp;" "))&amp;(IF(H1611=0,"",H1611&amp;" "&amp;H$4&amp;" "))&amp;(IF(I1611=0,"",I1611&amp;" "&amp;$I$4&amp;" "))&amp;(IF(J1611=0,"",J1611&amp;" "&amp;$J$4&amp;" ")),"")))&amp;"; "&amp;IF((B1611=B1610)*(AA1611=AA1610), "same collecting data; ", IF((B1611=B1610)*(Z1610=Z1611),"same locality; ",(IF(COUNTBLANK(L1611)=1,"",$D$2&amp;L1611&amp;$L$3&amp;" "&amp;$D$2))&amp;(IF(COUNTBLANK(M1611)=1,"",$E$2&amp;M1611&amp;$E$2&amp;", "))&amp;(IF(COUNTBLANK(N1611)=1,"",N1611&amp;"; "))&amp;(IF(COUNTBLANK(O1611)=1,"",O1611&amp;"; ")))&amp;(IF(COUNTBLANK(P1611)=1,"",P1611&amp;"; "))&amp;(IF(COUNTBLANK(Q1611)=1,"",Q1611&amp;"; "))&amp;(IF(COUNTBLANK(R1611)=1,"",R1611&amp;"m, "))&amp;IF((COUNTBLANK(S1611)=0)*(S1611&lt;&gt;S1610), S1611&amp;"; ","")&amp;(IF(COUNTBLANK(U1611)=1,"",U1611&amp;"; "))&amp;(IF(COUNTBLANK(T1611)=1,"",IF(COUNTBLANK(F$2)=1,T1611&amp;"; ",T1611&amp;" "&amp;F$2&amp;"; "))))&amp;(IF(COUNTBLANK(V1611)=1,"",V1611&amp;"; "))&amp;IF((COUNTBLANK(C1611)=1),"",C1611)&amp;IF((B1611=B1612)*(K1611=K1612)*(L1611=L1612)*(M1611=M1612),IF(($H$2&lt;&gt;"m")*($H$2&lt;&gt;"Y"), " • ", IF((ISNUMBER(FIND(")",AE1611))), " • ", "")),IF((B1611=B1612)*(K1611=K1612)," • ",". ")))</f>
        <v/>
      </c>
      <c r="AI1611" s="1"/>
    </row>
    <row r="1612" spans="1:35" x14ac:dyDescent="0.25">
      <c r="A1612" s="3" t="str">
        <f t="shared" si="178"/>
        <v/>
      </c>
      <c r="B1612" s="53" t="str">
        <f t="shared" si="176"/>
        <v/>
      </c>
      <c r="C1612" s="57"/>
      <c r="D1612" s="57"/>
      <c r="E1612" s="57"/>
      <c r="F1612" s="57"/>
      <c r="G1612" s="57"/>
      <c r="H1612" s="57"/>
      <c r="I1612" s="57"/>
      <c r="J1612" s="57"/>
      <c r="K1612" s="57"/>
      <c r="L1612" s="57"/>
      <c r="M1612" s="54"/>
      <c r="N1612" s="57"/>
      <c r="O1612" s="58"/>
      <c r="P1612" s="58"/>
      <c r="Q1612" s="58"/>
      <c r="R1612" s="58"/>
      <c r="S1612" s="54"/>
      <c r="T1612" s="57"/>
      <c r="U1612" s="57"/>
      <c r="V1612" s="57"/>
      <c r="W1612" s="57"/>
      <c r="X1612" s="147" t="str">
        <f>IF(COUNTBLANK(D1612)=1,"",IF('order-admin-units'!$I$1&lt;&gt;"y", "", IF(COUNTBLANK(K1612)=1, 'order-admin-units'!$B$1+1, VLOOKUP(K1612, ordercountry, 2))))</f>
        <v/>
      </c>
      <c r="Y1612" s="147" t="str">
        <f>IF(COUNTBLANK(D1612)=1,"",IF('order-admin-units'!$I$1&lt;&gt;"y", "", IF(COUNTBLANK(K1612:L1612)&gt;0, 'order-admin-units'!$B$2+1, VLOOKUP(K1612&amp;"@"&amp;L1612, orderadmin, 2))))</f>
        <v/>
      </c>
      <c r="Z1612" s="147" t="str">
        <f t="shared" si="179"/>
        <v/>
      </c>
      <c r="AA1612" s="147" t="str">
        <f t="shared" si="180"/>
        <v/>
      </c>
      <c r="AB1612" s="147" t="str">
        <f t="shared" si="181"/>
        <v/>
      </c>
      <c r="AC1612" s="147" t="str">
        <f t="shared" si="177"/>
        <v/>
      </c>
      <c r="AD1612" s="11" t="str">
        <f t="shared" si="182"/>
        <v/>
      </c>
      <c r="AE1612" s="11" t="str">
        <f t="array" ref="AE1612">IF(COUNTBLANK(D1612)=1,"",IF(OR($H$2="y",$H$2="m"),IF(AA1612=AA1611,IF(OR(AB1612=$AB$4:$AB1611)=FALSE,AE1611&amp;C1612,AE1611),"("&amp;C1612)&amp;IF(AA1612=AA1613,IF(OR(AB1613=$AB$4:$AB1612)=FALSE,", ",""),") "),""))</f>
        <v/>
      </c>
      <c r="AF1612" s="11" t="str">
        <f t="array" ref="AF1612">IF((COUNTBLANK(D1612)=0)*OR($H$2="y",$H$2="m"),IFERROR(LEFT(C1612, FIND(" ",C1612)-1), C1612),"")</f>
        <v/>
      </c>
      <c r="AG1612" s="11" t="str">
        <f t="array" ref="AG1612">IF(COUNTBLANK(D1612)=1,"",IF(OR($H$2="y",$H$2="m"),IF(AA1612=AA1611,IF(OR(AC1612=$AC$4:$AC1611)=FALSE,AG1611&amp;AF1612,AG1611),"("&amp;AF1612)&amp;IF(AA1612=AA1613,IF(OR(AC1613=$AC$4:$AC1612)=FALSE,", ",""),") "),""))</f>
        <v/>
      </c>
      <c r="AH1612" s="10" t="str">
        <f>IF((COUNTBLANK(D1612)=1),"",IF(D1612=D1611,AH1611,"")&amp;IF(B1611&lt;&gt;B1612,((IF(COUNTBLANK(E1612)=1,$D$3&amp;"Non-type material: "&amp;$D$3,$D$3&amp;INDEX('type-categories'!$A$2:$B$100,MATCH(E1612,'type-categories'!$A$2:$A$100,0),2)&amp;$D$3))),"")&amp;(IF(K1612&lt;&gt;K1611,$C$2&amp;UPPER(K1612)&amp;$C$2&amp;$K$3&amp;" ",(IF(B1612&lt;&gt;B1611,$C$2&amp;UPPER(K1612)&amp;$C$2&amp;$K$3&amp;" ",""))))&amp;IF((AA1612&lt;&gt;AA1613)*($H$2="y"),AD1612&amp;AE1612,IF((AA1612&lt;&gt;AA1613)*($H$2="m"),AD1612&amp;AG1612,IF(($H$2&lt;&gt;"m")*($H$2&lt;&gt;"Y"),(IF(F1612=0,"",F1612&amp;" "&amp;$F$4&amp;" "))&amp;(IF(G1612=0,"",G1612&amp;" "&amp;$G$4&amp;" "))&amp;(IF(H1612=0,"",H1612&amp;" "&amp;H$4&amp;" "))&amp;(IF(I1612=0,"",I1612&amp;" "&amp;$I$4&amp;" "))&amp;(IF(J1612=0,"",J1612&amp;" "&amp;$J$4&amp;" ")),"")))&amp;"; "&amp;IF((B1612=B1611)*(AA1612=AA1611), "same collecting data; ", IF((B1612=B1611)*(Z1611=Z1612),"same locality; ",(IF(COUNTBLANK(L1612)=1,"",$D$2&amp;L1612&amp;$L$3&amp;" "&amp;$D$2))&amp;(IF(COUNTBLANK(M1612)=1,"",$E$2&amp;M1612&amp;$E$2&amp;", "))&amp;(IF(COUNTBLANK(N1612)=1,"",N1612&amp;"; "))&amp;(IF(COUNTBLANK(O1612)=1,"",O1612&amp;"; ")))&amp;(IF(COUNTBLANK(P1612)=1,"",P1612&amp;"; "))&amp;(IF(COUNTBLANK(Q1612)=1,"",Q1612&amp;"; "))&amp;(IF(COUNTBLANK(R1612)=1,"",R1612&amp;"m, "))&amp;IF((COUNTBLANK(S1612)=0)*(S1612&lt;&gt;S1611), S1612&amp;"; ","")&amp;(IF(COUNTBLANK(U1612)=1,"",U1612&amp;"; "))&amp;(IF(COUNTBLANK(T1612)=1,"",IF(COUNTBLANK(F$2)=1,T1612&amp;"; ",T1612&amp;" "&amp;F$2&amp;"; "))))&amp;(IF(COUNTBLANK(V1612)=1,"",V1612&amp;"; "))&amp;IF((COUNTBLANK(C1612)=1),"",C1612)&amp;IF((B1612=B1613)*(K1612=K1613)*(L1612=L1613)*(M1612=M1613),IF(($H$2&lt;&gt;"m")*($H$2&lt;&gt;"Y"), " • ", IF((ISNUMBER(FIND(")",AE1612))), " • ", "")),IF((B1612=B1613)*(K1612=K1613)," • ",". ")))</f>
        <v/>
      </c>
      <c r="AI1612" s="1"/>
    </row>
    <row r="1613" spans="1:35" x14ac:dyDescent="0.25">
      <c r="A1613" s="3" t="str">
        <f t="shared" si="178"/>
        <v/>
      </c>
      <c r="B1613" s="53" t="str">
        <f t="shared" si="176"/>
        <v/>
      </c>
      <c r="C1613" s="57"/>
      <c r="D1613" s="57"/>
      <c r="E1613" s="57"/>
      <c r="F1613" s="57"/>
      <c r="G1613" s="57"/>
      <c r="H1613" s="57"/>
      <c r="I1613" s="57"/>
      <c r="J1613" s="57"/>
      <c r="K1613" s="57"/>
      <c r="L1613" s="57"/>
      <c r="M1613" s="54"/>
      <c r="N1613" s="57"/>
      <c r="O1613" s="58"/>
      <c r="P1613" s="58"/>
      <c r="Q1613" s="58"/>
      <c r="R1613" s="58"/>
      <c r="S1613" s="54"/>
      <c r="T1613" s="57"/>
      <c r="U1613" s="57"/>
      <c r="V1613" s="57"/>
      <c r="W1613" s="57"/>
      <c r="X1613" s="147" t="str">
        <f>IF(COUNTBLANK(D1613)=1,"",IF('order-admin-units'!$I$1&lt;&gt;"y", "", IF(COUNTBLANK(K1613)=1, 'order-admin-units'!$B$1+1, VLOOKUP(K1613, ordercountry, 2))))</f>
        <v/>
      </c>
      <c r="Y1613" s="147" t="str">
        <f>IF(COUNTBLANK(D1613)=1,"",IF('order-admin-units'!$I$1&lt;&gt;"y", "", IF(COUNTBLANK(K1613:L1613)&gt;0, 'order-admin-units'!$B$2+1, VLOOKUP(K1613&amp;"@"&amp;L1613, orderadmin, 2))))</f>
        <v/>
      </c>
      <c r="Z1613" s="147" t="str">
        <f t="shared" si="179"/>
        <v/>
      </c>
      <c r="AA1613" s="147" t="str">
        <f t="shared" si="180"/>
        <v/>
      </c>
      <c r="AB1613" s="147" t="str">
        <f t="shared" si="181"/>
        <v/>
      </c>
      <c r="AC1613" s="147" t="str">
        <f t="shared" si="177"/>
        <v/>
      </c>
      <c r="AD1613" s="11" t="str">
        <f t="shared" si="182"/>
        <v/>
      </c>
      <c r="AE1613" s="11" t="str">
        <f t="array" ref="AE1613">IF(COUNTBLANK(D1613)=1,"",IF(OR($H$2="y",$H$2="m"),IF(AA1613=AA1612,IF(OR(AB1613=$AB$4:$AB1612)=FALSE,AE1612&amp;C1613,AE1612),"("&amp;C1613)&amp;IF(AA1613=AA1614,IF(OR(AB1614=$AB$4:$AB1613)=FALSE,", ",""),") "),""))</f>
        <v/>
      </c>
      <c r="AF1613" s="11" t="str">
        <f t="array" ref="AF1613">IF((COUNTBLANK(D1613)=0)*OR($H$2="y",$H$2="m"),IFERROR(LEFT(C1613, FIND(" ",C1613)-1), C1613),"")</f>
        <v/>
      </c>
      <c r="AG1613" s="11" t="str">
        <f t="array" ref="AG1613">IF(COUNTBLANK(D1613)=1,"",IF(OR($H$2="y",$H$2="m"),IF(AA1613=AA1612,IF(OR(AC1613=$AC$4:$AC1612)=FALSE,AG1612&amp;AF1613,AG1612),"("&amp;AF1613)&amp;IF(AA1613=AA1614,IF(OR(AC1614=$AC$4:$AC1613)=FALSE,", ",""),") "),""))</f>
        <v/>
      </c>
      <c r="AH1613" s="10" t="str">
        <f>IF((COUNTBLANK(D1613)=1),"",IF(D1613=D1612,AH1612,"")&amp;IF(B1612&lt;&gt;B1613,((IF(COUNTBLANK(E1613)=1,$D$3&amp;"Non-type material: "&amp;$D$3,$D$3&amp;INDEX('type-categories'!$A$2:$B$100,MATCH(E1613,'type-categories'!$A$2:$A$100,0),2)&amp;$D$3))),"")&amp;(IF(K1613&lt;&gt;K1612,$C$2&amp;UPPER(K1613)&amp;$C$2&amp;$K$3&amp;" ",(IF(B1613&lt;&gt;B1612,$C$2&amp;UPPER(K1613)&amp;$C$2&amp;$K$3&amp;" ",""))))&amp;IF((AA1613&lt;&gt;AA1614)*($H$2="y"),AD1613&amp;AE1613,IF((AA1613&lt;&gt;AA1614)*($H$2="m"),AD1613&amp;AG1613,IF(($H$2&lt;&gt;"m")*($H$2&lt;&gt;"Y"),(IF(F1613=0,"",F1613&amp;" "&amp;$F$4&amp;" "))&amp;(IF(G1613=0,"",G1613&amp;" "&amp;$G$4&amp;" "))&amp;(IF(H1613=0,"",H1613&amp;" "&amp;H$4&amp;" "))&amp;(IF(I1613=0,"",I1613&amp;" "&amp;$I$4&amp;" "))&amp;(IF(J1613=0,"",J1613&amp;" "&amp;$J$4&amp;" ")),"")))&amp;"; "&amp;IF((B1613=B1612)*(AA1613=AA1612), "same collecting data; ", IF((B1613=B1612)*(Z1612=Z1613),"same locality; ",(IF(COUNTBLANK(L1613)=1,"",$D$2&amp;L1613&amp;$L$3&amp;" "&amp;$D$2))&amp;(IF(COUNTBLANK(M1613)=1,"",$E$2&amp;M1613&amp;$E$2&amp;", "))&amp;(IF(COUNTBLANK(N1613)=1,"",N1613&amp;"; "))&amp;(IF(COUNTBLANK(O1613)=1,"",O1613&amp;"; ")))&amp;(IF(COUNTBLANK(P1613)=1,"",P1613&amp;"; "))&amp;(IF(COUNTBLANK(Q1613)=1,"",Q1613&amp;"; "))&amp;(IF(COUNTBLANK(R1613)=1,"",R1613&amp;"m, "))&amp;IF((COUNTBLANK(S1613)=0)*(S1613&lt;&gt;S1612), S1613&amp;"; ","")&amp;(IF(COUNTBLANK(U1613)=1,"",U1613&amp;"; "))&amp;(IF(COUNTBLANK(T1613)=1,"",IF(COUNTBLANK(F$2)=1,T1613&amp;"; ",T1613&amp;" "&amp;F$2&amp;"; "))))&amp;(IF(COUNTBLANK(V1613)=1,"",V1613&amp;"; "))&amp;IF((COUNTBLANK(C1613)=1),"",C1613)&amp;IF((B1613=B1614)*(K1613=K1614)*(L1613=L1614)*(M1613=M1614),IF(($H$2&lt;&gt;"m")*($H$2&lt;&gt;"Y"), " • ", IF((ISNUMBER(FIND(")",AE1613))), " • ", "")),IF((B1613=B1614)*(K1613=K1614)," • ",". ")))</f>
        <v/>
      </c>
      <c r="AI1613" s="1"/>
    </row>
    <row r="1614" spans="1:35" x14ac:dyDescent="0.25">
      <c r="A1614" s="3" t="str">
        <f t="shared" si="178"/>
        <v/>
      </c>
      <c r="B1614" s="53" t="str">
        <f t="shared" si="176"/>
        <v/>
      </c>
      <c r="C1614" s="57"/>
      <c r="D1614" s="57"/>
      <c r="E1614" s="57"/>
      <c r="F1614" s="57"/>
      <c r="G1614" s="57"/>
      <c r="H1614" s="57"/>
      <c r="I1614" s="57"/>
      <c r="J1614" s="57"/>
      <c r="K1614" s="57"/>
      <c r="L1614" s="57"/>
      <c r="M1614" s="54"/>
      <c r="N1614" s="57"/>
      <c r="O1614" s="58"/>
      <c r="P1614" s="58"/>
      <c r="Q1614" s="58"/>
      <c r="R1614" s="58"/>
      <c r="S1614" s="54"/>
      <c r="T1614" s="57"/>
      <c r="U1614" s="57"/>
      <c r="V1614" s="57"/>
      <c r="W1614" s="57"/>
      <c r="X1614" s="147" t="str">
        <f>IF(COUNTBLANK(D1614)=1,"",IF('order-admin-units'!$I$1&lt;&gt;"y", "", IF(COUNTBLANK(K1614)=1, 'order-admin-units'!$B$1+1, VLOOKUP(K1614, ordercountry, 2))))</f>
        <v/>
      </c>
      <c r="Y1614" s="147" t="str">
        <f>IF(COUNTBLANK(D1614)=1,"",IF('order-admin-units'!$I$1&lt;&gt;"y", "", IF(COUNTBLANK(K1614:L1614)&gt;0, 'order-admin-units'!$B$2+1, VLOOKUP(K1614&amp;"@"&amp;L1614, orderadmin, 2))))</f>
        <v/>
      </c>
      <c r="Z1614" s="147" t="str">
        <f t="shared" si="179"/>
        <v/>
      </c>
      <c r="AA1614" s="147" t="str">
        <f t="shared" si="180"/>
        <v/>
      </c>
      <c r="AB1614" s="147" t="str">
        <f t="shared" si="181"/>
        <v/>
      </c>
      <c r="AC1614" s="147" t="str">
        <f t="shared" si="177"/>
        <v/>
      </c>
      <c r="AD1614" s="11" t="str">
        <f t="shared" si="182"/>
        <v/>
      </c>
      <c r="AE1614" s="11" t="str">
        <f t="array" ref="AE1614">IF(COUNTBLANK(D1614)=1,"",IF(OR($H$2="y",$H$2="m"),IF(AA1614=AA1613,IF(OR(AB1614=$AB$4:$AB1613)=FALSE,AE1613&amp;C1614,AE1613),"("&amp;C1614)&amp;IF(AA1614=AA1615,IF(OR(AB1615=$AB$4:$AB1614)=FALSE,", ",""),") "),""))</f>
        <v/>
      </c>
      <c r="AF1614" s="11" t="str">
        <f t="array" ref="AF1614">IF((COUNTBLANK(D1614)=0)*OR($H$2="y",$H$2="m"),IFERROR(LEFT(C1614, FIND(" ",C1614)-1), C1614),"")</f>
        <v/>
      </c>
      <c r="AG1614" s="11" t="str">
        <f t="array" ref="AG1614">IF(COUNTBLANK(D1614)=1,"",IF(OR($H$2="y",$H$2="m"),IF(AA1614=AA1613,IF(OR(AC1614=$AC$4:$AC1613)=FALSE,AG1613&amp;AF1614,AG1613),"("&amp;AF1614)&amp;IF(AA1614=AA1615,IF(OR(AC1615=$AC$4:$AC1614)=FALSE,", ",""),") "),""))</f>
        <v/>
      </c>
      <c r="AH1614" s="10" t="str">
        <f>IF((COUNTBLANK(D1614)=1),"",IF(D1614=D1613,AH1613,"")&amp;IF(B1613&lt;&gt;B1614,((IF(COUNTBLANK(E1614)=1,$D$3&amp;"Non-type material: "&amp;$D$3,$D$3&amp;INDEX('type-categories'!$A$2:$B$100,MATCH(E1614,'type-categories'!$A$2:$A$100,0),2)&amp;$D$3))),"")&amp;(IF(K1614&lt;&gt;K1613,$C$2&amp;UPPER(K1614)&amp;$C$2&amp;$K$3&amp;" ",(IF(B1614&lt;&gt;B1613,$C$2&amp;UPPER(K1614)&amp;$C$2&amp;$K$3&amp;" ",""))))&amp;IF((AA1614&lt;&gt;AA1615)*($H$2="y"),AD1614&amp;AE1614,IF((AA1614&lt;&gt;AA1615)*($H$2="m"),AD1614&amp;AG1614,IF(($H$2&lt;&gt;"m")*($H$2&lt;&gt;"Y"),(IF(F1614=0,"",F1614&amp;" "&amp;$F$4&amp;" "))&amp;(IF(G1614=0,"",G1614&amp;" "&amp;$G$4&amp;" "))&amp;(IF(H1614=0,"",H1614&amp;" "&amp;H$4&amp;" "))&amp;(IF(I1614=0,"",I1614&amp;" "&amp;$I$4&amp;" "))&amp;(IF(J1614=0,"",J1614&amp;" "&amp;$J$4&amp;" ")),"")))&amp;"; "&amp;IF((B1614=B1613)*(AA1614=AA1613), "same collecting data; ", IF((B1614=B1613)*(Z1613=Z1614),"same locality; ",(IF(COUNTBLANK(L1614)=1,"",$D$2&amp;L1614&amp;$L$3&amp;" "&amp;$D$2))&amp;(IF(COUNTBLANK(M1614)=1,"",$E$2&amp;M1614&amp;$E$2&amp;", "))&amp;(IF(COUNTBLANK(N1614)=1,"",N1614&amp;"; "))&amp;(IF(COUNTBLANK(O1614)=1,"",O1614&amp;"; ")))&amp;(IF(COUNTBLANK(P1614)=1,"",P1614&amp;"; "))&amp;(IF(COUNTBLANK(Q1614)=1,"",Q1614&amp;"; "))&amp;(IF(COUNTBLANK(R1614)=1,"",R1614&amp;"m, "))&amp;IF((COUNTBLANK(S1614)=0)*(S1614&lt;&gt;S1613), S1614&amp;"; ","")&amp;(IF(COUNTBLANK(U1614)=1,"",U1614&amp;"; "))&amp;(IF(COUNTBLANK(T1614)=1,"",IF(COUNTBLANK(F$2)=1,T1614&amp;"; ",T1614&amp;" "&amp;F$2&amp;"; "))))&amp;(IF(COUNTBLANK(V1614)=1,"",V1614&amp;"; "))&amp;IF((COUNTBLANK(C1614)=1),"",C1614)&amp;IF((B1614=B1615)*(K1614=K1615)*(L1614=L1615)*(M1614=M1615),IF(($H$2&lt;&gt;"m")*($H$2&lt;&gt;"Y"), " • ", IF((ISNUMBER(FIND(")",AE1614))), " • ", "")),IF((B1614=B1615)*(K1614=K1615)," • ",". ")))</f>
        <v/>
      </c>
      <c r="AI1614" s="1"/>
    </row>
    <row r="1615" spans="1:35" x14ac:dyDescent="0.25">
      <c r="A1615" s="3" t="str">
        <f t="shared" si="178"/>
        <v/>
      </c>
      <c r="B1615" s="53" t="str">
        <f t="shared" si="176"/>
        <v/>
      </c>
      <c r="C1615" s="57"/>
      <c r="D1615" s="57"/>
      <c r="E1615" s="57"/>
      <c r="F1615" s="57"/>
      <c r="G1615" s="57"/>
      <c r="H1615" s="57"/>
      <c r="I1615" s="57"/>
      <c r="J1615" s="57"/>
      <c r="K1615" s="57"/>
      <c r="L1615" s="57"/>
      <c r="M1615" s="54"/>
      <c r="N1615" s="57"/>
      <c r="O1615" s="58"/>
      <c r="P1615" s="58"/>
      <c r="Q1615" s="58"/>
      <c r="R1615" s="58"/>
      <c r="S1615" s="54"/>
      <c r="T1615" s="57"/>
      <c r="U1615" s="57"/>
      <c r="V1615" s="57"/>
      <c r="W1615" s="57"/>
      <c r="X1615" s="147" t="str">
        <f>IF(COUNTBLANK(D1615)=1,"",IF('order-admin-units'!$I$1&lt;&gt;"y", "", IF(COUNTBLANK(K1615)=1, 'order-admin-units'!$B$1+1, VLOOKUP(K1615, ordercountry, 2))))</f>
        <v/>
      </c>
      <c r="Y1615" s="147" t="str">
        <f>IF(COUNTBLANK(D1615)=1,"",IF('order-admin-units'!$I$1&lt;&gt;"y", "", IF(COUNTBLANK(K1615:L1615)&gt;0, 'order-admin-units'!$B$2+1, VLOOKUP(K1615&amp;"@"&amp;L1615, orderadmin, 2))))</f>
        <v/>
      </c>
      <c r="Z1615" s="147" t="str">
        <f t="shared" si="179"/>
        <v/>
      </c>
      <c r="AA1615" s="147" t="str">
        <f t="shared" si="180"/>
        <v/>
      </c>
      <c r="AB1615" s="147" t="str">
        <f t="shared" si="181"/>
        <v/>
      </c>
      <c r="AC1615" s="147" t="str">
        <f t="shared" si="177"/>
        <v/>
      </c>
      <c r="AD1615" s="11" t="str">
        <f t="shared" si="182"/>
        <v/>
      </c>
      <c r="AE1615" s="11" t="str">
        <f t="array" ref="AE1615">IF(COUNTBLANK(D1615)=1,"",IF(OR($H$2="y",$H$2="m"),IF(AA1615=AA1614,IF(OR(AB1615=$AB$4:$AB1614)=FALSE,AE1614&amp;C1615,AE1614),"("&amp;C1615)&amp;IF(AA1615=AA1616,IF(OR(AB1616=$AB$4:$AB1615)=FALSE,", ",""),") "),""))</f>
        <v/>
      </c>
      <c r="AF1615" s="11" t="str">
        <f t="array" ref="AF1615">IF((COUNTBLANK(D1615)=0)*OR($H$2="y",$H$2="m"),IFERROR(LEFT(C1615, FIND(" ",C1615)-1), C1615),"")</f>
        <v/>
      </c>
      <c r="AG1615" s="11" t="str">
        <f t="array" ref="AG1615">IF(COUNTBLANK(D1615)=1,"",IF(OR($H$2="y",$H$2="m"),IF(AA1615=AA1614,IF(OR(AC1615=$AC$4:$AC1614)=FALSE,AG1614&amp;AF1615,AG1614),"("&amp;AF1615)&amp;IF(AA1615=AA1616,IF(OR(AC1616=$AC$4:$AC1615)=FALSE,", ",""),") "),""))</f>
        <v/>
      </c>
      <c r="AH1615" s="10" t="str">
        <f>IF((COUNTBLANK(D1615)=1),"",IF(D1615=D1614,AH1614,"")&amp;IF(B1614&lt;&gt;B1615,((IF(COUNTBLANK(E1615)=1,$D$3&amp;"Non-type material: "&amp;$D$3,$D$3&amp;INDEX('type-categories'!$A$2:$B$100,MATCH(E1615,'type-categories'!$A$2:$A$100,0),2)&amp;$D$3))),"")&amp;(IF(K1615&lt;&gt;K1614,$C$2&amp;UPPER(K1615)&amp;$C$2&amp;$K$3&amp;" ",(IF(B1615&lt;&gt;B1614,$C$2&amp;UPPER(K1615)&amp;$C$2&amp;$K$3&amp;" ",""))))&amp;IF((AA1615&lt;&gt;AA1616)*($H$2="y"),AD1615&amp;AE1615,IF((AA1615&lt;&gt;AA1616)*($H$2="m"),AD1615&amp;AG1615,IF(($H$2&lt;&gt;"m")*($H$2&lt;&gt;"Y"),(IF(F1615=0,"",F1615&amp;" "&amp;$F$4&amp;" "))&amp;(IF(G1615=0,"",G1615&amp;" "&amp;$G$4&amp;" "))&amp;(IF(H1615=0,"",H1615&amp;" "&amp;H$4&amp;" "))&amp;(IF(I1615=0,"",I1615&amp;" "&amp;$I$4&amp;" "))&amp;(IF(J1615=0,"",J1615&amp;" "&amp;$J$4&amp;" ")),"")))&amp;"; "&amp;IF((B1615=B1614)*(AA1615=AA1614), "same collecting data; ", IF((B1615=B1614)*(Z1614=Z1615),"same locality; ",(IF(COUNTBLANK(L1615)=1,"",$D$2&amp;L1615&amp;$L$3&amp;" "&amp;$D$2))&amp;(IF(COUNTBLANK(M1615)=1,"",$E$2&amp;M1615&amp;$E$2&amp;", "))&amp;(IF(COUNTBLANK(N1615)=1,"",N1615&amp;"; "))&amp;(IF(COUNTBLANK(O1615)=1,"",O1615&amp;"; ")))&amp;(IF(COUNTBLANK(P1615)=1,"",P1615&amp;"; "))&amp;(IF(COUNTBLANK(Q1615)=1,"",Q1615&amp;"; "))&amp;(IF(COUNTBLANK(R1615)=1,"",R1615&amp;"m, "))&amp;IF((COUNTBLANK(S1615)=0)*(S1615&lt;&gt;S1614), S1615&amp;"; ","")&amp;(IF(COUNTBLANK(U1615)=1,"",U1615&amp;"; "))&amp;(IF(COUNTBLANK(T1615)=1,"",IF(COUNTBLANK(F$2)=1,T1615&amp;"; ",T1615&amp;" "&amp;F$2&amp;"; "))))&amp;(IF(COUNTBLANK(V1615)=1,"",V1615&amp;"; "))&amp;IF((COUNTBLANK(C1615)=1),"",C1615)&amp;IF((B1615=B1616)*(K1615=K1616)*(L1615=L1616)*(M1615=M1616),IF(($H$2&lt;&gt;"m")*($H$2&lt;&gt;"Y"), " • ", IF((ISNUMBER(FIND(")",AE1615))), " • ", "")),IF((B1615=B1616)*(K1615=K1616)," • ",". ")))</f>
        <v/>
      </c>
      <c r="AI1615" s="1"/>
    </row>
    <row r="1616" spans="1:35" x14ac:dyDescent="0.25">
      <c r="A1616" s="3" t="str">
        <f t="shared" si="178"/>
        <v/>
      </c>
      <c r="B1616" s="53" t="str">
        <f t="shared" si="176"/>
        <v/>
      </c>
      <c r="C1616" s="57"/>
      <c r="D1616" s="57"/>
      <c r="E1616" s="57"/>
      <c r="F1616" s="57"/>
      <c r="G1616" s="57"/>
      <c r="H1616" s="57"/>
      <c r="I1616" s="57"/>
      <c r="J1616" s="57"/>
      <c r="K1616" s="57"/>
      <c r="L1616" s="57"/>
      <c r="M1616" s="54"/>
      <c r="N1616" s="57"/>
      <c r="O1616" s="58"/>
      <c r="P1616" s="58"/>
      <c r="Q1616" s="58"/>
      <c r="R1616" s="58"/>
      <c r="S1616" s="54"/>
      <c r="T1616" s="57"/>
      <c r="U1616" s="57"/>
      <c r="V1616" s="57"/>
      <c r="W1616" s="57"/>
      <c r="X1616" s="147" t="str">
        <f>IF(COUNTBLANK(D1616)=1,"",IF('order-admin-units'!$I$1&lt;&gt;"y", "", IF(COUNTBLANK(K1616)=1, 'order-admin-units'!$B$1+1, VLOOKUP(K1616, ordercountry, 2))))</f>
        <v/>
      </c>
      <c r="Y1616" s="147" t="str">
        <f>IF(COUNTBLANK(D1616)=1,"",IF('order-admin-units'!$I$1&lt;&gt;"y", "", IF(COUNTBLANK(K1616:L1616)&gt;0, 'order-admin-units'!$B$2+1, VLOOKUP(K1616&amp;"@"&amp;L1616, orderadmin, 2))))</f>
        <v/>
      </c>
      <c r="Z1616" s="147" t="str">
        <f t="shared" si="179"/>
        <v/>
      </c>
      <c r="AA1616" s="147" t="str">
        <f t="shared" si="180"/>
        <v/>
      </c>
      <c r="AB1616" s="147" t="str">
        <f t="shared" si="181"/>
        <v/>
      </c>
      <c r="AC1616" s="147" t="str">
        <f t="shared" si="177"/>
        <v/>
      </c>
      <c r="AD1616" s="11" t="str">
        <f t="shared" si="182"/>
        <v/>
      </c>
      <c r="AE1616" s="11" t="str">
        <f t="array" ref="AE1616">IF(COUNTBLANK(D1616)=1,"",IF(OR($H$2="y",$H$2="m"),IF(AA1616=AA1615,IF(OR(AB1616=$AB$4:$AB1615)=FALSE,AE1615&amp;C1616,AE1615),"("&amp;C1616)&amp;IF(AA1616=AA1617,IF(OR(AB1617=$AB$4:$AB1616)=FALSE,", ",""),") "),""))</f>
        <v/>
      </c>
      <c r="AF1616" s="11" t="str">
        <f t="array" ref="AF1616">IF((COUNTBLANK(D1616)=0)*OR($H$2="y",$H$2="m"),IFERROR(LEFT(C1616, FIND(" ",C1616)-1), C1616),"")</f>
        <v/>
      </c>
      <c r="AG1616" s="11" t="str">
        <f t="array" ref="AG1616">IF(COUNTBLANK(D1616)=1,"",IF(OR($H$2="y",$H$2="m"),IF(AA1616=AA1615,IF(OR(AC1616=$AC$4:$AC1615)=FALSE,AG1615&amp;AF1616,AG1615),"("&amp;AF1616)&amp;IF(AA1616=AA1617,IF(OR(AC1617=$AC$4:$AC1616)=FALSE,", ",""),") "),""))</f>
        <v/>
      </c>
      <c r="AH1616" s="10" t="str">
        <f>IF((COUNTBLANK(D1616)=1),"",IF(D1616=D1615,AH1615,"")&amp;IF(B1615&lt;&gt;B1616,((IF(COUNTBLANK(E1616)=1,$D$3&amp;"Non-type material: "&amp;$D$3,$D$3&amp;INDEX('type-categories'!$A$2:$B$100,MATCH(E1616,'type-categories'!$A$2:$A$100,0),2)&amp;$D$3))),"")&amp;(IF(K1616&lt;&gt;K1615,$C$2&amp;UPPER(K1616)&amp;$C$2&amp;$K$3&amp;" ",(IF(B1616&lt;&gt;B1615,$C$2&amp;UPPER(K1616)&amp;$C$2&amp;$K$3&amp;" ",""))))&amp;IF((AA1616&lt;&gt;AA1617)*($H$2="y"),AD1616&amp;AE1616,IF((AA1616&lt;&gt;AA1617)*($H$2="m"),AD1616&amp;AG1616,IF(($H$2&lt;&gt;"m")*($H$2&lt;&gt;"Y"),(IF(F1616=0,"",F1616&amp;" "&amp;$F$4&amp;" "))&amp;(IF(G1616=0,"",G1616&amp;" "&amp;$G$4&amp;" "))&amp;(IF(H1616=0,"",H1616&amp;" "&amp;H$4&amp;" "))&amp;(IF(I1616=0,"",I1616&amp;" "&amp;$I$4&amp;" "))&amp;(IF(J1616=0,"",J1616&amp;" "&amp;$J$4&amp;" ")),"")))&amp;"; "&amp;IF((B1616=B1615)*(AA1616=AA1615), "same collecting data; ", IF((B1616=B1615)*(Z1615=Z1616),"same locality; ",(IF(COUNTBLANK(L1616)=1,"",$D$2&amp;L1616&amp;$L$3&amp;" "&amp;$D$2))&amp;(IF(COUNTBLANK(M1616)=1,"",$E$2&amp;M1616&amp;$E$2&amp;", "))&amp;(IF(COUNTBLANK(N1616)=1,"",N1616&amp;"; "))&amp;(IF(COUNTBLANK(O1616)=1,"",O1616&amp;"; ")))&amp;(IF(COUNTBLANK(P1616)=1,"",P1616&amp;"; "))&amp;(IF(COUNTBLANK(Q1616)=1,"",Q1616&amp;"; "))&amp;(IF(COUNTBLANK(R1616)=1,"",R1616&amp;"m, "))&amp;IF((COUNTBLANK(S1616)=0)*(S1616&lt;&gt;S1615), S1616&amp;"; ","")&amp;(IF(COUNTBLANK(U1616)=1,"",U1616&amp;"; "))&amp;(IF(COUNTBLANK(T1616)=1,"",IF(COUNTBLANK(F$2)=1,T1616&amp;"; ",T1616&amp;" "&amp;F$2&amp;"; "))))&amp;(IF(COUNTBLANK(V1616)=1,"",V1616&amp;"; "))&amp;IF((COUNTBLANK(C1616)=1),"",C1616)&amp;IF((B1616=B1617)*(K1616=K1617)*(L1616=L1617)*(M1616=M1617),IF(($H$2&lt;&gt;"m")*($H$2&lt;&gt;"Y"), " • ", IF((ISNUMBER(FIND(")",AE1616))), " • ", "")),IF((B1616=B1617)*(K1616=K1617)," • ",". ")))</f>
        <v/>
      </c>
      <c r="AI1616" s="1"/>
    </row>
    <row r="1617" spans="1:35" x14ac:dyDescent="0.25">
      <c r="A1617" s="3" t="str">
        <f t="shared" si="178"/>
        <v/>
      </c>
      <c r="B1617" s="53" t="str">
        <f t="shared" si="176"/>
        <v/>
      </c>
      <c r="C1617" s="57"/>
      <c r="D1617" s="57"/>
      <c r="E1617" s="57"/>
      <c r="F1617" s="57"/>
      <c r="G1617" s="57"/>
      <c r="H1617" s="57"/>
      <c r="I1617" s="57"/>
      <c r="J1617" s="57"/>
      <c r="K1617" s="57"/>
      <c r="L1617" s="57"/>
      <c r="M1617" s="54"/>
      <c r="N1617" s="57"/>
      <c r="O1617" s="58"/>
      <c r="P1617" s="58"/>
      <c r="Q1617" s="58"/>
      <c r="R1617" s="58"/>
      <c r="S1617" s="54"/>
      <c r="T1617" s="57"/>
      <c r="U1617" s="57"/>
      <c r="V1617" s="57"/>
      <c r="W1617" s="57"/>
      <c r="X1617" s="147" t="str">
        <f>IF(COUNTBLANK(D1617)=1,"",IF('order-admin-units'!$I$1&lt;&gt;"y", "", IF(COUNTBLANK(K1617)=1, 'order-admin-units'!$B$1+1, VLOOKUP(K1617, ordercountry, 2))))</f>
        <v/>
      </c>
      <c r="Y1617" s="147" t="str">
        <f>IF(COUNTBLANK(D1617)=1,"",IF('order-admin-units'!$I$1&lt;&gt;"y", "", IF(COUNTBLANK(K1617:L1617)&gt;0, 'order-admin-units'!$B$2+1, VLOOKUP(K1617&amp;"@"&amp;L1617, orderadmin, 2))))</f>
        <v/>
      </c>
      <c r="Z1617" s="147" t="str">
        <f t="shared" si="179"/>
        <v/>
      </c>
      <c r="AA1617" s="147" t="str">
        <f t="shared" si="180"/>
        <v/>
      </c>
      <c r="AB1617" s="147" t="str">
        <f t="shared" si="181"/>
        <v/>
      </c>
      <c r="AC1617" s="147" t="str">
        <f t="shared" si="177"/>
        <v/>
      </c>
      <c r="AD1617" s="11" t="str">
        <f t="shared" si="182"/>
        <v/>
      </c>
      <c r="AE1617" s="11" t="str">
        <f t="array" ref="AE1617">IF(COUNTBLANK(D1617)=1,"",IF(OR($H$2="y",$H$2="m"),IF(AA1617=AA1616,IF(OR(AB1617=$AB$4:$AB1616)=FALSE,AE1616&amp;C1617,AE1616),"("&amp;C1617)&amp;IF(AA1617=AA1618,IF(OR(AB1618=$AB$4:$AB1617)=FALSE,", ",""),") "),""))</f>
        <v/>
      </c>
      <c r="AF1617" s="11" t="str">
        <f t="array" ref="AF1617">IF((COUNTBLANK(D1617)=0)*OR($H$2="y",$H$2="m"),IFERROR(LEFT(C1617, FIND(" ",C1617)-1), C1617),"")</f>
        <v/>
      </c>
      <c r="AG1617" s="11" t="str">
        <f t="array" ref="AG1617">IF(COUNTBLANK(D1617)=1,"",IF(OR($H$2="y",$H$2="m"),IF(AA1617=AA1616,IF(OR(AC1617=$AC$4:$AC1616)=FALSE,AG1616&amp;AF1617,AG1616),"("&amp;AF1617)&amp;IF(AA1617=AA1618,IF(OR(AC1618=$AC$4:$AC1617)=FALSE,", ",""),") "),""))</f>
        <v/>
      </c>
      <c r="AH1617" s="10" t="str">
        <f>IF((COUNTBLANK(D1617)=1),"",IF(D1617=D1616,AH1616,"")&amp;IF(B1616&lt;&gt;B1617,((IF(COUNTBLANK(E1617)=1,$D$3&amp;"Non-type material: "&amp;$D$3,$D$3&amp;INDEX('type-categories'!$A$2:$B$100,MATCH(E1617,'type-categories'!$A$2:$A$100,0),2)&amp;$D$3))),"")&amp;(IF(K1617&lt;&gt;K1616,$C$2&amp;UPPER(K1617)&amp;$C$2&amp;$K$3&amp;" ",(IF(B1617&lt;&gt;B1616,$C$2&amp;UPPER(K1617)&amp;$C$2&amp;$K$3&amp;" ",""))))&amp;IF((AA1617&lt;&gt;AA1618)*($H$2="y"),AD1617&amp;AE1617,IF((AA1617&lt;&gt;AA1618)*($H$2="m"),AD1617&amp;AG1617,IF(($H$2&lt;&gt;"m")*($H$2&lt;&gt;"Y"),(IF(F1617=0,"",F1617&amp;" "&amp;$F$4&amp;" "))&amp;(IF(G1617=0,"",G1617&amp;" "&amp;$G$4&amp;" "))&amp;(IF(H1617=0,"",H1617&amp;" "&amp;H$4&amp;" "))&amp;(IF(I1617=0,"",I1617&amp;" "&amp;$I$4&amp;" "))&amp;(IF(J1617=0,"",J1617&amp;" "&amp;$J$4&amp;" ")),"")))&amp;"; "&amp;IF((B1617=B1616)*(AA1617=AA1616), "same collecting data; ", IF((B1617=B1616)*(Z1616=Z1617),"same locality; ",(IF(COUNTBLANK(L1617)=1,"",$D$2&amp;L1617&amp;$L$3&amp;" "&amp;$D$2))&amp;(IF(COUNTBLANK(M1617)=1,"",$E$2&amp;M1617&amp;$E$2&amp;", "))&amp;(IF(COUNTBLANK(N1617)=1,"",N1617&amp;"; "))&amp;(IF(COUNTBLANK(O1617)=1,"",O1617&amp;"; ")))&amp;(IF(COUNTBLANK(P1617)=1,"",P1617&amp;"; "))&amp;(IF(COUNTBLANK(Q1617)=1,"",Q1617&amp;"; "))&amp;(IF(COUNTBLANK(R1617)=1,"",R1617&amp;"m, "))&amp;IF((COUNTBLANK(S1617)=0)*(S1617&lt;&gt;S1616), S1617&amp;"; ","")&amp;(IF(COUNTBLANK(U1617)=1,"",U1617&amp;"; "))&amp;(IF(COUNTBLANK(T1617)=1,"",IF(COUNTBLANK(F$2)=1,T1617&amp;"; ",T1617&amp;" "&amp;F$2&amp;"; "))))&amp;(IF(COUNTBLANK(V1617)=1,"",V1617&amp;"; "))&amp;IF((COUNTBLANK(C1617)=1),"",C1617)&amp;IF((B1617=B1618)*(K1617=K1618)*(L1617=L1618)*(M1617=M1618),IF(($H$2&lt;&gt;"m")*($H$2&lt;&gt;"Y"), " • ", IF((ISNUMBER(FIND(")",AE1617))), " • ", "")),IF((B1617=B1618)*(K1617=K1618)," • ",". ")))</f>
        <v/>
      </c>
      <c r="AI1617" s="1"/>
    </row>
    <row r="1618" spans="1:35" x14ac:dyDescent="0.25">
      <c r="A1618" s="3" t="str">
        <f t="shared" si="178"/>
        <v/>
      </c>
      <c r="B1618" s="53" t="str">
        <f t="shared" si="176"/>
        <v/>
      </c>
      <c r="C1618" s="57"/>
      <c r="D1618" s="57"/>
      <c r="E1618" s="57"/>
      <c r="F1618" s="57"/>
      <c r="G1618" s="57"/>
      <c r="H1618" s="57"/>
      <c r="I1618" s="57"/>
      <c r="J1618" s="57"/>
      <c r="K1618" s="57"/>
      <c r="L1618" s="57"/>
      <c r="M1618" s="54"/>
      <c r="N1618" s="57"/>
      <c r="O1618" s="58"/>
      <c r="P1618" s="58"/>
      <c r="Q1618" s="58"/>
      <c r="R1618" s="58"/>
      <c r="S1618" s="54"/>
      <c r="T1618" s="57"/>
      <c r="U1618" s="57"/>
      <c r="V1618" s="57"/>
      <c r="W1618" s="57"/>
      <c r="X1618" s="147" t="str">
        <f>IF(COUNTBLANK(D1618)=1,"",IF('order-admin-units'!$I$1&lt;&gt;"y", "", IF(COUNTBLANK(K1618)=1, 'order-admin-units'!$B$1+1, VLOOKUP(K1618, ordercountry, 2))))</f>
        <v/>
      </c>
      <c r="Y1618" s="147" t="str">
        <f>IF(COUNTBLANK(D1618)=1,"",IF('order-admin-units'!$I$1&lt;&gt;"y", "", IF(COUNTBLANK(K1618:L1618)&gt;0, 'order-admin-units'!$B$2+1, VLOOKUP(K1618&amp;"@"&amp;L1618, orderadmin, 2))))</f>
        <v/>
      </c>
      <c r="Z1618" s="147" t="str">
        <f t="shared" si="179"/>
        <v/>
      </c>
      <c r="AA1618" s="147" t="str">
        <f t="shared" si="180"/>
        <v/>
      </c>
      <c r="AB1618" s="147" t="str">
        <f t="shared" si="181"/>
        <v/>
      </c>
      <c r="AC1618" s="147" t="str">
        <f t="shared" si="177"/>
        <v/>
      </c>
      <c r="AD1618" s="11" t="str">
        <f t="shared" si="182"/>
        <v/>
      </c>
      <c r="AE1618" s="11" t="str">
        <f t="array" ref="AE1618">IF(COUNTBLANK(D1618)=1,"",IF(OR($H$2="y",$H$2="m"),IF(AA1618=AA1617,IF(OR(AB1618=$AB$4:$AB1617)=FALSE,AE1617&amp;C1618,AE1617),"("&amp;C1618)&amp;IF(AA1618=AA1619,IF(OR(AB1619=$AB$4:$AB1618)=FALSE,", ",""),") "),""))</f>
        <v/>
      </c>
      <c r="AF1618" s="11" t="str">
        <f t="array" ref="AF1618">IF((COUNTBLANK(D1618)=0)*OR($H$2="y",$H$2="m"),IFERROR(LEFT(C1618, FIND(" ",C1618)-1), C1618),"")</f>
        <v/>
      </c>
      <c r="AG1618" s="11" t="str">
        <f t="array" ref="AG1618">IF(COUNTBLANK(D1618)=1,"",IF(OR($H$2="y",$H$2="m"),IF(AA1618=AA1617,IF(OR(AC1618=$AC$4:$AC1617)=FALSE,AG1617&amp;AF1618,AG1617),"("&amp;AF1618)&amp;IF(AA1618=AA1619,IF(OR(AC1619=$AC$4:$AC1618)=FALSE,", ",""),") "),""))</f>
        <v/>
      </c>
      <c r="AH1618" s="10" t="str">
        <f>IF((COUNTBLANK(D1618)=1),"",IF(D1618=D1617,AH1617,"")&amp;IF(B1617&lt;&gt;B1618,((IF(COUNTBLANK(E1618)=1,$D$3&amp;"Non-type material: "&amp;$D$3,$D$3&amp;INDEX('type-categories'!$A$2:$B$100,MATCH(E1618,'type-categories'!$A$2:$A$100,0),2)&amp;$D$3))),"")&amp;(IF(K1618&lt;&gt;K1617,$C$2&amp;UPPER(K1618)&amp;$C$2&amp;$K$3&amp;" ",(IF(B1618&lt;&gt;B1617,$C$2&amp;UPPER(K1618)&amp;$C$2&amp;$K$3&amp;" ",""))))&amp;IF((AA1618&lt;&gt;AA1619)*($H$2="y"),AD1618&amp;AE1618,IF((AA1618&lt;&gt;AA1619)*($H$2="m"),AD1618&amp;AG1618,IF(($H$2&lt;&gt;"m")*($H$2&lt;&gt;"Y"),(IF(F1618=0,"",F1618&amp;" "&amp;$F$4&amp;" "))&amp;(IF(G1618=0,"",G1618&amp;" "&amp;$G$4&amp;" "))&amp;(IF(H1618=0,"",H1618&amp;" "&amp;H$4&amp;" "))&amp;(IF(I1618=0,"",I1618&amp;" "&amp;$I$4&amp;" "))&amp;(IF(J1618=0,"",J1618&amp;" "&amp;$J$4&amp;" ")),"")))&amp;"; "&amp;IF((B1618=B1617)*(AA1618=AA1617), "same collecting data; ", IF((B1618=B1617)*(Z1617=Z1618),"same locality; ",(IF(COUNTBLANK(L1618)=1,"",$D$2&amp;L1618&amp;$L$3&amp;" "&amp;$D$2))&amp;(IF(COUNTBLANK(M1618)=1,"",$E$2&amp;M1618&amp;$E$2&amp;", "))&amp;(IF(COUNTBLANK(N1618)=1,"",N1618&amp;"; "))&amp;(IF(COUNTBLANK(O1618)=1,"",O1618&amp;"; ")))&amp;(IF(COUNTBLANK(P1618)=1,"",P1618&amp;"; "))&amp;(IF(COUNTBLANK(Q1618)=1,"",Q1618&amp;"; "))&amp;(IF(COUNTBLANK(R1618)=1,"",R1618&amp;"m, "))&amp;IF((COUNTBLANK(S1618)=0)*(S1618&lt;&gt;S1617), S1618&amp;"; ","")&amp;(IF(COUNTBLANK(U1618)=1,"",U1618&amp;"; "))&amp;(IF(COUNTBLANK(T1618)=1,"",IF(COUNTBLANK(F$2)=1,T1618&amp;"; ",T1618&amp;" "&amp;F$2&amp;"; "))))&amp;(IF(COUNTBLANK(V1618)=1,"",V1618&amp;"; "))&amp;IF((COUNTBLANK(C1618)=1),"",C1618)&amp;IF((B1618=B1619)*(K1618=K1619)*(L1618=L1619)*(M1618=M1619),IF(($H$2&lt;&gt;"m")*($H$2&lt;&gt;"Y"), " • ", IF((ISNUMBER(FIND(")",AE1618))), " • ", "")),IF((B1618=B1619)*(K1618=K1619)," • ",". ")))</f>
        <v/>
      </c>
      <c r="AI1618" s="1"/>
    </row>
    <row r="1619" spans="1:35" x14ac:dyDescent="0.25">
      <c r="A1619" s="3" t="str">
        <f t="shared" si="178"/>
        <v/>
      </c>
      <c r="B1619" s="53" t="str">
        <f t="shared" si="176"/>
        <v/>
      </c>
      <c r="C1619" s="57"/>
      <c r="D1619" s="57"/>
      <c r="E1619" s="57"/>
      <c r="F1619" s="57"/>
      <c r="G1619" s="57"/>
      <c r="H1619" s="57"/>
      <c r="I1619" s="57"/>
      <c r="J1619" s="57"/>
      <c r="K1619" s="57"/>
      <c r="L1619" s="57"/>
      <c r="M1619" s="54"/>
      <c r="N1619" s="57"/>
      <c r="O1619" s="58"/>
      <c r="P1619" s="58"/>
      <c r="Q1619" s="58"/>
      <c r="R1619" s="58"/>
      <c r="S1619" s="54"/>
      <c r="T1619" s="57"/>
      <c r="U1619" s="57"/>
      <c r="V1619" s="57"/>
      <c r="W1619" s="57"/>
      <c r="X1619" s="147" t="str">
        <f>IF(COUNTBLANK(D1619)=1,"",IF('order-admin-units'!$I$1&lt;&gt;"y", "", IF(COUNTBLANK(K1619)=1, 'order-admin-units'!$B$1+1, VLOOKUP(K1619, ordercountry, 2))))</f>
        <v/>
      </c>
      <c r="Y1619" s="147" t="str">
        <f>IF(COUNTBLANK(D1619)=1,"",IF('order-admin-units'!$I$1&lt;&gt;"y", "", IF(COUNTBLANK(K1619:L1619)&gt;0, 'order-admin-units'!$B$2+1, VLOOKUP(K1619&amp;"@"&amp;L1619, orderadmin, 2))))</f>
        <v/>
      </c>
      <c r="Z1619" s="147" t="str">
        <f t="shared" si="179"/>
        <v/>
      </c>
      <c r="AA1619" s="147" t="str">
        <f t="shared" si="180"/>
        <v/>
      </c>
      <c r="AB1619" s="147" t="str">
        <f t="shared" si="181"/>
        <v/>
      </c>
      <c r="AC1619" s="147" t="str">
        <f t="shared" si="177"/>
        <v/>
      </c>
      <c r="AD1619" s="11" t="str">
        <f t="shared" si="182"/>
        <v/>
      </c>
      <c r="AE1619" s="11" t="str">
        <f t="array" ref="AE1619">IF(COUNTBLANK(D1619)=1,"",IF(OR($H$2="y",$H$2="m"),IF(AA1619=AA1618,IF(OR(AB1619=$AB$4:$AB1618)=FALSE,AE1618&amp;C1619,AE1618),"("&amp;C1619)&amp;IF(AA1619=AA1620,IF(OR(AB1620=$AB$4:$AB1619)=FALSE,", ",""),") "),""))</f>
        <v/>
      </c>
      <c r="AF1619" s="11" t="str">
        <f t="array" ref="AF1619">IF((COUNTBLANK(D1619)=0)*OR($H$2="y",$H$2="m"),IFERROR(LEFT(C1619, FIND(" ",C1619)-1), C1619),"")</f>
        <v/>
      </c>
      <c r="AG1619" s="11" t="str">
        <f t="array" ref="AG1619">IF(COUNTBLANK(D1619)=1,"",IF(OR($H$2="y",$H$2="m"),IF(AA1619=AA1618,IF(OR(AC1619=$AC$4:$AC1618)=FALSE,AG1618&amp;AF1619,AG1618),"("&amp;AF1619)&amp;IF(AA1619=AA1620,IF(OR(AC1620=$AC$4:$AC1619)=FALSE,", ",""),") "),""))</f>
        <v/>
      </c>
      <c r="AH1619" s="10" t="str">
        <f>IF((COUNTBLANK(D1619)=1),"",IF(D1619=D1618,AH1618,"")&amp;IF(B1618&lt;&gt;B1619,((IF(COUNTBLANK(E1619)=1,$D$3&amp;"Non-type material: "&amp;$D$3,$D$3&amp;INDEX('type-categories'!$A$2:$B$100,MATCH(E1619,'type-categories'!$A$2:$A$100,0),2)&amp;$D$3))),"")&amp;(IF(K1619&lt;&gt;K1618,$C$2&amp;UPPER(K1619)&amp;$C$2&amp;$K$3&amp;" ",(IF(B1619&lt;&gt;B1618,$C$2&amp;UPPER(K1619)&amp;$C$2&amp;$K$3&amp;" ",""))))&amp;IF((AA1619&lt;&gt;AA1620)*($H$2="y"),AD1619&amp;AE1619,IF((AA1619&lt;&gt;AA1620)*($H$2="m"),AD1619&amp;AG1619,IF(($H$2&lt;&gt;"m")*($H$2&lt;&gt;"Y"),(IF(F1619=0,"",F1619&amp;" "&amp;$F$4&amp;" "))&amp;(IF(G1619=0,"",G1619&amp;" "&amp;$G$4&amp;" "))&amp;(IF(H1619=0,"",H1619&amp;" "&amp;H$4&amp;" "))&amp;(IF(I1619=0,"",I1619&amp;" "&amp;$I$4&amp;" "))&amp;(IF(J1619=0,"",J1619&amp;" "&amp;$J$4&amp;" ")),"")))&amp;"; "&amp;IF((B1619=B1618)*(AA1619=AA1618), "same collecting data; ", IF((B1619=B1618)*(Z1618=Z1619),"same locality; ",(IF(COUNTBLANK(L1619)=1,"",$D$2&amp;L1619&amp;$L$3&amp;" "&amp;$D$2))&amp;(IF(COUNTBLANK(M1619)=1,"",$E$2&amp;M1619&amp;$E$2&amp;", "))&amp;(IF(COUNTBLANK(N1619)=1,"",N1619&amp;"; "))&amp;(IF(COUNTBLANK(O1619)=1,"",O1619&amp;"; ")))&amp;(IF(COUNTBLANK(P1619)=1,"",P1619&amp;"; "))&amp;(IF(COUNTBLANK(Q1619)=1,"",Q1619&amp;"; "))&amp;(IF(COUNTBLANK(R1619)=1,"",R1619&amp;"m, "))&amp;IF((COUNTBLANK(S1619)=0)*(S1619&lt;&gt;S1618), S1619&amp;"; ","")&amp;(IF(COUNTBLANK(U1619)=1,"",U1619&amp;"; "))&amp;(IF(COUNTBLANK(T1619)=1,"",IF(COUNTBLANK(F$2)=1,T1619&amp;"; ",T1619&amp;" "&amp;F$2&amp;"; "))))&amp;(IF(COUNTBLANK(V1619)=1,"",V1619&amp;"; "))&amp;IF((COUNTBLANK(C1619)=1),"",C1619)&amp;IF((B1619=B1620)*(K1619=K1620)*(L1619=L1620)*(M1619=M1620),IF(($H$2&lt;&gt;"m")*($H$2&lt;&gt;"Y"), " • ", IF((ISNUMBER(FIND(")",AE1619))), " • ", "")),IF((B1619=B1620)*(K1619=K1620)," • ",". ")))</f>
        <v/>
      </c>
      <c r="AI1619" s="1"/>
    </row>
    <row r="1620" spans="1:35" x14ac:dyDescent="0.25">
      <c r="A1620" s="3" t="str">
        <f t="shared" si="178"/>
        <v/>
      </c>
      <c r="B1620" s="53" t="str">
        <f t="shared" si="176"/>
        <v/>
      </c>
      <c r="C1620" s="57"/>
      <c r="D1620" s="57"/>
      <c r="E1620" s="57"/>
      <c r="F1620" s="57"/>
      <c r="G1620" s="57"/>
      <c r="H1620" s="57"/>
      <c r="I1620" s="57"/>
      <c r="J1620" s="57"/>
      <c r="K1620" s="57"/>
      <c r="L1620" s="57"/>
      <c r="M1620" s="54"/>
      <c r="N1620" s="57"/>
      <c r="O1620" s="58"/>
      <c r="P1620" s="58"/>
      <c r="Q1620" s="58"/>
      <c r="R1620" s="58"/>
      <c r="S1620" s="54"/>
      <c r="T1620" s="57"/>
      <c r="U1620" s="57"/>
      <c r="V1620" s="57"/>
      <c r="W1620" s="57"/>
      <c r="X1620" s="147" t="str">
        <f>IF(COUNTBLANK(D1620)=1,"",IF('order-admin-units'!$I$1&lt;&gt;"y", "", IF(COUNTBLANK(K1620)=1, 'order-admin-units'!$B$1+1, VLOOKUP(K1620, ordercountry, 2))))</f>
        <v/>
      </c>
      <c r="Y1620" s="147" t="str">
        <f>IF(COUNTBLANK(D1620)=1,"",IF('order-admin-units'!$I$1&lt;&gt;"y", "", IF(COUNTBLANK(K1620:L1620)&gt;0, 'order-admin-units'!$B$2+1, VLOOKUP(K1620&amp;"@"&amp;L1620, orderadmin, 2))))</f>
        <v/>
      </c>
      <c r="Z1620" s="147" t="str">
        <f t="shared" si="179"/>
        <v/>
      </c>
      <c r="AA1620" s="147" t="str">
        <f t="shared" si="180"/>
        <v/>
      </c>
      <c r="AB1620" s="147" t="str">
        <f t="shared" si="181"/>
        <v/>
      </c>
      <c r="AC1620" s="147" t="str">
        <f t="shared" si="177"/>
        <v/>
      </c>
      <c r="AD1620" s="11" t="str">
        <f t="shared" si="182"/>
        <v/>
      </c>
      <c r="AE1620" s="11" t="str">
        <f t="array" ref="AE1620">IF(COUNTBLANK(D1620)=1,"",IF(OR($H$2="y",$H$2="m"),IF(AA1620=AA1619,IF(OR(AB1620=$AB$4:$AB1619)=FALSE,AE1619&amp;C1620,AE1619),"("&amp;C1620)&amp;IF(AA1620=AA1621,IF(OR(AB1621=$AB$4:$AB1620)=FALSE,", ",""),") "),""))</f>
        <v/>
      </c>
      <c r="AF1620" s="11" t="str">
        <f t="array" ref="AF1620">IF((COUNTBLANK(D1620)=0)*OR($H$2="y",$H$2="m"),IFERROR(LEFT(C1620, FIND(" ",C1620)-1), C1620),"")</f>
        <v/>
      </c>
      <c r="AG1620" s="11" t="str">
        <f t="array" ref="AG1620">IF(COUNTBLANK(D1620)=1,"",IF(OR($H$2="y",$H$2="m"),IF(AA1620=AA1619,IF(OR(AC1620=$AC$4:$AC1619)=FALSE,AG1619&amp;AF1620,AG1619),"("&amp;AF1620)&amp;IF(AA1620=AA1621,IF(OR(AC1621=$AC$4:$AC1620)=FALSE,", ",""),") "),""))</f>
        <v/>
      </c>
      <c r="AH1620" s="10" t="str">
        <f>IF((COUNTBLANK(D1620)=1),"",IF(D1620=D1619,AH1619,"")&amp;IF(B1619&lt;&gt;B1620,((IF(COUNTBLANK(E1620)=1,$D$3&amp;"Non-type material: "&amp;$D$3,$D$3&amp;INDEX('type-categories'!$A$2:$B$100,MATCH(E1620,'type-categories'!$A$2:$A$100,0),2)&amp;$D$3))),"")&amp;(IF(K1620&lt;&gt;K1619,$C$2&amp;UPPER(K1620)&amp;$C$2&amp;$K$3&amp;" ",(IF(B1620&lt;&gt;B1619,$C$2&amp;UPPER(K1620)&amp;$C$2&amp;$K$3&amp;" ",""))))&amp;IF((AA1620&lt;&gt;AA1621)*($H$2="y"),AD1620&amp;AE1620,IF((AA1620&lt;&gt;AA1621)*($H$2="m"),AD1620&amp;AG1620,IF(($H$2&lt;&gt;"m")*($H$2&lt;&gt;"Y"),(IF(F1620=0,"",F1620&amp;" "&amp;$F$4&amp;" "))&amp;(IF(G1620=0,"",G1620&amp;" "&amp;$G$4&amp;" "))&amp;(IF(H1620=0,"",H1620&amp;" "&amp;H$4&amp;" "))&amp;(IF(I1620=0,"",I1620&amp;" "&amp;$I$4&amp;" "))&amp;(IF(J1620=0,"",J1620&amp;" "&amp;$J$4&amp;" ")),"")))&amp;"; "&amp;IF((B1620=B1619)*(AA1620=AA1619), "same collecting data; ", IF((B1620=B1619)*(Z1619=Z1620),"same locality; ",(IF(COUNTBLANK(L1620)=1,"",$D$2&amp;L1620&amp;$L$3&amp;" "&amp;$D$2))&amp;(IF(COUNTBLANK(M1620)=1,"",$E$2&amp;M1620&amp;$E$2&amp;", "))&amp;(IF(COUNTBLANK(N1620)=1,"",N1620&amp;"; "))&amp;(IF(COUNTBLANK(O1620)=1,"",O1620&amp;"; ")))&amp;(IF(COUNTBLANK(P1620)=1,"",P1620&amp;"; "))&amp;(IF(COUNTBLANK(Q1620)=1,"",Q1620&amp;"; "))&amp;(IF(COUNTBLANK(R1620)=1,"",R1620&amp;"m, "))&amp;IF((COUNTBLANK(S1620)=0)*(S1620&lt;&gt;S1619), S1620&amp;"; ","")&amp;(IF(COUNTBLANK(U1620)=1,"",U1620&amp;"; "))&amp;(IF(COUNTBLANK(T1620)=1,"",IF(COUNTBLANK(F$2)=1,T1620&amp;"; ",T1620&amp;" "&amp;F$2&amp;"; "))))&amp;(IF(COUNTBLANK(V1620)=1,"",V1620&amp;"; "))&amp;IF((COUNTBLANK(C1620)=1),"",C1620)&amp;IF((B1620=B1621)*(K1620=K1621)*(L1620=L1621)*(M1620=M1621),IF(($H$2&lt;&gt;"m")*($H$2&lt;&gt;"Y"), " • ", IF((ISNUMBER(FIND(")",AE1620))), " • ", "")),IF((B1620=B1621)*(K1620=K1621)," • ",". ")))</f>
        <v/>
      </c>
      <c r="AI1620" s="1"/>
    </row>
    <row r="1621" spans="1:35" x14ac:dyDescent="0.25">
      <c r="A1621" s="3" t="str">
        <f t="shared" si="178"/>
        <v/>
      </c>
      <c r="B1621" s="53" t="str">
        <f t="shared" si="176"/>
        <v/>
      </c>
      <c r="C1621" s="57"/>
      <c r="D1621" s="57"/>
      <c r="E1621" s="57"/>
      <c r="F1621" s="57"/>
      <c r="G1621" s="57"/>
      <c r="H1621" s="57"/>
      <c r="I1621" s="57"/>
      <c r="J1621" s="57"/>
      <c r="K1621" s="57"/>
      <c r="L1621" s="57"/>
      <c r="M1621" s="54"/>
      <c r="N1621" s="57"/>
      <c r="O1621" s="58"/>
      <c r="P1621" s="58"/>
      <c r="Q1621" s="58"/>
      <c r="R1621" s="58"/>
      <c r="S1621" s="54"/>
      <c r="T1621" s="57"/>
      <c r="U1621" s="57"/>
      <c r="V1621" s="57"/>
      <c r="W1621" s="57"/>
      <c r="X1621" s="147" t="str">
        <f>IF(COUNTBLANK(D1621)=1,"",IF('order-admin-units'!$I$1&lt;&gt;"y", "", IF(COUNTBLANK(K1621)=1, 'order-admin-units'!$B$1+1, VLOOKUP(K1621, ordercountry, 2))))</f>
        <v/>
      </c>
      <c r="Y1621" s="147" t="str">
        <f>IF(COUNTBLANK(D1621)=1,"",IF('order-admin-units'!$I$1&lt;&gt;"y", "", IF(COUNTBLANK(K1621:L1621)&gt;0, 'order-admin-units'!$B$2+1, VLOOKUP(K1621&amp;"@"&amp;L1621, orderadmin, 2))))</f>
        <v/>
      </c>
      <c r="Z1621" s="147" t="str">
        <f t="shared" si="179"/>
        <v/>
      </c>
      <c r="AA1621" s="147" t="str">
        <f t="shared" si="180"/>
        <v/>
      </c>
      <c r="AB1621" s="147" t="str">
        <f t="shared" si="181"/>
        <v/>
      </c>
      <c r="AC1621" s="147" t="str">
        <f t="shared" si="177"/>
        <v/>
      </c>
      <c r="AD1621" s="11" t="str">
        <f t="shared" si="182"/>
        <v/>
      </c>
      <c r="AE1621" s="11" t="str">
        <f t="array" ref="AE1621">IF(COUNTBLANK(D1621)=1,"",IF(OR($H$2="y",$H$2="m"),IF(AA1621=AA1620,IF(OR(AB1621=$AB$4:$AB1620)=FALSE,AE1620&amp;C1621,AE1620),"("&amp;C1621)&amp;IF(AA1621=AA1622,IF(OR(AB1622=$AB$4:$AB1621)=FALSE,", ",""),") "),""))</f>
        <v/>
      </c>
      <c r="AF1621" s="11" t="str">
        <f t="array" ref="AF1621">IF((COUNTBLANK(D1621)=0)*OR($H$2="y",$H$2="m"),IFERROR(LEFT(C1621, FIND(" ",C1621)-1), C1621),"")</f>
        <v/>
      </c>
      <c r="AG1621" s="11" t="str">
        <f t="array" ref="AG1621">IF(COUNTBLANK(D1621)=1,"",IF(OR($H$2="y",$H$2="m"),IF(AA1621=AA1620,IF(OR(AC1621=$AC$4:$AC1620)=FALSE,AG1620&amp;AF1621,AG1620),"("&amp;AF1621)&amp;IF(AA1621=AA1622,IF(OR(AC1622=$AC$4:$AC1621)=FALSE,", ",""),") "),""))</f>
        <v/>
      </c>
      <c r="AH1621" s="10" t="str">
        <f>IF((COUNTBLANK(D1621)=1),"",IF(D1621=D1620,AH1620,"")&amp;IF(B1620&lt;&gt;B1621,((IF(COUNTBLANK(E1621)=1,$D$3&amp;"Non-type material: "&amp;$D$3,$D$3&amp;INDEX('type-categories'!$A$2:$B$100,MATCH(E1621,'type-categories'!$A$2:$A$100,0),2)&amp;$D$3))),"")&amp;(IF(K1621&lt;&gt;K1620,$C$2&amp;UPPER(K1621)&amp;$C$2&amp;$K$3&amp;" ",(IF(B1621&lt;&gt;B1620,$C$2&amp;UPPER(K1621)&amp;$C$2&amp;$K$3&amp;" ",""))))&amp;IF((AA1621&lt;&gt;AA1622)*($H$2="y"),AD1621&amp;AE1621,IF((AA1621&lt;&gt;AA1622)*($H$2="m"),AD1621&amp;AG1621,IF(($H$2&lt;&gt;"m")*($H$2&lt;&gt;"Y"),(IF(F1621=0,"",F1621&amp;" "&amp;$F$4&amp;" "))&amp;(IF(G1621=0,"",G1621&amp;" "&amp;$G$4&amp;" "))&amp;(IF(H1621=0,"",H1621&amp;" "&amp;H$4&amp;" "))&amp;(IF(I1621=0,"",I1621&amp;" "&amp;$I$4&amp;" "))&amp;(IF(J1621=0,"",J1621&amp;" "&amp;$J$4&amp;" ")),"")))&amp;"; "&amp;IF((B1621=B1620)*(AA1621=AA1620), "same collecting data; ", IF((B1621=B1620)*(Z1620=Z1621),"same locality; ",(IF(COUNTBLANK(L1621)=1,"",$D$2&amp;L1621&amp;$L$3&amp;" "&amp;$D$2))&amp;(IF(COUNTBLANK(M1621)=1,"",$E$2&amp;M1621&amp;$E$2&amp;", "))&amp;(IF(COUNTBLANK(N1621)=1,"",N1621&amp;"; "))&amp;(IF(COUNTBLANK(O1621)=1,"",O1621&amp;"; ")))&amp;(IF(COUNTBLANK(P1621)=1,"",P1621&amp;"; "))&amp;(IF(COUNTBLANK(Q1621)=1,"",Q1621&amp;"; "))&amp;(IF(COUNTBLANK(R1621)=1,"",R1621&amp;"m, "))&amp;IF((COUNTBLANK(S1621)=0)*(S1621&lt;&gt;S1620), S1621&amp;"; ","")&amp;(IF(COUNTBLANK(U1621)=1,"",U1621&amp;"; "))&amp;(IF(COUNTBLANK(T1621)=1,"",IF(COUNTBLANK(F$2)=1,T1621&amp;"; ",T1621&amp;" "&amp;F$2&amp;"; "))))&amp;(IF(COUNTBLANK(V1621)=1,"",V1621&amp;"; "))&amp;IF((COUNTBLANK(C1621)=1),"",C1621)&amp;IF((B1621=B1622)*(K1621=K1622)*(L1621=L1622)*(M1621=M1622),IF(($H$2&lt;&gt;"m")*($H$2&lt;&gt;"Y"), " • ", IF((ISNUMBER(FIND(")",AE1621))), " • ", "")),IF((B1621=B1622)*(K1621=K1622)," • ",". ")))</f>
        <v/>
      </c>
      <c r="AI1621" s="1"/>
    </row>
    <row r="1622" spans="1:35" x14ac:dyDescent="0.25">
      <c r="A1622" s="3" t="str">
        <f t="shared" si="178"/>
        <v/>
      </c>
      <c r="B1622" s="53" t="str">
        <f t="shared" si="176"/>
        <v/>
      </c>
      <c r="C1622" s="57"/>
      <c r="D1622" s="57"/>
      <c r="E1622" s="57"/>
      <c r="F1622" s="57"/>
      <c r="G1622" s="57"/>
      <c r="H1622" s="57"/>
      <c r="I1622" s="57"/>
      <c r="J1622" s="57"/>
      <c r="K1622" s="57"/>
      <c r="L1622" s="57"/>
      <c r="M1622" s="54"/>
      <c r="N1622" s="57"/>
      <c r="O1622" s="58"/>
      <c r="P1622" s="58"/>
      <c r="Q1622" s="58"/>
      <c r="R1622" s="58"/>
      <c r="S1622" s="54"/>
      <c r="T1622" s="57"/>
      <c r="U1622" s="57"/>
      <c r="V1622" s="57"/>
      <c r="W1622" s="57"/>
      <c r="X1622" s="147" t="str">
        <f>IF(COUNTBLANK(D1622)=1,"",IF('order-admin-units'!$I$1&lt;&gt;"y", "", IF(COUNTBLANK(K1622)=1, 'order-admin-units'!$B$1+1, VLOOKUP(K1622, ordercountry, 2))))</f>
        <v/>
      </c>
      <c r="Y1622" s="147" t="str">
        <f>IF(COUNTBLANK(D1622)=1,"",IF('order-admin-units'!$I$1&lt;&gt;"y", "", IF(COUNTBLANK(K1622:L1622)&gt;0, 'order-admin-units'!$B$2+1, VLOOKUP(K1622&amp;"@"&amp;L1622, orderadmin, 2))))</f>
        <v/>
      </c>
      <c r="Z1622" s="147" t="str">
        <f t="shared" si="179"/>
        <v/>
      </c>
      <c r="AA1622" s="147" t="str">
        <f t="shared" si="180"/>
        <v/>
      </c>
      <c r="AB1622" s="147" t="str">
        <f t="shared" si="181"/>
        <v/>
      </c>
      <c r="AC1622" s="147" t="str">
        <f t="shared" si="177"/>
        <v/>
      </c>
      <c r="AD1622" s="11" t="str">
        <f t="shared" si="182"/>
        <v/>
      </c>
      <c r="AE1622" s="11" t="str">
        <f t="array" ref="AE1622">IF(COUNTBLANK(D1622)=1,"",IF(OR($H$2="y",$H$2="m"),IF(AA1622=AA1621,IF(OR(AB1622=$AB$4:$AB1621)=FALSE,AE1621&amp;C1622,AE1621),"("&amp;C1622)&amp;IF(AA1622=AA1623,IF(OR(AB1623=$AB$4:$AB1622)=FALSE,", ",""),") "),""))</f>
        <v/>
      </c>
      <c r="AF1622" s="11" t="str">
        <f t="array" ref="AF1622">IF((COUNTBLANK(D1622)=0)*OR($H$2="y",$H$2="m"),IFERROR(LEFT(C1622, FIND(" ",C1622)-1), C1622),"")</f>
        <v/>
      </c>
      <c r="AG1622" s="11" t="str">
        <f t="array" ref="AG1622">IF(COUNTBLANK(D1622)=1,"",IF(OR($H$2="y",$H$2="m"),IF(AA1622=AA1621,IF(OR(AC1622=$AC$4:$AC1621)=FALSE,AG1621&amp;AF1622,AG1621),"("&amp;AF1622)&amp;IF(AA1622=AA1623,IF(OR(AC1623=$AC$4:$AC1622)=FALSE,", ",""),") "),""))</f>
        <v/>
      </c>
      <c r="AH1622" s="10" t="str">
        <f>IF((COUNTBLANK(D1622)=1),"",IF(D1622=D1621,AH1621,"")&amp;IF(B1621&lt;&gt;B1622,((IF(COUNTBLANK(E1622)=1,$D$3&amp;"Non-type material: "&amp;$D$3,$D$3&amp;INDEX('type-categories'!$A$2:$B$100,MATCH(E1622,'type-categories'!$A$2:$A$100,0),2)&amp;$D$3))),"")&amp;(IF(K1622&lt;&gt;K1621,$C$2&amp;UPPER(K1622)&amp;$C$2&amp;$K$3&amp;" ",(IF(B1622&lt;&gt;B1621,$C$2&amp;UPPER(K1622)&amp;$C$2&amp;$K$3&amp;" ",""))))&amp;IF((AA1622&lt;&gt;AA1623)*($H$2="y"),AD1622&amp;AE1622,IF((AA1622&lt;&gt;AA1623)*($H$2="m"),AD1622&amp;AG1622,IF(($H$2&lt;&gt;"m")*($H$2&lt;&gt;"Y"),(IF(F1622=0,"",F1622&amp;" "&amp;$F$4&amp;" "))&amp;(IF(G1622=0,"",G1622&amp;" "&amp;$G$4&amp;" "))&amp;(IF(H1622=0,"",H1622&amp;" "&amp;H$4&amp;" "))&amp;(IF(I1622=0,"",I1622&amp;" "&amp;$I$4&amp;" "))&amp;(IF(J1622=0,"",J1622&amp;" "&amp;$J$4&amp;" ")),"")))&amp;"; "&amp;IF((B1622=B1621)*(AA1622=AA1621), "same collecting data; ", IF((B1622=B1621)*(Z1621=Z1622),"same locality; ",(IF(COUNTBLANK(L1622)=1,"",$D$2&amp;L1622&amp;$L$3&amp;" "&amp;$D$2))&amp;(IF(COUNTBLANK(M1622)=1,"",$E$2&amp;M1622&amp;$E$2&amp;", "))&amp;(IF(COUNTBLANK(N1622)=1,"",N1622&amp;"; "))&amp;(IF(COUNTBLANK(O1622)=1,"",O1622&amp;"; ")))&amp;(IF(COUNTBLANK(P1622)=1,"",P1622&amp;"; "))&amp;(IF(COUNTBLANK(Q1622)=1,"",Q1622&amp;"; "))&amp;(IF(COUNTBLANK(R1622)=1,"",R1622&amp;"m, "))&amp;IF((COUNTBLANK(S1622)=0)*(S1622&lt;&gt;S1621), S1622&amp;"; ","")&amp;(IF(COUNTBLANK(U1622)=1,"",U1622&amp;"; "))&amp;(IF(COUNTBLANK(T1622)=1,"",IF(COUNTBLANK(F$2)=1,T1622&amp;"; ",T1622&amp;" "&amp;F$2&amp;"; "))))&amp;(IF(COUNTBLANK(V1622)=1,"",V1622&amp;"; "))&amp;IF((COUNTBLANK(C1622)=1),"",C1622)&amp;IF((B1622=B1623)*(K1622=K1623)*(L1622=L1623)*(M1622=M1623),IF(($H$2&lt;&gt;"m")*($H$2&lt;&gt;"Y"), " • ", IF((ISNUMBER(FIND(")",AE1622))), " • ", "")),IF((B1622=B1623)*(K1622=K1623)," • ",". ")))</f>
        <v/>
      </c>
      <c r="AI1622" s="1"/>
    </row>
    <row r="1623" spans="1:35" x14ac:dyDescent="0.25">
      <c r="A1623" s="3" t="str">
        <f t="shared" si="178"/>
        <v/>
      </c>
      <c r="B1623" s="53" t="str">
        <f t="shared" si="176"/>
        <v/>
      </c>
      <c r="C1623" s="57"/>
      <c r="D1623" s="57"/>
      <c r="E1623" s="57"/>
      <c r="F1623" s="57"/>
      <c r="G1623" s="57"/>
      <c r="H1623" s="57"/>
      <c r="I1623" s="57"/>
      <c r="J1623" s="57"/>
      <c r="K1623" s="57"/>
      <c r="L1623" s="57"/>
      <c r="M1623" s="54"/>
      <c r="N1623" s="57"/>
      <c r="O1623" s="58"/>
      <c r="P1623" s="58"/>
      <c r="Q1623" s="58"/>
      <c r="R1623" s="58"/>
      <c r="S1623" s="54"/>
      <c r="T1623" s="57"/>
      <c r="U1623" s="57"/>
      <c r="V1623" s="57"/>
      <c r="W1623" s="57"/>
      <c r="X1623" s="147" t="str">
        <f>IF(COUNTBLANK(D1623)=1,"",IF('order-admin-units'!$I$1&lt;&gt;"y", "", IF(COUNTBLANK(K1623)=1, 'order-admin-units'!$B$1+1, VLOOKUP(K1623, ordercountry, 2))))</f>
        <v/>
      </c>
      <c r="Y1623" s="147" t="str">
        <f>IF(COUNTBLANK(D1623)=1,"",IF('order-admin-units'!$I$1&lt;&gt;"y", "", IF(COUNTBLANK(K1623:L1623)&gt;0, 'order-admin-units'!$B$2+1, VLOOKUP(K1623&amp;"@"&amp;L1623, orderadmin, 2))))</f>
        <v/>
      </c>
      <c r="Z1623" s="147" t="str">
        <f t="shared" si="179"/>
        <v/>
      </c>
      <c r="AA1623" s="147" t="str">
        <f t="shared" si="180"/>
        <v/>
      </c>
      <c r="AB1623" s="147" t="str">
        <f t="shared" si="181"/>
        <v/>
      </c>
      <c r="AC1623" s="147" t="str">
        <f t="shared" si="177"/>
        <v/>
      </c>
      <c r="AD1623" s="11" t="str">
        <f t="shared" si="182"/>
        <v/>
      </c>
      <c r="AE1623" s="11" t="str">
        <f t="array" ref="AE1623">IF(COUNTBLANK(D1623)=1,"",IF(OR($H$2="y",$H$2="m"),IF(AA1623=AA1622,IF(OR(AB1623=$AB$4:$AB1622)=FALSE,AE1622&amp;C1623,AE1622),"("&amp;C1623)&amp;IF(AA1623=AA1624,IF(OR(AB1624=$AB$4:$AB1623)=FALSE,", ",""),") "),""))</f>
        <v/>
      </c>
      <c r="AF1623" s="11" t="str">
        <f t="array" ref="AF1623">IF((COUNTBLANK(D1623)=0)*OR($H$2="y",$H$2="m"),IFERROR(LEFT(C1623, FIND(" ",C1623)-1), C1623),"")</f>
        <v/>
      </c>
      <c r="AG1623" s="11" t="str">
        <f t="array" ref="AG1623">IF(COUNTBLANK(D1623)=1,"",IF(OR($H$2="y",$H$2="m"),IF(AA1623=AA1622,IF(OR(AC1623=$AC$4:$AC1622)=FALSE,AG1622&amp;AF1623,AG1622),"("&amp;AF1623)&amp;IF(AA1623=AA1624,IF(OR(AC1624=$AC$4:$AC1623)=FALSE,", ",""),") "),""))</f>
        <v/>
      </c>
      <c r="AH1623" s="10" t="str">
        <f>IF((COUNTBLANK(D1623)=1),"",IF(D1623=D1622,AH1622,"")&amp;IF(B1622&lt;&gt;B1623,((IF(COUNTBLANK(E1623)=1,$D$3&amp;"Non-type material: "&amp;$D$3,$D$3&amp;INDEX('type-categories'!$A$2:$B$100,MATCH(E1623,'type-categories'!$A$2:$A$100,0),2)&amp;$D$3))),"")&amp;(IF(K1623&lt;&gt;K1622,$C$2&amp;UPPER(K1623)&amp;$C$2&amp;$K$3&amp;" ",(IF(B1623&lt;&gt;B1622,$C$2&amp;UPPER(K1623)&amp;$C$2&amp;$K$3&amp;" ",""))))&amp;IF((AA1623&lt;&gt;AA1624)*($H$2="y"),AD1623&amp;AE1623,IF((AA1623&lt;&gt;AA1624)*($H$2="m"),AD1623&amp;AG1623,IF(($H$2&lt;&gt;"m")*($H$2&lt;&gt;"Y"),(IF(F1623=0,"",F1623&amp;" "&amp;$F$4&amp;" "))&amp;(IF(G1623=0,"",G1623&amp;" "&amp;$G$4&amp;" "))&amp;(IF(H1623=0,"",H1623&amp;" "&amp;H$4&amp;" "))&amp;(IF(I1623=0,"",I1623&amp;" "&amp;$I$4&amp;" "))&amp;(IF(J1623=0,"",J1623&amp;" "&amp;$J$4&amp;" ")),"")))&amp;"; "&amp;IF((B1623=B1622)*(AA1623=AA1622), "same collecting data; ", IF((B1623=B1622)*(Z1622=Z1623),"same locality; ",(IF(COUNTBLANK(L1623)=1,"",$D$2&amp;L1623&amp;$L$3&amp;" "&amp;$D$2))&amp;(IF(COUNTBLANK(M1623)=1,"",$E$2&amp;M1623&amp;$E$2&amp;", "))&amp;(IF(COUNTBLANK(N1623)=1,"",N1623&amp;"; "))&amp;(IF(COUNTBLANK(O1623)=1,"",O1623&amp;"; ")))&amp;(IF(COUNTBLANK(P1623)=1,"",P1623&amp;"; "))&amp;(IF(COUNTBLANK(Q1623)=1,"",Q1623&amp;"; "))&amp;(IF(COUNTBLANK(R1623)=1,"",R1623&amp;"m, "))&amp;IF((COUNTBLANK(S1623)=0)*(S1623&lt;&gt;S1622), S1623&amp;"; ","")&amp;(IF(COUNTBLANK(U1623)=1,"",U1623&amp;"; "))&amp;(IF(COUNTBLANK(T1623)=1,"",IF(COUNTBLANK(F$2)=1,T1623&amp;"; ",T1623&amp;" "&amp;F$2&amp;"; "))))&amp;(IF(COUNTBLANK(V1623)=1,"",V1623&amp;"; "))&amp;IF((COUNTBLANK(C1623)=1),"",C1623)&amp;IF((B1623=B1624)*(K1623=K1624)*(L1623=L1624)*(M1623=M1624),IF(($H$2&lt;&gt;"m")*($H$2&lt;&gt;"Y"), " • ", IF((ISNUMBER(FIND(")",AE1623))), " • ", "")),IF((B1623=B1624)*(K1623=K1624)," • ",". ")))</f>
        <v/>
      </c>
      <c r="AI1623" s="1"/>
    </row>
    <row r="1624" spans="1:35" x14ac:dyDescent="0.25">
      <c r="A1624" s="3" t="str">
        <f t="shared" si="178"/>
        <v/>
      </c>
      <c r="B1624" s="53" t="str">
        <f t="shared" si="176"/>
        <v/>
      </c>
      <c r="C1624" s="57"/>
      <c r="D1624" s="57"/>
      <c r="E1624" s="57"/>
      <c r="F1624" s="57"/>
      <c r="G1624" s="57"/>
      <c r="H1624" s="57"/>
      <c r="I1624" s="57"/>
      <c r="J1624" s="57"/>
      <c r="K1624" s="57"/>
      <c r="L1624" s="57"/>
      <c r="M1624" s="54"/>
      <c r="N1624" s="57"/>
      <c r="O1624" s="58"/>
      <c r="P1624" s="58"/>
      <c r="Q1624" s="58"/>
      <c r="R1624" s="58"/>
      <c r="S1624" s="54"/>
      <c r="T1624" s="57"/>
      <c r="U1624" s="57"/>
      <c r="V1624" s="57"/>
      <c r="W1624" s="57"/>
      <c r="X1624" s="147" t="str">
        <f>IF(COUNTBLANK(D1624)=1,"",IF('order-admin-units'!$I$1&lt;&gt;"y", "", IF(COUNTBLANK(K1624)=1, 'order-admin-units'!$B$1+1, VLOOKUP(K1624, ordercountry, 2))))</f>
        <v/>
      </c>
      <c r="Y1624" s="147" t="str">
        <f>IF(COUNTBLANK(D1624)=1,"",IF('order-admin-units'!$I$1&lt;&gt;"y", "", IF(COUNTBLANK(K1624:L1624)&gt;0, 'order-admin-units'!$B$2+1, VLOOKUP(K1624&amp;"@"&amp;L1624, orderadmin, 2))))</f>
        <v/>
      </c>
      <c r="Z1624" s="147" t="str">
        <f t="shared" si="179"/>
        <v/>
      </c>
      <c r="AA1624" s="147" t="str">
        <f t="shared" si="180"/>
        <v/>
      </c>
      <c r="AB1624" s="147" t="str">
        <f t="shared" si="181"/>
        <v/>
      </c>
      <c r="AC1624" s="147" t="str">
        <f t="shared" si="177"/>
        <v/>
      </c>
      <c r="AD1624" s="11" t="str">
        <f t="shared" si="182"/>
        <v/>
      </c>
      <c r="AE1624" s="11" t="str">
        <f t="array" ref="AE1624">IF(COUNTBLANK(D1624)=1,"",IF(OR($H$2="y",$H$2="m"),IF(AA1624=AA1623,IF(OR(AB1624=$AB$4:$AB1623)=FALSE,AE1623&amp;C1624,AE1623),"("&amp;C1624)&amp;IF(AA1624=AA1625,IF(OR(AB1625=$AB$4:$AB1624)=FALSE,", ",""),") "),""))</f>
        <v/>
      </c>
      <c r="AF1624" s="11" t="str">
        <f t="array" ref="AF1624">IF((COUNTBLANK(D1624)=0)*OR($H$2="y",$H$2="m"),IFERROR(LEFT(C1624, FIND(" ",C1624)-1), C1624),"")</f>
        <v/>
      </c>
      <c r="AG1624" s="11" t="str">
        <f t="array" ref="AG1624">IF(COUNTBLANK(D1624)=1,"",IF(OR($H$2="y",$H$2="m"),IF(AA1624=AA1623,IF(OR(AC1624=$AC$4:$AC1623)=FALSE,AG1623&amp;AF1624,AG1623),"("&amp;AF1624)&amp;IF(AA1624=AA1625,IF(OR(AC1625=$AC$4:$AC1624)=FALSE,", ",""),") "),""))</f>
        <v/>
      </c>
      <c r="AH1624" s="10" t="str">
        <f>IF((COUNTBLANK(D1624)=1),"",IF(D1624=D1623,AH1623,"")&amp;IF(B1623&lt;&gt;B1624,((IF(COUNTBLANK(E1624)=1,$D$3&amp;"Non-type material: "&amp;$D$3,$D$3&amp;INDEX('type-categories'!$A$2:$B$100,MATCH(E1624,'type-categories'!$A$2:$A$100,0),2)&amp;$D$3))),"")&amp;(IF(K1624&lt;&gt;K1623,$C$2&amp;UPPER(K1624)&amp;$C$2&amp;$K$3&amp;" ",(IF(B1624&lt;&gt;B1623,$C$2&amp;UPPER(K1624)&amp;$C$2&amp;$K$3&amp;" ",""))))&amp;IF((AA1624&lt;&gt;AA1625)*($H$2="y"),AD1624&amp;AE1624,IF((AA1624&lt;&gt;AA1625)*($H$2="m"),AD1624&amp;AG1624,IF(($H$2&lt;&gt;"m")*($H$2&lt;&gt;"Y"),(IF(F1624=0,"",F1624&amp;" "&amp;$F$4&amp;" "))&amp;(IF(G1624=0,"",G1624&amp;" "&amp;$G$4&amp;" "))&amp;(IF(H1624=0,"",H1624&amp;" "&amp;H$4&amp;" "))&amp;(IF(I1624=0,"",I1624&amp;" "&amp;$I$4&amp;" "))&amp;(IF(J1624=0,"",J1624&amp;" "&amp;$J$4&amp;" ")),"")))&amp;"; "&amp;IF((B1624=B1623)*(AA1624=AA1623), "same collecting data; ", IF((B1624=B1623)*(Z1623=Z1624),"same locality; ",(IF(COUNTBLANK(L1624)=1,"",$D$2&amp;L1624&amp;$L$3&amp;" "&amp;$D$2))&amp;(IF(COUNTBLANK(M1624)=1,"",$E$2&amp;M1624&amp;$E$2&amp;", "))&amp;(IF(COUNTBLANK(N1624)=1,"",N1624&amp;"; "))&amp;(IF(COUNTBLANK(O1624)=1,"",O1624&amp;"; ")))&amp;(IF(COUNTBLANK(P1624)=1,"",P1624&amp;"; "))&amp;(IF(COUNTBLANK(Q1624)=1,"",Q1624&amp;"; "))&amp;(IF(COUNTBLANK(R1624)=1,"",R1624&amp;"m, "))&amp;IF((COUNTBLANK(S1624)=0)*(S1624&lt;&gt;S1623), S1624&amp;"; ","")&amp;(IF(COUNTBLANK(U1624)=1,"",U1624&amp;"; "))&amp;(IF(COUNTBLANK(T1624)=1,"",IF(COUNTBLANK(F$2)=1,T1624&amp;"; ",T1624&amp;" "&amp;F$2&amp;"; "))))&amp;(IF(COUNTBLANK(V1624)=1,"",V1624&amp;"; "))&amp;IF((COUNTBLANK(C1624)=1),"",C1624)&amp;IF((B1624=B1625)*(K1624=K1625)*(L1624=L1625)*(M1624=M1625),IF(($H$2&lt;&gt;"m")*($H$2&lt;&gt;"Y"), " • ", IF((ISNUMBER(FIND(")",AE1624))), " • ", "")),IF((B1624=B1625)*(K1624=K1625)," • ",". ")))</f>
        <v/>
      </c>
      <c r="AI1624" s="1"/>
    </row>
    <row r="1625" spans="1:35" x14ac:dyDescent="0.25">
      <c r="A1625" s="3" t="str">
        <f t="shared" si="178"/>
        <v/>
      </c>
      <c r="B1625" s="53" t="str">
        <f t="shared" si="176"/>
        <v/>
      </c>
      <c r="C1625" s="57"/>
      <c r="D1625" s="57"/>
      <c r="E1625" s="57"/>
      <c r="F1625" s="57"/>
      <c r="G1625" s="57"/>
      <c r="H1625" s="57"/>
      <c r="I1625" s="57"/>
      <c r="J1625" s="57"/>
      <c r="K1625" s="57"/>
      <c r="L1625" s="57"/>
      <c r="M1625" s="54"/>
      <c r="N1625" s="57"/>
      <c r="O1625" s="58"/>
      <c r="P1625" s="58"/>
      <c r="Q1625" s="58"/>
      <c r="R1625" s="58"/>
      <c r="S1625" s="54"/>
      <c r="T1625" s="57"/>
      <c r="U1625" s="57"/>
      <c r="V1625" s="57"/>
      <c r="W1625" s="57"/>
      <c r="X1625" s="147" t="str">
        <f>IF(COUNTBLANK(D1625)=1,"",IF('order-admin-units'!$I$1&lt;&gt;"y", "", IF(COUNTBLANK(K1625)=1, 'order-admin-units'!$B$1+1, VLOOKUP(K1625, ordercountry, 2))))</f>
        <v/>
      </c>
      <c r="Y1625" s="147" t="str">
        <f>IF(COUNTBLANK(D1625)=1,"",IF('order-admin-units'!$I$1&lt;&gt;"y", "", IF(COUNTBLANK(K1625:L1625)&gt;0, 'order-admin-units'!$B$2+1, VLOOKUP(K1625&amp;"@"&amp;L1625, orderadmin, 2))))</f>
        <v/>
      </c>
      <c r="Z1625" s="147" t="str">
        <f t="shared" si="179"/>
        <v/>
      </c>
      <c r="AA1625" s="147" t="str">
        <f t="shared" si="180"/>
        <v/>
      </c>
      <c r="AB1625" s="147" t="str">
        <f t="shared" si="181"/>
        <v/>
      </c>
      <c r="AC1625" s="147" t="str">
        <f t="shared" si="177"/>
        <v/>
      </c>
      <c r="AD1625" s="11" t="str">
        <f t="shared" si="182"/>
        <v/>
      </c>
      <c r="AE1625" s="11" t="str">
        <f t="array" ref="AE1625">IF(COUNTBLANK(D1625)=1,"",IF(OR($H$2="y",$H$2="m"),IF(AA1625=AA1624,IF(OR(AB1625=$AB$4:$AB1624)=FALSE,AE1624&amp;C1625,AE1624),"("&amp;C1625)&amp;IF(AA1625=AA1626,IF(OR(AB1626=$AB$4:$AB1625)=FALSE,", ",""),") "),""))</f>
        <v/>
      </c>
      <c r="AF1625" s="11" t="str">
        <f t="array" ref="AF1625">IF((COUNTBLANK(D1625)=0)*OR($H$2="y",$H$2="m"),IFERROR(LEFT(C1625, FIND(" ",C1625)-1), C1625),"")</f>
        <v/>
      </c>
      <c r="AG1625" s="11" t="str">
        <f t="array" ref="AG1625">IF(COUNTBLANK(D1625)=1,"",IF(OR($H$2="y",$H$2="m"),IF(AA1625=AA1624,IF(OR(AC1625=$AC$4:$AC1624)=FALSE,AG1624&amp;AF1625,AG1624),"("&amp;AF1625)&amp;IF(AA1625=AA1626,IF(OR(AC1626=$AC$4:$AC1625)=FALSE,", ",""),") "),""))</f>
        <v/>
      </c>
      <c r="AH1625" s="10" t="str">
        <f>IF((COUNTBLANK(D1625)=1),"",IF(D1625=D1624,AH1624,"")&amp;IF(B1624&lt;&gt;B1625,((IF(COUNTBLANK(E1625)=1,$D$3&amp;"Non-type material: "&amp;$D$3,$D$3&amp;INDEX('type-categories'!$A$2:$B$100,MATCH(E1625,'type-categories'!$A$2:$A$100,0),2)&amp;$D$3))),"")&amp;(IF(K1625&lt;&gt;K1624,$C$2&amp;UPPER(K1625)&amp;$C$2&amp;$K$3&amp;" ",(IF(B1625&lt;&gt;B1624,$C$2&amp;UPPER(K1625)&amp;$C$2&amp;$K$3&amp;" ",""))))&amp;IF((AA1625&lt;&gt;AA1626)*($H$2="y"),AD1625&amp;AE1625,IF((AA1625&lt;&gt;AA1626)*($H$2="m"),AD1625&amp;AG1625,IF(($H$2&lt;&gt;"m")*($H$2&lt;&gt;"Y"),(IF(F1625=0,"",F1625&amp;" "&amp;$F$4&amp;" "))&amp;(IF(G1625=0,"",G1625&amp;" "&amp;$G$4&amp;" "))&amp;(IF(H1625=0,"",H1625&amp;" "&amp;H$4&amp;" "))&amp;(IF(I1625=0,"",I1625&amp;" "&amp;$I$4&amp;" "))&amp;(IF(J1625=0,"",J1625&amp;" "&amp;$J$4&amp;" ")),"")))&amp;"; "&amp;IF((B1625=B1624)*(AA1625=AA1624), "same collecting data; ", IF((B1625=B1624)*(Z1624=Z1625),"same locality; ",(IF(COUNTBLANK(L1625)=1,"",$D$2&amp;L1625&amp;$L$3&amp;" "&amp;$D$2))&amp;(IF(COUNTBLANK(M1625)=1,"",$E$2&amp;M1625&amp;$E$2&amp;", "))&amp;(IF(COUNTBLANK(N1625)=1,"",N1625&amp;"; "))&amp;(IF(COUNTBLANK(O1625)=1,"",O1625&amp;"; ")))&amp;(IF(COUNTBLANK(P1625)=1,"",P1625&amp;"; "))&amp;(IF(COUNTBLANK(Q1625)=1,"",Q1625&amp;"; "))&amp;(IF(COUNTBLANK(R1625)=1,"",R1625&amp;"m, "))&amp;IF((COUNTBLANK(S1625)=0)*(S1625&lt;&gt;S1624), S1625&amp;"; ","")&amp;(IF(COUNTBLANK(U1625)=1,"",U1625&amp;"; "))&amp;(IF(COUNTBLANK(T1625)=1,"",IF(COUNTBLANK(F$2)=1,T1625&amp;"; ",T1625&amp;" "&amp;F$2&amp;"; "))))&amp;(IF(COUNTBLANK(V1625)=1,"",V1625&amp;"; "))&amp;IF((COUNTBLANK(C1625)=1),"",C1625)&amp;IF((B1625=B1626)*(K1625=K1626)*(L1625=L1626)*(M1625=M1626),IF(($H$2&lt;&gt;"m")*($H$2&lt;&gt;"Y"), " • ", IF((ISNUMBER(FIND(")",AE1625))), " • ", "")),IF((B1625=B1626)*(K1625=K1626)," • ",". ")))</f>
        <v/>
      </c>
      <c r="AI1625" s="1"/>
    </row>
    <row r="1626" spans="1:35" x14ac:dyDescent="0.25">
      <c r="A1626" s="3" t="str">
        <f t="shared" si="178"/>
        <v/>
      </c>
      <c r="B1626" s="53" t="str">
        <f t="shared" si="176"/>
        <v/>
      </c>
      <c r="C1626" s="57"/>
      <c r="D1626" s="57"/>
      <c r="E1626" s="57"/>
      <c r="F1626" s="57"/>
      <c r="G1626" s="57"/>
      <c r="H1626" s="57"/>
      <c r="I1626" s="57"/>
      <c r="J1626" s="57"/>
      <c r="K1626" s="57"/>
      <c r="L1626" s="57"/>
      <c r="M1626" s="54"/>
      <c r="N1626" s="57"/>
      <c r="O1626" s="58"/>
      <c r="P1626" s="58"/>
      <c r="Q1626" s="58"/>
      <c r="R1626" s="58"/>
      <c r="S1626" s="54"/>
      <c r="T1626" s="57"/>
      <c r="U1626" s="57"/>
      <c r="V1626" s="57"/>
      <c r="W1626" s="57"/>
      <c r="X1626" s="147" t="str">
        <f>IF(COUNTBLANK(D1626)=1,"",IF('order-admin-units'!$I$1&lt;&gt;"y", "", IF(COUNTBLANK(K1626)=1, 'order-admin-units'!$B$1+1, VLOOKUP(K1626, ordercountry, 2))))</f>
        <v/>
      </c>
      <c r="Y1626" s="147" t="str">
        <f>IF(COUNTBLANK(D1626)=1,"",IF('order-admin-units'!$I$1&lt;&gt;"y", "", IF(COUNTBLANK(K1626:L1626)&gt;0, 'order-admin-units'!$B$2+1, VLOOKUP(K1626&amp;"@"&amp;L1626, orderadmin, 2))))</f>
        <v/>
      </c>
      <c r="Z1626" s="147" t="str">
        <f t="shared" si="179"/>
        <v/>
      </c>
      <c r="AA1626" s="147" t="str">
        <f t="shared" si="180"/>
        <v/>
      </c>
      <c r="AB1626" s="147" t="str">
        <f t="shared" si="181"/>
        <v/>
      </c>
      <c r="AC1626" s="147" t="str">
        <f t="shared" si="177"/>
        <v/>
      </c>
      <c r="AD1626" s="11" t="str">
        <f t="shared" si="182"/>
        <v/>
      </c>
      <c r="AE1626" s="11" t="str">
        <f t="array" ref="AE1626">IF(COUNTBLANK(D1626)=1,"",IF(OR($H$2="y",$H$2="m"),IF(AA1626=AA1625,IF(OR(AB1626=$AB$4:$AB1625)=FALSE,AE1625&amp;C1626,AE1625),"("&amp;C1626)&amp;IF(AA1626=AA1627,IF(OR(AB1627=$AB$4:$AB1626)=FALSE,", ",""),") "),""))</f>
        <v/>
      </c>
      <c r="AF1626" s="11" t="str">
        <f t="array" ref="AF1626">IF((COUNTBLANK(D1626)=0)*OR($H$2="y",$H$2="m"),IFERROR(LEFT(C1626, FIND(" ",C1626)-1), C1626),"")</f>
        <v/>
      </c>
      <c r="AG1626" s="11" t="str">
        <f t="array" ref="AG1626">IF(COUNTBLANK(D1626)=1,"",IF(OR($H$2="y",$H$2="m"),IF(AA1626=AA1625,IF(OR(AC1626=$AC$4:$AC1625)=FALSE,AG1625&amp;AF1626,AG1625),"("&amp;AF1626)&amp;IF(AA1626=AA1627,IF(OR(AC1627=$AC$4:$AC1626)=FALSE,", ",""),") "),""))</f>
        <v/>
      </c>
      <c r="AH1626" s="10" t="str">
        <f>IF((COUNTBLANK(D1626)=1),"",IF(D1626=D1625,AH1625,"")&amp;IF(B1625&lt;&gt;B1626,((IF(COUNTBLANK(E1626)=1,$D$3&amp;"Non-type material: "&amp;$D$3,$D$3&amp;INDEX('type-categories'!$A$2:$B$100,MATCH(E1626,'type-categories'!$A$2:$A$100,0),2)&amp;$D$3))),"")&amp;(IF(K1626&lt;&gt;K1625,$C$2&amp;UPPER(K1626)&amp;$C$2&amp;$K$3&amp;" ",(IF(B1626&lt;&gt;B1625,$C$2&amp;UPPER(K1626)&amp;$C$2&amp;$K$3&amp;" ",""))))&amp;IF((AA1626&lt;&gt;AA1627)*($H$2="y"),AD1626&amp;AE1626,IF((AA1626&lt;&gt;AA1627)*($H$2="m"),AD1626&amp;AG1626,IF(($H$2&lt;&gt;"m")*($H$2&lt;&gt;"Y"),(IF(F1626=0,"",F1626&amp;" "&amp;$F$4&amp;" "))&amp;(IF(G1626=0,"",G1626&amp;" "&amp;$G$4&amp;" "))&amp;(IF(H1626=0,"",H1626&amp;" "&amp;H$4&amp;" "))&amp;(IF(I1626=0,"",I1626&amp;" "&amp;$I$4&amp;" "))&amp;(IF(J1626=0,"",J1626&amp;" "&amp;$J$4&amp;" ")),"")))&amp;"; "&amp;IF((B1626=B1625)*(AA1626=AA1625), "same collecting data; ", IF((B1626=B1625)*(Z1625=Z1626),"same locality; ",(IF(COUNTBLANK(L1626)=1,"",$D$2&amp;L1626&amp;$L$3&amp;" "&amp;$D$2))&amp;(IF(COUNTBLANK(M1626)=1,"",$E$2&amp;M1626&amp;$E$2&amp;", "))&amp;(IF(COUNTBLANK(N1626)=1,"",N1626&amp;"; "))&amp;(IF(COUNTBLANK(O1626)=1,"",O1626&amp;"; ")))&amp;(IF(COUNTBLANK(P1626)=1,"",P1626&amp;"; "))&amp;(IF(COUNTBLANK(Q1626)=1,"",Q1626&amp;"; "))&amp;(IF(COUNTBLANK(R1626)=1,"",R1626&amp;"m, "))&amp;IF((COUNTBLANK(S1626)=0)*(S1626&lt;&gt;S1625), S1626&amp;"; ","")&amp;(IF(COUNTBLANK(U1626)=1,"",U1626&amp;"; "))&amp;(IF(COUNTBLANK(T1626)=1,"",IF(COUNTBLANK(F$2)=1,T1626&amp;"; ",T1626&amp;" "&amp;F$2&amp;"; "))))&amp;(IF(COUNTBLANK(V1626)=1,"",V1626&amp;"; "))&amp;IF((COUNTBLANK(C1626)=1),"",C1626)&amp;IF((B1626=B1627)*(K1626=K1627)*(L1626=L1627)*(M1626=M1627),IF(($H$2&lt;&gt;"m")*($H$2&lt;&gt;"Y"), " • ", IF((ISNUMBER(FIND(")",AE1626))), " • ", "")),IF((B1626=B1627)*(K1626=K1627)," • ",". ")))</f>
        <v/>
      </c>
      <c r="AI1626" s="1"/>
    </row>
    <row r="1627" spans="1:35" x14ac:dyDescent="0.25">
      <c r="A1627" s="3" t="str">
        <f t="shared" si="178"/>
        <v/>
      </c>
      <c r="B1627" s="53" t="str">
        <f t="shared" si="176"/>
        <v/>
      </c>
      <c r="C1627" s="57"/>
      <c r="D1627" s="57"/>
      <c r="E1627" s="57"/>
      <c r="F1627" s="57"/>
      <c r="G1627" s="57"/>
      <c r="H1627" s="57"/>
      <c r="I1627" s="57"/>
      <c r="J1627" s="57"/>
      <c r="K1627" s="57"/>
      <c r="L1627" s="57"/>
      <c r="M1627" s="54"/>
      <c r="N1627" s="57"/>
      <c r="O1627" s="58"/>
      <c r="P1627" s="58"/>
      <c r="Q1627" s="58"/>
      <c r="R1627" s="58"/>
      <c r="S1627" s="54"/>
      <c r="T1627" s="57"/>
      <c r="U1627" s="57"/>
      <c r="V1627" s="57"/>
      <c r="W1627" s="57"/>
      <c r="X1627" s="147" t="str">
        <f>IF(COUNTBLANK(D1627)=1,"",IF('order-admin-units'!$I$1&lt;&gt;"y", "", IF(COUNTBLANK(K1627)=1, 'order-admin-units'!$B$1+1, VLOOKUP(K1627, ordercountry, 2))))</f>
        <v/>
      </c>
      <c r="Y1627" s="147" t="str">
        <f>IF(COUNTBLANK(D1627)=1,"",IF('order-admin-units'!$I$1&lt;&gt;"y", "", IF(COUNTBLANK(K1627:L1627)&gt;0, 'order-admin-units'!$B$2+1, VLOOKUP(K1627&amp;"@"&amp;L1627, orderadmin, 2))))</f>
        <v/>
      </c>
      <c r="Z1627" s="147" t="str">
        <f t="shared" si="179"/>
        <v/>
      </c>
      <c r="AA1627" s="147" t="str">
        <f t="shared" si="180"/>
        <v/>
      </c>
      <c r="AB1627" s="147" t="str">
        <f t="shared" si="181"/>
        <v/>
      </c>
      <c r="AC1627" s="147" t="str">
        <f t="shared" si="177"/>
        <v/>
      </c>
      <c r="AD1627" s="11" t="str">
        <f t="shared" si="182"/>
        <v/>
      </c>
      <c r="AE1627" s="11" t="str">
        <f t="array" ref="AE1627">IF(COUNTBLANK(D1627)=1,"",IF(OR($H$2="y",$H$2="m"),IF(AA1627=AA1626,IF(OR(AB1627=$AB$4:$AB1626)=FALSE,AE1626&amp;C1627,AE1626),"("&amp;C1627)&amp;IF(AA1627=AA1628,IF(OR(AB1628=$AB$4:$AB1627)=FALSE,", ",""),") "),""))</f>
        <v/>
      </c>
      <c r="AF1627" s="11" t="str">
        <f t="array" ref="AF1627">IF((COUNTBLANK(D1627)=0)*OR($H$2="y",$H$2="m"),IFERROR(LEFT(C1627, FIND(" ",C1627)-1), C1627),"")</f>
        <v/>
      </c>
      <c r="AG1627" s="11" t="str">
        <f t="array" ref="AG1627">IF(COUNTBLANK(D1627)=1,"",IF(OR($H$2="y",$H$2="m"),IF(AA1627=AA1626,IF(OR(AC1627=$AC$4:$AC1626)=FALSE,AG1626&amp;AF1627,AG1626),"("&amp;AF1627)&amp;IF(AA1627=AA1628,IF(OR(AC1628=$AC$4:$AC1627)=FALSE,", ",""),") "),""))</f>
        <v/>
      </c>
      <c r="AH1627" s="10" t="str">
        <f>IF((COUNTBLANK(D1627)=1),"",IF(D1627=D1626,AH1626,"")&amp;IF(B1626&lt;&gt;B1627,((IF(COUNTBLANK(E1627)=1,$D$3&amp;"Non-type material: "&amp;$D$3,$D$3&amp;INDEX('type-categories'!$A$2:$B$100,MATCH(E1627,'type-categories'!$A$2:$A$100,0),2)&amp;$D$3))),"")&amp;(IF(K1627&lt;&gt;K1626,$C$2&amp;UPPER(K1627)&amp;$C$2&amp;$K$3&amp;" ",(IF(B1627&lt;&gt;B1626,$C$2&amp;UPPER(K1627)&amp;$C$2&amp;$K$3&amp;" ",""))))&amp;IF((AA1627&lt;&gt;AA1628)*($H$2="y"),AD1627&amp;AE1627,IF((AA1627&lt;&gt;AA1628)*($H$2="m"),AD1627&amp;AG1627,IF(($H$2&lt;&gt;"m")*($H$2&lt;&gt;"Y"),(IF(F1627=0,"",F1627&amp;" "&amp;$F$4&amp;" "))&amp;(IF(G1627=0,"",G1627&amp;" "&amp;$G$4&amp;" "))&amp;(IF(H1627=0,"",H1627&amp;" "&amp;H$4&amp;" "))&amp;(IF(I1627=0,"",I1627&amp;" "&amp;$I$4&amp;" "))&amp;(IF(J1627=0,"",J1627&amp;" "&amp;$J$4&amp;" ")),"")))&amp;"; "&amp;IF((B1627=B1626)*(AA1627=AA1626), "same collecting data; ", IF((B1627=B1626)*(Z1626=Z1627),"same locality; ",(IF(COUNTBLANK(L1627)=1,"",$D$2&amp;L1627&amp;$L$3&amp;" "&amp;$D$2))&amp;(IF(COUNTBLANK(M1627)=1,"",$E$2&amp;M1627&amp;$E$2&amp;", "))&amp;(IF(COUNTBLANK(N1627)=1,"",N1627&amp;"; "))&amp;(IF(COUNTBLANK(O1627)=1,"",O1627&amp;"; ")))&amp;(IF(COUNTBLANK(P1627)=1,"",P1627&amp;"; "))&amp;(IF(COUNTBLANK(Q1627)=1,"",Q1627&amp;"; "))&amp;(IF(COUNTBLANK(R1627)=1,"",R1627&amp;"m, "))&amp;IF((COUNTBLANK(S1627)=0)*(S1627&lt;&gt;S1626), S1627&amp;"; ","")&amp;(IF(COUNTBLANK(U1627)=1,"",U1627&amp;"; "))&amp;(IF(COUNTBLANK(T1627)=1,"",IF(COUNTBLANK(F$2)=1,T1627&amp;"; ",T1627&amp;" "&amp;F$2&amp;"; "))))&amp;(IF(COUNTBLANK(V1627)=1,"",V1627&amp;"; "))&amp;IF((COUNTBLANK(C1627)=1),"",C1627)&amp;IF((B1627=B1628)*(K1627=K1628)*(L1627=L1628)*(M1627=M1628),IF(($H$2&lt;&gt;"m")*($H$2&lt;&gt;"Y"), " • ", IF((ISNUMBER(FIND(")",AE1627))), " • ", "")),IF((B1627=B1628)*(K1627=K1628)," • ",". ")))</f>
        <v/>
      </c>
      <c r="AI1627" s="1"/>
    </row>
    <row r="1628" spans="1:35" x14ac:dyDescent="0.25">
      <c r="A1628" s="3" t="str">
        <f t="shared" si="178"/>
        <v/>
      </c>
      <c r="B1628" s="53" t="str">
        <f t="shared" si="176"/>
        <v/>
      </c>
      <c r="C1628" s="57"/>
      <c r="D1628" s="57"/>
      <c r="E1628" s="57"/>
      <c r="F1628" s="57"/>
      <c r="G1628" s="57"/>
      <c r="H1628" s="57"/>
      <c r="I1628" s="57"/>
      <c r="J1628" s="57"/>
      <c r="K1628" s="57"/>
      <c r="L1628" s="57"/>
      <c r="M1628" s="54"/>
      <c r="N1628" s="57"/>
      <c r="O1628" s="58"/>
      <c r="P1628" s="58"/>
      <c r="Q1628" s="58"/>
      <c r="R1628" s="58"/>
      <c r="S1628" s="54"/>
      <c r="T1628" s="57"/>
      <c r="U1628" s="57"/>
      <c r="V1628" s="57"/>
      <c r="W1628" s="57"/>
      <c r="X1628" s="147" t="str">
        <f>IF(COUNTBLANK(D1628)=1,"",IF('order-admin-units'!$I$1&lt;&gt;"y", "", IF(COUNTBLANK(K1628)=1, 'order-admin-units'!$B$1+1, VLOOKUP(K1628, ordercountry, 2))))</f>
        <v/>
      </c>
      <c r="Y1628" s="147" t="str">
        <f>IF(COUNTBLANK(D1628)=1,"",IF('order-admin-units'!$I$1&lt;&gt;"y", "", IF(COUNTBLANK(K1628:L1628)&gt;0, 'order-admin-units'!$B$2+1, VLOOKUP(K1628&amp;"@"&amp;L1628, orderadmin, 2))))</f>
        <v/>
      </c>
      <c r="Z1628" s="147" t="str">
        <f t="shared" si="179"/>
        <v/>
      </c>
      <c r="AA1628" s="147" t="str">
        <f t="shared" si="180"/>
        <v/>
      </c>
      <c r="AB1628" s="147" t="str">
        <f t="shared" si="181"/>
        <v/>
      </c>
      <c r="AC1628" s="147" t="str">
        <f t="shared" si="177"/>
        <v/>
      </c>
      <c r="AD1628" s="11" t="str">
        <f t="shared" si="182"/>
        <v/>
      </c>
      <c r="AE1628" s="11" t="str">
        <f t="array" ref="AE1628">IF(COUNTBLANK(D1628)=1,"",IF(OR($H$2="y",$H$2="m"),IF(AA1628=AA1627,IF(OR(AB1628=$AB$4:$AB1627)=FALSE,AE1627&amp;C1628,AE1627),"("&amp;C1628)&amp;IF(AA1628=AA1629,IF(OR(AB1629=$AB$4:$AB1628)=FALSE,", ",""),") "),""))</f>
        <v/>
      </c>
      <c r="AF1628" s="11" t="str">
        <f t="array" ref="AF1628">IF((COUNTBLANK(D1628)=0)*OR($H$2="y",$H$2="m"),IFERROR(LEFT(C1628, FIND(" ",C1628)-1), C1628),"")</f>
        <v/>
      </c>
      <c r="AG1628" s="11" t="str">
        <f t="array" ref="AG1628">IF(COUNTBLANK(D1628)=1,"",IF(OR($H$2="y",$H$2="m"),IF(AA1628=AA1627,IF(OR(AC1628=$AC$4:$AC1627)=FALSE,AG1627&amp;AF1628,AG1627),"("&amp;AF1628)&amp;IF(AA1628=AA1629,IF(OR(AC1629=$AC$4:$AC1628)=FALSE,", ",""),") "),""))</f>
        <v/>
      </c>
      <c r="AH1628" s="10" t="str">
        <f>IF((COUNTBLANK(D1628)=1),"",IF(D1628=D1627,AH1627,"")&amp;IF(B1627&lt;&gt;B1628,((IF(COUNTBLANK(E1628)=1,$D$3&amp;"Non-type material: "&amp;$D$3,$D$3&amp;INDEX('type-categories'!$A$2:$B$100,MATCH(E1628,'type-categories'!$A$2:$A$100,0),2)&amp;$D$3))),"")&amp;(IF(K1628&lt;&gt;K1627,$C$2&amp;UPPER(K1628)&amp;$C$2&amp;$K$3&amp;" ",(IF(B1628&lt;&gt;B1627,$C$2&amp;UPPER(K1628)&amp;$C$2&amp;$K$3&amp;" ",""))))&amp;IF((AA1628&lt;&gt;AA1629)*($H$2="y"),AD1628&amp;AE1628,IF((AA1628&lt;&gt;AA1629)*($H$2="m"),AD1628&amp;AG1628,IF(($H$2&lt;&gt;"m")*($H$2&lt;&gt;"Y"),(IF(F1628=0,"",F1628&amp;" "&amp;$F$4&amp;" "))&amp;(IF(G1628=0,"",G1628&amp;" "&amp;$G$4&amp;" "))&amp;(IF(H1628=0,"",H1628&amp;" "&amp;H$4&amp;" "))&amp;(IF(I1628=0,"",I1628&amp;" "&amp;$I$4&amp;" "))&amp;(IF(J1628=0,"",J1628&amp;" "&amp;$J$4&amp;" ")),"")))&amp;"; "&amp;IF((B1628=B1627)*(AA1628=AA1627), "same collecting data; ", IF((B1628=B1627)*(Z1627=Z1628),"same locality; ",(IF(COUNTBLANK(L1628)=1,"",$D$2&amp;L1628&amp;$L$3&amp;" "&amp;$D$2))&amp;(IF(COUNTBLANK(M1628)=1,"",$E$2&amp;M1628&amp;$E$2&amp;", "))&amp;(IF(COUNTBLANK(N1628)=1,"",N1628&amp;"; "))&amp;(IF(COUNTBLANK(O1628)=1,"",O1628&amp;"; ")))&amp;(IF(COUNTBLANK(P1628)=1,"",P1628&amp;"; "))&amp;(IF(COUNTBLANK(Q1628)=1,"",Q1628&amp;"; "))&amp;(IF(COUNTBLANK(R1628)=1,"",R1628&amp;"m, "))&amp;IF((COUNTBLANK(S1628)=0)*(S1628&lt;&gt;S1627), S1628&amp;"; ","")&amp;(IF(COUNTBLANK(U1628)=1,"",U1628&amp;"; "))&amp;(IF(COUNTBLANK(T1628)=1,"",IF(COUNTBLANK(F$2)=1,T1628&amp;"; ",T1628&amp;" "&amp;F$2&amp;"; "))))&amp;(IF(COUNTBLANK(V1628)=1,"",V1628&amp;"; "))&amp;IF((COUNTBLANK(C1628)=1),"",C1628)&amp;IF((B1628=B1629)*(K1628=K1629)*(L1628=L1629)*(M1628=M1629),IF(($H$2&lt;&gt;"m")*($H$2&lt;&gt;"Y"), " • ", IF((ISNUMBER(FIND(")",AE1628))), " • ", "")),IF((B1628=B1629)*(K1628=K1629)," • ",". ")))</f>
        <v/>
      </c>
      <c r="AI1628" s="1"/>
    </row>
    <row r="1629" spans="1:35" x14ac:dyDescent="0.25">
      <c r="A1629" s="3" t="str">
        <f t="shared" si="178"/>
        <v/>
      </c>
      <c r="B1629" s="53" t="str">
        <f t="shared" si="176"/>
        <v/>
      </c>
      <c r="C1629" s="57"/>
      <c r="D1629" s="57"/>
      <c r="E1629" s="57"/>
      <c r="F1629" s="57"/>
      <c r="G1629" s="57"/>
      <c r="H1629" s="57"/>
      <c r="I1629" s="57"/>
      <c r="J1629" s="57"/>
      <c r="K1629" s="57"/>
      <c r="L1629" s="57"/>
      <c r="M1629" s="54"/>
      <c r="N1629" s="57"/>
      <c r="O1629" s="58"/>
      <c r="P1629" s="58"/>
      <c r="Q1629" s="58"/>
      <c r="R1629" s="58"/>
      <c r="S1629" s="54"/>
      <c r="T1629" s="57"/>
      <c r="U1629" s="57"/>
      <c r="V1629" s="57"/>
      <c r="W1629" s="57"/>
      <c r="X1629" s="147" t="str">
        <f>IF(COUNTBLANK(D1629)=1,"",IF('order-admin-units'!$I$1&lt;&gt;"y", "", IF(COUNTBLANK(K1629)=1, 'order-admin-units'!$B$1+1, VLOOKUP(K1629, ordercountry, 2))))</f>
        <v/>
      </c>
      <c r="Y1629" s="147" t="str">
        <f>IF(COUNTBLANK(D1629)=1,"",IF('order-admin-units'!$I$1&lt;&gt;"y", "", IF(COUNTBLANK(K1629:L1629)&gt;0, 'order-admin-units'!$B$2+1, VLOOKUP(K1629&amp;"@"&amp;L1629, orderadmin, 2))))</f>
        <v/>
      </c>
      <c r="Z1629" s="147" t="str">
        <f t="shared" si="179"/>
        <v/>
      </c>
      <c r="AA1629" s="147" t="str">
        <f t="shared" si="180"/>
        <v/>
      </c>
      <c r="AB1629" s="147" t="str">
        <f t="shared" si="181"/>
        <v/>
      </c>
      <c r="AC1629" s="147" t="str">
        <f t="shared" si="177"/>
        <v/>
      </c>
      <c r="AD1629" s="11" t="str">
        <f t="shared" si="182"/>
        <v/>
      </c>
      <c r="AE1629" s="11" t="str">
        <f t="array" ref="AE1629">IF(COUNTBLANK(D1629)=1,"",IF(OR($H$2="y",$H$2="m"),IF(AA1629=AA1628,IF(OR(AB1629=$AB$4:$AB1628)=FALSE,AE1628&amp;C1629,AE1628),"("&amp;C1629)&amp;IF(AA1629=AA1630,IF(OR(AB1630=$AB$4:$AB1629)=FALSE,", ",""),") "),""))</f>
        <v/>
      </c>
      <c r="AF1629" s="11" t="str">
        <f t="array" ref="AF1629">IF((COUNTBLANK(D1629)=0)*OR($H$2="y",$H$2="m"),IFERROR(LEFT(C1629, FIND(" ",C1629)-1), C1629),"")</f>
        <v/>
      </c>
      <c r="AG1629" s="11" t="str">
        <f t="array" ref="AG1629">IF(COUNTBLANK(D1629)=1,"",IF(OR($H$2="y",$H$2="m"),IF(AA1629=AA1628,IF(OR(AC1629=$AC$4:$AC1628)=FALSE,AG1628&amp;AF1629,AG1628),"("&amp;AF1629)&amp;IF(AA1629=AA1630,IF(OR(AC1630=$AC$4:$AC1629)=FALSE,", ",""),") "),""))</f>
        <v/>
      </c>
      <c r="AH1629" s="10" t="str">
        <f>IF((COUNTBLANK(D1629)=1),"",IF(D1629=D1628,AH1628,"")&amp;IF(B1628&lt;&gt;B1629,((IF(COUNTBLANK(E1629)=1,$D$3&amp;"Non-type material: "&amp;$D$3,$D$3&amp;INDEX('type-categories'!$A$2:$B$100,MATCH(E1629,'type-categories'!$A$2:$A$100,0),2)&amp;$D$3))),"")&amp;(IF(K1629&lt;&gt;K1628,$C$2&amp;UPPER(K1629)&amp;$C$2&amp;$K$3&amp;" ",(IF(B1629&lt;&gt;B1628,$C$2&amp;UPPER(K1629)&amp;$C$2&amp;$K$3&amp;" ",""))))&amp;IF((AA1629&lt;&gt;AA1630)*($H$2="y"),AD1629&amp;AE1629,IF((AA1629&lt;&gt;AA1630)*($H$2="m"),AD1629&amp;AG1629,IF(($H$2&lt;&gt;"m")*($H$2&lt;&gt;"Y"),(IF(F1629=0,"",F1629&amp;" "&amp;$F$4&amp;" "))&amp;(IF(G1629=0,"",G1629&amp;" "&amp;$G$4&amp;" "))&amp;(IF(H1629=0,"",H1629&amp;" "&amp;H$4&amp;" "))&amp;(IF(I1629=0,"",I1629&amp;" "&amp;$I$4&amp;" "))&amp;(IF(J1629=0,"",J1629&amp;" "&amp;$J$4&amp;" ")),"")))&amp;"; "&amp;IF((B1629=B1628)*(AA1629=AA1628), "same collecting data; ", IF((B1629=B1628)*(Z1628=Z1629),"same locality; ",(IF(COUNTBLANK(L1629)=1,"",$D$2&amp;L1629&amp;$L$3&amp;" "&amp;$D$2))&amp;(IF(COUNTBLANK(M1629)=1,"",$E$2&amp;M1629&amp;$E$2&amp;", "))&amp;(IF(COUNTBLANK(N1629)=1,"",N1629&amp;"; "))&amp;(IF(COUNTBLANK(O1629)=1,"",O1629&amp;"; ")))&amp;(IF(COUNTBLANK(P1629)=1,"",P1629&amp;"; "))&amp;(IF(COUNTBLANK(Q1629)=1,"",Q1629&amp;"; "))&amp;(IF(COUNTBLANK(R1629)=1,"",R1629&amp;"m, "))&amp;IF((COUNTBLANK(S1629)=0)*(S1629&lt;&gt;S1628), S1629&amp;"; ","")&amp;(IF(COUNTBLANK(U1629)=1,"",U1629&amp;"; "))&amp;(IF(COUNTBLANK(T1629)=1,"",IF(COUNTBLANK(F$2)=1,T1629&amp;"; ",T1629&amp;" "&amp;F$2&amp;"; "))))&amp;(IF(COUNTBLANK(V1629)=1,"",V1629&amp;"; "))&amp;IF((COUNTBLANK(C1629)=1),"",C1629)&amp;IF((B1629=B1630)*(K1629=K1630)*(L1629=L1630)*(M1629=M1630),IF(($H$2&lt;&gt;"m")*($H$2&lt;&gt;"Y"), " • ", IF((ISNUMBER(FIND(")",AE1629))), " • ", "")),IF((B1629=B1630)*(K1629=K1630)," • ",". ")))</f>
        <v/>
      </c>
      <c r="AI1629" s="1"/>
    </row>
    <row r="1630" spans="1:35" x14ac:dyDescent="0.25">
      <c r="A1630" s="3" t="str">
        <f t="shared" si="178"/>
        <v/>
      </c>
      <c r="B1630" s="53" t="str">
        <f t="shared" si="176"/>
        <v/>
      </c>
      <c r="C1630" s="57"/>
      <c r="D1630" s="57"/>
      <c r="E1630" s="57"/>
      <c r="F1630" s="57"/>
      <c r="G1630" s="57"/>
      <c r="H1630" s="57"/>
      <c r="I1630" s="57"/>
      <c r="J1630" s="57"/>
      <c r="K1630" s="57"/>
      <c r="L1630" s="57"/>
      <c r="M1630" s="54"/>
      <c r="N1630" s="57"/>
      <c r="O1630" s="58"/>
      <c r="P1630" s="58"/>
      <c r="Q1630" s="58"/>
      <c r="R1630" s="58"/>
      <c r="S1630" s="54"/>
      <c r="T1630" s="57"/>
      <c r="U1630" s="57"/>
      <c r="V1630" s="57"/>
      <c r="W1630" s="57"/>
      <c r="X1630" s="147" t="str">
        <f>IF(COUNTBLANK(D1630)=1,"",IF('order-admin-units'!$I$1&lt;&gt;"y", "", IF(COUNTBLANK(K1630)=1, 'order-admin-units'!$B$1+1, VLOOKUP(K1630, ordercountry, 2))))</f>
        <v/>
      </c>
      <c r="Y1630" s="147" t="str">
        <f>IF(COUNTBLANK(D1630)=1,"",IF('order-admin-units'!$I$1&lt;&gt;"y", "", IF(COUNTBLANK(K1630:L1630)&gt;0, 'order-admin-units'!$B$2+1, VLOOKUP(K1630&amp;"@"&amp;L1630, orderadmin, 2))))</f>
        <v/>
      </c>
      <c r="Z1630" s="147" t="str">
        <f t="shared" si="179"/>
        <v/>
      </c>
      <c r="AA1630" s="147" t="str">
        <f t="shared" si="180"/>
        <v/>
      </c>
      <c r="AB1630" s="147" t="str">
        <f t="shared" si="181"/>
        <v/>
      </c>
      <c r="AC1630" s="147" t="str">
        <f t="shared" si="177"/>
        <v/>
      </c>
      <c r="AD1630" s="11" t="str">
        <f t="shared" si="182"/>
        <v/>
      </c>
      <c r="AE1630" s="11" t="str">
        <f t="array" ref="AE1630">IF(COUNTBLANK(D1630)=1,"",IF(OR($H$2="y",$H$2="m"),IF(AA1630=AA1629,IF(OR(AB1630=$AB$4:$AB1629)=FALSE,AE1629&amp;C1630,AE1629),"("&amp;C1630)&amp;IF(AA1630=AA1631,IF(OR(AB1631=$AB$4:$AB1630)=FALSE,", ",""),") "),""))</f>
        <v/>
      </c>
      <c r="AF1630" s="11" t="str">
        <f t="array" ref="AF1630">IF((COUNTBLANK(D1630)=0)*OR($H$2="y",$H$2="m"),IFERROR(LEFT(C1630, FIND(" ",C1630)-1), C1630),"")</f>
        <v/>
      </c>
      <c r="AG1630" s="11" t="str">
        <f t="array" ref="AG1630">IF(COUNTBLANK(D1630)=1,"",IF(OR($H$2="y",$H$2="m"),IF(AA1630=AA1629,IF(OR(AC1630=$AC$4:$AC1629)=FALSE,AG1629&amp;AF1630,AG1629),"("&amp;AF1630)&amp;IF(AA1630=AA1631,IF(OR(AC1631=$AC$4:$AC1630)=FALSE,", ",""),") "),""))</f>
        <v/>
      </c>
      <c r="AH1630" s="10" t="str">
        <f>IF((COUNTBLANK(D1630)=1),"",IF(D1630=D1629,AH1629,"")&amp;IF(B1629&lt;&gt;B1630,((IF(COUNTBLANK(E1630)=1,$D$3&amp;"Non-type material: "&amp;$D$3,$D$3&amp;INDEX('type-categories'!$A$2:$B$100,MATCH(E1630,'type-categories'!$A$2:$A$100,0),2)&amp;$D$3))),"")&amp;(IF(K1630&lt;&gt;K1629,$C$2&amp;UPPER(K1630)&amp;$C$2&amp;$K$3&amp;" ",(IF(B1630&lt;&gt;B1629,$C$2&amp;UPPER(K1630)&amp;$C$2&amp;$K$3&amp;" ",""))))&amp;IF((AA1630&lt;&gt;AA1631)*($H$2="y"),AD1630&amp;AE1630,IF((AA1630&lt;&gt;AA1631)*($H$2="m"),AD1630&amp;AG1630,IF(($H$2&lt;&gt;"m")*($H$2&lt;&gt;"Y"),(IF(F1630=0,"",F1630&amp;" "&amp;$F$4&amp;" "))&amp;(IF(G1630=0,"",G1630&amp;" "&amp;$G$4&amp;" "))&amp;(IF(H1630=0,"",H1630&amp;" "&amp;H$4&amp;" "))&amp;(IF(I1630=0,"",I1630&amp;" "&amp;$I$4&amp;" "))&amp;(IF(J1630=0,"",J1630&amp;" "&amp;$J$4&amp;" ")),"")))&amp;"; "&amp;IF((B1630=B1629)*(AA1630=AA1629), "same collecting data; ", IF((B1630=B1629)*(Z1629=Z1630),"same locality; ",(IF(COUNTBLANK(L1630)=1,"",$D$2&amp;L1630&amp;$L$3&amp;" "&amp;$D$2))&amp;(IF(COUNTBLANK(M1630)=1,"",$E$2&amp;M1630&amp;$E$2&amp;", "))&amp;(IF(COUNTBLANK(N1630)=1,"",N1630&amp;"; "))&amp;(IF(COUNTBLANK(O1630)=1,"",O1630&amp;"; ")))&amp;(IF(COUNTBLANK(P1630)=1,"",P1630&amp;"; "))&amp;(IF(COUNTBLANK(Q1630)=1,"",Q1630&amp;"; "))&amp;(IF(COUNTBLANK(R1630)=1,"",R1630&amp;"m, "))&amp;IF((COUNTBLANK(S1630)=0)*(S1630&lt;&gt;S1629), S1630&amp;"; ","")&amp;(IF(COUNTBLANK(U1630)=1,"",U1630&amp;"; "))&amp;(IF(COUNTBLANK(T1630)=1,"",IF(COUNTBLANK(F$2)=1,T1630&amp;"; ",T1630&amp;" "&amp;F$2&amp;"; "))))&amp;(IF(COUNTBLANK(V1630)=1,"",V1630&amp;"; "))&amp;IF((COUNTBLANK(C1630)=1),"",C1630)&amp;IF((B1630=B1631)*(K1630=K1631)*(L1630=L1631)*(M1630=M1631),IF(($H$2&lt;&gt;"m")*($H$2&lt;&gt;"Y"), " • ", IF((ISNUMBER(FIND(")",AE1630))), " • ", "")),IF((B1630=B1631)*(K1630=K1631)," • ",". ")))</f>
        <v/>
      </c>
      <c r="AI1630" s="1"/>
    </row>
    <row r="1631" spans="1:35" x14ac:dyDescent="0.25">
      <c r="A1631" s="3" t="str">
        <f t="shared" si="178"/>
        <v/>
      </c>
      <c r="B1631" s="53" t="str">
        <f t="shared" si="176"/>
        <v/>
      </c>
      <c r="C1631" s="57"/>
      <c r="D1631" s="57"/>
      <c r="E1631" s="57"/>
      <c r="F1631" s="57"/>
      <c r="G1631" s="57"/>
      <c r="H1631" s="57"/>
      <c r="I1631" s="57"/>
      <c r="J1631" s="57"/>
      <c r="K1631" s="57"/>
      <c r="L1631" s="57"/>
      <c r="M1631" s="54"/>
      <c r="N1631" s="57"/>
      <c r="O1631" s="58"/>
      <c r="P1631" s="58"/>
      <c r="Q1631" s="58"/>
      <c r="R1631" s="58"/>
      <c r="S1631" s="54"/>
      <c r="T1631" s="57"/>
      <c r="U1631" s="57"/>
      <c r="V1631" s="57"/>
      <c r="W1631" s="57"/>
      <c r="X1631" s="147" t="str">
        <f>IF(COUNTBLANK(D1631)=1,"",IF('order-admin-units'!$I$1&lt;&gt;"y", "", IF(COUNTBLANK(K1631)=1, 'order-admin-units'!$B$1+1, VLOOKUP(K1631, ordercountry, 2))))</f>
        <v/>
      </c>
      <c r="Y1631" s="147" t="str">
        <f>IF(COUNTBLANK(D1631)=1,"",IF('order-admin-units'!$I$1&lt;&gt;"y", "", IF(COUNTBLANK(K1631:L1631)&gt;0, 'order-admin-units'!$B$2+1, VLOOKUP(K1631&amp;"@"&amp;L1631, orderadmin, 2))))</f>
        <v/>
      </c>
      <c r="Z1631" s="147" t="str">
        <f t="shared" si="179"/>
        <v/>
      </c>
      <c r="AA1631" s="147" t="str">
        <f t="shared" si="180"/>
        <v/>
      </c>
      <c r="AB1631" s="147" t="str">
        <f t="shared" si="181"/>
        <v/>
      </c>
      <c r="AC1631" s="147" t="str">
        <f t="shared" si="177"/>
        <v/>
      </c>
      <c r="AD1631" s="11" t="str">
        <f t="shared" si="182"/>
        <v/>
      </c>
      <c r="AE1631" s="11" t="str">
        <f t="array" ref="AE1631">IF(COUNTBLANK(D1631)=1,"",IF(OR($H$2="y",$H$2="m"),IF(AA1631=AA1630,IF(OR(AB1631=$AB$4:$AB1630)=FALSE,AE1630&amp;C1631,AE1630),"("&amp;C1631)&amp;IF(AA1631=AA1632,IF(OR(AB1632=$AB$4:$AB1631)=FALSE,", ",""),") "),""))</f>
        <v/>
      </c>
      <c r="AF1631" s="11" t="str">
        <f t="array" ref="AF1631">IF((COUNTBLANK(D1631)=0)*OR($H$2="y",$H$2="m"),IFERROR(LEFT(C1631, FIND(" ",C1631)-1), C1631),"")</f>
        <v/>
      </c>
      <c r="AG1631" s="11" t="str">
        <f t="array" ref="AG1631">IF(COUNTBLANK(D1631)=1,"",IF(OR($H$2="y",$H$2="m"),IF(AA1631=AA1630,IF(OR(AC1631=$AC$4:$AC1630)=FALSE,AG1630&amp;AF1631,AG1630),"("&amp;AF1631)&amp;IF(AA1631=AA1632,IF(OR(AC1632=$AC$4:$AC1631)=FALSE,", ",""),") "),""))</f>
        <v/>
      </c>
      <c r="AH1631" s="10" t="str">
        <f>IF((COUNTBLANK(D1631)=1),"",IF(D1631=D1630,AH1630,"")&amp;IF(B1630&lt;&gt;B1631,((IF(COUNTBLANK(E1631)=1,$D$3&amp;"Non-type material: "&amp;$D$3,$D$3&amp;INDEX('type-categories'!$A$2:$B$100,MATCH(E1631,'type-categories'!$A$2:$A$100,0),2)&amp;$D$3))),"")&amp;(IF(K1631&lt;&gt;K1630,$C$2&amp;UPPER(K1631)&amp;$C$2&amp;$K$3&amp;" ",(IF(B1631&lt;&gt;B1630,$C$2&amp;UPPER(K1631)&amp;$C$2&amp;$K$3&amp;" ",""))))&amp;IF((AA1631&lt;&gt;AA1632)*($H$2="y"),AD1631&amp;AE1631,IF((AA1631&lt;&gt;AA1632)*($H$2="m"),AD1631&amp;AG1631,IF(($H$2&lt;&gt;"m")*($H$2&lt;&gt;"Y"),(IF(F1631=0,"",F1631&amp;" "&amp;$F$4&amp;" "))&amp;(IF(G1631=0,"",G1631&amp;" "&amp;$G$4&amp;" "))&amp;(IF(H1631=0,"",H1631&amp;" "&amp;H$4&amp;" "))&amp;(IF(I1631=0,"",I1631&amp;" "&amp;$I$4&amp;" "))&amp;(IF(J1631=0,"",J1631&amp;" "&amp;$J$4&amp;" ")),"")))&amp;"; "&amp;IF((B1631=B1630)*(AA1631=AA1630), "same collecting data; ", IF((B1631=B1630)*(Z1630=Z1631),"same locality; ",(IF(COUNTBLANK(L1631)=1,"",$D$2&amp;L1631&amp;$L$3&amp;" "&amp;$D$2))&amp;(IF(COUNTBLANK(M1631)=1,"",$E$2&amp;M1631&amp;$E$2&amp;", "))&amp;(IF(COUNTBLANK(N1631)=1,"",N1631&amp;"; "))&amp;(IF(COUNTBLANK(O1631)=1,"",O1631&amp;"; ")))&amp;(IF(COUNTBLANK(P1631)=1,"",P1631&amp;"; "))&amp;(IF(COUNTBLANK(Q1631)=1,"",Q1631&amp;"; "))&amp;(IF(COUNTBLANK(R1631)=1,"",R1631&amp;"m, "))&amp;IF((COUNTBLANK(S1631)=0)*(S1631&lt;&gt;S1630), S1631&amp;"; ","")&amp;(IF(COUNTBLANK(U1631)=1,"",U1631&amp;"; "))&amp;(IF(COUNTBLANK(T1631)=1,"",IF(COUNTBLANK(F$2)=1,T1631&amp;"; ",T1631&amp;" "&amp;F$2&amp;"; "))))&amp;(IF(COUNTBLANK(V1631)=1,"",V1631&amp;"; "))&amp;IF((COUNTBLANK(C1631)=1),"",C1631)&amp;IF((B1631=B1632)*(K1631=K1632)*(L1631=L1632)*(M1631=M1632),IF(($H$2&lt;&gt;"m")*($H$2&lt;&gt;"Y"), " • ", IF((ISNUMBER(FIND(")",AE1631))), " • ", "")),IF((B1631=B1632)*(K1631=K1632)," • ",". ")))</f>
        <v/>
      </c>
      <c r="AI1631" s="1"/>
    </row>
    <row r="1632" spans="1:35" x14ac:dyDescent="0.25">
      <c r="A1632" s="3" t="str">
        <f t="shared" si="178"/>
        <v/>
      </c>
      <c r="B1632" s="53" t="str">
        <f t="shared" si="176"/>
        <v/>
      </c>
      <c r="C1632" s="57"/>
      <c r="D1632" s="57"/>
      <c r="E1632" s="57"/>
      <c r="F1632" s="57"/>
      <c r="G1632" s="57"/>
      <c r="H1632" s="57"/>
      <c r="I1632" s="57"/>
      <c r="J1632" s="57"/>
      <c r="K1632" s="57"/>
      <c r="L1632" s="57"/>
      <c r="M1632" s="54"/>
      <c r="N1632" s="57"/>
      <c r="O1632" s="58"/>
      <c r="P1632" s="58"/>
      <c r="Q1632" s="58"/>
      <c r="R1632" s="58"/>
      <c r="S1632" s="54"/>
      <c r="T1632" s="57"/>
      <c r="U1632" s="57"/>
      <c r="V1632" s="57"/>
      <c r="W1632" s="57"/>
      <c r="X1632" s="147" t="str">
        <f>IF(COUNTBLANK(D1632)=1,"",IF('order-admin-units'!$I$1&lt;&gt;"y", "", IF(COUNTBLANK(K1632)=1, 'order-admin-units'!$B$1+1, VLOOKUP(K1632, ordercountry, 2))))</f>
        <v/>
      </c>
      <c r="Y1632" s="147" t="str">
        <f>IF(COUNTBLANK(D1632)=1,"",IF('order-admin-units'!$I$1&lt;&gt;"y", "", IF(COUNTBLANK(K1632:L1632)&gt;0, 'order-admin-units'!$B$2+1, VLOOKUP(K1632&amp;"@"&amp;L1632, orderadmin, 2))))</f>
        <v/>
      </c>
      <c r="Z1632" s="147" t="str">
        <f t="shared" si="179"/>
        <v/>
      </c>
      <c r="AA1632" s="147" t="str">
        <f t="shared" si="180"/>
        <v/>
      </c>
      <c r="AB1632" s="147" t="str">
        <f t="shared" si="181"/>
        <v/>
      </c>
      <c r="AC1632" s="147" t="str">
        <f t="shared" si="177"/>
        <v/>
      </c>
      <c r="AD1632" s="11" t="str">
        <f t="shared" si="182"/>
        <v/>
      </c>
      <c r="AE1632" s="11" t="str">
        <f t="array" ref="AE1632">IF(COUNTBLANK(D1632)=1,"",IF(OR($H$2="y",$H$2="m"),IF(AA1632=AA1631,IF(OR(AB1632=$AB$4:$AB1631)=FALSE,AE1631&amp;C1632,AE1631),"("&amp;C1632)&amp;IF(AA1632=AA1633,IF(OR(AB1633=$AB$4:$AB1632)=FALSE,", ",""),") "),""))</f>
        <v/>
      </c>
      <c r="AF1632" s="11" t="str">
        <f t="array" ref="AF1632">IF((COUNTBLANK(D1632)=0)*OR($H$2="y",$H$2="m"),IFERROR(LEFT(C1632, FIND(" ",C1632)-1), C1632),"")</f>
        <v/>
      </c>
      <c r="AG1632" s="11" t="str">
        <f t="array" ref="AG1632">IF(COUNTBLANK(D1632)=1,"",IF(OR($H$2="y",$H$2="m"),IF(AA1632=AA1631,IF(OR(AC1632=$AC$4:$AC1631)=FALSE,AG1631&amp;AF1632,AG1631),"("&amp;AF1632)&amp;IF(AA1632=AA1633,IF(OR(AC1633=$AC$4:$AC1632)=FALSE,", ",""),") "),""))</f>
        <v/>
      </c>
      <c r="AH1632" s="10" t="str">
        <f>IF((COUNTBLANK(D1632)=1),"",IF(D1632=D1631,AH1631,"")&amp;IF(B1631&lt;&gt;B1632,((IF(COUNTBLANK(E1632)=1,$D$3&amp;"Non-type material: "&amp;$D$3,$D$3&amp;INDEX('type-categories'!$A$2:$B$100,MATCH(E1632,'type-categories'!$A$2:$A$100,0),2)&amp;$D$3))),"")&amp;(IF(K1632&lt;&gt;K1631,$C$2&amp;UPPER(K1632)&amp;$C$2&amp;$K$3&amp;" ",(IF(B1632&lt;&gt;B1631,$C$2&amp;UPPER(K1632)&amp;$C$2&amp;$K$3&amp;" ",""))))&amp;IF((AA1632&lt;&gt;AA1633)*($H$2="y"),AD1632&amp;AE1632,IF((AA1632&lt;&gt;AA1633)*($H$2="m"),AD1632&amp;AG1632,IF(($H$2&lt;&gt;"m")*($H$2&lt;&gt;"Y"),(IF(F1632=0,"",F1632&amp;" "&amp;$F$4&amp;" "))&amp;(IF(G1632=0,"",G1632&amp;" "&amp;$G$4&amp;" "))&amp;(IF(H1632=0,"",H1632&amp;" "&amp;H$4&amp;" "))&amp;(IF(I1632=0,"",I1632&amp;" "&amp;$I$4&amp;" "))&amp;(IF(J1632=0,"",J1632&amp;" "&amp;$J$4&amp;" ")),"")))&amp;"; "&amp;IF((B1632=B1631)*(AA1632=AA1631), "same collecting data; ", IF((B1632=B1631)*(Z1631=Z1632),"same locality; ",(IF(COUNTBLANK(L1632)=1,"",$D$2&amp;L1632&amp;$L$3&amp;" "&amp;$D$2))&amp;(IF(COUNTBLANK(M1632)=1,"",$E$2&amp;M1632&amp;$E$2&amp;", "))&amp;(IF(COUNTBLANK(N1632)=1,"",N1632&amp;"; "))&amp;(IF(COUNTBLANK(O1632)=1,"",O1632&amp;"; ")))&amp;(IF(COUNTBLANK(P1632)=1,"",P1632&amp;"; "))&amp;(IF(COUNTBLANK(Q1632)=1,"",Q1632&amp;"; "))&amp;(IF(COUNTBLANK(R1632)=1,"",R1632&amp;"m, "))&amp;IF((COUNTBLANK(S1632)=0)*(S1632&lt;&gt;S1631), S1632&amp;"; ","")&amp;(IF(COUNTBLANK(U1632)=1,"",U1632&amp;"; "))&amp;(IF(COUNTBLANK(T1632)=1,"",IF(COUNTBLANK(F$2)=1,T1632&amp;"; ",T1632&amp;" "&amp;F$2&amp;"; "))))&amp;(IF(COUNTBLANK(V1632)=1,"",V1632&amp;"; "))&amp;IF((COUNTBLANK(C1632)=1),"",C1632)&amp;IF((B1632=B1633)*(K1632=K1633)*(L1632=L1633)*(M1632=M1633),IF(($H$2&lt;&gt;"m")*($H$2&lt;&gt;"Y"), " • ", IF((ISNUMBER(FIND(")",AE1632))), " • ", "")),IF((B1632=B1633)*(K1632=K1633)," • ",". ")))</f>
        <v/>
      </c>
      <c r="AI1632" s="1"/>
    </row>
    <row r="1633" spans="1:35" x14ac:dyDescent="0.25">
      <c r="A1633" s="3" t="str">
        <f t="shared" si="178"/>
        <v/>
      </c>
      <c r="B1633" s="53" t="str">
        <f t="shared" si="176"/>
        <v/>
      </c>
      <c r="C1633" s="57"/>
      <c r="D1633" s="57"/>
      <c r="E1633" s="57"/>
      <c r="F1633" s="57"/>
      <c r="G1633" s="57"/>
      <c r="H1633" s="57"/>
      <c r="I1633" s="57"/>
      <c r="J1633" s="57"/>
      <c r="K1633" s="57"/>
      <c r="L1633" s="57"/>
      <c r="M1633" s="54"/>
      <c r="N1633" s="57"/>
      <c r="O1633" s="58"/>
      <c r="P1633" s="58"/>
      <c r="Q1633" s="58"/>
      <c r="R1633" s="58"/>
      <c r="S1633" s="54"/>
      <c r="T1633" s="57"/>
      <c r="U1633" s="57"/>
      <c r="V1633" s="57"/>
      <c r="W1633" s="57"/>
      <c r="X1633" s="147" t="str">
        <f>IF(COUNTBLANK(D1633)=1,"",IF('order-admin-units'!$I$1&lt;&gt;"y", "", IF(COUNTBLANK(K1633)=1, 'order-admin-units'!$B$1+1, VLOOKUP(K1633, ordercountry, 2))))</f>
        <v/>
      </c>
      <c r="Y1633" s="147" t="str">
        <f>IF(COUNTBLANK(D1633)=1,"",IF('order-admin-units'!$I$1&lt;&gt;"y", "", IF(COUNTBLANK(K1633:L1633)&gt;0, 'order-admin-units'!$B$2+1, VLOOKUP(K1633&amp;"@"&amp;L1633, orderadmin, 2))))</f>
        <v/>
      </c>
      <c r="Z1633" s="147" t="str">
        <f t="shared" si="179"/>
        <v/>
      </c>
      <c r="AA1633" s="147" t="str">
        <f t="shared" si="180"/>
        <v/>
      </c>
      <c r="AB1633" s="147" t="str">
        <f t="shared" si="181"/>
        <v/>
      </c>
      <c r="AC1633" s="147" t="str">
        <f t="shared" si="177"/>
        <v/>
      </c>
      <c r="AD1633" s="11" t="str">
        <f t="shared" si="182"/>
        <v/>
      </c>
      <c r="AE1633" s="11" t="str">
        <f t="array" ref="AE1633">IF(COUNTBLANK(D1633)=1,"",IF(OR($H$2="y",$H$2="m"),IF(AA1633=AA1632,IF(OR(AB1633=$AB$4:$AB1632)=FALSE,AE1632&amp;C1633,AE1632),"("&amp;C1633)&amp;IF(AA1633=AA1634,IF(OR(AB1634=$AB$4:$AB1633)=FALSE,", ",""),") "),""))</f>
        <v/>
      </c>
      <c r="AF1633" s="11" t="str">
        <f t="array" ref="AF1633">IF((COUNTBLANK(D1633)=0)*OR($H$2="y",$H$2="m"),IFERROR(LEFT(C1633, FIND(" ",C1633)-1), C1633),"")</f>
        <v/>
      </c>
      <c r="AG1633" s="11" t="str">
        <f t="array" ref="AG1633">IF(COUNTBLANK(D1633)=1,"",IF(OR($H$2="y",$H$2="m"),IF(AA1633=AA1632,IF(OR(AC1633=$AC$4:$AC1632)=FALSE,AG1632&amp;AF1633,AG1632),"("&amp;AF1633)&amp;IF(AA1633=AA1634,IF(OR(AC1634=$AC$4:$AC1633)=FALSE,", ",""),") "),""))</f>
        <v/>
      </c>
      <c r="AH1633" s="10" t="str">
        <f>IF((COUNTBLANK(D1633)=1),"",IF(D1633=D1632,AH1632,"")&amp;IF(B1632&lt;&gt;B1633,((IF(COUNTBLANK(E1633)=1,$D$3&amp;"Non-type material: "&amp;$D$3,$D$3&amp;INDEX('type-categories'!$A$2:$B$100,MATCH(E1633,'type-categories'!$A$2:$A$100,0),2)&amp;$D$3))),"")&amp;(IF(K1633&lt;&gt;K1632,$C$2&amp;UPPER(K1633)&amp;$C$2&amp;$K$3&amp;" ",(IF(B1633&lt;&gt;B1632,$C$2&amp;UPPER(K1633)&amp;$C$2&amp;$K$3&amp;" ",""))))&amp;IF((AA1633&lt;&gt;AA1634)*($H$2="y"),AD1633&amp;AE1633,IF((AA1633&lt;&gt;AA1634)*($H$2="m"),AD1633&amp;AG1633,IF(($H$2&lt;&gt;"m")*($H$2&lt;&gt;"Y"),(IF(F1633=0,"",F1633&amp;" "&amp;$F$4&amp;" "))&amp;(IF(G1633=0,"",G1633&amp;" "&amp;$G$4&amp;" "))&amp;(IF(H1633=0,"",H1633&amp;" "&amp;H$4&amp;" "))&amp;(IF(I1633=0,"",I1633&amp;" "&amp;$I$4&amp;" "))&amp;(IF(J1633=0,"",J1633&amp;" "&amp;$J$4&amp;" ")),"")))&amp;"; "&amp;IF((B1633=B1632)*(AA1633=AA1632), "same collecting data; ", IF((B1633=B1632)*(Z1632=Z1633),"same locality; ",(IF(COUNTBLANK(L1633)=1,"",$D$2&amp;L1633&amp;$L$3&amp;" "&amp;$D$2))&amp;(IF(COUNTBLANK(M1633)=1,"",$E$2&amp;M1633&amp;$E$2&amp;", "))&amp;(IF(COUNTBLANK(N1633)=1,"",N1633&amp;"; "))&amp;(IF(COUNTBLANK(O1633)=1,"",O1633&amp;"; ")))&amp;(IF(COUNTBLANK(P1633)=1,"",P1633&amp;"; "))&amp;(IF(COUNTBLANK(Q1633)=1,"",Q1633&amp;"; "))&amp;(IF(COUNTBLANK(R1633)=1,"",R1633&amp;"m, "))&amp;IF((COUNTBLANK(S1633)=0)*(S1633&lt;&gt;S1632), S1633&amp;"; ","")&amp;(IF(COUNTBLANK(U1633)=1,"",U1633&amp;"; "))&amp;(IF(COUNTBLANK(T1633)=1,"",IF(COUNTBLANK(F$2)=1,T1633&amp;"; ",T1633&amp;" "&amp;F$2&amp;"; "))))&amp;(IF(COUNTBLANK(V1633)=1,"",V1633&amp;"; "))&amp;IF((COUNTBLANK(C1633)=1),"",C1633)&amp;IF((B1633=B1634)*(K1633=K1634)*(L1633=L1634)*(M1633=M1634),IF(($H$2&lt;&gt;"m")*($H$2&lt;&gt;"Y"), " • ", IF((ISNUMBER(FIND(")",AE1633))), " • ", "")),IF((B1633=B1634)*(K1633=K1634)," • ",". ")))</f>
        <v/>
      </c>
      <c r="AI1633" s="1"/>
    </row>
    <row r="1634" spans="1:35" x14ac:dyDescent="0.25">
      <c r="A1634" s="3" t="str">
        <f t="shared" si="178"/>
        <v/>
      </c>
      <c r="B1634" s="53" t="str">
        <f t="shared" si="176"/>
        <v/>
      </c>
      <c r="C1634" s="57"/>
      <c r="D1634" s="57"/>
      <c r="E1634" s="57"/>
      <c r="F1634" s="57"/>
      <c r="G1634" s="57"/>
      <c r="H1634" s="57"/>
      <c r="I1634" s="57"/>
      <c r="J1634" s="57"/>
      <c r="K1634" s="57"/>
      <c r="L1634" s="57"/>
      <c r="M1634" s="54"/>
      <c r="N1634" s="57"/>
      <c r="O1634" s="58"/>
      <c r="P1634" s="58"/>
      <c r="Q1634" s="58"/>
      <c r="R1634" s="58"/>
      <c r="S1634" s="54"/>
      <c r="T1634" s="57"/>
      <c r="U1634" s="57"/>
      <c r="V1634" s="57"/>
      <c r="W1634" s="57"/>
      <c r="X1634" s="147" t="str">
        <f>IF(COUNTBLANK(D1634)=1,"",IF('order-admin-units'!$I$1&lt;&gt;"y", "", IF(COUNTBLANK(K1634)=1, 'order-admin-units'!$B$1+1, VLOOKUP(K1634, ordercountry, 2))))</f>
        <v/>
      </c>
      <c r="Y1634" s="147" t="str">
        <f>IF(COUNTBLANK(D1634)=1,"",IF('order-admin-units'!$I$1&lt;&gt;"y", "", IF(COUNTBLANK(K1634:L1634)&gt;0, 'order-admin-units'!$B$2+1, VLOOKUP(K1634&amp;"@"&amp;L1634, orderadmin, 2))))</f>
        <v/>
      </c>
      <c r="Z1634" s="147" t="str">
        <f t="shared" si="179"/>
        <v/>
      </c>
      <c r="AA1634" s="147" t="str">
        <f t="shared" si="180"/>
        <v/>
      </c>
      <c r="AB1634" s="147" t="str">
        <f t="shared" si="181"/>
        <v/>
      </c>
      <c r="AC1634" s="147" t="str">
        <f t="shared" si="177"/>
        <v/>
      </c>
      <c r="AD1634" s="11" t="str">
        <f t="shared" si="182"/>
        <v/>
      </c>
      <c r="AE1634" s="11" t="str">
        <f t="array" ref="AE1634">IF(COUNTBLANK(D1634)=1,"",IF(OR($H$2="y",$H$2="m"),IF(AA1634=AA1633,IF(OR(AB1634=$AB$4:$AB1633)=FALSE,AE1633&amp;C1634,AE1633),"("&amp;C1634)&amp;IF(AA1634=AA1635,IF(OR(AB1635=$AB$4:$AB1634)=FALSE,", ",""),") "),""))</f>
        <v/>
      </c>
      <c r="AF1634" s="11" t="str">
        <f t="array" ref="AF1634">IF((COUNTBLANK(D1634)=0)*OR($H$2="y",$H$2="m"),IFERROR(LEFT(C1634, FIND(" ",C1634)-1), C1634),"")</f>
        <v/>
      </c>
      <c r="AG1634" s="11" t="str">
        <f t="array" ref="AG1634">IF(COUNTBLANK(D1634)=1,"",IF(OR($H$2="y",$H$2="m"),IF(AA1634=AA1633,IF(OR(AC1634=$AC$4:$AC1633)=FALSE,AG1633&amp;AF1634,AG1633),"("&amp;AF1634)&amp;IF(AA1634=AA1635,IF(OR(AC1635=$AC$4:$AC1634)=FALSE,", ",""),") "),""))</f>
        <v/>
      </c>
      <c r="AH1634" s="10" t="str">
        <f>IF((COUNTBLANK(D1634)=1),"",IF(D1634=D1633,AH1633,"")&amp;IF(B1633&lt;&gt;B1634,((IF(COUNTBLANK(E1634)=1,$D$3&amp;"Non-type material: "&amp;$D$3,$D$3&amp;INDEX('type-categories'!$A$2:$B$100,MATCH(E1634,'type-categories'!$A$2:$A$100,0),2)&amp;$D$3))),"")&amp;(IF(K1634&lt;&gt;K1633,$C$2&amp;UPPER(K1634)&amp;$C$2&amp;$K$3&amp;" ",(IF(B1634&lt;&gt;B1633,$C$2&amp;UPPER(K1634)&amp;$C$2&amp;$K$3&amp;" ",""))))&amp;IF((AA1634&lt;&gt;AA1635)*($H$2="y"),AD1634&amp;AE1634,IF((AA1634&lt;&gt;AA1635)*($H$2="m"),AD1634&amp;AG1634,IF(($H$2&lt;&gt;"m")*($H$2&lt;&gt;"Y"),(IF(F1634=0,"",F1634&amp;" "&amp;$F$4&amp;" "))&amp;(IF(G1634=0,"",G1634&amp;" "&amp;$G$4&amp;" "))&amp;(IF(H1634=0,"",H1634&amp;" "&amp;H$4&amp;" "))&amp;(IF(I1634=0,"",I1634&amp;" "&amp;$I$4&amp;" "))&amp;(IF(J1634=0,"",J1634&amp;" "&amp;$J$4&amp;" ")),"")))&amp;"; "&amp;IF((B1634=B1633)*(AA1634=AA1633), "same collecting data; ", IF((B1634=B1633)*(Z1633=Z1634),"same locality; ",(IF(COUNTBLANK(L1634)=1,"",$D$2&amp;L1634&amp;$L$3&amp;" "&amp;$D$2))&amp;(IF(COUNTBLANK(M1634)=1,"",$E$2&amp;M1634&amp;$E$2&amp;", "))&amp;(IF(COUNTBLANK(N1634)=1,"",N1634&amp;"; "))&amp;(IF(COUNTBLANK(O1634)=1,"",O1634&amp;"; ")))&amp;(IF(COUNTBLANK(P1634)=1,"",P1634&amp;"; "))&amp;(IF(COUNTBLANK(Q1634)=1,"",Q1634&amp;"; "))&amp;(IF(COUNTBLANK(R1634)=1,"",R1634&amp;"m, "))&amp;IF((COUNTBLANK(S1634)=0)*(S1634&lt;&gt;S1633), S1634&amp;"; ","")&amp;(IF(COUNTBLANK(U1634)=1,"",U1634&amp;"; "))&amp;(IF(COUNTBLANK(T1634)=1,"",IF(COUNTBLANK(F$2)=1,T1634&amp;"; ",T1634&amp;" "&amp;F$2&amp;"; "))))&amp;(IF(COUNTBLANK(V1634)=1,"",V1634&amp;"; "))&amp;IF((COUNTBLANK(C1634)=1),"",C1634)&amp;IF((B1634=B1635)*(K1634=K1635)*(L1634=L1635)*(M1634=M1635),IF(($H$2&lt;&gt;"m")*($H$2&lt;&gt;"Y"), " • ", IF((ISNUMBER(FIND(")",AE1634))), " • ", "")),IF((B1634=B1635)*(K1634=K1635)," • ",". ")))</f>
        <v/>
      </c>
      <c r="AI1634" s="1"/>
    </row>
    <row r="1635" spans="1:35" x14ac:dyDescent="0.25">
      <c r="A1635" s="3" t="str">
        <f t="shared" si="178"/>
        <v/>
      </c>
      <c r="B1635" s="53" t="str">
        <f t="shared" si="176"/>
        <v/>
      </c>
      <c r="C1635" s="57"/>
      <c r="D1635" s="57"/>
      <c r="E1635" s="57"/>
      <c r="F1635" s="57"/>
      <c r="G1635" s="57"/>
      <c r="H1635" s="57"/>
      <c r="I1635" s="57"/>
      <c r="J1635" s="57"/>
      <c r="K1635" s="57"/>
      <c r="L1635" s="57"/>
      <c r="M1635" s="54"/>
      <c r="N1635" s="57"/>
      <c r="O1635" s="58"/>
      <c r="P1635" s="58"/>
      <c r="Q1635" s="58"/>
      <c r="R1635" s="58"/>
      <c r="S1635" s="54"/>
      <c r="T1635" s="57"/>
      <c r="U1635" s="57"/>
      <c r="V1635" s="57"/>
      <c r="W1635" s="57"/>
      <c r="X1635" s="147" t="str">
        <f>IF(COUNTBLANK(D1635)=1,"",IF('order-admin-units'!$I$1&lt;&gt;"y", "", IF(COUNTBLANK(K1635)=1, 'order-admin-units'!$B$1+1, VLOOKUP(K1635, ordercountry, 2))))</f>
        <v/>
      </c>
      <c r="Y1635" s="147" t="str">
        <f>IF(COUNTBLANK(D1635)=1,"",IF('order-admin-units'!$I$1&lt;&gt;"y", "", IF(COUNTBLANK(K1635:L1635)&gt;0, 'order-admin-units'!$B$2+1, VLOOKUP(K1635&amp;"@"&amp;L1635, orderadmin, 2))))</f>
        <v/>
      </c>
      <c r="Z1635" s="147" t="str">
        <f t="shared" si="179"/>
        <v/>
      </c>
      <c r="AA1635" s="147" t="str">
        <f t="shared" si="180"/>
        <v/>
      </c>
      <c r="AB1635" s="147" t="str">
        <f t="shared" si="181"/>
        <v/>
      </c>
      <c r="AC1635" s="147" t="str">
        <f t="shared" si="177"/>
        <v/>
      </c>
      <c r="AD1635" s="11" t="str">
        <f t="shared" si="182"/>
        <v/>
      </c>
      <c r="AE1635" s="11" t="str">
        <f t="array" ref="AE1635">IF(COUNTBLANK(D1635)=1,"",IF(OR($H$2="y",$H$2="m"),IF(AA1635=AA1634,IF(OR(AB1635=$AB$4:$AB1634)=FALSE,AE1634&amp;C1635,AE1634),"("&amp;C1635)&amp;IF(AA1635=AA1636,IF(OR(AB1636=$AB$4:$AB1635)=FALSE,", ",""),") "),""))</f>
        <v/>
      </c>
      <c r="AF1635" s="11" t="str">
        <f t="array" ref="AF1635">IF((COUNTBLANK(D1635)=0)*OR($H$2="y",$H$2="m"),IFERROR(LEFT(C1635, FIND(" ",C1635)-1), C1635),"")</f>
        <v/>
      </c>
      <c r="AG1635" s="11" t="str">
        <f t="array" ref="AG1635">IF(COUNTBLANK(D1635)=1,"",IF(OR($H$2="y",$H$2="m"),IF(AA1635=AA1634,IF(OR(AC1635=$AC$4:$AC1634)=FALSE,AG1634&amp;AF1635,AG1634),"("&amp;AF1635)&amp;IF(AA1635=AA1636,IF(OR(AC1636=$AC$4:$AC1635)=FALSE,", ",""),") "),""))</f>
        <v/>
      </c>
      <c r="AH1635" s="10" t="str">
        <f>IF((COUNTBLANK(D1635)=1),"",IF(D1635=D1634,AH1634,"")&amp;IF(B1634&lt;&gt;B1635,((IF(COUNTBLANK(E1635)=1,$D$3&amp;"Non-type material: "&amp;$D$3,$D$3&amp;INDEX('type-categories'!$A$2:$B$100,MATCH(E1635,'type-categories'!$A$2:$A$100,0),2)&amp;$D$3))),"")&amp;(IF(K1635&lt;&gt;K1634,$C$2&amp;UPPER(K1635)&amp;$C$2&amp;$K$3&amp;" ",(IF(B1635&lt;&gt;B1634,$C$2&amp;UPPER(K1635)&amp;$C$2&amp;$K$3&amp;" ",""))))&amp;IF((AA1635&lt;&gt;AA1636)*($H$2="y"),AD1635&amp;AE1635,IF((AA1635&lt;&gt;AA1636)*($H$2="m"),AD1635&amp;AG1635,IF(($H$2&lt;&gt;"m")*($H$2&lt;&gt;"Y"),(IF(F1635=0,"",F1635&amp;" "&amp;$F$4&amp;" "))&amp;(IF(G1635=0,"",G1635&amp;" "&amp;$G$4&amp;" "))&amp;(IF(H1635=0,"",H1635&amp;" "&amp;H$4&amp;" "))&amp;(IF(I1635=0,"",I1635&amp;" "&amp;$I$4&amp;" "))&amp;(IF(J1635=0,"",J1635&amp;" "&amp;$J$4&amp;" ")),"")))&amp;"; "&amp;IF((B1635=B1634)*(AA1635=AA1634), "same collecting data; ", IF((B1635=B1634)*(Z1634=Z1635),"same locality; ",(IF(COUNTBLANK(L1635)=1,"",$D$2&amp;L1635&amp;$L$3&amp;" "&amp;$D$2))&amp;(IF(COUNTBLANK(M1635)=1,"",$E$2&amp;M1635&amp;$E$2&amp;", "))&amp;(IF(COUNTBLANK(N1635)=1,"",N1635&amp;"; "))&amp;(IF(COUNTBLANK(O1635)=1,"",O1635&amp;"; ")))&amp;(IF(COUNTBLANK(P1635)=1,"",P1635&amp;"; "))&amp;(IF(COUNTBLANK(Q1635)=1,"",Q1635&amp;"; "))&amp;(IF(COUNTBLANK(R1635)=1,"",R1635&amp;"m, "))&amp;IF((COUNTBLANK(S1635)=0)*(S1635&lt;&gt;S1634), S1635&amp;"; ","")&amp;(IF(COUNTBLANK(U1635)=1,"",U1635&amp;"; "))&amp;(IF(COUNTBLANK(T1635)=1,"",IF(COUNTBLANK(F$2)=1,T1635&amp;"; ",T1635&amp;" "&amp;F$2&amp;"; "))))&amp;(IF(COUNTBLANK(V1635)=1,"",V1635&amp;"; "))&amp;IF((COUNTBLANK(C1635)=1),"",C1635)&amp;IF((B1635=B1636)*(K1635=K1636)*(L1635=L1636)*(M1635=M1636),IF(($H$2&lt;&gt;"m")*($H$2&lt;&gt;"Y"), " • ", IF((ISNUMBER(FIND(")",AE1635))), " • ", "")),IF((B1635=B1636)*(K1635=K1636)," • ",". ")))</f>
        <v/>
      </c>
      <c r="AI1635" s="1"/>
    </row>
    <row r="1636" spans="1:35" x14ac:dyDescent="0.25">
      <c r="A1636" s="3" t="str">
        <f t="shared" si="178"/>
        <v/>
      </c>
      <c r="B1636" s="53" t="str">
        <f t="shared" si="176"/>
        <v/>
      </c>
      <c r="C1636" s="57"/>
      <c r="D1636" s="57"/>
      <c r="E1636" s="57"/>
      <c r="F1636" s="57"/>
      <c r="G1636" s="57"/>
      <c r="H1636" s="57"/>
      <c r="I1636" s="57"/>
      <c r="J1636" s="57"/>
      <c r="K1636" s="57"/>
      <c r="L1636" s="57"/>
      <c r="M1636" s="54"/>
      <c r="N1636" s="57"/>
      <c r="O1636" s="58"/>
      <c r="P1636" s="58"/>
      <c r="Q1636" s="58"/>
      <c r="R1636" s="58"/>
      <c r="S1636" s="54"/>
      <c r="T1636" s="57"/>
      <c r="U1636" s="57"/>
      <c r="V1636" s="57"/>
      <c r="W1636" s="57"/>
      <c r="X1636" s="147" t="str">
        <f>IF(COUNTBLANK(D1636)=1,"",IF('order-admin-units'!$I$1&lt;&gt;"y", "", IF(COUNTBLANK(K1636)=1, 'order-admin-units'!$B$1+1, VLOOKUP(K1636, ordercountry, 2))))</f>
        <v/>
      </c>
      <c r="Y1636" s="147" t="str">
        <f>IF(COUNTBLANK(D1636)=1,"",IF('order-admin-units'!$I$1&lt;&gt;"y", "", IF(COUNTBLANK(K1636:L1636)&gt;0, 'order-admin-units'!$B$2+1, VLOOKUP(K1636&amp;"@"&amp;L1636, orderadmin, 2))))</f>
        <v/>
      </c>
      <c r="Z1636" s="147" t="str">
        <f t="shared" si="179"/>
        <v/>
      </c>
      <c r="AA1636" s="147" t="str">
        <f t="shared" si="180"/>
        <v/>
      </c>
      <c r="AB1636" s="147" t="str">
        <f t="shared" si="181"/>
        <v/>
      </c>
      <c r="AC1636" s="147" t="str">
        <f t="shared" si="177"/>
        <v/>
      </c>
      <c r="AD1636" s="11" t="str">
        <f t="shared" si="182"/>
        <v/>
      </c>
      <c r="AE1636" s="11" t="str">
        <f t="array" ref="AE1636">IF(COUNTBLANK(D1636)=1,"",IF(OR($H$2="y",$H$2="m"),IF(AA1636=AA1635,IF(OR(AB1636=$AB$4:$AB1635)=FALSE,AE1635&amp;C1636,AE1635),"("&amp;C1636)&amp;IF(AA1636=AA1637,IF(OR(AB1637=$AB$4:$AB1636)=FALSE,", ",""),") "),""))</f>
        <v/>
      </c>
      <c r="AF1636" s="11" t="str">
        <f t="array" ref="AF1636">IF((COUNTBLANK(D1636)=0)*OR($H$2="y",$H$2="m"),IFERROR(LEFT(C1636, FIND(" ",C1636)-1), C1636),"")</f>
        <v/>
      </c>
      <c r="AG1636" s="11" t="str">
        <f t="array" ref="AG1636">IF(COUNTBLANK(D1636)=1,"",IF(OR($H$2="y",$H$2="m"),IF(AA1636=AA1635,IF(OR(AC1636=$AC$4:$AC1635)=FALSE,AG1635&amp;AF1636,AG1635),"("&amp;AF1636)&amp;IF(AA1636=AA1637,IF(OR(AC1637=$AC$4:$AC1636)=FALSE,", ",""),") "),""))</f>
        <v/>
      </c>
      <c r="AH1636" s="10" t="str">
        <f>IF((COUNTBLANK(D1636)=1),"",IF(D1636=D1635,AH1635,"")&amp;IF(B1635&lt;&gt;B1636,((IF(COUNTBLANK(E1636)=1,$D$3&amp;"Non-type material: "&amp;$D$3,$D$3&amp;INDEX('type-categories'!$A$2:$B$100,MATCH(E1636,'type-categories'!$A$2:$A$100,0),2)&amp;$D$3))),"")&amp;(IF(K1636&lt;&gt;K1635,$C$2&amp;UPPER(K1636)&amp;$C$2&amp;$K$3&amp;" ",(IF(B1636&lt;&gt;B1635,$C$2&amp;UPPER(K1636)&amp;$C$2&amp;$K$3&amp;" ",""))))&amp;IF((AA1636&lt;&gt;AA1637)*($H$2="y"),AD1636&amp;AE1636,IF((AA1636&lt;&gt;AA1637)*($H$2="m"),AD1636&amp;AG1636,IF(($H$2&lt;&gt;"m")*($H$2&lt;&gt;"Y"),(IF(F1636=0,"",F1636&amp;" "&amp;$F$4&amp;" "))&amp;(IF(G1636=0,"",G1636&amp;" "&amp;$G$4&amp;" "))&amp;(IF(H1636=0,"",H1636&amp;" "&amp;H$4&amp;" "))&amp;(IF(I1636=0,"",I1636&amp;" "&amp;$I$4&amp;" "))&amp;(IF(J1636=0,"",J1636&amp;" "&amp;$J$4&amp;" ")),"")))&amp;"; "&amp;IF((B1636=B1635)*(AA1636=AA1635), "same collecting data; ", IF((B1636=B1635)*(Z1635=Z1636),"same locality; ",(IF(COUNTBLANK(L1636)=1,"",$D$2&amp;L1636&amp;$L$3&amp;" "&amp;$D$2))&amp;(IF(COUNTBLANK(M1636)=1,"",$E$2&amp;M1636&amp;$E$2&amp;", "))&amp;(IF(COUNTBLANK(N1636)=1,"",N1636&amp;"; "))&amp;(IF(COUNTBLANK(O1636)=1,"",O1636&amp;"; ")))&amp;(IF(COUNTBLANK(P1636)=1,"",P1636&amp;"; "))&amp;(IF(COUNTBLANK(Q1636)=1,"",Q1636&amp;"; "))&amp;(IF(COUNTBLANK(R1636)=1,"",R1636&amp;"m, "))&amp;IF((COUNTBLANK(S1636)=0)*(S1636&lt;&gt;S1635), S1636&amp;"; ","")&amp;(IF(COUNTBLANK(U1636)=1,"",U1636&amp;"; "))&amp;(IF(COUNTBLANK(T1636)=1,"",IF(COUNTBLANK(F$2)=1,T1636&amp;"; ",T1636&amp;" "&amp;F$2&amp;"; "))))&amp;(IF(COUNTBLANK(V1636)=1,"",V1636&amp;"; "))&amp;IF((COUNTBLANK(C1636)=1),"",C1636)&amp;IF((B1636=B1637)*(K1636=K1637)*(L1636=L1637)*(M1636=M1637),IF(($H$2&lt;&gt;"m")*($H$2&lt;&gt;"Y"), " • ", IF((ISNUMBER(FIND(")",AE1636))), " • ", "")),IF((B1636=B1637)*(K1636=K1637)," • ",". ")))</f>
        <v/>
      </c>
      <c r="AI1636" s="1"/>
    </row>
    <row r="1637" spans="1:35" x14ac:dyDescent="0.25">
      <c r="A1637" s="3" t="str">
        <f t="shared" si="178"/>
        <v/>
      </c>
      <c r="B1637" s="53" t="str">
        <f t="shared" si="176"/>
        <v/>
      </c>
      <c r="C1637" s="57"/>
      <c r="D1637" s="57"/>
      <c r="E1637" s="57"/>
      <c r="F1637" s="57"/>
      <c r="G1637" s="57"/>
      <c r="H1637" s="57"/>
      <c r="I1637" s="57"/>
      <c r="J1637" s="57"/>
      <c r="K1637" s="57"/>
      <c r="L1637" s="57"/>
      <c r="M1637" s="54"/>
      <c r="N1637" s="57"/>
      <c r="O1637" s="58"/>
      <c r="P1637" s="58"/>
      <c r="Q1637" s="58"/>
      <c r="R1637" s="58"/>
      <c r="S1637" s="54"/>
      <c r="T1637" s="57"/>
      <c r="U1637" s="57"/>
      <c r="V1637" s="57"/>
      <c r="W1637" s="57"/>
      <c r="X1637" s="147" t="str">
        <f>IF(COUNTBLANK(D1637)=1,"",IF('order-admin-units'!$I$1&lt;&gt;"y", "", IF(COUNTBLANK(K1637)=1, 'order-admin-units'!$B$1+1, VLOOKUP(K1637, ordercountry, 2))))</f>
        <v/>
      </c>
      <c r="Y1637" s="147" t="str">
        <f>IF(COUNTBLANK(D1637)=1,"",IF('order-admin-units'!$I$1&lt;&gt;"y", "", IF(COUNTBLANK(K1637:L1637)&gt;0, 'order-admin-units'!$B$2+1, VLOOKUP(K1637&amp;"@"&amp;L1637, orderadmin, 2))))</f>
        <v/>
      </c>
      <c r="Z1637" s="147" t="str">
        <f t="shared" si="179"/>
        <v/>
      </c>
      <c r="AA1637" s="147" t="str">
        <f t="shared" si="180"/>
        <v/>
      </c>
      <c r="AB1637" s="147" t="str">
        <f t="shared" si="181"/>
        <v/>
      </c>
      <c r="AC1637" s="147" t="str">
        <f t="shared" si="177"/>
        <v/>
      </c>
      <c r="AD1637" s="11" t="str">
        <f t="shared" si="182"/>
        <v/>
      </c>
      <c r="AE1637" s="11" t="str">
        <f t="array" ref="AE1637">IF(COUNTBLANK(D1637)=1,"",IF(OR($H$2="y",$H$2="m"),IF(AA1637=AA1636,IF(OR(AB1637=$AB$4:$AB1636)=FALSE,AE1636&amp;C1637,AE1636),"("&amp;C1637)&amp;IF(AA1637=AA1638,IF(OR(AB1638=$AB$4:$AB1637)=FALSE,", ",""),") "),""))</f>
        <v/>
      </c>
      <c r="AF1637" s="11" t="str">
        <f t="array" ref="AF1637">IF((COUNTBLANK(D1637)=0)*OR($H$2="y",$H$2="m"),IFERROR(LEFT(C1637, FIND(" ",C1637)-1), C1637),"")</f>
        <v/>
      </c>
      <c r="AG1637" s="11" t="str">
        <f t="array" ref="AG1637">IF(COUNTBLANK(D1637)=1,"",IF(OR($H$2="y",$H$2="m"),IF(AA1637=AA1636,IF(OR(AC1637=$AC$4:$AC1636)=FALSE,AG1636&amp;AF1637,AG1636),"("&amp;AF1637)&amp;IF(AA1637=AA1638,IF(OR(AC1638=$AC$4:$AC1637)=FALSE,", ",""),") "),""))</f>
        <v/>
      </c>
      <c r="AH1637" s="10" t="str">
        <f>IF((COUNTBLANK(D1637)=1),"",IF(D1637=D1636,AH1636,"")&amp;IF(B1636&lt;&gt;B1637,((IF(COUNTBLANK(E1637)=1,$D$3&amp;"Non-type material: "&amp;$D$3,$D$3&amp;INDEX('type-categories'!$A$2:$B$100,MATCH(E1637,'type-categories'!$A$2:$A$100,0),2)&amp;$D$3))),"")&amp;(IF(K1637&lt;&gt;K1636,$C$2&amp;UPPER(K1637)&amp;$C$2&amp;$K$3&amp;" ",(IF(B1637&lt;&gt;B1636,$C$2&amp;UPPER(K1637)&amp;$C$2&amp;$K$3&amp;" ",""))))&amp;IF((AA1637&lt;&gt;AA1638)*($H$2="y"),AD1637&amp;AE1637,IF((AA1637&lt;&gt;AA1638)*($H$2="m"),AD1637&amp;AG1637,IF(($H$2&lt;&gt;"m")*($H$2&lt;&gt;"Y"),(IF(F1637=0,"",F1637&amp;" "&amp;$F$4&amp;" "))&amp;(IF(G1637=0,"",G1637&amp;" "&amp;$G$4&amp;" "))&amp;(IF(H1637=0,"",H1637&amp;" "&amp;H$4&amp;" "))&amp;(IF(I1637=0,"",I1637&amp;" "&amp;$I$4&amp;" "))&amp;(IF(J1637=0,"",J1637&amp;" "&amp;$J$4&amp;" ")),"")))&amp;"; "&amp;IF((B1637=B1636)*(AA1637=AA1636), "same collecting data; ", IF((B1637=B1636)*(Z1636=Z1637),"same locality; ",(IF(COUNTBLANK(L1637)=1,"",$D$2&amp;L1637&amp;$L$3&amp;" "&amp;$D$2))&amp;(IF(COUNTBLANK(M1637)=1,"",$E$2&amp;M1637&amp;$E$2&amp;", "))&amp;(IF(COUNTBLANK(N1637)=1,"",N1637&amp;"; "))&amp;(IF(COUNTBLANK(O1637)=1,"",O1637&amp;"; ")))&amp;(IF(COUNTBLANK(P1637)=1,"",P1637&amp;"; "))&amp;(IF(COUNTBLANK(Q1637)=1,"",Q1637&amp;"; "))&amp;(IF(COUNTBLANK(R1637)=1,"",R1637&amp;"m, "))&amp;IF((COUNTBLANK(S1637)=0)*(S1637&lt;&gt;S1636), S1637&amp;"; ","")&amp;(IF(COUNTBLANK(U1637)=1,"",U1637&amp;"; "))&amp;(IF(COUNTBLANK(T1637)=1,"",IF(COUNTBLANK(F$2)=1,T1637&amp;"; ",T1637&amp;" "&amp;F$2&amp;"; "))))&amp;(IF(COUNTBLANK(V1637)=1,"",V1637&amp;"; "))&amp;IF((COUNTBLANK(C1637)=1),"",C1637)&amp;IF((B1637=B1638)*(K1637=K1638)*(L1637=L1638)*(M1637=M1638),IF(($H$2&lt;&gt;"m")*($H$2&lt;&gt;"Y"), " • ", IF((ISNUMBER(FIND(")",AE1637))), " • ", "")),IF((B1637=B1638)*(K1637=K1638)," • ",". ")))</f>
        <v/>
      </c>
      <c r="AI1637" s="1"/>
    </row>
    <row r="1638" spans="1:35" x14ac:dyDescent="0.25">
      <c r="A1638" s="3" t="str">
        <f t="shared" si="178"/>
        <v/>
      </c>
      <c r="B1638" s="53" t="str">
        <f t="shared" si="176"/>
        <v/>
      </c>
      <c r="C1638" s="57"/>
      <c r="D1638" s="57"/>
      <c r="E1638" s="57"/>
      <c r="F1638" s="57"/>
      <c r="G1638" s="57"/>
      <c r="H1638" s="57"/>
      <c r="I1638" s="57"/>
      <c r="J1638" s="57"/>
      <c r="K1638" s="57"/>
      <c r="L1638" s="57"/>
      <c r="M1638" s="54"/>
      <c r="N1638" s="57"/>
      <c r="O1638" s="58"/>
      <c r="P1638" s="58"/>
      <c r="Q1638" s="58"/>
      <c r="R1638" s="58"/>
      <c r="S1638" s="54"/>
      <c r="T1638" s="57"/>
      <c r="U1638" s="57"/>
      <c r="V1638" s="57"/>
      <c r="W1638" s="57"/>
      <c r="X1638" s="147" t="str">
        <f>IF(COUNTBLANK(D1638)=1,"",IF('order-admin-units'!$I$1&lt;&gt;"y", "", IF(COUNTBLANK(K1638)=1, 'order-admin-units'!$B$1+1, VLOOKUP(K1638, ordercountry, 2))))</f>
        <v/>
      </c>
      <c r="Y1638" s="147" t="str">
        <f>IF(COUNTBLANK(D1638)=1,"",IF('order-admin-units'!$I$1&lt;&gt;"y", "", IF(COUNTBLANK(K1638:L1638)&gt;0, 'order-admin-units'!$B$2+1, VLOOKUP(K1638&amp;"@"&amp;L1638, orderadmin, 2))))</f>
        <v/>
      </c>
      <c r="Z1638" s="147" t="str">
        <f t="shared" si="179"/>
        <v/>
      </c>
      <c r="AA1638" s="147" t="str">
        <f t="shared" si="180"/>
        <v/>
      </c>
      <c r="AB1638" s="147" t="str">
        <f t="shared" si="181"/>
        <v/>
      </c>
      <c r="AC1638" s="147" t="str">
        <f t="shared" si="177"/>
        <v/>
      </c>
      <c r="AD1638" s="11" t="str">
        <f t="shared" si="182"/>
        <v/>
      </c>
      <c r="AE1638" s="11" t="str">
        <f t="array" ref="AE1638">IF(COUNTBLANK(D1638)=1,"",IF(OR($H$2="y",$H$2="m"),IF(AA1638=AA1637,IF(OR(AB1638=$AB$4:$AB1637)=FALSE,AE1637&amp;C1638,AE1637),"("&amp;C1638)&amp;IF(AA1638=AA1639,IF(OR(AB1639=$AB$4:$AB1638)=FALSE,", ",""),") "),""))</f>
        <v/>
      </c>
      <c r="AF1638" s="11" t="str">
        <f t="array" ref="AF1638">IF((COUNTBLANK(D1638)=0)*OR($H$2="y",$H$2="m"),IFERROR(LEFT(C1638, FIND(" ",C1638)-1), C1638),"")</f>
        <v/>
      </c>
      <c r="AG1638" s="11" t="str">
        <f t="array" ref="AG1638">IF(COUNTBLANK(D1638)=1,"",IF(OR($H$2="y",$H$2="m"),IF(AA1638=AA1637,IF(OR(AC1638=$AC$4:$AC1637)=FALSE,AG1637&amp;AF1638,AG1637),"("&amp;AF1638)&amp;IF(AA1638=AA1639,IF(OR(AC1639=$AC$4:$AC1638)=FALSE,", ",""),") "),""))</f>
        <v/>
      </c>
      <c r="AH1638" s="10" t="str">
        <f>IF((COUNTBLANK(D1638)=1),"",IF(D1638=D1637,AH1637,"")&amp;IF(B1637&lt;&gt;B1638,((IF(COUNTBLANK(E1638)=1,$D$3&amp;"Non-type material: "&amp;$D$3,$D$3&amp;INDEX('type-categories'!$A$2:$B$100,MATCH(E1638,'type-categories'!$A$2:$A$100,0),2)&amp;$D$3))),"")&amp;(IF(K1638&lt;&gt;K1637,$C$2&amp;UPPER(K1638)&amp;$C$2&amp;$K$3&amp;" ",(IF(B1638&lt;&gt;B1637,$C$2&amp;UPPER(K1638)&amp;$C$2&amp;$K$3&amp;" ",""))))&amp;IF((AA1638&lt;&gt;AA1639)*($H$2="y"),AD1638&amp;AE1638,IF((AA1638&lt;&gt;AA1639)*($H$2="m"),AD1638&amp;AG1638,IF(($H$2&lt;&gt;"m")*($H$2&lt;&gt;"Y"),(IF(F1638=0,"",F1638&amp;" "&amp;$F$4&amp;" "))&amp;(IF(G1638=0,"",G1638&amp;" "&amp;$G$4&amp;" "))&amp;(IF(H1638=0,"",H1638&amp;" "&amp;H$4&amp;" "))&amp;(IF(I1638=0,"",I1638&amp;" "&amp;$I$4&amp;" "))&amp;(IF(J1638=0,"",J1638&amp;" "&amp;$J$4&amp;" ")),"")))&amp;"; "&amp;IF((B1638=B1637)*(AA1638=AA1637), "same collecting data; ", IF((B1638=B1637)*(Z1637=Z1638),"same locality; ",(IF(COUNTBLANK(L1638)=1,"",$D$2&amp;L1638&amp;$L$3&amp;" "&amp;$D$2))&amp;(IF(COUNTBLANK(M1638)=1,"",$E$2&amp;M1638&amp;$E$2&amp;", "))&amp;(IF(COUNTBLANK(N1638)=1,"",N1638&amp;"; "))&amp;(IF(COUNTBLANK(O1638)=1,"",O1638&amp;"; ")))&amp;(IF(COUNTBLANK(P1638)=1,"",P1638&amp;"; "))&amp;(IF(COUNTBLANK(Q1638)=1,"",Q1638&amp;"; "))&amp;(IF(COUNTBLANK(R1638)=1,"",R1638&amp;"m, "))&amp;IF((COUNTBLANK(S1638)=0)*(S1638&lt;&gt;S1637), S1638&amp;"; ","")&amp;(IF(COUNTBLANK(U1638)=1,"",U1638&amp;"; "))&amp;(IF(COUNTBLANK(T1638)=1,"",IF(COUNTBLANK(F$2)=1,T1638&amp;"; ",T1638&amp;" "&amp;F$2&amp;"; "))))&amp;(IF(COUNTBLANK(V1638)=1,"",V1638&amp;"; "))&amp;IF((COUNTBLANK(C1638)=1),"",C1638)&amp;IF((B1638=B1639)*(K1638=K1639)*(L1638=L1639)*(M1638=M1639),IF(($H$2&lt;&gt;"m")*($H$2&lt;&gt;"Y"), " • ", IF((ISNUMBER(FIND(")",AE1638))), " • ", "")),IF((B1638=B1639)*(K1638=K1639)," • ",". ")))</f>
        <v/>
      </c>
      <c r="AI1638" s="1"/>
    </row>
    <row r="1639" spans="1:35" x14ac:dyDescent="0.25">
      <c r="A1639" s="3" t="str">
        <f t="shared" si="178"/>
        <v/>
      </c>
      <c r="B1639" s="53" t="str">
        <f t="shared" si="176"/>
        <v/>
      </c>
      <c r="C1639" s="57"/>
      <c r="D1639" s="57"/>
      <c r="E1639" s="57"/>
      <c r="F1639" s="57"/>
      <c r="G1639" s="57"/>
      <c r="H1639" s="57"/>
      <c r="I1639" s="57"/>
      <c r="J1639" s="57"/>
      <c r="K1639" s="57"/>
      <c r="L1639" s="57"/>
      <c r="M1639" s="54"/>
      <c r="N1639" s="57"/>
      <c r="O1639" s="58"/>
      <c r="P1639" s="58"/>
      <c r="Q1639" s="58"/>
      <c r="R1639" s="58"/>
      <c r="S1639" s="54"/>
      <c r="T1639" s="57"/>
      <c r="U1639" s="57"/>
      <c r="V1639" s="57"/>
      <c r="W1639" s="57"/>
      <c r="X1639" s="147" t="str">
        <f>IF(COUNTBLANK(D1639)=1,"",IF('order-admin-units'!$I$1&lt;&gt;"y", "", IF(COUNTBLANK(K1639)=1, 'order-admin-units'!$B$1+1, VLOOKUP(K1639, ordercountry, 2))))</f>
        <v/>
      </c>
      <c r="Y1639" s="147" t="str">
        <f>IF(COUNTBLANK(D1639)=1,"",IF('order-admin-units'!$I$1&lt;&gt;"y", "", IF(COUNTBLANK(K1639:L1639)&gt;0, 'order-admin-units'!$B$2+1, VLOOKUP(K1639&amp;"@"&amp;L1639, orderadmin, 2))))</f>
        <v/>
      </c>
      <c r="Z1639" s="147" t="str">
        <f t="shared" si="179"/>
        <v/>
      </c>
      <c r="AA1639" s="147" t="str">
        <f t="shared" si="180"/>
        <v/>
      </c>
      <c r="AB1639" s="147" t="str">
        <f t="shared" si="181"/>
        <v/>
      </c>
      <c r="AC1639" s="147" t="str">
        <f t="shared" si="177"/>
        <v/>
      </c>
      <c r="AD1639" s="11" t="str">
        <f t="shared" si="182"/>
        <v/>
      </c>
      <c r="AE1639" s="11" t="str">
        <f t="array" ref="AE1639">IF(COUNTBLANK(D1639)=1,"",IF(OR($H$2="y",$H$2="m"),IF(AA1639=AA1638,IF(OR(AB1639=$AB$4:$AB1638)=FALSE,AE1638&amp;C1639,AE1638),"("&amp;C1639)&amp;IF(AA1639=AA1640,IF(OR(AB1640=$AB$4:$AB1639)=FALSE,", ",""),") "),""))</f>
        <v/>
      </c>
      <c r="AF1639" s="11" t="str">
        <f t="array" ref="AF1639">IF((COUNTBLANK(D1639)=0)*OR($H$2="y",$H$2="m"),IFERROR(LEFT(C1639, FIND(" ",C1639)-1), C1639),"")</f>
        <v/>
      </c>
      <c r="AG1639" s="11" t="str">
        <f t="array" ref="AG1639">IF(COUNTBLANK(D1639)=1,"",IF(OR($H$2="y",$H$2="m"),IF(AA1639=AA1638,IF(OR(AC1639=$AC$4:$AC1638)=FALSE,AG1638&amp;AF1639,AG1638),"("&amp;AF1639)&amp;IF(AA1639=AA1640,IF(OR(AC1640=$AC$4:$AC1639)=FALSE,", ",""),") "),""))</f>
        <v/>
      </c>
      <c r="AH1639" s="10" t="str">
        <f>IF((COUNTBLANK(D1639)=1),"",IF(D1639=D1638,AH1638,"")&amp;IF(B1638&lt;&gt;B1639,((IF(COUNTBLANK(E1639)=1,$D$3&amp;"Non-type material: "&amp;$D$3,$D$3&amp;INDEX('type-categories'!$A$2:$B$100,MATCH(E1639,'type-categories'!$A$2:$A$100,0),2)&amp;$D$3))),"")&amp;(IF(K1639&lt;&gt;K1638,$C$2&amp;UPPER(K1639)&amp;$C$2&amp;$K$3&amp;" ",(IF(B1639&lt;&gt;B1638,$C$2&amp;UPPER(K1639)&amp;$C$2&amp;$K$3&amp;" ",""))))&amp;IF((AA1639&lt;&gt;AA1640)*($H$2="y"),AD1639&amp;AE1639,IF((AA1639&lt;&gt;AA1640)*($H$2="m"),AD1639&amp;AG1639,IF(($H$2&lt;&gt;"m")*($H$2&lt;&gt;"Y"),(IF(F1639=0,"",F1639&amp;" "&amp;$F$4&amp;" "))&amp;(IF(G1639=0,"",G1639&amp;" "&amp;$G$4&amp;" "))&amp;(IF(H1639=0,"",H1639&amp;" "&amp;H$4&amp;" "))&amp;(IF(I1639=0,"",I1639&amp;" "&amp;$I$4&amp;" "))&amp;(IF(J1639=0,"",J1639&amp;" "&amp;$J$4&amp;" ")),"")))&amp;"; "&amp;IF((B1639=B1638)*(AA1639=AA1638), "same collecting data; ", IF((B1639=B1638)*(Z1638=Z1639),"same locality; ",(IF(COUNTBLANK(L1639)=1,"",$D$2&amp;L1639&amp;$L$3&amp;" "&amp;$D$2))&amp;(IF(COUNTBLANK(M1639)=1,"",$E$2&amp;M1639&amp;$E$2&amp;", "))&amp;(IF(COUNTBLANK(N1639)=1,"",N1639&amp;"; "))&amp;(IF(COUNTBLANK(O1639)=1,"",O1639&amp;"; ")))&amp;(IF(COUNTBLANK(P1639)=1,"",P1639&amp;"; "))&amp;(IF(COUNTBLANK(Q1639)=1,"",Q1639&amp;"; "))&amp;(IF(COUNTBLANK(R1639)=1,"",R1639&amp;"m, "))&amp;IF((COUNTBLANK(S1639)=0)*(S1639&lt;&gt;S1638), S1639&amp;"; ","")&amp;(IF(COUNTBLANK(U1639)=1,"",U1639&amp;"; "))&amp;(IF(COUNTBLANK(T1639)=1,"",IF(COUNTBLANK(F$2)=1,T1639&amp;"; ",T1639&amp;" "&amp;F$2&amp;"; "))))&amp;(IF(COUNTBLANK(V1639)=1,"",V1639&amp;"; "))&amp;IF((COUNTBLANK(C1639)=1),"",C1639)&amp;IF((B1639=B1640)*(K1639=K1640)*(L1639=L1640)*(M1639=M1640),IF(($H$2&lt;&gt;"m")*($H$2&lt;&gt;"Y"), " • ", IF((ISNUMBER(FIND(")",AE1639))), " • ", "")),IF((B1639=B1640)*(K1639=K1640)," • ",". ")))</f>
        <v/>
      </c>
      <c r="AI1639" s="1"/>
    </row>
    <row r="1640" spans="1:35" x14ac:dyDescent="0.25">
      <c r="A1640" s="3" t="str">
        <f t="shared" si="178"/>
        <v/>
      </c>
      <c r="B1640" s="53" t="str">
        <f t="shared" si="176"/>
        <v/>
      </c>
      <c r="C1640" s="57"/>
      <c r="D1640" s="57"/>
      <c r="E1640" s="57"/>
      <c r="F1640" s="57"/>
      <c r="G1640" s="57"/>
      <c r="H1640" s="57"/>
      <c r="I1640" s="57"/>
      <c r="J1640" s="57"/>
      <c r="K1640" s="57"/>
      <c r="L1640" s="57"/>
      <c r="M1640" s="54"/>
      <c r="N1640" s="57"/>
      <c r="O1640" s="58"/>
      <c r="P1640" s="58"/>
      <c r="Q1640" s="58"/>
      <c r="R1640" s="58"/>
      <c r="S1640" s="54"/>
      <c r="T1640" s="57"/>
      <c r="U1640" s="57"/>
      <c r="V1640" s="57"/>
      <c r="W1640" s="57"/>
      <c r="X1640" s="147" t="str">
        <f>IF(COUNTBLANK(D1640)=1,"",IF('order-admin-units'!$I$1&lt;&gt;"y", "", IF(COUNTBLANK(K1640)=1, 'order-admin-units'!$B$1+1, VLOOKUP(K1640, ordercountry, 2))))</f>
        <v/>
      </c>
      <c r="Y1640" s="147" t="str">
        <f>IF(COUNTBLANK(D1640)=1,"",IF('order-admin-units'!$I$1&lt;&gt;"y", "", IF(COUNTBLANK(K1640:L1640)&gt;0, 'order-admin-units'!$B$2+1, VLOOKUP(K1640&amp;"@"&amp;L1640, orderadmin, 2))))</f>
        <v/>
      </c>
      <c r="Z1640" s="147" t="str">
        <f t="shared" si="179"/>
        <v/>
      </c>
      <c r="AA1640" s="147" t="str">
        <f t="shared" si="180"/>
        <v/>
      </c>
      <c r="AB1640" s="147" t="str">
        <f t="shared" si="181"/>
        <v/>
      </c>
      <c r="AC1640" s="147" t="str">
        <f t="shared" si="177"/>
        <v/>
      </c>
      <c r="AD1640" s="11" t="str">
        <f t="shared" si="182"/>
        <v/>
      </c>
      <c r="AE1640" s="11" t="str">
        <f t="array" ref="AE1640">IF(COUNTBLANK(D1640)=1,"",IF(OR($H$2="y",$H$2="m"),IF(AA1640=AA1639,IF(OR(AB1640=$AB$4:$AB1639)=FALSE,AE1639&amp;C1640,AE1639),"("&amp;C1640)&amp;IF(AA1640=AA1641,IF(OR(AB1641=$AB$4:$AB1640)=FALSE,", ",""),") "),""))</f>
        <v/>
      </c>
      <c r="AF1640" s="11" t="str">
        <f t="array" ref="AF1640">IF((COUNTBLANK(D1640)=0)*OR($H$2="y",$H$2="m"),IFERROR(LEFT(C1640, FIND(" ",C1640)-1), C1640),"")</f>
        <v/>
      </c>
      <c r="AG1640" s="11" t="str">
        <f t="array" ref="AG1640">IF(COUNTBLANK(D1640)=1,"",IF(OR($H$2="y",$H$2="m"),IF(AA1640=AA1639,IF(OR(AC1640=$AC$4:$AC1639)=FALSE,AG1639&amp;AF1640,AG1639),"("&amp;AF1640)&amp;IF(AA1640=AA1641,IF(OR(AC1641=$AC$4:$AC1640)=FALSE,", ",""),") "),""))</f>
        <v/>
      </c>
      <c r="AH1640" s="10" t="str">
        <f>IF((COUNTBLANK(D1640)=1),"",IF(D1640=D1639,AH1639,"")&amp;IF(B1639&lt;&gt;B1640,((IF(COUNTBLANK(E1640)=1,$D$3&amp;"Non-type material: "&amp;$D$3,$D$3&amp;INDEX('type-categories'!$A$2:$B$100,MATCH(E1640,'type-categories'!$A$2:$A$100,0),2)&amp;$D$3))),"")&amp;(IF(K1640&lt;&gt;K1639,$C$2&amp;UPPER(K1640)&amp;$C$2&amp;$K$3&amp;" ",(IF(B1640&lt;&gt;B1639,$C$2&amp;UPPER(K1640)&amp;$C$2&amp;$K$3&amp;" ",""))))&amp;IF((AA1640&lt;&gt;AA1641)*($H$2="y"),AD1640&amp;AE1640,IF((AA1640&lt;&gt;AA1641)*($H$2="m"),AD1640&amp;AG1640,IF(($H$2&lt;&gt;"m")*($H$2&lt;&gt;"Y"),(IF(F1640=0,"",F1640&amp;" "&amp;$F$4&amp;" "))&amp;(IF(G1640=0,"",G1640&amp;" "&amp;$G$4&amp;" "))&amp;(IF(H1640=0,"",H1640&amp;" "&amp;H$4&amp;" "))&amp;(IF(I1640=0,"",I1640&amp;" "&amp;$I$4&amp;" "))&amp;(IF(J1640=0,"",J1640&amp;" "&amp;$J$4&amp;" ")),"")))&amp;"; "&amp;IF((B1640=B1639)*(AA1640=AA1639), "same collecting data; ", IF((B1640=B1639)*(Z1639=Z1640),"same locality; ",(IF(COUNTBLANK(L1640)=1,"",$D$2&amp;L1640&amp;$L$3&amp;" "&amp;$D$2))&amp;(IF(COUNTBLANK(M1640)=1,"",$E$2&amp;M1640&amp;$E$2&amp;", "))&amp;(IF(COUNTBLANK(N1640)=1,"",N1640&amp;"; "))&amp;(IF(COUNTBLANK(O1640)=1,"",O1640&amp;"; ")))&amp;(IF(COUNTBLANK(P1640)=1,"",P1640&amp;"; "))&amp;(IF(COUNTBLANK(Q1640)=1,"",Q1640&amp;"; "))&amp;(IF(COUNTBLANK(R1640)=1,"",R1640&amp;"m, "))&amp;IF((COUNTBLANK(S1640)=0)*(S1640&lt;&gt;S1639), S1640&amp;"; ","")&amp;(IF(COUNTBLANK(U1640)=1,"",U1640&amp;"; "))&amp;(IF(COUNTBLANK(T1640)=1,"",IF(COUNTBLANK(F$2)=1,T1640&amp;"; ",T1640&amp;" "&amp;F$2&amp;"; "))))&amp;(IF(COUNTBLANK(V1640)=1,"",V1640&amp;"; "))&amp;IF((COUNTBLANK(C1640)=1),"",C1640)&amp;IF((B1640=B1641)*(K1640=K1641)*(L1640=L1641)*(M1640=M1641),IF(($H$2&lt;&gt;"m")*($H$2&lt;&gt;"Y"), " • ", IF((ISNUMBER(FIND(")",AE1640))), " • ", "")),IF((B1640=B1641)*(K1640=K1641)," • ",". ")))</f>
        <v/>
      </c>
      <c r="AI1640" s="1"/>
    </row>
    <row r="1641" spans="1:35" x14ac:dyDescent="0.25">
      <c r="A1641" s="3" t="str">
        <f t="shared" si="178"/>
        <v/>
      </c>
      <c r="B1641" s="53" t="str">
        <f t="shared" si="176"/>
        <v/>
      </c>
      <c r="C1641" s="57"/>
      <c r="D1641" s="57"/>
      <c r="E1641" s="57"/>
      <c r="F1641" s="57"/>
      <c r="G1641" s="57"/>
      <c r="H1641" s="57"/>
      <c r="I1641" s="57"/>
      <c r="J1641" s="57"/>
      <c r="K1641" s="57"/>
      <c r="L1641" s="57"/>
      <c r="M1641" s="54"/>
      <c r="N1641" s="57"/>
      <c r="O1641" s="58"/>
      <c r="P1641" s="58"/>
      <c r="Q1641" s="58"/>
      <c r="R1641" s="58"/>
      <c r="S1641" s="54"/>
      <c r="T1641" s="57"/>
      <c r="U1641" s="57"/>
      <c r="V1641" s="57"/>
      <c r="W1641" s="57"/>
      <c r="X1641" s="147" t="str">
        <f>IF(COUNTBLANK(D1641)=1,"",IF('order-admin-units'!$I$1&lt;&gt;"y", "", IF(COUNTBLANK(K1641)=1, 'order-admin-units'!$B$1+1, VLOOKUP(K1641, ordercountry, 2))))</f>
        <v/>
      </c>
      <c r="Y1641" s="147" t="str">
        <f>IF(COUNTBLANK(D1641)=1,"",IF('order-admin-units'!$I$1&lt;&gt;"y", "", IF(COUNTBLANK(K1641:L1641)&gt;0, 'order-admin-units'!$B$2+1, VLOOKUP(K1641&amp;"@"&amp;L1641, orderadmin, 2))))</f>
        <v/>
      </c>
      <c r="Z1641" s="147" t="str">
        <f t="shared" si="179"/>
        <v/>
      </c>
      <c r="AA1641" s="147" t="str">
        <f t="shared" si="180"/>
        <v/>
      </c>
      <c r="AB1641" s="147" t="str">
        <f t="shared" si="181"/>
        <v/>
      </c>
      <c r="AC1641" s="147" t="str">
        <f t="shared" si="177"/>
        <v/>
      </c>
      <c r="AD1641" s="11" t="str">
        <f t="shared" si="182"/>
        <v/>
      </c>
      <c r="AE1641" s="11" t="str">
        <f t="array" ref="AE1641">IF(COUNTBLANK(D1641)=1,"",IF(OR($H$2="y",$H$2="m"),IF(AA1641=AA1640,IF(OR(AB1641=$AB$4:$AB1640)=FALSE,AE1640&amp;C1641,AE1640),"("&amp;C1641)&amp;IF(AA1641=AA1642,IF(OR(AB1642=$AB$4:$AB1641)=FALSE,", ",""),") "),""))</f>
        <v/>
      </c>
      <c r="AF1641" s="11" t="str">
        <f t="array" ref="AF1641">IF((COUNTBLANK(D1641)=0)*OR($H$2="y",$H$2="m"),IFERROR(LEFT(C1641, FIND(" ",C1641)-1), C1641),"")</f>
        <v/>
      </c>
      <c r="AG1641" s="11" t="str">
        <f t="array" ref="AG1641">IF(COUNTBLANK(D1641)=1,"",IF(OR($H$2="y",$H$2="m"),IF(AA1641=AA1640,IF(OR(AC1641=$AC$4:$AC1640)=FALSE,AG1640&amp;AF1641,AG1640),"("&amp;AF1641)&amp;IF(AA1641=AA1642,IF(OR(AC1642=$AC$4:$AC1641)=FALSE,", ",""),") "),""))</f>
        <v/>
      </c>
      <c r="AH1641" s="10" t="str">
        <f>IF((COUNTBLANK(D1641)=1),"",IF(D1641=D1640,AH1640,"")&amp;IF(B1640&lt;&gt;B1641,((IF(COUNTBLANK(E1641)=1,$D$3&amp;"Non-type material: "&amp;$D$3,$D$3&amp;INDEX('type-categories'!$A$2:$B$100,MATCH(E1641,'type-categories'!$A$2:$A$100,0),2)&amp;$D$3))),"")&amp;(IF(K1641&lt;&gt;K1640,$C$2&amp;UPPER(K1641)&amp;$C$2&amp;$K$3&amp;" ",(IF(B1641&lt;&gt;B1640,$C$2&amp;UPPER(K1641)&amp;$C$2&amp;$K$3&amp;" ",""))))&amp;IF((AA1641&lt;&gt;AA1642)*($H$2="y"),AD1641&amp;AE1641,IF((AA1641&lt;&gt;AA1642)*($H$2="m"),AD1641&amp;AG1641,IF(($H$2&lt;&gt;"m")*($H$2&lt;&gt;"Y"),(IF(F1641=0,"",F1641&amp;" "&amp;$F$4&amp;" "))&amp;(IF(G1641=0,"",G1641&amp;" "&amp;$G$4&amp;" "))&amp;(IF(H1641=0,"",H1641&amp;" "&amp;H$4&amp;" "))&amp;(IF(I1641=0,"",I1641&amp;" "&amp;$I$4&amp;" "))&amp;(IF(J1641=0,"",J1641&amp;" "&amp;$J$4&amp;" ")),"")))&amp;"; "&amp;IF((B1641=B1640)*(AA1641=AA1640), "same collecting data; ", IF((B1641=B1640)*(Z1640=Z1641),"same locality; ",(IF(COUNTBLANK(L1641)=1,"",$D$2&amp;L1641&amp;$L$3&amp;" "&amp;$D$2))&amp;(IF(COUNTBLANK(M1641)=1,"",$E$2&amp;M1641&amp;$E$2&amp;", "))&amp;(IF(COUNTBLANK(N1641)=1,"",N1641&amp;"; "))&amp;(IF(COUNTBLANK(O1641)=1,"",O1641&amp;"; ")))&amp;(IF(COUNTBLANK(P1641)=1,"",P1641&amp;"; "))&amp;(IF(COUNTBLANK(Q1641)=1,"",Q1641&amp;"; "))&amp;(IF(COUNTBLANK(R1641)=1,"",R1641&amp;"m, "))&amp;IF((COUNTBLANK(S1641)=0)*(S1641&lt;&gt;S1640), S1641&amp;"; ","")&amp;(IF(COUNTBLANK(U1641)=1,"",U1641&amp;"; "))&amp;(IF(COUNTBLANK(T1641)=1,"",IF(COUNTBLANK(F$2)=1,T1641&amp;"; ",T1641&amp;" "&amp;F$2&amp;"; "))))&amp;(IF(COUNTBLANK(V1641)=1,"",V1641&amp;"; "))&amp;IF((COUNTBLANK(C1641)=1),"",C1641)&amp;IF((B1641=B1642)*(K1641=K1642)*(L1641=L1642)*(M1641=M1642),IF(($H$2&lt;&gt;"m")*($H$2&lt;&gt;"Y"), " • ", IF((ISNUMBER(FIND(")",AE1641))), " • ", "")),IF((B1641=B1642)*(K1641=K1642)," • ",". ")))</f>
        <v/>
      </c>
      <c r="AI1641" s="1"/>
    </row>
    <row r="1642" spans="1:35" x14ac:dyDescent="0.25">
      <c r="A1642" s="3" t="str">
        <f t="shared" si="178"/>
        <v/>
      </c>
      <c r="B1642" s="53" t="str">
        <f t="shared" si="176"/>
        <v/>
      </c>
      <c r="C1642" s="57"/>
      <c r="D1642" s="57"/>
      <c r="E1642" s="57"/>
      <c r="F1642" s="57"/>
      <c r="G1642" s="57"/>
      <c r="H1642" s="57"/>
      <c r="I1642" s="57"/>
      <c r="J1642" s="57"/>
      <c r="K1642" s="57"/>
      <c r="L1642" s="57"/>
      <c r="M1642" s="54"/>
      <c r="N1642" s="57"/>
      <c r="O1642" s="58"/>
      <c r="P1642" s="58"/>
      <c r="Q1642" s="58"/>
      <c r="R1642" s="58"/>
      <c r="S1642" s="54"/>
      <c r="T1642" s="57"/>
      <c r="U1642" s="57"/>
      <c r="V1642" s="57"/>
      <c r="W1642" s="57"/>
      <c r="X1642" s="147" t="str">
        <f>IF(COUNTBLANK(D1642)=1,"",IF('order-admin-units'!$I$1&lt;&gt;"y", "", IF(COUNTBLANK(K1642)=1, 'order-admin-units'!$B$1+1, VLOOKUP(K1642, ordercountry, 2))))</f>
        <v/>
      </c>
      <c r="Y1642" s="147" t="str">
        <f>IF(COUNTBLANK(D1642)=1,"",IF('order-admin-units'!$I$1&lt;&gt;"y", "", IF(COUNTBLANK(K1642:L1642)&gt;0, 'order-admin-units'!$B$2+1, VLOOKUP(K1642&amp;"@"&amp;L1642, orderadmin, 2))))</f>
        <v/>
      </c>
      <c r="Z1642" s="147" t="str">
        <f t="shared" si="179"/>
        <v/>
      </c>
      <c r="AA1642" s="147" t="str">
        <f t="shared" si="180"/>
        <v/>
      </c>
      <c r="AB1642" s="147" t="str">
        <f t="shared" si="181"/>
        <v/>
      </c>
      <c r="AC1642" s="147" t="str">
        <f t="shared" si="177"/>
        <v/>
      </c>
      <c r="AD1642" s="11" t="str">
        <f t="shared" si="182"/>
        <v/>
      </c>
      <c r="AE1642" s="11" t="str">
        <f t="array" ref="AE1642">IF(COUNTBLANK(D1642)=1,"",IF(OR($H$2="y",$H$2="m"),IF(AA1642=AA1641,IF(OR(AB1642=$AB$4:$AB1641)=FALSE,AE1641&amp;C1642,AE1641),"("&amp;C1642)&amp;IF(AA1642=AA1643,IF(OR(AB1643=$AB$4:$AB1642)=FALSE,", ",""),") "),""))</f>
        <v/>
      </c>
      <c r="AF1642" s="11" t="str">
        <f t="array" ref="AF1642">IF((COUNTBLANK(D1642)=0)*OR($H$2="y",$H$2="m"),IFERROR(LEFT(C1642, FIND(" ",C1642)-1), C1642),"")</f>
        <v/>
      </c>
      <c r="AG1642" s="11" t="str">
        <f t="array" ref="AG1642">IF(COUNTBLANK(D1642)=1,"",IF(OR($H$2="y",$H$2="m"),IF(AA1642=AA1641,IF(OR(AC1642=$AC$4:$AC1641)=FALSE,AG1641&amp;AF1642,AG1641),"("&amp;AF1642)&amp;IF(AA1642=AA1643,IF(OR(AC1643=$AC$4:$AC1642)=FALSE,", ",""),") "),""))</f>
        <v/>
      </c>
      <c r="AH1642" s="10" t="str">
        <f>IF((COUNTBLANK(D1642)=1),"",IF(D1642=D1641,AH1641,"")&amp;IF(B1641&lt;&gt;B1642,((IF(COUNTBLANK(E1642)=1,$D$3&amp;"Non-type material: "&amp;$D$3,$D$3&amp;INDEX('type-categories'!$A$2:$B$100,MATCH(E1642,'type-categories'!$A$2:$A$100,0),2)&amp;$D$3))),"")&amp;(IF(K1642&lt;&gt;K1641,$C$2&amp;UPPER(K1642)&amp;$C$2&amp;$K$3&amp;" ",(IF(B1642&lt;&gt;B1641,$C$2&amp;UPPER(K1642)&amp;$C$2&amp;$K$3&amp;" ",""))))&amp;IF((AA1642&lt;&gt;AA1643)*($H$2="y"),AD1642&amp;AE1642,IF((AA1642&lt;&gt;AA1643)*($H$2="m"),AD1642&amp;AG1642,IF(($H$2&lt;&gt;"m")*($H$2&lt;&gt;"Y"),(IF(F1642=0,"",F1642&amp;" "&amp;$F$4&amp;" "))&amp;(IF(G1642=0,"",G1642&amp;" "&amp;$G$4&amp;" "))&amp;(IF(H1642=0,"",H1642&amp;" "&amp;H$4&amp;" "))&amp;(IF(I1642=0,"",I1642&amp;" "&amp;$I$4&amp;" "))&amp;(IF(J1642=0,"",J1642&amp;" "&amp;$J$4&amp;" ")),"")))&amp;"; "&amp;IF((B1642=B1641)*(AA1642=AA1641), "same collecting data; ", IF((B1642=B1641)*(Z1641=Z1642),"same locality; ",(IF(COUNTBLANK(L1642)=1,"",$D$2&amp;L1642&amp;$L$3&amp;" "&amp;$D$2))&amp;(IF(COUNTBLANK(M1642)=1,"",$E$2&amp;M1642&amp;$E$2&amp;", "))&amp;(IF(COUNTBLANK(N1642)=1,"",N1642&amp;"; "))&amp;(IF(COUNTBLANK(O1642)=1,"",O1642&amp;"; ")))&amp;(IF(COUNTBLANK(P1642)=1,"",P1642&amp;"; "))&amp;(IF(COUNTBLANK(Q1642)=1,"",Q1642&amp;"; "))&amp;(IF(COUNTBLANK(R1642)=1,"",R1642&amp;"m, "))&amp;IF((COUNTBLANK(S1642)=0)*(S1642&lt;&gt;S1641), S1642&amp;"; ","")&amp;(IF(COUNTBLANK(U1642)=1,"",U1642&amp;"; "))&amp;(IF(COUNTBLANK(T1642)=1,"",IF(COUNTBLANK(F$2)=1,T1642&amp;"; ",T1642&amp;" "&amp;F$2&amp;"; "))))&amp;(IF(COUNTBLANK(V1642)=1,"",V1642&amp;"; "))&amp;IF((COUNTBLANK(C1642)=1),"",C1642)&amp;IF((B1642=B1643)*(K1642=K1643)*(L1642=L1643)*(M1642=M1643),IF(($H$2&lt;&gt;"m")*($H$2&lt;&gt;"Y"), " • ", IF((ISNUMBER(FIND(")",AE1642))), " • ", "")),IF((B1642=B1643)*(K1642=K1643)," • ",". ")))</f>
        <v/>
      </c>
      <c r="AI1642" s="1"/>
    </row>
    <row r="1643" spans="1:35" x14ac:dyDescent="0.25">
      <c r="A1643" s="3" t="str">
        <f t="shared" si="178"/>
        <v/>
      </c>
      <c r="B1643" s="53" t="str">
        <f t="shared" si="176"/>
        <v/>
      </c>
      <c r="C1643" s="57"/>
      <c r="D1643" s="57"/>
      <c r="E1643" s="57"/>
      <c r="F1643" s="57"/>
      <c r="G1643" s="57"/>
      <c r="H1643" s="57"/>
      <c r="I1643" s="57"/>
      <c r="J1643" s="57"/>
      <c r="K1643" s="57"/>
      <c r="L1643" s="57"/>
      <c r="M1643" s="54"/>
      <c r="N1643" s="57"/>
      <c r="O1643" s="58"/>
      <c r="P1643" s="58"/>
      <c r="Q1643" s="58"/>
      <c r="R1643" s="58"/>
      <c r="S1643" s="54"/>
      <c r="T1643" s="57"/>
      <c r="U1643" s="57"/>
      <c r="V1643" s="57"/>
      <c r="W1643" s="57"/>
      <c r="X1643" s="147" t="str">
        <f>IF(COUNTBLANK(D1643)=1,"",IF('order-admin-units'!$I$1&lt;&gt;"y", "", IF(COUNTBLANK(K1643)=1, 'order-admin-units'!$B$1+1, VLOOKUP(K1643, ordercountry, 2))))</f>
        <v/>
      </c>
      <c r="Y1643" s="147" t="str">
        <f>IF(COUNTBLANK(D1643)=1,"",IF('order-admin-units'!$I$1&lt;&gt;"y", "", IF(COUNTBLANK(K1643:L1643)&gt;0, 'order-admin-units'!$B$2+1, VLOOKUP(K1643&amp;"@"&amp;L1643, orderadmin, 2))))</f>
        <v/>
      </c>
      <c r="Z1643" s="147" t="str">
        <f t="shared" si="179"/>
        <v/>
      </c>
      <c r="AA1643" s="147" t="str">
        <f t="shared" si="180"/>
        <v/>
      </c>
      <c r="AB1643" s="147" t="str">
        <f t="shared" si="181"/>
        <v/>
      </c>
      <c r="AC1643" s="147" t="str">
        <f t="shared" si="177"/>
        <v/>
      </c>
      <c r="AD1643" s="11" t="str">
        <f t="shared" si="182"/>
        <v/>
      </c>
      <c r="AE1643" s="11" t="str">
        <f t="array" ref="AE1643">IF(COUNTBLANK(D1643)=1,"",IF(OR($H$2="y",$H$2="m"),IF(AA1643=AA1642,IF(OR(AB1643=$AB$4:$AB1642)=FALSE,AE1642&amp;C1643,AE1642),"("&amp;C1643)&amp;IF(AA1643=AA1644,IF(OR(AB1644=$AB$4:$AB1643)=FALSE,", ",""),") "),""))</f>
        <v/>
      </c>
      <c r="AF1643" s="11" t="str">
        <f t="array" ref="AF1643">IF((COUNTBLANK(D1643)=0)*OR($H$2="y",$H$2="m"),IFERROR(LEFT(C1643, FIND(" ",C1643)-1), C1643),"")</f>
        <v/>
      </c>
      <c r="AG1643" s="11" t="str">
        <f t="array" ref="AG1643">IF(COUNTBLANK(D1643)=1,"",IF(OR($H$2="y",$H$2="m"),IF(AA1643=AA1642,IF(OR(AC1643=$AC$4:$AC1642)=FALSE,AG1642&amp;AF1643,AG1642),"("&amp;AF1643)&amp;IF(AA1643=AA1644,IF(OR(AC1644=$AC$4:$AC1643)=FALSE,", ",""),") "),""))</f>
        <v/>
      </c>
      <c r="AH1643" s="10" t="str">
        <f>IF((COUNTBLANK(D1643)=1),"",IF(D1643=D1642,AH1642,"")&amp;IF(B1642&lt;&gt;B1643,((IF(COUNTBLANK(E1643)=1,$D$3&amp;"Non-type material: "&amp;$D$3,$D$3&amp;INDEX('type-categories'!$A$2:$B$100,MATCH(E1643,'type-categories'!$A$2:$A$100,0),2)&amp;$D$3))),"")&amp;(IF(K1643&lt;&gt;K1642,$C$2&amp;UPPER(K1643)&amp;$C$2&amp;$K$3&amp;" ",(IF(B1643&lt;&gt;B1642,$C$2&amp;UPPER(K1643)&amp;$C$2&amp;$K$3&amp;" ",""))))&amp;IF((AA1643&lt;&gt;AA1644)*($H$2="y"),AD1643&amp;AE1643,IF((AA1643&lt;&gt;AA1644)*($H$2="m"),AD1643&amp;AG1643,IF(($H$2&lt;&gt;"m")*($H$2&lt;&gt;"Y"),(IF(F1643=0,"",F1643&amp;" "&amp;$F$4&amp;" "))&amp;(IF(G1643=0,"",G1643&amp;" "&amp;$G$4&amp;" "))&amp;(IF(H1643=0,"",H1643&amp;" "&amp;H$4&amp;" "))&amp;(IF(I1643=0,"",I1643&amp;" "&amp;$I$4&amp;" "))&amp;(IF(J1643=0,"",J1643&amp;" "&amp;$J$4&amp;" ")),"")))&amp;"; "&amp;IF((B1643=B1642)*(AA1643=AA1642), "same collecting data; ", IF((B1643=B1642)*(Z1642=Z1643),"same locality; ",(IF(COUNTBLANK(L1643)=1,"",$D$2&amp;L1643&amp;$L$3&amp;" "&amp;$D$2))&amp;(IF(COUNTBLANK(M1643)=1,"",$E$2&amp;M1643&amp;$E$2&amp;", "))&amp;(IF(COUNTBLANK(N1643)=1,"",N1643&amp;"; "))&amp;(IF(COUNTBLANK(O1643)=1,"",O1643&amp;"; ")))&amp;(IF(COUNTBLANK(P1643)=1,"",P1643&amp;"; "))&amp;(IF(COUNTBLANK(Q1643)=1,"",Q1643&amp;"; "))&amp;(IF(COUNTBLANK(R1643)=1,"",R1643&amp;"m, "))&amp;IF((COUNTBLANK(S1643)=0)*(S1643&lt;&gt;S1642), S1643&amp;"; ","")&amp;(IF(COUNTBLANK(U1643)=1,"",U1643&amp;"; "))&amp;(IF(COUNTBLANK(T1643)=1,"",IF(COUNTBLANK(F$2)=1,T1643&amp;"; ",T1643&amp;" "&amp;F$2&amp;"; "))))&amp;(IF(COUNTBLANK(V1643)=1,"",V1643&amp;"; "))&amp;IF((COUNTBLANK(C1643)=1),"",C1643)&amp;IF((B1643=B1644)*(K1643=K1644)*(L1643=L1644)*(M1643=M1644),IF(($H$2&lt;&gt;"m")*($H$2&lt;&gt;"Y"), " • ", IF((ISNUMBER(FIND(")",AE1643))), " • ", "")),IF((B1643=B1644)*(K1643=K1644)," • ",". ")))</f>
        <v/>
      </c>
      <c r="AI1643" s="1"/>
    </row>
    <row r="1644" spans="1:35" x14ac:dyDescent="0.25">
      <c r="A1644" s="3" t="str">
        <f t="shared" si="178"/>
        <v/>
      </c>
      <c r="B1644" s="53" t="str">
        <f t="shared" si="176"/>
        <v/>
      </c>
      <c r="C1644" s="57"/>
      <c r="D1644" s="57"/>
      <c r="E1644" s="57"/>
      <c r="F1644" s="57"/>
      <c r="G1644" s="57"/>
      <c r="H1644" s="57"/>
      <c r="I1644" s="57"/>
      <c r="J1644" s="57"/>
      <c r="K1644" s="57"/>
      <c r="L1644" s="57"/>
      <c r="M1644" s="54"/>
      <c r="N1644" s="57"/>
      <c r="O1644" s="58"/>
      <c r="P1644" s="58"/>
      <c r="Q1644" s="58"/>
      <c r="R1644" s="58"/>
      <c r="S1644" s="54"/>
      <c r="T1644" s="57"/>
      <c r="U1644" s="57"/>
      <c r="V1644" s="57"/>
      <c r="W1644" s="57"/>
      <c r="X1644" s="147" t="str">
        <f>IF(COUNTBLANK(D1644)=1,"",IF('order-admin-units'!$I$1&lt;&gt;"y", "", IF(COUNTBLANK(K1644)=1, 'order-admin-units'!$B$1+1, VLOOKUP(K1644, ordercountry, 2))))</f>
        <v/>
      </c>
      <c r="Y1644" s="147" t="str">
        <f>IF(COUNTBLANK(D1644)=1,"",IF('order-admin-units'!$I$1&lt;&gt;"y", "", IF(COUNTBLANK(K1644:L1644)&gt;0, 'order-admin-units'!$B$2+1, VLOOKUP(K1644&amp;"@"&amp;L1644, orderadmin, 2))))</f>
        <v/>
      </c>
      <c r="Z1644" s="147" t="str">
        <f t="shared" si="179"/>
        <v/>
      </c>
      <c r="AA1644" s="147" t="str">
        <f t="shared" si="180"/>
        <v/>
      </c>
      <c r="AB1644" s="147" t="str">
        <f t="shared" si="181"/>
        <v/>
      </c>
      <c r="AC1644" s="147" t="str">
        <f t="shared" si="177"/>
        <v/>
      </c>
      <c r="AD1644" s="11" t="str">
        <f t="shared" si="182"/>
        <v/>
      </c>
      <c r="AE1644" s="11" t="str">
        <f t="array" ref="AE1644">IF(COUNTBLANK(D1644)=1,"",IF(OR($H$2="y",$H$2="m"),IF(AA1644=AA1643,IF(OR(AB1644=$AB$4:$AB1643)=FALSE,AE1643&amp;C1644,AE1643),"("&amp;C1644)&amp;IF(AA1644=AA1645,IF(OR(AB1645=$AB$4:$AB1644)=FALSE,", ",""),") "),""))</f>
        <v/>
      </c>
      <c r="AF1644" s="11" t="str">
        <f t="array" ref="AF1644">IF((COUNTBLANK(D1644)=0)*OR($H$2="y",$H$2="m"),IFERROR(LEFT(C1644, FIND(" ",C1644)-1), C1644),"")</f>
        <v/>
      </c>
      <c r="AG1644" s="11" t="str">
        <f t="array" ref="AG1644">IF(COUNTBLANK(D1644)=1,"",IF(OR($H$2="y",$H$2="m"),IF(AA1644=AA1643,IF(OR(AC1644=$AC$4:$AC1643)=FALSE,AG1643&amp;AF1644,AG1643),"("&amp;AF1644)&amp;IF(AA1644=AA1645,IF(OR(AC1645=$AC$4:$AC1644)=FALSE,", ",""),") "),""))</f>
        <v/>
      </c>
      <c r="AH1644" s="10" t="str">
        <f>IF((COUNTBLANK(D1644)=1),"",IF(D1644=D1643,AH1643,"")&amp;IF(B1643&lt;&gt;B1644,((IF(COUNTBLANK(E1644)=1,$D$3&amp;"Non-type material: "&amp;$D$3,$D$3&amp;INDEX('type-categories'!$A$2:$B$100,MATCH(E1644,'type-categories'!$A$2:$A$100,0),2)&amp;$D$3))),"")&amp;(IF(K1644&lt;&gt;K1643,$C$2&amp;UPPER(K1644)&amp;$C$2&amp;$K$3&amp;" ",(IF(B1644&lt;&gt;B1643,$C$2&amp;UPPER(K1644)&amp;$C$2&amp;$K$3&amp;" ",""))))&amp;IF((AA1644&lt;&gt;AA1645)*($H$2="y"),AD1644&amp;AE1644,IF((AA1644&lt;&gt;AA1645)*($H$2="m"),AD1644&amp;AG1644,IF(($H$2&lt;&gt;"m")*($H$2&lt;&gt;"Y"),(IF(F1644=0,"",F1644&amp;" "&amp;$F$4&amp;" "))&amp;(IF(G1644=0,"",G1644&amp;" "&amp;$G$4&amp;" "))&amp;(IF(H1644=0,"",H1644&amp;" "&amp;H$4&amp;" "))&amp;(IF(I1644=0,"",I1644&amp;" "&amp;$I$4&amp;" "))&amp;(IF(J1644=0,"",J1644&amp;" "&amp;$J$4&amp;" ")),"")))&amp;"; "&amp;IF((B1644=B1643)*(AA1644=AA1643), "same collecting data; ", IF((B1644=B1643)*(Z1643=Z1644),"same locality; ",(IF(COUNTBLANK(L1644)=1,"",$D$2&amp;L1644&amp;$L$3&amp;" "&amp;$D$2))&amp;(IF(COUNTBLANK(M1644)=1,"",$E$2&amp;M1644&amp;$E$2&amp;", "))&amp;(IF(COUNTBLANK(N1644)=1,"",N1644&amp;"; "))&amp;(IF(COUNTBLANK(O1644)=1,"",O1644&amp;"; ")))&amp;(IF(COUNTBLANK(P1644)=1,"",P1644&amp;"; "))&amp;(IF(COUNTBLANK(Q1644)=1,"",Q1644&amp;"; "))&amp;(IF(COUNTBLANK(R1644)=1,"",R1644&amp;"m, "))&amp;IF((COUNTBLANK(S1644)=0)*(S1644&lt;&gt;S1643), S1644&amp;"; ","")&amp;(IF(COUNTBLANK(U1644)=1,"",U1644&amp;"; "))&amp;(IF(COUNTBLANK(T1644)=1,"",IF(COUNTBLANK(F$2)=1,T1644&amp;"; ",T1644&amp;" "&amp;F$2&amp;"; "))))&amp;(IF(COUNTBLANK(V1644)=1,"",V1644&amp;"; "))&amp;IF((COUNTBLANK(C1644)=1),"",C1644)&amp;IF((B1644=B1645)*(K1644=K1645)*(L1644=L1645)*(M1644=M1645),IF(($H$2&lt;&gt;"m")*($H$2&lt;&gt;"Y"), " • ", IF((ISNUMBER(FIND(")",AE1644))), " • ", "")),IF((B1644=B1645)*(K1644=K1645)," • ",". ")))</f>
        <v/>
      </c>
      <c r="AI1644" s="1"/>
    </row>
    <row r="1645" spans="1:35" x14ac:dyDescent="0.25">
      <c r="A1645" s="3" t="str">
        <f t="shared" si="178"/>
        <v/>
      </c>
      <c r="B1645" s="53" t="str">
        <f t="shared" si="176"/>
        <v/>
      </c>
      <c r="C1645" s="57"/>
      <c r="D1645" s="57"/>
      <c r="E1645" s="57"/>
      <c r="F1645" s="57"/>
      <c r="G1645" s="57"/>
      <c r="H1645" s="57"/>
      <c r="I1645" s="57"/>
      <c r="J1645" s="57"/>
      <c r="K1645" s="57"/>
      <c r="L1645" s="57"/>
      <c r="M1645" s="54"/>
      <c r="N1645" s="57"/>
      <c r="O1645" s="58"/>
      <c r="P1645" s="58"/>
      <c r="Q1645" s="58"/>
      <c r="R1645" s="58"/>
      <c r="S1645" s="54"/>
      <c r="T1645" s="57"/>
      <c r="U1645" s="57"/>
      <c r="V1645" s="57"/>
      <c r="W1645" s="57"/>
      <c r="X1645" s="147" t="str">
        <f>IF(COUNTBLANK(D1645)=1,"",IF('order-admin-units'!$I$1&lt;&gt;"y", "", IF(COUNTBLANK(K1645)=1, 'order-admin-units'!$B$1+1, VLOOKUP(K1645, ordercountry, 2))))</f>
        <v/>
      </c>
      <c r="Y1645" s="147" t="str">
        <f>IF(COUNTBLANK(D1645)=1,"",IF('order-admin-units'!$I$1&lt;&gt;"y", "", IF(COUNTBLANK(K1645:L1645)&gt;0, 'order-admin-units'!$B$2+1, VLOOKUP(K1645&amp;"@"&amp;L1645, orderadmin, 2))))</f>
        <v/>
      </c>
      <c r="Z1645" s="147" t="str">
        <f t="shared" si="179"/>
        <v/>
      </c>
      <c r="AA1645" s="147" t="str">
        <f t="shared" si="180"/>
        <v/>
      </c>
      <c r="AB1645" s="147" t="str">
        <f t="shared" si="181"/>
        <v/>
      </c>
      <c r="AC1645" s="147" t="str">
        <f t="shared" si="177"/>
        <v/>
      </c>
      <c r="AD1645" s="11" t="str">
        <f t="shared" si="182"/>
        <v/>
      </c>
      <c r="AE1645" s="11" t="str">
        <f t="array" ref="AE1645">IF(COUNTBLANK(D1645)=1,"",IF(OR($H$2="y",$H$2="m"),IF(AA1645=AA1644,IF(OR(AB1645=$AB$4:$AB1644)=FALSE,AE1644&amp;C1645,AE1644),"("&amp;C1645)&amp;IF(AA1645=AA1646,IF(OR(AB1646=$AB$4:$AB1645)=FALSE,", ",""),") "),""))</f>
        <v/>
      </c>
      <c r="AF1645" s="11" t="str">
        <f t="array" ref="AF1645">IF((COUNTBLANK(D1645)=0)*OR($H$2="y",$H$2="m"),IFERROR(LEFT(C1645, FIND(" ",C1645)-1), C1645),"")</f>
        <v/>
      </c>
      <c r="AG1645" s="11" t="str">
        <f t="array" ref="AG1645">IF(COUNTBLANK(D1645)=1,"",IF(OR($H$2="y",$H$2="m"),IF(AA1645=AA1644,IF(OR(AC1645=$AC$4:$AC1644)=FALSE,AG1644&amp;AF1645,AG1644),"("&amp;AF1645)&amp;IF(AA1645=AA1646,IF(OR(AC1646=$AC$4:$AC1645)=FALSE,", ",""),") "),""))</f>
        <v/>
      </c>
      <c r="AH1645" s="10" t="str">
        <f>IF((COUNTBLANK(D1645)=1),"",IF(D1645=D1644,AH1644,"")&amp;IF(B1644&lt;&gt;B1645,((IF(COUNTBLANK(E1645)=1,$D$3&amp;"Non-type material: "&amp;$D$3,$D$3&amp;INDEX('type-categories'!$A$2:$B$100,MATCH(E1645,'type-categories'!$A$2:$A$100,0),2)&amp;$D$3))),"")&amp;(IF(K1645&lt;&gt;K1644,$C$2&amp;UPPER(K1645)&amp;$C$2&amp;$K$3&amp;" ",(IF(B1645&lt;&gt;B1644,$C$2&amp;UPPER(K1645)&amp;$C$2&amp;$K$3&amp;" ",""))))&amp;IF((AA1645&lt;&gt;AA1646)*($H$2="y"),AD1645&amp;AE1645,IF((AA1645&lt;&gt;AA1646)*($H$2="m"),AD1645&amp;AG1645,IF(($H$2&lt;&gt;"m")*($H$2&lt;&gt;"Y"),(IF(F1645=0,"",F1645&amp;" "&amp;$F$4&amp;" "))&amp;(IF(G1645=0,"",G1645&amp;" "&amp;$G$4&amp;" "))&amp;(IF(H1645=0,"",H1645&amp;" "&amp;H$4&amp;" "))&amp;(IF(I1645=0,"",I1645&amp;" "&amp;$I$4&amp;" "))&amp;(IF(J1645=0,"",J1645&amp;" "&amp;$J$4&amp;" ")),"")))&amp;"; "&amp;IF((B1645=B1644)*(AA1645=AA1644), "same collecting data; ", IF((B1645=B1644)*(Z1644=Z1645),"same locality; ",(IF(COUNTBLANK(L1645)=1,"",$D$2&amp;L1645&amp;$L$3&amp;" "&amp;$D$2))&amp;(IF(COUNTBLANK(M1645)=1,"",$E$2&amp;M1645&amp;$E$2&amp;", "))&amp;(IF(COUNTBLANK(N1645)=1,"",N1645&amp;"; "))&amp;(IF(COUNTBLANK(O1645)=1,"",O1645&amp;"; ")))&amp;(IF(COUNTBLANK(P1645)=1,"",P1645&amp;"; "))&amp;(IF(COUNTBLANK(Q1645)=1,"",Q1645&amp;"; "))&amp;(IF(COUNTBLANK(R1645)=1,"",R1645&amp;"m, "))&amp;IF((COUNTBLANK(S1645)=0)*(S1645&lt;&gt;S1644), S1645&amp;"; ","")&amp;(IF(COUNTBLANK(U1645)=1,"",U1645&amp;"; "))&amp;(IF(COUNTBLANK(T1645)=1,"",IF(COUNTBLANK(F$2)=1,T1645&amp;"; ",T1645&amp;" "&amp;F$2&amp;"; "))))&amp;(IF(COUNTBLANK(V1645)=1,"",V1645&amp;"; "))&amp;IF((COUNTBLANK(C1645)=1),"",C1645)&amp;IF((B1645=B1646)*(K1645=K1646)*(L1645=L1646)*(M1645=M1646),IF(($H$2&lt;&gt;"m")*($H$2&lt;&gt;"Y"), " • ", IF((ISNUMBER(FIND(")",AE1645))), " • ", "")),IF((B1645=B1646)*(K1645=K1646)," • ",". ")))</f>
        <v/>
      </c>
      <c r="AI1645" s="1"/>
    </row>
    <row r="1646" spans="1:35" x14ac:dyDescent="0.25">
      <c r="A1646" s="3" t="str">
        <f t="shared" si="178"/>
        <v/>
      </c>
      <c r="B1646" s="53" t="str">
        <f t="shared" si="176"/>
        <v/>
      </c>
      <c r="C1646" s="57"/>
      <c r="D1646" s="57"/>
      <c r="E1646" s="57"/>
      <c r="F1646" s="57"/>
      <c r="G1646" s="57"/>
      <c r="H1646" s="57"/>
      <c r="I1646" s="57"/>
      <c r="J1646" s="57"/>
      <c r="K1646" s="57"/>
      <c r="L1646" s="57"/>
      <c r="M1646" s="54"/>
      <c r="N1646" s="57"/>
      <c r="O1646" s="58"/>
      <c r="P1646" s="58"/>
      <c r="Q1646" s="58"/>
      <c r="R1646" s="58"/>
      <c r="S1646" s="54"/>
      <c r="T1646" s="57"/>
      <c r="U1646" s="57"/>
      <c r="V1646" s="57"/>
      <c r="W1646" s="57"/>
      <c r="X1646" s="147" t="str">
        <f>IF(COUNTBLANK(D1646)=1,"",IF('order-admin-units'!$I$1&lt;&gt;"y", "", IF(COUNTBLANK(K1646)=1, 'order-admin-units'!$B$1+1, VLOOKUP(K1646, ordercountry, 2))))</f>
        <v/>
      </c>
      <c r="Y1646" s="147" t="str">
        <f>IF(COUNTBLANK(D1646)=1,"",IF('order-admin-units'!$I$1&lt;&gt;"y", "", IF(COUNTBLANK(K1646:L1646)&gt;0, 'order-admin-units'!$B$2+1, VLOOKUP(K1646&amp;"@"&amp;L1646, orderadmin, 2))))</f>
        <v/>
      </c>
      <c r="Z1646" s="147" t="str">
        <f t="shared" si="179"/>
        <v/>
      </c>
      <c r="AA1646" s="147" t="str">
        <f t="shared" si="180"/>
        <v/>
      </c>
      <c r="AB1646" s="147" t="str">
        <f t="shared" si="181"/>
        <v/>
      </c>
      <c r="AC1646" s="147" t="str">
        <f t="shared" si="177"/>
        <v/>
      </c>
      <c r="AD1646" s="11" t="str">
        <f t="shared" si="182"/>
        <v/>
      </c>
      <c r="AE1646" s="11" t="str">
        <f t="array" ref="AE1646">IF(COUNTBLANK(D1646)=1,"",IF(OR($H$2="y",$H$2="m"),IF(AA1646=AA1645,IF(OR(AB1646=$AB$4:$AB1645)=FALSE,AE1645&amp;C1646,AE1645),"("&amp;C1646)&amp;IF(AA1646=AA1647,IF(OR(AB1647=$AB$4:$AB1646)=FALSE,", ",""),") "),""))</f>
        <v/>
      </c>
      <c r="AF1646" s="11" t="str">
        <f t="array" ref="AF1646">IF((COUNTBLANK(D1646)=0)*OR($H$2="y",$H$2="m"),IFERROR(LEFT(C1646, FIND(" ",C1646)-1), C1646),"")</f>
        <v/>
      </c>
      <c r="AG1646" s="11" t="str">
        <f t="array" ref="AG1646">IF(COUNTBLANK(D1646)=1,"",IF(OR($H$2="y",$H$2="m"),IF(AA1646=AA1645,IF(OR(AC1646=$AC$4:$AC1645)=FALSE,AG1645&amp;AF1646,AG1645),"("&amp;AF1646)&amp;IF(AA1646=AA1647,IF(OR(AC1647=$AC$4:$AC1646)=FALSE,", ",""),") "),""))</f>
        <v/>
      </c>
      <c r="AH1646" s="10" t="str">
        <f>IF((COUNTBLANK(D1646)=1),"",IF(D1646=D1645,AH1645,"")&amp;IF(B1645&lt;&gt;B1646,((IF(COUNTBLANK(E1646)=1,$D$3&amp;"Non-type material: "&amp;$D$3,$D$3&amp;INDEX('type-categories'!$A$2:$B$100,MATCH(E1646,'type-categories'!$A$2:$A$100,0),2)&amp;$D$3))),"")&amp;(IF(K1646&lt;&gt;K1645,$C$2&amp;UPPER(K1646)&amp;$C$2&amp;$K$3&amp;" ",(IF(B1646&lt;&gt;B1645,$C$2&amp;UPPER(K1646)&amp;$C$2&amp;$K$3&amp;" ",""))))&amp;IF((AA1646&lt;&gt;AA1647)*($H$2="y"),AD1646&amp;AE1646,IF((AA1646&lt;&gt;AA1647)*($H$2="m"),AD1646&amp;AG1646,IF(($H$2&lt;&gt;"m")*($H$2&lt;&gt;"Y"),(IF(F1646=0,"",F1646&amp;" "&amp;$F$4&amp;" "))&amp;(IF(G1646=0,"",G1646&amp;" "&amp;$G$4&amp;" "))&amp;(IF(H1646=0,"",H1646&amp;" "&amp;H$4&amp;" "))&amp;(IF(I1646=0,"",I1646&amp;" "&amp;$I$4&amp;" "))&amp;(IF(J1646=0,"",J1646&amp;" "&amp;$J$4&amp;" ")),"")))&amp;"; "&amp;IF((B1646=B1645)*(AA1646=AA1645), "same collecting data; ", IF((B1646=B1645)*(Z1645=Z1646),"same locality; ",(IF(COUNTBLANK(L1646)=1,"",$D$2&amp;L1646&amp;$L$3&amp;" "&amp;$D$2))&amp;(IF(COUNTBLANK(M1646)=1,"",$E$2&amp;M1646&amp;$E$2&amp;", "))&amp;(IF(COUNTBLANK(N1646)=1,"",N1646&amp;"; "))&amp;(IF(COUNTBLANK(O1646)=1,"",O1646&amp;"; ")))&amp;(IF(COUNTBLANK(P1646)=1,"",P1646&amp;"; "))&amp;(IF(COUNTBLANK(Q1646)=1,"",Q1646&amp;"; "))&amp;(IF(COUNTBLANK(R1646)=1,"",R1646&amp;"m, "))&amp;IF((COUNTBLANK(S1646)=0)*(S1646&lt;&gt;S1645), S1646&amp;"; ","")&amp;(IF(COUNTBLANK(U1646)=1,"",U1646&amp;"; "))&amp;(IF(COUNTBLANK(T1646)=1,"",IF(COUNTBLANK(F$2)=1,T1646&amp;"; ",T1646&amp;" "&amp;F$2&amp;"; "))))&amp;(IF(COUNTBLANK(V1646)=1,"",V1646&amp;"; "))&amp;IF((COUNTBLANK(C1646)=1),"",C1646)&amp;IF((B1646=B1647)*(K1646=K1647)*(L1646=L1647)*(M1646=M1647),IF(($H$2&lt;&gt;"m")*($H$2&lt;&gt;"Y"), " • ", IF((ISNUMBER(FIND(")",AE1646))), " • ", "")),IF((B1646=B1647)*(K1646=K1647)," • ",". ")))</f>
        <v/>
      </c>
      <c r="AI1646" s="1"/>
    </row>
    <row r="1647" spans="1:35" x14ac:dyDescent="0.25">
      <c r="A1647" s="3" t="str">
        <f t="shared" si="178"/>
        <v/>
      </c>
      <c r="B1647" s="53" t="str">
        <f t="shared" si="176"/>
        <v/>
      </c>
      <c r="C1647" s="57"/>
      <c r="D1647" s="57"/>
      <c r="E1647" s="57"/>
      <c r="F1647" s="57"/>
      <c r="G1647" s="57"/>
      <c r="H1647" s="57"/>
      <c r="I1647" s="57"/>
      <c r="J1647" s="57"/>
      <c r="K1647" s="57"/>
      <c r="L1647" s="57"/>
      <c r="M1647" s="54"/>
      <c r="N1647" s="57"/>
      <c r="O1647" s="58"/>
      <c r="P1647" s="58"/>
      <c r="Q1647" s="58"/>
      <c r="R1647" s="58"/>
      <c r="S1647" s="54"/>
      <c r="T1647" s="57"/>
      <c r="U1647" s="57"/>
      <c r="V1647" s="57"/>
      <c r="W1647" s="57"/>
      <c r="X1647" s="147" t="str">
        <f>IF(COUNTBLANK(D1647)=1,"",IF('order-admin-units'!$I$1&lt;&gt;"y", "", IF(COUNTBLANK(K1647)=1, 'order-admin-units'!$B$1+1, VLOOKUP(K1647, ordercountry, 2))))</f>
        <v/>
      </c>
      <c r="Y1647" s="147" t="str">
        <f>IF(COUNTBLANK(D1647)=1,"",IF('order-admin-units'!$I$1&lt;&gt;"y", "", IF(COUNTBLANK(K1647:L1647)&gt;0, 'order-admin-units'!$B$2+1, VLOOKUP(K1647&amp;"@"&amp;L1647, orderadmin, 2))))</f>
        <v/>
      </c>
      <c r="Z1647" s="147" t="str">
        <f t="shared" si="179"/>
        <v/>
      </c>
      <c r="AA1647" s="147" t="str">
        <f t="shared" si="180"/>
        <v/>
      </c>
      <c r="AB1647" s="147" t="str">
        <f t="shared" si="181"/>
        <v/>
      </c>
      <c r="AC1647" s="147" t="str">
        <f t="shared" si="177"/>
        <v/>
      </c>
      <c r="AD1647" s="11" t="str">
        <f t="shared" si="182"/>
        <v/>
      </c>
      <c r="AE1647" s="11" t="str">
        <f t="array" ref="AE1647">IF(COUNTBLANK(D1647)=1,"",IF(OR($H$2="y",$H$2="m"),IF(AA1647=AA1646,IF(OR(AB1647=$AB$4:$AB1646)=FALSE,AE1646&amp;C1647,AE1646),"("&amp;C1647)&amp;IF(AA1647=AA1648,IF(OR(AB1648=$AB$4:$AB1647)=FALSE,", ",""),") "),""))</f>
        <v/>
      </c>
      <c r="AF1647" s="11" t="str">
        <f t="array" ref="AF1647">IF((COUNTBLANK(D1647)=0)*OR($H$2="y",$H$2="m"),IFERROR(LEFT(C1647, FIND(" ",C1647)-1), C1647),"")</f>
        <v/>
      </c>
      <c r="AG1647" s="11" t="str">
        <f t="array" ref="AG1647">IF(COUNTBLANK(D1647)=1,"",IF(OR($H$2="y",$H$2="m"),IF(AA1647=AA1646,IF(OR(AC1647=$AC$4:$AC1646)=FALSE,AG1646&amp;AF1647,AG1646),"("&amp;AF1647)&amp;IF(AA1647=AA1648,IF(OR(AC1648=$AC$4:$AC1647)=FALSE,", ",""),") "),""))</f>
        <v/>
      </c>
      <c r="AH1647" s="10" t="str">
        <f>IF((COUNTBLANK(D1647)=1),"",IF(D1647=D1646,AH1646,"")&amp;IF(B1646&lt;&gt;B1647,((IF(COUNTBLANK(E1647)=1,$D$3&amp;"Non-type material: "&amp;$D$3,$D$3&amp;INDEX('type-categories'!$A$2:$B$100,MATCH(E1647,'type-categories'!$A$2:$A$100,0),2)&amp;$D$3))),"")&amp;(IF(K1647&lt;&gt;K1646,$C$2&amp;UPPER(K1647)&amp;$C$2&amp;$K$3&amp;" ",(IF(B1647&lt;&gt;B1646,$C$2&amp;UPPER(K1647)&amp;$C$2&amp;$K$3&amp;" ",""))))&amp;IF((AA1647&lt;&gt;AA1648)*($H$2="y"),AD1647&amp;AE1647,IF((AA1647&lt;&gt;AA1648)*($H$2="m"),AD1647&amp;AG1647,IF(($H$2&lt;&gt;"m")*($H$2&lt;&gt;"Y"),(IF(F1647=0,"",F1647&amp;" "&amp;$F$4&amp;" "))&amp;(IF(G1647=0,"",G1647&amp;" "&amp;$G$4&amp;" "))&amp;(IF(H1647=0,"",H1647&amp;" "&amp;H$4&amp;" "))&amp;(IF(I1647=0,"",I1647&amp;" "&amp;$I$4&amp;" "))&amp;(IF(J1647=0,"",J1647&amp;" "&amp;$J$4&amp;" ")),"")))&amp;"; "&amp;IF((B1647=B1646)*(AA1647=AA1646), "same collecting data; ", IF((B1647=B1646)*(Z1646=Z1647),"same locality; ",(IF(COUNTBLANK(L1647)=1,"",$D$2&amp;L1647&amp;$L$3&amp;" "&amp;$D$2))&amp;(IF(COUNTBLANK(M1647)=1,"",$E$2&amp;M1647&amp;$E$2&amp;", "))&amp;(IF(COUNTBLANK(N1647)=1,"",N1647&amp;"; "))&amp;(IF(COUNTBLANK(O1647)=1,"",O1647&amp;"; ")))&amp;(IF(COUNTBLANK(P1647)=1,"",P1647&amp;"; "))&amp;(IF(COUNTBLANK(Q1647)=1,"",Q1647&amp;"; "))&amp;(IF(COUNTBLANK(R1647)=1,"",R1647&amp;"m, "))&amp;IF((COUNTBLANK(S1647)=0)*(S1647&lt;&gt;S1646), S1647&amp;"; ","")&amp;(IF(COUNTBLANK(U1647)=1,"",U1647&amp;"; "))&amp;(IF(COUNTBLANK(T1647)=1,"",IF(COUNTBLANK(F$2)=1,T1647&amp;"; ",T1647&amp;" "&amp;F$2&amp;"; "))))&amp;(IF(COUNTBLANK(V1647)=1,"",V1647&amp;"; "))&amp;IF((COUNTBLANK(C1647)=1),"",C1647)&amp;IF((B1647=B1648)*(K1647=K1648)*(L1647=L1648)*(M1647=M1648),IF(($H$2&lt;&gt;"m")*($H$2&lt;&gt;"Y"), " • ", IF((ISNUMBER(FIND(")",AE1647))), " • ", "")),IF((B1647=B1648)*(K1647=K1648)," • ",". ")))</f>
        <v/>
      </c>
      <c r="AI1647" s="1"/>
    </row>
    <row r="1648" spans="1:35" x14ac:dyDescent="0.25">
      <c r="A1648" s="3" t="str">
        <f t="shared" si="178"/>
        <v/>
      </c>
      <c r="B1648" s="53" t="str">
        <f t="shared" si="176"/>
        <v/>
      </c>
      <c r="C1648" s="57"/>
      <c r="D1648" s="57"/>
      <c r="E1648" s="57"/>
      <c r="F1648" s="57"/>
      <c r="G1648" s="57"/>
      <c r="H1648" s="57"/>
      <c r="I1648" s="57"/>
      <c r="J1648" s="57"/>
      <c r="K1648" s="57"/>
      <c r="L1648" s="57"/>
      <c r="M1648" s="54"/>
      <c r="N1648" s="57"/>
      <c r="O1648" s="58"/>
      <c r="P1648" s="58"/>
      <c r="Q1648" s="58"/>
      <c r="R1648" s="58"/>
      <c r="S1648" s="54"/>
      <c r="T1648" s="57"/>
      <c r="U1648" s="57"/>
      <c r="V1648" s="57"/>
      <c r="W1648" s="57"/>
      <c r="X1648" s="147" t="str">
        <f>IF(COUNTBLANK(D1648)=1,"",IF('order-admin-units'!$I$1&lt;&gt;"y", "", IF(COUNTBLANK(K1648)=1, 'order-admin-units'!$B$1+1, VLOOKUP(K1648, ordercountry, 2))))</f>
        <v/>
      </c>
      <c r="Y1648" s="147" t="str">
        <f>IF(COUNTBLANK(D1648)=1,"",IF('order-admin-units'!$I$1&lt;&gt;"y", "", IF(COUNTBLANK(K1648:L1648)&gt;0, 'order-admin-units'!$B$2+1, VLOOKUP(K1648&amp;"@"&amp;L1648, orderadmin, 2))))</f>
        <v/>
      </c>
      <c r="Z1648" s="147" t="str">
        <f t="shared" si="179"/>
        <v/>
      </c>
      <c r="AA1648" s="147" t="str">
        <f t="shared" si="180"/>
        <v/>
      </c>
      <c r="AB1648" s="147" t="str">
        <f t="shared" si="181"/>
        <v/>
      </c>
      <c r="AC1648" s="147" t="str">
        <f t="shared" si="177"/>
        <v/>
      </c>
      <c r="AD1648" s="11" t="str">
        <f t="shared" si="182"/>
        <v/>
      </c>
      <c r="AE1648" s="11" t="str">
        <f t="array" ref="AE1648">IF(COUNTBLANK(D1648)=1,"",IF(OR($H$2="y",$H$2="m"),IF(AA1648=AA1647,IF(OR(AB1648=$AB$4:$AB1647)=FALSE,AE1647&amp;C1648,AE1647),"("&amp;C1648)&amp;IF(AA1648=AA1649,IF(OR(AB1649=$AB$4:$AB1648)=FALSE,", ",""),") "),""))</f>
        <v/>
      </c>
      <c r="AF1648" s="11" t="str">
        <f t="array" ref="AF1648">IF((COUNTBLANK(D1648)=0)*OR($H$2="y",$H$2="m"),IFERROR(LEFT(C1648, FIND(" ",C1648)-1), C1648),"")</f>
        <v/>
      </c>
      <c r="AG1648" s="11" t="str">
        <f t="array" ref="AG1648">IF(COUNTBLANK(D1648)=1,"",IF(OR($H$2="y",$H$2="m"),IF(AA1648=AA1647,IF(OR(AC1648=$AC$4:$AC1647)=FALSE,AG1647&amp;AF1648,AG1647),"("&amp;AF1648)&amp;IF(AA1648=AA1649,IF(OR(AC1649=$AC$4:$AC1648)=FALSE,", ",""),") "),""))</f>
        <v/>
      </c>
      <c r="AH1648" s="10" t="str">
        <f>IF((COUNTBLANK(D1648)=1),"",IF(D1648=D1647,AH1647,"")&amp;IF(B1647&lt;&gt;B1648,((IF(COUNTBLANK(E1648)=1,$D$3&amp;"Non-type material: "&amp;$D$3,$D$3&amp;INDEX('type-categories'!$A$2:$B$100,MATCH(E1648,'type-categories'!$A$2:$A$100,0),2)&amp;$D$3))),"")&amp;(IF(K1648&lt;&gt;K1647,$C$2&amp;UPPER(K1648)&amp;$C$2&amp;$K$3&amp;" ",(IF(B1648&lt;&gt;B1647,$C$2&amp;UPPER(K1648)&amp;$C$2&amp;$K$3&amp;" ",""))))&amp;IF((AA1648&lt;&gt;AA1649)*($H$2="y"),AD1648&amp;AE1648,IF((AA1648&lt;&gt;AA1649)*($H$2="m"),AD1648&amp;AG1648,IF(($H$2&lt;&gt;"m")*($H$2&lt;&gt;"Y"),(IF(F1648=0,"",F1648&amp;" "&amp;$F$4&amp;" "))&amp;(IF(G1648=0,"",G1648&amp;" "&amp;$G$4&amp;" "))&amp;(IF(H1648=0,"",H1648&amp;" "&amp;H$4&amp;" "))&amp;(IF(I1648=0,"",I1648&amp;" "&amp;$I$4&amp;" "))&amp;(IF(J1648=0,"",J1648&amp;" "&amp;$J$4&amp;" ")),"")))&amp;"; "&amp;IF((B1648=B1647)*(AA1648=AA1647), "same collecting data; ", IF((B1648=B1647)*(Z1647=Z1648),"same locality; ",(IF(COUNTBLANK(L1648)=1,"",$D$2&amp;L1648&amp;$L$3&amp;" "&amp;$D$2))&amp;(IF(COUNTBLANK(M1648)=1,"",$E$2&amp;M1648&amp;$E$2&amp;", "))&amp;(IF(COUNTBLANK(N1648)=1,"",N1648&amp;"; "))&amp;(IF(COUNTBLANK(O1648)=1,"",O1648&amp;"; ")))&amp;(IF(COUNTBLANK(P1648)=1,"",P1648&amp;"; "))&amp;(IF(COUNTBLANK(Q1648)=1,"",Q1648&amp;"; "))&amp;(IF(COUNTBLANK(R1648)=1,"",R1648&amp;"m, "))&amp;IF((COUNTBLANK(S1648)=0)*(S1648&lt;&gt;S1647), S1648&amp;"; ","")&amp;(IF(COUNTBLANK(U1648)=1,"",U1648&amp;"; "))&amp;(IF(COUNTBLANK(T1648)=1,"",IF(COUNTBLANK(F$2)=1,T1648&amp;"; ",T1648&amp;" "&amp;F$2&amp;"; "))))&amp;(IF(COUNTBLANK(V1648)=1,"",V1648&amp;"; "))&amp;IF((COUNTBLANK(C1648)=1),"",C1648)&amp;IF((B1648=B1649)*(K1648=K1649)*(L1648=L1649)*(M1648=M1649),IF(($H$2&lt;&gt;"m")*($H$2&lt;&gt;"Y"), " • ", IF((ISNUMBER(FIND(")",AE1648))), " • ", "")),IF((B1648=B1649)*(K1648=K1649)," • ",". ")))</f>
        <v/>
      </c>
      <c r="AI1648" s="1"/>
    </row>
    <row r="1649" spans="1:35" x14ac:dyDescent="0.25">
      <c r="A1649" s="3" t="str">
        <f t="shared" si="178"/>
        <v/>
      </c>
      <c r="B1649" s="53" t="str">
        <f t="shared" si="176"/>
        <v/>
      </c>
      <c r="C1649" s="57"/>
      <c r="D1649" s="57"/>
      <c r="E1649" s="57"/>
      <c r="F1649" s="57"/>
      <c r="G1649" s="57"/>
      <c r="H1649" s="57"/>
      <c r="I1649" s="57"/>
      <c r="J1649" s="57"/>
      <c r="K1649" s="57"/>
      <c r="L1649" s="57"/>
      <c r="M1649" s="54"/>
      <c r="N1649" s="57"/>
      <c r="O1649" s="58"/>
      <c r="P1649" s="58"/>
      <c r="Q1649" s="58"/>
      <c r="R1649" s="58"/>
      <c r="S1649" s="54"/>
      <c r="T1649" s="57"/>
      <c r="U1649" s="57"/>
      <c r="V1649" s="57"/>
      <c r="W1649" s="57"/>
      <c r="X1649" s="147" t="str">
        <f>IF(COUNTBLANK(D1649)=1,"",IF('order-admin-units'!$I$1&lt;&gt;"y", "", IF(COUNTBLANK(K1649)=1, 'order-admin-units'!$B$1+1, VLOOKUP(K1649, ordercountry, 2))))</f>
        <v/>
      </c>
      <c r="Y1649" s="147" t="str">
        <f>IF(COUNTBLANK(D1649)=1,"",IF('order-admin-units'!$I$1&lt;&gt;"y", "", IF(COUNTBLANK(K1649:L1649)&gt;0, 'order-admin-units'!$B$2+1, VLOOKUP(K1649&amp;"@"&amp;L1649, orderadmin, 2))))</f>
        <v/>
      </c>
      <c r="Z1649" s="147" t="str">
        <f t="shared" si="179"/>
        <v/>
      </c>
      <c r="AA1649" s="147" t="str">
        <f t="shared" si="180"/>
        <v/>
      </c>
      <c r="AB1649" s="147" t="str">
        <f t="shared" si="181"/>
        <v/>
      </c>
      <c r="AC1649" s="147" t="str">
        <f t="shared" si="177"/>
        <v/>
      </c>
      <c r="AD1649" s="11" t="str">
        <f t="shared" si="182"/>
        <v/>
      </c>
      <c r="AE1649" s="11" t="str">
        <f t="array" ref="AE1649">IF(COUNTBLANK(D1649)=1,"",IF(OR($H$2="y",$H$2="m"),IF(AA1649=AA1648,IF(OR(AB1649=$AB$4:$AB1648)=FALSE,AE1648&amp;C1649,AE1648),"("&amp;C1649)&amp;IF(AA1649=AA1650,IF(OR(AB1650=$AB$4:$AB1649)=FALSE,", ",""),") "),""))</f>
        <v/>
      </c>
      <c r="AF1649" s="11" t="str">
        <f t="array" ref="AF1649">IF((COUNTBLANK(D1649)=0)*OR($H$2="y",$H$2="m"),IFERROR(LEFT(C1649, FIND(" ",C1649)-1), C1649),"")</f>
        <v/>
      </c>
      <c r="AG1649" s="11" t="str">
        <f t="array" ref="AG1649">IF(COUNTBLANK(D1649)=1,"",IF(OR($H$2="y",$H$2="m"),IF(AA1649=AA1648,IF(OR(AC1649=$AC$4:$AC1648)=FALSE,AG1648&amp;AF1649,AG1648),"("&amp;AF1649)&amp;IF(AA1649=AA1650,IF(OR(AC1650=$AC$4:$AC1649)=FALSE,", ",""),") "),""))</f>
        <v/>
      </c>
      <c r="AH1649" s="10" t="str">
        <f>IF((COUNTBLANK(D1649)=1),"",IF(D1649=D1648,AH1648,"")&amp;IF(B1648&lt;&gt;B1649,((IF(COUNTBLANK(E1649)=1,$D$3&amp;"Non-type material: "&amp;$D$3,$D$3&amp;INDEX('type-categories'!$A$2:$B$100,MATCH(E1649,'type-categories'!$A$2:$A$100,0),2)&amp;$D$3))),"")&amp;(IF(K1649&lt;&gt;K1648,$C$2&amp;UPPER(K1649)&amp;$C$2&amp;$K$3&amp;" ",(IF(B1649&lt;&gt;B1648,$C$2&amp;UPPER(K1649)&amp;$C$2&amp;$K$3&amp;" ",""))))&amp;IF((AA1649&lt;&gt;AA1650)*($H$2="y"),AD1649&amp;AE1649,IF((AA1649&lt;&gt;AA1650)*($H$2="m"),AD1649&amp;AG1649,IF(($H$2&lt;&gt;"m")*($H$2&lt;&gt;"Y"),(IF(F1649=0,"",F1649&amp;" "&amp;$F$4&amp;" "))&amp;(IF(G1649=0,"",G1649&amp;" "&amp;$G$4&amp;" "))&amp;(IF(H1649=0,"",H1649&amp;" "&amp;H$4&amp;" "))&amp;(IF(I1649=0,"",I1649&amp;" "&amp;$I$4&amp;" "))&amp;(IF(J1649=0,"",J1649&amp;" "&amp;$J$4&amp;" ")),"")))&amp;"; "&amp;IF((B1649=B1648)*(AA1649=AA1648), "same collecting data; ", IF((B1649=B1648)*(Z1648=Z1649),"same locality; ",(IF(COUNTBLANK(L1649)=1,"",$D$2&amp;L1649&amp;$L$3&amp;" "&amp;$D$2))&amp;(IF(COUNTBLANK(M1649)=1,"",$E$2&amp;M1649&amp;$E$2&amp;", "))&amp;(IF(COUNTBLANK(N1649)=1,"",N1649&amp;"; "))&amp;(IF(COUNTBLANK(O1649)=1,"",O1649&amp;"; ")))&amp;(IF(COUNTBLANK(P1649)=1,"",P1649&amp;"; "))&amp;(IF(COUNTBLANK(Q1649)=1,"",Q1649&amp;"; "))&amp;(IF(COUNTBLANK(R1649)=1,"",R1649&amp;"m, "))&amp;IF((COUNTBLANK(S1649)=0)*(S1649&lt;&gt;S1648), S1649&amp;"; ","")&amp;(IF(COUNTBLANK(U1649)=1,"",U1649&amp;"; "))&amp;(IF(COUNTBLANK(T1649)=1,"",IF(COUNTBLANK(F$2)=1,T1649&amp;"; ",T1649&amp;" "&amp;F$2&amp;"; "))))&amp;(IF(COUNTBLANK(V1649)=1,"",V1649&amp;"; "))&amp;IF((COUNTBLANK(C1649)=1),"",C1649)&amp;IF((B1649=B1650)*(K1649=K1650)*(L1649=L1650)*(M1649=M1650),IF(($H$2&lt;&gt;"m")*($H$2&lt;&gt;"Y"), " • ", IF((ISNUMBER(FIND(")",AE1649))), " • ", "")),IF((B1649=B1650)*(K1649=K1650)," • ",". ")))</f>
        <v/>
      </c>
      <c r="AI1649" s="1"/>
    </row>
    <row r="1650" spans="1:35" x14ac:dyDescent="0.25">
      <c r="A1650" s="3" t="str">
        <f t="shared" si="178"/>
        <v/>
      </c>
      <c r="B1650" s="53" t="str">
        <f t="shared" si="176"/>
        <v/>
      </c>
      <c r="C1650" s="57"/>
      <c r="D1650" s="57"/>
      <c r="E1650" s="57"/>
      <c r="F1650" s="57"/>
      <c r="G1650" s="57"/>
      <c r="H1650" s="57"/>
      <c r="I1650" s="57"/>
      <c r="J1650" s="57"/>
      <c r="K1650" s="57"/>
      <c r="L1650" s="57"/>
      <c r="M1650" s="54"/>
      <c r="N1650" s="57"/>
      <c r="O1650" s="58"/>
      <c r="P1650" s="58"/>
      <c r="Q1650" s="58"/>
      <c r="R1650" s="58"/>
      <c r="S1650" s="54"/>
      <c r="T1650" s="57"/>
      <c r="U1650" s="57"/>
      <c r="V1650" s="57"/>
      <c r="W1650" s="57"/>
      <c r="X1650" s="147" t="str">
        <f>IF(COUNTBLANK(D1650)=1,"",IF('order-admin-units'!$I$1&lt;&gt;"y", "", IF(COUNTBLANK(K1650)=1, 'order-admin-units'!$B$1+1, VLOOKUP(K1650, ordercountry, 2))))</f>
        <v/>
      </c>
      <c r="Y1650" s="147" t="str">
        <f>IF(COUNTBLANK(D1650)=1,"",IF('order-admin-units'!$I$1&lt;&gt;"y", "", IF(COUNTBLANK(K1650:L1650)&gt;0, 'order-admin-units'!$B$2+1, VLOOKUP(K1650&amp;"@"&amp;L1650, orderadmin, 2))))</f>
        <v/>
      </c>
      <c r="Z1650" s="147" t="str">
        <f t="shared" si="179"/>
        <v/>
      </c>
      <c r="AA1650" s="147" t="str">
        <f t="shared" si="180"/>
        <v/>
      </c>
      <c r="AB1650" s="147" t="str">
        <f t="shared" si="181"/>
        <v/>
      </c>
      <c r="AC1650" s="147" t="str">
        <f t="shared" si="177"/>
        <v/>
      </c>
      <c r="AD1650" s="11" t="str">
        <f t="shared" si="182"/>
        <v/>
      </c>
      <c r="AE1650" s="11" t="str">
        <f t="array" ref="AE1650">IF(COUNTBLANK(D1650)=1,"",IF(OR($H$2="y",$H$2="m"),IF(AA1650=AA1649,IF(OR(AB1650=$AB$4:$AB1649)=FALSE,AE1649&amp;C1650,AE1649),"("&amp;C1650)&amp;IF(AA1650=AA1651,IF(OR(AB1651=$AB$4:$AB1650)=FALSE,", ",""),") "),""))</f>
        <v/>
      </c>
      <c r="AF1650" s="11" t="str">
        <f t="array" ref="AF1650">IF((COUNTBLANK(D1650)=0)*OR($H$2="y",$H$2="m"),IFERROR(LEFT(C1650, FIND(" ",C1650)-1), C1650),"")</f>
        <v/>
      </c>
      <c r="AG1650" s="11" t="str">
        <f t="array" ref="AG1650">IF(COUNTBLANK(D1650)=1,"",IF(OR($H$2="y",$H$2="m"),IF(AA1650=AA1649,IF(OR(AC1650=$AC$4:$AC1649)=FALSE,AG1649&amp;AF1650,AG1649),"("&amp;AF1650)&amp;IF(AA1650=AA1651,IF(OR(AC1651=$AC$4:$AC1650)=FALSE,", ",""),") "),""))</f>
        <v/>
      </c>
      <c r="AH1650" s="10" t="str">
        <f>IF((COUNTBLANK(D1650)=1),"",IF(D1650=D1649,AH1649,"")&amp;IF(B1649&lt;&gt;B1650,((IF(COUNTBLANK(E1650)=1,$D$3&amp;"Non-type material: "&amp;$D$3,$D$3&amp;INDEX('type-categories'!$A$2:$B$100,MATCH(E1650,'type-categories'!$A$2:$A$100,0),2)&amp;$D$3))),"")&amp;(IF(K1650&lt;&gt;K1649,$C$2&amp;UPPER(K1650)&amp;$C$2&amp;$K$3&amp;" ",(IF(B1650&lt;&gt;B1649,$C$2&amp;UPPER(K1650)&amp;$C$2&amp;$K$3&amp;" ",""))))&amp;IF((AA1650&lt;&gt;AA1651)*($H$2="y"),AD1650&amp;AE1650,IF((AA1650&lt;&gt;AA1651)*($H$2="m"),AD1650&amp;AG1650,IF(($H$2&lt;&gt;"m")*($H$2&lt;&gt;"Y"),(IF(F1650=0,"",F1650&amp;" "&amp;$F$4&amp;" "))&amp;(IF(G1650=0,"",G1650&amp;" "&amp;$G$4&amp;" "))&amp;(IF(H1650=0,"",H1650&amp;" "&amp;H$4&amp;" "))&amp;(IF(I1650=0,"",I1650&amp;" "&amp;$I$4&amp;" "))&amp;(IF(J1650=0,"",J1650&amp;" "&amp;$J$4&amp;" ")),"")))&amp;"; "&amp;IF((B1650=B1649)*(AA1650=AA1649), "same collecting data; ", IF((B1650=B1649)*(Z1649=Z1650),"same locality; ",(IF(COUNTBLANK(L1650)=1,"",$D$2&amp;L1650&amp;$L$3&amp;" "&amp;$D$2))&amp;(IF(COUNTBLANK(M1650)=1,"",$E$2&amp;M1650&amp;$E$2&amp;", "))&amp;(IF(COUNTBLANK(N1650)=1,"",N1650&amp;"; "))&amp;(IF(COUNTBLANK(O1650)=1,"",O1650&amp;"; ")))&amp;(IF(COUNTBLANK(P1650)=1,"",P1650&amp;"; "))&amp;(IF(COUNTBLANK(Q1650)=1,"",Q1650&amp;"; "))&amp;(IF(COUNTBLANK(R1650)=1,"",R1650&amp;"m, "))&amp;IF((COUNTBLANK(S1650)=0)*(S1650&lt;&gt;S1649), S1650&amp;"; ","")&amp;(IF(COUNTBLANK(U1650)=1,"",U1650&amp;"; "))&amp;(IF(COUNTBLANK(T1650)=1,"",IF(COUNTBLANK(F$2)=1,T1650&amp;"; ",T1650&amp;" "&amp;F$2&amp;"; "))))&amp;(IF(COUNTBLANK(V1650)=1,"",V1650&amp;"; "))&amp;IF((COUNTBLANK(C1650)=1),"",C1650)&amp;IF((B1650=B1651)*(K1650=K1651)*(L1650=L1651)*(M1650=M1651),IF(($H$2&lt;&gt;"m")*($H$2&lt;&gt;"Y"), " • ", IF((ISNUMBER(FIND(")",AE1650))), " • ", "")),IF((B1650=B1651)*(K1650=K1651)," • ",". ")))</f>
        <v/>
      </c>
      <c r="AI1650" s="1"/>
    </row>
    <row r="1651" spans="1:35" x14ac:dyDescent="0.25">
      <c r="A1651" s="3" t="str">
        <f t="shared" si="178"/>
        <v/>
      </c>
      <c r="B1651" s="53" t="str">
        <f t="shared" si="176"/>
        <v/>
      </c>
      <c r="C1651" s="57"/>
      <c r="D1651" s="57"/>
      <c r="E1651" s="57"/>
      <c r="F1651" s="57"/>
      <c r="G1651" s="57"/>
      <c r="H1651" s="57"/>
      <c r="I1651" s="57"/>
      <c r="J1651" s="57"/>
      <c r="K1651" s="57"/>
      <c r="L1651" s="57"/>
      <c r="M1651" s="54"/>
      <c r="N1651" s="57"/>
      <c r="O1651" s="58"/>
      <c r="P1651" s="58"/>
      <c r="Q1651" s="58"/>
      <c r="R1651" s="58"/>
      <c r="S1651" s="54"/>
      <c r="T1651" s="57"/>
      <c r="U1651" s="57"/>
      <c r="V1651" s="57"/>
      <c r="W1651" s="57"/>
      <c r="X1651" s="147" t="str">
        <f>IF(COUNTBLANK(D1651)=1,"",IF('order-admin-units'!$I$1&lt;&gt;"y", "", IF(COUNTBLANK(K1651)=1, 'order-admin-units'!$B$1+1, VLOOKUP(K1651, ordercountry, 2))))</f>
        <v/>
      </c>
      <c r="Y1651" s="147" t="str">
        <f>IF(COUNTBLANK(D1651)=1,"",IF('order-admin-units'!$I$1&lt;&gt;"y", "", IF(COUNTBLANK(K1651:L1651)&gt;0, 'order-admin-units'!$B$2+1, VLOOKUP(K1651&amp;"@"&amp;L1651, orderadmin, 2))))</f>
        <v/>
      </c>
      <c r="Z1651" s="147" t="str">
        <f t="shared" si="179"/>
        <v/>
      </c>
      <c r="AA1651" s="147" t="str">
        <f t="shared" si="180"/>
        <v/>
      </c>
      <c r="AB1651" s="147" t="str">
        <f t="shared" si="181"/>
        <v/>
      </c>
      <c r="AC1651" s="147" t="str">
        <f t="shared" si="177"/>
        <v/>
      </c>
      <c r="AD1651" s="11" t="str">
        <f t="shared" si="182"/>
        <v/>
      </c>
      <c r="AE1651" s="11" t="str">
        <f t="array" ref="AE1651">IF(COUNTBLANK(D1651)=1,"",IF(OR($H$2="y",$H$2="m"),IF(AA1651=AA1650,IF(OR(AB1651=$AB$4:$AB1650)=FALSE,AE1650&amp;C1651,AE1650),"("&amp;C1651)&amp;IF(AA1651=AA1652,IF(OR(AB1652=$AB$4:$AB1651)=FALSE,", ",""),") "),""))</f>
        <v/>
      </c>
      <c r="AF1651" s="11" t="str">
        <f t="array" ref="AF1651">IF((COUNTBLANK(D1651)=0)*OR($H$2="y",$H$2="m"),IFERROR(LEFT(C1651, FIND(" ",C1651)-1), C1651),"")</f>
        <v/>
      </c>
      <c r="AG1651" s="11" t="str">
        <f t="array" ref="AG1651">IF(COUNTBLANK(D1651)=1,"",IF(OR($H$2="y",$H$2="m"),IF(AA1651=AA1650,IF(OR(AC1651=$AC$4:$AC1650)=FALSE,AG1650&amp;AF1651,AG1650),"("&amp;AF1651)&amp;IF(AA1651=AA1652,IF(OR(AC1652=$AC$4:$AC1651)=FALSE,", ",""),") "),""))</f>
        <v/>
      </c>
      <c r="AH1651" s="10" t="str">
        <f>IF((COUNTBLANK(D1651)=1),"",IF(D1651=D1650,AH1650,"")&amp;IF(B1650&lt;&gt;B1651,((IF(COUNTBLANK(E1651)=1,$D$3&amp;"Non-type material: "&amp;$D$3,$D$3&amp;INDEX('type-categories'!$A$2:$B$100,MATCH(E1651,'type-categories'!$A$2:$A$100,0),2)&amp;$D$3))),"")&amp;(IF(K1651&lt;&gt;K1650,$C$2&amp;UPPER(K1651)&amp;$C$2&amp;$K$3&amp;" ",(IF(B1651&lt;&gt;B1650,$C$2&amp;UPPER(K1651)&amp;$C$2&amp;$K$3&amp;" ",""))))&amp;IF((AA1651&lt;&gt;AA1652)*($H$2="y"),AD1651&amp;AE1651,IF((AA1651&lt;&gt;AA1652)*($H$2="m"),AD1651&amp;AG1651,IF(($H$2&lt;&gt;"m")*($H$2&lt;&gt;"Y"),(IF(F1651=0,"",F1651&amp;" "&amp;$F$4&amp;" "))&amp;(IF(G1651=0,"",G1651&amp;" "&amp;$G$4&amp;" "))&amp;(IF(H1651=0,"",H1651&amp;" "&amp;H$4&amp;" "))&amp;(IF(I1651=0,"",I1651&amp;" "&amp;$I$4&amp;" "))&amp;(IF(J1651=0,"",J1651&amp;" "&amp;$J$4&amp;" ")),"")))&amp;"; "&amp;IF((B1651=B1650)*(AA1651=AA1650), "same collecting data; ", IF((B1651=B1650)*(Z1650=Z1651),"same locality; ",(IF(COUNTBLANK(L1651)=1,"",$D$2&amp;L1651&amp;$L$3&amp;" "&amp;$D$2))&amp;(IF(COUNTBLANK(M1651)=1,"",$E$2&amp;M1651&amp;$E$2&amp;", "))&amp;(IF(COUNTBLANK(N1651)=1,"",N1651&amp;"; "))&amp;(IF(COUNTBLANK(O1651)=1,"",O1651&amp;"; ")))&amp;(IF(COUNTBLANK(P1651)=1,"",P1651&amp;"; "))&amp;(IF(COUNTBLANK(Q1651)=1,"",Q1651&amp;"; "))&amp;(IF(COUNTBLANK(R1651)=1,"",R1651&amp;"m, "))&amp;IF((COUNTBLANK(S1651)=0)*(S1651&lt;&gt;S1650), S1651&amp;"; ","")&amp;(IF(COUNTBLANK(U1651)=1,"",U1651&amp;"; "))&amp;(IF(COUNTBLANK(T1651)=1,"",IF(COUNTBLANK(F$2)=1,T1651&amp;"; ",T1651&amp;" "&amp;F$2&amp;"; "))))&amp;(IF(COUNTBLANK(V1651)=1,"",V1651&amp;"; "))&amp;IF((COUNTBLANK(C1651)=1),"",C1651)&amp;IF((B1651=B1652)*(K1651=K1652)*(L1651=L1652)*(M1651=M1652),IF(($H$2&lt;&gt;"m")*($H$2&lt;&gt;"Y"), " • ", IF((ISNUMBER(FIND(")",AE1651))), " • ", "")),IF((B1651=B1652)*(K1651=K1652)," • ",". ")))</f>
        <v/>
      </c>
      <c r="AI1651" s="1"/>
    </row>
    <row r="1652" spans="1:35" x14ac:dyDescent="0.25">
      <c r="A1652" s="3" t="str">
        <f t="shared" si="178"/>
        <v/>
      </c>
      <c r="B1652" s="53" t="str">
        <f t="shared" si="176"/>
        <v/>
      </c>
      <c r="C1652" s="57"/>
      <c r="D1652" s="57"/>
      <c r="E1652" s="57"/>
      <c r="F1652" s="57"/>
      <c r="G1652" s="57"/>
      <c r="H1652" s="57"/>
      <c r="I1652" s="57"/>
      <c r="J1652" s="57"/>
      <c r="K1652" s="57"/>
      <c r="L1652" s="57"/>
      <c r="M1652" s="54"/>
      <c r="N1652" s="57"/>
      <c r="O1652" s="58"/>
      <c r="P1652" s="58"/>
      <c r="Q1652" s="58"/>
      <c r="R1652" s="58"/>
      <c r="S1652" s="54"/>
      <c r="T1652" s="57"/>
      <c r="U1652" s="57"/>
      <c r="V1652" s="57"/>
      <c r="W1652" s="57"/>
      <c r="X1652" s="147" t="str">
        <f>IF(COUNTBLANK(D1652)=1,"",IF('order-admin-units'!$I$1&lt;&gt;"y", "", IF(COUNTBLANK(K1652)=1, 'order-admin-units'!$B$1+1, VLOOKUP(K1652, ordercountry, 2))))</f>
        <v/>
      </c>
      <c r="Y1652" s="147" t="str">
        <f>IF(COUNTBLANK(D1652)=1,"",IF('order-admin-units'!$I$1&lt;&gt;"y", "", IF(COUNTBLANK(K1652:L1652)&gt;0, 'order-admin-units'!$B$2+1, VLOOKUP(K1652&amp;"@"&amp;L1652, orderadmin, 2))))</f>
        <v/>
      </c>
      <c r="Z1652" s="147" t="str">
        <f t="shared" si="179"/>
        <v/>
      </c>
      <c r="AA1652" s="147" t="str">
        <f t="shared" si="180"/>
        <v/>
      </c>
      <c r="AB1652" s="147" t="str">
        <f t="shared" si="181"/>
        <v/>
      </c>
      <c r="AC1652" s="147" t="str">
        <f t="shared" si="177"/>
        <v/>
      </c>
      <c r="AD1652" s="11" t="str">
        <f t="shared" si="182"/>
        <v/>
      </c>
      <c r="AE1652" s="11" t="str">
        <f t="array" ref="AE1652">IF(COUNTBLANK(D1652)=1,"",IF(OR($H$2="y",$H$2="m"),IF(AA1652=AA1651,IF(OR(AB1652=$AB$4:$AB1651)=FALSE,AE1651&amp;C1652,AE1651),"("&amp;C1652)&amp;IF(AA1652=AA1653,IF(OR(AB1653=$AB$4:$AB1652)=FALSE,", ",""),") "),""))</f>
        <v/>
      </c>
      <c r="AF1652" s="11" t="str">
        <f t="array" ref="AF1652">IF((COUNTBLANK(D1652)=0)*OR($H$2="y",$H$2="m"),IFERROR(LEFT(C1652, FIND(" ",C1652)-1), C1652),"")</f>
        <v/>
      </c>
      <c r="AG1652" s="11" t="str">
        <f t="array" ref="AG1652">IF(COUNTBLANK(D1652)=1,"",IF(OR($H$2="y",$H$2="m"),IF(AA1652=AA1651,IF(OR(AC1652=$AC$4:$AC1651)=FALSE,AG1651&amp;AF1652,AG1651),"("&amp;AF1652)&amp;IF(AA1652=AA1653,IF(OR(AC1653=$AC$4:$AC1652)=FALSE,", ",""),") "),""))</f>
        <v/>
      </c>
      <c r="AH1652" s="10" t="str">
        <f>IF((COUNTBLANK(D1652)=1),"",IF(D1652=D1651,AH1651,"")&amp;IF(B1651&lt;&gt;B1652,((IF(COUNTBLANK(E1652)=1,$D$3&amp;"Non-type material: "&amp;$D$3,$D$3&amp;INDEX('type-categories'!$A$2:$B$100,MATCH(E1652,'type-categories'!$A$2:$A$100,0),2)&amp;$D$3))),"")&amp;(IF(K1652&lt;&gt;K1651,$C$2&amp;UPPER(K1652)&amp;$C$2&amp;$K$3&amp;" ",(IF(B1652&lt;&gt;B1651,$C$2&amp;UPPER(K1652)&amp;$C$2&amp;$K$3&amp;" ",""))))&amp;IF((AA1652&lt;&gt;AA1653)*($H$2="y"),AD1652&amp;AE1652,IF((AA1652&lt;&gt;AA1653)*($H$2="m"),AD1652&amp;AG1652,IF(($H$2&lt;&gt;"m")*($H$2&lt;&gt;"Y"),(IF(F1652=0,"",F1652&amp;" "&amp;$F$4&amp;" "))&amp;(IF(G1652=0,"",G1652&amp;" "&amp;$G$4&amp;" "))&amp;(IF(H1652=0,"",H1652&amp;" "&amp;H$4&amp;" "))&amp;(IF(I1652=0,"",I1652&amp;" "&amp;$I$4&amp;" "))&amp;(IF(J1652=0,"",J1652&amp;" "&amp;$J$4&amp;" ")),"")))&amp;"; "&amp;IF((B1652=B1651)*(AA1652=AA1651), "same collecting data; ", IF((B1652=B1651)*(Z1651=Z1652),"same locality; ",(IF(COUNTBLANK(L1652)=1,"",$D$2&amp;L1652&amp;$L$3&amp;" "&amp;$D$2))&amp;(IF(COUNTBLANK(M1652)=1,"",$E$2&amp;M1652&amp;$E$2&amp;", "))&amp;(IF(COUNTBLANK(N1652)=1,"",N1652&amp;"; "))&amp;(IF(COUNTBLANK(O1652)=1,"",O1652&amp;"; ")))&amp;(IF(COUNTBLANK(P1652)=1,"",P1652&amp;"; "))&amp;(IF(COUNTBLANK(Q1652)=1,"",Q1652&amp;"; "))&amp;(IF(COUNTBLANK(R1652)=1,"",R1652&amp;"m, "))&amp;IF((COUNTBLANK(S1652)=0)*(S1652&lt;&gt;S1651), S1652&amp;"; ","")&amp;(IF(COUNTBLANK(U1652)=1,"",U1652&amp;"; "))&amp;(IF(COUNTBLANK(T1652)=1,"",IF(COUNTBLANK(F$2)=1,T1652&amp;"; ",T1652&amp;" "&amp;F$2&amp;"; "))))&amp;(IF(COUNTBLANK(V1652)=1,"",V1652&amp;"; "))&amp;IF((COUNTBLANK(C1652)=1),"",C1652)&amp;IF((B1652=B1653)*(K1652=K1653)*(L1652=L1653)*(M1652=M1653),IF(($H$2&lt;&gt;"m")*($H$2&lt;&gt;"Y"), " • ", IF((ISNUMBER(FIND(")",AE1652))), " • ", "")),IF((B1652=B1653)*(K1652=K1653)," • ",". ")))</f>
        <v/>
      </c>
      <c r="AI1652" s="1"/>
    </row>
    <row r="1653" spans="1:35" x14ac:dyDescent="0.25">
      <c r="A1653" s="3" t="str">
        <f t="shared" si="178"/>
        <v/>
      </c>
      <c r="B1653" s="53" t="str">
        <f t="shared" si="176"/>
        <v/>
      </c>
      <c r="C1653" s="57"/>
      <c r="D1653" s="57"/>
      <c r="E1653" s="57"/>
      <c r="F1653" s="57"/>
      <c r="G1653" s="57"/>
      <c r="H1653" s="57"/>
      <c r="I1653" s="57"/>
      <c r="J1653" s="57"/>
      <c r="K1653" s="57"/>
      <c r="L1653" s="57"/>
      <c r="M1653" s="54"/>
      <c r="N1653" s="57"/>
      <c r="O1653" s="58"/>
      <c r="P1653" s="58"/>
      <c r="Q1653" s="58"/>
      <c r="R1653" s="58"/>
      <c r="S1653" s="54"/>
      <c r="T1653" s="57"/>
      <c r="U1653" s="57"/>
      <c r="V1653" s="57"/>
      <c r="W1653" s="57"/>
      <c r="X1653" s="147" t="str">
        <f>IF(COUNTBLANK(D1653)=1,"",IF('order-admin-units'!$I$1&lt;&gt;"y", "", IF(COUNTBLANK(K1653)=1, 'order-admin-units'!$B$1+1, VLOOKUP(K1653, ordercountry, 2))))</f>
        <v/>
      </c>
      <c r="Y1653" s="147" t="str">
        <f>IF(COUNTBLANK(D1653)=1,"",IF('order-admin-units'!$I$1&lt;&gt;"y", "", IF(COUNTBLANK(K1653:L1653)&gt;0, 'order-admin-units'!$B$2+1, VLOOKUP(K1653&amp;"@"&amp;L1653, orderadmin, 2))))</f>
        <v/>
      </c>
      <c r="Z1653" s="147" t="str">
        <f t="shared" si="179"/>
        <v/>
      </c>
      <c r="AA1653" s="147" t="str">
        <f t="shared" si="180"/>
        <v/>
      </c>
      <c r="AB1653" s="147" t="str">
        <f t="shared" si="181"/>
        <v/>
      </c>
      <c r="AC1653" s="147" t="str">
        <f t="shared" si="177"/>
        <v/>
      </c>
      <c r="AD1653" s="11" t="str">
        <f t="shared" si="182"/>
        <v/>
      </c>
      <c r="AE1653" s="11" t="str">
        <f t="array" ref="AE1653">IF(COUNTBLANK(D1653)=1,"",IF(OR($H$2="y",$H$2="m"),IF(AA1653=AA1652,IF(OR(AB1653=$AB$4:$AB1652)=FALSE,AE1652&amp;C1653,AE1652),"("&amp;C1653)&amp;IF(AA1653=AA1654,IF(OR(AB1654=$AB$4:$AB1653)=FALSE,", ",""),") "),""))</f>
        <v/>
      </c>
      <c r="AF1653" s="11" t="str">
        <f t="array" ref="AF1653">IF((COUNTBLANK(D1653)=0)*OR($H$2="y",$H$2="m"),IFERROR(LEFT(C1653, FIND(" ",C1653)-1), C1653),"")</f>
        <v/>
      </c>
      <c r="AG1653" s="11" t="str">
        <f t="array" ref="AG1653">IF(COUNTBLANK(D1653)=1,"",IF(OR($H$2="y",$H$2="m"),IF(AA1653=AA1652,IF(OR(AC1653=$AC$4:$AC1652)=FALSE,AG1652&amp;AF1653,AG1652),"("&amp;AF1653)&amp;IF(AA1653=AA1654,IF(OR(AC1654=$AC$4:$AC1653)=FALSE,", ",""),") "),""))</f>
        <v/>
      </c>
      <c r="AH1653" s="10" t="str">
        <f>IF((COUNTBLANK(D1653)=1),"",IF(D1653=D1652,AH1652,"")&amp;IF(B1652&lt;&gt;B1653,((IF(COUNTBLANK(E1653)=1,$D$3&amp;"Non-type material: "&amp;$D$3,$D$3&amp;INDEX('type-categories'!$A$2:$B$100,MATCH(E1653,'type-categories'!$A$2:$A$100,0),2)&amp;$D$3))),"")&amp;(IF(K1653&lt;&gt;K1652,$C$2&amp;UPPER(K1653)&amp;$C$2&amp;$K$3&amp;" ",(IF(B1653&lt;&gt;B1652,$C$2&amp;UPPER(K1653)&amp;$C$2&amp;$K$3&amp;" ",""))))&amp;IF((AA1653&lt;&gt;AA1654)*($H$2="y"),AD1653&amp;AE1653,IF((AA1653&lt;&gt;AA1654)*($H$2="m"),AD1653&amp;AG1653,IF(($H$2&lt;&gt;"m")*($H$2&lt;&gt;"Y"),(IF(F1653=0,"",F1653&amp;" "&amp;$F$4&amp;" "))&amp;(IF(G1653=0,"",G1653&amp;" "&amp;$G$4&amp;" "))&amp;(IF(H1653=0,"",H1653&amp;" "&amp;H$4&amp;" "))&amp;(IF(I1653=0,"",I1653&amp;" "&amp;$I$4&amp;" "))&amp;(IF(J1653=0,"",J1653&amp;" "&amp;$J$4&amp;" ")),"")))&amp;"; "&amp;IF((B1653=B1652)*(AA1653=AA1652), "same collecting data; ", IF((B1653=B1652)*(Z1652=Z1653),"same locality; ",(IF(COUNTBLANK(L1653)=1,"",$D$2&amp;L1653&amp;$L$3&amp;" "&amp;$D$2))&amp;(IF(COUNTBLANK(M1653)=1,"",$E$2&amp;M1653&amp;$E$2&amp;", "))&amp;(IF(COUNTBLANK(N1653)=1,"",N1653&amp;"; "))&amp;(IF(COUNTBLANK(O1653)=1,"",O1653&amp;"; ")))&amp;(IF(COUNTBLANK(P1653)=1,"",P1653&amp;"; "))&amp;(IF(COUNTBLANK(Q1653)=1,"",Q1653&amp;"; "))&amp;(IF(COUNTBLANK(R1653)=1,"",R1653&amp;"m, "))&amp;IF((COUNTBLANK(S1653)=0)*(S1653&lt;&gt;S1652), S1653&amp;"; ","")&amp;(IF(COUNTBLANK(U1653)=1,"",U1653&amp;"; "))&amp;(IF(COUNTBLANK(T1653)=1,"",IF(COUNTBLANK(F$2)=1,T1653&amp;"; ",T1653&amp;" "&amp;F$2&amp;"; "))))&amp;(IF(COUNTBLANK(V1653)=1,"",V1653&amp;"; "))&amp;IF((COUNTBLANK(C1653)=1),"",C1653)&amp;IF((B1653=B1654)*(K1653=K1654)*(L1653=L1654)*(M1653=M1654),IF(($H$2&lt;&gt;"m")*($H$2&lt;&gt;"Y"), " • ", IF((ISNUMBER(FIND(")",AE1653))), " • ", "")),IF((B1653=B1654)*(K1653=K1654)," • ",". ")))</f>
        <v/>
      </c>
      <c r="AI1653" s="1"/>
    </row>
    <row r="1654" spans="1:35" x14ac:dyDescent="0.25">
      <c r="A1654" s="3" t="str">
        <f t="shared" si="178"/>
        <v/>
      </c>
      <c r="B1654" s="53" t="str">
        <f t="shared" si="176"/>
        <v/>
      </c>
      <c r="C1654" s="57"/>
      <c r="D1654" s="57"/>
      <c r="E1654" s="57"/>
      <c r="F1654" s="57"/>
      <c r="G1654" s="57"/>
      <c r="H1654" s="57"/>
      <c r="I1654" s="57"/>
      <c r="J1654" s="57"/>
      <c r="K1654" s="57"/>
      <c r="L1654" s="57"/>
      <c r="M1654" s="54"/>
      <c r="N1654" s="57"/>
      <c r="O1654" s="58"/>
      <c r="P1654" s="58"/>
      <c r="Q1654" s="58"/>
      <c r="R1654" s="58"/>
      <c r="S1654" s="54"/>
      <c r="T1654" s="57"/>
      <c r="U1654" s="57"/>
      <c r="V1654" s="57"/>
      <c r="W1654" s="57"/>
      <c r="X1654" s="147" t="str">
        <f>IF(COUNTBLANK(D1654)=1,"",IF('order-admin-units'!$I$1&lt;&gt;"y", "", IF(COUNTBLANK(K1654)=1, 'order-admin-units'!$B$1+1, VLOOKUP(K1654, ordercountry, 2))))</f>
        <v/>
      </c>
      <c r="Y1654" s="147" t="str">
        <f>IF(COUNTBLANK(D1654)=1,"",IF('order-admin-units'!$I$1&lt;&gt;"y", "", IF(COUNTBLANK(K1654:L1654)&gt;0, 'order-admin-units'!$B$2+1, VLOOKUP(K1654&amp;"@"&amp;L1654, orderadmin, 2))))</f>
        <v/>
      </c>
      <c r="Z1654" s="147" t="str">
        <f t="shared" si="179"/>
        <v/>
      </c>
      <c r="AA1654" s="147" t="str">
        <f t="shared" si="180"/>
        <v/>
      </c>
      <c r="AB1654" s="147" t="str">
        <f t="shared" si="181"/>
        <v/>
      </c>
      <c r="AC1654" s="147" t="str">
        <f t="shared" si="177"/>
        <v/>
      </c>
      <c r="AD1654" s="11" t="str">
        <f t="shared" si="182"/>
        <v/>
      </c>
      <c r="AE1654" s="11" t="str">
        <f t="array" ref="AE1654">IF(COUNTBLANK(D1654)=1,"",IF(OR($H$2="y",$H$2="m"),IF(AA1654=AA1653,IF(OR(AB1654=$AB$4:$AB1653)=FALSE,AE1653&amp;C1654,AE1653),"("&amp;C1654)&amp;IF(AA1654=AA1655,IF(OR(AB1655=$AB$4:$AB1654)=FALSE,", ",""),") "),""))</f>
        <v/>
      </c>
      <c r="AF1654" s="11" t="str">
        <f t="array" ref="AF1654">IF((COUNTBLANK(D1654)=0)*OR($H$2="y",$H$2="m"),IFERROR(LEFT(C1654, FIND(" ",C1654)-1), C1654),"")</f>
        <v/>
      </c>
      <c r="AG1654" s="11" t="str">
        <f t="array" ref="AG1654">IF(COUNTBLANK(D1654)=1,"",IF(OR($H$2="y",$H$2="m"),IF(AA1654=AA1653,IF(OR(AC1654=$AC$4:$AC1653)=FALSE,AG1653&amp;AF1654,AG1653),"("&amp;AF1654)&amp;IF(AA1654=AA1655,IF(OR(AC1655=$AC$4:$AC1654)=FALSE,", ",""),") "),""))</f>
        <v/>
      </c>
      <c r="AH1654" s="10" t="str">
        <f>IF((COUNTBLANK(D1654)=1),"",IF(D1654=D1653,AH1653,"")&amp;IF(B1653&lt;&gt;B1654,((IF(COUNTBLANK(E1654)=1,$D$3&amp;"Non-type material: "&amp;$D$3,$D$3&amp;INDEX('type-categories'!$A$2:$B$100,MATCH(E1654,'type-categories'!$A$2:$A$100,0),2)&amp;$D$3))),"")&amp;(IF(K1654&lt;&gt;K1653,$C$2&amp;UPPER(K1654)&amp;$C$2&amp;$K$3&amp;" ",(IF(B1654&lt;&gt;B1653,$C$2&amp;UPPER(K1654)&amp;$C$2&amp;$K$3&amp;" ",""))))&amp;IF((AA1654&lt;&gt;AA1655)*($H$2="y"),AD1654&amp;AE1654,IF((AA1654&lt;&gt;AA1655)*($H$2="m"),AD1654&amp;AG1654,IF(($H$2&lt;&gt;"m")*($H$2&lt;&gt;"Y"),(IF(F1654=0,"",F1654&amp;" "&amp;$F$4&amp;" "))&amp;(IF(G1654=0,"",G1654&amp;" "&amp;$G$4&amp;" "))&amp;(IF(H1654=0,"",H1654&amp;" "&amp;H$4&amp;" "))&amp;(IF(I1654=0,"",I1654&amp;" "&amp;$I$4&amp;" "))&amp;(IF(J1654=0,"",J1654&amp;" "&amp;$J$4&amp;" ")),"")))&amp;"; "&amp;IF((B1654=B1653)*(AA1654=AA1653), "same collecting data; ", IF((B1654=B1653)*(Z1653=Z1654),"same locality; ",(IF(COUNTBLANK(L1654)=1,"",$D$2&amp;L1654&amp;$L$3&amp;" "&amp;$D$2))&amp;(IF(COUNTBLANK(M1654)=1,"",$E$2&amp;M1654&amp;$E$2&amp;", "))&amp;(IF(COUNTBLANK(N1654)=1,"",N1654&amp;"; "))&amp;(IF(COUNTBLANK(O1654)=1,"",O1654&amp;"; ")))&amp;(IF(COUNTBLANK(P1654)=1,"",P1654&amp;"; "))&amp;(IF(COUNTBLANK(Q1654)=1,"",Q1654&amp;"; "))&amp;(IF(COUNTBLANK(R1654)=1,"",R1654&amp;"m, "))&amp;IF((COUNTBLANK(S1654)=0)*(S1654&lt;&gt;S1653), S1654&amp;"; ","")&amp;(IF(COUNTBLANK(U1654)=1,"",U1654&amp;"; "))&amp;(IF(COUNTBLANK(T1654)=1,"",IF(COUNTBLANK(F$2)=1,T1654&amp;"; ",T1654&amp;" "&amp;F$2&amp;"; "))))&amp;(IF(COUNTBLANK(V1654)=1,"",V1654&amp;"; "))&amp;IF((COUNTBLANK(C1654)=1),"",C1654)&amp;IF((B1654=B1655)*(K1654=K1655)*(L1654=L1655)*(M1654=M1655),IF(($H$2&lt;&gt;"m")*($H$2&lt;&gt;"Y"), " • ", IF((ISNUMBER(FIND(")",AE1654))), " • ", "")),IF((B1654=B1655)*(K1654=K1655)," • ",". ")))</f>
        <v/>
      </c>
      <c r="AI1654" s="1"/>
    </row>
    <row r="1655" spans="1:35" x14ac:dyDescent="0.25">
      <c r="A1655" s="3" t="str">
        <f t="shared" si="178"/>
        <v/>
      </c>
      <c r="B1655" s="53" t="str">
        <f t="shared" si="176"/>
        <v/>
      </c>
      <c r="C1655" s="57"/>
      <c r="D1655" s="57"/>
      <c r="E1655" s="57"/>
      <c r="F1655" s="57"/>
      <c r="G1655" s="57"/>
      <c r="H1655" s="57"/>
      <c r="I1655" s="57"/>
      <c r="J1655" s="57"/>
      <c r="K1655" s="57"/>
      <c r="L1655" s="57"/>
      <c r="M1655" s="54"/>
      <c r="N1655" s="57"/>
      <c r="O1655" s="58"/>
      <c r="P1655" s="58"/>
      <c r="Q1655" s="58"/>
      <c r="R1655" s="58"/>
      <c r="S1655" s="54"/>
      <c r="T1655" s="57"/>
      <c r="U1655" s="57"/>
      <c r="V1655" s="57"/>
      <c r="W1655" s="57"/>
      <c r="X1655" s="147" t="str">
        <f>IF(COUNTBLANK(D1655)=1,"",IF('order-admin-units'!$I$1&lt;&gt;"y", "", IF(COUNTBLANK(K1655)=1, 'order-admin-units'!$B$1+1, VLOOKUP(K1655, ordercountry, 2))))</f>
        <v/>
      </c>
      <c r="Y1655" s="147" t="str">
        <f>IF(COUNTBLANK(D1655)=1,"",IF('order-admin-units'!$I$1&lt;&gt;"y", "", IF(COUNTBLANK(K1655:L1655)&gt;0, 'order-admin-units'!$B$2+1, VLOOKUP(K1655&amp;"@"&amp;L1655, orderadmin, 2))))</f>
        <v/>
      </c>
      <c r="Z1655" s="147" t="str">
        <f t="shared" si="179"/>
        <v/>
      </c>
      <c r="AA1655" s="147" t="str">
        <f t="shared" si="180"/>
        <v/>
      </c>
      <c r="AB1655" s="147" t="str">
        <f t="shared" si="181"/>
        <v/>
      </c>
      <c r="AC1655" s="147" t="str">
        <f t="shared" si="177"/>
        <v/>
      </c>
      <c r="AD1655" s="11" t="str">
        <f t="shared" si="182"/>
        <v/>
      </c>
      <c r="AE1655" s="11" t="str">
        <f t="array" ref="AE1655">IF(COUNTBLANK(D1655)=1,"",IF(OR($H$2="y",$H$2="m"),IF(AA1655=AA1654,IF(OR(AB1655=$AB$4:$AB1654)=FALSE,AE1654&amp;C1655,AE1654),"("&amp;C1655)&amp;IF(AA1655=AA1656,IF(OR(AB1656=$AB$4:$AB1655)=FALSE,", ",""),") "),""))</f>
        <v/>
      </c>
      <c r="AF1655" s="11" t="str">
        <f t="array" ref="AF1655">IF((COUNTBLANK(D1655)=0)*OR($H$2="y",$H$2="m"),IFERROR(LEFT(C1655, FIND(" ",C1655)-1), C1655),"")</f>
        <v/>
      </c>
      <c r="AG1655" s="11" t="str">
        <f t="array" ref="AG1655">IF(COUNTBLANK(D1655)=1,"",IF(OR($H$2="y",$H$2="m"),IF(AA1655=AA1654,IF(OR(AC1655=$AC$4:$AC1654)=FALSE,AG1654&amp;AF1655,AG1654),"("&amp;AF1655)&amp;IF(AA1655=AA1656,IF(OR(AC1656=$AC$4:$AC1655)=FALSE,", ",""),") "),""))</f>
        <v/>
      </c>
      <c r="AH1655" s="10" t="str">
        <f>IF((COUNTBLANK(D1655)=1),"",IF(D1655=D1654,AH1654,"")&amp;IF(B1654&lt;&gt;B1655,((IF(COUNTBLANK(E1655)=1,$D$3&amp;"Non-type material: "&amp;$D$3,$D$3&amp;INDEX('type-categories'!$A$2:$B$100,MATCH(E1655,'type-categories'!$A$2:$A$100,0),2)&amp;$D$3))),"")&amp;(IF(K1655&lt;&gt;K1654,$C$2&amp;UPPER(K1655)&amp;$C$2&amp;$K$3&amp;" ",(IF(B1655&lt;&gt;B1654,$C$2&amp;UPPER(K1655)&amp;$C$2&amp;$K$3&amp;" ",""))))&amp;IF((AA1655&lt;&gt;AA1656)*($H$2="y"),AD1655&amp;AE1655,IF((AA1655&lt;&gt;AA1656)*($H$2="m"),AD1655&amp;AG1655,IF(($H$2&lt;&gt;"m")*($H$2&lt;&gt;"Y"),(IF(F1655=0,"",F1655&amp;" "&amp;$F$4&amp;" "))&amp;(IF(G1655=0,"",G1655&amp;" "&amp;$G$4&amp;" "))&amp;(IF(H1655=0,"",H1655&amp;" "&amp;H$4&amp;" "))&amp;(IF(I1655=0,"",I1655&amp;" "&amp;$I$4&amp;" "))&amp;(IF(J1655=0,"",J1655&amp;" "&amp;$J$4&amp;" ")),"")))&amp;"; "&amp;IF((B1655=B1654)*(AA1655=AA1654), "same collecting data; ", IF((B1655=B1654)*(Z1654=Z1655),"same locality; ",(IF(COUNTBLANK(L1655)=1,"",$D$2&amp;L1655&amp;$L$3&amp;" "&amp;$D$2))&amp;(IF(COUNTBLANK(M1655)=1,"",$E$2&amp;M1655&amp;$E$2&amp;", "))&amp;(IF(COUNTBLANK(N1655)=1,"",N1655&amp;"; "))&amp;(IF(COUNTBLANK(O1655)=1,"",O1655&amp;"; ")))&amp;(IF(COUNTBLANK(P1655)=1,"",P1655&amp;"; "))&amp;(IF(COUNTBLANK(Q1655)=1,"",Q1655&amp;"; "))&amp;(IF(COUNTBLANK(R1655)=1,"",R1655&amp;"m, "))&amp;IF((COUNTBLANK(S1655)=0)*(S1655&lt;&gt;S1654), S1655&amp;"; ","")&amp;(IF(COUNTBLANK(U1655)=1,"",U1655&amp;"; "))&amp;(IF(COUNTBLANK(T1655)=1,"",IF(COUNTBLANK(F$2)=1,T1655&amp;"; ",T1655&amp;" "&amp;F$2&amp;"; "))))&amp;(IF(COUNTBLANK(V1655)=1,"",V1655&amp;"; "))&amp;IF((COUNTBLANK(C1655)=1),"",C1655)&amp;IF((B1655=B1656)*(K1655=K1656)*(L1655=L1656)*(M1655=M1656),IF(($H$2&lt;&gt;"m")*($H$2&lt;&gt;"Y"), " • ", IF((ISNUMBER(FIND(")",AE1655))), " • ", "")),IF((B1655=B1656)*(K1655=K1656)," • ",". ")))</f>
        <v/>
      </c>
      <c r="AI1655" s="1"/>
    </row>
    <row r="1656" spans="1:35" x14ac:dyDescent="0.25">
      <c r="A1656" s="3" t="str">
        <f t="shared" si="178"/>
        <v/>
      </c>
      <c r="B1656" s="53" t="str">
        <f t="shared" si="176"/>
        <v/>
      </c>
      <c r="C1656" s="57"/>
      <c r="D1656" s="57"/>
      <c r="E1656" s="57"/>
      <c r="F1656" s="57"/>
      <c r="G1656" s="57"/>
      <c r="H1656" s="57"/>
      <c r="I1656" s="57"/>
      <c r="J1656" s="57"/>
      <c r="K1656" s="57"/>
      <c r="L1656" s="57"/>
      <c r="M1656" s="54"/>
      <c r="N1656" s="57"/>
      <c r="O1656" s="58"/>
      <c r="P1656" s="58"/>
      <c r="Q1656" s="58"/>
      <c r="R1656" s="58"/>
      <c r="S1656" s="54"/>
      <c r="T1656" s="57"/>
      <c r="U1656" s="57"/>
      <c r="V1656" s="57"/>
      <c r="W1656" s="57"/>
      <c r="X1656" s="147" t="str">
        <f>IF(COUNTBLANK(D1656)=1,"",IF('order-admin-units'!$I$1&lt;&gt;"y", "", IF(COUNTBLANK(K1656)=1, 'order-admin-units'!$B$1+1, VLOOKUP(K1656, ordercountry, 2))))</f>
        <v/>
      </c>
      <c r="Y1656" s="147" t="str">
        <f>IF(COUNTBLANK(D1656)=1,"",IF('order-admin-units'!$I$1&lt;&gt;"y", "", IF(COUNTBLANK(K1656:L1656)&gt;0, 'order-admin-units'!$B$2+1, VLOOKUP(K1656&amp;"@"&amp;L1656, orderadmin, 2))))</f>
        <v/>
      </c>
      <c r="Z1656" s="147" t="str">
        <f t="shared" si="179"/>
        <v/>
      </c>
      <c r="AA1656" s="147" t="str">
        <f t="shared" si="180"/>
        <v/>
      </c>
      <c r="AB1656" s="147" t="str">
        <f t="shared" si="181"/>
        <v/>
      </c>
      <c r="AC1656" s="147" t="str">
        <f t="shared" si="177"/>
        <v/>
      </c>
      <c r="AD1656" s="11" t="str">
        <f t="shared" si="182"/>
        <v/>
      </c>
      <c r="AE1656" s="11" t="str">
        <f t="array" ref="AE1656">IF(COUNTBLANK(D1656)=1,"",IF(OR($H$2="y",$H$2="m"),IF(AA1656=AA1655,IF(OR(AB1656=$AB$4:$AB1655)=FALSE,AE1655&amp;C1656,AE1655),"("&amp;C1656)&amp;IF(AA1656=AA1657,IF(OR(AB1657=$AB$4:$AB1656)=FALSE,", ",""),") "),""))</f>
        <v/>
      </c>
      <c r="AF1656" s="11" t="str">
        <f t="array" ref="AF1656">IF((COUNTBLANK(D1656)=0)*OR($H$2="y",$H$2="m"),IFERROR(LEFT(C1656, FIND(" ",C1656)-1), C1656),"")</f>
        <v/>
      </c>
      <c r="AG1656" s="11" t="str">
        <f t="array" ref="AG1656">IF(COUNTBLANK(D1656)=1,"",IF(OR($H$2="y",$H$2="m"),IF(AA1656=AA1655,IF(OR(AC1656=$AC$4:$AC1655)=FALSE,AG1655&amp;AF1656,AG1655),"("&amp;AF1656)&amp;IF(AA1656=AA1657,IF(OR(AC1657=$AC$4:$AC1656)=FALSE,", ",""),") "),""))</f>
        <v/>
      </c>
      <c r="AH1656" s="10" t="str">
        <f>IF((COUNTBLANK(D1656)=1),"",IF(D1656=D1655,AH1655,"")&amp;IF(B1655&lt;&gt;B1656,((IF(COUNTBLANK(E1656)=1,$D$3&amp;"Non-type material: "&amp;$D$3,$D$3&amp;INDEX('type-categories'!$A$2:$B$100,MATCH(E1656,'type-categories'!$A$2:$A$100,0),2)&amp;$D$3))),"")&amp;(IF(K1656&lt;&gt;K1655,$C$2&amp;UPPER(K1656)&amp;$C$2&amp;$K$3&amp;" ",(IF(B1656&lt;&gt;B1655,$C$2&amp;UPPER(K1656)&amp;$C$2&amp;$K$3&amp;" ",""))))&amp;IF((AA1656&lt;&gt;AA1657)*($H$2="y"),AD1656&amp;AE1656,IF((AA1656&lt;&gt;AA1657)*($H$2="m"),AD1656&amp;AG1656,IF(($H$2&lt;&gt;"m")*($H$2&lt;&gt;"Y"),(IF(F1656=0,"",F1656&amp;" "&amp;$F$4&amp;" "))&amp;(IF(G1656=0,"",G1656&amp;" "&amp;$G$4&amp;" "))&amp;(IF(H1656=0,"",H1656&amp;" "&amp;H$4&amp;" "))&amp;(IF(I1656=0,"",I1656&amp;" "&amp;$I$4&amp;" "))&amp;(IF(J1656=0,"",J1656&amp;" "&amp;$J$4&amp;" ")),"")))&amp;"; "&amp;IF((B1656=B1655)*(AA1656=AA1655), "same collecting data; ", IF((B1656=B1655)*(Z1655=Z1656),"same locality; ",(IF(COUNTBLANK(L1656)=1,"",$D$2&amp;L1656&amp;$L$3&amp;" "&amp;$D$2))&amp;(IF(COUNTBLANK(M1656)=1,"",$E$2&amp;M1656&amp;$E$2&amp;", "))&amp;(IF(COUNTBLANK(N1656)=1,"",N1656&amp;"; "))&amp;(IF(COUNTBLANK(O1656)=1,"",O1656&amp;"; ")))&amp;(IF(COUNTBLANK(P1656)=1,"",P1656&amp;"; "))&amp;(IF(COUNTBLANK(Q1656)=1,"",Q1656&amp;"; "))&amp;(IF(COUNTBLANK(R1656)=1,"",R1656&amp;"m, "))&amp;IF((COUNTBLANK(S1656)=0)*(S1656&lt;&gt;S1655), S1656&amp;"; ","")&amp;(IF(COUNTBLANK(U1656)=1,"",U1656&amp;"; "))&amp;(IF(COUNTBLANK(T1656)=1,"",IF(COUNTBLANK(F$2)=1,T1656&amp;"; ",T1656&amp;" "&amp;F$2&amp;"; "))))&amp;(IF(COUNTBLANK(V1656)=1,"",V1656&amp;"; "))&amp;IF((COUNTBLANK(C1656)=1),"",C1656)&amp;IF((B1656=B1657)*(K1656=K1657)*(L1656=L1657)*(M1656=M1657),IF(($H$2&lt;&gt;"m")*($H$2&lt;&gt;"Y"), " • ", IF((ISNUMBER(FIND(")",AE1656))), " • ", "")),IF((B1656=B1657)*(K1656=K1657)," • ",". ")))</f>
        <v/>
      </c>
      <c r="AI1656" s="1"/>
    </row>
    <row r="1657" spans="1:35" x14ac:dyDescent="0.25">
      <c r="A1657" s="3" t="str">
        <f t="shared" si="178"/>
        <v/>
      </c>
      <c r="B1657" s="53" t="str">
        <f t="shared" si="176"/>
        <v/>
      </c>
      <c r="C1657" s="57"/>
      <c r="D1657" s="57"/>
      <c r="E1657" s="57"/>
      <c r="F1657" s="57"/>
      <c r="G1657" s="57"/>
      <c r="H1657" s="57"/>
      <c r="I1657" s="57"/>
      <c r="J1657" s="57"/>
      <c r="K1657" s="57"/>
      <c r="L1657" s="57"/>
      <c r="M1657" s="54"/>
      <c r="N1657" s="57"/>
      <c r="O1657" s="58"/>
      <c r="P1657" s="58"/>
      <c r="Q1657" s="58"/>
      <c r="R1657" s="58"/>
      <c r="S1657" s="54"/>
      <c r="T1657" s="57"/>
      <c r="U1657" s="57"/>
      <c r="V1657" s="57"/>
      <c r="W1657" s="57"/>
      <c r="X1657" s="147" t="str">
        <f>IF(COUNTBLANK(D1657)=1,"",IF('order-admin-units'!$I$1&lt;&gt;"y", "", IF(COUNTBLANK(K1657)=1, 'order-admin-units'!$B$1+1, VLOOKUP(K1657, ordercountry, 2))))</f>
        <v/>
      </c>
      <c r="Y1657" s="147" t="str">
        <f>IF(COUNTBLANK(D1657)=1,"",IF('order-admin-units'!$I$1&lt;&gt;"y", "", IF(COUNTBLANK(K1657:L1657)&gt;0, 'order-admin-units'!$B$2+1, VLOOKUP(K1657&amp;"@"&amp;L1657, orderadmin, 2))))</f>
        <v/>
      </c>
      <c r="Z1657" s="147" t="str">
        <f t="shared" si="179"/>
        <v/>
      </c>
      <c r="AA1657" s="147" t="str">
        <f t="shared" si="180"/>
        <v/>
      </c>
      <c r="AB1657" s="147" t="str">
        <f t="shared" si="181"/>
        <v/>
      </c>
      <c r="AC1657" s="147" t="str">
        <f t="shared" si="177"/>
        <v/>
      </c>
      <c r="AD1657" s="11" t="str">
        <f t="shared" si="182"/>
        <v/>
      </c>
      <c r="AE1657" s="11" t="str">
        <f t="array" ref="AE1657">IF(COUNTBLANK(D1657)=1,"",IF(OR($H$2="y",$H$2="m"),IF(AA1657=AA1656,IF(OR(AB1657=$AB$4:$AB1656)=FALSE,AE1656&amp;C1657,AE1656),"("&amp;C1657)&amp;IF(AA1657=AA1658,IF(OR(AB1658=$AB$4:$AB1657)=FALSE,", ",""),") "),""))</f>
        <v/>
      </c>
      <c r="AF1657" s="11" t="str">
        <f t="array" ref="AF1657">IF((COUNTBLANK(D1657)=0)*OR($H$2="y",$H$2="m"),IFERROR(LEFT(C1657, FIND(" ",C1657)-1), C1657),"")</f>
        <v/>
      </c>
      <c r="AG1657" s="11" t="str">
        <f t="array" ref="AG1657">IF(COUNTBLANK(D1657)=1,"",IF(OR($H$2="y",$H$2="m"),IF(AA1657=AA1656,IF(OR(AC1657=$AC$4:$AC1656)=FALSE,AG1656&amp;AF1657,AG1656),"("&amp;AF1657)&amp;IF(AA1657=AA1658,IF(OR(AC1658=$AC$4:$AC1657)=FALSE,", ",""),") "),""))</f>
        <v/>
      </c>
      <c r="AH1657" s="10" t="str">
        <f>IF((COUNTBLANK(D1657)=1),"",IF(D1657=D1656,AH1656,"")&amp;IF(B1656&lt;&gt;B1657,((IF(COUNTBLANK(E1657)=1,$D$3&amp;"Non-type material: "&amp;$D$3,$D$3&amp;INDEX('type-categories'!$A$2:$B$100,MATCH(E1657,'type-categories'!$A$2:$A$100,0),2)&amp;$D$3))),"")&amp;(IF(K1657&lt;&gt;K1656,$C$2&amp;UPPER(K1657)&amp;$C$2&amp;$K$3&amp;" ",(IF(B1657&lt;&gt;B1656,$C$2&amp;UPPER(K1657)&amp;$C$2&amp;$K$3&amp;" ",""))))&amp;IF((AA1657&lt;&gt;AA1658)*($H$2="y"),AD1657&amp;AE1657,IF((AA1657&lt;&gt;AA1658)*($H$2="m"),AD1657&amp;AG1657,IF(($H$2&lt;&gt;"m")*($H$2&lt;&gt;"Y"),(IF(F1657=0,"",F1657&amp;" "&amp;$F$4&amp;" "))&amp;(IF(G1657=0,"",G1657&amp;" "&amp;$G$4&amp;" "))&amp;(IF(H1657=0,"",H1657&amp;" "&amp;H$4&amp;" "))&amp;(IF(I1657=0,"",I1657&amp;" "&amp;$I$4&amp;" "))&amp;(IF(J1657=0,"",J1657&amp;" "&amp;$J$4&amp;" ")),"")))&amp;"; "&amp;IF((B1657=B1656)*(AA1657=AA1656), "same collecting data; ", IF((B1657=B1656)*(Z1656=Z1657),"same locality; ",(IF(COUNTBLANK(L1657)=1,"",$D$2&amp;L1657&amp;$L$3&amp;" "&amp;$D$2))&amp;(IF(COUNTBLANK(M1657)=1,"",$E$2&amp;M1657&amp;$E$2&amp;", "))&amp;(IF(COUNTBLANK(N1657)=1,"",N1657&amp;"; "))&amp;(IF(COUNTBLANK(O1657)=1,"",O1657&amp;"; ")))&amp;(IF(COUNTBLANK(P1657)=1,"",P1657&amp;"; "))&amp;(IF(COUNTBLANK(Q1657)=1,"",Q1657&amp;"; "))&amp;(IF(COUNTBLANK(R1657)=1,"",R1657&amp;"m, "))&amp;IF((COUNTBLANK(S1657)=0)*(S1657&lt;&gt;S1656), S1657&amp;"; ","")&amp;(IF(COUNTBLANK(U1657)=1,"",U1657&amp;"; "))&amp;(IF(COUNTBLANK(T1657)=1,"",IF(COUNTBLANK(F$2)=1,T1657&amp;"; ",T1657&amp;" "&amp;F$2&amp;"; "))))&amp;(IF(COUNTBLANK(V1657)=1,"",V1657&amp;"; "))&amp;IF((COUNTBLANK(C1657)=1),"",C1657)&amp;IF((B1657=B1658)*(K1657=K1658)*(L1657=L1658)*(M1657=M1658),IF(($H$2&lt;&gt;"m")*($H$2&lt;&gt;"Y"), " • ", IF((ISNUMBER(FIND(")",AE1657))), " • ", "")),IF((B1657=B1658)*(K1657=K1658)," • ",". ")))</f>
        <v/>
      </c>
      <c r="AI1657" s="1"/>
    </row>
    <row r="1658" spans="1:35" x14ac:dyDescent="0.25">
      <c r="A1658" s="3" t="str">
        <f t="shared" si="178"/>
        <v/>
      </c>
      <c r="B1658" s="53" t="str">
        <f t="shared" si="176"/>
        <v/>
      </c>
      <c r="C1658" s="57"/>
      <c r="D1658" s="57"/>
      <c r="E1658" s="57"/>
      <c r="F1658" s="57"/>
      <c r="G1658" s="57"/>
      <c r="H1658" s="57"/>
      <c r="I1658" s="57"/>
      <c r="J1658" s="57"/>
      <c r="K1658" s="57"/>
      <c r="L1658" s="57"/>
      <c r="M1658" s="54"/>
      <c r="N1658" s="57"/>
      <c r="O1658" s="58"/>
      <c r="P1658" s="58"/>
      <c r="Q1658" s="58"/>
      <c r="R1658" s="58"/>
      <c r="S1658" s="54"/>
      <c r="T1658" s="57"/>
      <c r="U1658" s="57"/>
      <c r="V1658" s="57"/>
      <c r="W1658" s="57"/>
      <c r="X1658" s="147" t="str">
        <f>IF(COUNTBLANK(D1658)=1,"",IF('order-admin-units'!$I$1&lt;&gt;"y", "", IF(COUNTBLANK(K1658)=1, 'order-admin-units'!$B$1+1, VLOOKUP(K1658, ordercountry, 2))))</f>
        <v/>
      </c>
      <c r="Y1658" s="147" t="str">
        <f>IF(COUNTBLANK(D1658)=1,"",IF('order-admin-units'!$I$1&lt;&gt;"y", "", IF(COUNTBLANK(K1658:L1658)&gt;0, 'order-admin-units'!$B$2+1, VLOOKUP(K1658&amp;"@"&amp;L1658, orderadmin, 2))))</f>
        <v/>
      </c>
      <c r="Z1658" s="147" t="str">
        <f t="shared" si="179"/>
        <v/>
      </c>
      <c r="AA1658" s="147" t="str">
        <f t="shared" si="180"/>
        <v/>
      </c>
      <c r="AB1658" s="147" t="str">
        <f t="shared" si="181"/>
        <v/>
      </c>
      <c r="AC1658" s="147" t="str">
        <f t="shared" si="177"/>
        <v/>
      </c>
      <c r="AD1658" s="11" t="str">
        <f t="shared" si="182"/>
        <v/>
      </c>
      <c r="AE1658" s="11" t="str">
        <f t="array" ref="AE1658">IF(COUNTBLANK(D1658)=1,"",IF(OR($H$2="y",$H$2="m"),IF(AA1658=AA1657,IF(OR(AB1658=$AB$4:$AB1657)=FALSE,AE1657&amp;C1658,AE1657),"("&amp;C1658)&amp;IF(AA1658=AA1659,IF(OR(AB1659=$AB$4:$AB1658)=FALSE,", ",""),") "),""))</f>
        <v/>
      </c>
      <c r="AF1658" s="11" t="str">
        <f t="array" ref="AF1658">IF((COUNTBLANK(D1658)=0)*OR($H$2="y",$H$2="m"),IFERROR(LEFT(C1658, FIND(" ",C1658)-1), C1658),"")</f>
        <v/>
      </c>
      <c r="AG1658" s="11" t="str">
        <f t="array" ref="AG1658">IF(COUNTBLANK(D1658)=1,"",IF(OR($H$2="y",$H$2="m"),IF(AA1658=AA1657,IF(OR(AC1658=$AC$4:$AC1657)=FALSE,AG1657&amp;AF1658,AG1657),"("&amp;AF1658)&amp;IF(AA1658=AA1659,IF(OR(AC1659=$AC$4:$AC1658)=FALSE,", ",""),") "),""))</f>
        <v/>
      </c>
      <c r="AH1658" s="10" t="str">
        <f>IF((COUNTBLANK(D1658)=1),"",IF(D1658=D1657,AH1657,"")&amp;IF(B1657&lt;&gt;B1658,((IF(COUNTBLANK(E1658)=1,$D$3&amp;"Non-type material: "&amp;$D$3,$D$3&amp;INDEX('type-categories'!$A$2:$B$100,MATCH(E1658,'type-categories'!$A$2:$A$100,0),2)&amp;$D$3))),"")&amp;(IF(K1658&lt;&gt;K1657,$C$2&amp;UPPER(K1658)&amp;$C$2&amp;$K$3&amp;" ",(IF(B1658&lt;&gt;B1657,$C$2&amp;UPPER(K1658)&amp;$C$2&amp;$K$3&amp;" ",""))))&amp;IF((AA1658&lt;&gt;AA1659)*($H$2="y"),AD1658&amp;AE1658,IF((AA1658&lt;&gt;AA1659)*($H$2="m"),AD1658&amp;AG1658,IF(($H$2&lt;&gt;"m")*($H$2&lt;&gt;"Y"),(IF(F1658=0,"",F1658&amp;" "&amp;$F$4&amp;" "))&amp;(IF(G1658=0,"",G1658&amp;" "&amp;$G$4&amp;" "))&amp;(IF(H1658=0,"",H1658&amp;" "&amp;H$4&amp;" "))&amp;(IF(I1658=0,"",I1658&amp;" "&amp;$I$4&amp;" "))&amp;(IF(J1658=0,"",J1658&amp;" "&amp;$J$4&amp;" ")),"")))&amp;"; "&amp;IF((B1658=B1657)*(AA1658=AA1657), "same collecting data; ", IF((B1658=B1657)*(Z1657=Z1658),"same locality; ",(IF(COUNTBLANK(L1658)=1,"",$D$2&amp;L1658&amp;$L$3&amp;" "&amp;$D$2))&amp;(IF(COUNTBLANK(M1658)=1,"",$E$2&amp;M1658&amp;$E$2&amp;", "))&amp;(IF(COUNTBLANK(N1658)=1,"",N1658&amp;"; "))&amp;(IF(COUNTBLANK(O1658)=1,"",O1658&amp;"; ")))&amp;(IF(COUNTBLANK(P1658)=1,"",P1658&amp;"; "))&amp;(IF(COUNTBLANK(Q1658)=1,"",Q1658&amp;"; "))&amp;(IF(COUNTBLANK(R1658)=1,"",R1658&amp;"m, "))&amp;IF((COUNTBLANK(S1658)=0)*(S1658&lt;&gt;S1657), S1658&amp;"; ","")&amp;(IF(COUNTBLANK(U1658)=1,"",U1658&amp;"; "))&amp;(IF(COUNTBLANK(T1658)=1,"",IF(COUNTBLANK(F$2)=1,T1658&amp;"; ",T1658&amp;" "&amp;F$2&amp;"; "))))&amp;(IF(COUNTBLANK(V1658)=1,"",V1658&amp;"; "))&amp;IF((COUNTBLANK(C1658)=1),"",C1658)&amp;IF((B1658=B1659)*(K1658=K1659)*(L1658=L1659)*(M1658=M1659),IF(($H$2&lt;&gt;"m")*($H$2&lt;&gt;"Y"), " • ", IF((ISNUMBER(FIND(")",AE1658))), " • ", "")),IF((B1658=B1659)*(K1658=K1659)," • ",". ")))</f>
        <v/>
      </c>
      <c r="AI1658" s="1"/>
    </row>
    <row r="1659" spans="1:35" x14ac:dyDescent="0.25">
      <c r="A1659" s="3" t="str">
        <f t="shared" si="178"/>
        <v/>
      </c>
      <c r="B1659" s="53" t="str">
        <f t="shared" si="176"/>
        <v/>
      </c>
      <c r="C1659" s="57"/>
      <c r="D1659" s="57"/>
      <c r="E1659" s="57"/>
      <c r="F1659" s="57"/>
      <c r="G1659" s="57"/>
      <c r="H1659" s="57"/>
      <c r="I1659" s="57"/>
      <c r="J1659" s="57"/>
      <c r="K1659" s="57"/>
      <c r="L1659" s="57"/>
      <c r="M1659" s="54"/>
      <c r="N1659" s="57"/>
      <c r="O1659" s="58"/>
      <c r="P1659" s="58"/>
      <c r="Q1659" s="58"/>
      <c r="R1659" s="58"/>
      <c r="S1659" s="54"/>
      <c r="T1659" s="57"/>
      <c r="U1659" s="57"/>
      <c r="V1659" s="57"/>
      <c r="W1659" s="57"/>
      <c r="X1659" s="147" t="str">
        <f>IF(COUNTBLANK(D1659)=1,"",IF('order-admin-units'!$I$1&lt;&gt;"y", "", IF(COUNTBLANK(K1659)=1, 'order-admin-units'!$B$1+1, VLOOKUP(K1659, ordercountry, 2))))</f>
        <v/>
      </c>
      <c r="Y1659" s="147" t="str">
        <f>IF(COUNTBLANK(D1659)=1,"",IF('order-admin-units'!$I$1&lt;&gt;"y", "", IF(COUNTBLANK(K1659:L1659)&gt;0, 'order-admin-units'!$B$2+1, VLOOKUP(K1659&amp;"@"&amp;L1659, orderadmin, 2))))</f>
        <v/>
      </c>
      <c r="Z1659" s="147" t="str">
        <f t="shared" si="179"/>
        <v/>
      </c>
      <c r="AA1659" s="147" t="str">
        <f t="shared" si="180"/>
        <v/>
      </c>
      <c r="AB1659" s="147" t="str">
        <f t="shared" si="181"/>
        <v/>
      </c>
      <c r="AC1659" s="147" t="str">
        <f t="shared" si="177"/>
        <v/>
      </c>
      <c r="AD1659" s="11" t="str">
        <f t="shared" si="182"/>
        <v/>
      </c>
      <c r="AE1659" s="11" t="str">
        <f t="array" ref="AE1659">IF(COUNTBLANK(D1659)=1,"",IF(OR($H$2="y",$H$2="m"),IF(AA1659=AA1658,IF(OR(AB1659=$AB$4:$AB1658)=FALSE,AE1658&amp;C1659,AE1658),"("&amp;C1659)&amp;IF(AA1659=AA1660,IF(OR(AB1660=$AB$4:$AB1659)=FALSE,", ",""),") "),""))</f>
        <v/>
      </c>
      <c r="AF1659" s="11" t="str">
        <f t="array" ref="AF1659">IF((COUNTBLANK(D1659)=0)*OR($H$2="y",$H$2="m"),IFERROR(LEFT(C1659, FIND(" ",C1659)-1), C1659),"")</f>
        <v/>
      </c>
      <c r="AG1659" s="11" t="str">
        <f t="array" ref="AG1659">IF(COUNTBLANK(D1659)=1,"",IF(OR($H$2="y",$H$2="m"),IF(AA1659=AA1658,IF(OR(AC1659=$AC$4:$AC1658)=FALSE,AG1658&amp;AF1659,AG1658),"("&amp;AF1659)&amp;IF(AA1659=AA1660,IF(OR(AC1660=$AC$4:$AC1659)=FALSE,", ",""),") "),""))</f>
        <v/>
      </c>
      <c r="AH1659" s="10" t="str">
        <f>IF((COUNTBLANK(D1659)=1),"",IF(D1659=D1658,AH1658,"")&amp;IF(B1658&lt;&gt;B1659,((IF(COUNTBLANK(E1659)=1,$D$3&amp;"Non-type material: "&amp;$D$3,$D$3&amp;INDEX('type-categories'!$A$2:$B$100,MATCH(E1659,'type-categories'!$A$2:$A$100,0),2)&amp;$D$3))),"")&amp;(IF(K1659&lt;&gt;K1658,$C$2&amp;UPPER(K1659)&amp;$C$2&amp;$K$3&amp;" ",(IF(B1659&lt;&gt;B1658,$C$2&amp;UPPER(K1659)&amp;$C$2&amp;$K$3&amp;" ",""))))&amp;IF((AA1659&lt;&gt;AA1660)*($H$2="y"),AD1659&amp;AE1659,IF((AA1659&lt;&gt;AA1660)*($H$2="m"),AD1659&amp;AG1659,IF(($H$2&lt;&gt;"m")*($H$2&lt;&gt;"Y"),(IF(F1659=0,"",F1659&amp;" "&amp;$F$4&amp;" "))&amp;(IF(G1659=0,"",G1659&amp;" "&amp;$G$4&amp;" "))&amp;(IF(H1659=0,"",H1659&amp;" "&amp;H$4&amp;" "))&amp;(IF(I1659=0,"",I1659&amp;" "&amp;$I$4&amp;" "))&amp;(IF(J1659=0,"",J1659&amp;" "&amp;$J$4&amp;" ")),"")))&amp;"; "&amp;IF((B1659=B1658)*(AA1659=AA1658), "same collecting data; ", IF((B1659=B1658)*(Z1658=Z1659),"same locality; ",(IF(COUNTBLANK(L1659)=1,"",$D$2&amp;L1659&amp;$L$3&amp;" "&amp;$D$2))&amp;(IF(COUNTBLANK(M1659)=1,"",$E$2&amp;M1659&amp;$E$2&amp;", "))&amp;(IF(COUNTBLANK(N1659)=1,"",N1659&amp;"; "))&amp;(IF(COUNTBLANK(O1659)=1,"",O1659&amp;"; ")))&amp;(IF(COUNTBLANK(P1659)=1,"",P1659&amp;"; "))&amp;(IF(COUNTBLANK(Q1659)=1,"",Q1659&amp;"; "))&amp;(IF(COUNTBLANK(R1659)=1,"",R1659&amp;"m, "))&amp;IF((COUNTBLANK(S1659)=0)*(S1659&lt;&gt;S1658), S1659&amp;"; ","")&amp;(IF(COUNTBLANK(U1659)=1,"",U1659&amp;"; "))&amp;(IF(COUNTBLANK(T1659)=1,"",IF(COUNTBLANK(F$2)=1,T1659&amp;"; ",T1659&amp;" "&amp;F$2&amp;"; "))))&amp;(IF(COUNTBLANK(V1659)=1,"",V1659&amp;"; "))&amp;IF((COUNTBLANK(C1659)=1),"",C1659)&amp;IF((B1659=B1660)*(K1659=K1660)*(L1659=L1660)*(M1659=M1660),IF(($H$2&lt;&gt;"m")*($H$2&lt;&gt;"Y"), " • ", IF((ISNUMBER(FIND(")",AE1659))), " • ", "")),IF((B1659=B1660)*(K1659=K1660)," • ",". ")))</f>
        <v/>
      </c>
      <c r="AI1659" s="1"/>
    </row>
    <row r="1660" spans="1:35" x14ac:dyDescent="0.25">
      <c r="A1660" s="3" t="str">
        <f t="shared" si="178"/>
        <v/>
      </c>
      <c r="B1660" s="53" t="str">
        <f t="shared" si="176"/>
        <v/>
      </c>
      <c r="C1660" s="57"/>
      <c r="D1660" s="57"/>
      <c r="E1660" s="57"/>
      <c r="F1660" s="57"/>
      <c r="G1660" s="57"/>
      <c r="H1660" s="57"/>
      <c r="I1660" s="57"/>
      <c r="J1660" s="57"/>
      <c r="K1660" s="57"/>
      <c r="L1660" s="57"/>
      <c r="M1660" s="54"/>
      <c r="N1660" s="57"/>
      <c r="O1660" s="58"/>
      <c r="P1660" s="58"/>
      <c r="Q1660" s="58"/>
      <c r="R1660" s="58"/>
      <c r="S1660" s="54"/>
      <c r="T1660" s="57"/>
      <c r="U1660" s="57"/>
      <c r="V1660" s="57"/>
      <c r="W1660" s="57"/>
      <c r="X1660" s="147" t="str">
        <f>IF(COUNTBLANK(D1660)=1,"",IF('order-admin-units'!$I$1&lt;&gt;"y", "", IF(COUNTBLANK(K1660)=1, 'order-admin-units'!$B$1+1, VLOOKUP(K1660, ordercountry, 2))))</f>
        <v/>
      </c>
      <c r="Y1660" s="147" t="str">
        <f>IF(COUNTBLANK(D1660)=1,"",IF('order-admin-units'!$I$1&lt;&gt;"y", "", IF(COUNTBLANK(K1660:L1660)&gt;0, 'order-admin-units'!$B$2+1, VLOOKUP(K1660&amp;"@"&amp;L1660, orderadmin, 2))))</f>
        <v/>
      </c>
      <c r="Z1660" s="147" t="str">
        <f t="shared" si="179"/>
        <v/>
      </c>
      <c r="AA1660" s="147" t="str">
        <f t="shared" si="180"/>
        <v/>
      </c>
      <c r="AB1660" s="147" t="str">
        <f t="shared" si="181"/>
        <v/>
      </c>
      <c r="AC1660" s="147" t="str">
        <f t="shared" si="177"/>
        <v/>
      </c>
      <c r="AD1660" s="11" t="str">
        <f t="shared" si="182"/>
        <v/>
      </c>
      <c r="AE1660" s="11" t="str">
        <f t="array" ref="AE1660">IF(COUNTBLANK(D1660)=1,"",IF(OR($H$2="y",$H$2="m"),IF(AA1660=AA1659,IF(OR(AB1660=$AB$4:$AB1659)=FALSE,AE1659&amp;C1660,AE1659),"("&amp;C1660)&amp;IF(AA1660=AA1661,IF(OR(AB1661=$AB$4:$AB1660)=FALSE,", ",""),") "),""))</f>
        <v/>
      </c>
      <c r="AF1660" s="11" t="str">
        <f t="array" ref="AF1660">IF((COUNTBLANK(D1660)=0)*OR($H$2="y",$H$2="m"),IFERROR(LEFT(C1660, FIND(" ",C1660)-1), C1660),"")</f>
        <v/>
      </c>
      <c r="AG1660" s="11" t="str">
        <f t="array" ref="AG1660">IF(COUNTBLANK(D1660)=1,"",IF(OR($H$2="y",$H$2="m"),IF(AA1660=AA1659,IF(OR(AC1660=$AC$4:$AC1659)=FALSE,AG1659&amp;AF1660,AG1659),"("&amp;AF1660)&amp;IF(AA1660=AA1661,IF(OR(AC1661=$AC$4:$AC1660)=FALSE,", ",""),") "),""))</f>
        <v/>
      </c>
      <c r="AH1660" s="10" t="str">
        <f>IF((COUNTBLANK(D1660)=1),"",IF(D1660=D1659,AH1659,"")&amp;IF(B1659&lt;&gt;B1660,((IF(COUNTBLANK(E1660)=1,$D$3&amp;"Non-type material: "&amp;$D$3,$D$3&amp;INDEX('type-categories'!$A$2:$B$100,MATCH(E1660,'type-categories'!$A$2:$A$100,0),2)&amp;$D$3))),"")&amp;(IF(K1660&lt;&gt;K1659,$C$2&amp;UPPER(K1660)&amp;$C$2&amp;$K$3&amp;" ",(IF(B1660&lt;&gt;B1659,$C$2&amp;UPPER(K1660)&amp;$C$2&amp;$K$3&amp;" ",""))))&amp;IF((AA1660&lt;&gt;AA1661)*($H$2="y"),AD1660&amp;AE1660,IF((AA1660&lt;&gt;AA1661)*($H$2="m"),AD1660&amp;AG1660,IF(($H$2&lt;&gt;"m")*($H$2&lt;&gt;"Y"),(IF(F1660=0,"",F1660&amp;" "&amp;$F$4&amp;" "))&amp;(IF(G1660=0,"",G1660&amp;" "&amp;$G$4&amp;" "))&amp;(IF(H1660=0,"",H1660&amp;" "&amp;H$4&amp;" "))&amp;(IF(I1660=0,"",I1660&amp;" "&amp;$I$4&amp;" "))&amp;(IF(J1660=0,"",J1660&amp;" "&amp;$J$4&amp;" ")),"")))&amp;"; "&amp;IF((B1660=B1659)*(AA1660=AA1659), "same collecting data; ", IF((B1660=B1659)*(Z1659=Z1660),"same locality; ",(IF(COUNTBLANK(L1660)=1,"",$D$2&amp;L1660&amp;$L$3&amp;" "&amp;$D$2))&amp;(IF(COUNTBLANK(M1660)=1,"",$E$2&amp;M1660&amp;$E$2&amp;", "))&amp;(IF(COUNTBLANK(N1660)=1,"",N1660&amp;"; "))&amp;(IF(COUNTBLANK(O1660)=1,"",O1660&amp;"; ")))&amp;(IF(COUNTBLANK(P1660)=1,"",P1660&amp;"; "))&amp;(IF(COUNTBLANK(Q1660)=1,"",Q1660&amp;"; "))&amp;(IF(COUNTBLANK(R1660)=1,"",R1660&amp;"m, "))&amp;IF((COUNTBLANK(S1660)=0)*(S1660&lt;&gt;S1659), S1660&amp;"; ","")&amp;(IF(COUNTBLANK(U1660)=1,"",U1660&amp;"; "))&amp;(IF(COUNTBLANK(T1660)=1,"",IF(COUNTBLANK(F$2)=1,T1660&amp;"; ",T1660&amp;" "&amp;F$2&amp;"; "))))&amp;(IF(COUNTBLANK(V1660)=1,"",V1660&amp;"; "))&amp;IF((COUNTBLANK(C1660)=1),"",C1660)&amp;IF((B1660=B1661)*(K1660=K1661)*(L1660=L1661)*(M1660=M1661),IF(($H$2&lt;&gt;"m")*($H$2&lt;&gt;"Y"), " • ", IF((ISNUMBER(FIND(")",AE1660))), " • ", "")),IF((B1660=B1661)*(K1660=K1661)," • ",". ")))</f>
        <v/>
      </c>
      <c r="AI1660" s="1"/>
    </row>
    <row r="1661" spans="1:35" x14ac:dyDescent="0.25">
      <c r="A1661" s="3" t="str">
        <f t="shared" si="178"/>
        <v/>
      </c>
      <c r="B1661" s="53" t="str">
        <f t="shared" si="176"/>
        <v/>
      </c>
      <c r="C1661" s="57"/>
      <c r="D1661" s="57"/>
      <c r="E1661" s="57"/>
      <c r="F1661" s="57"/>
      <c r="G1661" s="57"/>
      <c r="H1661" s="57"/>
      <c r="I1661" s="57"/>
      <c r="J1661" s="57"/>
      <c r="K1661" s="57"/>
      <c r="L1661" s="57"/>
      <c r="M1661" s="54"/>
      <c r="N1661" s="57"/>
      <c r="O1661" s="58"/>
      <c r="P1661" s="58"/>
      <c r="Q1661" s="58"/>
      <c r="R1661" s="58"/>
      <c r="S1661" s="54"/>
      <c r="T1661" s="57"/>
      <c r="U1661" s="57"/>
      <c r="V1661" s="57"/>
      <c r="W1661" s="57"/>
      <c r="X1661" s="147" t="str">
        <f>IF(COUNTBLANK(D1661)=1,"",IF('order-admin-units'!$I$1&lt;&gt;"y", "", IF(COUNTBLANK(K1661)=1, 'order-admin-units'!$B$1+1, VLOOKUP(K1661, ordercountry, 2))))</f>
        <v/>
      </c>
      <c r="Y1661" s="147" t="str">
        <f>IF(COUNTBLANK(D1661)=1,"",IF('order-admin-units'!$I$1&lt;&gt;"y", "", IF(COUNTBLANK(K1661:L1661)&gt;0, 'order-admin-units'!$B$2+1, VLOOKUP(K1661&amp;"@"&amp;L1661, orderadmin, 2))))</f>
        <v/>
      </c>
      <c r="Z1661" s="147" t="str">
        <f t="shared" si="179"/>
        <v/>
      </c>
      <c r="AA1661" s="147" t="str">
        <f t="shared" si="180"/>
        <v/>
      </c>
      <c r="AB1661" s="147" t="str">
        <f t="shared" si="181"/>
        <v/>
      </c>
      <c r="AC1661" s="147" t="str">
        <f t="shared" si="177"/>
        <v/>
      </c>
      <c r="AD1661" s="11" t="str">
        <f t="shared" si="182"/>
        <v/>
      </c>
      <c r="AE1661" s="11" t="str">
        <f t="array" ref="AE1661">IF(COUNTBLANK(D1661)=1,"",IF(OR($H$2="y",$H$2="m"),IF(AA1661=AA1660,IF(OR(AB1661=$AB$4:$AB1660)=FALSE,AE1660&amp;C1661,AE1660),"("&amp;C1661)&amp;IF(AA1661=AA1662,IF(OR(AB1662=$AB$4:$AB1661)=FALSE,", ",""),") "),""))</f>
        <v/>
      </c>
      <c r="AF1661" s="11" t="str">
        <f t="array" ref="AF1661">IF((COUNTBLANK(D1661)=0)*OR($H$2="y",$H$2="m"),IFERROR(LEFT(C1661, FIND(" ",C1661)-1), C1661),"")</f>
        <v/>
      </c>
      <c r="AG1661" s="11" t="str">
        <f t="array" ref="AG1661">IF(COUNTBLANK(D1661)=1,"",IF(OR($H$2="y",$H$2="m"),IF(AA1661=AA1660,IF(OR(AC1661=$AC$4:$AC1660)=FALSE,AG1660&amp;AF1661,AG1660),"("&amp;AF1661)&amp;IF(AA1661=AA1662,IF(OR(AC1662=$AC$4:$AC1661)=FALSE,", ",""),") "),""))</f>
        <v/>
      </c>
      <c r="AH1661" s="10" t="str">
        <f>IF((COUNTBLANK(D1661)=1),"",IF(D1661=D1660,AH1660,"")&amp;IF(B1660&lt;&gt;B1661,((IF(COUNTBLANK(E1661)=1,$D$3&amp;"Non-type material: "&amp;$D$3,$D$3&amp;INDEX('type-categories'!$A$2:$B$100,MATCH(E1661,'type-categories'!$A$2:$A$100,0),2)&amp;$D$3))),"")&amp;(IF(K1661&lt;&gt;K1660,$C$2&amp;UPPER(K1661)&amp;$C$2&amp;$K$3&amp;" ",(IF(B1661&lt;&gt;B1660,$C$2&amp;UPPER(K1661)&amp;$C$2&amp;$K$3&amp;" ",""))))&amp;IF((AA1661&lt;&gt;AA1662)*($H$2="y"),AD1661&amp;AE1661,IF((AA1661&lt;&gt;AA1662)*($H$2="m"),AD1661&amp;AG1661,IF(($H$2&lt;&gt;"m")*($H$2&lt;&gt;"Y"),(IF(F1661=0,"",F1661&amp;" "&amp;$F$4&amp;" "))&amp;(IF(G1661=0,"",G1661&amp;" "&amp;$G$4&amp;" "))&amp;(IF(H1661=0,"",H1661&amp;" "&amp;H$4&amp;" "))&amp;(IF(I1661=0,"",I1661&amp;" "&amp;$I$4&amp;" "))&amp;(IF(J1661=0,"",J1661&amp;" "&amp;$J$4&amp;" ")),"")))&amp;"; "&amp;IF((B1661=B1660)*(AA1661=AA1660), "same collecting data; ", IF((B1661=B1660)*(Z1660=Z1661),"same locality; ",(IF(COUNTBLANK(L1661)=1,"",$D$2&amp;L1661&amp;$L$3&amp;" "&amp;$D$2))&amp;(IF(COUNTBLANK(M1661)=1,"",$E$2&amp;M1661&amp;$E$2&amp;", "))&amp;(IF(COUNTBLANK(N1661)=1,"",N1661&amp;"; "))&amp;(IF(COUNTBLANK(O1661)=1,"",O1661&amp;"; ")))&amp;(IF(COUNTBLANK(P1661)=1,"",P1661&amp;"; "))&amp;(IF(COUNTBLANK(Q1661)=1,"",Q1661&amp;"; "))&amp;(IF(COUNTBLANK(R1661)=1,"",R1661&amp;"m, "))&amp;IF((COUNTBLANK(S1661)=0)*(S1661&lt;&gt;S1660), S1661&amp;"; ","")&amp;(IF(COUNTBLANK(U1661)=1,"",U1661&amp;"; "))&amp;(IF(COUNTBLANK(T1661)=1,"",IF(COUNTBLANK(F$2)=1,T1661&amp;"; ",T1661&amp;" "&amp;F$2&amp;"; "))))&amp;(IF(COUNTBLANK(V1661)=1,"",V1661&amp;"; "))&amp;IF((COUNTBLANK(C1661)=1),"",C1661)&amp;IF((B1661=B1662)*(K1661=K1662)*(L1661=L1662)*(M1661=M1662),IF(($H$2&lt;&gt;"m")*($H$2&lt;&gt;"Y"), " • ", IF((ISNUMBER(FIND(")",AE1661))), " • ", "")),IF((B1661=B1662)*(K1661=K1662)," • ",". ")))</f>
        <v/>
      </c>
      <c r="AI1661" s="1"/>
    </row>
    <row r="1662" spans="1:35" x14ac:dyDescent="0.25">
      <c r="A1662" s="3" t="str">
        <f t="shared" si="178"/>
        <v/>
      </c>
      <c r="B1662" s="53" t="str">
        <f t="shared" si="176"/>
        <v/>
      </c>
      <c r="C1662" s="57"/>
      <c r="D1662" s="57"/>
      <c r="E1662" s="57"/>
      <c r="F1662" s="57"/>
      <c r="G1662" s="57"/>
      <c r="H1662" s="57"/>
      <c r="I1662" s="57"/>
      <c r="J1662" s="57"/>
      <c r="K1662" s="57"/>
      <c r="L1662" s="57"/>
      <c r="M1662" s="54"/>
      <c r="N1662" s="57"/>
      <c r="O1662" s="58"/>
      <c r="P1662" s="58"/>
      <c r="Q1662" s="58"/>
      <c r="R1662" s="58"/>
      <c r="S1662" s="54"/>
      <c r="T1662" s="57"/>
      <c r="U1662" s="57"/>
      <c r="V1662" s="57"/>
      <c r="W1662" s="57"/>
      <c r="X1662" s="147" t="str">
        <f>IF(COUNTBLANK(D1662)=1,"",IF('order-admin-units'!$I$1&lt;&gt;"y", "", IF(COUNTBLANK(K1662)=1, 'order-admin-units'!$B$1+1, VLOOKUP(K1662, ordercountry, 2))))</f>
        <v/>
      </c>
      <c r="Y1662" s="147" t="str">
        <f>IF(COUNTBLANK(D1662)=1,"",IF('order-admin-units'!$I$1&lt;&gt;"y", "", IF(COUNTBLANK(K1662:L1662)&gt;0, 'order-admin-units'!$B$2+1, VLOOKUP(K1662&amp;"@"&amp;L1662, orderadmin, 2))))</f>
        <v/>
      </c>
      <c r="Z1662" s="147" t="str">
        <f t="shared" si="179"/>
        <v/>
      </c>
      <c r="AA1662" s="147" t="str">
        <f t="shared" si="180"/>
        <v/>
      </c>
      <c r="AB1662" s="147" t="str">
        <f t="shared" si="181"/>
        <v/>
      </c>
      <c r="AC1662" s="147" t="str">
        <f t="shared" si="177"/>
        <v/>
      </c>
      <c r="AD1662" s="11" t="str">
        <f t="shared" si="182"/>
        <v/>
      </c>
      <c r="AE1662" s="11" t="str">
        <f t="array" ref="AE1662">IF(COUNTBLANK(D1662)=1,"",IF(OR($H$2="y",$H$2="m"),IF(AA1662=AA1661,IF(OR(AB1662=$AB$4:$AB1661)=FALSE,AE1661&amp;C1662,AE1661),"("&amp;C1662)&amp;IF(AA1662=AA1663,IF(OR(AB1663=$AB$4:$AB1662)=FALSE,", ",""),") "),""))</f>
        <v/>
      </c>
      <c r="AF1662" s="11" t="str">
        <f t="array" ref="AF1662">IF((COUNTBLANK(D1662)=0)*OR($H$2="y",$H$2="m"),IFERROR(LEFT(C1662, FIND(" ",C1662)-1), C1662),"")</f>
        <v/>
      </c>
      <c r="AG1662" s="11" t="str">
        <f t="array" ref="AG1662">IF(COUNTBLANK(D1662)=1,"",IF(OR($H$2="y",$H$2="m"),IF(AA1662=AA1661,IF(OR(AC1662=$AC$4:$AC1661)=FALSE,AG1661&amp;AF1662,AG1661),"("&amp;AF1662)&amp;IF(AA1662=AA1663,IF(OR(AC1663=$AC$4:$AC1662)=FALSE,", ",""),") "),""))</f>
        <v/>
      </c>
      <c r="AH1662" s="10" t="str">
        <f>IF((COUNTBLANK(D1662)=1),"",IF(D1662=D1661,AH1661,"")&amp;IF(B1661&lt;&gt;B1662,((IF(COUNTBLANK(E1662)=1,$D$3&amp;"Non-type material: "&amp;$D$3,$D$3&amp;INDEX('type-categories'!$A$2:$B$100,MATCH(E1662,'type-categories'!$A$2:$A$100,0),2)&amp;$D$3))),"")&amp;(IF(K1662&lt;&gt;K1661,$C$2&amp;UPPER(K1662)&amp;$C$2&amp;$K$3&amp;" ",(IF(B1662&lt;&gt;B1661,$C$2&amp;UPPER(K1662)&amp;$C$2&amp;$K$3&amp;" ",""))))&amp;IF((AA1662&lt;&gt;AA1663)*($H$2="y"),AD1662&amp;AE1662,IF((AA1662&lt;&gt;AA1663)*($H$2="m"),AD1662&amp;AG1662,IF(($H$2&lt;&gt;"m")*($H$2&lt;&gt;"Y"),(IF(F1662=0,"",F1662&amp;" "&amp;$F$4&amp;" "))&amp;(IF(G1662=0,"",G1662&amp;" "&amp;$G$4&amp;" "))&amp;(IF(H1662=0,"",H1662&amp;" "&amp;H$4&amp;" "))&amp;(IF(I1662=0,"",I1662&amp;" "&amp;$I$4&amp;" "))&amp;(IF(J1662=0,"",J1662&amp;" "&amp;$J$4&amp;" ")),"")))&amp;"; "&amp;IF((B1662=B1661)*(AA1662=AA1661), "same collecting data; ", IF((B1662=B1661)*(Z1661=Z1662),"same locality; ",(IF(COUNTBLANK(L1662)=1,"",$D$2&amp;L1662&amp;$L$3&amp;" "&amp;$D$2))&amp;(IF(COUNTBLANK(M1662)=1,"",$E$2&amp;M1662&amp;$E$2&amp;", "))&amp;(IF(COUNTBLANK(N1662)=1,"",N1662&amp;"; "))&amp;(IF(COUNTBLANK(O1662)=1,"",O1662&amp;"; ")))&amp;(IF(COUNTBLANK(P1662)=1,"",P1662&amp;"; "))&amp;(IF(COUNTBLANK(Q1662)=1,"",Q1662&amp;"; "))&amp;(IF(COUNTBLANK(R1662)=1,"",R1662&amp;"m, "))&amp;IF((COUNTBLANK(S1662)=0)*(S1662&lt;&gt;S1661), S1662&amp;"; ","")&amp;(IF(COUNTBLANK(U1662)=1,"",U1662&amp;"; "))&amp;(IF(COUNTBLANK(T1662)=1,"",IF(COUNTBLANK(F$2)=1,T1662&amp;"; ",T1662&amp;" "&amp;F$2&amp;"; "))))&amp;(IF(COUNTBLANK(V1662)=1,"",V1662&amp;"; "))&amp;IF((COUNTBLANK(C1662)=1),"",C1662)&amp;IF((B1662=B1663)*(K1662=K1663)*(L1662=L1663)*(M1662=M1663),IF(($H$2&lt;&gt;"m")*($H$2&lt;&gt;"Y"), " • ", IF((ISNUMBER(FIND(")",AE1662))), " • ", "")),IF((B1662=B1663)*(K1662=K1663)," • ",". ")))</f>
        <v/>
      </c>
      <c r="AI1662" s="1"/>
    </row>
    <row r="1663" spans="1:35" x14ac:dyDescent="0.25">
      <c r="A1663" s="3" t="str">
        <f t="shared" si="178"/>
        <v/>
      </c>
      <c r="B1663" s="53" t="str">
        <f t="shared" si="176"/>
        <v/>
      </c>
      <c r="C1663" s="57"/>
      <c r="D1663" s="57"/>
      <c r="E1663" s="57"/>
      <c r="F1663" s="57"/>
      <c r="G1663" s="57"/>
      <c r="H1663" s="57"/>
      <c r="I1663" s="57"/>
      <c r="J1663" s="57"/>
      <c r="K1663" s="57"/>
      <c r="L1663" s="57"/>
      <c r="M1663" s="54"/>
      <c r="N1663" s="57"/>
      <c r="O1663" s="58"/>
      <c r="P1663" s="58"/>
      <c r="Q1663" s="58"/>
      <c r="R1663" s="58"/>
      <c r="S1663" s="54"/>
      <c r="T1663" s="57"/>
      <c r="U1663" s="57"/>
      <c r="V1663" s="57"/>
      <c r="W1663" s="57"/>
      <c r="X1663" s="147" t="str">
        <f>IF(COUNTBLANK(D1663)=1,"",IF('order-admin-units'!$I$1&lt;&gt;"y", "", IF(COUNTBLANK(K1663)=1, 'order-admin-units'!$B$1+1, VLOOKUP(K1663, ordercountry, 2))))</f>
        <v/>
      </c>
      <c r="Y1663" s="147" t="str">
        <f>IF(COUNTBLANK(D1663)=1,"",IF('order-admin-units'!$I$1&lt;&gt;"y", "", IF(COUNTBLANK(K1663:L1663)&gt;0, 'order-admin-units'!$B$2+1, VLOOKUP(K1663&amp;"@"&amp;L1663, orderadmin, 2))))</f>
        <v/>
      </c>
      <c r="Z1663" s="147" t="str">
        <f t="shared" si="179"/>
        <v/>
      </c>
      <c r="AA1663" s="147" t="str">
        <f t="shared" si="180"/>
        <v/>
      </c>
      <c r="AB1663" s="147" t="str">
        <f t="shared" si="181"/>
        <v/>
      </c>
      <c r="AC1663" s="147" t="str">
        <f t="shared" si="177"/>
        <v/>
      </c>
      <c r="AD1663" s="11" t="str">
        <f t="shared" si="182"/>
        <v/>
      </c>
      <c r="AE1663" s="11" t="str">
        <f t="array" ref="AE1663">IF(COUNTBLANK(D1663)=1,"",IF(OR($H$2="y",$H$2="m"),IF(AA1663=AA1662,IF(OR(AB1663=$AB$4:$AB1662)=FALSE,AE1662&amp;C1663,AE1662),"("&amp;C1663)&amp;IF(AA1663=AA1664,IF(OR(AB1664=$AB$4:$AB1663)=FALSE,", ",""),") "),""))</f>
        <v/>
      </c>
      <c r="AF1663" s="11" t="str">
        <f t="array" ref="AF1663">IF((COUNTBLANK(D1663)=0)*OR($H$2="y",$H$2="m"),IFERROR(LEFT(C1663, FIND(" ",C1663)-1), C1663),"")</f>
        <v/>
      </c>
      <c r="AG1663" s="11" t="str">
        <f t="array" ref="AG1663">IF(COUNTBLANK(D1663)=1,"",IF(OR($H$2="y",$H$2="m"),IF(AA1663=AA1662,IF(OR(AC1663=$AC$4:$AC1662)=FALSE,AG1662&amp;AF1663,AG1662),"("&amp;AF1663)&amp;IF(AA1663=AA1664,IF(OR(AC1664=$AC$4:$AC1663)=FALSE,", ",""),") "),""))</f>
        <v/>
      </c>
      <c r="AH1663" s="10" t="str">
        <f>IF((COUNTBLANK(D1663)=1),"",IF(D1663=D1662,AH1662,"")&amp;IF(B1662&lt;&gt;B1663,((IF(COUNTBLANK(E1663)=1,$D$3&amp;"Non-type material: "&amp;$D$3,$D$3&amp;INDEX('type-categories'!$A$2:$B$100,MATCH(E1663,'type-categories'!$A$2:$A$100,0),2)&amp;$D$3))),"")&amp;(IF(K1663&lt;&gt;K1662,$C$2&amp;UPPER(K1663)&amp;$C$2&amp;$K$3&amp;" ",(IF(B1663&lt;&gt;B1662,$C$2&amp;UPPER(K1663)&amp;$C$2&amp;$K$3&amp;" ",""))))&amp;IF((AA1663&lt;&gt;AA1664)*($H$2="y"),AD1663&amp;AE1663,IF((AA1663&lt;&gt;AA1664)*($H$2="m"),AD1663&amp;AG1663,IF(($H$2&lt;&gt;"m")*($H$2&lt;&gt;"Y"),(IF(F1663=0,"",F1663&amp;" "&amp;$F$4&amp;" "))&amp;(IF(G1663=0,"",G1663&amp;" "&amp;$G$4&amp;" "))&amp;(IF(H1663=0,"",H1663&amp;" "&amp;H$4&amp;" "))&amp;(IF(I1663=0,"",I1663&amp;" "&amp;$I$4&amp;" "))&amp;(IF(J1663=0,"",J1663&amp;" "&amp;$J$4&amp;" ")),"")))&amp;"; "&amp;IF((B1663=B1662)*(AA1663=AA1662), "same collecting data; ", IF((B1663=B1662)*(Z1662=Z1663),"same locality; ",(IF(COUNTBLANK(L1663)=1,"",$D$2&amp;L1663&amp;$L$3&amp;" "&amp;$D$2))&amp;(IF(COUNTBLANK(M1663)=1,"",$E$2&amp;M1663&amp;$E$2&amp;", "))&amp;(IF(COUNTBLANK(N1663)=1,"",N1663&amp;"; "))&amp;(IF(COUNTBLANK(O1663)=1,"",O1663&amp;"; ")))&amp;(IF(COUNTBLANK(P1663)=1,"",P1663&amp;"; "))&amp;(IF(COUNTBLANK(Q1663)=1,"",Q1663&amp;"; "))&amp;(IF(COUNTBLANK(R1663)=1,"",R1663&amp;"m, "))&amp;IF((COUNTBLANK(S1663)=0)*(S1663&lt;&gt;S1662), S1663&amp;"; ","")&amp;(IF(COUNTBLANK(U1663)=1,"",U1663&amp;"; "))&amp;(IF(COUNTBLANK(T1663)=1,"",IF(COUNTBLANK(F$2)=1,T1663&amp;"; ",T1663&amp;" "&amp;F$2&amp;"; "))))&amp;(IF(COUNTBLANK(V1663)=1,"",V1663&amp;"; "))&amp;IF((COUNTBLANK(C1663)=1),"",C1663)&amp;IF((B1663=B1664)*(K1663=K1664)*(L1663=L1664)*(M1663=M1664),IF(($H$2&lt;&gt;"m")*($H$2&lt;&gt;"Y"), " • ", IF((ISNUMBER(FIND(")",AE1663))), " • ", "")),IF((B1663=B1664)*(K1663=K1664)," • ",". ")))</f>
        <v/>
      </c>
      <c r="AI1663" s="1"/>
    </row>
    <row r="1664" spans="1:35" x14ac:dyDescent="0.25">
      <c r="A1664" s="3" t="str">
        <f t="shared" si="178"/>
        <v/>
      </c>
      <c r="B1664" s="53" t="str">
        <f t="shared" si="176"/>
        <v/>
      </c>
      <c r="C1664" s="57"/>
      <c r="D1664" s="57"/>
      <c r="E1664" s="57"/>
      <c r="F1664" s="57"/>
      <c r="G1664" s="57"/>
      <c r="H1664" s="57"/>
      <c r="I1664" s="57"/>
      <c r="J1664" s="57"/>
      <c r="K1664" s="57"/>
      <c r="L1664" s="57"/>
      <c r="M1664" s="54"/>
      <c r="N1664" s="57"/>
      <c r="O1664" s="58"/>
      <c r="P1664" s="58"/>
      <c r="Q1664" s="58"/>
      <c r="R1664" s="58"/>
      <c r="S1664" s="54"/>
      <c r="T1664" s="57"/>
      <c r="U1664" s="57"/>
      <c r="V1664" s="57"/>
      <c r="W1664" s="57"/>
      <c r="X1664" s="147" t="str">
        <f>IF(COUNTBLANK(D1664)=1,"",IF('order-admin-units'!$I$1&lt;&gt;"y", "", IF(COUNTBLANK(K1664)=1, 'order-admin-units'!$B$1+1, VLOOKUP(K1664, ordercountry, 2))))</f>
        <v/>
      </c>
      <c r="Y1664" s="147" t="str">
        <f>IF(COUNTBLANK(D1664)=1,"",IF('order-admin-units'!$I$1&lt;&gt;"y", "", IF(COUNTBLANK(K1664:L1664)&gt;0, 'order-admin-units'!$B$2+1, VLOOKUP(K1664&amp;"@"&amp;L1664, orderadmin, 2))))</f>
        <v/>
      </c>
      <c r="Z1664" s="147" t="str">
        <f t="shared" si="179"/>
        <v/>
      </c>
      <c r="AA1664" s="147" t="str">
        <f t="shared" si="180"/>
        <v/>
      </c>
      <c r="AB1664" s="147" t="str">
        <f t="shared" si="181"/>
        <v/>
      </c>
      <c r="AC1664" s="147" t="str">
        <f t="shared" si="177"/>
        <v/>
      </c>
      <c r="AD1664" s="11" t="str">
        <f t="shared" si="182"/>
        <v/>
      </c>
      <c r="AE1664" s="11" t="str">
        <f t="array" ref="AE1664">IF(COUNTBLANK(D1664)=1,"",IF(OR($H$2="y",$H$2="m"),IF(AA1664=AA1663,IF(OR(AB1664=$AB$4:$AB1663)=FALSE,AE1663&amp;C1664,AE1663),"("&amp;C1664)&amp;IF(AA1664=AA1665,IF(OR(AB1665=$AB$4:$AB1664)=FALSE,", ",""),") "),""))</f>
        <v/>
      </c>
      <c r="AF1664" s="11" t="str">
        <f t="array" ref="AF1664">IF((COUNTBLANK(D1664)=0)*OR($H$2="y",$H$2="m"),IFERROR(LEFT(C1664, FIND(" ",C1664)-1), C1664),"")</f>
        <v/>
      </c>
      <c r="AG1664" s="11" t="str">
        <f t="array" ref="AG1664">IF(COUNTBLANK(D1664)=1,"",IF(OR($H$2="y",$H$2="m"),IF(AA1664=AA1663,IF(OR(AC1664=$AC$4:$AC1663)=FALSE,AG1663&amp;AF1664,AG1663),"("&amp;AF1664)&amp;IF(AA1664=AA1665,IF(OR(AC1665=$AC$4:$AC1664)=FALSE,", ",""),") "),""))</f>
        <v/>
      </c>
      <c r="AH1664" s="10" t="str">
        <f>IF((COUNTBLANK(D1664)=1),"",IF(D1664=D1663,AH1663,"")&amp;IF(B1663&lt;&gt;B1664,((IF(COUNTBLANK(E1664)=1,$D$3&amp;"Non-type material: "&amp;$D$3,$D$3&amp;INDEX('type-categories'!$A$2:$B$100,MATCH(E1664,'type-categories'!$A$2:$A$100,0),2)&amp;$D$3))),"")&amp;(IF(K1664&lt;&gt;K1663,$C$2&amp;UPPER(K1664)&amp;$C$2&amp;$K$3&amp;" ",(IF(B1664&lt;&gt;B1663,$C$2&amp;UPPER(K1664)&amp;$C$2&amp;$K$3&amp;" ",""))))&amp;IF((AA1664&lt;&gt;AA1665)*($H$2="y"),AD1664&amp;AE1664,IF((AA1664&lt;&gt;AA1665)*($H$2="m"),AD1664&amp;AG1664,IF(($H$2&lt;&gt;"m")*($H$2&lt;&gt;"Y"),(IF(F1664=0,"",F1664&amp;" "&amp;$F$4&amp;" "))&amp;(IF(G1664=0,"",G1664&amp;" "&amp;$G$4&amp;" "))&amp;(IF(H1664=0,"",H1664&amp;" "&amp;H$4&amp;" "))&amp;(IF(I1664=0,"",I1664&amp;" "&amp;$I$4&amp;" "))&amp;(IF(J1664=0,"",J1664&amp;" "&amp;$J$4&amp;" ")),"")))&amp;"; "&amp;IF((B1664=B1663)*(AA1664=AA1663), "same collecting data; ", IF((B1664=B1663)*(Z1663=Z1664),"same locality; ",(IF(COUNTBLANK(L1664)=1,"",$D$2&amp;L1664&amp;$L$3&amp;" "&amp;$D$2))&amp;(IF(COUNTBLANK(M1664)=1,"",$E$2&amp;M1664&amp;$E$2&amp;", "))&amp;(IF(COUNTBLANK(N1664)=1,"",N1664&amp;"; "))&amp;(IF(COUNTBLANK(O1664)=1,"",O1664&amp;"; ")))&amp;(IF(COUNTBLANK(P1664)=1,"",P1664&amp;"; "))&amp;(IF(COUNTBLANK(Q1664)=1,"",Q1664&amp;"; "))&amp;(IF(COUNTBLANK(R1664)=1,"",R1664&amp;"m, "))&amp;IF((COUNTBLANK(S1664)=0)*(S1664&lt;&gt;S1663), S1664&amp;"; ","")&amp;(IF(COUNTBLANK(U1664)=1,"",U1664&amp;"; "))&amp;(IF(COUNTBLANK(T1664)=1,"",IF(COUNTBLANK(F$2)=1,T1664&amp;"; ",T1664&amp;" "&amp;F$2&amp;"; "))))&amp;(IF(COUNTBLANK(V1664)=1,"",V1664&amp;"; "))&amp;IF((COUNTBLANK(C1664)=1),"",C1664)&amp;IF((B1664=B1665)*(K1664=K1665)*(L1664=L1665)*(M1664=M1665),IF(($H$2&lt;&gt;"m")*($H$2&lt;&gt;"Y"), " • ", IF((ISNUMBER(FIND(")",AE1664))), " • ", "")),IF((B1664=B1665)*(K1664=K1665)," • ",". ")))</f>
        <v/>
      </c>
      <c r="AI1664" s="1"/>
    </row>
    <row r="1665" spans="1:35" x14ac:dyDescent="0.25">
      <c r="A1665" s="3" t="str">
        <f t="shared" si="178"/>
        <v/>
      </c>
      <c r="B1665" s="53" t="str">
        <f t="shared" si="176"/>
        <v/>
      </c>
      <c r="C1665" s="57"/>
      <c r="D1665" s="57"/>
      <c r="E1665" s="57"/>
      <c r="F1665" s="57"/>
      <c r="G1665" s="57"/>
      <c r="H1665" s="57"/>
      <c r="I1665" s="57"/>
      <c r="J1665" s="57"/>
      <c r="K1665" s="57"/>
      <c r="L1665" s="57"/>
      <c r="M1665" s="54"/>
      <c r="N1665" s="57"/>
      <c r="O1665" s="58"/>
      <c r="P1665" s="58"/>
      <c r="Q1665" s="58"/>
      <c r="R1665" s="58"/>
      <c r="S1665" s="54"/>
      <c r="T1665" s="57"/>
      <c r="U1665" s="57"/>
      <c r="V1665" s="57"/>
      <c r="W1665" s="57"/>
      <c r="X1665" s="147" t="str">
        <f>IF(COUNTBLANK(D1665)=1,"",IF('order-admin-units'!$I$1&lt;&gt;"y", "", IF(COUNTBLANK(K1665)=1, 'order-admin-units'!$B$1+1, VLOOKUP(K1665, ordercountry, 2))))</f>
        <v/>
      </c>
      <c r="Y1665" s="147" t="str">
        <f>IF(COUNTBLANK(D1665)=1,"",IF('order-admin-units'!$I$1&lt;&gt;"y", "", IF(COUNTBLANK(K1665:L1665)&gt;0, 'order-admin-units'!$B$2+1, VLOOKUP(K1665&amp;"@"&amp;L1665, orderadmin, 2))))</f>
        <v/>
      </c>
      <c r="Z1665" s="147" t="str">
        <f t="shared" si="179"/>
        <v/>
      </c>
      <c r="AA1665" s="147" t="str">
        <f t="shared" si="180"/>
        <v/>
      </c>
      <c r="AB1665" s="147" t="str">
        <f t="shared" si="181"/>
        <v/>
      </c>
      <c r="AC1665" s="147" t="str">
        <f t="shared" si="177"/>
        <v/>
      </c>
      <c r="AD1665" s="11" t="str">
        <f t="shared" si="182"/>
        <v/>
      </c>
      <c r="AE1665" s="11" t="str">
        <f t="array" ref="AE1665">IF(COUNTBLANK(D1665)=1,"",IF(OR($H$2="y",$H$2="m"),IF(AA1665=AA1664,IF(OR(AB1665=$AB$4:$AB1664)=FALSE,AE1664&amp;C1665,AE1664),"("&amp;C1665)&amp;IF(AA1665=AA1666,IF(OR(AB1666=$AB$4:$AB1665)=FALSE,", ",""),") "),""))</f>
        <v/>
      </c>
      <c r="AF1665" s="11" t="str">
        <f t="array" ref="AF1665">IF((COUNTBLANK(D1665)=0)*OR($H$2="y",$H$2="m"),IFERROR(LEFT(C1665, FIND(" ",C1665)-1), C1665),"")</f>
        <v/>
      </c>
      <c r="AG1665" s="11" t="str">
        <f t="array" ref="AG1665">IF(COUNTBLANK(D1665)=1,"",IF(OR($H$2="y",$H$2="m"),IF(AA1665=AA1664,IF(OR(AC1665=$AC$4:$AC1664)=FALSE,AG1664&amp;AF1665,AG1664),"("&amp;AF1665)&amp;IF(AA1665=AA1666,IF(OR(AC1666=$AC$4:$AC1665)=FALSE,", ",""),") "),""))</f>
        <v/>
      </c>
      <c r="AH1665" s="10" t="str">
        <f>IF((COUNTBLANK(D1665)=1),"",IF(D1665=D1664,AH1664,"")&amp;IF(B1664&lt;&gt;B1665,((IF(COUNTBLANK(E1665)=1,$D$3&amp;"Non-type material: "&amp;$D$3,$D$3&amp;INDEX('type-categories'!$A$2:$B$100,MATCH(E1665,'type-categories'!$A$2:$A$100,0),2)&amp;$D$3))),"")&amp;(IF(K1665&lt;&gt;K1664,$C$2&amp;UPPER(K1665)&amp;$C$2&amp;$K$3&amp;" ",(IF(B1665&lt;&gt;B1664,$C$2&amp;UPPER(K1665)&amp;$C$2&amp;$K$3&amp;" ",""))))&amp;IF((AA1665&lt;&gt;AA1666)*($H$2="y"),AD1665&amp;AE1665,IF((AA1665&lt;&gt;AA1666)*($H$2="m"),AD1665&amp;AG1665,IF(($H$2&lt;&gt;"m")*($H$2&lt;&gt;"Y"),(IF(F1665=0,"",F1665&amp;" "&amp;$F$4&amp;" "))&amp;(IF(G1665=0,"",G1665&amp;" "&amp;$G$4&amp;" "))&amp;(IF(H1665=0,"",H1665&amp;" "&amp;H$4&amp;" "))&amp;(IF(I1665=0,"",I1665&amp;" "&amp;$I$4&amp;" "))&amp;(IF(J1665=0,"",J1665&amp;" "&amp;$J$4&amp;" ")),"")))&amp;"; "&amp;IF((B1665=B1664)*(AA1665=AA1664), "same collecting data; ", IF((B1665=B1664)*(Z1664=Z1665),"same locality; ",(IF(COUNTBLANK(L1665)=1,"",$D$2&amp;L1665&amp;$L$3&amp;" "&amp;$D$2))&amp;(IF(COUNTBLANK(M1665)=1,"",$E$2&amp;M1665&amp;$E$2&amp;", "))&amp;(IF(COUNTBLANK(N1665)=1,"",N1665&amp;"; "))&amp;(IF(COUNTBLANK(O1665)=1,"",O1665&amp;"; ")))&amp;(IF(COUNTBLANK(P1665)=1,"",P1665&amp;"; "))&amp;(IF(COUNTBLANK(Q1665)=1,"",Q1665&amp;"; "))&amp;(IF(COUNTBLANK(R1665)=1,"",R1665&amp;"m, "))&amp;IF((COUNTBLANK(S1665)=0)*(S1665&lt;&gt;S1664), S1665&amp;"; ","")&amp;(IF(COUNTBLANK(U1665)=1,"",U1665&amp;"; "))&amp;(IF(COUNTBLANK(T1665)=1,"",IF(COUNTBLANK(F$2)=1,T1665&amp;"; ",T1665&amp;" "&amp;F$2&amp;"; "))))&amp;(IF(COUNTBLANK(V1665)=1,"",V1665&amp;"; "))&amp;IF((COUNTBLANK(C1665)=1),"",C1665)&amp;IF((B1665=B1666)*(K1665=K1666)*(L1665=L1666)*(M1665=M1666),IF(($H$2&lt;&gt;"m")*($H$2&lt;&gt;"Y"), " • ", IF((ISNUMBER(FIND(")",AE1665))), " • ", "")),IF((B1665=B1666)*(K1665=K1666)," • ",". ")))</f>
        <v/>
      </c>
      <c r="AI1665" s="1"/>
    </row>
    <row r="1666" spans="1:35" x14ac:dyDescent="0.25">
      <c r="A1666" s="3" t="str">
        <f t="shared" si="178"/>
        <v/>
      </c>
      <c r="B1666" s="53" t="str">
        <f t="shared" si="176"/>
        <v/>
      </c>
      <c r="C1666" s="57"/>
      <c r="D1666" s="57"/>
      <c r="E1666" s="57"/>
      <c r="F1666" s="57"/>
      <c r="G1666" s="57"/>
      <c r="H1666" s="57"/>
      <c r="I1666" s="57"/>
      <c r="J1666" s="57"/>
      <c r="K1666" s="57"/>
      <c r="L1666" s="57"/>
      <c r="M1666" s="54"/>
      <c r="N1666" s="57"/>
      <c r="O1666" s="58"/>
      <c r="P1666" s="58"/>
      <c r="Q1666" s="58"/>
      <c r="R1666" s="58"/>
      <c r="S1666" s="54"/>
      <c r="T1666" s="57"/>
      <c r="U1666" s="57"/>
      <c r="V1666" s="57"/>
      <c r="W1666" s="57"/>
      <c r="X1666" s="147" t="str">
        <f>IF(COUNTBLANK(D1666)=1,"",IF('order-admin-units'!$I$1&lt;&gt;"y", "", IF(COUNTBLANK(K1666)=1, 'order-admin-units'!$B$1+1, VLOOKUP(K1666, ordercountry, 2))))</f>
        <v/>
      </c>
      <c r="Y1666" s="147" t="str">
        <f>IF(COUNTBLANK(D1666)=1,"",IF('order-admin-units'!$I$1&lt;&gt;"y", "", IF(COUNTBLANK(K1666:L1666)&gt;0, 'order-admin-units'!$B$2+1, VLOOKUP(K1666&amp;"@"&amp;L1666, orderadmin, 2))))</f>
        <v/>
      </c>
      <c r="Z1666" s="147" t="str">
        <f t="shared" si="179"/>
        <v/>
      </c>
      <c r="AA1666" s="147" t="str">
        <f t="shared" si="180"/>
        <v/>
      </c>
      <c r="AB1666" s="147" t="str">
        <f t="shared" si="181"/>
        <v/>
      </c>
      <c r="AC1666" s="147" t="str">
        <f t="shared" si="177"/>
        <v/>
      </c>
      <c r="AD1666" s="11" t="str">
        <f t="shared" si="182"/>
        <v/>
      </c>
      <c r="AE1666" s="11" t="str">
        <f t="array" ref="AE1666">IF(COUNTBLANK(D1666)=1,"",IF(OR($H$2="y",$H$2="m"),IF(AA1666=AA1665,IF(OR(AB1666=$AB$4:$AB1665)=FALSE,AE1665&amp;C1666,AE1665),"("&amp;C1666)&amp;IF(AA1666=AA1667,IF(OR(AB1667=$AB$4:$AB1666)=FALSE,", ",""),") "),""))</f>
        <v/>
      </c>
      <c r="AF1666" s="11" t="str">
        <f t="array" ref="AF1666">IF((COUNTBLANK(D1666)=0)*OR($H$2="y",$H$2="m"),IFERROR(LEFT(C1666, FIND(" ",C1666)-1), C1666),"")</f>
        <v/>
      </c>
      <c r="AG1666" s="11" t="str">
        <f t="array" ref="AG1666">IF(COUNTBLANK(D1666)=1,"",IF(OR($H$2="y",$H$2="m"),IF(AA1666=AA1665,IF(OR(AC1666=$AC$4:$AC1665)=FALSE,AG1665&amp;AF1666,AG1665),"("&amp;AF1666)&amp;IF(AA1666=AA1667,IF(OR(AC1667=$AC$4:$AC1666)=FALSE,", ",""),") "),""))</f>
        <v/>
      </c>
      <c r="AH1666" s="10" t="str">
        <f>IF((COUNTBLANK(D1666)=1),"",IF(D1666=D1665,AH1665,"")&amp;IF(B1665&lt;&gt;B1666,((IF(COUNTBLANK(E1666)=1,$D$3&amp;"Non-type material: "&amp;$D$3,$D$3&amp;INDEX('type-categories'!$A$2:$B$100,MATCH(E1666,'type-categories'!$A$2:$A$100,0),2)&amp;$D$3))),"")&amp;(IF(K1666&lt;&gt;K1665,$C$2&amp;UPPER(K1666)&amp;$C$2&amp;$K$3&amp;" ",(IF(B1666&lt;&gt;B1665,$C$2&amp;UPPER(K1666)&amp;$C$2&amp;$K$3&amp;" ",""))))&amp;IF((AA1666&lt;&gt;AA1667)*($H$2="y"),AD1666&amp;AE1666,IF((AA1666&lt;&gt;AA1667)*($H$2="m"),AD1666&amp;AG1666,IF(($H$2&lt;&gt;"m")*($H$2&lt;&gt;"Y"),(IF(F1666=0,"",F1666&amp;" "&amp;$F$4&amp;" "))&amp;(IF(G1666=0,"",G1666&amp;" "&amp;$G$4&amp;" "))&amp;(IF(H1666=0,"",H1666&amp;" "&amp;H$4&amp;" "))&amp;(IF(I1666=0,"",I1666&amp;" "&amp;$I$4&amp;" "))&amp;(IF(J1666=0,"",J1666&amp;" "&amp;$J$4&amp;" ")),"")))&amp;"; "&amp;IF((B1666=B1665)*(AA1666=AA1665), "same collecting data; ", IF((B1666=B1665)*(Z1665=Z1666),"same locality; ",(IF(COUNTBLANK(L1666)=1,"",$D$2&amp;L1666&amp;$L$3&amp;" "&amp;$D$2))&amp;(IF(COUNTBLANK(M1666)=1,"",$E$2&amp;M1666&amp;$E$2&amp;", "))&amp;(IF(COUNTBLANK(N1666)=1,"",N1666&amp;"; "))&amp;(IF(COUNTBLANK(O1666)=1,"",O1666&amp;"; ")))&amp;(IF(COUNTBLANK(P1666)=1,"",P1666&amp;"; "))&amp;(IF(COUNTBLANK(Q1666)=1,"",Q1666&amp;"; "))&amp;(IF(COUNTBLANK(R1666)=1,"",R1666&amp;"m, "))&amp;IF((COUNTBLANK(S1666)=0)*(S1666&lt;&gt;S1665), S1666&amp;"; ","")&amp;(IF(COUNTBLANK(U1666)=1,"",U1666&amp;"; "))&amp;(IF(COUNTBLANK(T1666)=1,"",IF(COUNTBLANK(F$2)=1,T1666&amp;"; ",T1666&amp;" "&amp;F$2&amp;"; "))))&amp;(IF(COUNTBLANK(V1666)=1,"",V1666&amp;"; "))&amp;IF((COUNTBLANK(C1666)=1),"",C1666)&amp;IF((B1666=B1667)*(K1666=K1667)*(L1666=L1667)*(M1666=M1667),IF(($H$2&lt;&gt;"m")*($H$2&lt;&gt;"Y"), " • ", IF((ISNUMBER(FIND(")",AE1666))), " • ", "")),IF((B1666=B1667)*(K1666=K1667)," • ",". ")))</f>
        <v/>
      </c>
      <c r="AI1666" s="1"/>
    </row>
    <row r="1667" spans="1:35" x14ac:dyDescent="0.25">
      <c r="A1667" s="3" t="str">
        <f t="shared" si="178"/>
        <v/>
      </c>
      <c r="B1667" s="53" t="str">
        <f t="shared" si="176"/>
        <v/>
      </c>
      <c r="C1667" s="57"/>
      <c r="D1667" s="57"/>
      <c r="E1667" s="57"/>
      <c r="F1667" s="57"/>
      <c r="G1667" s="57"/>
      <c r="H1667" s="57"/>
      <c r="I1667" s="57"/>
      <c r="J1667" s="57"/>
      <c r="K1667" s="57"/>
      <c r="L1667" s="57"/>
      <c r="M1667" s="54"/>
      <c r="N1667" s="57"/>
      <c r="O1667" s="58"/>
      <c r="P1667" s="58"/>
      <c r="Q1667" s="58"/>
      <c r="R1667" s="58"/>
      <c r="S1667" s="54"/>
      <c r="T1667" s="57"/>
      <c r="U1667" s="57"/>
      <c r="V1667" s="57"/>
      <c r="W1667" s="57"/>
      <c r="X1667" s="147" t="str">
        <f>IF(COUNTBLANK(D1667)=1,"",IF('order-admin-units'!$I$1&lt;&gt;"y", "", IF(COUNTBLANK(K1667)=1, 'order-admin-units'!$B$1+1, VLOOKUP(K1667, ordercountry, 2))))</f>
        <v/>
      </c>
      <c r="Y1667" s="147" t="str">
        <f>IF(COUNTBLANK(D1667)=1,"",IF('order-admin-units'!$I$1&lt;&gt;"y", "", IF(COUNTBLANK(K1667:L1667)&gt;0, 'order-admin-units'!$B$2+1, VLOOKUP(K1667&amp;"@"&amp;L1667, orderadmin, 2))))</f>
        <v/>
      </c>
      <c r="Z1667" s="147" t="str">
        <f t="shared" si="179"/>
        <v/>
      </c>
      <c r="AA1667" s="147" t="str">
        <f t="shared" si="180"/>
        <v/>
      </c>
      <c r="AB1667" s="147" t="str">
        <f t="shared" si="181"/>
        <v/>
      </c>
      <c r="AC1667" s="147" t="str">
        <f t="shared" si="177"/>
        <v/>
      </c>
      <c r="AD1667" s="11" t="str">
        <f t="shared" si="182"/>
        <v/>
      </c>
      <c r="AE1667" s="11" t="str">
        <f t="array" ref="AE1667">IF(COUNTBLANK(D1667)=1,"",IF(OR($H$2="y",$H$2="m"),IF(AA1667=AA1666,IF(OR(AB1667=$AB$4:$AB1666)=FALSE,AE1666&amp;C1667,AE1666),"("&amp;C1667)&amp;IF(AA1667=AA1668,IF(OR(AB1668=$AB$4:$AB1667)=FALSE,", ",""),") "),""))</f>
        <v/>
      </c>
      <c r="AF1667" s="11" t="str">
        <f t="array" ref="AF1667">IF((COUNTBLANK(D1667)=0)*OR($H$2="y",$H$2="m"),IFERROR(LEFT(C1667, FIND(" ",C1667)-1), C1667),"")</f>
        <v/>
      </c>
      <c r="AG1667" s="11" t="str">
        <f t="array" ref="AG1667">IF(COUNTBLANK(D1667)=1,"",IF(OR($H$2="y",$H$2="m"),IF(AA1667=AA1666,IF(OR(AC1667=$AC$4:$AC1666)=FALSE,AG1666&amp;AF1667,AG1666),"("&amp;AF1667)&amp;IF(AA1667=AA1668,IF(OR(AC1668=$AC$4:$AC1667)=FALSE,", ",""),") "),""))</f>
        <v/>
      </c>
      <c r="AH1667" s="10" t="str">
        <f>IF((COUNTBLANK(D1667)=1),"",IF(D1667=D1666,AH1666,"")&amp;IF(B1666&lt;&gt;B1667,((IF(COUNTBLANK(E1667)=1,$D$3&amp;"Non-type material: "&amp;$D$3,$D$3&amp;INDEX('type-categories'!$A$2:$B$100,MATCH(E1667,'type-categories'!$A$2:$A$100,0),2)&amp;$D$3))),"")&amp;(IF(K1667&lt;&gt;K1666,$C$2&amp;UPPER(K1667)&amp;$C$2&amp;$K$3&amp;" ",(IF(B1667&lt;&gt;B1666,$C$2&amp;UPPER(K1667)&amp;$C$2&amp;$K$3&amp;" ",""))))&amp;IF((AA1667&lt;&gt;AA1668)*($H$2="y"),AD1667&amp;AE1667,IF((AA1667&lt;&gt;AA1668)*($H$2="m"),AD1667&amp;AG1667,IF(($H$2&lt;&gt;"m")*($H$2&lt;&gt;"Y"),(IF(F1667=0,"",F1667&amp;" "&amp;$F$4&amp;" "))&amp;(IF(G1667=0,"",G1667&amp;" "&amp;$G$4&amp;" "))&amp;(IF(H1667=0,"",H1667&amp;" "&amp;H$4&amp;" "))&amp;(IF(I1667=0,"",I1667&amp;" "&amp;$I$4&amp;" "))&amp;(IF(J1667=0,"",J1667&amp;" "&amp;$J$4&amp;" ")),"")))&amp;"; "&amp;IF((B1667=B1666)*(AA1667=AA1666), "same collecting data; ", IF((B1667=B1666)*(Z1666=Z1667),"same locality; ",(IF(COUNTBLANK(L1667)=1,"",$D$2&amp;L1667&amp;$L$3&amp;" "&amp;$D$2))&amp;(IF(COUNTBLANK(M1667)=1,"",$E$2&amp;M1667&amp;$E$2&amp;", "))&amp;(IF(COUNTBLANK(N1667)=1,"",N1667&amp;"; "))&amp;(IF(COUNTBLANK(O1667)=1,"",O1667&amp;"; ")))&amp;(IF(COUNTBLANK(P1667)=1,"",P1667&amp;"; "))&amp;(IF(COUNTBLANK(Q1667)=1,"",Q1667&amp;"; "))&amp;(IF(COUNTBLANK(R1667)=1,"",R1667&amp;"m, "))&amp;IF((COUNTBLANK(S1667)=0)*(S1667&lt;&gt;S1666), S1667&amp;"; ","")&amp;(IF(COUNTBLANK(U1667)=1,"",U1667&amp;"; "))&amp;(IF(COUNTBLANK(T1667)=1,"",IF(COUNTBLANK(F$2)=1,T1667&amp;"; ",T1667&amp;" "&amp;F$2&amp;"; "))))&amp;(IF(COUNTBLANK(V1667)=1,"",V1667&amp;"; "))&amp;IF((COUNTBLANK(C1667)=1),"",C1667)&amp;IF((B1667=B1668)*(K1667=K1668)*(L1667=L1668)*(M1667=M1668),IF(($H$2&lt;&gt;"m")*($H$2&lt;&gt;"Y"), " • ", IF((ISNUMBER(FIND(")",AE1667))), " • ", "")),IF((B1667=B1668)*(K1667=K1668)," • ",". ")))</f>
        <v/>
      </c>
      <c r="AI1667" s="1"/>
    </row>
    <row r="1668" spans="1:35" x14ac:dyDescent="0.25">
      <c r="A1668" s="3" t="str">
        <f t="shared" si="178"/>
        <v/>
      </c>
      <c r="B1668" s="53" t="str">
        <f t="shared" si="176"/>
        <v/>
      </c>
      <c r="C1668" s="57"/>
      <c r="D1668" s="57"/>
      <c r="E1668" s="57"/>
      <c r="F1668" s="57"/>
      <c r="G1668" s="57"/>
      <c r="H1668" s="57"/>
      <c r="I1668" s="57"/>
      <c r="J1668" s="57"/>
      <c r="K1668" s="57"/>
      <c r="L1668" s="57"/>
      <c r="M1668" s="54"/>
      <c r="N1668" s="57"/>
      <c r="O1668" s="58"/>
      <c r="P1668" s="58"/>
      <c r="Q1668" s="58"/>
      <c r="R1668" s="58"/>
      <c r="S1668" s="54"/>
      <c r="T1668" s="57"/>
      <c r="U1668" s="57"/>
      <c r="V1668" s="57"/>
      <c r="W1668" s="57"/>
      <c r="X1668" s="147" t="str">
        <f>IF(COUNTBLANK(D1668)=1,"",IF('order-admin-units'!$I$1&lt;&gt;"y", "", IF(COUNTBLANK(K1668)=1, 'order-admin-units'!$B$1+1, VLOOKUP(K1668, ordercountry, 2))))</f>
        <v/>
      </c>
      <c r="Y1668" s="147" t="str">
        <f>IF(COUNTBLANK(D1668)=1,"",IF('order-admin-units'!$I$1&lt;&gt;"y", "", IF(COUNTBLANK(K1668:L1668)&gt;0, 'order-admin-units'!$B$2+1, VLOOKUP(K1668&amp;"@"&amp;L1668, orderadmin, 2))))</f>
        <v/>
      </c>
      <c r="Z1668" s="147" t="str">
        <f t="shared" si="179"/>
        <v/>
      </c>
      <c r="AA1668" s="147" t="str">
        <f t="shared" si="180"/>
        <v/>
      </c>
      <c r="AB1668" s="147" t="str">
        <f t="shared" si="181"/>
        <v/>
      </c>
      <c r="AC1668" s="147" t="str">
        <f t="shared" si="177"/>
        <v/>
      </c>
      <c r="AD1668" s="11" t="str">
        <f t="shared" si="182"/>
        <v/>
      </c>
      <c r="AE1668" s="11" t="str">
        <f t="array" ref="AE1668">IF(COUNTBLANK(D1668)=1,"",IF(OR($H$2="y",$H$2="m"),IF(AA1668=AA1667,IF(OR(AB1668=$AB$4:$AB1667)=FALSE,AE1667&amp;C1668,AE1667),"("&amp;C1668)&amp;IF(AA1668=AA1669,IF(OR(AB1669=$AB$4:$AB1668)=FALSE,", ",""),") "),""))</f>
        <v/>
      </c>
      <c r="AF1668" s="11" t="str">
        <f t="array" ref="AF1668">IF((COUNTBLANK(D1668)=0)*OR($H$2="y",$H$2="m"),IFERROR(LEFT(C1668, FIND(" ",C1668)-1), C1668),"")</f>
        <v/>
      </c>
      <c r="AG1668" s="11" t="str">
        <f t="array" ref="AG1668">IF(COUNTBLANK(D1668)=1,"",IF(OR($H$2="y",$H$2="m"),IF(AA1668=AA1667,IF(OR(AC1668=$AC$4:$AC1667)=FALSE,AG1667&amp;AF1668,AG1667),"("&amp;AF1668)&amp;IF(AA1668=AA1669,IF(OR(AC1669=$AC$4:$AC1668)=FALSE,", ",""),") "),""))</f>
        <v/>
      </c>
      <c r="AH1668" s="10" t="str">
        <f>IF((COUNTBLANK(D1668)=1),"",IF(D1668=D1667,AH1667,"")&amp;IF(B1667&lt;&gt;B1668,((IF(COUNTBLANK(E1668)=1,$D$3&amp;"Non-type material: "&amp;$D$3,$D$3&amp;INDEX('type-categories'!$A$2:$B$100,MATCH(E1668,'type-categories'!$A$2:$A$100,0),2)&amp;$D$3))),"")&amp;(IF(K1668&lt;&gt;K1667,$C$2&amp;UPPER(K1668)&amp;$C$2&amp;$K$3&amp;" ",(IF(B1668&lt;&gt;B1667,$C$2&amp;UPPER(K1668)&amp;$C$2&amp;$K$3&amp;" ",""))))&amp;IF((AA1668&lt;&gt;AA1669)*($H$2="y"),AD1668&amp;AE1668,IF((AA1668&lt;&gt;AA1669)*($H$2="m"),AD1668&amp;AG1668,IF(($H$2&lt;&gt;"m")*($H$2&lt;&gt;"Y"),(IF(F1668=0,"",F1668&amp;" "&amp;$F$4&amp;" "))&amp;(IF(G1668=0,"",G1668&amp;" "&amp;$G$4&amp;" "))&amp;(IF(H1668=0,"",H1668&amp;" "&amp;H$4&amp;" "))&amp;(IF(I1668=0,"",I1668&amp;" "&amp;$I$4&amp;" "))&amp;(IF(J1668=0,"",J1668&amp;" "&amp;$J$4&amp;" ")),"")))&amp;"; "&amp;IF((B1668=B1667)*(AA1668=AA1667), "same collecting data; ", IF((B1668=B1667)*(Z1667=Z1668),"same locality; ",(IF(COUNTBLANK(L1668)=1,"",$D$2&amp;L1668&amp;$L$3&amp;" "&amp;$D$2))&amp;(IF(COUNTBLANK(M1668)=1,"",$E$2&amp;M1668&amp;$E$2&amp;", "))&amp;(IF(COUNTBLANK(N1668)=1,"",N1668&amp;"; "))&amp;(IF(COUNTBLANK(O1668)=1,"",O1668&amp;"; ")))&amp;(IF(COUNTBLANK(P1668)=1,"",P1668&amp;"; "))&amp;(IF(COUNTBLANK(Q1668)=1,"",Q1668&amp;"; "))&amp;(IF(COUNTBLANK(R1668)=1,"",R1668&amp;"m, "))&amp;IF((COUNTBLANK(S1668)=0)*(S1668&lt;&gt;S1667), S1668&amp;"; ","")&amp;(IF(COUNTBLANK(U1668)=1,"",U1668&amp;"; "))&amp;(IF(COUNTBLANK(T1668)=1,"",IF(COUNTBLANK(F$2)=1,T1668&amp;"; ",T1668&amp;" "&amp;F$2&amp;"; "))))&amp;(IF(COUNTBLANK(V1668)=1,"",V1668&amp;"; "))&amp;IF((COUNTBLANK(C1668)=1),"",C1668)&amp;IF((B1668=B1669)*(K1668=K1669)*(L1668=L1669)*(M1668=M1669),IF(($H$2&lt;&gt;"m")*($H$2&lt;&gt;"Y"), " • ", IF((ISNUMBER(FIND(")",AE1668))), " • ", "")),IF((B1668=B1669)*(K1668=K1669)," • ",". ")))</f>
        <v/>
      </c>
      <c r="AI1668" s="1"/>
    </row>
    <row r="1669" spans="1:35" x14ac:dyDescent="0.25">
      <c r="A1669" s="3" t="str">
        <f t="shared" si="178"/>
        <v/>
      </c>
      <c r="B1669" s="53" t="str">
        <f t="shared" ref="B1669:B1732" si="183">D1669&amp;E1669</f>
        <v/>
      </c>
      <c r="C1669" s="57"/>
      <c r="D1669" s="57"/>
      <c r="E1669" s="57"/>
      <c r="F1669" s="57"/>
      <c r="G1669" s="57"/>
      <c r="H1669" s="57"/>
      <c r="I1669" s="57"/>
      <c r="J1669" s="57"/>
      <c r="K1669" s="57"/>
      <c r="L1669" s="57"/>
      <c r="M1669" s="54"/>
      <c r="N1669" s="57"/>
      <c r="O1669" s="58"/>
      <c r="P1669" s="58"/>
      <c r="Q1669" s="58"/>
      <c r="R1669" s="58"/>
      <c r="S1669" s="54"/>
      <c r="T1669" s="57"/>
      <c r="U1669" s="57"/>
      <c r="V1669" s="57"/>
      <c r="W1669" s="57"/>
      <c r="X1669" s="147" t="str">
        <f>IF(COUNTBLANK(D1669)=1,"",IF('order-admin-units'!$I$1&lt;&gt;"y", "", IF(COUNTBLANK(K1669)=1, 'order-admin-units'!$B$1+1, VLOOKUP(K1669, ordercountry, 2))))</f>
        <v/>
      </c>
      <c r="Y1669" s="147" t="str">
        <f>IF(COUNTBLANK(D1669)=1,"",IF('order-admin-units'!$I$1&lt;&gt;"y", "", IF(COUNTBLANK(K1669:L1669)&gt;0, 'order-admin-units'!$B$2+1, VLOOKUP(K1669&amp;"@"&amp;L1669, orderadmin, 2))))</f>
        <v/>
      </c>
      <c r="Z1669" s="147" t="str">
        <f t="shared" si="179"/>
        <v/>
      </c>
      <c r="AA1669" s="147" t="str">
        <f t="shared" si="180"/>
        <v/>
      </c>
      <c r="AB1669" s="147" t="str">
        <f t="shared" si="181"/>
        <v/>
      </c>
      <c r="AC1669" s="147" t="str">
        <f t="shared" ref="AC1669:AC1732" si="184">AA1669&amp;AF1669</f>
        <v/>
      </c>
      <c r="AD1669" s="11" t="str">
        <f t="shared" si="182"/>
        <v/>
      </c>
      <c r="AE1669" s="11" t="str">
        <f t="array" ref="AE1669">IF(COUNTBLANK(D1669)=1,"",IF(OR($H$2="y",$H$2="m"),IF(AA1669=AA1668,IF(OR(AB1669=$AB$4:$AB1668)=FALSE,AE1668&amp;C1669,AE1668),"("&amp;C1669)&amp;IF(AA1669=AA1670,IF(OR(AB1670=$AB$4:$AB1669)=FALSE,", ",""),") "),""))</f>
        <v/>
      </c>
      <c r="AF1669" s="11" t="str">
        <f t="array" ref="AF1669">IF((COUNTBLANK(D1669)=0)*OR($H$2="y",$H$2="m"),IFERROR(LEFT(C1669, FIND(" ",C1669)-1), C1669),"")</f>
        <v/>
      </c>
      <c r="AG1669" s="11" t="str">
        <f t="array" ref="AG1669">IF(COUNTBLANK(D1669)=1,"",IF(OR($H$2="y",$H$2="m"),IF(AA1669=AA1668,IF(OR(AC1669=$AC$4:$AC1668)=FALSE,AG1668&amp;AF1669,AG1668),"("&amp;AF1669)&amp;IF(AA1669=AA1670,IF(OR(AC1670=$AC$4:$AC1669)=FALSE,", ",""),") "),""))</f>
        <v/>
      </c>
      <c r="AH1669" s="10" t="str">
        <f>IF((COUNTBLANK(D1669)=1),"",IF(D1669=D1668,AH1668,"")&amp;IF(B1668&lt;&gt;B1669,((IF(COUNTBLANK(E1669)=1,$D$3&amp;"Non-type material: "&amp;$D$3,$D$3&amp;INDEX('type-categories'!$A$2:$B$100,MATCH(E1669,'type-categories'!$A$2:$A$100,0),2)&amp;$D$3))),"")&amp;(IF(K1669&lt;&gt;K1668,$C$2&amp;UPPER(K1669)&amp;$C$2&amp;$K$3&amp;" ",(IF(B1669&lt;&gt;B1668,$C$2&amp;UPPER(K1669)&amp;$C$2&amp;$K$3&amp;" ",""))))&amp;IF((AA1669&lt;&gt;AA1670)*($H$2="y"),AD1669&amp;AE1669,IF((AA1669&lt;&gt;AA1670)*($H$2="m"),AD1669&amp;AG1669,IF(($H$2&lt;&gt;"m")*($H$2&lt;&gt;"Y"),(IF(F1669=0,"",F1669&amp;" "&amp;$F$4&amp;" "))&amp;(IF(G1669=0,"",G1669&amp;" "&amp;$G$4&amp;" "))&amp;(IF(H1669=0,"",H1669&amp;" "&amp;H$4&amp;" "))&amp;(IF(I1669=0,"",I1669&amp;" "&amp;$I$4&amp;" "))&amp;(IF(J1669=0,"",J1669&amp;" "&amp;$J$4&amp;" ")),"")))&amp;"; "&amp;IF((B1669=B1668)*(AA1669=AA1668), "same collecting data; ", IF((B1669=B1668)*(Z1668=Z1669),"same locality; ",(IF(COUNTBLANK(L1669)=1,"",$D$2&amp;L1669&amp;$L$3&amp;" "&amp;$D$2))&amp;(IF(COUNTBLANK(M1669)=1,"",$E$2&amp;M1669&amp;$E$2&amp;", "))&amp;(IF(COUNTBLANK(N1669)=1,"",N1669&amp;"; "))&amp;(IF(COUNTBLANK(O1669)=1,"",O1669&amp;"; ")))&amp;(IF(COUNTBLANK(P1669)=1,"",P1669&amp;"; "))&amp;(IF(COUNTBLANK(Q1669)=1,"",Q1669&amp;"; "))&amp;(IF(COUNTBLANK(R1669)=1,"",R1669&amp;"m, "))&amp;IF((COUNTBLANK(S1669)=0)*(S1669&lt;&gt;S1668), S1669&amp;"; ","")&amp;(IF(COUNTBLANK(U1669)=1,"",U1669&amp;"; "))&amp;(IF(COUNTBLANK(T1669)=1,"",IF(COUNTBLANK(F$2)=1,T1669&amp;"; ",T1669&amp;" "&amp;F$2&amp;"; "))))&amp;(IF(COUNTBLANK(V1669)=1,"",V1669&amp;"; "))&amp;IF((COUNTBLANK(C1669)=1),"",C1669)&amp;IF((B1669=B1670)*(K1669=K1670)*(L1669=L1670)*(M1669=M1670),IF(($H$2&lt;&gt;"m")*($H$2&lt;&gt;"Y"), " • ", IF((ISNUMBER(FIND(")",AE1669))), " • ", "")),IF((B1669=B1670)*(K1669=K1670)," • ",". ")))</f>
        <v/>
      </c>
      <c r="AI1669" s="1"/>
    </row>
    <row r="1670" spans="1:35" x14ac:dyDescent="0.25">
      <c r="A1670" s="3" t="str">
        <f t="shared" ref="A1670:A1733" si="185">IF(ISBLANK(D1670),"",IF(D1670&lt;&gt;D1669, A1669+1, A1669))</f>
        <v/>
      </c>
      <c r="B1670" s="53" t="str">
        <f t="shared" si="183"/>
        <v/>
      </c>
      <c r="C1670" s="57"/>
      <c r="D1670" s="57"/>
      <c r="E1670" s="57"/>
      <c r="F1670" s="57"/>
      <c r="G1670" s="57"/>
      <c r="H1670" s="57"/>
      <c r="I1670" s="57"/>
      <c r="J1670" s="57"/>
      <c r="K1670" s="57"/>
      <c r="L1670" s="57"/>
      <c r="M1670" s="54"/>
      <c r="N1670" s="57"/>
      <c r="O1670" s="58"/>
      <c r="P1670" s="58"/>
      <c r="Q1670" s="58"/>
      <c r="R1670" s="58"/>
      <c r="S1670" s="54"/>
      <c r="T1670" s="57"/>
      <c r="U1670" s="57"/>
      <c r="V1670" s="57"/>
      <c r="W1670" s="57"/>
      <c r="X1670" s="147" t="str">
        <f>IF(COUNTBLANK(D1670)=1,"",IF('order-admin-units'!$I$1&lt;&gt;"y", "", IF(COUNTBLANK(K1670)=1, 'order-admin-units'!$B$1+1, VLOOKUP(K1670, ordercountry, 2))))</f>
        <v/>
      </c>
      <c r="Y1670" s="147" t="str">
        <f>IF(COUNTBLANK(D1670)=1,"",IF('order-admin-units'!$I$1&lt;&gt;"y", "", IF(COUNTBLANK(K1670:L1670)&gt;0, 'order-admin-units'!$B$2+1, VLOOKUP(K1670&amp;"@"&amp;L1670, orderadmin, 2))))</f>
        <v/>
      </c>
      <c r="Z1670" s="147" t="str">
        <f t="shared" ref="Z1670:Z1733" si="186">K1670&amp;L1670&amp;M1670&amp;N1670&amp;O1670</f>
        <v/>
      </c>
      <c r="AA1670" s="147" t="str">
        <f t="shared" ref="AA1670:AA1733" si="187">B1670&amp;K1670&amp;L1670&amp;M1670&amp;N1670&amp;O1670&amp;P1670&amp;Q1670&amp;R1670&amp;S1670&amp;T1670&amp;U1670</f>
        <v/>
      </c>
      <c r="AB1670" s="147" t="str">
        <f t="shared" ref="AB1670:AB1733" si="188">AA1670&amp;C1670</f>
        <v/>
      </c>
      <c r="AC1670" s="147" t="str">
        <f t="shared" si="184"/>
        <v/>
      </c>
      <c r="AD1670" s="11" t="str">
        <f t="shared" ref="AD1670:AD1733" si="189">IF(OR($H$2="y",$H$2="m"),IF(SUMIF($AA$5:$AA$2000,AA1670,$F$5:$F$2000)&lt;&gt;0,SUMIF($AA$5:$AA$2000,AA1670,$F$5:$F$2000)&amp;" "&amp;$F$4&amp;" ","")&amp;IF(SUMIF($AA$5:$AA$2000,AA1670,$G$5:$G$2000)&lt;&gt;0,SUMIF($AA$5:$AA$2000,AA1670,$G$5:$G$2000)&amp;" "&amp;$G$4&amp;" ","")&amp;IF(SUMIF($AA$5:$AA$2000,AA1670,$H$5:$H$2000)&lt;&gt;0,SUMIF($AA$5:$AA$2000,AA1670,$H$5:$H$2000)&amp;" "&amp;$H$4&amp;" ","")&amp;IF(SUMIF($AA$5:$AA$2000,AA1670,$I$5:$I$2000)&lt;&gt;0,SUMIF($AA$5:$AA$2000,AA1670,$I$5:$I$2000)&amp;" "&amp;$I$4&amp;" ","")&amp;IF(SUMIF($AA$5:$AA$2000,AA1670,$J$5:$J$2000)&lt;&gt;0,SUMIF($AA$5:$AA$2000,AA1670,$J$5:$J$2000)&amp;" "&amp;$J$4&amp;" ",""),"")</f>
        <v/>
      </c>
      <c r="AE1670" s="11" t="str">
        <f t="array" ref="AE1670">IF(COUNTBLANK(D1670)=1,"",IF(OR($H$2="y",$H$2="m"),IF(AA1670=AA1669,IF(OR(AB1670=$AB$4:$AB1669)=FALSE,AE1669&amp;C1670,AE1669),"("&amp;C1670)&amp;IF(AA1670=AA1671,IF(OR(AB1671=$AB$4:$AB1670)=FALSE,", ",""),") "),""))</f>
        <v/>
      </c>
      <c r="AF1670" s="11" t="str">
        <f t="array" ref="AF1670">IF((COUNTBLANK(D1670)=0)*OR($H$2="y",$H$2="m"),IFERROR(LEFT(C1670, FIND(" ",C1670)-1), C1670),"")</f>
        <v/>
      </c>
      <c r="AG1670" s="11" t="str">
        <f t="array" ref="AG1670">IF(COUNTBLANK(D1670)=1,"",IF(OR($H$2="y",$H$2="m"),IF(AA1670=AA1669,IF(OR(AC1670=$AC$4:$AC1669)=FALSE,AG1669&amp;AF1670,AG1669),"("&amp;AF1670)&amp;IF(AA1670=AA1671,IF(OR(AC1671=$AC$4:$AC1670)=FALSE,", ",""),") "),""))</f>
        <v/>
      </c>
      <c r="AH1670" s="10" t="str">
        <f>IF((COUNTBLANK(D1670)=1),"",IF(D1670=D1669,AH1669,"")&amp;IF(B1669&lt;&gt;B1670,((IF(COUNTBLANK(E1670)=1,$D$3&amp;"Non-type material: "&amp;$D$3,$D$3&amp;INDEX('type-categories'!$A$2:$B$100,MATCH(E1670,'type-categories'!$A$2:$A$100,0),2)&amp;$D$3))),"")&amp;(IF(K1670&lt;&gt;K1669,$C$2&amp;UPPER(K1670)&amp;$C$2&amp;$K$3&amp;" ",(IF(B1670&lt;&gt;B1669,$C$2&amp;UPPER(K1670)&amp;$C$2&amp;$K$3&amp;" ",""))))&amp;IF((AA1670&lt;&gt;AA1671)*($H$2="y"),AD1670&amp;AE1670,IF((AA1670&lt;&gt;AA1671)*($H$2="m"),AD1670&amp;AG1670,IF(($H$2&lt;&gt;"m")*($H$2&lt;&gt;"Y"),(IF(F1670=0,"",F1670&amp;" "&amp;$F$4&amp;" "))&amp;(IF(G1670=0,"",G1670&amp;" "&amp;$G$4&amp;" "))&amp;(IF(H1670=0,"",H1670&amp;" "&amp;H$4&amp;" "))&amp;(IF(I1670=0,"",I1670&amp;" "&amp;$I$4&amp;" "))&amp;(IF(J1670=0,"",J1670&amp;" "&amp;$J$4&amp;" ")),"")))&amp;"; "&amp;IF((B1670=B1669)*(AA1670=AA1669), "same collecting data; ", IF((B1670=B1669)*(Z1669=Z1670),"same locality; ",(IF(COUNTBLANK(L1670)=1,"",$D$2&amp;L1670&amp;$L$3&amp;" "&amp;$D$2))&amp;(IF(COUNTBLANK(M1670)=1,"",$E$2&amp;M1670&amp;$E$2&amp;", "))&amp;(IF(COUNTBLANK(N1670)=1,"",N1670&amp;"; "))&amp;(IF(COUNTBLANK(O1670)=1,"",O1670&amp;"; ")))&amp;(IF(COUNTBLANK(P1670)=1,"",P1670&amp;"; "))&amp;(IF(COUNTBLANK(Q1670)=1,"",Q1670&amp;"; "))&amp;(IF(COUNTBLANK(R1670)=1,"",R1670&amp;"m, "))&amp;IF((COUNTBLANK(S1670)=0)*(S1670&lt;&gt;S1669), S1670&amp;"; ","")&amp;(IF(COUNTBLANK(U1670)=1,"",U1670&amp;"; "))&amp;(IF(COUNTBLANK(T1670)=1,"",IF(COUNTBLANK(F$2)=1,T1670&amp;"; ",T1670&amp;" "&amp;F$2&amp;"; "))))&amp;(IF(COUNTBLANK(V1670)=1,"",V1670&amp;"; "))&amp;IF((COUNTBLANK(C1670)=1),"",C1670)&amp;IF((B1670=B1671)*(K1670=K1671)*(L1670=L1671)*(M1670=M1671),IF(($H$2&lt;&gt;"m")*($H$2&lt;&gt;"Y"), " • ", IF((ISNUMBER(FIND(")",AE1670))), " • ", "")),IF((B1670=B1671)*(K1670=K1671)," • ",". ")))</f>
        <v/>
      </c>
      <c r="AI1670" s="1"/>
    </row>
    <row r="1671" spans="1:35" x14ac:dyDescent="0.25">
      <c r="A1671" s="3" t="str">
        <f t="shared" si="185"/>
        <v/>
      </c>
      <c r="B1671" s="53" t="str">
        <f t="shared" si="183"/>
        <v/>
      </c>
      <c r="C1671" s="57"/>
      <c r="D1671" s="57"/>
      <c r="E1671" s="57"/>
      <c r="F1671" s="57"/>
      <c r="G1671" s="57"/>
      <c r="H1671" s="57"/>
      <c r="I1671" s="57"/>
      <c r="J1671" s="57"/>
      <c r="K1671" s="57"/>
      <c r="L1671" s="57"/>
      <c r="M1671" s="54"/>
      <c r="N1671" s="57"/>
      <c r="O1671" s="58"/>
      <c r="P1671" s="58"/>
      <c r="Q1671" s="58"/>
      <c r="R1671" s="58"/>
      <c r="S1671" s="54"/>
      <c r="T1671" s="57"/>
      <c r="U1671" s="57"/>
      <c r="V1671" s="57"/>
      <c r="W1671" s="57"/>
      <c r="X1671" s="147" t="str">
        <f>IF(COUNTBLANK(D1671)=1,"",IF('order-admin-units'!$I$1&lt;&gt;"y", "", IF(COUNTBLANK(K1671)=1, 'order-admin-units'!$B$1+1, VLOOKUP(K1671, ordercountry, 2))))</f>
        <v/>
      </c>
      <c r="Y1671" s="147" t="str">
        <f>IF(COUNTBLANK(D1671)=1,"",IF('order-admin-units'!$I$1&lt;&gt;"y", "", IF(COUNTBLANK(K1671:L1671)&gt;0, 'order-admin-units'!$B$2+1, VLOOKUP(K1671&amp;"@"&amp;L1671, orderadmin, 2))))</f>
        <v/>
      </c>
      <c r="Z1671" s="147" t="str">
        <f t="shared" si="186"/>
        <v/>
      </c>
      <c r="AA1671" s="147" t="str">
        <f t="shared" si="187"/>
        <v/>
      </c>
      <c r="AB1671" s="147" t="str">
        <f t="shared" si="188"/>
        <v/>
      </c>
      <c r="AC1671" s="147" t="str">
        <f t="shared" si="184"/>
        <v/>
      </c>
      <c r="AD1671" s="11" t="str">
        <f t="shared" si="189"/>
        <v/>
      </c>
      <c r="AE1671" s="11" t="str">
        <f t="array" ref="AE1671">IF(COUNTBLANK(D1671)=1,"",IF(OR($H$2="y",$H$2="m"),IF(AA1671=AA1670,IF(OR(AB1671=$AB$4:$AB1670)=FALSE,AE1670&amp;C1671,AE1670),"("&amp;C1671)&amp;IF(AA1671=AA1672,IF(OR(AB1672=$AB$4:$AB1671)=FALSE,", ",""),") "),""))</f>
        <v/>
      </c>
      <c r="AF1671" s="11" t="str">
        <f t="array" ref="AF1671">IF((COUNTBLANK(D1671)=0)*OR($H$2="y",$H$2="m"),IFERROR(LEFT(C1671, FIND(" ",C1671)-1), C1671),"")</f>
        <v/>
      </c>
      <c r="AG1671" s="11" t="str">
        <f t="array" ref="AG1671">IF(COUNTBLANK(D1671)=1,"",IF(OR($H$2="y",$H$2="m"),IF(AA1671=AA1670,IF(OR(AC1671=$AC$4:$AC1670)=FALSE,AG1670&amp;AF1671,AG1670),"("&amp;AF1671)&amp;IF(AA1671=AA1672,IF(OR(AC1672=$AC$4:$AC1671)=FALSE,", ",""),") "),""))</f>
        <v/>
      </c>
      <c r="AH1671" s="10" t="str">
        <f>IF((COUNTBLANK(D1671)=1),"",IF(D1671=D1670,AH1670,"")&amp;IF(B1670&lt;&gt;B1671,((IF(COUNTBLANK(E1671)=1,$D$3&amp;"Non-type material: "&amp;$D$3,$D$3&amp;INDEX('type-categories'!$A$2:$B$100,MATCH(E1671,'type-categories'!$A$2:$A$100,0),2)&amp;$D$3))),"")&amp;(IF(K1671&lt;&gt;K1670,$C$2&amp;UPPER(K1671)&amp;$C$2&amp;$K$3&amp;" ",(IF(B1671&lt;&gt;B1670,$C$2&amp;UPPER(K1671)&amp;$C$2&amp;$K$3&amp;" ",""))))&amp;IF((AA1671&lt;&gt;AA1672)*($H$2="y"),AD1671&amp;AE1671,IF((AA1671&lt;&gt;AA1672)*($H$2="m"),AD1671&amp;AG1671,IF(($H$2&lt;&gt;"m")*($H$2&lt;&gt;"Y"),(IF(F1671=0,"",F1671&amp;" "&amp;$F$4&amp;" "))&amp;(IF(G1671=0,"",G1671&amp;" "&amp;$G$4&amp;" "))&amp;(IF(H1671=0,"",H1671&amp;" "&amp;H$4&amp;" "))&amp;(IF(I1671=0,"",I1671&amp;" "&amp;$I$4&amp;" "))&amp;(IF(J1671=0,"",J1671&amp;" "&amp;$J$4&amp;" ")),"")))&amp;"; "&amp;IF((B1671=B1670)*(AA1671=AA1670), "same collecting data; ", IF((B1671=B1670)*(Z1670=Z1671),"same locality; ",(IF(COUNTBLANK(L1671)=1,"",$D$2&amp;L1671&amp;$L$3&amp;" "&amp;$D$2))&amp;(IF(COUNTBLANK(M1671)=1,"",$E$2&amp;M1671&amp;$E$2&amp;", "))&amp;(IF(COUNTBLANK(N1671)=1,"",N1671&amp;"; "))&amp;(IF(COUNTBLANK(O1671)=1,"",O1671&amp;"; ")))&amp;(IF(COUNTBLANK(P1671)=1,"",P1671&amp;"; "))&amp;(IF(COUNTBLANK(Q1671)=1,"",Q1671&amp;"; "))&amp;(IF(COUNTBLANK(R1671)=1,"",R1671&amp;"m, "))&amp;IF((COUNTBLANK(S1671)=0)*(S1671&lt;&gt;S1670), S1671&amp;"; ","")&amp;(IF(COUNTBLANK(U1671)=1,"",U1671&amp;"; "))&amp;(IF(COUNTBLANK(T1671)=1,"",IF(COUNTBLANK(F$2)=1,T1671&amp;"; ",T1671&amp;" "&amp;F$2&amp;"; "))))&amp;(IF(COUNTBLANK(V1671)=1,"",V1671&amp;"; "))&amp;IF((COUNTBLANK(C1671)=1),"",C1671)&amp;IF((B1671=B1672)*(K1671=K1672)*(L1671=L1672)*(M1671=M1672),IF(($H$2&lt;&gt;"m")*($H$2&lt;&gt;"Y"), " • ", IF((ISNUMBER(FIND(")",AE1671))), " • ", "")),IF((B1671=B1672)*(K1671=K1672)," • ",". ")))</f>
        <v/>
      </c>
      <c r="AI1671" s="1"/>
    </row>
    <row r="1672" spans="1:35" x14ac:dyDescent="0.25">
      <c r="A1672" s="3" t="str">
        <f t="shared" si="185"/>
        <v/>
      </c>
      <c r="B1672" s="53" t="str">
        <f t="shared" si="183"/>
        <v/>
      </c>
      <c r="C1672" s="57"/>
      <c r="D1672" s="57"/>
      <c r="E1672" s="57"/>
      <c r="F1672" s="57"/>
      <c r="G1672" s="57"/>
      <c r="H1672" s="57"/>
      <c r="I1672" s="57"/>
      <c r="J1672" s="57"/>
      <c r="K1672" s="57"/>
      <c r="L1672" s="57"/>
      <c r="M1672" s="54"/>
      <c r="N1672" s="57"/>
      <c r="O1672" s="58"/>
      <c r="P1672" s="58"/>
      <c r="Q1672" s="58"/>
      <c r="R1672" s="58"/>
      <c r="S1672" s="54"/>
      <c r="T1672" s="57"/>
      <c r="U1672" s="57"/>
      <c r="V1672" s="57"/>
      <c r="W1672" s="57"/>
      <c r="X1672" s="147" t="str">
        <f>IF(COUNTBLANK(D1672)=1,"",IF('order-admin-units'!$I$1&lt;&gt;"y", "", IF(COUNTBLANK(K1672)=1, 'order-admin-units'!$B$1+1, VLOOKUP(K1672, ordercountry, 2))))</f>
        <v/>
      </c>
      <c r="Y1672" s="147" t="str">
        <f>IF(COUNTBLANK(D1672)=1,"",IF('order-admin-units'!$I$1&lt;&gt;"y", "", IF(COUNTBLANK(K1672:L1672)&gt;0, 'order-admin-units'!$B$2+1, VLOOKUP(K1672&amp;"@"&amp;L1672, orderadmin, 2))))</f>
        <v/>
      </c>
      <c r="Z1672" s="147" t="str">
        <f t="shared" si="186"/>
        <v/>
      </c>
      <c r="AA1672" s="147" t="str">
        <f t="shared" si="187"/>
        <v/>
      </c>
      <c r="AB1672" s="147" t="str">
        <f t="shared" si="188"/>
        <v/>
      </c>
      <c r="AC1672" s="147" t="str">
        <f t="shared" si="184"/>
        <v/>
      </c>
      <c r="AD1672" s="11" t="str">
        <f t="shared" si="189"/>
        <v/>
      </c>
      <c r="AE1672" s="11" t="str">
        <f t="array" ref="AE1672">IF(COUNTBLANK(D1672)=1,"",IF(OR($H$2="y",$H$2="m"),IF(AA1672=AA1671,IF(OR(AB1672=$AB$4:$AB1671)=FALSE,AE1671&amp;C1672,AE1671),"("&amp;C1672)&amp;IF(AA1672=AA1673,IF(OR(AB1673=$AB$4:$AB1672)=FALSE,", ",""),") "),""))</f>
        <v/>
      </c>
      <c r="AF1672" s="11" t="str">
        <f t="array" ref="AF1672">IF((COUNTBLANK(D1672)=0)*OR($H$2="y",$H$2="m"),IFERROR(LEFT(C1672, FIND(" ",C1672)-1), C1672),"")</f>
        <v/>
      </c>
      <c r="AG1672" s="11" t="str">
        <f t="array" ref="AG1672">IF(COUNTBLANK(D1672)=1,"",IF(OR($H$2="y",$H$2="m"),IF(AA1672=AA1671,IF(OR(AC1672=$AC$4:$AC1671)=FALSE,AG1671&amp;AF1672,AG1671),"("&amp;AF1672)&amp;IF(AA1672=AA1673,IF(OR(AC1673=$AC$4:$AC1672)=FALSE,", ",""),") "),""))</f>
        <v/>
      </c>
      <c r="AH1672" s="10" t="str">
        <f>IF((COUNTBLANK(D1672)=1),"",IF(D1672=D1671,AH1671,"")&amp;IF(B1671&lt;&gt;B1672,((IF(COUNTBLANK(E1672)=1,$D$3&amp;"Non-type material: "&amp;$D$3,$D$3&amp;INDEX('type-categories'!$A$2:$B$100,MATCH(E1672,'type-categories'!$A$2:$A$100,0),2)&amp;$D$3))),"")&amp;(IF(K1672&lt;&gt;K1671,$C$2&amp;UPPER(K1672)&amp;$C$2&amp;$K$3&amp;" ",(IF(B1672&lt;&gt;B1671,$C$2&amp;UPPER(K1672)&amp;$C$2&amp;$K$3&amp;" ",""))))&amp;IF((AA1672&lt;&gt;AA1673)*($H$2="y"),AD1672&amp;AE1672,IF((AA1672&lt;&gt;AA1673)*($H$2="m"),AD1672&amp;AG1672,IF(($H$2&lt;&gt;"m")*($H$2&lt;&gt;"Y"),(IF(F1672=0,"",F1672&amp;" "&amp;$F$4&amp;" "))&amp;(IF(G1672=0,"",G1672&amp;" "&amp;$G$4&amp;" "))&amp;(IF(H1672=0,"",H1672&amp;" "&amp;H$4&amp;" "))&amp;(IF(I1672=0,"",I1672&amp;" "&amp;$I$4&amp;" "))&amp;(IF(J1672=0,"",J1672&amp;" "&amp;$J$4&amp;" ")),"")))&amp;"; "&amp;IF((B1672=B1671)*(AA1672=AA1671), "same collecting data; ", IF((B1672=B1671)*(Z1671=Z1672),"same locality; ",(IF(COUNTBLANK(L1672)=1,"",$D$2&amp;L1672&amp;$L$3&amp;" "&amp;$D$2))&amp;(IF(COUNTBLANK(M1672)=1,"",$E$2&amp;M1672&amp;$E$2&amp;", "))&amp;(IF(COUNTBLANK(N1672)=1,"",N1672&amp;"; "))&amp;(IF(COUNTBLANK(O1672)=1,"",O1672&amp;"; ")))&amp;(IF(COUNTBLANK(P1672)=1,"",P1672&amp;"; "))&amp;(IF(COUNTBLANK(Q1672)=1,"",Q1672&amp;"; "))&amp;(IF(COUNTBLANK(R1672)=1,"",R1672&amp;"m, "))&amp;IF((COUNTBLANK(S1672)=0)*(S1672&lt;&gt;S1671), S1672&amp;"; ","")&amp;(IF(COUNTBLANK(U1672)=1,"",U1672&amp;"; "))&amp;(IF(COUNTBLANK(T1672)=1,"",IF(COUNTBLANK(F$2)=1,T1672&amp;"; ",T1672&amp;" "&amp;F$2&amp;"; "))))&amp;(IF(COUNTBLANK(V1672)=1,"",V1672&amp;"; "))&amp;IF((COUNTBLANK(C1672)=1),"",C1672)&amp;IF((B1672=B1673)*(K1672=K1673)*(L1672=L1673)*(M1672=M1673),IF(($H$2&lt;&gt;"m")*($H$2&lt;&gt;"Y"), " • ", IF((ISNUMBER(FIND(")",AE1672))), " • ", "")),IF((B1672=B1673)*(K1672=K1673)," • ",". ")))</f>
        <v/>
      </c>
      <c r="AI1672" s="1"/>
    </row>
    <row r="1673" spans="1:35" x14ac:dyDescent="0.25">
      <c r="A1673" s="3" t="str">
        <f t="shared" si="185"/>
        <v/>
      </c>
      <c r="B1673" s="53" t="str">
        <f t="shared" si="183"/>
        <v/>
      </c>
      <c r="C1673" s="57"/>
      <c r="D1673" s="57"/>
      <c r="E1673" s="57"/>
      <c r="F1673" s="57"/>
      <c r="G1673" s="57"/>
      <c r="H1673" s="57"/>
      <c r="I1673" s="57"/>
      <c r="J1673" s="57"/>
      <c r="K1673" s="57"/>
      <c r="L1673" s="57"/>
      <c r="M1673" s="54"/>
      <c r="N1673" s="57"/>
      <c r="O1673" s="58"/>
      <c r="P1673" s="58"/>
      <c r="Q1673" s="58"/>
      <c r="R1673" s="58"/>
      <c r="S1673" s="54"/>
      <c r="T1673" s="57"/>
      <c r="U1673" s="57"/>
      <c r="V1673" s="57"/>
      <c r="W1673" s="57"/>
      <c r="X1673" s="147" t="str">
        <f>IF(COUNTBLANK(D1673)=1,"",IF('order-admin-units'!$I$1&lt;&gt;"y", "", IF(COUNTBLANK(K1673)=1, 'order-admin-units'!$B$1+1, VLOOKUP(K1673, ordercountry, 2))))</f>
        <v/>
      </c>
      <c r="Y1673" s="147" t="str">
        <f>IF(COUNTBLANK(D1673)=1,"",IF('order-admin-units'!$I$1&lt;&gt;"y", "", IF(COUNTBLANK(K1673:L1673)&gt;0, 'order-admin-units'!$B$2+1, VLOOKUP(K1673&amp;"@"&amp;L1673, orderadmin, 2))))</f>
        <v/>
      </c>
      <c r="Z1673" s="147" t="str">
        <f t="shared" si="186"/>
        <v/>
      </c>
      <c r="AA1673" s="147" t="str">
        <f t="shared" si="187"/>
        <v/>
      </c>
      <c r="AB1673" s="147" t="str">
        <f t="shared" si="188"/>
        <v/>
      </c>
      <c r="AC1673" s="147" t="str">
        <f t="shared" si="184"/>
        <v/>
      </c>
      <c r="AD1673" s="11" t="str">
        <f t="shared" si="189"/>
        <v/>
      </c>
      <c r="AE1673" s="11" t="str">
        <f t="array" ref="AE1673">IF(COUNTBLANK(D1673)=1,"",IF(OR($H$2="y",$H$2="m"),IF(AA1673=AA1672,IF(OR(AB1673=$AB$4:$AB1672)=FALSE,AE1672&amp;C1673,AE1672),"("&amp;C1673)&amp;IF(AA1673=AA1674,IF(OR(AB1674=$AB$4:$AB1673)=FALSE,", ",""),") "),""))</f>
        <v/>
      </c>
      <c r="AF1673" s="11" t="str">
        <f t="array" ref="AF1673">IF((COUNTBLANK(D1673)=0)*OR($H$2="y",$H$2="m"),IFERROR(LEFT(C1673, FIND(" ",C1673)-1), C1673),"")</f>
        <v/>
      </c>
      <c r="AG1673" s="11" t="str">
        <f t="array" ref="AG1673">IF(COUNTBLANK(D1673)=1,"",IF(OR($H$2="y",$H$2="m"),IF(AA1673=AA1672,IF(OR(AC1673=$AC$4:$AC1672)=FALSE,AG1672&amp;AF1673,AG1672),"("&amp;AF1673)&amp;IF(AA1673=AA1674,IF(OR(AC1674=$AC$4:$AC1673)=FALSE,", ",""),") "),""))</f>
        <v/>
      </c>
      <c r="AH1673" s="10" t="str">
        <f>IF((COUNTBLANK(D1673)=1),"",IF(D1673=D1672,AH1672,"")&amp;IF(B1672&lt;&gt;B1673,((IF(COUNTBLANK(E1673)=1,$D$3&amp;"Non-type material: "&amp;$D$3,$D$3&amp;INDEX('type-categories'!$A$2:$B$100,MATCH(E1673,'type-categories'!$A$2:$A$100,0),2)&amp;$D$3))),"")&amp;(IF(K1673&lt;&gt;K1672,$C$2&amp;UPPER(K1673)&amp;$C$2&amp;$K$3&amp;" ",(IF(B1673&lt;&gt;B1672,$C$2&amp;UPPER(K1673)&amp;$C$2&amp;$K$3&amp;" ",""))))&amp;IF((AA1673&lt;&gt;AA1674)*($H$2="y"),AD1673&amp;AE1673,IF((AA1673&lt;&gt;AA1674)*($H$2="m"),AD1673&amp;AG1673,IF(($H$2&lt;&gt;"m")*($H$2&lt;&gt;"Y"),(IF(F1673=0,"",F1673&amp;" "&amp;$F$4&amp;" "))&amp;(IF(G1673=0,"",G1673&amp;" "&amp;$G$4&amp;" "))&amp;(IF(H1673=0,"",H1673&amp;" "&amp;H$4&amp;" "))&amp;(IF(I1673=0,"",I1673&amp;" "&amp;$I$4&amp;" "))&amp;(IF(J1673=0,"",J1673&amp;" "&amp;$J$4&amp;" ")),"")))&amp;"; "&amp;IF((B1673=B1672)*(AA1673=AA1672), "same collecting data; ", IF((B1673=B1672)*(Z1672=Z1673),"same locality; ",(IF(COUNTBLANK(L1673)=1,"",$D$2&amp;L1673&amp;$L$3&amp;" "&amp;$D$2))&amp;(IF(COUNTBLANK(M1673)=1,"",$E$2&amp;M1673&amp;$E$2&amp;", "))&amp;(IF(COUNTBLANK(N1673)=1,"",N1673&amp;"; "))&amp;(IF(COUNTBLANK(O1673)=1,"",O1673&amp;"; ")))&amp;(IF(COUNTBLANK(P1673)=1,"",P1673&amp;"; "))&amp;(IF(COUNTBLANK(Q1673)=1,"",Q1673&amp;"; "))&amp;(IF(COUNTBLANK(R1673)=1,"",R1673&amp;"m, "))&amp;IF((COUNTBLANK(S1673)=0)*(S1673&lt;&gt;S1672), S1673&amp;"; ","")&amp;(IF(COUNTBLANK(U1673)=1,"",U1673&amp;"; "))&amp;(IF(COUNTBLANK(T1673)=1,"",IF(COUNTBLANK(F$2)=1,T1673&amp;"; ",T1673&amp;" "&amp;F$2&amp;"; "))))&amp;(IF(COUNTBLANK(V1673)=1,"",V1673&amp;"; "))&amp;IF((COUNTBLANK(C1673)=1),"",C1673)&amp;IF((B1673=B1674)*(K1673=K1674)*(L1673=L1674)*(M1673=M1674),IF(($H$2&lt;&gt;"m")*($H$2&lt;&gt;"Y"), " • ", IF((ISNUMBER(FIND(")",AE1673))), " • ", "")),IF((B1673=B1674)*(K1673=K1674)," • ",". ")))</f>
        <v/>
      </c>
      <c r="AI1673" s="1"/>
    </row>
    <row r="1674" spans="1:35" x14ac:dyDescent="0.25">
      <c r="A1674" s="3" t="str">
        <f t="shared" si="185"/>
        <v/>
      </c>
      <c r="B1674" s="53" t="str">
        <f t="shared" si="183"/>
        <v/>
      </c>
      <c r="C1674" s="57"/>
      <c r="D1674" s="57"/>
      <c r="E1674" s="57"/>
      <c r="F1674" s="57"/>
      <c r="G1674" s="57"/>
      <c r="H1674" s="57"/>
      <c r="I1674" s="57"/>
      <c r="J1674" s="57"/>
      <c r="K1674" s="57"/>
      <c r="L1674" s="57"/>
      <c r="M1674" s="54"/>
      <c r="N1674" s="57"/>
      <c r="O1674" s="58"/>
      <c r="P1674" s="58"/>
      <c r="Q1674" s="58"/>
      <c r="R1674" s="58"/>
      <c r="S1674" s="54"/>
      <c r="T1674" s="57"/>
      <c r="U1674" s="57"/>
      <c r="V1674" s="57"/>
      <c r="W1674" s="57"/>
      <c r="X1674" s="147" t="str">
        <f>IF(COUNTBLANK(D1674)=1,"",IF('order-admin-units'!$I$1&lt;&gt;"y", "", IF(COUNTBLANK(K1674)=1, 'order-admin-units'!$B$1+1, VLOOKUP(K1674, ordercountry, 2))))</f>
        <v/>
      </c>
      <c r="Y1674" s="147" t="str">
        <f>IF(COUNTBLANK(D1674)=1,"",IF('order-admin-units'!$I$1&lt;&gt;"y", "", IF(COUNTBLANK(K1674:L1674)&gt;0, 'order-admin-units'!$B$2+1, VLOOKUP(K1674&amp;"@"&amp;L1674, orderadmin, 2))))</f>
        <v/>
      </c>
      <c r="Z1674" s="147" t="str">
        <f t="shared" si="186"/>
        <v/>
      </c>
      <c r="AA1674" s="147" t="str">
        <f t="shared" si="187"/>
        <v/>
      </c>
      <c r="AB1674" s="147" t="str">
        <f t="shared" si="188"/>
        <v/>
      </c>
      <c r="AC1674" s="147" t="str">
        <f t="shared" si="184"/>
        <v/>
      </c>
      <c r="AD1674" s="11" t="str">
        <f t="shared" si="189"/>
        <v/>
      </c>
      <c r="AE1674" s="11" t="str">
        <f t="array" ref="AE1674">IF(COUNTBLANK(D1674)=1,"",IF(OR($H$2="y",$H$2="m"),IF(AA1674=AA1673,IF(OR(AB1674=$AB$4:$AB1673)=FALSE,AE1673&amp;C1674,AE1673),"("&amp;C1674)&amp;IF(AA1674=AA1675,IF(OR(AB1675=$AB$4:$AB1674)=FALSE,", ",""),") "),""))</f>
        <v/>
      </c>
      <c r="AF1674" s="11" t="str">
        <f t="array" ref="AF1674">IF((COUNTBLANK(D1674)=0)*OR($H$2="y",$H$2="m"),IFERROR(LEFT(C1674, FIND(" ",C1674)-1), C1674),"")</f>
        <v/>
      </c>
      <c r="AG1674" s="11" t="str">
        <f t="array" ref="AG1674">IF(COUNTBLANK(D1674)=1,"",IF(OR($H$2="y",$H$2="m"),IF(AA1674=AA1673,IF(OR(AC1674=$AC$4:$AC1673)=FALSE,AG1673&amp;AF1674,AG1673),"("&amp;AF1674)&amp;IF(AA1674=AA1675,IF(OR(AC1675=$AC$4:$AC1674)=FALSE,", ",""),") "),""))</f>
        <v/>
      </c>
      <c r="AH1674" s="10" t="str">
        <f>IF((COUNTBLANK(D1674)=1),"",IF(D1674=D1673,AH1673,"")&amp;IF(B1673&lt;&gt;B1674,((IF(COUNTBLANK(E1674)=1,$D$3&amp;"Non-type material: "&amp;$D$3,$D$3&amp;INDEX('type-categories'!$A$2:$B$100,MATCH(E1674,'type-categories'!$A$2:$A$100,0),2)&amp;$D$3))),"")&amp;(IF(K1674&lt;&gt;K1673,$C$2&amp;UPPER(K1674)&amp;$C$2&amp;$K$3&amp;" ",(IF(B1674&lt;&gt;B1673,$C$2&amp;UPPER(K1674)&amp;$C$2&amp;$K$3&amp;" ",""))))&amp;IF((AA1674&lt;&gt;AA1675)*($H$2="y"),AD1674&amp;AE1674,IF((AA1674&lt;&gt;AA1675)*($H$2="m"),AD1674&amp;AG1674,IF(($H$2&lt;&gt;"m")*($H$2&lt;&gt;"Y"),(IF(F1674=0,"",F1674&amp;" "&amp;$F$4&amp;" "))&amp;(IF(G1674=0,"",G1674&amp;" "&amp;$G$4&amp;" "))&amp;(IF(H1674=0,"",H1674&amp;" "&amp;H$4&amp;" "))&amp;(IF(I1674=0,"",I1674&amp;" "&amp;$I$4&amp;" "))&amp;(IF(J1674=0,"",J1674&amp;" "&amp;$J$4&amp;" ")),"")))&amp;"; "&amp;IF((B1674=B1673)*(AA1674=AA1673), "same collecting data; ", IF((B1674=B1673)*(Z1673=Z1674),"same locality; ",(IF(COUNTBLANK(L1674)=1,"",$D$2&amp;L1674&amp;$L$3&amp;" "&amp;$D$2))&amp;(IF(COUNTBLANK(M1674)=1,"",$E$2&amp;M1674&amp;$E$2&amp;", "))&amp;(IF(COUNTBLANK(N1674)=1,"",N1674&amp;"; "))&amp;(IF(COUNTBLANK(O1674)=1,"",O1674&amp;"; ")))&amp;(IF(COUNTBLANK(P1674)=1,"",P1674&amp;"; "))&amp;(IF(COUNTBLANK(Q1674)=1,"",Q1674&amp;"; "))&amp;(IF(COUNTBLANK(R1674)=1,"",R1674&amp;"m, "))&amp;IF((COUNTBLANK(S1674)=0)*(S1674&lt;&gt;S1673), S1674&amp;"; ","")&amp;(IF(COUNTBLANK(U1674)=1,"",U1674&amp;"; "))&amp;(IF(COUNTBLANK(T1674)=1,"",IF(COUNTBLANK(F$2)=1,T1674&amp;"; ",T1674&amp;" "&amp;F$2&amp;"; "))))&amp;(IF(COUNTBLANK(V1674)=1,"",V1674&amp;"; "))&amp;IF((COUNTBLANK(C1674)=1),"",C1674)&amp;IF((B1674=B1675)*(K1674=K1675)*(L1674=L1675)*(M1674=M1675),IF(($H$2&lt;&gt;"m")*($H$2&lt;&gt;"Y"), " • ", IF((ISNUMBER(FIND(")",AE1674))), " • ", "")),IF((B1674=B1675)*(K1674=K1675)," • ",". ")))</f>
        <v/>
      </c>
      <c r="AI1674" s="1"/>
    </row>
    <row r="1675" spans="1:35" x14ac:dyDescent="0.25">
      <c r="A1675" s="3" t="str">
        <f t="shared" si="185"/>
        <v/>
      </c>
      <c r="B1675" s="53" t="str">
        <f t="shared" si="183"/>
        <v/>
      </c>
      <c r="C1675" s="57"/>
      <c r="D1675" s="57"/>
      <c r="E1675" s="57"/>
      <c r="F1675" s="57"/>
      <c r="G1675" s="57"/>
      <c r="H1675" s="57"/>
      <c r="I1675" s="57"/>
      <c r="J1675" s="57"/>
      <c r="K1675" s="57"/>
      <c r="L1675" s="57"/>
      <c r="M1675" s="54"/>
      <c r="N1675" s="57"/>
      <c r="O1675" s="58"/>
      <c r="P1675" s="58"/>
      <c r="Q1675" s="58"/>
      <c r="R1675" s="58"/>
      <c r="S1675" s="54"/>
      <c r="T1675" s="57"/>
      <c r="U1675" s="57"/>
      <c r="V1675" s="57"/>
      <c r="W1675" s="57"/>
      <c r="X1675" s="147" t="str">
        <f>IF(COUNTBLANK(D1675)=1,"",IF('order-admin-units'!$I$1&lt;&gt;"y", "", IF(COUNTBLANK(K1675)=1, 'order-admin-units'!$B$1+1, VLOOKUP(K1675, ordercountry, 2))))</f>
        <v/>
      </c>
      <c r="Y1675" s="147" t="str">
        <f>IF(COUNTBLANK(D1675)=1,"",IF('order-admin-units'!$I$1&lt;&gt;"y", "", IF(COUNTBLANK(K1675:L1675)&gt;0, 'order-admin-units'!$B$2+1, VLOOKUP(K1675&amp;"@"&amp;L1675, orderadmin, 2))))</f>
        <v/>
      </c>
      <c r="Z1675" s="147" t="str">
        <f t="shared" si="186"/>
        <v/>
      </c>
      <c r="AA1675" s="147" t="str">
        <f t="shared" si="187"/>
        <v/>
      </c>
      <c r="AB1675" s="147" t="str">
        <f t="shared" si="188"/>
        <v/>
      </c>
      <c r="AC1675" s="147" t="str">
        <f t="shared" si="184"/>
        <v/>
      </c>
      <c r="AD1675" s="11" t="str">
        <f t="shared" si="189"/>
        <v/>
      </c>
      <c r="AE1675" s="11" t="str">
        <f t="array" ref="AE1675">IF(COUNTBLANK(D1675)=1,"",IF(OR($H$2="y",$H$2="m"),IF(AA1675=AA1674,IF(OR(AB1675=$AB$4:$AB1674)=FALSE,AE1674&amp;C1675,AE1674),"("&amp;C1675)&amp;IF(AA1675=AA1676,IF(OR(AB1676=$AB$4:$AB1675)=FALSE,", ",""),") "),""))</f>
        <v/>
      </c>
      <c r="AF1675" s="11" t="str">
        <f t="array" ref="AF1675">IF((COUNTBLANK(D1675)=0)*OR($H$2="y",$H$2="m"),IFERROR(LEFT(C1675, FIND(" ",C1675)-1), C1675),"")</f>
        <v/>
      </c>
      <c r="AG1675" s="11" t="str">
        <f t="array" ref="AG1675">IF(COUNTBLANK(D1675)=1,"",IF(OR($H$2="y",$H$2="m"),IF(AA1675=AA1674,IF(OR(AC1675=$AC$4:$AC1674)=FALSE,AG1674&amp;AF1675,AG1674),"("&amp;AF1675)&amp;IF(AA1675=AA1676,IF(OR(AC1676=$AC$4:$AC1675)=FALSE,", ",""),") "),""))</f>
        <v/>
      </c>
      <c r="AH1675" s="10" t="str">
        <f>IF((COUNTBLANK(D1675)=1),"",IF(D1675=D1674,AH1674,"")&amp;IF(B1674&lt;&gt;B1675,((IF(COUNTBLANK(E1675)=1,$D$3&amp;"Non-type material: "&amp;$D$3,$D$3&amp;INDEX('type-categories'!$A$2:$B$100,MATCH(E1675,'type-categories'!$A$2:$A$100,0),2)&amp;$D$3))),"")&amp;(IF(K1675&lt;&gt;K1674,$C$2&amp;UPPER(K1675)&amp;$C$2&amp;$K$3&amp;" ",(IF(B1675&lt;&gt;B1674,$C$2&amp;UPPER(K1675)&amp;$C$2&amp;$K$3&amp;" ",""))))&amp;IF((AA1675&lt;&gt;AA1676)*($H$2="y"),AD1675&amp;AE1675,IF((AA1675&lt;&gt;AA1676)*($H$2="m"),AD1675&amp;AG1675,IF(($H$2&lt;&gt;"m")*($H$2&lt;&gt;"Y"),(IF(F1675=0,"",F1675&amp;" "&amp;$F$4&amp;" "))&amp;(IF(G1675=0,"",G1675&amp;" "&amp;$G$4&amp;" "))&amp;(IF(H1675=0,"",H1675&amp;" "&amp;H$4&amp;" "))&amp;(IF(I1675=0,"",I1675&amp;" "&amp;$I$4&amp;" "))&amp;(IF(J1675=0,"",J1675&amp;" "&amp;$J$4&amp;" ")),"")))&amp;"; "&amp;IF((B1675=B1674)*(AA1675=AA1674), "same collecting data; ", IF((B1675=B1674)*(Z1674=Z1675),"same locality; ",(IF(COUNTBLANK(L1675)=1,"",$D$2&amp;L1675&amp;$L$3&amp;" "&amp;$D$2))&amp;(IF(COUNTBLANK(M1675)=1,"",$E$2&amp;M1675&amp;$E$2&amp;", "))&amp;(IF(COUNTBLANK(N1675)=1,"",N1675&amp;"; "))&amp;(IF(COUNTBLANK(O1675)=1,"",O1675&amp;"; ")))&amp;(IF(COUNTBLANK(P1675)=1,"",P1675&amp;"; "))&amp;(IF(COUNTBLANK(Q1675)=1,"",Q1675&amp;"; "))&amp;(IF(COUNTBLANK(R1675)=1,"",R1675&amp;"m, "))&amp;IF((COUNTBLANK(S1675)=0)*(S1675&lt;&gt;S1674), S1675&amp;"; ","")&amp;(IF(COUNTBLANK(U1675)=1,"",U1675&amp;"; "))&amp;(IF(COUNTBLANK(T1675)=1,"",IF(COUNTBLANK(F$2)=1,T1675&amp;"; ",T1675&amp;" "&amp;F$2&amp;"; "))))&amp;(IF(COUNTBLANK(V1675)=1,"",V1675&amp;"; "))&amp;IF((COUNTBLANK(C1675)=1),"",C1675)&amp;IF((B1675=B1676)*(K1675=K1676)*(L1675=L1676)*(M1675=M1676),IF(($H$2&lt;&gt;"m")*($H$2&lt;&gt;"Y"), " • ", IF((ISNUMBER(FIND(")",AE1675))), " • ", "")),IF((B1675=B1676)*(K1675=K1676)," • ",". ")))</f>
        <v/>
      </c>
      <c r="AI1675" s="1"/>
    </row>
    <row r="1676" spans="1:35" x14ac:dyDescent="0.25">
      <c r="A1676" s="3" t="str">
        <f t="shared" si="185"/>
        <v/>
      </c>
      <c r="B1676" s="53" t="str">
        <f t="shared" si="183"/>
        <v/>
      </c>
      <c r="C1676" s="57"/>
      <c r="D1676" s="57"/>
      <c r="E1676" s="57"/>
      <c r="F1676" s="57"/>
      <c r="G1676" s="57"/>
      <c r="H1676" s="57"/>
      <c r="I1676" s="57"/>
      <c r="J1676" s="57"/>
      <c r="K1676" s="57"/>
      <c r="L1676" s="57"/>
      <c r="M1676" s="54"/>
      <c r="N1676" s="57"/>
      <c r="O1676" s="58"/>
      <c r="P1676" s="58"/>
      <c r="Q1676" s="58"/>
      <c r="R1676" s="58"/>
      <c r="S1676" s="54"/>
      <c r="T1676" s="57"/>
      <c r="U1676" s="57"/>
      <c r="V1676" s="57"/>
      <c r="W1676" s="57"/>
      <c r="X1676" s="147" t="str">
        <f>IF(COUNTBLANK(D1676)=1,"",IF('order-admin-units'!$I$1&lt;&gt;"y", "", IF(COUNTBLANK(K1676)=1, 'order-admin-units'!$B$1+1, VLOOKUP(K1676, ordercountry, 2))))</f>
        <v/>
      </c>
      <c r="Y1676" s="147" t="str">
        <f>IF(COUNTBLANK(D1676)=1,"",IF('order-admin-units'!$I$1&lt;&gt;"y", "", IF(COUNTBLANK(K1676:L1676)&gt;0, 'order-admin-units'!$B$2+1, VLOOKUP(K1676&amp;"@"&amp;L1676, orderadmin, 2))))</f>
        <v/>
      </c>
      <c r="Z1676" s="147" t="str">
        <f t="shared" si="186"/>
        <v/>
      </c>
      <c r="AA1676" s="147" t="str">
        <f t="shared" si="187"/>
        <v/>
      </c>
      <c r="AB1676" s="147" t="str">
        <f t="shared" si="188"/>
        <v/>
      </c>
      <c r="AC1676" s="147" t="str">
        <f t="shared" si="184"/>
        <v/>
      </c>
      <c r="AD1676" s="11" t="str">
        <f t="shared" si="189"/>
        <v/>
      </c>
      <c r="AE1676" s="11" t="str">
        <f t="array" ref="AE1676">IF(COUNTBLANK(D1676)=1,"",IF(OR($H$2="y",$H$2="m"),IF(AA1676=AA1675,IF(OR(AB1676=$AB$4:$AB1675)=FALSE,AE1675&amp;C1676,AE1675),"("&amp;C1676)&amp;IF(AA1676=AA1677,IF(OR(AB1677=$AB$4:$AB1676)=FALSE,", ",""),") "),""))</f>
        <v/>
      </c>
      <c r="AF1676" s="11" t="str">
        <f t="array" ref="AF1676">IF((COUNTBLANK(D1676)=0)*OR($H$2="y",$H$2="m"),IFERROR(LEFT(C1676, FIND(" ",C1676)-1), C1676),"")</f>
        <v/>
      </c>
      <c r="AG1676" s="11" t="str">
        <f t="array" ref="AG1676">IF(COUNTBLANK(D1676)=1,"",IF(OR($H$2="y",$H$2="m"),IF(AA1676=AA1675,IF(OR(AC1676=$AC$4:$AC1675)=FALSE,AG1675&amp;AF1676,AG1675),"("&amp;AF1676)&amp;IF(AA1676=AA1677,IF(OR(AC1677=$AC$4:$AC1676)=FALSE,", ",""),") "),""))</f>
        <v/>
      </c>
      <c r="AH1676" s="10" t="str">
        <f>IF((COUNTBLANK(D1676)=1),"",IF(D1676=D1675,AH1675,"")&amp;IF(B1675&lt;&gt;B1676,((IF(COUNTBLANK(E1676)=1,$D$3&amp;"Non-type material: "&amp;$D$3,$D$3&amp;INDEX('type-categories'!$A$2:$B$100,MATCH(E1676,'type-categories'!$A$2:$A$100,0),2)&amp;$D$3))),"")&amp;(IF(K1676&lt;&gt;K1675,$C$2&amp;UPPER(K1676)&amp;$C$2&amp;$K$3&amp;" ",(IF(B1676&lt;&gt;B1675,$C$2&amp;UPPER(K1676)&amp;$C$2&amp;$K$3&amp;" ",""))))&amp;IF((AA1676&lt;&gt;AA1677)*($H$2="y"),AD1676&amp;AE1676,IF((AA1676&lt;&gt;AA1677)*($H$2="m"),AD1676&amp;AG1676,IF(($H$2&lt;&gt;"m")*($H$2&lt;&gt;"Y"),(IF(F1676=0,"",F1676&amp;" "&amp;$F$4&amp;" "))&amp;(IF(G1676=0,"",G1676&amp;" "&amp;$G$4&amp;" "))&amp;(IF(H1676=0,"",H1676&amp;" "&amp;H$4&amp;" "))&amp;(IF(I1676=0,"",I1676&amp;" "&amp;$I$4&amp;" "))&amp;(IF(J1676=0,"",J1676&amp;" "&amp;$J$4&amp;" ")),"")))&amp;"; "&amp;IF((B1676=B1675)*(AA1676=AA1675), "same collecting data; ", IF((B1676=B1675)*(Z1675=Z1676),"same locality; ",(IF(COUNTBLANK(L1676)=1,"",$D$2&amp;L1676&amp;$L$3&amp;" "&amp;$D$2))&amp;(IF(COUNTBLANK(M1676)=1,"",$E$2&amp;M1676&amp;$E$2&amp;", "))&amp;(IF(COUNTBLANK(N1676)=1,"",N1676&amp;"; "))&amp;(IF(COUNTBLANK(O1676)=1,"",O1676&amp;"; ")))&amp;(IF(COUNTBLANK(P1676)=1,"",P1676&amp;"; "))&amp;(IF(COUNTBLANK(Q1676)=1,"",Q1676&amp;"; "))&amp;(IF(COUNTBLANK(R1676)=1,"",R1676&amp;"m, "))&amp;IF((COUNTBLANK(S1676)=0)*(S1676&lt;&gt;S1675), S1676&amp;"; ","")&amp;(IF(COUNTBLANK(U1676)=1,"",U1676&amp;"; "))&amp;(IF(COUNTBLANK(T1676)=1,"",IF(COUNTBLANK(F$2)=1,T1676&amp;"; ",T1676&amp;" "&amp;F$2&amp;"; "))))&amp;(IF(COUNTBLANK(V1676)=1,"",V1676&amp;"; "))&amp;IF((COUNTBLANK(C1676)=1),"",C1676)&amp;IF((B1676=B1677)*(K1676=K1677)*(L1676=L1677)*(M1676=M1677),IF(($H$2&lt;&gt;"m")*($H$2&lt;&gt;"Y"), " • ", IF((ISNUMBER(FIND(")",AE1676))), " • ", "")),IF((B1676=B1677)*(K1676=K1677)," • ",". ")))</f>
        <v/>
      </c>
      <c r="AI1676" s="1"/>
    </row>
    <row r="1677" spans="1:35" x14ac:dyDescent="0.25">
      <c r="A1677" s="3" t="str">
        <f t="shared" si="185"/>
        <v/>
      </c>
      <c r="B1677" s="53" t="str">
        <f t="shared" si="183"/>
        <v/>
      </c>
      <c r="C1677" s="57"/>
      <c r="D1677" s="57"/>
      <c r="E1677" s="57"/>
      <c r="F1677" s="57"/>
      <c r="G1677" s="57"/>
      <c r="H1677" s="57"/>
      <c r="I1677" s="57"/>
      <c r="J1677" s="57"/>
      <c r="K1677" s="57"/>
      <c r="L1677" s="57"/>
      <c r="M1677" s="54"/>
      <c r="N1677" s="57"/>
      <c r="O1677" s="58"/>
      <c r="P1677" s="58"/>
      <c r="Q1677" s="58"/>
      <c r="R1677" s="58"/>
      <c r="S1677" s="54"/>
      <c r="T1677" s="57"/>
      <c r="U1677" s="57"/>
      <c r="V1677" s="57"/>
      <c r="W1677" s="57"/>
      <c r="X1677" s="147" t="str">
        <f>IF(COUNTBLANK(D1677)=1,"",IF('order-admin-units'!$I$1&lt;&gt;"y", "", IF(COUNTBLANK(K1677)=1, 'order-admin-units'!$B$1+1, VLOOKUP(K1677, ordercountry, 2))))</f>
        <v/>
      </c>
      <c r="Y1677" s="147" t="str">
        <f>IF(COUNTBLANK(D1677)=1,"",IF('order-admin-units'!$I$1&lt;&gt;"y", "", IF(COUNTBLANK(K1677:L1677)&gt;0, 'order-admin-units'!$B$2+1, VLOOKUP(K1677&amp;"@"&amp;L1677, orderadmin, 2))))</f>
        <v/>
      </c>
      <c r="Z1677" s="147" t="str">
        <f t="shared" si="186"/>
        <v/>
      </c>
      <c r="AA1677" s="147" t="str">
        <f t="shared" si="187"/>
        <v/>
      </c>
      <c r="AB1677" s="147" t="str">
        <f t="shared" si="188"/>
        <v/>
      </c>
      <c r="AC1677" s="147" t="str">
        <f t="shared" si="184"/>
        <v/>
      </c>
      <c r="AD1677" s="11" t="str">
        <f t="shared" si="189"/>
        <v/>
      </c>
      <c r="AE1677" s="11" t="str">
        <f t="array" ref="AE1677">IF(COUNTBLANK(D1677)=1,"",IF(OR($H$2="y",$H$2="m"),IF(AA1677=AA1676,IF(OR(AB1677=$AB$4:$AB1676)=FALSE,AE1676&amp;C1677,AE1676),"("&amp;C1677)&amp;IF(AA1677=AA1678,IF(OR(AB1678=$AB$4:$AB1677)=FALSE,", ",""),") "),""))</f>
        <v/>
      </c>
      <c r="AF1677" s="11" t="str">
        <f t="array" ref="AF1677">IF((COUNTBLANK(D1677)=0)*OR($H$2="y",$H$2="m"),IFERROR(LEFT(C1677, FIND(" ",C1677)-1), C1677),"")</f>
        <v/>
      </c>
      <c r="AG1677" s="11" t="str">
        <f t="array" ref="AG1677">IF(COUNTBLANK(D1677)=1,"",IF(OR($H$2="y",$H$2="m"),IF(AA1677=AA1676,IF(OR(AC1677=$AC$4:$AC1676)=FALSE,AG1676&amp;AF1677,AG1676),"("&amp;AF1677)&amp;IF(AA1677=AA1678,IF(OR(AC1678=$AC$4:$AC1677)=FALSE,", ",""),") "),""))</f>
        <v/>
      </c>
      <c r="AH1677" s="10" t="str">
        <f>IF((COUNTBLANK(D1677)=1),"",IF(D1677=D1676,AH1676,"")&amp;IF(B1676&lt;&gt;B1677,((IF(COUNTBLANK(E1677)=1,$D$3&amp;"Non-type material: "&amp;$D$3,$D$3&amp;INDEX('type-categories'!$A$2:$B$100,MATCH(E1677,'type-categories'!$A$2:$A$100,0),2)&amp;$D$3))),"")&amp;(IF(K1677&lt;&gt;K1676,$C$2&amp;UPPER(K1677)&amp;$C$2&amp;$K$3&amp;" ",(IF(B1677&lt;&gt;B1676,$C$2&amp;UPPER(K1677)&amp;$C$2&amp;$K$3&amp;" ",""))))&amp;IF((AA1677&lt;&gt;AA1678)*($H$2="y"),AD1677&amp;AE1677,IF((AA1677&lt;&gt;AA1678)*($H$2="m"),AD1677&amp;AG1677,IF(($H$2&lt;&gt;"m")*($H$2&lt;&gt;"Y"),(IF(F1677=0,"",F1677&amp;" "&amp;$F$4&amp;" "))&amp;(IF(G1677=0,"",G1677&amp;" "&amp;$G$4&amp;" "))&amp;(IF(H1677=0,"",H1677&amp;" "&amp;H$4&amp;" "))&amp;(IF(I1677=0,"",I1677&amp;" "&amp;$I$4&amp;" "))&amp;(IF(J1677=0,"",J1677&amp;" "&amp;$J$4&amp;" ")),"")))&amp;"; "&amp;IF((B1677=B1676)*(AA1677=AA1676), "same collecting data; ", IF((B1677=B1676)*(Z1676=Z1677),"same locality; ",(IF(COUNTBLANK(L1677)=1,"",$D$2&amp;L1677&amp;$L$3&amp;" "&amp;$D$2))&amp;(IF(COUNTBLANK(M1677)=1,"",$E$2&amp;M1677&amp;$E$2&amp;", "))&amp;(IF(COUNTBLANK(N1677)=1,"",N1677&amp;"; "))&amp;(IF(COUNTBLANK(O1677)=1,"",O1677&amp;"; ")))&amp;(IF(COUNTBLANK(P1677)=1,"",P1677&amp;"; "))&amp;(IF(COUNTBLANK(Q1677)=1,"",Q1677&amp;"; "))&amp;(IF(COUNTBLANK(R1677)=1,"",R1677&amp;"m, "))&amp;IF((COUNTBLANK(S1677)=0)*(S1677&lt;&gt;S1676), S1677&amp;"; ","")&amp;(IF(COUNTBLANK(U1677)=1,"",U1677&amp;"; "))&amp;(IF(COUNTBLANK(T1677)=1,"",IF(COUNTBLANK(F$2)=1,T1677&amp;"; ",T1677&amp;" "&amp;F$2&amp;"; "))))&amp;(IF(COUNTBLANK(V1677)=1,"",V1677&amp;"; "))&amp;IF((COUNTBLANK(C1677)=1),"",C1677)&amp;IF((B1677=B1678)*(K1677=K1678)*(L1677=L1678)*(M1677=M1678),IF(($H$2&lt;&gt;"m")*($H$2&lt;&gt;"Y"), " • ", IF((ISNUMBER(FIND(")",AE1677))), " • ", "")),IF((B1677=B1678)*(K1677=K1678)," • ",". ")))</f>
        <v/>
      </c>
      <c r="AI1677" s="1"/>
    </row>
    <row r="1678" spans="1:35" x14ac:dyDescent="0.25">
      <c r="A1678" s="3" t="str">
        <f t="shared" si="185"/>
        <v/>
      </c>
      <c r="B1678" s="53" t="str">
        <f t="shared" si="183"/>
        <v/>
      </c>
      <c r="C1678" s="57"/>
      <c r="D1678" s="57"/>
      <c r="E1678" s="57"/>
      <c r="F1678" s="57"/>
      <c r="G1678" s="57"/>
      <c r="H1678" s="57"/>
      <c r="I1678" s="57"/>
      <c r="J1678" s="57"/>
      <c r="K1678" s="57"/>
      <c r="L1678" s="57"/>
      <c r="M1678" s="54"/>
      <c r="N1678" s="57"/>
      <c r="O1678" s="58"/>
      <c r="P1678" s="58"/>
      <c r="Q1678" s="58"/>
      <c r="R1678" s="58"/>
      <c r="S1678" s="54"/>
      <c r="T1678" s="57"/>
      <c r="U1678" s="57"/>
      <c r="V1678" s="57"/>
      <c r="W1678" s="57"/>
      <c r="X1678" s="147" t="str">
        <f>IF(COUNTBLANK(D1678)=1,"",IF('order-admin-units'!$I$1&lt;&gt;"y", "", IF(COUNTBLANK(K1678)=1, 'order-admin-units'!$B$1+1, VLOOKUP(K1678, ordercountry, 2))))</f>
        <v/>
      </c>
      <c r="Y1678" s="147" t="str">
        <f>IF(COUNTBLANK(D1678)=1,"",IF('order-admin-units'!$I$1&lt;&gt;"y", "", IF(COUNTBLANK(K1678:L1678)&gt;0, 'order-admin-units'!$B$2+1, VLOOKUP(K1678&amp;"@"&amp;L1678, orderadmin, 2))))</f>
        <v/>
      </c>
      <c r="Z1678" s="147" t="str">
        <f t="shared" si="186"/>
        <v/>
      </c>
      <c r="AA1678" s="147" t="str">
        <f t="shared" si="187"/>
        <v/>
      </c>
      <c r="AB1678" s="147" t="str">
        <f t="shared" si="188"/>
        <v/>
      </c>
      <c r="AC1678" s="147" t="str">
        <f t="shared" si="184"/>
        <v/>
      </c>
      <c r="AD1678" s="11" t="str">
        <f t="shared" si="189"/>
        <v/>
      </c>
      <c r="AE1678" s="11" t="str">
        <f t="array" ref="AE1678">IF(COUNTBLANK(D1678)=1,"",IF(OR($H$2="y",$H$2="m"),IF(AA1678=AA1677,IF(OR(AB1678=$AB$4:$AB1677)=FALSE,AE1677&amp;C1678,AE1677),"("&amp;C1678)&amp;IF(AA1678=AA1679,IF(OR(AB1679=$AB$4:$AB1678)=FALSE,", ",""),") "),""))</f>
        <v/>
      </c>
      <c r="AF1678" s="11" t="str">
        <f t="array" ref="AF1678">IF((COUNTBLANK(D1678)=0)*OR($H$2="y",$H$2="m"),IFERROR(LEFT(C1678, FIND(" ",C1678)-1), C1678),"")</f>
        <v/>
      </c>
      <c r="AG1678" s="11" t="str">
        <f t="array" ref="AG1678">IF(COUNTBLANK(D1678)=1,"",IF(OR($H$2="y",$H$2="m"),IF(AA1678=AA1677,IF(OR(AC1678=$AC$4:$AC1677)=FALSE,AG1677&amp;AF1678,AG1677),"("&amp;AF1678)&amp;IF(AA1678=AA1679,IF(OR(AC1679=$AC$4:$AC1678)=FALSE,", ",""),") "),""))</f>
        <v/>
      </c>
      <c r="AH1678" s="10" t="str">
        <f>IF((COUNTBLANK(D1678)=1),"",IF(D1678=D1677,AH1677,"")&amp;IF(B1677&lt;&gt;B1678,((IF(COUNTBLANK(E1678)=1,$D$3&amp;"Non-type material: "&amp;$D$3,$D$3&amp;INDEX('type-categories'!$A$2:$B$100,MATCH(E1678,'type-categories'!$A$2:$A$100,0),2)&amp;$D$3))),"")&amp;(IF(K1678&lt;&gt;K1677,$C$2&amp;UPPER(K1678)&amp;$C$2&amp;$K$3&amp;" ",(IF(B1678&lt;&gt;B1677,$C$2&amp;UPPER(K1678)&amp;$C$2&amp;$K$3&amp;" ",""))))&amp;IF((AA1678&lt;&gt;AA1679)*($H$2="y"),AD1678&amp;AE1678,IF((AA1678&lt;&gt;AA1679)*($H$2="m"),AD1678&amp;AG1678,IF(($H$2&lt;&gt;"m")*($H$2&lt;&gt;"Y"),(IF(F1678=0,"",F1678&amp;" "&amp;$F$4&amp;" "))&amp;(IF(G1678=0,"",G1678&amp;" "&amp;$G$4&amp;" "))&amp;(IF(H1678=0,"",H1678&amp;" "&amp;H$4&amp;" "))&amp;(IF(I1678=0,"",I1678&amp;" "&amp;$I$4&amp;" "))&amp;(IF(J1678=0,"",J1678&amp;" "&amp;$J$4&amp;" ")),"")))&amp;"; "&amp;IF((B1678=B1677)*(AA1678=AA1677), "same collecting data; ", IF((B1678=B1677)*(Z1677=Z1678),"same locality; ",(IF(COUNTBLANK(L1678)=1,"",$D$2&amp;L1678&amp;$L$3&amp;" "&amp;$D$2))&amp;(IF(COUNTBLANK(M1678)=1,"",$E$2&amp;M1678&amp;$E$2&amp;", "))&amp;(IF(COUNTBLANK(N1678)=1,"",N1678&amp;"; "))&amp;(IF(COUNTBLANK(O1678)=1,"",O1678&amp;"; ")))&amp;(IF(COUNTBLANK(P1678)=1,"",P1678&amp;"; "))&amp;(IF(COUNTBLANK(Q1678)=1,"",Q1678&amp;"; "))&amp;(IF(COUNTBLANK(R1678)=1,"",R1678&amp;"m, "))&amp;IF((COUNTBLANK(S1678)=0)*(S1678&lt;&gt;S1677), S1678&amp;"; ","")&amp;(IF(COUNTBLANK(U1678)=1,"",U1678&amp;"; "))&amp;(IF(COUNTBLANK(T1678)=1,"",IF(COUNTBLANK(F$2)=1,T1678&amp;"; ",T1678&amp;" "&amp;F$2&amp;"; "))))&amp;(IF(COUNTBLANK(V1678)=1,"",V1678&amp;"; "))&amp;IF((COUNTBLANK(C1678)=1),"",C1678)&amp;IF((B1678=B1679)*(K1678=K1679)*(L1678=L1679)*(M1678=M1679),IF(($H$2&lt;&gt;"m")*($H$2&lt;&gt;"Y"), " • ", IF((ISNUMBER(FIND(")",AE1678))), " • ", "")),IF((B1678=B1679)*(K1678=K1679)," • ",". ")))</f>
        <v/>
      </c>
      <c r="AI1678" s="1"/>
    </row>
    <row r="1679" spans="1:35" x14ac:dyDescent="0.25">
      <c r="A1679" s="3" t="str">
        <f t="shared" si="185"/>
        <v/>
      </c>
      <c r="B1679" s="53" t="str">
        <f t="shared" si="183"/>
        <v/>
      </c>
      <c r="C1679" s="57"/>
      <c r="D1679" s="57"/>
      <c r="E1679" s="57"/>
      <c r="F1679" s="57"/>
      <c r="G1679" s="57"/>
      <c r="H1679" s="57"/>
      <c r="I1679" s="57"/>
      <c r="J1679" s="57"/>
      <c r="K1679" s="57"/>
      <c r="L1679" s="57"/>
      <c r="M1679" s="54"/>
      <c r="N1679" s="57"/>
      <c r="O1679" s="58"/>
      <c r="P1679" s="58"/>
      <c r="Q1679" s="58"/>
      <c r="R1679" s="58"/>
      <c r="S1679" s="54"/>
      <c r="T1679" s="57"/>
      <c r="U1679" s="57"/>
      <c r="V1679" s="57"/>
      <c r="W1679" s="57"/>
      <c r="X1679" s="147" t="str">
        <f>IF(COUNTBLANK(D1679)=1,"",IF('order-admin-units'!$I$1&lt;&gt;"y", "", IF(COUNTBLANK(K1679)=1, 'order-admin-units'!$B$1+1, VLOOKUP(K1679, ordercountry, 2))))</f>
        <v/>
      </c>
      <c r="Y1679" s="147" t="str">
        <f>IF(COUNTBLANK(D1679)=1,"",IF('order-admin-units'!$I$1&lt;&gt;"y", "", IF(COUNTBLANK(K1679:L1679)&gt;0, 'order-admin-units'!$B$2+1, VLOOKUP(K1679&amp;"@"&amp;L1679, orderadmin, 2))))</f>
        <v/>
      </c>
      <c r="Z1679" s="147" t="str">
        <f t="shared" si="186"/>
        <v/>
      </c>
      <c r="AA1679" s="147" t="str">
        <f t="shared" si="187"/>
        <v/>
      </c>
      <c r="AB1679" s="147" t="str">
        <f t="shared" si="188"/>
        <v/>
      </c>
      <c r="AC1679" s="147" t="str">
        <f t="shared" si="184"/>
        <v/>
      </c>
      <c r="AD1679" s="11" t="str">
        <f t="shared" si="189"/>
        <v/>
      </c>
      <c r="AE1679" s="11" t="str">
        <f t="array" ref="AE1679">IF(COUNTBLANK(D1679)=1,"",IF(OR($H$2="y",$H$2="m"),IF(AA1679=AA1678,IF(OR(AB1679=$AB$4:$AB1678)=FALSE,AE1678&amp;C1679,AE1678),"("&amp;C1679)&amp;IF(AA1679=AA1680,IF(OR(AB1680=$AB$4:$AB1679)=FALSE,", ",""),") "),""))</f>
        <v/>
      </c>
      <c r="AF1679" s="11" t="str">
        <f t="array" ref="AF1679">IF((COUNTBLANK(D1679)=0)*OR($H$2="y",$H$2="m"),IFERROR(LEFT(C1679, FIND(" ",C1679)-1), C1679),"")</f>
        <v/>
      </c>
      <c r="AG1679" s="11" t="str">
        <f t="array" ref="AG1679">IF(COUNTBLANK(D1679)=1,"",IF(OR($H$2="y",$H$2="m"),IF(AA1679=AA1678,IF(OR(AC1679=$AC$4:$AC1678)=FALSE,AG1678&amp;AF1679,AG1678),"("&amp;AF1679)&amp;IF(AA1679=AA1680,IF(OR(AC1680=$AC$4:$AC1679)=FALSE,", ",""),") "),""))</f>
        <v/>
      </c>
      <c r="AH1679" s="10" t="str">
        <f>IF((COUNTBLANK(D1679)=1),"",IF(D1679=D1678,AH1678,"")&amp;IF(B1678&lt;&gt;B1679,((IF(COUNTBLANK(E1679)=1,$D$3&amp;"Non-type material: "&amp;$D$3,$D$3&amp;INDEX('type-categories'!$A$2:$B$100,MATCH(E1679,'type-categories'!$A$2:$A$100,0),2)&amp;$D$3))),"")&amp;(IF(K1679&lt;&gt;K1678,$C$2&amp;UPPER(K1679)&amp;$C$2&amp;$K$3&amp;" ",(IF(B1679&lt;&gt;B1678,$C$2&amp;UPPER(K1679)&amp;$C$2&amp;$K$3&amp;" ",""))))&amp;IF((AA1679&lt;&gt;AA1680)*($H$2="y"),AD1679&amp;AE1679,IF((AA1679&lt;&gt;AA1680)*($H$2="m"),AD1679&amp;AG1679,IF(($H$2&lt;&gt;"m")*($H$2&lt;&gt;"Y"),(IF(F1679=0,"",F1679&amp;" "&amp;$F$4&amp;" "))&amp;(IF(G1679=0,"",G1679&amp;" "&amp;$G$4&amp;" "))&amp;(IF(H1679=0,"",H1679&amp;" "&amp;H$4&amp;" "))&amp;(IF(I1679=0,"",I1679&amp;" "&amp;$I$4&amp;" "))&amp;(IF(J1679=0,"",J1679&amp;" "&amp;$J$4&amp;" ")),"")))&amp;"; "&amp;IF((B1679=B1678)*(AA1679=AA1678), "same collecting data; ", IF((B1679=B1678)*(Z1678=Z1679),"same locality; ",(IF(COUNTBLANK(L1679)=1,"",$D$2&amp;L1679&amp;$L$3&amp;" "&amp;$D$2))&amp;(IF(COUNTBLANK(M1679)=1,"",$E$2&amp;M1679&amp;$E$2&amp;", "))&amp;(IF(COUNTBLANK(N1679)=1,"",N1679&amp;"; "))&amp;(IF(COUNTBLANK(O1679)=1,"",O1679&amp;"; ")))&amp;(IF(COUNTBLANK(P1679)=1,"",P1679&amp;"; "))&amp;(IF(COUNTBLANK(Q1679)=1,"",Q1679&amp;"; "))&amp;(IF(COUNTBLANK(R1679)=1,"",R1679&amp;"m, "))&amp;IF((COUNTBLANK(S1679)=0)*(S1679&lt;&gt;S1678), S1679&amp;"; ","")&amp;(IF(COUNTBLANK(U1679)=1,"",U1679&amp;"; "))&amp;(IF(COUNTBLANK(T1679)=1,"",IF(COUNTBLANK(F$2)=1,T1679&amp;"; ",T1679&amp;" "&amp;F$2&amp;"; "))))&amp;(IF(COUNTBLANK(V1679)=1,"",V1679&amp;"; "))&amp;IF((COUNTBLANK(C1679)=1),"",C1679)&amp;IF((B1679=B1680)*(K1679=K1680)*(L1679=L1680)*(M1679=M1680),IF(($H$2&lt;&gt;"m")*($H$2&lt;&gt;"Y"), " • ", IF((ISNUMBER(FIND(")",AE1679))), " • ", "")),IF((B1679=B1680)*(K1679=K1680)," • ",". ")))</f>
        <v/>
      </c>
      <c r="AI1679" s="1"/>
    </row>
    <row r="1680" spans="1:35" x14ac:dyDescent="0.25">
      <c r="A1680" s="3" t="str">
        <f t="shared" si="185"/>
        <v/>
      </c>
      <c r="B1680" s="53" t="str">
        <f t="shared" si="183"/>
        <v/>
      </c>
      <c r="C1680" s="57"/>
      <c r="D1680" s="57"/>
      <c r="E1680" s="57"/>
      <c r="F1680" s="57"/>
      <c r="G1680" s="57"/>
      <c r="H1680" s="57"/>
      <c r="I1680" s="57"/>
      <c r="J1680" s="57"/>
      <c r="K1680" s="57"/>
      <c r="L1680" s="57"/>
      <c r="M1680" s="54"/>
      <c r="N1680" s="57"/>
      <c r="O1680" s="58"/>
      <c r="P1680" s="58"/>
      <c r="Q1680" s="58"/>
      <c r="R1680" s="58"/>
      <c r="S1680" s="54"/>
      <c r="T1680" s="57"/>
      <c r="U1680" s="57"/>
      <c r="V1680" s="57"/>
      <c r="W1680" s="57"/>
      <c r="X1680" s="147" t="str">
        <f>IF(COUNTBLANK(D1680)=1,"",IF('order-admin-units'!$I$1&lt;&gt;"y", "", IF(COUNTBLANK(K1680)=1, 'order-admin-units'!$B$1+1, VLOOKUP(K1680, ordercountry, 2))))</f>
        <v/>
      </c>
      <c r="Y1680" s="147" t="str">
        <f>IF(COUNTBLANK(D1680)=1,"",IF('order-admin-units'!$I$1&lt;&gt;"y", "", IF(COUNTBLANK(K1680:L1680)&gt;0, 'order-admin-units'!$B$2+1, VLOOKUP(K1680&amp;"@"&amp;L1680, orderadmin, 2))))</f>
        <v/>
      </c>
      <c r="Z1680" s="147" t="str">
        <f t="shared" si="186"/>
        <v/>
      </c>
      <c r="AA1680" s="147" t="str">
        <f t="shared" si="187"/>
        <v/>
      </c>
      <c r="AB1680" s="147" t="str">
        <f t="shared" si="188"/>
        <v/>
      </c>
      <c r="AC1680" s="147" t="str">
        <f t="shared" si="184"/>
        <v/>
      </c>
      <c r="AD1680" s="11" t="str">
        <f t="shared" si="189"/>
        <v/>
      </c>
      <c r="AE1680" s="11" t="str">
        <f t="array" ref="AE1680">IF(COUNTBLANK(D1680)=1,"",IF(OR($H$2="y",$H$2="m"),IF(AA1680=AA1679,IF(OR(AB1680=$AB$4:$AB1679)=FALSE,AE1679&amp;C1680,AE1679),"("&amp;C1680)&amp;IF(AA1680=AA1681,IF(OR(AB1681=$AB$4:$AB1680)=FALSE,", ",""),") "),""))</f>
        <v/>
      </c>
      <c r="AF1680" s="11" t="str">
        <f t="array" ref="AF1680">IF((COUNTBLANK(D1680)=0)*OR($H$2="y",$H$2="m"),IFERROR(LEFT(C1680, FIND(" ",C1680)-1), C1680),"")</f>
        <v/>
      </c>
      <c r="AG1680" s="11" t="str">
        <f t="array" ref="AG1680">IF(COUNTBLANK(D1680)=1,"",IF(OR($H$2="y",$H$2="m"),IF(AA1680=AA1679,IF(OR(AC1680=$AC$4:$AC1679)=FALSE,AG1679&amp;AF1680,AG1679),"("&amp;AF1680)&amp;IF(AA1680=AA1681,IF(OR(AC1681=$AC$4:$AC1680)=FALSE,", ",""),") "),""))</f>
        <v/>
      </c>
      <c r="AH1680" s="10" t="str">
        <f>IF((COUNTBLANK(D1680)=1),"",IF(D1680=D1679,AH1679,"")&amp;IF(B1679&lt;&gt;B1680,((IF(COUNTBLANK(E1680)=1,$D$3&amp;"Non-type material: "&amp;$D$3,$D$3&amp;INDEX('type-categories'!$A$2:$B$100,MATCH(E1680,'type-categories'!$A$2:$A$100,0),2)&amp;$D$3))),"")&amp;(IF(K1680&lt;&gt;K1679,$C$2&amp;UPPER(K1680)&amp;$C$2&amp;$K$3&amp;" ",(IF(B1680&lt;&gt;B1679,$C$2&amp;UPPER(K1680)&amp;$C$2&amp;$K$3&amp;" ",""))))&amp;IF((AA1680&lt;&gt;AA1681)*($H$2="y"),AD1680&amp;AE1680,IF((AA1680&lt;&gt;AA1681)*($H$2="m"),AD1680&amp;AG1680,IF(($H$2&lt;&gt;"m")*($H$2&lt;&gt;"Y"),(IF(F1680=0,"",F1680&amp;" "&amp;$F$4&amp;" "))&amp;(IF(G1680=0,"",G1680&amp;" "&amp;$G$4&amp;" "))&amp;(IF(H1680=0,"",H1680&amp;" "&amp;H$4&amp;" "))&amp;(IF(I1680=0,"",I1680&amp;" "&amp;$I$4&amp;" "))&amp;(IF(J1680=0,"",J1680&amp;" "&amp;$J$4&amp;" ")),"")))&amp;"; "&amp;IF((B1680=B1679)*(AA1680=AA1679), "same collecting data; ", IF((B1680=B1679)*(Z1679=Z1680),"same locality; ",(IF(COUNTBLANK(L1680)=1,"",$D$2&amp;L1680&amp;$L$3&amp;" "&amp;$D$2))&amp;(IF(COUNTBLANK(M1680)=1,"",$E$2&amp;M1680&amp;$E$2&amp;", "))&amp;(IF(COUNTBLANK(N1680)=1,"",N1680&amp;"; "))&amp;(IF(COUNTBLANK(O1680)=1,"",O1680&amp;"; ")))&amp;(IF(COUNTBLANK(P1680)=1,"",P1680&amp;"; "))&amp;(IF(COUNTBLANK(Q1680)=1,"",Q1680&amp;"; "))&amp;(IF(COUNTBLANK(R1680)=1,"",R1680&amp;"m, "))&amp;IF((COUNTBLANK(S1680)=0)*(S1680&lt;&gt;S1679), S1680&amp;"; ","")&amp;(IF(COUNTBLANK(U1680)=1,"",U1680&amp;"; "))&amp;(IF(COUNTBLANK(T1680)=1,"",IF(COUNTBLANK(F$2)=1,T1680&amp;"; ",T1680&amp;" "&amp;F$2&amp;"; "))))&amp;(IF(COUNTBLANK(V1680)=1,"",V1680&amp;"; "))&amp;IF((COUNTBLANK(C1680)=1),"",C1680)&amp;IF((B1680=B1681)*(K1680=K1681)*(L1680=L1681)*(M1680=M1681),IF(($H$2&lt;&gt;"m")*($H$2&lt;&gt;"Y"), " • ", IF((ISNUMBER(FIND(")",AE1680))), " • ", "")),IF((B1680=B1681)*(K1680=K1681)," • ",". ")))</f>
        <v/>
      </c>
      <c r="AI1680" s="1"/>
    </row>
    <row r="1681" spans="1:35" x14ac:dyDescent="0.25">
      <c r="A1681" s="3" t="str">
        <f t="shared" si="185"/>
        <v/>
      </c>
      <c r="B1681" s="53" t="str">
        <f t="shared" si="183"/>
        <v/>
      </c>
      <c r="C1681" s="57"/>
      <c r="D1681" s="57"/>
      <c r="E1681" s="57"/>
      <c r="F1681" s="57"/>
      <c r="G1681" s="57"/>
      <c r="H1681" s="57"/>
      <c r="I1681" s="57"/>
      <c r="J1681" s="57"/>
      <c r="K1681" s="57"/>
      <c r="L1681" s="57"/>
      <c r="M1681" s="54"/>
      <c r="N1681" s="57"/>
      <c r="O1681" s="58"/>
      <c r="P1681" s="58"/>
      <c r="Q1681" s="58"/>
      <c r="R1681" s="58"/>
      <c r="S1681" s="54"/>
      <c r="T1681" s="57"/>
      <c r="U1681" s="57"/>
      <c r="V1681" s="57"/>
      <c r="W1681" s="57"/>
      <c r="X1681" s="147" t="str">
        <f>IF(COUNTBLANK(D1681)=1,"",IF('order-admin-units'!$I$1&lt;&gt;"y", "", IF(COUNTBLANK(K1681)=1, 'order-admin-units'!$B$1+1, VLOOKUP(K1681, ordercountry, 2))))</f>
        <v/>
      </c>
      <c r="Y1681" s="147" t="str">
        <f>IF(COUNTBLANK(D1681)=1,"",IF('order-admin-units'!$I$1&lt;&gt;"y", "", IF(COUNTBLANK(K1681:L1681)&gt;0, 'order-admin-units'!$B$2+1, VLOOKUP(K1681&amp;"@"&amp;L1681, orderadmin, 2))))</f>
        <v/>
      </c>
      <c r="Z1681" s="147" t="str">
        <f t="shared" si="186"/>
        <v/>
      </c>
      <c r="AA1681" s="147" t="str">
        <f t="shared" si="187"/>
        <v/>
      </c>
      <c r="AB1681" s="147" t="str">
        <f t="shared" si="188"/>
        <v/>
      </c>
      <c r="AC1681" s="147" t="str">
        <f t="shared" si="184"/>
        <v/>
      </c>
      <c r="AD1681" s="11" t="str">
        <f t="shared" si="189"/>
        <v/>
      </c>
      <c r="AE1681" s="11" t="str">
        <f t="array" ref="AE1681">IF(COUNTBLANK(D1681)=1,"",IF(OR($H$2="y",$H$2="m"),IF(AA1681=AA1680,IF(OR(AB1681=$AB$4:$AB1680)=FALSE,AE1680&amp;C1681,AE1680),"("&amp;C1681)&amp;IF(AA1681=AA1682,IF(OR(AB1682=$AB$4:$AB1681)=FALSE,", ",""),") "),""))</f>
        <v/>
      </c>
      <c r="AF1681" s="11" t="str">
        <f t="array" ref="AF1681">IF((COUNTBLANK(D1681)=0)*OR($H$2="y",$H$2="m"),IFERROR(LEFT(C1681, FIND(" ",C1681)-1), C1681),"")</f>
        <v/>
      </c>
      <c r="AG1681" s="11" t="str">
        <f t="array" ref="AG1681">IF(COUNTBLANK(D1681)=1,"",IF(OR($H$2="y",$H$2="m"),IF(AA1681=AA1680,IF(OR(AC1681=$AC$4:$AC1680)=FALSE,AG1680&amp;AF1681,AG1680),"("&amp;AF1681)&amp;IF(AA1681=AA1682,IF(OR(AC1682=$AC$4:$AC1681)=FALSE,", ",""),") "),""))</f>
        <v/>
      </c>
      <c r="AH1681" s="10" t="str">
        <f>IF((COUNTBLANK(D1681)=1),"",IF(D1681=D1680,AH1680,"")&amp;IF(B1680&lt;&gt;B1681,((IF(COUNTBLANK(E1681)=1,$D$3&amp;"Non-type material: "&amp;$D$3,$D$3&amp;INDEX('type-categories'!$A$2:$B$100,MATCH(E1681,'type-categories'!$A$2:$A$100,0),2)&amp;$D$3))),"")&amp;(IF(K1681&lt;&gt;K1680,$C$2&amp;UPPER(K1681)&amp;$C$2&amp;$K$3&amp;" ",(IF(B1681&lt;&gt;B1680,$C$2&amp;UPPER(K1681)&amp;$C$2&amp;$K$3&amp;" ",""))))&amp;IF((AA1681&lt;&gt;AA1682)*($H$2="y"),AD1681&amp;AE1681,IF((AA1681&lt;&gt;AA1682)*($H$2="m"),AD1681&amp;AG1681,IF(($H$2&lt;&gt;"m")*($H$2&lt;&gt;"Y"),(IF(F1681=0,"",F1681&amp;" "&amp;$F$4&amp;" "))&amp;(IF(G1681=0,"",G1681&amp;" "&amp;$G$4&amp;" "))&amp;(IF(H1681=0,"",H1681&amp;" "&amp;H$4&amp;" "))&amp;(IF(I1681=0,"",I1681&amp;" "&amp;$I$4&amp;" "))&amp;(IF(J1681=0,"",J1681&amp;" "&amp;$J$4&amp;" ")),"")))&amp;"; "&amp;IF((B1681=B1680)*(AA1681=AA1680), "same collecting data; ", IF((B1681=B1680)*(Z1680=Z1681),"same locality; ",(IF(COUNTBLANK(L1681)=1,"",$D$2&amp;L1681&amp;$L$3&amp;" "&amp;$D$2))&amp;(IF(COUNTBLANK(M1681)=1,"",$E$2&amp;M1681&amp;$E$2&amp;", "))&amp;(IF(COUNTBLANK(N1681)=1,"",N1681&amp;"; "))&amp;(IF(COUNTBLANK(O1681)=1,"",O1681&amp;"; ")))&amp;(IF(COUNTBLANK(P1681)=1,"",P1681&amp;"; "))&amp;(IF(COUNTBLANK(Q1681)=1,"",Q1681&amp;"; "))&amp;(IF(COUNTBLANK(R1681)=1,"",R1681&amp;"m, "))&amp;IF((COUNTBLANK(S1681)=0)*(S1681&lt;&gt;S1680), S1681&amp;"; ","")&amp;(IF(COUNTBLANK(U1681)=1,"",U1681&amp;"; "))&amp;(IF(COUNTBLANK(T1681)=1,"",IF(COUNTBLANK(F$2)=1,T1681&amp;"; ",T1681&amp;" "&amp;F$2&amp;"; "))))&amp;(IF(COUNTBLANK(V1681)=1,"",V1681&amp;"; "))&amp;IF((COUNTBLANK(C1681)=1),"",C1681)&amp;IF((B1681=B1682)*(K1681=K1682)*(L1681=L1682)*(M1681=M1682),IF(($H$2&lt;&gt;"m")*($H$2&lt;&gt;"Y"), " • ", IF((ISNUMBER(FIND(")",AE1681))), " • ", "")),IF((B1681=B1682)*(K1681=K1682)," • ",". ")))</f>
        <v/>
      </c>
      <c r="AI1681" s="1"/>
    </row>
    <row r="1682" spans="1:35" x14ac:dyDescent="0.25">
      <c r="A1682" s="3" t="str">
        <f t="shared" si="185"/>
        <v/>
      </c>
      <c r="B1682" s="53" t="str">
        <f t="shared" si="183"/>
        <v/>
      </c>
      <c r="C1682" s="57"/>
      <c r="D1682" s="57"/>
      <c r="E1682" s="57"/>
      <c r="F1682" s="57"/>
      <c r="G1682" s="57"/>
      <c r="H1682" s="57"/>
      <c r="I1682" s="57"/>
      <c r="J1682" s="57"/>
      <c r="K1682" s="57"/>
      <c r="L1682" s="57"/>
      <c r="M1682" s="54"/>
      <c r="N1682" s="57"/>
      <c r="O1682" s="58"/>
      <c r="P1682" s="58"/>
      <c r="Q1682" s="58"/>
      <c r="R1682" s="58"/>
      <c r="S1682" s="54"/>
      <c r="T1682" s="57"/>
      <c r="U1682" s="57"/>
      <c r="V1682" s="57"/>
      <c r="W1682" s="57"/>
      <c r="X1682" s="147" t="str">
        <f>IF(COUNTBLANK(D1682)=1,"",IF('order-admin-units'!$I$1&lt;&gt;"y", "", IF(COUNTBLANK(K1682)=1, 'order-admin-units'!$B$1+1, VLOOKUP(K1682, ordercountry, 2))))</f>
        <v/>
      </c>
      <c r="Y1682" s="147" t="str">
        <f>IF(COUNTBLANK(D1682)=1,"",IF('order-admin-units'!$I$1&lt;&gt;"y", "", IF(COUNTBLANK(K1682:L1682)&gt;0, 'order-admin-units'!$B$2+1, VLOOKUP(K1682&amp;"@"&amp;L1682, orderadmin, 2))))</f>
        <v/>
      </c>
      <c r="Z1682" s="147" t="str">
        <f t="shared" si="186"/>
        <v/>
      </c>
      <c r="AA1682" s="147" t="str">
        <f t="shared" si="187"/>
        <v/>
      </c>
      <c r="AB1682" s="147" t="str">
        <f t="shared" si="188"/>
        <v/>
      </c>
      <c r="AC1682" s="147" t="str">
        <f t="shared" si="184"/>
        <v/>
      </c>
      <c r="AD1682" s="11" t="str">
        <f t="shared" si="189"/>
        <v/>
      </c>
      <c r="AE1682" s="11" t="str">
        <f t="array" ref="AE1682">IF(COUNTBLANK(D1682)=1,"",IF(OR($H$2="y",$H$2="m"),IF(AA1682=AA1681,IF(OR(AB1682=$AB$4:$AB1681)=FALSE,AE1681&amp;C1682,AE1681),"("&amp;C1682)&amp;IF(AA1682=AA1683,IF(OR(AB1683=$AB$4:$AB1682)=FALSE,", ",""),") "),""))</f>
        <v/>
      </c>
      <c r="AF1682" s="11" t="str">
        <f t="array" ref="AF1682">IF((COUNTBLANK(D1682)=0)*OR($H$2="y",$H$2="m"),IFERROR(LEFT(C1682, FIND(" ",C1682)-1), C1682),"")</f>
        <v/>
      </c>
      <c r="AG1682" s="11" t="str">
        <f t="array" ref="AG1682">IF(COUNTBLANK(D1682)=1,"",IF(OR($H$2="y",$H$2="m"),IF(AA1682=AA1681,IF(OR(AC1682=$AC$4:$AC1681)=FALSE,AG1681&amp;AF1682,AG1681),"("&amp;AF1682)&amp;IF(AA1682=AA1683,IF(OR(AC1683=$AC$4:$AC1682)=FALSE,", ",""),") "),""))</f>
        <v/>
      </c>
      <c r="AH1682" s="10" t="str">
        <f>IF((COUNTBLANK(D1682)=1),"",IF(D1682=D1681,AH1681,"")&amp;IF(B1681&lt;&gt;B1682,((IF(COUNTBLANK(E1682)=1,$D$3&amp;"Non-type material: "&amp;$D$3,$D$3&amp;INDEX('type-categories'!$A$2:$B$100,MATCH(E1682,'type-categories'!$A$2:$A$100,0),2)&amp;$D$3))),"")&amp;(IF(K1682&lt;&gt;K1681,$C$2&amp;UPPER(K1682)&amp;$C$2&amp;$K$3&amp;" ",(IF(B1682&lt;&gt;B1681,$C$2&amp;UPPER(K1682)&amp;$C$2&amp;$K$3&amp;" ",""))))&amp;IF((AA1682&lt;&gt;AA1683)*($H$2="y"),AD1682&amp;AE1682,IF((AA1682&lt;&gt;AA1683)*($H$2="m"),AD1682&amp;AG1682,IF(($H$2&lt;&gt;"m")*($H$2&lt;&gt;"Y"),(IF(F1682=0,"",F1682&amp;" "&amp;$F$4&amp;" "))&amp;(IF(G1682=0,"",G1682&amp;" "&amp;$G$4&amp;" "))&amp;(IF(H1682=0,"",H1682&amp;" "&amp;H$4&amp;" "))&amp;(IF(I1682=0,"",I1682&amp;" "&amp;$I$4&amp;" "))&amp;(IF(J1682=0,"",J1682&amp;" "&amp;$J$4&amp;" ")),"")))&amp;"; "&amp;IF((B1682=B1681)*(AA1682=AA1681), "same collecting data; ", IF((B1682=B1681)*(Z1681=Z1682),"same locality; ",(IF(COUNTBLANK(L1682)=1,"",$D$2&amp;L1682&amp;$L$3&amp;" "&amp;$D$2))&amp;(IF(COUNTBLANK(M1682)=1,"",$E$2&amp;M1682&amp;$E$2&amp;", "))&amp;(IF(COUNTBLANK(N1682)=1,"",N1682&amp;"; "))&amp;(IF(COUNTBLANK(O1682)=1,"",O1682&amp;"; ")))&amp;(IF(COUNTBLANK(P1682)=1,"",P1682&amp;"; "))&amp;(IF(COUNTBLANK(Q1682)=1,"",Q1682&amp;"; "))&amp;(IF(COUNTBLANK(R1682)=1,"",R1682&amp;"m, "))&amp;IF((COUNTBLANK(S1682)=0)*(S1682&lt;&gt;S1681), S1682&amp;"; ","")&amp;(IF(COUNTBLANK(U1682)=1,"",U1682&amp;"; "))&amp;(IF(COUNTBLANK(T1682)=1,"",IF(COUNTBLANK(F$2)=1,T1682&amp;"; ",T1682&amp;" "&amp;F$2&amp;"; "))))&amp;(IF(COUNTBLANK(V1682)=1,"",V1682&amp;"; "))&amp;IF((COUNTBLANK(C1682)=1),"",C1682)&amp;IF((B1682=B1683)*(K1682=K1683)*(L1682=L1683)*(M1682=M1683),IF(($H$2&lt;&gt;"m")*($H$2&lt;&gt;"Y"), " • ", IF((ISNUMBER(FIND(")",AE1682))), " • ", "")),IF((B1682=B1683)*(K1682=K1683)," • ",". ")))</f>
        <v/>
      </c>
      <c r="AI1682" s="1"/>
    </row>
    <row r="1683" spans="1:35" x14ac:dyDescent="0.25">
      <c r="A1683" s="3" t="str">
        <f t="shared" si="185"/>
        <v/>
      </c>
      <c r="B1683" s="53" t="str">
        <f t="shared" si="183"/>
        <v/>
      </c>
      <c r="C1683" s="57"/>
      <c r="D1683" s="57"/>
      <c r="E1683" s="57"/>
      <c r="F1683" s="57"/>
      <c r="G1683" s="57"/>
      <c r="H1683" s="57"/>
      <c r="I1683" s="57"/>
      <c r="J1683" s="57"/>
      <c r="K1683" s="57"/>
      <c r="L1683" s="57"/>
      <c r="M1683" s="54"/>
      <c r="N1683" s="57"/>
      <c r="O1683" s="58"/>
      <c r="P1683" s="58"/>
      <c r="Q1683" s="58"/>
      <c r="R1683" s="58"/>
      <c r="S1683" s="54"/>
      <c r="T1683" s="57"/>
      <c r="U1683" s="57"/>
      <c r="V1683" s="57"/>
      <c r="W1683" s="57"/>
      <c r="X1683" s="147" t="str">
        <f>IF(COUNTBLANK(D1683)=1,"",IF('order-admin-units'!$I$1&lt;&gt;"y", "", IF(COUNTBLANK(K1683)=1, 'order-admin-units'!$B$1+1, VLOOKUP(K1683, ordercountry, 2))))</f>
        <v/>
      </c>
      <c r="Y1683" s="147" t="str">
        <f>IF(COUNTBLANK(D1683)=1,"",IF('order-admin-units'!$I$1&lt;&gt;"y", "", IF(COUNTBLANK(K1683:L1683)&gt;0, 'order-admin-units'!$B$2+1, VLOOKUP(K1683&amp;"@"&amp;L1683, orderadmin, 2))))</f>
        <v/>
      </c>
      <c r="Z1683" s="147" t="str">
        <f t="shared" si="186"/>
        <v/>
      </c>
      <c r="AA1683" s="147" t="str">
        <f t="shared" si="187"/>
        <v/>
      </c>
      <c r="AB1683" s="147" t="str">
        <f t="shared" si="188"/>
        <v/>
      </c>
      <c r="AC1683" s="147" t="str">
        <f t="shared" si="184"/>
        <v/>
      </c>
      <c r="AD1683" s="11" t="str">
        <f t="shared" si="189"/>
        <v/>
      </c>
      <c r="AE1683" s="11" t="str">
        <f t="array" ref="AE1683">IF(COUNTBLANK(D1683)=1,"",IF(OR($H$2="y",$H$2="m"),IF(AA1683=AA1682,IF(OR(AB1683=$AB$4:$AB1682)=FALSE,AE1682&amp;C1683,AE1682),"("&amp;C1683)&amp;IF(AA1683=AA1684,IF(OR(AB1684=$AB$4:$AB1683)=FALSE,", ",""),") "),""))</f>
        <v/>
      </c>
      <c r="AF1683" s="11" t="str">
        <f t="array" ref="AF1683">IF((COUNTBLANK(D1683)=0)*OR($H$2="y",$H$2="m"),IFERROR(LEFT(C1683, FIND(" ",C1683)-1), C1683),"")</f>
        <v/>
      </c>
      <c r="AG1683" s="11" t="str">
        <f t="array" ref="AG1683">IF(COUNTBLANK(D1683)=1,"",IF(OR($H$2="y",$H$2="m"),IF(AA1683=AA1682,IF(OR(AC1683=$AC$4:$AC1682)=FALSE,AG1682&amp;AF1683,AG1682),"("&amp;AF1683)&amp;IF(AA1683=AA1684,IF(OR(AC1684=$AC$4:$AC1683)=FALSE,", ",""),") "),""))</f>
        <v/>
      </c>
      <c r="AH1683" s="10" t="str">
        <f>IF((COUNTBLANK(D1683)=1),"",IF(D1683=D1682,AH1682,"")&amp;IF(B1682&lt;&gt;B1683,((IF(COUNTBLANK(E1683)=1,$D$3&amp;"Non-type material: "&amp;$D$3,$D$3&amp;INDEX('type-categories'!$A$2:$B$100,MATCH(E1683,'type-categories'!$A$2:$A$100,0),2)&amp;$D$3))),"")&amp;(IF(K1683&lt;&gt;K1682,$C$2&amp;UPPER(K1683)&amp;$C$2&amp;$K$3&amp;" ",(IF(B1683&lt;&gt;B1682,$C$2&amp;UPPER(K1683)&amp;$C$2&amp;$K$3&amp;" ",""))))&amp;IF((AA1683&lt;&gt;AA1684)*($H$2="y"),AD1683&amp;AE1683,IF((AA1683&lt;&gt;AA1684)*($H$2="m"),AD1683&amp;AG1683,IF(($H$2&lt;&gt;"m")*($H$2&lt;&gt;"Y"),(IF(F1683=0,"",F1683&amp;" "&amp;$F$4&amp;" "))&amp;(IF(G1683=0,"",G1683&amp;" "&amp;$G$4&amp;" "))&amp;(IF(H1683=0,"",H1683&amp;" "&amp;H$4&amp;" "))&amp;(IF(I1683=0,"",I1683&amp;" "&amp;$I$4&amp;" "))&amp;(IF(J1683=0,"",J1683&amp;" "&amp;$J$4&amp;" ")),"")))&amp;"; "&amp;IF((B1683=B1682)*(AA1683=AA1682), "same collecting data; ", IF((B1683=B1682)*(Z1682=Z1683),"same locality; ",(IF(COUNTBLANK(L1683)=1,"",$D$2&amp;L1683&amp;$L$3&amp;" "&amp;$D$2))&amp;(IF(COUNTBLANK(M1683)=1,"",$E$2&amp;M1683&amp;$E$2&amp;", "))&amp;(IF(COUNTBLANK(N1683)=1,"",N1683&amp;"; "))&amp;(IF(COUNTBLANK(O1683)=1,"",O1683&amp;"; ")))&amp;(IF(COUNTBLANK(P1683)=1,"",P1683&amp;"; "))&amp;(IF(COUNTBLANK(Q1683)=1,"",Q1683&amp;"; "))&amp;(IF(COUNTBLANK(R1683)=1,"",R1683&amp;"m, "))&amp;IF((COUNTBLANK(S1683)=0)*(S1683&lt;&gt;S1682), S1683&amp;"; ","")&amp;(IF(COUNTBLANK(U1683)=1,"",U1683&amp;"; "))&amp;(IF(COUNTBLANK(T1683)=1,"",IF(COUNTBLANK(F$2)=1,T1683&amp;"; ",T1683&amp;" "&amp;F$2&amp;"; "))))&amp;(IF(COUNTBLANK(V1683)=1,"",V1683&amp;"; "))&amp;IF((COUNTBLANK(C1683)=1),"",C1683)&amp;IF((B1683=B1684)*(K1683=K1684)*(L1683=L1684)*(M1683=M1684),IF(($H$2&lt;&gt;"m")*($H$2&lt;&gt;"Y"), " • ", IF((ISNUMBER(FIND(")",AE1683))), " • ", "")),IF((B1683=B1684)*(K1683=K1684)," • ",". ")))</f>
        <v/>
      </c>
      <c r="AI1683" s="1"/>
    </row>
    <row r="1684" spans="1:35" x14ac:dyDescent="0.25">
      <c r="A1684" s="3" t="str">
        <f t="shared" si="185"/>
        <v/>
      </c>
      <c r="B1684" s="53" t="str">
        <f t="shared" si="183"/>
        <v/>
      </c>
      <c r="C1684" s="57"/>
      <c r="D1684" s="57"/>
      <c r="E1684" s="57"/>
      <c r="F1684" s="57"/>
      <c r="G1684" s="57"/>
      <c r="H1684" s="57"/>
      <c r="I1684" s="57"/>
      <c r="J1684" s="57"/>
      <c r="K1684" s="57"/>
      <c r="L1684" s="57"/>
      <c r="M1684" s="54"/>
      <c r="N1684" s="57"/>
      <c r="O1684" s="58"/>
      <c r="P1684" s="58"/>
      <c r="Q1684" s="58"/>
      <c r="R1684" s="58"/>
      <c r="S1684" s="54"/>
      <c r="T1684" s="57"/>
      <c r="U1684" s="57"/>
      <c r="V1684" s="57"/>
      <c r="W1684" s="57"/>
      <c r="X1684" s="147" t="str">
        <f>IF(COUNTBLANK(D1684)=1,"",IF('order-admin-units'!$I$1&lt;&gt;"y", "", IF(COUNTBLANK(K1684)=1, 'order-admin-units'!$B$1+1, VLOOKUP(K1684, ordercountry, 2))))</f>
        <v/>
      </c>
      <c r="Y1684" s="147" t="str">
        <f>IF(COUNTBLANK(D1684)=1,"",IF('order-admin-units'!$I$1&lt;&gt;"y", "", IF(COUNTBLANK(K1684:L1684)&gt;0, 'order-admin-units'!$B$2+1, VLOOKUP(K1684&amp;"@"&amp;L1684, orderadmin, 2))))</f>
        <v/>
      </c>
      <c r="Z1684" s="147" t="str">
        <f t="shared" si="186"/>
        <v/>
      </c>
      <c r="AA1684" s="147" t="str">
        <f t="shared" si="187"/>
        <v/>
      </c>
      <c r="AB1684" s="147" t="str">
        <f t="shared" si="188"/>
        <v/>
      </c>
      <c r="AC1684" s="147" t="str">
        <f t="shared" si="184"/>
        <v/>
      </c>
      <c r="AD1684" s="11" t="str">
        <f t="shared" si="189"/>
        <v/>
      </c>
      <c r="AE1684" s="11" t="str">
        <f t="array" ref="AE1684">IF(COUNTBLANK(D1684)=1,"",IF(OR($H$2="y",$H$2="m"),IF(AA1684=AA1683,IF(OR(AB1684=$AB$4:$AB1683)=FALSE,AE1683&amp;C1684,AE1683),"("&amp;C1684)&amp;IF(AA1684=AA1685,IF(OR(AB1685=$AB$4:$AB1684)=FALSE,", ",""),") "),""))</f>
        <v/>
      </c>
      <c r="AF1684" s="11" t="str">
        <f t="array" ref="AF1684">IF((COUNTBLANK(D1684)=0)*OR($H$2="y",$H$2="m"),IFERROR(LEFT(C1684, FIND(" ",C1684)-1), C1684),"")</f>
        <v/>
      </c>
      <c r="AG1684" s="11" t="str">
        <f t="array" ref="AG1684">IF(COUNTBLANK(D1684)=1,"",IF(OR($H$2="y",$H$2="m"),IF(AA1684=AA1683,IF(OR(AC1684=$AC$4:$AC1683)=FALSE,AG1683&amp;AF1684,AG1683),"("&amp;AF1684)&amp;IF(AA1684=AA1685,IF(OR(AC1685=$AC$4:$AC1684)=FALSE,", ",""),") "),""))</f>
        <v/>
      </c>
      <c r="AH1684" s="10" t="str">
        <f>IF((COUNTBLANK(D1684)=1),"",IF(D1684=D1683,AH1683,"")&amp;IF(B1683&lt;&gt;B1684,((IF(COUNTBLANK(E1684)=1,$D$3&amp;"Non-type material: "&amp;$D$3,$D$3&amp;INDEX('type-categories'!$A$2:$B$100,MATCH(E1684,'type-categories'!$A$2:$A$100,0),2)&amp;$D$3))),"")&amp;(IF(K1684&lt;&gt;K1683,$C$2&amp;UPPER(K1684)&amp;$C$2&amp;$K$3&amp;" ",(IF(B1684&lt;&gt;B1683,$C$2&amp;UPPER(K1684)&amp;$C$2&amp;$K$3&amp;" ",""))))&amp;IF((AA1684&lt;&gt;AA1685)*($H$2="y"),AD1684&amp;AE1684,IF((AA1684&lt;&gt;AA1685)*($H$2="m"),AD1684&amp;AG1684,IF(($H$2&lt;&gt;"m")*($H$2&lt;&gt;"Y"),(IF(F1684=0,"",F1684&amp;" "&amp;$F$4&amp;" "))&amp;(IF(G1684=0,"",G1684&amp;" "&amp;$G$4&amp;" "))&amp;(IF(H1684=0,"",H1684&amp;" "&amp;H$4&amp;" "))&amp;(IF(I1684=0,"",I1684&amp;" "&amp;$I$4&amp;" "))&amp;(IF(J1684=0,"",J1684&amp;" "&amp;$J$4&amp;" ")),"")))&amp;"; "&amp;IF((B1684=B1683)*(AA1684=AA1683), "same collecting data; ", IF((B1684=B1683)*(Z1683=Z1684),"same locality; ",(IF(COUNTBLANK(L1684)=1,"",$D$2&amp;L1684&amp;$L$3&amp;" "&amp;$D$2))&amp;(IF(COUNTBLANK(M1684)=1,"",$E$2&amp;M1684&amp;$E$2&amp;", "))&amp;(IF(COUNTBLANK(N1684)=1,"",N1684&amp;"; "))&amp;(IF(COUNTBLANK(O1684)=1,"",O1684&amp;"; ")))&amp;(IF(COUNTBLANK(P1684)=1,"",P1684&amp;"; "))&amp;(IF(COUNTBLANK(Q1684)=1,"",Q1684&amp;"; "))&amp;(IF(COUNTBLANK(R1684)=1,"",R1684&amp;"m, "))&amp;IF((COUNTBLANK(S1684)=0)*(S1684&lt;&gt;S1683), S1684&amp;"; ","")&amp;(IF(COUNTBLANK(U1684)=1,"",U1684&amp;"; "))&amp;(IF(COUNTBLANK(T1684)=1,"",IF(COUNTBLANK(F$2)=1,T1684&amp;"; ",T1684&amp;" "&amp;F$2&amp;"; "))))&amp;(IF(COUNTBLANK(V1684)=1,"",V1684&amp;"; "))&amp;IF((COUNTBLANK(C1684)=1),"",C1684)&amp;IF((B1684=B1685)*(K1684=K1685)*(L1684=L1685)*(M1684=M1685),IF(($H$2&lt;&gt;"m")*($H$2&lt;&gt;"Y"), " • ", IF((ISNUMBER(FIND(")",AE1684))), " • ", "")),IF((B1684=B1685)*(K1684=K1685)," • ",". ")))</f>
        <v/>
      </c>
      <c r="AI1684" s="1"/>
    </row>
    <row r="1685" spans="1:35" x14ac:dyDescent="0.25">
      <c r="A1685" s="3" t="str">
        <f t="shared" si="185"/>
        <v/>
      </c>
      <c r="B1685" s="53" t="str">
        <f t="shared" si="183"/>
        <v/>
      </c>
      <c r="C1685" s="57"/>
      <c r="D1685" s="57"/>
      <c r="E1685" s="57"/>
      <c r="F1685" s="57"/>
      <c r="G1685" s="57"/>
      <c r="H1685" s="57"/>
      <c r="I1685" s="57"/>
      <c r="J1685" s="57"/>
      <c r="K1685" s="57"/>
      <c r="L1685" s="57"/>
      <c r="M1685" s="54"/>
      <c r="N1685" s="57"/>
      <c r="O1685" s="58"/>
      <c r="P1685" s="58"/>
      <c r="Q1685" s="58"/>
      <c r="R1685" s="58"/>
      <c r="S1685" s="54"/>
      <c r="T1685" s="57"/>
      <c r="U1685" s="57"/>
      <c r="V1685" s="57"/>
      <c r="W1685" s="57"/>
      <c r="X1685" s="147" t="str">
        <f>IF(COUNTBLANK(D1685)=1,"",IF('order-admin-units'!$I$1&lt;&gt;"y", "", IF(COUNTBLANK(K1685)=1, 'order-admin-units'!$B$1+1, VLOOKUP(K1685, ordercountry, 2))))</f>
        <v/>
      </c>
      <c r="Y1685" s="147" t="str">
        <f>IF(COUNTBLANK(D1685)=1,"",IF('order-admin-units'!$I$1&lt;&gt;"y", "", IF(COUNTBLANK(K1685:L1685)&gt;0, 'order-admin-units'!$B$2+1, VLOOKUP(K1685&amp;"@"&amp;L1685, orderadmin, 2))))</f>
        <v/>
      </c>
      <c r="Z1685" s="147" t="str">
        <f t="shared" si="186"/>
        <v/>
      </c>
      <c r="AA1685" s="147" t="str">
        <f t="shared" si="187"/>
        <v/>
      </c>
      <c r="AB1685" s="147" t="str">
        <f t="shared" si="188"/>
        <v/>
      </c>
      <c r="AC1685" s="147" t="str">
        <f t="shared" si="184"/>
        <v/>
      </c>
      <c r="AD1685" s="11" t="str">
        <f t="shared" si="189"/>
        <v/>
      </c>
      <c r="AE1685" s="11" t="str">
        <f t="array" ref="AE1685">IF(COUNTBLANK(D1685)=1,"",IF(OR($H$2="y",$H$2="m"),IF(AA1685=AA1684,IF(OR(AB1685=$AB$4:$AB1684)=FALSE,AE1684&amp;C1685,AE1684),"("&amp;C1685)&amp;IF(AA1685=AA1686,IF(OR(AB1686=$AB$4:$AB1685)=FALSE,", ",""),") "),""))</f>
        <v/>
      </c>
      <c r="AF1685" s="11" t="str">
        <f t="array" ref="AF1685">IF((COUNTBLANK(D1685)=0)*OR($H$2="y",$H$2="m"),IFERROR(LEFT(C1685, FIND(" ",C1685)-1), C1685),"")</f>
        <v/>
      </c>
      <c r="AG1685" s="11" t="str">
        <f t="array" ref="AG1685">IF(COUNTBLANK(D1685)=1,"",IF(OR($H$2="y",$H$2="m"),IF(AA1685=AA1684,IF(OR(AC1685=$AC$4:$AC1684)=FALSE,AG1684&amp;AF1685,AG1684),"("&amp;AF1685)&amp;IF(AA1685=AA1686,IF(OR(AC1686=$AC$4:$AC1685)=FALSE,", ",""),") "),""))</f>
        <v/>
      </c>
      <c r="AH1685" s="10" t="str">
        <f>IF((COUNTBLANK(D1685)=1),"",IF(D1685=D1684,AH1684,"")&amp;IF(B1684&lt;&gt;B1685,((IF(COUNTBLANK(E1685)=1,$D$3&amp;"Non-type material: "&amp;$D$3,$D$3&amp;INDEX('type-categories'!$A$2:$B$100,MATCH(E1685,'type-categories'!$A$2:$A$100,0),2)&amp;$D$3))),"")&amp;(IF(K1685&lt;&gt;K1684,$C$2&amp;UPPER(K1685)&amp;$C$2&amp;$K$3&amp;" ",(IF(B1685&lt;&gt;B1684,$C$2&amp;UPPER(K1685)&amp;$C$2&amp;$K$3&amp;" ",""))))&amp;IF((AA1685&lt;&gt;AA1686)*($H$2="y"),AD1685&amp;AE1685,IF((AA1685&lt;&gt;AA1686)*($H$2="m"),AD1685&amp;AG1685,IF(($H$2&lt;&gt;"m")*($H$2&lt;&gt;"Y"),(IF(F1685=0,"",F1685&amp;" "&amp;$F$4&amp;" "))&amp;(IF(G1685=0,"",G1685&amp;" "&amp;$G$4&amp;" "))&amp;(IF(H1685=0,"",H1685&amp;" "&amp;H$4&amp;" "))&amp;(IF(I1685=0,"",I1685&amp;" "&amp;$I$4&amp;" "))&amp;(IF(J1685=0,"",J1685&amp;" "&amp;$J$4&amp;" ")),"")))&amp;"; "&amp;IF((B1685=B1684)*(AA1685=AA1684), "same collecting data; ", IF((B1685=B1684)*(Z1684=Z1685),"same locality; ",(IF(COUNTBLANK(L1685)=1,"",$D$2&amp;L1685&amp;$L$3&amp;" "&amp;$D$2))&amp;(IF(COUNTBLANK(M1685)=1,"",$E$2&amp;M1685&amp;$E$2&amp;", "))&amp;(IF(COUNTBLANK(N1685)=1,"",N1685&amp;"; "))&amp;(IF(COUNTBLANK(O1685)=1,"",O1685&amp;"; ")))&amp;(IF(COUNTBLANK(P1685)=1,"",P1685&amp;"; "))&amp;(IF(COUNTBLANK(Q1685)=1,"",Q1685&amp;"; "))&amp;(IF(COUNTBLANK(R1685)=1,"",R1685&amp;"m, "))&amp;IF((COUNTBLANK(S1685)=0)*(S1685&lt;&gt;S1684), S1685&amp;"; ","")&amp;(IF(COUNTBLANK(U1685)=1,"",U1685&amp;"; "))&amp;(IF(COUNTBLANK(T1685)=1,"",IF(COUNTBLANK(F$2)=1,T1685&amp;"; ",T1685&amp;" "&amp;F$2&amp;"; "))))&amp;(IF(COUNTBLANK(V1685)=1,"",V1685&amp;"; "))&amp;IF((COUNTBLANK(C1685)=1),"",C1685)&amp;IF((B1685=B1686)*(K1685=K1686)*(L1685=L1686)*(M1685=M1686),IF(($H$2&lt;&gt;"m")*($H$2&lt;&gt;"Y"), " • ", IF((ISNUMBER(FIND(")",AE1685))), " • ", "")),IF((B1685=B1686)*(K1685=K1686)," • ",". ")))</f>
        <v/>
      </c>
      <c r="AI1685" s="1"/>
    </row>
    <row r="1686" spans="1:35" x14ac:dyDescent="0.25">
      <c r="A1686" s="3" t="str">
        <f t="shared" si="185"/>
        <v/>
      </c>
      <c r="B1686" s="53" t="str">
        <f t="shared" si="183"/>
        <v/>
      </c>
      <c r="C1686" s="57"/>
      <c r="D1686" s="57"/>
      <c r="E1686" s="57"/>
      <c r="F1686" s="57"/>
      <c r="G1686" s="57"/>
      <c r="H1686" s="57"/>
      <c r="I1686" s="57"/>
      <c r="J1686" s="57"/>
      <c r="K1686" s="57"/>
      <c r="L1686" s="57"/>
      <c r="M1686" s="54"/>
      <c r="N1686" s="57"/>
      <c r="O1686" s="58"/>
      <c r="P1686" s="58"/>
      <c r="Q1686" s="58"/>
      <c r="R1686" s="58"/>
      <c r="S1686" s="54"/>
      <c r="T1686" s="57"/>
      <c r="U1686" s="57"/>
      <c r="V1686" s="57"/>
      <c r="W1686" s="57"/>
      <c r="X1686" s="147" t="str">
        <f>IF(COUNTBLANK(D1686)=1,"",IF('order-admin-units'!$I$1&lt;&gt;"y", "", IF(COUNTBLANK(K1686)=1, 'order-admin-units'!$B$1+1, VLOOKUP(K1686, ordercountry, 2))))</f>
        <v/>
      </c>
      <c r="Y1686" s="147" t="str">
        <f>IF(COUNTBLANK(D1686)=1,"",IF('order-admin-units'!$I$1&lt;&gt;"y", "", IF(COUNTBLANK(K1686:L1686)&gt;0, 'order-admin-units'!$B$2+1, VLOOKUP(K1686&amp;"@"&amp;L1686, orderadmin, 2))))</f>
        <v/>
      </c>
      <c r="Z1686" s="147" t="str">
        <f t="shared" si="186"/>
        <v/>
      </c>
      <c r="AA1686" s="147" t="str">
        <f t="shared" si="187"/>
        <v/>
      </c>
      <c r="AB1686" s="147" t="str">
        <f t="shared" si="188"/>
        <v/>
      </c>
      <c r="AC1686" s="147" t="str">
        <f t="shared" si="184"/>
        <v/>
      </c>
      <c r="AD1686" s="11" t="str">
        <f t="shared" si="189"/>
        <v/>
      </c>
      <c r="AE1686" s="11" t="str">
        <f t="array" ref="AE1686">IF(COUNTBLANK(D1686)=1,"",IF(OR($H$2="y",$H$2="m"),IF(AA1686=AA1685,IF(OR(AB1686=$AB$4:$AB1685)=FALSE,AE1685&amp;C1686,AE1685),"("&amp;C1686)&amp;IF(AA1686=AA1687,IF(OR(AB1687=$AB$4:$AB1686)=FALSE,", ",""),") "),""))</f>
        <v/>
      </c>
      <c r="AF1686" s="11" t="str">
        <f t="array" ref="AF1686">IF((COUNTBLANK(D1686)=0)*OR($H$2="y",$H$2="m"),IFERROR(LEFT(C1686, FIND(" ",C1686)-1), C1686),"")</f>
        <v/>
      </c>
      <c r="AG1686" s="11" t="str">
        <f t="array" ref="AG1686">IF(COUNTBLANK(D1686)=1,"",IF(OR($H$2="y",$H$2="m"),IF(AA1686=AA1685,IF(OR(AC1686=$AC$4:$AC1685)=FALSE,AG1685&amp;AF1686,AG1685),"("&amp;AF1686)&amp;IF(AA1686=AA1687,IF(OR(AC1687=$AC$4:$AC1686)=FALSE,", ",""),") "),""))</f>
        <v/>
      </c>
      <c r="AH1686" s="10" t="str">
        <f>IF((COUNTBLANK(D1686)=1),"",IF(D1686=D1685,AH1685,"")&amp;IF(B1685&lt;&gt;B1686,((IF(COUNTBLANK(E1686)=1,$D$3&amp;"Non-type material: "&amp;$D$3,$D$3&amp;INDEX('type-categories'!$A$2:$B$100,MATCH(E1686,'type-categories'!$A$2:$A$100,0),2)&amp;$D$3))),"")&amp;(IF(K1686&lt;&gt;K1685,$C$2&amp;UPPER(K1686)&amp;$C$2&amp;$K$3&amp;" ",(IF(B1686&lt;&gt;B1685,$C$2&amp;UPPER(K1686)&amp;$C$2&amp;$K$3&amp;" ",""))))&amp;IF((AA1686&lt;&gt;AA1687)*($H$2="y"),AD1686&amp;AE1686,IF((AA1686&lt;&gt;AA1687)*($H$2="m"),AD1686&amp;AG1686,IF(($H$2&lt;&gt;"m")*($H$2&lt;&gt;"Y"),(IF(F1686=0,"",F1686&amp;" "&amp;$F$4&amp;" "))&amp;(IF(G1686=0,"",G1686&amp;" "&amp;$G$4&amp;" "))&amp;(IF(H1686=0,"",H1686&amp;" "&amp;H$4&amp;" "))&amp;(IF(I1686=0,"",I1686&amp;" "&amp;$I$4&amp;" "))&amp;(IF(J1686=0,"",J1686&amp;" "&amp;$J$4&amp;" ")),"")))&amp;"; "&amp;IF((B1686=B1685)*(AA1686=AA1685), "same collecting data; ", IF((B1686=B1685)*(Z1685=Z1686),"same locality; ",(IF(COUNTBLANK(L1686)=1,"",$D$2&amp;L1686&amp;$L$3&amp;" "&amp;$D$2))&amp;(IF(COUNTBLANK(M1686)=1,"",$E$2&amp;M1686&amp;$E$2&amp;", "))&amp;(IF(COUNTBLANK(N1686)=1,"",N1686&amp;"; "))&amp;(IF(COUNTBLANK(O1686)=1,"",O1686&amp;"; ")))&amp;(IF(COUNTBLANK(P1686)=1,"",P1686&amp;"; "))&amp;(IF(COUNTBLANK(Q1686)=1,"",Q1686&amp;"; "))&amp;(IF(COUNTBLANK(R1686)=1,"",R1686&amp;"m, "))&amp;IF((COUNTBLANK(S1686)=0)*(S1686&lt;&gt;S1685), S1686&amp;"; ","")&amp;(IF(COUNTBLANK(U1686)=1,"",U1686&amp;"; "))&amp;(IF(COUNTBLANK(T1686)=1,"",IF(COUNTBLANK(F$2)=1,T1686&amp;"; ",T1686&amp;" "&amp;F$2&amp;"; "))))&amp;(IF(COUNTBLANK(V1686)=1,"",V1686&amp;"; "))&amp;IF((COUNTBLANK(C1686)=1),"",C1686)&amp;IF((B1686=B1687)*(K1686=K1687)*(L1686=L1687)*(M1686=M1687),IF(($H$2&lt;&gt;"m")*($H$2&lt;&gt;"Y"), " • ", IF((ISNUMBER(FIND(")",AE1686))), " • ", "")),IF((B1686=B1687)*(K1686=K1687)," • ",". ")))</f>
        <v/>
      </c>
      <c r="AI1686" s="1"/>
    </row>
    <row r="1687" spans="1:35" x14ac:dyDescent="0.25">
      <c r="A1687" s="3" t="str">
        <f t="shared" si="185"/>
        <v/>
      </c>
      <c r="B1687" s="53" t="str">
        <f t="shared" si="183"/>
        <v/>
      </c>
      <c r="C1687" s="57"/>
      <c r="D1687" s="57"/>
      <c r="E1687" s="57"/>
      <c r="F1687" s="57"/>
      <c r="G1687" s="57"/>
      <c r="H1687" s="57"/>
      <c r="I1687" s="57"/>
      <c r="J1687" s="57"/>
      <c r="K1687" s="57"/>
      <c r="L1687" s="57"/>
      <c r="M1687" s="54"/>
      <c r="N1687" s="57"/>
      <c r="O1687" s="58"/>
      <c r="P1687" s="58"/>
      <c r="Q1687" s="58"/>
      <c r="R1687" s="58"/>
      <c r="S1687" s="54"/>
      <c r="T1687" s="57"/>
      <c r="U1687" s="57"/>
      <c r="V1687" s="57"/>
      <c r="W1687" s="57"/>
      <c r="X1687" s="147" t="str">
        <f>IF(COUNTBLANK(D1687)=1,"",IF('order-admin-units'!$I$1&lt;&gt;"y", "", IF(COUNTBLANK(K1687)=1, 'order-admin-units'!$B$1+1, VLOOKUP(K1687, ordercountry, 2))))</f>
        <v/>
      </c>
      <c r="Y1687" s="147" t="str">
        <f>IF(COUNTBLANK(D1687)=1,"",IF('order-admin-units'!$I$1&lt;&gt;"y", "", IF(COUNTBLANK(K1687:L1687)&gt;0, 'order-admin-units'!$B$2+1, VLOOKUP(K1687&amp;"@"&amp;L1687, orderadmin, 2))))</f>
        <v/>
      </c>
      <c r="Z1687" s="147" t="str">
        <f t="shared" si="186"/>
        <v/>
      </c>
      <c r="AA1687" s="147" t="str">
        <f t="shared" si="187"/>
        <v/>
      </c>
      <c r="AB1687" s="147" t="str">
        <f t="shared" si="188"/>
        <v/>
      </c>
      <c r="AC1687" s="147" t="str">
        <f t="shared" si="184"/>
        <v/>
      </c>
      <c r="AD1687" s="11" t="str">
        <f t="shared" si="189"/>
        <v/>
      </c>
      <c r="AE1687" s="11" t="str">
        <f t="array" ref="AE1687">IF(COUNTBLANK(D1687)=1,"",IF(OR($H$2="y",$H$2="m"),IF(AA1687=AA1686,IF(OR(AB1687=$AB$4:$AB1686)=FALSE,AE1686&amp;C1687,AE1686),"("&amp;C1687)&amp;IF(AA1687=AA1688,IF(OR(AB1688=$AB$4:$AB1687)=FALSE,", ",""),") "),""))</f>
        <v/>
      </c>
      <c r="AF1687" s="11" t="str">
        <f t="array" ref="AF1687">IF((COUNTBLANK(D1687)=0)*OR($H$2="y",$H$2="m"),IFERROR(LEFT(C1687, FIND(" ",C1687)-1), C1687),"")</f>
        <v/>
      </c>
      <c r="AG1687" s="11" t="str">
        <f t="array" ref="AG1687">IF(COUNTBLANK(D1687)=1,"",IF(OR($H$2="y",$H$2="m"),IF(AA1687=AA1686,IF(OR(AC1687=$AC$4:$AC1686)=FALSE,AG1686&amp;AF1687,AG1686),"("&amp;AF1687)&amp;IF(AA1687=AA1688,IF(OR(AC1688=$AC$4:$AC1687)=FALSE,", ",""),") "),""))</f>
        <v/>
      </c>
      <c r="AH1687" s="10" t="str">
        <f>IF((COUNTBLANK(D1687)=1),"",IF(D1687=D1686,AH1686,"")&amp;IF(B1686&lt;&gt;B1687,((IF(COUNTBLANK(E1687)=1,$D$3&amp;"Non-type material: "&amp;$D$3,$D$3&amp;INDEX('type-categories'!$A$2:$B$100,MATCH(E1687,'type-categories'!$A$2:$A$100,0),2)&amp;$D$3))),"")&amp;(IF(K1687&lt;&gt;K1686,$C$2&amp;UPPER(K1687)&amp;$C$2&amp;$K$3&amp;" ",(IF(B1687&lt;&gt;B1686,$C$2&amp;UPPER(K1687)&amp;$C$2&amp;$K$3&amp;" ",""))))&amp;IF((AA1687&lt;&gt;AA1688)*($H$2="y"),AD1687&amp;AE1687,IF((AA1687&lt;&gt;AA1688)*($H$2="m"),AD1687&amp;AG1687,IF(($H$2&lt;&gt;"m")*($H$2&lt;&gt;"Y"),(IF(F1687=0,"",F1687&amp;" "&amp;$F$4&amp;" "))&amp;(IF(G1687=0,"",G1687&amp;" "&amp;$G$4&amp;" "))&amp;(IF(H1687=0,"",H1687&amp;" "&amp;H$4&amp;" "))&amp;(IF(I1687=0,"",I1687&amp;" "&amp;$I$4&amp;" "))&amp;(IF(J1687=0,"",J1687&amp;" "&amp;$J$4&amp;" ")),"")))&amp;"; "&amp;IF((B1687=B1686)*(AA1687=AA1686), "same collecting data; ", IF((B1687=B1686)*(Z1686=Z1687),"same locality; ",(IF(COUNTBLANK(L1687)=1,"",$D$2&amp;L1687&amp;$L$3&amp;" "&amp;$D$2))&amp;(IF(COUNTBLANK(M1687)=1,"",$E$2&amp;M1687&amp;$E$2&amp;", "))&amp;(IF(COUNTBLANK(N1687)=1,"",N1687&amp;"; "))&amp;(IF(COUNTBLANK(O1687)=1,"",O1687&amp;"; ")))&amp;(IF(COUNTBLANK(P1687)=1,"",P1687&amp;"; "))&amp;(IF(COUNTBLANK(Q1687)=1,"",Q1687&amp;"; "))&amp;(IF(COUNTBLANK(R1687)=1,"",R1687&amp;"m, "))&amp;IF((COUNTBLANK(S1687)=0)*(S1687&lt;&gt;S1686), S1687&amp;"; ","")&amp;(IF(COUNTBLANK(U1687)=1,"",U1687&amp;"; "))&amp;(IF(COUNTBLANK(T1687)=1,"",IF(COUNTBLANK(F$2)=1,T1687&amp;"; ",T1687&amp;" "&amp;F$2&amp;"; "))))&amp;(IF(COUNTBLANK(V1687)=1,"",V1687&amp;"; "))&amp;IF((COUNTBLANK(C1687)=1),"",C1687)&amp;IF((B1687=B1688)*(K1687=K1688)*(L1687=L1688)*(M1687=M1688),IF(($H$2&lt;&gt;"m")*($H$2&lt;&gt;"Y"), " • ", IF((ISNUMBER(FIND(")",AE1687))), " • ", "")),IF((B1687=B1688)*(K1687=K1688)," • ",". ")))</f>
        <v/>
      </c>
      <c r="AI1687" s="1"/>
    </row>
    <row r="1688" spans="1:35" x14ac:dyDescent="0.25">
      <c r="A1688" s="3" t="str">
        <f t="shared" si="185"/>
        <v/>
      </c>
      <c r="B1688" s="53" t="str">
        <f t="shared" si="183"/>
        <v/>
      </c>
      <c r="C1688" s="57"/>
      <c r="D1688" s="57"/>
      <c r="E1688" s="57"/>
      <c r="F1688" s="57"/>
      <c r="G1688" s="57"/>
      <c r="H1688" s="57"/>
      <c r="I1688" s="57"/>
      <c r="J1688" s="57"/>
      <c r="K1688" s="57"/>
      <c r="L1688" s="57"/>
      <c r="M1688" s="54"/>
      <c r="N1688" s="57"/>
      <c r="O1688" s="58"/>
      <c r="P1688" s="58"/>
      <c r="Q1688" s="58"/>
      <c r="R1688" s="58"/>
      <c r="S1688" s="54"/>
      <c r="T1688" s="57"/>
      <c r="U1688" s="57"/>
      <c r="V1688" s="57"/>
      <c r="W1688" s="57"/>
      <c r="X1688" s="147" t="str">
        <f>IF(COUNTBLANK(D1688)=1,"",IF('order-admin-units'!$I$1&lt;&gt;"y", "", IF(COUNTBLANK(K1688)=1, 'order-admin-units'!$B$1+1, VLOOKUP(K1688, ordercountry, 2))))</f>
        <v/>
      </c>
      <c r="Y1688" s="147" t="str">
        <f>IF(COUNTBLANK(D1688)=1,"",IF('order-admin-units'!$I$1&lt;&gt;"y", "", IF(COUNTBLANK(K1688:L1688)&gt;0, 'order-admin-units'!$B$2+1, VLOOKUP(K1688&amp;"@"&amp;L1688, orderadmin, 2))))</f>
        <v/>
      </c>
      <c r="Z1688" s="147" t="str">
        <f t="shared" si="186"/>
        <v/>
      </c>
      <c r="AA1688" s="147" t="str">
        <f t="shared" si="187"/>
        <v/>
      </c>
      <c r="AB1688" s="147" t="str">
        <f t="shared" si="188"/>
        <v/>
      </c>
      <c r="AC1688" s="147" t="str">
        <f t="shared" si="184"/>
        <v/>
      </c>
      <c r="AD1688" s="11" t="str">
        <f t="shared" si="189"/>
        <v/>
      </c>
      <c r="AE1688" s="11" t="str">
        <f t="array" ref="AE1688">IF(COUNTBLANK(D1688)=1,"",IF(OR($H$2="y",$H$2="m"),IF(AA1688=AA1687,IF(OR(AB1688=$AB$4:$AB1687)=FALSE,AE1687&amp;C1688,AE1687),"("&amp;C1688)&amp;IF(AA1688=AA1689,IF(OR(AB1689=$AB$4:$AB1688)=FALSE,", ",""),") "),""))</f>
        <v/>
      </c>
      <c r="AF1688" s="11" t="str">
        <f t="array" ref="AF1688">IF((COUNTBLANK(D1688)=0)*OR($H$2="y",$H$2="m"),IFERROR(LEFT(C1688, FIND(" ",C1688)-1), C1688),"")</f>
        <v/>
      </c>
      <c r="AG1688" s="11" t="str">
        <f t="array" ref="AG1688">IF(COUNTBLANK(D1688)=1,"",IF(OR($H$2="y",$H$2="m"),IF(AA1688=AA1687,IF(OR(AC1688=$AC$4:$AC1687)=FALSE,AG1687&amp;AF1688,AG1687),"("&amp;AF1688)&amp;IF(AA1688=AA1689,IF(OR(AC1689=$AC$4:$AC1688)=FALSE,", ",""),") "),""))</f>
        <v/>
      </c>
      <c r="AH1688" s="10" t="str">
        <f>IF((COUNTBLANK(D1688)=1),"",IF(D1688=D1687,AH1687,"")&amp;IF(B1687&lt;&gt;B1688,((IF(COUNTBLANK(E1688)=1,$D$3&amp;"Non-type material: "&amp;$D$3,$D$3&amp;INDEX('type-categories'!$A$2:$B$100,MATCH(E1688,'type-categories'!$A$2:$A$100,0),2)&amp;$D$3))),"")&amp;(IF(K1688&lt;&gt;K1687,$C$2&amp;UPPER(K1688)&amp;$C$2&amp;$K$3&amp;" ",(IF(B1688&lt;&gt;B1687,$C$2&amp;UPPER(K1688)&amp;$C$2&amp;$K$3&amp;" ",""))))&amp;IF((AA1688&lt;&gt;AA1689)*($H$2="y"),AD1688&amp;AE1688,IF((AA1688&lt;&gt;AA1689)*($H$2="m"),AD1688&amp;AG1688,IF(($H$2&lt;&gt;"m")*($H$2&lt;&gt;"Y"),(IF(F1688=0,"",F1688&amp;" "&amp;$F$4&amp;" "))&amp;(IF(G1688=0,"",G1688&amp;" "&amp;$G$4&amp;" "))&amp;(IF(H1688=0,"",H1688&amp;" "&amp;H$4&amp;" "))&amp;(IF(I1688=0,"",I1688&amp;" "&amp;$I$4&amp;" "))&amp;(IF(J1688=0,"",J1688&amp;" "&amp;$J$4&amp;" ")),"")))&amp;"; "&amp;IF((B1688=B1687)*(AA1688=AA1687), "same collecting data; ", IF((B1688=B1687)*(Z1687=Z1688),"same locality; ",(IF(COUNTBLANK(L1688)=1,"",$D$2&amp;L1688&amp;$L$3&amp;" "&amp;$D$2))&amp;(IF(COUNTBLANK(M1688)=1,"",$E$2&amp;M1688&amp;$E$2&amp;", "))&amp;(IF(COUNTBLANK(N1688)=1,"",N1688&amp;"; "))&amp;(IF(COUNTBLANK(O1688)=1,"",O1688&amp;"; ")))&amp;(IF(COUNTBLANK(P1688)=1,"",P1688&amp;"; "))&amp;(IF(COUNTBLANK(Q1688)=1,"",Q1688&amp;"; "))&amp;(IF(COUNTBLANK(R1688)=1,"",R1688&amp;"m, "))&amp;IF((COUNTBLANK(S1688)=0)*(S1688&lt;&gt;S1687), S1688&amp;"; ","")&amp;(IF(COUNTBLANK(U1688)=1,"",U1688&amp;"; "))&amp;(IF(COUNTBLANK(T1688)=1,"",IF(COUNTBLANK(F$2)=1,T1688&amp;"; ",T1688&amp;" "&amp;F$2&amp;"; "))))&amp;(IF(COUNTBLANK(V1688)=1,"",V1688&amp;"; "))&amp;IF((COUNTBLANK(C1688)=1),"",C1688)&amp;IF((B1688=B1689)*(K1688=K1689)*(L1688=L1689)*(M1688=M1689),IF(($H$2&lt;&gt;"m")*($H$2&lt;&gt;"Y"), " • ", IF((ISNUMBER(FIND(")",AE1688))), " • ", "")),IF((B1688=B1689)*(K1688=K1689)," • ",". ")))</f>
        <v/>
      </c>
      <c r="AI1688" s="1"/>
    </row>
    <row r="1689" spans="1:35" x14ac:dyDescent="0.25">
      <c r="A1689" s="3" t="str">
        <f t="shared" si="185"/>
        <v/>
      </c>
      <c r="B1689" s="53" t="str">
        <f t="shared" si="183"/>
        <v/>
      </c>
      <c r="C1689" s="57"/>
      <c r="D1689" s="57"/>
      <c r="E1689" s="57"/>
      <c r="F1689" s="57"/>
      <c r="G1689" s="57"/>
      <c r="H1689" s="57"/>
      <c r="I1689" s="57"/>
      <c r="J1689" s="57"/>
      <c r="K1689" s="57"/>
      <c r="L1689" s="57"/>
      <c r="M1689" s="54"/>
      <c r="N1689" s="57"/>
      <c r="O1689" s="58"/>
      <c r="P1689" s="58"/>
      <c r="Q1689" s="58"/>
      <c r="R1689" s="58"/>
      <c r="S1689" s="54"/>
      <c r="T1689" s="57"/>
      <c r="U1689" s="57"/>
      <c r="V1689" s="57"/>
      <c r="W1689" s="57"/>
      <c r="X1689" s="147" t="str">
        <f>IF(COUNTBLANK(D1689)=1,"",IF('order-admin-units'!$I$1&lt;&gt;"y", "", IF(COUNTBLANK(K1689)=1, 'order-admin-units'!$B$1+1, VLOOKUP(K1689, ordercountry, 2))))</f>
        <v/>
      </c>
      <c r="Y1689" s="147" t="str">
        <f>IF(COUNTBLANK(D1689)=1,"",IF('order-admin-units'!$I$1&lt;&gt;"y", "", IF(COUNTBLANK(K1689:L1689)&gt;0, 'order-admin-units'!$B$2+1, VLOOKUP(K1689&amp;"@"&amp;L1689, orderadmin, 2))))</f>
        <v/>
      </c>
      <c r="Z1689" s="147" t="str">
        <f t="shared" si="186"/>
        <v/>
      </c>
      <c r="AA1689" s="147" t="str">
        <f t="shared" si="187"/>
        <v/>
      </c>
      <c r="AB1689" s="147" t="str">
        <f t="shared" si="188"/>
        <v/>
      </c>
      <c r="AC1689" s="147" t="str">
        <f t="shared" si="184"/>
        <v/>
      </c>
      <c r="AD1689" s="11" t="str">
        <f t="shared" si="189"/>
        <v/>
      </c>
      <c r="AE1689" s="11" t="str">
        <f t="array" ref="AE1689">IF(COUNTBLANK(D1689)=1,"",IF(OR($H$2="y",$H$2="m"),IF(AA1689=AA1688,IF(OR(AB1689=$AB$4:$AB1688)=FALSE,AE1688&amp;C1689,AE1688),"("&amp;C1689)&amp;IF(AA1689=AA1690,IF(OR(AB1690=$AB$4:$AB1689)=FALSE,", ",""),") "),""))</f>
        <v/>
      </c>
      <c r="AF1689" s="11" t="str">
        <f t="array" ref="AF1689">IF((COUNTBLANK(D1689)=0)*OR($H$2="y",$H$2="m"),IFERROR(LEFT(C1689, FIND(" ",C1689)-1), C1689),"")</f>
        <v/>
      </c>
      <c r="AG1689" s="11" t="str">
        <f t="array" ref="AG1689">IF(COUNTBLANK(D1689)=1,"",IF(OR($H$2="y",$H$2="m"),IF(AA1689=AA1688,IF(OR(AC1689=$AC$4:$AC1688)=FALSE,AG1688&amp;AF1689,AG1688),"("&amp;AF1689)&amp;IF(AA1689=AA1690,IF(OR(AC1690=$AC$4:$AC1689)=FALSE,", ",""),") "),""))</f>
        <v/>
      </c>
      <c r="AH1689" s="10" t="str">
        <f>IF((COUNTBLANK(D1689)=1),"",IF(D1689=D1688,AH1688,"")&amp;IF(B1688&lt;&gt;B1689,((IF(COUNTBLANK(E1689)=1,$D$3&amp;"Non-type material: "&amp;$D$3,$D$3&amp;INDEX('type-categories'!$A$2:$B$100,MATCH(E1689,'type-categories'!$A$2:$A$100,0),2)&amp;$D$3))),"")&amp;(IF(K1689&lt;&gt;K1688,$C$2&amp;UPPER(K1689)&amp;$C$2&amp;$K$3&amp;" ",(IF(B1689&lt;&gt;B1688,$C$2&amp;UPPER(K1689)&amp;$C$2&amp;$K$3&amp;" ",""))))&amp;IF((AA1689&lt;&gt;AA1690)*($H$2="y"),AD1689&amp;AE1689,IF((AA1689&lt;&gt;AA1690)*($H$2="m"),AD1689&amp;AG1689,IF(($H$2&lt;&gt;"m")*($H$2&lt;&gt;"Y"),(IF(F1689=0,"",F1689&amp;" "&amp;$F$4&amp;" "))&amp;(IF(G1689=0,"",G1689&amp;" "&amp;$G$4&amp;" "))&amp;(IF(H1689=0,"",H1689&amp;" "&amp;H$4&amp;" "))&amp;(IF(I1689=0,"",I1689&amp;" "&amp;$I$4&amp;" "))&amp;(IF(J1689=0,"",J1689&amp;" "&amp;$J$4&amp;" ")),"")))&amp;"; "&amp;IF((B1689=B1688)*(AA1689=AA1688), "same collecting data; ", IF((B1689=B1688)*(Z1688=Z1689),"same locality; ",(IF(COUNTBLANK(L1689)=1,"",$D$2&amp;L1689&amp;$L$3&amp;" "&amp;$D$2))&amp;(IF(COUNTBLANK(M1689)=1,"",$E$2&amp;M1689&amp;$E$2&amp;", "))&amp;(IF(COUNTBLANK(N1689)=1,"",N1689&amp;"; "))&amp;(IF(COUNTBLANK(O1689)=1,"",O1689&amp;"; ")))&amp;(IF(COUNTBLANK(P1689)=1,"",P1689&amp;"; "))&amp;(IF(COUNTBLANK(Q1689)=1,"",Q1689&amp;"; "))&amp;(IF(COUNTBLANK(R1689)=1,"",R1689&amp;"m, "))&amp;IF((COUNTBLANK(S1689)=0)*(S1689&lt;&gt;S1688), S1689&amp;"; ","")&amp;(IF(COUNTBLANK(U1689)=1,"",U1689&amp;"; "))&amp;(IF(COUNTBLANK(T1689)=1,"",IF(COUNTBLANK(F$2)=1,T1689&amp;"; ",T1689&amp;" "&amp;F$2&amp;"; "))))&amp;(IF(COUNTBLANK(V1689)=1,"",V1689&amp;"; "))&amp;IF((COUNTBLANK(C1689)=1),"",C1689)&amp;IF((B1689=B1690)*(K1689=K1690)*(L1689=L1690)*(M1689=M1690),IF(($H$2&lt;&gt;"m")*($H$2&lt;&gt;"Y"), " • ", IF((ISNUMBER(FIND(")",AE1689))), " • ", "")),IF((B1689=B1690)*(K1689=K1690)," • ",". ")))</f>
        <v/>
      </c>
      <c r="AI1689" s="1"/>
    </row>
    <row r="1690" spans="1:35" x14ac:dyDescent="0.25">
      <c r="A1690" s="3" t="str">
        <f t="shared" si="185"/>
        <v/>
      </c>
      <c r="B1690" s="53" t="str">
        <f t="shared" si="183"/>
        <v/>
      </c>
      <c r="C1690" s="57"/>
      <c r="D1690" s="57"/>
      <c r="E1690" s="57"/>
      <c r="F1690" s="57"/>
      <c r="G1690" s="57"/>
      <c r="H1690" s="57"/>
      <c r="I1690" s="57"/>
      <c r="J1690" s="57"/>
      <c r="K1690" s="57"/>
      <c r="L1690" s="57"/>
      <c r="M1690" s="54"/>
      <c r="N1690" s="57"/>
      <c r="O1690" s="58"/>
      <c r="P1690" s="58"/>
      <c r="Q1690" s="58"/>
      <c r="R1690" s="58"/>
      <c r="S1690" s="54"/>
      <c r="T1690" s="57"/>
      <c r="U1690" s="57"/>
      <c r="V1690" s="57"/>
      <c r="W1690" s="57"/>
      <c r="X1690" s="147" t="str">
        <f>IF(COUNTBLANK(D1690)=1,"",IF('order-admin-units'!$I$1&lt;&gt;"y", "", IF(COUNTBLANK(K1690)=1, 'order-admin-units'!$B$1+1, VLOOKUP(K1690, ordercountry, 2))))</f>
        <v/>
      </c>
      <c r="Y1690" s="147" t="str">
        <f>IF(COUNTBLANK(D1690)=1,"",IF('order-admin-units'!$I$1&lt;&gt;"y", "", IF(COUNTBLANK(K1690:L1690)&gt;0, 'order-admin-units'!$B$2+1, VLOOKUP(K1690&amp;"@"&amp;L1690, orderadmin, 2))))</f>
        <v/>
      </c>
      <c r="Z1690" s="147" t="str">
        <f t="shared" si="186"/>
        <v/>
      </c>
      <c r="AA1690" s="147" t="str">
        <f t="shared" si="187"/>
        <v/>
      </c>
      <c r="AB1690" s="147" t="str">
        <f t="shared" si="188"/>
        <v/>
      </c>
      <c r="AC1690" s="147" t="str">
        <f t="shared" si="184"/>
        <v/>
      </c>
      <c r="AD1690" s="11" t="str">
        <f t="shared" si="189"/>
        <v/>
      </c>
      <c r="AE1690" s="11" t="str">
        <f t="array" ref="AE1690">IF(COUNTBLANK(D1690)=1,"",IF(OR($H$2="y",$H$2="m"),IF(AA1690=AA1689,IF(OR(AB1690=$AB$4:$AB1689)=FALSE,AE1689&amp;C1690,AE1689),"("&amp;C1690)&amp;IF(AA1690=AA1691,IF(OR(AB1691=$AB$4:$AB1690)=FALSE,", ",""),") "),""))</f>
        <v/>
      </c>
      <c r="AF1690" s="11" t="str">
        <f t="array" ref="AF1690">IF((COUNTBLANK(D1690)=0)*OR($H$2="y",$H$2="m"),IFERROR(LEFT(C1690, FIND(" ",C1690)-1), C1690),"")</f>
        <v/>
      </c>
      <c r="AG1690" s="11" t="str">
        <f t="array" ref="AG1690">IF(COUNTBLANK(D1690)=1,"",IF(OR($H$2="y",$H$2="m"),IF(AA1690=AA1689,IF(OR(AC1690=$AC$4:$AC1689)=FALSE,AG1689&amp;AF1690,AG1689),"("&amp;AF1690)&amp;IF(AA1690=AA1691,IF(OR(AC1691=$AC$4:$AC1690)=FALSE,", ",""),") "),""))</f>
        <v/>
      </c>
      <c r="AH1690" s="10" t="str">
        <f>IF((COUNTBLANK(D1690)=1),"",IF(D1690=D1689,AH1689,"")&amp;IF(B1689&lt;&gt;B1690,((IF(COUNTBLANK(E1690)=1,$D$3&amp;"Non-type material: "&amp;$D$3,$D$3&amp;INDEX('type-categories'!$A$2:$B$100,MATCH(E1690,'type-categories'!$A$2:$A$100,0),2)&amp;$D$3))),"")&amp;(IF(K1690&lt;&gt;K1689,$C$2&amp;UPPER(K1690)&amp;$C$2&amp;$K$3&amp;" ",(IF(B1690&lt;&gt;B1689,$C$2&amp;UPPER(K1690)&amp;$C$2&amp;$K$3&amp;" ",""))))&amp;IF((AA1690&lt;&gt;AA1691)*($H$2="y"),AD1690&amp;AE1690,IF((AA1690&lt;&gt;AA1691)*($H$2="m"),AD1690&amp;AG1690,IF(($H$2&lt;&gt;"m")*($H$2&lt;&gt;"Y"),(IF(F1690=0,"",F1690&amp;" "&amp;$F$4&amp;" "))&amp;(IF(G1690=0,"",G1690&amp;" "&amp;$G$4&amp;" "))&amp;(IF(H1690=0,"",H1690&amp;" "&amp;H$4&amp;" "))&amp;(IF(I1690=0,"",I1690&amp;" "&amp;$I$4&amp;" "))&amp;(IF(J1690=0,"",J1690&amp;" "&amp;$J$4&amp;" ")),"")))&amp;"; "&amp;IF((B1690=B1689)*(AA1690=AA1689), "same collecting data; ", IF((B1690=B1689)*(Z1689=Z1690),"same locality; ",(IF(COUNTBLANK(L1690)=1,"",$D$2&amp;L1690&amp;$L$3&amp;" "&amp;$D$2))&amp;(IF(COUNTBLANK(M1690)=1,"",$E$2&amp;M1690&amp;$E$2&amp;", "))&amp;(IF(COUNTBLANK(N1690)=1,"",N1690&amp;"; "))&amp;(IF(COUNTBLANK(O1690)=1,"",O1690&amp;"; ")))&amp;(IF(COUNTBLANK(P1690)=1,"",P1690&amp;"; "))&amp;(IF(COUNTBLANK(Q1690)=1,"",Q1690&amp;"; "))&amp;(IF(COUNTBLANK(R1690)=1,"",R1690&amp;"m, "))&amp;IF((COUNTBLANK(S1690)=0)*(S1690&lt;&gt;S1689), S1690&amp;"; ","")&amp;(IF(COUNTBLANK(U1690)=1,"",U1690&amp;"; "))&amp;(IF(COUNTBLANK(T1690)=1,"",IF(COUNTBLANK(F$2)=1,T1690&amp;"; ",T1690&amp;" "&amp;F$2&amp;"; "))))&amp;(IF(COUNTBLANK(V1690)=1,"",V1690&amp;"; "))&amp;IF((COUNTBLANK(C1690)=1),"",C1690)&amp;IF((B1690=B1691)*(K1690=K1691)*(L1690=L1691)*(M1690=M1691),IF(($H$2&lt;&gt;"m")*($H$2&lt;&gt;"Y"), " • ", IF((ISNUMBER(FIND(")",AE1690))), " • ", "")),IF((B1690=B1691)*(K1690=K1691)," • ",". ")))</f>
        <v/>
      </c>
      <c r="AI1690" s="1"/>
    </row>
    <row r="1691" spans="1:35" x14ac:dyDescent="0.25">
      <c r="A1691" s="3" t="str">
        <f t="shared" si="185"/>
        <v/>
      </c>
      <c r="B1691" s="53" t="str">
        <f t="shared" si="183"/>
        <v/>
      </c>
      <c r="C1691" s="57"/>
      <c r="D1691" s="57"/>
      <c r="E1691" s="57"/>
      <c r="F1691" s="57"/>
      <c r="G1691" s="57"/>
      <c r="H1691" s="57"/>
      <c r="I1691" s="57"/>
      <c r="J1691" s="57"/>
      <c r="K1691" s="57"/>
      <c r="L1691" s="57"/>
      <c r="M1691" s="54"/>
      <c r="N1691" s="57"/>
      <c r="O1691" s="58"/>
      <c r="P1691" s="58"/>
      <c r="Q1691" s="58"/>
      <c r="R1691" s="58"/>
      <c r="S1691" s="54"/>
      <c r="T1691" s="57"/>
      <c r="U1691" s="57"/>
      <c r="V1691" s="57"/>
      <c r="W1691" s="57"/>
      <c r="X1691" s="147" t="str">
        <f>IF(COUNTBLANK(D1691)=1,"",IF('order-admin-units'!$I$1&lt;&gt;"y", "", IF(COUNTBLANK(K1691)=1, 'order-admin-units'!$B$1+1, VLOOKUP(K1691, ordercountry, 2))))</f>
        <v/>
      </c>
      <c r="Y1691" s="147" t="str">
        <f>IF(COUNTBLANK(D1691)=1,"",IF('order-admin-units'!$I$1&lt;&gt;"y", "", IF(COUNTBLANK(K1691:L1691)&gt;0, 'order-admin-units'!$B$2+1, VLOOKUP(K1691&amp;"@"&amp;L1691, orderadmin, 2))))</f>
        <v/>
      </c>
      <c r="Z1691" s="147" t="str">
        <f t="shared" si="186"/>
        <v/>
      </c>
      <c r="AA1691" s="147" t="str">
        <f t="shared" si="187"/>
        <v/>
      </c>
      <c r="AB1691" s="147" t="str">
        <f t="shared" si="188"/>
        <v/>
      </c>
      <c r="AC1691" s="147" t="str">
        <f t="shared" si="184"/>
        <v/>
      </c>
      <c r="AD1691" s="11" t="str">
        <f t="shared" si="189"/>
        <v/>
      </c>
      <c r="AE1691" s="11" t="str">
        <f t="array" ref="AE1691">IF(COUNTBLANK(D1691)=1,"",IF(OR($H$2="y",$H$2="m"),IF(AA1691=AA1690,IF(OR(AB1691=$AB$4:$AB1690)=FALSE,AE1690&amp;C1691,AE1690),"("&amp;C1691)&amp;IF(AA1691=AA1692,IF(OR(AB1692=$AB$4:$AB1691)=FALSE,", ",""),") "),""))</f>
        <v/>
      </c>
      <c r="AF1691" s="11" t="str">
        <f t="array" ref="AF1691">IF((COUNTBLANK(D1691)=0)*OR($H$2="y",$H$2="m"),IFERROR(LEFT(C1691, FIND(" ",C1691)-1), C1691),"")</f>
        <v/>
      </c>
      <c r="AG1691" s="11" t="str">
        <f t="array" ref="AG1691">IF(COUNTBLANK(D1691)=1,"",IF(OR($H$2="y",$H$2="m"),IF(AA1691=AA1690,IF(OR(AC1691=$AC$4:$AC1690)=FALSE,AG1690&amp;AF1691,AG1690),"("&amp;AF1691)&amp;IF(AA1691=AA1692,IF(OR(AC1692=$AC$4:$AC1691)=FALSE,", ",""),") "),""))</f>
        <v/>
      </c>
      <c r="AH1691" s="10" t="str">
        <f>IF((COUNTBLANK(D1691)=1),"",IF(D1691=D1690,AH1690,"")&amp;IF(B1690&lt;&gt;B1691,((IF(COUNTBLANK(E1691)=1,$D$3&amp;"Non-type material: "&amp;$D$3,$D$3&amp;INDEX('type-categories'!$A$2:$B$100,MATCH(E1691,'type-categories'!$A$2:$A$100,0),2)&amp;$D$3))),"")&amp;(IF(K1691&lt;&gt;K1690,$C$2&amp;UPPER(K1691)&amp;$C$2&amp;$K$3&amp;" ",(IF(B1691&lt;&gt;B1690,$C$2&amp;UPPER(K1691)&amp;$C$2&amp;$K$3&amp;" ",""))))&amp;IF((AA1691&lt;&gt;AA1692)*($H$2="y"),AD1691&amp;AE1691,IF((AA1691&lt;&gt;AA1692)*($H$2="m"),AD1691&amp;AG1691,IF(($H$2&lt;&gt;"m")*($H$2&lt;&gt;"Y"),(IF(F1691=0,"",F1691&amp;" "&amp;$F$4&amp;" "))&amp;(IF(G1691=0,"",G1691&amp;" "&amp;$G$4&amp;" "))&amp;(IF(H1691=0,"",H1691&amp;" "&amp;H$4&amp;" "))&amp;(IF(I1691=0,"",I1691&amp;" "&amp;$I$4&amp;" "))&amp;(IF(J1691=0,"",J1691&amp;" "&amp;$J$4&amp;" ")),"")))&amp;"; "&amp;IF((B1691=B1690)*(AA1691=AA1690), "same collecting data; ", IF((B1691=B1690)*(Z1690=Z1691),"same locality; ",(IF(COUNTBLANK(L1691)=1,"",$D$2&amp;L1691&amp;$L$3&amp;" "&amp;$D$2))&amp;(IF(COUNTBLANK(M1691)=1,"",$E$2&amp;M1691&amp;$E$2&amp;", "))&amp;(IF(COUNTBLANK(N1691)=1,"",N1691&amp;"; "))&amp;(IF(COUNTBLANK(O1691)=1,"",O1691&amp;"; ")))&amp;(IF(COUNTBLANK(P1691)=1,"",P1691&amp;"; "))&amp;(IF(COUNTBLANK(Q1691)=1,"",Q1691&amp;"; "))&amp;(IF(COUNTBLANK(R1691)=1,"",R1691&amp;"m, "))&amp;IF((COUNTBLANK(S1691)=0)*(S1691&lt;&gt;S1690), S1691&amp;"; ","")&amp;(IF(COUNTBLANK(U1691)=1,"",U1691&amp;"; "))&amp;(IF(COUNTBLANK(T1691)=1,"",IF(COUNTBLANK(F$2)=1,T1691&amp;"; ",T1691&amp;" "&amp;F$2&amp;"; "))))&amp;(IF(COUNTBLANK(V1691)=1,"",V1691&amp;"; "))&amp;IF((COUNTBLANK(C1691)=1),"",C1691)&amp;IF((B1691=B1692)*(K1691=K1692)*(L1691=L1692)*(M1691=M1692),IF(($H$2&lt;&gt;"m")*($H$2&lt;&gt;"Y"), " • ", IF((ISNUMBER(FIND(")",AE1691))), " • ", "")),IF((B1691=B1692)*(K1691=K1692)," • ",". ")))</f>
        <v/>
      </c>
      <c r="AI1691" s="1"/>
    </row>
    <row r="1692" spans="1:35" x14ac:dyDescent="0.25">
      <c r="A1692" s="3" t="str">
        <f t="shared" si="185"/>
        <v/>
      </c>
      <c r="B1692" s="53" t="str">
        <f t="shared" si="183"/>
        <v/>
      </c>
      <c r="C1692" s="57"/>
      <c r="D1692" s="57"/>
      <c r="E1692" s="57"/>
      <c r="F1692" s="57"/>
      <c r="G1692" s="57"/>
      <c r="H1692" s="57"/>
      <c r="I1692" s="57"/>
      <c r="J1692" s="57"/>
      <c r="K1692" s="57"/>
      <c r="L1692" s="57"/>
      <c r="M1692" s="54"/>
      <c r="N1692" s="57"/>
      <c r="O1692" s="58"/>
      <c r="P1692" s="58"/>
      <c r="Q1692" s="58"/>
      <c r="R1692" s="58"/>
      <c r="S1692" s="54"/>
      <c r="T1692" s="57"/>
      <c r="U1692" s="57"/>
      <c r="V1692" s="57"/>
      <c r="W1692" s="57"/>
      <c r="X1692" s="147" t="str">
        <f>IF(COUNTBLANK(D1692)=1,"",IF('order-admin-units'!$I$1&lt;&gt;"y", "", IF(COUNTBLANK(K1692)=1, 'order-admin-units'!$B$1+1, VLOOKUP(K1692, ordercountry, 2))))</f>
        <v/>
      </c>
      <c r="Y1692" s="147" t="str">
        <f>IF(COUNTBLANK(D1692)=1,"",IF('order-admin-units'!$I$1&lt;&gt;"y", "", IF(COUNTBLANK(K1692:L1692)&gt;0, 'order-admin-units'!$B$2+1, VLOOKUP(K1692&amp;"@"&amp;L1692, orderadmin, 2))))</f>
        <v/>
      </c>
      <c r="Z1692" s="147" t="str">
        <f t="shared" si="186"/>
        <v/>
      </c>
      <c r="AA1692" s="147" t="str">
        <f t="shared" si="187"/>
        <v/>
      </c>
      <c r="AB1692" s="147" t="str">
        <f t="shared" si="188"/>
        <v/>
      </c>
      <c r="AC1692" s="147" t="str">
        <f t="shared" si="184"/>
        <v/>
      </c>
      <c r="AD1692" s="11" t="str">
        <f t="shared" si="189"/>
        <v/>
      </c>
      <c r="AE1692" s="11" t="str">
        <f t="array" ref="AE1692">IF(COUNTBLANK(D1692)=1,"",IF(OR($H$2="y",$H$2="m"),IF(AA1692=AA1691,IF(OR(AB1692=$AB$4:$AB1691)=FALSE,AE1691&amp;C1692,AE1691),"("&amp;C1692)&amp;IF(AA1692=AA1693,IF(OR(AB1693=$AB$4:$AB1692)=FALSE,", ",""),") "),""))</f>
        <v/>
      </c>
      <c r="AF1692" s="11" t="str">
        <f t="array" ref="AF1692">IF((COUNTBLANK(D1692)=0)*OR($H$2="y",$H$2="m"),IFERROR(LEFT(C1692, FIND(" ",C1692)-1), C1692),"")</f>
        <v/>
      </c>
      <c r="AG1692" s="11" t="str">
        <f t="array" ref="AG1692">IF(COUNTBLANK(D1692)=1,"",IF(OR($H$2="y",$H$2="m"),IF(AA1692=AA1691,IF(OR(AC1692=$AC$4:$AC1691)=FALSE,AG1691&amp;AF1692,AG1691),"("&amp;AF1692)&amp;IF(AA1692=AA1693,IF(OR(AC1693=$AC$4:$AC1692)=FALSE,", ",""),") "),""))</f>
        <v/>
      </c>
      <c r="AH1692" s="10" t="str">
        <f>IF((COUNTBLANK(D1692)=1),"",IF(D1692=D1691,AH1691,"")&amp;IF(B1691&lt;&gt;B1692,((IF(COUNTBLANK(E1692)=1,$D$3&amp;"Non-type material: "&amp;$D$3,$D$3&amp;INDEX('type-categories'!$A$2:$B$100,MATCH(E1692,'type-categories'!$A$2:$A$100,0),2)&amp;$D$3))),"")&amp;(IF(K1692&lt;&gt;K1691,$C$2&amp;UPPER(K1692)&amp;$C$2&amp;$K$3&amp;" ",(IF(B1692&lt;&gt;B1691,$C$2&amp;UPPER(K1692)&amp;$C$2&amp;$K$3&amp;" ",""))))&amp;IF((AA1692&lt;&gt;AA1693)*($H$2="y"),AD1692&amp;AE1692,IF((AA1692&lt;&gt;AA1693)*($H$2="m"),AD1692&amp;AG1692,IF(($H$2&lt;&gt;"m")*($H$2&lt;&gt;"Y"),(IF(F1692=0,"",F1692&amp;" "&amp;$F$4&amp;" "))&amp;(IF(G1692=0,"",G1692&amp;" "&amp;$G$4&amp;" "))&amp;(IF(H1692=0,"",H1692&amp;" "&amp;H$4&amp;" "))&amp;(IF(I1692=0,"",I1692&amp;" "&amp;$I$4&amp;" "))&amp;(IF(J1692=0,"",J1692&amp;" "&amp;$J$4&amp;" ")),"")))&amp;"; "&amp;IF((B1692=B1691)*(AA1692=AA1691), "same collecting data; ", IF((B1692=B1691)*(Z1691=Z1692),"same locality; ",(IF(COUNTBLANK(L1692)=1,"",$D$2&amp;L1692&amp;$L$3&amp;" "&amp;$D$2))&amp;(IF(COUNTBLANK(M1692)=1,"",$E$2&amp;M1692&amp;$E$2&amp;", "))&amp;(IF(COUNTBLANK(N1692)=1,"",N1692&amp;"; "))&amp;(IF(COUNTBLANK(O1692)=1,"",O1692&amp;"; ")))&amp;(IF(COUNTBLANK(P1692)=1,"",P1692&amp;"; "))&amp;(IF(COUNTBLANK(Q1692)=1,"",Q1692&amp;"; "))&amp;(IF(COUNTBLANK(R1692)=1,"",R1692&amp;"m, "))&amp;IF((COUNTBLANK(S1692)=0)*(S1692&lt;&gt;S1691), S1692&amp;"; ","")&amp;(IF(COUNTBLANK(U1692)=1,"",U1692&amp;"; "))&amp;(IF(COUNTBLANK(T1692)=1,"",IF(COUNTBLANK(F$2)=1,T1692&amp;"; ",T1692&amp;" "&amp;F$2&amp;"; "))))&amp;(IF(COUNTBLANK(V1692)=1,"",V1692&amp;"; "))&amp;IF((COUNTBLANK(C1692)=1),"",C1692)&amp;IF((B1692=B1693)*(K1692=K1693)*(L1692=L1693)*(M1692=M1693),IF(($H$2&lt;&gt;"m")*($H$2&lt;&gt;"Y"), " • ", IF((ISNUMBER(FIND(")",AE1692))), " • ", "")),IF((B1692=B1693)*(K1692=K1693)," • ",". ")))</f>
        <v/>
      </c>
      <c r="AI1692" s="1"/>
    </row>
    <row r="1693" spans="1:35" x14ac:dyDescent="0.25">
      <c r="A1693" s="3" t="str">
        <f t="shared" si="185"/>
        <v/>
      </c>
      <c r="B1693" s="53" t="str">
        <f t="shared" si="183"/>
        <v/>
      </c>
      <c r="C1693" s="57"/>
      <c r="D1693" s="57"/>
      <c r="E1693" s="57"/>
      <c r="F1693" s="57"/>
      <c r="G1693" s="57"/>
      <c r="H1693" s="57"/>
      <c r="I1693" s="57"/>
      <c r="J1693" s="57"/>
      <c r="K1693" s="57"/>
      <c r="L1693" s="57"/>
      <c r="M1693" s="54"/>
      <c r="N1693" s="57"/>
      <c r="O1693" s="58"/>
      <c r="P1693" s="58"/>
      <c r="Q1693" s="58"/>
      <c r="R1693" s="58"/>
      <c r="S1693" s="54"/>
      <c r="T1693" s="57"/>
      <c r="U1693" s="57"/>
      <c r="V1693" s="57"/>
      <c r="W1693" s="57"/>
      <c r="X1693" s="147" t="str">
        <f>IF(COUNTBLANK(D1693)=1,"",IF('order-admin-units'!$I$1&lt;&gt;"y", "", IF(COUNTBLANK(K1693)=1, 'order-admin-units'!$B$1+1, VLOOKUP(K1693, ordercountry, 2))))</f>
        <v/>
      </c>
      <c r="Y1693" s="147" t="str">
        <f>IF(COUNTBLANK(D1693)=1,"",IF('order-admin-units'!$I$1&lt;&gt;"y", "", IF(COUNTBLANK(K1693:L1693)&gt;0, 'order-admin-units'!$B$2+1, VLOOKUP(K1693&amp;"@"&amp;L1693, orderadmin, 2))))</f>
        <v/>
      </c>
      <c r="Z1693" s="147" t="str">
        <f t="shared" si="186"/>
        <v/>
      </c>
      <c r="AA1693" s="147" t="str">
        <f t="shared" si="187"/>
        <v/>
      </c>
      <c r="AB1693" s="147" t="str">
        <f t="shared" si="188"/>
        <v/>
      </c>
      <c r="AC1693" s="147" t="str">
        <f t="shared" si="184"/>
        <v/>
      </c>
      <c r="AD1693" s="11" t="str">
        <f t="shared" si="189"/>
        <v/>
      </c>
      <c r="AE1693" s="11" t="str">
        <f t="array" ref="AE1693">IF(COUNTBLANK(D1693)=1,"",IF(OR($H$2="y",$H$2="m"),IF(AA1693=AA1692,IF(OR(AB1693=$AB$4:$AB1692)=FALSE,AE1692&amp;C1693,AE1692),"("&amp;C1693)&amp;IF(AA1693=AA1694,IF(OR(AB1694=$AB$4:$AB1693)=FALSE,", ",""),") "),""))</f>
        <v/>
      </c>
      <c r="AF1693" s="11" t="str">
        <f t="array" ref="AF1693">IF((COUNTBLANK(D1693)=0)*OR($H$2="y",$H$2="m"),IFERROR(LEFT(C1693, FIND(" ",C1693)-1), C1693),"")</f>
        <v/>
      </c>
      <c r="AG1693" s="11" t="str">
        <f t="array" ref="AG1693">IF(COUNTBLANK(D1693)=1,"",IF(OR($H$2="y",$H$2="m"),IF(AA1693=AA1692,IF(OR(AC1693=$AC$4:$AC1692)=FALSE,AG1692&amp;AF1693,AG1692),"("&amp;AF1693)&amp;IF(AA1693=AA1694,IF(OR(AC1694=$AC$4:$AC1693)=FALSE,", ",""),") "),""))</f>
        <v/>
      </c>
      <c r="AH1693" s="10" t="str">
        <f>IF((COUNTBLANK(D1693)=1),"",IF(D1693=D1692,AH1692,"")&amp;IF(B1692&lt;&gt;B1693,((IF(COUNTBLANK(E1693)=1,$D$3&amp;"Non-type material: "&amp;$D$3,$D$3&amp;INDEX('type-categories'!$A$2:$B$100,MATCH(E1693,'type-categories'!$A$2:$A$100,0),2)&amp;$D$3))),"")&amp;(IF(K1693&lt;&gt;K1692,$C$2&amp;UPPER(K1693)&amp;$C$2&amp;$K$3&amp;" ",(IF(B1693&lt;&gt;B1692,$C$2&amp;UPPER(K1693)&amp;$C$2&amp;$K$3&amp;" ",""))))&amp;IF((AA1693&lt;&gt;AA1694)*($H$2="y"),AD1693&amp;AE1693,IF((AA1693&lt;&gt;AA1694)*($H$2="m"),AD1693&amp;AG1693,IF(($H$2&lt;&gt;"m")*($H$2&lt;&gt;"Y"),(IF(F1693=0,"",F1693&amp;" "&amp;$F$4&amp;" "))&amp;(IF(G1693=0,"",G1693&amp;" "&amp;$G$4&amp;" "))&amp;(IF(H1693=0,"",H1693&amp;" "&amp;H$4&amp;" "))&amp;(IF(I1693=0,"",I1693&amp;" "&amp;$I$4&amp;" "))&amp;(IF(J1693=0,"",J1693&amp;" "&amp;$J$4&amp;" ")),"")))&amp;"; "&amp;IF((B1693=B1692)*(AA1693=AA1692), "same collecting data; ", IF((B1693=B1692)*(Z1692=Z1693),"same locality; ",(IF(COUNTBLANK(L1693)=1,"",$D$2&amp;L1693&amp;$L$3&amp;" "&amp;$D$2))&amp;(IF(COUNTBLANK(M1693)=1,"",$E$2&amp;M1693&amp;$E$2&amp;", "))&amp;(IF(COUNTBLANK(N1693)=1,"",N1693&amp;"; "))&amp;(IF(COUNTBLANK(O1693)=1,"",O1693&amp;"; ")))&amp;(IF(COUNTBLANK(P1693)=1,"",P1693&amp;"; "))&amp;(IF(COUNTBLANK(Q1693)=1,"",Q1693&amp;"; "))&amp;(IF(COUNTBLANK(R1693)=1,"",R1693&amp;"m, "))&amp;IF((COUNTBLANK(S1693)=0)*(S1693&lt;&gt;S1692), S1693&amp;"; ","")&amp;(IF(COUNTBLANK(U1693)=1,"",U1693&amp;"; "))&amp;(IF(COUNTBLANK(T1693)=1,"",IF(COUNTBLANK(F$2)=1,T1693&amp;"; ",T1693&amp;" "&amp;F$2&amp;"; "))))&amp;(IF(COUNTBLANK(V1693)=1,"",V1693&amp;"; "))&amp;IF((COUNTBLANK(C1693)=1),"",C1693)&amp;IF((B1693=B1694)*(K1693=K1694)*(L1693=L1694)*(M1693=M1694),IF(($H$2&lt;&gt;"m")*($H$2&lt;&gt;"Y"), " • ", IF((ISNUMBER(FIND(")",AE1693))), " • ", "")),IF((B1693=B1694)*(K1693=K1694)," • ",". ")))</f>
        <v/>
      </c>
      <c r="AI1693" s="1"/>
    </row>
    <row r="1694" spans="1:35" x14ac:dyDescent="0.25">
      <c r="A1694" s="3" t="str">
        <f t="shared" si="185"/>
        <v/>
      </c>
      <c r="B1694" s="53" t="str">
        <f t="shared" si="183"/>
        <v/>
      </c>
      <c r="C1694" s="57"/>
      <c r="D1694" s="57"/>
      <c r="E1694" s="57"/>
      <c r="F1694" s="57"/>
      <c r="G1694" s="57"/>
      <c r="H1694" s="57"/>
      <c r="I1694" s="57"/>
      <c r="J1694" s="57"/>
      <c r="K1694" s="57"/>
      <c r="L1694" s="57"/>
      <c r="M1694" s="54"/>
      <c r="N1694" s="57"/>
      <c r="O1694" s="58"/>
      <c r="P1694" s="58"/>
      <c r="Q1694" s="58"/>
      <c r="R1694" s="58"/>
      <c r="S1694" s="54"/>
      <c r="T1694" s="57"/>
      <c r="U1694" s="57"/>
      <c r="V1694" s="57"/>
      <c r="W1694" s="57"/>
      <c r="X1694" s="147" t="str">
        <f>IF(COUNTBLANK(D1694)=1,"",IF('order-admin-units'!$I$1&lt;&gt;"y", "", IF(COUNTBLANK(K1694)=1, 'order-admin-units'!$B$1+1, VLOOKUP(K1694, ordercountry, 2))))</f>
        <v/>
      </c>
      <c r="Y1694" s="147" t="str">
        <f>IF(COUNTBLANK(D1694)=1,"",IF('order-admin-units'!$I$1&lt;&gt;"y", "", IF(COUNTBLANK(K1694:L1694)&gt;0, 'order-admin-units'!$B$2+1, VLOOKUP(K1694&amp;"@"&amp;L1694, orderadmin, 2))))</f>
        <v/>
      </c>
      <c r="Z1694" s="147" t="str">
        <f t="shared" si="186"/>
        <v/>
      </c>
      <c r="AA1694" s="147" t="str">
        <f t="shared" si="187"/>
        <v/>
      </c>
      <c r="AB1694" s="147" t="str">
        <f t="shared" si="188"/>
        <v/>
      </c>
      <c r="AC1694" s="147" t="str">
        <f t="shared" si="184"/>
        <v/>
      </c>
      <c r="AD1694" s="11" t="str">
        <f t="shared" si="189"/>
        <v/>
      </c>
      <c r="AE1694" s="11" t="str">
        <f t="array" ref="AE1694">IF(COUNTBLANK(D1694)=1,"",IF(OR($H$2="y",$H$2="m"),IF(AA1694=AA1693,IF(OR(AB1694=$AB$4:$AB1693)=FALSE,AE1693&amp;C1694,AE1693),"("&amp;C1694)&amp;IF(AA1694=AA1695,IF(OR(AB1695=$AB$4:$AB1694)=FALSE,", ",""),") "),""))</f>
        <v/>
      </c>
      <c r="AF1694" s="11" t="str">
        <f t="array" ref="AF1694">IF((COUNTBLANK(D1694)=0)*OR($H$2="y",$H$2="m"),IFERROR(LEFT(C1694, FIND(" ",C1694)-1), C1694),"")</f>
        <v/>
      </c>
      <c r="AG1694" s="11" t="str">
        <f t="array" ref="AG1694">IF(COUNTBLANK(D1694)=1,"",IF(OR($H$2="y",$H$2="m"),IF(AA1694=AA1693,IF(OR(AC1694=$AC$4:$AC1693)=FALSE,AG1693&amp;AF1694,AG1693),"("&amp;AF1694)&amp;IF(AA1694=AA1695,IF(OR(AC1695=$AC$4:$AC1694)=FALSE,", ",""),") "),""))</f>
        <v/>
      </c>
      <c r="AH1694" s="10" t="str">
        <f>IF((COUNTBLANK(D1694)=1),"",IF(D1694=D1693,AH1693,"")&amp;IF(B1693&lt;&gt;B1694,((IF(COUNTBLANK(E1694)=1,$D$3&amp;"Non-type material: "&amp;$D$3,$D$3&amp;INDEX('type-categories'!$A$2:$B$100,MATCH(E1694,'type-categories'!$A$2:$A$100,0),2)&amp;$D$3))),"")&amp;(IF(K1694&lt;&gt;K1693,$C$2&amp;UPPER(K1694)&amp;$C$2&amp;$K$3&amp;" ",(IF(B1694&lt;&gt;B1693,$C$2&amp;UPPER(K1694)&amp;$C$2&amp;$K$3&amp;" ",""))))&amp;IF((AA1694&lt;&gt;AA1695)*($H$2="y"),AD1694&amp;AE1694,IF((AA1694&lt;&gt;AA1695)*($H$2="m"),AD1694&amp;AG1694,IF(($H$2&lt;&gt;"m")*($H$2&lt;&gt;"Y"),(IF(F1694=0,"",F1694&amp;" "&amp;$F$4&amp;" "))&amp;(IF(G1694=0,"",G1694&amp;" "&amp;$G$4&amp;" "))&amp;(IF(H1694=0,"",H1694&amp;" "&amp;H$4&amp;" "))&amp;(IF(I1694=0,"",I1694&amp;" "&amp;$I$4&amp;" "))&amp;(IF(J1694=0,"",J1694&amp;" "&amp;$J$4&amp;" ")),"")))&amp;"; "&amp;IF((B1694=B1693)*(AA1694=AA1693), "same collecting data; ", IF((B1694=B1693)*(Z1693=Z1694),"same locality; ",(IF(COUNTBLANK(L1694)=1,"",$D$2&amp;L1694&amp;$L$3&amp;" "&amp;$D$2))&amp;(IF(COUNTBLANK(M1694)=1,"",$E$2&amp;M1694&amp;$E$2&amp;", "))&amp;(IF(COUNTBLANK(N1694)=1,"",N1694&amp;"; "))&amp;(IF(COUNTBLANK(O1694)=1,"",O1694&amp;"; ")))&amp;(IF(COUNTBLANK(P1694)=1,"",P1694&amp;"; "))&amp;(IF(COUNTBLANK(Q1694)=1,"",Q1694&amp;"; "))&amp;(IF(COUNTBLANK(R1694)=1,"",R1694&amp;"m, "))&amp;IF((COUNTBLANK(S1694)=0)*(S1694&lt;&gt;S1693), S1694&amp;"; ","")&amp;(IF(COUNTBLANK(U1694)=1,"",U1694&amp;"; "))&amp;(IF(COUNTBLANK(T1694)=1,"",IF(COUNTBLANK(F$2)=1,T1694&amp;"; ",T1694&amp;" "&amp;F$2&amp;"; "))))&amp;(IF(COUNTBLANK(V1694)=1,"",V1694&amp;"; "))&amp;IF((COUNTBLANK(C1694)=1),"",C1694)&amp;IF((B1694=B1695)*(K1694=K1695)*(L1694=L1695)*(M1694=M1695),IF(($H$2&lt;&gt;"m")*($H$2&lt;&gt;"Y"), " • ", IF((ISNUMBER(FIND(")",AE1694))), " • ", "")),IF((B1694=B1695)*(K1694=K1695)," • ",". ")))</f>
        <v/>
      </c>
      <c r="AI1694" s="1"/>
    </row>
    <row r="1695" spans="1:35" x14ac:dyDescent="0.25">
      <c r="A1695" s="3" t="str">
        <f t="shared" si="185"/>
        <v/>
      </c>
      <c r="B1695" s="53" t="str">
        <f t="shared" si="183"/>
        <v/>
      </c>
      <c r="C1695" s="57"/>
      <c r="D1695" s="57"/>
      <c r="E1695" s="57"/>
      <c r="F1695" s="57"/>
      <c r="G1695" s="57"/>
      <c r="H1695" s="57"/>
      <c r="I1695" s="57"/>
      <c r="J1695" s="57"/>
      <c r="K1695" s="57"/>
      <c r="L1695" s="57"/>
      <c r="M1695" s="54"/>
      <c r="N1695" s="57"/>
      <c r="O1695" s="58"/>
      <c r="P1695" s="58"/>
      <c r="Q1695" s="58"/>
      <c r="R1695" s="58"/>
      <c r="S1695" s="54"/>
      <c r="T1695" s="57"/>
      <c r="U1695" s="57"/>
      <c r="V1695" s="57"/>
      <c r="W1695" s="57"/>
      <c r="X1695" s="147" t="str">
        <f>IF(COUNTBLANK(D1695)=1,"",IF('order-admin-units'!$I$1&lt;&gt;"y", "", IF(COUNTBLANK(K1695)=1, 'order-admin-units'!$B$1+1, VLOOKUP(K1695, ordercountry, 2))))</f>
        <v/>
      </c>
      <c r="Y1695" s="147" t="str">
        <f>IF(COUNTBLANK(D1695)=1,"",IF('order-admin-units'!$I$1&lt;&gt;"y", "", IF(COUNTBLANK(K1695:L1695)&gt;0, 'order-admin-units'!$B$2+1, VLOOKUP(K1695&amp;"@"&amp;L1695, orderadmin, 2))))</f>
        <v/>
      </c>
      <c r="Z1695" s="147" t="str">
        <f t="shared" si="186"/>
        <v/>
      </c>
      <c r="AA1695" s="147" t="str">
        <f t="shared" si="187"/>
        <v/>
      </c>
      <c r="AB1695" s="147" t="str">
        <f t="shared" si="188"/>
        <v/>
      </c>
      <c r="AC1695" s="147" t="str">
        <f t="shared" si="184"/>
        <v/>
      </c>
      <c r="AD1695" s="11" t="str">
        <f t="shared" si="189"/>
        <v/>
      </c>
      <c r="AE1695" s="11" t="str">
        <f t="array" ref="AE1695">IF(COUNTBLANK(D1695)=1,"",IF(OR($H$2="y",$H$2="m"),IF(AA1695=AA1694,IF(OR(AB1695=$AB$4:$AB1694)=FALSE,AE1694&amp;C1695,AE1694),"("&amp;C1695)&amp;IF(AA1695=AA1696,IF(OR(AB1696=$AB$4:$AB1695)=FALSE,", ",""),") "),""))</f>
        <v/>
      </c>
      <c r="AF1695" s="11" t="str">
        <f t="array" ref="AF1695">IF((COUNTBLANK(D1695)=0)*OR($H$2="y",$H$2="m"),IFERROR(LEFT(C1695, FIND(" ",C1695)-1), C1695),"")</f>
        <v/>
      </c>
      <c r="AG1695" s="11" t="str">
        <f t="array" ref="AG1695">IF(COUNTBLANK(D1695)=1,"",IF(OR($H$2="y",$H$2="m"),IF(AA1695=AA1694,IF(OR(AC1695=$AC$4:$AC1694)=FALSE,AG1694&amp;AF1695,AG1694),"("&amp;AF1695)&amp;IF(AA1695=AA1696,IF(OR(AC1696=$AC$4:$AC1695)=FALSE,", ",""),") "),""))</f>
        <v/>
      </c>
      <c r="AH1695" s="10" t="str">
        <f>IF((COUNTBLANK(D1695)=1),"",IF(D1695=D1694,AH1694,"")&amp;IF(B1694&lt;&gt;B1695,((IF(COUNTBLANK(E1695)=1,$D$3&amp;"Non-type material: "&amp;$D$3,$D$3&amp;INDEX('type-categories'!$A$2:$B$100,MATCH(E1695,'type-categories'!$A$2:$A$100,0),2)&amp;$D$3))),"")&amp;(IF(K1695&lt;&gt;K1694,$C$2&amp;UPPER(K1695)&amp;$C$2&amp;$K$3&amp;" ",(IF(B1695&lt;&gt;B1694,$C$2&amp;UPPER(K1695)&amp;$C$2&amp;$K$3&amp;" ",""))))&amp;IF((AA1695&lt;&gt;AA1696)*($H$2="y"),AD1695&amp;AE1695,IF((AA1695&lt;&gt;AA1696)*($H$2="m"),AD1695&amp;AG1695,IF(($H$2&lt;&gt;"m")*($H$2&lt;&gt;"Y"),(IF(F1695=0,"",F1695&amp;" "&amp;$F$4&amp;" "))&amp;(IF(G1695=0,"",G1695&amp;" "&amp;$G$4&amp;" "))&amp;(IF(H1695=0,"",H1695&amp;" "&amp;H$4&amp;" "))&amp;(IF(I1695=0,"",I1695&amp;" "&amp;$I$4&amp;" "))&amp;(IF(J1695=0,"",J1695&amp;" "&amp;$J$4&amp;" ")),"")))&amp;"; "&amp;IF((B1695=B1694)*(AA1695=AA1694), "same collecting data; ", IF((B1695=B1694)*(Z1694=Z1695),"same locality; ",(IF(COUNTBLANK(L1695)=1,"",$D$2&amp;L1695&amp;$L$3&amp;" "&amp;$D$2))&amp;(IF(COUNTBLANK(M1695)=1,"",$E$2&amp;M1695&amp;$E$2&amp;", "))&amp;(IF(COUNTBLANK(N1695)=1,"",N1695&amp;"; "))&amp;(IF(COUNTBLANK(O1695)=1,"",O1695&amp;"; ")))&amp;(IF(COUNTBLANK(P1695)=1,"",P1695&amp;"; "))&amp;(IF(COUNTBLANK(Q1695)=1,"",Q1695&amp;"; "))&amp;(IF(COUNTBLANK(R1695)=1,"",R1695&amp;"m, "))&amp;IF((COUNTBLANK(S1695)=0)*(S1695&lt;&gt;S1694), S1695&amp;"; ","")&amp;(IF(COUNTBLANK(U1695)=1,"",U1695&amp;"; "))&amp;(IF(COUNTBLANK(T1695)=1,"",IF(COUNTBLANK(F$2)=1,T1695&amp;"; ",T1695&amp;" "&amp;F$2&amp;"; "))))&amp;(IF(COUNTBLANK(V1695)=1,"",V1695&amp;"; "))&amp;IF((COUNTBLANK(C1695)=1),"",C1695)&amp;IF((B1695=B1696)*(K1695=K1696)*(L1695=L1696)*(M1695=M1696),IF(($H$2&lt;&gt;"m")*($H$2&lt;&gt;"Y"), " • ", IF((ISNUMBER(FIND(")",AE1695))), " • ", "")),IF((B1695=B1696)*(K1695=K1696)," • ",". ")))</f>
        <v/>
      </c>
      <c r="AI1695" s="1"/>
    </row>
    <row r="1696" spans="1:35" x14ac:dyDescent="0.25">
      <c r="A1696" s="3" t="str">
        <f t="shared" si="185"/>
        <v/>
      </c>
      <c r="B1696" s="53" t="str">
        <f t="shared" si="183"/>
        <v/>
      </c>
      <c r="C1696" s="57"/>
      <c r="D1696" s="57"/>
      <c r="E1696" s="57"/>
      <c r="F1696" s="57"/>
      <c r="G1696" s="57"/>
      <c r="H1696" s="57"/>
      <c r="I1696" s="57"/>
      <c r="J1696" s="57"/>
      <c r="K1696" s="57"/>
      <c r="L1696" s="57"/>
      <c r="M1696" s="54"/>
      <c r="N1696" s="57"/>
      <c r="O1696" s="58"/>
      <c r="P1696" s="58"/>
      <c r="Q1696" s="58"/>
      <c r="R1696" s="58"/>
      <c r="S1696" s="54"/>
      <c r="T1696" s="57"/>
      <c r="U1696" s="57"/>
      <c r="V1696" s="57"/>
      <c r="W1696" s="57"/>
      <c r="X1696" s="147" t="str">
        <f>IF(COUNTBLANK(D1696)=1,"",IF('order-admin-units'!$I$1&lt;&gt;"y", "", IF(COUNTBLANK(K1696)=1, 'order-admin-units'!$B$1+1, VLOOKUP(K1696, ordercountry, 2))))</f>
        <v/>
      </c>
      <c r="Y1696" s="147" t="str">
        <f>IF(COUNTBLANK(D1696)=1,"",IF('order-admin-units'!$I$1&lt;&gt;"y", "", IF(COUNTBLANK(K1696:L1696)&gt;0, 'order-admin-units'!$B$2+1, VLOOKUP(K1696&amp;"@"&amp;L1696, orderadmin, 2))))</f>
        <v/>
      </c>
      <c r="Z1696" s="147" t="str">
        <f t="shared" si="186"/>
        <v/>
      </c>
      <c r="AA1696" s="147" t="str">
        <f t="shared" si="187"/>
        <v/>
      </c>
      <c r="AB1696" s="147" t="str">
        <f t="shared" si="188"/>
        <v/>
      </c>
      <c r="AC1696" s="147" t="str">
        <f t="shared" si="184"/>
        <v/>
      </c>
      <c r="AD1696" s="11" t="str">
        <f t="shared" si="189"/>
        <v/>
      </c>
      <c r="AE1696" s="11" t="str">
        <f t="array" ref="AE1696">IF(COUNTBLANK(D1696)=1,"",IF(OR($H$2="y",$H$2="m"),IF(AA1696=AA1695,IF(OR(AB1696=$AB$4:$AB1695)=FALSE,AE1695&amp;C1696,AE1695),"("&amp;C1696)&amp;IF(AA1696=AA1697,IF(OR(AB1697=$AB$4:$AB1696)=FALSE,", ",""),") "),""))</f>
        <v/>
      </c>
      <c r="AF1696" s="11" t="str">
        <f t="array" ref="AF1696">IF((COUNTBLANK(D1696)=0)*OR($H$2="y",$H$2="m"),IFERROR(LEFT(C1696, FIND(" ",C1696)-1), C1696),"")</f>
        <v/>
      </c>
      <c r="AG1696" s="11" t="str">
        <f t="array" ref="AG1696">IF(COUNTBLANK(D1696)=1,"",IF(OR($H$2="y",$H$2="m"),IF(AA1696=AA1695,IF(OR(AC1696=$AC$4:$AC1695)=FALSE,AG1695&amp;AF1696,AG1695),"("&amp;AF1696)&amp;IF(AA1696=AA1697,IF(OR(AC1697=$AC$4:$AC1696)=FALSE,", ",""),") "),""))</f>
        <v/>
      </c>
      <c r="AH1696" s="10" t="str">
        <f>IF((COUNTBLANK(D1696)=1),"",IF(D1696=D1695,AH1695,"")&amp;IF(B1695&lt;&gt;B1696,((IF(COUNTBLANK(E1696)=1,$D$3&amp;"Non-type material: "&amp;$D$3,$D$3&amp;INDEX('type-categories'!$A$2:$B$100,MATCH(E1696,'type-categories'!$A$2:$A$100,0),2)&amp;$D$3))),"")&amp;(IF(K1696&lt;&gt;K1695,$C$2&amp;UPPER(K1696)&amp;$C$2&amp;$K$3&amp;" ",(IF(B1696&lt;&gt;B1695,$C$2&amp;UPPER(K1696)&amp;$C$2&amp;$K$3&amp;" ",""))))&amp;IF((AA1696&lt;&gt;AA1697)*($H$2="y"),AD1696&amp;AE1696,IF((AA1696&lt;&gt;AA1697)*($H$2="m"),AD1696&amp;AG1696,IF(($H$2&lt;&gt;"m")*($H$2&lt;&gt;"Y"),(IF(F1696=0,"",F1696&amp;" "&amp;$F$4&amp;" "))&amp;(IF(G1696=0,"",G1696&amp;" "&amp;$G$4&amp;" "))&amp;(IF(H1696=0,"",H1696&amp;" "&amp;H$4&amp;" "))&amp;(IF(I1696=0,"",I1696&amp;" "&amp;$I$4&amp;" "))&amp;(IF(J1696=0,"",J1696&amp;" "&amp;$J$4&amp;" ")),"")))&amp;"; "&amp;IF((B1696=B1695)*(AA1696=AA1695), "same collecting data; ", IF((B1696=B1695)*(Z1695=Z1696),"same locality; ",(IF(COUNTBLANK(L1696)=1,"",$D$2&amp;L1696&amp;$L$3&amp;" "&amp;$D$2))&amp;(IF(COUNTBLANK(M1696)=1,"",$E$2&amp;M1696&amp;$E$2&amp;", "))&amp;(IF(COUNTBLANK(N1696)=1,"",N1696&amp;"; "))&amp;(IF(COUNTBLANK(O1696)=1,"",O1696&amp;"; ")))&amp;(IF(COUNTBLANK(P1696)=1,"",P1696&amp;"; "))&amp;(IF(COUNTBLANK(Q1696)=1,"",Q1696&amp;"; "))&amp;(IF(COUNTBLANK(R1696)=1,"",R1696&amp;"m, "))&amp;IF((COUNTBLANK(S1696)=0)*(S1696&lt;&gt;S1695), S1696&amp;"; ","")&amp;(IF(COUNTBLANK(U1696)=1,"",U1696&amp;"; "))&amp;(IF(COUNTBLANK(T1696)=1,"",IF(COUNTBLANK(F$2)=1,T1696&amp;"; ",T1696&amp;" "&amp;F$2&amp;"; "))))&amp;(IF(COUNTBLANK(V1696)=1,"",V1696&amp;"; "))&amp;IF((COUNTBLANK(C1696)=1),"",C1696)&amp;IF((B1696=B1697)*(K1696=K1697)*(L1696=L1697)*(M1696=M1697),IF(($H$2&lt;&gt;"m")*($H$2&lt;&gt;"Y"), " • ", IF((ISNUMBER(FIND(")",AE1696))), " • ", "")),IF((B1696=B1697)*(K1696=K1697)," • ",". ")))</f>
        <v/>
      </c>
      <c r="AI1696" s="1"/>
    </row>
    <row r="1697" spans="1:35" x14ac:dyDescent="0.25">
      <c r="A1697" s="3" t="str">
        <f t="shared" si="185"/>
        <v/>
      </c>
      <c r="B1697" s="53" t="str">
        <f t="shared" si="183"/>
        <v/>
      </c>
      <c r="C1697" s="57"/>
      <c r="D1697" s="57"/>
      <c r="E1697" s="57"/>
      <c r="F1697" s="57"/>
      <c r="G1697" s="57"/>
      <c r="H1697" s="57"/>
      <c r="I1697" s="57"/>
      <c r="J1697" s="57"/>
      <c r="K1697" s="57"/>
      <c r="L1697" s="57"/>
      <c r="M1697" s="54"/>
      <c r="N1697" s="57"/>
      <c r="O1697" s="58"/>
      <c r="P1697" s="58"/>
      <c r="Q1697" s="58"/>
      <c r="R1697" s="58"/>
      <c r="S1697" s="54"/>
      <c r="T1697" s="57"/>
      <c r="U1697" s="57"/>
      <c r="V1697" s="57"/>
      <c r="W1697" s="57"/>
      <c r="X1697" s="147" t="str">
        <f>IF(COUNTBLANK(D1697)=1,"",IF('order-admin-units'!$I$1&lt;&gt;"y", "", IF(COUNTBLANK(K1697)=1, 'order-admin-units'!$B$1+1, VLOOKUP(K1697, ordercountry, 2))))</f>
        <v/>
      </c>
      <c r="Y1697" s="147" t="str">
        <f>IF(COUNTBLANK(D1697)=1,"",IF('order-admin-units'!$I$1&lt;&gt;"y", "", IF(COUNTBLANK(K1697:L1697)&gt;0, 'order-admin-units'!$B$2+1, VLOOKUP(K1697&amp;"@"&amp;L1697, orderadmin, 2))))</f>
        <v/>
      </c>
      <c r="Z1697" s="147" t="str">
        <f t="shared" si="186"/>
        <v/>
      </c>
      <c r="AA1697" s="147" t="str">
        <f t="shared" si="187"/>
        <v/>
      </c>
      <c r="AB1697" s="147" t="str">
        <f t="shared" si="188"/>
        <v/>
      </c>
      <c r="AC1697" s="147" t="str">
        <f t="shared" si="184"/>
        <v/>
      </c>
      <c r="AD1697" s="11" t="str">
        <f t="shared" si="189"/>
        <v/>
      </c>
      <c r="AE1697" s="11" t="str">
        <f t="array" ref="AE1697">IF(COUNTBLANK(D1697)=1,"",IF(OR($H$2="y",$H$2="m"),IF(AA1697=AA1696,IF(OR(AB1697=$AB$4:$AB1696)=FALSE,AE1696&amp;C1697,AE1696),"("&amp;C1697)&amp;IF(AA1697=AA1698,IF(OR(AB1698=$AB$4:$AB1697)=FALSE,", ",""),") "),""))</f>
        <v/>
      </c>
      <c r="AF1697" s="11" t="str">
        <f t="array" ref="AF1697">IF((COUNTBLANK(D1697)=0)*OR($H$2="y",$H$2="m"),IFERROR(LEFT(C1697, FIND(" ",C1697)-1), C1697),"")</f>
        <v/>
      </c>
      <c r="AG1697" s="11" t="str">
        <f t="array" ref="AG1697">IF(COUNTBLANK(D1697)=1,"",IF(OR($H$2="y",$H$2="m"),IF(AA1697=AA1696,IF(OR(AC1697=$AC$4:$AC1696)=FALSE,AG1696&amp;AF1697,AG1696),"("&amp;AF1697)&amp;IF(AA1697=AA1698,IF(OR(AC1698=$AC$4:$AC1697)=FALSE,", ",""),") "),""))</f>
        <v/>
      </c>
      <c r="AH1697" s="10" t="str">
        <f>IF((COUNTBLANK(D1697)=1),"",IF(D1697=D1696,AH1696,"")&amp;IF(B1696&lt;&gt;B1697,((IF(COUNTBLANK(E1697)=1,$D$3&amp;"Non-type material: "&amp;$D$3,$D$3&amp;INDEX('type-categories'!$A$2:$B$100,MATCH(E1697,'type-categories'!$A$2:$A$100,0),2)&amp;$D$3))),"")&amp;(IF(K1697&lt;&gt;K1696,$C$2&amp;UPPER(K1697)&amp;$C$2&amp;$K$3&amp;" ",(IF(B1697&lt;&gt;B1696,$C$2&amp;UPPER(K1697)&amp;$C$2&amp;$K$3&amp;" ",""))))&amp;IF((AA1697&lt;&gt;AA1698)*($H$2="y"),AD1697&amp;AE1697,IF((AA1697&lt;&gt;AA1698)*($H$2="m"),AD1697&amp;AG1697,IF(($H$2&lt;&gt;"m")*($H$2&lt;&gt;"Y"),(IF(F1697=0,"",F1697&amp;" "&amp;$F$4&amp;" "))&amp;(IF(G1697=0,"",G1697&amp;" "&amp;$G$4&amp;" "))&amp;(IF(H1697=0,"",H1697&amp;" "&amp;H$4&amp;" "))&amp;(IF(I1697=0,"",I1697&amp;" "&amp;$I$4&amp;" "))&amp;(IF(J1697=0,"",J1697&amp;" "&amp;$J$4&amp;" ")),"")))&amp;"; "&amp;IF((B1697=B1696)*(AA1697=AA1696), "same collecting data; ", IF((B1697=B1696)*(Z1696=Z1697),"same locality; ",(IF(COUNTBLANK(L1697)=1,"",$D$2&amp;L1697&amp;$L$3&amp;" "&amp;$D$2))&amp;(IF(COUNTBLANK(M1697)=1,"",$E$2&amp;M1697&amp;$E$2&amp;", "))&amp;(IF(COUNTBLANK(N1697)=1,"",N1697&amp;"; "))&amp;(IF(COUNTBLANK(O1697)=1,"",O1697&amp;"; ")))&amp;(IF(COUNTBLANK(P1697)=1,"",P1697&amp;"; "))&amp;(IF(COUNTBLANK(Q1697)=1,"",Q1697&amp;"; "))&amp;(IF(COUNTBLANK(R1697)=1,"",R1697&amp;"m, "))&amp;IF((COUNTBLANK(S1697)=0)*(S1697&lt;&gt;S1696), S1697&amp;"; ","")&amp;(IF(COUNTBLANK(U1697)=1,"",U1697&amp;"; "))&amp;(IF(COUNTBLANK(T1697)=1,"",IF(COUNTBLANK(F$2)=1,T1697&amp;"; ",T1697&amp;" "&amp;F$2&amp;"; "))))&amp;(IF(COUNTBLANK(V1697)=1,"",V1697&amp;"; "))&amp;IF((COUNTBLANK(C1697)=1),"",C1697)&amp;IF((B1697=B1698)*(K1697=K1698)*(L1697=L1698)*(M1697=M1698),IF(($H$2&lt;&gt;"m")*($H$2&lt;&gt;"Y"), " • ", IF((ISNUMBER(FIND(")",AE1697))), " • ", "")),IF((B1697=B1698)*(K1697=K1698)," • ",". ")))</f>
        <v/>
      </c>
      <c r="AI1697" s="1"/>
    </row>
    <row r="1698" spans="1:35" x14ac:dyDescent="0.25">
      <c r="A1698" s="3" t="str">
        <f t="shared" si="185"/>
        <v/>
      </c>
      <c r="B1698" s="53" t="str">
        <f t="shared" si="183"/>
        <v/>
      </c>
      <c r="C1698" s="57"/>
      <c r="D1698" s="57"/>
      <c r="E1698" s="57"/>
      <c r="F1698" s="57"/>
      <c r="G1698" s="57"/>
      <c r="H1698" s="57"/>
      <c r="I1698" s="57"/>
      <c r="J1698" s="57"/>
      <c r="K1698" s="57"/>
      <c r="L1698" s="57"/>
      <c r="M1698" s="54"/>
      <c r="N1698" s="57"/>
      <c r="O1698" s="58"/>
      <c r="P1698" s="58"/>
      <c r="Q1698" s="58"/>
      <c r="R1698" s="58"/>
      <c r="S1698" s="54"/>
      <c r="T1698" s="57"/>
      <c r="U1698" s="57"/>
      <c r="V1698" s="57"/>
      <c r="W1698" s="57"/>
      <c r="X1698" s="147" t="str">
        <f>IF(COUNTBLANK(D1698)=1,"",IF('order-admin-units'!$I$1&lt;&gt;"y", "", IF(COUNTBLANK(K1698)=1, 'order-admin-units'!$B$1+1, VLOOKUP(K1698, ordercountry, 2))))</f>
        <v/>
      </c>
      <c r="Y1698" s="147" t="str">
        <f>IF(COUNTBLANK(D1698)=1,"",IF('order-admin-units'!$I$1&lt;&gt;"y", "", IF(COUNTBLANK(K1698:L1698)&gt;0, 'order-admin-units'!$B$2+1, VLOOKUP(K1698&amp;"@"&amp;L1698, orderadmin, 2))))</f>
        <v/>
      </c>
      <c r="Z1698" s="147" t="str">
        <f t="shared" si="186"/>
        <v/>
      </c>
      <c r="AA1698" s="147" t="str">
        <f t="shared" si="187"/>
        <v/>
      </c>
      <c r="AB1698" s="147" t="str">
        <f t="shared" si="188"/>
        <v/>
      </c>
      <c r="AC1698" s="147" t="str">
        <f t="shared" si="184"/>
        <v/>
      </c>
      <c r="AD1698" s="11" t="str">
        <f t="shared" si="189"/>
        <v/>
      </c>
      <c r="AE1698" s="11" t="str">
        <f t="array" ref="AE1698">IF(COUNTBLANK(D1698)=1,"",IF(OR($H$2="y",$H$2="m"),IF(AA1698=AA1697,IF(OR(AB1698=$AB$4:$AB1697)=FALSE,AE1697&amp;C1698,AE1697),"("&amp;C1698)&amp;IF(AA1698=AA1699,IF(OR(AB1699=$AB$4:$AB1698)=FALSE,", ",""),") "),""))</f>
        <v/>
      </c>
      <c r="AF1698" s="11" t="str">
        <f t="array" ref="AF1698">IF((COUNTBLANK(D1698)=0)*OR($H$2="y",$H$2="m"),IFERROR(LEFT(C1698, FIND(" ",C1698)-1), C1698),"")</f>
        <v/>
      </c>
      <c r="AG1698" s="11" t="str">
        <f t="array" ref="AG1698">IF(COUNTBLANK(D1698)=1,"",IF(OR($H$2="y",$H$2="m"),IF(AA1698=AA1697,IF(OR(AC1698=$AC$4:$AC1697)=FALSE,AG1697&amp;AF1698,AG1697),"("&amp;AF1698)&amp;IF(AA1698=AA1699,IF(OR(AC1699=$AC$4:$AC1698)=FALSE,", ",""),") "),""))</f>
        <v/>
      </c>
      <c r="AH1698" s="10" t="str">
        <f>IF((COUNTBLANK(D1698)=1),"",IF(D1698=D1697,AH1697,"")&amp;IF(B1697&lt;&gt;B1698,((IF(COUNTBLANK(E1698)=1,$D$3&amp;"Non-type material: "&amp;$D$3,$D$3&amp;INDEX('type-categories'!$A$2:$B$100,MATCH(E1698,'type-categories'!$A$2:$A$100,0),2)&amp;$D$3))),"")&amp;(IF(K1698&lt;&gt;K1697,$C$2&amp;UPPER(K1698)&amp;$C$2&amp;$K$3&amp;" ",(IF(B1698&lt;&gt;B1697,$C$2&amp;UPPER(K1698)&amp;$C$2&amp;$K$3&amp;" ",""))))&amp;IF((AA1698&lt;&gt;AA1699)*($H$2="y"),AD1698&amp;AE1698,IF((AA1698&lt;&gt;AA1699)*($H$2="m"),AD1698&amp;AG1698,IF(($H$2&lt;&gt;"m")*($H$2&lt;&gt;"Y"),(IF(F1698=0,"",F1698&amp;" "&amp;$F$4&amp;" "))&amp;(IF(G1698=0,"",G1698&amp;" "&amp;$G$4&amp;" "))&amp;(IF(H1698=0,"",H1698&amp;" "&amp;H$4&amp;" "))&amp;(IF(I1698=0,"",I1698&amp;" "&amp;$I$4&amp;" "))&amp;(IF(J1698=0,"",J1698&amp;" "&amp;$J$4&amp;" ")),"")))&amp;"; "&amp;IF((B1698=B1697)*(AA1698=AA1697), "same collecting data; ", IF((B1698=B1697)*(Z1697=Z1698),"same locality; ",(IF(COUNTBLANK(L1698)=1,"",$D$2&amp;L1698&amp;$L$3&amp;" "&amp;$D$2))&amp;(IF(COUNTBLANK(M1698)=1,"",$E$2&amp;M1698&amp;$E$2&amp;", "))&amp;(IF(COUNTBLANK(N1698)=1,"",N1698&amp;"; "))&amp;(IF(COUNTBLANK(O1698)=1,"",O1698&amp;"; ")))&amp;(IF(COUNTBLANK(P1698)=1,"",P1698&amp;"; "))&amp;(IF(COUNTBLANK(Q1698)=1,"",Q1698&amp;"; "))&amp;(IF(COUNTBLANK(R1698)=1,"",R1698&amp;"m, "))&amp;IF((COUNTBLANK(S1698)=0)*(S1698&lt;&gt;S1697), S1698&amp;"; ","")&amp;(IF(COUNTBLANK(U1698)=1,"",U1698&amp;"; "))&amp;(IF(COUNTBLANK(T1698)=1,"",IF(COUNTBLANK(F$2)=1,T1698&amp;"; ",T1698&amp;" "&amp;F$2&amp;"; "))))&amp;(IF(COUNTBLANK(V1698)=1,"",V1698&amp;"; "))&amp;IF((COUNTBLANK(C1698)=1),"",C1698)&amp;IF((B1698=B1699)*(K1698=K1699)*(L1698=L1699)*(M1698=M1699),IF(($H$2&lt;&gt;"m")*($H$2&lt;&gt;"Y"), " • ", IF((ISNUMBER(FIND(")",AE1698))), " • ", "")),IF((B1698=B1699)*(K1698=K1699)," • ",". ")))</f>
        <v/>
      </c>
      <c r="AI1698" s="1"/>
    </row>
    <row r="1699" spans="1:35" x14ac:dyDescent="0.25">
      <c r="A1699" s="3" t="str">
        <f t="shared" si="185"/>
        <v/>
      </c>
      <c r="B1699" s="53" t="str">
        <f t="shared" si="183"/>
        <v/>
      </c>
      <c r="C1699" s="57"/>
      <c r="D1699" s="57"/>
      <c r="E1699" s="57"/>
      <c r="F1699" s="57"/>
      <c r="G1699" s="57"/>
      <c r="H1699" s="57"/>
      <c r="I1699" s="57"/>
      <c r="J1699" s="57"/>
      <c r="K1699" s="57"/>
      <c r="L1699" s="57"/>
      <c r="M1699" s="54"/>
      <c r="N1699" s="57"/>
      <c r="O1699" s="58"/>
      <c r="P1699" s="58"/>
      <c r="Q1699" s="58"/>
      <c r="R1699" s="58"/>
      <c r="S1699" s="54"/>
      <c r="T1699" s="57"/>
      <c r="U1699" s="57"/>
      <c r="V1699" s="57"/>
      <c r="W1699" s="57"/>
      <c r="X1699" s="147" t="str">
        <f>IF(COUNTBLANK(D1699)=1,"",IF('order-admin-units'!$I$1&lt;&gt;"y", "", IF(COUNTBLANK(K1699)=1, 'order-admin-units'!$B$1+1, VLOOKUP(K1699, ordercountry, 2))))</f>
        <v/>
      </c>
      <c r="Y1699" s="147" t="str">
        <f>IF(COUNTBLANK(D1699)=1,"",IF('order-admin-units'!$I$1&lt;&gt;"y", "", IF(COUNTBLANK(K1699:L1699)&gt;0, 'order-admin-units'!$B$2+1, VLOOKUP(K1699&amp;"@"&amp;L1699, orderadmin, 2))))</f>
        <v/>
      </c>
      <c r="Z1699" s="147" t="str">
        <f t="shared" si="186"/>
        <v/>
      </c>
      <c r="AA1699" s="147" t="str">
        <f t="shared" si="187"/>
        <v/>
      </c>
      <c r="AB1699" s="147" t="str">
        <f t="shared" si="188"/>
        <v/>
      </c>
      <c r="AC1699" s="147" t="str">
        <f t="shared" si="184"/>
        <v/>
      </c>
      <c r="AD1699" s="11" t="str">
        <f t="shared" si="189"/>
        <v/>
      </c>
      <c r="AE1699" s="11" t="str">
        <f t="array" ref="AE1699">IF(COUNTBLANK(D1699)=1,"",IF(OR($H$2="y",$H$2="m"),IF(AA1699=AA1698,IF(OR(AB1699=$AB$4:$AB1698)=FALSE,AE1698&amp;C1699,AE1698),"("&amp;C1699)&amp;IF(AA1699=AA1700,IF(OR(AB1700=$AB$4:$AB1699)=FALSE,", ",""),") "),""))</f>
        <v/>
      </c>
      <c r="AF1699" s="11" t="str">
        <f t="array" ref="AF1699">IF((COUNTBLANK(D1699)=0)*OR($H$2="y",$H$2="m"),IFERROR(LEFT(C1699, FIND(" ",C1699)-1), C1699),"")</f>
        <v/>
      </c>
      <c r="AG1699" s="11" t="str">
        <f t="array" ref="AG1699">IF(COUNTBLANK(D1699)=1,"",IF(OR($H$2="y",$H$2="m"),IF(AA1699=AA1698,IF(OR(AC1699=$AC$4:$AC1698)=FALSE,AG1698&amp;AF1699,AG1698),"("&amp;AF1699)&amp;IF(AA1699=AA1700,IF(OR(AC1700=$AC$4:$AC1699)=FALSE,", ",""),") "),""))</f>
        <v/>
      </c>
      <c r="AH1699" s="10" t="str">
        <f>IF((COUNTBLANK(D1699)=1),"",IF(D1699=D1698,AH1698,"")&amp;IF(B1698&lt;&gt;B1699,((IF(COUNTBLANK(E1699)=1,$D$3&amp;"Non-type material: "&amp;$D$3,$D$3&amp;INDEX('type-categories'!$A$2:$B$100,MATCH(E1699,'type-categories'!$A$2:$A$100,0),2)&amp;$D$3))),"")&amp;(IF(K1699&lt;&gt;K1698,$C$2&amp;UPPER(K1699)&amp;$C$2&amp;$K$3&amp;" ",(IF(B1699&lt;&gt;B1698,$C$2&amp;UPPER(K1699)&amp;$C$2&amp;$K$3&amp;" ",""))))&amp;IF((AA1699&lt;&gt;AA1700)*($H$2="y"),AD1699&amp;AE1699,IF((AA1699&lt;&gt;AA1700)*($H$2="m"),AD1699&amp;AG1699,IF(($H$2&lt;&gt;"m")*($H$2&lt;&gt;"Y"),(IF(F1699=0,"",F1699&amp;" "&amp;$F$4&amp;" "))&amp;(IF(G1699=0,"",G1699&amp;" "&amp;$G$4&amp;" "))&amp;(IF(H1699=0,"",H1699&amp;" "&amp;H$4&amp;" "))&amp;(IF(I1699=0,"",I1699&amp;" "&amp;$I$4&amp;" "))&amp;(IF(J1699=0,"",J1699&amp;" "&amp;$J$4&amp;" ")),"")))&amp;"; "&amp;IF((B1699=B1698)*(AA1699=AA1698), "same collecting data; ", IF((B1699=B1698)*(Z1698=Z1699),"same locality; ",(IF(COUNTBLANK(L1699)=1,"",$D$2&amp;L1699&amp;$L$3&amp;" "&amp;$D$2))&amp;(IF(COUNTBLANK(M1699)=1,"",$E$2&amp;M1699&amp;$E$2&amp;", "))&amp;(IF(COUNTBLANK(N1699)=1,"",N1699&amp;"; "))&amp;(IF(COUNTBLANK(O1699)=1,"",O1699&amp;"; ")))&amp;(IF(COUNTBLANK(P1699)=1,"",P1699&amp;"; "))&amp;(IF(COUNTBLANK(Q1699)=1,"",Q1699&amp;"; "))&amp;(IF(COUNTBLANK(R1699)=1,"",R1699&amp;"m, "))&amp;IF((COUNTBLANK(S1699)=0)*(S1699&lt;&gt;S1698), S1699&amp;"; ","")&amp;(IF(COUNTBLANK(U1699)=1,"",U1699&amp;"; "))&amp;(IF(COUNTBLANK(T1699)=1,"",IF(COUNTBLANK(F$2)=1,T1699&amp;"; ",T1699&amp;" "&amp;F$2&amp;"; "))))&amp;(IF(COUNTBLANK(V1699)=1,"",V1699&amp;"; "))&amp;IF((COUNTBLANK(C1699)=1),"",C1699)&amp;IF((B1699=B1700)*(K1699=K1700)*(L1699=L1700)*(M1699=M1700),IF(($H$2&lt;&gt;"m")*($H$2&lt;&gt;"Y"), " • ", IF((ISNUMBER(FIND(")",AE1699))), " • ", "")),IF((B1699=B1700)*(K1699=K1700)," • ",". ")))</f>
        <v/>
      </c>
      <c r="AI1699" s="1"/>
    </row>
    <row r="1700" spans="1:35" x14ac:dyDescent="0.25">
      <c r="A1700" s="3" t="str">
        <f t="shared" si="185"/>
        <v/>
      </c>
      <c r="B1700" s="53" t="str">
        <f t="shared" si="183"/>
        <v/>
      </c>
      <c r="C1700" s="57"/>
      <c r="D1700" s="57"/>
      <c r="E1700" s="57"/>
      <c r="F1700" s="57"/>
      <c r="G1700" s="57"/>
      <c r="H1700" s="57"/>
      <c r="I1700" s="57"/>
      <c r="J1700" s="57"/>
      <c r="K1700" s="57"/>
      <c r="L1700" s="57"/>
      <c r="M1700" s="54"/>
      <c r="N1700" s="57"/>
      <c r="O1700" s="58"/>
      <c r="P1700" s="58"/>
      <c r="Q1700" s="58"/>
      <c r="R1700" s="58"/>
      <c r="S1700" s="54"/>
      <c r="T1700" s="57"/>
      <c r="U1700" s="57"/>
      <c r="V1700" s="57"/>
      <c r="W1700" s="57"/>
      <c r="X1700" s="147" t="str">
        <f>IF(COUNTBLANK(D1700)=1,"",IF('order-admin-units'!$I$1&lt;&gt;"y", "", IF(COUNTBLANK(K1700)=1, 'order-admin-units'!$B$1+1, VLOOKUP(K1700, ordercountry, 2))))</f>
        <v/>
      </c>
      <c r="Y1700" s="147" t="str">
        <f>IF(COUNTBLANK(D1700)=1,"",IF('order-admin-units'!$I$1&lt;&gt;"y", "", IF(COUNTBLANK(K1700:L1700)&gt;0, 'order-admin-units'!$B$2+1, VLOOKUP(K1700&amp;"@"&amp;L1700, orderadmin, 2))))</f>
        <v/>
      </c>
      <c r="Z1700" s="147" t="str">
        <f t="shared" si="186"/>
        <v/>
      </c>
      <c r="AA1700" s="147" t="str">
        <f t="shared" si="187"/>
        <v/>
      </c>
      <c r="AB1700" s="147" t="str">
        <f t="shared" si="188"/>
        <v/>
      </c>
      <c r="AC1700" s="147" t="str">
        <f t="shared" si="184"/>
        <v/>
      </c>
      <c r="AD1700" s="11" t="str">
        <f t="shared" si="189"/>
        <v/>
      </c>
      <c r="AE1700" s="11" t="str">
        <f t="array" ref="AE1700">IF(COUNTBLANK(D1700)=1,"",IF(OR($H$2="y",$H$2="m"),IF(AA1700=AA1699,IF(OR(AB1700=$AB$4:$AB1699)=FALSE,AE1699&amp;C1700,AE1699),"("&amp;C1700)&amp;IF(AA1700=AA1701,IF(OR(AB1701=$AB$4:$AB1700)=FALSE,", ",""),") "),""))</f>
        <v/>
      </c>
      <c r="AF1700" s="11" t="str">
        <f t="array" ref="AF1700">IF((COUNTBLANK(D1700)=0)*OR($H$2="y",$H$2="m"),IFERROR(LEFT(C1700, FIND(" ",C1700)-1), C1700),"")</f>
        <v/>
      </c>
      <c r="AG1700" s="11" t="str">
        <f t="array" ref="AG1700">IF(COUNTBLANK(D1700)=1,"",IF(OR($H$2="y",$H$2="m"),IF(AA1700=AA1699,IF(OR(AC1700=$AC$4:$AC1699)=FALSE,AG1699&amp;AF1700,AG1699),"("&amp;AF1700)&amp;IF(AA1700=AA1701,IF(OR(AC1701=$AC$4:$AC1700)=FALSE,", ",""),") "),""))</f>
        <v/>
      </c>
      <c r="AH1700" s="10" t="str">
        <f>IF((COUNTBLANK(D1700)=1),"",IF(D1700=D1699,AH1699,"")&amp;IF(B1699&lt;&gt;B1700,((IF(COUNTBLANK(E1700)=1,$D$3&amp;"Non-type material: "&amp;$D$3,$D$3&amp;INDEX('type-categories'!$A$2:$B$100,MATCH(E1700,'type-categories'!$A$2:$A$100,0),2)&amp;$D$3))),"")&amp;(IF(K1700&lt;&gt;K1699,$C$2&amp;UPPER(K1700)&amp;$C$2&amp;$K$3&amp;" ",(IF(B1700&lt;&gt;B1699,$C$2&amp;UPPER(K1700)&amp;$C$2&amp;$K$3&amp;" ",""))))&amp;IF((AA1700&lt;&gt;AA1701)*($H$2="y"),AD1700&amp;AE1700,IF((AA1700&lt;&gt;AA1701)*($H$2="m"),AD1700&amp;AG1700,IF(($H$2&lt;&gt;"m")*($H$2&lt;&gt;"Y"),(IF(F1700=0,"",F1700&amp;" "&amp;$F$4&amp;" "))&amp;(IF(G1700=0,"",G1700&amp;" "&amp;$G$4&amp;" "))&amp;(IF(H1700=0,"",H1700&amp;" "&amp;H$4&amp;" "))&amp;(IF(I1700=0,"",I1700&amp;" "&amp;$I$4&amp;" "))&amp;(IF(J1700=0,"",J1700&amp;" "&amp;$J$4&amp;" ")),"")))&amp;"; "&amp;IF((B1700=B1699)*(AA1700=AA1699), "same collecting data; ", IF((B1700=B1699)*(Z1699=Z1700),"same locality; ",(IF(COUNTBLANK(L1700)=1,"",$D$2&amp;L1700&amp;$L$3&amp;" "&amp;$D$2))&amp;(IF(COUNTBLANK(M1700)=1,"",$E$2&amp;M1700&amp;$E$2&amp;", "))&amp;(IF(COUNTBLANK(N1700)=1,"",N1700&amp;"; "))&amp;(IF(COUNTBLANK(O1700)=1,"",O1700&amp;"; ")))&amp;(IF(COUNTBLANK(P1700)=1,"",P1700&amp;"; "))&amp;(IF(COUNTBLANK(Q1700)=1,"",Q1700&amp;"; "))&amp;(IF(COUNTBLANK(R1700)=1,"",R1700&amp;"m, "))&amp;IF((COUNTBLANK(S1700)=0)*(S1700&lt;&gt;S1699), S1700&amp;"; ","")&amp;(IF(COUNTBLANK(U1700)=1,"",U1700&amp;"; "))&amp;(IF(COUNTBLANK(T1700)=1,"",IF(COUNTBLANK(F$2)=1,T1700&amp;"; ",T1700&amp;" "&amp;F$2&amp;"; "))))&amp;(IF(COUNTBLANK(V1700)=1,"",V1700&amp;"; "))&amp;IF((COUNTBLANK(C1700)=1),"",C1700)&amp;IF((B1700=B1701)*(K1700=K1701)*(L1700=L1701)*(M1700=M1701),IF(($H$2&lt;&gt;"m")*($H$2&lt;&gt;"Y"), " • ", IF((ISNUMBER(FIND(")",AE1700))), " • ", "")),IF((B1700=B1701)*(K1700=K1701)," • ",". ")))</f>
        <v/>
      </c>
      <c r="AI1700" s="1"/>
    </row>
    <row r="1701" spans="1:35" x14ac:dyDescent="0.25">
      <c r="A1701" s="3" t="str">
        <f t="shared" si="185"/>
        <v/>
      </c>
      <c r="B1701" s="53" t="str">
        <f t="shared" si="183"/>
        <v/>
      </c>
      <c r="C1701" s="57"/>
      <c r="D1701" s="57"/>
      <c r="E1701" s="57"/>
      <c r="F1701" s="57"/>
      <c r="G1701" s="57"/>
      <c r="H1701" s="57"/>
      <c r="I1701" s="57"/>
      <c r="J1701" s="57"/>
      <c r="K1701" s="57"/>
      <c r="L1701" s="57"/>
      <c r="M1701" s="54"/>
      <c r="N1701" s="57"/>
      <c r="O1701" s="58"/>
      <c r="P1701" s="58"/>
      <c r="Q1701" s="58"/>
      <c r="R1701" s="58"/>
      <c r="S1701" s="54"/>
      <c r="T1701" s="57"/>
      <c r="U1701" s="57"/>
      <c r="V1701" s="57"/>
      <c r="W1701" s="57"/>
      <c r="X1701" s="147" t="str">
        <f>IF(COUNTBLANK(D1701)=1,"",IF('order-admin-units'!$I$1&lt;&gt;"y", "", IF(COUNTBLANK(K1701)=1, 'order-admin-units'!$B$1+1, VLOOKUP(K1701, ordercountry, 2))))</f>
        <v/>
      </c>
      <c r="Y1701" s="147" t="str">
        <f>IF(COUNTBLANK(D1701)=1,"",IF('order-admin-units'!$I$1&lt;&gt;"y", "", IF(COUNTBLANK(K1701:L1701)&gt;0, 'order-admin-units'!$B$2+1, VLOOKUP(K1701&amp;"@"&amp;L1701, orderadmin, 2))))</f>
        <v/>
      </c>
      <c r="Z1701" s="147" t="str">
        <f t="shared" si="186"/>
        <v/>
      </c>
      <c r="AA1701" s="147" t="str">
        <f t="shared" si="187"/>
        <v/>
      </c>
      <c r="AB1701" s="147" t="str">
        <f t="shared" si="188"/>
        <v/>
      </c>
      <c r="AC1701" s="147" t="str">
        <f t="shared" si="184"/>
        <v/>
      </c>
      <c r="AD1701" s="11" t="str">
        <f t="shared" si="189"/>
        <v/>
      </c>
      <c r="AE1701" s="11" t="str">
        <f t="array" ref="AE1701">IF(COUNTBLANK(D1701)=1,"",IF(OR($H$2="y",$H$2="m"),IF(AA1701=AA1700,IF(OR(AB1701=$AB$4:$AB1700)=FALSE,AE1700&amp;C1701,AE1700),"("&amp;C1701)&amp;IF(AA1701=AA1702,IF(OR(AB1702=$AB$4:$AB1701)=FALSE,", ",""),") "),""))</f>
        <v/>
      </c>
      <c r="AF1701" s="11" t="str">
        <f t="array" ref="AF1701">IF((COUNTBLANK(D1701)=0)*OR($H$2="y",$H$2="m"),IFERROR(LEFT(C1701, FIND(" ",C1701)-1), C1701),"")</f>
        <v/>
      </c>
      <c r="AG1701" s="11" t="str">
        <f t="array" ref="AG1701">IF(COUNTBLANK(D1701)=1,"",IF(OR($H$2="y",$H$2="m"),IF(AA1701=AA1700,IF(OR(AC1701=$AC$4:$AC1700)=FALSE,AG1700&amp;AF1701,AG1700),"("&amp;AF1701)&amp;IF(AA1701=AA1702,IF(OR(AC1702=$AC$4:$AC1701)=FALSE,", ",""),") "),""))</f>
        <v/>
      </c>
      <c r="AH1701" s="10" t="str">
        <f>IF((COUNTBLANK(D1701)=1),"",IF(D1701=D1700,AH1700,"")&amp;IF(B1700&lt;&gt;B1701,((IF(COUNTBLANK(E1701)=1,$D$3&amp;"Non-type material: "&amp;$D$3,$D$3&amp;INDEX('type-categories'!$A$2:$B$100,MATCH(E1701,'type-categories'!$A$2:$A$100,0),2)&amp;$D$3))),"")&amp;(IF(K1701&lt;&gt;K1700,$C$2&amp;UPPER(K1701)&amp;$C$2&amp;$K$3&amp;" ",(IF(B1701&lt;&gt;B1700,$C$2&amp;UPPER(K1701)&amp;$C$2&amp;$K$3&amp;" ",""))))&amp;IF((AA1701&lt;&gt;AA1702)*($H$2="y"),AD1701&amp;AE1701,IF((AA1701&lt;&gt;AA1702)*($H$2="m"),AD1701&amp;AG1701,IF(($H$2&lt;&gt;"m")*($H$2&lt;&gt;"Y"),(IF(F1701=0,"",F1701&amp;" "&amp;$F$4&amp;" "))&amp;(IF(G1701=0,"",G1701&amp;" "&amp;$G$4&amp;" "))&amp;(IF(H1701=0,"",H1701&amp;" "&amp;H$4&amp;" "))&amp;(IF(I1701=0,"",I1701&amp;" "&amp;$I$4&amp;" "))&amp;(IF(J1701=0,"",J1701&amp;" "&amp;$J$4&amp;" ")),"")))&amp;"; "&amp;IF((B1701=B1700)*(AA1701=AA1700), "same collecting data; ", IF((B1701=B1700)*(Z1700=Z1701),"same locality; ",(IF(COUNTBLANK(L1701)=1,"",$D$2&amp;L1701&amp;$L$3&amp;" "&amp;$D$2))&amp;(IF(COUNTBLANK(M1701)=1,"",$E$2&amp;M1701&amp;$E$2&amp;", "))&amp;(IF(COUNTBLANK(N1701)=1,"",N1701&amp;"; "))&amp;(IF(COUNTBLANK(O1701)=1,"",O1701&amp;"; ")))&amp;(IF(COUNTBLANK(P1701)=1,"",P1701&amp;"; "))&amp;(IF(COUNTBLANK(Q1701)=1,"",Q1701&amp;"; "))&amp;(IF(COUNTBLANK(R1701)=1,"",R1701&amp;"m, "))&amp;IF((COUNTBLANK(S1701)=0)*(S1701&lt;&gt;S1700), S1701&amp;"; ","")&amp;(IF(COUNTBLANK(U1701)=1,"",U1701&amp;"; "))&amp;(IF(COUNTBLANK(T1701)=1,"",IF(COUNTBLANK(F$2)=1,T1701&amp;"; ",T1701&amp;" "&amp;F$2&amp;"; "))))&amp;(IF(COUNTBLANK(V1701)=1,"",V1701&amp;"; "))&amp;IF((COUNTBLANK(C1701)=1),"",C1701)&amp;IF((B1701=B1702)*(K1701=K1702)*(L1701=L1702)*(M1701=M1702),IF(($H$2&lt;&gt;"m")*($H$2&lt;&gt;"Y"), " • ", IF((ISNUMBER(FIND(")",AE1701))), " • ", "")),IF((B1701=B1702)*(K1701=K1702)," • ",". ")))</f>
        <v/>
      </c>
      <c r="AI1701" s="1"/>
    </row>
    <row r="1702" spans="1:35" x14ac:dyDescent="0.25">
      <c r="A1702" s="3" t="str">
        <f t="shared" si="185"/>
        <v/>
      </c>
      <c r="B1702" s="53" t="str">
        <f t="shared" si="183"/>
        <v/>
      </c>
      <c r="C1702" s="57"/>
      <c r="D1702" s="57"/>
      <c r="E1702" s="57"/>
      <c r="F1702" s="57"/>
      <c r="G1702" s="57"/>
      <c r="H1702" s="57"/>
      <c r="I1702" s="57"/>
      <c r="J1702" s="57"/>
      <c r="K1702" s="57"/>
      <c r="L1702" s="57"/>
      <c r="M1702" s="54"/>
      <c r="N1702" s="57"/>
      <c r="O1702" s="58"/>
      <c r="P1702" s="58"/>
      <c r="Q1702" s="58"/>
      <c r="R1702" s="58"/>
      <c r="S1702" s="54"/>
      <c r="T1702" s="57"/>
      <c r="U1702" s="57"/>
      <c r="V1702" s="57"/>
      <c r="W1702" s="57"/>
      <c r="X1702" s="147" t="str">
        <f>IF(COUNTBLANK(D1702)=1,"",IF('order-admin-units'!$I$1&lt;&gt;"y", "", IF(COUNTBLANK(K1702)=1, 'order-admin-units'!$B$1+1, VLOOKUP(K1702, ordercountry, 2))))</f>
        <v/>
      </c>
      <c r="Y1702" s="147" t="str">
        <f>IF(COUNTBLANK(D1702)=1,"",IF('order-admin-units'!$I$1&lt;&gt;"y", "", IF(COUNTBLANK(K1702:L1702)&gt;0, 'order-admin-units'!$B$2+1, VLOOKUP(K1702&amp;"@"&amp;L1702, orderadmin, 2))))</f>
        <v/>
      </c>
      <c r="Z1702" s="147" t="str">
        <f t="shared" si="186"/>
        <v/>
      </c>
      <c r="AA1702" s="147" t="str">
        <f t="shared" si="187"/>
        <v/>
      </c>
      <c r="AB1702" s="147" t="str">
        <f t="shared" si="188"/>
        <v/>
      </c>
      <c r="AC1702" s="147" t="str">
        <f t="shared" si="184"/>
        <v/>
      </c>
      <c r="AD1702" s="11" t="str">
        <f t="shared" si="189"/>
        <v/>
      </c>
      <c r="AE1702" s="11" t="str">
        <f t="array" ref="AE1702">IF(COUNTBLANK(D1702)=1,"",IF(OR($H$2="y",$H$2="m"),IF(AA1702=AA1701,IF(OR(AB1702=$AB$4:$AB1701)=FALSE,AE1701&amp;C1702,AE1701),"("&amp;C1702)&amp;IF(AA1702=AA1703,IF(OR(AB1703=$AB$4:$AB1702)=FALSE,", ",""),") "),""))</f>
        <v/>
      </c>
      <c r="AF1702" s="11" t="str">
        <f t="array" ref="AF1702">IF((COUNTBLANK(D1702)=0)*OR($H$2="y",$H$2="m"),IFERROR(LEFT(C1702, FIND(" ",C1702)-1), C1702),"")</f>
        <v/>
      </c>
      <c r="AG1702" s="11" t="str">
        <f t="array" ref="AG1702">IF(COUNTBLANK(D1702)=1,"",IF(OR($H$2="y",$H$2="m"),IF(AA1702=AA1701,IF(OR(AC1702=$AC$4:$AC1701)=FALSE,AG1701&amp;AF1702,AG1701),"("&amp;AF1702)&amp;IF(AA1702=AA1703,IF(OR(AC1703=$AC$4:$AC1702)=FALSE,", ",""),") "),""))</f>
        <v/>
      </c>
      <c r="AH1702" s="10" t="str">
        <f>IF((COUNTBLANK(D1702)=1),"",IF(D1702=D1701,AH1701,"")&amp;IF(B1701&lt;&gt;B1702,((IF(COUNTBLANK(E1702)=1,$D$3&amp;"Non-type material: "&amp;$D$3,$D$3&amp;INDEX('type-categories'!$A$2:$B$100,MATCH(E1702,'type-categories'!$A$2:$A$100,0),2)&amp;$D$3))),"")&amp;(IF(K1702&lt;&gt;K1701,$C$2&amp;UPPER(K1702)&amp;$C$2&amp;$K$3&amp;" ",(IF(B1702&lt;&gt;B1701,$C$2&amp;UPPER(K1702)&amp;$C$2&amp;$K$3&amp;" ",""))))&amp;IF((AA1702&lt;&gt;AA1703)*($H$2="y"),AD1702&amp;AE1702,IF((AA1702&lt;&gt;AA1703)*($H$2="m"),AD1702&amp;AG1702,IF(($H$2&lt;&gt;"m")*($H$2&lt;&gt;"Y"),(IF(F1702=0,"",F1702&amp;" "&amp;$F$4&amp;" "))&amp;(IF(G1702=0,"",G1702&amp;" "&amp;$G$4&amp;" "))&amp;(IF(H1702=0,"",H1702&amp;" "&amp;H$4&amp;" "))&amp;(IF(I1702=0,"",I1702&amp;" "&amp;$I$4&amp;" "))&amp;(IF(J1702=0,"",J1702&amp;" "&amp;$J$4&amp;" ")),"")))&amp;"; "&amp;IF((B1702=B1701)*(AA1702=AA1701), "same collecting data; ", IF((B1702=B1701)*(Z1701=Z1702),"same locality; ",(IF(COUNTBLANK(L1702)=1,"",$D$2&amp;L1702&amp;$L$3&amp;" "&amp;$D$2))&amp;(IF(COUNTBLANK(M1702)=1,"",$E$2&amp;M1702&amp;$E$2&amp;", "))&amp;(IF(COUNTBLANK(N1702)=1,"",N1702&amp;"; "))&amp;(IF(COUNTBLANK(O1702)=1,"",O1702&amp;"; ")))&amp;(IF(COUNTBLANK(P1702)=1,"",P1702&amp;"; "))&amp;(IF(COUNTBLANK(Q1702)=1,"",Q1702&amp;"; "))&amp;(IF(COUNTBLANK(R1702)=1,"",R1702&amp;"m, "))&amp;IF((COUNTBLANK(S1702)=0)*(S1702&lt;&gt;S1701), S1702&amp;"; ","")&amp;(IF(COUNTBLANK(U1702)=1,"",U1702&amp;"; "))&amp;(IF(COUNTBLANK(T1702)=1,"",IF(COUNTBLANK(F$2)=1,T1702&amp;"; ",T1702&amp;" "&amp;F$2&amp;"; "))))&amp;(IF(COUNTBLANK(V1702)=1,"",V1702&amp;"; "))&amp;IF((COUNTBLANK(C1702)=1),"",C1702)&amp;IF((B1702=B1703)*(K1702=K1703)*(L1702=L1703)*(M1702=M1703),IF(($H$2&lt;&gt;"m")*($H$2&lt;&gt;"Y"), " • ", IF((ISNUMBER(FIND(")",AE1702))), " • ", "")),IF((B1702=B1703)*(K1702=K1703)," • ",". ")))</f>
        <v/>
      </c>
      <c r="AI1702" s="1"/>
    </row>
    <row r="1703" spans="1:35" x14ac:dyDescent="0.25">
      <c r="A1703" s="3" t="str">
        <f t="shared" si="185"/>
        <v/>
      </c>
      <c r="B1703" s="53" t="str">
        <f t="shared" si="183"/>
        <v/>
      </c>
      <c r="C1703" s="57"/>
      <c r="D1703" s="57"/>
      <c r="E1703" s="57"/>
      <c r="F1703" s="57"/>
      <c r="G1703" s="57"/>
      <c r="H1703" s="57"/>
      <c r="I1703" s="57"/>
      <c r="J1703" s="57"/>
      <c r="K1703" s="57"/>
      <c r="L1703" s="57"/>
      <c r="M1703" s="54"/>
      <c r="N1703" s="57"/>
      <c r="O1703" s="58"/>
      <c r="P1703" s="58"/>
      <c r="Q1703" s="58"/>
      <c r="R1703" s="58"/>
      <c r="S1703" s="54"/>
      <c r="T1703" s="57"/>
      <c r="U1703" s="57"/>
      <c r="V1703" s="57"/>
      <c r="W1703" s="57"/>
      <c r="X1703" s="147" t="str">
        <f>IF(COUNTBLANK(D1703)=1,"",IF('order-admin-units'!$I$1&lt;&gt;"y", "", IF(COUNTBLANK(K1703)=1, 'order-admin-units'!$B$1+1, VLOOKUP(K1703, ordercountry, 2))))</f>
        <v/>
      </c>
      <c r="Y1703" s="147" t="str">
        <f>IF(COUNTBLANK(D1703)=1,"",IF('order-admin-units'!$I$1&lt;&gt;"y", "", IF(COUNTBLANK(K1703:L1703)&gt;0, 'order-admin-units'!$B$2+1, VLOOKUP(K1703&amp;"@"&amp;L1703, orderadmin, 2))))</f>
        <v/>
      </c>
      <c r="Z1703" s="147" t="str">
        <f t="shared" si="186"/>
        <v/>
      </c>
      <c r="AA1703" s="147" t="str">
        <f t="shared" si="187"/>
        <v/>
      </c>
      <c r="AB1703" s="147" t="str">
        <f t="shared" si="188"/>
        <v/>
      </c>
      <c r="AC1703" s="147" t="str">
        <f t="shared" si="184"/>
        <v/>
      </c>
      <c r="AD1703" s="11" t="str">
        <f t="shared" si="189"/>
        <v/>
      </c>
      <c r="AE1703" s="11" t="str">
        <f t="array" ref="AE1703">IF(COUNTBLANK(D1703)=1,"",IF(OR($H$2="y",$H$2="m"),IF(AA1703=AA1702,IF(OR(AB1703=$AB$4:$AB1702)=FALSE,AE1702&amp;C1703,AE1702),"("&amp;C1703)&amp;IF(AA1703=AA1704,IF(OR(AB1704=$AB$4:$AB1703)=FALSE,", ",""),") "),""))</f>
        <v/>
      </c>
      <c r="AF1703" s="11" t="str">
        <f t="array" ref="AF1703">IF((COUNTBLANK(D1703)=0)*OR($H$2="y",$H$2="m"),IFERROR(LEFT(C1703, FIND(" ",C1703)-1), C1703),"")</f>
        <v/>
      </c>
      <c r="AG1703" s="11" t="str">
        <f t="array" ref="AG1703">IF(COUNTBLANK(D1703)=1,"",IF(OR($H$2="y",$H$2="m"),IF(AA1703=AA1702,IF(OR(AC1703=$AC$4:$AC1702)=FALSE,AG1702&amp;AF1703,AG1702),"("&amp;AF1703)&amp;IF(AA1703=AA1704,IF(OR(AC1704=$AC$4:$AC1703)=FALSE,", ",""),") "),""))</f>
        <v/>
      </c>
      <c r="AH1703" s="10" t="str">
        <f>IF((COUNTBLANK(D1703)=1),"",IF(D1703=D1702,AH1702,"")&amp;IF(B1702&lt;&gt;B1703,((IF(COUNTBLANK(E1703)=1,$D$3&amp;"Non-type material: "&amp;$D$3,$D$3&amp;INDEX('type-categories'!$A$2:$B$100,MATCH(E1703,'type-categories'!$A$2:$A$100,0),2)&amp;$D$3))),"")&amp;(IF(K1703&lt;&gt;K1702,$C$2&amp;UPPER(K1703)&amp;$C$2&amp;$K$3&amp;" ",(IF(B1703&lt;&gt;B1702,$C$2&amp;UPPER(K1703)&amp;$C$2&amp;$K$3&amp;" ",""))))&amp;IF((AA1703&lt;&gt;AA1704)*($H$2="y"),AD1703&amp;AE1703,IF((AA1703&lt;&gt;AA1704)*($H$2="m"),AD1703&amp;AG1703,IF(($H$2&lt;&gt;"m")*($H$2&lt;&gt;"Y"),(IF(F1703=0,"",F1703&amp;" "&amp;$F$4&amp;" "))&amp;(IF(G1703=0,"",G1703&amp;" "&amp;$G$4&amp;" "))&amp;(IF(H1703=0,"",H1703&amp;" "&amp;H$4&amp;" "))&amp;(IF(I1703=0,"",I1703&amp;" "&amp;$I$4&amp;" "))&amp;(IF(J1703=0,"",J1703&amp;" "&amp;$J$4&amp;" ")),"")))&amp;"; "&amp;IF((B1703=B1702)*(AA1703=AA1702), "same collecting data; ", IF((B1703=B1702)*(Z1702=Z1703),"same locality; ",(IF(COUNTBLANK(L1703)=1,"",$D$2&amp;L1703&amp;$L$3&amp;" "&amp;$D$2))&amp;(IF(COUNTBLANK(M1703)=1,"",$E$2&amp;M1703&amp;$E$2&amp;", "))&amp;(IF(COUNTBLANK(N1703)=1,"",N1703&amp;"; "))&amp;(IF(COUNTBLANK(O1703)=1,"",O1703&amp;"; ")))&amp;(IF(COUNTBLANK(P1703)=1,"",P1703&amp;"; "))&amp;(IF(COUNTBLANK(Q1703)=1,"",Q1703&amp;"; "))&amp;(IF(COUNTBLANK(R1703)=1,"",R1703&amp;"m, "))&amp;IF((COUNTBLANK(S1703)=0)*(S1703&lt;&gt;S1702), S1703&amp;"; ","")&amp;(IF(COUNTBLANK(U1703)=1,"",U1703&amp;"; "))&amp;(IF(COUNTBLANK(T1703)=1,"",IF(COUNTBLANK(F$2)=1,T1703&amp;"; ",T1703&amp;" "&amp;F$2&amp;"; "))))&amp;(IF(COUNTBLANK(V1703)=1,"",V1703&amp;"; "))&amp;IF((COUNTBLANK(C1703)=1),"",C1703)&amp;IF((B1703=B1704)*(K1703=K1704)*(L1703=L1704)*(M1703=M1704),IF(($H$2&lt;&gt;"m")*($H$2&lt;&gt;"Y"), " • ", IF((ISNUMBER(FIND(")",AE1703))), " • ", "")),IF((B1703=B1704)*(K1703=K1704)," • ",". ")))</f>
        <v/>
      </c>
      <c r="AI1703" s="1"/>
    </row>
    <row r="1704" spans="1:35" x14ac:dyDescent="0.25">
      <c r="A1704" s="3" t="str">
        <f t="shared" si="185"/>
        <v/>
      </c>
      <c r="B1704" s="53" t="str">
        <f t="shared" si="183"/>
        <v/>
      </c>
      <c r="C1704" s="57"/>
      <c r="D1704" s="57"/>
      <c r="E1704" s="57"/>
      <c r="F1704" s="57"/>
      <c r="G1704" s="57"/>
      <c r="H1704" s="57"/>
      <c r="I1704" s="57"/>
      <c r="J1704" s="57"/>
      <c r="K1704" s="57"/>
      <c r="L1704" s="57"/>
      <c r="M1704" s="54"/>
      <c r="N1704" s="57"/>
      <c r="O1704" s="58"/>
      <c r="P1704" s="58"/>
      <c r="Q1704" s="58"/>
      <c r="R1704" s="58"/>
      <c r="S1704" s="54"/>
      <c r="T1704" s="57"/>
      <c r="U1704" s="57"/>
      <c r="V1704" s="57"/>
      <c r="W1704" s="57"/>
      <c r="X1704" s="147" t="str">
        <f>IF(COUNTBLANK(D1704)=1,"",IF('order-admin-units'!$I$1&lt;&gt;"y", "", IF(COUNTBLANK(K1704)=1, 'order-admin-units'!$B$1+1, VLOOKUP(K1704, ordercountry, 2))))</f>
        <v/>
      </c>
      <c r="Y1704" s="147" t="str">
        <f>IF(COUNTBLANK(D1704)=1,"",IF('order-admin-units'!$I$1&lt;&gt;"y", "", IF(COUNTBLANK(K1704:L1704)&gt;0, 'order-admin-units'!$B$2+1, VLOOKUP(K1704&amp;"@"&amp;L1704, orderadmin, 2))))</f>
        <v/>
      </c>
      <c r="Z1704" s="147" t="str">
        <f t="shared" si="186"/>
        <v/>
      </c>
      <c r="AA1704" s="147" t="str">
        <f t="shared" si="187"/>
        <v/>
      </c>
      <c r="AB1704" s="147" t="str">
        <f t="shared" si="188"/>
        <v/>
      </c>
      <c r="AC1704" s="147" t="str">
        <f t="shared" si="184"/>
        <v/>
      </c>
      <c r="AD1704" s="11" t="str">
        <f t="shared" si="189"/>
        <v/>
      </c>
      <c r="AE1704" s="11" t="str">
        <f t="array" ref="AE1704">IF(COUNTBLANK(D1704)=1,"",IF(OR($H$2="y",$H$2="m"),IF(AA1704=AA1703,IF(OR(AB1704=$AB$4:$AB1703)=FALSE,AE1703&amp;C1704,AE1703),"("&amp;C1704)&amp;IF(AA1704=AA1705,IF(OR(AB1705=$AB$4:$AB1704)=FALSE,", ",""),") "),""))</f>
        <v/>
      </c>
      <c r="AF1704" s="11" t="str">
        <f t="array" ref="AF1704">IF((COUNTBLANK(D1704)=0)*OR($H$2="y",$H$2="m"),IFERROR(LEFT(C1704, FIND(" ",C1704)-1), C1704),"")</f>
        <v/>
      </c>
      <c r="AG1704" s="11" t="str">
        <f t="array" ref="AG1704">IF(COUNTBLANK(D1704)=1,"",IF(OR($H$2="y",$H$2="m"),IF(AA1704=AA1703,IF(OR(AC1704=$AC$4:$AC1703)=FALSE,AG1703&amp;AF1704,AG1703),"("&amp;AF1704)&amp;IF(AA1704=AA1705,IF(OR(AC1705=$AC$4:$AC1704)=FALSE,", ",""),") "),""))</f>
        <v/>
      </c>
      <c r="AH1704" s="10" t="str">
        <f>IF((COUNTBLANK(D1704)=1),"",IF(D1704=D1703,AH1703,"")&amp;IF(B1703&lt;&gt;B1704,((IF(COUNTBLANK(E1704)=1,$D$3&amp;"Non-type material: "&amp;$D$3,$D$3&amp;INDEX('type-categories'!$A$2:$B$100,MATCH(E1704,'type-categories'!$A$2:$A$100,0),2)&amp;$D$3))),"")&amp;(IF(K1704&lt;&gt;K1703,$C$2&amp;UPPER(K1704)&amp;$C$2&amp;$K$3&amp;" ",(IF(B1704&lt;&gt;B1703,$C$2&amp;UPPER(K1704)&amp;$C$2&amp;$K$3&amp;" ",""))))&amp;IF((AA1704&lt;&gt;AA1705)*($H$2="y"),AD1704&amp;AE1704,IF((AA1704&lt;&gt;AA1705)*($H$2="m"),AD1704&amp;AG1704,IF(($H$2&lt;&gt;"m")*($H$2&lt;&gt;"Y"),(IF(F1704=0,"",F1704&amp;" "&amp;$F$4&amp;" "))&amp;(IF(G1704=0,"",G1704&amp;" "&amp;$G$4&amp;" "))&amp;(IF(H1704=0,"",H1704&amp;" "&amp;H$4&amp;" "))&amp;(IF(I1704=0,"",I1704&amp;" "&amp;$I$4&amp;" "))&amp;(IF(J1704=0,"",J1704&amp;" "&amp;$J$4&amp;" ")),"")))&amp;"; "&amp;IF((B1704=B1703)*(AA1704=AA1703), "same collecting data; ", IF((B1704=B1703)*(Z1703=Z1704),"same locality; ",(IF(COUNTBLANK(L1704)=1,"",$D$2&amp;L1704&amp;$L$3&amp;" "&amp;$D$2))&amp;(IF(COUNTBLANK(M1704)=1,"",$E$2&amp;M1704&amp;$E$2&amp;", "))&amp;(IF(COUNTBLANK(N1704)=1,"",N1704&amp;"; "))&amp;(IF(COUNTBLANK(O1704)=1,"",O1704&amp;"; ")))&amp;(IF(COUNTBLANK(P1704)=1,"",P1704&amp;"; "))&amp;(IF(COUNTBLANK(Q1704)=1,"",Q1704&amp;"; "))&amp;(IF(COUNTBLANK(R1704)=1,"",R1704&amp;"m, "))&amp;IF((COUNTBLANK(S1704)=0)*(S1704&lt;&gt;S1703), S1704&amp;"; ","")&amp;(IF(COUNTBLANK(U1704)=1,"",U1704&amp;"; "))&amp;(IF(COUNTBLANK(T1704)=1,"",IF(COUNTBLANK(F$2)=1,T1704&amp;"; ",T1704&amp;" "&amp;F$2&amp;"; "))))&amp;(IF(COUNTBLANK(V1704)=1,"",V1704&amp;"; "))&amp;IF((COUNTBLANK(C1704)=1),"",C1704)&amp;IF((B1704=B1705)*(K1704=K1705)*(L1704=L1705)*(M1704=M1705),IF(($H$2&lt;&gt;"m")*($H$2&lt;&gt;"Y"), " • ", IF((ISNUMBER(FIND(")",AE1704))), " • ", "")),IF((B1704=B1705)*(K1704=K1705)," • ",". ")))</f>
        <v/>
      </c>
      <c r="AI1704" s="1"/>
    </row>
    <row r="1705" spans="1:35" x14ac:dyDescent="0.25">
      <c r="A1705" s="3" t="str">
        <f t="shared" si="185"/>
        <v/>
      </c>
      <c r="B1705" s="53" t="str">
        <f t="shared" si="183"/>
        <v/>
      </c>
      <c r="C1705" s="57"/>
      <c r="D1705" s="57"/>
      <c r="E1705" s="57"/>
      <c r="F1705" s="57"/>
      <c r="G1705" s="57"/>
      <c r="H1705" s="57"/>
      <c r="I1705" s="57"/>
      <c r="J1705" s="57"/>
      <c r="K1705" s="57"/>
      <c r="L1705" s="57"/>
      <c r="M1705" s="54"/>
      <c r="N1705" s="57"/>
      <c r="O1705" s="58"/>
      <c r="P1705" s="58"/>
      <c r="Q1705" s="58"/>
      <c r="R1705" s="58"/>
      <c r="S1705" s="54"/>
      <c r="T1705" s="57"/>
      <c r="U1705" s="57"/>
      <c r="V1705" s="57"/>
      <c r="W1705" s="57"/>
      <c r="X1705" s="147" t="str">
        <f>IF(COUNTBLANK(D1705)=1,"",IF('order-admin-units'!$I$1&lt;&gt;"y", "", IF(COUNTBLANK(K1705)=1, 'order-admin-units'!$B$1+1, VLOOKUP(K1705, ordercountry, 2))))</f>
        <v/>
      </c>
      <c r="Y1705" s="147" t="str">
        <f>IF(COUNTBLANK(D1705)=1,"",IF('order-admin-units'!$I$1&lt;&gt;"y", "", IF(COUNTBLANK(K1705:L1705)&gt;0, 'order-admin-units'!$B$2+1, VLOOKUP(K1705&amp;"@"&amp;L1705, orderadmin, 2))))</f>
        <v/>
      </c>
      <c r="Z1705" s="147" t="str">
        <f t="shared" si="186"/>
        <v/>
      </c>
      <c r="AA1705" s="147" t="str">
        <f t="shared" si="187"/>
        <v/>
      </c>
      <c r="AB1705" s="147" t="str">
        <f t="shared" si="188"/>
        <v/>
      </c>
      <c r="AC1705" s="147" t="str">
        <f t="shared" si="184"/>
        <v/>
      </c>
      <c r="AD1705" s="11" t="str">
        <f t="shared" si="189"/>
        <v/>
      </c>
      <c r="AE1705" s="11" t="str">
        <f t="array" ref="AE1705">IF(COUNTBLANK(D1705)=1,"",IF(OR($H$2="y",$H$2="m"),IF(AA1705=AA1704,IF(OR(AB1705=$AB$4:$AB1704)=FALSE,AE1704&amp;C1705,AE1704),"("&amp;C1705)&amp;IF(AA1705=AA1706,IF(OR(AB1706=$AB$4:$AB1705)=FALSE,", ",""),") "),""))</f>
        <v/>
      </c>
      <c r="AF1705" s="11" t="str">
        <f t="array" ref="AF1705">IF((COUNTBLANK(D1705)=0)*OR($H$2="y",$H$2="m"),IFERROR(LEFT(C1705, FIND(" ",C1705)-1), C1705),"")</f>
        <v/>
      </c>
      <c r="AG1705" s="11" t="str">
        <f t="array" ref="AG1705">IF(COUNTBLANK(D1705)=1,"",IF(OR($H$2="y",$H$2="m"),IF(AA1705=AA1704,IF(OR(AC1705=$AC$4:$AC1704)=FALSE,AG1704&amp;AF1705,AG1704),"("&amp;AF1705)&amp;IF(AA1705=AA1706,IF(OR(AC1706=$AC$4:$AC1705)=FALSE,", ",""),") "),""))</f>
        <v/>
      </c>
      <c r="AH1705" s="10" t="str">
        <f>IF((COUNTBLANK(D1705)=1),"",IF(D1705=D1704,AH1704,"")&amp;IF(B1704&lt;&gt;B1705,((IF(COUNTBLANK(E1705)=1,$D$3&amp;"Non-type material: "&amp;$D$3,$D$3&amp;INDEX('type-categories'!$A$2:$B$100,MATCH(E1705,'type-categories'!$A$2:$A$100,0),2)&amp;$D$3))),"")&amp;(IF(K1705&lt;&gt;K1704,$C$2&amp;UPPER(K1705)&amp;$C$2&amp;$K$3&amp;" ",(IF(B1705&lt;&gt;B1704,$C$2&amp;UPPER(K1705)&amp;$C$2&amp;$K$3&amp;" ",""))))&amp;IF((AA1705&lt;&gt;AA1706)*($H$2="y"),AD1705&amp;AE1705,IF((AA1705&lt;&gt;AA1706)*($H$2="m"),AD1705&amp;AG1705,IF(($H$2&lt;&gt;"m")*($H$2&lt;&gt;"Y"),(IF(F1705=0,"",F1705&amp;" "&amp;$F$4&amp;" "))&amp;(IF(G1705=0,"",G1705&amp;" "&amp;$G$4&amp;" "))&amp;(IF(H1705=0,"",H1705&amp;" "&amp;H$4&amp;" "))&amp;(IF(I1705=0,"",I1705&amp;" "&amp;$I$4&amp;" "))&amp;(IF(J1705=0,"",J1705&amp;" "&amp;$J$4&amp;" ")),"")))&amp;"; "&amp;IF((B1705=B1704)*(AA1705=AA1704), "same collecting data; ", IF((B1705=B1704)*(Z1704=Z1705),"same locality; ",(IF(COUNTBLANK(L1705)=1,"",$D$2&amp;L1705&amp;$L$3&amp;" "&amp;$D$2))&amp;(IF(COUNTBLANK(M1705)=1,"",$E$2&amp;M1705&amp;$E$2&amp;", "))&amp;(IF(COUNTBLANK(N1705)=1,"",N1705&amp;"; "))&amp;(IF(COUNTBLANK(O1705)=1,"",O1705&amp;"; ")))&amp;(IF(COUNTBLANK(P1705)=1,"",P1705&amp;"; "))&amp;(IF(COUNTBLANK(Q1705)=1,"",Q1705&amp;"; "))&amp;(IF(COUNTBLANK(R1705)=1,"",R1705&amp;"m, "))&amp;IF((COUNTBLANK(S1705)=0)*(S1705&lt;&gt;S1704), S1705&amp;"; ","")&amp;(IF(COUNTBLANK(U1705)=1,"",U1705&amp;"; "))&amp;(IF(COUNTBLANK(T1705)=1,"",IF(COUNTBLANK(F$2)=1,T1705&amp;"; ",T1705&amp;" "&amp;F$2&amp;"; "))))&amp;(IF(COUNTBLANK(V1705)=1,"",V1705&amp;"; "))&amp;IF((COUNTBLANK(C1705)=1),"",C1705)&amp;IF((B1705=B1706)*(K1705=K1706)*(L1705=L1706)*(M1705=M1706),IF(($H$2&lt;&gt;"m")*($H$2&lt;&gt;"Y"), " • ", IF((ISNUMBER(FIND(")",AE1705))), " • ", "")),IF((B1705=B1706)*(K1705=K1706)," • ",". ")))</f>
        <v/>
      </c>
      <c r="AI1705" s="1"/>
    </row>
    <row r="1706" spans="1:35" x14ac:dyDescent="0.25">
      <c r="A1706" s="3" t="str">
        <f t="shared" si="185"/>
        <v/>
      </c>
      <c r="B1706" s="53" t="str">
        <f t="shared" si="183"/>
        <v/>
      </c>
      <c r="C1706" s="57"/>
      <c r="D1706" s="57"/>
      <c r="E1706" s="57"/>
      <c r="F1706" s="57"/>
      <c r="G1706" s="57"/>
      <c r="H1706" s="57"/>
      <c r="I1706" s="57"/>
      <c r="J1706" s="57"/>
      <c r="K1706" s="57"/>
      <c r="L1706" s="57"/>
      <c r="M1706" s="54"/>
      <c r="N1706" s="57"/>
      <c r="O1706" s="58"/>
      <c r="P1706" s="58"/>
      <c r="Q1706" s="58"/>
      <c r="R1706" s="58"/>
      <c r="S1706" s="54"/>
      <c r="T1706" s="57"/>
      <c r="U1706" s="57"/>
      <c r="V1706" s="57"/>
      <c r="W1706" s="57"/>
      <c r="X1706" s="147" t="str">
        <f>IF(COUNTBLANK(D1706)=1,"",IF('order-admin-units'!$I$1&lt;&gt;"y", "", IF(COUNTBLANK(K1706)=1, 'order-admin-units'!$B$1+1, VLOOKUP(K1706, ordercountry, 2))))</f>
        <v/>
      </c>
      <c r="Y1706" s="147" t="str">
        <f>IF(COUNTBLANK(D1706)=1,"",IF('order-admin-units'!$I$1&lt;&gt;"y", "", IF(COUNTBLANK(K1706:L1706)&gt;0, 'order-admin-units'!$B$2+1, VLOOKUP(K1706&amp;"@"&amp;L1706, orderadmin, 2))))</f>
        <v/>
      </c>
      <c r="Z1706" s="147" t="str">
        <f t="shared" si="186"/>
        <v/>
      </c>
      <c r="AA1706" s="147" t="str">
        <f t="shared" si="187"/>
        <v/>
      </c>
      <c r="AB1706" s="147" t="str">
        <f t="shared" si="188"/>
        <v/>
      </c>
      <c r="AC1706" s="147" t="str">
        <f t="shared" si="184"/>
        <v/>
      </c>
      <c r="AD1706" s="11" t="str">
        <f t="shared" si="189"/>
        <v/>
      </c>
      <c r="AE1706" s="11" t="str">
        <f t="array" ref="AE1706">IF(COUNTBLANK(D1706)=1,"",IF(OR($H$2="y",$H$2="m"),IF(AA1706=AA1705,IF(OR(AB1706=$AB$4:$AB1705)=FALSE,AE1705&amp;C1706,AE1705),"("&amp;C1706)&amp;IF(AA1706=AA1707,IF(OR(AB1707=$AB$4:$AB1706)=FALSE,", ",""),") "),""))</f>
        <v/>
      </c>
      <c r="AF1706" s="11" t="str">
        <f t="array" ref="AF1706">IF((COUNTBLANK(D1706)=0)*OR($H$2="y",$H$2="m"),IFERROR(LEFT(C1706, FIND(" ",C1706)-1), C1706),"")</f>
        <v/>
      </c>
      <c r="AG1706" s="11" t="str">
        <f t="array" ref="AG1706">IF(COUNTBLANK(D1706)=1,"",IF(OR($H$2="y",$H$2="m"),IF(AA1706=AA1705,IF(OR(AC1706=$AC$4:$AC1705)=FALSE,AG1705&amp;AF1706,AG1705),"("&amp;AF1706)&amp;IF(AA1706=AA1707,IF(OR(AC1707=$AC$4:$AC1706)=FALSE,", ",""),") "),""))</f>
        <v/>
      </c>
      <c r="AH1706" s="10" t="str">
        <f>IF((COUNTBLANK(D1706)=1),"",IF(D1706=D1705,AH1705,"")&amp;IF(B1705&lt;&gt;B1706,((IF(COUNTBLANK(E1706)=1,$D$3&amp;"Non-type material: "&amp;$D$3,$D$3&amp;INDEX('type-categories'!$A$2:$B$100,MATCH(E1706,'type-categories'!$A$2:$A$100,0),2)&amp;$D$3))),"")&amp;(IF(K1706&lt;&gt;K1705,$C$2&amp;UPPER(K1706)&amp;$C$2&amp;$K$3&amp;" ",(IF(B1706&lt;&gt;B1705,$C$2&amp;UPPER(K1706)&amp;$C$2&amp;$K$3&amp;" ",""))))&amp;IF((AA1706&lt;&gt;AA1707)*($H$2="y"),AD1706&amp;AE1706,IF((AA1706&lt;&gt;AA1707)*($H$2="m"),AD1706&amp;AG1706,IF(($H$2&lt;&gt;"m")*($H$2&lt;&gt;"Y"),(IF(F1706=0,"",F1706&amp;" "&amp;$F$4&amp;" "))&amp;(IF(G1706=0,"",G1706&amp;" "&amp;$G$4&amp;" "))&amp;(IF(H1706=0,"",H1706&amp;" "&amp;H$4&amp;" "))&amp;(IF(I1706=0,"",I1706&amp;" "&amp;$I$4&amp;" "))&amp;(IF(J1706=0,"",J1706&amp;" "&amp;$J$4&amp;" ")),"")))&amp;"; "&amp;IF((B1706=B1705)*(AA1706=AA1705), "same collecting data; ", IF((B1706=B1705)*(Z1705=Z1706),"same locality; ",(IF(COUNTBLANK(L1706)=1,"",$D$2&amp;L1706&amp;$L$3&amp;" "&amp;$D$2))&amp;(IF(COUNTBLANK(M1706)=1,"",$E$2&amp;M1706&amp;$E$2&amp;", "))&amp;(IF(COUNTBLANK(N1706)=1,"",N1706&amp;"; "))&amp;(IF(COUNTBLANK(O1706)=1,"",O1706&amp;"; ")))&amp;(IF(COUNTBLANK(P1706)=1,"",P1706&amp;"; "))&amp;(IF(COUNTBLANK(Q1706)=1,"",Q1706&amp;"; "))&amp;(IF(COUNTBLANK(R1706)=1,"",R1706&amp;"m, "))&amp;IF((COUNTBLANK(S1706)=0)*(S1706&lt;&gt;S1705), S1706&amp;"; ","")&amp;(IF(COUNTBLANK(U1706)=1,"",U1706&amp;"; "))&amp;(IF(COUNTBLANK(T1706)=1,"",IF(COUNTBLANK(F$2)=1,T1706&amp;"; ",T1706&amp;" "&amp;F$2&amp;"; "))))&amp;(IF(COUNTBLANK(V1706)=1,"",V1706&amp;"; "))&amp;IF((COUNTBLANK(C1706)=1),"",C1706)&amp;IF((B1706=B1707)*(K1706=K1707)*(L1706=L1707)*(M1706=M1707),IF(($H$2&lt;&gt;"m")*($H$2&lt;&gt;"Y"), " • ", IF((ISNUMBER(FIND(")",AE1706))), " • ", "")),IF((B1706=B1707)*(K1706=K1707)," • ",". ")))</f>
        <v/>
      </c>
      <c r="AI1706" s="1"/>
    </row>
    <row r="1707" spans="1:35" x14ac:dyDescent="0.25">
      <c r="A1707" s="3" t="str">
        <f t="shared" si="185"/>
        <v/>
      </c>
      <c r="B1707" s="53" t="str">
        <f t="shared" si="183"/>
        <v/>
      </c>
      <c r="C1707" s="57"/>
      <c r="D1707" s="57"/>
      <c r="E1707" s="57"/>
      <c r="F1707" s="57"/>
      <c r="G1707" s="57"/>
      <c r="H1707" s="57"/>
      <c r="I1707" s="57"/>
      <c r="J1707" s="57"/>
      <c r="K1707" s="57"/>
      <c r="L1707" s="57"/>
      <c r="M1707" s="54"/>
      <c r="N1707" s="57"/>
      <c r="O1707" s="58"/>
      <c r="P1707" s="58"/>
      <c r="Q1707" s="58"/>
      <c r="R1707" s="58"/>
      <c r="S1707" s="54"/>
      <c r="T1707" s="57"/>
      <c r="U1707" s="57"/>
      <c r="V1707" s="57"/>
      <c r="W1707" s="57"/>
      <c r="X1707" s="147" t="str">
        <f>IF(COUNTBLANK(D1707)=1,"",IF('order-admin-units'!$I$1&lt;&gt;"y", "", IF(COUNTBLANK(K1707)=1, 'order-admin-units'!$B$1+1, VLOOKUP(K1707, ordercountry, 2))))</f>
        <v/>
      </c>
      <c r="Y1707" s="147" t="str">
        <f>IF(COUNTBLANK(D1707)=1,"",IF('order-admin-units'!$I$1&lt;&gt;"y", "", IF(COUNTBLANK(K1707:L1707)&gt;0, 'order-admin-units'!$B$2+1, VLOOKUP(K1707&amp;"@"&amp;L1707, orderadmin, 2))))</f>
        <v/>
      </c>
      <c r="Z1707" s="147" t="str">
        <f t="shared" si="186"/>
        <v/>
      </c>
      <c r="AA1707" s="147" t="str">
        <f t="shared" si="187"/>
        <v/>
      </c>
      <c r="AB1707" s="147" t="str">
        <f t="shared" si="188"/>
        <v/>
      </c>
      <c r="AC1707" s="147" t="str">
        <f t="shared" si="184"/>
        <v/>
      </c>
      <c r="AD1707" s="11" t="str">
        <f t="shared" si="189"/>
        <v/>
      </c>
      <c r="AE1707" s="11" t="str">
        <f t="array" ref="AE1707">IF(COUNTBLANK(D1707)=1,"",IF(OR($H$2="y",$H$2="m"),IF(AA1707=AA1706,IF(OR(AB1707=$AB$4:$AB1706)=FALSE,AE1706&amp;C1707,AE1706),"("&amp;C1707)&amp;IF(AA1707=AA1708,IF(OR(AB1708=$AB$4:$AB1707)=FALSE,", ",""),") "),""))</f>
        <v/>
      </c>
      <c r="AF1707" s="11" t="str">
        <f t="array" ref="AF1707">IF((COUNTBLANK(D1707)=0)*OR($H$2="y",$H$2="m"),IFERROR(LEFT(C1707, FIND(" ",C1707)-1), C1707),"")</f>
        <v/>
      </c>
      <c r="AG1707" s="11" t="str">
        <f t="array" ref="AG1707">IF(COUNTBLANK(D1707)=1,"",IF(OR($H$2="y",$H$2="m"),IF(AA1707=AA1706,IF(OR(AC1707=$AC$4:$AC1706)=FALSE,AG1706&amp;AF1707,AG1706),"("&amp;AF1707)&amp;IF(AA1707=AA1708,IF(OR(AC1708=$AC$4:$AC1707)=FALSE,", ",""),") "),""))</f>
        <v/>
      </c>
      <c r="AH1707" s="10" t="str">
        <f>IF((COUNTBLANK(D1707)=1),"",IF(D1707=D1706,AH1706,"")&amp;IF(B1706&lt;&gt;B1707,((IF(COUNTBLANK(E1707)=1,$D$3&amp;"Non-type material: "&amp;$D$3,$D$3&amp;INDEX('type-categories'!$A$2:$B$100,MATCH(E1707,'type-categories'!$A$2:$A$100,0),2)&amp;$D$3))),"")&amp;(IF(K1707&lt;&gt;K1706,$C$2&amp;UPPER(K1707)&amp;$C$2&amp;$K$3&amp;" ",(IF(B1707&lt;&gt;B1706,$C$2&amp;UPPER(K1707)&amp;$C$2&amp;$K$3&amp;" ",""))))&amp;IF((AA1707&lt;&gt;AA1708)*($H$2="y"),AD1707&amp;AE1707,IF((AA1707&lt;&gt;AA1708)*($H$2="m"),AD1707&amp;AG1707,IF(($H$2&lt;&gt;"m")*($H$2&lt;&gt;"Y"),(IF(F1707=0,"",F1707&amp;" "&amp;$F$4&amp;" "))&amp;(IF(G1707=0,"",G1707&amp;" "&amp;$G$4&amp;" "))&amp;(IF(H1707=0,"",H1707&amp;" "&amp;H$4&amp;" "))&amp;(IF(I1707=0,"",I1707&amp;" "&amp;$I$4&amp;" "))&amp;(IF(J1707=0,"",J1707&amp;" "&amp;$J$4&amp;" ")),"")))&amp;"; "&amp;IF((B1707=B1706)*(AA1707=AA1706), "same collecting data; ", IF((B1707=B1706)*(Z1706=Z1707),"same locality; ",(IF(COUNTBLANK(L1707)=1,"",$D$2&amp;L1707&amp;$L$3&amp;" "&amp;$D$2))&amp;(IF(COUNTBLANK(M1707)=1,"",$E$2&amp;M1707&amp;$E$2&amp;", "))&amp;(IF(COUNTBLANK(N1707)=1,"",N1707&amp;"; "))&amp;(IF(COUNTBLANK(O1707)=1,"",O1707&amp;"; ")))&amp;(IF(COUNTBLANK(P1707)=1,"",P1707&amp;"; "))&amp;(IF(COUNTBLANK(Q1707)=1,"",Q1707&amp;"; "))&amp;(IF(COUNTBLANK(R1707)=1,"",R1707&amp;"m, "))&amp;IF((COUNTBLANK(S1707)=0)*(S1707&lt;&gt;S1706), S1707&amp;"; ","")&amp;(IF(COUNTBLANK(U1707)=1,"",U1707&amp;"; "))&amp;(IF(COUNTBLANK(T1707)=1,"",IF(COUNTBLANK(F$2)=1,T1707&amp;"; ",T1707&amp;" "&amp;F$2&amp;"; "))))&amp;(IF(COUNTBLANK(V1707)=1,"",V1707&amp;"; "))&amp;IF((COUNTBLANK(C1707)=1),"",C1707)&amp;IF((B1707=B1708)*(K1707=K1708)*(L1707=L1708)*(M1707=M1708),IF(($H$2&lt;&gt;"m")*($H$2&lt;&gt;"Y"), " • ", IF((ISNUMBER(FIND(")",AE1707))), " • ", "")),IF((B1707=B1708)*(K1707=K1708)," • ",". ")))</f>
        <v/>
      </c>
      <c r="AI1707" s="1"/>
    </row>
    <row r="1708" spans="1:35" x14ac:dyDescent="0.25">
      <c r="A1708" s="3" t="str">
        <f t="shared" si="185"/>
        <v/>
      </c>
      <c r="B1708" s="53" t="str">
        <f t="shared" si="183"/>
        <v/>
      </c>
      <c r="C1708" s="57"/>
      <c r="D1708" s="57"/>
      <c r="E1708" s="57"/>
      <c r="F1708" s="57"/>
      <c r="G1708" s="57"/>
      <c r="H1708" s="57"/>
      <c r="I1708" s="57"/>
      <c r="J1708" s="57"/>
      <c r="K1708" s="57"/>
      <c r="L1708" s="57"/>
      <c r="M1708" s="54"/>
      <c r="N1708" s="57"/>
      <c r="O1708" s="58"/>
      <c r="P1708" s="58"/>
      <c r="Q1708" s="58"/>
      <c r="R1708" s="58"/>
      <c r="S1708" s="54"/>
      <c r="T1708" s="57"/>
      <c r="U1708" s="57"/>
      <c r="V1708" s="57"/>
      <c r="W1708" s="57"/>
      <c r="X1708" s="147" t="str">
        <f>IF(COUNTBLANK(D1708)=1,"",IF('order-admin-units'!$I$1&lt;&gt;"y", "", IF(COUNTBLANK(K1708)=1, 'order-admin-units'!$B$1+1, VLOOKUP(K1708, ordercountry, 2))))</f>
        <v/>
      </c>
      <c r="Y1708" s="147" t="str">
        <f>IF(COUNTBLANK(D1708)=1,"",IF('order-admin-units'!$I$1&lt;&gt;"y", "", IF(COUNTBLANK(K1708:L1708)&gt;0, 'order-admin-units'!$B$2+1, VLOOKUP(K1708&amp;"@"&amp;L1708, orderadmin, 2))))</f>
        <v/>
      </c>
      <c r="Z1708" s="147" t="str">
        <f t="shared" si="186"/>
        <v/>
      </c>
      <c r="AA1708" s="147" t="str">
        <f t="shared" si="187"/>
        <v/>
      </c>
      <c r="AB1708" s="147" t="str">
        <f t="shared" si="188"/>
        <v/>
      </c>
      <c r="AC1708" s="147" t="str">
        <f t="shared" si="184"/>
        <v/>
      </c>
      <c r="AD1708" s="11" t="str">
        <f t="shared" si="189"/>
        <v/>
      </c>
      <c r="AE1708" s="11" t="str">
        <f t="array" ref="AE1708">IF(COUNTBLANK(D1708)=1,"",IF(OR($H$2="y",$H$2="m"),IF(AA1708=AA1707,IF(OR(AB1708=$AB$4:$AB1707)=FALSE,AE1707&amp;C1708,AE1707),"("&amp;C1708)&amp;IF(AA1708=AA1709,IF(OR(AB1709=$AB$4:$AB1708)=FALSE,", ",""),") "),""))</f>
        <v/>
      </c>
      <c r="AF1708" s="11" t="str">
        <f t="array" ref="AF1708">IF((COUNTBLANK(D1708)=0)*OR($H$2="y",$H$2="m"),IFERROR(LEFT(C1708, FIND(" ",C1708)-1), C1708),"")</f>
        <v/>
      </c>
      <c r="AG1708" s="11" t="str">
        <f t="array" ref="AG1708">IF(COUNTBLANK(D1708)=1,"",IF(OR($H$2="y",$H$2="m"),IF(AA1708=AA1707,IF(OR(AC1708=$AC$4:$AC1707)=FALSE,AG1707&amp;AF1708,AG1707),"("&amp;AF1708)&amp;IF(AA1708=AA1709,IF(OR(AC1709=$AC$4:$AC1708)=FALSE,", ",""),") "),""))</f>
        <v/>
      </c>
      <c r="AH1708" s="10" t="str">
        <f>IF((COUNTBLANK(D1708)=1),"",IF(D1708=D1707,AH1707,"")&amp;IF(B1707&lt;&gt;B1708,((IF(COUNTBLANK(E1708)=1,$D$3&amp;"Non-type material: "&amp;$D$3,$D$3&amp;INDEX('type-categories'!$A$2:$B$100,MATCH(E1708,'type-categories'!$A$2:$A$100,0),2)&amp;$D$3))),"")&amp;(IF(K1708&lt;&gt;K1707,$C$2&amp;UPPER(K1708)&amp;$C$2&amp;$K$3&amp;" ",(IF(B1708&lt;&gt;B1707,$C$2&amp;UPPER(K1708)&amp;$C$2&amp;$K$3&amp;" ",""))))&amp;IF((AA1708&lt;&gt;AA1709)*($H$2="y"),AD1708&amp;AE1708,IF((AA1708&lt;&gt;AA1709)*($H$2="m"),AD1708&amp;AG1708,IF(($H$2&lt;&gt;"m")*($H$2&lt;&gt;"Y"),(IF(F1708=0,"",F1708&amp;" "&amp;$F$4&amp;" "))&amp;(IF(G1708=0,"",G1708&amp;" "&amp;$G$4&amp;" "))&amp;(IF(H1708=0,"",H1708&amp;" "&amp;H$4&amp;" "))&amp;(IF(I1708=0,"",I1708&amp;" "&amp;$I$4&amp;" "))&amp;(IF(J1708=0,"",J1708&amp;" "&amp;$J$4&amp;" ")),"")))&amp;"; "&amp;IF((B1708=B1707)*(AA1708=AA1707), "same collecting data; ", IF((B1708=B1707)*(Z1707=Z1708),"same locality; ",(IF(COUNTBLANK(L1708)=1,"",$D$2&amp;L1708&amp;$L$3&amp;" "&amp;$D$2))&amp;(IF(COUNTBLANK(M1708)=1,"",$E$2&amp;M1708&amp;$E$2&amp;", "))&amp;(IF(COUNTBLANK(N1708)=1,"",N1708&amp;"; "))&amp;(IF(COUNTBLANK(O1708)=1,"",O1708&amp;"; ")))&amp;(IF(COUNTBLANK(P1708)=1,"",P1708&amp;"; "))&amp;(IF(COUNTBLANK(Q1708)=1,"",Q1708&amp;"; "))&amp;(IF(COUNTBLANK(R1708)=1,"",R1708&amp;"m, "))&amp;IF((COUNTBLANK(S1708)=0)*(S1708&lt;&gt;S1707), S1708&amp;"; ","")&amp;(IF(COUNTBLANK(U1708)=1,"",U1708&amp;"; "))&amp;(IF(COUNTBLANK(T1708)=1,"",IF(COUNTBLANK(F$2)=1,T1708&amp;"; ",T1708&amp;" "&amp;F$2&amp;"; "))))&amp;(IF(COUNTBLANK(V1708)=1,"",V1708&amp;"; "))&amp;IF((COUNTBLANK(C1708)=1),"",C1708)&amp;IF((B1708=B1709)*(K1708=K1709)*(L1708=L1709)*(M1708=M1709),IF(($H$2&lt;&gt;"m")*($H$2&lt;&gt;"Y"), " • ", IF((ISNUMBER(FIND(")",AE1708))), " • ", "")),IF((B1708=B1709)*(K1708=K1709)," • ",". ")))</f>
        <v/>
      </c>
      <c r="AI1708" s="1"/>
    </row>
    <row r="1709" spans="1:35" x14ac:dyDescent="0.25">
      <c r="A1709" s="3" t="str">
        <f t="shared" si="185"/>
        <v/>
      </c>
      <c r="B1709" s="53" t="str">
        <f t="shared" si="183"/>
        <v/>
      </c>
      <c r="C1709" s="57"/>
      <c r="D1709" s="57"/>
      <c r="E1709" s="57"/>
      <c r="F1709" s="57"/>
      <c r="G1709" s="57"/>
      <c r="H1709" s="57"/>
      <c r="I1709" s="57"/>
      <c r="J1709" s="57"/>
      <c r="K1709" s="57"/>
      <c r="L1709" s="57"/>
      <c r="M1709" s="54"/>
      <c r="N1709" s="57"/>
      <c r="O1709" s="58"/>
      <c r="P1709" s="58"/>
      <c r="Q1709" s="58"/>
      <c r="R1709" s="58"/>
      <c r="S1709" s="54"/>
      <c r="T1709" s="57"/>
      <c r="U1709" s="57"/>
      <c r="V1709" s="57"/>
      <c r="W1709" s="57"/>
      <c r="X1709" s="147" t="str">
        <f>IF(COUNTBLANK(D1709)=1,"",IF('order-admin-units'!$I$1&lt;&gt;"y", "", IF(COUNTBLANK(K1709)=1, 'order-admin-units'!$B$1+1, VLOOKUP(K1709, ordercountry, 2))))</f>
        <v/>
      </c>
      <c r="Y1709" s="147" t="str">
        <f>IF(COUNTBLANK(D1709)=1,"",IF('order-admin-units'!$I$1&lt;&gt;"y", "", IF(COUNTBLANK(K1709:L1709)&gt;0, 'order-admin-units'!$B$2+1, VLOOKUP(K1709&amp;"@"&amp;L1709, orderadmin, 2))))</f>
        <v/>
      </c>
      <c r="Z1709" s="147" t="str">
        <f t="shared" si="186"/>
        <v/>
      </c>
      <c r="AA1709" s="147" t="str">
        <f t="shared" si="187"/>
        <v/>
      </c>
      <c r="AB1709" s="147" t="str">
        <f t="shared" si="188"/>
        <v/>
      </c>
      <c r="AC1709" s="147" t="str">
        <f t="shared" si="184"/>
        <v/>
      </c>
      <c r="AD1709" s="11" t="str">
        <f t="shared" si="189"/>
        <v/>
      </c>
      <c r="AE1709" s="11" t="str">
        <f t="array" ref="AE1709">IF(COUNTBLANK(D1709)=1,"",IF(OR($H$2="y",$H$2="m"),IF(AA1709=AA1708,IF(OR(AB1709=$AB$4:$AB1708)=FALSE,AE1708&amp;C1709,AE1708),"("&amp;C1709)&amp;IF(AA1709=AA1710,IF(OR(AB1710=$AB$4:$AB1709)=FALSE,", ",""),") "),""))</f>
        <v/>
      </c>
      <c r="AF1709" s="11" t="str">
        <f t="array" ref="AF1709">IF((COUNTBLANK(D1709)=0)*OR($H$2="y",$H$2="m"),IFERROR(LEFT(C1709, FIND(" ",C1709)-1), C1709),"")</f>
        <v/>
      </c>
      <c r="AG1709" s="11" t="str">
        <f t="array" ref="AG1709">IF(COUNTBLANK(D1709)=1,"",IF(OR($H$2="y",$H$2="m"),IF(AA1709=AA1708,IF(OR(AC1709=$AC$4:$AC1708)=FALSE,AG1708&amp;AF1709,AG1708),"("&amp;AF1709)&amp;IF(AA1709=AA1710,IF(OR(AC1710=$AC$4:$AC1709)=FALSE,", ",""),") "),""))</f>
        <v/>
      </c>
      <c r="AH1709" s="10" t="str">
        <f>IF((COUNTBLANK(D1709)=1),"",IF(D1709=D1708,AH1708,"")&amp;IF(B1708&lt;&gt;B1709,((IF(COUNTBLANK(E1709)=1,$D$3&amp;"Non-type material: "&amp;$D$3,$D$3&amp;INDEX('type-categories'!$A$2:$B$100,MATCH(E1709,'type-categories'!$A$2:$A$100,0),2)&amp;$D$3))),"")&amp;(IF(K1709&lt;&gt;K1708,$C$2&amp;UPPER(K1709)&amp;$C$2&amp;$K$3&amp;" ",(IF(B1709&lt;&gt;B1708,$C$2&amp;UPPER(K1709)&amp;$C$2&amp;$K$3&amp;" ",""))))&amp;IF((AA1709&lt;&gt;AA1710)*($H$2="y"),AD1709&amp;AE1709,IF((AA1709&lt;&gt;AA1710)*($H$2="m"),AD1709&amp;AG1709,IF(($H$2&lt;&gt;"m")*($H$2&lt;&gt;"Y"),(IF(F1709=0,"",F1709&amp;" "&amp;$F$4&amp;" "))&amp;(IF(G1709=0,"",G1709&amp;" "&amp;$G$4&amp;" "))&amp;(IF(H1709=0,"",H1709&amp;" "&amp;H$4&amp;" "))&amp;(IF(I1709=0,"",I1709&amp;" "&amp;$I$4&amp;" "))&amp;(IF(J1709=0,"",J1709&amp;" "&amp;$J$4&amp;" ")),"")))&amp;"; "&amp;IF((B1709=B1708)*(AA1709=AA1708), "same collecting data; ", IF((B1709=B1708)*(Z1708=Z1709),"same locality; ",(IF(COUNTBLANK(L1709)=1,"",$D$2&amp;L1709&amp;$L$3&amp;" "&amp;$D$2))&amp;(IF(COUNTBLANK(M1709)=1,"",$E$2&amp;M1709&amp;$E$2&amp;", "))&amp;(IF(COUNTBLANK(N1709)=1,"",N1709&amp;"; "))&amp;(IF(COUNTBLANK(O1709)=1,"",O1709&amp;"; ")))&amp;(IF(COUNTBLANK(P1709)=1,"",P1709&amp;"; "))&amp;(IF(COUNTBLANK(Q1709)=1,"",Q1709&amp;"; "))&amp;(IF(COUNTBLANK(R1709)=1,"",R1709&amp;"m, "))&amp;IF((COUNTBLANK(S1709)=0)*(S1709&lt;&gt;S1708), S1709&amp;"; ","")&amp;(IF(COUNTBLANK(U1709)=1,"",U1709&amp;"; "))&amp;(IF(COUNTBLANK(T1709)=1,"",IF(COUNTBLANK(F$2)=1,T1709&amp;"; ",T1709&amp;" "&amp;F$2&amp;"; "))))&amp;(IF(COUNTBLANK(V1709)=1,"",V1709&amp;"; "))&amp;IF((COUNTBLANK(C1709)=1),"",C1709)&amp;IF((B1709=B1710)*(K1709=K1710)*(L1709=L1710)*(M1709=M1710),IF(($H$2&lt;&gt;"m")*($H$2&lt;&gt;"Y"), " • ", IF((ISNUMBER(FIND(")",AE1709))), " • ", "")),IF((B1709=B1710)*(K1709=K1710)," • ",". ")))</f>
        <v/>
      </c>
      <c r="AI1709" s="1"/>
    </row>
    <row r="1710" spans="1:35" x14ac:dyDescent="0.25">
      <c r="A1710" s="3" t="str">
        <f t="shared" si="185"/>
        <v/>
      </c>
      <c r="B1710" s="53" t="str">
        <f t="shared" si="183"/>
        <v/>
      </c>
      <c r="C1710" s="57"/>
      <c r="D1710" s="57"/>
      <c r="E1710" s="57"/>
      <c r="F1710" s="57"/>
      <c r="G1710" s="57"/>
      <c r="H1710" s="57"/>
      <c r="I1710" s="57"/>
      <c r="J1710" s="57"/>
      <c r="K1710" s="57"/>
      <c r="L1710" s="57"/>
      <c r="M1710" s="54"/>
      <c r="N1710" s="57"/>
      <c r="O1710" s="58"/>
      <c r="P1710" s="58"/>
      <c r="Q1710" s="58"/>
      <c r="R1710" s="58"/>
      <c r="S1710" s="54"/>
      <c r="T1710" s="57"/>
      <c r="U1710" s="57"/>
      <c r="V1710" s="57"/>
      <c r="W1710" s="57"/>
      <c r="X1710" s="147" t="str">
        <f>IF(COUNTBLANK(D1710)=1,"",IF('order-admin-units'!$I$1&lt;&gt;"y", "", IF(COUNTBLANK(K1710)=1, 'order-admin-units'!$B$1+1, VLOOKUP(K1710, ordercountry, 2))))</f>
        <v/>
      </c>
      <c r="Y1710" s="147" t="str">
        <f>IF(COUNTBLANK(D1710)=1,"",IF('order-admin-units'!$I$1&lt;&gt;"y", "", IF(COUNTBLANK(K1710:L1710)&gt;0, 'order-admin-units'!$B$2+1, VLOOKUP(K1710&amp;"@"&amp;L1710, orderadmin, 2))))</f>
        <v/>
      </c>
      <c r="Z1710" s="147" t="str">
        <f t="shared" si="186"/>
        <v/>
      </c>
      <c r="AA1710" s="147" t="str">
        <f t="shared" si="187"/>
        <v/>
      </c>
      <c r="AB1710" s="147" t="str">
        <f t="shared" si="188"/>
        <v/>
      </c>
      <c r="AC1710" s="147" t="str">
        <f t="shared" si="184"/>
        <v/>
      </c>
      <c r="AD1710" s="11" t="str">
        <f t="shared" si="189"/>
        <v/>
      </c>
      <c r="AE1710" s="11" t="str">
        <f t="array" ref="AE1710">IF(COUNTBLANK(D1710)=1,"",IF(OR($H$2="y",$H$2="m"),IF(AA1710=AA1709,IF(OR(AB1710=$AB$4:$AB1709)=FALSE,AE1709&amp;C1710,AE1709),"("&amp;C1710)&amp;IF(AA1710=AA1711,IF(OR(AB1711=$AB$4:$AB1710)=FALSE,", ",""),") "),""))</f>
        <v/>
      </c>
      <c r="AF1710" s="11" t="str">
        <f t="array" ref="AF1710">IF((COUNTBLANK(D1710)=0)*OR($H$2="y",$H$2="m"),IFERROR(LEFT(C1710, FIND(" ",C1710)-1), C1710),"")</f>
        <v/>
      </c>
      <c r="AG1710" s="11" t="str">
        <f t="array" ref="AG1710">IF(COUNTBLANK(D1710)=1,"",IF(OR($H$2="y",$H$2="m"),IF(AA1710=AA1709,IF(OR(AC1710=$AC$4:$AC1709)=FALSE,AG1709&amp;AF1710,AG1709),"("&amp;AF1710)&amp;IF(AA1710=AA1711,IF(OR(AC1711=$AC$4:$AC1710)=FALSE,", ",""),") "),""))</f>
        <v/>
      </c>
      <c r="AH1710" s="10" t="str">
        <f>IF((COUNTBLANK(D1710)=1),"",IF(D1710=D1709,AH1709,"")&amp;IF(B1709&lt;&gt;B1710,((IF(COUNTBLANK(E1710)=1,$D$3&amp;"Non-type material: "&amp;$D$3,$D$3&amp;INDEX('type-categories'!$A$2:$B$100,MATCH(E1710,'type-categories'!$A$2:$A$100,0),2)&amp;$D$3))),"")&amp;(IF(K1710&lt;&gt;K1709,$C$2&amp;UPPER(K1710)&amp;$C$2&amp;$K$3&amp;" ",(IF(B1710&lt;&gt;B1709,$C$2&amp;UPPER(K1710)&amp;$C$2&amp;$K$3&amp;" ",""))))&amp;IF((AA1710&lt;&gt;AA1711)*($H$2="y"),AD1710&amp;AE1710,IF((AA1710&lt;&gt;AA1711)*($H$2="m"),AD1710&amp;AG1710,IF(($H$2&lt;&gt;"m")*($H$2&lt;&gt;"Y"),(IF(F1710=0,"",F1710&amp;" "&amp;$F$4&amp;" "))&amp;(IF(G1710=0,"",G1710&amp;" "&amp;$G$4&amp;" "))&amp;(IF(H1710=0,"",H1710&amp;" "&amp;H$4&amp;" "))&amp;(IF(I1710=0,"",I1710&amp;" "&amp;$I$4&amp;" "))&amp;(IF(J1710=0,"",J1710&amp;" "&amp;$J$4&amp;" ")),"")))&amp;"; "&amp;IF((B1710=B1709)*(AA1710=AA1709), "same collecting data; ", IF((B1710=B1709)*(Z1709=Z1710),"same locality; ",(IF(COUNTBLANK(L1710)=1,"",$D$2&amp;L1710&amp;$L$3&amp;" "&amp;$D$2))&amp;(IF(COUNTBLANK(M1710)=1,"",$E$2&amp;M1710&amp;$E$2&amp;", "))&amp;(IF(COUNTBLANK(N1710)=1,"",N1710&amp;"; "))&amp;(IF(COUNTBLANK(O1710)=1,"",O1710&amp;"; ")))&amp;(IF(COUNTBLANK(P1710)=1,"",P1710&amp;"; "))&amp;(IF(COUNTBLANK(Q1710)=1,"",Q1710&amp;"; "))&amp;(IF(COUNTBLANK(R1710)=1,"",R1710&amp;"m, "))&amp;IF((COUNTBLANK(S1710)=0)*(S1710&lt;&gt;S1709), S1710&amp;"; ","")&amp;(IF(COUNTBLANK(U1710)=1,"",U1710&amp;"; "))&amp;(IF(COUNTBLANK(T1710)=1,"",IF(COUNTBLANK(F$2)=1,T1710&amp;"; ",T1710&amp;" "&amp;F$2&amp;"; "))))&amp;(IF(COUNTBLANK(V1710)=1,"",V1710&amp;"; "))&amp;IF((COUNTBLANK(C1710)=1),"",C1710)&amp;IF((B1710=B1711)*(K1710=K1711)*(L1710=L1711)*(M1710=M1711),IF(($H$2&lt;&gt;"m")*($H$2&lt;&gt;"Y"), " • ", IF((ISNUMBER(FIND(")",AE1710))), " • ", "")),IF((B1710=B1711)*(K1710=K1711)," • ",". ")))</f>
        <v/>
      </c>
      <c r="AI1710" s="1"/>
    </row>
    <row r="1711" spans="1:35" x14ac:dyDescent="0.25">
      <c r="A1711" s="3" t="str">
        <f t="shared" si="185"/>
        <v/>
      </c>
      <c r="B1711" s="53" t="str">
        <f t="shared" si="183"/>
        <v/>
      </c>
      <c r="C1711" s="57"/>
      <c r="D1711" s="57"/>
      <c r="E1711" s="57"/>
      <c r="F1711" s="57"/>
      <c r="G1711" s="57"/>
      <c r="H1711" s="57"/>
      <c r="I1711" s="57"/>
      <c r="J1711" s="57"/>
      <c r="K1711" s="57"/>
      <c r="L1711" s="57"/>
      <c r="M1711" s="54"/>
      <c r="N1711" s="57"/>
      <c r="O1711" s="58"/>
      <c r="P1711" s="58"/>
      <c r="Q1711" s="58"/>
      <c r="R1711" s="58"/>
      <c r="S1711" s="54"/>
      <c r="T1711" s="57"/>
      <c r="U1711" s="57"/>
      <c r="V1711" s="57"/>
      <c r="W1711" s="57"/>
      <c r="X1711" s="147" t="str">
        <f>IF(COUNTBLANK(D1711)=1,"",IF('order-admin-units'!$I$1&lt;&gt;"y", "", IF(COUNTBLANK(K1711)=1, 'order-admin-units'!$B$1+1, VLOOKUP(K1711, ordercountry, 2))))</f>
        <v/>
      </c>
      <c r="Y1711" s="147" t="str">
        <f>IF(COUNTBLANK(D1711)=1,"",IF('order-admin-units'!$I$1&lt;&gt;"y", "", IF(COUNTBLANK(K1711:L1711)&gt;0, 'order-admin-units'!$B$2+1, VLOOKUP(K1711&amp;"@"&amp;L1711, orderadmin, 2))))</f>
        <v/>
      </c>
      <c r="Z1711" s="147" t="str">
        <f t="shared" si="186"/>
        <v/>
      </c>
      <c r="AA1711" s="147" t="str">
        <f t="shared" si="187"/>
        <v/>
      </c>
      <c r="AB1711" s="147" t="str">
        <f t="shared" si="188"/>
        <v/>
      </c>
      <c r="AC1711" s="147" t="str">
        <f t="shared" si="184"/>
        <v/>
      </c>
      <c r="AD1711" s="11" t="str">
        <f t="shared" si="189"/>
        <v/>
      </c>
      <c r="AE1711" s="11" t="str">
        <f t="array" ref="AE1711">IF(COUNTBLANK(D1711)=1,"",IF(OR($H$2="y",$H$2="m"),IF(AA1711=AA1710,IF(OR(AB1711=$AB$4:$AB1710)=FALSE,AE1710&amp;C1711,AE1710),"("&amp;C1711)&amp;IF(AA1711=AA1712,IF(OR(AB1712=$AB$4:$AB1711)=FALSE,", ",""),") "),""))</f>
        <v/>
      </c>
      <c r="AF1711" s="11" t="str">
        <f t="array" ref="AF1711">IF((COUNTBLANK(D1711)=0)*OR($H$2="y",$H$2="m"),IFERROR(LEFT(C1711, FIND(" ",C1711)-1), C1711),"")</f>
        <v/>
      </c>
      <c r="AG1711" s="11" t="str">
        <f t="array" ref="AG1711">IF(COUNTBLANK(D1711)=1,"",IF(OR($H$2="y",$H$2="m"),IF(AA1711=AA1710,IF(OR(AC1711=$AC$4:$AC1710)=FALSE,AG1710&amp;AF1711,AG1710),"("&amp;AF1711)&amp;IF(AA1711=AA1712,IF(OR(AC1712=$AC$4:$AC1711)=FALSE,", ",""),") "),""))</f>
        <v/>
      </c>
      <c r="AH1711" s="10" t="str">
        <f>IF((COUNTBLANK(D1711)=1),"",IF(D1711=D1710,AH1710,"")&amp;IF(B1710&lt;&gt;B1711,((IF(COUNTBLANK(E1711)=1,$D$3&amp;"Non-type material: "&amp;$D$3,$D$3&amp;INDEX('type-categories'!$A$2:$B$100,MATCH(E1711,'type-categories'!$A$2:$A$100,0),2)&amp;$D$3))),"")&amp;(IF(K1711&lt;&gt;K1710,$C$2&amp;UPPER(K1711)&amp;$C$2&amp;$K$3&amp;" ",(IF(B1711&lt;&gt;B1710,$C$2&amp;UPPER(K1711)&amp;$C$2&amp;$K$3&amp;" ",""))))&amp;IF((AA1711&lt;&gt;AA1712)*($H$2="y"),AD1711&amp;AE1711,IF((AA1711&lt;&gt;AA1712)*($H$2="m"),AD1711&amp;AG1711,IF(($H$2&lt;&gt;"m")*($H$2&lt;&gt;"Y"),(IF(F1711=0,"",F1711&amp;" "&amp;$F$4&amp;" "))&amp;(IF(G1711=0,"",G1711&amp;" "&amp;$G$4&amp;" "))&amp;(IF(H1711=0,"",H1711&amp;" "&amp;H$4&amp;" "))&amp;(IF(I1711=0,"",I1711&amp;" "&amp;$I$4&amp;" "))&amp;(IF(J1711=0,"",J1711&amp;" "&amp;$J$4&amp;" ")),"")))&amp;"; "&amp;IF((B1711=B1710)*(AA1711=AA1710), "same collecting data; ", IF((B1711=B1710)*(Z1710=Z1711),"same locality; ",(IF(COUNTBLANK(L1711)=1,"",$D$2&amp;L1711&amp;$L$3&amp;" "&amp;$D$2))&amp;(IF(COUNTBLANK(M1711)=1,"",$E$2&amp;M1711&amp;$E$2&amp;", "))&amp;(IF(COUNTBLANK(N1711)=1,"",N1711&amp;"; "))&amp;(IF(COUNTBLANK(O1711)=1,"",O1711&amp;"; ")))&amp;(IF(COUNTBLANK(P1711)=1,"",P1711&amp;"; "))&amp;(IF(COUNTBLANK(Q1711)=1,"",Q1711&amp;"; "))&amp;(IF(COUNTBLANK(R1711)=1,"",R1711&amp;"m, "))&amp;IF((COUNTBLANK(S1711)=0)*(S1711&lt;&gt;S1710), S1711&amp;"; ","")&amp;(IF(COUNTBLANK(U1711)=1,"",U1711&amp;"; "))&amp;(IF(COUNTBLANK(T1711)=1,"",IF(COUNTBLANK(F$2)=1,T1711&amp;"; ",T1711&amp;" "&amp;F$2&amp;"; "))))&amp;(IF(COUNTBLANK(V1711)=1,"",V1711&amp;"; "))&amp;IF((COUNTBLANK(C1711)=1),"",C1711)&amp;IF((B1711=B1712)*(K1711=K1712)*(L1711=L1712)*(M1711=M1712),IF(($H$2&lt;&gt;"m")*($H$2&lt;&gt;"Y"), " • ", IF((ISNUMBER(FIND(")",AE1711))), " • ", "")),IF((B1711=B1712)*(K1711=K1712)," • ",". ")))</f>
        <v/>
      </c>
      <c r="AI1711" s="1"/>
    </row>
    <row r="1712" spans="1:35" x14ac:dyDescent="0.25">
      <c r="A1712" s="3" t="str">
        <f t="shared" si="185"/>
        <v/>
      </c>
      <c r="B1712" s="53" t="str">
        <f t="shared" si="183"/>
        <v/>
      </c>
      <c r="C1712" s="57"/>
      <c r="D1712" s="57"/>
      <c r="E1712" s="57"/>
      <c r="F1712" s="57"/>
      <c r="G1712" s="57"/>
      <c r="H1712" s="57"/>
      <c r="I1712" s="57"/>
      <c r="J1712" s="57"/>
      <c r="K1712" s="57"/>
      <c r="L1712" s="57"/>
      <c r="M1712" s="54"/>
      <c r="N1712" s="57"/>
      <c r="O1712" s="58"/>
      <c r="P1712" s="58"/>
      <c r="Q1712" s="58"/>
      <c r="R1712" s="58"/>
      <c r="S1712" s="54"/>
      <c r="T1712" s="57"/>
      <c r="U1712" s="57"/>
      <c r="V1712" s="57"/>
      <c r="W1712" s="57"/>
      <c r="X1712" s="147" t="str">
        <f>IF(COUNTBLANK(D1712)=1,"",IF('order-admin-units'!$I$1&lt;&gt;"y", "", IF(COUNTBLANK(K1712)=1, 'order-admin-units'!$B$1+1, VLOOKUP(K1712, ordercountry, 2))))</f>
        <v/>
      </c>
      <c r="Y1712" s="147" t="str">
        <f>IF(COUNTBLANK(D1712)=1,"",IF('order-admin-units'!$I$1&lt;&gt;"y", "", IF(COUNTBLANK(K1712:L1712)&gt;0, 'order-admin-units'!$B$2+1, VLOOKUP(K1712&amp;"@"&amp;L1712, orderadmin, 2))))</f>
        <v/>
      </c>
      <c r="Z1712" s="147" t="str">
        <f t="shared" si="186"/>
        <v/>
      </c>
      <c r="AA1712" s="147" t="str">
        <f t="shared" si="187"/>
        <v/>
      </c>
      <c r="AB1712" s="147" t="str">
        <f t="shared" si="188"/>
        <v/>
      </c>
      <c r="AC1712" s="147" t="str">
        <f t="shared" si="184"/>
        <v/>
      </c>
      <c r="AD1712" s="11" t="str">
        <f t="shared" si="189"/>
        <v/>
      </c>
      <c r="AE1712" s="11" t="str">
        <f t="array" ref="AE1712">IF(COUNTBLANK(D1712)=1,"",IF(OR($H$2="y",$H$2="m"),IF(AA1712=AA1711,IF(OR(AB1712=$AB$4:$AB1711)=FALSE,AE1711&amp;C1712,AE1711),"("&amp;C1712)&amp;IF(AA1712=AA1713,IF(OR(AB1713=$AB$4:$AB1712)=FALSE,", ",""),") "),""))</f>
        <v/>
      </c>
      <c r="AF1712" s="11" t="str">
        <f t="array" ref="AF1712">IF((COUNTBLANK(D1712)=0)*OR($H$2="y",$H$2="m"),IFERROR(LEFT(C1712, FIND(" ",C1712)-1), C1712),"")</f>
        <v/>
      </c>
      <c r="AG1712" s="11" t="str">
        <f t="array" ref="AG1712">IF(COUNTBLANK(D1712)=1,"",IF(OR($H$2="y",$H$2="m"),IF(AA1712=AA1711,IF(OR(AC1712=$AC$4:$AC1711)=FALSE,AG1711&amp;AF1712,AG1711),"("&amp;AF1712)&amp;IF(AA1712=AA1713,IF(OR(AC1713=$AC$4:$AC1712)=FALSE,", ",""),") "),""))</f>
        <v/>
      </c>
      <c r="AH1712" s="10" t="str">
        <f>IF((COUNTBLANK(D1712)=1),"",IF(D1712=D1711,AH1711,"")&amp;IF(B1711&lt;&gt;B1712,((IF(COUNTBLANK(E1712)=1,$D$3&amp;"Non-type material: "&amp;$D$3,$D$3&amp;INDEX('type-categories'!$A$2:$B$100,MATCH(E1712,'type-categories'!$A$2:$A$100,0),2)&amp;$D$3))),"")&amp;(IF(K1712&lt;&gt;K1711,$C$2&amp;UPPER(K1712)&amp;$C$2&amp;$K$3&amp;" ",(IF(B1712&lt;&gt;B1711,$C$2&amp;UPPER(K1712)&amp;$C$2&amp;$K$3&amp;" ",""))))&amp;IF((AA1712&lt;&gt;AA1713)*($H$2="y"),AD1712&amp;AE1712,IF((AA1712&lt;&gt;AA1713)*($H$2="m"),AD1712&amp;AG1712,IF(($H$2&lt;&gt;"m")*($H$2&lt;&gt;"Y"),(IF(F1712=0,"",F1712&amp;" "&amp;$F$4&amp;" "))&amp;(IF(G1712=0,"",G1712&amp;" "&amp;$G$4&amp;" "))&amp;(IF(H1712=0,"",H1712&amp;" "&amp;H$4&amp;" "))&amp;(IF(I1712=0,"",I1712&amp;" "&amp;$I$4&amp;" "))&amp;(IF(J1712=0,"",J1712&amp;" "&amp;$J$4&amp;" ")),"")))&amp;"; "&amp;IF((B1712=B1711)*(AA1712=AA1711), "same collecting data; ", IF((B1712=B1711)*(Z1711=Z1712),"same locality; ",(IF(COUNTBLANK(L1712)=1,"",$D$2&amp;L1712&amp;$L$3&amp;" "&amp;$D$2))&amp;(IF(COUNTBLANK(M1712)=1,"",$E$2&amp;M1712&amp;$E$2&amp;", "))&amp;(IF(COUNTBLANK(N1712)=1,"",N1712&amp;"; "))&amp;(IF(COUNTBLANK(O1712)=1,"",O1712&amp;"; ")))&amp;(IF(COUNTBLANK(P1712)=1,"",P1712&amp;"; "))&amp;(IF(COUNTBLANK(Q1712)=1,"",Q1712&amp;"; "))&amp;(IF(COUNTBLANK(R1712)=1,"",R1712&amp;"m, "))&amp;IF((COUNTBLANK(S1712)=0)*(S1712&lt;&gt;S1711), S1712&amp;"; ","")&amp;(IF(COUNTBLANK(U1712)=1,"",U1712&amp;"; "))&amp;(IF(COUNTBLANK(T1712)=1,"",IF(COUNTBLANK(F$2)=1,T1712&amp;"; ",T1712&amp;" "&amp;F$2&amp;"; "))))&amp;(IF(COUNTBLANK(V1712)=1,"",V1712&amp;"; "))&amp;IF((COUNTBLANK(C1712)=1),"",C1712)&amp;IF((B1712=B1713)*(K1712=K1713)*(L1712=L1713)*(M1712=M1713),IF(($H$2&lt;&gt;"m")*($H$2&lt;&gt;"Y"), " • ", IF((ISNUMBER(FIND(")",AE1712))), " • ", "")),IF((B1712=B1713)*(K1712=K1713)," • ",". ")))</f>
        <v/>
      </c>
      <c r="AI1712" s="1"/>
    </row>
    <row r="1713" spans="1:35" x14ac:dyDescent="0.25">
      <c r="A1713" s="3" t="str">
        <f t="shared" si="185"/>
        <v/>
      </c>
      <c r="B1713" s="53" t="str">
        <f t="shared" si="183"/>
        <v/>
      </c>
      <c r="C1713" s="57"/>
      <c r="D1713" s="57"/>
      <c r="E1713" s="57"/>
      <c r="F1713" s="57"/>
      <c r="G1713" s="57"/>
      <c r="H1713" s="57"/>
      <c r="I1713" s="57"/>
      <c r="J1713" s="57"/>
      <c r="K1713" s="57"/>
      <c r="L1713" s="57"/>
      <c r="M1713" s="54"/>
      <c r="N1713" s="57"/>
      <c r="O1713" s="58"/>
      <c r="P1713" s="58"/>
      <c r="Q1713" s="58"/>
      <c r="R1713" s="58"/>
      <c r="S1713" s="54"/>
      <c r="T1713" s="57"/>
      <c r="U1713" s="57"/>
      <c r="V1713" s="57"/>
      <c r="W1713" s="57"/>
      <c r="X1713" s="147" t="str">
        <f>IF(COUNTBLANK(D1713)=1,"",IF('order-admin-units'!$I$1&lt;&gt;"y", "", IF(COUNTBLANK(K1713)=1, 'order-admin-units'!$B$1+1, VLOOKUP(K1713, ordercountry, 2))))</f>
        <v/>
      </c>
      <c r="Y1713" s="147" t="str">
        <f>IF(COUNTBLANK(D1713)=1,"",IF('order-admin-units'!$I$1&lt;&gt;"y", "", IF(COUNTBLANK(K1713:L1713)&gt;0, 'order-admin-units'!$B$2+1, VLOOKUP(K1713&amp;"@"&amp;L1713, orderadmin, 2))))</f>
        <v/>
      </c>
      <c r="Z1713" s="147" t="str">
        <f t="shared" si="186"/>
        <v/>
      </c>
      <c r="AA1713" s="147" t="str">
        <f t="shared" si="187"/>
        <v/>
      </c>
      <c r="AB1713" s="147" t="str">
        <f t="shared" si="188"/>
        <v/>
      </c>
      <c r="AC1713" s="147" t="str">
        <f t="shared" si="184"/>
        <v/>
      </c>
      <c r="AD1713" s="11" t="str">
        <f t="shared" si="189"/>
        <v/>
      </c>
      <c r="AE1713" s="11" t="str">
        <f t="array" ref="AE1713">IF(COUNTBLANK(D1713)=1,"",IF(OR($H$2="y",$H$2="m"),IF(AA1713=AA1712,IF(OR(AB1713=$AB$4:$AB1712)=FALSE,AE1712&amp;C1713,AE1712),"("&amp;C1713)&amp;IF(AA1713=AA1714,IF(OR(AB1714=$AB$4:$AB1713)=FALSE,", ",""),") "),""))</f>
        <v/>
      </c>
      <c r="AF1713" s="11" t="str">
        <f t="array" ref="AF1713">IF((COUNTBLANK(D1713)=0)*OR($H$2="y",$H$2="m"),IFERROR(LEFT(C1713, FIND(" ",C1713)-1), C1713),"")</f>
        <v/>
      </c>
      <c r="AG1713" s="11" t="str">
        <f t="array" ref="AG1713">IF(COUNTBLANK(D1713)=1,"",IF(OR($H$2="y",$H$2="m"),IF(AA1713=AA1712,IF(OR(AC1713=$AC$4:$AC1712)=FALSE,AG1712&amp;AF1713,AG1712),"("&amp;AF1713)&amp;IF(AA1713=AA1714,IF(OR(AC1714=$AC$4:$AC1713)=FALSE,", ",""),") "),""))</f>
        <v/>
      </c>
      <c r="AH1713" s="10" t="str">
        <f>IF((COUNTBLANK(D1713)=1),"",IF(D1713=D1712,AH1712,"")&amp;IF(B1712&lt;&gt;B1713,((IF(COUNTBLANK(E1713)=1,$D$3&amp;"Non-type material: "&amp;$D$3,$D$3&amp;INDEX('type-categories'!$A$2:$B$100,MATCH(E1713,'type-categories'!$A$2:$A$100,0),2)&amp;$D$3))),"")&amp;(IF(K1713&lt;&gt;K1712,$C$2&amp;UPPER(K1713)&amp;$C$2&amp;$K$3&amp;" ",(IF(B1713&lt;&gt;B1712,$C$2&amp;UPPER(K1713)&amp;$C$2&amp;$K$3&amp;" ",""))))&amp;IF((AA1713&lt;&gt;AA1714)*($H$2="y"),AD1713&amp;AE1713,IF((AA1713&lt;&gt;AA1714)*($H$2="m"),AD1713&amp;AG1713,IF(($H$2&lt;&gt;"m")*($H$2&lt;&gt;"Y"),(IF(F1713=0,"",F1713&amp;" "&amp;$F$4&amp;" "))&amp;(IF(G1713=0,"",G1713&amp;" "&amp;$G$4&amp;" "))&amp;(IF(H1713=0,"",H1713&amp;" "&amp;H$4&amp;" "))&amp;(IF(I1713=0,"",I1713&amp;" "&amp;$I$4&amp;" "))&amp;(IF(J1713=0,"",J1713&amp;" "&amp;$J$4&amp;" ")),"")))&amp;"; "&amp;IF((B1713=B1712)*(AA1713=AA1712), "same collecting data; ", IF((B1713=B1712)*(Z1712=Z1713),"same locality; ",(IF(COUNTBLANK(L1713)=1,"",$D$2&amp;L1713&amp;$L$3&amp;" "&amp;$D$2))&amp;(IF(COUNTBLANK(M1713)=1,"",$E$2&amp;M1713&amp;$E$2&amp;", "))&amp;(IF(COUNTBLANK(N1713)=1,"",N1713&amp;"; "))&amp;(IF(COUNTBLANK(O1713)=1,"",O1713&amp;"; ")))&amp;(IF(COUNTBLANK(P1713)=1,"",P1713&amp;"; "))&amp;(IF(COUNTBLANK(Q1713)=1,"",Q1713&amp;"; "))&amp;(IF(COUNTBLANK(R1713)=1,"",R1713&amp;"m, "))&amp;IF((COUNTBLANK(S1713)=0)*(S1713&lt;&gt;S1712), S1713&amp;"; ","")&amp;(IF(COUNTBLANK(U1713)=1,"",U1713&amp;"; "))&amp;(IF(COUNTBLANK(T1713)=1,"",IF(COUNTBLANK(F$2)=1,T1713&amp;"; ",T1713&amp;" "&amp;F$2&amp;"; "))))&amp;(IF(COUNTBLANK(V1713)=1,"",V1713&amp;"; "))&amp;IF((COUNTBLANK(C1713)=1),"",C1713)&amp;IF((B1713=B1714)*(K1713=K1714)*(L1713=L1714)*(M1713=M1714),IF(($H$2&lt;&gt;"m")*($H$2&lt;&gt;"Y"), " • ", IF((ISNUMBER(FIND(")",AE1713))), " • ", "")),IF((B1713=B1714)*(K1713=K1714)," • ",". ")))</f>
        <v/>
      </c>
      <c r="AI1713" s="1"/>
    </row>
    <row r="1714" spans="1:35" x14ac:dyDescent="0.25">
      <c r="A1714" s="3" t="str">
        <f t="shared" si="185"/>
        <v/>
      </c>
      <c r="B1714" s="53" t="str">
        <f t="shared" si="183"/>
        <v/>
      </c>
      <c r="C1714" s="57"/>
      <c r="D1714" s="57"/>
      <c r="E1714" s="57"/>
      <c r="F1714" s="57"/>
      <c r="G1714" s="57"/>
      <c r="H1714" s="57"/>
      <c r="I1714" s="57"/>
      <c r="J1714" s="57"/>
      <c r="K1714" s="57"/>
      <c r="L1714" s="57"/>
      <c r="M1714" s="54"/>
      <c r="N1714" s="57"/>
      <c r="O1714" s="58"/>
      <c r="P1714" s="58"/>
      <c r="Q1714" s="58"/>
      <c r="R1714" s="58"/>
      <c r="S1714" s="54"/>
      <c r="T1714" s="57"/>
      <c r="U1714" s="57"/>
      <c r="V1714" s="57"/>
      <c r="W1714" s="57"/>
      <c r="X1714" s="147" t="str">
        <f>IF(COUNTBLANK(D1714)=1,"",IF('order-admin-units'!$I$1&lt;&gt;"y", "", IF(COUNTBLANK(K1714)=1, 'order-admin-units'!$B$1+1, VLOOKUP(K1714, ordercountry, 2))))</f>
        <v/>
      </c>
      <c r="Y1714" s="147" t="str">
        <f>IF(COUNTBLANK(D1714)=1,"",IF('order-admin-units'!$I$1&lt;&gt;"y", "", IF(COUNTBLANK(K1714:L1714)&gt;0, 'order-admin-units'!$B$2+1, VLOOKUP(K1714&amp;"@"&amp;L1714, orderadmin, 2))))</f>
        <v/>
      </c>
      <c r="Z1714" s="147" t="str">
        <f t="shared" si="186"/>
        <v/>
      </c>
      <c r="AA1714" s="147" t="str">
        <f t="shared" si="187"/>
        <v/>
      </c>
      <c r="AB1714" s="147" t="str">
        <f t="shared" si="188"/>
        <v/>
      </c>
      <c r="AC1714" s="147" t="str">
        <f t="shared" si="184"/>
        <v/>
      </c>
      <c r="AD1714" s="11" t="str">
        <f t="shared" si="189"/>
        <v/>
      </c>
      <c r="AE1714" s="11" t="str">
        <f t="array" ref="AE1714">IF(COUNTBLANK(D1714)=1,"",IF(OR($H$2="y",$H$2="m"),IF(AA1714=AA1713,IF(OR(AB1714=$AB$4:$AB1713)=FALSE,AE1713&amp;C1714,AE1713),"("&amp;C1714)&amp;IF(AA1714=AA1715,IF(OR(AB1715=$AB$4:$AB1714)=FALSE,", ",""),") "),""))</f>
        <v/>
      </c>
      <c r="AF1714" s="11" t="str">
        <f t="array" ref="AF1714">IF((COUNTBLANK(D1714)=0)*OR($H$2="y",$H$2="m"),IFERROR(LEFT(C1714, FIND(" ",C1714)-1), C1714),"")</f>
        <v/>
      </c>
      <c r="AG1714" s="11" t="str">
        <f t="array" ref="AG1714">IF(COUNTBLANK(D1714)=1,"",IF(OR($H$2="y",$H$2="m"),IF(AA1714=AA1713,IF(OR(AC1714=$AC$4:$AC1713)=FALSE,AG1713&amp;AF1714,AG1713),"("&amp;AF1714)&amp;IF(AA1714=AA1715,IF(OR(AC1715=$AC$4:$AC1714)=FALSE,", ",""),") "),""))</f>
        <v/>
      </c>
      <c r="AH1714" s="10" t="str">
        <f>IF((COUNTBLANK(D1714)=1),"",IF(D1714=D1713,AH1713,"")&amp;IF(B1713&lt;&gt;B1714,((IF(COUNTBLANK(E1714)=1,$D$3&amp;"Non-type material: "&amp;$D$3,$D$3&amp;INDEX('type-categories'!$A$2:$B$100,MATCH(E1714,'type-categories'!$A$2:$A$100,0),2)&amp;$D$3))),"")&amp;(IF(K1714&lt;&gt;K1713,$C$2&amp;UPPER(K1714)&amp;$C$2&amp;$K$3&amp;" ",(IF(B1714&lt;&gt;B1713,$C$2&amp;UPPER(K1714)&amp;$C$2&amp;$K$3&amp;" ",""))))&amp;IF((AA1714&lt;&gt;AA1715)*($H$2="y"),AD1714&amp;AE1714,IF((AA1714&lt;&gt;AA1715)*($H$2="m"),AD1714&amp;AG1714,IF(($H$2&lt;&gt;"m")*($H$2&lt;&gt;"Y"),(IF(F1714=0,"",F1714&amp;" "&amp;$F$4&amp;" "))&amp;(IF(G1714=0,"",G1714&amp;" "&amp;$G$4&amp;" "))&amp;(IF(H1714=0,"",H1714&amp;" "&amp;H$4&amp;" "))&amp;(IF(I1714=0,"",I1714&amp;" "&amp;$I$4&amp;" "))&amp;(IF(J1714=0,"",J1714&amp;" "&amp;$J$4&amp;" ")),"")))&amp;"; "&amp;IF((B1714=B1713)*(AA1714=AA1713), "same collecting data; ", IF((B1714=B1713)*(Z1713=Z1714),"same locality; ",(IF(COUNTBLANK(L1714)=1,"",$D$2&amp;L1714&amp;$L$3&amp;" "&amp;$D$2))&amp;(IF(COUNTBLANK(M1714)=1,"",$E$2&amp;M1714&amp;$E$2&amp;", "))&amp;(IF(COUNTBLANK(N1714)=1,"",N1714&amp;"; "))&amp;(IF(COUNTBLANK(O1714)=1,"",O1714&amp;"; ")))&amp;(IF(COUNTBLANK(P1714)=1,"",P1714&amp;"; "))&amp;(IF(COUNTBLANK(Q1714)=1,"",Q1714&amp;"; "))&amp;(IF(COUNTBLANK(R1714)=1,"",R1714&amp;"m, "))&amp;IF((COUNTBLANK(S1714)=0)*(S1714&lt;&gt;S1713), S1714&amp;"; ","")&amp;(IF(COUNTBLANK(U1714)=1,"",U1714&amp;"; "))&amp;(IF(COUNTBLANK(T1714)=1,"",IF(COUNTBLANK(F$2)=1,T1714&amp;"; ",T1714&amp;" "&amp;F$2&amp;"; "))))&amp;(IF(COUNTBLANK(V1714)=1,"",V1714&amp;"; "))&amp;IF((COUNTBLANK(C1714)=1),"",C1714)&amp;IF((B1714=B1715)*(K1714=K1715)*(L1714=L1715)*(M1714=M1715),IF(($H$2&lt;&gt;"m")*($H$2&lt;&gt;"Y"), " • ", IF((ISNUMBER(FIND(")",AE1714))), " • ", "")),IF((B1714=B1715)*(K1714=K1715)," • ",". ")))</f>
        <v/>
      </c>
      <c r="AI1714" s="1"/>
    </row>
    <row r="1715" spans="1:35" x14ac:dyDescent="0.25">
      <c r="A1715" s="3" t="str">
        <f t="shared" si="185"/>
        <v/>
      </c>
      <c r="B1715" s="53" t="str">
        <f t="shared" si="183"/>
        <v/>
      </c>
      <c r="C1715" s="57"/>
      <c r="D1715" s="57"/>
      <c r="E1715" s="57"/>
      <c r="F1715" s="57"/>
      <c r="G1715" s="57"/>
      <c r="H1715" s="57"/>
      <c r="I1715" s="57"/>
      <c r="J1715" s="57"/>
      <c r="K1715" s="57"/>
      <c r="L1715" s="57"/>
      <c r="M1715" s="54"/>
      <c r="N1715" s="57"/>
      <c r="O1715" s="58"/>
      <c r="P1715" s="58"/>
      <c r="Q1715" s="58"/>
      <c r="R1715" s="58"/>
      <c r="S1715" s="54"/>
      <c r="T1715" s="57"/>
      <c r="U1715" s="57"/>
      <c r="V1715" s="57"/>
      <c r="W1715" s="57"/>
      <c r="X1715" s="147" t="str">
        <f>IF(COUNTBLANK(D1715)=1,"",IF('order-admin-units'!$I$1&lt;&gt;"y", "", IF(COUNTBLANK(K1715)=1, 'order-admin-units'!$B$1+1, VLOOKUP(K1715, ordercountry, 2))))</f>
        <v/>
      </c>
      <c r="Y1715" s="147" t="str">
        <f>IF(COUNTBLANK(D1715)=1,"",IF('order-admin-units'!$I$1&lt;&gt;"y", "", IF(COUNTBLANK(K1715:L1715)&gt;0, 'order-admin-units'!$B$2+1, VLOOKUP(K1715&amp;"@"&amp;L1715, orderadmin, 2))))</f>
        <v/>
      </c>
      <c r="Z1715" s="147" t="str">
        <f t="shared" si="186"/>
        <v/>
      </c>
      <c r="AA1715" s="147" t="str">
        <f t="shared" si="187"/>
        <v/>
      </c>
      <c r="AB1715" s="147" t="str">
        <f t="shared" si="188"/>
        <v/>
      </c>
      <c r="AC1715" s="147" t="str">
        <f t="shared" si="184"/>
        <v/>
      </c>
      <c r="AD1715" s="11" t="str">
        <f t="shared" si="189"/>
        <v/>
      </c>
      <c r="AE1715" s="11" t="str">
        <f t="array" ref="AE1715">IF(COUNTBLANK(D1715)=1,"",IF(OR($H$2="y",$H$2="m"),IF(AA1715=AA1714,IF(OR(AB1715=$AB$4:$AB1714)=FALSE,AE1714&amp;C1715,AE1714),"("&amp;C1715)&amp;IF(AA1715=AA1716,IF(OR(AB1716=$AB$4:$AB1715)=FALSE,", ",""),") "),""))</f>
        <v/>
      </c>
      <c r="AF1715" s="11" t="str">
        <f t="array" ref="AF1715">IF((COUNTBLANK(D1715)=0)*OR($H$2="y",$H$2="m"),IFERROR(LEFT(C1715, FIND(" ",C1715)-1), C1715),"")</f>
        <v/>
      </c>
      <c r="AG1715" s="11" t="str">
        <f t="array" ref="AG1715">IF(COUNTBLANK(D1715)=1,"",IF(OR($H$2="y",$H$2="m"),IF(AA1715=AA1714,IF(OR(AC1715=$AC$4:$AC1714)=FALSE,AG1714&amp;AF1715,AG1714),"("&amp;AF1715)&amp;IF(AA1715=AA1716,IF(OR(AC1716=$AC$4:$AC1715)=FALSE,", ",""),") "),""))</f>
        <v/>
      </c>
      <c r="AH1715" s="10" t="str">
        <f>IF((COUNTBLANK(D1715)=1),"",IF(D1715=D1714,AH1714,"")&amp;IF(B1714&lt;&gt;B1715,((IF(COUNTBLANK(E1715)=1,$D$3&amp;"Non-type material: "&amp;$D$3,$D$3&amp;INDEX('type-categories'!$A$2:$B$100,MATCH(E1715,'type-categories'!$A$2:$A$100,0),2)&amp;$D$3))),"")&amp;(IF(K1715&lt;&gt;K1714,$C$2&amp;UPPER(K1715)&amp;$C$2&amp;$K$3&amp;" ",(IF(B1715&lt;&gt;B1714,$C$2&amp;UPPER(K1715)&amp;$C$2&amp;$K$3&amp;" ",""))))&amp;IF((AA1715&lt;&gt;AA1716)*($H$2="y"),AD1715&amp;AE1715,IF((AA1715&lt;&gt;AA1716)*($H$2="m"),AD1715&amp;AG1715,IF(($H$2&lt;&gt;"m")*($H$2&lt;&gt;"Y"),(IF(F1715=0,"",F1715&amp;" "&amp;$F$4&amp;" "))&amp;(IF(G1715=0,"",G1715&amp;" "&amp;$G$4&amp;" "))&amp;(IF(H1715=0,"",H1715&amp;" "&amp;H$4&amp;" "))&amp;(IF(I1715=0,"",I1715&amp;" "&amp;$I$4&amp;" "))&amp;(IF(J1715=0,"",J1715&amp;" "&amp;$J$4&amp;" ")),"")))&amp;"; "&amp;IF((B1715=B1714)*(AA1715=AA1714), "same collecting data; ", IF((B1715=B1714)*(Z1714=Z1715),"same locality; ",(IF(COUNTBLANK(L1715)=1,"",$D$2&amp;L1715&amp;$L$3&amp;" "&amp;$D$2))&amp;(IF(COUNTBLANK(M1715)=1,"",$E$2&amp;M1715&amp;$E$2&amp;", "))&amp;(IF(COUNTBLANK(N1715)=1,"",N1715&amp;"; "))&amp;(IF(COUNTBLANK(O1715)=1,"",O1715&amp;"; ")))&amp;(IF(COUNTBLANK(P1715)=1,"",P1715&amp;"; "))&amp;(IF(COUNTBLANK(Q1715)=1,"",Q1715&amp;"; "))&amp;(IF(COUNTBLANK(R1715)=1,"",R1715&amp;"m, "))&amp;IF((COUNTBLANK(S1715)=0)*(S1715&lt;&gt;S1714), S1715&amp;"; ","")&amp;(IF(COUNTBLANK(U1715)=1,"",U1715&amp;"; "))&amp;(IF(COUNTBLANK(T1715)=1,"",IF(COUNTBLANK(F$2)=1,T1715&amp;"; ",T1715&amp;" "&amp;F$2&amp;"; "))))&amp;(IF(COUNTBLANK(V1715)=1,"",V1715&amp;"; "))&amp;IF((COUNTBLANK(C1715)=1),"",C1715)&amp;IF((B1715=B1716)*(K1715=K1716)*(L1715=L1716)*(M1715=M1716),IF(($H$2&lt;&gt;"m")*($H$2&lt;&gt;"Y"), " • ", IF((ISNUMBER(FIND(")",AE1715))), " • ", "")),IF((B1715=B1716)*(K1715=K1716)," • ",". ")))</f>
        <v/>
      </c>
      <c r="AI1715" s="1"/>
    </row>
    <row r="1716" spans="1:35" x14ac:dyDescent="0.25">
      <c r="A1716" s="3" t="str">
        <f t="shared" si="185"/>
        <v/>
      </c>
      <c r="B1716" s="53" t="str">
        <f t="shared" si="183"/>
        <v/>
      </c>
      <c r="C1716" s="57"/>
      <c r="D1716" s="57"/>
      <c r="E1716" s="57"/>
      <c r="F1716" s="57"/>
      <c r="G1716" s="57"/>
      <c r="H1716" s="57"/>
      <c r="I1716" s="57"/>
      <c r="J1716" s="57"/>
      <c r="K1716" s="57"/>
      <c r="L1716" s="57"/>
      <c r="M1716" s="54"/>
      <c r="N1716" s="57"/>
      <c r="O1716" s="58"/>
      <c r="P1716" s="58"/>
      <c r="Q1716" s="58"/>
      <c r="R1716" s="58"/>
      <c r="S1716" s="54"/>
      <c r="T1716" s="57"/>
      <c r="U1716" s="57"/>
      <c r="V1716" s="57"/>
      <c r="W1716" s="57"/>
      <c r="X1716" s="147" t="str">
        <f>IF(COUNTBLANK(D1716)=1,"",IF('order-admin-units'!$I$1&lt;&gt;"y", "", IF(COUNTBLANK(K1716)=1, 'order-admin-units'!$B$1+1, VLOOKUP(K1716, ordercountry, 2))))</f>
        <v/>
      </c>
      <c r="Y1716" s="147" t="str">
        <f>IF(COUNTBLANK(D1716)=1,"",IF('order-admin-units'!$I$1&lt;&gt;"y", "", IF(COUNTBLANK(K1716:L1716)&gt;0, 'order-admin-units'!$B$2+1, VLOOKUP(K1716&amp;"@"&amp;L1716, orderadmin, 2))))</f>
        <v/>
      </c>
      <c r="Z1716" s="147" t="str">
        <f t="shared" si="186"/>
        <v/>
      </c>
      <c r="AA1716" s="147" t="str">
        <f t="shared" si="187"/>
        <v/>
      </c>
      <c r="AB1716" s="147" t="str">
        <f t="shared" si="188"/>
        <v/>
      </c>
      <c r="AC1716" s="147" t="str">
        <f t="shared" si="184"/>
        <v/>
      </c>
      <c r="AD1716" s="11" t="str">
        <f t="shared" si="189"/>
        <v/>
      </c>
      <c r="AE1716" s="11" t="str">
        <f t="array" ref="AE1716">IF(COUNTBLANK(D1716)=1,"",IF(OR($H$2="y",$H$2="m"),IF(AA1716=AA1715,IF(OR(AB1716=$AB$4:$AB1715)=FALSE,AE1715&amp;C1716,AE1715),"("&amp;C1716)&amp;IF(AA1716=AA1717,IF(OR(AB1717=$AB$4:$AB1716)=FALSE,", ",""),") "),""))</f>
        <v/>
      </c>
      <c r="AF1716" s="11" t="str">
        <f t="array" ref="AF1716">IF((COUNTBLANK(D1716)=0)*OR($H$2="y",$H$2="m"),IFERROR(LEFT(C1716, FIND(" ",C1716)-1), C1716),"")</f>
        <v/>
      </c>
      <c r="AG1716" s="11" t="str">
        <f t="array" ref="AG1716">IF(COUNTBLANK(D1716)=1,"",IF(OR($H$2="y",$H$2="m"),IF(AA1716=AA1715,IF(OR(AC1716=$AC$4:$AC1715)=FALSE,AG1715&amp;AF1716,AG1715),"("&amp;AF1716)&amp;IF(AA1716=AA1717,IF(OR(AC1717=$AC$4:$AC1716)=FALSE,", ",""),") "),""))</f>
        <v/>
      </c>
      <c r="AH1716" s="10" t="str">
        <f>IF((COUNTBLANK(D1716)=1),"",IF(D1716=D1715,AH1715,"")&amp;IF(B1715&lt;&gt;B1716,((IF(COUNTBLANK(E1716)=1,$D$3&amp;"Non-type material: "&amp;$D$3,$D$3&amp;INDEX('type-categories'!$A$2:$B$100,MATCH(E1716,'type-categories'!$A$2:$A$100,0),2)&amp;$D$3))),"")&amp;(IF(K1716&lt;&gt;K1715,$C$2&amp;UPPER(K1716)&amp;$C$2&amp;$K$3&amp;" ",(IF(B1716&lt;&gt;B1715,$C$2&amp;UPPER(K1716)&amp;$C$2&amp;$K$3&amp;" ",""))))&amp;IF((AA1716&lt;&gt;AA1717)*($H$2="y"),AD1716&amp;AE1716,IF((AA1716&lt;&gt;AA1717)*($H$2="m"),AD1716&amp;AG1716,IF(($H$2&lt;&gt;"m")*($H$2&lt;&gt;"Y"),(IF(F1716=0,"",F1716&amp;" "&amp;$F$4&amp;" "))&amp;(IF(G1716=0,"",G1716&amp;" "&amp;$G$4&amp;" "))&amp;(IF(H1716=0,"",H1716&amp;" "&amp;H$4&amp;" "))&amp;(IF(I1716=0,"",I1716&amp;" "&amp;$I$4&amp;" "))&amp;(IF(J1716=0,"",J1716&amp;" "&amp;$J$4&amp;" ")),"")))&amp;"; "&amp;IF((B1716=B1715)*(AA1716=AA1715), "same collecting data; ", IF((B1716=B1715)*(Z1715=Z1716),"same locality; ",(IF(COUNTBLANK(L1716)=1,"",$D$2&amp;L1716&amp;$L$3&amp;" "&amp;$D$2))&amp;(IF(COUNTBLANK(M1716)=1,"",$E$2&amp;M1716&amp;$E$2&amp;", "))&amp;(IF(COUNTBLANK(N1716)=1,"",N1716&amp;"; "))&amp;(IF(COUNTBLANK(O1716)=1,"",O1716&amp;"; ")))&amp;(IF(COUNTBLANK(P1716)=1,"",P1716&amp;"; "))&amp;(IF(COUNTBLANK(Q1716)=1,"",Q1716&amp;"; "))&amp;(IF(COUNTBLANK(R1716)=1,"",R1716&amp;"m, "))&amp;IF((COUNTBLANK(S1716)=0)*(S1716&lt;&gt;S1715), S1716&amp;"; ","")&amp;(IF(COUNTBLANK(U1716)=1,"",U1716&amp;"; "))&amp;(IF(COUNTBLANK(T1716)=1,"",IF(COUNTBLANK(F$2)=1,T1716&amp;"; ",T1716&amp;" "&amp;F$2&amp;"; "))))&amp;(IF(COUNTBLANK(V1716)=1,"",V1716&amp;"; "))&amp;IF((COUNTBLANK(C1716)=1),"",C1716)&amp;IF((B1716=B1717)*(K1716=K1717)*(L1716=L1717)*(M1716=M1717),IF(($H$2&lt;&gt;"m")*($H$2&lt;&gt;"Y"), " • ", IF((ISNUMBER(FIND(")",AE1716))), " • ", "")),IF((B1716=B1717)*(K1716=K1717)," • ",". ")))</f>
        <v/>
      </c>
      <c r="AI1716" s="1"/>
    </row>
    <row r="1717" spans="1:35" x14ac:dyDescent="0.25">
      <c r="A1717" s="3" t="str">
        <f t="shared" si="185"/>
        <v/>
      </c>
      <c r="B1717" s="53" t="str">
        <f t="shared" si="183"/>
        <v/>
      </c>
      <c r="C1717" s="57"/>
      <c r="D1717" s="57"/>
      <c r="E1717" s="57"/>
      <c r="F1717" s="57"/>
      <c r="G1717" s="57"/>
      <c r="H1717" s="57"/>
      <c r="I1717" s="57"/>
      <c r="J1717" s="57"/>
      <c r="K1717" s="57"/>
      <c r="L1717" s="57"/>
      <c r="M1717" s="54"/>
      <c r="N1717" s="57"/>
      <c r="O1717" s="58"/>
      <c r="P1717" s="58"/>
      <c r="Q1717" s="58"/>
      <c r="R1717" s="58"/>
      <c r="S1717" s="54"/>
      <c r="T1717" s="57"/>
      <c r="U1717" s="57"/>
      <c r="V1717" s="57"/>
      <c r="W1717" s="57"/>
      <c r="X1717" s="147" t="str">
        <f>IF(COUNTBLANK(D1717)=1,"",IF('order-admin-units'!$I$1&lt;&gt;"y", "", IF(COUNTBLANK(K1717)=1, 'order-admin-units'!$B$1+1, VLOOKUP(K1717, ordercountry, 2))))</f>
        <v/>
      </c>
      <c r="Y1717" s="147" t="str">
        <f>IF(COUNTBLANK(D1717)=1,"",IF('order-admin-units'!$I$1&lt;&gt;"y", "", IF(COUNTBLANK(K1717:L1717)&gt;0, 'order-admin-units'!$B$2+1, VLOOKUP(K1717&amp;"@"&amp;L1717, orderadmin, 2))))</f>
        <v/>
      </c>
      <c r="Z1717" s="147" t="str">
        <f t="shared" si="186"/>
        <v/>
      </c>
      <c r="AA1717" s="147" t="str">
        <f t="shared" si="187"/>
        <v/>
      </c>
      <c r="AB1717" s="147" t="str">
        <f t="shared" si="188"/>
        <v/>
      </c>
      <c r="AC1717" s="147" t="str">
        <f t="shared" si="184"/>
        <v/>
      </c>
      <c r="AD1717" s="11" t="str">
        <f t="shared" si="189"/>
        <v/>
      </c>
      <c r="AE1717" s="11" t="str">
        <f t="array" ref="AE1717">IF(COUNTBLANK(D1717)=1,"",IF(OR($H$2="y",$H$2="m"),IF(AA1717=AA1716,IF(OR(AB1717=$AB$4:$AB1716)=FALSE,AE1716&amp;C1717,AE1716),"("&amp;C1717)&amp;IF(AA1717=AA1718,IF(OR(AB1718=$AB$4:$AB1717)=FALSE,", ",""),") "),""))</f>
        <v/>
      </c>
      <c r="AF1717" s="11" t="str">
        <f t="array" ref="AF1717">IF((COUNTBLANK(D1717)=0)*OR($H$2="y",$H$2="m"),IFERROR(LEFT(C1717, FIND(" ",C1717)-1), C1717),"")</f>
        <v/>
      </c>
      <c r="AG1717" s="11" t="str">
        <f t="array" ref="AG1717">IF(COUNTBLANK(D1717)=1,"",IF(OR($H$2="y",$H$2="m"),IF(AA1717=AA1716,IF(OR(AC1717=$AC$4:$AC1716)=FALSE,AG1716&amp;AF1717,AG1716),"("&amp;AF1717)&amp;IF(AA1717=AA1718,IF(OR(AC1718=$AC$4:$AC1717)=FALSE,", ",""),") "),""))</f>
        <v/>
      </c>
      <c r="AH1717" s="10" t="str">
        <f>IF((COUNTBLANK(D1717)=1),"",IF(D1717=D1716,AH1716,"")&amp;IF(B1716&lt;&gt;B1717,((IF(COUNTBLANK(E1717)=1,$D$3&amp;"Non-type material: "&amp;$D$3,$D$3&amp;INDEX('type-categories'!$A$2:$B$100,MATCH(E1717,'type-categories'!$A$2:$A$100,0),2)&amp;$D$3))),"")&amp;(IF(K1717&lt;&gt;K1716,$C$2&amp;UPPER(K1717)&amp;$C$2&amp;$K$3&amp;" ",(IF(B1717&lt;&gt;B1716,$C$2&amp;UPPER(K1717)&amp;$C$2&amp;$K$3&amp;" ",""))))&amp;IF((AA1717&lt;&gt;AA1718)*($H$2="y"),AD1717&amp;AE1717,IF((AA1717&lt;&gt;AA1718)*($H$2="m"),AD1717&amp;AG1717,IF(($H$2&lt;&gt;"m")*($H$2&lt;&gt;"Y"),(IF(F1717=0,"",F1717&amp;" "&amp;$F$4&amp;" "))&amp;(IF(G1717=0,"",G1717&amp;" "&amp;$G$4&amp;" "))&amp;(IF(H1717=0,"",H1717&amp;" "&amp;H$4&amp;" "))&amp;(IF(I1717=0,"",I1717&amp;" "&amp;$I$4&amp;" "))&amp;(IF(J1717=0,"",J1717&amp;" "&amp;$J$4&amp;" ")),"")))&amp;"; "&amp;IF((B1717=B1716)*(AA1717=AA1716), "same collecting data; ", IF((B1717=B1716)*(Z1716=Z1717),"same locality; ",(IF(COUNTBLANK(L1717)=1,"",$D$2&amp;L1717&amp;$L$3&amp;" "&amp;$D$2))&amp;(IF(COUNTBLANK(M1717)=1,"",$E$2&amp;M1717&amp;$E$2&amp;", "))&amp;(IF(COUNTBLANK(N1717)=1,"",N1717&amp;"; "))&amp;(IF(COUNTBLANK(O1717)=1,"",O1717&amp;"; ")))&amp;(IF(COUNTBLANK(P1717)=1,"",P1717&amp;"; "))&amp;(IF(COUNTBLANK(Q1717)=1,"",Q1717&amp;"; "))&amp;(IF(COUNTBLANK(R1717)=1,"",R1717&amp;"m, "))&amp;IF((COUNTBLANK(S1717)=0)*(S1717&lt;&gt;S1716), S1717&amp;"; ","")&amp;(IF(COUNTBLANK(U1717)=1,"",U1717&amp;"; "))&amp;(IF(COUNTBLANK(T1717)=1,"",IF(COUNTBLANK(F$2)=1,T1717&amp;"; ",T1717&amp;" "&amp;F$2&amp;"; "))))&amp;(IF(COUNTBLANK(V1717)=1,"",V1717&amp;"; "))&amp;IF((COUNTBLANK(C1717)=1),"",C1717)&amp;IF((B1717=B1718)*(K1717=K1718)*(L1717=L1718)*(M1717=M1718),IF(($H$2&lt;&gt;"m")*($H$2&lt;&gt;"Y"), " • ", IF((ISNUMBER(FIND(")",AE1717))), " • ", "")),IF((B1717=B1718)*(K1717=K1718)," • ",". ")))</f>
        <v/>
      </c>
      <c r="AI1717" s="1"/>
    </row>
    <row r="1718" spans="1:35" x14ac:dyDescent="0.25">
      <c r="A1718" s="3" t="str">
        <f t="shared" si="185"/>
        <v/>
      </c>
      <c r="B1718" s="53" t="str">
        <f t="shared" si="183"/>
        <v/>
      </c>
      <c r="C1718" s="57"/>
      <c r="D1718" s="57"/>
      <c r="E1718" s="57"/>
      <c r="F1718" s="57"/>
      <c r="G1718" s="57"/>
      <c r="H1718" s="57"/>
      <c r="I1718" s="57"/>
      <c r="J1718" s="57"/>
      <c r="K1718" s="57"/>
      <c r="L1718" s="57"/>
      <c r="M1718" s="54"/>
      <c r="N1718" s="57"/>
      <c r="O1718" s="58"/>
      <c r="P1718" s="58"/>
      <c r="Q1718" s="58"/>
      <c r="R1718" s="58"/>
      <c r="S1718" s="54"/>
      <c r="T1718" s="57"/>
      <c r="U1718" s="57"/>
      <c r="V1718" s="57"/>
      <c r="W1718" s="57"/>
      <c r="X1718" s="147" t="str">
        <f>IF(COUNTBLANK(D1718)=1,"",IF('order-admin-units'!$I$1&lt;&gt;"y", "", IF(COUNTBLANK(K1718)=1, 'order-admin-units'!$B$1+1, VLOOKUP(K1718, ordercountry, 2))))</f>
        <v/>
      </c>
      <c r="Y1718" s="147" t="str">
        <f>IF(COUNTBLANK(D1718)=1,"",IF('order-admin-units'!$I$1&lt;&gt;"y", "", IF(COUNTBLANK(K1718:L1718)&gt;0, 'order-admin-units'!$B$2+1, VLOOKUP(K1718&amp;"@"&amp;L1718, orderadmin, 2))))</f>
        <v/>
      </c>
      <c r="Z1718" s="147" t="str">
        <f t="shared" si="186"/>
        <v/>
      </c>
      <c r="AA1718" s="147" t="str">
        <f t="shared" si="187"/>
        <v/>
      </c>
      <c r="AB1718" s="147" t="str">
        <f t="shared" si="188"/>
        <v/>
      </c>
      <c r="AC1718" s="147" t="str">
        <f t="shared" si="184"/>
        <v/>
      </c>
      <c r="AD1718" s="11" t="str">
        <f t="shared" si="189"/>
        <v/>
      </c>
      <c r="AE1718" s="11" t="str">
        <f t="array" ref="AE1718">IF(COUNTBLANK(D1718)=1,"",IF(OR($H$2="y",$H$2="m"),IF(AA1718=AA1717,IF(OR(AB1718=$AB$4:$AB1717)=FALSE,AE1717&amp;C1718,AE1717),"("&amp;C1718)&amp;IF(AA1718=AA1719,IF(OR(AB1719=$AB$4:$AB1718)=FALSE,", ",""),") "),""))</f>
        <v/>
      </c>
      <c r="AF1718" s="11" t="str">
        <f t="array" ref="AF1718">IF((COUNTBLANK(D1718)=0)*OR($H$2="y",$H$2="m"),IFERROR(LEFT(C1718, FIND(" ",C1718)-1), C1718),"")</f>
        <v/>
      </c>
      <c r="AG1718" s="11" t="str">
        <f t="array" ref="AG1718">IF(COUNTBLANK(D1718)=1,"",IF(OR($H$2="y",$H$2="m"),IF(AA1718=AA1717,IF(OR(AC1718=$AC$4:$AC1717)=FALSE,AG1717&amp;AF1718,AG1717),"("&amp;AF1718)&amp;IF(AA1718=AA1719,IF(OR(AC1719=$AC$4:$AC1718)=FALSE,", ",""),") "),""))</f>
        <v/>
      </c>
      <c r="AH1718" s="10" t="str">
        <f>IF((COUNTBLANK(D1718)=1),"",IF(D1718=D1717,AH1717,"")&amp;IF(B1717&lt;&gt;B1718,((IF(COUNTBLANK(E1718)=1,$D$3&amp;"Non-type material: "&amp;$D$3,$D$3&amp;INDEX('type-categories'!$A$2:$B$100,MATCH(E1718,'type-categories'!$A$2:$A$100,0),2)&amp;$D$3))),"")&amp;(IF(K1718&lt;&gt;K1717,$C$2&amp;UPPER(K1718)&amp;$C$2&amp;$K$3&amp;" ",(IF(B1718&lt;&gt;B1717,$C$2&amp;UPPER(K1718)&amp;$C$2&amp;$K$3&amp;" ",""))))&amp;IF((AA1718&lt;&gt;AA1719)*($H$2="y"),AD1718&amp;AE1718,IF((AA1718&lt;&gt;AA1719)*($H$2="m"),AD1718&amp;AG1718,IF(($H$2&lt;&gt;"m")*($H$2&lt;&gt;"Y"),(IF(F1718=0,"",F1718&amp;" "&amp;$F$4&amp;" "))&amp;(IF(G1718=0,"",G1718&amp;" "&amp;$G$4&amp;" "))&amp;(IF(H1718=0,"",H1718&amp;" "&amp;H$4&amp;" "))&amp;(IF(I1718=0,"",I1718&amp;" "&amp;$I$4&amp;" "))&amp;(IF(J1718=0,"",J1718&amp;" "&amp;$J$4&amp;" ")),"")))&amp;"; "&amp;IF((B1718=B1717)*(AA1718=AA1717), "same collecting data; ", IF((B1718=B1717)*(Z1717=Z1718),"same locality; ",(IF(COUNTBLANK(L1718)=1,"",$D$2&amp;L1718&amp;$L$3&amp;" "&amp;$D$2))&amp;(IF(COUNTBLANK(M1718)=1,"",$E$2&amp;M1718&amp;$E$2&amp;", "))&amp;(IF(COUNTBLANK(N1718)=1,"",N1718&amp;"; "))&amp;(IF(COUNTBLANK(O1718)=1,"",O1718&amp;"; ")))&amp;(IF(COUNTBLANK(P1718)=1,"",P1718&amp;"; "))&amp;(IF(COUNTBLANK(Q1718)=1,"",Q1718&amp;"; "))&amp;(IF(COUNTBLANK(R1718)=1,"",R1718&amp;"m, "))&amp;IF((COUNTBLANK(S1718)=0)*(S1718&lt;&gt;S1717), S1718&amp;"; ","")&amp;(IF(COUNTBLANK(U1718)=1,"",U1718&amp;"; "))&amp;(IF(COUNTBLANK(T1718)=1,"",IF(COUNTBLANK(F$2)=1,T1718&amp;"; ",T1718&amp;" "&amp;F$2&amp;"; "))))&amp;(IF(COUNTBLANK(V1718)=1,"",V1718&amp;"; "))&amp;IF((COUNTBLANK(C1718)=1),"",C1718)&amp;IF((B1718=B1719)*(K1718=K1719)*(L1718=L1719)*(M1718=M1719),IF(($H$2&lt;&gt;"m")*($H$2&lt;&gt;"Y"), " • ", IF((ISNUMBER(FIND(")",AE1718))), " • ", "")),IF((B1718=B1719)*(K1718=K1719)," • ",". ")))</f>
        <v/>
      </c>
      <c r="AI1718" s="1"/>
    </row>
    <row r="1719" spans="1:35" x14ac:dyDescent="0.25">
      <c r="A1719" s="3" t="str">
        <f t="shared" si="185"/>
        <v/>
      </c>
      <c r="B1719" s="53" t="str">
        <f t="shared" si="183"/>
        <v/>
      </c>
      <c r="C1719" s="57"/>
      <c r="D1719" s="57"/>
      <c r="E1719" s="57"/>
      <c r="F1719" s="57"/>
      <c r="G1719" s="57"/>
      <c r="H1719" s="57"/>
      <c r="I1719" s="57"/>
      <c r="J1719" s="57"/>
      <c r="K1719" s="57"/>
      <c r="L1719" s="57"/>
      <c r="M1719" s="54"/>
      <c r="N1719" s="57"/>
      <c r="O1719" s="58"/>
      <c r="P1719" s="58"/>
      <c r="Q1719" s="58"/>
      <c r="R1719" s="58"/>
      <c r="S1719" s="54"/>
      <c r="T1719" s="57"/>
      <c r="U1719" s="57"/>
      <c r="V1719" s="57"/>
      <c r="W1719" s="57"/>
      <c r="X1719" s="147" t="str">
        <f>IF(COUNTBLANK(D1719)=1,"",IF('order-admin-units'!$I$1&lt;&gt;"y", "", IF(COUNTBLANK(K1719)=1, 'order-admin-units'!$B$1+1, VLOOKUP(K1719, ordercountry, 2))))</f>
        <v/>
      </c>
      <c r="Y1719" s="147" t="str">
        <f>IF(COUNTBLANK(D1719)=1,"",IF('order-admin-units'!$I$1&lt;&gt;"y", "", IF(COUNTBLANK(K1719:L1719)&gt;0, 'order-admin-units'!$B$2+1, VLOOKUP(K1719&amp;"@"&amp;L1719, orderadmin, 2))))</f>
        <v/>
      </c>
      <c r="Z1719" s="147" t="str">
        <f t="shared" si="186"/>
        <v/>
      </c>
      <c r="AA1719" s="147" t="str">
        <f t="shared" si="187"/>
        <v/>
      </c>
      <c r="AB1719" s="147" t="str">
        <f t="shared" si="188"/>
        <v/>
      </c>
      <c r="AC1719" s="147" t="str">
        <f t="shared" si="184"/>
        <v/>
      </c>
      <c r="AD1719" s="11" t="str">
        <f t="shared" si="189"/>
        <v/>
      </c>
      <c r="AE1719" s="11" t="str">
        <f t="array" ref="AE1719">IF(COUNTBLANK(D1719)=1,"",IF(OR($H$2="y",$H$2="m"),IF(AA1719=AA1718,IF(OR(AB1719=$AB$4:$AB1718)=FALSE,AE1718&amp;C1719,AE1718),"("&amp;C1719)&amp;IF(AA1719=AA1720,IF(OR(AB1720=$AB$4:$AB1719)=FALSE,", ",""),") "),""))</f>
        <v/>
      </c>
      <c r="AF1719" s="11" t="str">
        <f t="array" ref="AF1719">IF((COUNTBLANK(D1719)=0)*OR($H$2="y",$H$2="m"),IFERROR(LEFT(C1719, FIND(" ",C1719)-1), C1719),"")</f>
        <v/>
      </c>
      <c r="AG1719" s="11" t="str">
        <f t="array" ref="AG1719">IF(COUNTBLANK(D1719)=1,"",IF(OR($H$2="y",$H$2="m"),IF(AA1719=AA1718,IF(OR(AC1719=$AC$4:$AC1718)=FALSE,AG1718&amp;AF1719,AG1718),"("&amp;AF1719)&amp;IF(AA1719=AA1720,IF(OR(AC1720=$AC$4:$AC1719)=FALSE,", ",""),") "),""))</f>
        <v/>
      </c>
      <c r="AH1719" s="10" t="str">
        <f>IF((COUNTBLANK(D1719)=1),"",IF(D1719=D1718,AH1718,"")&amp;IF(B1718&lt;&gt;B1719,((IF(COUNTBLANK(E1719)=1,$D$3&amp;"Non-type material: "&amp;$D$3,$D$3&amp;INDEX('type-categories'!$A$2:$B$100,MATCH(E1719,'type-categories'!$A$2:$A$100,0),2)&amp;$D$3))),"")&amp;(IF(K1719&lt;&gt;K1718,$C$2&amp;UPPER(K1719)&amp;$C$2&amp;$K$3&amp;" ",(IF(B1719&lt;&gt;B1718,$C$2&amp;UPPER(K1719)&amp;$C$2&amp;$K$3&amp;" ",""))))&amp;IF((AA1719&lt;&gt;AA1720)*($H$2="y"),AD1719&amp;AE1719,IF((AA1719&lt;&gt;AA1720)*($H$2="m"),AD1719&amp;AG1719,IF(($H$2&lt;&gt;"m")*($H$2&lt;&gt;"Y"),(IF(F1719=0,"",F1719&amp;" "&amp;$F$4&amp;" "))&amp;(IF(G1719=0,"",G1719&amp;" "&amp;$G$4&amp;" "))&amp;(IF(H1719=0,"",H1719&amp;" "&amp;H$4&amp;" "))&amp;(IF(I1719=0,"",I1719&amp;" "&amp;$I$4&amp;" "))&amp;(IF(J1719=0,"",J1719&amp;" "&amp;$J$4&amp;" ")),"")))&amp;"; "&amp;IF((B1719=B1718)*(AA1719=AA1718), "same collecting data; ", IF((B1719=B1718)*(Z1718=Z1719),"same locality; ",(IF(COUNTBLANK(L1719)=1,"",$D$2&amp;L1719&amp;$L$3&amp;" "&amp;$D$2))&amp;(IF(COUNTBLANK(M1719)=1,"",$E$2&amp;M1719&amp;$E$2&amp;", "))&amp;(IF(COUNTBLANK(N1719)=1,"",N1719&amp;"; "))&amp;(IF(COUNTBLANK(O1719)=1,"",O1719&amp;"; ")))&amp;(IF(COUNTBLANK(P1719)=1,"",P1719&amp;"; "))&amp;(IF(COUNTBLANK(Q1719)=1,"",Q1719&amp;"; "))&amp;(IF(COUNTBLANK(R1719)=1,"",R1719&amp;"m, "))&amp;IF((COUNTBLANK(S1719)=0)*(S1719&lt;&gt;S1718), S1719&amp;"; ","")&amp;(IF(COUNTBLANK(U1719)=1,"",U1719&amp;"; "))&amp;(IF(COUNTBLANK(T1719)=1,"",IF(COUNTBLANK(F$2)=1,T1719&amp;"; ",T1719&amp;" "&amp;F$2&amp;"; "))))&amp;(IF(COUNTBLANK(V1719)=1,"",V1719&amp;"; "))&amp;IF((COUNTBLANK(C1719)=1),"",C1719)&amp;IF((B1719=B1720)*(K1719=K1720)*(L1719=L1720)*(M1719=M1720),IF(($H$2&lt;&gt;"m")*($H$2&lt;&gt;"Y"), " • ", IF((ISNUMBER(FIND(")",AE1719))), " • ", "")),IF((B1719=B1720)*(K1719=K1720)," • ",". ")))</f>
        <v/>
      </c>
      <c r="AI1719" s="1"/>
    </row>
    <row r="1720" spans="1:35" x14ac:dyDescent="0.25">
      <c r="A1720" s="3" t="str">
        <f t="shared" si="185"/>
        <v/>
      </c>
      <c r="B1720" s="53" t="str">
        <f t="shared" si="183"/>
        <v/>
      </c>
      <c r="C1720" s="57"/>
      <c r="D1720" s="57"/>
      <c r="E1720" s="57"/>
      <c r="F1720" s="57"/>
      <c r="G1720" s="57"/>
      <c r="H1720" s="57"/>
      <c r="I1720" s="57"/>
      <c r="J1720" s="57"/>
      <c r="K1720" s="57"/>
      <c r="L1720" s="57"/>
      <c r="M1720" s="54"/>
      <c r="N1720" s="57"/>
      <c r="O1720" s="58"/>
      <c r="P1720" s="58"/>
      <c r="Q1720" s="58"/>
      <c r="R1720" s="58"/>
      <c r="S1720" s="54"/>
      <c r="T1720" s="57"/>
      <c r="U1720" s="57"/>
      <c r="V1720" s="57"/>
      <c r="W1720" s="57"/>
      <c r="X1720" s="147" t="str">
        <f>IF(COUNTBLANK(D1720)=1,"",IF('order-admin-units'!$I$1&lt;&gt;"y", "", IF(COUNTBLANK(K1720)=1, 'order-admin-units'!$B$1+1, VLOOKUP(K1720, ordercountry, 2))))</f>
        <v/>
      </c>
      <c r="Y1720" s="147" t="str">
        <f>IF(COUNTBLANK(D1720)=1,"",IF('order-admin-units'!$I$1&lt;&gt;"y", "", IF(COUNTBLANK(K1720:L1720)&gt;0, 'order-admin-units'!$B$2+1, VLOOKUP(K1720&amp;"@"&amp;L1720, orderadmin, 2))))</f>
        <v/>
      </c>
      <c r="Z1720" s="147" t="str">
        <f t="shared" si="186"/>
        <v/>
      </c>
      <c r="AA1720" s="147" t="str">
        <f t="shared" si="187"/>
        <v/>
      </c>
      <c r="AB1720" s="147" t="str">
        <f t="shared" si="188"/>
        <v/>
      </c>
      <c r="AC1720" s="147" t="str">
        <f t="shared" si="184"/>
        <v/>
      </c>
      <c r="AD1720" s="11" t="str">
        <f t="shared" si="189"/>
        <v/>
      </c>
      <c r="AE1720" s="11" t="str">
        <f t="array" ref="AE1720">IF(COUNTBLANK(D1720)=1,"",IF(OR($H$2="y",$H$2="m"),IF(AA1720=AA1719,IF(OR(AB1720=$AB$4:$AB1719)=FALSE,AE1719&amp;C1720,AE1719),"("&amp;C1720)&amp;IF(AA1720=AA1721,IF(OR(AB1721=$AB$4:$AB1720)=FALSE,", ",""),") "),""))</f>
        <v/>
      </c>
      <c r="AF1720" s="11" t="str">
        <f t="array" ref="AF1720">IF((COUNTBLANK(D1720)=0)*OR($H$2="y",$H$2="m"),IFERROR(LEFT(C1720, FIND(" ",C1720)-1), C1720),"")</f>
        <v/>
      </c>
      <c r="AG1720" s="11" t="str">
        <f t="array" ref="AG1720">IF(COUNTBLANK(D1720)=1,"",IF(OR($H$2="y",$H$2="m"),IF(AA1720=AA1719,IF(OR(AC1720=$AC$4:$AC1719)=FALSE,AG1719&amp;AF1720,AG1719),"("&amp;AF1720)&amp;IF(AA1720=AA1721,IF(OR(AC1721=$AC$4:$AC1720)=FALSE,", ",""),") "),""))</f>
        <v/>
      </c>
      <c r="AH1720" s="10" t="str">
        <f>IF((COUNTBLANK(D1720)=1),"",IF(D1720=D1719,AH1719,"")&amp;IF(B1719&lt;&gt;B1720,((IF(COUNTBLANK(E1720)=1,$D$3&amp;"Non-type material: "&amp;$D$3,$D$3&amp;INDEX('type-categories'!$A$2:$B$100,MATCH(E1720,'type-categories'!$A$2:$A$100,0),2)&amp;$D$3))),"")&amp;(IF(K1720&lt;&gt;K1719,$C$2&amp;UPPER(K1720)&amp;$C$2&amp;$K$3&amp;" ",(IF(B1720&lt;&gt;B1719,$C$2&amp;UPPER(K1720)&amp;$C$2&amp;$K$3&amp;" ",""))))&amp;IF((AA1720&lt;&gt;AA1721)*($H$2="y"),AD1720&amp;AE1720,IF((AA1720&lt;&gt;AA1721)*($H$2="m"),AD1720&amp;AG1720,IF(($H$2&lt;&gt;"m")*($H$2&lt;&gt;"Y"),(IF(F1720=0,"",F1720&amp;" "&amp;$F$4&amp;" "))&amp;(IF(G1720=0,"",G1720&amp;" "&amp;$G$4&amp;" "))&amp;(IF(H1720=0,"",H1720&amp;" "&amp;H$4&amp;" "))&amp;(IF(I1720=0,"",I1720&amp;" "&amp;$I$4&amp;" "))&amp;(IF(J1720=0,"",J1720&amp;" "&amp;$J$4&amp;" ")),"")))&amp;"; "&amp;IF((B1720=B1719)*(AA1720=AA1719), "same collecting data; ", IF((B1720=B1719)*(Z1719=Z1720),"same locality; ",(IF(COUNTBLANK(L1720)=1,"",$D$2&amp;L1720&amp;$L$3&amp;" "&amp;$D$2))&amp;(IF(COUNTBLANK(M1720)=1,"",$E$2&amp;M1720&amp;$E$2&amp;", "))&amp;(IF(COUNTBLANK(N1720)=1,"",N1720&amp;"; "))&amp;(IF(COUNTBLANK(O1720)=1,"",O1720&amp;"; ")))&amp;(IF(COUNTBLANK(P1720)=1,"",P1720&amp;"; "))&amp;(IF(COUNTBLANK(Q1720)=1,"",Q1720&amp;"; "))&amp;(IF(COUNTBLANK(R1720)=1,"",R1720&amp;"m, "))&amp;IF((COUNTBLANK(S1720)=0)*(S1720&lt;&gt;S1719), S1720&amp;"; ","")&amp;(IF(COUNTBLANK(U1720)=1,"",U1720&amp;"; "))&amp;(IF(COUNTBLANK(T1720)=1,"",IF(COUNTBLANK(F$2)=1,T1720&amp;"; ",T1720&amp;" "&amp;F$2&amp;"; "))))&amp;(IF(COUNTBLANK(V1720)=1,"",V1720&amp;"; "))&amp;IF((COUNTBLANK(C1720)=1),"",C1720)&amp;IF((B1720=B1721)*(K1720=K1721)*(L1720=L1721)*(M1720=M1721),IF(($H$2&lt;&gt;"m")*($H$2&lt;&gt;"Y"), " • ", IF((ISNUMBER(FIND(")",AE1720))), " • ", "")),IF((B1720=B1721)*(K1720=K1721)," • ",". ")))</f>
        <v/>
      </c>
      <c r="AI1720" s="1"/>
    </row>
    <row r="1721" spans="1:35" x14ac:dyDescent="0.25">
      <c r="A1721" s="3" t="str">
        <f t="shared" si="185"/>
        <v/>
      </c>
      <c r="B1721" s="53" t="str">
        <f t="shared" si="183"/>
        <v/>
      </c>
      <c r="C1721" s="57"/>
      <c r="D1721" s="57"/>
      <c r="E1721" s="57"/>
      <c r="F1721" s="57"/>
      <c r="G1721" s="57"/>
      <c r="H1721" s="57"/>
      <c r="I1721" s="57"/>
      <c r="J1721" s="57"/>
      <c r="K1721" s="57"/>
      <c r="L1721" s="57"/>
      <c r="M1721" s="54"/>
      <c r="N1721" s="57"/>
      <c r="O1721" s="58"/>
      <c r="P1721" s="58"/>
      <c r="Q1721" s="58"/>
      <c r="R1721" s="58"/>
      <c r="S1721" s="54"/>
      <c r="T1721" s="57"/>
      <c r="U1721" s="57"/>
      <c r="V1721" s="57"/>
      <c r="W1721" s="57"/>
      <c r="X1721" s="147" t="str">
        <f>IF(COUNTBLANK(D1721)=1,"",IF('order-admin-units'!$I$1&lt;&gt;"y", "", IF(COUNTBLANK(K1721)=1, 'order-admin-units'!$B$1+1, VLOOKUP(K1721, ordercountry, 2))))</f>
        <v/>
      </c>
      <c r="Y1721" s="147" t="str">
        <f>IF(COUNTBLANK(D1721)=1,"",IF('order-admin-units'!$I$1&lt;&gt;"y", "", IF(COUNTBLANK(K1721:L1721)&gt;0, 'order-admin-units'!$B$2+1, VLOOKUP(K1721&amp;"@"&amp;L1721, orderadmin, 2))))</f>
        <v/>
      </c>
      <c r="Z1721" s="147" t="str">
        <f t="shared" si="186"/>
        <v/>
      </c>
      <c r="AA1721" s="147" t="str">
        <f t="shared" si="187"/>
        <v/>
      </c>
      <c r="AB1721" s="147" t="str">
        <f t="shared" si="188"/>
        <v/>
      </c>
      <c r="AC1721" s="147" t="str">
        <f t="shared" si="184"/>
        <v/>
      </c>
      <c r="AD1721" s="11" t="str">
        <f t="shared" si="189"/>
        <v/>
      </c>
      <c r="AE1721" s="11" t="str">
        <f t="array" ref="AE1721">IF(COUNTBLANK(D1721)=1,"",IF(OR($H$2="y",$H$2="m"),IF(AA1721=AA1720,IF(OR(AB1721=$AB$4:$AB1720)=FALSE,AE1720&amp;C1721,AE1720),"("&amp;C1721)&amp;IF(AA1721=AA1722,IF(OR(AB1722=$AB$4:$AB1721)=FALSE,", ",""),") "),""))</f>
        <v/>
      </c>
      <c r="AF1721" s="11" t="str">
        <f t="array" ref="AF1721">IF((COUNTBLANK(D1721)=0)*OR($H$2="y",$H$2="m"),IFERROR(LEFT(C1721, FIND(" ",C1721)-1), C1721),"")</f>
        <v/>
      </c>
      <c r="AG1721" s="11" t="str">
        <f t="array" ref="AG1721">IF(COUNTBLANK(D1721)=1,"",IF(OR($H$2="y",$H$2="m"),IF(AA1721=AA1720,IF(OR(AC1721=$AC$4:$AC1720)=FALSE,AG1720&amp;AF1721,AG1720),"("&amp;AF1721)&amp;IF(AA1721=AA1722,IF(OR(AC1722=$AC$4:$AC1721)=FALSE,", ",""),") "),""))</f>
        <v/>
      </c>
      <c r="AH1721" s="10" t="str">
        <f>IF((COUNTBLANK(D1721)=1),"",IF(D1721=D1720,AH1720,"")&amp;IF(B1720&lt;&gt;B1721,((IF(COUNTBLANK(E1721)=1,$D$3&amp;"Non-type material: "&amp;$D$3,$D$3&amp;INDEX('type-categories'!$A$2:$B$100,MATCH(E1721,'type-categories'!$A$2:$A$100,0),2)&amp;$D$3))),"")&amp;(IF(K1721&lt;&gt;K1720,$C$2&amp;UPPER(K1721)&amp;$C$2&amp;$K$3&amp;" ",(IF(B1721&lt;&gt;B1720,$C$2&amp;UPPER(K1721)&amp;$C$2&amp;$K$3&amp;" ",""))))&amp;IF((AA1721&lt;&gt;AA1722)*($H$2="y"),AD1721&amp;AE1721,IF((AA1721&lt;&gt;AA1722)*($H$2="m"),AD1721&amp;AG1721,IF(($H$2&lt;&gt;"m")*($H$2&lt;&gt;"Y"),(IF(F1721=0,"",F1721&amp;" "&amp;$F$4&amp;" "))&amp;(IF(G1721=0,"",G1721&amp;" "&amp;$G$4&amp;" "))&amp;(IF(H1721=0,"",H1721&amp;" "&amp;H$4&amp;" "))&amp;(IF(I1721=0,"",I1721&amp;" "&amp;$I$4&amp;" "))&amp;(IF(J1721=0,"",J1721&amp;" "&amp;$J$4&amp;" ")),"")))&amp;"; "&amp;IF((B1721=B1720)*(AA1721=AA1720), "same collecting data; ", IF((B1721=B1720)*(Z1720=Z1721),"same locality; ",(IF(COUNTBLANK(L1721)=1,"",$D$2&amp;L1721&amp;$L$3&amp;" "&amp;$D$2))&amp;(IF(COUNTBLANK(M1721)=1,"",$E$2&amp;M1721&amp;$E$2&amp;", "))&amp;(IF(COUNTBLANK(N1721)=1,"",N1721&amp;"; "))&amp;(IF(COUNTBLANK(O1721)=1,"",O1721&amp;"; ")))&amp;(IF(COUNTBLANK(P1721)=1,"",P1721&amp;"; "))&amp;(IF(COUNTBLANK(Q1721)=1,"",Q1721&amp;"; "))&amp;(IF(COUNTBLANK(R1721)=1,"",R1721&amp;"m, "))&amp;IF((COUNTBLANK(S1721)=0)*(S1721&lt;&gt;S1720), S1721&amp;"; ","")&amp;(IF(COUNTBLANK(U1721)=1,"",U1721&amp;"; "))&amp;(IF(COUNTBLANK(T1721)=1,"",IF(COUNTBLANK(F$2)=1,T1721&amp;"; ",T1721&amp;" "&amp;F$2&amp;"; "))))&amp;(IF(COUNTBLANK(V1721)=1,"",V1721&amp;"; "))&amp;IF((COUNTBLANK(C1721)=1),"",C1721)&amp;IF((B1721=B1722)*(K1721=K1722)*(L1721=L1722)*(M1721=M1722),IF(($H$2&lt;&gt;"m")*($H$2&lt;&gt;"Y"), " • ", IF((ISNUMBER(FIND(")",AE1721))), " • ", "")),IF((B1721=B1722)*(K1721=K1722)," • ",". ")))</f>
        <v/>
      </c>
      <c r="AI1721" s="1"/>
    </row>
    <row r="1722" spans="1:35" x14ac:dyDescent="0.25">
      <c r="A1722" s="3" t="str">
        <f t="shared" si="185"/>
        <v/>
      </c>
      <c r="B1722" s="53" t="str">
        <f t="shared" si="183"/>
        <v/>
      </c>
      <c r="C1722" s="57"/>
      <c r="D1722" s="57"/>
      <c r="E1722" s="57"/>
      <c r="F1722" s="57"/>
      <c r="G1722" s="57"/>
      <c r="H1722" s="57"/>
      <c r="I1722" s="57"/>
      <c r="J1722" s="57"/>
      <c r="K1722" s="57"/>
      <c r="L1722" s="57"/>
      <c r="M1722" s="54"/>
      <c r="N1722" s="57"/>
      <c r="O1722" s="58"/>
      <c r="P1722" s="58"/>
      <c r="Q1722" s="58"/>
      <c r="R1722" s="58"/>
      <c r="S1722" s="54"/>
      <c r="T1722" s="57"/>
      <c r="U1722" s="57"/>
      <c r="V1722" s="57"/>
      <c r="W1722" s="57"/>
      <c r="X1722" s="147" t="str">
        <f>IF(COUNTBLANK(D1722)=1,"",IF('order-admin-units'!$I$1&lt;&gt;"y", "", IF(COUNTBLANK(K1722)=1, 'order-admin-units'!$B$1+1, VLOOKUP(K1722, ordercountry, 2))))</f>
        <v/>
      </c>
      <c r="Y1722" s="147" t="str">
        <f>IF(COUNTBLANK(D1722)=1,"",IF('order-admin-units'!$I$1&lt;&gt;"y", "", IF(COUNTBLANK(K1722:L1722)&gt;0, 'order-admin-units'!$B$2+1, VLOOKUP(K1722&amp;"@"&amp;L1722, orderadmin, 2))))</f>
        <v/>
      </c>
      <c r="Z1722" s="147" t="str">
        <f t="shared" si="186"/>
        <v/>
      </c>
      <c r="AA1722" s="147" t="str">
        <f t="shared" si="187"/>
        <v/>
      </c>
      <c r="AB1722" s="147" t="str">
        <f t="shared" si="188"/>
        <v/>
      </c>
      <c r="AC1722" s="147" t="str">
        <f t="shared" si="184"/>
        <v/>
      </c>
      <c r="AD1722" s="11" t="str">
        <f t="shared" si="189"/>
        <v/>
      </c>
      <c r="AE1722" s="11" t="str">
        <f t="array" ref="AE1722">IF(COUNTBLANK(D1722)=1,"",IF(OR($H$2="y",$H$2="m"),IF(AA1722=AA1721,IF(OR(AB1722=$AB$4:$AB1721)=FALSE,AE1721&amp;C1722,AE1721),"("&amp;C1722)&amp;IF(AA1722=AA1723,IF(OR(AB1723=$AB$4:$AB1722)=FALSE,", ",""),") "),""))</f>
        <v/>
      </c>
      <c r="AF1722" s="11" t="str">
        <f t="array" ref="AF1722">IF((COUNTBLANK(D1722)=0)*OR($H$2="y",$H$2="m"),IFERROR(LEFT(C1722, FIND(" ",C1722)-1), C1722),"")</f>
        <v/>
      </c>
      <c r="AG1722" s="11" t="str">
        <f t="array" ref="AG1722">IF(COUNTBLANK(D1722)=1,"",IF(OR($H$2="y",$H$2="m"),IF(AA1722=AA1721,IF(OR(AC1722=$AC$4:$AC1721)=FALSE,AG1721&amp;AF1722,AG1721),"("&amp;AF1722)&amp;IF(AA1722=AA1723,IF(OR(AC1723=$AC$4:$AC1722)=FALSE,", ",""),") "),""))</f>
        <v/>
      </c>
      <c r="AH1722" s="10" t="str">
        <f>IF((COUNTBLANK(D1722)=1),"",IF(D1722=D1721,AH1721,"")&amp;IF(B1721&lt;&gt;B1722,((IF(COUNTBLANK(E1722)=1,$D$3&amp;"Non-type material: "&amp;$D$3,$D$3&amp;INDEX('type-categories'!$A$2:$B$100,MATCH(E1722,'type-categories'!$A$2:$A$100,0),2)&amp;$D$3))),"")&amp;(IF(K1722&lt;&gt;K1721,$C$2&amp;UPPER(K1722)&amp;$C$2&amp;$K$3&amp;" ",(IF(B1722&lt;&gt;B1721,$C$2&amp;UPPER(K1722)&amp;$C$2&amp;$K$3&amp;" ",""))))&amp;IF((AA1722&lt;&gt;AA1723)*($H$2="y"),AD1722&amp;AE1722,IF((AA1722&lt;&gt;AA1723)*($H$2="m"),AD1722&amp;AG1722,IF(($H$2&lt;&gt;"m")*($H$2&lt;&gt;"Y"),(IF(F1722=0,"",F1722&amp;" "&amp;$F$4&amp;" "))&amp;(IF(G1722=0,"",G1722&amp;" "&amp;$G$4&amp;" "))&amp;(IF(H1722=0,"",H1722&amp;" "&amp;H$4&amp;" "))&amp;(IF(I1722=0,"",I1722&amp;" "&amp;$I$4&amp;" "))&amp;(IF(J1722=0,"",J1722&amp;" "&amp;$J$4&amp;" ")),"")))&amp;"; "&amp;IF((B1722=B1721)*(AA1722=AA1721), "same collecting data; ", IF((B1722=B1721)*(Z1721=Z1722),"same locality; ",(IF(COUNTBLANK(L1722)=1,"",$D$2&amp;L1722&amp;$L$3&amp;" "&amp;$D$2))&amp;(IF(COUNTBLANK(M1722)=1,"",$E$2&amp;M1722&amp;$E$2&amp;", "))&amp;(IF(COUNTBLANK(N1722)=1,"",N1722&amp;"; "))&amp;(IF(COUNTBLANK(O1722)=1,"",O1722&amp;"; ")))&amp;(IF(COUNTBLANK(P1722)=1,"",P1722&amp;"; "))&amp;(IF(COUNTBLANK(Q1722)=1,"",Q1722&amp;"; "))&amp;(IF(COUNTBLANK(R1722)=1,"",R1722&amp;"m, "))&amp;IF((COUNTBLANK(S1722)=0)*(S1722&lt;&gt;S1721), S1722&amp;"; ","")&amp;(IF(COUNTBLANK(U1722)=1,"",U1722&amp;"; "))&amp;(IF(COUNTBLANK(T1722)=1,"",IF(COUNTBLANK(F$2)=1,T1722&amp;"; ",T1722&amp;" "&amp;F$2&amp;"; "))))&amp;(IF(COUNTBLANK(V1722)=1,"",V1722&amp;"; "))&amp;IF((COUNTBLANK(C1722)=1),"",C1722)&amp;IF((B1722=B1723)*(K1722=K1723)*(L1722=L1723)*(M1722=M1723),IF(($H$2&lt;&gt;"m")*($H$2&lt;&gt;"Y"), " • ", IF((ISNUMBER(FIND(")",AE1722))), " • ", "")),IF((B1722=B1723)*(K1722=K1723)," • ",". ")))</f>
        <v/>
      </c>
      <c r="AI1722" s="1"/>
    </row>
    <row r="1723" spans="1:35" x14ac:dyDescent="0.25">
      <c r="A1723" s="3" t="str">
        <f t="shared" si="185"/>
        <v/>
      </c>
      <c r="B1723" s="53" t="str">
        <f t="shared" si="183"/>
        <v/>
      </c>
      <c r="C1723" s="57"/>
      <c r="D1723" s="57"/>
      <c r="E1723" s="57"/>
      <c r="F1723" s="57"/>
      <c r="G1723" s="57"/>
      <c r="H1723" s="57"/>
      <c r="I1723" s="57"/>
      <c r="J1723" s="57"/>
      <c r="K1723" s="57"/>
      <c r="L1723" s="57"/>
      <c r="M1723" s="54"/>
      <c r="N1723" s="57"/>
      <c r="O1723" s="58"/>
      <c r="P1723" s="58"/>
      <c r="Q1723" s="58"/>
      <c r="R1723" s="58"/>
      <c r="S1723" s="54"/>
      <c r="T1723" s="57"/>
      <c r="U1723" s="57"/>
      <c r="V1723" s="57"/>
      <c r="W1723" s="57"/>
      <c r="X1723" s="147" t="str">
        <f>IF(COUNTBLANK(D1723)=1,"",IF('order-admin-units'!$I$1&lt;&gt;"y", "", IF(COUNTBLANK(K1723)=1, 'order-admin-units'!$B$1+1, VLOOKUP(K1723, ordercountry, 2))))</f>
        <v/>
      </c>
      <c r="Y1723" s="147" t="str">
        <f>IF(COUNTBLANK(D1723)=1,"",IF('order-admin-units'!$I$1&lt;&gt;"y", "", IF(COUNTBLANK(K1723:L1723)&gt;0, 'order-admin-units'!$B$2+1, VLOOKUP(K1723&amp;"@"&amp;L1723, orderadmin, 2))))</f>
        <v/>
      </c>
      <c r="Z1723" s="147" t="str">
        <f t="shared" si="186"/>
        <v/>
      </c>
      <c r="AA1723" s="147" t="str">
        <f t="shared" si="187"/>
        <v/>
      </c>
      <c r="AB1723" s="147" t="str">
        <f t="shared" si="188"/>
        <v/>
      </c>
      <c r="AC1723" s="147" t="str">
        <f t="shared" si="184"/>
        <v/>
      </c>
      <c r="AD1723" s="11" t="str">
        <f t="shared" si="189"/>
        <v/>
      </c>
      <c r="AE1723" s="11" t="str">
        <f t="array" ref="AE1723">IF(COUNTBLANK(D1723)=1,"",IF(OR($H$2="y",$H$2="m"),IF(AA1723=AA1722,IF(OR(AB1723=$AB$4:$AB1722)=FALSE,AE1722&amp;C1723,AE1722),"("&amp;C1723)&amp;IF(AA1723=AA1724,IF(OR(AB1724=$AB$4:$AB1723)=FALSE,", ",""),") "),""))</f>
        <v/>
      </c>
      <c r="AF1723" s="11" t="str">
        <f t="array" ref="AF1723">IF((COUNTBLANK(D1723)=0)*OR($H$2="y",$H$2="m"),IFERROR(LEFT(C1723, FIND(" ",C1723)-1), C1723),"")</f>
        <v/>
      </c>
      <c r="AG1723" s="11" t="str">
        <f t="array" ref="AG1723">IF(COUNTBLANK(D1723)=1,"",IF(OR($H$2="y",$H$2="m"),IF(AA1723=AA1722,IF(OR(AC1723=$AC$4:$AC1722)=FALSE,AG1722&amp;AF1723,AG1722),"("&amp;AF1723)&amp;IF(AA1723=AA1724,IF(OR(AC1724=$AC$4:$AC1723)=FALSE,", ",""),") "),""))</f>
        <v/>
      </c>
      <c r="AH1723" s="10" t="str">
        <f>IF((COUNTBLANK(D1723)=1),"",IF(D1723=D1722,AH1722,"")&amp;IF(B1722&lt;&gt;B1723,((IF(COUNTBLANK(E1723)=1,$D$3&amp;"Non-type material: "&amp;$D$3,$D$3&amp;INDEX('type-categories'!$A$2:$B$100,MATCH(E1723,'type-categories'!$A$2:$A$100,0),2)&amp;$D$3))),"")&amp;(IF(K1723&lt;&gt;K1722,$C$2&amp;UPPER(K1723)&amp;$C$2&amp;$K$3&amp;" ",(IF(B1723&lt;&gt;B1722,$C$2&amp;UPPER(K1723)&amp;$C$2&amp;$K$3&amp;" ",""))))&amp;IF((AA1723&lt;&gt;AA1724)*($H$2="y"),AD1723&amp;AE1723,IF((AA1723&lt;&gt;AA1724)*($H$2="m"),AD1723&amp;AG1723,IF(($H$2&lt;&gt;"m")*($H$2&lt;&gt;"Y"),(IF(F1723=0,"",F1723&amp;" "&amp;$F$4&amp;" "))&amp;(IF(G1723=0,"",G1723&amp;" "&amp;$G$4&amp;" "))&amp;(IF(H1723=0,"",H1723&amp;" "&amp;H$4&amp;" "))&amp;(IF(I1723=0,"",I1723&amp;" "&amp;$I$4&amp;" "))&amp;(IF(J1723=0,"",J1723&amp;" "&amp;$J$4&amp;" ")),"")))&amp;"; "&amp;IF((B1723=B1722)*(AA1723=AA1722), "same collecting data; ", IF((B1723=B1722)*(Z1722=Z1723),"same locality; ",(IF(COUNTBLANK(L1723)=1,"",$D$2&amp;L1723&amp;$L$3&amp;" "&amp;$D$2))&amp;(IF(COUNTBLANK(M1723)=1,"",$E$2&amp;M1723&amp;$E$2&amp;", "))&amp;(IF(COUNTBLANK(N1723)=1,"",N1723&amp;"; "))&amp;(IF(COUNTBLANK(O1723)=1,"",O1723&amp;"; ")))&amp;(IF(COUNTBLANK(P1723)=1,"",P1723&amp;"; "))&amp;(IF(COUNTBLANK(Q1723)=1,"",Q1723&amp;"; "))&amp;(IF(COUNTBLANK(R1723)=1,"",R1723&amp;"m, "))&amp;IF((COUNTBLANK(S1723)=0)*(S1723&lt;&gt;S1722), S1723&amp;"; ","")&amp;(IF(COUNTBLANK(U1723)=1,"",U1723&amp;"; "))&amp;(IF(COUNTBLANK(T1723)=1,"",IF(COUNTBLANK(F$2)=1,T1723&amp;"; ",T1723&amp;" "&amp;F$2&amp;"; "))))&amp;(IF(COUNTBLANK(V1723)=1,"",V1723&amp;"; "))&amp;IF((COUNTBLANK(C1723)=1),"",C1723)&amp;IF((B1723=B1724)*(K1723=K1724)*(L1723=L1724)*(M1723=M1724),IF(($H$2&lt;&gt;"m")*($H$2&lt;&gt;"Y"), " • ", IF((ISNUMBER(FIND(")",AE1723))), " • ", "")),IF((B1723=B1724)*(K1723=K1724)," • ",". ")))</f>
        <v/>
      </c>
      <c r="AI1723" s="1"/>
    </row>
    <row r="1724" spans="1:35" x14ac:dyDescent="0.25">
      <c r="A1724" s="3" t="str">
        <f t="shared" si="185"/>
        <v/>
      </c>
      <c r="B1724" s="53" t="str">
        <f t="shared" si="183"/>
        <v/>
      </c>
      <c r="C1724" s="57"/>
      <c r="D1724" s="57"/>
      <c r="E1724" s="57"/>
      <c r="F1724" s="57"/>
      <c r="G1724" s="57"/>
      <c r="H1724" s="57"/>
      <c r="I1724" s="57"/>
      <c r="J1724" s="57"/>
      <c r="K1724" s="57"/>
      <c r="L1724" s="57"/>
      <c r="M1724" s="54"/>
      <c r="N1724" s="57"/>
      <c r="O1724" s="58"/>
      <c r="P1724" s="58"/>
      <c r="Q1724" s="58"/>
      <c r="R1724" s="58"/>
      <c r="S1724" s="54"/>
      <c r="T1724" s="57"/>
      <c r="U1724" s="57"/>
      <c r="V1724" s="57"/>
      <c r="W1724" s="57"/>
      <c r="X1724" s="147" t="str">
        <f>IF(COUNTBLANK(D1724)=1,"",IF('order-admin-units'!$I$1&lt;&gt;"y", "", IF(COUNTBLANK(K1724)=1, 'order-admin-units'!$B$1+1, VLOOKUP(K1724, ordercountry, 2))))</f>
        <v/>
      </c>
      <c r="Y1724" s="147" t="str">
        <f>IF(COUNTBLANK(D1724)=1,"",IF('order-admin-units'!$I$1&lt;&gt;"y", "", IF(COUNTBLANK(K1724:L1724)&gt;0, 'order-admin-units'!$B$2+1, VLOOKUP(K1724&amp;"@"&amp;L1724, orderadmin, 2))))</f>
        <v/>
      </c>
      <c r="Z1724" s="147" t="str">
        <f t="shared" si="186"/>
        <v/>
      </c>
      <c r="AA1724" s="147" t="str">
        <f t="shared" si="187"/>
        <v/>
      </c>
      <c r="AB1724" s="147" t="str">
        <f t="shared" si="188"/>
        <v/>
      </c>
      <c r="AC1724" s="147" t="str">
        <f t="shared" si="184"/>
        <v/>
      </c>
      <c r="AD1724" s="11" t="str">
        <f t="shared" si="189"/>
        <v/>
      </c>
      <c r="AE1724" s="11" t="str">
        <f t="array" ref="AE1724">IF(COUNTBLANK(D1724)=1,"",IF(OR($H$2="y",$H$2="m"),IF(AA1724=AA1723,IF(OR(AB1724=$AB$4:$AB1723)=FALSE,AE1723&amp;C1724,AE1723),"("&amp;C1724)&amp;IF(AA1724=AA1725,IF(OR(AB1725=$AB$4:$AB1724)=FALSE,", ",""),") "),""))</f>
        <v/>
      </c>
      <c r="AF1724" s="11" t="str">
        <f t="array" ref="AF1724">IF((COUNTBLANK(D1724)=0)*OR($H$2="y",$H$2="m"),IFERROR(LEFT(C1724, FIND(" ",C1724)-1), C1724),"")</f>
        <v/>
      </c>
      <c r="AG1724" s="11" t="str">
        <f t="array" ref="AG1724">IF(COUNTBLANK(D1724)=1,"",IF(OR($H$2="y",$H$2="m"),IF(AA1724=AA1723,IF(OR(AC1724=$AC$4:$AC1723)=FALSE,AG1723&amp;AF1724,AG1723),"("&amp;AF1724)&amp;IF(AA1724=AA1725,IF(OR(AC1725=$AC$4:$AC1724)=FALSE,", ",""),") "),""))</f>
        <v/>
      </c>
      <c r="AH1724" s="10" t="str">
        <f>IF((COUNTBLANK(D1724)=1),"",IF(D1724=D1723,AH1723,"")&amp;IF(B1723&lt;&gt;B1724,((IF(COUNTBLANK(E1724)=1,$D$3&amp;"Non-type material: "&amp;$D$3,$D$3&amp;INDEX('type-categories'!$A$2:$B$100,MATCH(E1724,'type-categories'!$A$2:$A$100,0),2)&amp;$D$3))),"")&amp;(IF(K1724&lt;&gt;K1723,$C$2&amp;UPPER(K1724)&amp;$C$2&amp;$K$3&amp;" ",(IF(B1724&lt;&gt;B1723,$C$2&amp;UPPER(K1724)&amp;$C$2&amp;$K$3&amp;" ",""))))&amp;IF((AA1724&lt;&gt;AA1725)*($H$2="y"),AD1724&amp;AE1724,IF((AA1724&lt;&gt;AA1725)*($H$2="m"),AD1724&amp;AG1724,IF(($H$2&lt;&gt;"m")*($H$2&lt;&gt;"Y"),(IF(F1724=0,"",F1724&amp;" "&amp;$F$4&amp;" "))&amp;(IF(G1724=0,"",G1724&amp;" "&amp;$G$4&amp;" "))&amp;(IF(H1724=0,"",H1724&amp;" "&amp;H$4&amp;" "))&amp;(IF(I1724=0,"",I1724&amp;" "&amp;$I$4&amp;" "))&amp;(IF(J1724=0,"",J1724&amp;" "&amp;$J$4&amp;" ")),"")))&amp;"; "&amp;IF((B1724=B1723)*(AA1724=AA1723), "same collecting data; ", IF((B1724=B1723)*(Z1723=Z1724),"same locality; ",(IF(COUNTBLANK(L1724)=1,"",$D$2&amp;L1724&amp;$L$3&amp;" "&amp;$D$2))&amp;(IF(COUNTBLANK(M1724)=1,"",$E$2&amp;M1724&amp;$E$2&amp;", "))&amp;(IF(COUNTBLANK(N1724)=1,"",N1724&amp;"; "))&amp;(IF(COUNTBLANK(O1724)=1,"",O1724&amp;"; ")))&amp;(IF(COUNTBLANK(P1724)=1,"",P1724&amp;"; "))&amp;(IF(COUNTBLANK(Q1724)=1,"",Q1724&amp;"; "))&amp;(IF(COUNTBLANK(R1724)=1,"",R1724&amp;"m, "))&amp;IF((COUNTBLANK(S1724)=0)*(S1724&lt;&gt;S1723), S1724&amp;"; ","")&amp;(IF(COUNTBLANK(U1724)=1,"",U1724&amp;"; "))&amp;(IF(COUNTBLANK(T1724)=1,"",IF(COUNTBLANK(F$2)=1,T1724&amp;"; ",T1724&amp;" "&amp;F$2&amp;"; "))))&amp;(IF(COUNTBLANK(V1724)=1,"",V1724&amp;"; "))&amp;IF((COUNTBLANK(C1724)=1),"",C1724)&amp;IF((B1724=B1725)*(K1724=K1725)*(L1724=L1725)*(M1724=M1725),IF(($H$2&lt;&gt;"m")*($H$2&lt;&gt;"Y"), " • ", IF((ISNUMBER(FIND(")",AE1724))), " • ", "")),IF((B1724=B1725)*(K1724=K1725)," • ",". ")))</f>
        <v/>
      </c>
      <c r="AI1724" s="1"/>
    </row>
    <row r="1725" spans="1:35" x14ac:dyDescent="0.25">
      <c r="A1725" s="3" t="str">
        <f t="shared" si="185"/>
        <v/>
      </c>
      <c r="B1725" s="53" t="str">
        <f t="shared" si="183"/>
        <v/>
      </c>
      <c r="C1725" s="57"/>
      <c r="D1725" s="57"/>
      <c r="E1725" s="57"/>
      <c r="F1725" s="57"/>
      <c r="G1725" s="57"/>
      <c r="H1725" s="57"/>
      <c r="I1725" s="57"/>
      <c r="J1725" s="57"/>
      <c r="K1725" s="57"/>
      <c r="L1725" s="57"/>
      <c r="M1725" s="54"/>
      <c r="N1725" s="57"/>
      <c r="O1725" s="58"/>
      <c r="P1725" s="58"/>
      <c r="Q1725" s="58"/>
      <c r="R1725" s="58"/>
      <c r="S1725" s="54"/>
      <c r="T1725" s="57"/>
      <c r="U1725" s="57"/>
      <c r="V1725" s="57"/>
      <c r="W1725" s="57"/>
      <c r="X1725" s="147" t="str">
        <f>IF(COUNTBLANK(D1725)=1,"",IF('order-admin-units'!$I$1&lt;&gt;"y", "", IF(COUNTBLANK(K1725)=1, 'order-admin-units'!$B$1+1, VLOOKUP(K1725, ordercountry, 2))))</f>
        <v/>
      </c>
      <c r="Y1725" s="147" t="str">
        <f>IF(COUNTBLANK(D1725)=1,"",IF('order-admin-units'!$I$1&lt;&gt;"y", "", IF(COUNTBLANK(K1725:L1725)&gt;0, 'order-admin-units'!$B$2+1, VLOOKUP(K1725&amp;"@"&amp;L1725, orderadmin, 2))))</f>
        <v/>
      </c>
      <c r="Z1725" s="147" t="str">
        <f t="shared" si="186"/>
        <v/>
      </c>
      <c r="AA1725" s="147" t="str">
        <f t="shared" si="187"/>
        <v/>
      </c>
      <c r="AB1725" s="147" t="str">
        <f t="shared" si="188"/>
        <v/>
      </c>
      <c r="AC1725" s="147" t="str">
        <f t="shared" si="184"/>
        <v/>
      </c>
      <c r="AD1725" s="11" t="str">
        <f t="shared" si="189"/>
        <v/>
      </c>
      <c r="AE1725" s="11" t="str">
        <f t="array" ref="AE1725">IF(COUNTBLANK(D1725)=1,"",IF(OR($H$2="y",$H$2="m"),IF(AA1725=AA1724,IF(OR(AB1725=$AB$4:$AB1724)=FALSE,AE1724&amp;C1725,AE1724),"("&amp;C1725)&amp;IF(AA1725=AA1726,IF(OR(AB1726=$AB$4:$AB1725)=FALSE,", ",""),") "),""))</f>
        <v/>
      </c>
      <c r="AF1725" s="11" t="str">
        <f t="array" ref="AF1725">IF((COUNTBLANK(D1725)=0)*OR($H$2="y",$H$2="m"),IFERROR(LEFT(C1725, FIND(" ",C1725)-1), C1725),"")</f>
        <v/>
      </c>
      <c r="AG1725" s="11" t="str">
        <f t="array" ref="AG1725">IF(COUNTBLANK(D1725)=1,"",IF(OR($H$2="y",$H$2="m"),IF(AA1725=AA1724,IF(OR(AC1725=$AC$4:$AC1724)=FALSE,AG1724&amp;AF1725,AG1724),"("&amp;AF1725)&amp;IF(AA1725=AA1726,IF(OR(AC1726=$AC$4:$AC1725)=FALSE,", ",""),") "),""))</f>
        <v/>
      </c>
      <c r="AH1725" s="10" t="str">
        <f>IF((COUNTBLANK(D1725)=1),"",IF(D1725=D1724,AH1724,"")&amp;IF(B1724&lt;&gt;B1725,((IF(COUNTBLANK(E1725)=1,$D$3&amp;"Non-type material: "&amp;$D$3,$D$3&amp;INDEX('type-categories'!$A$2:$B$100,MATCH(E1725,'type-categories'!$A$2:$A$100,0),2)&amp;$D$3))),"")&amp;(IF(K1725&lt;&gt;K1724,$C$2&amp;UPPER(K1725)&amp;$C$2&amp;$K$3&amp;" ",(IF(B1725&lt;&gt;B1724,$C$2&amp;UPPER(K1725)&amp;$C$2&amp;$K$3&amp;" ",""))))&amp;IF((AA1725&lt;&gt;AA1726)*($H$2="y"),AD1725&amp;AE1725,IF((AA1725&lt;&gt;AA1726)*($H$2="m"),AD1725&amp;AG1725,IF(($H$2&lt;&gt;"m")*($H$2&lt;&gt;"Y"),(IF(F1725=0,"",F1725&amp;" "&amp;$F$4&amp;" "))&amp;(IF(G1725=0,"",G1725&amp;" "&amp;$G$4&amp;" "))&amp;(IF(H1725=0,"",H1725&amp;" "&amp;H$4&amp;" "))&amp;(IF(I1725=0,"",I1725&amp;" "&amp;$I$4&amp;" "))&amp;(IF(J1725=0,"",J1725&amp;" "&amp;$J$4&amp;" ")),"")))&amp;"; "&amp;IF((B1725=B1724)*(AA1725=AA1724), "same collecting data; ", IF((B1725=B1724)*(Z1724=Z1725),"same locality; ",(IF(COUNTBLANK(L1725)=1,"",$D$2&amp;L1725&amp;$L$3&amp;" "&amp;$D$2))&amp;(IF(COUNTBLANK(M1725)=1,"",$E$2&amp;M1725&amp;$E$2&amp;", "))&amp;(IF(COUNTBLANK(N1725)=1,"",N1725&amp;"; "))&amp;(IF(COUNTBLANK(O1725)=1,"",O1725&amp;"; ")))&amp;(IF(COUNTBLANK(P1725)=1,"",P1725&amp;"; "))&amp;(IF(COUNTBLANK(Q1725)=1,"",Q1725&amp;"; "))&amp;(IF(COUNTBLANK(R1725)=1,"",R1725&amp;"m, "))&amp;IF((COUNTBLANK(S1725)=0)*(S1725&lt;&gt;S1724), S1725&amp;"; ","")&amp;(IF(COUNTBLANK(U1725)=1,"",U1725&amp;"; "))&amp;(IF(COUNTBLANK(T1725)=1,"",IF(COUNTBLANK(F$2)=1,T1725&amp;"; ",T1725&amp;" "&amp;F$2&amp;"; "))))&amp;(IF(COUNTBLANK(V1725)=1,"",V1725&amp;"; "))&amp;IF((COUNTBLANK(C1725)=1),"",C1725)&amp;IF((B1725=B1726)*(K1725=K1726)*(L1725=L1726)*(M1725=M1726),IF(($H$2&lt;&gt;"m")*($H$2&lt;&gt;"Y"), " • ", IF((ISNUMBER(FIND(")",AE1725))), " • ", "")),IF((B1725=B1726)*(K1725=K1726)," • ",". ")))</f>
        <v/>
      </c>
      <c r="AI1725" s="1"/>
    </row>
    <row r="1726" spans="1:35" x14ac:dyDescent="0.25">
      <c r="A1726" s="3" t="str">
        <f t="shared" si="185"/>
        <v/>
      </c>
      <c r="B1726" s="53" t="str">
        <f t="shared" si="183"/>
        <v/>
      </c>
      <c r="C1726" s="57"/>
      <c r="D1726" s="57"/>
      <c r="E1726" s="57"/>
      <c r="F1726" s="57"/>
      <c r="G1726" s="57"/>
      <c r="H1726" s="57"/>
      <c r="I1726" s="57"/>
      <c r="J1726" s="57"/>
      <c r="K1726" s="57"/>
      <c r="L1726" s="57"/>
      <c r="M1726" s="54"/>
      <c r="N1726" s="57"/>
      <c r="O1726" s="58"/>
      <c r="P1726" s="58"/>
      <c r="Q1726" s="58"/>
      <c r="R1726" s="58"/>
      <c r="S1726" s="54"/>
      <c r="T1726" s="57"/>
      <c r="U1726" s="57"/>
      <c r="V1726" s="57"/>
      <c r="W1726" s="57"/>
      <c r="X1726" s="147" t="str">
        <f>IF(COUNTBLANK(D1726)=1,"",IF('order-admin-units'!$I$1&lt;&gt;"y", "", IF(COUNTBLANK(K1726)=1, 'order-admin-units'!$B$1+1, VLOOKUP(K1726, ordercountry, 2))))</f>
        <v/>
      </c>
      <c r="Y1726" s="147" t="str">
        <f>IF(COUNTBLANK(D1726)=1,"",IF('order-admin-units'!$I$1&lt;&gt;"y", "", IF(COUNTBLANK(K1726:L1726)&gt;0, 'order-admin-units'!$B$2+1, VLOOKUP(K1726&amp;"@"&amp;L1726, orderadmin, 2))))</f>
        <v/>
      </c>
      <c r="Z1726" s="147" t="str">
        <f t="shared" si="186"/>
        <v/>
      </c>
      <c r="AA1726" s="147" t="str">
        <f t="shared" si="187"/>
        <v/>
      </c>
      <c r="AB1726" s="147" t="str">
        <f t="shared" si="188"/>
        <v/>
      </c>
      <c r="AC1726" s="147" t="str">
        <f t="shared" si="184"/>
        <v/>
      </c>
      <c r="AD1726" s="11" t="str">
        <f t="shared" si="189"/>
        <v/>
      </c>
      <c r="AE1726" s="11" t="str">
        <f t="array" ref="AE1726">IF(COUNTBLANK(D1726)=1,"",IF(OR($H$2="y",$H$2="m"),IF(AA1726=AA1725,IF(OR(AB1726=$AB$4:$AB1725)=FALSE,AE1725&amp;C1726,AE1725),"("&amp;C1726)&amp;IF(AA1726=AA1727,IF(OR(AB1727=$AB$4:$AB1726)=FALSE,", ",""),") "),""))</f>
        <v/>
      </c>
      <c r="AF1726" s="11" t="str">
        <f t="array" ref="AF1726">IF((COUNTBLANK(D1726)=0)*OR($H$2="y",$H$2="m"),IFERROR(LEFT(C1726, FIND(" ",C1726)-1), C1726),"")</f>
        <v/>
      </c>
      <c r="AG1726" s="11" t="str">
        <f t="array" ref="AG1726">IF(COUNTBLANK(D1726)=1,"",IF(OR($H$2="y",$H$2="m"),IF(AA1726=AA1725,IF(OR(AC1726=$AC$4:$AC1725)=FALSE,AG1725&amp;AF1726,AG1725),"("&amp;AF1726)&amp;IF(AA1726=AA1727,IF(OR(AC1727=$AC$4:$AC1726)=FALSE,", ",""),") "),""))</f>
        <v/>
      </c>
      <c r="AH1726" s="10" t="str">
        <f>IF((COUNTBLANK(D1726)=1),"",IF(D1726=D1725,AH1725,"")&amp;IF(B1725&lt;&gt;B1726,((IF(COUNTBLANK(E1726)=1,$D$3&amp;"Non-type material: "&amp;$D$3,$D$3&amp;INDEX('type-categories'!$A$2:$B$100,MATCH(E1726,'type-categories'!$A$2:$A$100,0),2)&amp;$D$3))),"")&amp;(IF(K1726&lt;&gt;K1725,$C$2&amp;UPPER(K1726)&amp;$C$2&amp;$K$3&amp;" ",(IF(B1726&lt;&gt;B1725,$C$2&amp;UPPER(K1726)&amp;$C$2&amp;$K$3&amp;" ",""))))&amp;IF((AA1726&lt;&gt;AA1727)*($H$2="y"),AD1726&amp;AE1726,IF((AA1726&lt;&gt;AA1727)*($H$2="m"),AD1726&amp;AG1726,IF(($H$2&lt;&gt;"m")*($H$2&lt;&gt;"Y"),(IF(F1726=0,"",F1726&amp;" "&amp;$F$4&amp;" "))&amp;(IF(G1726=0,"",G1726&amp;" "&amp;$G$4&amp;" "))&amp;(IF(H1726=0,"",H1726&amp;" "&amp;H$4&amp;" "))&amp;(IF(I1726=0,"",I1726&amp;" "&amp;$I$4&amp;" "))&amp;(IF(J1726=0,"",J1726&amp;" "&amp;$J$4&amp;" ")),"")))&amp;"; "&amp;IF((B1726=B1725)*(AA1726=AA1725), "same collecting data; ", IF((B1726=B1725)*(Z1725=Z1726),"same locality; ",(IF(COUNTBLANK(L1726)=1,"",$D$2&amp;L1726&amp;$L$3&amp;" "&amp;$D$2))&amp;(IF(COUNTBLANK(M1726)=1,"",$E$2&amp;M1726&amp;$E$2&amp;", "))&amp;(IF(COUNTBLANK(N1726)=1,"",N1726&amp;"; "))&amp;(IF(COUNTBLANK(O1726)=1,"",O1726&amp;"; ")))&amp;(IF(COUNTBLANK(P1726)=1,"",P1726&amp;"; "))&amp;(IF(COUNTBLANK(Q1726)=1,"",Q1726&amp;"; "))&amp;(IF(COUNTBLANK(R1726)=1,"",R1726&amp;"m, "))&amp;IF((COUNTBLANK(S1726)=0)*(S1726&lt;&gt;S1725), S1726&amp;"; ","")&amp;(IF(COUNTBLANK(U1726)=1,"",U1726&amp;"; "))&amp;(IF(COUNTBLANK(T1726)=1,"",IF(COUNTBLANK(F$2)=1,T1726&amp;"; ",T1726&amp;" "&amp;F$2&amp;"; "))))&amp;(IF(COUNTBLANK(V1726)=1,"",V1726&amp;"; "))&amp;IF((COUNTBLANK(C1726)=1),"",C1726)&amp;IF((B1726=B1727)*(K1726=K1727)*(L1726=L1727)*(M1726=M1727),IF(($H$2&lt;&gt;"m")*($H$2&lt;&gt;"Y"), " • ", IF((ISNUMBER(FIND(")",AE1726))), " • ", "")),IF((B1726=B1727)*(K1726=K1727)," • ",". ")))</f>
        <v/>
      </c>
      <c r="AI1726" s="1"/>
    </row>
    <row r="1727" spans="1:35" x14ac:dyDescent="0.25">
      <c r="A1727" s="3" t="str">
        <f t="shared" si="185"/>
        <v/>
      </c>
      <c r="B1727" s="53" t="str">
        <f t="shared" si="183"/>
        <v/>
      </c>
      <c r="C1727" s="57"/>
      <c r="D1727" s="57"/>
      <c r="E1727" s="57"/>
      <c r="F1727" s="57"/>
      <c r="G1727" s="57"/>
      <c r="H1727" s="57"/>
      <c r="I1727" s="57"/>
      <c r="J1727" s="57"/>
      <c r="K1727" s="57"/>
      <c r="L1727" s="57"/>
      <c r="M1727" s="54"/>
      <c r="N1727" s="57"/>
      <c r="O1727" s="58"/>
      <c r="P1727" s="58"/>
      <c r="Q1727" s="58"/>
      <c r="R1727" s="58"/>
      <c r="S1727" s="54"/>
      <c r="T1727" s="57"/>
      <c r="U1727" s="57"/>
      <c r="V1727" s="57"/>
      <c r="W1727" s="57"/>
      <c r="X1727" s="147" t="str">
        <f>IF(COUNTBLANK(D1727)=1,"",IF('order-admin-units'!$I$1&lt;&gt;"y", "", IF(COUNTBLANK(K1727)=1, 'order-admin-units'!$B$1+1, VLOOKUP(K1727, ordercountry, 2))))</f>
        <v/>
      </c>
      <c r="Y1727" s="147" t="str">
        <f>IF(COUNTBLANK(D1727)=1,"",IF('order-admin-units'!$I$1&lt;&gt;"y", "", IF(COUNTBLANK(K1727:L1727)&gt;0, 'order-admin-units'!$B$2+1, VLOOKUP(K1727&amp;"@"&amp;L1727, orderadmin, 2))))</f>
        <v/>
      </c>
      <c r="Z1727" s="147" t="str">
        <f t="shared" si="186"/>
        <v/>
      </c>
      <c r="AA1727" s="147" t="str">
        <f t="shared" si="187"/>
        <v/>
      </c>
      <c r="AB1727" s="147" t="str">
        <f t="shared" si="188"/>
        <v/>
      </c>
      <c r="AC1727" s="147" t="str">
        <f t="shared" si="184"/>
        <v/>
      </c>
      <c r="AD1727" s="11" t="str">
        <f t="shared" si="189"/>
        <v/>
      </c>
      <c r="AE1727" s="11" t="str">
        <f t="array" ref="AE1727">IF(COUNTBLANK(D1727)=1,"",IF(OR($H$2="y",$H$2="m"),IF(AA1727=AA1726,IF(OR(AB1727=$AB$4:$AB1726)=FALSE,AE1726&amp;C1727,AE1726),"("&amp;C1727)&amp;IF(AA1727=AA1728,IF(OR(AB1728=$AB$4:$AB1727)=FALSE,", ",""),") "),""))</f>
        <v/>
      </c>
      <c r="AF1727" s="11" t="str">
        <f t="array" ref="AF1727">IF((COUNTBLANK(D1727)=0)*OR($H$2="y",$H$2="m"),IFERROR(LEFT(C1727, FIND(" ",C1727)-1), C1727),"")</f>
        <v/>
      </c>
      <c r="AG1727" s="11" t="str">
        <f t="array" ref="AG1727">IF(COUNTBLANK(D1727)=1,"",IF(OR($H$2="y",$H$2="m"),IF(AA1727=AA1726,IF(OR(AC1727=$AC$4:$AC1726)=FALSE,AG1726&amp;AF1727,AG1726),"("&amp;AF1727)&amp;IF(AA1727=AA1728,IF(OR(AC1728=$AC$4:$AC1727)=FALSE,", ",""),") "),""))</f>
        <v/>
      </c>
      <c r="AH1727" s="10" t="str">
        <f>IF((COUNTBLANK(D1727)=1),"",IF(D1727=D1726,AH1726,"")&amp;IF(B1726&lt;&gt;B1727,((IF(COUNTBLANK(E1727)=1,$D$3&amp;"Non-type material: "&amp;$D$3,$D$3&amp;INDEX('type-categories'!$A$2:$B$100,MATCH(E1727,'type-categories'!$A$2:$A$100,0),2)&amp;$D$3))),"")&amp;(IF(K1727&lt;&gt;K1726,$C$2&amp;UPPER(K1727)&amp;$C$2&amp;$K$3&amp;" ",(IF(B1727&lt;&gt;B1726,$C$2&amp;UPPER(K1727)&amp;$C$2&amp;$K$3&amp;" ",""))))&amp;IF((AA1727&lt;&gt;AA1728)*($H$2="y"),AD1727&amp;AE1727,IF((AA1727&lt;&gt;AA1728)*($H$2="m"),AD1727&amp;AG1727,IF(($H$2&lt;&gt;"m")*($H$2&lt;&gt;"Y"),(IF(F1727=0,"",F1727&amp;" "&amp;$F$4&amp;" "))&amp;(IF(G1727=0,"",G1727&amp;" "&amp;$G$4&amp;" "))&amp;(IF(H1727=0,"",H1727&amp;" "&amp;H$4&amp;" "))&amp;(IF(I1727=0,"",I1727&amp;" "&amp;$I$4&amp;" "))&amp;(IF(J1727=0,"",J1727&amp;" "&amp;$J$4&amp;" ")),"")))&amp;"; "&amp;IF((B1727=B1726)*(AA1727=AA1726), "same collecting data; ", IF((B1727=B1726)*(Z1726=Z1727),"same locality; ",(IF(COUNTBLANK(L1727)=1,"",$D$2&amp;L1727&amp;$L$3&amp;" "&amp;$D$2))&amp;(IF(COUNTBLANK(M1727)=1,"",$E$2&amp;M1727&amp;$E$2&amp;", "))&amp;(IF(COUNTBLANK(N1727)=1,"",N1727&amp;"; "))&amp;(IF(COUNTBLANK(O1727)=1,"",O1727&amp;"; ")))&amp;(IF(COUNTBLANK(P1727)=1,"",P1727&amp;"; "))&amp;(IF(COUNTBLANK(Q1727)=1,"",Q1727&amp;"; "))&amp;(IF(COUNTBLANK(R1727)=1,"",R1727&amp;"m, "))&amp;IF((COUNTBLANK(S1727)=0)*(S1727&lt;&gt;S1726), S1727&amp;"; ","")&amp;(IF(COUNTBLANK(U1727)=1,"",U1727&amp;"; "))&amp;(IF(COUNTBLANK(T1727)=1,"",IF(COUNTBLANK(F$2)=1,T1727&amp;"; ",T1727&amp;" "&amp;F$2&amp;"; "))))&amp;(IF(COUNTBLANK(V1727)=1,"",V1727&amp;"; "))&amp;IF((COUNTBLANK(C1727)=1),"",C1727)&amp;IF((B1727=B1728)*(K1727=K1728)*(L1727=L1728)*(M1727=M1728),IF(($H$2&lt;&gt;"m")*($H$2&lt;&gt;"Y"), " • ", IF((ISNUMBER(FIND(")",AE1727))), " • ", "")),IF((B1727=B1728)*(K1727=K1728)," • ",". ")))</f>
        <v/>
      </c>
      <c r="AI1727" s="1"/>
    </row>
    <row r="1728" spans="1:35" x14ac:dyDescent="0.25">
      <c r="A1728" s="3" t="str">
        <f t="shared" si="185"/>
        <v/>
      </c>
      <c r="B1728" s="53" t="str">
        <f t="shared" si="183"/>
        <v/>
      </c>
      <c r="C1728" s="57"/>
      <c r="D1728" s="57"/>
      <c r="E1728" s="57"/>
      <c r="F1728" s="57"/>
      <c r="G1728" s="57"/>
      <c r="H1728" s="57"/>
      <c r="I1728" s="57"/>
      <c r="J1728" s="57"/>
      <c r="K1728" s="57"/>
      <c r="L1728" s="57"/>
      <c r="M1728" s="54"/>
      <c r="N1728" s="57"/>
      <c r="O1728" s="58"/>
      <c r="P1728" s="58"/>
      <c r="Q1728" s="58"/>
      <c r="R1728" s="58"/>
      <c r="S1728" s="54"/>
      <c r="T1728" s="57"/>
      <c r="U1728" s="57"/>
      <c r="V1728" s="57"/>
      <c r="W1728" s="57"/>
      <c r="X1728" s="147" t="str">
        <f>IF(COUNTBLANK(D1728)=1,"",IF('order-admin-units'!$I$1&lt;&gt;"y", "", IF(COUNTBLANK(K1728)=1, 'order-admin-units'!$B$1+1, VLOOKUP(K1728, ordercountry, 2))))</f>
        <v/>
      </c>
      <c r="Y1728" s="147" t="str">
        <f>IF(COUNTBLANK(D1728)=1,"",IF('order-admin-units'!$I$1&lt;&gt;"y", "", IF(COUNTBLANK(K1728:L1728)&gt;0, 'order-admin-units'!$B$2+1, VLOOKUP(K1728&amp;"@"&amp;L1728, orderadmin, 2))))</f>
        <v/>
      </c>
      <c r="Z1728" s="147" t="str">
        <f t="shared" si="186"/>
        <v/>
      </c>
      <c r="AA1728" s="147" t="str">
        <f t="shared" si="187"/>
        <v/>
      </c>
      <c r="AB1728" s="147" t="str">
        <f t="shared" si="188"/>
        <v/>
      </c>
      <c r="AC1728" s="147" t="str">
        <f t="shared" si="184"/>
        <v/>
      </c>
      <c r="AD1728" s="11" t="str">
        <f t="shared" si="189"/>
        <v/>
      </c>
      <c r="AE1728" s="11" t="str">
        <f t="array" ref="AE1728">IF(COUNTBLANK(D1728)=1,"",IF(OR($H$2="y",$H$2="m"),IF(AA1728=AA1727,IF(OR(AB1728=$AB$4:$AB1727)=FALSE,AE1727&amp;C1728,AE1727),"("&amp;C1728)&amp;IF(AA1728=AA1729,IF(OR(AB1729=$AB$4:$AB1728)=FALSE,", ",""),") "),""))</f>
        <v/>
      </c>
      <c r="AF1728" s="11" t="str">
        <f t="array" ref="AF1728">IF((COUNTBLANK(D1728)=0)*OR($H$2="y",$H$2="m"),IFERROR(LEFT(C1728, FIND(" ",C1728)-1), C1728),"")</f>
        <v/>
      </c>
      <c r="AG1728" s="11" t="str">
        <f t="array" ref="AG1728">IF(COUNTBLANK(D1728)=1,"",IF(OR($H$2="y",$H$2="m"),IF(AA1728=AA1727,IF(OR(AC1728=$AC$4:$AC1727)=FALSE,AG1727&amp;AF1728,AG1727),"("&amp;AF1728)&amp;IF(AA1728=AA1729,IF(OR(AC1729=$AC$4:$AC1728)=FALSE,", ",""),") "),""))</f>
        <v/>
      </c>
      <c r="AH1728" s="10" t="str">
        <f>IF((COUNTBLANK(D1728)=1),"",IF(D1728=D1727,AH1727,"")&amp;IF(B1727&lt;&gt;B1728,((IF(COUNTBLANK(E1728)=1,$D$3&amp;"Non-type material: "&amp;$D$3,$D$3&amp;INDEX('type-categories'!$A$2:$B$100,MATCH(E1728,'type-categories'!$A$2:$A$100,0),2)&amp;$D$3))),"")&amp;(IF(K1728&lt;&gt;K1727,$C$2&amp;UPPER(K1728)&amp;$C$2&amp;$K$3&amp;" ",(IF(B1728&lt;&gt;B1727,$C$2&amp;UPPER(K1728)&amp;$C$2&amp;$K$3&amp;" ",""))))&amp;IF((AA1728&lt;&gt;AA1729)*($H$2="y"),AD1728&amp;AE1728,IF((AA1728&lt;&gt;AA1729)*($H$2="m"),AD1728&amp;AG1728,IF(($H$2&lt;&gt;"m")*($H$2&lt;&gt;"Y"),(IF(F1728=0,"",F1728&amp;" "&amp;$F$4&amp;" "))&amp;(IF(G1728=0,"",G1728&amp;" "&amp;$G$4&amp;" "))&amp;(IF(H1728=0,"",H1728&amp;" "&amp;H$4&amp;" "))&amp;(IF(I1728=0,"",I1728&amp;" "&amp;$I$4&amp;" "))&amp;(IF(J1728=0,"",J1728&amp;" "&amp;$J$4&amp;" ")),"")))&amp;"; "&amp;IF((B1728=B1727)*(AA1728=AA1727), "same collecting data; ", IF((B1728=B1727)*(Z1727=Z1728),"same locality; ",(IF(COUNTBLANK(L1728)=1,"",$D$2&amp;L1728&amp;$L$3&amp;" "&amp;$D$2))&amp;(IF(COUNTBLANK(M1728)=1,"",$E$2&amp;M1728&amp;$E$2&amp;", "))&amp;(IF(COUNTBLANK(N1728)=1,"",N1728&amp;"; "))&amp;(IF(COUNTBLANK(O1728)=1,"",O1728&amp;"; ")))&amp;(IF(COUNTBLANK(P1728)=1,"",P1728&amp;"; "))&amp;(IF(COUNTBLANK(Q1728)=1,"",Q1728&amp;"; "))&amp;(IF(COUNTBLANK(R1728)=1,"",R1728&amp;"m, "))&amp;IF((COUNTBLANK(S1728)=0)*(S1728&lt;&gt;S1727), S1728&amp;"; ","")&amp;(IF(COUNTBLANK(U1728)=1,"",U1728&amp;"; "))&amp;(IF(COUNTBLANK(T1728)=1,"",IF(COUNTBLANK(F$2)=1,T1728&amp;"; ",T1728&amp;" "&amp;F$2&amp;"; "))))&amp;(IF(COUNTBLANK(V1728)=1,"",V1728&amp;"; "))&amp;IF((COUNTBLANK(C1728)=1),"",C1728)&amp;IF((B1728=B1729)*(K1728=K1729)*(L1728=L1729)*(M1728=M1729),IF(($H$2&lt;&gt;"m")*($H$2&lt;&gt;"Y"), " • ", IF((ISNUMBER(FIND(")",AE1728))), " • ", "")),IF((B1728=B1729)*(K1728=K1729)," • ",". ")))</f>
        <v/>
      </c>
      <c r="AI1728" s="1"/>
    </row>
    <row r="1729" spans="1:35" x14ac:dyDescent="0.25">
      <c r="A1729" s="3" t="str">
        <f t="shared" si="185"/>
        <v/>
      </c>
      <c r="B1729" s="53" t="str">
        <f t="shared" si="183"/>
        <v/>
      </c>
      <c r="C1729" s="57"/>
      <c r="D1729" s="57"/>
      <c r="E1729" s="57"/>
      <c r="F1729" s="57"/>
      <c r="G1729" s="57"/>
      <c r="H1729" s="57"/>
      <c r="I1729" s="57"/>
      <c r="J1729" s="57"/>
      <c r="K1729" s="57"/>
      <c r="L1729" s="57"/>
      <c r="M1729" s="54"/>
      <c r="N1729" s="57"/>
      <c r="O1729" s="58"/>
      <c r="P1729" s="58"/>
      <c r="Q1729" s="58"/>
      <c r="R1729" s="58"/>
      <c r="S1729" s="54"/>
      <c r="T1729" s="57"/>
      <c r="U1729" s="57"/>
      <c r="V1729" s="57"/>
      <c r="W1729" s="57"/>
      <c r="X1729" s="147" t="str">
        <f>IF(COUNTBLANK(D1729)=1,"",IF('order-admin-units'!$I$1&lt;&gt;"y", "", IF(COUNTBLANK(K1729)=1, 'order-admin-units'!$B$1+1, VLOOKUP(K1729, ordercountry, 2))))</f>
        <v/>
      </c>
      <c r="Y1729" s="147" t="str">
        <f>IF(COUNTBLANK(D1729)=1,"",IF('order-admin-units'!$I$1&lt;&gt;"y", "", IF(COUNTBLANK(K1729:L1729)&gt;0, 'order-admin-units'!$B$2+1, VLOOKUP(K1729&amp;"@"&amp;L1729, orderadmin, 2))))</f>
        <v/>
      </c>
      <c r="Z1729" s="147" t="str">
        <f t="shared" si="186"/>
        <v/>
      </c>
      <c r="AA1729" s="147" t="str">
        <f t="shared" si="187"/>
        <v/>
      </c>
      <c r="AB1729" s="147" t="str">
        <f t="shared" si="188"/>
        <v/>
      </c>
      <c r="AC1729" s="147" t="str">
        <f t="shared" si="184"/>
        <v/>
      </c>
      <c r="AD1729" s="11" t="str">
        <f t="shared" si="189"/>
        <v/>
      </c>
      <c r="AE1729" s="11" t="str">
        <f t="array" ref="AE1729">IF(COUNTBLANK(D1729)=1,"",IF(OR($H$2="y",$H$2="m"),IF(AA1729=AA1728,IF(OR(AB1729=$AB$4:$AB1728)=FALSE,AE1728&amp;C1729,AE1728),"("&amp;C1729)&amp;IF(AA1729=AA1730,IF(OR(AB1730=$AB$4:$AB1729)=FALSE,", ",""),") "),""))</f>
        <v/>
      </c>
      <c r="AF1729" s="11" t="str">
        <f t="array" ref="AF1729">IF((COUNTBLANK(D1729)=0)*OR($H$2="y",$H$2="m"),IFERROR(LEFT(C1729, FIND(" ",C1729)-1), C1729),"")</f>
        <v/>
      </c>
      <c r="AG1729" s="11" t="str">
        <f t="array" ref="AG1729">IF(COUNTBLANK(D1729)=1,"",IF(OR($H$2="y",$H$2="m"),IF(AA1729=AA1728,IF(OR(AC1729=$AC$4:$AC1728)=FALSE,AG1728&amp;AF1729,AG1728),"("&amp;AF1729)&amp;IF(AA1729=AA1730,IF(OR(AC1730=$AC$4:$AC1729)=FALSE,", ",""),") "),""))</f>
        <v/>
      </c>
      <c r="AH1729" s="10" t="str">
        <f>IF((COUNTBLANK(D1729)=1),"",IF(D1729=D1728,AH1728,"")&amp;IF(B1728&lt;&gt;B1729,((IF(COUNTBLANK(E1729)=1,$D$3&amp;"Non-type material: "&amp;$D$3,$D$3&amp;INDEX('type-categories'!$A$2:$B$100,MATCH(E1729,'type-categories'!$A$2:$A$100,0),2)&amp;$D$3))),"")&amp;(IF(K1729&lt;&gt;K1728,$C$2&amp;UPPER(K1729)&amp;$C$2&amp;$K$3&amp;" ",(IF(B1729&lt;&gt;B1728,$C$2&amp;UPPER(K1729)&amp;$C$2&amp;$K$3&amp;" ",""))))&amp;IF((AA1729&lt;&gt;AA1730)*($H$2="y"),AD1729&amp;AE1729,IF((AA1729&lt;&gt;AA1730)*($H$2="m"),AD1729&amp;AG1729,IF(($H$2&lt;&gt;"m")*($H$2&lt;&gt;"Y"),(IF(F1729=0,"",F1729&amp;" "&amp;$F$4&amp;" "))&amp;(IF(G1729=0,"",G1729&amp;" "&amp;$G$4&amp;" "))&amp;(IF(H1729=0,"",H1729&amp;" "&amp;H$4&amp;" "))&amp;(IF(I1729=0,"",I1729&amp;" "&amp;$I$4&amp;" "))&amp;(IF(J1729=0,"",J1729&amp;" "&amp;$J$4&amp;" ")),"")))&amp;"; "&amp;IF((B1729=B1728)*(AA1729=AA1728), "same collecting data; ", IF((B1729=B1728)*(Z1728=Z1729),"same locality; ",(IF(COUNTBLANK(L1729)=1,"",$D$2&amp;L1729&amp;$L$3&amp;" "&amp;$D$2))&amp;(IF(COUNTBLANK(M1729)=1,"",$E$2&amp;M1729&amp;$E$2&amp;", "))&amp;(IF(COUNTBLANK(N1729)=1,"",N1729&amp;"; "))&amp;(IF(COUNTBLANK(O1729)=1,"",O1729&amp;"; ")))&amp;(IF(COUNTBLANK(P1729)=1,"",P1729&amp;"; "))&amp;(IF(COUNTBLANK(Q1729)=1,"",Q1729&amp;"; "))&amp;(IF(COUNTBLANK(R1729)=1,"",R1729&amp;"m, "))&amp;IF((COUNTBLANK(S1729)=0)*(S1729&lt;&gt;S1728), S1729&amp;"; ","")&amp;(IF(COUNTBLANK(U1729)=1,"",U1729&amp;"; "))&amp;(IF(COUNTBLANK(T1729)=1,"",IF(COUNTBLANK(F$2)=1,T1729&amp;"; ",T1729&amp;" "&amp;F$2&amp;"; "))))&amp;(IF(COUNTBLANK(V1729)=1,"",V1729&amp;"; "))&amp;IF((COUNTBLANK(C1729)=1),"",C1729)&amp;IF((B1729=B1730)*(K1729=K1730)*(L1729=L1730)*(M1729=M1730),IF(($H$2&lt;&gt;"m")*($H$2&lt;&gt;"Y"), " • ", IF((ISNUMBER(FIND(")",AE1729))), " • ", "")),IF((B1729=B1730)*(K1729=K1730)," • ",". ")))</f>
        <v/>
      </c>
      <c r="AI1729" s="1"/>
    </row>
    <row r="1730" spans="1:35" x14ac:dyDescent="0.25">
      <c r="A1730" s="3" t="str">
        <f t="shared" si="185"/>
        <v/>
      </c>
      <c r="B1730" s="53" t="str">
        <f t="shared" si="183"/>
        <v/>
      </c>
      <c r="C1730" s="57"/>
      <c r="D1730" s="57"/>
      <c r="E1730" s="57"/>
      <c r="F1730" s="57"/>
      <c r="G1730" s="57"/>
      <c r="H1730" s="57"/>
      <c r="I1730" s="57"/>
      <c r="J1730" s="57"/>
      <c r="K1730" s="57"/>
      <c r="L1730" s="57"/>
      <c r="M1730" s="54"/>
      <c r="N1730" s="57"/>
      <c r="O1730" s="58"/>
      <c r="P1730" s="58"/>
      <c r="Q1730" s="58"/>
      <c r="R1730" s="58"/>
      <c r="S1730" s="54"/>
      <c r="T1730" s="57"/>
      <c r="U1730" s="57"/>
      <c r="V1730" s="57"/>
      <c r="W1730" s="57"/>
      <c r="X1730" s="147" t="str">
        <f>IF(COUNTBLANK(D1730)=1,"",IF('order-admin-units'!$I$1&lt;&gt;"y", "", IF(COUNTBLANK(K1730)=1, 'order-admin-units'!$B$1+1, VLOOKUP(K1730, ordercountry, 2))))</f>
        <v/>
      </c>
      <c r="Y1730" s="147" t="str">
        <f>IF(COUNTBLANK(D1730)=1,"",IF('order-admin-units'!$I$1&lt;&gt;"y", "", IF(COUNTBLANK(K1730:L1730)&gt;0, 'order-admin-units'!$B$2+1, VLOOKUP(K1730&amp;"@"&amp;L1730, orderadmin, 2))))</f>
        <v/>
      </c>
      <c r="Z1730" s="147" t="str">
        <f t="shared" si="186"/>
        <v/>
      </c>
      <c r="AA1730" s="147" t="str">
        <f t="shared" si="187"/>
        <v/>
      </c>
      <c r="AB1730" s="147" t="str">
        <f t="shared" si="188"/>
        <v/>
      </c>
      <c r="AC1730" s="147" t="str">
        <f t="shared" si="184"/>
        <v/>
      </c>
      <c r="AD1730" s="11" t="str">
        <f t="shared" si="189"/>
        <v/>
      </c>
      <c r="AE1730" s="11" t="str">
        <f t="array" ref="AE1730">IF(COUNTBLANK(D1730)=1,"",IF(OR($H$2="y",$H$2="m"),IF(AA1730=AA1729,IF(OR(AB1730=$AB$4:$AB1729)=FALSE,AE1729&amp;C1730,AE1729),"("&amp;C1730)&amp;IF(AA1730=AA1731,IF(OR(AB1731=$AB$4:$AB1730)=FALSE,", ",""),") "),""))</f>
        <v/>
      </c>
      <c r="AF1730" s="11" t="str">
        <f t="array" ref="AF1730">IF((COUNTBLANK(D1730)=0)*OR($H$2="y",$H$2="m"),IFERROR(LEFT(C1730, FIND(" ",C1730)-1), C1730),"")</f>
        <v/>
      </c>
      <c r="AG1730" s="11" t="str">
        <f t="array" ref="AG1730">IF(COUNTBLANK(D1730)=1,"",IF(OR($H$2="y",$H$2="m"),IF(AA1730=AA1729,IF(OR(AC1730=$AC$4:$AC1729)=FALSE,AG1729&amp;AF1730,AG1729),"("&amp;AF1730)&amp;IF(AA1730=AA1731,IF(OR(AC1731=$AC$4:$AC1730)=FALSE,", ",""),") "),""))</f>
        <v/>
      </c>
      <c r="AH1730" s="10" t="str">
        <f>IF((COUNTBLANK(D1730)=1),"",IF(D1730=D1729,AH1729,"")&amp;IF(B1729&lt;&gt;B1730,((IF(COUNTBLANK(E1730)=1,$D$3&amp;"Non-type material: "&amp;$D$3,$D$3&amp;INDEX('type-categories'!$A$2:$B$100,MATCH(E1730,'type-categories'!$A$2:$A$100,0),2)&amp;$D$3))),"")&amp;(IF(K1730&lt;&gt;K1729,$C$2&amp;UPPER(K1730)&amp;$C$2&amp;$K$3&amp;" ",(IF(B1730&lt;&gt;B1729,$C$2&amp;UPPER(K1730)&amp;$C$2&amp;$K$3&amp;" ",""))))&amp;IF((AA1730&lt;&gt;AA1731)*($H$2="y"),AD1730&amp;AE1730,IF((AA1730&lt;&gt;AA1731)*($H$2="m"),AD1730&amp;AG1730,IF(($H$2&lt;&gt;"m")*($H$2&lt;&gt;"Y"),(IF(F1730=0,"",F1730&amp;" "&amp;$F$4&amp;" "))&amp;(IF(G1730=0,"",G1730&amp;" "&amp;$G$4&amp;" "))&amp;(IF(H1730=0,"",H1730&amp;" "&amp;H$4&amp;" "))&amp;(IF(I1730=0,"",I1730&amp;" "&amp;$I$4&amp;" "))&amp;(IF(J1730=0,"",J1730&amp;" "&amp;$J$4&amp;" ")),"")))&amp;"; "&amp;IF((B1730=B1729)*(AA1730=AA1729), "same collecting data; ", IF((B1730=B1729)*(Z1729=Z1730),"same locality; ",(IF(COUNTBLANK(L1730)=1,"",$D$2&amp;L1730&amp;$L$3&amp;" "&amp;$D$2))&amp;(IF(COUNTBLANK(M1730)=1,"",$E$2&amp;M1730&amp;$E$2&amp;", "))&amp;(IF(COUNTBLANK(N1730)=1,"",N1730&amp;"; "))&amp;(IF(COUNTBLANK(O1730)=1,"",O1730&amp;"; ")))&amp;(IF(COUNTBLANK(P1730)=1,"",P1730&amp;"; "))&amp;(IF(COUNTBLANK(Q1730)=1,"",Q1730&amp;"; "))&amp;(IF(COUNTBLANK(R1730)=1,"",R1730&amp;"m, "))&amp;IF((COUNTBLANK(S1730)=0)*(S1730&lt;&gt;S1729), S1730&amp;"; ","")&amp;(IF(COUNTBLANK(U1730)=1,"",U1730&amp;"; "))&amp;(IF(COUNTBLANK(T1730)=1,"",IF(COUNTBLANK(F$2)=1,T1730&amp;"; ",T1730&amp;" "&amp;F$2&amp;"; "))))&amp;(IF(COUNTBLANK(V1730)=1,"",V1730&amp;"; "))&amp;IF((COUNTBLANK(C1730)=1),"",C1730)&amp;IF((B1730=B1731)*(K1730=K1731)*(L1730=L1731)*(M1730=M1731),IF(($H$2&lt;&gt;"m")*($H$2&lt;&gt;"Y"), " • ", IF((ISNUMBER(FIND(")",AE1730))), " • ", "")),IF((B1730=B1731)*(K1730=K1731)," • ",". ")))</f>
        <v/>
      </c>
      <c r="AI1730" s="1"/>
    </row>
    <row r="1731" spans="1:35" x14ac:dyDescent="0.25">
      <c r="A1731" s="3" t="str">
        <f t="shared" si="185"/>
        <v/>
      </c>
      <c r="B1731" s="53" t="str">
        <f t="shared" si="183"/>
        <v/>
      </c>
      <c r="C1731" s="57"/>
      <c r="D1731" s="57"/>
      <c r="E1731" s="57"/>
      <c r="F1731" s="57"/>
      <c r="G1731" s="57"/>
      <c r="H1731" s="57"/>
      <c r="I1731" s="57"/>
      <c r="J1731" s="57"/>
      <c r="K1731" s="57"/>
      <c r="L1731" s="57"/>
      <c r="M1731" s="54"/>
      <c r="N1731" s="57"/>
      <c r="O1731" s="58"/>
      <c r="P1731" s="58"/>
      <c r="Q1731" s="58"/>
      <c r="R1731" s="58"/>
      <c r="S1731" s="54"/>
      <c r="T1731" s="57"/>
      <c r="U1731" s="57"/>
      <c r="V1731" s="57"/>
      <c r="W1731" s="57"/>
      <c r="X1731" s="147" t="str">
        <f>IF(COUNTBLANK(D1731)=1,"",IF('order-admin-units'!$I$1&lt;&gt;"y", "", IF(COUNTBLANK(K1731)=1, 'order-admin-units'!$B$1+1, VLOOKUP(K1731, ordercountry, 2))))</f>
        <v/>
      </c>
      <c r="Y1731" s="147" t="str">
        <f>IF(COUNTBLANK(D1731)=1,"",IF('order-admin-units'!$I$1&lt;&gt;"y", "", IF(COUNTBLANK(K1731:L1731)&gt;0, 'order-admin-units'!$B$2+1, VLOOKUP(K1731&amp;"@"&amp;L1731, orderadmin, 2))))</f>
        <v/>
      </c>
      <c r="Z1731" s="147" t="str">
        <f t="shared" si="186"/>
        <v/>
      </c>
      <c r="AA1731" s="147" t="str">
        <f t="shared" si="187"/>
        <v/>
      </c>
      <c r="AB1731" s="147" t="str">
        <f t="shared" si="188"/>
        <v/>
      </c>
      <c r="AC1731" s="147" t="str">
        <f t="shared" si="184"/>
        <v/>
      </c>
      <c r="AD1731" s="11" t="str">
        <f t="shared" si="189"/>
        <v/>
      </c>
      <c r="AE1731" s="11" t="str">
        <f t="array" ref="AE1731">IF(COUNTBLANK(D1731)=1,"",IF(OR($H$2="y",$H$2="m"),IF(AA1731=AA1730,IF(OR(AB1731=$AB$4:$AB1730)=FALSE,AE1730&amp;C1731,AE1730),"("&amp;C1731)&amp;IF(AA1731=AA1732,IF(OR(AB1732=$AB$4:$AB1731)=FALSE,", ",""),") "),""))</f>
        <v/>
      </c>
      <c r="AF1731" s="11" t="str">
        <f t="array" ref="AF1731">IF((COUNTBLANK(D1731)=0)*OR($H$2="y",$H$2="m"),IFERROR(LEFT(C1731, FIND(" ",C1731)-1), C1731),"")</f>
        <v/>
      </c>
      <c r="AG1731" s="11" t="str">
        <f t="array" ref="AG1731">IF(COUNTBLANK(D1731)=1,"",IF(OR($H$2="y",$H$2="m"),IF(AA1731=AA1730,IF(OR(AC1731=$AC$4:$AC1730)=FALSE,AG1730&amp;AF1731,AG1730),"("&amp;AF1731)&amp;IF(AA1731=AA1732,IF(OR(AC1732=$AC$4:$AC1731)=FALSE,", ",""),") "),""))</f>
        <v/>
      </c>
      <c r="AH1731" s="10" t="str">
        <f>IF((COUNTBLANK(D1731)=1),"",IF(D1731=D1730,AH1730,"")&amp;IF(B1730&lt;&gt;B1731,((IF(COUNTBLANK(E1731)=1,$D$3&amp;"Non-type material: "&amp;$D$3,$D$3&amp;INDEX('type-categories'!$A$2:$B$100,MATCH(E1731,'type-categories'!$A$2:$A$100,0),2)&amp;$D$3))),"")&amp;(IF(K1731&lt;&gt;K1730,$C$2&amp;UPPER(K1731)&amp;$C$2&amp;$K$3&amp;" ",(IF(B1731&lt;&gt;B1730,$C$2&amp;UPPER(K1731)&amp;$C$2&amp;$K$3&amp;" ",""))))&amp;IF((AA1731&lt;&gt;AA1732)*($H$2="y"),AD1731&amp;AE1731,IF((AA1731&lt;&gt;AA1732)*($H$2="m"),AD1731&amp;AG1731,IF(($H$2&lt;&gt;"m")*($H$2&lt;&gt;"Y"),(IF(F1731=0,"",F1731&amp;" "&amp;$F$4&amp;" "))&amp;(IF(G1731=0,"",G1731&amp;" "&amp;$G$4&amp;" "))&amp;(IF(H1731=0,"",H1731&amp;" "&amp;H$4&amp;" "))&amp;(IF(I1731=0,"",I1731&amp;" "&amp;$I$4&amp;" "))&amp;(IF(J1731=0,"",J1731&amp;" "&amp;$J$4&amp;" ")),"")))&amp;"; "&amp;IF((B1731=B1730)*(AA1731=AA1730), "same collecting data; ", IF((B1731=B1730)*(Z1730=Z1731),"same locality; ",(IF(COUNTBLANK(L1731)=1,"",$D$2&amp;L1731&amp;$L$3&amp;" "&amp;$D$2))&amp;(IF(COUNTBLANK(M1731)=1,"",$E$2&amp;M1731&amp;$E$2&amp;", "))&amp;(IF(COUNTBLANK(N1731)=1,"",N1731&amp;"; "))&amp;(IF(COUNTBLANK(O1731)=1,"",O1731&amp;"; ")))&amp;(IF(COUNTBLANK(P1731)=1,"",P1731&amp;"; "))&amp;(IF(COUNTBLANK(Q1731)=1,"",Q1731&amp;"; "))&amp;(IF(COUNTBLANK(R1731)=1,"",R1731&amp;"m, "))&amp;IF((COUNTBLANK(S1731)=0)*(S1731&lt;&gt;S1730), S1731&amp;"; ","")&amp;(IF(COUNTBLANK(U1731)=1,"",U1731&amp;"; "))&amp;(IF(COUNTBLANK(T1731)=1,"",IF(COUNTBLANK(F$2)=1,T1731&amp;"; ",T1731&amp;" "&amp;F$2&amp;"; "))))&amp;(IF(COUNTBLANK(V1731)=1,"",V1731&amp;"; "))&amp;IF((COUNTBLANK(C1731)=1),"",C1731)&amp;IF((B1731=B1732)*(K1731=K1732)*(L1731=L1732)*(M1731=M1732),IF(($H$2&lt;&gt;"m")*($H$2&lt;&gt;"Y"), " • ", IF((ISNUMBER(FIND(")",AE1731))), " • ", "")),IF((B1731=B1732)*(K1731=K1732)," • ",". ")))</f>
        <v/>
      </c>
      <c r="AI1731" s="1"/>
    </row>
    <row r="1732" spans="1:35" x14ac:dyDescent="0.25">
      <c r="A1732" s="3" t="str">
        <f t="shared" si="185"/>
        <v/>
      </c>
      <c r="B1732" s="53" t="str">
        <f t="shared" si="183"/>
        <v/>
      </c>
      <c r="C1732" s="57"/>
      <c r="D1732" s="57"/>
      <c r="E1732" s="57"/>
      <c r="F1732" s="57"/>
      <c r="G1732" s="57"/>
      <c r="H1732" s="57"/>
      <c r="I1732" s="57"/>
      <c r="J1732" s="57"/>
      <c r="K1732" s="57"/>
      <c r="L1732" s="57"/>
      <c r="M1732" s="54"/>
      <c r="N1732" s="57"/>
      <c r="O1732" s="58"/>
      <c r="P1732" s="58"/>
      <c r="Q1732" s="58"/>
      <c r="R1732" s="58"/>
      <c r="S1732" s="54"/>
      <c r="T1732" s="57"/>
      <c r="U1732" s="57"/>
      <c r="V1732" s="57"/>
      <c r="W1732" s="57"/>
      <c r="X1732" s="147" t="str">
        <f>IF(COUNTBLANK(D1732)=1,"",IF('order-admin-units'!$I$1&lt;&gt;"y", "", IF(COUNTBLANK(K1732)=1, 'order-admin-units'!$B$1+1, VLOOKUP(K1732, ordercountry, 2))))</f>
        <v/>
      </c>
      <c r="Y1732" s="147" t="str">
        <f>IF(COUNTBLANK(D1732)=1,"",IF('order-admin-units'!$I$1&lt;&gt;"y", "", IF(COUNTBLANK(K1732:L1732)&gt;0, 'order-admin-units'!$B$2+1, VLOOKUP(K1732&amp;"@"&amp;L1732, orderadmin, 2))))</f>
        <v/>
      </c>
      <c r="Z1732" s="147" t="str">
        <f t="shared" si="186"/>
        <v/>
      </c>
      <c r="AA1732" s="147" t="str">
        <f t="shared" si="187"/>
        <v/>
      </c>
      <c r="AB1732" s="147" t="str">
        <f t="shared" si="188"/>
        <v/>
      </c>
      <c r="AC1732" s="147" t="str">
        <f t="shared" si="184"/>
        <v/>
      </c>
      <c r="AD1732" s="11" t="str">
        <f t="shared" si="189"/>
        <v/>
      </c>
      <c r="AE1732" s="11" t="str">
        <f t="array" ref="AE1732">IF(COUNTBLANK(D1732)=1,"",IF(OR($H$2="y",$H$2="m"),IF(AA1732=AA1731,IF(OR(AB1732=$AB$4:$AB1731)=FALSE,AE1731&amp;C1732,AE1731),"("&amp;C1732)&amp;IF(AA1732=AA1733,IF(OR(AB1733=$AB$4:$AB1732)=FALSE,", ",""),") "),""))</f>
        <v/>
      </c>
      <c r="AF1732" s="11" t="str">
        <f t="array" ref="AF1732">IF((COUNTBLANK(D1732)=0)*OR($H$2="y",$H$2="m"),IFERROR(LEFT(C1732, FIND(" ",C1732)-1), C1732),"")</f>
        <v/>
      </c>
      <c r="AG1732" s="11" t="str">
        <f t="array" ref="AG1732">IF(COUNTBLANK(D1732)=1,"",IF(OR($H$2="y",$H$2="m"),IF(AA1732=AA1731,IF(OR(AC1732=$AC$4:$AC1731)=FALSE,AG1731&amp;AF1732,AG1731),"("&amp;AF1732)&amp;IF(AA1732=AA1733,IF(OR(AC1733=$AC$4:$AC1732)=FALSE,", ",""),") "),""))</f>
        <v/>
      </c>
      <c r="AH1732" s="10" t="str">
        <f>IF((COUNTBLANK(D1732)=1),"",IF(D1732=D1731,AH1731,"")&amp;IF(B1731&lt;&gt;B1732,((IF(COUNTBLANK(E1732)=1,$D$3&amp;"Non-type material: "&amp;$D$3,$D$3&amp;INDEX('type-categories'!$A$2:$B$100,MATCH(E1732,'type-categories'!$A$2:$A$100,0),2)&amp;$D$3))),"")&amp;(IF(K1732&lt;&gt;K1731,$C$2&amp;UPPER(K1732)&amp;$C$2&amp;$K$3&amp;" ",(IF(B1732&lt;&gt;B1731,$C$2&amp;UPPER(K1732)&amp;$C$2&amp;$K$3&amp;" ",""))))&amp;IF((AA1732&lt;&gt;AA1733)*($H$2="y"),AD1732&amp;AE1732,IF((AA1732&lt;&gt;AA1733)*($H$2="m"),AD1732&amp;AG1732,IF(($H$2&lt;&gt;"m")*($H$2&lt;&gt;"Y"),(IF(F1732=0,"",F1732&amp;" "&amp;$F$4&amp;" "))&amp;(IF(G1732=0,"",G1732&amp;" "&amp;$G$4&amp;" "))&amp;(IF(H1732=0,"",H1732&amp;" "&amp;H$4&amp;" "))&amp;(IF(I1732=0,"",I1732&amp;" "&amp;$I$4&amp;" "))&amp;(IF(J1732=0,"",J1732&amp;" "&amp;$J$4&amp;" ")),"")))&amp;"; "&amp;IF((B1732=B1731)*(AA1732=AA1731), "same collecting data; ", IF((B1732=B1731)*(Z1731=Z1732),"same locality; ",(IF(COUNTBLANK(L1732)=1,"",$D$2&amp;L1732&amp;$L$3&amp;" "&amp;$D$2))&amp;(IF(COUNTBLANK(M1732)=1,"",$E$2&amp;M1732&amp;$E$2&amp;", "))&amp;(IF(COUNTBLANK(N1732)=1,"",N1732&amp;"; "))&amp;(IF(COUNTBLANK(O1732)=1,"",O1732&amp;"; ")))&amp;(IF(COUNTBLANK(P1732)=1,"",P1732&amp;"; "))&amp;(IF(COUNTBLANK(Q1732)=1,"",Q1732&amp;"; "))&amp;(IF(COUNTBLANK(R1732)=1,"",R1732&amp;"m, "))&amp;IF((COUNTBLANK(S1732)=0)*(S1732&lt;&gt;S1731), S1732&amp;"; ","")&amp;(IF(COUNTBLANK(U1732)=1,"",U1732&amp;"; "))&amp;(IF(COUNTBLANK(T1732)=1,"",IF(COUNTBLANK(F$2)=1,T1732&amp;"; ",T1732&amp;" "&amp;F$2&amp;"; "))))&amp;(IF(COUNTBLANK(V1732)=1,"",V1732&amp;"; "))&amp;IF((COUNTBLANK(C1732)=1),"",C1732)&amp;IF((B1732=B1733)*(K1732=K1733)*(L1732=L1733)*(M1732=M1733),IF(($H$2&lt;&gt;"m")*($H$2&lt;&gt;"Y"), " • ", IF((ISNUMBER(FIND(")",AE1732))), " • ", "")),IF((B1732=B1733)*(K1732=K1733)," • ",". ")))</f>
        <v/>
      </c>
      <c r="AI1732" s="1"/>
    </row>
    <row r="1733" spans="1:35" x14ac:dyDescent="0.25">
      <c r="A1733" s="3" t="str">
        <f t="shared" si="185"/>
        <v/>
      </c>
      <c r="B1733" s="53" t="str">
        <f t="shared" ref="B1733:B1796" si="190">D1733&amp;E1733</f>
        <v/>
      </c>
      <c r="C1733" s="57"/>
      <c r="D1733" s="57"/>
      <c r="E1733" s="57"/>
      <c r="F1733" s="57"/>
      <c r="G1733" s="57"/>
      <c r="H1733" s="57"/>
      <c r="I1733" s="57"/>
      <c r="J1733" s="57"/>
      <c r="K1733" s="57"/>
      <c r="L1733" s="57"/>
      <c r="M1733" s="54"/>
      <c r="N1733" s="57"/>
      <c r="O1733" s="58"/>
      <c r="P1733" s="58"/>
      <c r="Q1733" s="58"/>
      <c r="R1733" s="58"/>
      <c r="S1733" s="54"/>
      <c r="T1733" s="57"/>
      <c r="U1733" s="57"/>
      <c r="V1733" s="57"/>
      <c r="W1733" s="57"/>
      <c r="X1733" s="147" t="str">
        <f>IF(COUNTBLANK(D1733)=1,"",IF('order-admin-units'!$I$1&lt;&gt;"y", "", IF(COUNTBLANK(K1733)=1, 'order-admin-units'!$B$1+1, VLOOKUP(K1733, ordercountry, 2))))</f>
        <v/>
      </c>
      <c r="Y1733" s="147" t="str">
        <f>IF(COUNTBLANK(D1733)=1,"",IF('order-admin-units'!$I$1&lt;&gt;"y", "", IF(COUNTBLANK(K1733:L1733)&gt;0, 'order-admin-units'!$B$2+1, VLOOKUP(K1733&amp;"@"&amp;L1733, orderadmin, 2))))</f>
        <v/>
      </c>
      <c r="Z1733" s="147" t="str">
        <f t="shared" si="186"/>
        <v/>
      </c>
      <c r="AA1733" s="147" t="str">
        <f t="shared" si="187"/>
        <v/>
      </c>
      <c r="AB1733" s="147" t="str">
        <f t="shared" si="188"/>
        <v/>
      </c>
      <c r="AC1733" s="147" t="str">
        <f t="shared" ref="AC1733:AC1796" si="191">AA1733&amp;AF1733</f>
        <v/>
      </c>
      <c r="AD1733" s="11" t="str">
        <f t="shared" si="189"/>
        <v/>
      </c>
      <c r="AE1733" s="11" t="str">
        <f t="array" ref="AE1733">IF(COUNTBLANK(D1733)=1,"",IF(OR($H$2="y",$H$2="m"),IF(AA1733=AA1732,IF(OR(AB1733=$AB$4:$AB1732)=FALSE,AE1732&amp;C1733,AE1732),"("&amp;C1733)&amp;IF(AA1733=AA1734,IF(OR(AB1734=$AB$4:$AB1733)=FALSE,", ",""),") "),""))</f>
        <v/>
      </c>
      <c r="AF1733" s="11" t="str">
        <f t="array" ref="AF1733">IF((COUNTBLANK(D1733)=0)*OR($H$2="y",$H$2="m"),IFERROR(LEFT(C1733, FIND(" ",C1733)-1), C1733),"")</f>
        <v/>
      </c>
      <c r="AG1733" s="11" t="str">
        <f t="array" ref="AG1733">IF(COUNTBLANK(D1733)=1,"",IF(OR($H$2="y",$H$2="m"),IF(AA1733=AA1732,IF(OR(AC1733=$AC$4:$AC1732)=FALSE,AG1732&amp;AF1733,AG1732),"("&amp;AF1733)&amp;IF(AA1733=AA1734,IF(OR(AC1734=$AC$4:$AC1733)=FALSE,", ",""),") "),""))</f>
        <v/>
      </c>
      <c r="AH1733" s="10" t="str">
        <f>IF((COUNTBLANK(D1733)=1),"",IF(D1733=D1732,AH1732,"")&amp;IF(B1732&lt;&gt;B1733,((IF(COUNTBLANK(E1733)=1,$D$3&amp;"Non-type material: "&amp;$D$3,$D$3&amp;INDEX('type-categories'!$A$2:$B$100,MATCH(E1733,'type-categories'!$A$2:$A$100,0),2)&amp;$D$3))),"")&amp;(IF(K1733&lt;&gt;K1732,$C$2&amp;UPPER(K1733)&amp;$C$2&amp;$K$3&amp;" ",(IF(B1733&lt;&gt;B1732,$C$2&amp;UPPER(K1733)&amp;$C$2&amp;$K$3&amp;" ",""))))&amp;IF((AA1733&lt;&gt;AA1734)*($H$2="y"),AD1733&amp;AE1733,IF((AA1733&lt;&gt;AA1734)*($H$2="m"),AD1733&amp;AG1733,IF(($H$2&lt;&gt;"m")*($H$2&lt;&gt;"Y"),(IF(F1733=0,"",F1733&amp;" "&amp;$F$4&amp;" "))&amp;(IF(G1733=0,"",G1733&amp;" "&amp;$G$4&amp;" "))&amp;(IF(H1733=0,"",H1733&amp;" "&amp;H$4&amp;" "))&amp;(IF(I1733=0,"",I1733&amp;" "&amp;$I$4&amp;" "))&amp;(IF(J1733=0,"",J1733&amp;" "&amp;$J$4&amp;" ")),"")))&amp;"; "&amp;IF((B1733=B1732)*(AA1733=AA1732), "same collecting data; ", IF((B1733=B1732)*(Z1732=Z1733),"same locality; ",(IF(COUNTBLANK(L1733)=1,"",$D$2&amp;L1733&amp;$L$3&amp;" "&amp;$D$2))&amp;(IF(COUNTBLANK(M1733)=1,"",$E$2&amp;M1733&amp;$E$2&amp;", "))&amp;(IF(COUNTBLANK(N1733)=1,"",N1733&amp;"; "))&amp;(IF(COUNTBLANK(O1733)=1,"",O1733&amp;"; ")))&amp;(IF(COUNTBLANK(P1733)=1,"",P1733&amp;"; "))&amp;(IF(COUNTBLANK(Q1733)=1,"",Q1733&amp;"; "))&amp;(IF(COUNTBLANK(R1733)=1,"",R1733&amp;"m, "))&amp;IF((COUNTBLANK(S1733)=0)*(S1733&lt;&gt;S1732), S1733&amp;"; ","")&amp;(IF(COUNTBLANK(U1733)=1,"",U1733&amp;"; "))&amp;(IF(COUNTBLANK(T1733)=1,"",IF(COUNTBLANK(F$2)=1,T1733&amp;"; ",T1733&amp;" "&amp;F$2&amp;"; "))))&amp;(IF(COUNTBLANK(V1733)=1,"",V1733&amp;"; "))&amp;IF((COUNTBLANK(C1733)=1),"",C1733)&amp;IF((B1733=B1734)*(K1733=K1734)*(L1733=L1734)*(M1733=M1734),IF(($H$2&lt;&gt;"m")*($H$2&lt;&gt;"Y"), " • ", IF((ISNUMBER(FIND(")",AE1733))), " • ", "")),IF((B1733=B1734)*(K1733=K1734)," • ",". ")))</f>
        <v/>
      </c>
      <c r="AI1733" s="1"/>
    </row>
    <row r="1734" spans="1:35" x14ac:dyDescent="0.25">
      <c r="A1734" s="3" t="str">
        <f t="shared" ref="A1734:A1797" si="192">IF(ISBLANK(D1734),"",IF(D1734&lt;&gt;D1733, A1733+1, A1733))</f>
        <v/>
      </c>
      <c r="B1734" s="53" t="str">
        <f t="shared" si="190"/>
        <v/>
      </c>
      <c r="C1734" s="57"/>
      <c r="D1734" s="57"/>
      <c r="E1734" s="57"/>
      <c r="F1734" s="57"/>
      <c r="G1734" s="57"/>
      <c r="H1734" s="57"/>
      <c r="I1734" s="57"/>
      <c r="J1734" s="57"/>
      <c r="K1734" s="57"/>
      <c r="L1734" s="57"/>
      <c r="M1734" s="54"/>
      <c r="N1734" s="57"/>
      <c r="O1734" s="58"/>
      <c r="P1734" s="58"/>
      <c r="Q1734" s="58"/>
      <c r="R1734" s="58"/>
      <c r="S1734" s="54"/>
      <c r="T1734" s="57"/>
      <c r="U1734" s="57"/>
      <c r="V1734" s="57"/>
      <c r="W1734" s="57"/>
      <c r="X1734" s="147" t="str">
        <f>IF(COUNTBLANK(D1734)=1,"",IF('order-admin-units'!$I$1&lt;&gt;"y", "", IF(COUNTBLANK(K1734)=1, 'order-admin-units'!$B$1+1, VLOOKUP(K1734, ordercountry, 2))))</f>
        <v/>
      </c>
      <c r="Y1734" s="147" t="str">
        <f>IF(COUNTBLANK(D1734)=1,"",IF('order-admin-units'!$I$1&lt;&gt;"y", "", IF(COUNTBLANK(K1734:L1734)&gt;0, 'order-admin-units'!$B$2+1, VLOOKUP(K1734&amp;"@"&amp;L1734, orderadmin, 2))))</f>
        <v/>
      </c>
      <c r="Z1734" s="147" t="str">
        <f t="shared" ref="Z1734:Z1797" si="193">K1734&amp;L1734&amp;M1734&amp;N1734&amp;O1734</f>
        <v/>
      </c>
      <c r="AA1734" s="147" t="str">
        <f t="shared" ref="AA1734:AA1797" si="194">B1734&amp;K1734&amp;L1734&amp;M1734&amp;N1734&amp;O1734&amp;P1734&amp;Q1734&amp;R1734&amp;S1734&amp;T1734&amp;U1734</f>
        <v/>
      </c>
      <c r="AB1734" s="147" t="str">
        <f t="shared" ref="AB1734:AB1797" si="195">AA1734&amp;C1734</f>
        <v/>
      </c>
      <c r="AC1734" s="147" t="str">
        <f t="shared" si="191"/>
        <v/>
      </c>
      <c r="AD1734" s="11" t="str">
        <f t="shared" ref="AD1734:AD1797" si="196">IF(OR($H$2="y",$H$2="m"),IF(SUMIF($AA$5:$AA$2000,AA1734,$F$5:$F$2000)&lt;&gt;0,SUMIF($AA$5:$AA$2000,AA1734,$F$5:$F$2000)&amp;" "&amp;$F$4&amp;" ","")&amp;IF(SUMIF($AA$5:$AA$2000,AA1734,$G$5:$G$2000)&lt;&gt;0,SUMIF($AA$5:$AA$2000,AA1734,$G$5:$G$2000)&amp;" "&amp;$G$4&amp;" ","")&amp;IF(SUMIF($AA$5:$AA$2000,AA1734,$H$5:$H$2000)&lt;&gt;0,SUMIF($AA$5:$AA$2000,AA1734,$H$5:$H$2000)&amp;" "&amp;$H$4&amp;" ","")&amp;IF(SUMIF($AA$5:$AA$2000,AA1734,$I$5:$I$2000)&lt;&gt;0,SUMIF($AA$5:$AA$2000,AA1734,$I$5:$I$2000)&amp;" "&amp;$I$4&amp;" ","")&amp;IF(SUMIF($AA$5:$AA$2000,AA1734,$J$5:$J$2000)&lt;&gt;0,SUMIF($AA$5:$AA$2000,AA1734,$J$5:$J$2000)&amp;" "&amp;$J$4&amp;" ",""),"")</f>
        <v/>
      </c>
      <c r="AE1734" s="11" t="str">
        <f t="array" ref="AE1734">IF(COUNTBLANK(D1734)=1,"",IF(OR($H$2="y",$H$2="m"),IF(AA1734=AA1733,IF(OR(AB1734=$AB$4:$AB1733)=FALSE,AE1733&amp;C1734,AE1733),"("&amp;C1734)&amp;IF(AA1734=AA1735,IF(OR(AB1735=$AB$4:$AB1734)=FALSE,", ",""),") "),""))</f>
        <v/>
      </c>
      <c r="AF1734" s="11" t="str">
        <f t="array" ref="AF1734">IF((COUNTBLANK(D1734)=0)*OR($H$2="y",$H$2="m"),IFERROR(LEFT(C1734, FIND(" ",C1734)-1), C1734),"")</f>
        <v/>
      </c>
      <c r="AG1734" s="11" t="str">
        <f t="array" ref="AG1734">IF(COUNTBLANK(D1734)=1,"",IF(OR($H$2="y",$H$2="m"),IF(AA1734=AA1733,IF(OR(AC1734=$AC$4:$AC1733)=FALSE,AG1733&amp;AF1734,AG1733),"("&amp;AF1734)&amp;IF(AA1734=AA1735,IF(OR(AC1735=$AC$4:$AC1734)=FALSE,", ",""),") "),""))</f>
        <v/>
      </c>
      <c r="AH1734" s="10" t="str">
        <f>IF((COUNTBLANK(D1734)=1),"",IF(D1734=D1733,AH1733,"")&amp;IF(B1733&lt;&gt;B1734,((IF(COUNTBLANK(E1734)=1,$D$3&amp;"Non-type material: "&amp;$D$3,$D$3&amp;INDEX('type-categories'!$A$2:$B$100,MATCH(E1734,'type-categories'!$A$2:$A$100,0),2)&amp;$D$3))),"")&amp;(IF(K1734&lt;&gt;K1733,$C$2&amp;UPPER(K1734)&amp;$C$2&amp;$K$3&amp;" ",(IF(B1734&lt;&gt;B1733,$C$2&amp;UPPER(K1734)&amp;$C$2&amp;$K$3&amp;" ",""))))&amp;IF((AA1734&lt;&gt;AA1735)*($H$2="y"),AD1734&amp;AE1734,IF((AA1734&lt;&gt;AA1735)*($H$2="m"),AD1734&amp;AG1734,IF(($H$2&lt;&gt;"m")*($H$2&lt;&gt;"Y"),(IF(F1734=0,"",F1734&amp;" "&amp;$F$4&amp;" "))&amp;(IF(G1734=0,"",G1734&amp;" "&amp;$G$4&amp;" "))&amp;(IF(H1734=0,"",H1734&amp;" "&amp;H$4&amp;" "))&amp;(IF(I1734=0,"",I1734&amp;" "&amp;$I$4&amp;" "))&amp;(IF(J1734=0,"",J1734&amp;" "&amp;$J$4&amp;" ")),"")))&amp;"; "&amp;IF((B1734=B1733)*(AA1734=AA1733), "same collecting data; ", IF((B1734=B1733)*(Z1733=Z1734),"same locality; ",(IF(COUNTBLANK(L1734)=1,"",$D$2&amp;L1734&amp;$L$3&amp;" "&amp;$D$2))&amp;(IF(COUNTBLANK(M1734)=1,"",$E$2&amp;M1734&amp;$E$2&amp;", "))&amp;(IF(COUNTBLANK(N1734)=1,"",N1734&amp;"; "))&amp;(IF(COUNTBLANK(O1734)=1,"",O1734&amp;"; ")))&amp;(IF(COUNTBLANK(P1734)=1,"",P1734&amp;"; "))&amp;(IF(COUNTBLANK(Q1734)=1,"",Q1734&amp;"; "))&amp;(IF(COUNTBLANK(R1734)=1,"",R1734&amp;"m, "))&amp;IF((COUNTBLANK(S1734)=0)*(S1734&lt;&gt;S1733), S1734&amp;"; ","")&amp;(IF(COUNTBLANK(U1734)=1,"",U1734&amp;"; "))&amp;(IF(COUNTBLANK(T1734)=1,"",IF(COUNTBLANK(F$2)=1,T1734&amp;"; ",T1734&amp;" "&amp;F$2&amp;"; "))))&amp;(IF(COUNTBLANK(V1734)=1,"",V1734&amp;"; "))&amp;IF((COUNTBLANK(C1734)=1),"",C1734)&amp;IF((B1734=B1735)*(K1734=K1735)*(L1734=L1735)*(M1734=M1735),IF(($H$2&lt;&gt;"m")*($H$2&lt;&gt;"Y"), " • ", IF((ISNUMBER(FIND(")",AE1734))), " • ", "")),IF((B1734=B1735)*(K1734=K1735)," • ",". ")))</f>
        <v/>
      </c>
      <c r="AI1734" s="1"/>
    </row>
    <row r="1735" spans="1:35" x14ac:dyDescent="0.25">
      <c r="A1735" s="3" t="str">
        <f t="shared" si="192"/>
        <v/>
      </c>
      <c r="B1735" s="53" t="str">
        <f t="shared" si="190"/>
        <v/>
      </c>
      <c r="C1735" s="57"/>
      <c r="D1735" s="57"/>
      <c r="E1735" s="57"/>
      <c r="F1735" s="57"/>
      <c r="G1735" s="57"/>
      <c r="H1735" s="57"/>
      <c r="I1735" s="57"/>
      <c r="J1735" s="57"/>
      <c r="K1735" s="57"/>
      <c r="L1735" s="57"/>
      <c r="M1735" s="54"/>
      <c r="N1735" s="57"/>
      <c r="O1735" s="58"/>
      <c r="P1735" s="58"/>
      <c r="Q1735" s="58"/>
      <c r="R1735" s="58"/>
      <c r="S1735" s="54"/>
      <c r="T1735" s="57"/>
      <c r="U1735" s="57"/>
      <c r="V1735" s="57"/>
      <c r="W1735" s="57"/>
      <c r="X1735" s="147" t="str">
        <f>IF(COUNTBLANK(D1735)=1,"",IF('order-admin-units'!$I$1&lt;&gt;"y", "", IF(COUNTBLANK(K1735)=1, 'order-admin-units'!$B$1+1, VLOOKUP(K1735, ordercountry, 2))))</f>
        <v/>
      </c>
      <c r="Y1735" s="147" t="str">
        <f>IF(COUNTBLANK(D1735)=1,"",IF('order-admin-units'!$I$1&lt;&gt;"y", "", IF(COUNTBLANK(K1735:L1735)&gt;0, 'order-admin-units'!$B$2+1, VLOOKUP(K1735&amp;"@"&amp;L1735, orderadmin, 2))))</f>
        <v/>
      </c>
      <c r="Z1735" s="147" t="str">
        <f t="shared" si="193"/>
        <v/>
      </c>
      <c r="AA1735" s="147" t="str">
        <f t="shared" si="194"/>
        <v/>
      </c>
      <c r="AB1735" s="147" t="str">
        <f t="shared" si="195"/>
        <v/>
      </c>
      <c r="AC1735" s="147" t="str">
        <f t="shared" si="191"/>
        <v/>
      </c>
      <c r="AD1735" s="11" t="str">
        <f t="shared" si="196"/>
        <v/>
      </c>
      <c r="AE1735" s="11" t="str">
        <f t="array" ref="AE1735">IF(COUNTBLANK(D1735)=1,"",IF(OR($H$2="y",$H$2="m"),IF(AA1735=AA1734,IF(OR(AB1735=$AB$4:$AB1734)=FALSE,AE1734&amp;C1735,AE1734),"("&amp;C1735)&amp;IF(AA1735=AA1736,IF(OR(AB1736=$AB$4:$AB1735)=FALSE,", ",""),") "),""))</f>
        <v/>
      </c>
      <c r="AF1735" s="11" t="str">
        <f t="array" ref="AF1735">IF((COUNTBLANK(D1735)=0)*OR($H$2="y",$H$2="m"),IFERROR(LEFT(C1735, FIND(" ",C1735)-1), C1735),"")</f>
        <v/>
      </c>
      <c r="AG1735" s="11" t="str">
        <f t="array" ref="AG1735">IF(COUNTBLANK(D1735)=1,"",IF(OR($H$2="y",$H$2="m"),IF(AA1735=AA1734,IF(OR(AC1735=$AC$4:$AC1734)=FALSE,AG1734&amp;AF1735,AG1734),"("&amp;AF1735)&amp;IF(AA1735=AA1736,IF(OR(AC1736=$AC$4:$AC1735)=FALSE,", ",""),") "),""))</f>
        <v/>
      </c>
      <c r="AH1735" s="10" t="str">
        <f>IF((COUNTBLANK(D1735)=1),"",IF(D1735=D1734,AH1734,"")&amp;IF(B1734&lt;&gt;B1735,((IF(COUNTBLANK(E1735)=1,$D$3&amp;"Non-type material: "&amp;$D$3,$D$3&amp;INDEX('type-categories'!$A$2:$B$100,MATCH(E1735,'type-categories'!$A$2:$A$100,0),2)&amp;$D$3))),"")&amp;(IF(K1735&lt;&gt;K1734,$C$2&amp;UPPER(K1735)&amp;$C$2&amp;$K$3&amp;" ",(IF(B1735&lt;&gt;B1734,$C$2&amp;UPPER(K1735)&amp;$C$2&amp;$K$3&amp;" ",""))))&amp;IF((AA1735&lt;&gt;AA1736)*($H$2="y"),AD1735&amp;AE1735,IF((AA1735&lt;&gt;AA1736)*($H$2="m"),AD1735&amp;AG1735,IF(($H$2&lt;&gt;"m")*($H$2&lt;&gt;"Y"),(IF(F1735=0,"",F1735&amp;" "&amp;$F$4&amp;" "))&amp;(IF(G1735=0,"",G1735&amp;" "&amp;$G$4&amp;" "))&amp;(IF(H1735=0,"",H1735&amp;" "&amp;H$4&amp;" "))&amp;(IF(I1735=0,"",I1735&amp;" "&amp;$I$4&amp;" "))&amp;(IF(J1735=0,"",J1735&amp;" "&amp;$J$4&amp;" ")),"")))&amp;"; "&amp;IF((B1735=B1734)*(AA1735=AA1734), "same collecting data; ", IF((B1735=B1734)*(Z1734=Z1735),"same locality; ",(IF(COUNTBLANK(L1735)=1,"",$D$2&amp;L1735&amp;$L$3&amp;" "&amp;$D$2))&amp;(IF(COUNTBLANK(M1735)=1,"",$E$2&amp;M1735&amp;$E$2&amp;", "))&amp;(IF(COUNTBLANK(N1735)=1,"",N1735&amp;"; "))&amp;(IF(COUNTBLANK(O1735)=1,"",O1735&amp;"; ")))&amp;(IF(COUNTBLANK(P1735)=1,"",P1735&amp;"; "))&amp;(IF(COUNTBLANK(Q1735)=1,"",Q1735&amp;"; "))&amp;(IF(COUNTBLANK(R1735)=1,"",R1735&amp;"m, "))&amp;IF((COUNTBLANK(S1735)=0)*(S1735&lt;&gt;S1734), S1735&amp;"; ","")&amp;(IF(COUNTBLANK(U1735)=1,"",U1735&amp;"; "))&amp;(IF(COUNTBLANK(T1735)=1,"",IF(COUNTBLANK(F$2)=1,T1735&amp;"; ",T1735&amp;" "&amp;F$2&amp;"; "))))&amp;(IF(COUNTBLANK(V1735)=1,"",V1735&amp;"; "))&amp;IF((COUNTBLANK(C1735)=1),"",C1735)&amp;IF((B1735=B1736)*(K1735=K1736)*(L1735=L1736)*(M1735=M1736),IF(($H$2&lt;&gt;"m")*($H$2&lt;&gt;"Y"), " • ", IF((ISNUMBER(FIND(")",AE1735))), " • ", "")),IF((B1735=B1736)*(K1735=K1736)," • ",". ")))</f>
        <v/>
      </c>
      <c r="AI1735" s="1"/>
    </row>
    <row r="1736" spans="1:35" x14ac:dyDescent="0.25">
      <c r="A1736" s="3" t="str">
        <f t="shared" si="192"/>
        <v/>
      </c>
      <c r="B1736" s="53" t="str">
        <f t="shared" si="190"/>
        <v/>
      </c>
      <c r="C1736" s="57"/>
      <c r="D1736" s="57"/>
      <c r="E1736" s="57"/>
      <c r="F1736" s="57"/>
      <c r="G1736" s="57"/>
      <c r="H1736" s="57"/>
      <c r="I1736" s="57"/>
      <c r="J1736" s="57"/>
      <c r="K1736" s="57"/>
      <c r="L1736" s="57"/>
      <c r="M1736" s="54"/>
      <c r="N1736" s="57"/>
      <c r="O1736" s="58"/>
      <c r="P1736" s="58"/>
      <c r="Q1736" s="58"/>
      <c r="R1736" s="58"/>
      <c r="S1736" s="54"/>
      <c r="T1736" s="57"/>
      <c r="U1736" s="57"/>
      <c r="V1736" s="57"/>
      <c r="W1736" s="57"/>
      <c r="X1736" s="147" t="str">
        <f>IF(COUNTBLANK(D1736)=1,"",IF('order-admin-units'!$I$1&lt;&gt;"y", "", IF(COUNTBLANK(K1736)=1, 'order-admin-units'!$B$1+1, VLOOKUP(K1736, ordercountry, 2))))</f>
        <v/>
      </c>
      <c r="Y1736" s="147" t="str">
        <f>IF(COUNTBLANK(D1736)=1,"",IF('order-admin-units'!$I$1&lt;&gt;"y", "", IF(COUNTBLANK(K1736:L1736)&gt;0, 'order-admin-units'!$B$2+1, VLOOKUP(K1736&amp;"@"&amp;L1736, orderadmin, 2))))</f>
        <v/>
      </c>
      <c r="Z1736" s="147" t="str">
        <f t="shared" si="193"/>
        <v/>
      </c>
      <c r="AA1736" s="147" t="str">
        <f t="shared" si="194"/>
        <v/>
      </c>
      <c r="AB1736" s="147" t="str">
        <f t="shared" si="195"/>
        <v/>
      </c>
      <c r="AC1736" s="147" t="str">
        <f t="shared" si="191"/>
        <v/>
      </c>
      <c r="AD1736" s="11" t="str">
        <f t="shared" si="196"/>
        <v/>
      </c>
      <c r="AE1736" s="11" t="str">
        <f t="array" ref="AE1736">IF(COUNTBLANK(D1736)=1,"",IF(OR($H$2="y",$H$2="m"),IF(AA1736=AA1735,IF(OR(AB1736=$AB$4:$AB1735)=FALSE,AE1735&amp;C1736,AE1735),"("&amp;C1736)&amp;IF(AA1736=AA1737,IF(OR(AB1737=$AB$4:$AB1736)=FALSE,", ",""),") "),""))</f>
        <v/>
      </c>
      <c r="AF1736" s="11" t="str">
        <f t="array" ref="AF1736">IF((COUNTBLANK(D1736)=0)*OR($H$2="y",$H$2="m"),IFERROR(LEFT(C1736, FIND(" ",C1736)-1), C1736),"")</f>
        <v/>
      </c>
      <c r="AG1736" s="11" t="str">
        <f t="array" ref="AG1736">IF(COUNTBLANK(D1736)=1,"",IF(OR($H$2="y",$H$2="m"),IF(AA1736=AA1735,IF(OR(AC1736=$AC$4:$AC1735)=FALSE,AG1735&amp;AF1736,AG1735),"("&amp;AF1736)&amp;IF(AA1736=AA1737,IF(OR(AC1737=$AC$4:$AC1736)=FALSE,", ",""),") "),""))</f>
        <v/>
      </c>
      <c r="AH1736" s="10" t="str">
        <f>IF((COUNTBLANK(D1736)=1),"",IF(D1736=D1735,AH1735,"")&amp;IF(B1735&lt;&gt;B1736,((IF(COUNTBLANK(E1736)=1,$D$3&amp;"Non-type material: "&amp;$D$3,$D$3&amp;INDEX('type-categories'!$A$2:$B$100,MATCH(E1736,'type-categories'!$A$2:$A$100,0),2)&amp;$D$3))),"")&amp;(IF(K1736&lt;&gt;K1735,$C$2&amp;UPPER(K1736)&amp;$C$2&amp;$K$3&amp;" ",(IF(B1736&lt;&gt;B1735,$C$2&amp;UPPER(K1736)&amp;$C$2&amp;$K$3&amp;" ",""))))&amp;IF((AA1736&lt;&gt;AA1737)*($H$2="y"),AD1736&amp;AE1736,IF((AA1736&lt;&gt;AA1737)*($H$2="m"),AD1736&amp;AG1736,IF(($H$2&lt;&gt;"m")*($H$2&lt;&gt;"Y"),(IF(F1736=0,"",F1736&amp;" "&amp;$F$4&amp;" "))&amp;(IF(G1736=0,"",G1736&amp;" "&amp;$G$4&amp;" "))&amp;(IF(H1736=0,"",H1736&amp;" "&amp;H$4&amp;" "))&amp;(IF(I1736=0,"",I1736&amp;" "&amp;$I$4&amp;" "))&amp;(IF(J1736=0,"",J1736&amp;" "&amp;$J$4&amp;" ")),"")))&amp;"; "&amp;IF((B1736=B1735)*(AA1736=AA1735), "same collecting data; ", IF((B1736=B1735)*(Z1735=Z1736),"same locality; ",(IF(COUNTBLANK(L1736)=1,"",$D$2&amp;L1736&amp;$L$3&amp;" "&amp;$D$2))&amp;(IF(COUNTBLANK(M1736)=1,"",$E$2&amp;M1736&amp;$E$2&amp;", "))&amp;(IF(COUNTBLANK(N1736)=1,"",N1736&amp;"; "))&amp;(IF(COUNTBLANK(O1736)=1,"",O1736&amp;"; ")))&amp;(IF(COUNTBLANK(P1736)=1,"",P1736&amp;"; "))&amp;(IF(COUNTBLANK(Q1736)=1,"",Q1736&amp;"; "))&amp;(IF(COUNTBLANK(R1736)=1,"",R1736&amp;"m, "))&amp;IF((COUNTBLANK(S1736)=0)*(S1736&lt;&gt;S1735), S1736&amp;"; ","")&amp;(IF(COUNTBLANK(U1736)=1,"",U1736&amp;"; "))&amp;(IF(COUNTBLANK(T1736)=1,"",IF(COUNTBLANK(F$2)=1,T1736&amp;"; ",T1736&amp;" "&amp;F$2&amp;"; "))))&amp;(IF(COUNTBLANK(V1736)=1,"",V1736&amp;"; "))&amp;IF((COUNTBLANK(C1736)=1),"",C1736)&amp;IF((B1736=B1737)*(K1736=K1737)*(L1736=L1737)*(M1736=M1737),IF(($H$2&lt;&gt;"m")*($H$2&lt;&gt;"Y"), " • ", IF((ISNUMBER(FIND(")",AE1736))), " • ", "")),IF((B1736=B1737)*(K1736=K1737)," • ",". ")))</f>
        <v/>
      </c>
      <c r="AI1736" s="1"/>
    </row>
    <row r="1737" spans="1:35" x14ac:dyDescent="0.25">
      <c r="A1737" s="3" t="str">
        <f t="shared" si="192"/>
        <v/>
      </c>
      <c r="B1737" s="53" t="str">
        <f t="shared" si="190"/>
        <v/>
      </c>
      <c r="C1737" s="57"/>
      <c r="D1737" s="57"/>
      <c r="E1737" s="57"/>
      <c r="F1737" s="57"/>
      <c r="G1737" s="57"/>
      <c r="H1737" s="57"/>
      <c r="I1737" s="57"/>
      <c r="J1737" s="57"/>
      <c r="K1737" s="57"/>
      <c r="L1737" s="57"/>
      <c r="M1737" s="54"/>
      <c r="N1737" s="57"/>
      <c r="O1737" s="58"/>
      <c r="P1737" s="58"/>
      <c r="Q1737" s="58"/>
      <c r="R1737" s="58"/>
      <c r="S1737" s="54"/>
      <c r="T1737" s="57"/>
      <c r="U1737" s="57"/>
      <c r="V1737" s="57"/>
      <c r="W1737" s="57"/>
      <c r="X1737" s="147" t="str">
        <f>IF(COUNTBLANK(D1737)=1,"",IF('order-admin-units'!$I$1&lt;&gt;"y", "", IF(COUNTBLANK(K1737)=1, 'order-admin-units'!$B$1+1, VLOOKUP(K1737, ordercountry, 2))))</f>
        <v/>
      </c>
      <c r="Y1737" s="147" t="str">
        <f>IF(COUNTBLANK(D1737)=1,"",IF('order-admin-units'!$I$1&lt;&gt;"y", "", IF(COUNTBLANK(K1737:L1737)&gt;0, 'order-admin-units'!$B$2+1, VLOOKUP(K1737&amp;"@"&amp;L1737, orderadmin, 2))))</f>
        <v/>
      </c>
      <c r="Z1737" s="147" t="str">
        <f t="shared" si="193"/>
        <v/>
      </c>
      <c r="AA1737" s="147" t="str">
        <f t="shared" si="194"/>
        <v/>
      </c>
      <c r="AB1737" s="147" t="str">
        <f t="shared" si="195"/>
        <v/>
      </c>
      <c r="AC1737" s="147" t="str">
        <f t="shared" si="191"/>
        <v/>
      </c>
      <c r="AD1737" s="11" t="str">
        <f t="shared" si="196"/>
        <v/>
      </c>
      <c r="AE1737" s="11" t="str">
        <f t="array" ref="AE1737">IF(COUNTBLANK(D1737)=1,"",IF(OR($H$2="y",$H$2="m"),IF(AA1737=AA1736,IF(OR(AB1737=$AB$4:$AB1736)=FALSE,AE1736&amp;C1737,AE1736),"("&amp;C1737)&amp;IF(AA1737=AA1738,IF(OR(AB1738=$AB$4:$AB1737)=FALSE,", ",""),") "),""))</f>
        <v/>
      </c>
      <c r="AF1737" s="11" t="str">
        <f t="array" ref="AF1737">IF((COUNTBLANK(D1737)=0)*OR($H$2="y",$H$2="m"),IFERROR(LEFT(C1737, FIND(" ",C1737)-1), C1737),"")</f>
        <v/>
      </c>
      <c r="AG1737" s="11" t="str">
        <f t="array" ref="AG1737">IF(COUNTBLANK(D1737)=1,"",IF(OR($H$2="y",$H$2="m"),IF(AA1737=AA1736,IF(OR(AC1737=$AC$4:$AC1736)=FALSE,AG1736&amp;AF1737,AG1736),"("&amp;AF1737)&amp;IF(AA1737=AA1738,IF(OR(AC1738=$AC$4:$AC1737)=FALSE,", ",""),") "),""))</f>
        <v/>
      </c>
      <c r="AH1737" s="10" t="str">
        <f>IF((COUNTBLANK(D1737)=1),"",IF(D1737=D1736,AH1736,"")&amp;IF(B1736&lt;&gt;B1737,((IF(COUNTBLANK(E1737)=1,$D$3&amp;"Non-type material: "&amp;$D$3,$D$3&amp;INDEX('type-categories'!$A$2:$B$100,MATCH(E1737,'type-categories'!$A$2:$A$100,0),2)&amp;$D$3))),"")&amp;(IF(K1737&lt;&gt;K1736,$C$2&amp;UPPER(K1737)&amp;$C$2&amp;$K$3&amp;" ",(IF(B1737&lt;&gt;B1736,$C$2&amp;UPPER(K1737)&amp;$C$2&amp;$K$3&amp;" ",""))))&amp;IF((AA1737&lt;&gt;AA1738)*($H$2="y"),AD1737&amp;AE1737,IF((AA1737&lt;&gt;AA1738)*($H$2="m"),AD1737&amp;AG1737,IF(($H$2&lt;&gt;"m")*($H$2&lt;&gt;"Y"),(IF(F1737=0,"",F1737&amp;" "&amp;$F$4&amp;" "))&amp;(IF(G1737=0,"",G1737&amp;" "&amp;$G$4&amp;" "))&amp;(IF(H1737=0,"",H1737&amp;" "&amp;H$4&amp;" "))&amp;(IF(I1737=0,"",I1737&amp;" "&amp;$I$4&amp;" "))&amp;(IF(J1737=0,"",J1737&amp;" "&amp;$J$4&amp;" ")),"")))&amp;"; "&amp;IF((B1737=B1736)*(AA1737=AA1736), "same collecting data; ", IF((B1737=B1736)*(Z1736=Z1737),"same locality; ",(IF(COUNTBLANK(L1737)=1,"",$D$2&amp;L1737&amp;$L$3&amp;" "&amp;$D$2))&amp;(IF(COUNTBLANK(M1737)=1,"",$E$2&amp;M1737&amp;$E$2&amp;", "))&amp;(IF(COUNTBLANK(N1737)=1,"",N1737&amp;"; "))&amp;(IF(COUNTBLANK(O1737)=1,"",O1737&amp;"; ")))&amp;(IF(COUNTBLANK(P1737)=1,"",P1737&amp;"; "))&amp;(IF(COUNTBLANK(Q1737)=1,"",Q1737&amp;"; "))&amp;(IF(COUNTBLANK(R1737)=1,"",R1737&amp;"m, "))&amp;IF((COUNTBLANK(S1737)=0)*(S1737&lt;&gt;S1736), S1737&amp;"; ","")&amp;(IF(COUNTBLANK(U1737)=1,"",U1737&amp;"; "))&amp;(IF(COUNTBLANK(T1737)=1,"",IF(COUNTBLANK(F$2)=1,T1737&amp;"; ",T1737&amp;" "&amp;F$2&amp;"; "))))&amp;(IF(COUNTBLANK(V1737)=1,"",V1737&amp;"; "))&amp;IF((COUNTBLANK(C1737)=1),"",C1737)&amp;IF((B1737=B1738)*(K1737=K1738)*(L1737=L1738)*(M1737=M1738),IF(($H$2&lt;&gt;"m")*($H$2&lt;&gt;"Y"), " • ", IF((ISNUMBER(FIND(")",AE1737))), " • ", "")),IF((B1737=B1738)*(K1737=K1738)," • ",". ")))</f>
        <v/>
      </c>
      <c r="AI1737" s="1"/>
    </row>
    <row r="1738" spans="1:35" x14ac:dyDescent="0.25">
      <c r="A1738" s="3" t="str">
        <f t="shared" si="192"/>
        <v/>
      </c>
      <c r="B1738" s="53" t="str">
        <f t="shared" si="190"/>
        <v/>
      </c>
      <c r="C1738" s="57"/>
      <c r="D1738" s="57"/>
      <c r="E1738" s="57"/>
      <c r="F1738" s="57"/>
      <c r="G1738" s="57"/>
      <c r="H1738" s="57"/>
      <c r="I1738" s="57"/>
      <c r="J1738" s="57"/>
      <c r="K1738" s="57"/>
      <c r="L1738" s="57"/>
      <c r="M1738" s="54"/>
      <c r="N1738" s="57"/>
      <c r="O1738" s="58"/>
      <c r="P1738" s="58"/>
      <c r="Q1738" s="58"/>
      <c r="R1738" s="58"/>
      <c r="S1738" s="54"/>
      <c r="T1738" s="57"/>
      <c r="U1738" s="57"/>
      <c r="V1738" s="57"/>
      <c r="W1738" s="57"/>
      <c r="X1738" s="147" t="str">
        <f>IF(COUNTBLANK(D1738)=1,"",IF('order-admin-units'!$I$1&lt;&gt;"y", "", IF(COUNTBLANK(K1738)=1, 'order-admin-units'!$B$1+1, VLOOKUP(K1738, ordercountry, 2))))</f>
        <v/>
      </c>
      <c r="Y1738" s="147" t="str">
        <f>IF(COUNTBLANK(D1738)=1,"",IF('order-admin-units'!$I$1&lt;&gt;"y", "", IF(COUNTBLANK(K1738:L1738)&gt;0, 'order-admin-units'!$B$2+1, VLOOKUP(K1738&amp;"@"&amp;L1738, orderadmin, 2))))</f>
        <v/>
      </c>
      <c r="Z1738" s="147" t="str">
        <f t="shared" si="193"/>
        <v/>
      </c>
      <c r="AA1738" s="147" t="str">
        <f t="shared" si="194"/>
        <v/>
      </c>
      <c r="AB1738" s="147" t="str">
        <f t="shared" si="195"/>
        <v/>
      </c>
      <c r="AC1738" s="147" t="str">
        <f t="shared" si="191"/>
        <v/>
      </c>
      <c r="AD1738" s="11" t="str">
        <f t="shared" si="196"/>
        <v/>
      </c>
      <c r="AE1738" s="11" t="str">
        <f t="array" ref="AE1738">IF(COUNTBLANK(D1738)=1,"",IF(OR($H$2="y",$H$2="m"),IF(AA1738=AA1737,IF(OR(AB1738=$AB$4:$AB1737)=FALSE,AE1737&amp;C1738,AE1737),"("&amp;C1738)&amp;IF(AA1738=AA1739,IF(OR(AB1739=$AB$4:$AB1738)=FALSE,", ",""),") "),""))</f>
        <v/>
      </c>
      <c r="AF1738" s="11" t="str">
        <f t="array" ref="AF1738">IF((COUNTBLANK(D1738)=0)*OR($H$2="y",$H$2="m"),IFERROR(LEFT(C1738, FIND(" ",C1738)-1), C1738),"")</f>
        <v/>
      </c>
      <c r="AG1738" s="11" t="str">
        <f t="array" ref="AG1738">IF(COUNTBLANK(D1738)=1,"",IF(OR($H$2="y",$H$2="m"),IF(AA1738=AA1737,IF(OR(AC1738=$AC$4:$AC1737)=FALSE,AG1737&amp;AF1738,AG1737),"("&amp;AF1738)&amp;IF(AA1738=AA1739,IF(OR(AC1739=$AC$4:$AC1738)=FALSE,", ",""),") "),""))</f>
        <v/>
      </c>
      <c r="AH1738" s="10" t="str">
        <f>IF((COUNTBLANK(D1738)=1),"",IF(D1738=D1737,AH1737,"")&amp;IF(B1737&lt;&gt;B1738,((IF(COUNTBLANK(E1738)=1,$D$3&amp;"Non-type material: "&amp;$D$3,$D$3&amp;INDEX('type-categories'!$A$2:$B$100,MATCH(E1738,'type-categories'!$A$2:$A$100,0),2)&amp;$D$3))),"")&amp;(IF(K1738&lt;&gt;K1737,$C$2&amp;UPPER(K1738)&amp;$C$2&amp;$K$3&amp;" ",(IF(B1738&lt;&gt;B1737,$C$2&amp;UPPER(K1738)&amp;$C$2&amp;$K$3&amp;" ",""))))&amp;IF((AA1738&lt;&gt;AA1739)*($H$2="y"),AD1738&amp;AE1738,IF((AA1738&lt;&gt;AA1739)*($H$2="m"),AD1738&amp;AG1738,IF(($H$2&lt;&gt;"m")*($H$2&lt;&gt;"Y"),(IF(F1738=0,"",F1738&amp;" "&amp;$F$4&amp;" "))&amp;(IF(G1738=0,"",G1738&amp;" "&amp;$G$4&amp;" "))&amp;(IF(H1738=0,"",H1738&amp;" "&amp;H$4&amp;" "))&amp;(IF(I1738=0,"",I1738&amp;" "&amp;$I$4&amp;" "))&amp;(IF(J1738=0,"",J1738&amp;" "&amp;$J$4&amp;" ")),"")))&amp;"; "&amp;IF((B1738=B1737)*(AA1738=AA1737), "same collecting data; ", IF((B1738=B1737)*(Z1737=Z1738),"same locality; ",(IF(COUNTBLANK(L1738)=1,"",$D$2&amp;L1738&amp;$L$3&amp;" "&amp;$D$2))&amp;(IF(COUNTBLANK(M1738)=1,"",$E$2&amp;M1738&amp;$E$2&amp;", "))&amp;(IF(COUNTBLANK(N1738)=1,"",N1738&amp;"; "))&amp;(IF(COUNTBLANK(O1738)=1,"",O1738&amp;"; ")))&amp;(IF(COUNTBLANK(P1738)=1,"",P1738&amp;"; "))&amp;(IF(COUNTBLANK(Q1738)=1,"",Q1738&amp;"; "))&amp;(IF(COUNTBLANK(R1738)=1,"",R1738&amp;"m, "))&amp;IF((COUNTBLANK(S1738)=0)*(S1738&lt;&gt;S1737), S1738&amp;"; ","")&amp;(IF(COUNTBLANK(U1738)=1,"",U1738&amp;"; "))&amp;(IF(COUNTBLANK(T1738)=1,"",IF(COUNTBLANK(F$2)=1,T1738&amp;"; ",T1738&amp;" "&amp;F$2&amp;"; "))))&amp;(IF(COUNTBLANK(V1738)=1,"",V1738&amp;"; "))&amp;IF((COUNTBLANK(C1738)=1),"",C1738)&amp;IF((B1738=B1739)*(K1738=K1739)*(L1738=L1739)*(M1738=M1739),IF(($H$2&lt;&gt;"m")*($H$2&lt;&gt;"Y"), " • ", IF((ISNUMBER(FIND(")",AE1738))), " • ", "")),IF((B1738=B1739)*(K1738=K1739)," • ",". ")))</f>
        <v/>
      </c>
      <c r="AI1738" s="1"/>
    </row>
    <row r="1739" spans="1:35" x14ac:dyDescent="0.25">
      <c r="A1739" s="3" t="str">
        <f t="shared" si="192"/>
        <v/>
      </c>
      <c r="B1739" s="53" t="str">
        <f t="shared" si="190"/>
        <v/>
      </c>
      <c r="C1739" s="57"/>
      <c r="D1739" s="57"/>
      <c r="E1739" s="57"/>
      <c r="F1739" s="57"/>
      <c r="G1739" s="57"/>
      <c r="H1739" s="57"/>
      <c r="I1739" s="57"/>
      <c r="J1739" s="57"/>
      <c r="K1739" s="57"/>
      <c r="L1739" s="57"/>
      <c r="M1739" s="54"/>
      <c r="N1739" s="57"/>
      <c r="O1739" s="58"/>
      <c r="P1739" s="58"/>
      <c r="Q1739" s="58"/>
      <c r="R1739" s="58"/>
      <c r="S1739" s="54"/>
      <c r="T1739" s="57"/>
      <c r="U1739" s="57"/>
      <c r="V1739" s="57"/>
      <c r="W1739" s="57"/>
      <c r="X1739" s="147" t="str">
        <f>IF(COUNTBLANK(D1739)=1,"",IF('order-admin-units'!$I$1&lt;&gt;"y", "", IF(COUNTBLANK(K1739)=1, 'order-admin-units'!$B$1+1, VLOOKUP(K1739, ordercountry, 2))))</f>
        <v/>
      </c>
      <c r="Y1739" s="147" t="str">
        <f>IF(COUNTBLANK(D1739)=1,"",IF('order-admin-units'!$I$1&lt;&gt;"y", "", IF(COUNTBLANK(K1739:L1739)&gt;0, 'order-admin-units'!$B$2+1, VLOOKUP(K1739&amp;"@"&amp;L1739, orderadmin, 2))))</f>
        <v/>
      </c>
      <c r="Z1739" s="147" t="str">
        <f t="shared" si="193"/>
        <v/>
      </c>
      <c r="AA1739" s="147" t="str">
        <f t="shared" si="194"/>
        <v/>
      </c>
      <c r="AB1739" s="147" t="str">
        <f t="shared" si="195"/>
        <v/>
      </c>
      <c r="AC1739" s="147" t="str">
        <f t="shared" si="191"/>
        <v/>
      </c>
      <c r="AD1739" s="11" t="str">
        <f t="shared" si="196"/>
        <v/>
      </c>
      <c r="AE1739" s="11" t="str">
        <f t="array" ref="AE1739">IF(COUNTBLANK(D1739)=1,"",IF(OR($H$2="y",$H$2="m"),IF(AA1739=AA1738,IF(OR(AB1739=$AB$4:$AB1738)=FALSE,AE1738&amp;C1739,AE1738),"("&amp;C1739)&amp;IF(AA1739=AA1740,IF(OR(AB1740=$AB$4:$AB1739)=FALSE,", ",""),") "),""))</f>
        <v/>
      </c>
      <c r="AF1739" s="11" t="str">
        <f t="array" ref="AF1739">IF((COUNTBLANK(D1739)=0)*OR($H$2="y",$H$2="m"),IFERROR(LEFT(C1739, FIND(" ",C1739)-1), C1739),"")</f>
        <v/>
      </c>
      <c r="AG1739" s="11" t="str">
        <f t="array" ref="AG1739">IF(COUNTBLANK(D1739)=1,"",IF(OR($H$2="y",$H$2="m"),IF(AA1739=AA1738,IF(OR(AC1739=$AC$4:$AC1738)=FALSE,AG1738&amp;AF1739,AG1738),"("&amp;AF1739)&amp;IF(AA1739=AA1740,IF(OR(AC1740=$AC$4:$AC1739)=FALSE,", ",""),") "),""))</f>
        <v/>
      </c>
      <c r="AH1739" s="10" t="str">
        <f>IF((COUNTBLANK(D1739)=1),"",IF(D1739=D1738,AH1738,"")&amp;IF(B1738&lt;&gt;B1739,((IF(COUNTBLANK(E1739)=1,$D$3&amp;"Non-type material: "&amp;$D$3,$D$3&amp;INDEX('type-categories'!$A$2:$B$100,MATCH(E1739,'type-categories'!$A$2:$A$100,0),2)&amp;$D$3))),"")&amp;(IF(K1739&lt;&gt;K1738,$C$2&amp;UPPER(K1739)&amp;$C$2&amp;$K$3&amp;" ",(IF(B1739&lt;&gt;B1738,$C$2&amp;UPPER(K1739)&amp;$C$2&amp;$K$3&amp;" ",""))))&amp;IF((AA1739&lt;&gt;AA1740)*($H$2="y"),AD1739&amp;AE1739,IF((AA1739&lt;&gt;AA1740)*($H$2="m"),AD1739&amp;AG1739,IF(($H$2&lt;&gt;"m")*($H$2&lt;&gt;"Y"),(IF(F1739=0,"",F1739&amp;" "&amp;$F$4&amp;" "))&amp;(IF(G1739=0,"",G1739&amp;" "&amp;$G$4&amp;" "))&amp;(IF(H1739=0,"",H1739&amp;" "&amp;H$4&amp;" "))&amp;(IF(I1739=0,"",I1739&amp;" "&amp;$I$4&amp;" "))&amp;(IF(J1739=0,"",J1739&amp;" "&amp;$J$4&amp;" ")),"")))&amp;"; "&amp;IF((B1739=B1738)*(AA1739=AA1738), "same collecting data; ", IF((B1739=B1738)*(Z1738=Z1739),"same locality; ",(IF(COUNTBLANK(L1739)=1,"",$D$2&amp;L1739&amp;$L$3&amp;" "&amp;$D$2))&amp;(IF(COUNTBLANK(M1739)=1,"",$E$2&amp;M1739&amp;$E$2&amp;", "))&amp;(IF(COUNTBLANK(N1739)=1,"",N1739&amp;"; "))&amp;(IF(COUNTBLANK(O1739)=1,"",O1739&amp;"; ")))&amp;(IF(COUNTBLANK(P1739)=1,"",P1739&amp;"; "))&amp;(IF(COUNTBLANK(Q1739)=1,"",Q1739&amp;"; "))&amp;(IF(COUNTBLANK(R1739)=1,"",R1739&amp;"m, "))&amp;IF((COUNTBLANK(S1739)=0)*(S1739&lt;&gt;S1738), S1739&amp;"; ","")&amp;(IF(COUNTBLANK(U1739)=1,"",U1739&amp;"; "))&amp;(IF(COUNTBLANK(T1739)=1,"",IF(COUNTBLANK(F$2)=1,T1739&amp;"; ",T1739&amp;" "&amp;F$2&amp;"; "))))&amp;(IF(COUNTBLANK(V1739)=1,"",V1739&amp;"; "))&amp;IF((COUNTBLANK(C1739)=1),"",C1739)&amp;IF((B1739=B1740)*(K1739=K1740)*(L1739=L1740)*(M1739=M1740),IF(($H$2&lt;&gt;"m")*($H$2&lt;&gt;"Y"), " • ", IF((ISNUMBER(FIND(")",AE1739))), " • ", "")),IF((B1739=B1740)*(K1739=K1740)," • ",". ")))</f>
        <v/>
      </c>
      <c r="AI1739" s="1"/>
    </row>
    <row r="1740" spans="1:35" x14ac:dyDescent="0.25">
      <c r="A1740" s="3" t="str">
        <f t="shared" si="192"/>
        <v/>
      </c>
      <c r="B1740" s="53" t="str">
        <f t="shared" si="190"/>
        <v/>
      </c>
      <c r="C1740" s="57"/>
      <c r="D1740" s="57"/>
      <c r="E1740" s="57"/>
      <c r="F1740" s="57"/>
      <c r="G1740" s="57"/>
      <c r="H1740" s="57"/>
      <c r="I1740" s="57"/>
      <c r="J1740" s="57"/>
      <c r="K1740" s="57"/>
      <c r="L1740" s="57"/>
      <c r="M1740" s="54"/>
      <c r="N1740" s="57"/>
      <c r="O1740" s="58"/>
      <c r="P1740" s="58"/>
      <c r="Q1740" s="58"/>
      <c r="R1740" s="58"/>
      <c r="S1740" s="54"/>
      <c r="T1740" s="57"/>
      <c r="U1740" s="57"/>
      <c r="V1740" s="57"/>
      <c r="W1740" s="57"/>
      <c r="X1740" s="147" t="str">
        <f>IF(COUNTBLANK(D1740)=1,"",IF('order-admin-units'!$I$1&lt;&gt;"y", "", IF(COUNTBLANK(K1740)=1, 'order-admin-units'!$B$1+1, VLOOKUP(K1740, ordercountry, 2))))</f>
        <v/>
      </c>
      <c r="Y1740" s="147" t="str">
        <f>IF(COUNTBLANK(D1740)=1,"",IF('order-admin-units'!$I$1&lt;&gt;"y", "", IF(COUNTBLANK(K1740:L1740)&gt;0, 'order-admin-units'!$B$2+1, VLOOKUP(K1740&amp;"@"&amp;L1740, orderadmin, 2))))</f>
        <v/>
      </c>
      <c r="Z1740" s="147" t="str">
        <f t="shared" si="193"/>
        <v/>
      </c>
      <c r="AA1740" s="147" t="str">
        <f t="shared" si="194"/>
        <v/>
      </c>
      <c r="AB1740" s="147" t="str">
        <f t="shared" si="195"/>
        <v/>
      </c>
      <c r="AC1740" s="147" t="str">
        <f t="shared" si="191"/>
        <v/>
      </c>
      <c r="AD1740" s="11" t="str">
        <f t="shared" si="196"/>
        <v/>
      </c>
      <c r="AE1740" s="11" t="str">
        <f t="array" ref="AE1740">IF(COUNTBLANK(D1740)=1,"",IF(OR($H$2="y",$H$2="m"),IF(AA1740=AA1739,IF(OR(AB1740=$AB$4:$AB1739)=FALSE,AE1739&amp;C1740,AE1739),"("&amp;C1740)&amp;IF(AA1740=AA1741,IF(OR(AB1741=$AB$4:$AB1740)=FALSE,", ",""),") "),""))</f>
        <v/>
      </c>
      <c r="AF1740" s="11" t="str">
        <f t="array" ref="AF1740">IF((COUNTBLANK(D1740)=0)*OR($H$2="y",$H$2="m"),IFERROR(LEFT(C1740, FIND(" ",C1740)-1), C1740),"")</f>
        <v/>
      </c>
      <c r="AG1740" s="11" t="str">
        <f t="array" ref="AG1740">IF(COUNTBLANK(D1740)=1,"",IF(OR($H$2="y",$H$2="m"),IF(AA1740=AA1739,IF(OR(AC1740=$AC$4:$AC1739)=FALSE,AG1739&amp;AF1740,AG1739),"("&amp;AF1740)&amp;IF(AA1740=AA1741,IF(OR(AC1741=$AC$4:$AC1740)=FALSE,", ",""),") "),""))</f>
        <v/>
      </c>
      <c r="AH1740" s="10" t="str">
        <f>IF((COUNTBLANK(D1740)=1),"",IF(D1740=D1739,AH1739,"")&amp;IF(B1739&lt;&gt;B1740,((IF(COUNTBLANK(E1740)=1,$D$3&amp;"Non-type material: "&amp;$D$3,$D$3&amp;INDEX('type-categories'!$A$2:$B$100,MATCH(E1740,'type-categories'!$A$2:$A$100,0),2)&amp;$D$3))),"")&amp;(IF(K1740&lt;&gt;K1739,$C$2&amp;UPPER(K1740)&amp;$C$2&amp;$K$3&amp;" ",(IF(B1740&lt;&gt;B1739,$C$2&amp;UPPER(K1740)&amp;$C$2&amp;$K$3&amp;" ",""))))&amp;IF((AA1740&lt;&gt;AA1741)*($H$2="y"),AD1740&amp;AE1740,IF((AA1740&lt;&gt;AA1741)*($H$2="m"),AD1740&amp;AG1740,IF(($H$2&lt;&gt;"m")*($H$2&lt;&gt;"Y"),(IF(F1740=0,"",F1740&amp;" "&amp;$F$4&amp;" "))&amp;(IF(G1740=0,"",G1740&amp;" "&amp;$G$4&amp;" "))&amp;(IF(H1740=0,"",H1740&amp;" "&amp;H$4&amp;" "))&amp;(IF(I1740=0,"",I1740&amp;" "&amp;$I$4&amp;" "))&amp;(IF(J1740=0,"",J1740&amp;" "&amp;$J$4&amp;" ")),"")))&amp;"; "&amp;IF((B1740=B1739)*(AA1740=AA1739), "same collecting data; ", IF((B1740=B1739)*(Z1739=Z1740),"same locality; ",(IF(COUNTBLANK(L1740)=1,"",$D$2&amp;L1740&amp;$L$3&amp;" "&amp;$D$2))&amp;(IF(COUNTBLANK(M1740)=1,"",$E$2&amp;M1740&amp;$E$2&amp;", "))&amp;(IF(COUNTBLANK(N1740)=1,"",N1740&amp;"; "))&amp;(IF(COUNTBLANK(O1740)=1,"",O1740&amp;"; ")))&amp;(IF(COUNTBLANK(P1740)=1,"",P1740&amp;"; "))&amp;(IF(COUNTBLANK(Q1740)=1,"",Q1740&amp;"; "))&amp;(IF(COUNTBLANK(R1740)=1,"",R1740&amp;"m, "))&amp;IF((COUNTBLANK(S1740)=0)*(S1740&lt;&gt;S1739), S1740&amp;"; ","")&amp;(IF(COUNTBLANK(U1740)=1,"",U1740&amp;"; "))&amp;(IF(COUNTBLANK(T1740)=1,"",IF(COUNTBLANK(F$2)=1,T1740&amp;"; ",T1740&amp;" "&amp;F$2&amp;"; "))))&amp;(IF(COUNTBLANK(V1740)=1,"",V1740&amp;"; "))&amp;IF((COUNTBLANK(C1740)=1),"",C1740)&amp;IF((B1740=B1741)*(K1740=K1741)*(L1740=L1741)*(M1740=M1741),IF(($H$2&lt;&gt;"m")*($H$2&lt;&gt;"Y"), " • ", IF((ISNUMBER(FIND(")",AE1740))), " • ", "")),IF((B1740=B1741)*(K1740=K1741)," • ",". ")))</f>
        <v/>
      </c>
      <c r="AI1740" s="1"/>
    </row>
    <row r="1741" spans="1:35" x14ac:dyDescent="0.25">
      <c r="A1741" s="3" t="str">
        <f t="shared" si="192"/>
        <v/>
      </c>
      <c r="B1741" s="53" t="str">
        <f t="shared" si="190"/>
        <v/>
      </c>
      <c r="C1741" s="57"/>
      <c r="D1741" s="57"/>
      <c r="E1741" s="57"/>
      <c r="F1741" s="57"/>
      <c r="G1741" s="57"/>
      <c r="H1741" s="57"/>
      <c r="I1741" s="57"/>
      <c r="J1741" s="57"/>
      <c r="K1741" s="57"/>
      <c r="L1741" s="57"/>
      <c r="M1741" s="54"/>
      <c r="N1741" s="57"/>
      <c r="O1741" s="58"/>
      <c r="P1741" s="58"/>
      <c r="Q1741" s="58"/>
      <c r="R1741" s="58"/>
      <c r="S1741" s="54"/>
      <c r="T1741" s="57"/>
      <c r="U1741" s="57"/>
      <c r="V1741" s="57"/>
      <c r="W1741" s="57"/>
      <c r="X1741" s="147" t="str">
        <f>IF(COUNTBLANK(D1741)=1,"",IF('order-admin-units'!$I$1&lt;&gt;"y", "", IF(COUNTBLANK(K1741)=1, 'order-admin-units'!$B$1+1, VLOOKUP(K1741, ordercountry, 2))))</f>
        <v/>
      </c>
      <c r="Y1741" s="147" t="str">
        <f>IF(COUNTBLANK(D1741)=1,"",IF('order-admin-units'!$I$1&lt;&gt;"y", "", IF(COUNTBLANK(K1741:L1741)&gt;0, 'order-admin-units'!$B$2+1, VLOOKUP(K1741&amp;"@"&amp;L1741, orderadmin, 2))))</f>
        <v/>
      </c>
      <c r="Z1741" s="147" t="str">
        <f t="shared" si="193"/>
        <v/>
      </c>
      <c r="AA1741" s="147" t="str">
        <f t="shared" si="194"/>
        <v/>
      </c>
      <c r="AB1741" s="147" t="str">
        <f t="shared" si="195"/>
        <v/>
      </c>
      <c r="AC1741" s="147" t="str">
        <f t="shared" si="191"/>
        <v/>
      </c>
      <c r="AD1741" s="11" t="str">
        <f t="shared" si="196"/>
        <v/>
      </c>
      <c r="AE1741" s="11" t="str">
        <f t="array" ref="AE1741">IF(COUNTBLANK(D1741)=1,"",IF(OR($H$2="y",$H$2="m"),IF(AA1741=AA1740,IF(OR(AB1741=$AB$4:$AB1740)=FALSE,AE1740&amp;C1741,AE1740),"("&amp;C1741)&amp;IF(AA1741=AA1742,IF(OR(AB1742=$AB$4:$AB1741)=FALSE,", ",""),") "),""))</f>
        <v/>
      </c>
      <c r="AF1741" s="11" t="str">
        <f t="array" ref="AF1741">IF((COUNTBLANK(D1741)=0)*OR($H$2="y",$H$2="m"),IFERROR(LEFT(C1741, FIND(" ",C1741)-1), C1741),"")</f>
        <v/>
      </c>
      <c r="AG1741" s="11" t="str">
        <f t="array" ref="AG1741">IF(COUNTBLANK(D1741)=1,"",IF(OR($H$2="y",$H$2="m"),IF(AA1741=AA1740,IF(OR(AC1741=$AC$4:$AC1740)=FALSE,AG1740&amp;AF1741,AG1740),"("&amp;AF1741)&amp;IF(AA1741=AA1742,IF(OR(AC1742=$AC$4:$AC1741)=FALSE,", ",""),") "),""))</f>
        <v/>
      </c>
      <c r="AH1741" s="10" t="str">
        <f>IF((COUNTBLANK(D1741)=1),"",IF(D1741=D1740,AH1740,"")&amp;IF(B1740&lt;&gt;B1741,((IF(COUNTBLANK(E1741)=1,$D$3&amp;"Non-type material: "&amp;$D$3,$D$3&amp;INDEX('type-categories'!$A$2:$B$100,MATCH(E1741,'type-categories'!$A$2:$A$100,0),2)&amp;$D$3))),"")&amp;(IF(K1741&lt;&gt;K1740,$C$2&amp;UPPER(K1741)&amp;$C$2&amp;$K$3&amp;" ",(IF(B1741&lt;&gt;B1740,$C$2&amp;UPPER(K1741)&amp;$C$2&amp;$K$3&amp;" ",""))))&amp;IF((AA1741&lt;&gt;AA1742)*($H$2="y"),AD1741&amp;AE1741,IF((AA1741&lt;&gt;AA1742)*($H$2="m"),AD1741&amp;AG1741,IF(($H$2&lt;&gt;"m")*($H$2&lt;&gt;"Y"),(IF(F1741=0,"",F1741&amp;" "&amp;$F$4&amp;" "))&amp;(IF(G1741=0,"",G1741&amp;" "&amp;$G$4&amp;" "))&amp;(IF(H1741=0,"",H1741&amp;" "&amp;H$4&amp;" "))&amp;(IF(I1741=0,"",I1741&amp;" "&amp;$I$4&amp;" "))&amp;(IF(J1741=0,"",J1741&amp;" "&amp;$J$4&amp;" ")),"")))&amp;"; "&amp;IF((B1741=B1740)*(AA1741=AA1740), "same collecting data; ", IF((B1741=B1740)*(Z1740=Z1741),"same locality; ",(IF(COUNTBLANK(L1741)=1,"",$D$2&amp;L1741&amp;$L$3&amp;" "&amp;$D$2))&amp;(IF(COUNTBLANK(M1741)=1,"",$E$2&amp;M1741&amp;$E$2&amp;", "))&amp;(IF(COUNTBLANK(N1741)=1,"",N1741&amp;"; "))&amp;(IF(COUNTBLANK(O1741)=1,"",O1741&amp;"; ")))&amp;(IF(COUNTBLANK(P1741)=1,"",P1741&amp;"; "))&amp;(IF(COUNTBLANK(Q1741)=1,"",Q1741&amp;"; "))&amp;(IF(COUNTBLANK(R1741)=1,"",R1741&amp;"m, "))&amp;IF((COUNTBLANK(S1741)=0)*(S1741&lt;&gt;S1740), S1741&amp;"; ","")&amp;(IF(COUNTBLANK(U1741)=1,"",U1741&amp;"; "))&amp;(IF(COUNTBLANK(T1741)=1,"",IF(COUNTBLANK(F$2)=1,T1741&amp;"; ",T1741&amp;" "&amp;F$2&amp;"; "))))&amp;(IF(COUNTBLANK(V1741)=1,"",V1741&amp;"; "))&amp;IF((COUNTBLANK(C1741)=1),"",C1741)&amp;IF((B1741=B1742)*(K1741=K1742)*(L1741=L1742)*(M1741=M1742),IF(($H$2&lt;&gt;"m")*($H$2&lt;&gt;"Y"), " • ", IF((ISNUMBER(FIND(")",AE1741))), " • ", "")),IF((B1741=B1742)*(K1741=K1742)," • ",". ")))</f>
        <v/>
      </c>
      <c r="AI1741" s="1"/>
    </row>
    <row r="1742" spans="1:35" x14ac:dyDescent="0.25">
      <c r="A1742" s="3" t="str">
        <f t="shared" si="192"/>
        <v/>
      </c>
      <c r="B1742" s="53" t="str">
        <f t="shared" si="190"/>
        <v/>
      </c>
      <c r="C1742" s="57"/>
      <c r="D1742" s="57"/>
      <c r="E1742" s="57"/>
      <c r="F1742" s="57"/>
      <c r="G1742" s="57"/>
      <c r="H1742" s="57"/>
      <c r="I1742" s="57"/>
      <c r="J1742" s="57"/>
      <c r="K1742" s="57"/>
      <c r="L1742" s="57"/>
      <c r="M1742" s="54"/>
      <c r="N1742" s="57"/>
      <c r="O1742" s="58"/>
      <c r="P1742" s="58"/>
      <c r="Q1742" s="58"/>
      <c r="R1742" s="58"/>
      <c r="S1742" s="54"/>
      <c r="T1742" s="57"/>
      <c r="U1742" s="57"/>
      <c r="V1742" s="57"/>
      <c r="W1742" s="57"/>
      <c r="X1742" s="147" t="str">
        <f>IF(COUNTBLANK(D1742)=1,"",IF('order-admin-units'!$I$1&lt;&gt;"y", "", IF(COUNTBLANK(K1742)=1, 'order-admin-units'!$B$1+1, VLOOKUP(K1742, ordercountry, 2))))</f>
        <v/>
      </c>
      <c r="Y1742" s="147" t="str">
        <f>IF(COUNTBLANK(D1742)=1,"",IF('order-admin-units'!$I$1&lt;&gt;"y", "", IF(COUNTBLANK(K1742:L1742)&gt;0, 'order-admin-units'!$B$2+1, VLOOKUP(K1742&amp;"@"&amp;L1742, orderadmin, 2))))</f>
        <v/>
      </c>
      <c r="Z1742" s="147" t="str">
        <f t="shared" si="193"/>
        <v/>
      </c>
      <c r="AA1742" s="147" t="str">
        <f t="shared" si="194"/>
        <v/>
      </c>
      <c r="AB1742" s="147" t="str">
        <f t="shared" si="195"/>
        <v/>
      </c>
      <c r="AC1742" s="147" t="str">
        <f t="shared" si="191"/>
        <v/>
      </c>
      <c r="AD1742" s="11" t="str">
        <f t="shared" si="196"/>
        <v/>
      </c>
      <c r="AE1742" s="11" t="str">
        <f t="array" ref="AE1742">IF(COUNTBLANK(D1742)=1,"",IF(OR($H$2="y",$H$2="m"),IF(AA1742=AA1741,IF(OR(AB1742=$AB$4:$AB1741)=FALSE,AE1741&amp;C1742,AE1741),"("&amp;C1742)&amp;IF(AA1742=AA1743,IF(OR(AB1743=$AB$4:$AB1742)=FALSE,", ",""),") "),""))</f>
        <v/>
      </c>
      <c r="AF1742" s="11" t="str">
        <f t="array" ref="AF1742">IF((COUNTBLANK(D1742)=0)*OR($H$2="y",$H$2="m"),IFERROR(LEFT(C1742, FIND(" ",C1742)-1), C1742),"")</f>
        <v/>
      </c>
      <c r="AG1742" s="11" t="str">
        <f t="array" ref="AG1742">IF(COUNTBLANK(D1742)=1,"",IF(OR($H$2="y",$H$2="m"),IF(AA1742=AA1741,IF(OR(AC1742=$AC$4:$AC1741)=FALSE,AG1741&amp;AF1742,AG1741),"("&amp;AF1742)&amp;IF(AA1742=AA1743,IF(OR(AC1743=$AC$4:$AC1742)=FALSE,", ",""),") "),""))</f>
        <v/>
      </c>
      <c r="AH1742" s="10" t="str">
        <f>IF((COUNTBLANK(D1742)=1),"",IF(D1742=D1741,AH1741,"")&amp;IF(B1741&lt;&gt;B1742,((IF(COUNTBLANK(E1742)=1,$D$3&amp;"Non-type material: "&amp;$D$3,$D$3&amp;INDEX('type-categories'!$A$2:$B$100,MATCH(E1742,'type-categories'!$A$2:$A$100,0),2)&amp;$D$3))),"")&amp;(IF(K1742&lt;&gt;K1741,$C$2&amp;UPPER(K1742)&amp;$C$2&amp;$K$3&amp;" ",(IF(B1742&lt;&gt;B1741,$C$2&amp;UPPER(K1742)&amp;$C$2&amp;$K$3&amp;" ",""))))&amp;IF((AA1742&lt;&gt;AA1743)*($H$2="y"),AD1742&amp;AE1742,IF((AA1742&lt;&gt;AA1743)*($H$2="m"),AD1742&amp;AG1742,IF(($H$2&lt;&gt;"m")*($H$2&lt;&gt;"Y"),(IF(F1742=0,"",F1742&amp;" "&amp;$F$4&amp;" "))&amp;(IF(G1742=0,"",G1742&amp;" "&amp;$G$4&amp;" "))&amp;(IF(H1742=0,"",H1742&amp;" "&amp;H$4&amp;" "))&amp;(IF(I1742=0,"",I1742&amp;" "&amp;$I$4&amp;" "))&amp;(IF(J1742=0,"",J1742&amp;" "&amp;$J$4&amp;" ")),"")))&amp;"; "&amp;IF((B1742=B1741)*(AA1742=AA1741), "same collecting data; ", IF((B1742=B1741)*(Z1741=Z1742),"same locality; ",(IF(COUNTBLANK(L1742)=1,"",$D$2&amp;L1742&amp;$L$3&amp;" "&amp;$D$2))&amp;(IF(COUNTBLANK(M1742)=1,"",$E$2&amp;M1742&amp;$E$2&amp;", "))&amp;(IF(COUNTBLANK(N1742)=1,"",N1742&amp;"; "))&amp;(IF(COUNTBLANK(O1742)=1,"",O1742&amp;"; ")))&amp;(IF(COUNTBLANK(P1742)=1,"",P1742&amp;"; "))&amp;(IF(COUNTBLANK(Q1742)=1,"",Q1742&amp;"; "))&amp;(IF(COUNTBLANK(R1742)=1,"",R1742&amp;"m, "))&amp;IF((COUNTBLANK(S1742)=0)*(S1742&lt;&gt;S1741), S1742&amp;"; ","")&amp;(IF(COUNTBLANK(U1742)=1,"",U1742&amp;"; "))&amp;(IF(COUNTBLANK(T1742)=1,"",IF(COUNTBLANK(F$2)=1,T1742&amp;"; ",T1742&amp;" "&amp;F$2&amp;"; "))))&amp;(IF(COUNTBLANK(V1742)=1,"",V1742&amp;"; "))&amp;IF((COUNTBLANK(C1742)=1),"",C1742)&amp;IF((B1742=B1743)*(K1742=K1743)*(L1742=L1743)*(M1742=M1743),IF(($H$2&lt;&gt;"m")*($H$2&lt;&gt;"Y"), " • ", IF((ISNUMBER(FIND(")",AE1742))), " • ", "")),IF((B1742=B1743)*(K1742=K1743)," • ",". ")))</f>
        <v/>
      </c>
      <c r="AI1742" s="1"/>
    </row>
    <row r="1743" spans="1:35" x14ac:dyDescent="0.25">
      <c r="A1743" s="3" t="str">
        <f t="shared" si="192"/>
        <v/>
      </c>
      <c r="B1743" s="53" t="str">
        <f t="shared" si="190"/>
        <v/>
      </c>
      <c r="C1743" s="57"/>
      <c r="D1743" s="57"/>
      <c r="E1743" s="57"/>
      <c r="F1743" s="57"/>
      <c r="G1743" s="57"/>
      <c r="H1743" s="57"/>
      <c r="I1743" s="57"/>
      <c r="J1743" s="57"/>
      <c r="K1743" s="57"/>
      <c r="L1743" s="57"/>
      <c r="M1743" s="54"/>
      <c r="N1743" s="57"/>
      <c r="O1743" s="58"/>
      <c r="P1743" s="58"/>
      <c r="Q1743" s="58"/>
      <c r="R1743" s="58"/>
      <c r="S1743" s="54"/>
      <c r="T1743" s="57"/>
      <c r="U1743" s="57"/>
      <c r="V1743" s="57"/>
      <c r="W1743" s="57"/>
      <c r="X1743" s="147" t="str">
        <f>IF(COUNTBLANK(D1743)=1,"",IF('order-admin-units'!$I$1&lt;&gt;"y", "", IF(COUNTBLANK(K1743)=1, 'order-admin-units'!$B$1+1, VLOOKUP(K1743, ordercountry, 2))))</f>
        <v/>
      </c>
      <c r="Y1743" s="147" t="str">
        <f>IF(COUNTBLANK(D1743)=1,"",IF('order-admin-units'!$I$1&lt;&gt;"y", "", IF(COUNTBLANK(K1743:L1743)&gt;0, 'order-admin-units'!$B$2+1, VLOOKUP(K1743&amp;"@"&amp;L1743, orderadmin, 2))))</f>
        <v/>
      </c>
      <c r="Z1743" s="147" t="str">
        <f t="shared" si="193"/>
        <v/>
      </c>
      <c r="AA1743" s="147" t="str">
        <f t="shared" si="194"/>
        <v/>
      </c>
      <c r="AB1743" s="147" t="str">
        <f t="shared" si="195"/>
        <v/>
      </c>
      <c r="AC1743" s="147" t="str">
        <f t="shared" si="191"/>
        <v/>
      </c>
      <c r="AD1743" s="11" t="str">
        <f t="shared" si="196"/>
        <v/>
      </c>
      <c r="AE1743" s="11" t="str">
        <f t="array" ref="AE1743">IF(COUNTBLANK(D1743)=1,"",IF(OR($H$2="y",$H$2="m"),IF(AA1743=AA1742,IF(OR(AB1743=$AB$4:$AB1742)=FALSE,AE1742&amp;C1743,AE1742),"("&amp;C1743)&amp;IF(AA1743=AA1744,IF(OR(AB1744=$AB$4:$AB1743)=FALSE,", ",""),") "),""))</f>
        <v/>
      </c>
      <c r="AF1743" s="11" t="str">
        <f t="array" ref="AF1743">IF((COUNTBLANK(D1743)=0)*OR($H$2="y",$H$2="m"),IFERROR(LEFT(C1743, FIND(" ",C1743)-1), C1743),"")</f>
        <v/>
      </c>
      <c r="AG1743" s="11" t="str">
        <f t="array" ref="AG1743">IF(COUNTBLANK(D1743)=1,"",IF(OR($H$2="y",$H$2="m"),IF(AA1743=AA1742,IF(OR(AC1743=$AC$4:$AC1742)=FALSE,AG1742&amp;AF1743,AG1742),"("&amp;AF1743)&amp;IF(AA1743=AA1744,IF(OR(AC1744=$AC$4:$AC1743)=FALSE,", ",""),") "),""))</f>
        <v/>
      </c>
      <c r="AH1743" s="10" t="str">
        <f>IF((COUNTBLANK(D1743)=1),"",IF(D1743=D1742,AH1742,"")&amp;IF(B1742&lt;&gt;B1743,((IF(COUNTBLANK(E1743)=1,$D$3&amp;"Non-type material: "&amp;$D$3,$D$3&amp;INDEX('type-categories'!$A$2:$B$100,MATCH(E1743,'type-categories'!$A$2:$A$100,0),2)&amp;$D$3))),"")&amp;(IF(K1743&lt;&gt;K1742,$C$2&amp;UPPER(K1743)&amp;$C$2&amp;$K$3&amp;" ",(IF(B1743&lt;&gt;B1742,$C$2&amp;UPPER(K1743)&amp;$C$2&amp;$K$3&amp;" ",""))))&amp;IF((AA1743&lt;&gt;AA1744)*($H$2="y"),AD1743&amp;AE1743,IF((AA1743&lt;&gt;AA1744)*($H$2="m"),AD1743&amp;AG1743,IF(($H$2&lt;&gt;"m")*($H$2&lt;&gt;"Y"),(IF(F1743=0,"",F1743&amp;" "&amp;$F$4&amp;" "))&amp;(IF(G1743=0,"",G1743&amp;" "&amp;$G$4&amp;" "))&amp;(IF(H1743=0,"",H1743&amp;" "&amp;H$4&amp;" "))&amp;(IF(I1743=0,"",I1743&amp;" "&amp;$I$4&amp;" "))&amp;(IF(J1743=0,"",J1743&amp;" "&amp;$J$4&amp;" ")),"")))&amp;"; "&amp;IF((B1743=B1742)*(AA1743=AA1742), "same collecting data; ", IF((B1743=B1742)*(Z1742=Z1743),"same locality; ",(IF(COUNTBLANK(L1743)=1,"",$D$2&amp;L1743&amp;$L$3&amp;" "&amp;$D$2))&amp;(IF(COUNTBLANK(M1743)=1,"",$E$2&amp;M1743&amp;$E$2&amp;", "))&amp;(IF(COUNTBLANK(N1743)=1,"",N1743&amp;"; "))&amp;(IF(COUNTBLANK(O1743)=1,"",O1743&amp;"; ")))&amp;(IF(COUNTBLANK(P1743)=1,"",P1743&amp;"; "))&amp;(IF(COUNTBLANK(Q1743)=1,"",Q1743&amp;"; "))&amp;(IF(COUNTBLANK(R1743)=1,"",R1743&amp;"m, "))&amp;IF((COUNTBLANK(S1743)=0)*(S1743&lt;&gt;S1742), S1743&amp;"; ","")&amp;(IF(COUNTBLANK(U1743)=1,"",U1743&amp;"; "))&amp;(IF(COUNTBLANK(T1743)=1,"",IF(COUNTBLANK(F$2)=1,T1743&amp;"; ",T1743&amp;" "&amp;F$2&amp;"; "))))&amp;(IF(COUNTBLANK(V1743)=1,"",V1743&amp;"; "))&amp;IF((COUNTBLANK(C1743)=1),"",C1743)&amp;IF((B1743=B1744)*(K1743=K1744)*(L1743=L1744)*(M1743=M1744),IF(($H$2&lt;&gt;"m")*($H$2&lt;&gt;"Y"), " • ", IF((ISNUMBER(FIND(")",AE1743))), " • ", "")),IF((B1743=B1744)*(K1743=K1744)," • ",". ")))</f>
        <v/>
      </c>
      <c r="AI1743" s="1"/>
    </row>
    <row r="1744" spans="1:35" x14ac:dyDescent="0.25">
      <c r="A1744" s="3" t="str">
        <f t="shared" si="192"/>
        <v/>
      </c>
      <c r="B1744" s="53" t="str">
        <f t="shared" si="190"/>
        <v/>
      </c>
      <c r="C1744" s="57"/>
      <c r="D1744" s="57"/>
      <c r="E1744" s="57"/>
      <c r="F1744" s="57"/>
      <c r="G1744" s="57"/>
      <c r="H1744" s="57"/>
      <c r="I1744" s="57"/>
      <c r="J1744" s="57"/>
      <c r="K1744" s="57"/>
      <c r="L1744" s="57"/>
      <c r="M1744" s="54"/>
      <c r="N1744" s="57"/>
      <c r="O1744" s="58"/>
      <c r="P1744" s="58"/>
      <c r="Q1744" s="58"/>
      <c r="R1744" s="58"/>
      <c r="S1744" s="54"/>
      <c r="T1744" s="57"/>
      <c r="U1744" s="57"/>
      <c r="V1744" s="57"/>
      <c r="W1744" s="57"/>
      <c r="X1744" s="147" t="str">
        <f>IF(COUNTBLANK(D1744)=1,"",IF('order-admin-units'!$I$1&lt;&gt;"y", "", IF(COUNTBLANK(K1744)=1, 'order-admin-units'!$B$1+1, VLOOKUP(K1744, ordercountry, 2))))</f>
        <v/>
      </c>
      <c r="Y1744" s="147" t="str">
        <f>IF(COUNTBLANK(D1744)=1,"",IF('order-admin-units'!$I$1&lt;&gt;"y", "", IF(COUNTBLANK(K1744:L1744)&gt;0, 'order-admin-units'!$B$2+1, VLOOKUP(K1744&amp;"@"&amp;L1744, orderadmin, 2))))</f>
        <v/>
      </c>
      <c r="Z1744" s="147" t="str">
        <f t="shared" si="193"/>
        <v/>
      </c>
      <c r="AA1744" s="147" t="str">
        <f t="shared" si="194"/>
        <v/>
      </c>
      <c r="AB1744" s="147" t="str">
        <f t="shared" si="195"/>
        <v/>
      </c>
      <c r="AC1744" s="147" t="str">
        <f t="shared" si="191"/>
        <v/>
      </c>
      <c r="AD1744" s="11" t="str">
        <f t="shared" si="196"/>
        <v/>
      </c>
      <c r="AE1744" s="11" t="str">
        <f t="array" ref="AE1744">IF(COUNTBLANK(D1744)=1,"",IF(OR($H$2="y",$H$2="m"),IF(AA1744=AA1743,IF(OR(AB1744=$AB$4:$AB1743)=FALSE,AE1743&amp;C1744,AE1743),"("&amp;C1744)&amp;IF(AA1744=AA1745,IF(OR(AB1745=$AB$4:$AB1744)=FALSE,", ",""),") "),""))</f>
        <v/>
      </c>
      <c r="AF1744" s="11" t="str">
        <f t="array" ref="AF1744">IF((COUNTBLANK(D1744)=0)*OR($H$2="y",$H$2="m"),IFERROR(LEFT(C1744, FIND(" ",C1744)-1), C1744),"")</f>
        <v/>
      </c>
      <c r="AG1744" s="11" t="str">
        <f t="array" ref="AG1744">IF(COUNTBLANK(D1744)=1,"",IF(OR($H$2="y",$H$2="m"),IF(AA1744=AA1743,IF(OR(AC1744=$AC$4:$AC1743)=FALSE,AG1743&amp;AF1744,AG1743),"("&amp;AF1744)&amp;IF(AA1744=AA1745,IF(OR(AC1745=$AC$4:$AC1744)=FALSE,", ",""),") "),""))</f>
        <v/>
      </c>
      <c r="AH1744" s="10" t="str">
        <f>IF((COUNTBLANK(D1744)=1),"",IF(D1744=D1743,AH1743,"")&amp;IF(B1743&lt;&gt;B1744,((IF(COUNTBLANK(E1744)=1,$D$3&amp;"Non-type material: "&amp;$D$3,$D$3&amp;INDEX('type-categories'!$A$2:$B$100,MATCH(E1744,'type-categories'!$A$2:$A$100,0),2)&amp;$D$3))),"")&amp;(IF(K1744&lt;&gt;K1743,$C$2&amp;UPPER(K1744)&amp;$C$2&amp;$K$3&amp;" ",(IF(B1744&lt;&gt;B1743,$C$2&amp;UPPER(K1744)&amp;$C$2&amp;$K$3&amp;" ",""))))&amp;IF((AA1744&lt;&gt;AA1745)*($H$2="y"),AD1744&amp;AE1744,IF((AA1744&lt;&gt;AA1745)*($H$2="m"),AD1744&amp;AG1744,IF(($H$2&lt;&gt;"m")*($H$2&lt;&gt;"Y"),(IF(F1744=0,"",F1744&amp;" "&amp;$F$4&amp;" "))&amp;(IF(G1744=0,"",G1744&amp;" "&amp;$G$4&amp;" "))&amp;(IF(H1744=0,"",H1744&amp;" "&amp;H$4&amp;" "))&amp;(IF(I1744=0,"",I1744&amp;" "&amp;$I$4&amp;" "))&amp;(IF(J1744=0,"",J1744&amp;" "&amp;$J$4&amp;" ")),"")))&amp;"; "&amp;IF((B1744=B1743)*(AA1744=AA1743), "same collecting data; ", IF((B1744=B1743)*(Z1743=Z1744),"same locality; ",(IF(COUNTBLANK(L1744)=1,"",$D$2&amp;L1744&amp;$L$3&amp;" "&amp;$D$2))&amp;(IF(COUNTBLANK(M1744)=1,"",$E$2&amp;M1744&amp;$E$2&amp;", "))&amp;(IF(COUNTBLANK(N1744)=1,"",N1744&amp;"; "))&amp;(IF(COUNTBLANK(O1744)=1,"",O1744&amp;"; ")))&amp;(IF(COUNTBLANK(P1744)=1,"",P1744&amp;"; "))&amp;(IF(COUNTBLANK(Q1744)=1,"",Q1744&amp;"; "))&amp;(IF(COUNTBLANK(R1744)=1,"",R1744&amp;"m, "))&amp;IF((COUNTBLANK(S1744)=0)*(S1744&lt;&gt;S1743), S1744&amp;"; ","")&amp;(IF(COUNTBLANK(U1744)=1,"",U1744&amp;"; "))&amp;(IF(COUNTBLANK(T1744)=1,"",IF(COUNTBLANK(F$2)=1,T1744&amp;"; ",T1744&amp;" "&amp;F$2&amp;"; "))))&amp;(IF(COUNTBLANK(V1744)=1,"",V1744&amp;"; "))&amp;IF((COUNTBLANK(C1744)=1),"",C1744)&amp;IF((B1744=B1745)*(K1744=K1745)*(L1744=L1745)*(M1744=M1745),IF(($H$2&lt;&gt;"m")*($H$2&lt;&gt;"Y"), " • ", IF((ISNUMBER(FIND(")",AE1744))), " • ", "")),IF((B1744=B1745)*(K1744=K1745)," • ",". ")))</f>
        <v/>
      </c>
      <c r="AI1744" s="1"/>
    </row>
    <row r="1745" spans="1:35" x14ac:dyDescent="0.25">
      <c r="A1745" s="3" t="str">
        <f t="shared" si="192"/>
        <v/>
      </c>
      <c r="B1745" s="53" t="str">
        <f t="shared" si="190"/>
        <v/>
      </c>
      <c r="C1745" s="57"/>
      <c r="D1745" s="57"/>
      <c r="E1745" s="57"/>
      <c r="F1745" s="57"/>
      <c r="G1745" s="57"/>
      <c r="H1745" s="57"/>
      <c r="I1745" s="57"/>
      <c r="J1745" s="57"/>
      <c r="K1745" s="57"/>
      <c r="L1745" s="57"/>
      <c r="M1745" s="54"/>
      <c r="N1745" s="57"/>
      <c r="O1745" s="58"/>
      <c r="P1745" s="58"/>
      <c r="Q1745" s="58"/>
      <c r="R1745" s="58"/>
      <c r="S1745" s="54"/>
      <c r="T1745" s="57"/>
      <c r="U1745" s="57"/>
      <c r="V1745" s="57"/>
      <c r="W1745" s="57"/>
      <c r="X1745" s="147" t="str">
        <f>IF(COUNTBLANK(D1745)=1,"",IF('order-admin-units'!$I$1&lt;&gt;"y", "", IF(COUNTBLANK(K1745)=1, 'order-admin-units'!$B$1+1, VLOOKUP(K1745, ordercountry, 2))))</f>
        <v/>
      </c>
      <c r="Y1745" s="147" t="str">
        <f>IF(COUNTBLANK(D1745)=1,"",IF('order-admin-units'!$I$1&lt;&gt;"y", "", IF(COUNTBLANK(K1745:L1745)&gt;0, 'order-admin-units'!$B$2+1, VLOOKUP(K1745&amp;"@"&amp;L1745, orderadmin, 2))))</f>
        <v/>
      </c>
      <c r="Z1745" s="147" t="str">
        <f t="shared" si="193"/>
        <v/>
      </c>
      <c r="AA1745" s="147" t="str">
        <f t="shared" si="194"/>
        <v/>
      </c>
      <c r="AB1745" s="147" t="str">
        <f t="shared" si="195"/>
        <v/>
      </c>
      <c r="AC1745" s="147" t="str">
        <f t="shared" si="191"/>
        <v/>
      </c>
      <c r="AD1745" s="11" t="str">
        <f t="shared" si="196"/>
        <v/>
      </c>
      <c r="AE1745" s="11" t="str">
        <f t="array" ref="AE1745">IF(COUNTBLANK(D1745)=1,"",IF(OR($H$2="y",$H$2="m"),IF(AA1745=AA1744,IF(OR(AB1745=$AB$4:$AB1744)=FALSE,AE1744&amp;C1745,AE1744),"("&amp;C1745)&amp;IF(AA1745=AA1746,IF(OR(AB1746=$AB$4:$AB1745)=FALSE,", ",""),") "),""))</f>
        <v/>
      </c>
      <c r="AF1745" s="11" t="str">
        <f t="array" ref="AF1745">IF((COUNTBLANK(D1745)=0)*OR($H$2="y",$H$2="m"),IFERROR(LEFT(C1745, FIND(" ",C1745)-1), C1745),"")</f>
        <v/>
      </c>
      <c r="AG1745" s="11" t="str">
        <f t="array" ref="AG1745">IF(COUNTBLANK(D1745)=1,"",IF(OR($H$2="y",$H$2="m"),IF(AA1745=AA1744,IF(OR(AC1745=$AC$4:$AC1744)=FALSE,AG1744&amp;AF1745,AG1744),"("&amp;AF1745)&amp;IF(AA1745=AA1746,IF(OR(AC1746=$AC$4:$AC1745)=FALSE,", ",""),") "),""))</f>
        <v/>
      </c>
      <c r="AH1745" s="10" t="str">
        <f>IF((COUNTBLANK(D1745)=1),"",IF(D1745=D1744,AH1744,"")&amp;IF(B1744&lt;&gt;B1745,((IF(COUNTBLANK(E1745)=1,$D$3&amp;"Non-type material: "&amp;$D$3,$D$3&amp;INDEX('type-categories'!$A$2:$B$100,MATCH(E1745,'type-categories'!$A$2:$A$100,0),2)&amp;$D$3))),"")&amp;(IF(K1745&lt;&gt;K1744,$C$2&amp;UPPER(K1745)&amp;$C$2&amp;$K$3&amp;" ",(IF(B1745&lt;&gt;B1744,$C$2&amp;UPPER(K1745)&amp;$C$2&amp;$K$3&amp;" ",""))))&amp;IF((AA1745&lt;&gt;AA1746)*($H$2="y"),AD1745&amp;AE1745,IF((AA1745&lt;&gt;AA1746)*($H$2="m"),AD1745&amp;AG1745,IF(($H$2&lt;&gt;"m")*($H$2&lt;&gt;"Y"),(IF(F1745=0,"",F1745&amp;" "&amp;$F$4&amp;" "))&amp;(IF(G1745=0,"",G1745&amp;" "&amp;$G$4&amp;" "))&amp;(IF(H1745=0,"",H1745&amp;" "&amp;H$4&amp;" "))&amp;(IF(I1745=0,"",I1745&amp;" "&amp;$I$4&amp;" "))&amp;(IF(J1745=0,"",J1745&amp;" "&amp;$J$4&amp;" ")),"")))&amp;"; "&amp;IF((B1745=B1744)*(AA1745=AA1744), "same collecting data; ", IF((B1745=B1744)*(Z1744=Z1745),"same locality; ",(IF(COUNTBLANK(L1745)=1,"",$D$2&amp;L1745&amp;$L$3&amp;" "&amp;$D$2))&amp;(IF(COUNTBLANK(M1745)=1,"",$E$2&amp;M1745&amp;$E$2&amp;", "))&amp;(IF(COUNTBLANK(N1745)=1,"",N1745&amp;"; "))&amp;(IF(COUNTBLANK(O1745)=1,"",O1745&amp;"; ")))&amp;(IF(COUNTBLANK(P1745)=1,"",P1745&amp;"; "))&amp;(IF(COUNTBLANK(Q1745)=1,"",Q1745&amp;"; "))&amp;(IF(COUNTBLANK(R1745)=1,"",R1745&amp;"m, "))&amp;IF((COUNTBLANK(S1745)=0)*(S1745&lt;&gt;S1744), S1745&amp;"; ","")&amp;(IF(COUNTBLANK(U1745)=1,"",U1745&amp;"; "))&amp;(IF(COUNTBLANK(T1745)=1,"",IF(COUNTBLANK(F$2)=1,T1745&amp;"; ",T1745&amp;" "&amp;F$2&amp;"; "))))&amp;(IF(COUNTBLANK(V1745)=1,"",V1745&amp;"; "))&amp;IF((COUNTBLANK(C1745)=1),"",C1745)&amp;IF((B1745=B1746)*(K1745=K1746)*(L1745=L1746)*(M1745=M1746),IF(($H$2&lt;&gt;"m")*($H$2&lt;&gt;"Y"), " • ", IF((ISNUMBER(FIND(")",AE1745))), " • ", "")),IF((B1745=B1746)*(K1745=K1746)," • ",". ")))</f>
        <v/>
      </c>
      <c r="AI1745" s="1"/>
    </row>
    <row r="1746" spans="1:35" x14ac:dyDescent="0.25">
      <c r="A1746" s="3" t="str">
        <f t="shared" si="192"/>
        <v/>
      </c>
      <c r="B1746" s="53" t="str">
        <f t="shared" si="190"/>
        <v/>
      </c>
      <c r="C1746" s="57"/>
      <c r="D1746" s="57"/>
      <c r="E1746" s="57"/>
      <c r="F1746" s="57"/>
      <c r="G1746" s="57"/>
      <c r="H1746" s="57"/>
      <c r="I1746" s="57"/>
      <c r="J1746" s="57"/>
      <c r="K1746" s="57"/>
      <c r="L1746" s="57"/>
      <c r="M1746" s="54"/>
      <c r="N1746" s="57"/>
      <c r="O1746" s="58"/>
      <c r="P1746" s="58"/>
      <c r="Q1746" s="58"/>
      <c r="R1746" s="58"/>
      <c r="S1746" s="54"/>
      <c r="T1746" s="57"/>
      <c r="U1746" s="57"/>
      <c r="V1746" s="57"/>
      <c r="W1746" s="57"/>
      <c r="X1746" s="147" t="str">
        <f>IF(COUNTBLANK(D1746)=1,"",IF('order-admin-units'!$I$1&lt;&gt;"y", "", IF(COUNTBLANK(K1746)=1, 'order-admin-units'!$B$1+1, VLOOKUP(K1746, ordercountry, 2))))</f>
        <v/>
      </c>
      <c r="Y1746" s="147" t="str">
        <f>IF(COUNTBLANK(D1746)=1,"",IF('order-admin-units'!$I$1&lt;&gt;"y", "", IF(COUNTBLANK(K1746:L1746)&gt;0, 'order-admin-units'!$B$2+1, VLOOKUP(K1746&amp;"@"&amp;L1746, orderadmin, 2))))</f>
        <v/>
      </c>
      <c r="Z1746" s="147" t="str">
        <f t="shared" si="193"/>
        <v/>
      </c>
      <c r="AA1746" s="147" t="str">
        <f t="shared" si="194"/>
        <v/>
      </c>
      <c r="AB1746" s="147" t="str">
        <f t="shared" si="195"/>
        <v/>
      </c>
      <c r="AC1746" s="147" t="str">
        <f t="shared" si="191"/>
        <v/>
      </c>
      <c r="AD1746" s="11" t="str">
        <f t="shared" si="196"/>
        <v/>
      </c>
      <c r="AE1746" s="11" t="str">
        <f t="array" ref="AE1746">IF(COUNTBLANK(D1746)=1,"",IF(OR($H$2="y",$H$2="m"),IF(AA1746=AA1745,IF(OR(AB1746=$AB$4:$AB1745)=FALSE,AE1745&amp;C1746,AE1745),"("&amp;C1746)&amp;IF(AA1746=AA1747,IF(OR(AB1747=$AB$4:$AB1746)=FALSE,", ",""),") "),""))</f>
        <v/>
      </c>
      <c r="AF1746" s="11" t="str">
        <f t="array" ref="AF1746">IF((COUNTBLANK(D1746)=0)*OR($H$2="y",$H$2="m"),IFERROR(LEFT(C1746, FIND(" ",C1746)-1), C1746),"")</f>
        <v/>
      </c>
      <c r="AG1746" s="11" t="str">
        <f t="array" ref="AG1746">IF(COUNTBLANK(D1746)=1,"",IF(OR($H$2="y",$H$2="m"),IF(AA1746=AA1745,IF(OR(AC1746=$AC$4:$AC1745)=FALSE,AG1745&amp;AF1746,AG1745),"("&amp;AF1746)&amp;IF(AA1746=AA1747,IF(OR(AC1747=$AC$4:$AC1746)=FALSE,", ",""),") "),""))</f>
        <v/>
      </c>
      <c r="AH1746" s="10" t="str">
        <f>IF((COUNTBLANK(D1746)=1),"",IF(D1746=D1745,AH1745,"")&amp;IF(B1745&lt;&gt;B1746,((IF(COUNTBLANK(E1746)=1,$D$3&amp;"Non-type material: "&amp;$D$3,$D$3&amp;INDEX('type-categories'!$A$2:$B$100,MATCH(E1746,'type-categories'!$A$2:$A$100,0),2)&amp;$D$3))),"")&amp;(IF(K1746&lt;&gt;K1745,$C$2&amp;UPPER(K1746)&amp;$C$2&amp;$K$3&amp;" ",(IF(B1746&lt;&gt;B1745,$C$2&amp;UPPER(K1746)&amp;$C$2&amp;$K$3&amp;" ",""))))&amp;IF((AA1746&lt;&gt;AA1747)*($H$2="y"),AD1746&amp;AE1746,IF((AA1746&lt;&gt;AA1747)*($H$2="m"),AD1746&amp;AG1746,IF(($H$2&lt;&gt;"m")*($H$2&lt;&gt;"Y"),(IF(F1746=0,"",F1746&amp;" "&amp;$F$4&amp;" "))&amp;(IF(G1746=0,"",G1746&amp;" "&amp;$G$4&amp;" "))&amp;(IF(H1746=0,"",H1746&amp;" "&amp;H$4&amp;" "))&amp;(IF(I1746=0,"",I1746&amp;" "&amp;$I$4&amp;" "))&amp;(IF(J1746=0,"",J1746&amp;" "&amp;$J$4&amp;" ")),"")))&amp;"; "&amp;IF((B1746=B1745)*(AA1746=AA1745), "same collecting data; ", IF((B1746=B1745)*(Z1745=Z1746),"same locality; ",(IF(COUNTBLANK(L1746)=1,"",$D$2&amp;L1746&amp;$L$3&amp;" "&amp;$D$2))&amp;(IF(COUNTBLANK(M1746)=1,"",$E$2&amp;M1746&amp;$E$2&amp;", "))&amp;(IF(COUNTBLANK(N1746)=1,"",N1746&amp;"; "))&amp;(IF(COUNTBLANK(O1746)=1,"",O1746&amp;"; ")))&amp;(IF(COUNTBLANK(P1746)=1,"",P1746&amp;"; "))&amp;(IF(COUNTBLANK(Q1746)=1,"",Q1746&amp;"; "))&amp;(IF(COUNTBLANK(R1746)=1,"",R1746&amp;"m, "))&amp;IF((COUNTBLANK(S1746)=0)*(S1746&lt;&gt;S1745), S1746&amp;"; ","")&amp;(IF(COUNTBLANK(U1746)=1,"",U1746&amp;"; "))&amp;(IF(COUNTBLANK(T1746)=1,"",IF(COUNTBLANK(F$2)=1,T1746&amp;"; ",T1746&amp;" "&amp;F$2&amp;"; "))))&amp;(IF(COUNTBLANK(V1746)=1,"",V1746&amp;"; "))&amp;IF((COUNTBLANK(C1746)=1),"",C1746)&amp;IF((B1746=B1747)*(K1746=K1747)*(L1746=L1747)*(M1746=M1747),IF(($H$2&lt;&gt;"m")*($H$2&lt;&gt;"Y"), " • ", IF((ISNUMBER(FIND(")",AE1746))), " • ", "")),IF((B1746=B1747)*(K1746=K1747)," • ",". ")))</f>
        <v/>
      </c>
      <c r="AI1746" s="1"/>
    </row>
    <row r="1747" spans="1:35" x14ac:dyDescent="0.25">
      <c r="A1747" s="3" t="str">
        <f t="shared" si="192"/>
        <v/>
      </c>
      <c r="B1747" s="53" t="str">
        <f t="shared" si="190"/>
        <v/>
      </c>
      <c r="C1747" s="57"/>
      <c r="D1747" s="57"/>
      <c r="E1747" s="57"/>
      <c r="F1747" s="57"/>
      <c r="G1747" s="57"/>
      <c r="H1747" s="57"/>
      <c r="I1747" s="57"/>
      <c r="J1747" s="57"/>
      <c r="K1747" s="57"/>
      <c r="L1747" s="57"/>
      <c r="M1747" s="54"/>
      <c r="N1747" s="57"/>
      <c r="O1747" s="58"/>
      <c r="P1747" s="58"/>
      <c r="Q1747" s="58"/>
      <c r="R1747" s="58"/>
      <c r="S1747" s="54"/>
      <c r="T1747" s="57"/>
      <c r="U1747" s="57"/>
      <c r="V1747" s="57"/>
      <c r="W1747" s="57"/>
      <c r="X1747" s="147" t="str">
        <f>IF(COUNTBLANK(D1747)=1,"",IF('order-admin-units'!$I$1&lt;&gt;"y", "", IF(COUNTBLANK(K1747)=1, 'order-admin-units'!$B$1+1, VLOOKUP(K1747, ordercountry, 2))))</f>
        <v/>
      </c>
      <c r="Y1747" s="147" t="str">
        <f>IF(COUNTBLANK(D1747)=1,"",IF('order-admin-units'!$I$1&lt;&gt;"y", "", IF(COUNTBLANK(K1747:L1747)&gt;0, 'order-admin-units'!$B$2+1, VLOOKUP(K1747&amp;"@"&amp;L1747, orderadmin, 2))))</f>
        <v/>
      </c>
      <c r="Z1747" s="147" t="str">
        <f t="shared" si="193"/>
        <v/>
      </c>
      <c r="AA1747" s="147" t="str">
        <f t="shared" si="194"/>
        <v/>
      </c>
      <c r="AB1747" s="147" t="str">
        <f t="shared" si="195"/>
        <v/>
      </c>
      <c r="AC1747" s="147" t="str">
        <f t="shared" si="191"/>
        <v/>
      </c>
      <c r="AD1747" s="11" t="str">
        <f t="shared" si="196"/>
        <v/>
      </c>
      <c r="AE1747" s="11" t="str">
        <f t="array" ref="AE1747">IF(COUNTBLANK(D1747)=1,"",IF(OR($H$2="y",$H$2="m"),IF(AA1747=AA1746,IF(OR(AB1747=$AB$4:$AB1746)=FALSE,AE1746&amp;C1747,AE1746),"("&amp;C1747)&amp;IF(AA1747=AA1748,IF(OR(AB1748=$AB$4:$AB1747)=FALSE,", ",""),") "),""))</f>
        <v/>
      </c>
      <c r="AF1747" s="11" t="str">
        <f t="array" ref="AF1747">IF((COUNTBLANK(D1747)=0)*OR($H$2="y",$H$2="m"),IFERROR(LEFT(C1747, FIND(" ",C1747)-1), C1747),"")</f>
        <v/>
      </c>
      <c r="AG1747" s="11" t="str">
        <f t="array" ref="AG1747">IF(COUNTBLANK(D1747)=1,"",IF(OR($H$2="y",$H$2="m"),IF(AA1747=AA1746,IF(OR(AC1747=$AC$4:$AC1746)=FALSE,AG1746&amp;AF1747,AG1746),"("&amp;AF1747)&amp;IF(AA1747=AA1748,IF(OR(AC1748=$AC$4:$AC1747)=FALSE,", ",""),") "),""))</f>
        <v/>
      </c>
      <c r="AH1747" s="10" t="str">
        <f>IF((COUNTBLANK(D1747)=1),"",IF(D1747=D1746,AH1746,"")&amp;IF(B1746&lt;&gt;B1747,((IF(COUNTBLANK(E1747)=1,$D$3&amp;"Non-type material: "&amp;$D$3,$D$3&amp;INDEX('type-categories'!$A$2:$B$100,MATCH(E1747,'type-categories'!$A$2:$A$100,0),2)&amp;$D$3))),"")&amp;(IF(K1747&lt;&gt;K1746,$C$2&amp;UPPER(K1747)&amp;$C$2&amp;$K$3&amp;" ",(IF(B1747&lt;&gt;B1746,$C$2&amp;UPPER(K1747)&amp;$C$2&amp;$K$3&amp;" ",""))))&amp;IF((AA1747&lt;&gt;AA1748)*($H$2="y"),AD1747&amp;AE1747,IF((AA1747&lt;&gt;AA1748)*($H$2="m"),AD1747&amp;AG1747,IF(($H$2&lt;&gt;"m")*($H$2&lt;&gt;"Y"),(IF(F1747=0,"",F1747&amp;" "&amp;$F$4&amp;" "))&amp;(IF(G1747=0,"",G1747&amp;" "&amp;$G$4&amp;" "))&amp;(IF(H1747=0,"",H1747&amp;" "&amp;H$4&amp;" "))&amp;(IF(I1747=0,"",I1747&amp;" "&amp;$I$4&amp;" "))&amp;(IF(J1747=0,"",J1747&amp;" "&amp;$J$4&amp;" ")),"")))&amp;"; "&amp;IF((B1747=B1746)*(AA1747=AA1746), "same collecting data; ", IF((B1747=B1746)*(Z1746=Z1747),"same locality; ",(IF(COUNTBLANK(L1747)=1,"",$D$2&amp;L1747&amp;$L$3&amp;" "&amp;$D$2))&amp;(IF(COUNTBLANK(M1747)=1,"",$E$2&amp;M1747&amp;$E$2&amp;", "))&amp;(IF(COUNTBLANK(N1747)=1,"",N1747&amp;"; "))&amp;(IF(COUNTBLANK(O1747)=1,"",O1747&amp;"; ")))&amp;(IF(COUNTBLANK(P1747)=1,"",P1747&amp;"; "))&amp;(IF(COUNTBLANK(Q1747)=1,"",Q1747&amp;"; "))&amp;(IF(COUNTBLANK(R1747)=1,"",R1747&amp;"m, "))&amp;IF((COUNTBLANK(S1747)=0)*(S1747&lt;&gt;S1746), S1747&amp;"; ","")&amp;(IF(COUNTBLANK(U1747)=1,"",U1747&amp;"; "))&amp;(IF(COUNTBLANK(T1747)=1,"",IF(COUNTBLANK(F$2)=1,T1747&amp;"; ",T1747&amp;" "&amp;F$2&amp;"; "))))&amp;(IF(COUNTBLANK(V1747)=1,"",V1747&amp;"; "))&amp;IF((COUNTBLANK(C1747)=1),"",C1747)&amp;IF((B1747=B1748)*(K1747=K1748)*(L1747=L1748)*(M1747=M1748),IF(($H$2&lt;&gt;"m")*($H$2&lt;&gt;"Y"), " • ", IF((ISNUMBER(FIND(")",AE1747))), " • ", "")),IF((B1747=B1748)*(K1747=K1748)," • ",". ")))</f>
        <v/>
      </c>
      <c r="AI1747" s="1"/>
    </row>
    <row r="1748" spans="1:35" x14ac:dyDescent="0.25">
      <c r="A1748" s="3" t="str">
        <f t="shared" si="192"/>
        <v/>
      </c>
      <c r="B1748" s="53" t="str">
        <f t="shared" si="190"/>
        <v/>
      </c>
      <c r="C1748" s="57"/>
      <c r="D1748" s="57"/>
      <c r="E1748" s="57"/>
      <c r="F1748" s="57"/>
      <c r="G1748" s="57"/>
      <c r="H1748" s="57"/>
      <c r="I1748" s="57"/>
      <c r="J1748" s="57"/>
      <c r="K1748" s="57"/>
      <c r="L1748" s="57"/>
      <c r="M1748" s="54"/>
      <c r="N1748" s="57"/>
      <c r="O1748" s="58"/>
      <c r="P1748" s="58"/>
      <c r="Q1748" s="58"/>
      <c r="R1748" s="58"/>
      <c r="S1748" s="54"/>
      <c r="T1748" s="57"/>
      <c r="U1748" s="57"/>
      <c r="V1748" s="57"/>
      <c r="W1748" s="57"/>
      <c r="X1748" s="147" t="str">
        <f>IF(COUNTBLANK(D1748)=1,"",IF('order-admin-units'!$I$1&lt;&gt;"y", "", IF(COUNTBLANK(K1748)=1, 'order-admin-units'!$B$1+1, VLOOKUP(K1748, ordercountry, 2))))</f>
        <v/>
      </c>
      <c r="Y1748" s="147" t="str">
        <f>IF(COUNTBLANK(D1748)=1,"",IF('order-admin-units'!$I$1&lt;&gt;"y", "", IF(COUNTBLANK(K1748:L1748)&gt;0, 'order-admin-units'!$B$2+1, VLOOKUP(K1748&amp;"@"&amp;L1748, orderadmin, 2))))</f>
        <v/>
      </c>
      <c r="Z1748" s="147" t="str">
        <f t="shared" si="193"/>
        <v/>
      </c>
      <c r="AA1748" s="147" t="str">
        <f t="shared" si="194"/>
        <v/>
      </c>
      <c r="AB1748" s="147" t="str">
        <f t="shared" si="195"/>
        <v/>
      </c>
      <c r="AC1748" s="147" t="str">
        <f t="shared" si="191"/>
        <v/>
      </c>
      <c r="AD1748" s="11" t="str">
        <f t="shared" si="196"/>
        <v/>
      </c>
      <c r="AE1748" s="11" t="str">
        <f t="array" ref="AE1748">IF(COUNTBLANK(D1748)=1,"",IF(OR($H$2="y",$H$2="m"),IF(AA1748=AA1747,IF(OR(AB1748=$AB$4:$AB1747)=FALSE,AE1747&amp;C1748,AE1747),"("&amp;C1748)&amp;IF(AA1748=AA1749,IF(OR(AB1749=$AB$4:$AB1748)=FALSE,", ",""),") "),""))</f>
        <v/>
      </c>
      <c r="AF1748" s="11" t="str">
        <f t="array" ref="AF1748">IF((COUNTBLANK(D1748)=0)*OR($H$2="y",$H$2="m"),IFERROR(LEFT(C1748, FIND(" ",C1748)-1), C1748),"")</f>
        <v/>
      </c>
      <c r="AG1748" s="11" t="str">
        <f t="array" ref="AG1748">IF(COUNTBLANK(D1748)=1,"",IF(OR($H$2="y",$H$2="m"),IF(AA1748=AA1747,IF(OR(AC1748=$AC$4:$AC1747)=FALSE,AG1747&amp;AF1748,AG1747),"("&amp;AF1748)&amp;IF(AA1748=AA1749,IF(OR(AC1749=$AC$4:$AC1748)=FALSE,", ",""),") "),""))</f>
        <v/>
      </c>
      <c r="AH1748" s="10" t="str">
        <f>IF((COUNTBLANK(D1748)=1),"",IF(D1748=D1747,AH1747,"")&amp;IF(B1747&lt;&gt;B1748,((IF(COUNTBLANK(E1748)=1,$D$3&amp;"Non-type material: "&amp;$D$3,$D$3&amp;INDEX('type-categories'!$A$2:$B$100,MATCH(E1748,'type-categories'!$A$2:$A$100,0),2)&amp;$D$3))),"")&amp;(IF(K1748&lt;&gt;K1747,$C$2&amp;UPPER(K1748)&amp;$C$2&amp;$K$3&amp;" ",(IF(B1748&lt;&gt;B1747,$C$2&amp;UPPER(K1748)&amp;$C$2&amp;$K$3&amp;" ",""))))&amp;IF((AA1748&lt;&gt;AA1749)*($H$2="y"),AD1748&amp;AE1748,IF((AA1748&lt;&gt;AA1749)*($H$2="m"),AD1748&amp;AG1748,IF(($H$2&lt;&gt;"m")*($H$2&lt;&gt;"Y"),(IF(F1748=0,"",F1748&amp;" "&amp;$F$4&amp;" "))&amp;(IF(G1748=0,"",G1748&amp;" "&amp;$G$4&amp;" "))&amp;(IF(H1748=0,"",H1748&amp;" "&amp;H$4&amp;" "))&amp;(IF(I1748=0,"",I1748&amp;" "&amp;$I$4&amp;" "))&amp;(IF(J1748=0,"",J1748&amp;" "&amp;$J$4&amp;" ")),"")))&amp;"; "&amp;IF((B1748=B1747)*(AA1748=AA1747), "same collecting data; ", IF((B1748=B1747)*(Z1747=Z1748),"same locality; ",(IF(COUNTBLANK(L1748)=1,"",$D$2&amp;L1748&amp;$L$3&amp;" "&amp;$D$2))&amp;(IF(COUNTBLANK(M1748)=1,"",$E$2&amp;M1748&amp;$E$2&amp;", "))&amp;(IF(COUNTBLANK(N1748)=1,"",N1748&amp;"; "))&amp;(IF(COUNTBLANK(O1748)=1,"",O1748&amp;"; ")))&amp;(IF(COUNTBLANK(P1748)=1,"",P1748&amp;"; "))&amp;(IF(COUNTBLANK(Q1748)=1,"",Q1748&amp;"; "))&amp;(IF(COUNTBLANK(R1748)=1,"",R1748&amp;"m, "))&amp;IF((COUNTBLANK(S1748)=0)*(S1748&lt;&gt;S1747), S1748&amp;"; ","")&amp;(IF(COUNTBLANK(U1748)=1,"",U1748&amp;"; "))&amp;(IF(COUNTBLANK(T1748)=1,"",IF(COUNTBLANK(F$2)=1,T1748&amp;"; ",T1748&amp;" "&amp;F$2&amp;"; "))))&amp;(IF(COUNTBLANK(V1748)=1,"",V1748&amp;"; "))&amp;IF((COUNTBLANK(C1748)=1),"",C1748)&amp;IF((B1748=B1749)*(K1748=K1749)*(L1748=L1749)*(M1748=M1749),IF(($H$2&lt;&gt;"m")*($H$2&lt;&gt;"Y"), " • ", IF((ISNUMBER(FIND(")",AE1748))), " • ", "")),IF((B1748=B1749)*(K1748=K1749)," • ",". ")))</f>
        <v/>
      </c>
      <c r="AI1748" s="1"/>
    </row>
    <row r="1749" spans="1:35" x14ac:dyDescent="0.25">
      <c r="A1749" s="3" t="str">
        <f t="shared" si="192"/>
        <v/>
      </c>
      <c r="B1749" s="53" t="str">
        <f t="shared" si="190"/>
        <v/>
      </c>
      <c r="C1749" s="57"/>
      <c r="D1749" s="57"/>
      <c r="E1749" s="57"/>
      <c r="F1749" s="57"/>
      <c r="G1749" s="57"/>
      <c r="H1749" s="57"/>
      <c r="I1749" s="57"/>
      <c r="J1749" s="57"/>
      <c r="K1749" s="57"/>
      <c r="L1749" s="57"/>
      <c r="M1749" s="54"/>
      <c r="N1749" s="57"/>
      <c r="O1749" s="58"/>
      <c r="P1749" s="58"/>
      <c r="Q1749" s="58"/>
      <c r="R1749" s="58"/>
      <c r="S1749" s="54"/>
      <c r="T1749" s="57"/>
      <c r="U1749" s="57"/>
      <c r="V1749" s="57"/>
      <c r="W1749" s="57"/>
      <c r="X1749" s="147" t="str">
        <f>IF(COUNTBLANK(D1749)=1,"",IF('order-admin-units'!$I$1&lt;&gt;"y", "", IF(COUNTBLANK(K1749)=1, 'order-admin-units'!$B$1+1, VLOOKUP(K1749, ordercountry, 2))))</f>
        <v/>
      </c>
      <c r="Y1749" s="147" t="str">
        <f>IF(COUNTBLANK(D1749)=1,"",IF('order-admin-units'!$I$1&lt;&gt;"y", "", IF(COUNTBLANK(K1749:L1749)&gt;0, 'order-admin-units'!$B$2+1, VLOOKUP(K1749&amp;"@"&amp;L1749, orderadmin, 2))))</f>
        <v/>
      </c>
      <c r="Z1749" s="147" t="str">
        <f t="shared" si="193"/>
        <v/>
      </c>
      <c r="AA1749" s="147" t="str">
        <f t="shared" si="194"/>
        <v/>
      </c>
      <c r="AB1749" s="147" t="str">
        <f t="shared" si="195"/>
        <v/>
      </c>
      <c r="AC1749" s="147" t="str">
        <f t="shared" si="191"/>
        <v/>
      </c>
      <c r="AD1749" s="11" t="str">
        <f t="shared" si="196"/>
        <v/>
      </c>
      <c r="AE1749" s="11" t="str">
        <f t="array" ref="AE1749">IF(COUNTBLANK(D1749)=1,"",IF(OR($H$2="y",$H$2="m"),IF(AA1749=AA1748,IF(OR(AB1749=$AB$4:$AB1748)=FALSE,AE1748&amp;C1749,AE1748),"("&amp;C1749)&amp;IF(AA1749=AA1750,IF(OR(AB1750=$AB$4:$AB1749)=FALSE,", ",""),") "),""))</f>
        <v/>
      </c>
      <c r="AF1749" s="11" t="str">
        <f t="array" ref="AF1749">IF((COUNTBLANK(D1749)=0)*OR($H$2="y",$H$2="m"),IFERROR(LEFT(C1749, FIND(" ",C1749)-1), C1749),"")</f>
        <v/>
      </c>
      <c r="AG1749" s="11" t="str">
        <f t="array" ref="AG1749">IF(COUNTBLANK(D1749)=1,"",IF(OR($H$2="y",$H$2="m"),IF(AA1749=AA1748,IF(OR(AC1749=$AC$4:$AC1748)=FALSE,AG1748&amp;AF1749,AG1748),"("&amp;AF1749)&amp;IF(AA1749=AA1750,IF(OR(AC1750=$AC$4:$AC1749)=FALSE,", ",""),") "),""))</f>
        <v/>
      </c>
      <c r="AH1749" s="10" t="str">
        <f>IF((COUNTBLANK(D1749)=1),"",IF(D1749=D1748,AH1748,"")&amp;IF(B1748&lt;&gt;B1749,((IF(COUNTBLANK(E1749)=1,$D$3&amp;"Non-type material: "&amp;$D$3,$D$3&amp;INDEX('type-categories'!$A$2:$B$100,MATCH(E1749,'type-categories'!$A$2:$A$100,0),2)&amp;$D$3))),"")&amp;(IF(K1749&lt;&gt;K1748,$C$2&amp;UPPER(K1749)&amp;$C$2&amp;$K$3&amp;" ",(IF(B1749&lt;&gt;B1748,$C$2&amp;UPPER(K1749)&amp;$C$2&amp;$K$3&amp;" ",""))))&amp;IF((AA1749&lt;&gt;AA1750)*($H$2="y"),AD1749&amp;AE1749,IF((AA1749&lt;&gt;AA1750)*($H$2="m"),AD1749&amp;AG1749,IF(($H$2&lt;&gt;"m")*($H$2&lt;&gt;"Y"),(IF(F1749=0,"",F1749&amp;" "&amp;$F$4&amp;" "))&amp;(IF(G1749=0,"",G1749&amp;" "&amp;$G$4&amp;" "))&amp;(IF(H1749=0,"",H1749&amp;" "&amp;H$4&amp;" "))&amp;(IF(I1749=0,"",I1749&amp;" "&amp;$I$4&amp;" "))&amp;(IF(J1749=0,"",J1749&amp;" "&amp;$J$4&amp;" ")),"")))&amp;"; "&amp;IF((B1749=B1748)*(AA1749=AA1748), "same collecting data; ", IF((B1749=B1748)*(Z1748=Z1749),"same locality; ",(IF(COUNTBLANK(L1749)=1,"",$D$2&amp;L1749&amp;$L$3&amp;" "&amp;$D$2))&amp;(IF(COUNTBLANK(M1749)=1,"",$E$2&amp;M1749&amp;$E$2&amp;", "))&amp;(IF(COUNTBLANK(N1749)=1,"",N1749&amp;"; "))&amp;(IF(COUNTBLANK(O1749)=1,"",O1749&amp;"; ")))&amp;(IF(COUNTBLANK(P1749)=1,"",P1749&amp;"; "))&amp;(IF(COUNTBLANK(Q1749)=1,"",Q1749&amp;"; "))&amp;(IF(COUNTBLANK(R1749)=1,"",R1749&amp;"m, "))&amp;IF((COUNTBLANK(S1749)=0)*(S1749&lt;&gt;S1748), S1749&amp;"; ","")&amp;(IF(COUNTBLANK(U1749)=1,"",U1749&amp;"; "))&amp;(IF(COUNTBLANK(T1749)=1,"",IF(COUNTBLANK(F$2)=1,T1749&amp;"; ",T1749&amp;" "&amp;F$2&amp;"; "))))&amp;(IF(COUNTBLANK(V1749)=1,"",V1749&amp;"; "))&amp;IF((COUNTBLANK(C1749)=1),"",C1749)&amp;IF((B1749=B1750)*(K1749=K1750)*(L1749=L1750)*(M1749=M1750),IF(($H$2&lt;&gt;"m")*($H$2&lt;&gt;"Y"), " • ", IF((ISNUMBER(FIND(")",AE1749))), " • ", "")),IF((B1749=B1750)*(K1749=K1750)," • ",". ")))</f>
        <v/>
      </c>
      <c r="AI1749" s="1"/>
    </row>
    <row r="1750" spans="1:35" x14ac:dyDescent="0.25">
      <c r="A1750" s="3" t="str">
        <f t="shared" si="192"/>
        <v/>
      </c>
      <c r="B1750" s="53" t="str">
        <f t="shared" si="190"/>
        <v/>
      </c>
      <c r="C1750" s="57"/>
      <c r="D1750" s="57"/>
      <c r="E1750" s="57"/>
      <c r="F1750" s="57"/>
      <c r="G1750" s="57"/>
      <c r="H1750" s="57"/>
      <c r="I1750" s="57"/>
      <c r="J1750" s="57"/>
      <c r="K1750" s="57"/>
      <c r="L1750" s="57"/>
      <c r="M1750" s="54"/>
      <c r="N1750" s="57"/>
      <c r="O1750" s="58"/>
      <c r="P1750" s="58"/>
      <c r="Q1750" s="58"/>
      <c r="R1750" s="58"/>
      <c r="S1750" s="54"/>
      <c r="T1750" s="57"/>
      <c r="U1750" s="57"/>
      <c r="V1750" s="57"/>
      <c r="W1750" s="57"/>
      <c r="X1750" s="147" t="str">
        <f>IF(COUNTBLANK(D1750)=1,"",IF('order-admin-units'!$I$1&lt;&gt;"y", "", IF(COUNTBLANK(K1750)=1, 'order-admin-units'!$B$1+1, VLOOKUP(K1750, ordercountry, 2))))</f>
        <v/>
      </c>
      <c r="Y1750" s="147" t="str">
        <f>IF(COUNTBLANK(D1750)=1,"",IF('order-admin-units'!$I$1&lt;&gt;"y", "", IF(COUNTBLANK(K1750:L1750)&gt;0, 'order-admin-units'!$B$2+1, VLOOKUP(K1750&amp;"@"&amp;L1750, orderadmin, 2))))</f>
        <v/>
      </c>
      <c r="Z1750" s="147" t="str">
        <f t="shared" si="193"/>
        <v/>
      </c>
      <c r="AA1750" s="147" t="str">
        <f t="shared" si="194"/>
        <v/>
      </c>
      <c r="AB1750" s="147" t="str">
        <f t="shared" si="195"/>
        <v/>
      </c>
      <c r="AC1750" s="147" t="str">
        <f t="shared" si="191"/>
        <v/>
      </c>
      <c r="AD1750" s="11" t="str">
        <f t="shared" si="196"/>
        <v/>
      </c>
      <c r="AE1750" s="11" t="str">
        <f t="array" ref="AE1750">IF(COUNTBLANK(D1750)=1,"",IF(OR($H$2="y",$H$2="m"),IF(AA1750=AA1749,IF(OR(AB1750=$AB$4:$AB1749)=FALSE,AE1749&amp;C1750,AE1749),"("&amp;C1750)&amp;IF(AA1750=AA1751,IF(OR(AB1751=$AB$4:$AB1750)=FALSE,", ",""),") "),""))</f>
        <v/>
      </c>
      <c r="AF1750" s="11" t="str">
        <f t="array" ref="AF1750">IF((COUNTBLANK(D1750)=0)*OR($H$2="y",$H$2="m"),IFERROR(LEFT(C1750, FIND(" ",C1750)-1), C1750),"")</f>
        <v/>
      </c>
      <c r="AG1750" s="11" t="str">
        <f t="array" ref="AG1750">IF(COUNTBLANK(D1750)=1,"",IF(OR($H$2="y",$H$2="m"),IF(AA1750=AA1749,IF(OR(AC1750=$AC$4:$AC1749)=FALSE,AG1749&amp;AF1750,AG1749),"("&amp;AF1750)&amp;IF(AA1750=AA1751,IF(OR(AC1751=$AC$4:$AC1750)=FALSE,", ",""),") "),""))</f>
        <v/>
      </c>
      <c r="AH1750" s="10" t="str">
        <f>IF((COUNTBLANK(D1750)=1),"",IF(D1750=D1749,AH1749,"")&amp;IF(B1749&lt;&gt;B1750,((IF(COUNTBLANK(E1750)=1,$D$3&amp;"Non-type material: "&amp;$D$3,$D$3&amp;INDEX('type-categories'!$A$2:$B$100,MATCH(E1750,'type-categories'!$A$2:$A$100,0),2)&amp;$D$3))),"")&amp;(IF(K1750&lt;&gt;K1749,$C$2&amp;UPPER(K1750)&amp;$C$2&amp;$K$3&amp;" ",(IF(B1750&lt;&gt;B1749,$C$2&amp;UPPER(K1750)&amp;$C$2&amp;$K$3&amp;" ",""))))&amp;IF((AA1750&lt;&gt;AA1751)*($H$2="y"),AD1750&amp;AE1750,IF((AA1750&lt;&gt;AA1751)*($H$2="m"),AD1750&amp;AG1750,IF(($H$2&lt;&gt;"m")*($H$2&lt;&gt;"Y"),(IF(F1750=0,"",F1750&amp;" "&amp;$F$4&amp;" "))&amp;(IF(G1750=0,"",G1750&amp;" "&amp;$G$4&amp;" "))&amp;(IF(H1750=0,"",H1750&amp;" "&amp;H$4&amp;" "))&amp;(IF(I1750=0,"",I1750&amp;" "&amp;$I$4&amp;" "))&amp;(IF(J1750=0,"",J1750&amp;" "&amp;$J$4&amp;" ")),"")))&amp;"; "&amp;IF((B1750=B1749)*(AA1750=AA1749), "same collecting data; ", IF((B1750=B1749)*(Z1749=Z1750),"same locality; ",(IF(COUNTBLANK(L1750)=1,"",$D$2&amp;L1750&amp;$L$3&amp;" "&amp;$D$2))&amp;(IF(COUNTBLANK(M1750)=1,"",$E$2&amp;M1750&amp;$E$2&amp;", "))&amp;(IF(COUNTBLANK(N1750)=1,"",N1750&amp;"; "))&amp;(IF(COUNTBLANK(O1750)=1,"",O1750&amp;"; ")))&amp;(IF(COUNTBLANK(P1750)=1,"",P1750&amp;"; "))&amp;(IF(COUNTBLANK(Q1750)=1,"",Q1750&amp;"; "))&amp;(IF(COUNTBLANK(R1750)=1,"",R1750&amp;"m, "))&amp;IF((COUNTBLANK(S1750)=0)*(S1750&lt;&gt;S1749), S1750&amp;"; ","")&amp;(IF(COUNTBLANK(U1750)=1,"",U1750&amp;"; "))&amp;(IF(COUNTBLANK(T1750)=1,"",IF(COUNTBLANK(F$2)=1,T1750&amp;"; ",T1750&amp;" "&amp;F$2&amp;"; "))))&amp;(IF(COUNTBLANK(V1750)=1,"",V1750&amp;"; "))&amp;IF((COUNTBLANK(C1750)=1),"",C1750)&amp;IF((B1750=B1751)*(K1750=K1751)*(L1750=L1751)*(M1750=M1751),IF(($H$2&lt;&gt;"m")*($H$2&lt;&gt;"Y"), " • ", IF((ISNUMBER(FIND(")",AE1750))), " • ", "")),IF((B1750=B1751)*(K1750=K1751)," • ",". ")))</f>
        <v/>
      </c>
      <c r="AI1750" s="1"/>
    </row>
    <row r="1751" spans="1:35" x14ac:dyDescent="0.25">
      <c r="A1751" s="3" t="str">
        <f t="shared" si="192"/>
        <v/>
      </c>
      <c r="B1751" s="53" t="str">
        <f t="shared" si="190"/>
        <v/>
      </c>
      <c r="C1751" s="57"/>
      <c r="D1751" s="57"/>
      <c r="E1751" s="57"/>
      <c r="F1751" s="57"/>
      <c r="G1751" s="57"/>
      <c r="H1751" s="57"/>
      <c r="I1751" s="57"/>
      <c r="J1751" s="57"/>
      <c r="K1751" s="57"/>
      <c r="L1751" s="57"/>
      <c r="M1751" s="54"/>
      <c r="N1751" s="57"/>
      <c r="O1751" s="58"/>
      <c r="P1751" s="58"/>
      <c r="Q1751" s="58"/>
      <c r="R1751" s="58"/>
      <c r="S1751" s="54"/>
      <c r="T1751" s="57"/>
      <c r="U1751" s="57"/>
      <c r="V1751" s="57"/>
      <c r="W1751" s="57"/>
      <c r="X1751" s="147" t="str">
        <f>IF(COUNTBLANK(D1751)=1,"",IF('order-admin-units'!$I$1&lt;&gt;"y", "", IF(COUNTBLANK(K1751)=1, 'order-admin-units'!$B$1+1, VLOOKUP(K1751, ordercountry, 2))))</f>
        <v/>
      </c>
      <c r="Y1751" s="147" t="str">
        <f>IF(COUNTBLANK(D1751)=1,"",IF('order-admin-units'!$I$1&lt;&gt;"y", "", IF(COUNTBLANK(K1751:L1751)&gt;0, 'order-admin-units'!$B$2+1, VLOOKUP(K1751&amp;"@"&amp;L1751, orderadmin, 2))))</f>
        <v/>
      </c>
      <c r="Z1751" s="147" t="str">
        <f t="shared" si="193"/>
        <v/>
      </c>
      <c r="AA1751" s="147" t="str">
        <f t="shared" si="194"/>
        <v/>
      </c>
      <c r="AB1751" s="147" t="str">
        <f t="shared" si="195"/>
        <v/>
      </c>
      <c r="AC1751" s="147" t="str">
        <f t="shared" si="191"/>
        <v/>
      </c>
      <c r="AD1751" s="11" t="str">
        <f t="shared" si="196"/>
        <v/>
      </c>
      <c r="AE1751" s="11" t="str">
        <f t="array" ref="AE1751">IF(COUNTBLANK(D1751)=1,"",IF(OR($H$2="y",$H$2="m"),IF(AA1751=AA1750,IF(OR(AB1751=$AB$4:$AB1750)=FALSE,AE1750&amp;C1751,AE1750),"("&amp;C1751)&amp;IF(AA1751=AA1752,IF(OR(AB1752=$AB$4:$AB1751)=FALSE,", ",""),") "),""))</f>
        <v/>
      </c>
      <c r="AF1751" s="11" t="str">
        <f t="array" ref="AF1751">IF((COUNTBLANK(D1751)=0)*OR($H$2="y",$H$2="m"),IFERROR(LEFT(C1751, FIND(" ",C1751)-1), C1751),"")</f>
        <v/>
      </c>
      <c r="AG1751" s="11" t="str">
        <f t="array" ref="AG1751">IF(COUNTBLANK(D1751)=1,"",IF(OR($H$2="y",$H$2="m"),IF(AA1751=AA1750,IF(OR(AC1751=$AC$4:$AC1750)=FALSE,AG1750&amp;AF1751,AG1750),"("&amp;AF1751)&amp;IF(AA1751=AA1752,IF(OR(AC1752=$AC$4:$AC1751)=FALSE,", ",""),") "),""))</f>
        <v/>
      </c>
      <c r="AH1751" s="10" t="str">
        <f>IF((COUNTBLANK(D1751)=1),"",IF(D1751=D1750,AH1750,"")&amp;IF(B1750&lt;&gt;B1751,((IF(COUNTBLANK(E1751)=1,$D$3&amp;"Non-type material: "&amp;$D$3,$D$3&amp;INDEX('type-categories'!$A$2:$B$100,MATCH(E1751,'type-categories'!$A$2:$A$100,0),2)&amp;$D$3))),"")&amp;(IF(K1751&lt;&gt;K1750,$C$2&amp;UPPER(K1751)&amp;$C$2&amp;$K$3&amp;" ",(IF(B1751&lt;&gt;B1750,$C$2&amp;UPPER(K1751)&amp;$C$2&amp;$K$3&amp;" ",""))))&amp;IF((AA1751&lt;&gt;AA1752)*($H$2="y"),AD1751&amp;AE1751,IF((AA1751&lt;&gt;AA1752)*($H$2="m"),AD1751&amp;AG1751,IF(($H$2&lt;&gt;"m")*($H$2&lt;&gt;"Y"),(IF(F1751=0,"",F1751&amp;" "&amp;$F$4&amp;" "))&amp;(IF(G1751=0,"",G1751&amp;" "&amp;$G$4&amp;" "))&amp;(IF(H1751=0,"",H1751&amp;" "&amp;H$4&amp;" "))&amp;(IF(I1751=0,"",I1751&amp;" "&amp;$I$4&amp;" "))&amp;(IF(J1751=0,"",J1751&amp;" "&amp;$J$4&amp;" ")),"")))&amp;"; "&amp;IF((B1751=B1750)*(AA1751=AA1750), "same collecting data; ", IF((B1751=B1750)*(Z1750=Z1751),"same locality; ",(IF(COUNTBLANK(L1751)=1,"",$D$2&amp;L1751&amp;$L$3&amp;" "&amp;$D$2))&amp;(IF(COUNTBLANK(M1751)=1,"",$E$2&amp;M1751&amp;$E$2&amp;", "))&amp;(IF(COUNTBLANK(N1751)=1,"",N1751&amp;"; "))&amp;(IF(COUNTBLANK(O1751)=1,"",O1751&amp;"; ")))&amp;(IF(COUNTBLANK(P1751)=1,"",P1751&amp;"; "))&amp;(IF(COUNTBLANK(Q1751)=1,"",Q1751&amp;"; "))&amp;(IF(COUNTBLANK(R1751)=1,"",R1751&amp;"m, "))&amp;IF((COUNTBLANK(S1751)=0)*(S1751&lt;&gt;S1750), S1751&amp;"; ","")&amp;(IF(COUNTBLANK(U1751)=1,"",U1751&amp;"; "))&amp;(IF(COUNTBLANK(T1751)=1,"",IF(COUNTBLANK(F$2)=1,T1751&amp;"; ",T1751&amp;" "&amp;F$2&amp;"; "))))&amp;(IF(COUNTBLANK(V1751)=1,"",V1751&amp;"; "))&amp;IF((COUNTBLANK(C1751)=1),"",C1751)&amp;IF((B1751=B1752)*(K1751=K1752)*(L1751=L1752)*(M1751=M1752),IF(($H$2&lt;&gt;"m")*($H$2&lt;&gt;"Y"), " • ", IF((ISNUMBER(FIND(")",AE1751))), " • ", "")),IF((B1751=B1752)*(K1751=K1752)," • ",". ")))</f>
        <v/>
      </c>
      <c r="AI1751" s="1"/>
    </row>
    <row r="1752" spans="1:35" x14ac:dyDescent="0.25">
      <c r="A1752" s="3" t="str">
        <f t="shared" si="192"/>
        <v/>
      </c>
      <c r="B1752" s="53" t="str">
        <f t="shared" si="190"/>
        <v/>
      </c>
      <c r="C1752" s="57"/>
      <c r="D1752" s="57"/>
      <c r="E1752" s="57"/>
      <c r="F1752" s="57"/>
      <c r="G1752" s="57"/>
      <c r="H1752" s="57"/>
      <c r="I1752" s="57"/>
      <c r="J1752" s="57"/>
      <c r="K1752" s="57"/>
      <c r="L1752" s="57"/>
      <c r="M1752" s="54"/>
      <c r="N1752" s="57"/>
      <c r="O1752" s="58"/>
      <c r="P1752" s="58"/>
      <c r="Q1752" s="58"/>
      <c r="R1752" s="58"/>
      <c r="S1752" s="54"/>
      <c r="T1752" s="57"/>
      <c r="U1752" s="57"/>
      <c r="V1752" s="57"/>
      <c r="W1752" s="57"/>
      <c r="X1752" s="147" t="str">
        <f>IF(COUNTBLANK(D1752)=1,"",IF('order-admin-units'!$I$1&lt;&gt;"y", "", IF(COUNTBLANK(K1752)=1, 'order-admin-units'!$B$1+1, VLOOKUP(K1752, ordercountry, 2))))</f>
        <v/>
      </c>
      <c r="Y1752" s="147" t="str">
        <f>IF(COUNTBLANK(D1752)=1,"",IF('order-admin-units'!$I$1&lt;&gt;"y", "", IF(COUNTBLANK(K1752:L1752)&gt;0, 'order-admin-units'!$B$2+1, VLOOKUP(K1752&amp;"@"&amp;L1752, orderadmin, 2))))</f>
        <v/>
      </c>
      <c r="Z1752" s="147" t="str">
        <f t="shared" si="193"/>
        <v/>
      </c>
      <c r="AA1752" s="147" t="str">
        <f t="shared" si="194"/>
        <v/>
      </c>
      <c r="AB1752" s="147" t="str">
        <f t="shared" si="195"/>
        <v/>
      </c>
      <c r="AC1752" s="147" t="str">
        <f t="shared" si="191"/>
        <v/>
      </c>
      <c r="AD1752" s="11" t="str">
        <f t="shared" si="196"/>
        <v/>
      </c>
      <c r="AE1752" s="11" t="str">
        <f t="array" ref="AE1752">IF(COUNTBLANK(D1752)=1,"",IF(OR($H$2="y",$H$2="m"),IF(AA1752=AA1751,IF(OR(AB1752=$AB$4:$AB1751)=FALSE,AE1751&amp;C1752,AE1751),"("&amp;C1752)&amp;IF(AA1752=AA1753,IF(OR(AB1753=$AB$4:$AB1752)=FALSE,", ",""),") "),""))</f>
        <v/>
      </c>
      <c r="AF1752" s="11" t="str">
        <f t="array" ref="AF1752">IF((COUNTBLANK(D1752)=0)*OR($H$2="y",$H$2="m"),IFERROR(LEFT(C1752, FIND(" ",C1752)-1), C1752),"")</f>
        <v/>
      </c>
      <c r="AG1752" s="11" t="str">
        <f t="array" ref="AG1752">IF(COUNTBLANK(D1752)=1,"",IF(OR($H$2="y",$H$2="m"),IF(AA1752=AA1751,IF(OR(AC1752=$AC$4:$AC1751)=FALSE,AG1751&amp;AF1752,AG1751),"("&amp;AF1752)&amp;IF(AA1752=AA1753,IF(OR(AC1753=$AC$4:$AC1752)=FALSE,", ",""),") "),""))</f>
        <v/>
      </c>
      <c r="AH1752" s="10" t="str">
        <f>IF((COUNTBLANK(D1752)=1),"",IF(D1752=D1751,AH1751,"")&amp;IF(B1751&lt;&gt;B1752,((IF(COUNTBLANK(E1752)=1,$D$3&amp;"Non-type material: "&amp;$D$3,$D$3&amp;INDEX('type-categories'!$A$2:$B$100,MATCH(E1752,'type-categories'!$A$2:$A$100,0),2)&amp;$D$3))),"")&amp;(IF(K1752&lt;&gt;K1751,$C$2&amp;UPPER(K1752)&amp;$C$2&amp;$K$3&amp;" ",(IF(B1752&lt;&gt;B1751,$C$2&amp;UPPER(K1752)&amp;$C$2&amp;$K$3&amp;" ",""))))&amp;IF((AA1752&lt;&gt;AA1753)*($H$2="y"),AD1752&amp;AE1752,IF((AA1752&lt;&gt;AA1753)*($H$2="m"),AD1752&amp;AG1752,IF(($H$2&lt;&gt;"m")*($H$2&lt;&gt;"Y"),(IF(F1752=0,"",F1752&amp;" "&amp;$F$4&amp;" "))&amp;(IF(G1752=0,"",G1752&amp;" "&amp;$G$4&amp;" "))&amp;(IF(H1752=0,"",H1752&amp;" "&amp;H$4&amp;" "))&amp;(IF(I1752=0,"",I1752&amp;" "&amp;$I$4&amp;" "))&amp;(IF(J1752=0,"",J1752&amp;" "&amp;$J$4&amp;" ")),"")))&amp;"; "&amp;IF((B1752=B1751)*(AA1752=AA1751), "same collecting data; ", IF((B1752=B1751)*(Z1751=Z1752),"same locality; ",(IF(COUNTBLANK(L1752)=1,"",$D$2&amp;L1752&amp;$L$3&amp;" "&amp;$D$2))&amp;(IF(COUNTBLANK(M1752)=1,"",$E$2&amp;M1752&amp;$E$2&amp;", "))&amp;(IF(COUNTBLANK(N1752)=1,"",N1752&amp;"; "))&amp;(IF(COUNTBLANK(O1752)=1,"",O1752&amp;"; ")))&amp;(IF(COUNTBLANK(P1752)=1,"",P1752&amp;"; "))&amp;(IF(COUNTBLANK(Q1752)=1,"",Q1752&amp;"; "))&amp;(IF(COUNTBLANK(R1752)=1,"",R1752&amp;"m, "))&amp;IF((COUNTBLANK(S1752)=0)*(S1752&lt;&gt;S1751), S1752&amp;"; ","")&amp;(IF(COUNTBLANK(U1752)=1,"",U1752&amp;"; "))&amp;(IF(COUNTBLANK(T1752)=1,"",IF(COUNTBLANK(F$2)=1,T1752&amp;"; ",T1752&amp;" "&amp;F$2&amp;"; "))))&amp;(IF(COUNTBLANK(V1752)=1,"",V1752&amp;"; "))&amp;IF((COUNTBLANK(C1752)=1),"",C1752)&amp;IF((B1752=B1753)*(K1752=K1753)*(L1752=L1753)*(M1752=M1753),IF(($H$2&lt;&gt;"m")*($H$2&lt;&gt;"Y"), " • ", IF((ISNUMBER(FIND(")",AE1752))), " • ", "")),IF((B1752=B1753)*(K1752=K1753)," • ",". ")))</f>
        <v/>
      </c>
      <c r="AI1752" s="1"/>
    </row>
    <row r="1753" spans="1:35" x14ac:dyDescent="0.25">
      <c r="A1753" s="3" t="str">
        <f t="shared" si="192"/>
        <v/>
      </c>
      <c r="B1753" s="53" t="str">
        <f t="shared" si="190"/>
        <v/>
      </c>
      <c r="C1753" s="57"/>
      <c r="D1753" s="57"/>
      <c r="E1753" s="57"/>
      <c r="F1753" s="57"/>
      <c r="G1753" s="57"/>
      <c r="H1753" s="57"/>
      <c r="I1753" s="57"/>
      <c r="J1753" s="57"/>
      <c r="K1753" s="57"/>
      <c r="L1753" s="57"/>
      <c r="M1753" s="54"/>
      <c r="N1753" s="57"/>
      <c r="O1753" s="58"/>
      <c r="P1753" s="58"/>
      <c r="Q1753" s="58"/>
      <c r="R1753" s="58"/>
      <c r="S1753" s="54"/>
      <c r="T1753" s="57"/>
      <c r="U1753" s="57"/>
      <c r="V1753" s="57"/>
      <c r="W1753" s="57"/>
      <c r="X1753" s="147" t="str">
        <f>IF(COUNTBLANK(D1753)=1,"",IF('order-admin-units'!$I$1&lt;&gt;"y", "", IF(COUNTBLANK(K1753)=1, 'order-admin-units'!$B$1+1, VLOOKUP(K1753, ordercountry, 2))))</f>
        <v/>
      </c>
      <c r="Y1753" s="147" t="str">
        <f>IF(COUNTBLANK(D1753)=1,"",IF('order-admin-units'!$I$1&lt;&gt;"y", "", IF(COUNTBLANK(K1753:L1753)&gt;0, 'order-admin-units'!$B$2+1, VLOOKUP(K1753&amp;"@"&amp;L1753, orderadmin, 2))))</f>
        <v/>
      </c>
      <c r="Z1753" s="147" t="str">
        <f t="shared" si="193"/>
        <v/>
      </c>
      <c r="AA1753" s="147" t="str">
        <f t="shared" si="194"/>
        <v/>
      </c>
      <c r="AB1753" s="147" t="str">
        <f t="shared" si="195"/>
        <v/>
      </c>
      <c r="AC1753" s="147" t="str">
        <f t="shared" si="191"/>
        <v/>
      </c>
      <c r="AD1753" s="11" t="str">
        <f t="shared" si="196"/>
        <v/>
      </c>
      <c r="AE1753" s="11" t="str">
        <f t="array" ref="AE1753">IF(COUNTBLANK(D1753)=1,"",IF(OR($H$2="y",$H$2="m"),IF(AA1753=AA1752,IF(OR(AB1753=$AB$4:$AB1752)=FALSE,AE1752&amp;C1753,AE1752),"("&amp;C1753)&amp;IF(AA1753=AA1754,IF(OR(AB1754=$AB$4:$AB1753)=FALSE,", ",""),") "),""))</f>
        <v/>
      </c>
      <c r="AF1753" s="11" t="str">
        <f t="array" ref="AF1753">IF((COUNTBLANK(D1753)=0)*OR($H$2="y",$H$2="m"),IFERROR(LEFT(C1753, FIND(" ",C1753)-1), C1753),"")</f>
        <v/>
      </c>
      <c r="AG1753" s="11" t="str">
        <f t="array" ref="AG1753">IF(COUNTBLANK(D1753)=1,"",IF(OR($H$2="y",$H$2="m"),IF(AA1753=AA1752,IF(OR(AC1753=$AC$4:$AC1752)=FALSE,AG1752&amp;AF1753,AG1752),"("&amp;AF1753)&amp;IF(AA1753=AA1754,IF(OR(AC1754=$AC$4:$AC1753)=FALSE,", ",""),") "),""))</f>
        <v/>
      </c>
      <c r="AH1753" s="10" t="str">
        <f>IF((COUNTBLANK(D1753)=1),"",IF(D1753=D1752,AH1752,"")&amp;IF(B1752&lt;&gt;B1753,((IF(COUNTBLANK(E1753)=1,$D$3&amp;"Non-type material: "&amp;$D$3,$D$3&amp;INDEX('type-categories'!$A$2:$B$100,MATCH(E1753,'type-categories'!$A$2:$A$100,0),2)&amp;$D$3))),"")&amp;(IF(K1753&lt;&gt;K1752,$C$2&amp;UPPER(K1753)&amp;$C$2&amp;$K$3&amp;" ",(IF(B1753&lt;&gt;B1752,$C$2&amp;UPPER(K1753)&amp;$C$2&amp;$K$3&amp;" ",""))))&amp;IF((AA1753&lt;&gt;AA1754)*($H$2="y"),AD1753&amp;AE1753,IF((AA1753&lt;&gt;AA1754)*($H$2="m"),AD1753&amp;AG1753,IF(($H$2&lt;&gt;"m")*($H$2&lt;&gt;"Y"),(IF(F1753=0,"",F1753&amp;" "&amp;$F$4&amp;" "))&amp;(IF(G1753=0,"",G1753&amp;" "&amp;$G$4&amp;" "))&amp;(IF(H1753=0,"",H1753&amp;" "&amp;H$4&amp;" "))&amp;(IF(I1753=0,"",I1753&amp;" "&amp;$I$4&amp;" "))&amp;(IF(J1753=0,"",J1753&amp;" "&amp;$J$4&amp;" ")),"")))&amp;"; "&amp;IF((B1753=B1752)*(AA1753=AA1752), "same collecting data; ", IF((B1753=B1752)*(Z1752=Z1753),"same locality; ",(IF(COUNTBLANK(L1753)=1,"",$D$2&amp;L1753&amp;$L$3&amp;" "&amp;$D$2))&amp;(IF(COUNTBLANK(M1753)=1,"",$E$2&amp;M1753&amp;$E$2&amp;", "))&amp;(IF(COUNTBLANK(N1753)=1,"",N1753&amp;"; "))&amp;(IF(COUNTBLANK(O1753)=1,"",O1753&amp;"; ")))&amp;(IF(COUNTBLANK(P1753)=1,"",P1753&amp;"; "))&amp;(IF(COUNTBLANK(Q1753)=1,"",Q1753&amp;"; "))&amp;(IF(COUNTBLANK(R1753)=1,"",R1753&amp;"m, "))&amp;IF((COUNTBLANK(S1753)=0)*(S1753&lt;&gt;S1752), S1753&amp;"; ","")&amp;(IF(COUNTBLANK(U1753)=1,"",U1753&amp;"; "))&amp;(IF(COUNTBLANK(T1753)=1,"",IF(COUNTBLANK(F$2)=1,T1753&amp;"; ",T1753&amp;" "&amp;F$2&amp;"; "))))&amp;(IF(COUNTBLANK(V1753)=1,"",V1753&amp;"; "))&amp;IF((COUNTBLANK(C1753)=1),"",C1753)&amp;IF((B1753=B1754)*(K1753=K1754)*(L1753=L1754)*(M1753=M1754),IF(($H$2&lt;&gt;"m")*($H$2&lt;&gt;"Y"), " • ", IF((ISNUMBER(FIND(")",AE1753))), " • ", "")),IF((B1753=B1754)*(K1753=K1754)," • ",". ")))</f>
        <v/>
      </c>
      <c r="AI1753" s="1"/>
    </row>
    <row r="1754" spans="1:35" x14ac:dyDescent="0.25">
      <c r="A1754" s="3" t="str">
        <f t="shared" si="192"/>
        <v/>
      </c>
      <c r="B1754" s="53" t="str">
        <f t="shared" si="190"/>
        <v/>
      </c>
      <c r="C1754" s="57"/>
      <c r="D1754" s="57"/>
      <c r="E1754" s="57"/>
      <c r="F1754" s="57"/>
      <c r="G1754" s="57"/>
      <c r="H1754" s="57"/>
      <c r="I1754" s="57"/>
      <c r="J1754" s="57"/>
      <c r="K1754" s="57"/>
      <c r="L1754" s="57"/>
      <c r="M1754" s="54"/>
      <c r="N1754" s="57"/>
      <c r="O1754" s="58"/>
      <c r="P1754" s="58"/>
      <c r="Q1754" s="58"/>
      <c r="R1754" s="58"/>
      <c r="S1754" s="54"/>
      <c r="T1754" s="57"/>
      <c r="U1754" s="57"/>
      <c r="V1754" s="57"/>
      <c r="W1754" s="57"/>
      <c r="X1754" s="147" t="str">
        <f>IF(COUNTBLANK(D1754)=1,"",IF('order-admin-units'!$I$1&lt;&gt;"y", "", IF(COUNTBLANK(K1754)=1, 'order-admin-units'!$B$1+1, VLOOKUP(K1754, ordercountry, 2))))</f>
        <v/>
      </c>
      <c r="Y1754" s="147" t="str">
        <f>IF(COUNTBLANK(D1754)=1,"",IF('order-admin-units'!$I$1&lt;&gt;"y", "", IF(COUNTBLANK(K1754:L1754)&gt;0, 'order-admin-units'!$B$2+1, VLOOKUP(K1754&amp;"@"&amp;L1754, orderadmin, 2))))</f>
        <v/>
      </c>
      <c r="Z1754" s="147" t="str">
        <f t="shared" si="193"/>
        <v/>
      </c>
      <c r="AA1754" s="147" t="str">
        <f t="shared" si="194"/>
        <v/>
      </c>
      <c r="AB1754" s="147" t="str">
        <f t="shared" si="195"/>
        <v/>
      </c>
      <c r="AC1754" s="147" t="str">
        <f t="shared" si="191"/>
        <v/>
      </c>
      <c r="AD1754" s="11" t="str">
        <f t="shared" si="196"/>
        <v/>
      </c>
      <c r="AE1754" s="11" t="str">
        <f t="array" ref="AE1754">IF(COUNTBLANK(D1754)=1,"",IF(OR($H$2="y",$H$2="m"),IF(AA1754=AA1753,IF(OR(AB1754=$AB$4:$AB1753)=FALSE,AE1753&amp;C1754,AE1753),"("&amp;C1754)&amp;IF(AA1754=AA1755,IF(OR(AB1755=$AB$4:$AB1754)=FALSE,", ",""),") "),""))</f>
        <v/>
      </c>
      <c r="AF1754" s="11" t="str">
        <f t="array" ref="AF1754">IF((COUNTBLANK(D1754)=0)*OR($H$2="y",$H$2="m"),IFERROR(LEFT(C1754, FIND(" ",C1754)-1), C1754),"")</f>
        <v/>
      </c>
      <c r="AG1754" s="11" t="str">
        <f t="array" ref="AG1754">IF(COUNTBLANK(D1754)=1,"",IF(OR($H$2="y",$H$2="m"),IF(AA1754=AA1753,IF(OR(AC1754=$AC$4:$AC1753)=FALSE,AG1753&amp;AF1754,AG1753),"("&amp;AF1754)&amp;IF(AA1754=AA1755,IF(OR(AC1755=$AC$4:$AC1754)=FALSE,", ",""),") "),""))</f>
        <v/>
      </c>
      <c r="AH1754" s="10" t="str">
        <f>IF((COUNTBLANK(D1754)=1),"",IF(D1754=D1753,AH1753,"")&amp;IF(B1753&lt;&gt;B1754,((IF(COUNTBLANK(E1754)=1,$D$3&amp;"Non-type material: "&amp;$D$3,$D$3&amp;INDEX('type-categories'!$A$2:$B$100,MATCH(E1754,'type-categories'!$A$2:$A$100,0),2)&amp;$D$3))),"")&amp;(IF(K1754&lt;&gt;K1753,$C$2&amp;UPPER(K1754)&amp;$C$2&amp;$K$3&amp;" ",(IF(B1754&lt;&gt;B1753,$C$2&amp;UPPER(K1754)&amp;$C$2&amp;$K$3&amp;" ",""))))&amp;IF((AA1754&lt;&gt;AA1755)*($H$2="y"),AD1754&amp;AE1754,IF((AA1754&lt;&gt;AA1755)*($H$2="m"),AD1754&amp;AG1754,IF(($H$2&lt;&gt;"m")*($H$2&lt;&gt;"Y"),(IF(F1754=0,"",F1754&amp;" "&amp;$F$4&amp;" "))&amp;(IF(G1754=0,"",G1754&amp;" "&amp;$G$4&amp;" "))&amp;(IF(H1754=0,"",H1754&amp;" "&amp;H$4&amp;" "))&amp;(IF(I1754=0,"",I1754&amp;" "&amp;$I$4&amp;" "))&amp;(IF(J1754=0,"",J1754&amp;" "&amp;$J$4&amp;" ")),"")))&amp;"; "&amp;IF((B1754=B1753)*(AA1754=AA1753), "same collecting data; ", IF((B1754=B1753)*(Z1753=Z1754),"same locality; ",(IF(COUNTBLANK(L1754)=1,"",$D$2&amp;L1754&amp;$L$3&amp;" "&amp;$D$2))&amp;(IF(COUNTBLANK(M1754)=1,"",$E$2&amp;M1754&amp;$E$2&amp;", "))&amp;(IF(COUNTBLANK(N1754)=1,"",N1754&amp;"; "))&amp;(IF(COUNTBLANK(O1754)=1,"",O1754&amp;"; ")))&amp;(IF(COUNTBLANK(P1754)=1,"",P1754&amp;"; "))&amp;(IF(COUNTBLANK(Q1754)=1,"",Q1754&amp;"; "))&amp;(IF(COUNTBLANK(R1754)=1,"",R1754&amp;"m, "))&amp;IF((COUNTBLANK(S1754)=0)*(S1754&lt;&gt;S1753), S1754&amp;"; ","")&amp;(IF(COUNTBLANK(U1754)=1,"",U1754&amp;"; "))&amp;(IF(COUNTBLANK(T1754)=1,"",IF(COUNTBLANK(F$2)=1,T1754&amp;"; ",T1754&amp;" "&amp;F$2&amp;"; "))))&amp;(IF(COUNTBLANK(V1754)=1,"",V1754&amp;"; "))&amp;IF((COUNTBLANK(C1754)=1),"",C1754)&amp;IF((B1754=B1755)*(K1754=K1755)*(L1754=L1755)*(M1754=M1755),IF(($H$2&lt;&gt;"m")*($H$2&lt;&gt;"Y"), " • ", IF((ISNUMBER(FIND(")",AE1754))), " • ", "")),IF((B1754=B1755)*(K1754=K1755)," • ",". ")))</f>
        <v/>
      </c>
      <c r="AI1754" s="1"/>
    </row>
    <row r="1755" spans="1:35" x14ac:dyDescent="0.25">
      <c r="A1755" s="3" t="str">
        <f t="shared" si="192"/>
        <v/>
      </c>
      <c r="B1755" s="53" t="str">
        <f t="shared" si="190"/>
        <v/>
      </c>
      <c r="C1755" s="57"/>
      <c r="D1755" s="57"/>
      <c r="E1755" s="57"/>
      <c r="F1755" s="57"/>
      <c r="G1755" s="57"/>
      <c r="H1755" s="57"/>
      <c r="I1755" s="57"/>
      <c r="J1755" s="57"/>
      <c r="K1755" s="57"/>
      <c r="L1755" s="57"/>
      <c r="M1755" s="54"/>
      <c r="N1755" s="57"/>
      <c r="O1755" s="58"/>
      <c r="P1755" s="58"/>
      <c r="Q1755" s="58"/>
      <c r="R1755" s="58"/>
      <c r="S1755" s="54"/>
      <c r="T1755" s="57"/>
      <c r="U1755" s="57"/>
      <c r="V1755" s="57"/>
      <c r="W1755" s="57"/>
      <c r="X1755" s="147" t="str">
        <f>IF(COUNTBLANK(D1755)=1,"",IF('order-admin-units'!$I$1&lt;&gt;"y", "", IF(COUNTBLANK(K1755)=1, 'order-admin-units'!$B$1+1, VLOOKUP(K1755, ordercountry, 2))))</f>
        <v/>
      </c>
      <c r="Y1755" s="147" t="str">
        <f>IF(COUNTBLANK(D1755)=1,"",IF('order-admin-units'!$I$1&lt;&gt;"y", "", IF(COUNTBLANK(K1755:L1755)&gt;0, 'order-admin-units'!$B$2+1, VLOOKUP(K1755&amp;"@"&amp;L1755, orderadmin, 2))))</f>
        <v/>
      </c>
      <c r="Z1755" s="147" t="str">
        <f t="shared" si="193"/>
        <v/>
      </c>
      <c r="AA1755" s="147" t="str">
        <f t="shared" si="194"/>
        <v/>
      </c>
      <c r="AB1755" s="147" t="str">
        <f t="shared" si="195"/>
        <v/>
      </c>
      <c r="AC1755" s="147" t="str">
        <f t="shared" si="191"/>
        <v/>
      </c>
      <c r="AD1755" s="11" t="str">
        <f t="shared" si="196"/>
        <v/>
      </c>
      <c r="AE1755" s="11" t="str">
        <f t="array" ref="AE1755">IF(COUNTBLANK(D1755)=1,"",IF(OR($H$2="y",$H$2="m"),IF(AA1755=AA1754,IF(OR(AB1755=$AB$4:$AB1754)=FALSE,AE1754&amp;C1755,AE1754),"("&amp;C1755)&amp;IF(AA1755=AA1756,IF(OR(AB1756=$AB$4:$AB1755)=FALSE,", ",""),") "),""))</f>
        <v/>
      </c>
      <c r="AF1755" s="11" t="str">
        <f t="array" ref="AF1755">IF((COUNTBLANK(D1755)=0)*OR($H$2="y",$H$2="m"),IFERROR(LEFT(C1755, FIND(" ",C1755)-1), C1755),"")</f>
        <v/>
      </c>
      <c r="AG1755" s="11" t="str">
        <f t="array" ref="AG1755">IF(COUNTBLANK(D1755)=1,"",IF(OR($H$2="y",$H$2="m"),IF(AA1755=AA1754,IF(OR(AC1755=$AC$4:$AC1754)=FALSE,AG1754&amp;AF1755,AG1754),"("&amp;AF1755)&amp;IF(AA1755=AA1756,IF(OR(AC1756=$AC$4:$AC1755)=FALSE,", ",""),") "),""))</f>
        <v/>
      </c>
      <c r="AH1755" s="10" t="str">
        <f>IF((COUNTBLANK(D1755)=1),"",IF(D1755=D1754,AH1754,"")&amp;IF(B1754&lt;&gt;B1755,((IF(COUNTBLANK(E1755)=1,$D$3&amp;"Non-type material: "&amp;$D$3,$D$3&amp;INDEX('type-categories'!$A$2:$B$100,MATCH(E1755,'type-categories'!$A$2:$A$100,0),2)&amp;$D$3))),"")&amp;(IF(K1755&lt;&gt;K1754,$C$2&amp;UPPER(K1755)&amp;$C$2&amp;$K$3&amp;" ",(IF(B1755&lt;&gt;B1754,$C$2&amp;UPPER(K1755)&amp;$C$2&amp;$K$3&amp;" ",""))))&amp;IF((AA1755&lt;&gt;AA1756)*($H$2="y"),AD1755&amp;AE1755,IF((AA1755&lt;&gt;AA1756)*($H$2="m"),AD1755&amp;AG1755,IF(($H$2&lt;&gt;"m")*($H$2&lt;&gt;"Y"),(IF(F1755=0,"",F1755&amp;" "&amp;$F$4&amp;" "))&amp;(IF(G1755=0,"",G1755&amp;" "&amp;$G$4&amp;" "))&amp;(IF(H1755=0,"",H1755&amp;" "&amp;H$4&amp;" "))&amp;(IF(I1755=0,"",I1755&amp;" "&amp;$I$4&amp;" "))&amp;(IF(J1755=0,"",J1755&amp;" "&amp;$J$4&amp;" ")),"")))&amp;"; "&amp;IF((B1755=B1754)*(AA1755=AA1754), "same collecting data; ", IF((B1755=B1754)*(Z1754=Z1755),"same locality; ",(IF(COUNTBLANK(L1755)=1,"",$D$2&amp;L1755&amp;$L$3&amp;" "&amp;$D$2))&amp;(IF(COUNTBLANK(M1755)=1,"",$E$2&amp;M1755&amp;$E$2&amp;", "))&amp;(IF(COUNTBLANK(N1755)=1,"",N1755&amp;"; "))&amp;(IF(COUNTBLANK(O1755)=1,"",O1755&amp;"; ")))&amp;(IF(COUNTBLANK(P1755)=1,"",P1755&amp;"; "))&amp;(IF(COUNTBLANK(Q1755)=1,"",Q1755&amp;"; "))&amp;(IF(COUNTBLANK(R1755)=1,"",R1755&amp;"m, "))&amp;IF((COUNTBLANK(S1755)=0)*(S1755&lt;&gt;S1754), S1755&amp;"; ","")&amp;(IF(COUNTBLANK(U1755)=1,"",U1755&amp;"; "))&amp;(IF(COUNTBLANK(T1755)=1,"",IF(COUNTBLANK(F$2)=1,T1755&amp;"; ",T1755&amp;" "&amp;F$2&amp;"; "))))&amp;(IF(COUNTBLANK(V1755)=1,"",V1755&amp;"; "))&amp;IF((COUNTBLANK(C1755)=1),"",C1755)&amp;IF((B1755=B1756)*(K1755=K1756)*(L1755=L1756)*(M1755=M1756),IF(($H$2&lt;&gt;"m")*($H$2&lt;&gt;"Y"), " • ", IF((ISNUMBER(FIND(")",AE1755))), " • ", "")),IF((B1755=B1756)*(K1755=K1756)," • ",". ")))</f>
        <v/>
      </c>
      <c r="AI1755" s="1"/>
    </row>
    <row r="1756" spans="1:35" x14ac:dyDescent="0.25">
      <c r="A1756" s="3" t="str">
        <f t="shared" si="192"/>
        <v/>
      </c>
      <c r="B1756" s="53" t="str">
        <f t="shared" si="190"/>
        <v/>
      </c>
      <c r="C1756" s="57"/>
      <c r="D1756" s="57"/>
      <c r="E1756" s="57"/>
      <c r="F1756" s="57"/>
      <c r="G1756" s="57"/>
      <c r="H1756" s="57"/>
      <c r="I1756" s="57"/>
      <c r="J1756" s="57"/>
      <c r="K1756" s="57"/>
      <c r="L1756" s="57"/>
      <c r="M1756" s="54"/>
      <c r="N1756" s="57"/>
      <c r="O1756" s="58"/>
      <c r="P1756" s="58"/>
      <c r="Q1756" s="58"/>
      <c r="R1756" s="58"/>
      <c r="S1756" s="54"/>
      <c r="T1756" s="57"/>
      <c r="U1756" s="57"/>
      <c r="V1756" s="57"/>
      <c r="W1756" s="57"/>
      <c r="X1756" s="147" t="str">
        <f>IF(COUNTBLANK(D1756)=1,"",IF('order-admin-units'!$I$1&lt;&gt;"y", "", IF(COUNTBLANK(K1756)=1, 'order-admin-units'!$B$1+1, VLOOKUP(K1756, ordercountry, 2))))</f>
        <v/>
      </c>
      <c r="Y1756" s="147" t="str">
        <f>IF(COUNTBLANK(D1756)=1,"",IF('order-admin-units'!$I$1&lt;&gt;"y", "", IF(COUNTBLANK(K1756:L1756)&gt;0, 'order-admin-units'!$B$2+1, VLOOKUP(K1756&amp;"@"&amp;L1756, orderadmin, 2))))</f>
        <v/>
      </c>
      <c r="Z1756" s="147" t="str">
        <f t="shared" si="193"/>
        <v/>
      </c>
      <c r="AA1756" s="147" t="str">
        <f t="shared" si="194"/>
        <v/>
      </c>
      <c r="AB1756" s="147" t="str">
        <f t="shared" si="195"/>
        <v/>
      </c>
      <c r="AC1756" s="147" t="str">
        <f t="shared" si="191"/>
        <v/>
      </c>
      <c r="AD1756" s="11" t="str">
        <f t="shared" si="196"/>
        <v/>
      </c>
      <c r="AE1756" s="11" t="str">
        <f t="array" ref="AE1756">IF(COUNTBLANK(D1756)=1,"",IF(OR($H$2="y",$H$2="m"),IF(AA1756=AA1755,IF(OR(AB1756=$AB$4:$AB1755)=FALSE,AE1755&amp;C1756,AE1755),"("&amp;C1756)&amp;IF(AA1756=AA1757,IF(OR(AB1757=$AB$4:$AB1756)=FALSE,", ",""),") "),""))</f>
        <v/>
      </c>
      <c r="AF1756" s="11" t="str">
        <f t="array" ref="AF1756">IF((COUNTBLANK(D1756)=0)*OR($H$2="y",$H$2="m"),IFERROR(LEFT(C1756, FIND(" ",C1756)-1), C1756),"")</f>
        <v/>
      </c>
      <c r="AG1756" s="11" t="str">
        <f t="array" ref="AG1756">IF(COUNTBLANK(D1756)=1,"",IF(OR($H$2="y",$H$2="m"),IF(AA1756=AA1755,IF(OR(AC1756=$AC$4:$AC1755)=FALSE,AG1755&amp;AF1756,AG1755),"("&amp;AF1756)&amp;IF(AA1756=AA1757,IF(OR(AC1757=$AC$4:$AC1756)=FALSE,", ",""),") "),""))</f>
        <v/>
      </c>
      <c r="AH1756" s="10" t="str">
        <f>IF((COUNTBLANK(D1756)=1),"",IF(D1756=D1755,AH1755,"")&amp;IF(B1755&lt;&gt;B1756,((IF(COUNTBLANK(E1756)=1,$D$3&amp;"Non-type material: "&amp;$D$3,$D$3&amp;INDEX('type-categories'!$A$2:$B$100,MATCH(E1756,'type-categories'!$A$2:$A$100,0),2)&amp;$D$3))),"")&amp;(IF(K1756&lt;&gt;K1755,$C$2&amp;UPPER(K1756)&amp;$C$2&amp;$K$3&amp;" ",(IF(B1756&lt;&gt;B1755,$C$2&amp;UPPER(K1756)&amp;$C$2&amp;$K$3&amp;" ",""))))&amp;IF((AA1756&lt;&gt;AA1757)*($H$2="y"),AD1756&amp;AE1756,IF((AA1756&lt;&gt;AA1757)*($H$2="m"),AD1756&amp;AG1756,IF(($H$2&lt;&gt;"m")*($H$2&lt;&gt;"Y"),(IF(F1756=0,"",F1756&amp;" "&amp;$F$4&amp;" "))&amp;(IF(G1756=0,"",G1756&amp;" "&amp;$G$4&amp;" "))&amp;(IF(H1756=0,"",H1756&amp;" "&amp;H$4&amp;" "))&amp;(IF(I1756=0,"",I1756&amp;" "&amp;$I$4&amp;" "))&amp;(IF(J1756=0,"",J1756&amp;" "&amp;$J$4&amp;" ")),"")))&amp;"; "&amp;IF((B1756=B1755)*(AA1756=AA1755), "same collecting data; ", IF((B1756=B1755)*(Z1755=Z1756),"same locality; ",(IF(COUNTBLANK(L1756)=1,"",$D$2&amp;L1756&amp;$L$3&amp;" "&amp;$D$2))&amp;(IF(COUNTBLANK(M1756)=1,"",$E$2&amp;M1756&amp;$E$2&amp;", "))&amp;(IF(COUNTBLANK(N1756)=1,"",N1756&amp;"; "))&amp;(IF(COUNTBLANK(O1756)=1,"",O1756&amp;"; ")))&amp;(IF(COUNTBLANK(P1756)=1,"",P1756&amp;"; "))&amp;(IF(COUNTBLANK(Q1756)=1,"",Q1756&amp;"; "))&amp;(IF(COUNTBLANK(R1756)=1,"",R1756&amp;"m, "))&amp;IF((COUNTBLANK(S1756)=0)*(S1756&lt;&gt;S1755), S1756&amp;"; ","")&amp;(IF(COUNTBLANK(U1756)=1,"",U1756&amp;"; "))&amp;(IF(COUNTBLANK(T1756)=1,"",IF(COUNTBLANK(F$2)=1,T1756&amp;"; ",T1756&amp;" "&amp;F$2&amp;"; "))))&amp;(IF(COUNTBLANK(V1756)=1,"",V1756&amp;"; "))&amp;IF((COUNTBLANK(C1756)=1),"",C1756)&amp;IF((B1756=B1757)*(K1756=K1757)*(L1756=L1757)*(M1756=M1757),IF(($H$2&lt;&gt;"m")*($H$2&lt;&gt;"Y"), " • ", IF((ISNUMBER(FIND(")",AE1756))), " • ", "")),IF((B1756=B1757)*(K1756=K1757)," • ",". ")))</f>
        <v/>
      </c>
      <c r="AI1756" s="1"/>
    </row>
    <row r="1757" spans="1:35" x14ac:dyDescent="0.25">
      <c r="A1757" s="3" t="str">
        <f t="shared" si="192"/>
        <v/>
      </c>
      <c r="B1757" s="53" t="str">
        <f t="shared" si="190"/>
        <v/>
      </c>
      <c r="C1757" s="57"/>
      <c r="D1757" s="57"/>
      <c r="E1757" s="57"/>
      <c r="F1757" s="57"/>
      <c r="G1757" s="57"/>
      <c r="H1757" s="57"/>
      <c r="I1757" s="57"/>
      <c r="J1757" s="57"/>
      <c r="K1757" s="57"/>
      <c r="L1757" s="57"/>
      <c r="M1757" s="54"/>
      <c r="N1757" s="57"/>
      <c r="O1757" s="58"/>
      <c r="P1757" s="58"/>
      <c r="Q1757" s="58"/>
      <c r="R1757" s="58"/>
      <c r="S1757" s="54"/>
      <c r="T1757" s="57"/>
      <c r="U1757" s="57"/>
      <c r="V1757" s="57"/>
      <c r="W1757" s="57"/>
      <c r="X1757" s="147" t="str">
        <f>IF(COUNTBLANK(D1757)=1,"",IF('order-admin-units'!$I$1&lt;&gt;"y", "", IF(COUNTBLANK(K1757)=1, 'order-admin-units'!$B$1+1, VLOOKUP(K1757, ordercountry, 2))))</f>
        <v/>
      </c>
      <c r="Y1757" s="147" t="str">
        <f>IF(COUNTBLANK(D1757)=1,"",IF('order-admin-units'!$I$1&lt;&gt;"y", "", IF(COUNTBLANK(K1757:L1757)&gt;0, 'order-admin-units'!$B$2+1, VLOOKUP(K1757&amp;"@"&amp;L1757, orderadmin, 2))))</f>
        <v/>
      </c>
      <c r="Z1757" s="147" t="str">
        <f t="shared" si="193"/>
        <v/>
      </c>
      <c r="AA1757" s="147" t="str">
        <f t="shared" si="194"/>
        <v/>
      </c>
      <c r="AB1757" s="147" t="str">
        <f t="shared" si="195"/>
        <v/>
      </c>
      <c r="AC1757" s="147" t="str">
        <f t="shared" si="191"/>
        <v/>
      </c>
      <c r="AD1757" s="11" t="str">
        <f t="shared" si="196"/>
        <v/>
      </c>
      <c r="AE1757" s="11" t="str">
        <f t="array" ref="AE1757">IF(COUNTBLANK(D1757)=1,"",IF(OR($H$2="y",$H$2="m"),IF(AA1757=AA1756,IF(OR(AB1757=$AB$4:$AB1756)=FALSE,AE1756&amp;C1757,AE1756),"("&amp;C1757)&amp;IF(AA1757=AA1758,IF(OR(AB1758=$AB$4:$AB1757)=FALSE,", ",""),") "),""))</f>
        <v/>
      </c>
      <c r="AF1757" s="11" t="str">
        <f t="array" ref="AF1757">IF((COUNTBLANK(D1757)=0)*OR($H$2="y",$H$2="m"),IFERROR(LEFT(C1757, FIND(" ",C1757)-1), C1757),"")</f>
        <v/>
      </c>
      <c r="AG1757" s="11" t="str">
        <f t="array" ref="AG1757">IF(COUNTBLANK(D1757)=1,"",IF(OR($H$2="y",$H$2="m"),IF(AA1757=AA1756,IF(OR(AC1757=$AC$4:$AC1756)=FALSE,AG1756&amp;AF1757,AG1756),"("&amp;AF1757)&amp;IF(AA1757=AA1758,IF(OR(AC1758=$AC$4:$AC1757)=FALSE,", ",""),") "),""))</f>
        <v/>
      </c>
      <c r="AH1757" s="10" t="str">
        <f>IF((COUNTBLANK(D1757)=1),"",IF(D1757=D1756,AH1756,"")&amp;IF(B1756&lt;&gt;B1757,((IF(COUNTBLANK(E1757)=1,$D$3&amp;"Non-type material: "&amp;$D$3,$D$3&amp;INDEX('type-categories'!$A$2:$B$100,MATCH(E1757,'type-categories'!$A$2:$A$100,0),2)&amp;$D$3))),"")&amp;(IF(K1757&lt;&gt;K1756,$C$2&amp;UPPER(K1757)&amp;$C$2&amp;$K$3&amp;" ",(IF(B1757&lt;&gt;B1756,$C$2&amp;UPPER(K1757)&amp;$C$2&amp;$K$3&amp;" ",""))))&amp;IF((AA1757&lt;&gt;AA1758)*($H$2="y"),AD1757&amp;AE1757,IF((AA1757&lt;&gt;AA1758)*($H$2="m"),AD1757&amp;AG1757,IF(($H$2&lt;&gt;"m")*($H$2&lt;&gt;"Y"),(IF(F1757=0,"",F1757&amp;" "&amp;$F$4&amp;" "))&amp;(IF(G1757=0,"",G1757&amp;" "&amp;$G$4&amp;" "))&amp;(IF(H1757=0,"",H1757&amp;" "&amp;H$4&amp;" "))&amp;(IF(I1757=0,"",I1757&amp;" "&amp;$I$4&amp;" "))&amp;(IF(J1757=0,"",J1757&amp;" "&amp;$J$4&amp;" ")),"")))&amp;"; "&amp;IF((B1757=B1756)*(AA1757=AA1756), "same collecting data; ", IF((B1757=B1756)*(Z1756=Z1757),"same locality; ",(IF(COUNTBLANK(L1757)=1,"",$D$2&amp;L1757&amp;$L$3&amp;" "&amp;$D$2))&amp;(IF(COUNTBLANK(M1757)=1,"",$E$2&amp;M1757&amp;$E$2&amp;", "))&amp;(IF(COUNTBLANK(N1757)=1,"",N1757&amp;"; "))&amp;(IF(COUNTBLANK(O1757)=1,"",O1757&amp;"; ")))&amp;(IF(COUNTBLANK(P1757)=1,"",P1757&amp;"; "))&amp;(IF(COUNTBLANK(Q1757)=1,"",Q1757&amp;"; "))&amp;(IF(COUNTBLANK(R1757)=1,"",R1757&amp;"m, "))&amp;IF((COUNTBLANK(S1757)=0)*(S1757&lt;&gt;S1756), S1757&amp;"; ","")&amp;(IF(COUNTBLANK(U1757)=1,"",U1757&amp;"; "))&amp;(IF(COUNTBLANK(T1757)=1,"",IF(COUNTBLANK(F$2)=1,T1757&amp;"; ",T1757&amp;" "&amp;F$2&amp;"; "))))&amp;(IF(COUNTBLANK(V1757)=1,"",V1757&amp;"; "))&amp;IF((COUNTBLANK(C1757)=1),"",C1757)&amp;IF((B1757=B1758)*(K1757=K1758)*(L1757=L1758)*(M1757=M1758),IF(($H$2&lt;&gt;"m")*($H$2&lt;&gt;"Y"), " • ", IF((ISNUMBER(FIND(")",AE1757))), " • ", "")),IF((B1757=B1758)*(K1757=K1758)," • ",". ")))</f>
        <v/>
      </c>
      <c r="AI1757" s="1"/>
    </row>
    <row r="1758" spans="1:35" x14ac:dyDescent="0.25">
      <c r="A1758" s="3" t="str">
        <f t="shared" si="192"/>
        <v/>
      </c>
      <c r="B1758" s="53" t="str">
        <f t="shared" si="190"/>
        <v/>
      </c>
      <c r="C1758" s="57"/>
      <c r="D1758" s="57"/>
      <c r="E1758" s="57"/>
      <c r="F1758" s="57"/>
      <c r="G1758" s="57"/>
      <c r="H1758" s="57"/>
      <c r="I1758" s="57"/>
      <c r="J1758" s="57"/>
      <c r="K1758" s="57"/>
      <c r="L1758" s="57"/>
      <c r="M1758" s="54"/>
      <c r="N1758" s="57"/>
      <c r="O1758" s="58"/>
      <c r="P1758" s="58"/>
      <c r="Q1758" s="58"/>
      <c r="R1758" s="58"/>
      <c r="S1758" s="54"/>
      <c r="T1758" s="57"/>
      <c r="U1758" s="57"/>
      <c r="V1758" s="57"/>
      <c r="W1758" s="57"/>
      <c r="X1758" s="147" t="str">
        <f>IF(COUNTBLANK(D1758)=1,"",IF('order-admin-units'!$I$1&lt;&gt;"y", "", IF(COUNTBLANK(K1758)=1, 'order-admin-units'!$B$1+1, VLOOKUP(K1758, ordercountry, 2))))</f>
        <v/>
      </c>
      <c r="Y1758" s="147" t="str">
        <f>IF(COUNTBLANK(D1758)=1,"",IF('order-admin-units'!$I$1&lt;&gt;"y", "", IF(COUNTBLANK(K1758:L1758)&gt;0, 'order-admin-units'!$B$2+1, VLOOKUP(K1758&amp;"@"&amp;L1758, orderadmin, 2))))</f>
        <v/>
      </c>
      <c r="Z1758" s="147" t="str">
        <f t="shared" si="193"/>
        <v/>
      </c>
      <c r="AA1758" s="147" t="str">
        <f t="shared" si="194"/>
        <v/>
      </c>
      <c r="AB1758" s="147" t="str">
        <f t="shared" si="195"/>
        <v/>
      </c>
      <c r="AC1758" s="147" t="str">
        <f t="shared" si="191"/>
        <v/>
      </c>
      <c r="AD1758" s="11" t="str">
        <f t="shared" si="196"/>
        <v/>
      </c>
      <c r="AE1758" s="11" t="str">
        <f t="array" ref="AE1758">IF(COUNTBLANK(D1758)=1,"",IF(OR($H$2="y",$H$2="m"),IF(AA1758=AA1757,IF(OR(AB1758=$AB$4:$AB1757)=FALSE,AE1757&amp;C1758,AE1757),"("&amp;C1758)&amp;IF(AA1758=AA1759,IF(OR(AB1759=$AB$4:$AB1758)=FALSE,", ",""),") "),""))</f>
        <v/>
      </c>
      <c r="AF1758" s="11" t="str">
        <f t="array" ref="AF1758">IF((COUNTBLANK(D1758)=0)*OR($H$2="y",$H$2="m"),IFERROR(LEFT(C1758, FIND(" ",C1758)-1), C1758),"")</f>
        <v/>
      </c>
      <c r="AG1758" s="11" t="str">
        <f t="array" ref="AG1758">IF(COUNTBLANK(D1758)=1,"",IF(OR($H$2="y",$H$2="m"),IF(AA1758=AA1757,IF(OR(AC1758=$AC$4:$AC1757)=FALSE,AG1757&amp;AF1758,AG1757),"("&amp;AF1758)&amp;IF(AA1758=AA1759,IF(OR(AC1759=$AC$4:$AC1758)=FALSE,", ",""),") "),""))</f>
        <v/>
      </c>
      <c r="AH1758" s="10" t="str">
        <f>IF((COUNTBLANK(D1758)=1),"",IF(D1758=D1757,AH1757,"")&amp;IF(B1757&lt;&gt;B1758,((IF(COUNTBLANK(E1758)=1,$D$3&amp;"Non-type material: "&amp;$D$3,$D$3&amp;INDEX('type-categories'!$A$2:$B$100,MATCH(E1758,'type-categories'!$A$2:$A$100,0),2)&amp;$D$3))),"")&amp;(IF(K1758&lt;&gt;K1757,$C$2&amp;UPPER(K1758)&amp;$C$2&amp;$K$3&amp;" ",(IF(B1758&lt;&gt;B1757,$C$2&amp;UPPER(K1758)&amp;$C$2&amp;$K$3&amp;" ",""))))&amp;IF((AA1758&lt;&gt;AA1759)*($H$2="y"),AD1758&amp;AE1758,IF((AA1758&lt;&gt;AA1759)*($H$2="m"),AD1758&amp;AG1758,IF(($H$2&lt;&gt;"m")*($H$2&lt;&gt;"Y"),(IF(F1758=0,"",F1758&amp;" "&amp;$F$4&amp;" "))&amp;(IF(G1758=0,"",G1758&amp;" "&amp;$G$4&amp;" "))&amp;(IF(H1758=0,"",H1758&amp;" "&amp;H$4&amp;" "))&amp;(IF(I1758=0,"",I1758&amp;" "&amp;$I$4&amp;" "))&amp;(IF(J1758=0,"",J1758&amp;" "&amp;$J$4&amp;" ")),"")))&amp;"; "&amp;IF((B1758=B1757)*(AA1758=AA1757), "same collecting data; ", IF((B1758=B1757)*(Z1757=Z1758),"same locality; ",(IF(COUNTBLANK(L1758)=1,"",$D$2&amp;L1758&amp;$L$3&amp;" "&amp;$D$2))&amp;(IF(COUNTBLANK(M1758)=1,"",$E$2&amp;M1758&amp;$E$2&amp;", "))&amp;(IF(COUNTBLANK(N1758)=1,"",N1758&amp;"; "))&amp;(IF(COUNTBLANK(O1758)=1,"",O1758&amp;"; ")))&amp;(IF(COUNTBLANK(P1758)=1,"",P1758&amp;"; "))&amp;(IF(COUNTBLANK(Q1758)=1,"",Q1758&amp;"; "))&amp;(IF(COUNTBLANK(R1758)=1,"",R1758&amp;"m, "))&amp;IF((COUNTBLANK(S1758)=0)*(S1758&lt;&gt;S1757), S1758&amp;"; ","")&amp;(IF(COUNTBLANK(U1758)=1,"",U1758&amp;"; "))&amp;(IF(COUNTBLANK(T1758)=1,"",IF(COUNTBLANK(F$2)=1,T1758&amp;"; ",T1758&amp;" "&amp;F$2&amp;"; "))))&amp;(IF(COUNTBLANK(V1758)=1,"",V1758&amp;"; "))&amp;IF((COUNTBLANK(C1758)=1),"",C1758)&amp;IF((B1758=B1759)*(K1758=K1759)*(L1758=L1759)*(M1758=M1759),IF(($H$2&lt;&gt;"m")*($H$2&lt;&gt;"Y"), " • ", IF((ISNUMBER(FIND(")",AE1758))), " • ", "")),IF((B1758=B1759)*(K1758=K1759)," • ",". ")))</f>
        <v/>
      </c>
      <c r="AI1758" s="1"/>
    </row>
    <row r="1759" spans="1:35" x14ac:dyDescent="0.25">
      <c r="A1759" s="3" t="str">
        <f t="shared" si="192"/>
        <v/>
      </c>
      <c r="B1759" s="53" t="str">
        <f t="shared" si="190"/>
        <v/>
      </c>
      <c r="C1759" s="57"/>
      <c r="D1759" s="57"/>
      <c r="E1759" s="57"/>
      <c r="F1759" s="57"/>
      <c r="G1759" s="57"/>
      <c r="H1759" s="57"/>
      <c r="I1759" s="57"/>
      <c r="J1759" s="57"/>
      <c r="K1759" s="57"/>
      <c r="L1759" s="57"/>
      <c r="M1759" s="54"/>
      <c r="N1759" s="57"/>
      <c r="O1759" s="58"/>
      <c r="P1759" s="58"/>
      <c r="Q1759" s="58"/>
      <c r="R1759" s="58"/>
      <c r="S1759" s="54"/>
      <c r="T1759" s="57"/>
      <c r="U1759" s="57"/>
      <c r="V1759" s="57"/>
      <c r="W1759" s="57"/>
      <c r="X1759" s="147" t="str">
        <f>IF(COUNTBLANK(D1759)=1,"",IF('order-admin-units'!$I$1&lt;&gt;"y", "", IF(COUNTBLANK(K1759)=1, 'order-admin-units'!$B$1+1, VLOOKUP(K1759, ordercountry, 2))))</f>
        <v/>
      </c>
      <c r="Y1759" s="147" t="str">
        <f>IF(COUNTBLANK(D1759)=1,"",IF('order-admin-units'!$I$1&lt;&gt;"y", "", IF(COUNTBLANK(K1759:L1759)&gt;0, 'order-admin-units'!$B$2+1, VLOOKUP(K1759&amp;"@"&amp;L1759, orderadmin, 2))))</f>
        <v/>
      </c>
      <c r="Z1759" s="147" t="str">
        <f t="shared" si="193"/>
        <v/>
      </c>
      <c r="AA1759" s="147" t="str">
        <f t="shared" si="194"/>
        <v/>
      </c>
      <c r="AB1759" s="147" t="str">
        <f t="shared" si="195"/>
        <v/>
      </c>
      <c r="AC1759" s="147" t="str">
        <f t="shared" si="191"/>
        <v/>
      </c>
      <c r="AD1759" s="11" t="str">
        <f t="shared" si="196"/>
        <v/>
      </c>
      <c r="AE1759" s="11" t="str">
        <f t="array" ref="AE1759">IF(COUNTBLANK(D1759)=1,"",IF(OR($H$2="y",$H$2="m"),IF(AA1759=AA1758,IF(OR(AB1759=$AB$4:$AB1758)=FALSE,AE1758&amp;C1759,AE1758),"("&amp;C1759)&amp;IF(AA1759=AA1760,IF(OR(AB1760=$AB$4:$AB1759)=FALSE,", ",""),") "),""))</f>
        <v/>
      </c>
      <c r="AF1759" s="11" t="str">
        <f t="array" ref="AF1759">IF((COUNTBLANK(D1759)=0)*OR($H$2="y",$H$2="m"),IFERROR(LEFT(C1759, FIND(" ",C1759)-1), C1759),"")</f>
        <v/>
      </c>
      <c r="AG1759" s="11" t="str">
        <f t="array" ref="AG1759">IF(COUNTBLANK(D1759)=1,"",IF(OR($H$2="y",$H$2="m"),IF(AA1759=AA1758,IF(OR(AC1759=$AC$4:$AC1758)=FALSE,AG1758&amp;AF1759,AG1758),"("&amp;AF1759)&amp;IF(AA1759=AA1760,IF(OR(AC1760=$AC$4:$AC1759)=FALSE,", ",""),") "),""))</f>
        <v/>
      </c>
      <c r="AH1759" s="10" t="str">
        <f>IF((COUNTBLANK(D1759)=1),"",IF(D1759=D1758,AH1758,"")&amp;IF(B1758&lt;&gt;B1759,((IF(COUNTBLANK(E1759)=1,$D$3&amp;"Non-type material: "&amp;$D$3,$D$3&amp;INDEX('type-categories'!$A$2:$B$100,MATCH(E1759,'type-categories'!$A$2:$A$100,0),2)&amp;$D$3))),"")&amp;(IF(K1759&lt;&gt;K1758,$C$2&amp;UPPER(K1759)&amp;$C$2&amp;$K$3&amp;" ",(IF(B1759&lt;&gt;B1758,$C$2&amp;UPPER(K1759)&amp;$C$2&amp;$K$3&amp;" ",""))))&amp;IF((AA1759&lt;&gt;AA1760)*($H$2="y"),AD1759&amp;AE1759,IF((AA1759&lt;&gt;AA1760)*($H$2="m"),AD1759&amp;AG1759,IF(($H$2&lt;&gt;"m")*($H$2&lt;&gt;"Y"),(IF(F1759=0,"",F1759&amp;" "&amp;$F$4&amp;" "))&amp;(IF(G1759=0,"",G1759&amp;" "&amp;$G$4&amp;" "))&amp;(IF(H1759=0,"",H1759&amp;" "&amp;H$4&amp;" "))&amp;(IF(I1759=0,"",I1759&amp;" "&amp;$I$4&amp;" "))&amp;(IF(J1759=0,"",J1759&amp;" "&amp;$J$4&amp;" ")),"")))&amp;"; "&amp;IF((B1759=B1758)*(AA1759=AA1758), "same collecting data; ", IF((B1759=B1758)*(Z1758=Z1759),"same locality; ",(IF(COUNTBLANK(L1759)=1,"",$D$2&amp;L1759&amp;$L$3&amp;" "&amp;$D$2))&amp;(IF(COUNTBLANK(M1759)=1,"",$E$2&amp;M1759&amp;$E$2&amp;", "))&amp;(IF(COUNTBLANK(N1759)=1,"",N1759&amp;"; "))&amp;(IF(COUNTBLANK(O1759)=1,"",O1759&amp;"; ")))&amp;(IF(COUNTBLANK(P1759)=1,"",P1759&amp;"; "))&amp;(IF(COUNTBLANK(Q1759)=1,"",Q1759&amp;"; "))&amp;(IF(COUNTBLANK(R1759)=1,"",R1759&amp;"m, "))&amp;IF((COUNTBLANK(S1759)=0)*(S1759&lt;&gt;S1758), S1759&amp;"; ","")&amp;(IF(COUNTBLANK(U1759)=1,"",U1759&amp;"; "))&amp;(IF(COUNTBLANK(T1759)=1,"",IF(COUNTBLANK(F$2)=1,T1759&amp;"; ",T1759&amp;" "&amp;F$2&amp;"; "))))&amp;(IF(COUNTBLANK(V1759)=1,"",V1759&amp;"; "))&amp;IF((COUNTBLANK(C1759)=1),"",C1759)&amp;IF((B1759=B1760)*(K1759=K1760)*(L1759=L1760)*(M1759=M1760),IF(($H$2&lt;&gt;"m")*($H$2&lt;&gt;"Y"), " • ", IF((ISNUMBER(FIND(")",AE1759))), " • ", "")),IF((B1759=B1760)*(K1759=K1760)," • ",". ")))</f>
        <v/>
      </c>
      <c r="AI1759" s="1"/>
    </row>
    <row r="1760" spans="1:35" x14ac:dyDescent="0.25">
      <c r="A1760" s="3" t="str">
        <f t="shared" si="192"/>
        <v/>
      </c>
      <c r="B1760" s="53" t="str">
        <f t="shared" si="190"/>
        <v/>
      </c>
      <c r="C1760" s="57"/>
      <c r="D1760" s="57"/>
      <c r="E1760" s="57"/>
      <c r="F1760" s="57"/>
      <c r="G1760" s="57"/>
      <c r="H1760" s="57"/>
      <c r="I1760" s="57"/>
      <c r="J1760" s="57"/>
      <c r="K1760" s="57"/>
      <c r="L1760" s="57"/>
      <c r="M1760" s="54"/>
      <c r="N1760" s="57"/>
      <c r="O1760" s="58"/>
      <c r="P1760" s="58"/>
      <c r="Q1760" s="58"/>
      <c r="R1760" s="58"/>
      <c r="S1760" s="54"/>
      <c r="T1760" s="57"/>
      <c r="U1760" s="57"/>
      <c r="V1760" s="57"/>
      <c r="W1760" s="57"/>
      <c r="X1760" s="147" t="str">
        <f>IF(COUNTBLANK(D1760)=1,"",IF('order-admin-units'!$I$1&lt;&gt;"y", "", IF(COUNTBLANK(K1760)=1, 'order-admin-units'!$B$1+1, VLOOKUP(K1760, ordercountry, 2))))</f>
        <v/>
      </c>
      <c r="Y1760" s="147" t="str">
        <f>IF(COUNTBLANK(D1760)=1,"",IF('order-admin-units'!$I$1&lt;&gt;"y", "", IF(COUNTBLANK(K1760:L1760)&gt;0, 'order-admin-units'!$B$2+1, VLOOKUP(K1760&amp;"@"&amp;L1760, orderadmin, 2))))</f>
        <v/>
      </c>
      <c r="Z1760" s="147" t="str">
        <f t="shared" si="193"/>
        <v/>
      </c>
      <c r="AA1760" s="147" t="str">
        <f t="shared" si="194"/>
        <v/>
      </c>
      <c r="AB1760" s="147" t="str">
        <f t="shared" si="195"/>
        <v/>
      </c>
      <c r="AC1760" s="147" t="str">
        <f t="shared" si="191"/>
        <v/>
      </c>
      <c r="AD1760" s="11" t="str">
        <f t="shared" si="196"/>
        <v/>
      </c>
      <c r="AE1760" s="11" t="str">
        <f t="array" ref="AE1760">IF(COUNTBLANK(D1760)=1,"",IF(OR($H$2="y",$H$2="m"),IF(AA1760=AA1759,IF(OR(AB1760=$AB$4:$AB1759)=FALSE,AE1759&amp;C1760,AE1759),"("&amp;C1760)&amp;IF(AA1760=AA1761,IF(OR(AB1761=$AB$4:$AB1760)=FALSE,", ",""),") "),""))</f>
        <v/>
      </c>
      <c r="AF1760" s="11" t="str">
        <f t="array" ref="AF1760">IF((COUNTBLANK(D1760)=0)*OR($H$2="y",$H$2="m"),IFERROR(LEFT(C1760, FIND(" ",C1760)-1), C1760),"")</f>
        <v/>
      </c>
      <c r="AG1760" s="11" t="str">
        <f t="array" ref="AG1760">IF(COUNTBLANK(D1760)=1,"",IF(OR($H$2="y",$H$2="m"),IF(AA1760=AA1759,IF(OR(AC1760=$AC$4:$AC1759)=FALSE,AG1759&amp;AF1760,AG1759),"("&amp;AF1760)&amp;IF(AA1760=AA1761,IF(OR(AC1761=$AC$4:$AC1760)=FALSE,", ",""),") "),""))</f>
        <v/>
      </c>
      <c r="AH1760" s="10" t="str">
        <f>IF((COUNTBLANK(D1760)=1),"",IF(D1760=D1759,AH1759,"")&amp;IF(B1759&lt;&gt;B1760,((IF(COUNTBLANK(E1760)=1,$D$3&amp;"Non-type material: "&amp;$D$3,$D$3&amp;INDEX('type-categories'!$A$2:$B$100,MATCH(E1760,'type-categories'!$A$2:$A$100,0),2)&amp;$D$3))),"")&amp;(IF(K1760&lt;&gt;K1759,$C$2&amp;UPPER(K1760)&amp;$C$2&amp;$K$3&amp;" ",(IF(B1760&lt;&gt;B1759,$C$2&amp;UPPER(K1760)&amp;$C$2&amp;$K$3&amp;" ",""))))&amp;IF((AA1760&lt;&gt;AA1761)*($H$2="y"),AD1760&amp;AE1760,IF((AA1760&lt;&gt;AA1761)*($H$2="m"),AD1760&amp;AG1760,IF(($H$2&lt;&gt;"m")*($H$2&lt;&gt;"Y"),(IF(F1760=0,"",F1760&amp;" "&amp;$F$4&amp;" "))&amp;(IF(G1760=0,"",G1760&amp;" "&amp;$G$4&amp;" "))&amp;(IF(H1760=0,"",H1760&amp;" "&amp;H$4&amp;" "))&amp;(IF(I1760=0,"",I1760&amp;" "&amp;$I$4&amp;" "))&amp;(IF(J1760=0,"",J1760&amp;" "&amp;$J$4&amp;" ")),"")))&amp;"; "&amp;IF((B1760=B1759)*(AA1760=AA1759), "same collecting data; ", IF((B1760=B1759)*(Z1759=Z1760),"same locality; ",(IF(COUNTBLANK(L1760)=1,"",$D$2&amp;L1760&amp;$L$3&amp;" "&amp;$D$2))&amp;(IF(COUNTBLANK(M1760)=1,"",$E$2&amp;M1760&amp;$E$2&amp;", "))&amp;(IF(COUNTBLANK(N1760)=1,"",N1760&amp;"; "))&amp;(IF(COUNTBLANK(O1760)=1,"",O1760&amp;"; ")))&amp;(IF(COUNTBLANK(P1760)=1,"",P1760&amp;"; "))&amp;(IF(COUNTBLANK(Q1760)=1,"",Q1760&amp;"; "))&amp;(IF(COUNTBLANK(R1760)=1,"",R1760&amp;"m, "))&amp;IF((COUNTBLANK(S1760)=0)*(S1760&lt;&gt;S1759), S1760&amp;"; ","")&amp;(IF(COUNTBLANK(U1760)=1,"",U1760&amp;"; "))&amp;(IF(COUNTBLANK(T1760)=1,"",IF(COUNTBLANK(F$2)=1,T1760&amp;"; ",T1760&amp;" "&amp;F$2&amp;"; "))))&amp;(IF(COUNTBLANK(V1760)=1,"",V1760&amp;"; "))&amp;IF((COUNTBLANK(C1760)=1),"",C1760)&amp;IF((B1760=B1761)*(K1760=K1761)*(L1760=L1761)*(M1760=M1761),IF(($H$2&lt;&gt;"m")*($H$2&lt;&gt;"Y"), " • ", IF((ISNUMBER(FIND(")",AE1760))), " • ", "")),IF((B1760=B1761)*(K1760=K1761)," • ",". ")))</f>
        <v/>
      </c>
      <c r="AI1760" s="1"/>
    </row>
    <row r="1761" spans="1:35" x14ac:dyDescent="0.25">
      <c r="A1761" s="3" t="str">
        <f t="shared" si="192"/>
        <v/>
      </c>
      <c r="B1761" s="53" t="str">
        <f t="shared" si="190"/>
        <v/>
      </c>
      <c r="C1761" s="57"/>
      <c r="D1761" s="57"/>
      <c r="E1761" s="57"/>
      <c r="F1761" s="57"/>
      <c r="G1761" s="57"/>
      <c r="H1761" s="57"/>
      <c r="I1761" s="57"/>
      <c r="J1761" s="57"/>
      <c r="K1761" s="57"/>
      <c r="L1761" s="57"/>
      <c r="M1761" s="54"/>
      <c r="N1761" s="57"/>
      <c r="O1761" s="58"/>
      <c r="P1761" s="58"/>
      <c r="Q1761" s="58"/>
      <c r="R1761" s="58"/>
      <c r="S1761" s="54"/>
      <c r="T1761" s="57"/>
      <c r="U1761" s="57"/>
      <c r="V1761" s="57"/>
      <c r="W1761" s="57"/>
      <c r="X1761" s="147" t="str">
        <f>IF(COUNTBLANK(D1761)=1,"",IF('order-admin-units'!$I$1&lt;&gt;"y", "", IF(COUNTBLANK(K1761)=1, 'order-admin-units'!$B$1+1, VLOOKUP(K1761, ordercountry, 2))))</f>
        <v/>
      </c>
      <c r="Y1761" s="147" t="str">
        <f>IF(COUNTBLANK(D1761)=1,"",IF('order-admin-units'!$I$1&lt;&gt;"y", "", IF(COUNTBLANK(K1761:L1761)&gt;0, 'order-admin-units'!$B$2+1, VLOOKUP(K1761&amp;"@"&amp;L1761, orderadmin, 2))))</f>
        <v/>
      </c>
      <c r="Z1761" s="147" t="str">
        <f t="shared" si="193"/>
        <v/>
      </c>
      <c r="AA1761" s="147" t="str">
        <f t="shared" si="194"/>
        <v/>
      </c>
      <c r="AB1761" s="147" t="str">
        <f t="shared" si="195"/>
        <v/>
      </c>
      <c r="AC1761" s="147" t="str">
        <f t="shared" si="191"/>
        <v/>
      </c>
      <c r="AD1761" s="11" t="str">
        <f t="shared" si="196"/>
        <v/>
      </c>
      <c r="AE1761" s="11" t="str">
        <f t="array" ref="AE1761">IF(COUNTBLANK(D1761)=1,"",IF(OR($H$2="y",$H$2="m"),IF(AA1761=AA1760,IF(OR(AB1761=$AB$4:$AB1760)=FALSE,AE1760&amp;C1761,AE1760),"("&amp;C1761)&amp;IF(AA1761=AA1762,IF(OR(AB1762=$AB$4:$AB1761)=FALSE,", ",""),") "),""))</f>
        <v/>
      </c>
      <c r="AF1761" s="11" t="str">
        <f t="array" ref="AF1761">IF((COUNTBLANK(D1761)=0)*OR($H$2="y",$H$2="m"),IFERROR(LEFT(C1761, FIND(" ",C1761)-1), C1761),"")</f>
        <v/>
      </c>
      <c r="AG1761" s="11" t="str">
        <f t="array" ref="AG1761">IF(COUNTBLANK(D1761)=1,"",IF(OR($H$2="y",$H$2="m"),IF(AA1761=AA1760,IF(OR(AC1761=$AC$4:$AC1760)=FALSE,AG1760&amp;AF1761,AG1760),"("&amp;AF1761)&amp;IF(AA1761=AA1762,IF(OR(AC1762=$AC$4:$AC1761)=FALSE,", ",""),") "),""))</f>
        <v/>
      </c>
      <c r="AH1761" s="10" t="str">
        <f>IF((COUNTBLANK(D1761)=1),"",IF(D1761=D1760,AH1760,"")&amp;IF(B1760&lt;&gt;B1761,((IF(COUNTBLANK(E1761)=1,$D$3&amp;"Non-type material: "&amp;$D$3,$D$3&amp;INDEX('type-categories'!$A$2:$B$100,MATCH(E1761,'type-categories'!$A$2:$A$100,0),2)&amp;$D$3))),"")&amp;(IF(K1761&lt;&gt;K1760,$C$2&amp;UPPER(K1761)&amp;$C$2&amp;$K$3&amp;" ",(IF(B1761&lt;&gt;B1760,$C$2&amp;UPPER(K1761)&amp;$C$2&amp;$K$3&amp;" ",""))))&amp;IF((AA1761&lt;&gt;AA1762)*($H$2="y"),AD1761&amp;AE1761,IF((AA1761&lt;&gt;AA1762)*($H$2="m"),AD1761&amp;AG1761,IF(($H$2&lt;&gt;"m")*($H$2&lt;&gt;"Y"),(IF(F1761=0,"",F1761&amp;" "&amp;$F$4&amp;" "))&amp;(IF(G1761=0,"",G1761&amp;" "&amp;$G$4&amp;" "))&amp;(IF(H1761=0,"",H1761&amp;" "&amp;H$4&amp;" "))&amp;(IF(I1761=0,"",I1761&amp;" "&amp;$I$4&amp;" "))&amp;(IF(J1761=0,"",J1761&amp;" "&amp;$J$4&amp;" ")),"")))&amp;"; "&amp;IF((B1761=B1760)*(AA1761=AA1760), "same collecting data; ", IF((B1761=B1760)*(Z1760=Z1761),"same locality; ",(IF(COUNTBLANK(L1761)=1,"",$D$2&amp;L1761&amp;$L$3&amp;" "&amp;$D$2))&amp;(IF(COUNTBLANK(M1761)=1,"",$E$2&amp;M1761&amp;$E$2&amp;", "))&amp;(IF(COUNTBLANK(N1761)=1,"",N1761&amp;"; "))&amp;(IF(COUNTBLANK(O1761)=1,"",O1761&amp;"; ")))&amp;(IF(COUNTBLANK(P1761)=1,"",P1761&amp;"; "))&amp;(IF(COUNTBLANK(Q1761)=1,"",Q1761&amp;"; "))&amp;(IF(COUNTBLANK(R1761)=1,"",R1761&amp;"m, "))&amp;IF((COUNTBLANK(S1761)=0)*(S1761&lt;&gt;S1760), S1761&amp;"; ","")&amp;(IF(COUNTBLANK(U1761)=1,"",U1761&amp;"; "))&amp;(IF(COUNTBLANK(T1761)=1,"",IF(COUNTBLANK(F$2)=1,T1761&amp;"; ",T1761&amp;" "&amp;F$2&amp;"; "))))&amp;(IF(COUNTBLANK(V1761)=1,"",V1761&amp;"; "))&amp;IF((COUNTBLANK(C1761)=1),"",C1761)&amp;IF((B1761=B1762)*(K1761=K1762)*(L1761=L1762)*(M1761=M1762),IF(($H$2&lt;&gt;"m")*($H$2&lt;&gt;"Y"), " • ", IF((ISNUMBER(FIND(")",AE1761))), " • ", "")),IF((B1761=B1762)*(K1761=K1762)," • ",". ")))</f>
        <v/>
      </c>
      <c r="AI1761" s="1"/>
    </row>
    <row r="1762" spans="1:35" x14ac:dyDescent="0.25">
      <c r="A1762" s="3" t="str">
        <f t="shared" si="192"/>
        <v/>
      </c>
      <c r="B1762" s="53" t="str">
        <f t="shared" si="190"/>
        <v/>
      </c>
      <c r="C1762" s="57"/>
      <c r="D1762" s="57"/>
      <c r="E1762" s="57"/>
      <c r="F1762" s="57"/>
      <c r="G1762" s="57"/>
      <c r="H1762" s="57"/>
      <c r="I1762" s="57"/>
      <c r="J1762" s="57"/>
      <c r="K1762" s="57"/>
      <c r="L1762" s="57"/>
      <c r="M1762" s="54"/>
      <c r="N1762" s="57"/>
      <c r="O1762" s="58"/>
      <c r="P1762" s="58"/>
      <c r="Q1762" s="58"/>
      <c r="R1762" s="58"/>
      <c r="S1762" s="54"/>
      <c r="T1762" s="57"/>
      <c r="U1762" s="57"/>
      <c r="V1762" s="57"/>
      <c r="W1762" s="57"/>
      <c r="X1762" s="147" t="str">
        <f>IF(COUNTBLANK(D1762)=1,"",IF('order-admin-units'!$I$1&lt;&gt;"y", "", IF(COUNTBLANK(K1762)=1, 'order-admin-units'!$B$1+1, VLOOKUP(K1762, ordercountry, 2))))</f>
        <v/>
      </c>
      <c r="Y1762" s="147" t="str">
        <f>IF(COUNTBLANK(D1762)=1,"",IF('order-admin-units'!$I$1&lt;&gt;"y", "", IF(COUNTBLANK(K1762:L1762)&gt;0, 'order-admin-units'!$B$2+1, VLOOKUP(K1762&amp;"@"&amp;L1762, orderadmin, 2))))</f>
        <v/>
      </c>
      <c r="Z1762" s="147" t="str">
        <f t="shared" si="193"/>
        <v/>
      </c>
      <c r="AA1762" s="147" t="str">
        <f t="shared" si="194"/>
        <v/>
      </c>
      <c r="AB1762" s="147" t="str">
        <f t="shared" si="195"/>
        <v/>
      </c>
      <c r="AC1762" s="147" t="str">
        <f t="shared" si="191"/>
        <v/>
      </c>
      <c r="AD1762" s="11" t="str">
        <f t="shared" si="196"/>
        <v/>
      </c>
      <c r="AE1762" s="11" t="str">
        <f t="array" ref="AE1762">IF(COUNTBLANK(D1762)=1,"",IF(OR($H$2="y",$H$2="m"),IF(AA1762=AA1761,IF(OR(AB1762=$AB$4:$AB1761)=FALSE,AE1761&amp;C1762,AE1761),"("&amp;C1762)&amp;IF(AA1762=AA1763,IF(OR(AB1763=$AB$4:$AB1762)=FALSE,", ",""),") "),""))</f>
        <v/>
      </c>
      <c r="AF1762" s="11" t="str">
        <f t="array" ref="AF1762">IF((COUNTBLANK(D1762)=0)*OR($H$2="y",$H$2="m"),IFERROR(LEFT(C1762, FIND(" ",C1762)-1), C1762),"")</f>
        <v/>
      </c>
      <c r="AG1762" s="11" t="str">
        <f t="array" ref="AG1762">IF(COUNTBLANK(D1762)=1,"",IF(OR($H$2="y",$H$2="m"),IF(AA1762=AA1761,IF(OR(AC1762=$AC$4:$AC1761)=FALSE,AG1761&amp;AF1762,AG1761),"("&amp;AF1762)&amp;IF(AA1762=AA1763,IF(OR(AC1763=$AC$4:$AC1762)=FALSE,", ",""),") "),""))</f>
        <v/>
      </c>
      <c r="AH1762" s="10" t="str">
        <f>IF((COUNTBLANK(D1762)=1),"",IF(D1762=D1761,AH1761,"")&amp;IF(B1761&lt;&gt;B1762,((IF(COUNTBLANK(E1762)=1,$D$3&amp;"Non-type material: "&amp;$D$3,$D$3&amp;INDEX('type-categories'!$A$2:$B$100,MATCH(E1762,'type-categories'!$A$2:$A$100,0),2)&amp;$D$3))),"")&amp;(IF(K1762&lt;&gt;K1761,$C$2&amp;UPPER(K1762)&amp;$C$2&amp;$K$3&amp;" ",(IF(B1762&lt;&gt;B1761,$C$2&amp;UPPER(K1762)&amp;$C$2&amp;$K$3&amp;" ",""))))&amp;IF((AA1762&lt;&gt;AA1763)*($H$2="y"),AD1762&amp;AE1762,IF((AA1762&lt;&gt;AA1763)*($H$2="m"),AD1762&amp;AG1762,IF(($H$2&lt;&gt;"m")*($H$2&lt;&gt;"Y"),(IF(F1762=0,"",F1762&amp;" "&amp;$F$4&amp;" "))&amp;(IF(G1762=0,"",G1762&amp;" "&amp;$G$4&amp;" "))&amp;(IF(H1762=0,"",H1762&amp;" "&amp;H$4&amp;" "))&amp;(IF(I1762=0,"",I1762&amp;" "&amp;$I$4&amp;" "))&amp;(IF(J1762=0,"",J1762&amp;" "&amp;$J$4&amp;" ")),"")))&amp;"; "&amp;IF((B1762=B1761)*(AA1762=AA1761), "same collecting data; ", IF((B1762=B1761)*(Z1761=Z1762),"same locality; ",(IF(COUNTBLANK(L1762)=1,"",$D$2&amp;L1762&amp;$L$3&amp;" "&amp;$D$2))&amp;(IF(COUNTBLANK(M1762)=1,"",$E$2&amp;M1762&amp;$E$2&amp;", "))&amp;(IF(COUNTBLANK(N1762)=1,"",N1762&amp;"; "))&amp;(IF(COUNTBLANK(O1762)=1,"",O1762&amp;"; ")))&amp;(IF(COUNTBLANK(P1762)=1,"",P1762&amp;"; "))&amp;(IF(COUNTBLANK(Q1762)=1,"",Q1762&amp;"; "))&amp;(IF(COUNTBLANK(R1762)=1,"",R1762&amp;"m, "))&amp;IF((COUNTBLANK(S1762)=0)*(S1762&lt;&gt;S1761), S1762&amp;"; ","")&amp;(IF(COUNTBLANK(U1762)=1,"",U1762&amp;"; "))&amp;(IF(COUNTBLANK(T1762)=1,"",IF(COUNTBLANK(F$2)=1,T1762&amp;"; ",T1762&amp;" "&amp;F$2&amp;"; "))))&amp;(IF(COUNTBLANK(V1762)=1,"",V1762&amp;"; "))&amp;IF((COUNTBLANK(C1762)=1),"",C1762)&amp;IF((B1762=B1763)*(K1762=K1763)*(L1762=L1763)*(M1762=M1763),IF(($H$2&lt;&gt;"m")*($H$2&lt;&gt;"Y"), " • ", IF((ISNUMBER(FIND(")",AE1762))), " • ", "")),IF((B1762=B1763)*(K1762=K1763)," • ",". ")))</f>
        <v/>
      </c>
      <c r="AI1762" s="1"/>
    </row>
    <row r="1763" spans="1:35" x14ac:dyDescent="0.25">
      <c r="A1763" s="3" t="str">
        <f t="shared" si="192"/>
        <v/>
      </c>
      <c r="B1763" s="53" t="str">
        <f t="shared" si="190"/>
        <v/>
      </c>
      <c r="C1763" s="57"/>
      <c r="D1763" s="57"/>
      <c r="E1763" s="57"/>
      <c r="F1763" s="57"/>
      <c r="G1763" s="57"/>
      <c r="H1763" s="57"/>
      <c r="I1763" s="57"/>
      <c r="J1763" s="57"/>
      <c r="K1763" s="57"/>
      <c r="L1763" s="57"/>
      <c r="M1763" s="54"/>
      <c r="N1763" s="57"/>
      <c r="O1763" s="58"/>
      <c r="P1763" s="58"/>
      <c r="Q1763" s="58"/>
      <c r="R1763" s="58"/>
      <c r="S1763" s="54"/>
      <c r="T1763" s="57"/>
      <c r="U1763" s="57"/>
      <c r="V1763" s="57"/>
      <c r="W1763" s="57"/>
      <c r="X1763" s="147" t="str">
        <f>IF(COUNTBLANK(D1763)=1,"",IF('order-admin-units'!$I$1&lt;&gt;"y", "", IF(COUNTBLANK(K1763)=1, 'order-admin-units'!$B$1+1, VLOOKUP(K1763, ordercountry, 2))))</f>
        <v/>
      </c>
      <c r="Y1763" s="147" t="str">
        <f>IF(COUNTBLANK(D1763)=1,"",IF('order-admin-units'!$I$1&lt;&gt;"y", "", IF(COUNTBLANK(K1763:L1763)&gt;0, 'order-admin-units'!$B$2+1, VLOOKUP(K1763&amp;"@"&amp;L1763, orderadmin, 2))))</f>
        <v/>
      </c>
      <c r="Z1763" s="147" t="str">
        <f t="shared" si="193"/>
        <v/>
      </c>
      <c r="AA1763" s="147" t="str">
        <f t="shared" si="194"/>
        <v/>
      </c>
      <c r="AB1763" s="147" t="str">
        <f t="shared" si="195"/>
        <v/>
      </c>
      <c r="AC1763" s="147" t="str">
        <f t="shared" si="191"/>
        <v/>
      </c>
      <c r="AD1763" s="11" t="str">
        <f t="shared" si="196"/>
        <v/>
      </c>
      <c r="AE1763" s="11" t="str">
        <f t="array" ref="AE1763">IF(COUNTBLANK(D1763)=1,"",IF(OR($H$2="y",$H$2="m"),IF(AA1763=AA1762,IF(OR(AB1763=$AB$4:$AB1762)=FALSE,AE1762&amp;C1763,AE1762),"("&amp;C1763)&amp;IF(AA1763=AA1764,IF(OR(AB1764=$AB$4:$AB1763)=FALSE,", ",""),") "),""))</f>
        <v/>
      </c>
      <c r="AF1763" s="11" t="str">
        <f t="array" ref="AF1763">IF((COUNTBLANK(D1763)=0)*OR($H$2="y",$H$2="m"),IFERROR(LEFT(C1763, FIND(" ",C1763)-1), C1763),"")</f>
        <v/>
      </c>
      <c r="AG1763" s="11" t="str">
        <f t="array" ref="AG1763">IF(COUNTBLANK(D1763)=1,"",IF(OR($H$2="y",$H$2="m"),IF(AA1763=AA1762,IF(OR(AC1763=$AC$4:$AC1762)=FALSE,AG1762&amp;AF1763,AG1762),"("&amp;AF1763)&amp;IF(AA1763=AA1764,IF(OR(AC1764=$AC$4:$AC1763)=FALSE,", ",""),") "),""))</f>
        <v/>
      </c>
      <c r="AH1763" s="10" t="str">
        <f>IF((COUNTBLANK(D1763)=1),"",IF(D1763=D1762,AH1762,"")&amp;IF(B1762&lt;&gt;B1763,((IF(COUNTBLANK(E1763)=1,$D$3&amp;"Non-type material: "&amp;$D$3,$D$3&amp;INDEX('type-categories'!$A$2:$B$100,MATCH(E1763,'type-categories'!$A$2:$A$100,0),2)&amp;$D$3))),"")&amp;(IF(K1763&lt;&gt;K1762,$C$2&amp;UPPER(K1763)&amp;$C$2&amp;$K$3&amp;" ",(IF(B1763&lt;&gt;B1762,$C$2&amp;UPPER(K1763)&amp;$C$2&amp;$K$3&amp;" ",""))))&amp;IF((AA1763&lt;&gt;AA1764)*($H$2="y"),AD1763&amp;AE1763,IF((AA1763&lt;&gt;AA1764)*($H$2="m"),AD1763&amp;AG1763,IF(($H$2&lt;&gt;"m")*($H$2&lt;&gt;"Y"),(IF(F1763=0,"",F1763&amp;" "&amp;$F$4&amp;" "))&amp;(IF(G1763=0,"",G1763&amp;" "&amp;$G$4&amp;" "))&amp;(IF(H1763=0,"",H1763&amp;" "&amp;H$4&amp;" "))&amp;(IF(I1763=0,"",I1763&amp;" "&amp;$I$4&amp;" "))&amp;(IF(J1763=0,"",J1763&amp;" "&amp;$J$4&amp;" ")),"")))&amp;"; "&amp;IF((B1763=B1762)*(AA1763=AA1762), "same collecting data; ", IF((B1763=B1762)*(Z1762=Z1763),"same locality; ",(IF(COUNTBLANK(L1763)=1,"",$D$2&amp;L1763&amp;$L$3&amp;" "&amp;$D$2))&amp;(IF(COUNTBLANK(M1763)=1,"",$E$2&amp;M1763&amp;$E$2&amp;", "))&amp;(IF(COUNTBLANK(N1763)=1,"",N1763&amp;"; "))&amp;(IF(COUNTBLANK(O1763)=1,"",O1763&amp;"; ")))&amp;(IF(COUNTBLANK(P1763)=1,"",P1763&amp;"; "))&amp;(IF(COUNTBLANK(Q1763)=1,"",Q1763&amp;"; "))&amp;(IF(COUNTBLANK(R1763)=1,"",R1763&amp;"m, "))&amp;IF((COUNTBLANK(S1763)=0)*(S1763&lt;&gt;S1762), S1763&amp;"; ","")&amp;(IF(COUNTBLANK(U1763)=1,"",U1763&amp;"; "))&amp;(IF(COUNTBLANK(T1763)=1,"",IF(COUNTBLANK(F$2)=1,T1763&amp;"; ",T1763&amp;" "&amp;F$2&amp;"; "))))&amp;(IF(COUNTBLANK(V1763)=1,"",V1763&amp;"; "))&amp;IF((COUNTBLANK(C1763)=1),"",C1763)&amp;IF((B1763=B1764)*(K1763=K1764)*(L1763=L1764)*(M1763=M1764),IF(($H$2&lt;&gt;"m")*($H$2&lt;&gt;"Y"), " • ", IF((ISNUMBER(FIND(")",AE1763))), " • ", "")),IF((B1763=B1764)*(K1763=K1764)," • ",". ")))</f>
        <v/>
      </c>
      <c r="AI1763" s="1"/>
    </row>
    <row r="1764" spans="1:35" x14ac:dyDescent="0.25">
      <c r="A1764" s="3" t="str">
        <f t="shared" si="192"/>
        <v/>
      </c>
      <c r="B1764" s="53" t="str">
        <f t="shared" si="190"/>
        <v/>
      </c>
      <c r="C1764" s="57"/>
      <c r="D1764" s="57"/>
      <c r="E1764" s="57"/>
      <c r="F1764" s="57"/>
      <c r="G1764" s="57"/>
      <c r="H1764" s="57"/>
      <c r="I1764" s="57"/>
      <c r="J1764" s="57"/>
      <c r="K1764" s="57"/>
      <c r="L1764" s="57"/>
      <c r="M1764" s="54"/>
      <c r="N1764" s="57"/>
      <c r="O1764" s="58"/>
      <c r="P1764" s="58"/>
      <c r="Q1764" s="58"/>
      <c r="R1764" s="58"/>
      <c r="S1764" s="54"/>
      <c r="T1764" s="57"/>
      <c r="U1764" s="57"/>
      <c r="V1764" s="57"/>
      <c r="W1764" s="57"/>
      <c r="X1764" s="147" t="str">
        <f>IF(COUNTBLANK(D1764)=1,"",IF('order-admin-units'!$I$1&lt;&gt;"y", "", IF(COUNTBLANK(K1764)=1, 'order-admin-units'!$B$1+1, VLOOKUP(K1764, ordercountry, 2))))</f>
        <v/>
      </c>
      <c r="Y1764" s="147" t="str">
        <f>IF(COUNTBLANK(D1764)=1,"",IF('order-admin-units'!$I$1&lt;&gt;"y", "", IF(COUNTBLANK(K1764:L1764)&gt;0, 'order-admin-units'!$B$2+1, VLOOKUP(K1764&amp;"@"&amp;L1764, orderadmin, 2))))</f>
        <v/>
      </c>
      <c r="Z1764" s="147" t="str">
        <f t="shared" si="193"/>
        <v/>
      </c>
      <c r="AA1764" s="147" t="str">
        <f t="shared" si="194"/>
        <v/>
      </c>
      <c r="AB1764" s="147" t="str">
        <f t="shared" si="195"/>
        <v/>
      </c>
      <c r="AC1764" s="147" t="str">
        <f t="shared" si="191"/>
        <v/>
      </c>
      <c r="AD1764" s="11" t="str">
        <f t="shared" si="196"/>
        <v/>
      </c>
      <c r="AE1764" s="11" t="str">
        <f t="array" ref="AE1764">IF(COUNTBLANK(D1764)=1,"",IF(OR($H$2="y",$H$2="m"),IF(AA1764=AA1763,IF(OR(AB1764=$AB$4:$AB1763)=FALSE,AE1763&amp;C1764,AE1763),"("&amp;C1764)&amp;IF(AA1764=AA1765,IF(OR(AB1765=$AB$4:$AB1764)=FALSE,", ",""),") "),""))</f>
        <v/>
      </c>
      <c r="AF1764" s="11" t="str">
        <f t="array" ref="AF1764">IF((COUNTBLANK(D1764)=0)*OR($H$2="y",$H$2="m"),IFERROR(LEFT(C1764, FIND(" ",C1764)-1), C1764),"")</f>
        <v/>
      </c>
      <c r="AG1764" s="11" t="str">
        <f t="array" ref="AG1764">IF(COUNTBLANK(D1764)=1,"",IF(OR($H$2="y",$H$2="m"),IF(AA1764=AA1763,IF(OR(AC1764=$AC$4:$AC1763)=FALSE,AG1763&amp;AF1764,AG1763),"("&amp;AF1764)&amp;IF(AA1764=AA1765,IF(OR(AC1765=$AC$4:$AC1764)=FALSE,", ",""),") "),""))</f>
        <v/>
      </c>
      <c r="AH1764" s="10" t="str">
        <f>IF((COUNTBLANK(D1764)=1),"",IF(D1764=D1763,AH1763,"")&amp;IF(B1763&lt;&gt;B1764,((IF(COUNTBLANK(E1764)=1,$D$3&amp;"Non-type material: "&amp;$D$3,$D$3&amp;INDEX('type-categories'!$A$2:$B$100,MATCH(E1764,'type-categories'!$A$2:$A$100,0),2)&amp;$D$3))),"")&amp;(IF(K1764&lt;&gt;K1763,$C$2&amp;UPPER(K1764)&amp;$C$2&amp;$K$3&amp;" ",(IF(B1764&lt;&gt;B1763,$C$2&amp;UPPER(K1764)&amp;$C$2&amp;$K$3&amp;" ",""))))&amp;IF((AA1764&lt;&gt;AA1765)*($H$2="y"),AD1764&amp;AE1764,IF((AA1764&lt;&gt;AA1765)*($H$2="m"),AD1764&amp;AG1764,IF(($H$2&lt;&gt;"m")*($H$2&lt;&gt;"Y"),(IF(F1764=0,"",F1764&amp;" "&amp;$F$4&amp;" "))&amp;(IF(G1764=0,"",G1764&amp;" "&amp;$G$4&amp;" "))&amp;(IF(H1764=0,"",H1764&amp;" "&amp;H$4&amp;" "))&amp;(IF(I1764=0,"",I1764&amp;" "&amp;$I$4&amp;" "))&amp;(IF(J1764=0,"",J1764&amp;" "&amp;$J$4&amp;" ")),"")))&amp;"; "&amp;IF((B1764=B1763)*(AA1764=AA1763), "same collecting data; ", IF((B1764=B1763)*(Z1763=Z1764),"same locality; ",(IF(COUNTBLANK(L1764)=1,"",$D$2&amp;L1764&amp;$L$3&amp;" "&amp;$D$2))&amp;(IF(COUNTBLANK(M1764)=1,"",$E$2&amp;M1764&amp;$E$2&amp;", "))&amp;(IF(COUNTBLANK(N1764)=1,"",N1764&amp;"; "))&amp;(IF(COUNTBLANK(O1764)=1,"",O1764&amp;"; ")))&amp;(IF(COUNTBLANK(P1764)=1,"",P1764&amp;"; "))&amp;(IF(COUNTBLANK(Q1764)=1,"",Q1764&amp;"; "))&amp;(IF(COUNTBLANK(R1764)=1,"",R1764&amp;"m, "))&amp;IF((COUNTBLANK(S1764)=0)*(S1764&lt;&gt;S1763), S1764&amp;"; ","")&amp;(IF(COUNTBLANK(U1764)=1,"",U1764&amp;"; "))&amp;(IF(COUNTBLANK(T1764)=1,"",IF(COUNTBLANK(F$2)=1,T1764&amp;"; ",T1764&amp;" "&amp;F$2&amp;"; "))))&amp;(IF(COUNTBLANK(V1764)=1,"",V1764&amp;"; "))&amp;IF((COUNTBLANK(C1764)=1),"",C1764)&amp;IF((B1764=B1765)*(K1764=K1765)*(L1764=L1765)*(M1764=M1765),IF(($H$2&lt;&gt;"m")*($H$2&lt;&gt;"Y"), " • ", IF((ISNUMBER(FIND(")",AE1764))), " • ", "")),IF((B1764=B1765)*(K1764=K1765)," • ",". ")))</f>
        <v/>
      </c>
      <c r="AI1764" s="1"/>
    </row>
    <row r="1765" spans="1:35" x14ac:dyDescent="0.25">
      <c r="A1765" s="3" t="str">
        <f t="shared" si="192"/>
        <v/>
      </c>
      <c r="B1765" s="53" t="str">
        <f t="shared" si="190"/>
        <v/>
      </c>
      <c r="C1765" s="57"/>
      <c r="D1765" s="57"/>
      <c r="E1765" s="57"/>
      <c r="F1765" s="57"/>
      <c r="G1765" s="57"/>
      <c r="H1765" s="57"/>
      <c r="I1765" s="57"/>
      <c r="J1765" s="57"/>
      <c r="K1765" s="57"/>
      <c r="L1765" s="57"/>
      <c r="M1765" s="54"/>
      <c r="N1765" s="57"/>
      <c r="O1765" s="58"/>
      <c r="P1765" s="58"/>
      <c r="Q1765" s="58"/>
      <c r="R1765" s="58"/>
      <c r="S1765" s="54"/>
      <c r="T1765" s="57"/>
      <c r="U1765" s="57"/>
      <c r="V1765" s="57"/>
      <c r="W1765" s="57"/>
      <c r="X1765" s="147" t="str">
        <f>IF(COUNTBLANK(D1765)=1,"",IF('order-admin-units'!$I$1&lt;&gt;"y", "", IF(COUNTBLANK(K1765)=1, 'order-admin-units'!$B$1+1, VLOOKUP(K1765, ordercountry, 2))))</f>
        <v/>
      </c>
      <c r="Y1765" s="147" t="str">
        <f>IF(COUNTBLANK(D1765)=1,"",IF('order-admin-units'!$I$1&lt;&gt;"y", "", IF(COUNTBLANK(K1765:L1765)&gt;0, 'order-admin-units'!$B$2+1, VLOOKUP(K1765&amp;"@"&amp;L1765, orderadmin, 2))))</f>
        <v/>
      </c>
      <c r="Z1765" s="147" t="str">
        <f t="shared" si="193"/>
        <v/>
      </c>
      <c r="AA1765" s="147" t="str">
        <f t="shared" si="194"/>
        <v/>
      </c>
      <c r="AB1765" s="147" t="str">
        <f t="shared" si="195"/>
        <v/>
      </c>
      <c r="AC1765" s="147" t="str">
        <f t="shared" si="191"/>
        <v/>
      </c>
      <c r="AD1765" s="11" t="str">
        <f t="shared" si="196"/>
        <v/>
      </c>
      <c r="AE1765" s="11" t="str">
        <f t="array" ref="AE1765">IF(COUNTBLANK(D1765)=1,"",IF(OR($H$2="y",$H$2="m"),IF(AA1765=AA1764,IF(OR(AB1765=$AB$4:$AB1764)=FALSE,AE1764&amp;C1765,AE1764),"("&amp;C1765)&amp;IF(AA1765=AA1766,IF(OR(AB1766=$AB$4:$AB1765)=FALSE,", ",""),") "),""))</f>
        <v/>
      </c>
      <c r="AF1765" s="11" t="str">
        <f t="array" ref="AF1765">IF((COUNTBLANK(D1765)=0)*OR($H$2="y",$H$2="m"),IFERROR(LEFT(C1765, FIND(" ",C1765)-1), C1765),"")</f>
        <v/>
      </c>
      <c r="AG1765" s="11" t="str">
        <f t="array" ref="AG1765">IF(COUNTBLANK(D1765)=1,"",IF(OR($H$2="y",$H$2="m"),IF(AA1765=AA1764,IF(OR(AC1765=$AC$4:$AC1764)=FALSE,AG1764&amp;AF1765,AG1764),"("&amp;AF1765)&amp;IF(AA1765=AA1766,IF(OR(AC1766=$AC$4:$AC1765)=FALSE,", ",""),") "),""))</f>
        <v/>
      </c>
      <c r="AH1765" s="10" t="str">
        <f>IF((COUNTBLANK(D1765)=1),"",IF(D1765=D1764,AH1764,"")&amp;IF(B1764&lt;&gt;B1765,((IF(COUNTBLANK(E1765)=1,$D$3&amp;"Non-type material: "&amp;$D$3,$D$3&amp;INDEX('type-categories'!$A$2:$B$100,MATCH(E1765,'type-categories'!$A$2:$A$100,0),2)&amp;$D$3))),"")&amp;(IF(K1765&lt;&gt;K1764,$C$2&amp;UPPER(K1765)&amp;$C$2&amp;$K$3&amp;" ",(IF(B1765&lt;&gt;B1764,$C$2&amp;UPPER(K1765)&amp;$C$2&amp;$K$3&amp;" ",""))))&amp;IF((AA1765&lt;&gt;AA1766)*($H$2="y"),AD1765&amp;AE1765,IF((AA1765&lt;&gt;AA1766)*($H$2="m"),AD1765&amp;AG1765,IF(($H$2&lt;&gt;"m")*($H$2&lt;&gt;"Y"),(IF(F1765=0,"",F1765&amp;" "&amp;$F$4&amp;" "))&amp;(IF(G1765=0,"",G1765&amp;" "&amp;$G$4&amp;" "))&amp;(IF(H1765=0,"",H1765&amp;" "&amp;H$4&amp;" "))&amp;(IF(I1765=0,"",I1765&amp;" "&amp;$I$4&amp;" "))&amp;(IF(J1765=0,"",J1765&amp;" "&amp;$J$4&amp;" ")),"")))&amp;"; "&amp;IF((B1765=B1764)*(AA1765=AA1764), "same collecting data; ", IF((B1765=B1764)*(Z1764=Z1765),"same locality; ",(IF(COUNTBLANK(L1765)=1,"",$D$2&amp;L1765&amp;$L$3&amp;" "&amp;$D$2))&amp;(IF(COUNTBLANK(M1765)=1,"",$E$2&amp;M1765&amp;$E$2&amp;", "))&amp;(IF(COUNTBLANK(N1765)=1,"",N1765&amp;"; "))&amp;(IF(COUNTBLANK(O1765)=1,"",O1765&amp;"; ")))&amp;(IF(COUNTBLANK(P1765)=1,"",P1765&amp;"; "))&amp;(IF(COUNTBLANK(Q1765)=1,"",Q1765&amp;"; "))&amp;(IF(COUNTBLANK(R1765)=1,"",R1765&amp;"m, "))&amp;IF((COUNTBLANK(S1765)=0)*(S1765&lt;&gt;S1764), S1765&amp;"; ","")&amp;(IF(COUNTBLANK(U1765)=1,"",U1765&amp;"; "))&amp;(IF(COUNTBLANK(T1765)=1,"",IF(COUNTBLANK(F$2)=1,T1765&amp;"; ",T1765&amp;" "&amp;F$2&amp;"; "))))&amp;(IF(COUNTBLANK(V1765)=1,"",V1765&amp;"; "))&amp;IF((COUNTBLANK(C1765)=1),"",C1765)&amp;IF((B1765=B1766)*(K1765=K1766)*(L1765=L1766)*(M1765=M1766),IF(($H$2&lt;&gt;"m")*($H$2&lt;&gt;"Y"), " • ", IF((ISNUMBER(FIND(")",AE1765))), " • ", "")),IF((B1765=B1766)*(K1765=K1766)," • ",". ")))</f>
        <v/>
      </c>
      <c r="AI1765" s="1"/>
    </row>
    <row r="1766" spans="1:35" x14ac:dyDescent="0.25">
      <c r="A1766" s="3" t="str">
        <f t="shared" si="192"/>
        <v/>
      </c>
      <c r="B1766" s="53" t="str">
        <f t="shared" si="190"/>
        <v/>
      </c>
      <c r="C1766" s="57"/>
      <c r="D1766" s="57"/>
      <c r="E1766" s="57"/>
      <c r="F1766" s="57"/>
      <c r="G1766" s="57"/>
      <c r="H1766" s="57"/>
      <c r="I1766" s="57"/>
      <c r="J1766" s="57"/>
      <c r="K1766" s="57"/>
      <c r="L1766" s="57"/>
      <c r="M1766" s="54"/>
      <c r="N1766" s="57"/>
      <c r="O1766" s="58"/>
      <c r="P1766" s="58"/>
      <c r="Q1766" s="58"/>
      <c r="R1766" s="58"/>
      <c r="S1766" s="54"/>
      <c r="T1766" s="57"/>
      <c r="U1766" s="57"/>
      <c r="V1766" s="57"/>
      <c r="W1766" s="57"/>
      <c r="X1766" s="147" t="str">
        <f>IF(COUNTBLANK(D1766)=1,"",IF('order-admin-units'!$I$1&lt;&gt;"y", "", IF(COUNTBLANK(K1766)=1, 'order-admin-units'!$B$1+1, VLOOKUP(K1766, ordercountry, 2))))</f>
        <v/>
      </c>
      <c r="Y1766" s="147" t="str">
        <f>IF(COUNTBLANK(D1766)=1,"",IF('order-admin-units'!$I$1&lt;&gt;"y", "", IF(COUNTBLANK(K1766:L1766)&gt;0, 'order-admin-units'!$B$2+1, VLOOKUP(K1766&amp;"@"&amp;L1766, orderadmin, 2))))</f>
        <v/>
      </c>
      <c r="Z1766" s="147" t="str">
        <f t="shared" si="193"/>
        <v/>
      </c>
      <c r="AA1766" s="147" t="str">
        <f t="shared" si="194"/>
        <v/>
      </c>
      <c r="AB1766" s="147" t="str">
        <f t="shared" si="195"/>
        <v/>
      </c>
      <c r="AC1766" s="147" t="str">
        <f t="shared" si="191"/>
        <v/>
      </c>
      <c r="AD1766" s="11" t="str">
        <f t="shared" si="196"/>
        <v/>
      </c>
      <c r="AE1766" s="11" t="str">
        <f t="array" ref="AE1766">IF(COUNTBLANK(D1766)=1,"",IF(OR($H$2="y",$H$2="m"),IF(AA1766=AA1765,IF(OR(AB1766=$AB$4:$AB1765)=FALSE,AE1765&amp;C1766,AE1765),"("&amp;C1766)&amp;IF(AA1766=AA1767,IF(OR(AB1767=$AB$4:$AB1766)=FALSE,", ",""),") "),""))</f>
        <v/>
      </c>
      <c r="AF1766" s="11" t="str">
        <f t="array" ref="AF1766">IF((COUNTBLANK(D1766)=0)*OR($H$2="y",$H$2="m"),IFERROR(LEFT(C1766, FIND(" ",C1766)-1), C1766),"")</f>
        <v/>
      </c>
      <c r="AG1766" s="11" t="str">
        <f t="array" ref="AG1766">IF(COUNTBLANK(D1766)=1,"",IF(OR($H$2="y",$H$2="m"),IF(AA1766=AA1765,IF(OR(AC1766=$AC$4:$AC1765)=FALSE,AG1765&amp;AF1766,AG1765),"("&amp;AF1766)&amp;IF(AA1766=AA1767,IF(OR(AC1767=$AC$4:$AC1766)=FALSE,", ",""),") "),""))</f>
        <v/>
      </c>
      <c r="AH1766" s="10" t="str">
        <f>IF((COUNTBLANK(D1766)=1),"",IF(D1766=D1765,AH1765,"")&amp;IF(B1765&lt;&gt;B1766,((IF(COUNTBLANK(E1766)=1,$D$3&amp;"Non-type material: "&amp;$D$3,$D$3&amp;INDEX('type-categories'!$A$2:$B$100,MATCH(E1766,'type-categories'!$A$2:$A$100,0),2)&amp;$D$3))),"")&amp;(IF(K1766&lt;&gt;K1765,$C$2&amp;UPPER(K1766)&amp;$C$2&amp;$K$3&amp;" ",(IF(B1766&lt;&gt;B1765,$C$2&amp;UPPER(K1766)&amp;$C$2&amp;$K$3&amp;" ",""))))&amp;IF((AA1766&lt;&gt;AA1767)*($H$2="y"),AD1766&amp;AE1766,IF((AA1766&lt;&gt;AA1767)*($H$2="m"),AD1766&amp;AG1766,IF(($H$2&lt;&gt;"m")*($H$2&lt;&gt;"Y"),(IF(F1766=0,"",F1766&amp;" "&amp;$F$4&amp;" "))&amp;(IF(G1766=0,"",G1766&amp;" "&amp;$G$4&amp;" "))&amp;(IF(H1766=0,"",H1766&amp;" "&amp;H$4&amp;" "))&amp;(IF(I1766=0,"",I1766&amp;" "&amp;$I$4&amp;" "))&amp;(IF(J1766=0,"",J1766&amp;" "&amp;$J$4&amp;" ")),"")))&amp;"; "&amp;IF((B1766=B1765)*(AA1766=AA1765), "same collecting data; ", IF((B1766=B1765)*(Z1765=Z1766),"same locality; ",(IF(COUNTBLANK(L1766)=1,"",$D$2&amp;L1766&amp;$L$3&amp;" "&amp;$D$2))&amp;(IF(COUNTBLANK(M1766)=1,"",$E$2&amp;M1766&amp;$E$2&amp;", "))&amp;(IF(COUNTBLANK(N1766)=1,"",N1766&amp;"; "))&amp;(IF(COUNTBLANK(O1766)=1,"",O1766&amp;"; ")))&amp;(IF(COUNTBLANK(P1766)=1,"",P1766&amp;"; "))&amp;(IF(COUNTBLANK(Q1766)=1,"",Q1766&amp;"; "))&amp;(IF(COUNTBLANK(R1766)=1,"",R1766&amp;"m, "))&amp;IF((COUNTBLANK(S1766)=0)*(S1766&lt;&gt;S1765), S1766&amp;"; ","")&amp;(IF(COUNTBLANK(U1766)=1,"",U1766&amp;"; "))&amp;(IF(COUNTBLANK(T1766)=1,"",IF(COUNTBLANK(F$2)=1,T1766&amp;"; ",T1766&amp;" "&amp;F$2&amp;"; "))))&amp;(IF(COUNTBLANK(V1766)=1,"",V1766&amp;"; "))&amp;IF((COUNTBLANK(C1766)=1),"",C1766)&amp;IF((B1766=B1767)*(K1766=K1767)*(L1766=L1767)*(M1766=M1767),IF(($H$2&lt;&gt;"m")*($H$2&lt;&gt;"Y"), " • ", IF((ISNUMBER(FIND(")",AE1766))), " • ", "")),IF((B1766=B1767)*(K1766=K1767)," • ",". ")))</f>
        <v/>
      </c>
      <c r="AI1766" s="1"/>
    </row>
    <row r="1767" spans="1:35" x14ac:dyDescent="0.25">
      <c r="A1767" s="3" t="str">
        <f t="shared" si="192"/>
        <v/>
      </c>
      <c r="B1767" s="53" t="str">
        <f t="shared" si="190"/>
        <v/>
      </c>
      <c r="C1767" s="57"/>
      <c r="D1767" s="57"/>
      <c r="E1767" s="57"/>
      <c r="F1767" s="57"/>
      <c r="G1767" s="57"/>
      <c r="H1767" s="57"/>
      <c r="I1767" s="57"/>
      <c r="J1767" s="57"/>
      <c r="K1767" s="57"/>
      <c r="L1767" s="57"/>
      <c r="M1767" s="54"/>
      <c r="N1767" s="57"/>
      <c r="O1767" s="58"/>
      <c r="P1767" s="58"/>
      <c r="Q1767" s="58"/>
      <c r="R1767" s="58"/>
      <c r="S1767" s="54"/>
      <c r="T1767" s="57"/>
      <c r="U1767" s="57"/>
      <c r="V1767" s="57"/>
      <c r="W1767" s="57"/>
      <c r="X1767" s="147" t="str">
        <f>IF(COUNTBLANK(D1767)=1,"",IF('order-admin-units'!$I$1&lt;&gt;"y", "", IF(COUNTBLANK(K1767)=1, 'order-admin-units'!$B$1+1, VLOOKUP(K1767, ordercountry, 2))))</f>
        <v/>
      </c>
      <c r="Y1767" s="147" t="str">
        <f>IF(COUNTBLANK(D1767)=1,"",IF('order-admin-units'!$I$1&lt;&gt;"y", "", IF(COUNTBLANK(K1767:L1767)&gt;0, 'order-admin-units'!$B$2+1, VLOOKUP(K1767&amp;"@"&amp;L1767, orderadmin, 2))))</f>
        <v/>
      </c>
      <c r="Z1767" s="147" t="str">
        <f t="shared" si="193"/>
        <v/>
      </c>
      <c r="AA1767" s="147" t="str">
        <f t="shared" si="194"/>
        <v/>
      </c>
      <c r="AB1767" s="147" t="str">
        <f t="shared" si="195"/>
        <v/>
      </c>
      <c r="AC1767" s="147" t="str">
        <f t="shared" si="191"/>
        <v/>
      </c>
      <c r="AD1767" s="11" t="str">
        <f t="shared" si="196"/>
        <v/>
      </c>
      <c r="AE1767" s="11" t="str">
        <f t="array" ref="AE1767">IF(COUNTBLANK(D1767)=1,"",IF(OR($H$2="y",$H$2="m"),IF(AA1767=AA1766,IF(OR(AB1767=$AB$4:$AB1766)=FALSE,AE1766&amp;C1767,AE1766),"("&amp;C1767)&amp;IF(AA1767=AA1768,IF(OR(AB1768=$AB$4:$AB1767)=FALSE,", ",""),") "),""))</f>
        <v/>
      </c>
      <c r="AF1767" s="11" t="str">
        <f t="array" ref="AF1767">IF((COUNTBLANK(D1767)=0)*OR($H$2="y",$H$2="m"),IFERROR(LEFT(C1767, FIND(" ",C1767)-1), C1767),"")</f>
        <v/>
      </c>
      <c r="AG1767" s="11" t="str">
        <f t="array" ref="AG1767">IF(COUNTBLANK(D1767)=1,"",IF(OR($H$2="y",$H$2="m"),IF(AA1767=AA1766,IF(OR(AC1767=$AC$4:$AC1766)=FALSE,AG1766&amp;AF1767,AG1766),"("&amp;AF1767)&amp;IF(AA1767=AA1768,IF(OR(AC1768=$AC$4:$AC1767)=FALSE,", ",""),") "),""))</f>
        <v/>
      </c>
      <c r="AH1767" s="10" t="str">
        <f>IF((COUNTBLANK(D1767)=1),"",IF(D1767=D1766,AH1766,"")&amp;IF(B1766&lt;&gt;B1767,((IF(COUNTBLANK(E1767)=1,$D$3&amp;"Non-type material: "&amp;$D$3,$D$3&amp;INDEX('type-categories'!$A$2:$B$100,MATCH(E1767,'type-categories'!$A$2:$A$100,0),2)&amp;$D$3))),"")&amp;(IF(K1767&lt;&gt;K1766,$C$2&amp;UPPER(K1767)&amp;$C$2&amp;$K$3&amp;" ",(IF(B1767&lt;&gt;B1766,$C$2&amp;UPPER(K1767)&amp;$C$2&amp;$K$3&amp;" ",""))))&amp;IF((AA1767&lt;&gt;AA1768)*($H$2="y"),AD1767&amp;AE1767,IF((AA1767&lt;&gt;AA1768)*($H$2="m"),AD1767&amp;AG1767,IF(($H$2&lt;&gt;"m")*($H$2&lt;&gt;"Y"),(IF(F1767=0,"",F1767&amp;" "&amp;$F$4&amp;" "))&amp;(IF(G1767=0,"",G1767&amp;" "&amp;$G$4&amp;" "))&amp;(IF(H1767=0,"",H1767&amp;" "&amp;H$4&amp;" "))&amp;(IF(I1767=0,"",I1767&amp;" "&amp;$I$4&amp;" "))&amp;(IF(J1767=0,"",J1767&amp;" "&amp;$J$4&amp;" ")),"")))&amp;"; "&amp;IF((B1767=B1766)*(AA1767=AA1766), "same collecting data; ", IF((B1767=B1766)*(Z1766=Z1767),"same locality; ",(IF(COUNTBLANK(L1767)=1,"",$D$2&amp;L1767&amp;$L$3&amp;" "&amp;$D$2))&amp;(IF(COUNTBLANK(M1767)=1,"",$E$2&amp;M1767&amp;$E$2&amp;", "))&amp;(IF(COUNTBLANK(N1767)=1,"",N1767&amp;"; "))&amp;(IF(COUNTBLANK(O1767)=1,"",O1767&amp;"; ")))&amp;(IF(COUNTBLANK(P1767)=1,"",P1767&amp;"; "))&amp;(IF(COUNTBLANK(Q1767)=1,"",Q1767&amp;"; "))&amp;(IF(COUNTBLANK(R1767)=1,"",R1767&amp;"m, "))&amp;IF((COUNTBLANK(S1767)=0)*(S1767&lt;&gt;S1766), S1767&amp;"; ","")&amp;(IF(COUNTBLANK(U1767)=1,"",U1767&amp;"; "))&amp;(IF(COUNTBLANK(T1767)=1,"",IF(COUNTBLANK(F$2)=1,T1767&amp;"; ",T1767&amp;" "&amp;F$2&amp;"; "))))&amp;(IF(COUNTBLANK(V1767)=1,"",V1767&amp;"; "))&amp;IF((COUNTBLANK(C1767)=1),"",C1767)&amp;IF((B1767=B1768)*(K1767=K1768)*(L1767=L1768)*(M1767=M1768),IF(($H$2&lt;&gt;"m")*($H$2&lt;&gt;"Y"), " • ", IF((ISNUMBER(FIND(")",AE1767))), " • ", "")),IF((B1767=B1768)*(K1767=K1768)," • ",". ")))</f>
        <v/>
      </c>
      <c r="AI1767" s="1"/>
    </row>
    <row r="1768" spans="1:35" x14ac:dyDescent="0.25">
      <c r="A1768" s="3" t="str">
        <f t="shared" si="192"/>
        <v/>
      </c>
      <c r="B1768" s="53" t="str">
        <f t="shared" si="190"/>
        <v/>
      </c>
      <c r="C1768" s="57"/>
      <c r="D1768" s="57"/>
      <c r="E1768" s="57"/>
      <c r="F1768" s="57"/>
      <c r="G1768" s="57"/>
      <c r="H1768" s="57"/>
      <c r="I1768" s="57"/>
      <c r="J1768" s="57"/>
      <c r="K1768" s="57"/>
      <c r="L1768" s="57"/>
      <c r="M1768" s="54"/>
      <c r="N1768" s="57"/>
      <c r="O1768" s="58"/>
      <c r="P1768" s="58"/>
      <c r="Q1768" s="58"/>
      <c r="R1768" s="58"/>
      <c r="S1768" s="54"/>
      <c r="T1768" s="57"/>
      <c r="U1768" s="57"/>
      <c r="V1768" s="57"/>
      <c r="W1768" s="57"/>
      <c r="X1768" s="147" t="str">
        <f>IF(COUNTBLANK(D1768)=1,"",IF('order-admin-units'!$I$1&lt;&gt;"y", "", IF(COUNTBLANK(K1768)=1, 'order-admin-units'!$B$1+1, VLOOKUP(K1768, ordercountry, 2))))</f>
        <v/>
      </c>
      <c r="Y1768" s="147" t="str">
        <f>IF(COUNTBLANK(D1768)=1,"",IF('order-admin-units'!$I$1&lt;&gt;"y", "", IF(COUNTBLANK(K1768:L1768)&gt;0, 'order-admin-units'!$B$2+1, VLOOKUP(K1768&amp;"@"&amp;L1768, orderadmin, 2))))</f>
        <v/>
      </c>
      <c r="Z1768" s="147" t="str">
        <f t="shared" si="193"/>
        <v/>
      </c>
      <c r="AA1768" s="147" t="str">
        <f t="shared" si="194"/>
        <v/>
      </c>
      <c r="AB1768" s="147" t="str">
        <f t="shared" si="195"/>
        <v/>
      </c>
      <c r="AC1768" s="147" t="str">
        <f t="shared" si="191"/>
        <v/>
      </c>
      <c r="AD1768" s="11" t="str">
        <f t="shared" si="196"/>
        <v/>
      </c>
      <c r="AE1768" s="11" t="str">
        <f t="array" ref="AE1768">IF(COUNTBLANK(D1768)=1,"",IF(OR($H$2="y",$H$2="m"),IF(AA1768=AA1767,IF(OR(AB1768=$AB$4:$AB1767)=FALSE,AE1767&amp;C1768,AE1767),"("&amp;C1768)&amp;IF(AA1768=AA1769,IF(OR(AB1769=$AB$4:$AB1768)=FALSE,", ",""),") "),""))</f>
        <v/>
      </c>
      <c r="AF1768" s="11" t="str">
        <f t="array" ref="AF1768">IF((COUNTBLANK(D1768)=0)*OR($H$2="y",$H$2="m"),IFERROR(LEFT(C1768, FIND(" ",C1768)-1), C1768),"")</f>
        <v/>
      </c>
      <c r="AG1768" s="11" t="str">
        <f t="array" ref="AG1768">IF(COUNTBLANK(D1768)=1,"",IF(OR($H$2="y",$H$2="m"),IF(AA1768=AA1767,IF(OR(AC1768=$AC$4:$AC1767)=FALSE,AG1767&amp;AF1768,AG1767),"("&amp;AF1768)&amp;IF(AA1768=AA1769,IF(OR(AC1769=$AC$4:$AC1768)=FALSE,", ",""),") "),""))</f>
        <v/>
      </c>
      <c r="AH1768" s="10" t="str">
        <f>IF((COUNTBLANK(D1768)=1),"",IF(D1768=D1767,AH1767,"")&amp;IF(B1767&lt;&gt;B1768,((IF(COUNTBLANK(E1768)=1,$D$3&amp;"Non-type material: "&amp;$D$3,$D$3&amp;INDEX('type-categories'!$A$2:$B$100,MATCH(E1768,'type-categories'!$A$2:$A$100,0),2)&amp;$D$3))),"")&amp;(IF(K1768&lt;&gt;K1767,$C$2&amp;UPPER(K1768)&amp;$C$2&amp;$K$3&amp;" ",(IF(B1768&lt;&gt;B1767,$C$2&amp;UPPER(K1768)&amp;$C$2&amp;$K$3&amp;" ",""))))&amp;IF((AA1768&lt;&gt;AA1769)*($H$2="y"),AD1768&amp;AE1768,IF((AA1768&lt;&gt;AA1769)*($H$2="m"),AD1768&amp;AG1768,IF(($H$2&lt;&gt;"m")*($H$2&lt;&gt;"Y"),(IF(F1768=0,"",F1768&amp;" "&amp;$F$4&amp;" "))&amp;(IF(G1768=0,"",G1768&amp;" "&amp;$G$4&amp;" "))&amp;(IF(H1768=0,"",H1768&amp;" "&amp;H$4&amp;" "))&amp;(IF(I1768=0,"",I1768&amp;" "&amp;$I$4&amp;" "))&amp;(IF(J1768=0,"",J1768&amp;" "&amp;$J$4&amp;" ")),"")))&amp;"; "&amp;IF((B1768=B1767)*(AA1768=AA1767), "same collecting data; ", IF((B1768=B1767)*(Z1767=Z1768),"same locality; ",(IF(COUNTBLANK(L1768)=1,"",$D$2&amp;L1768&amp;$L$3&amp;" "&amp;$D$2))&amp;(IF(COUNTBLANK(M1768)=1,"",$E$2&amp;M1768&amp;$E$2&amp;", "))&amp;(IF(COUNTBLANK(N1768)=1,"",N1768&amp;"; "))&amp;(IF(COUNTBLANK(O1768)=1,"",O1768&amp;"; ")))&amp;(IF(COUNTBLANK(P1768)=1,"",P1768&amp;"; "))&amp;(IF(COUNTBLANK(Q1768)=1,"",Q1768&amp;"; "))&amp;(IF(COUNTBLANK(R1768)=1,"",R1768&amp;"m, "))&amp;IF((COUNTBLANK(S1768)=0)*(S1768&lt;&gt;S1767), S1768&amp;"; ","")&amp;(IF(COUNTBLANK(U1768)=1,"",U1768&amp;"; "))&amp;(IF(COUNTBLANK(T1768)=1,"",IF(COUNTBLANK(F$2)=1,T1768&amp;"; ",T1768&amp;" "&amp;F$2&amp;"; "))))&amp;(IF(COUNTBLANK(V1768)=1,"",V1768&amp;"; "))&amp;IF((COUNTBLANK(C1768)=1),"",C1768)&amp;IF((B1768=B1769)*(K1768=K1769)*(L1768=L1769)*(M1768=M1769),IF(($H$2&lt;&gt;"m")*($H$2&lt;&gt;"Y"), " • ", IF((ISNUMBER(FIND(")",AE1768))), " • ", "")),IF((B1768=B1769)*(K1768=K1769)," • ",". ")))</f>
        <v/>
      </c>
      <c r="AI1768" s="1"/>
    </row>
    <row r="1769" spans="1:35" x14ac:dyDescent="0.25">
      <c r="A1769" s="3" t="str">
        <f t="shared" si="192"/>
        <v/>
      </c>
      <c r="B1769" s="53" t="str">
        <f t="shared" si="190"/>
        <v/>
      </c>
      <c r="C1769" s="57"/>
      <c r="D1769" s="57"/>
      <c r="E1769" s="57"/>
      <c r="F1769" s="57"/>
      <c r="G1769" s="57"/>
      <c r="H1769" s="57"/>
      <c r="I1769" s="57"/>
      <c r="J1769" s="57"/>
      <c r="K1769" s="57"/>
      <c r="L1769" s="57"/>
      <c r="M1769" s="54"/>
      <c r="N1769" s="57"/>
      <c r="O1769" s="58"/>
      <c r="P1769" s="58"/>
      <c r="Q1769" s="58"/>
      <c r="R1769" s="58"/>
      <c r="S1769" s="54"/>
      <c r="T1769" s="57"/>
      <c r="U1769" s="57"/>
      <c r="V1769" s="57"/>
      <c r="W1769" s="57"/>
      <c r="X1769" s="147" t="str">
        <f>IF(COUNTBLANK(D1769)=1,"",IF('order-admin-units'!$I$1&lt;&gt;"y", "", IF(COUNTBLANK(K1769)=1, 'order-admin-units'!$B$1+1, VLOOKUP(K1769, ordercountry, 2))))</f>
        <v/>
      </c>
      <c r="Y1769" s="147" t="str">
        <f>IF(COUNTBLANK(D1769)=1,"",IF('order-admin-units'!$I$1&lt;&gt;"y", "", IF(COUNTBLANK(K1769:L1769)&gt;0, 'order-admin-units'!$B$2+1, VLOOKUP(K1769&amp;"@"&amp;L1769, orderadmin, 2))))</f>
        <v/>
      </c>
      <c r="Z1769" s="147" t="str">
        <f t="shared" si="193"/>
        <v/>
      </c>
      <c r="AA1769" s="147" t="str">
        <f t="shared" si="194"/>
        <v/>
      </c>
      <c r="AB1769" s="147" t="str">
        <f t="shared" si="195"/>
        <v/>
      </c>
      <c r="AC1769" s="147" t="str">
        <f t="shared" si="191"/>
        <v/>
      </c>
      <c r="AD1769" s="11" t="str">
        <f t="shared" si="196"/>
        <v/>
      </c>
      <c r="AE1769" s="11" t="str">
        <f t="array" ref="AE1769">IF(COUNTBLANK(D1769)=1,"",IF(OR($H$2="y",$H$2="m"),IF(AA1769=AA1768,IF(OR(AB1769=$AB$4:$AB1768)=FALSE,AE1768&amp;C1769,AE1768),"("&amp;C1769)&amp;IF(AA1769=AA1770,IF(OR(AB1770=$AB$4:$AB1769)=FALSE,", ",""),") "),""))</f>
        <v/>
      </c>
      <c r="AF1769" s="11" t="str">
        <f t="array" ref="AF1769">IF((COUNTBLANK(D1769)=0)*OR($H$2="y",$H$2="m"),IFERROR(LEFT(C1769, FIND(" ",C1769)-1), C1769),"")</f>
        <v/>
      </c>
      <c r="AG1769" s="11" t="str">
        <f t="array" ref="AG1769">IF(COUNTBLANK(D1769)=1,"",IF(OR($H$2="y",$H$2="m"),IF(AA1769=AA1768,IF(OR(AC1769=$AC$4:$AC1768)=FALSE,AG1768&amp;AF1769,AG1768),"("&amp;AF1769)&amp;IF(AA1769=AA1770,IF(OR(AC1770=$AC$4:$AC1769)=FALSE,", ",""),") "),""))</f>
        <v/>
      </c>
      <c r="AH1769" s="10" t="str">
        <f>IF((COUNTBLANK(D1769)=1),"",IF(D1769=D1768,AH1768,"")&amp;IF(B1768&lt;&gt;B1769,((IF(COUNTBLANK(E1769)=1,$D$3&amp;"Non-type material: "&amp;$D$3,$D$3&amp;INDEX('type-categories'!$A$2:$B$100,MATCH(E1769,'type-categories'!$A$2:$A$100,0),2)&amp;$D$3))),"")&amp;(IF(K1769&lt;&gt;K1768,$C$2&amp;UPPER(K1769)&amp;$C$2&amp;$K$3&amp;" ",(IF(B1769&lt;&gt;B1768,$C$2&amp;UPPER(K1769)&amp;$C$2&amp;$K$3&amp;" ",""))))&amp;IF((AA1769&lt;&gt;AA1770)*($H$2="y"),AD1769&amp;AE1769,IF((AA1769&lt;&gt;AA1770)*($H$2="m"),AD1769&amp;AG1769,IF(($H$2&lt;&gt;"m")*($H$2&lt;&gt;"Y"),(IF(F1769=0,"",F1769&amp;" "&amp;$F$4&amp;" "))&amp;(IF(G1769=0,"",G1769&amp;" "&amp;$G$4&amp;" "))&amp;(IF(H1769=0,"",H1769&amp;" "&amp;H$4&amp;" "))&amp;(IF(I1769=0,"",I1769&amp;" "&amp;$I$4&amp;" "))&amp;(IF(J1769=0,"",J1769&amp;" "&amp;$J$4&amp;" ")),"")))&amp;"; "&amp;IF((B1769=B1768)*(AA1769=AA1768), "same collecting data; ", IF((B1769=B1768)*(Z1768=Z1769),"same locality; ",(IF(COUNTBLANK(L1769)=1,"",$D$2&amp;L1769&amp;$L$3&amp;" "&amp;$D$2))&amp;(IF(COUNTBLANK(M1769)=1,"",$E$2&amp;M1769&amp;$E$2&amp;", "))&amp;(IF(COUNTBLANK(N1769)=1,"",N1769&amp;"; "))&amp;(IF(COUNTBLANK(O1769)=1,"",O1769&amp;"; ")))&amp;(IF(COUNTBLANK(P1769)=1,"",P1769&amp;"; "))&amp;(IF(COUNTBLANK(Q1769)=1,"",Q1769&amp;"; "))&amp;(IF(COUNTBLANK(R1769)=1,"",R1769&amp;"m, "))&amp;IF((COUNTBLANK(S1769)=0)*(S1769&lt;&gt;S1768), S1769&amp;"; ","")&amp;(IF(COUNTBLANK(U1769)=1,"",U1769&amp;"; "))&amp;(IF(COUNTBLANK(T1769)=1,"",IF(COUNTBLANK(F$2)=1,T1769&amp;"; ",T1769&amp;" "&amp;F$2&amp;"; "))))&amp;(IF(COUNTBLANK(V1769)=1,"",V1769&amp;"; "))&amp;IF((COUNTBLANK(C1769)=1),"",C1769)&amp;IF((B1769=B1770)*(K1769=K1770)*(L1769=L1770)*(M1769=M1770),IF(($H$2&lt;&gt;"m")*($H$2&lt;&gt;"Y"), " • ", IF((ISNUMBER(FIND(")",AE1769))), " • ", "")),IF((B1769=B1770)*(K1769=K1770)," • ",". ")))</f>
        <v/>
      </c>
      <c r="AI1769" s="1"/>
    </row>
    <row r="1770" spans="1:35" x14ac:dyDescent="0.25">
      <c r="A1770" s="3" t="str">
        <f t="shared" si="192"/>
        <v/>
      </c>
      <c r="B1770" s="53" t="str">
        <f t="shared" si="190"/>
        <v/>
      </c>
      <c r="C1770" s="57"/>
      <c r="D1770" s="57"/>
      <c r="E1770" s="57"/>
      <c r="F1770" s="57"/>
      <c r="G1770" s="57"/>
      <c r="H1770" s="57"/>
      <c r="I1770" s="57"/>
      <c r="J1770" s="57"/>
      <c r="K1770" s="57"/>
      <c r="L1770" s="57"/>
      <c r="M1770" s="54"/>
      <c r="N1770" s="57"/>
      <c r="O1770" s="58"/>
      <c r="P1770" s="58"/>
      <c r="Q1770" s="58"/>
      <c r="R1770" s="58"/>
      <c r="S1770" s="54"/>
      <c r="T1770" s="57"/>
      <c r="U1770" s="57"/>
      <c r="V1770" s="57"/>
      <c r="W1770" s="57"/>
      <c r="X1770" s="147" t="str">
        <f>IF(COUNTBLANK(D1770)=1,"",IF('order-admin-units'!$I$1&lt;&gt;"y", "", IF(COUNTBLANK(K1770)=1, 'order-admin-units'!$B$1+1, VLOOKUP(K1770, ordercountry, 2))))</f>
        <v/>
      </c>
      <c r="Y1770" s="147" t="str">
        <f>IF(COUNTBLANK(D1770)=1,"",IF('order-admin-units'!$I$1&lt;&gt;"y", "", IF(COUNTBLANK(K1770:L1770)&gt;0, 'order-admin-units'!$B$2+1, VLOOKUP(K1770&amp;"@"&amp;L1770, orderadmin, 2))))</f>
        <v/>
      </c>
      <c r="Z1770" s="147" t="str">
        <f t="shared" si="193"/>
        <v/>
      </c>
      <c r="AA1770" s="147" t="str">
        <f t="shared" si="194"/>
        <v/>
      </c>
      <c r="AB1770" s="147" t="str">
        <f t="shared" si="195"/>
        <v/>
      </c>
      <c r="AC1770" s="147" t="str">
        <f t="shared" si="191"/>
        <v/>
      </c>
      <c r="AD1770" s="11" t="str">
        <f t="shared" si="196"/>
        <v/>
      </c>
      <c r="AE1770" s="11" t="str">
        <f t="array" ref="AE1770">IF(COUNTBLANK(D1770)=1,"",IF(OR($H$2="y",$H$2="m"),IF(AA1770=AA1769,IF(OR(AB1770=$AB$4:$AB1769)=FALSE,AE1769&amp;C1770,AE1769),"("&amp;C1770)&amp;IF(AA1770=AA1771,IF(OR(AB1771=$AB$4:$AB1770)=FALSE,", ",""),") "),""))</f>
        <v/>
      </c>
      <c r="AF1770" s="11" t="str">
        <f t="array" ref="AF1770">IF((COUNTBLANK(D1770)=0)*OR($H$2="y",$H$2="m"),IFERROR(LEFT(C1770, FIND(" ",C1770)-1), C1770),"")</f>
        <v/>
      </c>
      <c r="AG1770" s="11" t="str">
        <f t="array" ref="AG1770">IF(COUNTBLANK(D1770)=1,"",IF(OR($H$2="y",$H$2="m"),IF(AA1770=AA1769,IF(OR(AC1770=$AC$4:$AC1769)=FALSE,AG1769&amp;AF1770,AG1769),"("&amp;AF1770)&amp;IF(AA1770=AA1771,IF(OR(AC1771=$AC$4:$AC1770)=FALSE,", ",""),") "),""))</f>
        <v/>
      </c>
      <c r="AH1770" s="10" t="str">
        <f>IF((COUNTBLANK(D1770)=1),"",IF(D1770=D1769,AH1769,"")&amp;IF(B1769&lt;&gt;B1770,((IF(COUNTBLANK(E1770)=1,$D$3&amp;"Non-type material: "&amp;$D$3,$D$3&amp;INDEX('type-categories'!$A$2:$B$100,MATCH(E1770,'type-categories'!$A$2:$A$100,0),2)&amp;$D$3))),"")&amp;(IF(K1770&lt;&gt;K1769,$C$2&amp;UPPER(K1770)&amp;$C$2&amp;$K$3&amp;" ",(IF(B1770&lt;&gt;B1769,$C$2&amp;UPPER(K1770)&amp;$C$2&amp;$K$3&amp;" ",""))))&amp;IF((AA1770&lt;&gt;AA1771)*($H$2="y"),AD1770&amp;AE1770,IF((AA1770&lt;&gt;AA1771)*($H$2="m"),AD1770&amp;AG1770,IF(($H$2&lt;&gt;"m")*($H$2&lt;&gt;"Y"),(IF(F1770=0,"",F1770&amp;" "&amp;$F$4&amp;" "))&amp;(IF(G1770=0,"",G1770&amp;" "&amp;$G$4&amp;" "))&amp;(IF(H1770=0,"",H1770&amp;" "&amp;H$4&amp;" "))&amp;(IF(I1770=0,"",I1770&amp;" "&amp;$I$4&amp;" "))&amp;(IF(J1770=0,"",J1770&amp;" "&amp;$J$4&amp;" ")),"")))&amp;"; "&amp;IF((B1770=B1769)*(AA1770=AA1769), "same collecting data; ", IF((B1770=B1769)*(Z1769=Z1770),"same locality; ",(IF(COUNTBLANK(L1770)=1,"",$D$2&amp;L1770&amp;$L$3&amp;" "&amp;$D$2))&amp;(IF(COUNTBLANK(M1770)=1,"",$E$2&amp;M1770&amp;$E$2&amp;", "))&amp;(IF(COUNTBLANK(N1770)=1,"",N1770&amp;"; "))&amp;(IF(COUNTBLANK(O1770)=1,"",O1770&amp;"; ")))&amp;(IF(COUNTBLANK(P1770)=1,"",P1770&amp;"; "))&amp;(IF(COUNTBLANK(Q1770)=1,"",Q1770&amp;"; "))&amp;(IF(COUNTBLANK(R1770)=1,"",R1770&amp;"m, "))&amp;IF((COUNTBLANK(S1770)=0)*(S1770&lt;&gt;S1769), S1770&amp;"; ","")&amp;(IF(COUNTBLANK(U1770)=1,"",U1770&amp;"; "))&amp;(IF(COUNTBLANK(T1770)=1,"",IF(COUNTBLANK(F$2)=1,T1770&amp;"; ",T1770&amp;" "&amp;F$2&amp;"; "))))&amp;(IF(COUNTBLANK(V1770)=1,"",V1770&amp;"; "))&amp;IF((COUNTBLANK(C1770)=1),"",C1770)&amp;IF((B1770=B1771)*(K1770=K1771)*(L1770=L1771)*(M1770=M1771),IF(($H$2&lt;&gt;"m")*($H$2&lt;&gt;"Y"), " • ", IF((ISNUMBER(FIND(")",AE1770))), " • ", "")),IF((B1770=B1771)*(K1770=K1771)," • ",". ")))</f>
        <v/>
      </c>
      <c r="AI1770" s="1"/>
    </row>
    <row r="1771" spans="1:35" x14ac:dyDescent="0.25">
      <c r="A1771" s="3" t="str">
        <f t="shared" si="192"/>
        <v/>
      </c>
      <c r="B1771" s="53" t="str">
        <f t="shared" si="190"/>
        <v/>
      </c>
      <c r="C1771" s="57"/>
      <c r="D1771" s="57"/>
      <c r="E1771" s="57"/>
      <c r="F1771" s="57"/>
      <c r="G1771" s="57"/>
      <c r="H1771" s="57"/>
      <c r="I1771" s="57"/>
      <c r="J1771" s="57"/>
      <c r="K1771" s="57"/>
      <c r="L1771" s="57"/>
      <c r="M1771" s="54"/>
      <c r="N1771" s="57"/>
      <c r="O1771" s="58"/>
      <c r="P1771" s="58"/>
      <c r="Q1771" s="58"/>
      <c r="R1771" s="58"/>
      <c r="S1771" s="54"/>
      <c r="T1771" s="57"/>
      <c r="U1771" s="57"/>
      <c r="V1771" s="57"/>
      <c r="W1771" s="57"/>
      <c r="X1771" s="147" t="str">
        <f>IF(COUNTBLANK(D1771)=1,"",IF('order-admin-units'!$I$1&lt;&gt;"y", "", IF(COUNTBLANK(K1771)=1, 'order-admin-units'!$B$1+1, VLOOKUP(K1771, ordercountry, 2))))</f>
        <v/>
      </c>
      <c r="Y1771" s="147" t="str">
        <f>IF(COUNTBLANK(D1771)=1,"",IF('order-admin-units'!$I$1&lt;&gt;"y", "", IF(COUNTBLANK(K1771:L1771)&gt;0, 'order-admin-units'!$B$2+1, VLOOKUP(K1771&amp;"@"&amp;L1771, orderadmin, 2))))</f>
        <v/>
      </c>
      <c r="Z1771" s="147" t="str">
        <f t="shared" si="193"/>
        <v/>
      </c>
      <c r="AA1771" s="147" t="str">
        <f t="shared" si="194"/>
        <v/>
      </c>
      <c r="AB1771" s="147" t="str">
        <f t="shared" si="195"/>
        <v/>
      </c>
      <c r="AC1771" s="147" t="str">
        <f t="shared" si="191"/>
        <v/>
      </c>
      <c r="AD1771" s="11" t="str">
        <f t="shared" si="196"/>
        <v/>
      </c>
      <c r="AE1771" s="11" t="str">
        <f t="array" ref="AE1771">IF(COUNTBLANK(D1771)=1,"",IF(OR($H$2="y",$H$2="m"),IF(AA1771=AA1770,IF(OR(AB1771=$AB$4:$AB1770)=FALSE,AE1770&amp;C1771,AE1770),"("&amp;C1771)&amp;IF(AA1771=AA1772,IF(OR(AB1772=$AB$4:$AB1771)=FALSE,", ",""),") "),""))</f>
        <v/>
      </c>
      <c r="AF1771" s="11" t="str">
        <f t="array" ref="AF1771">IF((COUNTBLANK(D1771)=0)*OR($H$2="y",$H$2="m"),IFERROR(LEFT(C1771, FIND(" ",C1771)-1), C1771),"")</f>
        <v/>
      </c>
      <c r="AG1771" s="11" t="str">
        <f t="array" ref="AG1771">IF(COUNTBLANK(D1771)=1,"",IF(OR($H$2="y",$H$2="m"),IF(AA1771=AA1770,IF(OR(AC1771=$AC$4:$AC1770)=FALSE,AG1770&amp;AF1771,AG1770),"("&amp;AF1771)&amp;IF(AA1771=AA1772,IF(OR(AC1772=$AC$4:$AC1771)=FALSE,", ",""),") "),""))</f>
        <v/>
      </c>
      <c r="AH1771" s="10" t="str">
        <f>IF((COUNTBLANK(D1771)=1),"",IF(D1771=D1770,AH1770,"")&amp;IF(B1770&lt;&gt;B1771,((IF(COUNTBLANK(E1771)=1,$D$3&amp;"Non-type material: "&amp;$D$3,$D$3&amp;INDEX('type-categories'!$A$2:$B$100,MATCH(E1771,'type-categories'!$A$2:$A$100,0),2)&amp;$D$3))),"")&amp;(IF(K1771&lt;&gt;K1770,$C$2&amp;UPPER(K1771)&amp;$C$2&amp;$K$3&amp;" ",(IF(B1771&lt;&gt;B1770,$C$2&amp;UPPER(K1771)&amp;$C$2&amp;$K$3&amp;" ",""))))&amp;IF((AA1771&lt;&gt;AA1772)*($H$2="y"),AD1771&amp;AE1771,IF((AA1771&lt;&gt;AA1772)*($H$2="m"),AD1771&amp;AG1771,IF(($H$2&lt;&gt;"m")*($H$2&lt;&gt;"Y"),(IF(F1771=0,"",F1771&amp;" "&amp;$F$4&amp;" "))&amp;(IF(G1771=0,"",G1771&amp;" "&amp;$G$4&amp;" "))&amp;(IF(H1771=0,"",H1771&amp;" "&amp;H$4&amp;" "))&amp;(IF(I1771=0,"",I1771&amp;" "&amp;$I$4&amp;" "))&amp;(IF(J1771=0,"",J1771&amp;" "&amp;$J$4&amp;" ")),"")))&amp;"; "&amp;IF((B1771=B1770)*(AA1771=AA1770), "same collecting data; ", IF((B1771=B1770)*(Z1770=Z1771),"same locality; ",(IF(COUNTBLANK(L1771)=1,"",$D$2&amp;L1771&amp;$L$3&amp;" "&amp;$D$2))&amp;(IF(COUNTBLANK(M1771)=1,"",$E$2&amp;M1771&amp;$E$2&amp;", "))&amp;(IF(COUNTBLANK(N1771)=1,"",N1771&amp;"; "))&amp;(IF(COUNTBLANK(O1771)=1,"",O1771&amp;"; ")))&amp;(IF(COUNTBLANK(P1771)=1,"",P1771&amp;"; "))&amp;(IF(COUNTBLANK(Q1771)=1,"",Q1771&amp;"; "))&amp;(IF(COUNTBLANK(R1771)=1,"",R1771&amp;"m, "))&amp;IF((COUNTBLANK(S1771)=0)*(S1771&lt;&gt;S1770), S1771&amp;"; ","")&amp;(IF(COUNTBLANK(U1771)=1,"",U1771&amp;"; "))&amp;(IF(COUNTBLANK(T1771)=1,"",IF(COUNTBLANK(F$2)=1,T1771&amp;"; ",T1771&amp;" "&amp;F$2&amp;"; "))))&amp;(IF(COUNTBLANK(V1771)=1,"",V1771&amp;"; "))&amp;IF((COUNTBLANK(C1771)=1),"",C1771)&amp;IF((B1771=B1772)*(K1771=K1772)*(L1771=L1772)*(M1771=M1772),IF(($H$2&lt;&gt;"m")*($H$2&lt;&gt;"Y"), " • ", IF((ISNUMBER(FIND(")",AE1771))), " • ", "")),IF((B1771=B1772)*(K1771=K1772)," • ",". ")))</f>
        <v/>
      </c>
      <c r="AI1771" s="1"/>
    </row>
    <row r="1772" spans="1:35" x14ac:dyDescent="0.25">
      <c r="A1772" s="3" t="str">
        <f t="shared" si="192"/>
        <v/>
      </c>
      <c r="B1772" s="53" t="str">
        <f t="shared" si="190"/>
        <v/>
      </c>
      <c r="C1772" s="57"/>
      <c r="D1772" s="57"/>
      <c r="E1772" s="57"/>
      <c r="F1772" s="57"/>
      <c r="G1772" s="57"/>
      <c r="H1772" s="57"/>
      <c r="I1772" s="57"/>
      <c r="J1772" s="57"/>
      <c r="K1772" s="57"/>
      <c r="L1772" s="57"/>
      <c r="M1772" s="54"/>
      <c r="N1772" s="57"/>
      <c r="O1772" s="58"/>
      <c r="P1772" s="58"/>
      <c r="Q1772" s="58"/>
      <c r="R1772" s="58"/>
      <c r="S1772" s="54"/>
      <c r="T1772" s="57"/>
      <c r="U1772" s="57"/>
      <c r="V1772" s="57"/>
      <c r="W1772" s="57"/>
      <c r="X1772" s="147" t="str">
        <f>IF(COUNTBLANK(D1772)=1,"",IF('order-admin-units'!$I$1&lt;&gt;"y", "", IF(COUNTBLANK(K1772)=1, 'order-admin-units'!$B$1+1, VLOOKUP(K1772, ordercountry, 2))))</f>
        <v/>
      </c>
      <c r="Y1772" s="147" t="str">
        <f>IF(COUNTBLANK(D1772)=1,"",IF('order-admin-units'!$I$1&lt;&gt;"y", "", IF(COUNTBLANK(K1772:L1772)&gt;0, 'order-admin-units'!$B$2+1, VLOOKUP(K1772&amp;"@"&amp;L1772, orderadmin, 2))))</f>
        <v/>
      </c>
      <c r="Z1772" s="147" t="str">
        <f t="shared" si="193"/>
        <v/>
      </c>
      <c r="AA1772" s="147" t="str">
        <f t="shared" si="194"/>
        <v/>
      </c>
      <c r="AB1772" s="147" t="str">
        <f t="shared" si="195"/>
        <v/>
      </c>
      <c r="AC1772" s="147" t="str">
        <f t="shared" si="191"/>
        <v/>
      </c>
      <c r="AD1772" s="11" t="str">
        <f t="shared" si="196"/>
        <v/>
      </c>
      <c r="AE1772" s="11" t="str">
        <f t="array" ref="AE1772">IF(COUNTBLANK(D1772)=1,"",IF(OR($H$2="y",$H$2="m"),IF(AA1772=AA1771,IF(OR(AB1772=$AB$4:$AB1771)=FALSE,AE1771&amp;C1772,AE1771),"("&amp;C1772)&amp;IF(AA1772=AA1773,IF(OR(AB1773=$AB$4:$AB1772)=FALSE,", ",""),") "),""))</f>
        <v/>
      </c>
      <c r="AF1772" s="11" t="str">
        <f t="array" ref="AF1772">IF((COUNTBLANK(D1772)=0)*OR($H$2="y",$H$2="m"),IFERROR(LEFT(C1772, FIND(" ",C1772)-1), C1772),"")</f>
        <v/>
      </c>
      <c r="AG1772" s="11" t="str">
        <f t="array" ref="AG1772">IF(COUNTBLANK(D1772)=1,"",IF(OR($H$2="y",$H$2="m"),IF(AA1772=AA1771,IF(OR(AC1772=$AC$4:$AC1771)=FALSE,AG1771&amp;AF1772,AG1771),"("&amp;AF1772)&amp;IF(AA1772=AA1773,IF(OR(AC1773=$AC$4:$AC1772)=FALSE,", ",""),") "),""))</f>
        <v/>
      </c>
      <c r="AH1772" s="10" t="str">
        <f>IF((COUNTBLANK(D1772)=1),"",IF(D1772=D1771,AH1771,"")&amp;IF(B1771&lt;&gt;B1772,((IF(COUNTBLANK(E1772)=1,$D$3&amp;"Non-type material: "&amp;$D$3,$D$3&amp;INDEX('type-categories'!$A$2:$B$100,MATCH(E1772,'type-categories'!$A$2:$A$100,0),2)&amp;$D$3))),"")&amp;(IF(K1772&lt;&gt;K1771,$C$2&amp;UPPER(K1772)&amp;$C$2&amp;$K$3&amp;" ",(IF(B1772&lt;&gt;B1771,$C$2&amp;UPPER(K1772)&amp;$C$2&amp;$K$3&amp;" ",""))))&amp;IF((AA1772&lt;&gt;AA1773)*($H$2="y"),AD1772&amp;AE1772,IF((AA1772&lt;&gt;AA1773)*($H$2="m"),AD1772&amp;AG1772,IF(($H$2&lt;&gt;"m")*($H$2&lt;&gt;"Y"),(IF(F1772=0,"",F1772&amp;" "&amp;$F$4&amp;" "))&amp;(IF(G1772=0,"",G1772&amp;" "&amp;$G$4&amp;" "))&amp;(IF(H1772=0,"",H1772&amp;" "&amp;H$4&amp;" "))&amp;(IF(I1772=0,"",I1772&amp;" "&amp;$I$4&amp;" "))&amp;(IF(J1772=0,"",J1772&amp;" "&amp;$J$4&amp;" ")),"")))&amp;"; "&amp;IF((B1772=B1771)*(AA1772=AA1771), "same collecting data; ", IF((B1772=B1771)*(Z1771=Z1772),"same locality; ",(IF(COUNTBLANK(L1772)=1,"",$D$2&amp;L1772&amp;$L$3&amp;" "&amp;$D$2))&amp;(IF(COUNTBLANK(M1772)=1,"",$E$2&amp;M1772&amp;$E$2&amp;", "))&amp;(IF(COUNTBLANK(N1772)=1,"",N1772&amp;"; "))&amp;(IF(COUNTBLANK(O1772)=1,"",O1772&amp;"; ")))&amp;(IF(COUNTBLANK(P1772)=1,"",P1772&amp;"; "))&amp;(IF(COUNTBLANK(Q1772)=1,"",Q1772&amp;"; "))&amp;(IF(COUNTBLANK(R1772)=1,"",R1772&amp;"m, "))&amp;IF((COUNTBLANK(S1772)=0)*(S1772&lt;&gt;S1771), S1772&amp;"; ","")&amp;(IF(COUNTBLANK(U1772)=1,"",U1772&amp;"; "))&amp;(IF(COUNTBLANK(T1772)=1,"",IF(COUNTBLANK(F$2)=1,T1772&amp;"; ",T1772&amp;" "&amp;F$2&amp;"; "))))&amp;(IF(COUNTBLANK(V1772)=1,"",V1772&amp;"; "))&amp;IF((COUNTBLANK(C1772)=1),"",C1772)&amp;IF((B1772=B1773)*(K1772=K1773)*(L1772=L1773)*(M1772=M1773),IF(($H$2&lt;&gt;"m")*($H$2&lt;&gt;"Y"), " • ", IF((ISNUMBER(FIND(")",AE1772))), " • ", "")),IF((B1772=B1773)*(K1772=K1773)," • ",". ")))</f>
        <v/>
      </c>
      <c r="AI1772" s="1"/>
    </row>
    <row r="1773" spans="1:35" x14ac:dyDescent="0.25">
      <c r="A1773" s="3" t="str">
        <f t="shared" si="192"/>
        <v/>
      </c>
      <c r="B1773" s="53" t="str">
        <f t="shared" si="190"/>
        <v/>
      </c>
      <c r="C1773" s="57"/>
      <c r="D1773" s="57"/>
      <c r="E1773" s="57"/>
      <c r="F1773" s="57"/>
      <c r="G1773" s="57"/>
      <c r="H1773" s="57"/>
      <c r="I1773" s="57"/>
      <c r="J1773" s="57"/>
      <c r="K1773" s="57"/>
      <c r="L1773" s="57"/>
      <c r="M1773" s="54"/>
      <c r="N1773" s="57"/>
      <c r="O1773" s="58"/>
      <c r="P1773" s="58"/>
      <c r="Q1773" s="58"/>
      <c r="R1773" s="58"/>
      <c r="S1773" s="54"/>
      <c r="T1773" s="57"/>
      <c r="U1773" s="57"/>
      <c r="V1773" s="57"/>
      <c r="W1773" s="57"/>
      <c r="X1773" s="147" t="str">
        <f>IF(COUNTBLANK(D1773)=1,"",IF('order-admin-units'!$I$1&lt;&gt;"y", "", IF(COUNTBLANK(K1773)=1, 'order-admin-units'!$B$1+1, VLOOKUP(K1773, ordercountry, 2))))</f>
        <v/>
      </c>
      <c r="Y1773" s="147" t="str">
        <f>IF(COUNTBLANK(D1773)=1,"",IF('order-admin-units'!$I$1&lt;&gt;"y", "", IF(COUNTBLANK(K1773:L1773)&gt;0, 'order-admin-units'!$B$2+1, VLOOKUP(K1773&amp;"@"&amp;L1773, orderadmin, 2))))</f>
        <v/>
      </c>
      <c r="Z1773" s="147" t="str">
        <f t="shared" si="193"/>
        <v/>
      </c>
      <c r="AA1773" s="147" t="str">
        <f t="shared" si="194"/>
        <v/>
      </c>
      <c r="AB1773" s="147" t="str">
        <f t="shared" si="195"/>
        <v/>
      </c>
      <c r="AC1773" s="147" t="str">
        <f t="shared" si="191"/>
        <v/>
      </c>
      <c r="AD1773" s="11" t="str">
        <f t="shared" si="196"/>
        <v/>
      </c>
      <c r="AE1773" s="11" t="str">
        <f t="array" ref="AE1773">IF(COUNTBLANK(D1773)=1,"",IF(OR($H$2="y",$H$2="m"),IF(AA1773=AA1772,IF(OR(AB1773=$AB$4:$AB1772)=FALSE,AE1772&amp;C1773,AE1772),"("&amp;C1773)&amp;IF(AA1773=AA1774,IF(OR(AB1774=$AB$4:$AB1773)=FALSE,", ",""),") "),""))</f>
        <v/>
      </c>
      <c r="AF1773" s="11" t="str">
        <f t="array" ref="AF1773">IF((COUNTBLANK(D1773)=0)*OR($H$2="y",$H$2="m"),IFERROR(LEFT(C1773, FIND(" ",C1773)-1), C1773),"")</f>
        <v/>
      </c>
      <c r="AG1773" s="11" t="str">
        <f t="array" ref="AG1773">IF(COUNTBLANK(D1773)=1,"",IF(OR($H$2="y",$H$2="m"),IF(AA1773=AA1772,IF(OR(AC1773=$AC$4:$AC1772)=FALSE,AG1772&amp;AF1773,AG1772),"("&amp;AF1773)&amp;IF(AA1773=AA1774,IF(OR(AC1774=$AC$4:$AC1773)=FALSE,", ",""),") "),""))</f>
        <v/>
      </c>
      <c r="AH1773" s="10" t="str">
        <f>IF((COUNTBLANK(D1773)=1),"",IF(D1773=D1772,AH1772,"")&amp;IF(B1772&lt;&gt;B1773,((IF(COUNTBLANK(E1773)=1,$D$3&amp;"Non-type material: "&amp;$D$3,$D$3&amp;INDEX('type-categories'!$A$2:$B$100,MATCH(E1773,'type-categories'!$A$2:$A$100,0),2)&amp;$D$3))),"")&amp;(IF(K1773&lt;&gt;K1772,$C$2&amp;UPPER(K1773)&amp;$C$2&amp;$K$3&amp;" ",(IF(B1773&lt;&gt;B1772,$C$2&amp;UPPER(K1773)&amp;$C$2&amp;$K$3&amp;" ",""))))&amp;IF((AA1773&lt;&gt;AA1774)*($H$2="y"),AD1773&amp;AE1773,IF((AA1773&lt;&gt;AA1774)*($H$2="m"),AD1773&amp;AG1773,IF(($H$2&lt;&gt;"m")*($H$2&lt;&gt;"Y"),(IF(F1773=0,"",F1773&amp;" "&amp;$F$4&amp;" "))&amp;(IF(G1773=0,"",G1773&amp;" "&amp;$G$4&amp;" "))&amp;(IF(H1773=0,"",H1773&amp;" "&amp;H$4&amp;" "))&amp;(IF(I1773=0,"",I1773&amp;" "&amp;$I$4&amp;" "))&amp;(IF(J1773=0,"",J1773&amp;" "&amp;$J$4&amp;" ")),"")))&amp;"; "&amp;IF((B1773=B1772)*(AA1773=AA1772), "same collecting data; ", IF((B1773=B1772)*(Z1772=Z1773),"same locality; ",(IF(COUNTBLANK(L1773)=1,"",$D$2&amp;L1773&amp;$L$3&amp;" "&amp;$D$2))&amp;(IF(COUNTBLANK(M1773)=1,"",$E$2&amp;M1773&amp;$E$2&amp;", "))&amp;(IF(COUNTBLANK(N1773)=1,"",N1773&amp;"; "))&amp;(IF(COUNTBLANK(O1773)=1,"",O1773&amp;"; ")))&amp;(IF(COUNTBLANK(P1773)=1,"",P1773&amp;"; "))&amp;(IF(COUNTBLANK(Q1773)=1,"",Q1773&amp;"; "))&amp;(IF(COUNTBLANK(R1773)=1,"",R1773&amp;"m, "))&amp;IF((COUNTBLANK(S1773)=0)*(S1773&lt;&gt;S1772), S1773&amp;"; ","")&amp;(IF(COUNTBLANK(U1773)=1,"",U1773&amp;"; "))&amp;(IF(COUNTBLANK(T1773)=1,"",IF(COUNTBLANK(F$2)=1,T1773&amp;"; ",T1773&amp;" "&amp;F$2&amp;"; "))))&amp;(IF(COUNTBLANK(V1773)=1,"",V1773&amp;"; "))&amp;IF((COUNTBLANK(C1773)=1),"",C1773)&amp;IF((B1773=B1774)*(K1773=K1774)*(L1773=L1774)*(M1773=M1774),IF(($H$2&lt;&gt;"m")*($H$2&lt;&gt;"Y"), " • ", IF((ISNUMBER(FIND(")",AE1773))), " • ", "")),IF((B1773=B1774)*(K1773=K1774)," • ",". ")))</f>
        <v/>
      </c>
      <c r="AI1773" s="1"/>
    </row>
    <row r="1774" spans="1:35" x14ac:dyDescent="0.25">
      <c r="A1774" s="3" t="str">
        <f t="shared" si="192"/>
        <v/>
      </c>
      <c r="B1774" s="53" t="str">
        <f t="shared" si="190"/>
        <v/>
      </c>
      <c r="C1774" s="57"/>
      <c r="D1774" s="57"/>
      <c r="E1774" s="57"/>
      <c r="F1774" s="57"/>
      <c r="G1774" s="57"/>
      <c r="H1774" s="57"/>
      <c r="I1774" s="57"/>
      <c r="J1774" s="57"/>
      <c r="K1774" s="57"/>
      <c r="L1774" s="57"/>
      <c r="M1774" s="54"/>
      <c r="N1774" s="57"/>
      <c r="O1774" s="58"/>
      <c r="P1774" s="58"/>
      <c r="Q1774" s="58"/>
      <c r="R1774" s="58"/>
      <c r="S1774" s="54"/>
      <c r="T1774" s="57"/>
      <c r="U1774" s="57"/>
      <c r="V1774" s="57"/>
      <c r="W1774" s="57"/>
      <c r="X1774" s="147" t="str">
        <f>IF(COUNTBLANK(D1774)=1,"",IF('order-admin-units'!$I$1&lt;&gt;"y", "", IF(COUNTBLANK(K1774)=1, 'order-admin-units'!$B$1+1, VLOOKUP(K1774, ordercountry, 2))))</f>
        <v/>
      </c>
      <c r="Y1774" s="147" t="str">
        <f>IF(COUNTBLANK(D1774)=1,"",IF('order-admin-units'!$I$1&lt;&gt;"y", "", IF(COUNTBLANK(K1774:L1774)&gt;0, 'order-admin-units'!$B$2+1, VLOOKUP(K1774&amp;"@"&amp;L1774, orderadmin, 2))))</f>
        <v/>
      </c>
      <c r="Z1774" s="147" t="str">
        <f t="shared" si="193"/>
        <v/>
      </c>
      <c r="AA1774" s="147" t="str">
        <f t="shared" si="194"/>
        <v/>
      </c>
      <c r="AB1774" s="147" t="str">
        <f t="shared" si="195"/>
        <v/>
      </c>
      <c r="AC1774" s="147" t="str">
        <f t="shared" si="191"/>
        <v/>
      </c>
      <c r="AD1774" s="11" t="str">
        <f t="shared" si="196"/>
        <v/>
      </c>
      <c r="AE1774" s="11" t="str">
        <f t="array" ref="AE1774">IF(COUNTBLANK(D1774)=1,"",IF(OR($H$2="y",$H$2="m"),IF(AA1774=AA1773,IF(OR(AB1774=$AB$4:$AB1773)=FALSE,AE1773&amp;C1774,AE1773),"("&amp;C1774)&amp;IF(AA1774=AA1775,IF(OR(AB1775=$AB$4:$AB1774)=FALSE,", ",""),") "),""))</f>
        <v/>
      </c>
      <c r="AF1774" s="11" t="str">
        <f t="array" ref="AF1774">IF((COUNTBLANK(D1774)=0)*OR($H$2="y",$H$2="m"),IFERROR(LEFT(C1774, FIND(" ",C1774)-1), C1774),"")</f>
        <v/>
      </c>
      <c r="AG1774" s="11" t="str">
        <f t="array" ref="AG1774">IF(COUNTBLANK(D1774)=1,"",IF(OR($H$2="y",$H$2="m"),IF(AA1774=AA1773,IF(OR(AC1774=$AC$4:$AC1773)=FALSE,AG1773&amp;AF1774,AG1773),"("&amp;AF1774)&amp;IF(AA1774=AA1775,IF(OR(AC1775=$AC$4:$AC1774)=FALSE,", ",""),") "),""))</f>
        <v/>
      </c>
      <c r="AH1774" s="10" t="str">
        <f>IF((COUNTBLANK(D1774)=1),"",IF(D1774=D1773,AH1773,"")&amp;IF(B1773&lt;&gt;B1774,((IF(COUNTBLANK(E1774)=1,$D$3&amp;"Non-type material: "&amp;$D$3,$D$3&amp;INDEX('type-categories'!$A$2:$B$100,MATCH(E1774,'type-categories'!$A$2:$A$100,0),2)&amp;$D$3))),"")&amp;(IF(K1774&lt;&gt;K1773,$C$2&amp;UPPER(K1774)&amp;$C$2&amp;$K$3&amp;" ",(IF(B1774&lt;&gt;B1773,$C$2&amp;UPPER(K1774)&amp;$C$2&amp;$K$3&amp;" ",""))))&amp;IF((AA1774&lt;&gt;AA1775)*($H$2="y"),AD1774&amp;AE1774,IF((AA1774&lt;&gt;AA1775)*($H$2="m"),AD1774&amp;AG1774,IF(($H$2&lt;&gt;"m")*($H$2&lt;&gt;"Y"),(IF(F1774=0,"",F1774&amp;" "&amp;$F$4&amp;" "))&amp;(IF(G1774=0,"",G1774&amp;" "&amp;$G$4&amp;" "))&amp;(IF(H1774=0,"",H1774&amp;" "&amp;H$4&amp;" "))&amp;(IF(I1774=0,"",I1774&amp;" "&amp;$I$4&amp;" "))&amp;(IF(J1774=0,"",J1774&amp;" "&amp;$J$4&amp;" ")),"")))&amp;"; "&amp;IF((B1774=B1773)*(AA1774=AA1773), "same collecting data; ", IF((B1774=B1773)*(Z1773=Z1774),"same locality; ",(IF(COUNTBLANK(L1774)=1,"",$D$2&amp;L1774&amp;$L$3&amp;" "&amp;$D$2))&amp;(IF(COUNTBLANK(M1774)=1,"",$E$2&amp;M1774&amp;$E$2&amp;", "))&amp;(IF(COUNTBLANK(N1774)=1,"",N1774&amp;"; "))&amp;(IF(COUNTBLANK(O1774)=1,"",O1774&amp;"; ")))&amp;(IF(COUNTBLANK(P1774)=1,"",P1774&amp;"; "))&amp;(IF(COUNTBLANK(Q1774)=1,"",Q1774&amp;"; "))&amp;(IF(COUNTBLANK(R1774)=1,"",R1774&amp;"m, "))&amp;IF((COUNTBLANK(S1774)=0)*(S1774&lt;&gt;S1773), S1774&amp;"; ","")&amp;(IF(COUNTBLANK(U1774)=1,"",U1774&amp;"; "))&amp;(IF(COUNTBLANK(T1774)=1,"",IF(COUNTBLANK(F$2)=1,T1774&amp;"; ",T1774&amp;" "&amp;F$2&amp;"; "))))&amp;(IF(COUNTBLANK(V1774)=1,"",V1774&amp;"; "))&amp;IF((COUNTBLANK(C1774)=1),"",C1774)&amp;IF((B1774=B1775)*(K1774=K1775)*(L1774=L1775)*(M1774=M1775),IF(($H$2&lt;&gt;"m")*($H$2&lt;&gt;"Y"), " • ", IF((ISNUMBER(FIND(")",AE1774))), " • ", "")),IF((B1774=B1775)*(K1774=K1775)," • ",". ")))</f>
        <v/>
      </c>
      <c r="AI1774" s="1"/>
    </row>
    <row r="1775" spans="1:35" x14ac:dyDescent="0.25">
      <c r="A1775" s="3" t="str">
        <f t="shared" si="192"/>
        <v/>
      </c>
      <c r="B1775" s="53" t="str">
        <f t="shared" si="190"/>
        <v/>
      </c>
      <c r="C1775" s="57"/>
      <c r="D1775" s="57"/>
      <c r="E1775" s="57"/>
      <c r="F1775" s="57"/>
      <c r="G1775" s="57"/>
      <c r="H1775" s="57"/>
      <c r="I1775" s="57"/>
      <c r="J1775" s="57"/>
      <c r="K1775" s="57"/>
      <c r="L1775" s="57"/>
      <c r="M1775" s="54"/>
      <c r="N1775" s="57"/>
      <c r="O1775" s="58"/>
      <c r="P1775" s="58"/>
      <c r="Q1775" s="58"/>
      <c r="R1775" s="58"/>
      <c r="S1775" s="54"/>
      <c r="T1775" s="57"/>
      <c r="U1775" s="57"/>
      <c r="V1775" s="57"/>
      <c r="W1775" s="57"/>
      <c r="X1775" s="147" t="str">
        <f>IF(COUNTBLANK(D1775)=1,"",IF('order-admin-units'!$I$1&lt;&gt;"y", "", IF(COUNTBLANK(K1775)=1, 'order-admin-units'!$B$1+1, VLOOKUP(K1775, ordercountry, 2))))</f>
        <v/>
      </c>
      <c r="Y1775" s="147" t="str">
        <f>IF(COUNTBLANK(D1775)=1,"",IF('order-admin-units'!$I$1&lt;&gt;"y", "", IF(COUNTBLANK(K1775:L1775)&gt;0, 'order-admin-units'!$B$2+1, VLOOKUP(K1775&amp;"@"&amp;L1775, orderadmin, 2))))</f>
        <v/>
      </c>
      <c r="Z1775" s="147" t="str">
        <f t="shared" si="193"/>
        <v/>
      </c>
      <c r="AA1775" s="147" t="str">
        <f t="shared" si="194"/>
        <v/>
      </c>
      <c r="AB1775" s="147" t="str">
        <f t="shared" si="195"/>
        <v/>
      </c>
      <c r="AC1775" s="147" t="str">
        <f t="shared" si="191"/>
        <v/>
      </c>
      <c r="AD1775" s="11" t="str">
        <f t="shared" si="196"/>
        <v/>
      </c>
      <c r="AE1775" s="11" t="str">
        <f t="array" ref="AE1775">IF(COUNTBLANK(D1775)=1,"",IF(OR($H$2="y",$H$2="m"),IF(AA1775=AA1774,IF(OR(AB1775=$AB$4:$AB1774)=FALSE,AE1774&amp;C1775,AE1774),"("&amp;C1775)&amp;IF(AA1775=AA1776,IF(OR(AB1776=$AB$4:$AB1775)=FALSE,", ",""),") "),""))</f>
        <v/>
      </c>
      <c r="AF1775" s="11" t="str">
        <f t="array" ref="AF1775">IF((COUNTBLANK(D1775)=0)*OR($H$2="y",$H$2="m"),IFERROR(LEFT(C1775, FIND(" ",C1775)-1), C1775),"")</f>
        <v/>
      </c>
      <c r="AG1775" s="11" t="str">
        <f t="array" ref="AG1775">IF(COUNTBLANK(D1775)=1,"",IF(OR($H$2="y",$H$2="m"),IF(AA1775=AA1774,IF(OR(AC1775=$AC$4:$AC1774)=FALSE,AG1774&amp;AF1775,AG1774),"("&amp;AF1775)&amp;IF(AA1775=AA1776,IF(OR(AC1776=$AC$4:$AC1775)=FALSE,", ",""),") "),""))</f>
        <v/>
      </c>
      <c r="AH1775" s="10" t="str">
        <f>IF((COUNTBLANK(D1775)=1),"",IF(D1775=D1774,AH1774,"")&amp;IF(B1774&lt;&gt;B1775,((IF(COUNTBLANK(E1775)=1,$D$3&amp;"Non-type material: "&amp;$D$3,$D$3&amp;INDEX('type-categories'!$A$2:$B$100,MATCH(E1775,'type-categories'!$A$2:$A$100,0),2)&amp;$D$3))),"")&amp;(IF(K1775&lt;&gt;K1774,$C$2&amp;UPPER(K1775)&amp;$C$2&amp;$K$3&amp;" ",(IF(B1775&lt;&gt;B1774,$C$2&amp;UPPER(K1775)&amp;$C$2&amp;$K$3&amp;" ",""))))&amp;IF((AA1775&lt;&gt;AA1776)*($H$2="y"),AD1775&amp;AE1775,IF((AA1775&lt;&gt;AA1776)*($H$2="m"),AD1775&amp;AG1775,IF(($H$2&lt;&gt;"m")*($H$2&lt;&gt;"Y"),(IF(F1775=0,"",F1775&amp;" "&amp;$F$4&amp;" "))&amp;(IF(G1775=0,"",G1775&amp;" "&amp;$G$4&amp;" "))&amp;(IF(H1775=0,"",H1775&amp;" "&amp;H$4&amp;" "))&amp;(IF(I1775=0,"",I1775&amp;" "&amp;$I$4&amp;" "))&amp;(IF(J1775=0,"",J1775&amp;" "&amp;$J$4&amp;" ")),"")))&amp;"; "&amp;IF((B1775=B1774)*(AA1775=AA1774), "same collecting data; ", IF((B1775=B1774)*(Z1774=Z1775),"same locality; ",(IF(COUNTBLANK(L1775)=1,"",$D$2&amp;L1775&amp;$L$3&amp;" "&amp;$D$2))&amp;(IF(COUNTBLANK(M1775)=1,"",$E$2&amp;M1775&amp;$E$2&amp;", "))&amp;(IF(COUNTBLANK(N1775)=1,"",N1775&amp;"; "))&amp;(IF(COUNTBLANK(O1775)=1,"",O1775&amp;"; ")))&amp;(IF(COUNTBLANK(P1775)=1,"",P1775&amp;"; "))&amp;(IF(COUNTBLANK(Q1775)=1,"",Q1775&amp;"; "))&amp;(IF(COUNTBLANK(R1775)=1,"",R1775&amp;"m, "))&amp;IF((COUNTBLANK(S1775)=0)*(S1775&lt;&gt;S1774), S1775&amp;"; ","")&amp;(IF(COUNTBLANK(U1775)=1,"",U1775&amp;"; "))&amp;(IF(COUNTBLANK(T1775)=1,"",IF(COUNTBLANK(F$2)=1,T1775&amp;"; ",T1775&amp;" "&amp;F$2&amp;"; "))))&amp;(IF(COUNTBLANK(V1775)=1,"",V1775&amp;"; "))&amp;IF((COUNTBLANK(C1775)=1),"",C1775)&amp;IF((B1775=B1776)*(K1775=K1776)*(L1775=L1776)*(M1775=M1776),IF(($H$2&lt;&gt;"m")*($H$2&lt;&gt;"Y"), " • ", IF((ISNUMBER(FIND(")",AE1775))), " • ", "")),IF((B1775=B1776)*(K1775=K1776)," • ",". ")))</f>
        <v/>
      </c>
      <c r="AI1775" s="1"/>
    </row>
    <row r="1776" spans="1:35" x14ac:dyDescent="0.25">
      <c r="A1776" s="3" t="str">
        <f t="shared" si="192"/>
        <v/>
      </c>
      <c r="B1776" s="53" t="str">
        <f t="shared" si="190"/>
        <v/>
      </c>
      <c r="C1776" s="57"/>
      <c r="D1776" s="57"/>
      <c r="E1776" s="57"/>
      <c r="F1776" s="57"/>
      <c r="G1776" s="57"/>
      <c r="H1776" s="57"/>
      <c r="I1776" s="57"/>
      <c r="J1776" s="57"/>
      <c r="K1776" s="57"/>
      <c r="L1776" s="57"/>
      <c r="M1776" s="54"/>
      <c r="N1776" s="57"/>
      <c r="O1776" s="58"/>
      <c r="P1776" s="58"/>
      <c r="Q1776" s="58"/>
      <c r="R1776" s="58"/>
      <c r="S1776" s="54"/>
      <c r="T1776" s="57"/>
      <c r="U1776" s="57"/>
      <c r="V1776" s="57"/>
      <c r="W1776" s="57"/>
      <c r="X1776" s="147" t="str">
        <f>IF(COUNTBLANK(D1776)=1,"",IF('order-admin-units'!$I$1&lt;&gt;"y", "", IF(COUNTBLANK(K1776)=1, 'order-admin-units'!$B$1+1, VLOOKUP(K1776, ordercountry, 2))))</f>
        <v/>
      </c>
      <c r="Y1776" s="147" t="str">
        <f>IF(COUNTBLANK(D1776)=1,"",IF('order-admin-units'!$I$1&lt;&gt;"y", "", IF(COUNTBLANK(K1776:L1776)&gt;0, 'order-admin-units'!$B$2+1, VLOOKUP(K1776&amp;"@"&amp;L1776, orderadmin, 2))))</f>
        <v/>
      </c>
      <c r="Z1776" s="147" t="str">
        <f t="shared" si="193"/>
        <v/>
      </c>
      <c r="AA1776" s="147" t="str">
        <f t="shared" si="194"/>
        <v/>
      </c>
      <c r="AB1776" s="147" t="str">
        <f t="shared" si="195"/>
        <v/>
      </c>
      <c r="AC1776" s="147" t="str">
        <f t="shared" si="191"/>
        <v/>
      </c>
      <c r="AD1776" s="11" t="str">
        <f t="shared" si="196"/>
        <v/>
      </c>
      <c r="AE1776" s="11" t="str">
        <f t="array" ref="AE1776">IF(COUNTBLANK(D1776)=1,"",IF(OR($H$2="y",$H$2="m"),IF(AA1776=AA1775,IF(OR(AB1776=$AB$4:$AB1775)=FALSE,AE1775&amp;C1776,AE1775),"("&amp;C1776)&amp;IF(AA1776=AA1777,IF(OR(AB1777=$AB$4:$AB1776)=FALSE,", ",""),") "),""))</f>
        <v/>
      </c>
      <c r="AF1776" s="11" t="str">
        <f t="array" ref="AF1776">IF((COUNTBLANK(D1776)=0)*OR($H$2="y",$H$2="m"),IFERROR(LEFT(C1776, FIND(" ",C1776)-1), C1776),"")</f>
        <v/>
      </c>
      <c r="AG1776" s="11" t="str">
        <f t="array" ref="AG1776">IF(COUNTBLANK(D1776)=1,"",IF(OR($H$2="y",$H$2="m"),IF(AA1776=AA1775,IF(OR(AC1776=$AC$4:$AC1775)=FALSE,AG1775&amp;AF1776,AG1775),"("&amp;AF1776)&amp;IF(AA1776=AA1777,IF(OR(AC1777=$AC$4:$AC1776)=FALSE,", ",""),") "),""))</f>
        <v/>
      </c>
      <c r="AH1776" s="10" t="str">
        <f>IF((COUNTBLANK(D1776)=1),"",IF(D1776=D1775,AH1775,"")&amp;IF(B1775&lt;&gt;B1776,((IF(COUNTBLANK(E1776)=1,$D$3&amp;"Non-type material: "&amp;$D$3,$D$3&amp;INDEX('type-categories'!$A$2:$B$100,MATCH(E1776,'type-categories'!$A$2:$A$100,0),2)&amp;$D$3))),"")&amp;(IF(K1776&lt;&gt;K1775,$C$2&amp;UPPER(K1776)&amp;$C$2&amp;$K$3&amp;" ",(IF(B1776&lt;&gt;B1775,$C$2&amp;UPPER(K1776)&amp;$C$2&amp;$K$3&amp;" ",""))))&amp;IF((AA1776&lt;&gt;AA1777)*($H$2="y"),AD1776&amp;AE1776,IF((AA1776&lt;&gt;AA1777)*($H$2="m"),AD1776&amp;AG1776,IF(($H$2&lt;&gt;"m")*($H$2&lt;&gt;"Y"),(IF(F1776=0,"",F1776&amp;" "&amp;$F$4&amp;" "))&amp;(IF(G1776=0,"",G1776&amp;" "&amp;$G$4&amp;" "))&amp;(IF(H1776=0,"",H1776&amp;" "&amp;H$4&amp;" "))&amp;(IF(I1776=0,"",I1776&amp;" "&amp;$I$4&amp;" "))&amp;(IF(J1776=0,"",J1776&amp;" "&amp;$J$4&amp;" ")),"")))&amp;"; "&amp;IF((B1776=B1775)*(AA1776=AA1775), "same collecting data; ", IF((B1776=B1775)*(Z1775=Z1776),"same locality; ",(IF(COUNTBLANK(L1776)=1,"",$D$2&amp;L1776&amp;$L$3&amp;" "&amp;$D$2))&amp;(IF(COUNTBLANK(M1776)=1,"",$E$2&amp;M1776&amp;$E$2&amp;", "))&amp;(IF(COUNTBLANK(N1776)=1,"",N1776&amp;"; "))&amp;(IF(COUNTBLANK(O1776)=1,"",O1776&amp;"; ")))&amp;(IF(COUNTBLANK(P1776)=1,"",P1776&amp;"; "))&amp;(IF(COUNTBLANK(Q1776)=1,"",Q1776&amp;"; "))&amp;(IF(COUNTBLANK(R1776)=1,"",R1776&amp;"m, "))&amp;IF((COUNTBLANK(S1776)=0)*(S1776&lt;&gt;S1775), S1776&amp;"; ","")&amp;(IF(COUNTBLANK(U1776)=1,"",U1776&amp;"; "))&amp;(IF(COUNTBLANK(T1776)=1,"",IF(COUNTBLANK(F$2)=1,T1776&amp;"; ",T1776&amp;" "&amp;F$2&amp;"; "))))&amp;(IF(COUNTBLANK(V1776)=1,"",V1776&amp;"; "))&amp;IF((COUNTBLANK(C1776)=1),"",C1776)&amp;IF((B1776=B1777)*(K1776=K1777)*(L1776=L1777)*(M1776=M1777),IF(($H$2&lt;&gt;"m")*($H$2&lt;&gt;"Y"), " • ", IF((ISNUMBER(FIND(")",AE1776))), " • ", "")),IF((B1776=B1777)*(K1776=K1777)," • ",". ")))</f>
        <v/>
      </c>
      <c r="AI1776" s="1"/>
    </row>
    <row r="1777" spans="1:35" x14ac:dyDescent="0.25">
      <c r="A1777" s="3" t="str">
        <f t="shared" si="192"/>
        <v/>
      </c>
      <c r="B1777" s="53" t="str">
        <f t="shared" si="190"/>
        <v/>
      </c>
      <c r="C1777" s="57"/>
      <c r="D1777" s="57"/>
      <c r="E1777" s="57"/>
      <c r="F1777" s="57"/>
      <c r="G1777" s="57"/>
      <c r="H1777" s="57"/>
      <c r="I1777" s="57"/>
      <c r="J1777" s="57"/>
      <c r="K1777" s="57"/>
      <c r="L1777" s="57"/>
      <c r="M1777" s="54"/>
      <c r="N1777" s="57"/>
      <c r="O1777" s="58"/>
      <c r="P1777" s="58"/>
      <c r="Q1777" s="58"/>
      <c r="R1777" s="58"/>
      <c r="S1777" s="54"/>
      <c r="T1777" s="57"/>
      <c r="U1777" s="57"/>
      <c r="V1777" s="57"/>
      <c r="W1777" s="57"/>
      <c r="X1777" s="147" t="str">
        <f>IF(COUNTBLANK(D1777)=1,"",IF('order-admin-units'!$I$1&lt;&gt;"y", "", IF(COUNTBLANK(K1777)=1, 'order-admin-units'!$B$1+1, VLOOKUP(K1777, ordercountry, 2))))</f>
        <v/>
      </c>
      <c r="Y1777" s="147" t="str">
        <f>IF(COUNTBLANK(D1777)=1,"",IF('order-admin-units'!$I$1&lt;&gt;"y", "", IF(COUNTBLANK(K1777:L1777)&gt;0, 'order-admin-units'!$B$2+1, VLOOKUP(K1777&amp;"@"&amp;L1777, orderadmin, 2))))</f>
        <v/>
      </c>
      <c r="Z1777" s="147" t="str">
        <f t="shared" si="193"/>
        <v/>
      </c>
      <c r="AA1777" s="147" t="str">
        <f t="shared" si="194"/>
        <v/>
      </c>
      <c r="AB1777" s="147" t="str">
        <f t="shared" si="195"/>
        <v/>
      </c>
      <c r="AC1777" s="147" t="str">
        <f t="shared" si="191"/>
        <v/>
      </c>
      <c r="AD1777" s="11" t="str">
        <f t="shared" si="196"/>
        <v/>
      </c>
      <c r="AE1777" s="11" t="str">
        <f t="array" ref="AE1777">IF(COUNTBLANK(D1777)=1,"",IF(OR($H$2="y",$H$2="m"),IF(AA1777=AA1776,IF(OR(AB1777=$AB$4:$AB1776)=FALSE,AE1776&amp;C1777,AE1776),"("&amp;C1777)&amp;IF(AA1777=AA1778,IF(OR(AB1778=$AB$4:$AB1777)=FALSE,", ",""),") "),""))</f>
        <v/>
      </c>
      <c r="AF1777" s="11" t="str">
        <f t="array" ref="AF1777">IF((COUNTBLANK(D1777)=0)*OR($H$2="y",$H$2="m"),IFERROR(LEFT(C1777, FIND(" ",C1777)-1), C1777),"")</f>
        <v/>
      </c>
      <c r="AG1777" s="11" t="str">
        <f t="array" ref="AG1777">IF(COUNTBLANK(D1777)=1,"",IF(OR($H$2="y",$H$2="m"),IF(AA1777=AA1776,IF(OR(AC1777=$AC$4:$AC1776)=FALSE,AG1776&amp;AF1777,AG1776),"("&amp;AF1777)&amp;IF(AA1777=AA1778,IF(OR(AC1778=$AC$4:$AC1777)=FALSE,", ",""),") "),""))</f>
        <v/>
      </c>
      <c r="AH1777" s="10" t="str">
        <f>IF((COUNTBLANK(D1777)=1),"",IF(D1777=D1776,AH1776,"")&amp;IF(B1776&lt;&gt;B1777,((IF(COUNTBLANK(E1777)=1,$D$3&amp;"Non-type material: "&amp;$D$3,$D$3&amp;INDEX('type-categories'!$A$2:$B$100,MATCH(E1777,'type-categories'!$A$2:$A$100,0),2)&amp;$D$3))),"")&amp;(IF(K1777&lt;&gt;K1776,$C$2&amp;UPPER(K1777)&amp;$C$2&amp;$K$3&amp;" ",(IF(B1777&lt;&gt;B1776,$C$2&amp;UPPER(K1777)&amp;$C$2&amp;$K$3&amp;" ",""))))&amp;IF((AA1777&lt;&gt;AA1778)*($H$2="y"),AD1777&amp;AE1777,IF((AA1777&lt;&gt;AA1778)*($H$2="m"),AD1777&amp;AG1777,IF(($H$2&lt;&gt;"m")*($H$2&lt;&gt;"Y"),(IF(F1777=0,"",F1777&amp;" "&amp;$F$4&amp;" "))&amp;(IF(G1777=0,"",G1777&amp;" "&amp;$G$4&amp;" "))&amp;(IF(H1777=0,"",H1777&amp;" "&amp;H$4&amp;" "))&amp;(IF(I1777=0,"",I1777&amp;" "&amp;$I$4&amp;" "))&amp;(IF(J1777=0,"",J1777&amp;" "&amp;$J$4&amp;" ")),"")))&amp;"; "&amp;IF((B1777=B1776)*(AA1777=AA1776), "same collecting data; ", IF((B1777=B1776)*(Z1776=Z1777),"same locality; ",(IF(COUNTBLANK(L1777)=1,"",$D$2&amp;L1777&amp;$L$3&amp;" "&amp;$D$2))&amp;(IF(COUNTBLANK(M1777)=1,"",$E$2&amp;M1777&amp;$E$2&amp;", "))&amp;(IF(COUNTBLANK(N1777)=1,"",N1777&amp;"; "))&amp;(IF(COUNTBLANK(O1777)=1,"",O1777&amp;"; ")))&amp;(IF(COUNTBLANK(P1777)=1,"",P1777&amp;"; "))&amp;(IF(COUNTBLANK(Q1777)=1,"",Q1777&amp;"; "))&amp;(IF(COUNTBLANK(R1777)=1,"",R1777&amp;"m, "))&amp;IF((COUNTBLANK(S1777)=0)*(S1777&lt;&gt;S1776), S1777&amp;"; ","")&amp;(IF(COUNTBLANK(U1777)=1,"",U1777&amp;"; "))&amp;(IF(COUNTBLANK(T1777)=1,"",IF(COUNTBLANK(F$2)=1,T1777&amp;"; ",T1777&amp;" "&amp;F$2&amp;"; "))))&amp;(IF(COUNTBLANK(V1777)=1,"",V1777&amp;"; "))&amp;IF((COUNTBLANK(C1777)=1),"",C1777)&amp;IF((B1777=B1778)*(K1777=K1778)*(L1777=L1778)*(M1777=M1778),IF(($H$2&lt;&gt;"m")*($H$2&lt;&gt;"Y"), " • ", IF((ISNUMBER(FIND(")",AE1777))), " • ", "")),IF((B1777=B1778)*(K1777=K1778)," • ",". ")))</f>
        <v/>
      </c>
      <c r="AI1777" s="1"/>
    </row>
    <row r="1778" spans="1:35" x14ac:dyDescent="0.25">
      <c r="A1778" s="3" t="str">
        <f t="shared" si="192"/>
        <v/>
      </c>
      <c r="B1778" s="53" t="str">
        <f t="shared" si="190"/>
        <v/>
      </c>
      <c r="C1778" s="57"/>
      <c r="D1778" s="57"/>
      <c r="E1778" s="57"/>
      <c r="F1778" s="57"/>
      <c r="G1778" s="57"/>
      <c r="H1778" s="57"/>
      <c r="I1778" s="57"/>
      <c r="J1778" s="57"/>
      <c r="K1778" s="57"/>
      <c r="L1778" s="57"/>
      <c r="M1778" s="54"/>
      <c r="N1778" s="57"/>
      <c r="O1778" s="58"/>
      <c r="P1778" s="58"/>
      <c r="Q1778" s="58"/>
      <c r="R1778" s="58"/>
      <c r="S1778" s="54"/>
      <c r="T1778" s="57"/>
      <c r="U1778" s="57"/>
      <c r="V1778" s="57"/>
      <c r="W1778" s="57"/>
      <c r="X1778" s="147" t="str">
        <f>IF(COUNTBLANK(D1778)=1,"",IF('order-admin-units'!$I$1&lt;&gt;"y", "", IF(COUNTBLANK(K1778)=1, 'order-admin-units'!$B$1+1, VLOOKUP(K1778, ordercountry, 2))))</f>
        <v/>
      </c>
      <c r="Y1778" s="147" t="str">
        <f>IF(COUNTBLANK(D1778)=1,"",IF('order-admin-units'!$I$1&lt;&gt;"y", "", IF(COUNTBLANK(K1778:L1778)&gt;0, 'order-admin-units'!$B$2+1, VLOOKUP(K1778&amp;"@"&amp;L1778, orderadmin, 2))))</f>
        <v/>
      </c>
      <c r="Z1778" s="147" t="str">
        <f t="shared" si="193"/>
        <v/>
      </c>
      <c r="AA1778" s="147" t="str">
        <f t="shared" si="194"/>
        <v/>
      </c>
      <c r="AB1778" s="147" t="str">
        <f t="shared" si="195"/>
        <v/>
      </c>
      <c r="AC1778" s="147" t="str">
        <f t="shared" si="191"/>
        <v/>
      </c>
      <c r="AD1778" s="11" t="str">
        <f t="shared" si="196"/>
        <v/>
      </c>
      <c r="AE1778" s="11" t="str">
        <f t="array" ref="AE1778">IF(COUNTBLANK(D1778)=1,"",IF(OR($H$2="y",$H$2="m"),IF(AA1778=AA1777,IF(OR(AB1778=$AB$4:$AB1777)=FALSE,AE1777&amp;C1778,AE1777),"("&amp;C1778)&amp;IF(AA1778=AA1779,IF(OR(AB1779=$AB$4:$AB1778)=FALSE,", ",""),") "),""))</f>
        <v/>
      </c>
      <c r="AF1778" s="11" t="str">
        <f t="array" ref="AF1778">IF((COUNTBLANK(D1778)=0)*OR($H$2="y",$H$2="m"),IFERROR(LEFT(C1778, FIND(" ",C1778)-1), C1778),"")</f>
        <v/>
      </c>
      <c r="AG1778" s="11" t="str">
        <f t="array" ref="AG1778">IF(COUNTBLANK(D1778)=1,"",IF(OR($H$2="y",$H$2="m"),IF(AA1778=AA1777,IF(OR(AC1778=$AC$4:$AC1777)=FALSE,AG1777&amp;AF1778,AG1777),"("&amp;AF1778)&amp;IF(AA1778=AA1779,IF(OR(AC1779=$AC$4:$AC1778)=FALSE,", ",""),") "),""))</f>
        <v/>
      </c>
      <c r="AH1778" s="10" t="str">
        <f>IF((COUNTBLANK(D1778)=1),"",IF(D1778=D1777,AH1777,"")&amp;IF(B1777&lt;&gt;B1778,((IF(COUNTBLANK(E1778)=1,$D$3&amp;"Non-type material: "&amp;$D$3,$D$3&amp;INDEX('type-categories'!$A$2:$B$100,MATCH(E1778,'type-categories'!$A$2:$A$100,0),2)&amp;$D$3))),"")&amp;(IF(K1778&lt;&gt;K1777,$C$2&amp;UPPER(K1778)&amp;$C$2&amp;$K$3&amp;" ",(IF(B1778&lt;&gt;B1777,$C$2&amp;UPPER(K1778)&amp;$C$2&amp;$K$3&amp;" ",""))))&amp;IF((AA1778&lt;&gt;AA1779)*($H$2="y"),AD1778&amp;AE1778,IF((AA1778&lt;&gt;AA1779)*($H$2="m"),AD1778&amp;AG1778,IF(($H$2&lt;&gt;"m")*($H$2&lt;&gt;"Y"),(IF(F1778=0,"",F1778&amp;" "&amp;$F$4&amp;" "))&amp;(IF(G1778=0,"",G1778&amp;" "&amp;$G$4&amp;" "))&amp;(IF(H1778=0,"",H1778&amp;" "&amp;H$4&amp;" "))&amp;(IF(I1778=0,"",I1778&amp;" "&amp;$I$4&amp;" "))&amp;(IF(J1778=0,"",J1778&amp;" "&amp;$J$4&amp;" ")),"")))&amp;"; "&amp;IF((B1778=B1777)*(AA1778=AA1777), "same collecting data; ", IF((B1778=B1777)*(Z1777=Z1778),"same locality; ",(IF(COUNTBLANK(L1778)=1,"",$D$2&amp;L1778&amp;$L$3&amp;" "&amp;$D$2))&amp;(IF(COUNTBLANK(M1778)=1,"",$E$2&amp;M1778&amp;$E$2&amp;", "))&amp;(IF(COUNTBLANK(N1778)=1,"",N1778&amp;"; "))&amp;(IF(COUNTBLANK(O1778)=1,"",O1778&amp;"; ")))&amp;(IF(COUNTBLANK(P1778)=1,"",P1778&amp;"; "))&amp;(IF(COUNTBLANK(Q1778)=1,"",Q1778&amp;"; "))&amp;(IF(COUNTBLANK(R1778)=1,"",R1778&amp;"m, "))&amp;IF((COUNTBLANK(S1778)=0)*(S1778&lt;&gt;S1777), S1778&amp;"; ","")&amp;(IF(COUNTBLANK(U1778)=1,"",U1778&amp;"; "))&amp;(IF(COUNTBLANK(T1778)=1,"",IF(COUNTBLANK(F$2)=1,T1778&amp;"; ",T1778&amp;" "&amp;F$2&amp;"; "))))&amp;(IF(COUNTBLANK(V1778)=1,"",V1778&amp;"; "))&amp;IF((COUNTBLANK(C1778)=1),"",C1778)&amp;IF((B1778=B1779)*(K1778=K1779)*(L1778=L1779)*(M1778=M1779),IF(($H$2&lt;&gt;"m")*($H$2&lt;&gt;"Y"), " • ", IF((ISNUMBER(FIND(")",AE1778))), " • ", "")),IF((B1778=B1779)*(K1778=K1779)," • ",". ")))</f>
        <v/>
      </c>
      <c r="AI1778" s="1"/>
    </row>
    <row r="1779" spans="1:35" x14ac:dyDescent="0.25">
      <c r="A1779" s="3" t="str">
        <f t="shared" si="192"/>
        <v/>
      </c>
      <c r="B1779" s="53" t="str">
        <f t="shared" si="190"/>
        <v/>
      </c>
      <c r="C1779" s="57"/>
      <c r="D1779" s="57"/>
      <c r="E1779" s="57"/>
      <c r="F1779" s="57"/>
      <c r="G1779" s="57"/>
      <c r="H1779" s="57"/>
      <c r="I1779" s="57"/>
      <c r="J1779" s="57"/>
      <c r="K1779" s="57"/>
      <c r="L1779" s="57"/>
      <c r="M1779" s="54"/>
      <c r="N1779" s="57"/>
      <c r="O1779" s="58"/>
      <c r="P1779" s="58"/>
      <c r="Q1779" s="58"/>
      <c r="R1779" s="58"/>
      <c r="S1779" s="54"/>
      <c r="T1779" s="57"/>
      <c r="U1779" s="57"/>
      <c r="V1779" s="57"/>
      <c r="W1779" s="57"/>
      <c r="X1779" s="147" t="str">
        <f>IF(COUNTBLANK(D1779)=1,"",IF('order-admin-units'!$I$1&lt;&gt;"y", "", IF(COUNTBLANK(K1779)=1, 'order-admin-units'!$B$1+1, VLOOKUP(K1779, ordercountry, 2))))</f>
        <v/>
      </c>
      <c r="Y1779" s="147" t="str">
        <f>IF(COUNTBLANK(D1779)=1,"",IF('order-admin-units'!$I$1&lt;&gt;"y", "", IF(COUNTBLANK(K1779:L1779)&gt;0, 'order-admin-units'!$B$2+1, VLOOKUP(K1779&amp;"@"&amp;L1779, orderadmin, 2))))</f>
        <v/>
      </c>
      <c r="Z1779" s="147" t="str">
        <f t="shared" si="193"/>
        <v/>
      </c>
      <c r="AA1779" s="147" t="str">
        <f t="shared" si="194"/>
        <v/>
      </c>
      <c r="AB1779" s="147" t="str">
        <f t="shared" si="195"/>
        <v/>
      </c>
      <c r="AC1779" s="147" t="str">
        <f t="shared" si="191"/>
        <v/>
      </c>
      <c r="AD1779" s="11" t="str">
        <f t="shared" si="196"/>
        <v/>
      </c>
      <c r="AE1779" s="11" t="str">
        <f t="array" ref="AE1779">IF(COUNTBLANK(D1779)=1,"",IF(OR($H$2="y",$H$2="m"),IF(AA1779=AA1778,IF(OR(AB1779=$AB$4:$AB1778)=FALSE,AE1778&amp;C1779,AE1778),"("&amp;C1779)&amp;IF(AA1779=AA1780,IF(OR(AB1780=$AB$4:$AB1779)=FALSE,", ",""),") "),""))</f>
        <v/>
      </c>
      <c r="AF1779" s="11" t="str">
        <f t="array" ref="AF1779">IF((COUNTBLANK(D1779)=0)*OR($H$2="y",$H$2="m"),IFERROR(LEFT(C1779, FIND(" ",C1779)-1), C1779),"")</f>
        <v/>
      </c>
      <c r="AG1779" s="11" t="str">
        <f t="array" ref="AG1779">IF(COUNTBLANK(D1779)=1,"",IF(OR($H$2="y",$H$2="m"),IF(AA1779=AA1778,IF(OR(AC1779=$AC$4:$AC1778)=FALSE,AG1778&amp;AF1779,AG1778),"("&amp;AF1779)&amp;IF(AA1779=AA1780,IF(OR(AC1780=$AC$4:$AC1779)=FALSE,", ",""),") "),""))</f>
        <v/>
      </c>
      <c r="AH1779" s="10" t="str">
        <f>IF((COUNTBLANK(D1779)=1),"",IF(D1779=D1778,AH1778,"")&amp;IF(B1778&lt;&gt;B1779,((IF(COUNTBLANK(E1779)=1,$D$3&amp;"Non-type material: "&amp;$D$3,$D$3&amp;INDEX('type-categories'!$A$2:$B$100,MATCH(E1779,'type-categories'!$A$2:$A$100,0),2)&amp;$D$3))),"")&amp;(IF(K1779&lt;&gt;K1778,$C$2&amp;UPPER(K1779)&amp;$C$2&amp;$K$3&amp;" ",(IF(B1779&lt;&gt;B1778,$C$2&amp;UPPER(K1779)&amp;$C$2&amp;$K$3&amp;" ",""))))&amp;IF((AA1779&lt;&gt;AA1780)*($H$2="y"),AD1779&amp;AE1779,IF((AA1779&lt;&gt;AA1780)*($H$2="m"),AD1779&amp;AG1779,IF(($H$2&lt;&gt;"m")*($H$2&lt;&gt;"Y"),(IF(F1779=0,"",F1779&amp;" "&amp;$F$4&amp;" "))&amp;(IF(G1779=0,"",G1779&amp;" "&amp;$G$4&amp;" "))&amp;(IF(H1779=0,"",H1779&amp;" "&amp;H$4&amp;" "))&amp;(IF(I1779=0,"",I1779&amp;" "&amp;$I$4&amp;" "))&amp;(IF(J1779=0,"",J1779&amp;" "&amp;$J$4&amp;" ")),"")))&amp;"; "&amp;IF((B1779=B1778)*(AA1779=AA1778), "same collecting data; ", IF((B1779=B1778)*(Z1778=Z1779),"same locality; ",(IF(COUNTBLANK(L1779)=1,"",$D$2&amp;L1779&amp;$L$3&amp;" "&amp;$D$2))&amp;(IF(COUNTBLANK(M1779)=1,"",$E$2&amp;M1779&amp;$E$2&amp;", "))&amp;(IF(COUNTBLANK(N1779)=1,"",N1779&amp;"; "))&amp;(IF(COUNTBLANK(O1779)=1,"",O1779&amp;"; ")))&amp;(IF(COUNTBLANK(P1779)=1,"",P1779&amp;"; "))&amp;(IF(COUNTBLANK(Q1779)=1,"",Q1779&amp;"; "))&amp;(IF(COUNTBLANK(R1779)=1,"",R1779&amp;"m, "))&amp;IF((COUNTBLANK(S1779)=0)*(S1779&lt;&gt;S1778), S1779&amp;"; ","")&amp;(IF(COUNTBLANK(U1779)=1,"",U1779&amp;"; "))&amp;(IF(COUNTBLANK(T1779)=1,"",IF(COUNTBLANK(F$2)=1,T1779&amp;"; ",T1779&amp;" "&amp;F$2&amp;"; "))))&amp;(IF(COUNTBLANK(V1779)=1,"",V1779&amp;"; "))&amp;IF((COUNTBLANK(C1779)=1),"",C1779)&amp;IF((B1779=B1780)*(K1779=K1780)*(L1779=L1780)*(M1779=M1780),IF(($H$2&lt;&gt;"m")*($H$2&lt;&gt;"Y"), " • ", IF((ISNUMBER(FIND(")",AE1779))), " • ", "")),IF((B1779=B1780)*(K1779=K1780)," • ",". ")))</f>
        <v/>
      </c>
      <c r="AI1779" s="1"/>
    </row>
    <row r="1780" spans="1:35" x14ac:dyDescent="0.25">
      <c r="A1780" s="3" t="str">
        <f t="shared" si="192"/>
        <v/>
      </c>
      <c r="B1780" s="53" t="str">
        <f t="shared" si="190"/>
        <v/>
      </c>
      <c r="C1780" s="57"/>
      <c r="D1780" s="57"/>
      <c r="E1780" s="57"/>
      <c r="F1780" s="57"/>
      <c r="G1780" s="57"/>
      <c r="H1780" s="57"/>
      <c r="I1780" s="57"/>
      <c r="J1780" s="57"/>
      <c r="K1780" s="57"/>
      <c r="L1780" s="57"/>
      <c r="M1780" s="54"/>
      <c r="N1780" s="57"/>
      <c r="O1780" s="58"/>
      <c r="P1780" s="58"/>
      <c r="Q1780" s="58"/>
      <c r="R1780" s="58"/>
      <c r="S1780" s="54"/>
      <c r="T1780" s="57"/>
      <c r="U1780" s="57"/>
      <c r="V1780" s="57"/>
      <c r="W1780" s="57"/>
      <c r="X1780" s="147" t="str">
        <f>IF(COUNTBLANK(D1780)=1,"",IF('order-admin-units'!$I$1&lt;&gt;"y", "", IF(COUNTBLANK(K1780)=1, 'order-admin-units'!$B$1+1, VLOOKUP(K1780, ordercountry, 2))))</f>
        <v/>
      </c>
      <c r="Y1780" s="147" t="str">
        <f>IF(COUNTBLANK(D1780)=1,"",IF('order-admin-units'!$I$1&lt;&gt;"y", "", IF(COUNTBLANK(K1780:L1780)&gt;0, 'order-admin-units'!$B$2+1, VLOOKUP(K1780&amp;"@"&amp;L1780, orderadmin, 2))))</f>
        <v/>
      </c>
      <c r="Z1780" s="147" t="str">
        <f t="shared" si="193"/>
        <v/>
      </c>
      <c r="AA1780" s="147" t="str">
        <f t="shared" si="194"/>
        <v/>
      </c>
      <c r="AB1780" s="147" t="str">
        <f t="shared" si="195"/>
        <v/>
      </c>
      <c r="AC1780" s="147" t="str">
        <f t="shared" si="191"/>
        <v/>
      </c>
      <c r="AD1780" s="11" t="str">
        <f t="shared" si="196"/>
        <v/>
      </c>
      <c r="AE1780" s="11" t="str">
        <f t="array" ref="AE1780">IF(COUNTBLANK(D1780)=1,"",IF(OR($H$2="y",$H$2="m"),IF(AA1780=AA1779,IF(OR(AB1780=$AB$4:$AB1779)=FALSE,AE1779&amp;C1780,AE1779),"("&amp;C1780)&amp;IF(AA1780=AA1781,IF(OR(AB1781=$AB$4:$AB1780)=FALSE,", ",""),") "),""))</f>
        <v/>
      </c>
      <c r="AF1780" s="11" t="str">
        <f t="array" ref="AF1780">IF((COUNTBLANK(D1780)=0)*OR($H$2="y",$H$2="m"),IFERROR(LEFT(C1780, FIND(" ",C1780)-1), C1780),"")</f>
        <v/>
      </c>
      <c r="AG1780" s="11" t="str">
        <f t="array" ref="AG1780">IF(COUNTBLANK(D1780)=1,"",IF(OR($H$2="y",$H$2="m"),IF(AA1780=AA1779,IF(OR(AC1780=$AC$4:$AC1779)=FALSE,AG1779&amp;AF1780,AG1779),"("&amp;AF1780)&amp;IF(AA1780=AA1781,IF(OR(AC1781=$AC$4:$AC1780)=FALSE,", ",""),") "),""))</f>
        <v/>
      </c>
      <c r="AH1780" s="10" t="str">
        <f>IF((COUNTBLANK(D1780)=1),"",IF(D1780=D1779,AH1779,"")&amp;IF(B1779&lt;&gt;B1780,((IF(COUNTBLANK(E1780)=1,$D$3&amp;"Non-type material: "&amp;$D$3,$D$3&amp;INDEX('type-categories'!$A$2:$B$100,MATCH(E1780,'type-categories'!$A$2:$A$100,0),2)&amp;$D$3))),"")&amp;(IF(K1780&lt;&gt;K1779,$C$2&amp;UPPER(K1780)&amp;$C$2&amp;$K$3&amp;" ",(IF(B1780&lt;&gt;B1779,$C$2&amp;UPPER(K1780)&amp;$C$2&amp;$K$3&amp;" ",""))))&amp;IF((AA1780&lt;&gt;AA1781)*($H$2="y"),AD1780&amp;AE1780,IF((AA1780&lt;&gt;AA1781)*($H$2="m"),AD1780&amp;AG1780,IF(($H$2&lt;&gt;"m")*($H$2&lt;&gt;"Y"),(IF(F1780=0,"",F1780&amp;" "&amp;$F$4&amp;" "))&amp;(IF(G1780=0,"",G1780&amp;" "&amp;$G$4&amp;" "))&amp;(IF(H1780=0,"",H1780&amp;" "&amp;H$4&amp;" "))&amp;(IF(I1780=0,"",I1780&amp;" "&amp;$I$4&amp;" "))&amp;(IF(J1780=0,"",J1780&amp;" "&amp;$J$4&amp;" ")),"")))&amp;"; "&amp;IF((B1780=B1779)*(AA1780=AA1779), "same collecting data; ", IF((B1780=B1779)*(Z1779=Z1780),"same locality; ",(IF(COUNTBLANK(L1780)=1,"",$D$2&amp;L1780&amp;$L$3&amp;" "&amp;$D$2))&amp;(IF(COUNTBLANK(M1780)=1,"",$E$2&amp;M1780&amp;$E$2&amp;", "))&amp;(IF(COUNTBLANK(N1780)=1,"",N1780&amp;"; "))&amp;(IF(COUNTBLANK(O1780)=1,"",O1780&amp;"; ")))&amp;(IF(COUNTBLANK(P1780)=1,"",P1780&amp;"; "))&amp;(IF(COUNTBLANK(Q1780)=1,"",Q1780&amp;"; "))&amp;(IF(COUNTBLANK(R1780)=1,"",R1780&amp;"m, "))&amp;IF((COUNTBLANK(S1780)=0)*(S1780&lt;&gt;S1779), S1780&amp;"; ","")&amp;(IF(COUNTBLANK(U1780)=1,"",U1780&amp;"; "))&amp;(IF(COUNTBLANK(T1780)=1,"",IF(COUNTBLANK(F$2)=1,T1780&amp;"; ",T1780&amp;" "&amp;F$2&amp;"; "))))&amp;(IF(COUNTBLANK(V1780)=1,"",V1780&amp;"; "))&amp;IF((COUNTBLANK(C1780)=1),"",C1780)&amp;IF((B1780=B1781)*(K1780=K1781)*(L1780=L1781)*(M1780=M1781),IF(($H$2&lt;&gt;"m")*($H$2&lt;&gt;"Y"), " • ", IF((ISNUMBER(FIND(")",AE1780))), " • ", "")),IF((B1780=B1781)*(K1780=K1781)," • ",". ")))</f>
        <v/>
      </c>
      <c r="AI1780" s="1"/>
    </row>
    <row r="1781" spans="1:35" x14ac:dyDescent="0.25">
      <c r="A1781" s="3" t="str">
        <f t="shared" si="192"/>
        <v/>
      </c>
      <c r="B1781" s="53" t="str">
        <f t="shared" si="190"/>
        <v/>
      </c>
      <c r="C1781" s="57"/>
      <c r="D1781" s="57"/>
      <c r="E1781" s="57"/>
      <c r="F1781" s="57"/>
      <c r="G1781" s="57"/>
      <c r="H1781" s="57"/>
      <c r="I1781" s="57"/>
      <c r="J1781" s="57"/>
      <c r="K1781" s="57"/>
      <c r="L1781" s="57"/>
      <c r="M1781" s="54"/>
      <c r="N1781" s="57"/>
      <c r="O1781" s="58"/>
      <c r="P1781" s="58"/>
      <c r="Q1781" s="58"/>
      <c r="R1781" s="58"/>
      <c r="S1781" s="54"/>
      <c r="T1781" s="57"/>
      <c r="U1781" s="57"/>
      <c r="V1781" s="57"/>
      <c r="W1781" s="57"/>
      <c r="X1781" s="147" t="str">
        <f>IF(COUNTBLANK(D1781)=1,"",IF('order-admin-units'!$I$1&lt;&gt;"y", "", IF(COUNTBLANK(K1781)=1, 'order-admin-units'!$B$1+1, VLOOKUP(K1781, ordercountry, 2))))</f>
        <v/>
      </c>
      <c r="Y1781" s="147" t="str">
        <f>IF(COUNTBLANK(D1781)=1,"",IF('order-admin-units'!$I$1&lt;&gt;"y", "", IF(COUNTBLANK(K1781:L1781)&gt;0, 'order-admin-units'!$B$2+1, VLOOKUP(K1781&amp;"@"&amp;L1781, orderadmin, 2))))</f>
        <v/>
      </c>
      <c r="Z1781" s="147" t="str">
        <f t="shared" si="193"/>
        <v/>
      </c>
      <c r="AA1781" s="147" t="str">
        <f t="shared" si="194"/>
        <v/>
      </c>
      <c r="AB1781" s="147" t="str">
        <f t="shared" si="195"/>
        <v/>
      </c>
      <c r="AC1781" s="147" t="str">
        <f t="shared" si="191"/>
        <v/>
      </c>
      <c r="AD1781" s="11" t="str">
        <f t="shared" si="196"/>
        <v/>
      </c>
      <c r="AE1781" s="11" t="str">
        <f t="array" ref="AE1781">IF(COUNTBLANK(D1781)=1,"",IF(OR($H$2="y",$H$2="m"),IF(AA1781=AA1780,IF(OR(AB1781=$AB$4:$AB1780)=FALSE,AE1780&amp;C1781,AE1780),"("&amp;C1781)&amp;IF(AA1781=AA1782,IF(OR(AB1782=$AB$4:$AB1781)=FALSE,", ",""),") "),""))</f>
        <v/>
      </c>
      <c r="AF1781" s="11" t="str">
        <f t="array" ref="AF1781">IF((COUNTBLANK(D1781)=0)*OR($H$2="y",$H$2="m"),IFERROR(LEFT(C1781, FIND(" ",C1781)-1), C1781),"")</f>
        <v/>
      </c>
      <c r="AG1781" s="11" t="str">
        <f t="array" ref="AG1781">IF(COUNTBLANK(D1781)=1,"",IF(OR($H$2="y",$H$2="m"),IF(AA1781=AA1780,IF(OR(AC1781=$AC$4:$AC1780)=FALSE,AG1780&amp;AF1781,AG1780),"("&amp;AF1781)&amp;IF(AA1781=AA1782,IF(OR(AC1782=$AC$4:$AC1781)=FALSE,", ",""),") "),""))</f>
        <v/>
      </c>
      <c r="AH1781" s="10" t="str">
        <f>IF((COUNTBLANK(D1781)=1),"",IF(D1781=D1780,AH1780,"")&amp;IF(B1780&lt;&gt;B1781,((IF(COUNTBLANK(E1781)=1,$D$3&amp;"Non-type material: "&amp;$D$3,$D$3&amp;INDEX('type-categories'!$A$2:$B$100,MATCH(E1781,'type-categories'!$A$2:$A$100,0),2)&amp;$D$3))),"")&amp;(IF(K1781&lt;&gt;K1780,$C$2&amp;UPPER(K1781)&amp;$C$2&amp;$K$3&amp;" ",(IF(B1781&lt;&gt;B1780,$C$2&amp;UPPER(K1781)&amp;$C$2&amp;$K$3&amp;" ",""))))&amp;IF((AA1781&lt;&gt;AA1782)*($H$2="y"),AD1781&amp;AE1781,IF((AA1781&lt;&gt;AA1782)*($H$2="m"),AD1781&amp;AG1781,IF(($H$2&lt;&gt;"m")*($H$2&lt;&gt;"Y"),(IF(F1781=0,"",F1781&amp;" "&amp;$F$4&amp;" "))&amp;(IF(G1781=0,"",G1781&amp;" "&amp;$G$4&amp;" "))&amp;(IF(H1781=0,"",H1781&amp;" "&amp;H$4&amp;" "))&amp;(IF(I1781=0,"",I1781&amp;" "&amp;$I$4&amp;" "))&amp;(IF(J1781=0,"",J1781&amp;" "&amp;$J$4&amp;" ")),"")))&amp;"; "&amp;IF((B1781=B1780)*(AA1781=AA1780), "same collecting data; ", IF((B1781=B1780)*(Z1780=Z1781),"same locality; ",(IF(COUNTBLANK(L1781)=1,"",$D$2&amp;L1781&amp;$L$3&amp;" "&amp;$D$2))&amp;(IF(COUNTBLANK(M1781)=1,"",$E$2&amp;M1781&amp;$E$2&amp;", "))&amp;(IF(COUNTBLANK(N1781)=1,"",N1781&amp;"; "))&amp;(IF(COUNTBLANK(O1781)=1,"",O1781&amp;"; ")))&amp;(IF(COUNTBLANK(P1781)=1,"",P1781&amp;"; "))&amp;(IF(COUNTBLANK(Q1781)=1,"",Q1781&amp;"; "))&amp;(IF(COUNTBLANK(R1781)=1,"",R1781&amp;"m, "))&amp;IF((COUNTBLANK(S1781)=0)*(S1781&lt;&gt;S1780), S1781&amp;"; ","")&amp;(IF(COUNTBLANK(U1781)=1,"",U1781&amp;"; "))&amp;(IF(COUNTBLANK(T1781)=1,"",IF(COUNTBLANK(F$2)=1,T1781&amp;"; ",T1781&amp;" "&amp;F$2&amp;"; "))))&amp;(IF(COUNTBLANK(V1781)=1,"",V1781&amp;"; "))&amp;IF((COUNTBLANK(C1781)=1),"",C1781)&amp;IF((B1781=B1782)*(K1781=K1782)*(L1781=L1782)*(M1781=M1782),IF(($H$2&lt;&gt;"m")*($H$2&lt;&gt;"Y"), " • ", IF((ISNUMBER(FIND(")",AE1781))), " • ", "")),IF((B1781=B1782)*(K1781=K1782)," • ",". ")))</f>
        <v/>
      </c>
      <c r="AI1781" s="1"/>
    </row>
    <row r="1782" spans="1:35" x14ac:dyDescent="0.25">
      <c r="A1782" s="3" t="str">
        <f t="shared" si="192"/>
        <v/>
      </c>
      <c r="B1782" s="53" t="str">
        <f t="shared" si="190"/>
        <v/>
      </c>
      <c r="C1782" s="57"/>
      <c r="D1782" s="57"/>
      <c r="E1782" s="57"/>
      <c r="F1782" s="57"/>
      <c r="G1782" s="57"/>
      <c r="H1782" s="57"/>
      <c r="I1782" s="57"/>
      <c r="J1782" s="57"/>
      <c r="K1782" s="57"/>
      <c r="L1782" s="57"/>
      <c r="M1782" s="54"/>
      <c r="N1782" s="57"/>
      <c r="O1782" s="58"/>
      <c r="P1782" s="58"/>
      <c r="Q1782" s="58"/>
      <c r="R1782" s="58"/>
      <c r="S1782" s="54"/>
      <c r="T1782" s="57"/>
      <c r="U1782" s="57"/>
      <c r="V1782" s="57"/>
      <c r="W1782" s="57"/>
      <c r="X1782" s="147" t="str">
        <f>IF(COUNTBLANK(D1782)=1,"",IF('order-admin-units'!$I$1&lt;&gt;"y", "", IF(COUNTBLANK(K1782)=1, 'order-admin-units'!$B$1+1, VLOOKUP(K1782, ordercountry, 2))))</f>
        <v/>
      </c>
      <c r="Y1782" s="147" t="str">
        <f>IF(COUNTBLANK(D1782)=1,"",IF('order-admin-units'!$I$1&lt;&gt;"y", "", IF(COUNTBLANK(K1782:L1782)&gt;0, 'order-admin-units'!$B$2+1, VLOOKUP(K1782&amp;"@"&amp;L1782, orderadmin, 2))))</f>
        <v/>
      </c>
      <c r="Z1782" s="147" t="str">
        <f t="shared" si="193"/>
        <v/>
      </c>
      <c r="AA1782" s="147" t="str">
        <f t="shared" si="194"/>
        <v/>
      </c>
      <c r="AB1782" s="147" t="str">
        <f t="shared" si="195"/>
        <v/>
      </c>
      <c r="AC1782" s="147" t="str">
        <f t="shared" si="191"/>
        <v/>
      </c>
      <c r="AD1782" s="11" t="str">
        <f t="shared" si="196"/>
        <v/>
      </c>
      <c r="AE1782" s="11" t="str">
        <f t="array" ref="AE1782">IF(COUNTBLANK(D1782)=1,"",IF(OR($H$2="y",$H$2="m"),IF(AA1782=AA1781,IF(OR(AB1782=$AB$4:$AB1781)=FALSE,AE1781&amp;C1782,AE1781),"("&amp;C1782)&amp;IF(AA1782=AA1783,IF(OR(AB1783=$AB$4:$AB1782)=FALSE,", ",""),") "),""))</f>
        <v/>
      </c>
      <c r="AF1782" s="11" t="str">
        <f t="array" ref="AF1782">IF((COUNTBLANK(D1782)=0)*OR($H$2="y",$H$2="m"),IFERROR(LEFT(C1782, FIND(" ",C1782)-1), C1782),"")</f>
        <v/>
      </c>
      <c r="AG1782" s="11" t="str">
        <f t="array" ref="AG1782">IF(COUNTBLANK(D1782)=1,"",IF(OR($H$2="y",$H$2="m"),IF(AA1782=AA1781,IF(OR(AC1782=$AC$4:$AC1781)=FALSE,AG1781&amp;AF1782,AG1781),"("&amp;AF1782)&amp;IF(AA1782=AA1783,IF(OR(AC1783=$AC$4:$AC1782)=FALSE,", ",""),") "),""))</f>
        <v/>
      </c>
      <c r="AH1782" s="10" t="str">
        <f>IF((COUNTBLANK(D1782)=1),"",IF(D1782=D1781,AH1781,"")&amp;IF(B1781&lt;&gt;B1782,((IF(COUNTBLANK(E1782)=1,$D$3&amp;"Non-type material: "&amp;$D$3,$D$3&amp;INDEX('type-categories'!$A$2:$B$100,MATCH(E1782,'type-categories'!$A$2:$A$100,0),2)&amp;$D$3))),"")&amp;(IF(K1782&lt;&gt;K1781,$C$2&amp;UPPER(K1782)&amp;$C$2&amp;$K$3&amp;" ",(IF(B1782&lt;&gt;B1781,$C$2&amp;UPPER(K1782)&amp;$C$2&amp;$K$3&amp;" ",""))))&amp;IF((AA1782&lt;&gt;AA1783)*($H$2="y"),AD1782&amp;AE1782,IF((AA1782&lt;&gt;AA1783)*($H$2="m"),AD1782&amp;AG1782,IF(($H$2&lt;&gt;"m")*($H$2&lt;&gt;"Y"),(IF(F1782=0,"",F1782&amp;" "&amp;$F$4&amp;" "))&amp;(IF(G1782=0,"",G1782&amp;" "&amp;$G$4&amp;" "))&amp;(IF(H1782=0,"",H1782&amp;" "&amp;H$4&amp;" "))&amp;(IF(I1782=0,"",I1782&amp;" "&amp;$I$4&amp;" "))&amp;(IF(J1782=0,"",J1782&amp;" "&amp;$J$4&amp;" ")),"")))&amp;"; "&amp;IF((B1782=B1781)*(AA1782=AA1781), "same collecting data; ", IF((B1782=B1781)*(Z1781=Z1782),"same locality; ",(IF(COUNTBLANK(L1782)=1,"",$D$2&amp;L1782&amp;$L$3&amp;" "&amp;$D$2))&amp;(IF(COUNTBLANK(M1782)=1,"",$E$2&amp;M1782&amp;$E$2&amp;", "))&amp;(IF(COUNTBLANK(N1782)=1,"",N1782&amp;"; "))&amp;(IF(COUNTBLANK(O1782)=1,"",O1782&amp;"; ")))&amp;(IF(COUNTBLANK(P1782)=1,"",P1782&amp;"; "))&amp;(IF(COUNTBLANK(Q1782)=1,"",Q1782&amp;"; "))&amp;(IF(COUNTBLANK(R1782)=1,"",R1782&amp;"m, "))&amp;IF((COUNTBLANK(S1782)=0)*(S1782&lt;&gt;S1781), S1782&amp;"; ","")&amp;(IF(COUNTBLANK(U1782)=1,"",U1782&amp;"; "))&amp;(IF(COUNTBLANK(T1782)=1,"",IF(COUNTBLANK(F$2)=1,T1782&amp;"; ",T1782&amp;" "&amp;F$2&amp;"; "))))&amp;(IF(COUNTBLANK(V1782)=1,"",V1782&amp;"; "))&amp;IF((COUNTBLANK(C1782)=1),"",C1782)&amp;IF((B1782=B1783)*(K1782=K1783)*(L1782=L1783)*(M1782=M1783),IF(($H$2&lt;&gt;"m")*($H$2&lt;&gt;"Y"), " • ", IF((ISNUMBER(FIND(")",AE1782))), " • ", "")),IF((B1782=B1783)*(K1782=K1783)," • ",". ")))</f>
        <v/>
      </c>
      <c r="AI1782" s="1"/>
    </row>
    <row r="1783" spans="1:35" x14ac:dyDescent="0.25">
      <c r="A1783" s="3" t="str">
        <f t="shared" si="192"/>
        <v/>
      </c>
      <c r="B1783" s="53" t="str">
        <f t="shared" si="190"/>
        <v/>
      </c>
      <c r="C1783" s="57"/>
      <c r="D1783" s="57"/>
      <c r="E1783" s="57"/>
      <c r="F1783" s="57"/>
      <c r="G1783" s="57"/>
      <c r="H1783" s="57"/>
      <c r="I1783" s="57"/>
      <c r="J1783" s="57"/>
      <c r="K1783" s="57"/>
      <c r="L1783" s="57"/>
      <c r="M1783" s="54"/>
      <c r="N1783" s="57"/>
      <c r="O1783" s="58"/>
      <c r="P1783" s="58"/>
      <c r="Q1783" s="58"/>
      <c r="R1783" s="58"/>
      <c r="S1783" s="54"/>
      <c r="T1783" s="57"/>
      <c r="U1783" s="57"/>
      <c r="V1783" s="57"/>
      <c r="W1783" s="57"/>
      <c r="X1783" s="147" t="str">
        <f>IF(COUNTBLANK(D1783)=1,"",IF('order-admin-units'!$I$1&lt;&gt;"y", "", IF(COUNTBLANK(K1783)=1, 'order-admin-units'!$B$1+1, VLOOKUP(K1783, ordercountry, 2))))</f>
        <v/>
      </c>
      <c r="Y1783" s="147" t="str">
        <f>IF(COUNTBLANK(D1783)=1,"",IF('order-admin-units'!$I$1&lt;&gt;"y", "", IF(COUNTBLANK(K1783:L1783)&gt;0, 'order-admin-units'!$B$2+1, VLOOKUP(K1783&amp;"@"&amp;L1783, orderadmin, 2))))</f>
        <v/>
      </c>
      <c r="Z1783" s="147" t="str">
        <f t="shared" si="193"/>
        <v/>
      </c>
      <c r="AA1783" s="147" t="str">
        <f t="shared" si="194"/>
        <v/>
      </c>
      <c r="AB1783" s="147" t="str">
        <f t="shared" si="195"/>
        <v/>
      </c>
      <c r="AC1783" s="147" t="str">
        <f t="shared" si="191"/>
        <v/>
      </c>
      <c r="AD1783" s="11" t="str">
        <f t="shared" si="196"/>
        <v/>
      </c>
      <c r="AE1783" s="11" t="str">
        <f t="array" ref="AE1783">IF(COUNTBLANK(D1783)=1,"",IF(OR($H$2="y",$H$2="m"),IF(AA1783=AA1782,IF(OR(AB1783=$AB$4:$AB1782)=FALSE,AE1782&amp;C1783,AE1782),"("&amp;C1783)&amp;IF(AA1783=AA1784,IF(OR(AB1784=$AB$4:$AB1783)=FALSE,", ",""),") "),""))</f>
        <v/>
      </c>
      <c r="AF1783" s="11" t="str">
        <f t="array" ref="AF1783">IF((COUNTBLANK(D1783)=0)*OR($H$2="y",$H$2="m"),IFERROR(LEFT(C1783, FIND(" ",C1783)-1), C1783),"")</f>
        <v/>
      </c>
      <c r="AG1783" s="11" t="str">
        <f t="array" ref="AG1783">IF(COUNTBLANK(D1783)=1,"",IF(OR($H$2="y",$H$2="m"),IF(AA1783=AA1782,IF(OR(AC1783=$AC$4:$AC1782)=FALSE,AG1782&amp;AF1783,AG1782),"("&amp;AF1783)&amp;IF(AA1783=AA1784,IF(OR(AC1784=$AC$4:$AC1783)=FALSE,", ",""),") "),""))</f>
        <v/>
      </c>
      <c r="AH1783" s="10" t="str">
        <f>IF((COUNTBLANK(D1783)=1),"",IF(D1783=D1782,AH1782,"")&amp;IF(B1782&lt;&gt;B1783,((IF(COUNTBLANK(E1783)=1,$D$3&amp;"Non-type material: "&amp;$D$3,$D$3&amp;INDEX('type-categories'!$A$2:$B$100,MATCH(E1783,'type-categories'!$A$2:$A$100,0),2)&amp;$D$3))),"")&amp;(IF(K1783&lt;&gt;K1782,$C$2&amp;UPPER(K1783)&amp;$C$2&amp;$K$3&amp;" ",(IF(B1783&lt;&gt;B1782,$C$2&amp;UPPER(K1783)&amp;$C$2&amp;$K$3&amp;" ",""))))&amp;IF((AA1783&lt;&gt;AA1784)*($H$2="y"),AD1783&amp;AE1783,IF((AA1783&lt;&gt;AA1784)*($H$2="m"),AD1783&amp;AG1783,IF(($H$2&lt;&gt;"m")*($H$2&lt;&gt;"Y"),(IF(F1783=0,"",F1783&amp;" "&amp;$F$4&amp;" "))&amp;(IF(G1783=0,"",G1783&amp;" "&amp;$G$4&amp;" "))&amp;(IF(H1783=0,"",H1783&amp;" "&amp;H$4&amp;" "))&amp;(IF(I1783=0,"",I1783&amp;" "&amp;$I$4&amp;" "))&amp;(IF(J1783=0,"",J1783&amp;" "&amp;$J$4&amp;" ")),"")))&amp;"; "&amp;IF((B1783=B1782)*(AA1783=AA1782), "same collecting data; ", IF((B1783=B1782)*(Z1782=Z1783),"same locality; ",(IF(COUNTBLANK(L1783)=1,"",$D$2&amp;L1783&amp;$L$3&amp;" "&amp;$D$2))&amp;(IF(COUNTBLANK(M1783)=1,"",$E$2&amp;M1783&amp;$E$2&amp;", "))&amp;(IF(COUNTBLANK(N1783)=1,"",N1783&amp;"; "))&amp;(IF(COUNTBLANK(O1783)=1,"",O1783&amp;"; ")))&amp;(IF(COUNTBLANK(P1783)=1,"",P1783&amp;"; "))&amp;(IF(COUNTBLANK(Q1783)=1,"",Q1783&amp;"; "))&amp;(IF(COUNTBLANK(R1783)=1,"",R1783&amp;"m, "))&amp;IF((COUNTBLANK(S1783)=0)*(S1783&lt;&gt;S1782), S1783&amp;"; ","")&amp;(IF(COUNTBLANK(U1783)=1,"",U1783&amp;"; "))&amp;(IF(COUNTBLANK(T1783)=1,"",IF(COUNTBLANK(F$2)=1,T1783&amp;"; ",T1783&amp;" "&amp;F$2&amp;"; "))))&amp;(IF(COUNTBLANK(V1783)=1,"",V1783&amp;"; "))&amp;IF((COUNTBLANK(C1783)=1),"",C1783)&amp;IF((B1783=B1784)*(K1783=K1784)*(L1783=L1784)*(M1783=M1784),IF(($H$2&lt;&gt;"m")*($H$2&lt;&gt;"Y"), " • ", IF((ISNUMBER(FIND(")",AE1783))), " • ", "")),IF((B1783=B1784)*(K1783=K1784)," • ",". ")))</f>
        <v/>
      </c>
      <c r="AI1783" s="1"/>
    </row>
    <row r="1784" spans="1:35" x14ac:dyDescent="0.25">
      <c r="A1784" s="3" t="str">
        <f t="shared" si="192"/>
        <v/>
      </c>
      <c r="B1784" s="53" t="str">
        <f t="shared" si="190"/>
        <v/>
      </c>
      <c r="C1784" s="57"/>
      <c r="D1784" s="57"/>
      <c r="E1784" s="57"/>
      <c r="F1784" s="57"/>
      <c r="G1784" s="57"/>
      <c r="H1784" s="57"/>
      <c r="I1784" s="57"/>
      <c r="J1784" s="57"/>
      <c r="K1784" s="57"/>
      <c r="L1784" s="57"/>
      <c r="M1784" s="54"/>
      <c r="N1784" s="57"/>
      <c r="O1784" s="58"/>
      <c r="P1784" s="58"/>
      <c r="Q1784" s="58"/>
      <c r="R1784" s="58"/>
      <c r="S1784" s="54"/>
      <c r="T1784" s="57"/>
      <c r="U1784" s="57"/>
      <c r="V1784" s="57"/>
      <c r="W1784" s="57"/>
      <c r="X1784" s="147" t="str">
        <f>IF(COUNTBLANK(D1784)=1,"",IF('order-admin-units'!$I$1&lt;&gt;"y", "", IF(COUNTBLANK(K1784)=1, 'order-admin-units'!$B$1+1, VLOOKUP(K1784, ordercountry, 2))))</f>
        <v/>
      </c>
      <c r="Y1784" s="147" t="str">
        <f>IF(COUNTBLANK(D1784)=1,"",IF('order-admin-units'!$I$1&lt;&gt;"y", "", IF(COUNTBLANK(K1784:L1784)&gt;0, 'order-admin-units'!$B$2+1, VLOOKUP(K1784&amp;"@"&amp;L1784, orderadmin, 2))))</f>
        <v/>
      </c>
      <c r="Z1784" s="147" t="str">
        <f t="shared" si="193"/>
        <v/>
      </c>
      <c r="AA1784" s="147" t="str">
        <f t="shared" si="194"/>
        <v/>
      </c>
      <c r="AB1784" s="147" t="str">
        <f t="shared" si="195"/>
        <v/>
      </c>
      <c r="AC1784" s="147" t="str">
        <f t="shared" si="191"/>
        <v/>
      </c>
      <c r="AD1784" s="11" t="str">
        <f t="shared" si="196"/>
        <v/>
      </c>
      <c r="AE1784" s="11" t="str">
        <f t="array" ref="AE1784">IF(COUNTBLANK(D1784)=1,"",IF(OR($H$2="y",$H$2="m"),IF(AA1784=AA1783,IF(OR(AB1784=$AB$4:$AB1783)=FALSE,AE1783&amp;C1784,AE1783),"("&amp;C1784)&amp;IF(AA1784=AA1785,IF(OR(AB1785=$AB$4:$AB1784)=FALSE,", ",""),") "),""))</f>
        <v/>
      </c>
      <c r="AF1784" s="11" t="str">
        <f t="array" ref="AF1784">IF((COUNTBLANK(D1784)=0)*OR($H$2="y",$H$2="m"),IFERROR(LEFT(C1784, FIND(" ",C1784)-1), C1784),"")</f>
        <v/>
      </c>
      <c r="AG1784" s="11" t="str">
        <f t="array" ref="AG1784">IF(COUNTBLANK(D1784)=1,"",IF(OR($H$2="y",$H$2="m"),IF(AA1784=AA1783,IF(OR(AC1784=$AC$4:$AC1783)=FALSE,AG1783&amp;AF1784,AG1783),"("&amp;AF1784)&amp;IF(AA1784=AA1785,IF(OR(AC1785=$AC$4:$AC1784)=FALSE,", ",""),") "),""))</f>
        <v/>
      </c>
      <c r="AH1784" s="10" t="str">
        <f>IF((COUNTBLANK(D1784)=1),"",IF(D1784=D1783,AH1783,"")&amp;IF(B1783&lt;&gt;B1784,((IF(COUNTBLANK(E1784)=1,$D$3&amp;"Non-type material: "&amp;$D$3,$D$3&amp;INDEX('type-categories'!$A$2:$B$100,MATCH(E1784,'type-categories'!$A$2:$A$100,0),2)&amp;$D$3))),"")&amp;(IF(K1784&lt;&gt;K1783,$C$2&amp;UPPER(K1784)&amp;$C$2&amp;$K$3&amp;" ",(IF(B1784&lt;&gt;B1783,$C$2&amp;UPPER(K1784)&amp;$C$2&amp;$K$3&amp;" ",""))))&amp;IF((AA1784&lt;&gt;AA1785)*($H$2="y"),AD1784&amp;AE1784,IF((AA1784&lt;&gt;AA1785)*($H$2="m"),AD1784&amp;AG1784,IF(($H$2&lt;&gt;"m")*($H$2&lt;&gt;"Y"),(IF(F1784=0,"",F1784&amp;" "&amp;$F$4&amp;" "))&amp;(IF(G1784=0,"",G1784&amp;" "&amp;$G$4&amp;" "))&amp;(IF(H1784=0,"",H1784&amp;" "&amp;H$4&amp;" "))&amp;(IF(I1784=0,"",I1784&amp;" "&amp;$I$4&amp;" "))&amp;(IF(J1784=0,"",J1784&amp;" "&amp;$J$4&amp;" ")),"")))&amp;"; "&amp;IF((B1784=B1783)*(AA1784=AA1783), "same collecting data; ", IF((B1784=B1783)*(Z1783=Z1784),"same locality; ",(IF(COUNTBLANK(L1784)=1,"",$D$2&amp;L1784&amp;$L$3&amp;" "&amp;$D$2))&amp;(IF(COUNTBLANK(M1784)=1,"",$E$2&amp;M1784&amp;$E$2&amp;", "))&amp;(IF(COUNTBLANK(N1784)=1,"",N1784&amp;"; "))&amp;(IF(COUNTBLANK(O1784)=1,"",O1784&amp;"; ")))&amp;(IF(COUNTBLANK(P1784)=1,"",P1784&amp;"; "))&amp;(IF(COUNTBLANK(Q1784)=1,"",Q1784&amp;"; "))&amp;(IF(COUNTBLANK(R1784)=1,"",R1784&amp;"m, "))&amp;IF((COUNTBLANK(S1784)=0)*(S1784&lt;&gt;S1783), S1784&amp;"; ","")&amp;(IF(COUNTBLANK(U1784)=1,"",U1784&amp;"; "))&amp;(IF(COUNTBLANK(T1784)=1,"",IF(COUNTBLANK(F$2)=1,T1784&amp;"; ",T1784&amp;" "&amp;F$2&amp;"; "))))&amp;(IF(COUNTBLANK(V1784)=1,"",V1784&amp;"; "))&amp;IF((COUNTBLANK(C1784)=1),"",C1784)&amp;IF((B1784=B1785)*(K1784=K1785)*(L1784=L1785)*(M1784=M1785),IF(($H$2&lt;&gt;"m")*($H$2&lt;&gt;"Y"), " • ", IF((ISNUMBER(FIND(")",AE1784))), " • ", "")),IF((B1784=B1785)*(K1784=K1785)," • ",". ")))</f>
        <v/>
      </c>
      <c r="AI1784" s="1"/>
    </row>
    <row r="1785" spans="1:35" x14ac:dyDescent="0.25">
      <c r="A1785" s="3" t="str">
        <f t="shared" si="192"/>
        <v/>
      </c>
      <c r="B1785" s="53" t="str">
        <f t="shared" si="190"/>
        <v/>
      </c>
      <c r="C1785" s="57"/>
      <c r="D1785" s="57"/>
      <c r="E1785" s="57"/>
      <c r="F1785" s="57"/>
      <c r="G1785" s="57"/>
      <c r="H1785" s="57"/>
      <c r="I1785" s="57"/>
      <c r="J1785" s="57"/>
      <c r="K1785" s="57"/>
      <c r="L1785" s="57"/>
      <c r="M1785" s="54"/>
      <c r="N1785" s="57"/>
      <c r="O1785" s="58"/>
      <c r="P1785" s="58"/>
      <c r="Q1785" s="58"/>
      <c r="R1785" s="58"/>
      <c r="S1785" s="54"/>
      <c r="T1785" s="57"/>
      <c r="U1785" s="57"/>
      <c r="V1785" s="57"/>
      <c r="W1785" s="57"/>
      <c r="X1785" s="147" t="str">
        <f>IF(COUNTBLANK(D1785)=1,"",IF('order-admin-units'!$I$1&lt;&gt;"y", "", IF(COUNTBLANK(K1785)=1, 'order-admin-units'!$B$1+1, VLOOKUP(K1785, ordercountry, 2))))</f>
        <v/>
      </c>
      <c r="Y1785" s="147" t="str">
        <f>IF(COUNTBLANK(D1785)=1,"",IF('order-admin-units'!$I$1&lt;&gt;"y", "", IF(COUNTBLANK(K1785:L1785)&gt;0, 'order-admin-units'!$B$2+1, VLOOKUP(K1785&amp;"@"&amp;L1785, orderadmin, 2))))</f>
        <v/>
      </c>
      <c r="Z1785" s="147" t="str">
        <f t="shared" si="193"/>
        <v/>
      </c>
      <c r="AA1785" s="147" t="str">
        <f t="shared" si="194"/>
        <v/>
      </c>
      <c r="AB1785" s="147" t="str">
        <f t="shared" si="195"/>
        <v/>
      </c>
      <c r="AC1785" s="147" t="str">
        <f t="shared" si="191"/>
        <v/>
      </c>
      <c r="AD1785" s="11" t="str">
        <f t="shared" si="196"/>
        <v/>
      </c>
      <c r="AE1785" s="11" t="str">
        <f t="array" ref="AE1785">IF(COUNTBLANK(D1785)=1,"",IF(OR($H$2="y",$H$2="m"),IF(AA1785=AA1784,IF(OR(AB1785=$AB$4:$AB1784)=FALSE,AE1784&amp;C1785,AE1784),"("&amp;C1785)&amp;IF(AA1785=AA1786,IF(OR(AB1786=$AB$4:$AB1785)=FALSE,", ",""),") "),""))</f>
        <v/>
      </c>
      <c r="AF1785" s="11" t="str">
        <f t="array" ref="AF1785">IF((COUNTBLANK(D1785)=0)*OR($H$2="y",$H$2="m"),IFERROR(LEFT(C1785, FIND(" ",C1785)-1), C1785),"")</f>
        <v/>
      </c>
      <c r="AG1785" s="11" t="str">
        <f t="array" ref="AG1785">IF(COUNTBLANK(D1785)=1,"",IF(OR($H$2="y",$H$2="m"),IF(AA1785=AA1784,IF(OR(AC1785=$AC$4:$AC1784)=FALSE,AG1784&amp;AF1785,AG1784),"("&amp;AF1785)&amp;IF(AA1785=AA1786,IF(OR(AC1786=$AC$4:$AC1785)=FALSE,", ",""),") "),""))</f>
        <v/>
      </c>
      <c r="AH1785" s="10" t="str">
        <f>IF((COUNTBLANK(D1785)=1),"",IF(D1785=D1784,AH1784,"")&amp;IF(B1784&lt;&gt;B1785,((IF(COUNTBLANK(E1785)=1,$D$3&amp;"Non-type material: "&amp;$D$3,$D$3&amp;INDEX('type-categories'!$A$2:$B$100,MATCH(E1785,'type-categories'!$A$2:$A$100,0),2)&amp;$D$3))),"")&amp;(IF(K1785&lt;&gt;K1784,$C$2&amp;UPPER(K1785)&amp;$C$2&amp;$K$3&amp;" ",(IF(B1785&lt;&gt;B1784,$C$2&amp;UPPER(K1785)&amp;$C$2&amp;$K$3&amp;" ",""))))&amp;IF((AA1785&lt;&gt;AA1786)*($H$2="y"),AD1785&amp;AE1785,IF((AA1785&lt;&gt;AA1786)*($H$2="m"),AD1785&amp;AG1785,IF(($H$2&lt;&gt;"m")*($H$2&lt;&gt;"Y"),(IF(F1785=0,"",F1785&amp;" "&amp;$F$4&amp;" "))&amp;(IF(G1785=0,"",G1785&amp;" "&amp;$G$4&amp;" "))&amp;(IF(H1785=0,"",H1785&amp;" "&amp;H$4&amp;" "))&amp;(IF(I1785=0,"",I1785&amp;" "&amp;$I$4&amp;" "))&amp;(IF(J1785=0,"",J1785&amp;" "&amp;$J$4&amp;" ")),"")))&amp;"; "&amp;IF((B1785=B1784)*(AA1785=AA1784), "same collecting data; ", IF((B1785=B1784)*(Z1784=Z1785),"same locality; ",(IF(COUNTBLANK(L1785)=1,"",$D$2&amp;L1785&amp;$L$3&amp;" "&amp;$D$2))&amp;(IF(COUNTBLANK(M1785)=1,"",$E$2&amp;M1785&amp;$E$2&amp;", "))&amp;(IF(COUNTBLANK(N1785)=1,"",N1785&amp;"; "))&amp;(IF(COUNTBLANK(O1785)=1,"",O1785&amp;"; ")))&amp;(IF(COUNTBLANK(P1785)=1,"",P1785&amp;"; "))&amp;(IF(COUNTBLANK(Q1785)=1,"",Q1785&amp;"; "))&amp;(IF(COUNTBLANK(R1785)=1,"",R1785&amp;"m, "))&amp;IF((COUNTBLANK(S1785)=0)*(S1785&lt;&gt;S1784), S1785&amp;"; ","")&amp;(IF(COUNTBLANK(U1785)=1,"",U1785&amp;"; "))&amp;(IF(COUNTBLANK(T1785)=1,"",IF(COUNTBLANK(F$2)=1,T1785&amp;"; ",T1785&amp;" "&amp;F$2&amp;"; "))))&amp;(IF(COUNTBLANK(V1785)=1,"",V1785&amp;"; "))&amp;IF((COUNTBLANK(C1785)=1),"",C1785)&amp;IF((B1785=B1786)*(K1785=K1786)*(L1785=L1786)*(M1785=M1786),IF(($H$2&lt;&gt;"m")*($H$2&lt;&gt;"Y"), " • ", IF((ISNUMBER(FIND(")",AE1785))), " • ", "")),IF((B1785=B1786)*(K1785=K1786)," • ",". ")))</f>
        <v/>
      </c>
      <c r="AI1785" s="1"/>
    </row>
    <row r="1786" spans="1:35" x14ac:dyDescent="0.25">
      <c r="A1786" s="3" t="str">
        <f t="shared" si="192"/>
        <v/>
      </c>
      <c r="B1786" s="53" t="str">
        <f t="shared" si="190"/>
        <v/>
      </c>
      <c r="C1786" s="57"/>
      <c r="D1786" s="57"/>
      <c r="E1786" s="57"/>
      <c r="F1786" s="57"/>
      <c r="G1786" s="57"/>
      <c r="H1786" s="57"/>
      <c r="I1786" s="57"/>
      <c r="J1786" s="57"/>
      <c r="K1786" s="57"/>
      <c r="L1786" s="57"/>
      <c r="M1786" s="54"/>
      <c r="N1786" s="57"/>
      <c r="O1786" s="58"/>
      <c r="P1786" s="58"/>
      <c r="Q1786" s="58"/>
      <c r="R1786" s="58"/>
      <c r="S1786" s="54"/>
      <c r="T1786" s="57"/>
      <c r="U1786" s="57"/>
      <c r="V1786" s="57"/>
      <c r="W1786" s="57"/>
      <c r="X1786" s="147" t="str">
        <f>IF(COUNTBLANK(D1786)=1,"",IF('order-admin-units'!$I$1&lt;&gt;"y", "", IF(COUNTBLANK(K1786)=1, 'order-admin-units'!$B$1+1, VLOOKUP(K1786, ordercountry, 2))))</f>
        <v/>
      </c>
      <c r="Y1786" s="147" t="str">
        <f>IF(COUNTBLANK(D1786)=1,"",IF('order-admin-units'!$I$1&lt;&gt;"y", "", IF(COUNTBLANK(K1786:L1786)&gt;0, 'order-admin-units'!$B$2+1, VLOOKUP(K1786&amp;"@"&amp;L1786, orderadmin, 2))))</f>
        <v/>
      </c>
      <c r="Z1786" s="147" t="str">
        <f t="shared" si="193"/>
        <v/>
      </c>
      <c r="AA1786" s="147" t="str">
        <f t="shared" si="194"/>
        <v/>
      </c>
      <c r="AB1786" s="147" t="str">
        <f t="shared" si="195"/>
        <v/>
      </c>
      <c r="AC1786" s="147" t="str">
        <f t="shared" si="191"/>
        <v/>
      </c>
      <c r="AD1786" s="11" t="str">
        <f t="shared" si="196"/>
        <v/>
      </c>
      <c r="AE1786" s="11" t="str">
        <f t="array" ref="AE1786">IF(COUNTBLANK(D1786)=1,"",IF(OR($H$2="y",$H$2="m"),IF(AA1786=AA1785,IF(OR(AB1786=$AB$4:$AB1785)=FALSE,AE1785&amp;C1786,AE1785),"("&amp;C1786)&amp;IF(AA1786=AA1787,IF(OR(AB1787=$AB$4:$AB1786)=FALSE,", ",""),") "),""))</f>
        <v/>
      </c>
      <c r="AF1786" s="11" t="str">
        <f t="array" ref="AF1786">IF((COUNTBLANK(D1786)=0)*OR($H$2="y",$H$2="m"),IFERROR(LEFT(C1786, FIND(" ",C1786)-1), C1786),"")</f>
        <v/>
      </c>
      <c r="AG1786" s="11" t="str">
        <f t="array" ref="AG1786">IF(COUNTBLANK(D1786)=1,"",IF(OR($H$2="y",$H$2="m"),IF(AA1786=AA1785,IF(OR(AC1786=$AC$4:$AC1785)=FALSE,AG1785&amp;AF1786,AG1785),"("&amp;AF1786)&amp;IF(AA1786=AA1787,IF(OR(AC1787=$AC$4:$AC1786)=FALSE,", ",""),") "),""))</f>
        <v/>
      </c>
      <c r="AH1786" s="10" t="str">
        <f>IF((COUNTBLANK(D1786)=1),"",IF(D1786=D1785,AH1785,"")&amp;IF(B1785&lt;&gt;B1786,((IF(COUNTBLANK(E1786)=1,$D$3&amp;"Non-type material: "&amp;$D$3,$D$3&amp;INDEX('type-categories'!$A$2:$B$100,MATCH(E1786,'type-categories'!$A$2:$A$100,0),2)&amp;$D$3))),"")&amp;(IF(K1786&lt;&gt;K1785,$C$2&amp;UPPER(K1786)&amp;$C$2&amp;$K$3&amp;" ",(IF(B1786&lt;&gt;B1785,$C$2&amp;UPPER(K1786)&amp;$C$2&amp;$K$3&amp;" ",""))))&amp;IF((AA1786&lt;&gt;AA1787)*($H$2="y"),AD1786&amp;AE1786,IF((AA1786&lt;&gt;AA1787)*($H$2="m"),AD1786&amp;AG1786,IF(($H$2&lt;&gt;"m")*($H$2&lt;&gt;"Y"),(IF(F1786=0,"",F1786&amp;" "&amp;$F$4&amp;" "))&amp;(IF(G1786=0,"",G1786&amp;" "&amp;$G$4&amp;" "))&amp;(IF(H1786=0,"",H1786&amp;" "&amp;H$4&amp;" "))&amp;(IF(I1786=0,"",I1786&amp;" "&amp;$I$4&amp;" "))&amp;(IF(J1786=0,"",J1786&amp;" "&amp;$J$4&amp;" ")),"")))&amp;"; "&amp;IF((B1786=B1785)*(AA1786=AA1785), "same collecting data; ", IF((B1786=B1785)*(Z1785=Z1786),"same locality; ",(IF(COUNTBLANK(L1786)=1,"",$D$2&amp;L1786&amp;$L$3&amp;" "&amp;$D$2))&amp;(IF(COUNTBLANK(M1786)=1,"",$E$2&amp;M1786&amp;$E$2&amp;", "))&amp;(IF(COUNTBLANK(N1786)=1,"",N1786&amp;"; "))&amp;(IF(COUNTBLANK(O1786)=1,"",O1786&amp;"; ")))&amp;(IF(COUNTBLANK(P1786)=1,"",P1786&amp;"; "))&amp;(IF(COUNTBLANK(Q1786)=1,"",Q1786&amp;"; "))&amp;(IF(COUNTBLANK(R1786)=1,"",R1786&amp;"m, "))&amp;IF((COUNTBLANK(S1786)=0)*(S1786&lt;&gt;S1785), S1786&amp;"; ","")&amp;(IF(COUNTBLANK(U1786)=1,"",U1786&amp;"; "))&amp;(IF(COUNTBLANK(T1786)=1,"",IF(COUNTBLANK(F$2)=1,T1786&amp;"; ",T1786&amp;" "&amp;F$2&amp;"; "))))&amp;(IF(COUNTBLANK(V1786)=1,"",V1786&amp;"; "))&amp;IF((COUNTBLANK(C1786)=1),"",C1786)&amp;IF((B1786=B1787)*(K1786=K1787)*(L1786=L1787)*(M1786=M1787),IF(($H$2&lt;&gt;"m")*($H$2&lt;&gt;"Y"), " • ", IF((ISNUMBER(FIND(")",AE1786))), " • ", "")),IF((B1786=B1787)*(K1786=K1787)," • ",". ")))</f>
        <v/>
      </c>
      <c r="AI1786" s="1"/>
    </row>
    <row r="1787" spans="1:35" x14ac:dyDescent="0.25">
      <c r="A1787" s="3" t="str">
        <f t="shared" si="192"/>
        <v/>
      </c>
      <c r="B1787" s="53" t="str">
        <f t="shared" si="190"/>
        <v/>
      </c>
      <c r="C1787" s="57"/>
      <c r="D1787" s="57"/>
      <c r="E1787" s="57"/>
      <c r="F1787" s="57"/>
      <c r="G1787" s="57"/>
      <c r="H1787" s="57"/>
      <c r="I1787" s="57"/>
      <c r="J1787" s="57"/>
      <c r="K1787" s="57"/>
      <c r="L1787" s="57"/>
      <c r="M1787" s="54"/>
      <c r="N1787" s="57"/>
      <c r="O1787" s="58"/>
      <c r="P1787" s="58"/>
      <c r="Q1787" s="58"/>
      <c r="R1787" s="58"/>
      <c r="S1787" s="54"/>
      <c r="T1787" s="57"/>
      <c r="U1787" s="57"/>
      <c r="V1787" s="57"/>
      <c r="W1787" s="57"/>
      <c r="X1787" s="147" t="str">
        <f>IF(COUNTBLANK(D1787)=1,"",IF('order-admin-units'!$I$1&lt;&gt;"y", "", IF(COUNTBLANK(K1787)=1, 'order-admin-units'!$B$1+1, VLOOKUP(K1787, ordercountry, 2))))</f>
        <v/>
      </c>
      <c r="Y1787" s="147" t="str">
        <f>IF(COUNTBLANK(D1787)=1,"",IF('order-admin-units'!$I$1&lt;&gt;"y", "", IF(COUNTBLANK(K1787:L1787)&gt;0, 'order-admin-units'!$B$2+1, VLOOKUP(K1787&amp;"@"&amp;L1787, orderadmin, 2))))</f>
        <v/>
      </c>
      <c r="Z1787" s="147" t="str">
        <f t="shared" si="193"/>
        <v/>
      </c>
      <c r="AA1787" s="147" t="str">
        <f t="shared" si="194"/>
        <v/>
      </c>
      <c r="AB1787" s="147" t="str">
        <f t="shared" si="195"/>
        <v/>
      </c>
      <c r="AC1787" s="147" t="str">
        <f t="shared" si="191"/>
        <v/>
      </c>
      <c r="AD1787" s="11" t="str">
        <f t="shared" si="196"/>
        <v/>
      </c>
      <c r="AE1787" s="11" t="str">
        <f t="array" ref="AE1787">IF(COUNTBLANK(D1787)=1,"",IF(OR($H$2="y",$H$2="m"),IF(AA1787=AA1786,IF(OR(AB1787=$AB$4:$AB1786)=FALSE,AE1786&amp;C1787,AE1786),"("&amp;C1787)&amp;IF(AA1787=AA1788,IF(OR(AB1788=$AB$4:$AB1787)=FALSE,", ",""),") "),""))</f>
        <v/>
      </c>
      <c r="AF1787" s="11" t="str">
        <f t="array" ref="AF1787">IF((COUNTBLANK(D1787)=0)*OR($H$2="y",$H$2="m"),IFERROR(LEFT(C1787, FIND(" ",C1787)-1), C1787),"")</f>
        <v/>
      </c>
      <c r="AG1787" s="11" t="str">
        <f t="array" ref="AG1787">IF(COUNTBLANK(D1787)=1,"",IF(OR($H$2="y",$H$2="m"),IF(AA1787=AA1786,IF(OR(AC1787=$AC$4:$AC1786)=FALSE,AG1786&amp;AF1787,AG1786),"("&amp;AF1787)&amp;IF(AA1787=AA1788,IF(OR(AC1788=$AC$4:$AC1787)=FALSE,", ",""),") "),""))</f>
        <v/>
      </c>
      <c r="AH1787" s="10" t="str">
        <f>IF((COUNTBLANK(D1787)=1),"",IF(D1787=D1786,AH1786,"")&amp;IF(B1786&lt;&gt;B1787,((IF(COUNTBLANK(E1787)=1,$D$3&amp;"Non-type material: "&amp;$D$3,$D$3&amp;INDEX('type-categories'!$A$2:$B$100,MATCH(E1787,'type-categories'!$A$2:$A$100,0),2)&amp;$D$3))),"")&amp;(IF(K1787&lt;&gt;K1786,$C$2&amp;UPPER(K1787)&amp;$C$2&amp;$K$3&amp;" ",(IF(B1787&lt;&gt;B1786,$C$2&amp;UPPER(K1787)&amp;$C$2&amp;$K$3&amp;" ",""))))&amp;IF((AA1787&lt;&gt;AA1788)*($H$2="y"),AD1787&amp;AE1787,IF((AA1787&lt;&gt;AA1788)*($H$2="m"),AD1787&amp;AG1787,IF(($H$2&lt;&gt;"m")*($H$2&lt;&gt;"Y"),(IF(F1787=0,"",F1787&amp;" "&amp;$F$4&amp;" "))&amp;(IF(G1787=0,"",G1787&amp;" "&amp;$G$4&amp;" "))&amp;(IF(H1787=0,"",H1787&amp;" "&amp;H$4&amp;" "))&amp;(IF(I1787=0,"",I1787&amp;" "&amp;$I$4&amp;" "))&amp;(IF(J1787=0,"",J1787&amp;" "&amp;$J$4&amp;" ")),"")))&amp;"; "&amp;IF((B1787=B1786)*(AA1787=AA1786), "same collecting data; ", IF((B1787=B1786)*(Z1786=Z1787),"same locality; ",(IF(COUNTBLANK(L1787)=1,"",$D$2&amp;L1787&amp;$L$3&amp;" "&amp;$D$2))&amp;(IF(COUNTBLANK(M1787)=1,"",$E$2&amp;M1787&amp;$E$2&amp;", "))&amp;(IF(COUNTBLANK(N1787)=1,"",N1787&amp;"; "))&amp;(IF(COUNTBLANK(O1787)=1,"",O1787&amp;"; ")))&amp;(IF(COUNTBLANK(P1787)=1,"",P1787&amp;"; "))&amp;(IF(COUNTBLANK(Q1787)=1,"",Q1787&amp;"; "))&amp;(IF(COUNTBLANK(R1787)=1,"",R1787&amp;"m, "))&amp;IF((COUNTBLANK(S1787)=0)*(S1787&lt;&gt;S1786), S1787&amp;"; ","")&amp;(IF(COUNTBLANK(U1787)=1,"",U1787&amp;"; "))&amp;(IF(COUNTBLANK(T1787)=1,"",IF(COUNTBLANK(F$2)=1,T1787&amp;"; ",T1787&amp;" "&amp;F$2&amp;"; "))))&amp;(IF(COUNTBLANK(V1787)=1,"",V1787&amp;"; "))&amp;IF((COUNTBLANK(C1787)=1),"",C1787)&amp;IF((B1787=B1788)*(K1787=K1788)*(L1787=L1788)*(M1787=M1788),IF(($H$2&lt;&gt;"m")*($H$2&lt;&gt;"Y"), " • ", IF((ISNUMBER(FIND(")",AE1787))), " • ", "")),IF((B1787=B1788)*(K1787=K1788)," • ",". ")))</f>
        <v/>
      </c>
      <c r="AI1787" s="1"/>
    </row>
    <row r="1788" spans="1:35" x14ac:dyDescent="0.25">
      <c r="A1788" s="3" t="str">
        <f t="shared" si="192"/>
        <v/>
      </c>
      <c r="B1788" s="53" t="str">
        <f t="shared" si="190"/>
        <v/>
      </c>
      <c r="C1788" s="57"/>
      <c r="D1788" s="57"/>
      <c r="E1788" s="57"/>
      <c r="F1788" s="57"/>
      <c r="G1788" s="57"/>
      <c r="H1788" s="57"/>
      <c r="I1788" s="57"/>
      <c r="J1788" s="57"/>
      <c r="K1788" s="57"/>
      <c r="L1788" s="57"/>
      <c r="M1788" s="54"/>
      <c r="N1788" s="57"/>
      <c r="O1788" s="58"/>
      <c r="P1788" s="58"/>
      <c r="Q1788" s="58"/>
      <c r="R1788" s="58"/>
      <c r="S1788" s="54"/>
      <c r="T1788" s="57"/>
      <c r="U1788" s="57"/>
      <c r="V1788" s="57"/>
      <c r="W1788" s="57"/>
      <c r="X1788" s="147" t="str">
        <f>IF(COUNTBLANK(D1788)=1,"",IF('order-admin-units'!$I$1&lt;&gt;"y", "", IF(COUNTBLANK(K1788)=1, 'order-admin-units'!$B$1+1, VLOOKUP(K1788, ordercountry, 2))))</f>
        <v/>
      </c>
      <c r="Y1788" s="147" t="str">
        <f>IF(COUNTBLANK(D1788)=1,"",IF('order-admin-units'!$I$1&lt;&gt;"y", "", IF(COUNTBLANK(K1788:L1788)&gt;0, 'order-admin-units'!$B$2+1, VLOOKUP(K1788&amp;"@"&amp;L1788, orderadmin, 2))))</f>
        <v/>
      </c>
      <c r="Z1788" s="147" t="str">
        <f t="shared" si="193"/>
        <v/>
      </c>
      <c r="AA1788" s="147" t="str">
        <f t="shared" si="194"/>
        <v/>
      </c>
      <c r="AB1788" s="147" t="str">
        <f t="shared" si="195"/>
        <v/>
      </c>
      <c r="AC1788" s="147" t="str">
        <f t="shared" si="191"/>
        <v/>
      </c>
      <c r="AD1788" s="11" t="str">
        <f t="shared" si="196"/>
        <v/>
      </c>
      <c r="AE1788" s="11" t="str">
        <f t="array" ref="AE1788">IF(COUNTBLANK(D1788)=1,"",IF(OR($H$2="y",$H$2="m"),IF(AA1788=AA1787,IF(OR(AB1788=$AB$4:$AB1787)=FALSE,AE1787&amp;C1788,AE1787),"("&amp;C1788)&amp;IF(AA1788=AA1789,IF(OR(AB1789=$AB$4:$AB1788)=FALSE,", ",""),") "),""))</f>
        <v/>
      </c>
      <c r="AF1788" s="11" t="str">
        <f t="array" ref="AF1788">IF((COUNTBLANK(D1788)=0)*OR($H$2="y",$H$2="m"),IFERROR(LEFT(C1788, FIND(" ",C1788)-1), C1788),"")</f>
        <v/>
      </c>
      <c r="AG1788" s="11" t="str">
        <f t="array" ref="AG1788">IF(COUNTBLANK(D1788)=1,"",IF(OR($H$2="y",$H$2="m"),IF(AA1788=AA1787,IF(OR(AC1788=$AC$4:$AC1787)=FALSE,AG1787&amp;AF1788,AG1787),"("&amp;AF1788)&amp;IF(AA1788=AA1789,IF(OR(AC1789=$AC$4:$AC1788)=FALSE,", ",""),") "),""))</f>
        <v/>
      </c>
      <c r="AH1788" s="10" t="str">
        <f>IF((COUNTBLANK(D1788)=1),"",IF(D1788=D1787,AH1787,"")&amp;IF(B1787&lt;&gt;B1788,((IF(COUNTBLANK(E1788)=1,$D$3&amp;"Non-type material: "&amp;$D$3,$D$3&amp;INDEX('type-categories'!$A$2:$B$100,MATCH(E1788,'type-categories'!$A$2:$A$100,0),2)&amp;$D$3))),"")&amp;(IF(K1788&lt;&gt;K1787,$C$2&amp;UPPER(K1788)&amp;$C$2&amp;$K$3&amp;" ",(IF(B1788&lt;&gt;B1787,$C$2&amp;UPPER(K1788)&amp;$C$2&amp;$K$3&amp;" ",""))))&amp;IF((AA1788&lt;&gt;AA1789)*($H$2="y"),AD1788&amp;AE1788,IF((AA1788&lt;&gt;AA1789)*($H$2="m"),AD1788&amp;AG1788,IF(($H$2&lt;&gt;"m")*($H$2&lt;&gt;"Y"),(IF(F1788=0,"",F1788&amp;" "&amp;$F$4&amp;" "))&amp;(IF(G1788=0,"",G1788&amp;" "&amp;$G$4&amp;" "))&amp;(IF(H1788=0,"",H1788&amp;" "&amp;H$4&amp;" "))&amp;(IF(I1788=0,"",I1788&amp;" "&amp;$I$4&amp;" "))&amp;(IF(J1788=0,"",J1788&amp;" "&amp;$J$4&amp;" ")),"")))&amp;"; "&amp;IF((B1788=B1787)*(AA1788=AA1787), "same collecting data; ", IF((B1788=B1787)*(Z1787=Z1788),"same locality; ",(IF(COUNTBLANK(L1788)=1,"",$D$2&amp;L1788&amp;$L$3&amp;" "&amp;$D$2))&amp;(IF(COUNTBLANK(M1788)=1,"",$E$2&amp;M1788&amp;$E$2&amp;", "))&amp;(IF(COUNTBLANK(N1788)=1,"",N1788&amp;"; "))&amp;(IF(COUNTBLANK(O1788)=1,"",O1788&amp;"; ")))&amp;(IF(COUNTBLANK(P1788)=1,"",P1788&amp;"; "))&amp;(IF(COUNTBLANK(Q1788)=1,"",Q1788&amp;"; "))&amp;(IF(COUNTBLANK(R1788)=1,"",R1788&amp;"m, "))&amp;IF((COUNTBLANK(S1788)=0)*(S1788&lt;&gt;S1787), S1788&amp;"; ","")&amp;(IF(COUNTBLANK(U1788)=1,"",U1788&amp;"; "))&amp;(IF(COUNTBLANK(T1788)=1,"",IF(COUNTBLANK(F$2)=1,T1788&amp;"; ",T1788&amp;" "&amp;F$2&amp;"; "))))&amp;(IF(COUNTBLANK(V1788)=1,"",V1788&amp;"; "))&amp;IF((COUNTBLANK(C1788)=1),"",C1788)&amp;IF((B1788=B1789)*(K1788=K1789)*(L1788=L1789)*(M1788=M1789),IF(($H$2&lt;&gt;"m")*($H$2&lt;&gt;"Y"), " • ", IF((ISNUMBER(FIND(")",AE1788))), " • ", "")),IF((B1788=B1789)*(K1788=K1789)," • ",". ")))</f>
        <v/>
      </c>
      <c r="AI1788" s="1"/>
    </row>
    <row r="1789" spans="1:35" x14ac:dyDescent="0.25">
      <c r="A1789" s="3" t="str">
        <f t="shared" si="192"/>
        <v/>
      </c>
      <c r="B1789" s="53" t="str">
        <f t="shared" si="190"/>
        <v/>
      </c>
      <c r="C1789" s="57"/>
      <c r="D1789" s="57"/>
      <c r="E1789" s="57"/>
      <c r="F1789" s="57"/>
      <c r="G1789" s="57"/>
      <c r="H1789" s="57"/>
      <c r="I1789" s="57"/>
      <c r="J1789" s="57"/>
      <c r="K1789" s="57"/>
      <c r="L1789" s="57"/>
      <c r="M1789" s="54"/>
      <c r="N1789" s="57"/>
      <c r="O1789" s="58"/>
      <c r="P1789" s="58"/>
      <c r="Q1789" s="58"/>
      <c r="R1789" s="58"/>
      <c r="S1789" s="54"/>
      <c r="T1789" s="57"/>
      <c r="U1789" s="57"/>
      <c r="V1789" s="57"/>
      <c r="W1789" s="57"/>
      <c r="X1789" s="147" t="str">
        <f>IF(COUNTBLANK(D1789)=1,"",IF('order-admin-units'!$I$1&lt;&gt;"y", "", IF(COUNTBLANK(K1789)=1, 'order-admin-units'!$B$1+1, VLOOKUP(K1789, ordercountry, 2))))</f>
        <v/>
      </c>
      <c r="Y1789" s="147" t="str">
        <f>IF(COUNTBLANK(D1789)=1,"",IF('order-admin-units'!$I$1&lt;&gt;"y", "", IF(COUNTBLANK(K1789:L1789)&gt;0, 'order-admin-units'!$B$2+1, VLOOKUP(K1789&amp;"@"&amp;L1789, orderadmin, 2))))</f>
        <v/>
      </c>
      <c r="Z1789" s="147" t="str">
        <f t="shared" si="193"/>
        <v/>
      </c>
      <c r="AA1789" s="147" t="str">
        <f t="shared" si="194"/>
        <v/>
      </c>
      <c r="AB1789" s="147" t="str">
        <f t="shared" si="195"/>
        <v/>
      </c>
      <c r="AC1789" s="147" t="str">
        <f t="shared" si="191"/>
        <v/>
      </c>
      <c r="AD1789" s="11" t="str">
        <f t="shared" si="196"/>
        <v/>
      </c>
      <c r="AE1789" s="11" t="str">
        <f t="array" ref="AE1789">IF(COUNTBLANK(D1789)=1,"",IF(OR($H$2="y",$H$2="m"),IF(AA1789=AA1788,IF(OR(AB1789=$AB$4:$AB1788)=FALSE,AE1788&amp;C1789,AE1788),"("&amp;C1789)&amp;IF(AA1789=AA1790,IF(OR(AB1790=$AB$4:$AB1789)=FALSE,", ",""),") "),""))</f>
        <v/>
      </c>
      <c r="AF1789" s="11" t="str">
        <f t="array" ref="AF1789">IF((COUNTBLANK(D1789)=0)*OR($H$2="y",$H$2="m"),IFERROR(LEFT(C1789, FIND(" ",C1789)-1), C1789),"")</f>
        <v/>
      </c>
      <c r="AG1789" s="11" t="str">
        <f t="array" ref="AG1789">IF(COUNTBLANK(D1789)=1,"",IF(OR($H$2="y",$H$2="m"),IF(AA1789=AA1788,IF(OR(AC1789=$AC$4:$AC1788)=FALSE,AG1788&amp;AF1789,AG1788),"("&amp;AF1789)&amp;IF(AA1789=AA1790,IF(OR(AC1790=$AC$4:$AC1789)=FALSE,", ",""),") "),""))</f>
        <v/>
      </c>
      <c r="AH1789" s="10" t="str">
        <f>IF((COUNTBLANK(D1789)=1),"",IF(D1789=D1788,AH1788,"")&amp;IF(B1788&lt;&gt;B1789,((IF(COUNTBLANK(E1789)=1,$D$3&amp;"Non-type material: "&amp;$D$3,$D$3&amp;INDEX('type-categories'!$A$2:$B$100,MATCH(E1789,'type-categories'!$A$2:$A$100,0),2)&amp;$D$3))),"")&amp;(IF(K1789&lt;&gt;K1788,$C$2&amp;UPPER(K1789)&amp;$C$2&amp;$K$3&amp;" ",(IF(B1789&lt;&gt;B1788,$C$2&amp;UPPER(K1789)&amp;$C$2&amp;$K$3&amp;" ",""))))&amp;IF((AA1789&lt;&gt;AA1790)*($H$2="y"),AD1789&amp;AE1789,IF((AA1789&lt;&gt;AA1790)*($H$2="m"),AD1789&amp;AG1789,IF(($H$2&lt;&gt;"m")*($H$2&lt;&gt;"Y"),(IF(F1789=0,"",F1789&amp;" "&amp;$F$4&amp;" "))&amp;(IF(G1789=0,"",G1789&amp;" "&amp;$G$4&amp;" "))&amp;(IF(H1789=0,"",H1789&amp;" "&amp;H$4&amp;" "))&amp;(IF(I1789=0,"",I1789&amp;" "&amp;$I$4&amp;" "))&amp;(IF(J1789=0,"",J1789&amp;" "&amp;$J$4&amp;" ")),"")))&amp;"; "&amp;IF((B1789=B1788)*(AA1789=AA1788), "same collecting data; ", IF((B1789=B1788)*(Z1788=Z1789),"same locality; ",(IF(COUNTBLANK(L1789)=1,"",$D$2&amp;L1789&amp;$L$3&amp;" "&amp;$D$2))&amp;(IF(COUNTBLANK(M1789)=1,"",$E$2&amp;M1789&amp;$E$2&amp;", "))&amp;(IF(COUNTBLANK(N1789)=1,"",N1789&amp;"; "))&amp;(IF(COUNTBLANK(O1789)=1,"",O1789&amp;"; ")))&amp;(IF(COUNTBLANK(P1789)=1,"",P1789&amp;"; "))&amp;(IF(COUNTBLANK(Q1789)=1,"",Q1789&amp;"; "))&amp;(IF(COUNTBLANK(R1789)=1,"",R1789&amp;"m, "))&amp;IF((COUNTBLANK(S1789)=0)*(S1789&lt;&gt;S1788), S1789&amp;"; ","")&amp;(IF(COUNTBLANK(U1789)=1,"",U1789&amp;"; "))&amp;(IF(COUNTBLANK(T1789)=1,"",IF(COUNTBLANK(F$2)=1,T1789&amp;"; ",T1789&amp;" "&amp;F$2&amp;"; "))))&amp;(IF(COUNTBLANK(V1789)=1,"",V1789&amp;"; "))&amp;IF((COUNTBLANK(C1789)=1),"",C1789)&amp;IF((B1789=B1790)*(K1789=K1790)*(L1789=L1790)*(M1789=M1790),IF(($H$2&lt;&gt;"m")*($H$2&lt;&gt;"Y"), " • ", IF((ISNUMBER(FIND(")",AE1789))), " • ", "")),IF((B1789=B1790)*(K1789=K1790)," • ",". ")))</f>
        <v/>
      </c>
      <c r="AI1789" s="1"/>
    </row>
    <row r="1790" spans="1:35" x14ac:dyDescent="0.25">
      <c r="A1790" s="3" t="str">
        <f t="shared" si="192"/>
        <v/>
      </c>
      <c r="B1790" s="53" t="str">
        <f t="shared" si="190"/>
        <v/>
      </c>
      <c r="C1790" s="57"/>
      <c r="D1790" s="57"/>
      <c r="E1790" s="57"/>
      <c r="F1790" s="57"/>
      <c r="G1790" s="57"/>
      <c r="H1790" s="57"/>
      <c r="I1790" s="57"/>
      <c r="J1790" s="57"/>
      <c r="K1790" s="57"/>
      <c r="L1790" s="57"/>
      <c r="M1790" s="54"/>
      <c r="N1790" s="57"/>
      <c r="O1790" s="58"/>
      <c r="P1790" s="58"/>
      <c r="Q1790" s="58"/>
      <c r="R1790" s="58"/>
      <c r="S1790" s="54"/>
      <c r="T1790" s="57"/>
      <c r="U1790" s="57"/>
      <c r="V1790" s="57"/>
      <c r="W1790" s="57"/>
      <c r="X1790" s="147" t="str">
        <f>IF(COUNTBLANK(D1790)=1,"",IF('order-admin-units'!$I$1&lt;&gt;"y", "", IF(COUNTBLANK(K1790)=1, 'order-admin-units'!$B$1+1, VLOOKUP(K1790, ordercountry, 2))))</f>
        <v/>
      </c>
      <c r="Y1790" s="147" t="str">
        <f>IF(COUNTBLANK(D1790)=1,"",IF('order-admin-units'!$I$1&lt;&gt;"y", "", IF(COUNTBLANK(K1790:L1790)&gt;0, 'order-admin-units'!$B$2+1, VLOOKUP(K1790&amp;"@"&amp;L1790, orderadmin, 2))))</f>
        <v/>
      </c>
      <c r="Z1790" s="147" t="str">
        <f t="shared" si="193"/>
        <v/>
      </c>
      <c r="AA1790" s="147" t="str">
        <f t="shared" si="194"/>
        <v/>
      </c>
      <c r="AB1790" s="147" t="str">
        <f t="shared" si="195"/>
        <v/>
      </c>
      <c r="AC1790" s="147" t="str">
        <f t="shared" si="191"/>
        <v/>
      </c>
      <c r="AD1790" s="11" t="str">
        <f t="shared" si="196"/>
        <v/>
      </c>
      <c r="AE1790" s="11" t="str">
        <f t="array" ref="AE1790">IF(COUNTBLANK(D1790)=1,"",IF(OR($H$2="y",$H$2="m"),IF(AA1790=AA1789,IF(OR(AB1790=$AB$4:$AB1789)=FALSE,AE1789&amp;C1790,AE1789),"("&amp;C1790)&amp;IF(AA1790=AA1791,IF(OR(AB1791=$AB$4:$AB1790)=FALSE,", ",""),") "),""))</f>
        <v/>
      </c>
      <c r="AF1790" s="11" t="str">
        <f t="array" ref="AF1790">IF((COUNTBLANK(D1790)=0)*OR($H$2="y",$H$2="m"),IFERROR(LEFT(C1790, FIND(" ",C1790)-1), C1790),"")</f>
        <v/>
      </c>
      <c r="AG1790" s="11" t="str">
        <f t="array" ref="AG1790">IF(COUNTBLANK(D1790)=1,"",IF(OR($H$2="y",$H$2="m"),IF(AA1790=AA1789,IF(OR(AC1790=$AC$4:$AC1789)=FALSE,AG1789&amp;AF1790,AG1789),"("&amp;AF1790)&amp;IF(AA1790=AA1791,IF(OR(AC1791=$AC$4:$AC1790)=FALSE,", ",""),") "),""))</f>
        <v/>
      </c>
      <c r="AH1790" s="10" t="str">
        <f>IF((COUNTBLANK(D1790)=1),"",IF(D1790=D1789,AH1789,"")&amp;IF(B1789&lt;&gt;B1790,((IF(COUNTBLANK(E1790)=1,$D$3&amp;"Non-type material: "&amp;$D$3,$D$3&amp;INDEX('type-categories'!$A$2:$B$100,MATCH(E1790,'type-categories'!$A$2:$A$100,0),2)&amp;$D$3))),"")&amp;(IF(K1790&lt;&gt;K1789,$C$2&amp;UPPER(K1790)&amp;$C$2&amp;$K$3&amp;" ",(IF(B1790&lt;&gt;B1789,$C$2&amp;UPPER(K1790)&amp;$C$2&amp;$K$3&amp;" ",""))))&amp;IF((AA1790&lt;&gt;AA1791)*($H$2="y"),AD1790&amp;AE1790,IF((AA1790&lt;&gt;AA1791)*($H$2="m"),AD1790&amp;AG1790,IF(($H$2&lt;&gt;"m")*($H$2&lt;&gt;"Y"),(IF(F1790=0,"",F1790&amp;" "&amp;$F$4&amp;" "))&amp;(IF(G1790=0,"",G1790&amp;" "&amp;$G$4&amp;" "))&amp;(IF(H1790=0,"",H1790&amp;" "&amp;H$4&amp;" "))&amp;(IF(I1790=0,"",I1790&amp;" "&amp;$I$4&amp;" "))&amp;(IF(J1790=0,"",J1790&amp;" "&amp;$J$4&amp;" ")),"")))&amp;"; "&amp;IF((B1790=B1789)*(AA1790=AA1789), "same collecting data; ", IF((B1790=B1789)*(Z1789=Z1790),"same locality; ",(IF(COUNTBLANK(L1790)=1,"",$D$2&amp;L1790&amp;$L$3&amp;" "&amp;$D$2))&amp;(IF(COUNTBLANK(M1790)=1,"",$E$2&amp;M1790&amp;$E$2&amp;", "))&amp;(IF(COUNTBLANK(N1790)=1,"",N1790&amp;"; "))&amp;(IF(COUNTBLANK(O1790)=1,"",O1790&amp;"; ")))&amp;(IF(COUNTBLANK(P1790)=1,"",P1790&amp;"; "))&amp;(IF(COUNTBLANK(Q1790)=1,"",Q1790&amp;"; "))&amp;(IF(COUNTBLANK(R1790)=1,"",R1790&amp;"m, "))&amp;IF((COUNTBLANK(S1790)=0)*(S1790&lt;&gt;S1789), S1790&amp;"; ","")&amp;(IF(COUNTBLANK(U1790)=1,"",U1790&amp;"; "))&amp;(IF(COUNTBLANK(T1790)=1,"",IF(COUNTBLANK(F$2)=1,T1790&amp;"; ",T1790&amp;" "&amp;F$2&amp;"; "))))&amp;(IF(COUNTBLANK(V1790)=1,"",V1790&amp;"; "))&amp;IF((COUNTBLANK(C1790)=1),"",C1790)&amp;IF((B1790=B1791)*(K1790=K1791)*(L1790=L1791)*(M1790=M1791),IF(($H$2&lt;&gt;"m")*($H$2&lt;&gt;"Y"), " • ", IF((ISNUMBER(FIND(")",AE1790))), " • ", "")),IF((B1790=B1791)*(K1790=K1791)," • ",". ")))</f>
        <v/>
      </c>
      <c r="AI1790" s="1"/>
    </row>
    <row r="1791" spans="1:35" x14ac:dyDescent="0.25">
      <c r="A1791" s="3" t="str">
        <f t="shared" si="192"/>
        <v/>
      </c>
      <c r="B1791" s="53" t="str">
        <f t="shared" si="190"/>
        <v/>
      </c>
      <c r="C1791" s="57"/>
      <c r="D1791" s="57"/>
      <c r="E1791" s="57"/>
      <c r="F1791" s="57"/>
      <c r="G1791" s="57"/>
      <c r="H1791" s="57"/>
      <c r="I1791" s="57"/>
      <c r="J1791" s="57"/>
      <c r="K1791" s="57"/>
      <c r="L1791" s="57"/>
      <c r="M1791" s="54"/>
      <c r="N1791" s="57"/>
      <c r="O1791" s="58"/>
      <c r="P1791" s="58"/>
      <c r="Q1791" s="58"/>
      <c r="R1791" s="58"/>
      <c r="S1791" s="54"/>
      <c r="T1791" s="57"/>
      <c r="U1791" s="57"/>
      <c r="V1791" s="57"/>
      <c r="W1791" s="57"/>
      <c r="X1791" s="147" t="str">
        <f>IF(COUNTBLANK(D1791)=1,"",IF('order-admin-units'!$I$1&lt;&gt;"y", "", IF(COUNTBLANK(K1791)=1, 'order-admin-units'!$B$1+1, VLOOKUP(K1791, ordercountry, 2))))</f>
        <v/>
      </c>
      <c r="Y1791" s="147" t="str">
        <f>IF(COUNTBLANK(D1791)=1,"",IF('order-admin-units'!$I$1&lt;&gt;"y", "", IF(COUNTBLANK(K1791:L1791)&gt;0, 'order-admin-units'!$B$2+1, VLOOKUP(K1791&amp;"@"&amp;L1791, orderadmin, 2))))</f>
        <v/>
      </c>
      <c r="Z1791" s="147" t="str">
        <f t="shared" si="193"/>
        <v/>
      </c>
      <c r="AA1791" s="147" t="str">
        <f t="shared" si="194"/>
        <v/>
      </c>
      <c r="AB1791" s="147" t="str">
        <f t="shared" si="195"/>
        <v/>
      </c>
      <c r="AC1791" s="147" t="str">
        <f t="shared" si="191"/>
        <v/>
      </c>
      <c r="AD1791" s="11" t="str">
        <f t="shared" si="196"/>
        <v/>
      </c>
      <c r="AE1791" s="11" t="str">
        <f t="array" ref="AE1791">IF(COUNTBLANK(D1791)=1,"",IF(OR($H$2="y",$H$2="m"),IF(AA1791=AA1790,IF(OR(AB1791=$AB$4:$AB1790)=FALSE,AE1790&amp;C1791,AE1790),"("&amp;C1791)&amp;IF(AA1791=AA1792,IF(OR(AB1792=$AB$4:$AB1791)=FALSE,", ",""),") "),""))</f>
        <v/>
      </c>
      <c r="AF1791" s="11" t="str">
        <f t="array" ref="AF1791">IF((COUNTBLANK(D1791)=0)*OR($H$2="y",$H$2="m"),IFERROR(LEFT(C1791, FIND(" ",C1791)-1), C1791),"")</f>
        <v/>
      </c>
      <c r="AG1791" s="11" t="str">
        <f t="array" ref="AG1791">IF(COUNTBLANK(D1791)=1,"",IF(OR($H$2="y",$H$2="m"),IF(AA1791=AA1790,IF(OR(AC1791=$AC$4:$AC1790)=FALSE,AG1790&amp;AF1791,AG1790),"("&amp;AF1791)&amp;IF(AA1791=AA1792,IF(OR(AC1792=$AC$4:$AC1791)=FALSE,", ",""),") "),""))</f>
        <v/>
      </c>
      <c r="AH1791" s="10" t="str">
        <f>IF((COUNTBLANK(D1791)=1),"",IF(D1791=D1790,AH1790,"")&amp;IF(B1790&lt;&gt;B1791,((IF(COUNTBLANK(E1791)=1,$D$3&amp;"Non-type material: "&amp;$D$3,$D$3&amp;INDEX('type-categories'!$A$2:$B$100,MATCH(E1791,'type-categories'!$A$2:$A$100,0),2)&amp;$D$3))),"")&amp;(IF(K1791&lt;&gt;K1790,$C$2&amp;UPPER(K1791)&amp;$C$2&amp;$K$3&amp;" ",(IF(B1791&lt;&gt;B1790,$C$2&amp;UPPER(K1791)&amp;$C$2&amp;$K$3&amp;" ",""))))&amp;IF((AA1791&lt;&gt;AA1792)*($H$2="y"),AD1791&amp;AE1791,IF((AA1791&lt;&gt;AA1792)*($H$2="m"),AD1791&amp;AG1791,IF(($H$2&lt;&gt;"m")*($H$2&lt;&gt;"Y"),(IF(F1791=0,"",F1791&amp;" "&amp;$F$4&amp;" "))&amp;(IF(G1791=0,"",G1791&amp;" "&amp;$G$4&amp;" "))&amp;(IF(H1791=0,"",H1791&amp;" "&amp;H$4&amp;" "))&amp;(IF(I1791=0,"",I1791&amp;" "&amp;$I$4&amp;" "))&amp;(IF(J1791=0,"",J1791&amp;" "&amp;$J$4&amp;" ")),"")))&amp;"; "&amp;IF((B1791=B1790)*(AA1791=AA1790), "same collecting data; ", IF((B1791=B1790)*(Z1790=Z1791),"same locality; ",(IF(COUNTBLANK(L1791)=1,"",$D$2&amp;L1791&amp;$L$3&amp;" "&amp;$D$2))&amp;(IF(COUNTBLANK(M1791)=1,"",$E$2&amp;M1791&amp;$E$2&amp;", "))&amp;(IF(COUNTBLANK(N1791)=1,"",N1791&amp;"; "))&amp;(IF(COUNTBLANK(O1791)=1,"",O1791&amp;"; ")))&amp;(IF(COUNTBLANK(P1791)=1,"",P1791&amp;"; "))&amp;(IF(COUNTBLANK(Q1791)=1,"",Q1791&amp;"; "))&amp;(IF(COUNTBLANK(R1791)=1,"",R1791&amp;"m, "))&amp;IF((COUNTBLANK(S1791)=0)*(S1791&lt;&gt;S1790), S1791&amp;"; ","")&amp;(IF(COUNTBLANK(U1791)=1,"",U1791&amp;"; "))&amp;(IF(COUNTBLANK(T1791)=1,"",IF(COUNTBLANK(F$2)=1,T1791&amp;"; ",T1791&amp;" "&amp;F$2&amp;"; "))))&amp;(IF(COUNTBLANK(V1791)=1,"",V1791&amp;"; "))&amp;IF((COUNTBLANK(C1791)=1),"",C1791)&amp;IF((B1791=B1792)*(K1791=K1792)*(L1791=L1792)*(M1791=M1792),IF(($H$2&lt;&gt;"m")*($H$2&lt;&gt;"Y"), " • ", IF((ISNUMBER(FIND(")",AE1791))), " • ", "")),IF((B1791=B1792)*(K1791=K1792)," • ",". ")))</f>
        <v/>
      </c>
      <c r="AI1791" s="1"/>
    </row>
    <row r="1792" spans="1:35" x14ac:dyDescent="0.25">
      <c r="A1792" s="3" t="str">
        <f t="shared" si="192"/>
        <v/>
      </c>
      <c r="B1792" s="53" t="str">
        <f t="shared" si="190"/>
        <v/>
      </c>
      <c r="C1792" s="57"/>
      <c r="D1792" s="57"/>
      <c r="E1792" s="57"/>
      <c r="F1792" s="57"/>
      <c r="G1792" s="57"/>
      <c r="H1792" s="57"/>
      <c r="I1792" s="57"/>
      <c r="J1792" s="57"/>
      <c r="K1792" s="57"/>
      <c r="L1792" s="57"/>
      <c r="M1792" s="54"/>
      <c r="N1792" s="57"/>
      <c r="O1792" s="58"/>
      <c r="P1792" s="58"/>
      <c r="Q1792" s="58"/>
      <c r="R1792" s="58"/>
      <c r="S1792" s="54"/>
      <c r="T1792" s="57"/>
      <c r="U1792" s="57"/>
      <c r="V1792" s="57"/>
      <c r="W1792" s="57"/>
      <c r="X1792" s="147" t="str">
        <f>IF(COUNTBLANK(D1792)=1,"",IF('order-admin-units'!$I$1&lt;&gt;"y", "", IF(COUNTBLANK(K1792)=1, 'order-admin-units'!$B$1+1, VLOOKUP(K1792, ordercountry, 2))))</f>
        <v/>
      </c>
      <c r="Y1792" s="147" t="str">
        <f>IF(COUNTBLANK(D1792)=1,"",IF('order-admin-units'!$I$1&lt;&gt;"y", "", IF(COUNTBLANK(K1792:L1792)&gt;0, 'order-admin-units'!$B$2+1, VLOOKUP(K1792&amp;"@"&amp;L1792, orderadmin, 2))))</f>
        <v/>
      </c>
      <c r="Z1792" s="147" t="str">
        <f t="shared" si="193"/>
        <v/>
      </c>
      <c r="AA1792" s="147" t="str">
        <f t="shared" si="194"/>
        <v/>
      </c>
      <c r="AB1792" s="147" t="str">
        <f t="shared" si="195"/>
        <v/>
      </c>
      <c r="AC1792" s="147" t="str">
        <f t="shared" si="191"/>
        <v/>
      </c>
      <c r="AD1792" s="11" t="str">
        <f t="shared" si="196"/>
        <v/>
      </c>
      <c r="AE1792" s="11" t="str">
        <f t="array" ref="AE1792">IF(COUNTBLANK(D1792)=1,"",IF(OR($H$2="y",$H$2="m"),IF(AA1792=AA1791,IF(OR(AB1792=$AB$4:$AB1791)=FALSE,AE1791&amp;C1792,AE1791),"("&amp;C1792)&amp;IF(AA1792=AA1793,IF(OR(AB1793=$AB$4:$AB1792)=FALSE,", ",""),") "),""))</f>
        <v/>
      </c>
      <c r="AF1792" s="11" t="str">
        <f t="array" ref="AF1792">IF((COUNTBLANK(D1792)=0)*OR($H$2="y",$H$2="m"),IFERROR(LEFT(C1792, FIND(" ",C1792)-1), C1792),"")</f>
        <v/>
      </c>
      <c r="AG1792" s="11" t="str">
        <f t="array" ref="AG1792">IF(COUNTBLANK(D1792)=1,"",IF(OR($H$2="y",$H$2="m"),IF(AA1792=AA1791,IF(OR(AC1792=$AC$4:$AC1791)=FALSE,AG1791&amp;AF1792,AG1791),"("&amp;AF1792)&amp;IF(AA1792=AA1793,IF(OR(AC1793=$AC$4:$AC1792)=FALSE,", ",""),") "),""))</f>
        <v/>
      </c>
      <c r="AH1792" s="10" t="str">
        <f>IF((COUNTBLANK(D1792)=1),"",IF(D1792=D1791,AH1791,"")&amp;IF(B1791&lt;&gt;B1792,((IF(COUNTBLANK(E1792)=1,$D$3&amp;"Non-type material: "&amp;$D$3,$D$3&amp;INDEX('type-categories'!$A$2:$B$100,MATCH(E1792,'type-categories'!$A$2:$A$100,0),2)&amp;$D$3))),"")&amp;(IF(K1792&lt;&gt;K1791,$C$2&amp;UPPER(K1792)&amp;$C$2&amp;$K$3&amp;" ",(IF(B1792&lt;&gt;B1791,$C$2&amp;UPPER(K1792)&amp;$C$2&amp;$K$3&amp;" ",""))))&amp;IF((AA1792&lt;&gt;AA1793)*($H$2="y"),AD1792&amp;AE1792,IF((AA1792&lt;&gt;AA1793)*($H$2="m"),AD1792&amp;AG1792,IF(($H$2&lt;&gt;"m")*($H$2&lt;&gt;"Y"),(IF(F1792=0,"",F1792&amp;" "&amp;$F$4&amp;" "))&amp;(IF(G1792=0,"",G1792&amp;" "&amp;$G$4&amp;" "))&amp;(IF(H1792=0,"",H1792&amp;" "&amp;H$4&amp;" "))&amp;(IF(I1792=0,"",I1792&amp;" "&amp;$I$4&amp;" "))&amp;(IF(J1792=0,"",J1792&amp;" "&amp;$J$4&amp;" ")),"")))&amp;"; "&amp;IF((B1792=B1791)*(AA1792=AA1791), "same collecting data; ", IF((B1792=B1791)*(Z1791=Z1792),"same locality; ",(IF(COUNTBLANK(L1792)=1,"",$D$2&amp;L1792&amp;$L$3&amp;" "&amp;$D$2))&amp;(IF(COUNTBLANK(M1792)=1,"",$E$2&amp;M1792&amp;$E$2&amp;", "))&amp;(IF(COUNTBLANK(N1792)=1,"",N1792&amp;"; "))&amp;(IF(COUNTBLANK(O1792)=1,"",O1792&amp;"; ")))&amp;(IF(COUNTBLANK(P1792)=1,"",P1792&amp;"; "))&amp;(IF(COUNTBLANK(Q1792)=1,"",Q1792&amp;"; "))&amp;(IF(COUNTBLANK(R1792)=1,"",R1792&amp;"m, "))&amp;IF((COUNTBLANK(S1792)=0)*(S1792&lt;&gt;S1791), S1792&amp;"; ","")&amp;(IF(COUNTBLANK(U1792)=1,"",U1792&amp;"; "))&amp;(IF(COUNTBLANK(T1792)=1,"",IF(COUNTBLANK(F$2)=1,T1792&amp;"; ",T1792&amp;" "&amp;F$2&amp;"; "))))&amp;(IF(COUNTBLANK(V1792)=1,"",V1792&amp;"; "))&amp;IF((COUNTBLANK(C1792)=1),"",C1792)&amp;IF((B1792=B1793)*(K1792=K1793)*(L1792=L1793)*(M1792=M1793),IF(($H$2&lt;&gt;"m")*($H$2&lt;&gt;"Y"), " • ", IF((ISNUMBER(FIND(")",AE1792))), " • ", "")),IF((B1792=B1793)*(K1792=K1793)," • ",". ")))</f>
        <v/>
      </c>
      <c r="AI1792" s="1"/>
    </row>
    <row r="1793" spans="1:35" x14ac:dyDescent="0.25">
      <c r="A1793" s="3" t="str">
        <f t="shared" si="192"/>
        <v/>
      </c>
      <c r="B1793" s="53" t="str">
        <f t="shared" si="190"/>
        <v/>
      </c>
      <c r="C1793" s="57"/>
      <c r="D1793" s="57"/>
      <c r="E1793" s="57"/>
      <c r="F1793" s="57"/>
      <c r="G1793" s="57"/>
      <c r="H1793" s="57"/>
      <c r="I1793" s="57"/>
      <c r="J1793" s="57"/>
      <c r="K1793" s="57"/>
      <c r="L1793" s="57"/>
      <c r="M1793" s="54"/>
      <c r="N1793" s="57"/>
      <c r="O1793" s="58"/>
      <c r="P1793" s="58"/>
      <c r="Q1793" s="58"/>
      <c r="R1793" s="58"/>
      <c r="S1793" s="54"/>
      <c r="T1793" s="57"/>
      <c r="U1793" s="57"/>
      <c r="V1793" s="57"/>
      <c r="W1793" s="57"/>
      <c r="X1793" s="147" t="str">
        <f>IF(COUNTBLANK(D1793)=1,"",IF('order-admin-units'!$I$1&lt;&gt;"y", "", IF(COUNTBLANK(K1793)=1, 'order-admin-units'!$B$1+1, VLOOKUP(K1793, ordercountry, 2))))</f>
        <v/>
      </c>
      <c r="Y1793" s="147" t="str">
        <f>IF(COUNTBLANK(D1793)=1,"",IF('order-admin-units'!$I$1&lt;&gt;"y", "", IF(COUNTBLANK(K1793:L1793)&gt;0, 'order-admin-units'!$B$2+1, VLOOKUP(K1793&amp;"@"&amp;L1793, orderadmin, 2))))</f>
        <v/>
      </c>
      <c r="Z1793" s="147" t="str">
        <f t="shared" si="193"/>
        <v/>
      </c>
      <c r="AA1793" s="147" t="str">
        <f t="shared" si="194"/>
        <v/>
      </c>
      <c r="AB1793" s="147" t="str">
        <f t="shared" si="195"/>
        <v/>
      </c>
      <c r="AC1793" s="147" t="str">
        <f t="shared" si="191"/>
        <v/>
      </c>
      <c r="AD1793" s="11" t="str">
        <f t="shared" si="196"/>
        <v/>
      </c>
      <c r="AE1793" s="11" t="str">
        <f t="array" ref="AE1793">IF(COUNTBLANK(D1793)=1,"",IF(OR($H$2="y",$H$2="m"),IF(AA1793=AA1792,IF(OR(AB1793=$AB$4:$AB1792)=FALSE,AE1792&amp;C1793,AE1792),"("&amp;C1793)&amp;IF(AA1793=AA1794,IF(OR(AB1794=$AB$4:$AB1793)=FALSE,", ",""),") "),""))</f>
        <v/>
      </c>
      <c r="AF1793" s="11" t="str">
        <f t="array" ref="AF1793">IF((COUNTBLANK(D1793)=0)*OR($H$2="y",$H$2="m"),IFERROR(LEFT(C1793, FIND(" ",C1793)-1), C1793),"")</f>
        <v/>
      </c>
      <c r="AG1793" s="11" t="str">
        <f t="array" ref="AG1793">IF(COUNTBLANK(D1793)=1,"",IF(OR($H$2="y",$H$2="m"),IF(AA1793=AA1792,IF(OR(AC1793=$AC$4:$AC1792)=FALSE,AG1792&amp;AF1793,AG1792),"("&amp;AF1793)&amp;IF(AA1793=AA1794,IF(OR(AC1794=$AC$4:$AC1793)=FALSE,", ",""),") "),""))</f>
        <v/>
      </c>
      <c r="AH1793" s="10" t="str">
        <f>IF((COUNTBLANK(D1793)=1),"",IF(D1793=D1792,AH1792,"")&amp;IF(B1792&lt;&gt;B1793,((IF(COUNTBLANK(E1793)=1,$D$3&amp;"Non-type material: "&amp;$D$3,$D$3&amp;INDEX('type-categories'!$A$2:$B$100,MATCH(E1793,'type-categories'!$A$2:$A$100,0),2)&amp;$D$3))),"")&amp;(IF(K1793&lt;&gt;K1792,$C$2&amp;UPPER(K1793)&amp;$C$2&amp;$K$3&amp;" ",(IF(B1793&lt;&gt;B1792,$C$2&amp;UPPER(K1793)&amp;$C$2&amp;$K$3&amp;" ",""))))&amp;IF((AA1793&lt;&gt;AA1794)*($H$2="y"),AD1793&amp;AE1793,IF((AA1793&lt;&gt;AA1794)*($H$2="m"),AD1793&amp;AG1793,IF(($H$2&lt;&gt;"m")*($H$2&lt;&gt;"Y"),(IF(F1793=0,"",F1793&amp;" "&amp;$F$4&amp;" "))&amp;(IF(G1793=0,"",G1793&amp;" "&amp;$G$4&amp;" "))&amp;(IF(H1793=0,"",H1793&amp;" "&amp;H$4&amp;" "))&amp;(IF(I1793=0,"",I1793&amp;" "&amp;$I$4&amp;" "))&amp;(IF(J1793=0,"",J1793&amp;" "&amp;$J$4&amp;" ")),"")))&amp;"; "&amp;IF((B1793=B1792)*(AA1793=AA1792), "same collecting data; ", IF((B1793=B1792)*(Z1792=Z1793),"same locality; ",(IF(COUNTBLANK(L1793)=1,"",$D$2&amp;L1793&amp;$L$3&amp;" "&amp;$D$2))&amp;(IF(COUNTBLANK(M1793)=1,"",$E$2&amp;M1793&amp;$E$2&amp;", "))&amp;(IF(COUNTBLANK(N1793)=1,"",N1793&amp;"; "))&amp;(IF(COUNTBLANK(O1793)=1,"",O1793&amp;"; ")))&amp;(IF(COUNTBLANK(P1793)=1,"",P1793&amp;"; "))&amp;(IF(COUNTBLANK(Q1793)=1,"",Q1793&amp;"; "))&amp;(IF(COUNTBLANK(R1793)=1,"",R1793&amp;"m, "))&amp;IF((COUNTBLANK(S1793)=0)*(S1793&lt;&gt;S1792), S1793&amp;"; ","")&amp;(IF(COUNTBLANK(U1793)=1,"",U1793&amp;"; "))&amp;(IF(COUNTBLANK(T1793)=1,"",IF(COUNTBLANK(F$2)=1,T1793&amp;"; ",T1793&amp;" "&amp;F$2&amp;"; "))))&amp;(IF(COUNTBLANK(V1793)=1,"",V1793&amp;"; "))&amp;IF((COUNTBLANK(C1793)=1),"",C1793)&amp;IF((B1793=B1794)*(K1793=K1794)*(L1793=L1794)*(M1793=M1794),IF(($H$2&lt;&gt;"m")*($H$2&lt;&gt;"Y"), " • ", IF((ISNUMBER(FIND(")",AE1793))), " • ", "")),IF((B1793=B1794)*(K1793=K1794)," • ",". ")))</f>
        <v/>
      </c>
      <c r="AI1793" s="1"/>
    </row>
    <row r="1794" spans="1:35" x14ac:dyDescent="0.25">
      <c r="A1794" s="3" t="str">
        <f t="shared" si="192"/>
        <v/>
      </c>
      <c r="B1794" s="53" t="str">
        <f t="shared" si="190"/>
        <v/>
      </c>
      <c r="C1794" s="57"/>
      <c r="D1794" s="57"/>
      <c r="E1794" s="57"/>
      <c r="F1794" s="57"/>
      <c r="G1794" s="57"/>
      <c r="H1794" s="57"/>
      <c r="I1794" s="57"/>
      <c r="J1794" s="57"/>
      <c r="K1794" s="57"/>
      <c r="L1794" s="57"/>
      <c r="M1794" s="54"/>
      <c r="N1794" s="57"/>
      <c r="O1794" s="58"/>
      <c r="P1794" s="58"/>
      <c r="Q1794" s="58"/>
      <c r="R1794" s="58"/>
      <c r="S1794" s="54"/>
      <c r="T1794" s="57"/>
      <c r="U1794" s="57"/>
      <c r="V1794" s="57"/>
      <c r="W1794" s="57"/>
      <c r="X1794" s="147" t="str">
        <f>IF(COUNTBLANK(D1794)=1,"",IF('order-admin-units'!$I$1&lt;&gt;"y", "", IF(COUNTBLANK(K1794)=1, 'order-admin-units'!$B$1+1, VLOOKUP(K1794, ordercountry, 2))))</f>
        <v/>
      </c>
      <c r="Y1794" s="147" t="str">
        <f>IF(COUNTBLANK(D1794)=1,"",IF('order-admin-units'!$I$1&lt;&gt;"y", "", IF(COUNTBLANK(K1794:L1794)&gt;0, 'order-admin-units'!$B$2+1, VLOOKUP(K1794&amp;"@"&amp;L1794, orderadmin, 2))))</f>
        <v/>
      </c>
      <c r="Z1794" s="147" t="str">
        <f t="shared" si="193"/>
        <v/>
      </c>
      <c r="AA1794" s="147" t="str">
        <f t="shared" si="194"/>
        <v/>
      </c>
      <c r="AB1794" s="147" t="str">
        <f t="shared" si="195"/>
        <v/>
      </c>
      <c r="AC1794" s="147" t="str">
        <f t="shared" si="191"/>
        <v/>
      </c>
      <c r="AD1794" s="11" t="str">
        <f t="shared" si="196"/>
        <v/>
      </c>
      <c r="AE1794" s="11" t="str">
        <f t="array" ref="AE1794">IF(COUNTBLANK(D1794)=1,"",IF(OR($H$2="y",$H$2="m"),IF(AA1794=AA1793,IF(OR(AB1794=$AB$4:$AB1793)=FALSE,AE1793&amp;C1794,AE1793),"("&amp;C1794)&amp;IF(AA1794=AA1795,IF(OR(AB1795=$AB$4:$AB1794)=FALSE,", ",""),") "),""))</f>
        <v/>
      </c>
      <c r="AF1794" s="11" t="str">
        <f t="array" ref="AF1794">IF((COUNTBLANK(D1794)=0)*OR($H$2="y",$H$2="m"),IFERROR(LEFT(C1794, FIND(" ",C1794)-1), C1794),"")</f>
        <v/>
      </c>
      <c r="AG1794" s="11" t="str">
        <f t="array" ref="AG1794">IF(COUNTBLANK(D1794)=1,"",IF(OR($H$2="y",$H$2="m"),IF(AA1794=AA1793,IF(OR(AC1794=$AC$4:$AC1793)=FALSE,AG1793&amp;AF1794,AG1793),"("&amp;AF1794)&amp;IF(AA1794=AA1795,IF(OR(AC1795=$AC$4:$AC1794)=FALSE,", ",""),") "),""))</f>
        <v/>
      </c>
      <c r="AH1794" s="10" t="str">
        <f>IF((COUNTBLANK(D1794)=1),"",IF(D1794=D1793,AH1793,"")&amp;IF(B1793&lt;&gt;B1794,((IF(COUNTBLANK(E1794)=1,$D$3&amp;"Non-type material: "&amp;$D$3,$D$3&amp;INDEX('type-categories'!$A$2:$B$100,MATCH(E1794,'type-categories'!$A$2:$A$100,0),2)&amp;$D$3))),"")&amp;(IF(K1794&lt;&gt;K1793,$C$2&amp;UPPER(K1794)&amp;$C$2&amp;$K$3&amp;" ",(IF(B1794&lt;&gt;B1793,$C$2&amp;UPPER(K1794)&amp;$C$2&amp;$K$3&amp;" ",""))))&amp;IF((AA1794&lt;&gt;AA1795)*($H$2="y"),AD1794&amp;AE1794,IF((AA1794&lt;&gt;AA1795)*($H$2="m"),AD1794&amp;AG1794,IF(($H$2&lt;&gt;"m")*($H$2&lt;&gt;"Y"),(IF(F1794=0,"",F1794&amp;" "&amp;$F$4&amp;" "))&amp;(IF(G1794=0,"",G1794&amp;" "&amp;$G$4&amp;" "))&amp;(IF(H1794=0,"",H1794&amp;" "&amp;H$4&amp;" "))&amp;(IF(I1794=0,"",I1794&amp;" "&amp;$I$4&amp;" "))&amp;(IF(J1794=0,"",J1794&amp;" "&amp;$J$4&amp;" ")),"")))&amp;"; "&amp;IF((B1794=B1793)*(AA1794=AA1793), "same collecting data; ", IF((B1794=B1793)*(Z1793=Z1794),"same locality; ",(IF(COUNTBLANK(L1794)=1,"",$D$2&amp;L1794&amp;$L$3&amp;" "&amp;$D$2))&amp;(IF(COUNTBLANK(M1794)=1,"",$E$2&amp;M1794&amp;$E$2&amp;", "))&amp;(IF(COUNTBLANK(N1794)=1,"",N1794&amp;"; "))&amp;(IF(COUNTBLANK(O1794)=1,"",O1794&amp;"; ")))&amp;(IF(COUNTBLANK(P1794)=1,"",P1794&amp;"; "))&amp;(IF(COUNTBLANK(Q1794)=1,"",Q1794&amp;"; "))&amp;(IF(COUNTBLANK(R1794)=1,"",R1794&amp;"m, "))&amp;IF((COUNTBLANK(S1794)=0)*(S1794&lt;&gt;S1793), S1794&amp;"; ","")&amp;(IF(COUNTBLANK(U1794)=1,"",U1794&amp;"; "))&amp;(IF(COUNTBLANK(T1794)=1,"",IF(COUNTBLANK(F$2)=1,T1794&amp;"; ",T1794&amp;" "&amp;F$2&amp;"; "))))&amp;(IF(COUNTBLANK(V1794)=1,"",V1794&amp;"; "))&amp;IF((COUNTBLANK(C1794)=1),"",C1794)&amp;IF((B1794=B1795)*(K1794=K1795)*(L1794=L1795)*(M1794=M1795),IF(($H$2&lt;&gt;"m")*($H$2&lt;&gt;"Y"), " • ", IF((ISNUMBER(FIND(")",AE1794))), " • ", "")),IF((B1794=B1795)*(K1794=K1795)," • ",". ")))</f>
        <v/>
      </c>
      <c r="AI1794" s="1"/>
    </row>
    <row r="1795" spans="1:35" x14ac:dyDescent="0.25">
      <c r="A1795" s="3" t="str">
        <f t="shared" si="192"/>
        <v/>
      </c>
      <c r="B1795" s="53" t="str">
        <f t="shared" si="190"/>
        <v/>
      </c>
      <c r="C1795" s="57"/>
      <c r="D1795" s="57"/>
      <c r="E1795" s="57"/>
      <c r="F1795" s="57"/>
      <c r="G1795" s="57"/>
      <c r="H1795" s="57"/>
      <c r="I1795" s="57"/>
      <c r="J1795" s="57"/>
      <c r="K1795" s="57"/>
      <c r="L1795" s="57"/>
      <c r="M1795" s="54"/>
      <c r="N1795" s="57"/>
      <c r="O1795" s="58"/>
      <c r="P1795" s="58"/>
      <c r="Q1795" s="58"/>
      <c r="R1795" s="58"/>
      <c r="S1795" s="54"/>
      <c r="T1795" s="57"/>
      <c r="U1795" s="57"/>
      <c r="V1795" s="57"/>
      <c r="W1795" s="57"/>
      <c r="X1795" s="147" t="str">
        <f>IF(COUNTBLANK(D1795)=1,"",IF('order-admin-units'!$I$1&lt;&gt;"y", "", IF(COUNTBLANK(K1795)=1, 'order-admin-units'!$B$1+1, VLOOKUP(K1795, ordercountry, 2))))</f>
        <v/>
      </c>
      <c r="Y1795" s="147" t="str">
        <f>IF(COUNTBLANK(D1795)=1,"",IF('order-admin-units'!$I$1&lt;&gt;"y", "", IF(COUNTBLANK(K1795:L1795)&gt;0, 'order-admin-units'!$B$2+1, VLOOKUP(K1795&amp;"@"&amp;L1795, orderadmin, 2))))</f>
        <v/>
      </c>
      <c r="Z1795" s="147" t="str">
        <f t="shared" si="193"/>
        <v/>
      </c>
      <c r="AA1795" s="147" t="str">
        <f t="shared" si="194"/>
        <v/>
      </c>
      <c r="AB1795" s="147" t="str">
        <f t="shared" si="195"/>
        <v/>
      </c>
      <c r="AC1795" s="147" t="str">
        <f t="shared" si="191"/>
        <v/>
      </c>
      <c r="AD1795" s="11" t="str">
        <f t="shared" si="196"/>
        <v/>
      </c>
      <c r="AE1795" s="11" t="str">
        <f t="array" ref="AE1795">IF(COUNTBLANK(D1795)=1,"",IF(OR($H$2="y",$H$2="m"),IF(AA1795=AA1794,IF(OR(AB1795=$AB$4:$AB1794)=FALSE,AE1794&amp;C1795,AE1794),"("&amp;C1795)&amp;IF(AA1795=AA1796,IF(OR(AB1796=$AB$4:$AB1795)=FALSE,", ",""),") "),""))</f>
        <v/>
      </c>
      <c r="AF1795" s="11" t="str">
        <f t="array" ref="AF1795">IF((COUNTBLANK(D1795)=0)*OR($H$2="y",$H$2="m"),IFERROR(LEFT(C1795, FIND(" ",C1795)-1), C1795),"")</f>
        <v/>
      </c>
      <c r="AG1795" s="11" t="str">
        <f t="array" ref="AG1795">IF(COUNTBLANK(D1795)=1,"",IF(OR($H$2="y",$H$2="m"),IF(AA1795=AA1794,IF(OR(AC1795=$AC$4:$AC1794)=FALSE,AG1794&amp;AF1795,AG1794),"("&amp;AF1795)&amp;IF(AA1795=AA1796,IF(OR(AC1796=$AC$4:$AC1795)=FALSE,", ",""),") "),""))</f>
        <v/>
      </c>
      <c r="AH1795" s="10" t="str">
        <f>IF((COUNTBLANK(D1795)=1),"",IF(D1795=D1794,AH1794,"")&amp;IF(B1794&lt;&gt;B1795,((IF(COUNTBLANK(E1795)=1,$D$3&amp;"Non-type material: "&amp;$D$3,$D$3&amp;INDEX('type-categories'!$A$2:$B$100,MATCH(E1795,'type-categories'!$A$2:$A$100,0),2)&amp;$D$3))),"")&amp;(IF(K1795&lt;&gt;K1794,$C$2&amp;UPPER(K1795)&amp;$C$2&amp;$K$3&amp;" ",(IF(B1795&lt;&gt;B1794,$C$2&amp;UPPER(K1795)&amp;$C$2&amp;$K$3&amp;" ",""))))&amp;IF((AA1795&lt;&gt;AA1796)*($H$2="y"),AD1795&amp;AE1795,IF((AA1795&lt;&gt;AA1796)*($H$2="m"),AD1795&amp;AG1795,IF(($H$2&lt;&gt;"m")*($H$2&lt;&gt;"Y"),(IF(F1795=0,"",F1795&amp;" "&amp;$F$4&amp;" "))&amp;(IF(G1795=0,"",G1795&amp;" "&amp;$G$4&amp;" "))&amp;(IF(H1795=0,"",H1795&amp;" "&amp;H$4&amp;" "))&amp;(IF(I1795=0,"",I1795&amp;" "&amp;$I$4&amp;" "))&amp;(IF(J1795=0,"",J1795&amp;" "&amp;$J$4&amp;" ")),"")))&amp;"; "&amp;IF((B1795=B1794)*(AA1795=AA1794), "same collecting data; ", IF((B1795=B1794)*(Z1794=Z1795),"same locality; ",(IF(COUNTBLANK(L1795)=1,"",$D$2&amp;L1795&amp;$L$3&amp;" "&amp;$D$2))&amp;(IF(COUNTBLANK(M1795)=1,"",$E$2&amp;M1795&amp;$E$2&amp;", "))&amp;(IF(COUNTBLANK(N1795)=1,"",N1795&amp;"; "))&amp;(IF(COUNTBLANK(O1795)=1,"",O1795&amp;"; ")))&amp;(IF(COUNTBLANK(P1795)=1,"",P1795&amp;"; "))&amp;(IF(COUNTBLANK(Q1795)=1,"",Q1795&amp;"; "))&amp;(IF(COUNTBLANK(R1795)=1,"",R1795&amp;"m, "))&amp;IF((COUNTBLANK(S1795)=0)*(S1795&lt;&gt;S1794), S1795&amp;"; ","")&amp;(IF(COUNTBLANK(U1795)=1,"",U1795&amp;"; "))&amp;(IF(COUNTBLANK(T1795)=1,"",IF(COUNTBLANK(F$2)=1,T1795&amp;"; ",T1795&amp;" "&amp;F$2&amp;"; "))))&amp;(IF(COUNTBLANK(V1795)=1,"",V1795&amp;"; "))&amp;IF((COUNTBLANK(C1795)=1),"",C1795)&amp;IF((B1795=B1796)*(K1795=K1796)*(L1795=L1796)*(M1795=M1796),IF(($H$2&lt;&gt;"m")*($H$2&lt;&gt;"Y"), " • ", IF((ISNUMBER(FIND(")",AE1795))), " • ", "")),IF((B1795=B1796)*(K1795=K1796)," • ",". ")))</f>
        <v/>
      </c>
      <c r="AI1795" s="1"/>
    </row>
    <row r="1796" spans="1:35" x14ac:dyDescent="0.25">
      <c r="A1796" s="3" t="str">
        <f t="shared" si="192"/>
        <v/>
      </c>
      <c r="B1796" s="53" t="str">
        <f t="shared" si="190"/>
        <v/>
      </c>
      <c r="C1796" s="57"/>
      <c r="D1796" s="57"/>
      <c r="E1796" s="57"/>
      <c r="F1796" s="57"/>
      <c r="G1796" s="57"/>
      <c r="H1796" s="57"/>
      <c r="I1796" s="57"/>
      <c r="J1796" s="57"/>
      <c r="K1796" s="57"/>
      <c r="L1796" s="57"/>
      <c r="M1796" s="54"/>
      <c r="N1796" s="57"/>
      <c r="O1796" s="58"/>
      <c r="P1796" s="58"/>
      <c r="Q1796" s="58"/>
      <c r="R1796" s="58"/>
      <c r="S1796" s="54"/>
      <c r="T1796" s="57"/>
      <c r="U1796" s="57"/>
      <c r="V1796" s="57"/>
      <c r="W1796" s="57"/>
      <c r="X1796" s="147" t="str">
        <f>IF(COUNTBLANK(D1796)=1,"",IF('order-admin-units'!$I$1&lt;&gt;"y", "", IF(COUNTBLANK(K1796)=1, 'order-admin-units'!$B$1+1, VLOOKUP(K1796, ordercountry, 2))))</f>
        <v/>
      </c>
      <c r="Y1796" s="147" t="str">
        <f>IF(COUNTBLANK(D1796)=1,"",IF('order-admin-units'!$I$1&lt;&gt;"y", "", IF(COUNTBLANK(K1796:L1796)&gt;0, 'order-admin-units'!$B$2+1, VLOOKUP(K1796&amp;"@"&amp;L1796, orderadmin, 2))))</f>
        <v/>
      </c>
      <c r="Z1796" s="147" t="str">
        <f t="shared" si="193"/>
        <v/>
      </c>
      <c r="AA1796" s="147" t="str">
        <f t="shared" si="194"/>
        <v/>
      </c>
      <c r="AB1796" s="147" t="str">
        <f t="shared" si="195"/>
        <v/>
      </c>
      <c r="AC1796" s="147" t="str">
        <f t="shared" si="191"/>
        <v/>
      </c>
      <c r="AD1796" s="11" t="str">
        <f t="shared" si="196"/>
        <v/>
      </c>
      <c r="AE1796" s="11" t="str">
        <f t="array" ref="AE1796">IF(COUNTBLANK(D1796)=1,"",IF(OR($H$2="y",$H$2="m"),IF(AA1796=AA1795,IF(OR(AB1796=$AB$4:$AB1795)=FALSE,AE1795&amp;C1796,AE1795),"("&amp;C1796)&amp;IF(AA1796=AA1797,IF(OR(AB1797=$AB$4:$AB1796)=FALSE,", ",""),") "),""))</f>
        <v/>
      </c>
      <c r="AF1796" s="11" t="str">
        <f t="array" ref="AF1796">IF((COUNTBLANK(D1796)=0)*OR($H$2="y",$H$2="m"),IFERROR(LEFT(C1796, FIND(" ",C1796)-1), C1796),"")</f>
        <v/>
      </c>
      <c r="AG1796" s="11" t="str">
        <f t="array" ref="AG1796">IF(COUNTBLANK(D1796)=1,"",IF(OR($H$2="y",$H$2="m"),IF(AA1796=AA1795,IF(OR(AC1796=$AC$4:$AC1795)=FALSE,AG1795&amp;AF1796,AG1795),"("&amp;AF1796)&amp;IF(AA1796=AA1797,IF(OR(AC1797=$AC$4:$AC1796)=FALSE,", ",""),") "),""))</f>
        <v/>
      </c>
      <c r="AH1796" s="10" t="str">
        <f>IF((COUNTBLANK(D1796)=1),"",IF(D1796=D1795,AH1795,"")&amp;IF(B1795&lt;&gt;B1796,((IF(COUNTBLANK(E1796)=1,$D$3&amp;"Non-type material: "&amp;$D$3,$D$3&amp;INDEX('type-categories'!$A$2:$B$100,MATCH(E1796,'type-categories'!$A$2:$A$100,0),2)&amp;$D$3))),"")&amp;(IF(K1796&lt;&gt;K1795,$C$2&amp;UPPER(K1796)&amp;$C$2&amp;$K$3&amp;" ",(IF(B1796&lt;&gt;B1795,$C$2&amp;UPPER(K1796)&amp;$C$2&amp;$K$3&amp;" ",""))))&amp;IF((AA1796&lt;&gt;AA1797)*($H$2="y"),AD1796&amp;AE1796,IF((AA1796&lt;&gt;AA1797)*($H$2="m"),AD1796&amp;AG1796,IF(($H$2&lt;&gt;"m")*($H$2&lt;&gt;"Y"),(IF(F1796=0,"",F1796&amp;" "&amp;$F$4&amp;" "))&amp;(IF(G1796=0,"",G1796&amp;" "&amp;$G$4&amp;" "))&amp;(IF(H1796=0,"",H1796&amp;" "&amp;H$4&amp;" "))&amp;(IF(I1796=0,"",I1796&amp;" "&amp;$I$4&amp;" "))&amp;(IF(J1796=0,"",J1796&amp;" "&amp;$J$4&amp;" ")),"")))&amp;"; "&amp;IF((B1796=B1795)*(AA1796=AA1795), "same collecting data; ", IF((B1796=B1795)*(Z1795=Z1796),"same locality; ",(IF(COUNTBLANK(L1796)=1,"",$D$2&amp;L1796&amp;$L$3&amp;" "&amp;$D$2))&amp;(IF(COUNTBLANK(M1796)=1,"",$E$2&amp;M1796&amp;$E$2&amp;", "))&amp;(IF(COUNTBLANK(N1796)=1,"",N1796&amp;"; "))&amp;(IF(COUNTBLANK(O1796)=1,"",O1796&amp;"; ")))&amp;(IF(COUNTBLANK(P1796)=1,"",P1796&amp;"; "))&amp;(IF(COUNTBLANK(Q1796)=1,"",Q1796&amp;"; "))&amp;(IF(COUNTBLANK(R1796)=1,"",R1796&amp;"m, "))&amp;IF((COUNTBLANK(S1796)=0)*(S1796&lt;&gt;S1795), S1796&amp;"; ","")&amp;(IF(COUNTBLANK(U1796)=1,"",U1796&amp;"; "))&amp;(IF(COUNTBLANK(T1796)=1,"",IF(COUNTBLANK(F$2)=1,T1796&amp;"; ",T1796&amp;" "&amp;F$2&amp;"; "))))&amp;(IF(COUNTBLANK(V1796)=1,"",V1796&amp;"; "))&amp;IF((COUNTBLANK(C1796)=1),"",C1796)&amp;IF((B1796=B1797)*(K1796=K1797)*(L1796=L1797)*(M1796=M1797),IF(($H$2&lt;&gt;"m")*($H$2&lt;&gt;"Y"), " • ", IF((ISNUMBER(FIND(")",AE1796))), " • ", "")),IF((B1796=B1797)*(K1796=K1797)," • ",". ")))</f>
        <v/>
      </c>
      <c r="AI1796" s="1"/>
    </row>
    <row r="1797" spans="1:35" x14ac:dyDescent="0.25">
      <c r="A1797" s="3" t="str">
        <f t="shared" si="192"/>
        <v/>
      </c>
      <c r="B1797" s="53" t="str">
        <f t="shared" ref="B1797:B1860" si="197">D1797&amp;E1797</f>
        <v/>
      </c>
      <c r="C1797" s="57"/>
      <c r="D1797" s="57"/>
      <c r="E1797" s="57"/>
      <c r="F1797" s="57"/>
      <c r="G1797" s="57"/>
      <c r="H1797" s="57"/>
      <c r="I1797" s="57"/>
      <c r="J1797" s="57"/>
      <c r="K1797" s="57"/>
      <c r="L1797" s="57"/>
      <c r="M1797" s="54"/>
      <c r="N1797" s="57"/>
      <c r="O1797" s="58"/>
      <c r="P1797" s="58"/>
      <c r="Q1797" s="58"/>
      <c r="R1797" s="58"/>
      <c r="S1797" s="54"/>
      <c r="T1797" s="57"/>
      <c r="U1797" s="57"/>
      <c r="V1797" s="57"/>
      <c r="W1797" s="57"/>
      <c r="X1797" s="147" t="str">
        <f>IF(COUNTBLANK(D1797)=1,"",IF('order-admin-units'!$I$1&lt;&gt;"y", "", IF(COUNTBLANK(K1797)=1, 'order-admin-units'!$B$1+1, VLOOKUP(K1797, ordercountry, 2))))</f>
        <v/>
      </c>
      <c r="Y1797" s="147" t="str">
        <f>IF(COUNTBLANK(D1797)=1,"",IF('order-admin-units'!$I$1&lt;&gt;"y", "", IF(COUNTBLANK(K1797:L1797)&gt;0, 'order-admin-units'!$B$2+1, VLOOKUP(K1797&amp;"@"&amp;L1797, orderadmin, 2))))</f>
        <v/>
      </c>
      <c r="Z1797" s="147" t="str">
        <f t="shared" si="193"/>
        <v/>
      </c>
      <c r="AA1797" s="147" t="str">
        <f t="shared" si="194"/>
        <v/>
      </c>
      <c r="AB1797" s="147" t="str">
        <f t="shared" si="195"/>
        <v/>
      </c>
      <c r="AC1797" s="147" t="str">
        <f t="shared" ref="AC1797:AC1860" si="198">AA1797&amp;AF1797</f>
        <v/>
      </c>
      <c r="AD1797" s="11" t="str">
        <f t="shared" si="196"/>
        <v/>
      </c>
      <c r="AE1797" s="11" t="str">
        <f t="array" ref="AE1797">IF(COUNTBLANK(D1797)=1,"",IF(OR($H$2="y",$H$2="m"),IF(AA1797=AA1796,IF(OR(AB1797=$AB$4:$AB1796)=FALSE,AE1796&amp;C1797,AE1796),"("&amp;C1797)&amp;IF(AA1797=AA1798,IF(OR(AB1798=$AB$4:$AB1797)=FALSE,", ",""),") "),""))</f>
        <v/>
      </c>
      <c r="AF1797" s="11" t="str">
        <f t="array" ref="AF1797">IF((COUNTBLANK(D1797)=0)*OR($H$2="y",$H$2="m"),IFERROR(LEFT(C1797, FIND(" ",C1797)-1), C1797),"")</f>
        <v/>
      </c>
      <c r="AG1797" s="11" t="str">
        <f t="array" ref="AG1797">IF(COUNTBLANK(D1797)=1,"",IF(OR($H$2="y",$H$2="m"),IF(AA1797=AA1796,IF(OR(AC1797=$AC$4:$AC1796)=FALSE,AG1796&amp;AF1797,AG1796),"("&amp;AF1797)&amp;IF(AA1797=AA1798,IF(OR(AC1798=$AC$4:$AC1797)=FALSE,", ",""),") "),""))</f>
        <v/>
      </c>
      <c r="AH1797" s="10" t="str">
        <f>IF((COUNTBLANK(D1797)=1),"",IF(D1797=D1796,AH1796,"")&amp;IF(B1796&lt;&gt;B1797,((IF(COUNTBLANK(E1797)=1,$D$3&amp;"Non-type material: "&amp;$D$3,$D$3&amp;INDEX('type-categories'!$A$2:$B$100,MATCH(E1797,'type-categories'!$A$2:$A$100,0),2)&amp;$D$3))),"")&amp;(IF(K1797&lt;&gt;K1796,$C$2&amp;UPPER(K1797)&amp;$C$2&amp;$K$3&amp;" ",(IF(B1797&lt;&gt;B1796,$C$2&amp;UPPER(K1797)&amp;$C$2&amp;$K$3&amp;" ",""))))&amp;IF((AA1797&lt;&gt;AA1798)*($H$2="y"),AD1797&amp;AE1797,IF((AA1797&lt;&gt;AA1798)*($H$2="m"),AD1797&amp;AG1797,IF(($H$2&lt;&gt;"m")*($H$2&lt;&gt;"Y"),(IF(F1797=0,"",F1797&amp;" "&amp;$F$4&amp;" "))&amp;(IF(G1797=0,"",G1797&amp;" "&amp;$G$4&amp;" "))&amp;(IF(H1797=0,"",H1797&amp;" "&amp;H$4&amp;" "))&amp;(IF(I1797=0,"",I1797&amp;" "&amp;$I$4&amp;" "))&amp;(IF(J1797=0,"",J1797&amp;" "&amp;$J$4&amp;" ")),"")))&amp;"; "&amp;IF((B1797=B1796)*(AA1797=AA1796), "same collecting data; ", IF((B1797=B1796)*(Z1796=Z1797),"same locality; ",(IF(COUNTBLANK(L1797)=1,"",$D$2&amp;L1797&amp;$L$3&amp;" "&amp;$D$2))&amp;(IF(COUNTBLANK(M1797)=1,"",$E$2&amp;M1797&amp;$E$2&amp;", "))&amp;(IF(COUNTBLANK(N1797)=1,"",N1797&amp;"; "))&amp;(IF(COUNTBLANK(O1797)=1,"",O1797&amp;"; ")))&amp;(IF(COUNTBLANK(P1797)=1,"",P1797&amp;"; "))&amp;(IF(COUNTBLANK(Q1797)=1,"",Q1797&amp;"; "))&amp;(IF(COUNTBLANK(R1797)=1,"",R1797&amp;"m, "))&amp;IF((COUNTBLANK(S1797)=0)*(S1797&lt;&gt;S1796), S1797&amp;"; ","")&amp;(IF(COUNTBLANK(U1797)=1,"",U1797&amp;"; "))&amp;(IF(COUNTBLANK(T1797)=1,"",IF(COUNTBLANK(F$2)=1,T1797&amp;"; ",T1797&amp;" "&amp;F$2&amp;"; "))))&amp;(IF(COUNTBLANK(V1797)=1,"",V1797&amp;"; "))&amp;IF((COUNTBLANK(C1797)=1),"",C1797)&amp;IF((B1797=B1798)*(K1797=K1798)*(L1797=L1798)*(M1797=M1798),IF(($H$2&lt;&gt;"m")*($H$2&lt;&gt;"Y"), " • ", IF((ISNUMBER(FIND(")",AE1797))), " • ", "")),IF((B1797=B1798)*(K1797=K1798)," • ",". ")))</f>
        <v/>
      </c>
      <c r="AI1797" s="1"/>
    </row>
    <row r="1798" spans="1:35" x14ac:dyDescent="0.25">
      <c r="A1798" s="3" t="str">
        <f t="shared" ref="A1798:A1861" si="199">IF(ISBLANK(D1798),"",IF(D1798&lt;&gt;D1797, A1797+1, A1797))</f>
        <v/>
      </c>
      <c r="B1798" s="53" t="str">
        <f t="shared" si="197"/>
        <v/>
      </c>
      <c r="C1798" s="57"/>
      <c r="D1798" s="57"/>
      <c r="E1798" s="57"/>
      <c r="F1798" s="57"/>
      <c r="G1798" s="57"/>
      <c r="H1798" s="57"/>
      <c r="I1798" s="57"/>
      <c r="J1798" s="57"/>
      <c r="K1798" s="57"/>
      <c r="L1798" s="57"/>
      <c r="M1798" s="54"/>
      <c r="N1798" s="57"/>
      <c r="O1798" s="58"/>
      <c r="P1798" s="58"/>
      <c r="Q1798" s="58"/>
      <c r="R1798" s="58"/>
      <c r="S1798" s="54"/>
      <c r="T1798" s="57"/>
      <c r="U1798" s="57"/>
      <c r="V1798" s="57"/>
      <c r="W1798" s="57"/>
      <c r="X1798" s="147" t="str">
        <f>IF(COUNTBLANK(D1798)=1,"",IF('order-admin-units'!$I$1&lt;&gt;"y", "", IF(COUNTBLANK(K1798)=1, 'order-admin-units'!$B$1+1, VLOOKUP(K1798, ordercountry, 2))))</f>
        <v/>
      </c>
      <c r="Y1798" s="147" t="str">
        <f>IF(COUNTBLANK(D1798)=1,"",IF('order-admin-units'!$I$1&lt;&gt;"y", "", IF(COUNTBLANK(K1798:L1798)&gt;0, 'order-admin-units'!$B$2+1, VLOOKUP(K1798&amp;"@"&amp;L1798, orderadmin, 2))))</f>
        <v/>
      </c>
      <c r="Z1798" s="147" t="str">
        <f t="shared" ref="Z1798:Z1861" si="200">K1798&amp;L1798&amp;M1798&amp;N1798&amp;O1798</f>
        <v/>
      </c>
      <c r="AA1798" s="147" t="str">
        <f t="shared" ref="AA1798:AA1861" si="201">B1798&amp;K1798&amp;L1798&amp;M1798&amp;N1798&amp;O1798&amp;P1798&amp;Q1798&amp;R1798&amp;S1798&amp;T1798&amp;U1798</f>
        <v/>
      </c>
      <c r="AB1798" s="147" t="str">
        <f t="shared" ref="AB1798:AB1861" si="202">AA1798&amp;C1798</f>
        <v/>
      </c>
      <c r="AC1798" s="147" t="str">
        <f t="shared" si="198"/>
        <v/>
      </c>
      <c r="AD1798" s="11" t="str">
        <f t="shared" ref="AD1798:AD1861" si="203">IF(OR($H$2="y",$H$2="m"),IF(SUMIF($AA$5:$AA$2000,AA1798,$F$5:$F$2000)&lt;&gt;0,SUMIF($AA$5:$AA$2000,AA1798,$F$5:$F$2000)&amp;" "&amp;$F$4&amp;" ","")&amp;IF(SUMIF($AA$5:$AA$2000,AA1798,$G$5:$G$2000)&lt;&gt;0,SUMIF($AA$5:$AA$2000,AA1798,$G$5:$G$2000)&amp;" "&amp;$G$4&amp;" ","")&amp;IF(SUMIF($AA$5:$AA$2000,AA1798,$H$5:$H$2000)&lt;&gt;0,SUMIF($AA$5:$AA$2000,AA1798,$H$5:$H$2000)&amp;" "&amp;$H$4&amp;" ","")&amp;IF(SUMIF($AA$5:$AA$2000,AA1798,$I$5:$I$2000)&lt;&gt;0,SUMIF($AA$5:$AA$2000,AA1798,$I$5:$I$2000)&amp;" "&amp;$I$4&amp;" ","")&amp;IF(SUMIF($AA$5:$AA$2000,AA1798,$J$5:$J$2000)&lt;&gt;0,SUMIF($AA$5:$AA$2000,AA1798,$J$5:$J$2000)&amp;" "&amp;$J$4&amp;" ",""),"")</f>
        <v/>
      </c>
      <c r="AE1798" s="11" t="str">
        <f t="array" ref="AE1798">IF(COUNTBLANK(D1798)=1,"",IF(OR($H$2="y",$H$2="m"),IF(AA1798=AA1797,IF(OR(AB1798=$AB$4:$AB1797)=FALSE,AE1797&amp;C1798,AE1797),"("&amp;C1798)&amp;IF(AA1798=AA1799,IF(OR(AB1799=$AB$4:$AB1798)=FALSE,", ",""),") "),""))</f>
        <v/>
      </c>
      <c r="AF1798" s="11" t="str">
        <f t="array" ref="AF1798">IF((COUNTBLANK(D1798)=0)*OR($H$2="y",$H$2="m"),IFERROR(LEFT(C1798, FIND(" ",C1798)-1), C1798),"")</f>
        <v/>
      </c>
      <c r="AG1798" s="11" t="str">
        <f t="array" ref="AG1798">IF(COUNTBLANK(D1798)=1,"",IF(OR($H$2="y",$H$2="m"),IF(AA1798=AA1797,IF(OR(AC1798=$AC$4:$AC1797)=FALSE,AG1797&amp;AF1798,AG1797),"("&amp;AF1798)&amp;IF(AA1798=AA1799,IF(OR(AC1799=$AC$4:$AC1798)=FALSE,", ",""),") "),""))</f>
        <v/>
      </c>
      <c r="AH1798" s="10" t="str">
        <f>IF((COUNTBLANK(D1798)=1),"",IF(D1798=D1797,AH1797,"")&amp;IF(B1797&lt;&gt;B1798,((IF(COUNTBLANK(E1798)=1,$D$3&amp;"Non-type material: "&amp;$D$3,$D$3&amp;INDEX('type-categories'!$A$2:$B$100,MATCH(E1798,'type-categories'!$A$2:$A$100,0),2)&amp;$D$3))),"")&amp;(IF(K1798&lt;&gt;K1797,$C$2&amp;UPPER(K1798)&amp;$C$2&amp;$K$3&amp;" ",(IF(B1798&lt;&gt;B1797,$C$2&amp;UPPER(K1798)&amp;$C$2&amp;$K$3&amp;" ",""))))&amp;IF((AA1798&lt;&gt;AA1799)*($H$2="y"),AD1798&amp;AE1798,IF((AA1798&lt;&gt;AA1799)*($H$2="m"),AD1798&amp;AG1798,IF(($H$2&lt;&gt;"m")*($H$2&lt;&gt;"Y"),(IF(F1798=0,"",F1798&amp;" "&amp;$F$4&amp;" "))&amp;(IF(G1798=0,"",G1798&amp;" "&amp;$G$4&amp;" "))&amp;(IF(H1798=0,"",H1798&amp;" "&amp;H$4&amp;" "))&amp;(IF(I1798=0,"",I1798&amp;" "&amp;$I$4&amp;" "))&amp;(IF(J1798=0,"",J1798&amp;" "&amp;$J$4&amp;" ")),"")))&amp;"; "&amp;IF((B1798=B1797)*(AA1798=AA1797), "same collecting data; ", IF((B1798=B1797)*(Z1797=Z1798),"same locality; ",(IF(COUNTBLANK(L1798)=1,"",$D$2&amp;L1798&amp;$L$3&amp;" "&amp;$D$2))&amp;(IF(COUNTBLANK(M1798)=1,"",$E$2&amp;M1798&amp;$E$2&amp;", "))&amp;(IF(COUNTBLANK(N1798)=1,"",N1798&amp;"; "))&amp;(IF(COUNTBLANK(O1798)=1,"",O1798&amp;"; ")))&amp;(IF(COUNTBLANK(P1798)=1,"",P1798&amp;"; "))&amp;(IF(COUNTBLANK(Q1798)=1,"",Q1798&amp;"; "))&amp;(IF(COUNTBLANK(R1798)=1,"",R1798&amp;"m, "))&amp;IF((COUNTBLANK(S1798)=0)*(S1798&lt;&gt;S1797), S1798&amp;"; ","")&amp;(IF(COUNTBLANK(U1798)=1,"",U1798&amp;"; "))&amp;(IF(COUNTBLANK(T1798)=1,"",IF(COUNTBLANK(F$2)=1,T1798&amp;"; ",T1798&amp;" "&amp;F$2&amp;"; "))))&amp;(IF(COUNTBLANK(V1798)=1,"",V1798&amp;"; "))&amp;IF((COUNTBLANK(C1798)=1),"",C1798)&amp;IF((B1798=B1799)*(K1798=K1799)*(L1798=L1799)*(M1798=M1799),IF(($H$2&lt;&gt;"m")*($H$2&lt;&gt;"Y"), " • ", IF((ISNUMBER(FIND(")",AE1798))), " • ", "")),IF((B1798=B1799)*(K1798=K1799)," • ",". ")))</f>
        <v/>
      </c>
      <c r="AI1798" s="1"/>
    </row>
    <row r="1799" spans="1:35" x14ac:dyDescent="0.25">
      <c r="A1799" s="3" t="str">
        <f t="shared" si="199"/>
        <v/>
      </c>
      <c r="B1799" s="53" t="str">
        <f t="shared" si="197"/>
        <v/>
      </c>
      <c r="C1799" s="57"/>
      <c r="D1799" s="57"/>
      <c r="E1799" s="57"/>
      <c r="F1799" s="57"/>
      <c r="G1799" s="57"/>
      <c r="H1799" s="57"/>
      <c r="I1799" s="57"/>
      <c r="J1799" s="57"/>
      <c r="K1799" s="57"/>
      <c r="L1799" s="57"/>
      <c r="M1799" s="54"/>
      <c r="N1799" s="57"/>
      <c r="O1799" s="58"/>
      <c r="P1799" s="58"/>
      <c r="Q1799" s="58"/>
      <c r="R1799" s="58"/>
      <c r="S1799" s="54"/>
      <c r="T1799" s="57"/>
      <c r="U1799" s="57"/>
      <c r="V1799" s="57"/>
      <c r="W1799" s="57"/>
      <c r="X1799" s="147" t="str">
        <f>IF(COUNTBLANK(D1799)=1,"",IF('order-admin-units'!$I$1&lt;&gt;"y", "", IF(COUNTBLANK(K1799)=1, 'order-admin-units'!$B$1+1, VLOOKUP(K1799, ordercountry, 2))))</f>
        <v/>
      </c>
      <c r="Y1799" s="147" t="str">
        <f>IF(COUNTBLANK(D1799)=1,"",IF('order-admin-units'!$I$1&lt;&gt;"y", "", IF(COUNTBLANK(K1799:L1799)&gt;0, 'order-admin-units'!$B$2+1, VLOOKUP(K1799&amp;"@"&amp;L1799, orderadmin, 2))))</f>
        <v/>
      </c>
      <c r="Z1799" s="147" t="str">
        <f t="shared" si="200"/>
        <v/>
      </c>
      <c r="AA1799" s="147" t="str">
        <f t="shared" si="201"/>
        <v/>
      </c>
      <c r="AB1799" s="147" t="str">
        <f t="shared" si="202"/>
        <v/>
      </c>
      <c r="AC1799" s="147" t="str">
        <f t="shared" si="198"/>
        <v/>
      </c>
      <c r="AD1799" s="11" t="str">
        <f t="shared" si="203"/>
        <v/>
      </c>
      <c r="AE1799" s="11" t="str">
        <f t="array" ref="AE1799">IF(COUNTBLANK(D1799)=1,"",IF(OR($H$2="y",$H$2="m"),IF(AA1799=AA1798,IF(OR(AB1799=$AB$4:$AB1798)=FALSE,AE1798&amp;C1799,AE1798),"("&amp;C1799)&amp;IF(AA1799=AA1800,IF(OR(AB1800=$AB$4:$AB1799)=FALSE,", ",""),") "),""))</f>
        <v/>
      </c>
      <c r="AF1799" s="11" t="str">
        <f t="array" ref="AF1799">IF((COUNTBLANK(D1799)=0)*OR($H$2="y",$H$2="m"),IFERROR(LEFT(C1799, FIND(" ",C1799)-1), C1799),"")</f>
        <v/>
      </c>
      <c r="AG1799" s="11" t="str">
        <f t="array" ref="AG1799">IF(COUNTBLANK(D1799)=1,"",IF(OR($H$2="y",$H$2="m"),IF(AA1799=AA1798,IF(OR(AC1799=$AC$4:$AC1798)=FALSE,AG1798&amp;AF1799,AG1798),"("&amp;AF1799)&amp;IF(AA1799=AA1800,IF(OR(AC1800=$AC$4:$AC1799)=FALSE,", ",""),") "),""))</f>
        <v/>
      </c>
      <c r="AH1799" s="10" t="str">
        <f>IF((COUNTBLANK(D1799)=1),"",IF(D1799=D1798,AH1798,"")&amp;IF(B1798&lt;&gt;B1799,((IF(COUNTBLANK(E1799)=1,$D$3&amp;"Non-type material: "&amp;$D$3,$D$3&amp;INDEX('type-categories'!$A$2:$B$100,MATCH(E1799,'type-categories'!$A$2:$A$100,0),2)&amp;$D$3))),"")&amp;(IF(K1799&lt;&gt;K1798,$C$2&amp;UPPER(K1799)&amp;$C$2&amp;$K$3&amp;" ",(IF(B1799&lt;&gt;B1798,$C$2&amp;UPPER(K1799)&amp;$C$2&amp;$K$3&amp;" ",""))))&amp;IF((AA1799&lt;&gt;AA1800)*($H$2="y"),AD1799&amp;AE1799,IF((AA1799&lt;&gt;AA1800)*($H$2="m"),AD1799&amp;AG1799,IF(($H$2&lt;&gt;"m")*($H$2&lt;&gt;"Y"),(IF(F1799=0,"",F1799&amp;" "&amp;$F$4&amp;" "))&amp;(IF(G1799=0,"",G1799&amp;" "&amp;$G$4&amp;" "))&amp;(IF(H1799=0,"",H1799&amp;" "&amp;H$4&amp;" "))&amp;(IF(I1799=0,"",I1799&amp;" "&amp;$I$4&amp;" "))&amp;(IF(J1799=0,"",J1799&amp;" "&amp;$J$4&amp;" ")),"")))&amp;"; "&amp;IF((B1799=B1798)*(AA1799=AA1798), "same collecting data; ", IF((B1799=B1798)*(Z1798=Z1799),"same locality; ",(IF(COUNTBLANK(L1799)=1,"",$D$2&amp;L1799&amp;$L$3&amp;" "&amp;$D$2))&amp;(IF(COUNTBLANK(M1799)=1,"",$E$2&amp;M1799&amp;$E$2&amp;", "))&amp;(IF(COUNTBLANK(N1799)=1,"",N1799&amp;"; "))&amp;(IF(COUNTBLANK(O1799)=1,"",O1799&amp;"; ")))&amp;(IF(COUNTBLANK(P1799)=1,"",P1799&amp;"; "))&amp;(IF(COUNTBLANK(Q1799)=1,"",Q1799&amp;"; "))&amp;(IF(COUNTBLANK(R1799)=1,"",R1799&amp;"m, "))&amp;IF((COUNTBLANK(S1799)=0)*(S1799&lt;&gt;S1798), S1799&amp;"; ","")&amp;(IF(COUNTBLANK(U1799)=1,"",U1799&amp;"; "))&amp;(IF(COUNTBLANK(T1799)=1,"",IF(COUNTBLANK(F$2)=1,T1799&amp;"; ",T1799&amp;" "&amp;F$2&amp;"; "))))&amp;(IF(COUNTBLANK(V1799)=1,"",V1799&amp;"; "))&amp;IF((COUNTBLANK(C1799)=1),"",C1799)&amp;IF((B1799=B1800)*(K1799=K1800)*(L1799=L1800)*(M1799=M1800),IF(($H$2&lt;&gt;"m")*($H$2&lt;&gt;"Y"), " • ", IF((ISNUMBER(FIND(")",AE1799))), " • ", "")),IF((B1799=B1800)*(K1799=K1800)," • ",". ")))</f>
        <v/>
      </c>
      <c r="AI1799" s="1"/>
    </row>
    <row r="1800" spans="1:35" x14ac:dyDescent="0.25">
      <c r="A1800" s="3" t="str">
        <f t="shared" si="199"/>
        <v/>
      </c>
      <c r="B1800" s="53" t="str">
        <f t="shared" si="197"/>
        <v/>
      </c>
      <c r="C1800" s="57"/>
      <c r="D1800" s="57"/>
      <c r="E1800" s="57"/>
      <c r="F1800" s="57"/>
      <c r="G1800" s="57"/>
      <c r="H1800" s="57"/>
      <c r="I1800" s="57"/>
      <c r="J1800" s="57"/>
      <c r="K1800" s="57"/>
      <c r="L1800" s="57"/>
      <c r="M1800" s="54"/>
      <c r="N1800" s="57"/>
      <c r="O1800" s="58"/>
      <c r="P1800" s="58"/>
      <c r="Q1800" s="58"/>
      <c r="R1800" s="58"/>
      <c r="S1800" s="54"/>
      <c r="T1800" s="57"/>
      <c r="U1800" s="57"/>
      <c r="V1800" s="57"/>
      <c r="W1800" s="57"/>
      <c r="X1800" s="147" t="str">
        <f>IF(COUNTBLANK(D1800)=1,"",IF('order-admin-units'!$I$1&lt;&gt;"y", "", IF(COUNTBLANK(K1800)=1, 'order-admin-units'!$B$1+1, VLOOKUP(K1800, ordercountry, 2))))</f>
        <v/>
      </c>
      <c r="Y1800" s="147" t="str">
        <f>IF(COUNTBLANK(D1800)=1,"",IF('order-admin-units'!$I$1&lt;&gt;"y", "", IF(COUNTBLANK(K1800:L1800)&gt;0, 'order-admin-units'!$B$2+1, VLOOKUP(K1800&amp;"@"&amp;L1800, orderadmin, 2))))</f>
        <v/>
      </c>
      <c r="Z1800" s="147" t="str">
        <f t="shared" si="200"/>
        <v/>
      </c>
      <c r="AA1800" s="147" t="str">
        <f t="shared" si="201"/>
        <v/>
      </c>
      <c r="AB1800" s="147" t="str">
        <f t="shared" si="202"/>
        <v/>
      </c>
      <c r="AC1800" s="147" t="str">
        <f t="shared" si="198"/>
        <v/>
      </c>
      <c r="AD1800" s="11" t="str">
        <f t="shared" si="203"/>
        <v/>
      </c>
      <c r="AE1800" s="11" t="str">
        <f t="array" ref="AE1800">IF(COUNTBLANK(D1800)=1,"",IF(OR($H$2="y",$H$2="m"),IF(AA1800=AA1799,IF(OR(AB1800=$AB$4:$AB1799)=FALSE,AE1799&amp;C1800,AE1799),"("&amp;C1800)&amp;IF(AA1800=AA1801,IF(OR(AB1801=$AB$4:$AB1800)=FALSE,", ",""),") "),""))</f>
        <v/>
      </c>
      <c r="AF1800" s="11" t="str">
        <f t="array" ref="AF1800">IF((COUNTBLANK(D1800)=0)*OR($H$2="y",$H$2="m"),IFERROR(LEFT(C1800, FIND(" ",C1800)-1), C1800),"")</f>
        <v/>
      </c>
      <c r="AG1800" s="11" t="str">
        <f t="array" ref="AG1800">IF(COUNTBLANK(D1800)=1,"",IF(OR($H$2="y",$H$2="m"),IF(AA1800=AA1799,IF(OR(AC1800=$AC$4:$AC1799)=FALSE,AG1799&amp;AF1800,AG1799),"("&amp;AF1800)&amp;IF(AA1800=AA1801,IF(OR(AC1801=$AC$4:$AC1800)=FALSE,", ",""),") "),""))</f>
        <v/>
      </c>
      <c r="AH1800" s="10" t="str">
        <f>IF((COUNTBLANK(D1800)=1),"",IF(D1800=D1799,AH1799,"")&amp;IF(B1799&lt;&gt;B1800,((IF(COUNTBLANK(E1800)=1,$D$3&amp;"Non-type material: "&amp;$D$3,$D$3&amp;INDEX('type-categories'!$A$2:$B$100,MATCH(E1800,'type-categories'!$A$2:$A$100,0),2)&amp;$D$3))),"")&amp;(IF(K1800&lt;&gt;K1799,$C$2&amp;UPPER(K1800)&amp;$C$2&amp;$K$3&amp;" ",(IF(B1800&lt;&gt;B1799,$C$2&amp;UPPER(K1800)&amp;$C$2&amp;$K$3&amp;" ",""))))&amp;IF((AA1800&lt;&gt;AA1801)*($H$2="y"),AD1800&amp;AE1800,IF((AA1800&lt;&gt;AA1801)*($H$2="m"),AD1800&amp;AG1800,IF(($H$2&lt;&gt;"m")*($H$2&lt;&gt;"Y"),(IF(F1800=0,"",F1800&amp;" "&amp;$F$4&amp;" "))&amp;(IF(G1800=0,"",G1800&amp;" "&amp;$G$4&amp;" "))&amp;(IF(H1800=0,"",H1800&amp;" "&amp;H$4&amp;" "))&amp;(IF(I1800=0,"",I1800&amp;" "&amp;$I$4&amp;" "))&amp;(IF(J1800=0,"",J1800&amp;" "&amp;$J$4&amp;" ")),"")))&amp;"; "&amp;IF((B1800=B1799)*(AA1800=AA1799), "same collecting data; ", IF((B1800=B1799)*(Z1799=Z1800),"same locality; ",(IF(COUNTBLANK(L1800)=1,"",$D$2&amp;L1800&amp;$L$3&amp;" "&amp;$D$2))&amp;(IF(COUNTBLANK(M1800)=1,"",$E$2&amp;M1800&amp;$E$2&amp;", "))&amp;(IF(COUNTBLANK(N1800)=1,"",N1800&amp;"; "))&amp;(IF(COUNTBLANK(O1800)=1,"",O1800&amp;"; ")))&amp;(IF(COUNTBLANK(P1800)=1,"",P1800&amp;"; "))&amp;(IF(COUNTBLANK(Q1800)=1,"",Q1800&amp;"; "))&amp;(IF(COUNTBLANK(R1800)=1,"",R1800&amp;"m, "))&amp;IF((COUNTBLANK(S1800)=0)*(S1800&lt;&gt;S1799), S1800&amp;"; ","")&amp;(IF(COUNTBLANK(U1800)=1,"",U1800&amp;"; "))&amp;(IF(COUNTBLANK(T1800)=1,"",IF(COUNTBLANK(F$2)=1,T1800&amp;"; ",T1800&amp;" "&amp;F$2&amp;"; "))))&amp;(IF(COUNTBLANK(V1800)=1,"",V1800&amp;"; "))&amp;IF((COUNTBLANK(C1800)=1),"",C1800)&amp;IF((B1800=B1801)*(K1800=K1801)*(L1800=L1801)*(M1800=M1801),IF(($H$2&lt;&gt;"m")*($H$2&lt;&gt;"Y"), " • ", IF((ISNUMBER(FIND(")",AE1800))), " • ", "")),IF((B1800=B1801)*(K1800=K1801)," • ",". ")))</f>
        <v/>
      </c>
      <c r="AI1800" s="1"/>
    </row>
    <row r="1801" spans="1:35" x14ac:dyDescent="0.25">
      <c r="A1801" s="3" t="str">
        <f t="shared" si="199"/>
        <v/>
      </c>
      <c r="B1801" s="53" t="str">
        <f t="shared" si="197"/>
        <v/>
      </c>
      <c r="C1801" s="57"/>
      <c r="D1801" s="57"/>
      <c r="E1801" s="57"/>
      <c r="F1801" s="57"/>
      <c r="G1801" s="57"/>
      <c r="H1801" s="57"/>
      <c r="I1801" s="57"/>
      <c r="J1801" s="57"/>
      <c r="K1801" s="57"/>
      <c r="L1801" s="57"/>
      <c r="M1801" s="54"/>
      <c r="N1801" s="57"/>
      <c r="O1801" s="58"/>
      <c r="P1801" s="58"/>
      <c r="Q1801" s="58"/>
      <c r="R1801" s="58"/>
      <c r="S1801" s="54"/>
      <c r="T1801" s="57"/>
      <c r="U1801" s="57"/>
      <c r="V1801" s="57"/>
      <c r="W1801" s="57"/>
      <c r="X1801" s="147" t="str">
        <f>IF(COUNTBLANK(D1801)=1,"",IF('order-admin-units'!$I$1&lt;&gt;"y", "", IF(COUNTBLANK(K1801)=1, 'order-admin-units'!$B$1+1, VLOOKUP(K1801, ordercountry, 2))))</f>
        <v/>
      </c>
      <c r="Y1801" s="147" t="str">
        <f>IF(COUNTBLANK(D1801)=1,"",IF('order-admin-units'!$I$1&lt;&gt;"y", "", IF(COUNTBLANK(K1801:L1801)&gt;0, 'order-admin-units'!$B$2+1, VLOOKUP(K1801&amp;"@"&amp;L1801, orderadmin, 2))))</f>
        <v/>
      </c>
      <c r="Z1801" s="147" t="str">
        <f t="shared" si="200"/>
        <v/>
      </c>
      <c r="AA1801" s="147" t="str">
        <f t="shared" si="201"/>
        <v/>
      </c>
      <c r="AB1801" s="147" t="str">
        <f t="shared" si="202"/>
        <v/>
      </c>
      <c r="AC1801" s="147" t="str">
        <f t="shared" si="198"/>
        <v/>
      </c>
      <c r="AD1801" s="11" t="str">
        <f t="shared" si="203"/>
        <v/>
      </c>
      <c r="AE1801" s="11" t="str">
        <f t="array" ref="AE1801">IF(COUNTBLANK(D1801)=1,"",IF(OR($H$2="y",$H$2="m"),IF(AA1801=AA1800,IF(OR(AB1801=$AB$4:$AB1800)=FALSE,AE1800&amp;C1801,AE1800),"("&amp;C1801)&amp;IF(AA1801=AA1802,IF(OR(AB1802=$AB$4:$AB1801)=FALSE,", ",""),") "),""))</f>
        <v/>
      </c>
      <c r="AF1801" s="11" t="str">
        <f t="array" ref="AF1801">IF((COUNTBLANK(D1801)=0)*OR($H$2="y",$H$2="m"),IFERROR(LEFT(C1801, FIND(" ",C1801)-1), C1801),"")</f>
        <v/>
      </c>
      <c r="AG1801" s="11" t="str">
        <f t="array" ref="AG1801">IF(COUNTBLANK(D1801)=1,"",IF(OR($H$2="y",$H$2="m"),IF(AA1801=AA1800,IF(OR(AC1801=$AC$4:$AC1800)=FALSE,AG1800&amp;AF1801,AG1800),"("&amp;AF1801)&amp;IF(AA1801=AA1802,IF(OR(AC1802=$AC$4:$AC1801)=FALSE,", ",""),") "),""))</f>
        <v/>
      </c>
      <c r="AH1801" s="10" t="str">
        <f>IF((COUNTBLANK(D1801)=1),"",IF(D1801=D1800,AH1800,"")&amp;IF(B1800&lt;&gt;B1801,((IF(COUNTBLANK(E1801)=1,$D$3&amp;"Non-type material: "&amp;$D$3,$D$3&amp;INDEX('type-categories'!$A$2:$B$100,MATCH(E1801,'type-categories'!$A$2:$A$100,0),2)&amp;$D$3))),"")&amp;(IF(K1801&lt;&gt;K1800,$C$2&amp;UPPER(K1801)&amp;$C$2&amp;$K$3&amp;" ",(IF(B1801&lt;&gt;B1800,$C$2&amp;UPPER(K1801)&amp;$C$2&amp;$K$3&amp;" ",""))))&amp;IF((AA1801&lt;&gt;AA1802)*($H$2="y"),AD1801&amp;AE1801,IF((AA1801&lt;&gt;AA1802)*($H$2="m"),AD1801&amp;AG1801,IF(($H$2&lt;&gt;"m")*($H$2&lt;&gt;"Y"),(IF(F1801=0,"",F1801&amp;" "&amp;$F$4&amp;" "))&amp;(IF(G1801=0,"",G1801&amp;" "&amp;$G$4&amp;" "))&amp;(IF(H1801=0,"",H1801&amp;" "&amp;H$4&amp;" "))&amp;(IF(I1801=0,"",I1801&amp;" "&amp;$I$4&amp;" "))&amp;(IF(J1801=0,"",J1801&amp;" "&amp;$J$4&amp;" ")),"")))&amp;"; "&amp;IF((B1801=B1800)*(AA1801=AA1800), "same collecting data; ", IF((B1801=B1800)*(Z1800=Z1801),"same locality; ",(IF(COUNTBLANK(L1801)=1,"",$D$2&amp;L1801&amp;$L$3&amp;" "&amp;$D$2))&amp;(IF(COUNTBLANK(M1801)=1,"",$E$2&amp;M1801&amp;$E$2&amp;", "))&amp;(IF(COUNTBLANK(N1801)=1,"",N1801&amp;"; "))&amp;(IF(COUNTBLANK(O1801)=1,"",O1801&amp;"; ")))&amp;(IF(COUNTBLANK(P1801)=1,"",P1801&amp;"; "))&amp;(IF(COUNTBLANK(Q1801)=1,"",Q1801&amp;"; "))&amp;(IF(COUNTBLANK(R1801)=1,"",R1801&amp;"m, "))&amp;IF((COUNTBLANK(S1801)=0)*(S1801&lt;&gt;S1800), S1801&amp;"; ","")&amp;(IF(COUNTBLANK(U1801)=1,"",U1801&amp;"; "))&amp;(IF(COUNTBLANK(T1801)=1,"",IF(COUNTBLANK(F$2)=1,T1801&amp;"; ",T1801&amp;" "&amp;F$2&amp;"; "))))&amp;(IF(COUNTBLANK(V1801)=1,"",V1801&amp;"; "))&amp;IF((COUNTBLANK(C1801)=1),"",C1801)&amp;IF((B1801=B1802)*(K1801=K1802)*(L1801=L1802)*(M1801=M1802),IF(($H$2&lt;&gt;"m")*($H$2&lt;&gt;"Y"), " • ", IF((ISNUMBER(FIND(")",AE1801))), " • ", "")),IF((B1801=B1802)*(K1801=K1802)," • ",". ")))</f>
        <v/>
      </c>
      <c r="AI1801" s="1"/>
    </row>
    <row r="1802" spans="1:35" x14ac:dyDescent="0.25">
      <c r="A1802" s="3" t="str">
        <f t="shared" si="199"/>
        <v/>
      </c>
      <c r="B1802" s="53" t="str">
        <f t="shared" si="197"/>
        <v/>
      </c>
      <c r="C1802" s="57"/>
      <c r="D1802" s="57"/>
      <c r="E1802" s="57"/>
      <c r="F1802" s="57"/>
      <c r="G1802" s="57"/>
      <c r="H1802" s="57"/>
      <c r="I1802" s="57"/>
      <c r="J1802" s="57"/>
      <c r="K1802" s="57"/>
      <c r="L1802" s="57"/>
      <c r="M1802" s="54"/>
      <c r="N1802" s="57"/>
      <c r="O1802" s="58"/>
      <c r="P1802" s="58"/>
      <c r="Q1802" s="58"/>
      <c r="R1802" s="58"/>
      <c r="S1802" s="54"/>
      <c r="T1802" s="57"/>
      <c r="U1802" s="57"/>
      <c r="V1802" s="57"/>
      <c r="W1802" s="57"/>
      <c r="X1802" s="147" t="str">
        <f>IF(COUNTBLANK(D1802)=1,"",IF('order-admin-units'!$I$1&lt;&gt;"y", "", IF(COUNTBLANK(K1802)=1, 'order-admin-units'!$B$1+1, VLOOKUP(K1802, ordercountry, 2))))</f>
        <v/>
      </c>
      <c r="Y1802" s="147" t="str">
        <f>IF(COUNTBLANK(D1802)=1,"",IF('order-admin-units'!$I$1&lt;&gt;"y", "", IF(COUNTBLANK(K1802:L1802)&gt;0, 'order-admin-units'!$B$2+1, VLOOKUP(K1802&amp;"@"&amp;L1802, orderadmin, 2))))</f>
        <v/>
      </c>
      <c r="Z1802" s="147" t="str">
        <f t="shared" si="200"/>
        <v/>
      </c>
      <c r="AA1802" s="147" t="str">
        <f t="shared" si="201"/>
        <v/>
      </c>
      <c r="AB1802" s="147" t="str">
        <f t="shared" si="202"/>
        <v/>
      </c>
      <c r="AC1802" s="147" t="str">
        <f t="shared" si="198"/>
        <v/>
      </c>
      <c r="AD1802" s="11" t="str">
        <f t="shared" si="203"/>
        <v/>
      </c>
      <c r="AE1802" s="11" t="str">
        <f t="array" ref="AE1802">IF(COUNTBLANK(D1802)=1,"",IF(OR($H$2="y",$H$2="m"),IF(AA1802=AA1801,IF(OR(AB1802=$AB$4:$AB1801)=FALSE,AE1801&amp;C1802,AE1801),"("&amp;C1802)&amp;IF(AA1802=AA1803,IF(OR(AB1803=$AB$4:$AB1802)=FALSE,", ",""),") "),""))</f>
        <v/>
      </c>
      <c r="AF1802" s="11" t="str">
        <f t="array" ref="AF1802">IF((COUNTBLANK(D1802)=0)*OR($H$2="y",$H$2="m"),IFERROR(LEFT(C1802, FIND(" ",C1802)-1), C1802),"")</f>
        <v/>
      </c>
      <c r="AG1802" s="11" t="str">
        <f t="array" ref="AG1802">IF(COUNTBLANK(D1802)=1,"",IF(OR($H$2="y",$H$2="m"),IF(AA1802=AA1801,IF(OR(AC1802=$AC$4:$AC1801)=FALSE,AG1801&amp;AF1802,AG1801),"("&amp;AF1802)&amp;IF(AA1802=AA1803,IF(OR(AC1803=$AC$4:$AC1802)=FALSE,", ",""),") "),""))</f>
        <v/>
      </c>
      <c r="AH1802" s="10" t="str">
        <f>IF((COUNTBLANK(D1802)=1),"",IF(D1802=D1801,AH1801,"")&amp;IF(B1801&lt;&gt;B1802,((IF(COUNTBLANK(E1802)=1,$D$3&amp;"Non-type material: "&amp;$D$3,$D$3&amp;INDEX('type-categories'!$A$2:$B$100,MATCH(E1802,'type-categories'!$A$2:$A$100,0),2)&amp;$D$3))),"")&amp;(IF(K1802&lt;&gt;K1801,$C$2&amp;UPPER(K1802)&amp;$C$2&amp;$K$3&amp;" ",(IF(B1802&lt;&gt;B1801,$C$2&amp;UPPER(K1802)&amp;$C$2&amp;$K$3&amp;" ",""))))&amp;IF((AA1802&lt;&gt;AA1803)*($H$2="y"),AD1802&amp;AE1802,IF((AA1802&lt;&gt;AA1803)*($H$2="m"),AD1802&amp;AG1802,IF(($H$2&lt;&gt;"m")*($H$2&lt;&gt;"Y"),(IF(F1802=0,"",F1802&amp;" "&amp;$F$4&amp;" "))&amp;(IF(G1802=0,"",G1802&amp;" "&amp;$G$4&amp;" "))&amp;(IF(H1802=0,"",H1802&amp;" "&amp;H$4&amp;" "))&amp;(IF(I1802=0,"",I1802&amp;" "&amp;$I$4&amp;" "))&amp;(IF(J1802=0,"",J1802&amp;" "&amp;$J$4&amp;" ")),"")))&amp;"; "&amp;IF((B1802=B1801)*(AA1802=AA1801), "same collecting data; ", IF((B1802=B1801)*(Z1801=Z1802),"same locality; ",(IF(COUNTBLANK(L1802)=1,"",$D$2&amp;L1802&amp;$L$3&amp;" "&amp;$D$2))&amp;(IF(COUNTBLANK(M1802)=1,"",$E$2&amp;M1802&amp;$E$2&amp;", "))&amp;(IF(COUNTBLANK(N1802)=1,"",N1802&amp;"; "))&amp;(IF(COUNTBLANK(O1802)=1,"",O1802&amp;"; ")))&amp;(IF(COUNTBLANK(P1802)=1,"",P1802&amp;"; "))&amp;(IF(COUNTBLANK(Q1802)=1,"",Q1802&amp;"; "))&amp;(IF(COUNTBLANK(R1802)=1,"",R1802&amp;"m, "))&amp;IF((COUNTBLANK(S1802)=0)*(S1802&lt;&gt;S1801), S1802&amp;"; ","")&amp;(IF(COUNTBLANK(U1802)=1,"",U1802&amp;"; "))&amp;(IF(COUNTBLANK(T1802)=1,"",IF(COUNTBLANK(F$2)=1,T1802&amp;"; ",T1802&amp;" "&amp;F$2&amp;"; "))))&amp;(IF(COUNTBLANK(V1802)=1,"",V1802&amp;"; "))&amp;IF((COUNTBLANK(C1802)=1),"",C1802)&amp;IF((B1802=B1803)*(K1802=K1803)*(L1802=L1803)*(M1802=M1803),IF(($H$2&lt;&gt;"m")*($H$2&lt;&gt;"Y"), " • ", IF((ISNUMBER(FIND(")",AE1802))), " • ", "")),IF((B1802=B1803)*(K1802=K1803)," • ",". ")))</f>
        <v/>
      </c>
      <c r="AI1802" s="1"/>
    </row>
    <row r="1803" spans="1:35" x14ac:dyDescent="0.25">
      <c r="A1803" s="3" t="str">
        <f t="shared" si="199"/>
        <v/>
      </c>
      <c r="B1803" s="53" t="str">
        <f t="shared" si="197"/>
        <v/>
      </c>
      <c r="C1803" s="57"/>
      <c r="D1803" s="57"/>
      <c r="E1803" s="57"/>
      <c r="F1803" s="57"/>
      <c r="G1803" s="57"/>
      <c r="H1803" s="57"/>
      <c r="I1803" s="57"/>
      <c r="J1803" s="57"/>
      <c r="K1803" s="57"/>
      <c r="L1803" s="57"/>
      <c r="M1803" s="54"/>
      <c r="N1803" s="57"/>
      <c r="O1803" s="58"/>
      <c r="P1803" s="58"/>
      <c r="Q1803" s="58"/>
      <c r="R1803" s="58"/>
      <c r="S1803" s="54"/>
      <c r="T1803" s="57"/>
      <c r="U1803" s="57"/>
      <c r="V1803" s="57"/>
      <c r="W1803" s="57"/>
      <c r="X1803" s="147" t="str">
        <f>IF(COUNTBLANK(D1803)=1,"",IF('order-admin-units'!$I$1&lt;&gt;"y", "", IF(COUNTBLANK(K1803)=1, 'order-admin-units'!$B$1+1, VLOOKUP(K1803, ordercountry, 2))))</f>
        <v/>
      </c>
      <c r="Y1803" s="147" t="str">
        <f>IF(COUNTBLANK(D1803)=1,"",IF('order-admin-units'!$I$1&lt;&gt;"y", "", IF(COUNTBLANK(K1803:L1803)&gt;0, 'order-admin-units'!$B$2+1, VLOOKUP(K1803&amp;"@"&amp;L1803, orderadmin, 2))))</f>
        <v/>
      </c>
      <c r="Z1803" s="147" t="str">
        <f t="shared" si="200"/>
        <v/>
      </c>
      <c r="AA1803" s="147" t="str">
        <f t="shared" si="201"/>
        <v/>
      </c>
      <c r="AB1803" s="147" t="str">
        <f t="shared" si="202"/>
        <v/>
      </c>
      <c r="AC1803" s="147" t="str">
        <f t="shared" si="198"/>
        <v/>
      </c>
      <c r="AD1803" s="11" t="str">
        <f t="shared" si="203"/>
        <v/>
      </c>
      <c r="AE1803" s="11" t="str">
        <f t="array" ref="AE1803">IF(COUNTBLANK(D1803)=1,"",IF(OR($H$2="y",$H$2="m"),IF(AA1803=AA1802,IF(OR(AB1803=$AB$4:$AB1802)=FALSE,AE1802&amp;C1803,AE1802),"("&amp;C1803)&amp;IF(AA1803=AA1804,IF(OR(AB1804=$AB$4:$AB1803)=FALSE,", ",""),") "),""))</f>
        <v/>
      </c>
      <c r="AF1803" s="11" t="str">
        <f t="array" ref="AF1803">IF((COUNTBLANK(D1803)=0)*OR($H$2="y",$H$2="m"),IFERROR(LEFT(C1803, FIND(" ",C1803)-1), C1803),"")</f>
        <v/>
      </c>
      <c r="AG1803" s="11" t="str">
        <f t="array" ref="AG1803">IF(COUNTBLANK(D1803)=1,"",IF(OR($H$2="y",$H$2="m"),IF(AA1803=AA1802,IF(OR(AC1803=$AC$4:$AC1802)=FALSE,AG1802&amp;AF1803,AG1802),"("&amp;AF1803)&amp;IF(AA1803=AA1804,IF(OR(AC1804=$AC$4:$AC1803)=FALSE,", ",""),") "),""))</f>
        <v/>
      </c>
      <c r="AH1803" s="10" t="str">
        <f>IF((COUNTBLANK(D1803)=1),"",IF(D1803=D1802,AH1802,"")&amp;IF(B1802&lt;&gt;B1803,((IF(COUNTBLANK(E1803)=1,$D$3&amp;"Non-type material: "&amp;$D$3,$D$3&amp;INDEX('type-categories'!$A$2:$B$100,MATCH(E1803,'type-categories'!$A$2:$A$100,0),2)&amp;$D$3))),"")&amp;(IF(K1803&lt;&gt;K1802,$C$2&amp;UPPER(K1803)&amp;$C$2&amp;$K$3&amp;" ",(IF(B1803&lt;&gt;B1802,$C$2&amp;UPPER(K1803)&amp;$C$2&amp;$K$3&amp;" ",""))))&amp;IF((AA1803&lt;&gt;AA1804)*($H$2="y"),AD1803&amp;AE1803,IF((AA1803&lt;&gt;AA1804)*($H$2="m"),AD1803&amp;AG1803,IF(($H$2&lt;&gt;"m")*($H$2&lt;&gt;"Y"),(IF(F1803=0,"",F1803&amp;" "&amp;$F$4&amp;" "))&amp;(IF(G1803=0,"",G1803&amp;" "&amp;$G$4&amp;" "))&amp;(IF(H1803=0,"",H1803&amp;" "&amp;H$4&amp;" "))&amp;(IF(I1803=0,"",I1803&amp;" "&amp;$I$4&amp;" "))&amp;(IF(J1803=0,"",J1803&amp;" "&amp;$J$4&amp;" ")),"")))&amp;"; "&amp;IF((B1803=B1802)*(AA1803=AA1802), "same collecting data; ", IF((B1803=B1802)*(Z1802=Z1803),"same locality; ",(IF(COUNTBLANK(L1803)=1,"",$D$2&amp;L1803&amp;$L$3&amp;" "&amp;$D$2))&amp;(IF(COUNTBLANK(M1803)=1,"",$E$2&amp;M1803&amp;$E$2&amp;", "))&amp;(IF(COUNTBLANK(N1803)=1,"",N1803&amp;"; "))&amp;(IF(COUNTBLANK(O1803)=1,"",O1803&amp;"; ")))&amp;(IF(COUNTBLANK(P1803)=1,"",P1803&amp;"; "))&amp;(IF(COUNTBLANK(Q1803)=1,"",Q1803&amp;"; "))&amp;(IF(COUNTBLANK(R1803)=1,"",R1803&amp;"m, "))&amp;IF((COUNTBLANK(S1803)=0)*(S1803&lt;&gt;S1802), S1803&amp;"; ","")&amp;(IF(COUNTBLANK(U1803)=1,"",U1803&amp;"; "))&amp;(IF(COUNTBLANK(T1803)=1,"",IF(COUNTBLANK(F$2)=1,T1803&amp;"; ",T1803&amp;" "&amp;F$2&amp;"; "))))&amp;(IF(COUNTBLANK(V1803)=1,"",V1803&amp;"; "))&amp;IF((COUNTBLANK(C1803)=1),"",C1803)&amp;IF((B1803=B1804)*(K1803=K1804)*(L1803=L1804)*(M1803=M1804),IF(($H$2&lt;&gt;"m")*($H$2&lt;&gt;"Y"), " • ", IF((ISNUMBER(FIND(")",AE1803))), " • ", "")),IF((B1803=B1804)*(K1803=K1804)," • ",". ")))</f>
        <v/>
      </c>
      <c r="AI1803" s="1"/>
    </row>
    <row r="1804" spans="1:35" x14ac:dyDescent="0.25">
      <c r="A1804" s="3" t="str">
        <f t="shared" si="199"/>
        <v/>
      </c>
      <c r="B1804" s="53" t="str">
        <f t="shared" si="197"/>
        <v/>
      </c>
      <c r="C1804" s="57"/>
      <c r="D1804" s="57"/>
      <c r="E1804" s="57"/>
      <c r="F1804" s="57"/>
      <c r="G1804" s="57"/>
      <c r="H1804" s="57"/>
      <c r="I1804" s="57"/>
      <c r="J1804" s="57"/>
      <c r="K1804" s="57"/>
      <c r="L1804" s="57"/>
      <c r="M1804" s="54"/>
      <c r="N1804" s="57"/>
      <c r="O1804" s="58"/>
      <c r="P1804" s="58"/>
      <c r="Q1804" s="58"/>
      <c r="R1804" s="58"/>
      <c r="S1804" s="54"/>
      <c r="T1804" s="57"/>
      <c r="U1804" s="57"/>
      <c r="V1804" s="57"/>
      <c r="W1804" s="57"/>
      <c r="X1804" s="147" t="str">
        <f>IF(COUNTBLANK(D1804)=1,"",IF('order-admin-units'!$I$1&lt;&gt;"y", "", IF(COUNTBLANK(K1804)=1, 'order-admin-units'!$B$1+1, VLOOKUP(K1804, ordercountry, 2))))</f>
        <v/>
      </c>
      <c r="Y1804" s="147" t="str">
        <f>IF(COUNTBLANK(D1804)=1,"",IF('order-admin-units'!$I$1&lt;&gt;"y", "", IF(COUNTBLANK(K1804:L1804)&gt;0, 'order-admin-units'!$B$2+1, VLOOKUP(K1804&amp;"@"&amp;L1804, orderadmin, 2))))</f>
        <v/>
      </c>
      <c r="Z1804" s="147" t="str">
        <f t="shared" si="200"/>
        <v/>
      </c>
      <c r="AA1804" s="147" t="str">
        <f t="shared" si="201"/>
        <v/>
      </c>
      <c r="AB1804" s="147" t="str">
        <f t="shared" si="202"/>
        <v/>
      </c>
      <c r="AC1804" s="147" t="str">
        <f t="shared" si="198"/>
        <v/>
      </c>
      <c r="AD1804" s="11" t="str">
        <f t="shared" si="203"/>
        <v/>
      </c>
      <c r="AE1804" s="11" t="str">
        <f t="array" ref="AE1804">IF(COUNTBLANK(D1804)=1,"",IF(OR($H$2="y",$H$2="m"),IF(AA1804=AA1803,IF(OR(AB1804=$AB$4:$AB1803)=FALSE,AE1803&amp;C1804,AE1803),"("&amp;C1804)&amp;IF(AA1804=AA1805,IF(OR(AB1805=$AB$4:$AB1804)=FALSE,", ",""),") "),""))</f>
        <v/>
      </c>
      <c r="AF1804" s="11" t="str">
        <f t="array" ref="AF1804">IF((COUNTBLANK(D1804)=0)*OR($H$2="y",$H$2="m"),IFERROR(LEFT(C1804, FIND(" ",C1804)-1), C1804),"")</f>
        <v/>
      </c>
      <c r="AG1804" s="11" t="str">
        <f t="array" ref="AG1804">IF(COUNTBLANK(D1804)=1,"",IF(OR($H$2="y",$H$2="m"),IF(AA1804=AA1803,IF(OR(AC1804=$AC$4:$AC1803)=FALSE,AG1803&amp;AF1804,AG1803),"("&amp;AF1804)&amp;IF(AA1804=AA1805,IF(OR(AC1805=$AC$4:$AC1804)=FALSE,", ",""),") "),""))</f>
        <v/>
      </c>
      <c r="AH1804" s="10" t="str">
        <f>IF((COUNTBLANK(D1804)=1),"",IF(D1804=D1803,AH1803,"")&amp;IF(B1803&lt;&gt;B1804,((IF(COUNTBLANK(E1804)=1,$D$3&amp;"Non-type material: "&amp;$D$3,$D$3&amp;INDEX('type-categories'!$A$2:$B$100,MATCH(E1804,'type-categories'!$A$2:$A$100,0),2)&amp;$D$3))),"")&amp;(IF(K1804&lt;&gt;K1803,$C$2&amp;UPPER(K1804)&amp;$C$2&amp;$K$3&amp;" ",(IF(B1804&lt;&gt;B1803,$C$2&amp;UPPER(K1804)&amp;$C$2&amp;$K$3&amp;" ",""))))&amp;IF((AA1804&lt;&gt;AA1805)*($H$2="y"),AD1804&amp;AE1804,IF((AA1804&lt;&gt;AA1805)*($H$2="m"),AD1804&amp;AG1804,IF(($H$2&lt;&gt;"m")*($H$2&lt;&gt;"Y"),(IF(F1804=0,"",F1804&amp;" "&amp;$F$4&amp;" "))&amp;(IF(G1804=0,"",G1804&amp;" "&amp;$G$4&amp;" "))&amp;(IF(H1804=0,"",H1804&amp;" "&amp;H$4&amp;" "))&amp;(IF(I1804=0,"",I1804&amp;" "&amp;$I$4&amp;" "))&amp;(IF(J1804=0,"",J1804&amp;" "&amp;$J$4&amp;" ")),"")))&amp;"; "&amp;IF((B1804=B1803)*(AA1804=AA1803), "same collecting data; ", IF((B1804=B1803)*(Z1803=Z1804),"same locality; ",(IF(COUNTBLANK(L1804)=1,"",$D$2&amp;L1804&amp;$L$3&amp;" "&amp;$D$2))&amp;(IF(COUNTBLANK(M1804)=1,"",$E$2&amp;M1804&amp;$E$2&amp;", "))&amp;(IF(COUNTBLANK(N1804)=1,"",N1804&amp;"; "))&amp;(IF(COUNTBLANK(O1804)=1,"",O1804&amp;"; ")))&amp;(IF(COUNTBLANK(P1804)=1,"",P1804&amp;"; "))&amp;(IF(COUNTBLANK(Q1804)=1,"",Q1804&amp;"; "))&amp;(IF(COUNTBLANK(R1804)=1,"",R1804&amp;"m, "))&amp;IF((COUNTBLANK(S1804)=0)*(S1804&lt;&gt;S1803), S1804&amp;"; ","")&amp;(IF(COUNTBLANK(U1804)=1,"",U1804&amp;"; "))&amp;(IF(COUNTBLANK(T1804)=1,"",IF(COUNTBLANK(F$2)=1,T1804&amp;"; ",T1804&amp;" "&amp;F$2&amp;"; "))))&amp;(IF(COUNTBLANK(V1804)=1,"",V1804&amp;"; "))&amp;IF((COUNTBLANK(C1804)=1),"",C1804)&amp;IF((B1804=B1805)*(K1804=K1805)*(L1804=L1805)*(M1804=M1805),IF(($H$2&lt;&gt;"m")*($H$2&lt;&gt;"Y"), " • ", IF((ISNUMBER(FIND(")",AE1804))), " • ", "")),IF((B1804=B1805)*(K1804=K1805)," • ",". ")))</f>
        <v/>
      </c>
      <c r="AI1804" s="1"/>
    </row>
    <row r="1805" spans="1:35" x14ac:dyDescent="0.25">
      <c r="A1805" s="3" t="str">
        <f t="shared" si="199"/>
        <v/>
      </c>
      <c r="B1805" s="53" t="str">
        <f t="shared" si="197"/>
        <v/>
      </c>
      <c r="C1805" s="57"/>
      <c r="D1805" s="57"/>
      <c r="E1805" s="57"/>
      <c r="F1805" s="57"/>
      <c r="G1805" s="57"/>
      <c r="H1805" s="57"/>
      <c r="I1805" s="57"/>
      <c r="J1805" s="57"/>
      <c r="K1805" s="57"/>
      <c r="L1805" s="57"/>
      <c r="M1805" s="54"/>
      <c r="N1805" s="57"/>
      <c r="O1805" s="58"/>
      <c r="P1805" s="58"/>
      <c r="Q1805" s="58"/>
      <c r="R1805" s="58"/>
      <c r="S1805" s="54"/>
      <c r="T1805" s="57"/>
      <c r="U1805" s="57"/>
      <c r="V1805" s="57"/>
      <c r="W1805" s="57"/>
      <c r="X1805" s="147" t="str">
        <f>IF(COUNTBLANK(D1805)=1,"",IF('order-admin-units'!$I$1&lt;&gt;"y", "", IF(COUNTBLANK(K1805)=1, 'order-admin-units'!$B$1+1, VLOOKUP(K1805, ordercountry, 2))))</f>
        <v/>
      </c>
      <c r="Y1805" s="147" t="str">
        <f>IF(COUNTBLANK(D1805)=1,"",IF('order-admin-units'!$I$1&lt;&gt;"y", "", IF(COUNTBLANK(K1805:L1805)&gt;0, 'order-admin-units'!$B$2+1, VLOOKUP(K1805&amp;"@"&amp;L1805, orderadmin, 2))))</f>
        <v/>
      </c>
      <c r="Z1805" s="147" t="str">
        <f t="shared" si="200"/>
        <v/>
      </c>
      <c r="AA1805" s="147" t="str">
        <f t="shared" si="201"/>
        <v/>
      </c>
      <c r="AB1805" s="147" t="str">
        <f t="shared" si="202"/>
        <v/>
      </c>
      <c r="AC1805" s="147" t="str">
        <f t="shared" si="198"/>
        <v/>
      </c>
      <c r="AD1805" s="11" t="str">
        <f t="shared" si="203"/>
        <v/>
      </c>
      <c r="AE1805" s="11" t="str">
        <f t="array" ref="AE1805">IF(COUNTBLANK(D1805)=1,"",IF(OR($H$2="y",$H$2="m"),IF(AA1805=AA1804,IF(OR(AB1805=$AB$4:$AB1804)=FALSE,AE1804&amp;C1805,AE1804),"("&amp;C1805)&amp;IF(AA1805=AA1806,IF(OR(AB1806=$AB$4:$AB1805)=FALSE,", ",""),") "),""))</f>
        <v/>
      </c>
      <c r="AF1805" s="11" t="str">
        <f t="array" ref="AF1805">IF((COUNTBLANK(D1805)=0)*OR($H$2="y",$H$2="m"),IFERROR(LEFT(C1805, FIND(" ",C1805)-1), C1805),"")</f>
        <v/>
      </c>
      <c r="AG1805" s="11" t="str">
        <f t="array" ref="AG1805">IF(COUNTBLANK(D1805)=1,"",IF(OR($H$2="y",$H$2="m"),IF(AA1805=AA1804,IF(OR(AC1805=$AC$4:$AC1804)=FALSE,AG1804&amp;AF1805,AG1804),"("&amp;AF1805)&amp;IF(AA1805=AA1806,IF(OR(AC1806=$AC$4:$AC1805)=FALSE,", ",""),") "),""))</f>
        <v/>
      </c>
      <c r="AH1805" s="10" t="str">
        <f>IF((COUNTBLANK(D1805)=1),"",IF(D1805=D1804,AH1804,"")&amp;IF(B1804&lt;&gt;B1805,((IF(COUNTBLANK(E1805)=1,$D$3&amp;"Non-type material: "&amp;$D$3,$D$3&amp;INDEX('type-categories'!$A$2:$B$100,MATCH(E1805,'type-categories'!$A$2:$A$100,0),2)&amp;$D$3))),"")&amp;(IF(K1805&lt;&gt;K1804,$C$2&amp;UPPER(K1805)&amp;$C$2&amp;$K$3&amp;" ",(IF(B1805&lt;&gt;B1804,$C$2&amp;UPPER(K1805)&amp;$C$2&amp;$K$3&amp;" ",""))))&amp;IF((AA1805&lt;&gt;AA1806)*($H$2="y"),AD1805&amp;AE1805,IF((AA1805&lt;&gt;AA1806)*($H$2="m"),AD1805&amp;AG1805,IF(($H$2&lt;&gt;"m")*($H$2&lt;&gt;"Y"),(IF(F1805=0,"",F1805&amp;" "&amp;$F$4&amp;" "))&amp;(IF(G1805=0,"",G1805&amp;" "&amp;$G$4&amp;" "))&amp;(IF(H1805=0,"",H1805&amp;" "&amp;H$4&amp;" "))&amp;(IF(I1805=0,"",I1805&amp;" "&amp;$I$4&amp;" "))&amp;(IF(J1805=0,"",J1805&amp;" "&amp;$J$4&amp;" ")),"")))&amp;"; "&amp;IF((B1805=B1804)*(AA1805=AA1804), "same collecting data; ", IF((B1805=B1804)*(Z1804=Z1805),"same locality; ",(IF(COUNTBLANK(L1805)=1,"",$D$2&amp;L1805&amp;$L$3&amp;" "&amp;$D$2))&amp;(IF(COUNTBLANK(M1805)=1,"",$E$2&amp;M1805&amp;$E$2&amp;", "))&amp;(IF(COUNTBLANK(N1805)=1,"",N1805&amp;"; "))&amp;(IF(COUNTBLANK(O1805)=1,"",O1805&amp;"; ")))&amp;(IF(COUNTBLANK(P1805)=1,"",P1805&amp;"; "))&amp;(IF(COUNTBLANK(Q1805)=1,"",Q1805&amp;"; "))&amp;(IF(COUNTBLANK(R1805)=1,"",R1805&amp;"m, "))&amp;IF((COUNTBLANK(S1805)=0)*(S1805&lt;&gt;S1804), S1805&amp;"; ","")&amp;(IF(COUNTBLANK(U1805)=1,"",U1805&amp;"; "))&amp;(IF(COUNTBLANK(T1805)=1,"",IF(COUNTBLANK(F$2)=1,T1805&amp;"; ",T1805&amp;" "&amp;F$2&amp;"; "))))&amp;(IF(COUNTBLANK(V1805)=1,"",V1805&amp;"; "))&amp;IF((COUNTBLANK(C1805)=1),"",C1805)&amp;IF((B1805=B1806)*(K1805=K1806)*(L1805=L1806)*(M1805=M1806),IF(($H$2&lt;&gt;"m")*($H$2&lt;&gt;"Y"), " • ", IF((ISNUMBER(FIND(")",AE1805))), " • ", "")),IF((B1805=B1806)*(K1805=K1806)," • ",". ")))</f>
        <v/>
      </c>
      <c r="AI1805" s="1"/>
    </row>
    <row r="1806" spans="1:35" x14ac:dyDescent="0.25">
      <c r="A1806" s="3" t="str">
        <f t="shared" si="199"/>
        <v/>
      </c>
      <c r="B1806" s="53" t="str">
        <f t="shared" si="197"/>
        <v/>
      </c>
      <c r="C1806" s="57"/>
      <c r="D1806" s="57"/>
      <c r="E1806" s="57"/>
      <c r="F1806" s="57"/>
      <c r="G1806" s="57"/>
      <c r="H1806" s="57"/>
      <c r="I1806" s="57"/>
      <c r="J1806" s="57"/>
      <c r="K1806" s="57"/>
      <c r="L1806" s="57"/>
      <c r="M1806" s="54"/>
      <c r="N1806" s="57"/>
      <c r="O1806" s="58"/>
      <c r="P1806" s="58"/>
      <c r="Q1806" s="58"/>
      <c r="R1806" s="58"/>
      <c r="S1806" s="54"/>
      <c r="T1806" s="57"/>
      <c r="U1806" s="57"/>
      <c r="V1806" s="57"/>
      <c r="W1806" s="57"/>
      <c r="X1806" s="147" t="str">
        <f>IF(COUNTBLANK(D1806)=1,"",IF('order-admin-units'!$I$1&lt;&gt;"y", "", IF(COUNTBLANK(K1806)=1, 'order-admin-units'!$B$1+1, VLOOKUP(K1806, ordercountry, 2))))</f>
        <v/>
      </c>
      <c r="Y1806" s="147" t="str">
        <f>IF(COUNTBLANK(D1806)=1,"",IF('order-admin-units'!$I$1&lt;&gt;"y", "", IF(COUNTBLANK(K1806:L1806)&gt;0, 'order-admin-units'!$B$2+1, VLOOKUP(K1806&amp;"@"&amp;L1806, orderadmin, 2))))</f>
        <v/>
      </c>
      <c r="Z1806" s="147" t="str">
        <f t="shared" si="200"/>
        <v/>
      </c>
      <c r="AA1806" s="147" t="str">
        <f t="shared" si="201"/>
        <v/>
      </c>
      <c r="AB1806" s="147" t="str">
        <f t="shared" si="202"/>
        <v/>
      </c>
      <c r="AC1806" s="147" t="str">
        <f t="shared" si="198"/>
        <v/>
      </c>
      <c r="AD1806" s="11" t="str">
        <f t="shared" si="203"/>
        <v/>
      </c>
      <c r="AE1806" s="11" t="str">
        <f t="array" ref="AE1806">IF(COUNTBLANK(D1806)=1,"",IF(OR($H$2="y",$H$2="m"),IF(AA1806=AA1805,IF(OR(AB1806=$AB$4:$AB1805)=FALSE,AE1805&amp;C1806,AE1805),"("&amp;C1806)&amp;IF(AA1806=AA1807,IF(OR(AB1807=$AB$4:$AB1806)=FALSE,", ",""),") "),""))</f>
        <v/>
      </c>
      <c r="AF1806" s="11" t="str">
        <f t="array" ref="AF1806">IF((COUNTBLANK(D1806)=0)*OR($H$2="y",$H$2="m"),IFERROR(LEFT(C1806, FIND(" ",C1806)-1), C1806),"")</f>
        <v/>
      </c>
      <c r="AG1806" s="11" t="str">
        <f t="array" ref="AG1806">IF(COUNTBLANK(D1806)=1,"",IF(OR($H$2="y",$H$2="m"),IF(AA1806=AA1805,IF(OR(AC1806=$AC$4:$AC1805)=FALSE,AG1805&amp;AF1806,AG1805),"("&amp;AF1806)&amp;IF(AA1806=AA1807,IF(OR(AC1807=$AC$4:$AC1806)=FALSE,", ",""),") "),""))</f>
        <v/>
      </c>
      <c r="AH1806" s="10" t="str">
        <f>IF((COUNTBLANK(D1806)=1),"",IF(D1806=D1805,AH1805,"")&amp;IF(B1805&lt;&gt;B1806,((IF(COUNTBLANK(E1806)=1,$D$3&amp;"Non-type material: "&amp;$D$3,$D$3&amp;INDEX('type-categories'!$A$2:$B$100,MATCH(E1806,'type-categories'!$A$2:$A$100,0),2)&amp;$D$3))),"")&amp;(IF(K1806&lt;&gt;K1805,$C$2&amp;UPPER(K1806)&amp;$C$2&amp;$K$3&amp;" ",(IF(B1806&lt;&gt;B1805,$C$2&amp;UPPER(K1806)&amp;$C$2&amp;$K$3&amp;" ",""))))&amp;IF((AA1806&lt;&gt;AA1807)*($H$2="y"),AD1806&amp;AE1806,IF((AA1806&lt;&gt;AA1807)*($H$2="m"),AD1806&amp;AG1806,IF(($H$2&lt;&gt;"m")*($H$2&lt;&gt;"Y"),(IF(F1806=0,"",F1806&amp;" "&amp;$F$4&amp;" "))&amp;(IF(G1806=0,"",G1806&amp;" "&amp;$G$4&amp;" "))&amp;(IF(H1806=0,"",H1806&amp;" "&amp;H$4&amp;" "))&amp;(IF(I1806=0,"",I1806&amp;" "&amp;$I$4&amp;" "))&amp;(IF(J1806=0,"",J1806&amp;" "&amp;$J$4&amp;" ")),"")))&amp;"; "&amp;IF((B1806=B1805)*(AA1806=AA1805), "same collecting data; ", IF((B1806=B1805)*(Z1805=Z1806),"same locality; ",(IF(COUNTBLANK(L1806)=1,"",$D$2&amp;L1806&amp;$L$3&amp;" "&amp;$D$2))&amp;(IF(COUNTBLANK(M1806)=1,"",$E$2&amp;M1806&amp;$E$2&amp;", "))&amp;(IF(COUNTBLANK(N1806)=1,"",N1806&amp;"; "))&amp;(IF(COUNTBLANK(O1806)=1,"",O1806&amp;"; ")))&amp;(IF(COUNTBLANK(P1806)=1,"",P1806&amp;"; "))&amp;(IF(COUNTBLANK(Q1806)=1,"",Q1806&amp;"; "))&amp;(IF(COUNTBLANK(R1806)=1,"",R1806&amp;"m, "))&amp;IF((COUNTBLANK(S1806)=0)*(S1806&lt;&gt;S1805), S1806&amp;"; ","")&amp;(IF(COUNTBLANK(U1806)=1,"",U1806&amp;"; "))&amp;(IF(COUNTBLANK(T1806)=1,"",IF(COUNTBLANK(F$2)=1,T1806&amp;"; ",T1806&amp;" "&amp;F$2&amp;"; "))))&amp;(IF(COUNTBLANK(V1806)=1,"",V1806&amp;"; "))&amp;IF((COUNTBLANK(C1806)=1),"",C1806)&amp;IF((B1806=B1807)*(K1806=K1807)*(L1806=L1807)*(M1806=M1807),IF(($H$2&lt;&gt;"m")*($H$2&lt;&gt;"Y"), " • ", IF((ISNUMBER(FIND(")",AE1806))), " • ", "")),IF((B1806=B1807)*(K1806=K1807)," • ",". ")))</f>
        <v/>
      </c>
      <c r="AI1806" s="1"/>
    </row>
    <row r="1807" spans="1:35" x14ac:dyDescent="0.25">
      <c r="A1807" s="3" t="str">
        <f t="shared" si="199"/>
        <v/>
      </c>
      <c r="B1807" s="53" t="str">
        <f t="shared" si="197"/>
        <v/>
      </c>
      <c r="C1807" s="57"/>
      <c r="D1807" s="57"/>
      <c r="E1807" s="57"/>
      <c r="F1807" s="57"/>
      <c r="G1807" s="57"/>
      <c r="H1807" s="57"/>
      <c r="I1807" s="57"/>
      <c r="J1807" s="57"/>
      <c r="K1807" s="57"/>
      <c r="L1807" s="57"/>
      <c r="M1807" s="54"/>
      <c r="N1807" s="57"/>
      <c r="O1807" s="58"/>
      <c r="P1807" s="58"/>
      <c r="Q1807" s="58"/>
      <c r="R1807" s="58"/>
      <c r="S1807" s="54"/>
      <c r="T1807" s="57"/>
      <c r="U1807" s="57"/>
      <c r="V1807" s="57"/>
      <c r="W1807" s="57"/>
      <c r="X1807" s="147" t="str">
        <f>IF(COUNTBLANK(D1807)=1,"",IF('order-admin-units'!$I$1&lt;&gt;"y", "", IF(COUNTBLANK(K1807)=1, 'order-admin-units'!$B$1+1, VLOOKUP(K1807, ordercountry, 2))))</f>
        <v/>
      </c>
      <c r="Y1807" s="147" t="str">
        <f>IF(COUNTBLANK(D1807)=1,"",IF('order-admin-units'!$I$1&lt;&gt;"y", "", IF(COUNTBLANK(K1807:L1807)&gt;0, 'order-admin-units'!$B$2+1, VLOOKUP(K1807&amp;"@"&amp;L1807, orderadmin, 2))))</f>
        <v/>
      </c>
      <c r="Z1807" s="147" t="str">
        <f t="shared" si="200"/>
        <v/>
      </c>
      <c r="AA1807" s="147" t="str">
        <f t="shared" si="201"/>
        <v/>
      </c>
      <c r="AB1807" s="147" t="str">
        <f t="shared" si="202"/>
        <v/>
      </c>
      <c r="AC1807" s="147" t="str">
        <f t="shared" si="198"/>
        <v/>
      </c>
      <c r="AD1807" s="11" t="str">
        <f t="shared" si="203"/>
        <v/>
      </c>
      <c r="AE1807" s="11" t="str">
        <f t="array" ref="AE1807">IF(COUNTBLANK(D1807)=1,"",IF(OR($H$2="y",$H$2="m"),IF(AA1807=AA1806,IF(OR(AB1807=$AB$4:$AB1806)=FALSE,AE1806&amp;C1807,AE1806),"("&amp;C1807)&amp;IF(AA1807=AA1808,IF(OR(AB1808=$AB$4:$AB1807)=FALSE,", ",""),") "),""))</f>
        <v/>
      </c>
      <c r="AF1807" s="11" t="str">
        <f t="array" ref="AF1807">IF((COUNTBLANK(D1807)=0)*OR($H$2="y",$H$2="m"),IFERROR(LEFT(C1807, FIND(" ",C1807)-1), C1807),"")</f>
        <v/>
      </c>
      <c r="AG1807" s="11" t="str">
        <f t="array" ref="AG1807">IF(COUNTBLANK(D1807)=1,"",IF(OR($H$2="y",$H$2="m"),IF(AA1807=AA1806,IF(OR(AC1807=$AC$4:$AC1806)=FALSE,AG1806&amp;AF1807,AG1806),"("&amp;AF1807)&amp;IF(AA1807=AA1808,IF(OR(AC1808=$AC$4:$AC1807)=FALSE,", ",""),") "),""))</f>
        <v/>
      </c>
      <c r="AH1807" s="10" t="str">
        <f>IF((COUNTBLANK(D1807)=1),"",IF(D1807=D1806,AH1806,"")&amp;IF(B1806&lt;&gt;B1807,((IF(COUNTBLANK(E1807)=1,$D$3&amp;"Non-type material: "&amp;$D$3,$D$3&amp;INDEX('type-categories'!$A$2:$B$100,MATCH(E1807,'type-categories'!$A$2:$A$100,0),2)&amp;$D$3))),"")&amp;(IF(K1807&lt;&gt;K1806,$C$2&amp;UPPER(K1807)&amp;$C$2&amp;$K$3&amp;" ",(IF(B1807&lt;&gt;B1806,$C$2&amp;UPPER(K1807)&amp;$C$2&amp;$K$3&amp;" ",""))))&amp;IF((AA1807&lt;&gt;AA1808)*($H$2="y"),AD1807&amp;AE1807,IF((AA1807&lt;&gt;AA1808)*($H$2="m"),AD1807&amp;AG1807,IF(($H$2&lt;&gt;"m")*($H$2&lt;&gt;"Y"),(IF(F1807=0,"",F1807&amp;" "&amp;$F$4&amp;" "))&amp;(IF(G1807=0,"",G1807&amp;" "&amp;$G$4&amp;" "))&amp;(IF(H1807=0,"",H1807&amp;" "&amp;H$4&amp;" "))&amp;(IF(I1807=0,"",I1807&amp;" "&amp;$I$4&amp;" "))&amp;(IF(J1807=0,"",J1807&amp;" "&amp;$J$4&amp;" ")),"")))&amp;"; "&amp;IF((B1807=B1806)*(AA1807=AA1806), "same collecting data; ", IF((B1807=B1806)*(Z1806=Z1807),"same locality; ",(IF(COUNTBLANK(L1807)=1,"",$D$2&amp;L1807&amp;$L$3&amp;" "&amp;$D$2))&amp;(IF(COUNTBLANK(M1807)=1,"",$E$2&amp;M1807&amp;$E$2&amp;", "))&amp;(IF(COUNTBLANK(N1807)=1,"",N1807&amp;"; "))&amp;(IF(COUNTBLANK(O1807)=1,"",O1807&amp;"; ")))&amp;(IF(COUNTBLANK(P1807)=1,"",P1807&amp;"; "))&amp;(IF(COUNTBLANK(Q1807)=1,"",Q1807&amp;"; "))&amp;(IF(COUNTBLANK(R1807)=1,"",R1807&amp;"m, "))&amp;IF((COUNTBLANK(S1807)=0)*(S1807&lt;&gt;S1806), S1807&amp;"; ","")&amp;(IF(COUNTBLANK(U1807)=1,"",U1807&amp;"; "))&amp;(IF(COUNTBLANK(T1807)=1,"",IF(COUNTBLANK(F$2)=1,T1807&amp;"; ",T1807&amp;" "&amp;F$2&amp;"; "))))&amp;(IF(COUNTBLANK(V1807)=1,"",V1807&amp;"; "))&amp;IF((COUNTBLANK(C1807)=1),"",C1807)&amp;IF((B1807=B1808)*(K1807=K1808)*(L1807=L1808)*(M1807=M1808),IF(($H$2&lt;&gt;"m")*($H$2&lt;&gt;"Y"), " • ", IF((ISNUMBER(FIND(")",AE1807))), " • ", "")),IF((B1807=B1808)*(K1807=K1808)," • ",". ")))</f>
        <v/>
      </c>
      <c r="AI1807" s="1"/>
    </row>
    <row r="1808" spans="1:35" x14ac:dyDescent="0.25">
      <c r="A1808" s="3" t="str">
        <f t="shared" si="199"/>
        <v/>
      </c>
      <c r="B1808" s="53" t="str">
        <f t="shared" si="197"/>
        <v/>
      </c>
      <c r="C1808" s="57"/>
      <c r="D1808" s="57"/>
      <c r="E1808" s="57"/>
      <c r="F1808" s="57"/>
      <c r="G1808" s="57"/>
      <c r="H1808" s="57"/>
      <c r="I1808" s="57"/>
      <c r="J1808" s="57"/>
      <c r="K1808" s="57"/>
      <c r="L1808" s="57"/>
      <c r="M1808" s="54"/>
      <c r="N1808" s="57"/>
      <c r="O1808" s="58"/>
      <c r="P1808" s="58"/>
      <c r="Q1808" s="58"/>
      <c r="R1808" s="58"/>
      <c r="S1808" s="54"/>
      <c r="T1808" s="57"/>
      <c r="U1808" s="57"/>
      <c r="V1808" s="57"/>
      <c r="W1808" s="57"/>
      <c r="X1808" s="147" t="str">
        <f>IF(COUNTBLANK(D1808)=1,"",IF('order-admin-units'!$I$1&lt;&gt;"y", "", IF(COUNTBLANK(K1808)=1, 'order-admin-units'!$B$1+1, VLOOKUP(K1808, ordercountry, 2))))</f>
        <v/>
      </c>
      <c r="Y1808" s="147" t="str">
        <f>IF(COUNTBLANK(D1808)=1,"",IF('order-admin-units'!$I$1&lt;&gt;"y", "", IF(COUNTBLANK(K1808:L1808)&gt;0, 'order-admin-units'!$B$2+1, VLOOKUP(K1808&amp;"@"&amp;L1808, orderadmin, 2))))</f>
        <v/>
      </c>
      <c r="Z1808" s="147" t="str">
        <f t="shared" si="200"/>
        <v/>
      </c>
      <c r="AA1808" s="147" t="str">
        <f t="shared" si="201"/>
        <v/>
      </c>
      <c r="AB1808" s="147" t="str">
        <f t="shared" si="202"/>
        <v/>
      </c>
      <c r="AC1808" s="147" t="str">
        <f t="shared" si="198"/>
        <v/>
      </c>
      <c r="AD1808" s="11" t="str">
        <f t="shared" si="203"/>
        <v/>
      </c>
      <c r="AE1808" s="11" t="str">
        <f t="array" ref="AE1808">IF(COUNTBLANK(D1808)=1,"",IF(OR($H$2="y",$H$2="m"),IF(AA1808=AA1807,IF(OR(AB1808=$AB$4:$AB1807)=FALSE,AE1807&amp;C1808,AE1807),"("&amp;C1808)&amp;IF(AA1808=AA1809,IF(OR(AB1809=$AB$4:$AB1808)=FALSE,", ",""),") "),""))</f>
        <v/>
      </c>
      <c r="AF1808" s="11" t="str">
        <f t="array" ref="AF1808">IF((COUNTBLANK(D1808)=0)*OR($H$2="y",$H$2="m"),IFERROR(LEFT(C1808, FIND(" ",C1808)-1), C1808),"")</f>
        <v/>
      </c>
      <c r="AG1808" s="11" t="str">
        <f t="array" ref="AG1808">IF(COUNTBLANK(D1808)=1,"",IF(OR($H$2="y",$H$2="m"),IF(AA1808=AA1807,IF(OR(AC1808=$AC$4:$AC1807)=FALSE,AG1807&amp;AF1808,AG1807),"("&amp;AF1808)&amp;IF(AA1808=AA1809,IF(OR(AC1809=$AC$4:$AC1808)=FALSE,", ",""),") "),""))</f>
        <v/>
      </c>
      <c r="AH1808" s="10" t="str">
        <f>IF((COUNTBLANK(D1808)=1),"",IF(D1808=D1807,AH1807,"")&amp;IF(B1807&lt;&gt;B1808,((IF(COUNTBLANK(E1808)=1,$D$3&amp;"Non-type material: "&amp;$D$3,$D$3&amp;INDEX('type-categories'!$A$2:$B$100,MATCH(E1808,'type-categories'!$A$2:$A$100,0),2)&amp;$D$3))),"")&amp;(IF(K1808&lt;&gt;K1807,$C$2&amp;UPPER(K1808)&amp;$C$2&amp;$K$3&amp;" ",(IF(B1808&lt;&gt;B1807,$C$2&amp;UPPER(K1808)&amp;$C$2&amp;$K$3&amp;" ",""))))&amp;IF((AA1808&lt;&gt;AA1809)*($H$2="y"),AD1808&amp;AE1808,IF((AA1808&lt;&gt;AA1809)*($H$2="m"),AD1808&amp;AG1808,IF(($H$2&lt;&gt;"m")*($H$2&lt;&gt;"Y"),(IF(F1808=0,"",F1808&amp;" "&amp;$F$4&amp;" "))&amp;(IF(G1808=0,"",G1808&amp;" "&amp;$G$4&amp;" "))&amp;(IF(H1808=0,"",H1808&amp;" "&amp;H$4&amp;" "))&amp;(IF(I1808=0,"",I1808&amp;" "&amp;$I$4&amp;" "))&amp;(IF(J1808=0,"",J1808&amp;" "&amp;$J$4&amp;" ")),"")))&amp;"; "&amp;IF((B1808=B1807)*(AA1808=AA1807), "same collecting data; ", IF((B1808=B1807)*(Z1807=Z1808),"same locality; ",(IF(COUNTBLANK(L1808)=1,"",$D$2&amp;L1808&amp;$L$3&amp;" "&amp;$D$2))&amp;(IF(COUNTBLANK(M1808)=1,"",$E$2&amp;M1808&amp;$E$2&amp;", "))&amp;(IF(COUNTBLANK(N1808)=1,"",N1808&amp;"; "))&amp;(IF(COUNTBLANK(O1808)=1,"",O1808&amp;"; ")))&amp;(IF(COUNTBLANK(P1808)=1,"",P1808&amp;"; "))&amp;(IF(COUNTBLANK(Q1808)=1,"",Q1808&amp;"; "))&amp;(IF(COUNTBLANK(R1808)=1,"",R1808&amp;"m, "))&amp;IF((COUNTBLANK(S1808)=0)*(S1808&lt;&gt;S1807), S1808&amp;"; ","")&amp;(IF(COUNTBLANK(U1808)=1,"",U1808&amp;"; "))&amp;(IF(COUNTBLANK(T1808)=1,"",IF(COUNTBLANK(F$2)=1,T1808&amp;"; ",T1808&amp;" "&amp;F$2&amp;"; "))))&amp;(IF(COUNTBLANK(V1808)=1,"",V1808&amp;"; "))&amp;IF((COUNTBLANK(C1808)=1),"",C1808)&amp;IF((B1808=B1809)*(K1808=K1809)*(L1808=L1809)*(M1808=M1809),IF(($H$2&lt;&gt;"m")*($H$2&lt;&gt;"Y"), " • ", IF((ISNUMBER(FIND(")",AE1808))), " • ", "")),IF((B1808=B1809)*(K1808=K1809)," • ",". ")))</f>
        <v/>
      </c>
      <c r="AI1808" s="1"/>
    </row>
    <row r="1809" spans="1:35" x14ac:dyDescent="0.25">
      <c r="A1809" s="3" t="str">
        <f t="shared" si="199"/>
        <v/>
      </c>
      <c r="B1809" s="53" t="str">
        <f t="shared" si="197"/>
        <v/>
      </c>
      <c r="C1809" s="57"/>
      <c r="D1809" s="57"/>
      <c r="E1809" s="57"/>
      <c r="F1809" s="57"/>
      <c r="G1809" s="57"/>
      <c r="H1809" s="57"/>
      <c r="I1809" s="57"/>
      <c r="J1809" s="57"/>
      <c r="K1809" s="57"/>
      <c r="L1809" s="57"/>
      <c r="M1809" s="54"/>
      <c r="N1809" s="57"/>
      <c r="O1809" s="58"/>
      <c r="P1809" s="58"/>
      <c r="Q1809" s="58"/>
      <c r="R1809" s="58"/>
      <c r="S1809" s="54"/>
      <c r="T1809" s="57"/>
      <c r="U1809" s="57"/>
      <c r="V1809" s="57"/>
      <c r="W1809" s="57"/>
      <c r="X1809" s="147" t="str">
        <f>IF(COUNTBLANK(D1809)=1,"",IF('order-admin-units'!$I$1&lt;&gt;"y", "", IF(COUNTBLANK(K1809)=1, 'order-admin-units'!$B$1+1, VLOOKUP(K1809, ordercountry, 2))))</f>
        <v/>
      </c>
      <c r="Y1809" s="147" t="str">
        <f>IF(COUNTBLANK(D1809)=1,"",IF('order-admin-units'!$I$1&lt;&gt;"y", "", IF(COUNTBLANK(K1809:L1809)&gt;0, 'order-admin-units'!$B$2+1, VLOOKUP(K1809&amp;"@"&amp;L1809, orderadmin, 2))))</f>
        <v/>
      </c>
      <c r="Z1809" s="147" t="str">
        <f t="shared" si="200"/>
        <v/>
      </c>
      <c r="AA1809" s="147" t="str">
        <f t="shared" si="201"/>
        <v/>
      </c>
      <c r="AB1809" s="147" t="str">
        <f t="shared" si="202"/>
        <v/>
      </c>
      <c r="AC1809" s="147" t="str">
        <f t="shared" si="198"/>
        <v/>
      </c>
      <c r="AD1809" s="11" t="str">
        <f t="shared" si="203"/>
        <v/>
      </c>
      <c r="AE1809" s="11" t="str">
        <f t="array" ref="AE1809">IF(COUNTBLANK(D1809)=1,"",IF(OR($H$2="y",$H$2="m"),IF(AA1809=AA1808,IF(OR(AB1809=$AB$4:$AB1808)=FALSE,AE1808&amp;C1809,AE1808),"("&amp;C1809)&amp;IF(AA1809=AA1810,IF(OR(AB1810=$AB$4:$AB1809)=FALSE,", ",""),") "),""))</f>
        <v/>
      </c>
      <c r="AF1809" s="11" t="str">
        <f t="array" ref="AF1809">IF((COUNTBLANK(D1809)=0)*OR($H$2="y",$H$2="m"),IFERROR(LEFT(C1809, FIND(" ",C1809)-1), C1809),"")</f>
        <v/>
      </c>
      <c r="AG1809" s="11" t="str">
        <f t="array" ref="AG1809">IF(COUNTBLANK(D1809)=1,"",IF(OR($H$2="y",$H$2="m"),IF(AA1809=AA1808,IF(OR(AC1809=$AC$4:$AC1808)=FALSE,AG1808&amp;AF1809,AG1808),"("&amp;AF1809)&amp;IF(AA1809=AA1810,IF(OR(AC1810=$AC$4:$AC1809)=FALSE,", ",""),") "),""))</f>
        <v/>
      </c>
      <c r="AH1809" s="10" t="str">
        <f>IF((COUNTBLANK(D1809)=1),"",IF(D1809=D1808,AH1808,"")&amp;IF(B1808&lt;&gt;B1809,((IF(COUNTBLANK(E1809)=1,$D$3&amp;"Non-type material: "&amp;$D$3,$D$3&amp;INDEX('type-categories'!$A$2:$B$100,MATCH(E1809,'type-categories'!$A$2:$A$100,0),2)&amp;$D$3))),"")&amp;(IF(K1809&lt;&gt;K1808,$C$2&amp;UPPER(K1809)&amp;$C$2&amp;$K$3&amp;" ",(IF(B1809&lt;&gt;B1808,$C$2&amp;UPPER(K1809)&amp;$C$2&amp;$K$3&amp;" ",""))))&amp;IF((AA1809&lt;&gt;AA1810)*($H$2="y"),AD1809&amp;AE1809,IF((AA1809&lt;&gt;AA1810)*($H$2="m"),AD1809&amp;AG1809,IF(($H$2&lt;&gt;"m")*($H$2&lt;&gt;"Y"),(IF(F1809=0,"",F1809&amp;" "&amp;$F$4&amp;" "))&amp;(IF(G1809=0,"",G1809&amp;" "&amp;$G$4&amp;" "))&amp;(IF(H1809=0,"",H1809&amp;" "&amp;H$4&amp;" "))&amp;(IF(I1809=0,"",I1809&amp;" "&amp;$I$4&amp;" "))&amp;(IF(J1809=0,"",J1809&amp;" "&amp;$J$4&amp;" ")),"")))&amp;"; "&amp;IF((B1809=B1808)*(AA1809=AA1808), "same collecting data; ", IF((B1809=B1808)*(Z1808=Z1809),"same locality; ",(IF(COUNTBLANK(L1809)=1,"",$D$2&amp;L1809&amp;$L$3&amp;" "&amp;$D$2))&amp;(IF(COUNTBLANK(M1809)=1,"",$E$2&amp;M1809&amp;$E$2&amp;", "))&amp;(IF(COUNTBLANK(N1809)=1,"",N1809&amp;"; "))&amp;(IF(COUNTBLANK(O1809)=1,"",O1809&amp;"; ")))&amp;(IF(COUNTBLANK(P1809)=1,"",P1809&amp;"; "))&amp;(IF(COUNTBLANK(Q1809)=1,"",Q1809&amp;"; "))&amp;(IF(COUNTBLANK(R1809)=1,"",R1809&amp;"m, "))&amp;IF((COUNTBLANK(S1809)=0)*(S1809&lt;&gt;S1808), S1809&amp;"; ","")&amp;(IF(COUNTBLANK(U1809)=1,"",U1809&amp;"; "))&amp;(IF(COUNTBLANK(T1809)=1,"",IF(COUNTBLANK(F$2)=1,T1809&amp;"; ",T1809&amp;" "&amp;F$2&amp;"; "))))&amp;(IF(COUNTBLANK(V1809)=1,"",V1809&amp;"; "))&amp;IF((COUNTBLANK(C1809)=1),"",C1809)&amp;IF((B1809=B1810)*(K1809=K1810)*(L1809=L1810)*(M1809=M1810),IF(($H$2&lt;&gt;"m")*($H$2&lt;&gt;"Y"), " • ", IF((ISNUMBER(FIND(")",AE1809))), " • ", "")),IF((B1809=B1810)*(K1809=K1810)," • ",". ")))</f>
        <v/>
      </c>
      <c r="AI1809" s="1"/>
    </row>
    <row r="1810" spans="1:35" x14ac:dyDescent="0.25">
      <c r="A1810" s="3" t="str">
        <f t="shared" si="199"/>
        <v/>
      </c>
      <c r="B1810" s="53" t="str">
        <f t="shared" si="197"/>
        <v/>
      </c>
      <c r="C1810" s="57"/>
      <c r="D1810" s="57"/>
      <c r="E1810" s="57"/>
      <c r="F1810" s="57"/>
      <c r="G1810" s="57"/>
      <c r="H1810" s="57"/>
      <c r="I1810" s="57"/>
      <c r="J1810" s="57"/>
      <c r="K1810" s="57"/>
      <c r="L1810" s="57"/>
      <c r="M1810" s="54"/>
      <c r="N1810" s="57"/>
      <c r="O1810" s="58"/>
      <c r="P1810" s="58"/>
      <c r="Q1810" s="58"/>
      <c r="R1810" s="58"/>
      <c r="S1810" s="54"/>
      <c r="T1810" s="57"/>
      <c r="U1810" s="57"/>
      <c r="V1810" s="57"/>
      <c r="W1810" s="57"/>
      <c r="X1810" s="147" t="str">
        <f>IF(COUNTBLANK(D1810)=1,"",IF('order-admin-units'!$I$1&lt;&gt;"y", "", IF(COUNTBLANK(K1810)=1, 'order-admin-units'!$B$1+1, VLOOKUP(K1810, ordercountry, 2))))</f>
        <v/>
      </c>
      <c r="Y1810" s="147" t="str">
        <f>IF(COUNTBLANK(D1810)=1,"",IF('order-admin-units'!$I$1&lt;&gt;"y", "", IF(COUNTBLANK(K1810:L1810)&gt;0, 'order-admin-units'!$B$2+1, VLOOKUP(K1810&amp;"@"&amp;L1810, orderadmin, 2))))</f>
        <v/>
      </c>
      <c r="Z1810" s="147" t="str">
        <f t="shared" si="200"/>
        <v/>
      </c>
      <c r="AA1810" s="147" t="str">
        <f t="shared" si="201"/>
        <v/>
      </c>
      <c r="AB1810" s="147" t="str">
        <f t="shared" si="202"/>
        <v/>
      </c>
      <c r="AC1810" s="147" t="str">
        <f t="shared" si="198"/>
        <v/>
      </c>
      <c r="AD1810" s="11" t="str">
        <f t="shared" si="203"/>
        <v/>
      </c>
      <c r="AE1810" s="11" t="str">
        <f t="array" ref="AE1810">IF(COUNTBLANK(D1810)=1,"",IF(OR($H$2="y",$H$2="m"),IF(AA1810=AA1809,IF(OR(AB1810=$AB$4:$AB1809)=FALSE,AE1809&amp;C1810,AE1809),"("&amp;C1810)&amp;IF(AA1810=AA1811,IF(OR(AB1811=$AB$4:$AB1810)=FALSE,", ",""),") "),""))</f>
        <v/>
      </c>
      <c r="AF1810" s="11" t="str">
        <f t="array" ref="AF1810">IF((COUNTBLANK(D1810)=0)*OR($H$2="y",$H$2="m"),IFERROR(LEFT(C1810, FIND(" ",C1810)-1), C1810),"")</f>
        <v/>
      </c>
      <c r="AG1810" s="11" t="str">
        <f t="array" ref="AG1810">IF(COUNTBLANK(D1810)=1,"",IF(OR($H$2="y",$H$2="m"),IF(AA1810=AA1809,IF(OR(AC1810=$AC$4:$AC1809)=FALSE,AG1809&amp;AF1810,AG1809),"("&amp;AF1810)&amp;IF(AA1810=AA1811,IF(OR(AC1811=$AC$4:$AC1810)=FALSE,", ",""),") "),""))</f>
        <v/>
      </c>
      <c r="AH1810" s="10" t="str">
        <f>IF((COUNTBLANK(D1810)=1),"",IF(D1810=D1809,AH1809,"")&amp;IF(B1809&lt;&gt;B1810,((IF(COUNTBLANK(E1810)=1,$D$3&amp;"Non-type material: "&amp;$D$3,$D$3&amp;INDEX('type-categories'!$A$2:$B$100,MATCH(E1810,'type-categories'!$A$2:$A$100,0),2)&amp;$D$3))),"")&amp;(IF(K1810&lt;&gt;K1809,$C$2&amp;UPPER(K1810)&amp;$C$2&amp;$K$3&amp;" ",(IF(B1810&lt;&gt;B1809,$C$2&amp;UPPER(K1810)&amp;$C$2&amp;$K$3&amp;" ",""))))&amp;IF((AA1810&lt;&gt;AA1811)*($H$2="y"),AD1810&amp;AE1810,IF((AA1810&lt;&gt;AA1811)*($H$2="m"),AD1810&amp;AG1810,IF(($H$2&lt;&gt;"m")*($H$2&lt;&gt;"Y"),(IF(F1810=0,"",F1810&amp;" "&amp;$F$4&amp;" "))&amp;(IF(G1810=0,"",G1810&amp;" "&amp;$G$4&amp;" "))&amp;(IF(H1810=0,"",H1810&amp;" "&amp;H$4&amp;" "))&amp;(IF(I1810=0,"",I1810&amp;" "&amp;$I$4&amp;" "))&amp;(IF(J1810=0,"",J1810&amp;" "&amp;$J$4&amp;" ")),"")))&amp;"; "&amp;IF((B1810=B1809)*(AA1810=AA1809), "same collecting data; ", IF((B1810=B1809)*(Z1809=Z1810),"same locality; ",(IF(COUNTBLANK(L1810)=1,"",$D$2&amp;L1810&amp;$L$3&amp;" "&amp;$D$2))&amp;(IF(COUNTBLANK(M1810)=1,"",$E$2&amp;M1810&amp;$E$2&amp;", "))&amp;(IF(COUNTBLANK(N1810)=1,"",N1810&amp;"; "))&amp;(IF(COUNTBLANK(O1810)=1,"",O1810&amp;"; ")))&amp;(IF(COUNTBLANK(P1810)=1,"",P1810&amp;"; "))&amp;(IF(COUNTBLANK(Q1810)=1,"",Q1810&amp;"; "))&amp;(IF(COUNTBLANK(R1810)=1,"",R1810&amp;"m, "))&amp;IF((COUNTBLANK(S1810)=0)*(S1810&lt;&gt;S1809), S1810&amp;"; ","")&amp;(IF(COUNTBLANK(U1810)=1,"",U1810&amp;"; "))&amp;(IF(COUNTBLANK(T1810)=1,"",IF(COUNTBLANK(F$2)=1,T1810&amp;"; ",T1810&amp;" "&amp;F$2&amp;"; "))))&amp;(IF(COUNTBLANK(V1810)=1,"",V1810&amp;"; "))&amp;IF((COUNTBLANK(C1810)=1),"",C1810)&amp;IF((B1810=B1811)*(K1810=K1811)*(L1810=L1811)*(M1810=M1811),IF(($H$2&lt;&gt;"m")*($H$2&lt;&gt;"Y"), " • ", IF((ISNUMBER(FIND(")",AE1810))), " • ", "")),IF((B1810=B1811)*(K1810=K1811)," • ",". ")))</f>
        <v/>
      </c>
      <c r="AI1810" s="1"/>
    </row>
    <row r="1811" spans="1:35" x14ac:dyDescent="0.25">
      <c r="A1811" s="3" t="str">
        <f t="shared" si="199"/>
        <v/>
      </c>
      <c r="B1811" s="53" t="str">
        <f t="shared" si="197"/>
        <v/>
      </c>
      <c r="C1811" s="57"/>
      <c r="D1811" s="57"/>
      <c r="E1811" s="57"/>
      <c r="F1811" s="57"/>
      <c r="G1811" s="57"/>
      <c r="H1811" s="57"/>
      <c r="I1811" s="57"/>
      <c r="J1811" s="57"/>
      <c r="K1811" s="57"/>
      <c r="L1811" s="57"/>
      <c r="M1811" s="54"/>
      <c r="N1811" s="57"/>
      <c r="O1811" s="58"/>
      <c r="P1811" s="58"/>
      <c r="Q1811" s="58"/>
      <c r="R1811" s="58"/>
      <c r="S1811" s="54"/>
      <c r="T1811" s="57"/>
      <c r="U1811" s="57"/>
      <c r="V1811" s="57"/>
      <c r="W1811" s="57"/>
      <c r="X1811" s="147" t="str">
        <f>IF(COUNTBLANK(D1811)=1,"",IF('order-admin-units'!$I$1&lt;&gt;"y", "", IF(COUNTBLANK(K1811)=1, 'order-admin-units'!$B$1+1, VLOOKUP(K1811, ordercountry, 2))))</f>
        <v/>
      </c>
      <c r="Y1811" s="147" t="str">
        <f>IF(COUNTBLANK(D1811)=1,"",IF('order-admin-units'!$I$1&lt;&gt;"y", "", IF(COUNTBLANK(K1811:L1811)&gt;0, 'order-admin-units'!$B$2+1, VLOOKUP(K1811&amp;"@"&amp;L1811, orderadmin, 2))))</f>
        <v/>
      </c>
      <c r="Z1811" s="147" t="str">
        <f t="shared" si="200"/>
        <v/>
      </c>
      <c r="AA1811" s="147" t="str">
        <f t="shared" si="201"/>
        <v/>
      </c>
      <c r="AB1811" s="147" t="str">
        <f t="shared" si="202"/>
        <v/>
      </c>
      <c r="AC1811" s="147" t="str">
        <f t="shared" si="198"/>
        <v/>
      </c>
      <c r="AD1811" s="11" t="str">
        <f t="shared" si="203"/>
        <v/>
      </c>
      <c r="AE1811" s="11" t="str">
        <f t="array" ref="AE1811">IF(COUNTBLANK(D1811)=1,"",IF(OR($H$2="y",$H$2="m"),IF(AA1811=AA1810,IF(OR(AB1811=$AB$4:$AB1810)=FALSE,AE1810&amp;C1811,AE1810),"("&amp;C1811)&amp;IF(AA1811=AA1812,IF(OR(AB1812=$AB$4:$AB1811)=FALSE,", ",""),") "),""))</f>
        <v/>
      </c>
      <c r="AF1811" s="11" t="str">
        <f t="array" ref="AF1811">IF((COUNTBLANK(D1811)=0)*OR($H$2="y",$H$2="m"),IFERROR(LEFT(C1811, FIND(" ",C1811)-1), C1811),"")</f>
        <v/>
      </c>
      <c r="AG1811" s="11" t="str">
        <f t="array" ref="AG1811">IF(COUNTBLANK(D1811)=1,"",IF(OR($H$2="y",$H$2="m"),IF(AA1811=AA1810,IF(OR(AC1811=$AC$4:$AC1810)=FALSE,AG1810&amp;AF1811,AG1810),"("&amp;AF1811)&amp;IF(AA1811=AA1812,IF(OR(AC1812=$AC$4:$AC1811)=FALSE,", ",""),") "),""))</f>
        <v/>
      </c>
      <c r="AH1811" s="10" t="str">
        <f>IF((COUNTBLANK(D1811)=1),"",IF(D1811=D1810,AH1810,"")&amp;IF(B1810&lt;&gt;B1811,((IF(COUNTBLANK(E1811)=1,$D$3&amp;"Non-type material: "&amp;$D$3,$D$3&amp;INDEX('type-categories'!$A$2:$B$100,MATCH(E1811,'type-categories'!$A$2:$A$100,0),2)&amp;$D$3))),"")&amp;(IF(K1811&lt;&gt;K1810,$C$2&amp;UPPER(K1811)&amp;$C$2&amp;$K$3&amp;" ",(IF(B1811&lt;&gt;B1810,$C$2&amp;UPPER(K1811)&amp;$C$2&amp;$K$3&amp;" ",""))))&amp;IF((AA1811&lt;&gt;AA1812)*($H$2="y"),AD1811&amp;AE1811,IF((AA1811&lt;&gt;AA1812)*($H$2="m"),AD1811&amp;AG1811,IF(($H$2&lt;&gt;"m")*($H$2&lt;&gt;"Y"),(IF(F1811=0,"",F1811&amp;" "&amp;$F$4&amp;" "))&amp;(IF(G1811=0,"",G1811&amp;" "&amp;$G$4&amp;" "))&amp;(IF(H1811=0,"",H1811&amp;" "&amp;H$4&amp;" "))&amp;(IF(I1811=0,"",I1811&amp;" "&amp;$I$4&amp;" "))&amp;(IF(J1811=0,"",J1811&amp;" "&amp;$J$4&amp;" ")),"")))&amp;"; "&amp;IF((B1811=B1810)*(AA1811=AA1810), "same collecting data; ", IF((B1811=B1810)*(Z1810=Z1811),"same locality; ",(IF(COUNTBLANK(L1811)=1,"",$D$2&amp;L1811&amp;$L$3&amp;" "&amp;$D$2))&amp;(IF(COUNTBLANK(M1811)=1,"",$E$2&amp;M1811&amp;$E$2&amp;", "))&amp;(IF(COUNTBLANK(N1811)=1,"",N1811&amp;"; "))&amp;(IF(COUNTBLANK(O1811)=1,"",O1811&amp;"; ")))&amp;(IF(COUNTBLANK(P1811)=1,"",P1811&amp;"; "))&amp;(IF(COUNTBLANK(Q1811)=1,"",Q1811&amp;"; "))&amp;(IF(COUNTBLANK(R1811)=1,"",R1811&amp;"m, "))&amp;IF((COUNTBLANK(S1811)=0)*(S1811&lt;&gt;S1810), S1811&amp;"; ","")&amp;(IF(COUNTBLANK(U1811)=1,"",U1811&amp;"; "))&amp;(IF(COUNTBLANK(T1811)=1,"",IF(COUNTBLANK(F$2)=1,T1811&amp;"; ",T1811&amp;" "&amp;F$2&amp;"; "))))&amp;(IF(COUNTBLANK(V1811)=1,"",V1811&amp;"; "))&amp;IF((COUNTBLANK(C1811)=1),"",C1811)&amp;IF((B1811=B1812)*(K1811=K1812)*(L1811=L1812)*(M1811=M1812),IF(($H$2&lt;&gt;"m")*($H$2&lt;&gt;"Y"), " • ", IF((ISNUMBER(FIND(")",AE1811))), " • ", "")),IF((B1811=B1812)*(K1811=K1812)," • ",". ")))</f>
        <v/>
      </c>
      <c r="AI1811" s="1"/>
    </row>
    <row r="1812" spans="1:35" x14ac:dyDescent="0.25">
      <c r="A1812" s="3" t="str">
        <f t="shared" si="199"/>
        <v/>
      </c>
      <c r="B1812" s="53" t="str">
        <f t="shared" si="197"/>
        <v/>
      </c>
      <c r="C1812" s="57"/>
      <c r="D1812" s="57"/>
      <c r="E1812" s="57"/>
      <c r="F1812" s="57"/>
      <c r="G1812" s="57"/>
      <c r="H1812" s="57"/>
      <c r="I1812" s="57"/>
      <c r="J1812" s="57"/>
      <c r="K1812" s="57"/>
      <c r="L1812" s="57"/>
      <c r="M1812" s="54"/>
      <c r="N1812" s="57"/>
      <c r="O1812" s="58"/>
      <c r="P1812" s="58"/>
      <c r="Q1812" s="58"/>
      <c r="R1812" s="58"/>
      <c r="S1812" s="54"/>
      <c r="T1812" s="57"/>
      <c r="U1812" s="57"/>
      <c r="V1812" s="57"/>
      <c r="W1812" s="57"/>
      <c r="X1812" s="147" t="str">
        <f>IF(COUNTBLANK(D1812)=1,"",IF('order-admin-units'!$I$1&lt;&gt;"y", "", IF(COUNTBLANK(K1812)=1, 'order-admin-units'!$B$1+1, VLOOKUP(K1812, ordercountry, 2))))</f>
        <v/>
      </c>
      <c r="Y1812" s="147" t="str">
        <f>IF(COUNTBLANK(D1812)=1,"",IF('order-admin-units'!$I$1&lt;&gt;"y", "", IF(COUNTBLANK(K1812:L1812)&gt;0, 'order-admin-units'!$B$2+1, VLOOKUP(K1812&amp;"@"&amp;L1812, orderadmin, 2))))</f>
        <v/>
      </c>
      <c r="Z1812" s="147" t="str">
        <f t="shared" si="200"/>
        <v/>
      </c>
      <c r="AA1812" s="147" t="str">
        <f t="shared" si="201"/>
        <v/>
      </c>
      <c r="AB1812" s="147" t="str">
        <f t="shared" si="202"/>
        <v/>
      </c>
      <c r="AC1812" s="147" t="str">
        <f t="shared" si="198"/>
        <v/>
      </c>
      <c r="AD1812" s="11" t="str">
        <f t="shared" si="203"/>
        <v/>
      </c>
      <c r="AE1812" s="11" t="str">
        <f t="array" ref="AE1812">IF(COUNTBLANK(D1812)=1,"",IF(OR($H$2="y",$H$2="m"),IF(AA1812=AA1811,IF(OR(AB1812=$AB$4:$AB1811)=FALSE,AE1811&amp;C1812,AE1811),"("&amp;C1812)&amp;IF(AA1812=AA1813,IF(OR(AB1813=$AB$4:$AB1812)=FALSE,", ",""),") "),""))</f>
        <v/>
      </c>
      <c r="AF1812" s="11" t="str">
        <f t="array" ref="AF1812">IF((COUNTBLANK(D1812)=0)*OR($H$2="y",$H$2="m"),IFERROR(LEFT(C1812, FIND(" ",C1812)-1), C1812),"")</f>
        <v/>
      </c>
      <c r="AG1812" s="11" t="str">
        <f t="array" ref="AG1812">IF(COUNTBLANK(D1812)=1,"",IF(OR($H$2="y",$H$2="m"),IF(AA1812=AA1811,IF(OR(AC1812=$AC$4:$AC1811)=FALSE,AG1811&amp;AF1812,AG1811),"("&amp;AF1812)&amp;IF(AA1812=AA1813,IF(OR(AC1813=$AC$4:$AC1812)=FALSE,", ",""),") "),""))</f>
        <v/>
      </c>
      <c r="AH1812" s="10" t="str">
        <f>IF((COUNTBLANK(D1812)=1),"",IF(D1812=D1811,AH1811,"")&amp;IF(B1811&lt;&gt;B1812,((IF(COUNTBLANK(E1812)=1,$D$3&amp;"Non-type material: "&amp;$D$3,$D$3&amp;INDEX('type-categories'!$A$2:$B$100,MATCH(E1812,'type-categories'!$A$2:$A$100,0),2)&amp;$D$3))),"")&amp;(IF(K1812&lt;&gt;K1811,$C$2&amp;UPPER(K1812)&amp;$C$2&amp;$K$3&amp;" ",(IF(B1812&lt;&gt;B1811,$C$2&amp;UPPER(K1812)&amp;$C$2&amp;$K$3&amp;" ",""))))&amp;IF((AA1812&lt;&gt;AA1813)*($H$2="y"),AD1812&amp;AE1812,IF((AA1812&lt;&gt;AA1813)*($H$2="m"),AD1812&amp;AG1812,IF(($H$2&lt;&gt;"m")*($H$2&lt;&gt;"Y"),(IF(F1812=0,"",F1812&amp;" "&amp;$F$4&amp;" "))&amp;(IF(G1812=0,"",G1812&amp;" "&amp;$G$4&amp;" "))&amp;(IF(H1812=0,"",H1812&amp;" "&amp;H$4&amp;" "))&amp;(IF(I1812=0,"",I1812&amp;" "&amp;$I$4&amp;" "))&amp;(IF(J1812=0,"",J1812&amp;" "&amp;$J$4&amp;" ")),"")))&amp;"; "&amp;IF((B1812=B1811)*(AA1812=AA1811), "same collecting data; ", IF((B1812=B1811)*(Z1811=Z1812),"same locality; ",(IF(COUNTBLANK(L1812)=1,"",$D$2&amp;L1812&amp;$L$3&amp;" "&amp;$D$2))&amp;(IF(COUNTBLANK(M1812)=1,"",$E$2&amp;M1812&amp;$E$2&amp;", "))&amp;(IF(COUNTBLANK(N1812)=1,"",N1812&amp;"; "))&amp;(IF(COUNTBLANK(O1812)=1,"",O1812&amp;"; ")))&amp;(IF(COUNTBLANK(P1812)=1,"",P1812&amp;"; "))&amp;(IF(COUNTBLANK(Q1812)=1,"",Q1812&amp;"; "))&amp;(IF(COUNTBLANK(R1812)=1,"",R1812&amp;"m, "))&amp;IF((COUNTBLANK(S1812)=0)*(S1812&lt;&gt;S1811), S1812&amp;"; ","")&amp;(IF(COUNTBLANK(U1812)=1,"",U1812&amp;"; "))&amp;(IF(COUNTBLANK(T1812)=1,"",IF(COUNTBLANK(F$2)=1,T1812&amp;"; ",T1812&amp;" "&amp;F$2&amp;"; "))))&amp;(IF(COUNTBLANK(V1812)=1,"",V1812&amp;"; "))&amp;IF((COUNTBLANK(C1812)=1),"",C1812)&amp;IF((B1812=B1813)*(K1812=K1813)*(L1812=L1813)*(M1812=M1813),IF(($H$2&lt;&gt;"m")*($H$2&lt;&gt;"Y"), " • ", IF((ISNUMBER(FIND(")",AE1812))), " • ", "")),IF((B1812=B1813)*(K1812=K1813)," • ",". ")))</f>
        <v/>
      </c>
      <c r="AI1812" s="1"/>
    </row>
    <row r="1813" spans="1:35" x14ac:dyDescent="0.25">
      <c r="A1813" s="3" t="str">
        <f t="shared" si="199"/>
        <v/>
      </c>
      <c r="B1813" s="53" t="str">
        <f t="shared" si="197"/>
        <v/>
      </c>
      <c r="C1813" s="57"/>
      <c r="D1813" s="57"/>
      <c r="E1813" s="57"/>
      <c r="F1813" s="57"/>
      <c r="G1813" s="57"/>
      <c r="H1813" s="57"/>
      <c r="I1813" s="57"/>
      <c r="J1813" s="57"/>
      <c r="K1813" s="57"/>
      <c r="L1813" s="57"/>
      <c r="M1813" s="54"/>
      <c r="N1813" s="57"/>
      <c r="O1813" s="58"/>
      <c r="P1813" s="58"/>
      <c r="Q1813" s="58"/>
      <c r="R1813" s="58"/>
      <c r="S1813" s="54"/>
      <c r="T1813" s="57"/>
      <c r="U1813" s="57"/>
      <c r="V1813" s="57"/>
      <c r="W1813" s="57"/>
      <c r="X1813" s="147" t="str">
        <f>IF(COUNTBLANK(D1813)=1,"",IF('order-admin-units'!$I$1&lt;&gt;"y", "", IF(COUNTBLANK(K1813)=1, 'order-admin-units'!$B$1+1, VLOOKUP(K1813, ordercountry, 2))))</f>
        <v/>
      </c>
      <c r="Y1813" s="147" t="str">
        <f>IF(COUNTBLANK(D1813)=1,"",IF('order-admin-units'!$I$1&lt;&gt;"y", "", IF(COUNTBLANK(K1813:L1813)&gt;0, 'order-admin-units'!$B$2+1, VLOOKUP(K1813&amp;"@"&amp;L1813, orderadmin, 2))))</f>
        <v/>
      </c>
      <c r="Z1813" s="147" t="str">
        <f t="shared" si="200"/>
        <v/>
      </c>
      <c r="AA1813" s="147" t="str">
        <f t="shared" si="201"/>
        <v/>
      </c>
      <c r="AB1813" s="147" t="str">
        <f t="shared" si="202"/>
        <v/>
      </c>
      <c r="AC1813" s="147" t="str">
        <f t="shared" si="198"/>
        <v/>
      </c>
      <c r="AD1813" s="11" t="str">
        <f t="shared" si="203"/>
        <v/>
      </c>
      <c r="AE1813" s="11" t="str">
        <f t="array" ref="AE1813">IF(COUNTBLANK(D1813)=1,"",IF(OR($H$2="y",$H$2="m"),IF(AA1813=AA1812,IF(OR(AB1813=$AB$4:$AB1812)=FALSE,AE1812&amp;C1813,AE1812),"("&amp;C1813)&amp;IF(AA1813=AA1814,IF(OR(AB1814=$AB$4:$AB1813)=FALSE,", ",""),") "),""))</f>
        <v/>
      </c>
      <c r="AF1813" s="11" t="str">
        <f t="array" ref="AF1813">IF((COUNTBLANK(D1813)=0)*OR($H$2="y",$H$2="m"),IFERROR(LEFT(C1813, FIND(" ",C1813)-1), C1813),"")</f>
        <v/>
      </c>
      <c r="AG1813" s="11" t="str">
        <f t="array" ref="AG1813">IF(COUNTBLANK(D1813)=1,"",IF(OR($H$2="y",$H$2="m"),IF(AA1813=AA1812,IF(OR(AC1813=$AC$4:$AC1812)=FALSE,AG1812&amp;AF1813,AG1812),"("&amp;AF1813)&amp;IF(AA1813=AA1814,IF(OR(AC1814=$AC$4:$AC1813)=FALSE,", ",""),") "),""))</f>
        <v/>
      </c>
      <c r="AH1813" s="10" t="str">
        <f>IF((COUNTBLANK(D1813)=1),"",IF(D1813=D1812,AH1812,"")&amp;IF(B1812&lt;&gt;B1813,((IF(COUNTBLANK(E1813)=1,$D$3&amp;"Non-type material: "&amp;$D$3,$D$3&amp;INDEX('type-categories'!$A$2:$B$100,MATCH(E1813,'type-categories'!$A$2:$A$100,0),2)&amp;$D$3))),"")&amp;(IF(K1813&lt;&gt;K1812,$C$2&amp;UPPER(K1813)&amp;$C$2&amp;$K$3&amp;" ",(IF(B1813&lt;&gt;B1812,$C$2&amp;UPPER(K1813)&amp;$C$2&amp;$K$3&amp;" ",""))))&amp;IF((AA1813&lt;&gt;AA1814)*($H$2="y"),AD1813&amp;AE1813,IF((AA1813&lt;&gt;AA1814)*($H$2="m"),AD1813&amp;AG1813,IF(($H$2&lt;&gt;"m")*($H$2&lt;&gt;"Y"),(IF(F1813=0,"",F1813&amp;" "&amp;$F$4&amp;" "))&amp;(IF(G1813=0,"",G1813&amp;" "&amp;$G$4&amp;" "))&amp;(IF(H1813=0,"",H1813&amp;" "&amp;H$4&amp;" "))&amp;(IF(I1813=0,"",I1813&amp;" "&amp;$I$4&amp;" "))&amp;(IF(J1813=0,"",J1813&amp;" "&amp;$J$4&amp;" ")),"")))&amp;"; "&amp;IF((B1813=B1812)*(AA1813=AA1812), "same collecting data; ", IF((B1813=B1812)*(Z1812=Z1813),"same locality; ",(IF(COUNTBLANK(L1813)=1,"",$D$2&amp;L1813&amp;$L$3&amp;" "&amp;$D$2))&amp;(IF(COUNTBLANK(M1813)=1,"",$E$2&amp;M1813&amp;$E$2&amp;", "))&amp;(IF(COUNTBLANK(N1813)=1,"",N1813&amp;"; "))&amp;(IF(COUNTBLANK(O1813)=1,"",O1813&amp;"; ")))&amp;(IF(COUNTBLANK(P1813)=1,"",P1813&amp;"; "))&amp;(IF(COUNTBLANK(Q1813)=1,"",Q1813&amp;"; "))&amp;(IF(COUNTBLANK(R1813)=1,"",R1813&amp;"m, "))&amp;IF((COUNTBLANK(S1813)=0)*(S1813&lt;&gt;S1812), S1813&amp;"; ","")&amp;(IF(COUNTBLANK(U1813)=1,"",U1813&amp;"; "))&amp;(IF(COUNTBLANK(T1813)=1,"",IF(COUNTBLANK(F$2)=1,T1813&amp;"; ",T1813&amp;" "&amp;F$2&amp;"; "))))&amp;(IF(COUNTBLANK(V1813)=1,"",V1813&amp;"; "))&amp;IF((COUNTBLANK(C1813)=1),"",C1813)&amp;IF((B1813=B1814)*(K1813=K1814)*(L1813=L1814)*(M1813=M1814),IF(($H$2&lt;&gt;"m")*($H$2&lt;&gt;"Y"), " • ", IF((ISNUMBER(FIND(")",AE1813))), " • ", "")),IF((B1813=B1814)*(K1813=K1814)," • ",". ")))</f>
        <v/>
      </c>
      <c r="AI1813" s="1"/>
    </row>
    <row r="1814" spans="1:35" x14ac:dyDescent="0.25">
      <c r="A1814" s="3" t="str">
        <f t="shared" si="199"/>
        <v/>
      </c>
      <c r="B1814" s="53" t="str">
        <f t="shared" si="197"/>
        <v/>
      </c>
      <c r="C1814" s="57"/>
      <c r="D1814" s="57"/>
      <c r="E1814" s="57"/>
      <c r="F1814" s="57"/>
      <c r="G1814" s="57"/>
      <c r="H1814" s="57"/>
      <c r="I1814" s="57"/>
      <c r="J1814" s="57"/>
      <c r="K1814" s="57"/>
      <c r="L1814" s="57"/>
      <c r="M1814" s="54"/>
      <c r="N1814" s="57"/>
      <c r="O1814" s="58"/>
      <c r="P1814" s="58"/>
      <c r="Q1814" s="58"/>
      <c r="R1814" s="58"/>
      <c r="S1814" s="54"/>
      <c r="T1814" s="57"/>
      <c r="U1814" s="57"/>
      <c r="V1814" s="57"/>
      <c r="W1814" s="57"/>
      <c r="X1814" s="147" t="str">
        <f>IF(COUNTBLANK(D1814)=1,"",IF('order-admin-units'!$I$1&lt;&gt;"y", "", IF(COUNTBLANK(K1814)=1, 'order-admin-units'!$B$1+1, VLOOKUP(K1814, ordercountry, 2))))</f>
        <v/>
      </c>
      <c r="Y1814" s="147" t="str">
        <f>IF(COUNTBLANK(D1814)=1,"",IF('order-admin-units'!$I$1&lt;&gt;"y", "", IF(COUNTBLANK(K1814:L1814)&gt;0, 'order-admin-units'!$B$2+1, VLOOKUP(K1814&amp;"@"&amp;L1814, orderadmin, 2))))</f>
        <v/>
      </c>
      <c r="Z1814" s="147" t="str">
        <f t="shared" si="200"/>
        <v/>
      </c>
      <c r="AA1814" s="147" t="str">
        <f t="shared" si="201"/>
        <v/>
      </c>
      <c r="AB1814" s="147" t="str">
        <f t="shared" si="202"/>
        <v/>
      </c>
      <c r="AC1814" s="147" t="str">
        <f t="shared" si="198"/>
        <v/>
      </c>
      <c r="AD1814" s="11" t="str">
        <f t="shared" si="203"/>
        <v/>
      </c>
      <c r="AE1814" s="11" t="str">
        <f t="array" ref="AE1814">IF(COUNTBLANK(D1814)=1,"",IF(OR($H$2="y",$H$2="m"),IF(AA1814=AA1813,IF(OR(AB1814=$AB$4:$AB1813)=FALSE,AE1813&amp;C1814,AE1813),"("&amp;C1814)&amp;IF(AA1814=AA1815,IF(OR(AB1815=$AB$4:$AB1814)=FALSE,", ",""),") "),""))</f>
        <v/>
      </c>
      <c r="AF1814" s="11" t="str">
        <f t="array" ref="AF1814">IF((COUNTBLANK(D1814)=0)*OR($H$2="y",$H$2="m"),IFERROR(LEFT(C1814, FIND(" ",C1814)-1), C1814),"")</f>
        <v/>
      </c>
      <c r="AG1814" s="11" t="str">
        <f t="array" ref="AG1814">IF(COUNTBLANK(D1814)=1,"",IF(OR($H$2="y",$H$2="m"),IF(AA1814=AA1813,IF(OR(AC1814=$AC$4:$AC1813)=FALSE,AG1813&amp;AF1814,AG1813),"("&amp;AF1814)&amp;IF(AA1814=AA1815,IF(OR(AC1815=$AC$4:$AC1814)=FALSE,", ",""),") "),""))</f>
        <v/>
      </c>
      <c r="AH1814" s="10" t="str">
        <f>IF((COUNTBLANK(D1814)=1),"",IF(D1814=D1813,AH1813,"")&amp;IF(B1813&lt;&gt;B1814,((IF(COUNTBLANK(E1814)=1,$D$3&amp;"Non-type material: "&amp;$D$3,$D$3&amp;INDEX('type-categories'!$A$2:$B$100,MATCH(E1814,'type-categories'!$A$2:$A$100,0),2)&amp;$D$3))),"")&amp;(IF(K1814&lt;&gt;K1813,$C$2&amp;UPPER(K1814)&amp;$C$2&amp;$K$3&amp;" ",(IF(B1814&lt;&gt;B1813,$C$2&amp;UPPER(K1814)&amp;$C$2&amp;$K$3&amp;" ",""))))&amp;IF((AA1814&lt;&gt;AA1815)*($H$2="y"),AD1814&amp;AE1814,IF((AA1814&lt;&gt;AA1815)*($H$2="m"),AD1814&amp;AG1814,IF(($H$2&lt;&gt;"m")*($H$2&lt;&gt;"Y"),(IF(F1814=0,"",F1814&amp;" "&amp;$F$4&amp;" "))&amp;(IF(G1814=0,"",G1814&amp;" "&amp;$G$4&amp;" "))&amp;(IF(H1814=0,"",H1814&amp;" "&amp;H$4&amp;" "))&amp;(IF(I1814=0,"",I1814&amp;" "&amp;$I$4&amp;" "))&amp;(IF(J1814=0,"",J1814&amp;" "&amp;$J$4&amp;" ")),"")))&amp;"; "&amp;IF((B1814=B1813)*(AA1814=AA1813), "same collecting data; ", IF((B1814=B1813)*(Z1813=Z1814),"same locality; ",(IF(COUNTBLANK(L1814)=1,"",$D$2&amp;L1814&amp;$L$3&amp;" "&amp;$D$2))&amp;(IF(COUNTBLANK(M1814)=1,"",$E$2&amp;M1814&amp;$E$2&amp;", "))&amp;(IF(COUNTBLANK(N1814)=1,"",N1814&amp;"; "))&amp;(IF(COUNTBLANK(O1814)=1,"",O1814&amp;"; ")))&amp;(IF(COUNTBLANK(P1814)=1,"",P1814&amp;"; "))&amp;(IF(COUNTBLANK(Q1814)=1,"",Q1814&amp;"; "))&amp;(IF(COUNTBLANK(R1814)=1,"",R1814&amp;"m, "))&amp;IF((COUNTBLANK(S1814)=0)*(S1814&lt;&gt;S1813), S1814&amp;"; ","")&amp;(IF(COUNTBLANK(U1814)=1,"",U1814&amp;"; "))&amp;(IF(COUNTBLANK(T1814)=1,"",IF(COUNTBLANK(F$2)=1,T1814&amp;"; ",T1814&amp;" "&amp;F$2&amp;"; "))))&amp;(IF(COUNTBLANK(V1814)=1,"",V1814&amp;"; "))&amp;IF((COUNTBLANK(C1814)=1),"",C1814)&amp;IF((B1814=B1815)*(K1814=K1815)*(L1814=L1815)*(M1814=M1815),IF(($H$2&lt;&gt;"m")*($H$2&lt;&gt;"Y"), " • ", IF((ISNUMBER(FIND(")",AE1814))), " • ", "")),IF((B1814=B1815)*(K1814=K1815)," • ",". ")))</f>
        <v/>
      </c>
      <c r="AI1814" s="1"/>
    </row>
    <row r="1815" spans="1:35" x14ac:dyDescent="0.25">
      <c r="A1815" s="3" t="str">
        <f t="shared" si="199"/>
        <v/>
      </c>
      <c r="B1815" s="53" t="str">
        <f t="shared" si="197"/>
        <v/>
      </c>
      <c r="C1815" s="57"/>
      <c r="D1815" s="57"/>
      <c r="E1815" s="57"/>
      <c r="F1815" s="57"/>
      <c r="G1815" s="57"/>
      <c r="H1815" s="57"/>
      <c r="I1815" s="57"/>
      <c r="J1815" s="57"/>
      <c r="K1815" s="57"/>
      <c r="L1815" s="57"/>
      <c r="M1815" s="54"/>
      <c r="N1815" s="57"/>
      <c r="O1815" s="58"/>
      <c r="P1815" s="58"/>
      <c r="Q1815" s="58"/>
      <c r="R1815" s="58"/>
      <c r="S1815" s="54"/>
      <c r="T1815" s="57"/>
      <c r="U1815" s="57"/>
      <c r="V1815" s="57"/>
      <c r="W1815" s="57"/>
      <c r="X1815" s="147" t="str">
        <f>IF(COUNTBLANK(D1815)=1,"",IF('order-admin-units'!$I$1&lt;&gt;"y", "", IF(COUNTBLANK(K1815)=1, 'order-admin-units'!$B$1+1, VLOOKUP(K1815, ordercountry, 2))))</f>
        <v/>
      </c>
      <c r="Y1815" s="147" t="str">
        <f>IF(COUNTBLANK(D1815)=1,"",IF('order-admin-units'!$I$1&lt;&gt;"y", "", IF(COUNTBLANK(K1815:L1815)&gt;0, 'order-admin-units'!$B$2+1, VLOOKUP(K1815&amp;"@"&amp;L1815, orderadmin, 2))))</f>
        <v/>
      </c>
      <c r="Z1815" s="147" t="str">
        <f t="shared" si="200"/>
        <v/>
      </c>
      <c r="AA1815" s="147" t="str">
        <f t="shared" si="201"/>
        <v/>
      </c>
      <c r="AB1815" s="147" t="str">
        <f t="shared" si="202"/>
        <v/>
      </c>
      <c r="AC1815" s="147" t="str">
        <f t="shared" si="198"/>
        <v/>
      </c>
      <c r="AD1815" s="11" t="str">
        <f t="shared" si="203"/>
        <v/>
      </c>
      <c r="AE1815" s="11" t="str">
        <f t="array" ref="AE1815">IF(COUNTBLANK(D1815)=1,"",IF(OR($H$2="y",$H$2="m"),IF(AA1815=AA1814,IF(OR(AB1815=$AB$4:$AB1814)=FALSE,AE1814&amp;C1815,AE1814),"("&amp;C1815)&amp;IF(AA1815=AA1816,IF(OR(AB1816=$AB$4:$AB1815)=FALSE,", ",""),") "),""))</f>
        <v/>
      </c>
      <c r="AF1815" s="11" t="str">
        <f t="array" ref="AF1815">IF((COUNTBLANK(D1815)=0)*OR($H$2="y",$H$2="m"),IFERROR(LEFT(C1815, FIND(" ",C1815)-1), C1815),"")</f>
        <v/>
      </c>
      <c r="AG1815" s="11" t="str">
        <f t="array" ref="AG1815">IF(COUNTBLANK(D1815)=1,"",IF(OR($H$2="y",$H$2="m"),IF(AA1815=AA1814,IF(OR(AC1815=$AC$4:$AC1814)=FALSE,AG1814&amp;AF1815,AG1814),"("&amp;AF1815)&amp;IF(AA1815=AA1816,IF(OR(AC1816=$AC$4:$AC1815)=FALSE,", ",""),") "),""))</f>
        <v/>
      </c>
      <c r="AH1815" s="10" t="str">
        <f>IF((COUNTBLANK(D1815)=1),"",IF(D1815=D1814,AH1814,"")&amp;IF(B1814&lt;&gt;B1815,((IF(COUNTBLANK(E1815)=1,$D$3&amp;"Non-type material: "&amp;$D$3,$D$3&amp;INDEX('type-categories'!$A$2:$B$100,MATCH(E1815,'type-categories'!$A$2:$A$100,0),2)&amp;$D$3))),"")&amp;(IF(K1815&lt;&gt;K1814,$C$2&amp;UPPER(K1815)&amp;$C$2&amp;$K$3&amp;" ",(IF(B1815&lt;&gt;B1814,$C$2&amp;UPPER(K1815)&amp;$C$2&amp;$K$3&amp;" ",""))))&amp;IF((AA1815&lt;&gt;AA1816)*($H$2="y"),AD1815&amp;AE1815,IF((AA1815&lt;&gt;AA1816)*($H$2="m"),AD1815&amp;AG1815,IF(($H$2&lt;&gt;"m")*($H$2&lt;&gt;"Y"),(IF(F1815=0,"",F1815&amp;" "&amp;$F$4&amp;" "))&amp;(IF(G1815=0,"",G1815&amp;" "&amp;$G$4&amp;" "))&amp;(IF(H1815=0,"",H1815&amp;" "&amp;H$4&amp;" "))&amp;(IF(I1815=0,"",I1815&amp;" "&amp;$I$4&amp;" "))&amp;(IF(J1815=0,"",J1815&amp;" "&amp;$J$4&amp;" ")),"")))&amp;"; "&amp;IF((B1815=B1814)*(AA1815=AA1814), "same collecting data; ", IF((B1815=B1814)*(Z1814=Z1815),"same locality; ",(IF(COUNTBLANK(L1815)=1,"",$D$2&amp;L1815&amp;$L$3&amp;" "&amp;$D$2))&amp;(IF(COUNTBLANK(M1815)=1,"",$E$2&amp;M1815&amp;$E$2&amp;", "))&amp;(IF(COUNTBLANK(N1815)=1,"",N1815&amp;"; "))&amp;(IF(COUNTBLANK(O1815)=1,"",O1815&amp;"; ")))&amp;(IF(COUNTBLANK(P1815)=1,"",P1815&amp;"; "))&amp;(IF(COUNTBLANK(Q1815)=1,"",Q1815&amp;"; "))&amp;(IF(COUNTBLANK(R1815)=1,"",R1815&amp;"m, "))&amp;IF((COUNTBLANK(S1815)=0)*(S1815&lt;&gt;S1814), S1815&amp;"; ","")&amp;(IF(COUNTBLANK(U1815)=1,"",U1815&amp;"; "))&amp;(IF(COUNTBLANK(T1815)=1,"",IF(COUNTBLANK(F$2)=1,T1815&amp;"; ",T1815&amp;" "&amp;F$2&amp;"; "))))&amp;(IF(COUNTBLANK(V1815)=1,"",V1815&amp;"; "))&amp;IF((COUNTBLANK(C1815)=1),"",C1815)&amp;IF((B1815=B1816)*(K1815=K1816)*(L1815=L1816)*(M1815=M1816),IF(($H$2&lt;&gt;"m")*($H$2&lt;&gt;"Y"), " • ", IF((ISNUMBER(FIND(")",AE1815))), " • ", "")),IF((B1815=B1816)*(K1815=K1816)," • ",". ")))</f>
        <v/>
      </c>
      <c r="AI1815" s="1"/>
    </row>
    <row r="1816" spans="1:35" x14ac:dyDescent="0.25">
      <c r="A1816" s="3" t="str">
        <f t="shared" si="199"/>
        <v/>
      </c>
      <c r="B1816" s="53" t="str">
        <f t="shared" si="197"/>
        <v/>
      </c>
      <c r="C1816" s="57"/>
      <c r="D1816" s="57"/>
      <c r="E1816" s="57"/>
      <c r="F1816" s="57"/>
      <c r="G1816" s="57"/>
      <c r="H1816" s="57"/>
      <c r="I1816" s="57"/>
      <c r="J1816" s="57"/>
      <c r="K1816" s="57"/>
      <c r="L1816" s="57"/>
      <c r="M1816" s="54"/>
      <c r="N1816" s="57"/>
      <c r="O1816" s="58"/>
      <c r="P1816" s="58"/>
      <c r="Q1816" s="58"/>
      <c r="R1816" s="58"/>
      <c r="S1816" s="54"/>
      <c r="T1816" s="57"/>
      <c r="U1816" s="57"/>
      <c r="V1816" s="57"/>
      <c r="W1816" s="57"/>
      <c r="X1816" s="147" t="str">
        <f>IF(COUNTBLANK(D1816)=1,"",IF('order-admin-units'!$I$1&lt;&gt;"y", "", IF(COUNTBLANK(K1816)=1, 'order-admin-units'!$B$1+1, VLOOKUP(K1816, ordercountry, 2))))</f>
        <v/>
      </c>
      <c r="Y1816" s="147" t="str">
        <f>IF(COUNTBLANK(D1816)=1,"",IF('order-admin-units'!$I$1&lt;&gt;"y", "", IF(COUNTBLANK(K1816:L1816)&gt;0, 'order-admin-units'!$B$2+1, VLOOKUP(K1816&amp;"@"&amp;L1816, orderadmin, 2))))</f>
        <v/>
      </c>
      <c r="Z1816" s="147" t="str">
        <f t="shared" si="200"/>
        <v/>
      </c>
      <c r="AA1816" s="147" t="str">
        <f t="shared" si="201"/>
        <v/>
      </c>
      <c r="AB1816" s="147" t="str">
        <f t="shared" si="202"/>
        <v/>
      </c>
      <c r="AC1816" s="147" t="str">
        <f t="shared" si="198"/>
        <v/>
      </c>
      <c r="AD1816" s="11" t="str">
        <f t="shared" si="203"/>
        <v/>
      </c>
      <c r="AE1816" s="11" t="str">
        <f t="array" ref="AE1816">IF(COUNTBLANK(D1816)=1,"",IF(OR($H$2="y",$H$2="m"),IF(AA1816=AA1815,IF(OR(AB1816=$AB$4:$AB1815)=FALSE,AE1815&amp;C1816,AE1815),"("&amp;C1816)&amp;IF(AA1816=AA1817,IF(OR(AB1817=$AB$4:$AB1816)=FALSE,", ",""),") "),""))</f>
        <v/>
      </c>
      <c r="AF1816" s="11" t="str">
        <f t="array" ref="AF1816">IF((COUNTBLANK(D1816)=0)*OR($H$2="y",$H$2="m"),IFERROR(LEFT(C1816, FIND(" ",C1816)-1), C1816),"")</f>
        <v/>
      </c>
      <c r="AG1816" s="11" t="str">
        <f t="array" ref="AG1816">IF(COUNTBLANK(D1816)=1,"",IF(OR($H$2="y",$H$2="m"),IF(AA1816=AA1815,IF(OR(AC1816=$AC$4:$AC1815)=FALSE,AG1815&amp;AF1816,AG1815),"("&amp;AF1816)&amp;IF(AA1816=AA1817,IF(OR(AC1817=$AC$4:$AC1816)=FALSE,", ",""),") "),""))</f>
        <v/>
      </c>
      <c r="AH1816" s="10" t="str">
        <f>IF((COUNTBLANK(D1816)=1),"",IF(D1816=D1815,AH1815,"")&amp;IF(B1815&lt;&gt;B1816,((IF(COUNTBLANK(E1816)=1,$D$3&amp;"Non-type material: "&amp;$D$3,$D$3&amp;INDEX('type-categories'!$A$2:$B$100,MATCH(E1816,'type-categories'!$A$2:$A$100,0),2)&amp;$D$3))),"")&amp;(IF(K1816&lt;&gt;K1815,$C$2&amp;UPPER(K1816)&amp;$C$2&amp;$K$3&amp;" ",(IF(B1816&lt;&gt;B1815,$C$2&amp;UPPER(K1816)&amp;$C$2&amp;$K$3&amp;" ",""))))&amp;IF((AA1816&lt;&gt;AA1817)*($H$2="y"),AD1816&amp;AE1816,IF((AA1816&lt;&gt;AA1817)*($H$2="m"),AD1816&amp;AG1816,IF(($H$2&lt;&gt;"m")*($H$2&lt;&gt;"Y"),(IF(F1816=0,"",F1816&amp;" "&amp;$F$4&amp;" "))&amp;(IF(G1816=0,"",G1816&amp;" "&amp;$G$4&amp;" "))&amp;(IF(H1816=0,"",H1816&amp;" "&amp;H$4&amp;" "))&amp;(IF(I1816=0,"",I1816&amp;" "&amp;$I$4&amp;" "))&amp;(IF(J1816=0,"",J1816&amp;" "&amp;$J$4&amp;" ")),"")))&amp;"; "&amp;IF((B1816=B1815)*(AA1816=AA1815), "same collecting data; ", IF((B1816=B1815)*(Z1815=Z1816),"same locality; ",(IF(COUNTBLANK(L1816)=1,"",$D$2&amp;L1816&amp;$L$3&amp;" "&amp;$D$2))&amp;(IF(COUNTBLANK(M1816)=1,"",$E$2&amp;M1816&amp;$E$2&amp;", "))&amp;(IF(COUNTBLANK(N1816)=1,"",N1816&amp;"; "))&amp;(IF(COUNTBLANK(O1816)=1,"",O1816&amp;"; ")))&amp;(IF(COUNTBLANK(P1816)=1,"",P1816&amp;"; "))&amp;(IF(COUNTBLANK(Q1816)=1,"",Q1816&amp;"; "))&amp;(IF(COUNTBLANK(R1816)=1,"",R1816&amp;"m, "))&amp;IF((COUNTBLANK(S1816)=0)*(S1816&lt;&gt;S1815), S1816&amp;"; ","")&amp;(IF(COUNTBLANK(U1816)=1,"",U1816&amp;"; "))&amp;(IF(COUNTBLANK(T1816)=1,"",IF(COUNTBLANK(F$2)=1,T1816&amp;"; ",T1816&amp;" "&amp;F$2&amp;"; "))))&amp;(IF(COUNTBLANK(V1816)=1,"",V1816&amp;"; "))&amp;IF((COUNTBLANK(C1816)=1),"",C1816)&amp;IF((B1816=B1817)*(K1816=K1817)*(L1816=L1817)*(M1816=M1817),IF(($H$2&lt;&gt;"m")*($H$2&lt;&gt;"Y"), " • ", IF((ISNUMBER(FIND(")",AE1816))), " • ", "")),IF((B1816=B1817)*(K1816=K1817)," • ",". ")))</f>
        <v/>
      </c>
      <c r="AI1816" s="1"/>
    </row>
    <row r="1817" spans="1:35" x14ac:dyDescent="0.25">
      <c r="A1817" s="3" t="str">
        <f t="shared" si="199"/>
        <v/>
      </c>
      <c r="B1817" s="53" t="str">
        <f t="shared" si="197"/>
        <v/>
      </c>
      <c r="C1817" s="57"/>
      <c r="D1817" s="57"/>
      <c r="E1817" s="57"/>
      <c r="F1817" s="57"/>
      <c r="G1817" s="57"/>
      <c r="H1817" s="57"/>
      <c r="I1817" s="57"/>
      <c r="J1817" s="57"/>
      <c r="K1817" s="57"/>
      <c r="L1817" s="57"/>
      <c r="M1817" s="54"/>
      <c r="N1817" s="57"/>
      <c r="O1817" s="58"/>
      <c r="P1817" s="58"/>
      <c r="Q1817" s="58"/>
      <c r="R1817" s="58"/>
      <c r="S1817" s="54"/>
      <c r="T1817" s="57"/>
      <c r="U1817" s="57"/>
      <c r="V1817" s="57"/>
      <c r="W1817" s="57"/>
      <c r="X1817" s="147" t="str">
        <f>IF(COUNTBLANK(D1817)=1,"",IF('order-admin-units'!$I$1&lt;&gt;"y", "", IF(COUNTBLANK(K1817)=1, 'order-admin-units'!$B$1+1, VLOOKUP(K1817, ordercountry, 2))))</f>
        <v/>
      </c>
      <c r="Y1817" s="147" t="str">
        <f>IF(COUNTBLANK(D1817)=1,"",IF('order-admin-units'!$I$1&lt;&gt;"y", "", IF(COUNTBLANK(K1817:L1817)&gt;0, 'order-admin-units'!$B$2+1, VLOOKUP(K1817&amp;"@"&amp;L1817, orderadmin, 2))))</f>
        <v/>
      </c>
      <c r="Z1817" s="147" t="str">
        <f t="shared" si="200"/>
        <v/>
      </c>
      <c r="AA1817" s="147" t="str">
        <f t="shared" si="201"/>
        <v/>
      </c>
      <c r="AB1817" s="147" t="str">
        <f t="shared" si="202"/>
        <v/>
      </c>
      <c r="AC1817" s="147" t="str">
        <f t="shared" si="198"/>
        <v/>
      </c>
      <c r="AD1817" s="11" t="str">
        <f t="shared" si="203"/>
        <v/>
      </c>
      <c r="AE1817" s="11" t="str">
        <f t="array" ref="AE1817">IF(COUNTBLANK(D1817)=1,"",IF(OR($H$2="y",$H$2="m"),IF(AA1817=AA1816,IF(OR(AB1817=$AB$4:$AB1816)=FALSE,AE1816&amp;C1817,AE1816),"("&amp;C1817)&amp;IF(AA1817=AA1818,IF(OR(AB1818=$AB$4:$AB1817)=FALSE,", ",""),") "),""))</f>
        <v/>
      </c>
      <c r="AF1817" s="11" t="str">
        <f t="array" ref="AF1817">IF((COUNTBLANK(D1817)=0)*OR($H$2="y",$H$2="m"),IFERROR(LEFT(C1817, FIND(" ",C1817)-1), C1817),"")</f>
        <v/>
      </c>
      <c r="AG1817" s="11" t="str">
        <f t="array" ref="AG1817">IF(COUNTBLANK(D1817)=1,"",IF(OR($H$2="y",$H$2="m"),IF(AA1817=AA1816,IF(OR(AC1817=$AC$4:$AC1816)=FALSE,AG1816&amp;AF1817,AG1816),"("&amp;AF1817)&amp;IF(AA1817=AA1818,IF(OR(AC1818=$AC$4:$AC1817)=FALSE,", ",""),") "),""))</f>
        <v/>
      </c>
      <c r="AH1817" s="10" t="str">
        <f>IF((COUNTBLANK(D1817)=1),"",IF(D1817=D1816,AH1816,"")&amp;IF(B1816&lt;&gt;B1817,((IF(COUNTBLANK(E1817)=1,$D$3&amp;"Non-type material: "&amp;$D$3,$D$3&amp;INDEX('type-categories'!$A$2:$B$100,MATCH(E1817,'type-categories'!$A$2:$A$100,0),2)&amp;$D$3))),"")&amp;(IF(K1817&lt;&gt;K1816,$C$2&amp;UPPER(K1817)&amp;$C$2&amp;$K$3&amp;" ",(IF(B1817&lt;&gt;B1816,$C$2&amp;UPPER(K1817)&amp;$C$2&amp;$K$3&amp;" ",""))))&amp;IF((AA1817&lt;&gt;AA1818)*($H$2="y"),AD1817&amp;AE1817,IF((AA1817&lt;&gt;AA1818)*($H$2="m"),AD1817&amp;AG1817,IF(($H$2&lt;&gt;"m")*($H$2&lt;&gt;"Y"),(IF(F1817=0,"",F1817&amp;" "&amp;$F$4&amp;" "))&amp;(IF(G1817=0,"",G1817&amp;" "&amp;$G$4&amp;" "))&amp;(IF(H1817=0,"",H1817&amp;" "&amp;H$4&amp;" "))&amp;(IF(I1817=0,"",I1817&amp;" "&amp;$I$4&amp;" "))&amp;(IF(J1817=0,"",J1817&amp;" "&amp;$J$4&amp;" ")),"")))&amp;"; "&amp;IF((B1817=B1816)*(AA1817=AA1816), "same collecting data; ", IF((B1817=B1816)*(Z1816=Z1817),"same locality; ",(IF(COUNTBLANK(L1817)=1,"",$D$2&amp;L1817&amp;$L$3&amp;" "&amp;$D$2))&amp;(IF(COUNTBLANK(M1817)=1,"",$E$2&amp;M1817&amp;$E$2&amp;", "))&amp;(IF(COUNTBLANK(N1817)=1,"",N1817&amp;"; "))&amp;(IF(COUNTBLANK(O1817)=1,"",O1817&amp;"; ")))&amp;(IF(COUNTBLANK(P1817)=1,"",P1817&amp;"; "))&amp;(IF(COUNTBLANK(Q1817)=1,"",Q1817&amp;"; "))&amp;(IF(COUNTBLANK(R1817)=1,"",R1817&amp;"m, "))&amp;IF((COUNTBLANK(S1817)=0)*(S1817&lt;&gt;S1816), S1817&amp;"; ","")&amp;(IF(COUNTBLANK(U1817)=1,"",U1817&amp;"; "))&amp;(IF(COUNTBLANK(T1817)=1,"",IF(COUNTBLANK(F$2)=1,T1817&amp;"; ",T1817&amp;" "&amp;F$2&amp;"; "))))&amp;(IF(COUNTBLANK(V1817)=1,"",V1817&amp;"; "))&amp;IF((COUNTBLANK(C1817)=1),"",C1817)&amp;IF((B1817=B1818)*(K1817=K1818)*(L1817=L1818)*(M1817=M1818),IF(($H$2&lt;&gt;"m")*($H$2&lt;&gt;"Y"), " • ", IF((ISNUMBER(FIND(")",AE1817))), " • ", "")),IF((B1817=B1818)*(K1817=K1818)," • ",". ")))</f>
        <v/>
      </c>
      <c r="AI1817" s="1"/>
    </row>
    <row r="1818" spans="1:35" x14ac:dyDescent="0.25">
      <c r="A1818" s="3" t="str">
        <f t="shared" si="199"/>
        <v/>
      </c>
      <c r="B1818" s="53" t="str">
        <f t="shared" si="197"/>
        <v/>
      </c>
      <c r="C1818" s="57"/>
      <c r="D1818" s="57"/>
      <c r="E1818" s="57"/>
      <c r="F1818" s="57"/>
      <c r="G1818" s="57"/>
      <c r="H1818" s="57"/>
      <c r="I1818" s="57"/>
      <c r="J1818" s="57"/>
      <c r="K1818" s="57"/>
      <c r="L1818" s="57"/>
      <c r="M1818" s="54"/>
      <c r="N1818" s="57"/>
      <c r="O1818" s="58"/>
      <c r="P1818" s="58"/>
      <c r="Q1818" s="58"/>
      <c r="R1818" s="58"/>
      <c r="S1818" s="54"/>
      <c r="T1818" s="57"/>
      <c r="U1818" s="57"/>
      <c r="V1818" s="57"/>
      <c r="W1818" s="57"/>
      <c r="X1818" s="147" t="str">
        <f>IF(COUNTBLANK(D1818)=1,"",IF('order-admin-units'!$I$1&lt;&gt;"y", "", IF(COUNTBLANK(K1818)=1, 'order-admin-units'!$B$1+1, VLOOKUP(K1818, ordercountry, 2))))</f>
        <v/>
      </c>
      <c r="Y1818" s="147" t="str">
        <f>IF(COUNTBLANK(D1818)=1,"",IF('order-admin-units'!$I$1&lt;&gt;"y", "", IF(COUNTBLANK(K1818:L1818)&gt;0, 'order-admin-units'!$B$2+1, VLOOKUP(K1818&amp;"@"&amp;L1818, orderadmin, 2))))</f>
        <v/>
      </c>
      <c r="Z1818" s="147" t="str">
        <f t="shared" si="200"/>
        <v/>
      </c>
      <c r="AA1818" s="147" t="str">
        <f t="shared" si="201"/>
        <v/>
      </c>
      <c r="AB1818" s="147" t="str">
        <f t="shared" si="202"/>
        <v/>
      </c>
      <c r="AC1818" s="147" t="str">
        <f t="shared" si="198"/>
        <v/>
      </c>
      <c r="AD1818" s="11" t="str">
        <f t="shared" si="203"/>
        <v/>
      </c>
      <c r="AE1818" s="11" t="str">
        <f t="array" ref="AE1818">IF(COUNTBLANK(D1818)=1,"",IF(OR($H$2="y",$H$2="m"),IF(AA1818=AA1817,IF(OR(AB1818=$AB$4:$AB1817)=FALSE,AE1817&amp;C1818,AE1817),"("&amp;C1818)&amp;IF(AA1818=AA1819,IF(OR(AB1819=$AB$4:$AB1818)=FALSE,", ",""),") "),""))</f>
        <v/>
      </c>
      <c r="AF1818" s="11" t="str">
        <f t="array" ref="AF1818">IF((COUNTBLANK(D1818)=0)*OR($H$2="y",$H$2="m"),IFERROR(LEFT(C1818, FIND(" ",C1818)-1), C1818),"")</f>
        <v/>
      </c>
      <c r="AG1818" s="11" t="str">
        <f t="array" ref="AG1818">IF(COUNTBLANK(D1818)=1,"",IF(OR($H$2="y",$H$2="m"),IF(AA1818=AA1817,IF(OR(AC1818=$AC$4:$AC1817)=FALSE,AG1817&amp;AF1818,AG1817),"("&amp;AF1818)&amp;IF(AA1818=AA1819,IF(OR(AC1819=$AC$4:$AC1818)=FALSE,", ",""),") "),""))</f>
        <v/>
      </c>
      <c r="AH1818" s="10" t="str">
        <f>IF((COUNTBLANK(D1818)=1),"",IF(D1818=D1817,AH1817,"")&amp;IF(B1817&lt;&gt;B1818,((IF(COUNTBLANK(E1818)=1,$D$3&amp;"Non-type material: "&amp;$D$3,$D$3&amp;INDEX('type-categories'!$A$2:$B$100,MATCH(E1818,'type-categories'!$A$2:$A$100,0),2)&amp;$D$3))),"")&amp;(IF(K1818&lt;&gt;K1817,$C$2&amp;UPPER(K1818)&amp;$C$2&amp;$K$3&amp;" ",(IF(B1818&lt;&gt;B1817,$C$2&amp;UPPER(K1818)&amp;$C$2&amp;$K$3&amp;" ",""))))&amp;IF((AA1818&lt;&gt;AA1819)*($H$2="y"),AD1818&amp;AE1818,IF((AA1818&lt;&gt;AA1819)*($H$2="m"),AD1818&amp;AG1818,IF(($H$2&lt;&gt;"m")*($H$2&lt;&gt;"Y"),(IF(F1818=0,"",F1818&amp;" "&amp;$F$4&amp;" "))&amp;(IF(G1818=0,"",G1818&amp;" "&amp;$G$4&amp;" "))&amp;(IF(H1818=0,"",H1818&amp;" "&amp;H$4&amp;" "))&amp;(IF(I1818=0,"",I1818&amp;" "&amp;$I$4&amp;" "))&amp;(IF(J1818=0,"",J1818&amp;" "&amp;$J$4&amp;" ")),"")))&amp;"; "&amp;IF((B1818=B1817)*(AA1818=AA1817), "same collecting data; ", IF((B1818=B1817)*(Z1817=Z1818),"same locality; ",(IF(COUNTBLANK(L1818)=1,"",$D$2&amp;L1818&amp;$L$3&amp;" "&amp;$D$2))&amp;(IF(COUNTBLANK(M1818)=1,"",$E$2&amp;M1818&amp;$E$2&amp;", "))&amp;(IF(COUNTBLANK(N1818)=1,"",N1818&amp;"; "))&amp;(IF(COUNTBLANK(O1818)=1,"",O1818&amp;"; ")))&amp;(IF(COUNTBLANK(P1818)=1,"",P1818&amp;"; "))&amp;(IF(COUNTBLANK(Q1818)=1,"",Q1818&amp;"; "))&amp;(IF(COUNTBLANK(R1818)=1,"",R1818&amp;"m, "))&amp;IF((COUNTBLANK(S1818)=0)*(S1818&lt;&gt;S1817), S1818&amp;"; ","")&amp;(IF(COUNTBLANK(U1818)=1,"",U1818&amp;"; "))&amp;(IF(COUNTBLANK(T1818)=1,"",IF(COUNTBLANK(F$2)=1,T1818&amp;"; ",T1818&amp;" "&amp;F$2&amp;"; "))))&amp;(IF(COUNTBLANK(V1818)=1,"",V1818&amp;"; "))&amp;IF((COUNTBLANK(C1818)=1),"",C1818)&amp;IF((B1818=B1819)*(K1818=K1819)*(L1818=L1819)*(M1818=M1819),IF(($H$2&lt;&gt;"m")*($H$2&lt;&gt;"Y"), " • ", IF((ISNUMBER(FIND(")",AE1818))), " • ", "")),IF((B1818=B1819)*(K1818=K1819)," • ",". ")))</f>
        <v/>
      </c>
      <c r="AI1818" s="1"/>
    </row>
    <row r="1819" spans="1:35" x14ac:dyDescent="0.25">
      <c r="A1819" s="3" t="str">
        <f t="shared" si="199"/>
        <v/>
      </c>
      <c r="B1819" s="53" t="str">
        <f t="shared" si="197"/>
        <v/>
      </c>
      <c r="C1819" s="57"/>
      <c r="D1819" s="57"/>
      <c r="E1819" s="57"/>
      <c r="F1819" s="57"/>
      <c r="G1819" s="57"/>
      <c r="H1819" s="57"/>
      <c r="I1819" s="57"/>
      <c r="J1819" s="57"/>
      <c r="K1819" s="57"/>
      <c r="L1819" s="57"/>
      <c r="M1819" s="54"/>
      <c r="N1819" s="57"/>
      <c r="O1819" s="58"/>
      <c r="P1819" s="58"/>
      <c r="Q1819" s="58"/>
      <c r="R1819" s="58"/>
      <c r="S1819" s="54"/>
      <c r="T1819" s="57"/>
      <c r="U1819" s="57"/>
      <c r="V1819" s="57"/>
      <c r="W1819" s="57"/>
      <c r="X1819" s="147" t="str">
        <f>IF(COUNTBLANK(D1819)=1,"",IF('order-admin-units'!$I$1&lt;&gt;"y", "", IF(COUNTBLANK(K1819)=1, 'order-admin-units'!$B$1+1, VLOOKUP(K1819, ordercountry, 2))))</f>
        <v/>
      </c>
      <c r="Y1819" s="147" t="str">
        <f>IF(COUNTBLANK(D1819)=1,"",IF('order-admin-units'!$I$1&lt;&gt;"y", "", IF(COUNTBLANK(K1819:L1819)&gt;0, 'order-admin-units'!$B$2+1, VLOOKUP(K1819&amp;"@"&amp;L1819, orderadmin, 2))))</f>
        <v/>
      </c>
      <c r="Z1819" s="147" t="str">
        <f t="shared" si="200"/>
        <v/>
      </c>
      <c r="AA1819" s="147" t="str">
        <f t="shared" si="201"/>
        <v/>
      </c>
      <c r="AB1819" s="147" t="str">
        <f t="shared" si="202"/>
        <v/>
      </c>
      <c r="AC1819" s="147" t="str">
        <f t="shared" si="198"/>
        <v/>
      </c>
      <c r="AD1819" s="11" t="str">
        <f t="shared" si="203"/>
        <v/>
      </c>
      <c r="AE1819" s="11" t="str">
        <f t="array" ref="AE1819">IF(COUNTBLANK(D1819)=1,"",IF(OR($H$2="y",$H$2="m"),IF(AA1819=AA1818,IF(OR(AB1819=$AB$4:$AB1818)=FALSE,AE1818&amp;C1819,AE1818),"("&amp;C1819)&amp;IF(AA1819=AA1820,IF(OR(AB1820=$AB$4:$AB1819)=FALSE,", ",""),") "),""))</f>
        <v/>
      </c>
      <c r="AF1819" s="11" t="str">
        <f t="array" ref="AF1819">IF((COUNTBLANK(D1819)=0)*OR($H$2="y",$H$2="m"),IFERROR(LEFT(C1819, FIND(" ",C1819)-1), C1819),"")</f>
        <v/>
      </c>
      <c r="AG1819" s="11" t="str">
        <f t="array" ref="AG1819">IF(COUNTBLANK(D1819)=1,"",IF(OR($H$2="y",$H$2="m"),IF(AA1819=AA1818,IF(OR(AC1819=$AC$4:$AC1818)=FALSE,AG1818&amp;AF1819,AG1818),"("&amp;AF1819)&amp;IF(AA1819=AA1820,IF(OR(AC1820=$AC$4:$AC1819)=FALSE,", ",""),") "),""))</f>
        <v/>
      </c>
      <c r="AH1819" s="10" t="str">
        <f>IF((COUNTBLANK(D1819)=1),"",IF(D1819=D1818,AH1818,"")&amp;IF(B1818&lt;&gt;B1819,((IF(COUNTBLANK(E1819)=1,$D$3&amp;"Non-type material: "&amp;$D$3,$D$3&amp;INDEX('type-categories'!$A$2:$B$100,MATCH(E1819,'type-categories'!$A$2:$A$100,0),2)&amp;$D$3))),"")&amp;(IF(K1819&lt;&gt;K1818,$C$2&amp;UPPER(K1819)&amp;$C$2&amp;$K$3&amp;" ",(IF(B1819&lt;&gt;B1818,$C$2&amp;UPPER(K1819)&amp;$C$2&amp;$K$3&amp;" ",""))))&amp;IF((AA1819&lt;&gt;AA1820)*($H$2="y"),AD1819&amp;AE1819,IF((AA1819&lt;&gt;AA1820)*($H$2="m"),AD1819&amp;AG1819,IF(($H$2&lt;&gt;"m")*($H$2&lt;&gt;"Y"),(IF(F1819=0,"",F1819&amp;" "&amp;$F$4&amp;" "))&amp;(IF(G1819=0,"",G1819&amp;" "&amp;$G$4&amp;" "))&amp;(IF(H1819=0,"",H1819&amp;" "&amp;H$4&amp;" "))&amp;(IF(I1819=0,"",I1819&amp;" "&amp;$I$4&amp;" "))&amp;(IF(J1819=0,"",J1819&amp;" "&amp;$J$4&amp;" ")),"")))&amp;"; "&amp;IF((B1819=B1818)*(AA1819=AA1818), "same collecting data; ", IF((B1819=B1818)*(Z1818=Z1819),"same locality; ",(IF(COUNTBLANK(L1819)=1,"",$D$2&amp;L1819&amp;$L$3&amp;" "&amp;$D$2))&amp;(IF(COUNTBLANK(M1819)=1,"",$E$2&amp;M1819&amp;$E$2&amp;", "))&amp;(IF(COUNTBLANK(N1819)=1,"",N1819&amp;"; "))&amp;(IF(COUNTBLANK(O1819)=1,"",O1819&amp;"; ")))&amp;(IF(COUNTBLANK(P1819)=1,"",P1819&amp;"; "))&amp;(IF(COUNTBLANK(Q1819)=1,"",Q1819&amp;"; "))&amp;(IF(COUNTBLANK(R1819)=1,"",R1819&amp;"m, "))&amp;IF((COUNTBLANK(S1819)=0)*(S1819&lt;&gt;S1818), S1819&amp;"; ","")&amp;(IF(COUNTBLANK(U1819)=1,"",U1819&amp;"; "))&amp;(IF(COUNTBLANK(T1819)=1,"",IF(COUNTBLANK(F$2)=1,T1819&amp;"; ",T1819&amp;" "&amp;F$2&amp;"; "))))&amp;(IF(COUNTBLANK(V1819)=1,"",V1819&amp;"; "))&amp;IF((COUNTBLANK(C1819)=1),"",C1819)&amp;IF((B1819=B1820)*(K1819=K1820)*(L1819=L1820)*(M1819=M1820),IF(($H$2&lt;&gt;"m")*($H$2&lt;&gt;"Y"), " • ", IF((ISNUMBER(FIND(")",AE1819))), " • ", "")),IF((B1819=B1820)*(K1819=K1820)," • ",". ")))</f>
        <v/>
      </c>
      <c r="AI1819" s="1"/>
    </row>
    <row r="1820" spans="1:35" x14ac:dyDescent="0.25">
      <c r="A1820" s="3" t="str">
        <f t="shared" si="199"/>
        <v/>
      </c>
      <c r="B1820" s="53" t="str">
        <f t="shared" si="197"/>
        <v/>
      </c>
      <c r="C1820" s="57"/>
      <c r="D1820" s="57"/>
      <c r="E1820" s="57"/>
      <c r="F1820" s="57"/>
      <c r="G1820" s="57"/>
      <c r="H1820" s="57"/>
      <c r="I1820" s="57"/>
      <c r="J1820" s="57"/>
      <c r="K1820" s="57"/>
      <c r="L1820" s="57"/>
      <c r="M1820" s="54"/>
      <c r="N1820" s="57"/>
      <c r="O1820" s="58"/>
      <c r="P1820" s="58"/>
      <c r="Q1820" s="58"/>
      <c r="R1820" s="58"/>
      <c r="S1820" s="54"/>
      <c r="T1820" s="57"/>
      <c r="U1820" s="57"/>
      <c r="V1820" s="57"/>
      <c r="W1820" s="57"/>
      <c r="X1820" s="147" t="str">
        <f>IF(COUNTBLANK(D1820)=1,"",IF('order-admin-units'!$I$1&lt;&gt;"y", "", IF(COUNTBLANK(K1820)=1, 'order-admin-units'!$B$1+1, VLOOKUP(K1820, ordercountry, 2))))</f>
        <v/>
      </c>
      <c r="Y1820" s="147" t="str">
        <f>IF(COUNTBLANK(D1820)=1,"",IF('order-admin-units'!$I$1&lt;&gt;"y", "", IF(COUNTBLANK(K1820:L1820)&gt;0, 'order-admin-units'!$B$2+1, VLOOKUP(K1820&amp;"@"&amp;L1820, orderadmin, 2))))</f>
        <v/>
      </c>
      <c r="Z1820" s="147" t="str">
        <f t="shared" si="200"/>
        <v/>
      </c>
      <c r="AA1820" s="147" t="str">
        <f t="shared" si="201"/>
        <v/>
      </c>
      <c r="AB1820" s="147" t="str">
        <f t="shared" si="202"/>
        <v/>
      </c>
      <c r="AC1820" s="147" t="str">
        <f t="shared" si="198"/>
        <v/>
      </c>
      <c r="AD1820" s="11" t="str">
        <f t="shared" si="203"/>
        <v/>
      </c>
      <c r="AE1820" s="11" t="str">
        <f t="array" ref="AE1820">IF(COUNTBLANK(D1820)=1,"",IF(OR($H$2="y",$H$2="m"),IF(AA1820=AA1819,IF(OR(AB1820=$AB$4:$AB1819)=FALSE,AE1819&amp;C1820,AE1819),"("&amp;C1820)&amp;IF(AA1820=AA1821,IF(OR(AB1821=$AB$4:$AB1820)=FALSE,", ",""),") "),""))</f>
        <v/>
      </c>
      <c r="AF1820" s="11" t="str">
        <f t="array" ref="AF1820">IF((COUNTBLANK(D1820)=0)*OR($H$2="y",$H$2="m"),IFERROR(LEFT(C1820, FIND(" ",C1820)-1), C1820),"")</f>
        <v/>
      </c>
      <c r="AG1820" s="11" t="str">
        <f t="array" ref="AG1820">IF(COUNTBLANK(D1820)=1,"",IF(OR($H$2="y",$H$2="m"),IF(AA1820=AA1819,IF(OR(AC1820=$AC$4:$AC1819)=FALSE,AG1819&amp;AF1820,AG1819),"("&amp;AF1820)&amp;IF(AA1820=AA1821,IF(OR(AC1821=$AC$4:$AC1820)=FALSE,", ",""),") "),""))</f>
        <v/>
      </c>
      <c r="AH1820" s="10" t="str">
        <f>IF((COUNTBLANK(D1820)=1),"",IF(D1820=D1819,AH1819,"")&amp;IF(B1819&lt;&gt;B1820,((IF(COUNTBLANK(E1820)=1,$D$3&amp;"Non-type material: "&amp;$D$3,$D$3&amp;INDEX('type-categories'!$A$2:$B$100,MATCH(E1820,'type-categories'!$A$2:$A$100,0),2)&amp;$D$3))),"")&amp;(IF(K1820&lt;&gt;K1819,$C$2&amp;UPPER(K1820)&amp;$C$2&amp;$K$3&amp;" ",(IF(B1820&lt;&gt;B1819,$C$2&amp;UPPER(K1820)&amp;$C$2&amp;$K$3&amp;" ",""))))&amp;IF((AA1820&lt;&gt;AA1821)*($H$2="y"),AD1820&amp;AE1820,IF((AA1820&lt;&gt;AA1821)*($H$2="m"),AD1820&amp;AG1820,IF(($H$2&lt;&gt;"m")*($H$2&lt;&gt;"Y"),(IF(F1820=0,"",F1820&amp;" "&amp;$F$4&amp;" "))&amp;(IF(G1820=0,"",G1820&amp;" "&amp;$G$4&amp;" "))&amp;(IF(H1820=0,"",H1820&amp;" "&amp;H$4&amp;" "))&amp;(IF(I1820=0,"",I1820&amp;" "&amp;$I$4&amp;" "))&amp;(IF(J1820=0,"",J1820&amp;" "&amp;$J$4&amp;" ")),"")))&amp;"; "&amp;IF((B1820=B1819)*(AA1820=AA1819), "same collecting data; ", IF((B1820=B1819)*(Z1819=Z1820),"same locality; ",(IF(COUNTBLANK(L1820)=1,"",$D$2&amp;L1820&amp;$L$3&amp;" "&amp;$D$2))&amp;(IF(COUNTBLANK(M1820)=1,"",$E$2&amp;M1820&amp;$E$2&amp;", "))&amp;(IF(COUNTBLANK(N1820)=1,"",N1820&amp;"; "))&amp;(IF(COUNTBLANK(O1820)=1,"",O1820&amp;"; ")))&amp;(IF(COUNTBLANK(P1820)=1,"",P1820&amp;"; "))&amp;(IF(COUNTBLANK(Q1820)=1,"",Q1820&amp;"; "))&amp;(IF(COUNTBLANK(R1820)=1,"",R1820&amp;"m, "))&amp;IF((COUNTBLANK(S1820)=0)*(S1820&lt;&gt;S1819), S1820&amp;"; ","")&amp;(IF(COUNTBLANK(U1820)=1,"",U1820&amp;"; "))&amp;(IF(COUNTBLANK(T1820)=1,"",IF(COUNTBLANK(F$2)=1,T1820&amp;"; ",T1820&amp;" "&amp;F$2&amp;"; "))))&amp;(IF(COUNTBLANK(V1820)=1,"",V1820&amp;"; "))&amp;IF((COUNTBLANK(C1820)=1),"",C1820)&amp;IF((B1820=B1821)*(K1820=K1821)*(L1820=L1821)*(M1820=M1821),IF(($H$2&lt;&gt;"m")*($H$2&lt;&gt;"Y"), " • ", IF((ISNUMBER(FIND(")",AE1820))), " • ", "")),IF((B1820=B1821)*(K1820=K1821)," • ",". ")))</f>
        <v/>
      </c>
      <c r="AI1820" s="1"/>
    </row>
    <row r="1821" spans="1:35" x14ac:dyDescent="0.25">
      <c r="A1821" s="3" t="str">
        <f t="shared" si="199"/>
        <v/>
      </c>
      <c r="B1821" s="53" t="str">
        <f t="shared" si="197"/>
        <v/>
      </c>
      <c r="C1821" s="57"/>
      <c r="D1821" s="57"/>
      <c r="E1821" s="57"/>
      <c r="F1821" s="57"/>
      <c r="G1821" s="57"/>
      <c r="H1821" s="57"/>
      <c r="I1821" s="57"/>
      <c r="J1821" s="57"/>
      <c r="K1821" s="57"/>
      <c r="L1821" s="57"/>
      <c r="M1821" s="54"/>
      <c r="N1821" s="57"/>
      <c r="O1821" s="58"/>
      <c r="P1821" s="58"/>
      <c r="Q1821" s="58"/>
      <c r="R1821" s="58"/>
      <c r="S1821" s="54"/>
      <c r="T1821" s="57"/>
      <c r="U1821" s="57"/>
      <c r="V1821" s="57"/>
      <c r="W1821" s="57"/>
      <c r="X1821" s="147" t="str">
        <f>IF(COUNTBLANK(D1821)=1,"",IF('order-admin-units'!$I$1&lt;&gt;"y", "", IF(COUNTBLANK(K1821)=1, 'order-admin-units'!$B$1+1, VLOOKUP(K1821, ordercountry, 2))))</f>
        <v/>
      </c>
      <c r="Y1821" s="147" t="str">
        <f>IF(COUNTBLANK(D1821)=1,"",IF('order-admin-units'!$I$1&lt;&gt;"y", "", IF(COUNTBLANK(K1821:L1821)&gt;0, 'order-admin-units'!$B$2+1, VLOOKUP(K1821&amp;"@"&amp;L1821, orderadmin, 2))))</f>
        <v/>
      </c>
      <c r="Z1821" s="147" t="str">
        <f t="shared" si="200"/>
        <v/>
      </c>
      <c r="AA1821" s="147" t="str">
        <f t="shared" si="201"/>
        <v/>
      </c>
      <c r="AB1821" s="147" t="str">
        <f t="shared" si="202"/>
        <v/>
      </c>
      <c r="AC1821" s="147" t="str">
        <f t="shared" si="198"/>
        <v/>
      </c>
      <c r="AD1821" s="11" t="str">
        <f t="shared" si="203"/>
        <v/>
      </c>
      <c r="AE1821" s="11" t="str">
        <f t="array" ref="AE1821">IF(COUNTBLANK(D1821)=1,"",IF(OR($H$2="y",$H$2="m"),IF(AA1821=AA1820,IF(OR(AB1821=$AB$4:$AB1820)=FALSE,AE1820&amp;C1821,AE1820),"("&amp;C1821)&amp;IF(AA1821=AA1822,IF(OR(AB1822=$AB$4:$AB1821)=FALSE,", ",""),") "),""))</f>
        <v/>
      </c>
      <c r="AF1821" s="11" t="str">
        <f t="array" ref="AF1821">IF((COUNTBLANK(D1821)=0)*OR($H$2="y",$H$2="m"),IFERROR(LEFT(C1821, FIND(" ",C1821)-1), C1821),"")</f>
        <v/>
      </c>
      <c r="AG1821" s="11" t="str">
        <f t="array" ref="AG1821">IF(COUNTBLANK(D1821)=1,"",IF(OR($H$2="y",$H$2="m"),IF(AA1821=AA1820,IF(OR(AC1821=$AC$4:$AC1820)=FALSE,AG1820&amp;AF1821,AG1820),"("&amp;AF1821)&amp;IF(AA1821=AA1822,IF(OR(AC1822=$AC$4:$AC1821)=FALSE,", ",""),") "),""))</f>
        <v/>
      </c>
      <c r="AH1821" s="10" t="str">
        <f>IF((COUNTBLANK(D1821)=1),"",IF(D1821=D1820,AH1820,"")&amp;IF(B1820&lt;&gt;B1821,((IF(COUNTBLANK(E1821)=1,$D$3&amp;"Non-type material: "&amp;$D$3,$D$3&amp;INDEX('type-categories'!$A$2:$B$100,MATCH(E1821,'type-categories'!$A$2:$A$100,0),2)&amp;$D$3))),"")&amp;(IF(K1821&lt;&gt;K1820,$C$2&amp;UPPER(K1821)&amp;$C$2&amp;$K$3&amp;" ",(IF(B1821&lt;&gt;B1820,$C$2&amp;UPPER(K1821)&amp;$C$2&amp;$K$3&amp;" ",""))))&amp;IF((AA1821&lt;&gt;AA1822)*($H$2="y"),AD1821&amp;AE1821,IF((AA1821&lt;&gt;AA1822)*($H$2="m"),AD1821&amp;AG1821,IF(($H$2&lt;&gt;"m")*($H$2&lt;&gt;"Y"),(IF(F1821=0,"",F1821&amp;" "&amp;$F$4&amp;" "))&amp;(IF(G1821=0,"",G1821&amp;" "&amp;$G$4&amp;" "))&amp;(IF(H1821=0,"",H1821&amp;" "&amp;H$4&amp;" "))&amp;(IF(I1821=0,"",I1821&amp;" "&amp;$I$4&amp;" "))&amp;(IF(J1821=0,"",J1821&amp;" "&amp;$J$4&amp;" ")),"")))&amp;"; "&amp;IF((B1821=B1820)*(AA1821=AA1820), "same collecting data; ", IF((B1821=B1820)*(Z1820=Z1821),"same locality; ",(IF(COUNTBLANK(L1821)=1,"",$D$2&amp;L1821&amp;$L$3&amp;" "&amp;$D$2))&amp;(IF(COUNTBLANK(M1821)=1,"",$E$2&amp;M1821&amp;$E$2&amp;", "))&amp;(IF(COUNTBLANK(N1821)=1,"",N1821&amp;"; "))&amp;(IF(COUNTBLANK(O1821)=1,"",O1821&amp;"; ")))&amp;(IF(COUNTBLANK(P1821)=1,"",P1821&amp;"; "))&amp;(IF(COUNTBLANK(Q1821)=1,"",Q1821&amp;"; "))&amp;(IF(COUNTBLANK(R1821)=1,"",R1821&amp;"m, "))&amp;IF((COUNTBLANK(S1821)=0)*(S1821&lt;&gt;S1820), S1821&amp;"; ","")&amp;(IF(COUNTBLANK(U1821)=1,"",U1821&amp;"; "))&amp;(IF(COUNTBLANK(T1821)=1,"",IF(COUNTBLANK(F$2)=1,T1821&amp;"; ",T1821&amp;" "&amp;F$2&amp;"; "))))&amp;(IF(COUNTBLANK(V1821)=1,"",V1821&amp;"; "))&amp;IF((COUNTBLANK(C1821)=1),"",C1821)&amp;IF((B1821=B1822)*(K1821=K1822)*(L1821=L1822)*(M1821=M1822),IF(($H$2&lt;&gt;"m")*($H$2&lt;&gt;"Y"), " • ", IF((ISNUMBER(FIND(")",AE1821))), " • ", "")),IF((B1821=B1822)*(K1821=K1822)," • ",". ")))</f>
        <v/>
      </c>
      <c r="AI1821" s="1"/>
    </row>
    <row r="1822" spans="1:35" x14ac:dyDescent="0.25">
      <c r="A1822" s="3" t="str">
        <f t="shared" si="199"/>
        <v/>
      </c>
      <c r="B1822" s="53" t="str">
        <f t="shared" si="197"/>
        <v/>
      </c>
      <c r="C1822" s="57"/>
      <c r="D1822" s="57"/>
      <c r="E1822" s="57"/>
      <c r="F1822" s="57"/>
      <c r="G1822" s="57"/>
      <c r="H1822" s="57"/>
      <c r="I1822" s="57"/>
      <c r="J1822" s="57"/>
      <c r="K1822" s="57"/>
      <c r="L1822" s="57"/>
      <c r="M1822" s="54"/>
      <c r="N1822" s="57"/>
      <c r="O1822" s="58"/>
      <c r="P1822" s="58"/>
      <c r="Q1822" s="58"/>
      <c r="R1822" s="58"/>
      <c r="S1822" s="54"/>
      <c r="T1822" s="57"/>
      <c r="U1822" s="57"/>
      <c r="V1822" s="57"/>
      <c r="W1822" s="57"/>
      <c r="X1822" s="147" t="str">
        <f>IF(COUNTBLANK(D1822)=1,"",IF('order-admin-units'!$I$1&lt;&gt;"y", "", IF(COUNTBLANK(K1822)=1, 'order-admin-units'!$B$1+1, VLOOKUP(K1822, ordercountry, 2))))</f>
        <v/>
      </c>
      <c r="Y1822" s="147" t="str">
        <f>IF(COUNTBLANK(D1822)=1,"",IF('order-admin-units'!$I$1&lt;&gt;"y", "", IF(COUNTBLANK(K1822:L1822)&gt;0, 'order-admin-units'!$B$2+1, VLOOKUP(K1822&amp;"@"&amp;L1822, orderadmin, 2))))</f>
        <v/>
      </c>
      <c r="Z1822" s="147" t="str">
        <f t="shared" si="200"/>
        <v/>
      </c>
      <c r="AA1822" s="147" t="str">
        <f t="shared" si="201"/>
        <v/>
      </c>
      <c r="AB1822" s="147" t="str">
        <f t="shared" si="202"/>
        <v/>
      </c>
      <c r="AC1822" s="147" t="str">
        <f t="shared" si="198"/>
        <v/>
      </c>
      <c r="AD1822" s="11" t="str">
        <f t="shared" si="203"/>
        <v/>
      </c>
      <c r="AE1822" s="11" t="str">
        <f t="array" ref="AE1822">IF(COUNTBLANK(D1822)=1,"",IF(OR($H$2="y",$H$2="m"),IF(AA1822=AA1821,IF(OR(AB1822=$AB$4:$AB1821)=FALSE,AE1821&amp;C1822,AE1821),"("&amp;C1822)&amp;IF(AA1822=AA1823,IF(OR(AB1823=$AB$4:$AB1822)=FALSE,", ",""),") "),""))</f>
        <v/>
      </c>
      <c r="AF1822" s="11" t="str">
        <f t="array" ref="AF1822">IF((COUNTBLANK(D1822)=0)*OR($H$2="y",$H$2="m"),IFERROR(LEFT(C1822, FIND(" ",C1822)-1), C1822),"")</f>
        <v/>
      </c>
      <c r="AG1822" s="11" t="str">
        <f t="array" ref="AG1822">IF(COUNTBLANK(D1822)=1,"",IF(OR($H$2="y",$H$2="m"),IF(AA1822=AA1821,IF(OR(AC1822=$AC$4:$AC1821)=FALSE,AG1821&amp;AF1822,AG1821),"("&amp;AF1822)&amp;IF(AA1822=AA1823,IF(OR(AC1823=$AC$4:$AC1822)=FALSE,", ",""),") "),""))</f>
        <v/>
      </c>
      <c r="AH1822" s="10" t="str">
        <f>IF((COUNTBLANK(D1822)=1),"",IF(D1822=D1821,AH1821,"")&amp;IF(B1821&lt;&gt;B1822,((IF(COUNTBLANK(E1822)=1,$D$3&amp;"Non-type material: "&amp;$D$3,$D$3&amp;INDEX('type-categories'!$A$2:$B$100,MATCH(E1822,'type-categories'!$A$2:$A$100,0),2)&amp;$D$3))),"")&amp;(IF(K1822&lt;&gt;K1821,$C$2&amp;UPPER(K1822)&amp;$C$2&amp;$K$3&amp;" ",(IF(B1822&lt;&gt;B1821,$C$2&amp;UPPER(K1822)&amp;$C$2&amp;$K$3&amp;" ",""))))&amp;IF((AA1822&lt;&gt;AA1823)*($H$2="y"),AD1822&amp;AE1822,IF((AA1822&lt;&gt;AA1823)*($H$2="m"),AD1822&amp;AG1822,IF(($H$2&lt;&gt;"m")*($H$2&lt;&gt;"Y"),(IF(F1822=0,"",F1822&amp;" "&amp;$F$4&amp;" "))&amp;(IF(G1822=0,"",G1822&amp;" "&amp;$G$4&amp;" "))&amp;(IF(H1822=0,"",H1822&amp;" "&amp;H$4&amp;" "))&amp;(IF(I1822=0,"",I1822&amp;" "&amp;$I$4&amp;" "))&amp;(IF(J1822=0,"",J1822&amp;" "&amp;$J$4&amp;" ")),"")))&amp;"; "&amp;IF((B1822=B1821)*(AA1822=AA1821), "same collecting data; ", IF((B1822=B1821)*(Z1821=Z1822),"same locality; ",(IF(COUNTBLANK(L1822)=1,"",$D$2&amp;L1822&amp;$L$3&amp;" "&amp;$D$2))&amp;(IF(COUNTBLANK(M1822)=1,"",$E$2&amp;M1822&amp;$E$2&amp;", "))&amp;(IF(COUNTBLANK(N1822)=1,"",N1822&amp;"; "))&amp;(IF(COUNTBLANK(O1822)=1,"",O1822&amp;"; ")))&amp;(IF(COUNTBLANK(P1822)=1,"",P1822&amp;"; "))&amp;(IF(COUNTBLANK(Q1822)=1,"",Q1822&amp;"; "))&amp;(IF(COUNTBLANK(R1822)=1,"",R1822&amp;"m, "))&amp;IF((COUNTBLANK(S1822)=0)*(S1822&lt;&gt;S1821), S1822&amp;"; ","")&amp;(IF(COUNTBLANK(U1822)=1,"",U1822&amp;"; "))&amp;(IF(COUNTBLANK(T1822)=1,"",IF(COUNTBLANK(F$2)=1,T1822&amp;"; ",T1822&amp;" "&amp;F$2&amp;"; "))))&amp;(IF(COUNTBLANK(V1822)=1,"",V1822&amp;"; "))&amp;IF((COUNTBLANK(C1822)=1),"",C1822)&amp;IF((B1822=B1823)*(K1822=K1823)*(L1822=L1823)*(M1822=M1823),IF(($H$2&lt;&gt;"m")*($H$2&lt;&gt;"Y"), " • ", IF((ISNUMBER(FIND(")",AE1822))), " • ", "")),IF((B1822=B1823)*(K1822=K1823)," • ",". ")))</f>
        <v/>
      </c>
      <c r="AI1822" s="1"/>
    </row>
    <row r="1823" spans="1:35" x14ac:dyDescent="0.25">
      <c r="A1823" s="3" t="str">
        <f t="shared" si="199"/>
        <v/>
      </c>
      <c r="B1823" s="53" t="str">
        <f t="shared" si="197"/>
        <v/>
      </c>
      <c r="C1823" s="57"/>
      <c r="D1823" s="57"/>
      <c r="E1823" s="57"/>
      <c r="F1823" s="57"/>
      <c r="G1823" s="57"/>
      <c r="H1823" s="57"/>
      <c r="I1823" s="57"/>
      <c r="J1823" s="57"/>
      <c r="K1823" s="57"/>
      <c r="L1823" s="57"/>
      <c r="M1823" s="54"/>
      <c r="N1823" s="57"/>
      <c r="O1823" s="58"/>
      <c r="P1823" s="58"/>
      <c r="Q1823" s="58"/>
      <c r="R1823" s="58"/>
      <c r="S1823" s="54"/>
      <c r="T1823" s="57"/>
      <c r="U1823" s="57"/>
      <c r="V1823" s="57"/>
      <c r="W1823" s="57"/>
      <c r="X1823" s="147" t="str">
        <f>IF(COUNTBLANK(D1823)=1,"",IF('order-admin-units'!$I$1&lt;&gt;"y", "", IF(COUNTBLANK(K1823)=1, 'order-admin-units'!$B$1+1, VLOOKUP(K1823, ordercountry, 2))))</f>
        <v/>
      </c>
      <c r="Y1823" s="147" t="str">
        <f>IF(COUNTBLANK(D1823)=1,"",IF('order-admin-units'!$I$1&lt;&gt;"y", "", IF(COUNTBLANK(K1823:L1823)&gt;0, 'order-admin-units'!$B$2+1, VLOOKUP(K1823&amp;"@"&amp;L1823, orderadmin, 2))))</f>
        <v/>
      </c>
      <c r="Z1823" s="147" t="str">
        <f t="shared" si="200"/>
        <v/>
      </c>
      <c r="AA1823" s="147" t="str">
        <f t="shared" si="201"/>
        <v/>
      </c>
      <c r="AB1823" s="147" t="str">
        <f t="shared" si="202"/>
        <v/>
      </c>
      <c r="AC1823" s="147" t="str">
        <f t="shared" si="198"/>
        <v/>
      </c>
      <c r="AD1823" s="11" t="str">
        <f t="shared" si="203"/>
        <v/>
      </c>
      <c r="AE1823" s="11" t="str">
        <f t="array" ref="AE1823">IF(COUNTBLANK(D1823)=1,"",IF(OR($H$2="y",$H$2="m"),IF(AA1823=AA1822,IF(OR(AB1823=$AB$4:$AB1822)=FALSE,AE1822&amp;C1823,AE1822),"("&amp;C1823)&amp;IF(AA1823=AA1824,IF(OR(AB1824=$AB$4:$AB1823)=FALSE,", ",""),") "),""))</f>
        <v/>
      </c>
      <c r="AF1823" s="11" t="str">
        <f t="array" ref="AF1823">IF((COUNTBLANK(D1823)=0)*OR($H$2="y",$H$2="m"),IFERROR(LEFT(C1823, FIND(" ",C1823)-1), C1823),"")</f>
        <v/>
      </c>
      <c r="AG1823" s="11" t="str">
        <f t="array" ref="AG1823">IF(COUNTBLANK(D1823)=1,"",IF(OR($H$2="y",$H$2="m"),IF(AA1823=AA1822,IF(OR(AC1823=$AC$4:$AC1822)=FALSE,AG1822&amp;AF1823,AG1822),"("&amp;AF1823)&amp;IF(AA1823=AA1824,IF(OR(AC1824=$AC$4:$AC1823)=FALSE,", ",""),") "),""))</f>
        <v/>
      </c>
      <c r="AH1823" s="10" t="str">
        <f>IF((COUNTBLANK(D1823)=1),"",IF(D1823=D1822,AH1822,"")&amp;IF(B1822&lt;&gt;B1823,((IF(COUNTBLANK(E1823)=1,$D$3&amp;"Non-type material: "&amp;$D$3,$D$3&amp;INDEX('type-categories'!$A$2:$B$100,MATCH(E1823,'type-categories'!$A$2:$A$100,0),2)&amp;$D$3))),"")&amp;(IF(K1823&lt;&gt;K1822,$C$2&amp;UPPER(K1823)&amp;$C$2&amp;$K$3&amp;" ",(IF(B1823&lt;&gt;B1822,$C$2&amp;UPPER(K1823)&amp;$C$2&amp;$K$3&amp;" ",""))))&amp;IF((AA1823&lt;&gt;AA1824)*($H$2="y"),AD1823&amp;AE1823,IF((AA1823&lt;&gt;AA1824)*($H$2="m"),AD1823&amp;AG1823,IF(($H$2&lt;&gt;"m")*($H$2&lt;&gt;"Y"),(IF(F1823=0,"",F1823&amp;" "&amp;$F$4&amp;" "))&amp;(IF(G1823=0,"",G1823&amp;" "&amp;$G$4&amp;" "))&amp;(IF(H1823=0,"",H1823&amp;" "&amp;H$4&amp;" "))&amp;(IF(I1823=0,"",I1823&amp;" "&amp;$I$4&amp;" "))&amp;(IF(J1823=0,"",J1823&amp;" "&amp;$J$4&amp;" ")),"")))&amp;"; "&amp;IF((B1823=B1822)*(AA1823=AA1822), "same collecting data; ", IF((B1823=B1822)*(Z1822=Z1823),"same locality; ",(IF(COUNTBLANK(L1823)=1,"",$D$2&amp;L1823&amp;$L$3&amp;" "&amp;$D$2))&amp;(IF(COUNTBLANK(M1823)=1,"",$E$2&amp;M1823&amp;$E$2&amp;", "))&amp;(IF(COUNTBLANK(N1823)=1,"",N1823&amp;"; "))&amp;(IF(COUNTBLANK(O1823)=1,"",O1823&amp;"; ")))&amp;(IF(COUNTBLANK(P1823)=1,"",P1823&amp;"; "))&amp;(IF(COUNTBLANK(Q1823)=1,"",Q1823&amp;"; "))&amp;(IF(COUNTBLANK(R1823)=1,"",R1823&amp;"m, "))&amp;IF((COUNTBLANK(S1823)=0)*(S1823&lt;&gt;S1822), S1823&amp;"; ","")&amp;(IF(COUNTBLANK(U1823)=1,"",U1823&amp;"; "))&amp;(IF(COUNTBLANK(T1823)=1,"",IF(COUNTBLANK(F$2)=1,T1823&amp;"; ",T1823&amp;" "&amp;F$2&amp;"; "))))&amp;(IF(COUNTBLANK(V1823)=1,"",V1823&amp;"; "))&amp;IF((COUNTBLANK(C1823)=1),"",C1823)&amp;IF((B1823=B1824)*(K1823=K1824)*(L1823=L1824)*(M1823=M1824),IF(($H$2&lt;&gt;"m")*($H$2&lt;&gt;"Y"), " • ", IF((ISNUMBER(FIND(")",AE1823))), " • ", "")),IF((B1823=B1824)*(K1823=K1824)," • ",". ")))</f>
        <v/>
      </c>
      <c r="AI1823" s="1"/>
    </row>
    <row r="1824" spans="1:35" x14ac:dyDescent="0.25">
      <c r="A1824" s="3" t="str">
        <f t="shared" si="199"/>
        <v/>
      </c>
      <c r="B1824" s="53" t="str">
        <f t="shared" si="197"/>
        <v/>
      </c>
      <c r="C1824" s="57"/>
      <c r="D1824" s="57"/>
      <c r="E1824" s="57"/>
      <c r="F1824" s="57"/>
      <c r="G1824" s="57"/>
      <c r="H1824" s="57"/>
      <c r="I1824" s="57"/>
      <c r="J1824" s="57"/>
      <c r="K1824" s="57"/>
      <c r="L1824" s="57"/>
      <c r="M1824" s="54"/>
      <c r="N1824" s="57"/>
      <c r="O1824" s="58"/>
      <c r="P1824" s="58"/>
      <c r="Q1824" s="58"/>
      <c r="R1824" s="58"/>
      <c r="S1824" s="54"/>
      <c r="T1824" s="57"/>
      <c r="U1824" s="57"/>
      <c r="V1824" s="57"/>
      <c r="W1824" s="57"/>
      <c r="X1824" s="147" t="str">
        <f>IF(COUNTBLANK(D1824)=1,"",IF('order-admin-units'!$I$1&lt;&gt;"y", "", IF(COUNTBLANK(K1824)=1, 'order-admin-units'!$B$1+1, VLOOKUP(K1824, ordercountry, 2))))</f>
        <v/>
      </c>
      <c r="Y1824" s="147" t="str">
        <f>IF(COUNTBLANK(D1824)=1,"",IF('order-admin-units'!$I$1&lt;&gt;"y", "", IF(COUNTBLANK(K1824:L1824)&gt;0, 'order-admin-units'!$B$2+1, VLOOKUP(K1824&amp;"@"&amp;L1824, orderadmin, 2))))</f>
        <v/>
      </c>
      <c r="Z1824" s="147" t="str">
        <f t="shared" si="200"/>
        <v/>
      </c>
      <c r="AA1824" s="147" t="str">
        <f t="shared" si="201"/>
        <v/>
      </c>
      <c r="AB1824" s="147" t="str">
        <f t="shared" si="202"/>
        <v/>
      </c>
      <c r="AC1824" s="147" t="str">
        <f t="shared" si="198"/>
        <v/>
      </c>
      <c r="AD1824" s="11" t="str">
        <f t="shared" si="203"/>
        <v/>
      </c>
      <c r="AE1824" s="11" t="str">
        <f t="array" ref="AE1824">IF(COUNTBLANK(D1824)=1,"",IF(OR($H$2="y",$H$2="m"),IF(AA1824=AA1823,IF(OR(AB1824=$AB$4:$AB1823)=FALSE,AE1823&amp;C1824,AE1823),"("&amp;C1824)&amp;IF(AA1824=AA1825,IF(OR(AB1825=$AB$4:$AB1824)=FALSE,", ",""),") "),""))</f>
        <v/>
      </c>
      <c r="AF1824" s="11" t="str">
        <f t="array" ref="AF1824">IF((COUNTBLANK(D1824)=0)*OR($H$2="y",$H$2="m"),IFERROR(LEFT(C1824, FIND(" ",C1824)-1), C1824),"")</f>
        <v/>
      </c>
      <c r="AG1824" s="11" t="str">
        <f t="array" ref="AG1824">IF(COUNTBLANK(D1824)=1,"",IF(OR($H$2="y",$H$2="m"),IF(AA1824=AA1823,IF(OR(AC1824=$AC$4:$AC1823)=FALSE,AG1823&amp;AF1824,AG1823),"("&amp;AF1824)&amp;IF(AA1824=AA1825,IF(OR(AC1825=$AC$4:$AC1824)=FALSE,", ",""),") "),""))</f>
        <v/>
      </c>
      <c r="AH1824" s="10" t="str">
        <f>IF((COUNTBLANK(D1824)=1),"",IF(D1824=D1823,AH1823,"")&amp;IF(B1823&lt;&gt;B1824,((IF(COUNTBLANK(E1824)=1,$D$3&amp;"Non-type material: "&amp;$D$3,$D$3&amp;INDEX('type-categories'!$A$2:$B$100,MATCH(E1824,'type-categories'!$A$2:$A$100,0),2)&amp;$D$3))),"")&amp;(IF(K1824&lt;&gt;K1823,$C$2&amp;UPPER(K1824)&amp;$C$2&amp;$K$3&amp;" ",(IF(B1824&lt;&gt;B1823,$C$2&amp;UPPER(K1824)&amp;$C$2&amp;$K$3&amp;" ",""))))&amp;IF((AA1824&lt;&gt;AA1825)*($H$2="y"),AD1824&amp;AE1824,IF((AA1824&lt;&gt;AA1825)*($H$2="m"),AD1824&amp;AG1824,IF(($H$2&lt;&gt;"m")*($H$2&lt;&gt;"Y"),(IF(F1824=0,"",F1824&amp;" "&amp;$F$4&amp;" "))&amp;(IF(G1824=0,"",G1824&amp;" "&amp;$G$4&amp;" "))&amp;(IF(H1824=0,"",H1824&amp;" "&amp;H$4&amp;" "))&amp;(IF(I1824=0,"",I1824&amp;" "&amp;$I$4&amp;" "))&amp;(IF(J1824=0,"",J1824&amp;" "&amp;$J$4&amp;" ")),"")))&amp;"; "&amp;IF((B1824=B1823)*(AA1824=AA1823), "same collecting data; ", IF((B1824=B1823)*(Z1823=Z1824),"same locality; ",(IF(COUNTBLANK(L1824)=1,"",$D$2&amp;L1824&amp;$L$3&amp;" "&amp;$D$2))&amp;(IF(COUNTBLANK(M1824)=1,"",$E$2&amp;M1824&amp;$E$2&amp;", "))&amp;(IF(COUNTBLANK(N1824)=1,"",N1824&amp;"; "))&amp;(IF(COUNTBLANK(O1824)=1,"",O1824&amp;"; ")))&amp;(IF(COUNTBLANK(P1824)=1,"",P1824&amp;"; "))&amp;(IF(COUNTBLANK(Q1824)=1,"",Q1824&amp;"; "))&amp;(IF(COUNTBLANK(R1824)=1,"",R1824&amp;"m, "))&amp;IF((COUNTBLANK(S1824)=0)*(S1824&lt;&gt;S1823), S1824&amp;"; ","")&amp;(IF(COUNTBLANK(U1824)=1,"",U1824&amp;"; "))&amp;(IF(COUNTBLANK(T1824)=1,"",IF(COUNTBLANK(F$2)=1,T1824&amp;"; ",T1824&amp;" "&amp;F$2&amp;"; "))))&amp;(IF(COUNTBLANK(V1824)=1,"",V1824&amp;"; "))&amp;IF((COUNTBLANK(C1824)=1),"",C1824)&amp;IF((B1824=B1825)*(K1824=K1825)*(L1824=L1825)*(M1824=M1825),IF(($H$2&lt;&gt;"m")*($H$2&lt;&gt;"Y"), " • ", IF((ISNUMBER(FIND(")",AE1824))), " • ", "")),IF((B1824=B1825)*(K1824=K1825)," • ",". ")))</f>
        <v/>
      </c>
      <c r="AI1824" s="1"/>
    </row>
    <row r="1825" spans="1:35" x14ac:dyDescent="0.25">
      <c r="A1825" s="3" t="str">
        <f t="shared" si="199"/>
        <v/>
      </c>
      <c r="B1825" s="53" t="str">
        <f t="shared" si="197"/>
        <v/>
      </c>
      <c r="C1825" s="57"/>
      <c r="D1825" s="57"/>
      <c r="E1825" s="57"/>
      <c r="F1825" s="57"/>
      <c r="G1825" s="57"/>
      <c r="H1825" s="57"/>
      <c r="I1825" s="57"/>
      <c r="J1825" s="57"/>
      <c r="K1825" s="57"/>
      <c r="L1825" s="57"/>
      <c r="M1825" s="54"/>
      <c r="N1825" s="57"/>
      <c r="O1825" s="58"/>
      <c r="P1825" s="58"/>
      <c r="Q1825" s="58"/>
      <c r="R1825" s="58"/>
      <c r="S1825" s="54"/>
      <c r="T1825" s="57"/>
      <c r="U1825" s="57"/>
      <c r="V1825" s="57"/>
      <c r="W1825" s="57"/>
      <c r="X1825" s="147" t="str">
        <f>IF(COUNTBLANK(D1825)=1,"",IF('order-admin-units'!$I$1&lt;&gt;"y", "", IF(COUNTBLANK(K1825)=1, 'order-admin-units'!$B$1+1, VLOOKUP(K1825, ordercountry, 2))))</f>
        <v/>
      </c>
      <c r="Y1825" s="147" t="str">
        <f>IF(COUNTBLANK(D1825)=1,"",IF('order-admin-units'!$I$1&lt;&gt;"y", "", IF(COUNTBLANK(K1825:L1825)&gt;0, 'order-admin-units'!$B$2+1, VLOOKUP(K1825&amp;"@"&amp;L1825, orderadmin, 2))))</f>
        <v/>
      </c>
      <c r="Z1825" s="147" t="str">
        <f t="shared" si="200"/>
        <v/>
      </c>
      <c r="AA1825" s="147" t="str">
        <f t="shared" si="201"/>
        <v/>
      </c>
      <c r="AB1825" s="147" t="str">
        <f t="shared" si="202"/>
        <v/>
      </c>
      <c r="AC1825" s="147" t="str">
        <f t="shared" si="198"/>
        <v/>
      </c>
      <c r="AD1825" s="11" t="str">
        <f t="shared" si="203"/>
        <v/>
      </c>
      <c r="AE1825" s="11" t="str">
        <f t="array" ref="AE1825">IF(COUNTBLANK(D1825)=1,"",IF(OR($H$2="y",$H$2="m"),IF(AA1825=AA1824,IF(OR(AB1825=$AB$4:$AB1824)=FALSE,AE1824&amp;C1825,AE1824),"("&amp;C1825)&amp;IF(AA1825=AA1826,IF(OR(AB1826=$AB$4:$AB1825)=FALSE,", ",""),") "),""))</f>
        <v/>
      </c>
      <c r="AF1825" s="11" t="str">
        <f t="array" ref="AF1825">IF((COUNTBLANK(D1825)=0)*OR($H$2="y",$H$2="m"),IFERROR(LEFT(C1825, FIND(" ",C1825)-1), C1825),"")</f>
        <v/>
      </c>
      <c r="AG1825" s="11" t="str">
        <f t="array" ref="AG1825">IF(COUNTBLANK(D1825)=1,"",IF(OR($H$2="y",$H$2="m"),IF(AA1825=AA1824,IF(OR(AC1825=$AC$4:$AC1824)=FALSE,AG1824&amp;AF1825,AG1824),"("&amp;AF1825)&amp;IF(AA1825=AA1826,IF(OR(AC1826=$AC$4:$AC1825)=FALSE,", ",""),") "),""))</f>
        <v/>
      </c>
      <c r="AH1825" s="10" t="str">
        <f>IF((COUNTBLANK(D1825)=1),"",IF(D1825=D1824,AH1824,"")&amp;IF(B1824&lt;&gt;B1825,((IF(COUNTBLANK(E1825)=1,$D$3&amp;"Non-type material: "&amp;$D$3,$D$3&amp;INDEX('type-categories'!$A$2:$B$100,MATCH(E1825,'type-categories'!$A$2:$A$100,0),2)&amp;$D$3))),"")&amp;(IF(K1825&lt;&gt;K1824,$C$2&amp;UPPER(K1825)&amp;$C$2&amp;$K$3&amp;" ",(IF(B1825&lt;&gt;B1824,$C$2&amp;UPPER(K1825)&amp;$C$2&amp;$K$3&amp;" ",""))))&amp;IF((AA1825&lt;&gt;AA1826)*($H$2="y"),AD1825&amp;AE1825,IF((AA1825&lt;&gt;AA1826)*($H$2="m"),AD1825&amp;AG1825,IF(($H$2&lt;&gt;"m")*($H$2&lt;&gt;"Y"),(IF(F1825=0,"",F1825&amp;" "&amp;$F$4&amp;" "))&amp;(IF(G1825=0,"",G1825&amp;" "&amp;$G$4&amp;" "))&amp;(IF(H1825=0,"",H1825&amp;" "&amp;H$4&amp;" "))&amp;(IF(I1825=0,"",I1825&amp;" "&amp;$I$4&amp;" "))&amp;(IF(J1825=0,"",J1825&amp;" "&amp;$J$4&amp;" ")),"")))&amp;"; "&amp;IF((B1825=B1824)*(AA1825=AA1824), "same collecting data; ", IF((B1825=B1824)*(Z1824=Z1825),"same locality; ",(IF(COUNTBLANK(L1825)=1,"",$D$2&amp;L1825&amp;$L$3&amp;" "&amp;$D$2))&amp;(IF(COUNTBLANK(M1825)=1,"",$E$2&amp;M1825&amp;$E$2&amp;", "))&amp;(IF(COUNTBLANK(N1825)=1,"",N1825&amp;"; "))&amp;(IF(COUNTBLANK(O1825)=1,"",O1825&amp;"; ")))&amp;(IF(COUNTBLANK(P1825)=1,"",P1825&amp;"; "))&amp;(IF(COUNTBLANK(Q1825)=1,"",Q1825&amp;"; "))&amp;(IF(COUNTBLANK(R1825)=1,"",R1825&amp;"m, "))&amp;IF((COUNTBLANK(S1825)=0)*(S1825&lt;&gt;S1824), S1825&amp;"; ","")&amp;(IF(COUNTBLANK(U1825)=1,"",U1825&amp;"; "))&amp;(IF(COUNTBLANK(T1825)=1,"",IF(COUNTBLANK(F$2)=1,T1825&amp;"; ",T1825&amp;" "&amp;F$2&amp;"; "))))&amp;(IF(COUNTBLANK(V1825)=1,"",V1825&amp;"; "))&amp;IF((COUNTBLANK(C1825)=1),"",C1825)&amp;IF((B1825=B1826)*(K1825=K1826)*(L1825=L1826)*(M1825=M1826),IF(($H$2&lt;&gt;"m")*($H$2&lt;&gt;"Y"), " • ", IF((ISNUMBER(FIND(")",AE1825))), " • ", "")),IF((B1825=B1826)*(K1825=K1826)," • ",". ")))</f>
        <v/>
      </c>
      <c r="AI1825" s="1"/>
    </row>
    <row r="1826" spans="1:35" x14ac:dyDescent="0.25">
      <c r="A1826" s="3" t="str">
        <f t="shared" si="199"/>
        <v/>
      </c>
      <c r="B1826" s="53" t="str">
        <f t="shared" si="197"/>
        <v/>
      </c>
      <c r="C1826" s="57"/>
      <c r="D1826" s="57"/>
      <c r="E1826" s="57"/>
      <c r="F1826" s="57"/>
      <c r="G1826" s="57"/>
      <c r="H1826" s="57"/>
      <c r="I1826" s="57"/>
      <c r="J1826" s="57"/>
      <c r="K1826" s="57"/>
      <c r="L1826" s="57"/>
      <c r="M1826" s="54"/>
      <c r="N1826" s="57"/>
      <c r="O1826" s="58"/>
      <c r="P1826" s="58"/>
      <c r="Q1826" s="58"/>
      <c r="R1826" s="58"/>
      <c r="S1826" s="54"/>
      <c r="T1826" s="57"/>
      <c r="U1826" s="57"/>
      <c r="V1826" s="57"/>
      <c r="W1826" s="57"/>
      <c r="X1826" s="147" t="str">
        <f>IF(COUNTBLANK(D1826)=1,"",IF('order-admin-units'!$I$1&lt;&gt;"y", "", IF(COUNTBLANK(K1826)=1, 'order-admin-units'!$B$1+1, VLOOKUP(K1826, ordercountry, 2))))</f>
        <v/>
      </c>
      <c r="Y1826" s="147" t="str">
        <f>IF(COUNTBLANK(D1826)=1,"",IF('order-admin-units'!$I$1&lt;&gt;"y", "", IF(COUNTBLANK(K1826:L1826)&gt;0, 'order-admin-units'!$B$2+1, VLOOKUP(K1826&amp;"@"&amp;L1826, orderadmin, 2))))</f>
        <v/>
      </c>
      <c r="Z1826" s="147" t="str">
        <f t="shared" si="200"/>
        <v/>
      </c>
      <c r="AA1826" s="147" t="str">
        <f t="shared" si="201"/>
        <v/>
      </c>
      <c r="AB1826" s="147" t="str">
        <f t="shared" si="202"/>
        <v/>
      </c>
      <c r="AC1826" s="147" t="str">
        <f t="shared" si="198"/>
        <v/>
      </c>
      <c r="AD1826" s="11" t="str">
        <f t="shared" si="203"/>
        <v/>
      </c>
      <c r="AE1826" s="11" t="str">
        <f t="array" ref="AE1826">IF(COUNTBLANK(D1826)=1,"",IF(OR($H$2="y",$H$2="m"),IF(AA1826=AA1825,IF(OR(AB1826=$AB$4:$AB1825)=FALSE,AE1825&amp;C1826,AE1825),"("&amp;C1826)&amp;IF(AA1826=AA1827,IF(OR(AB1827=$AB$4:$AB1826)=FALSE,", ",""),") "),""))</f>
        <v/>
      </c>
      <c r="AF1826" s="11" t="str">
        <f t="array" ref="AF1826">IF((COUNTBLANK(D1826)=0)*OR($H$2="y",$H$2="m"),IFERROR(LEFT(C1826, FIND(" ",C1826)-1), C1826),"")</f>
        <v/>
      </c>
      <c r="AG1826" s="11" t="str">
        <f t="array" ref="AG1826">IF(COUNTBLANK(D1826)=1,"",IF(OR($H$2="y",$H$2="m"),IF(AA1826=AA1825,IF(OR(AC1826=$AC$4:$AC1825)=FALSE,AG1825&amp;AF1826,AG1825),"("&amp;AF1826)&amp;IF(AA1826=AA1827,IF(OR(AC1827=$AC$4:$AC1826)=FALSE,", ",""),") "),""))</f>
        <v/>
      </c>
      <c r="AH1826" s="10" t="str">
        <f>IF((COUNTBLANK(D1826)=1),"",IF(D1826=D1825,AH1825,"")&amp;IF(B1825&lt;&gt;B1826,((IF(COUNTBLANK(E1826)=1,$D$3&amp;"Non-type material: "&amp;$D$3,$D$3&amp;INDEX('type-categories'!$A$2:$B$100,MATCH(E1826,'type-categories'!$A$2:$A$100,0),2)&amp;$D$3))),"")&amp;(IF(K1826&lt;&gt;K1825,$C$2&amp;UPPER(K1826)&amp;$C$2&amp;$K$3&amp;" ",(IF(B1826&lt;&gt;B1825,$C$2&amp;UPPER(K1826)&amp;$C$2&amp;$K$3&amp;" ",""))))&amp;IF((AA1826&lt;&gt;AA1827)*($H$2="y"),AD1826&amp;AE1826,IF((AA1826&lt;&gt;AA1827)*($H$2="m"),AD1826&amp;AG1826,IF(($H$2&lt;&gt;"m")*($H$2&lt;&gt;"Y"),(IF(F1826=0,"",F1826&amp;" "&amp;$F$4&amp;" "))&amp;(IF(G1826=0,"",G1826&amp;" "&amp;$G$4&amp;" "))&amp;(IF(H1826=0,"",H1826&amp;" "&amp;H$4&amp;" "))&amp;(IF(I1826=0,"",I1826&amp;" "&amp;$I$4&amp;" "))&amp;(IF(J1826=0,"",J1826&amp;" "&amp;$J$4&amp;" ")),"")))&amp;"; "&amp;IF((B1826=B1825)*(AA1826=AA1825), "same collecting data; ", IF((B1826=B1825)*(Z1825=Z1826),"same locality; ",(IF(COUNTBLANK(L1826)=1,"",$D$2&amp;L1826&amp;$L$3&amp;" "&amp;$D$2))&amp;(IF(COUNTBLANK(M1826)=1,"",$E$2&amp;M1826&amp;$E$2&amp;", "))&amp;(IF(COUNTBLANK(N1826)=1,"",N1826&amp;"; "))&amp;(IF(COUNTBLANK(O1826)=1,"",O1826&amp;"; ")))&amp;(IF(COUNTBLANK(P1826)=1,"",P1826&amp;"; "))&amp;(IF(COUNTBLANK(Q1826)=1,"",Q1826&amp;"; "))&amp;(IF(COUNTBLANK(R1826)=1,"",R1826&amp;"m, "))&amp;IF((COUNTBLANK(S1826)=0)*(S1826&lt;&gt;S1825), S1826&amp;"; ","")&amp;(IF(COUNTBLANK(U1826)=1,"",U1826&amp;"; "))&amp;(IF(COUNTBLANK(T1826)=1,"",IF(COUNTBLANK(F$2)=1,T1826&amp;"; ",T1826&amp;" "&amp;F$2&amp;"; "))))&amp;(IF(COUNTBLANK(V1826)=1,"",V1826&amp;"; "))&amp;IF((COUNTBLANK(C1826)=1),"",C1826)&amp;IF((B1826=B1827)*(K1826=K1827)*(L1826=L1827)*(M1826=M1827),IF(($H$2&lt;&gt;"m")*($H$2&lt;&gt;"Y"), " • ", IF((ISNUMBER(FIND(")",AE1826))), " • ", "")),IF((B1826=B1827)*(K1826=K1827)," • ",". ")))</f>
        <v/>
      </c>
      <c r="AI1826" s="1"/>
    </row>
    <row r="1827" spans="1:35" x14ac:dyDescent="0.25">
      <c r="A1827" s="3" t="str">
        <f t="shared" si="199"/>
        <v/>
      </c>
      <c r="B1827" s="53" t="str">
        <f t="shared" si="197"/>
        <v/>
      </c>
      <c r="C1827" s="57"/>
      <c r="D1827" s="57"/>
      <c r="E1827" s="57"/>
      <c r="F1827" s="57"/>
      <c r="G1827" s="57"/>
      <c r="H1827" s="57"/>
      <c r="I1827" s="57"/>
      <c r="J1827" s="57"/>
      <c r="K1827" s="57"/>
      <c r="L1827" s="57"/>
      <c r="M1827" s="54"/>
      <c r="N1827" s="57"/>
      <c r="O1827" s="58"/>
      <c r="P1827" s="58"/>
      <c r="Q1827" s="58"/>
      <c r="R1827" s="58"/>
      <c r="S1827" s="54"/>
      <c r="T1827" s="57"/>
      <c r="U1827" s="57"/>
      <c r="V1827" s="57"/>
      <c r="W1827" s="57"/>
      <c r="X1827" s="147" t="str">
        <f>IF(COUNTBLANK(D1827)=1,"",IF('order-admin-units'!$I$1&lt;&gt;"y", "", IF(COUNTBLANK(K1827)=1, 'order-admin-units'!$B$1+1, VLOOKUP(K1827, ordercountry, 2))))</f>
        <v/>
      </c>
      <c r="Y1827" s="147" t="str">
        <f>IF(COUNTBLANK(D1827)=1,"",IF('order-admin-units'!$I$1&lt;&gt;"y", "", IF(COUNTBLANK(K1827:L1827)&gt;0, 'order-admin-units'!$B$2+1, VLOOKUP(K1827&amp;"@"&amp;L1827, orderadmin, 2))))</f>
        <v/>
      </c>
      <c r="Z1827" s="147" t="str">
        <f t="shared" si="200"/>
        <v/>
      </c>
      <c r="AA1827" s="147" t="str">
        <f t="shared" si="201"/>
        <v/>
      </c>
      <c r="AB1827" s="147" t="str">
        <f t="shared" si="202"/>
        <v/>
      </c>
      <c r="AC1827" s="147" t="str">
        <f t="shared" si="198"/>
        <v/>
      </c>
      <c r="AD1827" s="11" t="str">
        <f t="shared" si="203"/>
        <v/>
      </c>
      <c r="AE1827" s="11" t="str">
        <f t="array" ref="AE1827">IF(COUNTBLANK(D1827)=1,"",IF(OR($H$2="y",$H$2="m"),IF(AA1827=AA1826,IF(OR(AB1827=$AB$4:$AB1826)=FALSE,AE1826&amp;C1827,AE1826),"("&amp;C1827)&amp;IF(AA1827=AA1828,IF(OR(AB1828=$AB$4:$AB1827)=FALSE,", ",""),") "),""))</f>
        <v/>
      </c>
      <c r="AF1827" s="11" t="str">
        <f t="array" ref="AF1827">IF((COUNTBLANK(D1827)=0)*OR($H$2="y",$H$2="m"),IFERROR(LEFT(C1827, FIND(" ",C1827)-1), C1827),"")</f>
        <v/>
      </c>
      <c r="AG1827" s="11" t="str">
        <f t="array" ref="AG1827">IF(COUNTBLANK(D1827)=1,"",IF(OR($H$2="y",$H$2="m"),IF(AA1827=AA1826,IF(OR(AC1827=$AC$4:$AC1826)=FALSE,AG1826&amp;AF1827,AG1826),"("&amp;AF1827)&amp;IF(AA1827=AA1828,IF(OR(AC1828=$AC$4:$AC1827)=FALSE,", ",""),") "),""))</f>
        <v/>
      </c>
      <c r="AH1827" s="10" t="str">
        <f>IF((COUNTBLANK(D1827)=1),"",IF(D1827=D1826,AH1826,"")&amp;IF(B1826&lt;&gt;B1827,((IF(COUNTBLANK(E1827)=1,$D$3&amp;"Non-type material: "&amp;$D$3,$D$3&amp;INDEX('type-categories'!$A$2:$B$100,MATCH(E1827,'type-categories'!$A$2:$A$100,0),2)&amp;$D$3))),"")&amp;(IF(K1827&lt;&gt;K1826,$C$2&amp;UPPER(K1827)&amp;$C$2&amp;$K$3&amp;" ",(IF(B1827&lt;&gt;B1826,$C$2&amp;UPPER(K1827)&amp;$C$2&amp;$K$3&amp;" ",""))))&amp;IF((AA1827&lt;&gt;AA1828)*($H$2="y"),AD1827&amp;AE1827,IF((AA1827&lt;&gt;AA1828)*($H$2="m"),AD1827&amp;AG1827,IF(($H$2&lt;&gt;"m")*($H$2&lt;&gt;"Y"),(IF(F1827=0,"",F1827&amp;" "&amp;$F$4&amp;" "))&amp;(IF(G1827=0,"",G1827&amp;" "&amp;$G$4&amp;" "))&amp;(IF(H1827=0,"",H1827&amp;" "&amp;H$4&amp;" "))&amp;(IF(I1827=0,"",I1827&amp;" "&amp;$I$4&amp;" "))&amp;(IF(J1827=0,"",J1827&amp;" "&amp;$J$4&amp;" ")),"")))&amp;"; "&amp;IF((B1827=B1826)*(AA1827=AA1826), "same collecting data; ", IF((B1827=B1826)*(Z1826=Z1827),"same locality; ",(IF(COUNTBLANK(L1827)=1,"",$D$2&amp;L1827&amp;$L$3&amp;" "&amp;$D$2))&amp;(IF(COUNTBLANK(M1827)=1,"",$E$2&amp;M1827&amp;$E$2&amp;", "))&amp;(IF(COUNTBLANK(N1827)=1,"",N1827&amp;"; "))&amp;(IF(COUNTBLANK(O1827)=1,"",O1827&amp;"; ")))&amp;(IF(COUNTBLANK(P1827)=1,"",P1827&amp;"; "))&amp;(IF(COUNTBLANK(Q1827)=1,"",Q1827&amp;"; "))&amp;(IF(COUNTBLANK(R1827)=1,"",R1827&amp;"m, "))&amp;IF((COUNTBLANK(S1827)=0)*(S1827&lt;&gt;S1826), S1827&amp;"; ","")&amp;(IF(COUNTBLANK(U1827)=1,"",U1827&amp;"; "))&amp;(IF(COUNTBLANK(T1827)=1,"",IF(COUNTBLANK(F$2)=1,T1827&amp;"; ",T1827&amp;" "&amp;F$2&amp;"; "))))&amp;(IF(COUNTBLANK(V1827)=1,"",V1827&amp;"; "))&amp;IF((COUNTBLANK(C1827)=1),"",C1827)&amp;IF((B1827=B1828)*(K1827=K1828)*(L1827=L1828)*(M1827=M1828),IF(($H$2&lt;&gt;"m")*($H$2&lt;&gt;"Y"), " • ", IF((ISNUMBER(FIND(")",AE1827))), " • ", "")),IF((B1827=B1828)*(K1827=K1828)," • ",". ")))</f>
        <v/>
      </c>
      <c r="AI1827" s="1"/>
    </row>
    <row r="1828" spans="1:35" x14ac:dyDescent="0.25">
      <c r="A1828" s="3" t="str">
        <f t="shared" si="199"/>
        <v/>
      </c>
      <c r="B1828" s="53" t="str">
        <f t="shared" si="197"/>
        <v/>
      </c>
      <c r="C1828" s="57"/>
      <c r="D1828" s="57"/>
      <c r="E1828" s="57"/>
      <c r="F1828" s="57"/>
      <c r="G1828" s="57"/>
      <c r="H1828" s="57"/>
      <c r="I1828" s="57"/>
      <c r="J1828" s="57"/>
      <c r="K1828" s="57"/>
      <c r="L1828" s="57"/>
      <c r="M1828" s="54"/>
      <c r="N1828" s="57"/>
      <c r="O1828" s="58"/>
      <c r="P1828" s="58"/>
      <c r="Q1828" s="58"/>
      <c r="R1828" s="58"/>
      <c r="S1828" s="54"/>
      <c r="T1828" s="57"/>
      <c r="U1828" s="57"/>
      <c r="V1828" s="57"/>
      <c r="W1828" s="57"/>
      <c r="X1828" s="147" t="str">
        <f>IF(COUNTBLANK(D1828)=1,"",IF('order-admin-units'!$I$1&lt;&gt;"y", "", IF(COUNTBLANK(K1828)=1, 'order-admin-units'!$B$1+1, VLOOKUP(K1828, ordercountry, 2))))</f>
        <v/>
      </c>
      <c r="Y1828" s="147" t="str">
        <f>IF(COUNTBLANK(D1828)=1,"",IF('order-admin-units'!$I$1&lt;&gt;"y", "", IF(COUNTBLANK(K1828:L1828)&gt;0, 'order-admin-units'!$B$2+1, VLOOKUP(K1828&amp;"@"&amp;L1828, orderadmin, 2))))</f>
        <v/>
      </c>
      <c r="Z1828" s="147" t="str">
        <f t="shared" si="200"/>
        <v/>
      </c>
      <c r="AA1828" s="147" t="str">
        <f t="shared" si="201"/>
        <v/>
      </c>
      <c r="AB1828" s="147" t="str">
        <f t="shared" si="202"/>
        <v/>
      </c>
      <c r="AC1828" s="147" t="str">
        <f t="shared" si="198"/>
        <v/>
      </c>
      <c r="AD1828" s="11" t="str">
        <f t="shared" si="203"/>
        <v/>
      </c>
      <c r="AE1828" s="11" t="str">
        <f t="array" ref="AE1828">IF(COUNTBLANK(D1828)=1,"",IF(OR($H$2="y",$H$2="m"),IF(AA1828=AA1827,IF(OR(AB1828=$AB$4:$AB1827)=FALSE,AE1827&amp;C1828,AE1827),"("&amp;C1828)&amp;IF(AA1828=AA1829,IF(OR(AB1829=$AB$4:$AB1828)=FALSE,", ",""),") "),""))</f>
        <v/>
      </c>
      <c r="AF1828" s="11" t="str">
        <f t="array" ref="AF1828">IF((COUNTBLANK(D1828)=0)*OR($H$2="y",$H$2="m"),IFERROR(LEFT(C1828, FIND(" ",C1828)-1), C1828),"")</f>
        <v/>
      </c>
      <c r="AG1828" s="11" t="str">
        <f t="array" ref="AG1828">IF(COUNTBLANK(D1828)=1,"",IF(OR($H$2="y",$H$2="m"),IF(AA1828=AA1827,IF(OR(AC1828=$AC$4:$AC1827)=FALSE,AG1827&amp;AF1828,AG1827),"("&amp;AF1828)&amp;IF(AA1828=AA1829,IF(OR(AC1829=$AC$4:$AC1828)=FALSE,", ",""),") "),""))</f>
        <v/>
      </c>
      <c r="AH1828" s="10" t="str">
        <f>IF((COUNTBLANK(D1828)=1),"",IF(D1828=D1827,AH1827,"")&amp;IF(B1827&lt;&gt;B1828,((IF(COUNTBLANK(E1828)=1,$D$3&amp;"Non-type material: "&amp;$D$3,$D$3&amp;INDEX('type-categories'!$A$2:$B$100,MATCH(E1828,'type-categories'!$A$2:$A$100,0),2)&amp;$D$3))),"")&amp;(IF(K1828&lt;&gt;K1827,$C$2&amp;UPPER(K1828)&amp;$C$2&amp;$K$3&amp;" ",(IF(B1828&lt;&gt;B1827,$C$2&amp;UPPER(K1828)&amp;$C$2&amp;$K$3&amp;" ",""))))&amp;IF((AA1828&lt;&gt;AA1829)*($H$2="y"),AD1828&amp;AE1828,IF((AA1828&lt;&gt;AA1829)*($H$2="m"),AD1828&amp;AG1828,IF(($H$2&lt;&gt;"m")*($H$2&lt;&gt;"Y"),(IF(F1828=0,"",F1828&amp;" "&amp;$F$4&amp;" "))&amp;(IF(G1828=0,"",G1828&amp;" "&amp;$G$4&amp;" "))&amp;(IF(H1828=0,"",H1828&amp;" "&amp;H$4&amp;" "))&amp;(IF(I1828=0,"",I1828&amp;" "&amp;$I$4&amp;" "))&amp;(IF(J1828=0,"",J1828&amp;" "&amp;$J$4&amp;" ")),"")))&amp;"; "&amp;IF((B1828=B1827)*(AA1828=AA1827), "same collecting data; ", IF((B1828=B1827)*(Z1827=Z1828),"same locality; ",(IF(COUNTBLANK(L1828)=1,"",$D$2&amp;L1828&amp;$L$3&amp;" "&amp;$D$2))&amp;(IF(COUNTBLANK(M1828)=1,"",$E$2&amp;M1828&amp;$E$2&amp;", "))&amp;(IF(COUNTBLANK(N1828)=1,"",N1828&amp;"; "))&amp;(IF(COUNTBLANK(O1828)=1,"",O1828&amp;"; ")))&amp;(IF(COUNTBLANK(P1828)=1,"",P1828&amp;"; "))&amp;(IF(COUNTBLANK(Q1828)=1,"",Q1828&amp;"; "))&amp;(IF(COUNTBLANK(R1828)=1,"",R1828&amp;"m, "))&amp;IF((COUNTBLANK(S1828)=0)*(S1828&lt;&gt;S1827), S1828&amp;"; ","")&amp;(IF(COUNTBLANK(U1828)=1,"",U1828&amp;"; "))&amp;(IF(COUNTBLANK(T1828)=1,"",IF(COUNTBLANK(F$2)=1,T1828&amp;"; ",T1828&amp;" "&amp;F$2&amp;"; "))))&amp;(IF(COUNTBLANK(V1828)=1,"",V1828&amp;"; "))&amp;IF((COUNTBLANK(C1828)=1),"",C1828)&amp;IF((B1828=B1829)*(K1828=K1829)*(L1828=L1829)*(M1828=M1829),IF(($H$2&lt;&gt;"m")*($H$2&lt;&gt;"Y"), " • ", IF((ISNUMBER(FIND(")",AE1828))), " • ", "")),IF((B1828=B1829)*(K1828=K1829)," • ",". ")))</f>
        <v/>
      </c>
      <c r="AI1828" s="1"/>
    </row>
    <row r="1829" spans="1:35" x14ac:dyDescent="0.25">
      <c r="A1829" s="3" t="str">
        <f t="shared" si="199"/>
        <v/>
      </c>
      <c r="B1829" s="53" t="str">
        <f t="shared" si="197"/>
        <v/>
      </c>
      <c r="C1829" s="57"/>
      <c r="D1829" s="57"/>
      <c r="E1829" s="57"/>
      <c r="F1829" s="57"/>
      <c r="G1829" s="57"/>
      <c r="H1829" s="57"/>
      <c r="I1829" s="57"/>
      <c r="J1829" s="57"/>
      <c r="K1829" s="57"/>
      <c r="L1829" s="57"/>
      <c r="M1829" s="54"/>
      <c r="N1829" s="57"/>
      <c r="O1829" s="58"/>
      <c r="P1829" s="58"/>
      <c r="Q1829" s="58"/>
      <c r="R1829" s="58"/>
      <c r="S1829" s="54"/>
      <c r="T1829" s="57"/>
      <c r="U1829" s="57"/>
      <c r="V1829" s="57"/>
      <c r="W1829" s="57"/>
      <c r="X1829" s="147" t="str">
        <f>IF(COUNTBLANK(D1829)=1,"",IF('order-admin-units'!$I$1&lt;&gt;"y", "", IF(COUNTBLANK(K1829)=1, 'order-admin-units'!$B$1+1, VLOOKUP(K1829, ordercountry, 2))))</f>
        <v/>
      </c>
      <c r="Y1829" s="147" t="str">
        <f>IF(COUNTBLANK(D1829)=1,"",IF('order-admin-units'!$I$1&lt;&gt;"y", "", IF(COUNTBLANK(K1829:L1829)&gt;0, 'order-admin-units'!$B$2+1, VLOOKUP(K1829&amp;"@"&amp;L1829, orderadmin, 2))))</f>
        <v/>
      </c>
      <c r="Z1829" s="147" t="str">
        <f t="shared" si="200"/>
        <v/>
      </c>
      <c r="AA1829" s="147" t="str">
        <f t="shared" si="201"/>
        <v/>
      </c>
      <c r="AB1829" s="147" t="str">
        <f t="shared" si="202"/>
        <v/>
      </c>
      <c r="AC1829" s="147" t="str">
        <f t="shared" si="198"/>
        <v/>
      </c>
      <c r="AD1829" s="11" t="str">
        <f t="shared" si="203"/>
        <v/>
      </c>
      <c r="AE1829" s="11" t="str">
        <f t="array" ref="AE1829">IF(COUNTBLANK(D1829)=1,"",IF(OR($H$2="y",$H$2="m"),IF(AA1829=AA1828,IF(OR(AB1829=$AB$4:$AB1828)=FALSE,AE1828&amp;C1829,AE1828),"("&amp;C1829)&amp;IF(AA1829=AA1830,IF(OR(AB1830=$AB$4:$AB1829)=FALSE,", ",""),") "),""))</f>
        <v/>
      </c>
      <c r="AF1829" s="11" t="str">
        <f t="array" ref="AF1829">IF((COUNTBLANK(D1829)=0)*OR($H$2="y",$H$2="m"),IFERROR(LEFT(C1829, FIND(" ",C1829)-1), C1829),"")</f>
        <v/>
      </c>
      <c r="AG1829" s="11" t="str">
        <f t="array" ref="AG1829">IF(COUNTBLANK(D1829)=1,"",IF(OR($H$2="y",$H$2="m"),IF(AA1829=AA1828,IF(OR(AC1829=$AC$4:$AC1828)=FALSE,AG1828&amp;AF1829,AG1828),"("&amp;AF1829)&amp;IF(AA1829=AA1830,IF(OR(AC1830=$AC$4:$AC1829)=FALSE,", ",""),") "),""))</f>
        <v/>
      </c>
      <c r="AH1829" s="10" t="str">
        <f>IF((COUNTBLANK(D1829)=1),"",IF(D1829=D1828,AH1828,"")&amp;IF(B1828&lt;&gt;B1829,((IF(COUNTBLANK(E1829)=1,$D$3&amp;"Non-type material: "&amp;$D$3,$D$3&amp;INDEX('type-categories'!$A$2:$B$100,MATCH(E1829,'type-categories'!$A$2:$A$100,0),2)&amp;$D$3))),"")&amp;(IF(K1829&lt;&gt;K1828,$C$2&amp;UPPER(K1829)&amp;$C$2&amp;$K$3&amp;" ",(IF(B1829&lt;&gt;B1828,$C$2&amp;UPPER(K1829)&amp;$C$2&amp;$K$3&amp;" ",""))))&amp;IF((AA1829&lt;&gt;AA1830)*($H$2="y"),AD1829&amp;AE1829,IF((AA1829&lt;&gt;AA1830)*($H$2="m"),AD1829&amp;AG1829,IF(($H$2&lt;&gt;"m")*($H$2&lt;&gt;"Y"),(IF(F1829=0,"",F1829&amp;" "&amp;$F$4&amp;" "))&amp;(IF(G1829=0,"",G1829&amp;" "&amp;$G$4&amp;" "))&amp;(IF(H1829=0,"",H1829&amp;" "&amp;H$4&amp;" "))&amp;(IF(I1829=0,"",I1829&amp;" "&amp;$I$4&amp;" "))&amp;(IF(J1829=0,"",J1829&amp;" "&amp;$J$4&amp;" ")),"")))&amp;"; "&amp;IF((B1829=B1828)*(AA1829=AA1828), "same collecting data; ", IF((B1829=B1828)*(Z1828=Z1829),"same locality; ",(IF(COUNTBLANK(L1829)=1,"",$D$2&amp;L1829&amp;$L$3&amp;" "&amp;$D$2))&amp;(IF(COUNTBLANK(M1829)=1,"",$E$2&amp;M1829&amp;$E$2&amp;", "))&amp;(IF(COUNTBLANK(N1829)=1,"",N1829&amp;"; "))&amp;(IF(COUNTBLANK(O1829)=1,"",O1829&amp;"; ")))&amp;(IF(COUNTBLANK(P1829)=1,"",P1829&amp;"; "))&amp;(IF(COUNTBLANK(Q1829)=1,"",Q1829&amp;"; "))&amp;(IF(COUNTBLANK(R1829)=1,"",R1829&amp;"m, "))&amp;IF((COUNTBLANK(S1829)=0)*(S1829&lt;&gt;S1828), S1829&amp;"; ","")&amp;(IF(COUNTBLANK(U1829)=1,"",U1829&amp;"; "))&amp;(IF(COUNTBLANK(T1829)=1,"",IF(COUNTBLANK(F$2)=1,T1829&amp;"; ",T1829&amp;" "&amp;F$2&amp;"; "))))&amp;(IF(COUNTBLANK(V1829)=1,"",V1829&amp;"; "))&amp;IF((COUNTBLANK(C1829)=1),"",C1829)&amp;IF((B1829=B1830)*(K1829=K1830)*(L1829=L1830)*(M1829=M1830),IF(($H$2&lt;&gt;"m")*($H$2&lt;&gt;"Y"), " • ", IF((ISNUMBER(FIND(")",AE1829))), " • ", "")),IF((B1829=B1830)*(K1829=K1830)," • ",". ")))</f>
        <v/>
      </c>
      <c r="AI1829" s="1"/>
    </row>
    <row r="1830" spans="1:35" x14ac:dyDescent="0.25">
      <c r="A1830" s="3" t="str">
        <f t="shared" si="199"/>
        <v/>
      </c>
      <c r="B1830" s="53" t="str">
        <f t="shared" si="197"/>
        <v/>
      </c>
      <c r="C1830" s="57"/>
      <c r="D1830" s="57"/>
      <c r="E1830" s="57"/>
      <c r="F1830" s="57"/>
      <c r="G1830" s="57"/>
      <c r="H1830" s="57"/>
      <c r="I1830" s="57"/>
      <c r="J1830" s="57"/>
      <c r="K1830" s="57"/>
      <c r="L1830" s="57"/>
      <c r="M1830" s="54"/>
      <c r="N1830" s="57"/>
      <c r="O1830" s="58"/>
      <c r="P1830" s="58"/>
      <c r="Q1830" s="58"/>
      <c r="R1830" s="58"/>
      <c r="S1830" s="54"/>
      <c r="T1830" s="57"/>
      <c r="U1830" s="57"/>
      <c r="V1830" s="57"/>
      <c r="W1830" s="57"/>
      <c r="X1830" s="147" t="str">
        <f>IF(COUNTBLANK(D1830)=1,"",IF('order-admin-units'!$I$1&lt;&gt;"y", "", IF(COUNTBLANK(K1830)=1, 'order-admin-units'!$B$1+1, VLOOKUP(K1830, ordercountry, 2))))</f>
        <v/>
      </c>
      <c r="Y1830" s="147" t="str">
        <f>IF(COUNTBLANK(D1830)=1,"",IF('order-admin-units'!$I$1&lt;&gt;"y", "", IF(COUNTBLANK(K1830:L1830)&gt;0, 'order-admin-units'!$B$2+1, VLOOKUP(K1830&amp;"@"&amp;L1830, orderadmin, 2))))</f>
        <v/>
      </c>
      <c r="Z1830" s="147" t="str">
        <f t="shared" si="200"/>
        <v/>
      </c>
      <c r="AA1830" s="147" t="str">
        <f t="shared" si="201"/>
        <v/>
      </c>
      <c r="AB1830" s="147" t="str">
        <f t="shared" si="202"/>
        <v/>
      </c>
      <c r="AC1830" s="147" t="str">
        <f t="shared" si="198"/>
        <v/>
      </c>
      <c r="AD1830" s="11" t="str">
        <f t="shared" si="203"/>
        <v/>
      </c>
      <c r="AE1830" s="11" t="str">
        <f t="array" ref="AE1830">IF(COUNTBLANK(D1830)=1,"",IF(OR($H$2="y",$H$2="m"),IF(AA1830=AA1829,IF(OR(AB1830=$AB$4:$AB1829)=FALSE,AE1829&amp;C1830,AE1829),"("&amp;C1830)&amp;IF(AA1830=AA1831,IF(OR(AB1831=$AB$4:$AB1830)=FALSE,", ",""),") "),""))</f>
        <v/>
      </c>
      <c r="AF1830" s="11" t="str">
        <f t="array" ref="AF1830">IF((COUNTBLANK(D1830)=0)*OR($H$2="y",$H$2="m"),IFERROR(LEFT(C1830, FIND(" ",C1830)-1), C1830),"")</f>
        <v/>
      </c>
      <c r="AG1830" s="11" t="str">
        <f t="array" ref="AG1830">IF(COUNTBLANK(D1830)=1,"",IF(OR($H$2="y",$H$2="m"),IF(AA1830=AA1829,IF(OR(AC1830=$AC$4:$AC1829)=FALSE,AG1829&amp;AF1830,AG1829),"("&amp;AF1830)&amp;IF(AA1830=AA1831,IF(OR(AC1831=$AC$4:$AC1830)=FALSE,", ",""),") "),""))</f>
        <v/>
      </c>
      <c r="AH1830" s="10" t="str">
        <f>IF((COUNTBLANK(D1830)=1),"",IF(D1830=D1829,AH1829,"")&amp;IF(B1829&lt;&gt;B1830,((IF(COUNTBLANK(E1830)=1,$D$3&amp;"Non-type material: "&amp;$D$3,$D$3&amp;INDEX('type-categories'!$A$2:$B$100,MATCH(E1830,'type-categories'!$A$2:$A$100,0),2)&amp;$D$3))),"")&amp;(IF(K1830&lt;&gt;K1829,$C$2&amp;UPPER(K1830)&amp;$C$2&amp;$K$3&amp;" ",(IF(B1830&lt;&gt;B1829,$C$2&amp;UPPER(K1830)&amp;$C$2&amp;$K$3&amp;" ",""))))&amp;IF((AA1830&lt;&gt;AA1831)*($H$2="y"),AD1830&amp;AE1830,IF((AA1830&lt;&gt;AA1831)*($H$2="m"),AD1830&amp;AG1830,IF(($H$2&lt;&gt;"m")*($H$2&lt;&gt;"Y"),(IF(F1830=0,"",F1830&amp;" "&amp;$F$4&amp;" "))&amp;(IF(G1830=0,"",G1830&amp;" "&amp;$G$4&amp;" "))&amp;(IF(H1830=0,"",H1830&amp;" "&amp;H$4&amp;" "))&amp;(IF(I1830=0,"",I1830&amp;" "&amp;$I$4&amp;" "))&amp;(IF(J1830=0,"",J1830&amp;" "&amp;$J$4&amp;" ")),"")))&amp;"; "&amp;IF((B1830=B1829)*(AA1830=AA1829), "same collecting data; ", IF((B1830=B1829)*(Z1829=Z1830),"same locality; ",(IF(COUNTBLANK(L1830)=1,"",$D$2&amp;L1830&amp;$L$3&amp;" "&amp;$D$2))&amp;(IF(COUNTBLANK(M1830)=1,"",$E$2&amp;M1830&amp;$E$2&amp;", "))&amp;(IF(COUNTBLANK(N1830)=1,"",N1830&amp;"; "))&amp;(IF(COUNTBLANK(O1830)=1,"",O1830&amp;"; ")))&amp;(IF(COUNTBLANK(P1830)=1,"",P1830&amp;"; "))&amp;(IF(COUNTBLANK(Q1830)=1,"",Q1830&amp;"; "))&amp;(IF(COUNTBLANK(R1830)=1,"",R1830&amp;"m, "))&amp;IF((COUNTBLANK(S1830)=0)*(S1830&lt;&gt;S1829), S1830&amp;"; ","")&amp;(IF(COUNTBLANK(U1830)=1,"",U1830&amp;"; "))&amp;(IF(COUNTBLANK(T1830)=1,"",IF(COUNTBLANK(F$2)=1,T1830&amp;"; ",T1830&amp;" "&amp;F$2&amp;"; "))))&amp;(IF(COUNTBLANK(V1830)=1,"",V1830&amp;"; "))&amp;IF((COUNTBLANK(C1830)=1),"",C1830)&amp;IF((B1830=B1831)*(K1830=K1831)*(L1830=L1831)*(M1830=M1831),IF(($H$2&lt;&gt;"m")*($H$2&lt;&gt;"Y"), " • ", IF((ISNUMBER(FIND(")",AE1830))), " • ", "")),IF((B1830=B1831)*(K1830=K1831)," • ",". ")))</f>
        <v/>
      </c>
      <c r="AI1830" s="1"/>
    </row>
    <row r="1831" spans="1:35" x14ac:dyDescent="0.25">
      <c r="A1831" s="3" t="str">
        <f t="shared" si="199"/>
        <v/>
      </c>
      <c r="B1831" s="53" t="str">
        <f t="shared" si="197"/>
        <v/>
      </c>
      <c r="C1831" s="57"/>
      <c r="D1831" s="57"/>
      <c r="E1831" s="57"/>
      <c r="F1831" s="57"/>
      <c r="G1831" s="57"/>
      <c r="H1831" s="57"/>
      <c r="I1831" s="57"/>
      <c r="J1831" s="57"/>
      <c r="K1831" s="57"/>
      <c r="L1831" s="57"/>
      <c r="M1831" s="54"/>
      <c r="N1831" s="57"/>
      <c r="O1831" s="58"/>
      <c r="P1831" s="58"/>
      <c r="Q1831" s="58"/>
      <c r="R1831" s="58"/>
      <c r="S1831" s="54"/>
      <c r="T1831" s="57"/>
      <c r="U1831" s="57"/>
      <c r="V1831" s="57"/>
      <c r="W1831" s="57"/>
      <c r="X1831" s="147" t="str">
        <f>IF(COUNTBLANK(D1831)=1,"",IF('order-admin-units'!$I$1&lt;&gt;"y", "", IF(COUNTBLANK(K1831)=1, 'order-admin-units'!$B$1+1, VLOOKUP(K1831, ordercountry, 2))))</f>
        <v/>
      </c>
      <c r="Y1831" s="147" t="str">
        <f>IF(COUNTBLANK(D1831)=1,"",IF('order-admin-units'!$I$1&lt;&gt;"y", "", IF(COUNTBLANK(K1831:L1831)&gt;0, 'order-admin-units'!$B$2+1, VLOOKUP(K1831&amp;"@"&amp;L1831, orderadmin, 2))))</f>
        <v/>
      </c>
      <c r="Z1831" s="147" t="str">
        <f t="shared" si="200"/>
        <v/>
      </c>
      <c r="AA1831" s="147" t="str">
        <f t="shared" si="201"/>
        <v/>
      </c>
      <c r="AB1831" s="147" t="str">
        <f t="shared" si="202"/>
        <v/>
      </c>
      <c r="AC1831" s="147" t="str">
        <f t="shared" si="198"/>
        <v/>
      </c>
      <c r="AD1831" s="11" t="str">
        <f t="shared" si="203"/>
        <v/>
      </c>
      <c r="AE1831" s="11" t="str">
        <f t="array" ref="AE1831">IF(COUNTBLANK(D1831)=1,"",IF(OR($H$2="y",$H$2="m"),IF(AA1831=AA1830,IF(OR(AB1831=$AB$4:$AB1830)=FALSE,AE1830&amp;C1831,AE1830),"("&amp;C1831)&amp;IF(AA1831=AA1832,IF(OR(AB1832=$AB$4:$AB1831)=FALSE,", ",""),") "),""))</f>
        <v/>
      </c>
      <c r="AF1831" s="11" t="str">
        <f t="array" ref="AF1831">IF((COUNTBLANK(D1831)=0)*OR($H$2="y",$H$2="m"),IFERROR(LEFT(C1831, FIND(" ",C1831)-1), C1831),"")</f>
        <v/>
      </c>
      <c r="AG1831" s="11" t="str">
        <f t="array" ref="AG1831">IF(COUNTBLANK(D1831)=1,"",IF(OR($H$2="y",$H$2="m"),IF(AA1831=AA1830,IF(OR(AC1831=$AC$4:$AC1830)=FALSE,AG1830&amp;AF1831,AG1830),"("&amp;AF1831)&amp;IF(AA1831=AA1832,IF(OR(AC1832=$AC$4:$AC1831)=FALSE,", ",""),") "),""))</f>
        <v/>
      </c>
      <c r="AH1831" s="10" t="str">
        <f>IF((COUNTBLANK(D1831)=1),"",IF(D1831=D1830,AH1830,"")&amp;IF(B1830&lt;&gt;B1831,((IF(COUNTBLANK(E1831)=1,$D$3&amp;"Non-type material: "&amp;$D$3,$D$3&amp;INDEX('type-categories'!$A$2:$B$100,MATCH(E1831,'type-categories'!$A$2:$A$100,0),2)&amp;$D$3))),"")&amp;(IF(K1831&lt;&gt;K1830,$C$2&amp;UPPER(K1831)&amp;$C$2&amp;$K$3&amp;" ",(IF(B1831&lt;&gt;B1830,$C$2&amp;UPPER(K1831)&amp;$C$2&amp;$K$3&amp;" ",""))))&amp;IF((AA1831&lt;&gt;AA1832)*($H$2="y"),AD1831&amp;AE1831,IF((AA1831&lt;&gt;AA1832)*($H$2="m"),AD1831&amp;AG1831,IF(($H$2&lt;&gt;"m")*($H$2&lt;&gt;"Y"),(IF(F1831=0,"",F1831&amp;" "&amp;$F$4&amp;" "))&amp;(IF(G1831=0,"",G1831&amp;" "&amp;$G$4&amp;" "))&amp;(IF(H1831=0,"",H1831&amp;" "&amp;H$4&amp;" "))&amp;(IF(I1831=0,"",I1831&amp;" "&amp;$I$4&amp;" "))&amp;(IF(J1831=0,"",J1831&amp;" "&amp;$J$4&amp;" ")),"")))&amp;"; "&amp;IF((B1831=B1830)*(AA1831=AA1830), "same collecting data; ", IF((B1831=B1830)*(Z1830=Z1831),"same locality; ",(IF(COUNTBLANK(L1831)=1,"",$D$2&amp;L1831&amp;$L$3&amp;" "&amp;$D$2))&amp;(IF(COUNTBLANK(M1831)=1,"",$E$2&amp;M1831&amp;$E$2&amp;", "))&amp;(IF(COUNTBLANK(N1831)=1,"",N1831&amp;"; "))&amp;(IF(COUNTBLANK(O1831)=1,"",O1831&amp;"; ")))&amp;(IF(COUNTBLANK(P1831)=1,"",P1831&amp;"; "))&amp;(IF(COUNTBLANK(Q1831)=1,"",Q1831&amp;"; "))&amp;(IF(COUNTBLANK(R1831)=1,"",R1831&amp;"m, "))&amp;IF((COUNTBLANK(S1831)=0)*(S1831&lt;&gt;S1830), S1831&amp;"; ","")&amp;(IF(COUNTBLANK(U1831)=1,"",U1831&amp;"; "))&amp;(IF(COUNTBLANK(T1831)=1,"",IF(COUNTBLANK(F$2)=1,T1831&amp;"; ",T1831&amp;" "&amp;F$2&amp;"; "))))&amp;(IF(COUNTBLANK(V1831)=1,"",V1831&amp;"; "))&amp;IF((COUNTBLANK(C1831)=1),"",C1831)&amp;IF((B1831=B1832)*(K1831=K1832)*(L1831=L1832)*(M1831=M1832),IF(($H$2&lt;&gt;"m")*($H$2&lt;&gt;"Y"), " • ", IF((ISNUMBER(FIND(")",AE1831))), " • ", "")),IF((B1831=B1832)*(K1831=K1832)," • ",". ")))</f>
        <v/>
      </c>
      <c r="AI1831" s="1"/>
    </row>
    <row r="1832" spans="1:35" x14ac:dyDescent="0.25">
      <c r="A1832" s="3" t="str">
        <f t="shared" si="199"/>
        <v/>
      </c>
      <c r="B1832" s="53" t="str">
        <f t="shared" si="197"/>
        <v/>
      </c>
      <c r="C1832" s="57"/>
      <c r="D1832" s="57"/>
      <c r="E1832" s="57"/>
      <c r="F1832" s="57"/>
      <c r="G1832" s="57"/>
      <c r="H1832" s="57"/>
      <c r="I1832" s="57"/>
      <c r="J1832" s="57"/>
      <c r="K1832" s="57"/>
      <c r="L1832" s="57"/>
      <c r="M1832" s="54"/>
      <c r="N1832" s="57"/>
      <c r="O1832" s="58"/>
      <c r="P1832" s="58"/>
      <c r="Q1832" s="58"/>
      <c r="R1832" s="58"/>
      <c r="S1832" s="54"/>
      <c r="T1832" s="57"/>
      <c r="U1832" s="57"/>
      <c r="V1832" s="57"/>
      <c r="W1832" s="57"/>
      <c r="X1832" s="147" t="str">
        <f>IF(COUNTBLANK(D1832)=1,"",IF('order-admin-units'!$I$1&lt;&gt;"y", "", IF(COUNTBLANK(K1832)=1, 'order-admin-units'!$B$1+1, VLOOKUP(K1832, ordercountry, 2))))</f>
        <v/>
      </c>
      <c r="Y1832" s="147" t="str">
        <f>IF(COUNTBLANK(D1832)=1,"",IF('order-admin-units'!$I$1&lt;&gt;"y", "", IF(COUNTBLANK(K1832:L1832)&gt;0, 'order-admin-units'!$B$2+1, VLOOKUP(K1832&amp;"@"&amp;L1832, orderadmin, 2))))</f>
        <v/>
      </c>
      <c r="Z1832" s="147" t="str">
        <f t="shared" si="200"/>
        <v/>
      </c>
      <c r="AA1832" s="147" t="str">
        <f t="shared" si="201"/>
        <v/>
      </c>
      <c r="AB1832" s="147" t="str">
        <f t="shared" si="202"/>
        <v/>
      </c>
      <c r="AC1832" s="147" t="str">
        <f t="shared" si="198"/>
        <v/>
      </c>
      <c r="AD1832" s="11" t="str">
        <f t="shared" si="203"/>
        <v/>
      </c>
      <c r="AE1832" s="11" t="str">
        <f t="array" ref="AE1832">IF(COUNTBLANK(D1832)=1,"",IF(OR($H$2="y",$H$2="m"),IF(AA1832=AA1831,IF(OR(AB1832=$AB$4:$AB1831)=FALSE,AE1831&amp;C1832,AE1831),"("&amp;C1832)&amp;IF(AA1832=AA1833,IF(OR(AB1833=$AB$4:$AB1832)=FALSE,", ",""),") "),""))</f>
        <v/>
      </c>
      <c r="AF1832" s="11" t="str">
        <f t="array" ref="AF1832">IF((COUNTBLANK(D1832)=0)*OR($H$2="y",$H$2="m"),IFERROR(LEFT(C1832, FIND(" ",C1832)-1), C1832),"")</f>
        <v/>
      </c>
      <c r="AG1832" s="11" t="str">
        <f t="array" ref="AG1832">IF(COUNTBLANK(D1832)=1,"",IF(OR($H$2="y",$H$2="m"),IF(AA1832=AA1831,IF(OR(AC1832=$AC$4:$AC1831)=FALSE,AG1831&amp;AF1832,AG1831),"("&amp;AF1832)&amp;IF(AA1832=AA1833,IF(OR(AC1833=$AC$4:$AC1832)=FALSE,", ",""),") "),""))</f>
        <v/>
      </c>
      <c r="AH1832" s="10" t="str">
        <f>IF((COUNTBLANK(D1832)=1),"",IF(D1832=D1831,AH1831,"")&amp;IF(B1831&lt;&gt;B1832,((IF(COUNTBLANK(E1832)=1,$D$3&amp;"Non-type material: "&amp;$D$3,$D$3&amp;INDEX('type-categories'!$A$2:$B$100,MATCH(E1832,'type-categories'!$A$2:$A$100,0),2)&amp;$D$3))),"")&amp;(IF(K1832&lt;&gt;K1831,$C$2&amp;UPPER(K1832)&amp;$C$2&amp;$K$3&amp;" ",(IF(B1832&lt;&gt;B1831,$C$2&amp;UPPER(K1832)&amp;$C$2&amp;$K$3&amp;" ",""))))&amp;IF((AA1832&lt;&gt;AA1833)*($H$2="y"),AD1832&amp;AE1832,IF((AA1832&lt;&gt;AA1833)*($H$2="m"),AD1832&amp;AG1832,IF(($H$2&lt;&gt;"m")*($H$2&lt;&gt;"Y"),(IF(F1832=0,"",F1832&amp;" "&amp;$F$4&amp;" "))&amp;(IF(G1832=0,"",G1832&amp;" "&amp;$G$4&amp;" "))&amp;(IF(H1832=0,"",H1832&amp;" "&amp;H$4&amp;" "))&amp;(IF(I1832=0,"",I1832&amp;" "&amp;$I$4&amp;" "))&amp;(IF(J1832=0,"",J1832&amp;" "&amp;$J$4&amp;" ")),"")))&amp;"; "&amp;IF((B1832=B1831)*(AA1832=AA1831), "same collecting data; ", IF((B1832=B1831)*(Z1831=Z1832),"same locality; ",(IF(COUNTBLANK(L1832)=1,"",$D$2&amp;L1832&amp;$L$3&amp;" "&amp;$D$2))&amp;(IF(COUNTBLANK(M1832)=1,"",$E$2&amp;M1832&amp;$E$2&amp;", "))&amp;(IF(COUNTBLANK(N1832)=1,"",N1832&amp;"; "))&amp;(IF(COUNTBLANK(O1832)=1,"",O1832&amp;"; ")))&amp;(IF(COUNTBLANK(P1832)=1,"",P1832&amp;"; "))&amp;(IF(COUNTBLANK(Q1832)=1,"",Q1832&amp;"; "))&amp;(IF(COUNTBLANK(R1832)=1,"",R1832&amp;"m, "))&amp;IF((COUNTBLANK(S1832)=0)*(S1832&lt;&gt;S1831), S1832&amp;"; ","")&amp;(IF(COUNTBLANK(U1832)=1,"",U1832&amp;"; "))&amp;(IF(COUNTBLANK(T1832)=1,"",IF(COUNTBLANK(F$2)=1,T1832&amp;"; ",T1832&amp;" "&amp;F$2&amp;"; "))))&amp;(IF(COUNTBLANK(V1832)=1,"",V1832&amp;"; "))&amp;IF((COUNTBLANK(C1832)=1),"",C1832)&amp;IF((B1832=B1833)*(K1832=K1833)*(L1832=L1833)*(M1832=M1833),IF(($H$2&lt;&gt;"m")*($H$2&lt;&gt;"Y"), " • ", IF((ISNUMBER(FIND(")",AE1832))), " • ", "")),IF((B1832=B1833)*(K1832=K1833)," • ",". ")))</f>
        <v/>
      </c>
      <c r="AI1832" s="1"/>
    </row>
    <row r="1833" spans="1:35" x14ac:dyDescent="0.25">
      <c r="A1833" s="3" t="str">
        <f t="shared" si="199"/>
        <v/>
      </c>
      <c r="B1833" s="53" t="str">
        <f t="shared" si="197"/>
        <v/>
      </c>
      <c r="C1833" s="57"/>
      <c r="D1833" s="57"/>
      <c r="E1833" s="57"/>
      <c r="F1833" s="57"/>
      <c r="G1833" s="57"/>
      <c r="H1833" s="57"/>
      <c r="I1833" s="57"/>
      <c r="J1833" s="57"/>
      <c r="K1833" s="57"/>
      <c r="L1833" s="57"/>
      <c r="M1833" s="54"/>
      <c r="N1833" s="57"/>
      <c r="O1833" s="58"/>
      <c r="P1833" s="58"/>
      <c r="Q1833" s="58"/>
      <c r="R1833" s="58"/>
      <c r="S1833" s="54"/>
      <c r="T1833" s="57"/>
      <c r="U1833" s="57"/>
      <c r="V1833" s="57"/>
      <c r="W1833" s="57"/>
      <c r="X1833" s="147" t="str">
        <f>IF(COUNTBLANK(D1833)=1,"",IF('order-admin-units'!$I$1&lt;&gt;"y", "", IF(COUNTBLANK(K1833)=1, 'order-admin-units'!$B$1+1, VLOOKUP(K1833, ordercountry, 2))))</f>
        <v/>
      </c>
      <c r="Y1833" s="147" t="str">
        <f>IF(COUNTBLANK(D1833)=1,"",IF('order-admin-units'!$I$1&lt;&gt;"y", "", IF(COUNTBLANK(K1833:L1833)&gt;0, 'order-admin-units'!$B$2+1, VLOOKUP(K1833&amp;"@"&amp;L1833, orderadmin, 2))))</f>
        <v/>
      </c>
      <c r="Z1833" s="147" t="str">
        <f t="shared" si="200"/>
        <v/>
      </c>
      <c r="AA1833" s="147" t="str">
        <f t="shared" si="201"/>
        <v/>
      </c>
      <c r="AB1833" s="147" t="str">
        <f t="shared" si="202"/>
        <v/>
      </c>
      <c r="AC1833" s="147" t="str">
        <f t="shared" si="198"/>
        <v/>
      </c>
      <c r="AD1833" s="11" t="str">
        <f t="shared" si="203"/>
        <v/>
      </c>
      <c r="AE1833" s="11" t="str">
        <f t="array" ref="AE1833">IF(COUNTBLANK(D1833)=1,"",IF(OR($H$2="y",$H$2="m"),IF(AA1833=AA1832,IF(OR(AB1833=$AB$4:$AB1832)=FALSE,AE1832&amp;C1833,AE1832),"("&amp;C1833)&amp;IF(AA1833=AA1834,IF(OR(AB1834=$AB$4:$AB1833)=FALSE,", ",""),") "),""))</f>
        <v/>
      </c>
      <c r="AF1833" s="11" t="str">
        <f t="array" ref="AF1833">IF((COUNTBLANK(D1833)=0)*OR($H$2="y",$H$2="m"),IFERROR(LEFT(C1833, FIND(" ",C1833)-1), C1833),"")</f>
        <v/>
      </c>
      <c r="AG1833" s="11" t="str">
        <f t="array" ref="AG1833">IF(COUNTBLANK(D1833)=1,"",IF(OR($H$2="y",$H$2="m"),IF(AA1833=AA1832,IF(OR(AC1833=$AC$4:$AC1832)=FALSE,AG1832&amp;AF1833,AG1832),"("&amp;AF1833)&amp;IF(AA1833=AA1834,IF(OR(AC1834=$AC$4:$AC1833)=FALSE,", ",""),") "),""))</f>
        <v/>
      </c>
      <c r="AH1833" s="10" t="str">
        <f>IF((COUNTBLANK(D1833)=1),"",IF(D1833=D1832,AH1832,"")&amp;IF(B1832&lt;&gt;B1833,((IF(COUNTBLANK(E1833)=1,$D$3&amp;"Non-type material: "&amp;$D$3,$D$3&amp;INDEX('type-categories'!$A$2:$B$100,MATCH(E1833,'type-categories'!$A$2:$A$100,0),2)&amp;$D$3))),"")&amp;(IF(K1833&lt;&gt;K1832,$C$2&amp;UPPER(K1833)&amp;$C$2&amp;$K$3&amp;" ",(IF(B1833&lt;&gt;B1832,$C$2&amp;UPPER(K1833)&amp;$C$2&amp;$K$3&amp;" ",""))))&amp;IF((AA1833&lt;&gt;AA1834)*($H$2="y"),AD1833&amp;AE1833,IF((AA1833&lt;&gt;AA1834)*($H$2="m"),AD1833&amp;AG1833,IF(($H$2&lt;&gt;"m")*($H$2&lt;&gt;"Y"),(IF(F1833=0,"",F1833&amp;" "&amp;$F$4&amp;" "))&amp;(IF(G1833=0,"",G1833&amp;" "&amp;$G$4&amp;" "))&amp;(IF(H1833=0,"",H1833&amp;" "&amp;H$4&amp;" "))&amp;(IF(I1833=0,"",I1833&amp;" "&amp;$I$4&amp;" "))&amp;(IF(J1833=0,"",J1833&amp;" "&amp;$J$4&amp;" ")),"")))&amp;"; "&amp;IF((B1833=B1832)*(AA1833=AA1832), "same collecting data; ", IF((B1833=B1832)*(Z1832=Z1833),"same locality; ",(IF(COUNTBLANK(L1833)=1,"",$D$2&amp;L1833&amp;$L$3&amp;" "&amp;$D$2))&amp;(IF(COUNTBLANK(M1833)=1,"",$E$2&amp;M1833&amp;$E$2&amp;", "))&amp;(IF(COUNTBLANK(N1833)=1,"",N1833&amp;"; "))&amp;(IF(COUNTBLANK(O1833)=1,"",O1833&amp;"; ")))&amp;(IF(COUNTBLANK(P1833)=1,"",P1833&amp;"; "))&amp;(IF(COUNTBLANK(Q1833)=1,"",Q1833&amp;"; "))&amp;(IF(COUNTBLANK(R1833)=1,"",R1833&amp;"m, "))&amp;IF((COUNTBLANK(S1833)=0)*(S1833&lt;&gt;S1832), S1833&amp;"; ","")&amp;(IF(COUNTBLANK(U1833)=1,"",U1833&amp;"; "))&amp;(IF(COUNTBLANK(T1833)=1,"",IF(COUNTBLANK(F$2)=1,T1833&amp;"; ",T1833&amp;" "&amp;F$2&amp;"; "))))&amp;(IF(COUNTBLANK(V1833)=1,"",V1833&amp;"; "))&amp;IF((COUNTBLANK(C1833)=1),"",C1833)&amp;IF((B1833=B1834)*(K1833=K1834)*(L1833=L1834)*(M1833=M1834),IF(($H$2&lt;&gt;"m")*($H$2&lt;&gt;"Y"), " • ", IF((ISNUMBER(FIND(")",AE1833))), " • ", "")),IF((B1833=B1834)*(K1833=K1834)," • ",". ")))</f>
        <v/>
      </c>
      <c r="AI1833" s="1"/>
    </row>
    <row r="1834" spans="1:35" x14ac:dyDescent="0.25">
      <c r="A1834" s="3" t="str">
        <f t="shared" si="199"/>
        <v/>
      </c>
      <c r="B1834" s="53" t="str">
        <f t="shared" si="197"/>
        <v/>
      </c>
      <c r="C1834" s="57"/>
      <c r="D1834" s="57"/>
      <c r="E1834" s="57"/>
      <c r="F1834" s="57"/>
      <c r="G1834" s="57"/>
      <c r="H1834" s="57"/>
      <c r="I1834" s="57"/>
      <c r="J1834" s="57"/>
      <c r="K1834" s="57"/>
      <c r="L1834" s="57"/>
      <c r="M1834" s="54"/>
      <c r="N1834" s="57"/>
      <c r="O1834" s="58"/>
      <c r="P1834" s="58"/>
      <c r="Q1834" s="58"/>
      <c r="R1834" s="58"/>
      <c r="S1834" s="54"/>
      <c r="T1834" s="57"/>
      <c r="U1834" s="57"/>
      <c r="V1834" s="57"/>
      <c r="W1834" s="57"/>
      <c r="X1834" s="147" t="str">
        <f>IF(COUNTBLANK(D1834)=1,"",IF('order-admin-units'!$I$1&lt;&gt;"y", "", IF(COUNTBLANK(K1834)=1, 'order-admin-units'!$B$1+1, VLOOKUP(K1834, ordercountry, 2))))</f>
        <v/>
      </c>
      <c r="Y1834" s="147" t="str">
        <f>IF(COUNTBLANK(D1834)=1,"",IF('order-admin-units'!$I$1&lt;&gt;"y", "", IF(COUNTBLANK(K1834:L1834)&gt;0, 'order-admin-units'!$B$2+1, VLOOKUP(K1834&amp;"@"&amp;L1834, orderadmin, 2))))</f>
        <v/>
      </c>
      <c r="Z1834" s="147" t="str">
        <f t="shared" si="200"/>
        <v/>
      </c>
      <c r="AA1834" s="147" t="str">
        <f t="shared" si="201"/>
        <v/>
      </c>
      <c r="AB1834" s="147" t="str">
        <f t="shared" si="202"/>
        <v/>
      </c>
      <c r="AC1834" s="147" t="str">
        <f t="shared" si="198"/>
        <v/>
      </c>
      <c r="AD1834" s="11" t="str">
        <f t="shared" si="203"/>
        <v/>
      </c>
      <c r="AE1834" s="11" t="str">
        <f t="array" ref="AE1834">IF(COUNTBLANK(D1834)=1,"",IF(OR($H$2="y",$H$2="m"),IF(AA1834=AA1833,IF(OR(AB1834=$AB$4:$AB1833)=FALSE,AE1833&amp;C1834,AE1833),"("&amp;C1834)&amp;IF(AA1834=AA1835,IF(OR(AB1835=$AB$4:$AB1834)=FALSE,", ",""),") "),""))</f>
        <v/>
      </c>
      <c r="AF1834" s="11" t="str">
        <f t="array" ref="AF1834">IF((COUNTBLANK(D1834)=0)*OR($H$2="y",$H$2="m"),IFERROR(LEFT(C1834, FIND(" ",C1834)-1), C1834),"")</f>
        <v/>
      </c>
      <c r="AG1834" s="11" t="str">
        <f t="array" ref="AG1834">IF(COUNTBLANK(D1834)=1,"",IF(OR($H$2="y",$H$2="m"),IF(AA1834=AA1833,IF(OR(AC1834=$AC$4:$AC1833)=FALSE,AG1833&amp;AF1834,AG1833),"("&amp;AF1834)&amp;IF(AA1834=AA1835,IF(OR(AC1835=$AC$4:$AC1834)=FALSE,", ",""),") "),""))</f>
        <v/>
      </c>
      <c r="AH1834" s="10" t="str">
        <f>IF((COUNTBLANK(D1834)=1),"",IF(D1834=D1833,AH1833,"")&amp;IF(B1833&lt;&gt;B1834,((IF(COUNTBLANK(E1834)=1,$D$3&amp;"Non-type material: "&amp;$D$3,$D$3&amp;INDEX('type-categories'!$A$2:$B$100,MATCH(E1834,'type-categories'!$A$2:$A$100,0),2)&amp;$D$3))),"")&amp;(IF(K1834&lt;&gt;K1833,$C$2&amp;UPPER(K1834)&amp;$C$2&amp;$K$3&amp;" ",(IF(B1834&lt;&gt;B1833,$C$2&amp;UPPER(K1834)&amp;$C$2&amp;$K$3&amp;" ",""))))&amp;IF((AA1834&lt;&gt;AA1835)*($H$2="y"),AD1834&amp;AE1834,IF((AA1834&lt;&gt;AA1835)*($H$2="m"),AD1834&amp;AG1834,IF(($H$2&lt;&gt;"m")*($H$2&lt;&gt;"Y"),(IF(F1834=0,"",F1834&amp;" "&amp;$F$4&amp;" "))&amp;(IF(G1834=0,"",G1834&amp;" "&amp;$G$4&amp;" "))&amp;(IF(H1834=0,"",H1834&amp;" "&amp;H$4&amp;" "))&amp;(IF(I1834=0,"",I1834&amp;" "&amp;$I$4&amp;" "))&amp;(IF(J1834=0,"",J1834&amp;" "&amp;$J$4&amp;" ")),"")))&amp;"; "&amp;IF((B1834=B1833)*(AA1834=AA1833), "same collecting data; ", IF((B1834=B1833)*(Z1833=Z1834),"same locality; ",(IF(COUNTBLANK(L1834)=1,"",$D$2&amp;L1834&amp;$L$3&amp;" "&amp;$D$2))&amp;(IF(COUNTBLANK(M1834)=1,"",$E$2&amp;M1834&amp;$E$2&amp;", "))&amp;(IF(COUNTBLANK(N1834)=1,"",N1834&amp;"; "))&amp;(IF(COUNTBLANK(O1834)=1,"",O1834&amp;"; ")))&amp;(IF(COUNTBLANK(P1834)=1,"",P1834&amp;"; "))&amp;(IF(COUNTBLANK(Q1834)=1,"",Q1834&amp;"; "))&amp;(IF(COUNTBLANK(R1834)=1,"",R1834&amp;"m, "))&amp;IF((COUNTBLANK(S1834)=0)*(S1834&lt;&gt;S1833), S1834&amp;"; ","")&amp;(IF(COUNTBLANK(U1834)=1,"",U1834&amp;"; "))&amp;(IF(COUNTBLANK(T1834)=1,"",IF(COUNTBLANK(F$2)=1,T1834&amp;"; ",T1834&amp;" "&amp;F$2&amp;"; "))))&amp;(IF(COUNTBLANK(V1834)=1,"",V1834&amp;"; "))&amp;IF((COUNTBLANK(C1834)=1),"",C1834)&amp;IF((B1834=B1835)*(K1834=K1835)*(L1834=L1835)*(M1834=M1835),IF(($H$2&lt;&gt;"m")*($H$2&lt;&gt;"Y"), " • ", IF((ISNUMBER(FIND(")",AE1834))), " • ", "")),IF((B1834=B1835)*(K1834=K1835)," • ",". ")))</f>
        <v/>
      </c>
      <c r="AI1834" s="1"/>
    </row>
    <row r="1835" spans="1:35" x14ac:dyDescent="0.25">
      <c r="A1835" s="3" t="str">
        <f t="shared" si="199"/>
        <v/>
      </c>
      <c r="B1835" s="53" t="str">
        <f t="shared" si="197"/>
        <v/>
      </c>
      <c r="C1835" s="57"/>
      <c r="D1835" s="57"/>
      <c r="E1835" s="57"/>
      <c r="F1835" s="57"/>
      <c r="G1835" s="57"/>
      <c r="H1835" s="57"/>
      <c r="I1835" s="57"/>
      <c r="J1835" s="57"/>
      <c r="K1835" s="57"/>
      <c r="L1835" s="57"/>
      <c r="M1835" s="54"/>
      <c r="N1835" s="57"/>
      <c r="O1835" s="58"/>
      <c r="P1835" s="58"/>
      <c r="Q1835" s="58"/>
      <c r="R1835" s="58"/>
      <c r="S1835" s="54"/>
      <c r="T1835" s="57"/>
      <c r="U1835" s="57"/>
      <c r="V1835" s="57"/>
      <c r="W1835" s="57"/>
      <c r="X1835" s="147" t="str">
        <f>IF(COUNTBLANK(D1835)=1,"",IF('order-admin-units'!$I$1&lt;&gt;"y", "", IF(COUNTBLANK(K1835)=1, 'order-admin-units'!$B$1+1, VLOOKUP(K1835, ordercountry, 2))))</f>
        <v/>
      </c>
      <c r="Y1835" s="147" t="str">
        <f>IF(COUNTBLANK(D1835)=1,"",IF('order-admin-units'!$I$1&lt;&gt;"y", "", IF(COUNTBLANK(K1835:L1835)&gt;0, 'order-admin-units'!$B$2+1, VLOOKUP(K1835&amp;"@"&amp;L1835, orderadmin, 2))))</f>
        <v/>
      </c>
      <c r="Z1835" s="147" t="str">
        <f t="shared" si="200"/>
        <v/>
      </c>
      <c r="AA1835" s="147" t="str">
        <f t="shared" si="201"/>
        <v/>
      </c>
      <c r="AB1835" s="147" t="str">
        <f t="shared" si="202"/>
        <v/>
      </c>
      <c r="AC1835" s="147" t="str">
        <f t="shared" si="198"/>
        <v/>
      </c>
      <c r="AD1835" s="11" t="str">
        <f t="shared" si="203"/>
        <v/>
      </c>
      <c r="AE1835" s="11" t="str">
        <f t="array" ref="AE1835">IF(COUNTBLANK(D1835)=1,"",IF(OR($H$2="y",$H$2="m"),IF(AA1835=AA1834,IF(OR(AB1835=$AB$4:$AB1834)=FALSE,AE1834&amp;C1835,AE1834),"("&amp;C1835)&amp;IF(AA1835=AA1836,IF(OR(AB1836=$AB$4:$AB1835)=FALSE,", ",""),") "),""))</f>
        <v/>
      </c>
      <c r="AF1835" s="11" t="str">
        <f t="array" ref="AF1835">IF((COUNTBLANK(D1835)=0)*OR($H$2="y",$H$2="m"),IFERROR(LEFT(C1835, FIND(" ",C1835)-1), C1835),"")</f>
        <v/>
      </c>
      <c r="AG1835" s="11" t="str">
        <f t="array" ref="AG1835">IF(COUNTBLANK(D1835)=1,"",IF(OR($H$2="y",$H$2="m"),IF(AA1835=AA1834,IF(OR(AC1835=$AC$4:$AC1834)=FALSE,AG1834&amp;AF1835,AG1834),"("&amp;AF1835)&amp;IF(AA1835=AA1836,IF(OR(AC1836=$AC$4:$AC1835)=FALSE,", ",""),") "),""))</f>
        <v/>
      </c>
      <c r="AH1835" s="10" t="str">
        <f>IF((COUNTBLANK(D1835)=1),"",IF(D1835=D1834,AH1834,"")&amp;IF(B1834&lt;&gt;B1835,((IF(COUNTBLANK(E1835)=1,$D$3&amp;"Non-type material: "&amp;$D$3,$D$3&amp;INDEX('type-categories'!$A$2:$B$100,MATCH(E1835,'type-categories'!$A$2:$A$100,0),2)&amp;$D$3))),"")&amp;(IF(K1835&lt;&gt;K1834,$C$2&amp;UPPER(K1835)&amp;$C$2&amp;$K$3&amp;" ",(IF(B1835&lt;&gt;B1834,$C$2&amp;UPPER(K1835)&amp;$C$2&amp;$K$3&amp;" ",""))))&amp;IF((AA1835&lt;&gt;AA1836)*($H$2="y"),AD1835&amp;AE1835,IF((AA1835&lt;&gt;AA1836)*($H$2="m"),AD1835&amp;AG1835,IF(($H$2&lt;&gt;"m")*($H$2&lt;&gt;"Y"),(IF(F1835=0,"",F1835&amp;" "&amp;$F$4&amp;" "))&amp;(IF(G1835=0,"",G1835&amp;" "&amp;$G$4&amp;" "))&amp;(IF(H1835=0,"",H1835&amp;" "&amp;H$4&amp;" "))&amp;(IF(I1835=0,"",I1835&amp;" "&amp;$I$4&amp;" "))&amp;(IF(J1835=0,"",J1835&amp;" "&amp;$J$4&amp;" ")),"")))&amp;"; "&amp;IF((B1835=B1834)*(AA1835=AA1834), "same collecting data; ", IF((B1835=B1834)*(Z1834=Z1835),"same locality; ",(IF(COUNTBLANK(L1835)=1,"",$D$2&amp;L1835&amp;$L$3&amp;" "&amp;$D$2))&amp;(IF(COUNTBLANK(M1835)=1,"",$E$2&amp;M1835&amp;$E$2&amp;", "))&amp;(IF(COUNTBLANK(N1835)=1,"",N1835&amp;"; "))&amp;(IF(COUNTBLANK(O1835)=1,"",O1835&amp;"; ")))&amp;(IF(COUNTBLANK(P1835)=1,"",P1835&amp;"; "))&amp;(IF(COUNTBLANK(Q1835)=1,"",Q1835&amp;"; "))&amp;(IF(COUNTBLANK(R1835)=1,"",R1835&amp;"m, "))&amp;IF((COUNTBLANK(S1835)=0)*(S1835&lt;&gt;S1834), S1835&amp;"; ","")&amp;(IF(COUNTBLANK(U1835)=1,"",U1835&amp;"; "))&amp;(IF(COUNTBLANK(T1835)=1,"",IF(COUNTBLANK(F$2)=1,T1835&amp;"; ",T1835&amp;" "&amp;F$2&amp;"; "))))&amp;(IF(COUNTBLANK(V1835)=1,"",V1835&amp;"; "))&amp;IF((COUNTBLANK(C1835)=1),"",C1835)&amp;IF((B1835=B1836)*(K1835=K1836)*(L1835=L1836)*(M1835=M1836),IF(($H$2&lt;&gt;"m")*($H$2&lt;&gt;"Y"), " • ", IF((ISNUMBER(FIND(")",AE1835))), " • ", "")),IF((B1835=B1836)*(K1835=K1836)," • ",". ")))</f>
        <v/>
      </c>
      <c r="AI1835" s="1"/>
    </row>
    <row r="1836" spans="1:35" x14ac:dyDescent="0.25">
      <c r="A1836" s="3" t="str">
        <f t="shared" si="199"/>
        <v/>
      </c>
      <c r="B1836" s="53" t="str">
        <f t="shared" si="197"/>
        <v/>
      </c>
      <c r="C1836" s="57"/>
      <c r="D1836" s="57"/>
      <c r="E1836" s="57"/>
      <c r="F1836" s="57"/>
      <c r="G1836" s="57"/>
      <c r="H1836" s="57"/>
      <c r="I1836" s="57"/>
      <c r="J1836" s="57"/>
      <c r="K1836" s="57"/>
      <c r="L1836" s="57"/>
      <c r="M1836" s="54"/>
      <c r="N1836" s="57"/>
      <c r="O1836" s="58"/>
      <c r="P1836" s="58"/>
      <c r="Q1836" s="58"/>
      <c r="R1836" s="58"/>
      <c r="S1836" s="54"/>
      <c r="T1836" s="57"/>
      <c r="U1836" s="57"/>
      <c r="V1836" s="57"/>
      <c r="W1836" s="57"/>
      <c r="X1836" s="147" t="str">
        <f>IF(COUNTBLANK(D1836)=1,"",IF('order-admin-units'!$I$1&lt;&gt;"y", "", IF(COUNTBLANK(K1836)=1, 'order-admin-units'!$B$1+1, VLOOKUP(K1836, ordercountry, 2))))</f>
        <v/>
      </c>
      <c r="Y1836" s="147" t="str">
        <f>IF(COUNTBLANK(D1836)=1,"",IF('order-admin-units'!$I$1&lt;&gt;"y", "", IF(COUNTBLANK(K1836:L1836)&gt;0, 'order-admin-units'!$B$2+1, VLOOKUP(K1836&amp;"@"&amp;L1836, orderadmin, 2))))</f>
        <v/>
      </c>
      <c r="Z1836" s="147" t="str">
        <f t="shared" si="200"/>
        <v/>
      </c>
      <c r="AA1836" s="147" t="str">
        <f t="shared" si="201"/>
        <v/>
      </c>
      <c r="AB1836" s="147" t="str">
        <f t="shared" si="202"/>
        <v/>
      </c>
      <c r="AC1836" s="147" t="str">
        <f t="shared" si="198"/>
        <v/>
      </c>
      <c r="AD1836" s="11" t="str">
        <f t="shared" si="203"/>
        <v/>
      </c>
      <c r="AE1836" s="11" t="str">
        <f t="array" ref="AE1836">IF(COUNTBLANK(D1836)=1,"",IF(OR($H$2="y",$H$2="m"),IF(AA1836=AA1835,IF(OR(AB1836=$AB$4:$AB1835)=FALSE,AE1835&amp;C1836,AE1835),"("&amp;C1836)&amp;IF(AA1836=AA1837,IF(OR(AB1837=$AB$4:$AB1836)=FALSE,", ",""),") "),""))</f>
        <v/>
      </c>
      <c r="AF1836" s="11" t="str">
        <f t="array" ref="AF1836">IF((COUNTBLANK(D1836)=0)*OR($H$2="y",$H$2="m"),IFERROR(LEFT(C1836, FIND(" ",C1836)-1), C1836),"")</f>
        <v/>
      </c>
      <c r="AG1836" s="11" t="str">
        <f t="array" ref="AG1836">IF(COUNTBLANK(D1836)=1,"",IF(OR($H$2="y",$H$2="m"),IF(AA1836=AA1835,IF(OR(AC1836=$AC$4:$AC1835)=FALSE,AG1835&amp;AF1836,AG1835),"("&amp;AF1836)&amp;IF(AA1836=AA1837,IF(OR(AC1837=$AC$4:$AC1836)=FALSE,", ",""),") "),""))</f>
        <v/>
      </c>
      <c r="AH1836" s="10" t="str">
        <f>IF((COUNTBLANK(D1836)=1),"",IF(D1836=D1835,AH1835,"")&amp;IF(B1835&lt;&gt;B1836,((IF(COUNTBLANK(E1836)=1,$D$3&amp;"Non-type material: "&amp;$D$3,$D$3&amp;INDEX('type-categories'!$A$2:$B$100,MATCH(E1836,'type-categories'!$A$2:$A$100,0),2)&amp;$D$3))),"")&amp;(IF(K1836&lt;&gt;K1835,$C$2&amp;UPPER(K1836)&amp;$C$2&amp;$K$3&amp;" ",(IF(B1836&lt;&gt;B1835,$C$2&amp;UPPER(K1836)&amp;$C$2&amp;$K$3&amp;" ",""))))&amp;IF((AA1836&lt;&gt;AA1837)*($H$2="y"),AD1836&amp;AE1836,IF((AA1836&lt;&gt;AA1837)*($H$2="m"),AD1836&amp;AG1836,IF(($H$2&lt;&gt;"m")*($H$2&lt;&gt;"Y"),(IF(F1836=0,"",F1836&amp;" "&amp;$F$4&amp;" "))&amp;(IF(G1836=0,"",G1836&amp;" "&amp;$G$4&amp;" "))&amp;(IF(H1836=0,"",H1836&amp;" "&amp;H$4&amp;" "))&amp;(IF(I1836=0,"",I1836&amp;" "&amp;$I$4&amp;" "))&amp;(IF(J1836=0,"",J1836&amp;" "&amp;$J$4&amp;" ")),"")))&amp;"; "&amp;IF((B1836=B1835)*(AA1836=AA1835), "same collecting data; ", IF((B1836=B1835)*(Z1835=Z1836),"same locality; ",(IF(COUNTBLANK(L1836)=1,"",$D$2&amp;L1836&amp;$L$3&amp;" "&amp;$D$2))&amp;(IF(COUNTBLANK(M1836)=1,"",$E$2&amp;M1836&amp;$E$2&amp;", "))&amp;(IF(COUNTBLANK(N1836)=1,"",N1836&amp;"; "))&amp;(IF(COUNTBLANK(O1836)=1,"",O1836&amp;"; ")))&amp;(IF(COUNTBLANK(P1836)=1,"",P1836&amp;"; "))&amp;(IF(COUNTBLANK(Q1836)=1,"",Q1836&amp;"; "))&amp;(IF(COUNTBLANK(R1836)=1,"",R1836&amp;"m, "))&amp;IF((COUNTBLANK(S1836)=0)*(S1836&lt;&gt;S1835), S1836&amp;"; ","")&amp;(IF(COUNTBLANK(U1836)=1,"",U1836&amp;"; "))&amp;(IF(COUNTBLANK(T1836)=1,"",IF(COUNTBLANK(F$2)=1,T1836&amp;"; ",T1836&amp;" "&amp;F$2&amp;"; "))))&amp;(IF(COUNTBLANK(V1836)=1,"",V1836&amp;"; "))&amp;IF((COUNTBLANK(C1836)=1),"",C1836)&amp;IF((B1836=B1837)*(K1836=K1837)*(L1836=L1837)*(M1836=M1837),IF(($H$2&lt;&gt;"m")*($H$2&lt;&gt;"Y"), " • ", IF((ISNUMBER(FIND(")",AE1836))), " • ", "")),IF((B1836=B1837)*(K1836=K1837)," • ",". ")))</f>
        <v/>
      </c>
      <c r="AI1836" s="1"/>
    </row>
    <row r="1837" spans="1:35" x14ac:dyDescent="0.25">
      <c r="A1837" s="3" t="str">
        <f t="shared" si="199"/>
        <v/>
      </c>
      <c r="B1837" s="53" t="str">
        <f t="shared" si="197"/>
        <v/>
      </c>
      <c r="C1837" s="57"/>
      <c r="D1837" s="57"/>
      <c r="E1837" s="57"/>
      <c r="F1837" s="57"/>
      <c r="G1837" s="57"/>
      <c r="H1837" s="57"/>
      <c r="I1837" s="57"/>
      <c r="J1837" s="57"/>
      <c r="K1837" s="57"/>
      <c r="L1837" s="57"/>
      <c r="M1837" s="54"/>
      <c r="N1837" s="57"/>
      <c r="O1837" s="58"/>
      <c r="P1837" s="58"/>
      <c r="Q1837" s="58"/>
      <c r="R1837" s="58"/>
      <c r="S1837" s="54"/>
      <c r="T1837" s="57"/>
      <c r="U1837" s="57"/>
      <c r="V1837" s="57"/>
      <c r="W1837" s="57"/>
      <c r="X1837" s="147" t="str">
        <f>IF(COUNTBLANK(D1837)=1,"",IF('order-admin-units'!$I$1&lt;&gt;"y", "", IF(COUNTBLANK(K1837)=1, 'order-admin-units'!$B$1+1, VLOOKUP(K1837, ordercountry, 2))))</f>
        <v/>
      </c>
      <c r="Y1837" s="147" t="str">
        <f>IF(COUNTBLANK(D1837)=1,"",IF('order-admin-units'!$I$1&lt;&gt;"y", "", IF(COUNTBLANK(K1837:L1837)&gt;0, 'order-admin-units'!$B$2+1, VLOOKUP(K1837&amp;"@"&amp;L1837, orderadmin, 2))))</f>
        <v/>
      </c>
      <c r="Z1837" s="147" t="str">
        <f t="shared" si="200"/>
        <v/>
      </c>
      <c r="AA1837" s="147" t="str">
        <f t="shared" si="201"/>
        <v/>
      </c>
      <c r="AB1837" s="147" t="str">
        <f t="shared" si="202"/>
        <v/>
      </c>
      <c r="AC1837" s="147" t="str">
        <f t="shared" si="198"/>
        <v/>
      </c>
      <c r="AD1837" s="11" t="str">
        <f t="shared" si="203"/>
        <v/>
      </c>
      <c r="AE1837" s="11" t="str">
        <f t="array" ref="AE1837">IF(COUNTBLANK(D1837)=1,"",IF(OR($H$2="y",$H$2="m"),IF(AA1837=AA1836,IF(OR(AB1837=$AB$4:$AB1836)=FALSE,AE1836&amp;C1837,AE1836),"("&amp;C1837)&amp;IF(AA1837=AA1838,IF(OR(AB1838=$AB$4:$AB1837)=FALSE,", ",""),") "),""))</f>
        <v/>
      </c>
      <c r="AF1837" s="11" t="str">
        <f t="array" ref="AF1837">IF((COUNTBLANK(D1837)=0)*OR($H$2="y",$H$2="m"),IFERROR(LEFT(C1837, FIND(" ",C1837)-1), C1837),"")</f>
        <v/>
      </c>
      <c r="AG1837" s="11" t="str">
        <f t="array" ref="AG1837">IF(COUNTBLANK(D1837)=1,"",IF(OR($H$2="y",$H$2="m"),IF(AA1837=AA1836,IF(OR(AC1837=$AC$4:$AC1836)=FALSE,AG1836&amp;AF1837,AG1836),"("&amp;AF1837)&amp;IF(AA1837=AA1838,IF(OR(AC1838=$AC$4:$AC1837)=FALSE,", ",""),") "),""))</f>
        <v/>
      </c>
      <c r="AH1837" s="10" t="str">
        <f>IF((COUNTBLANK(D1837)=1),"",IF(D1837=D1836,AH1836,"")&amp;IF(B1836&lt;&gt;B1837,((IF(COUNTBLANK(E1837)=1,$D$3&amp;"Non-type material: "&amp;$D$3,$D$3&amp;INDEX('type-categories'!$A$2:$B$100,MATCH(E1837,'type-categories'!$A$2:$A$100,0),2)&amp;$D$3))),"")&amp;(IF(K1837&lt;&gt;K1836,$C$2&amp;UPPER(K1837)&amp;$C$2&amp;$K$3&amp;" ",(IF(B1837&lt;&gt;B1836,$C$2&amp;UPPER(K1837)&amp;$C$2&amp;$K$3&amp;" ",""))))&amp;IF((AA1837&lt;&gt;AA1838)*($H$2="y"),AD1837&amp;AE1837,IF((AA1837&lt;&gt;AA1838)*($H$2="m"),AD1837&amp;AG1837,IF(($H$2&lt;&gt;"m")*($H$2&lt;&gt;"Y"),(IF(F1837=0,"",F1837&amp;" "&amp;$F$4&amp;" "))&amp;(IF(G1837=0,"",G1837&amp;" "&amp;$G$4&amp;" "))&amp;(IF(H1837=0,"",H1837&amp;" "&amp;H$4&amp;" "))&amp;(IF(I1837=0,"",I1837&amp;" "&amp;$I$4&amp;" "))&amp;(IF(J1837=0,"",J1837&amp;" "&amp;$J$4&amp;" ")),"")))&amp;"; "&amp;IF((B1837=B1836)*(AA1837=AA1836), "same collecting data; ", IF((B1837=B1836)*(Z1836=Z1837),"same locality; ",(IF(COUNTBLANK(L1837)=1,"",$D$2&amp;L1837&amp;$L$3&amp;" "&amp;$D$2))&amp;(IF(COUNTBLANK(M1837)=1,"",$E$2&amp;M1837&amp;$E$2&amp;", "))&amp;(IF(COUNTBLANK(N1837)=1,"",N1837&amp;"; "))&amp;(IF(COUNTBLANK(O1837)=1,"",O1837&amp;"; ")))&amp;(IF(COUNTBLANK(P1837)=1,"",P1837&amp;"; "))&amp;(IF(COUNTBLANK(Q1837)=1,"",Q1837&amp;"; "))&amp;(IF(COUNTBLANK(R1837)=1,"",R1837&amp;"m, "))&amp;IF((COUNTBLANK(S1837)=0)*(S1837&lt;&gt;S1836), S1837&amp;"; ","")&amp;(IF(COUNTBLANK(U1837)=1,"",U1837&amp;"; "))&amp;(IF(COUNTBLANK(T1837)=1,"",IF(COUNTBLANK(F$2)=1,T1837&amp;"; ",T1837&amp;" "&amp;F$2&amp;"; "))))&amp;(IF(COUNTBLANK(V1837)=1,"",V1837&amp;"; "))&amp;IF((COUNTBLANK(C1837)=1),"",C1837)&amp;IF((B1837=B1838)*(K1837=K1838)*(L1837=L1838)*(M1837=M1838),IF(($H$2&lt;&gt;"m")*($H$2&lt;&gt;"Y"), " • ", IF((ISNUMBER(FIND(")",AE1837))), " • ", "")),IF((B1837=B1838)*(K1837=K1838)," • ",". ")))</f>
        <v/>
      </c>
      <c r="AI1837" s="1"/>
    </row>
    <row r="1838" spans="1:35" x14ac:dyDescent="0.25">
      <c r="A1838" s="3" t="str">
        <f t="shared" si="199"/>
        <v/>
      </c>
      <c r="B1838" s="53" t="str">
        <f t="shared" si="197"/>
        <v/>
      </c>
      <c r="C1838" s="57"/>
      <c r="D1838" s="57"/>
      <c r="E1838" s="57"/>
      <c r="F1838" s="57"/>
      <c r="G1838" s="57"/>
      <c r="H1838" s="57"/>
      <c r="I1838" s="57"/>
      <c r="J1838" s="57"/>
      <c r="K1838" s="57"/>
      <c r="L1838" s="57"/>
      <c r="M1838" s="54"/>
      <c r="N1838" s="57"/>
      <c r="O1838" s="58"/>
      <c r="P1838" s="58"/>
      <c r="Q1838" s="58"/>
      <c r="R1838" s="58"/>
      <c r="S1838" s="54"/>
      <c r="T1838" s="57"/>
      <c r="U1838" s="57"/>
      <c r="V1838" s="57"/>
      <c r="W1838" s="57"/>
      <c r="X1838" s="147" t="str">
        <f>IF(COUNTBLANK(D1838)=1,"",IF('order-admin-units'!$I$1&lt;&gt;"y", "", IF(COUNTBLANK(K1838)=1, 'order-admin-units'!$B$1+1, VLOOKUP(K1838, ordercountry, 2))))</f>
        <v/>
      </c>
      <c r="Y1838" s="147" t="str">
        <f>IF(COUNTBLANK(D1838)=1,"",IF('order-admin-units'!$I$1&lt;&gt;"y", "", IF(COUNTBLANK(K1838:L1838)&gt;0, 'order-admin-units'!$B$2+1, VLOOKUP(K1838&amp;"@"&amp;L1838, orderadmin, 2))))</f>
        <v/>
      </c>
      <c r="Z1838" s="147" t="str">
        <f t="shared" si="200"/>
        <v/>
      </c>
      <c r="AA1838" s="147" t="str">
        <f t="shared" si="201"/>
        <v/>
      </c>
      <c r="AB1838" s="147" t="str">
        <f t="shared" si="202"/>
        <v/>
      </c>
      <c r="AC1838" s="147" t="str">
        <f t="shared" si="198"/>
        <v/>
      </c>
      <c r="AD1838" s="11" t="str">
        <f t="shared" si="203"/>
        <v/>
      </c>
      <c r="AE1838" s="11" t="str">
        <f t="array" ref="AE1838">IF(COUNTBLANK(D1838)=1,"",IF(OR($H$2="y",$H$2="m"),IF(AA1838=AA1837,IF(OR(AB1838=$AB$4:$AB1837)=FALSE,AE1837&amp;C1838,AE1837),"("&amp;C1838)&amp;IF(AA1838=AA1839,IF(OR(AB1839=$AB$4:$AB1838)=FALSE,", ",""),") "),""))</f>
        <v/>
      </c>
      <c r="AF1838" s="11" t="str">
        <f t="array" ref="AF1838">IF((COUNTBLANK(D1838)=0)*OR($H$2="y",$H$2="m"),IFERROR(LEFT(C1838, FIND(" ",C1838)-1), C1838),"")</f>
        <v/>
      </c>
      <c r="AG1838" s="11" t="str">
        <f t="array" ref="AG1838">IF(COUNTBLANK(D1838)=1,"",IF(OR($H$2="y",$H$2="m"),IF(AA1838=AA1837,IF(OR(AC1838=$AC$4:$AC1837)=FALSE,AG1837&amp;AF1838,AG1837),"("&amp;AF1838)&amp;IF(AA1838=AA1839,IF(OR(AC1839=$AC$4:$AC1838)=FALSE,", ",""),") "),""))</f>
        <v/>
      </c>
      <c r="AH1838" s="10" t="str">
        <f>IF((COUNTBLANK(D1838)=1),"",IF(D1838=D1837,AH1837,"")&amp;IF(B1837&lt;&gt;B1838,((IF(COUNTBLANK(E1838)=1,$D$3&amp;"Non-type material: "&amp;$D$3,$D$3&amp;INDEX('type-categories'!$A$2:$B$100,MATCH(E1838,'type-categories'!$A$2:$A$100,0),2)&amp;$D$3))),"")&amp;(IF(K1838&lt;&gt;K1837,$C$2&amp;UPPER(K1838)&amp;$C$2&amp;$K$3&amp;" ",(IF(B1838&lt;&gt;B1837,$C$2&amp;UPPER(K1838)&amp;$C$2&amp;$K$3&amp;" ",""))))&amp;IF((AA1838&lt;&gt;AA1839)*($H$2="y"),AD1838&amp;AE1838,IF((AA1838&lt;&gt;AA1839)*($H$2="m"),AD1838&amp;AG1838,IF(($H$2&lt;&gt;"m")*($H$2&lt;&gt;"Y"),(IF(F1838=0,"",F1838&amp;" "&amp;$F$4&amp;" "))&amp;(IF(G1838=0,"",G1838&amp;" "&amp;$G$4&amp;" "))&amp;(IF(H1838=0,"",H1838&amp;" "&amp;H$4&amp;" "))&amp;(IF(I1838=0,"",I1838&amp;" "&amp;$I$4&amp;" "))&amp;(IF(J1838=0,"",J1838&amp;" "&amp;$J$4&amp;" ")),"")))&amp;"; "&amp;IF((B1838=B1837)*(AA1838=AA1837), "same collecting data; ", IF((B1838=B1837)*(Z1837=Z1838),"same locality; ",(IF(COUNTBLANK(L1838)=1,"",$D$2&amp;L1838&amp;$L$3&amp;" "&amp;$D$2))&amp;(IF(COUNTBLANK(M1838)=1,"",$E$2&amp;M1838&amp;$E$2&amp;", "))&amp;(IF(COUNTBLANK(N1838)=1,"",N1838&amp;"; "))&amp;(IF(COUNTBLANK(O1838)=1,"",O1838&amp;"; ")))&amp;(IF(COUNTBLANK(P1838)=1,"",P1838&amp;"; "))&amp;(IF(COUNTBLANK(Q1838)=1,"",Q1838&amp;"; "))&amp;(IF(COUNTBLANK(R1838)=1,"",R1838&amp;"m, "))&amp;IF((COUNTBLANK(S1838)=0)*(S1838&lt;&gt;S1837), S1838&amp;"; ","")&amp;(IF(COUNTBLANK(U1838)=1,"",U1838&amp;"; "))&amp;(IF(COUNTBLANK(T1838)=1,"",IF(COUNTBLANK(F$2)=1,T1838&amp;"; ",T1838&amp;" "&amp;F$2&amp;"; "))))&amp;(IF(COUNTBLANK(V1838)=1,"",V1838&amp;"; "))&amp;IF((COUNTBLANK(C1838)=1),"",C1838)&amp;IF((B1838=B1839)*(K1838=K1839)*(L1838=L1839)*(M1838=M1839),IF(($H$2&lt;&gt;"m")*($H$2&lt;&gt;"Y"), " • ", IF((ISNUMBER(FIND(")",AE1838))), " • ", "")),IF((B1838=B1839)*(K1838=K1839)," • ",". ")))</f>
        <v/>
      </c>
      <c r="AI1838" s="1"/>
    </row>
    <row r="1839" spans="1:35" x14ac:dyDescent="0.25">
      <c r="A1839" s="3" t="str">
        <f t="shared" si="199"/>
        <v/>
      </c>
      <c r="B1839" s="53" t="str">
        <f t="shared" si="197"/>
        <v/>
      </c>
      <c r="C1839" s="57"/>
      <c r="D1839" s="57"/>
      <c r="E1839" s="57"/>
      <c r="F1839" s="57"/>
      <c r="G1839" s="57"/>
      <c r="H1839" s="57"/>
      <c r="I1839" s="57"/>
      <c r="J1839" s="57"/>
      <c r="K1839" s="57"/>
      <c r="L1839" s="57"/>
      <c r="M1839" s="54"/>
      <c r="N1839" s="57"/>
      <c r="O1839" s="58"/>
      <c r="P1839" s="58"/>
      <c r="Q1839" s="58"/>
      <c r="R1839" s="58"/>
      <c r="S1839" s="54"/>
      <c r="T1839" s="57"/>
      <c r="U1839" s="57"/>
      <c r="V1839" s="57"/>
      <c r="W1839" s="57"/>
      <c r="X1839" s="147" t="str">
        <f>IF(COUNTBLANK(D1839)=1,"",IF('order-admin-units'!$I$1&lt;&gt;"y", "", IF(COUNTBLANK(K1839)=1, 'order-admin-units'!$B$1+1, VLOOKUP(K1839, ordercountry, 2))))</f>
        <v/>
      </c>
      <c r="Y1839" s="147" t="str">
        <f>IF(COUNTBLANK(D1839)=1,"",IF('order-admin-units'!$I$1&lt;&gt;"y", "", IF(COUNTBLANK(K1839:L1839)&gt;0, 'order-admin-units'!$B$2+1, VLOOKUP(K1839&amp;"@"&amp;L1839, orderadmin, 2))))</f>
        <v/>
      </c>
      <c r="Z1839" s="147" t="str">
        <f t="shared" si="200"/>
        <v/>
      </c>
      <c r="AA1839" s="147" t="str">
        <f t="shared" si="201"/>
        <v/>
      </c>
      <c r="AB1839" s="147" t="str">
        <f t="shared" si="202"/>
        <v/>
      </c>
      <c r="AC1839" s="147" t="str">
        <f t="shared" si="198"/>
        <v/>
      </c>
      <c r="AD1839" s="11" t="str">
        <f t="shared" si="203"/>
        <v/>
      </c>
      <c r="AE1839" s="11" t="str">
        <f t="array" ref="AE1839">IF(COUNTBLANK(D1839)=1,"",IF(OR($H$2="y",$H$2="m"),IF(AA1839=AA1838,IF(OR(AB1839=$AB$4:$AB1838)=FALSE,AE1838&amp;C1839,AE1838),"("&amp;C1839)&amp;IF(AA1839=AA1840,IF(OR(AB1840=$AB$4:$AB1839)=FALSE,", ",""),") "),""))</f>
        <v/>
      </c>
      <c r="AF1839" s="11" t="str">
        <f t="array" ref="AF1839">IF((COUNTBLANK(D1839)=0)*OR($H$2="y",$H$2="m"),IFERROR(LEFT(C1839, FIND(" ",C1839)-1), C1839),"")</f>
        <v/>
      </c>
      <c r="AG1839" s="11" t="str">
        <f t="array" ref="AG1839">IF(COUNTBLANK(D1839)=1,"",IF(OR($H$2="y",$H$2="m"),IF(AA1839=AA1838,IF(OR(AC1839=$AC$4:$AC1838)=FALSE,AG1838&amp;AF1839,AG1838),"("&amp;AF1839)&amp;IF(AA1839=AA1840,IF(OR(AC1840=$AC$4:$AC1839)=FALSE,", ",""),") "),""))</f>
        <v/>
      </c>
      <c r="AH1839" s="10" t="str">
        <f>IF((COUNTBLANK(D1839)=1),"",IF(D1839=D1838,AH1838,"")&amp;IF(B1838&lt;&gt;B1839,((IF(COUNTBLANK(E1839)=1,$D$3&amp;"Non-type material: "&amp;$D$3,$D$3&amp;INDEX('type-categories'!$A$2:$B$100,MATCH(E1839,'type-categories'!$A$2:$A$100,0),2)&amp;$D$3))),"")&amp;(IF(K1839&lt;&gt;K1838,$C$2&amp;UPPER(K1839)&amp;$C$2&amp;$K$3&amp;" ",(IF(B1839&lt;&gt;B1838,$C$2&amp;UPPER(K1839)&amp;$C$2&amp;$K$3&amp;" ",""))))&amp;IF((AA1839&lt;&gt;AA1840)*($H$2="y"),AD1839&amp;AE1839,IF((AA1839&lt;&gt;AA1840)*($H$2="m"),AD1839&amp;AG1839,IF(($H$2&lt;&gt;"m")*($H$2&lt;&gt;"Y"),(IF(F1839=0,"",F1839&amp;" "&amp;$F$4&amp;" "))&amp;(IF(G1839=0,"",G1839&amp;" "&amp;$G$4&amp;" "))&amp;(IF(H1839=0,"",H1839&amp;" "&amp;H$4&amp;" "))&amp;(IF(I1839=0,"",I1839&amp;" "&amp;$I$4&amp;" "))&amp;(IF(J1839=0,"",J1839&amp;" "&amp;$J$4&amp;" ")),"")))&amp;"; "&amp;IF((B1839=B1838)*(AA1839=AA1838), "same collecting data; ", IF((B1839=B1838)*(Z1838=Z1839),"same locality; ",(IF(COUNTBLANK(L1839)=1,"",$D$2&amp;L1839&amp;$L$3&amp;" "&amp;$D$2))&amp;(IF(COUNTBLANK(M1839)=1,"",$E$2&amp;M1839&amp;$E$2&amp;", "))&amp;(IF(COUNTBLANK(N1839)=1,"",N1839&amp;"; "))&amp;(IF(COUNTBLANK(O1839)=1,"",O1839&amp;"; ")))&amp;(IF(COUNTBLANK(P1839)=1,"",P1839&amp;"; "))&amp;(IF(COUNTBLANK(Q1839)=1,"",Q1839&amp;"; "))&amp;(IF(COUNTBLANK(R1839)=1,"",R1839&amp;"m, "))&amp;IF((COUNTBLANK(S1839)=0)*(S1839&lt;&gt;S1838), S1839&amp;"; ","")&amp;(IF(COUNTBLANK(U1839)=1,"",U1839&amp;"; "))&amp;(IF(COUNTBLANK(T1839)=1,"",IF(COUNTBLANK(F$2)=1,T1839&amp;"; ",T1839&amp;" "&amp;F$2&amp;"; "))))&amp;(IF(COUNTBLANK(V1839)=1,"",V1839&amp;"; "))&amp;IF((COUNTBLANK(C1839)=1),"",C1839)&amp;IF((B1839=B1840)*(K1839=K1840)*(L1839=L1840)*(M1839=M1840),IF(($H$2&lt;&gt;"m")*($H$2&lt;&gt;"Y"), " • ", IF((ISNUMBER(FIND(")",AE1839))), " • ", "")),IF((B1839=B1840)*(K1839=K1840)," • ",". ")))</f>
        <v/>
      </c>
      <c r="AI1839" s="1"/>
    </row>
    <row r="1840" spans="1:35" x14ac:dyDescent="0.25">
      <c r="A1840" s="3" t="str">
        <f t="shared" si="199"/>
        <v/>
      </c>
      <c r="B1840" s="53" t="str">
        <f t="shared" si="197"/>
        <v/>
      </c>
      <c r="C1840" s="57"/>
      <c r="D1840" s="57"/>
      <c r="E1840" s="57"/>
      <c r="F1840" s="57"/>
      <c r="G1840" s="57"/>
      <c r="H1840" s="57"/>
      <c r="I1840" s="57"/>
      <c r="J1840" s="57"/>
      <c r="K1840" s="57"/>
      <c r="L1840" s="57"/>
      <c r="M1840" s="54"/>
      <c r="N1840" s="57"/>
      <c r="O1840" s="58"/>
      <c r="P1840" s="58"/>
      <c r="Q1840" s="58"/>
      <c r="R1840" s="58"/>
      <c r="S1840" s="54"/>
      <c r="T1840" s="57"/>
      <c r="U1840" s="57"/>
      <c r="V1840" s="57"/>
      <c r="W1840" s="57"/>
      <c r="X1840" s="147" t="str">
        <f>IF(COUNTBLANK(D1840)=1,"",IF('order-admin-units'!$I$1&lt;&gt;"y", "", IF(COUNTBLANK(K1840)=1, 'order-admin-units'!$B$1+1, VLOOKUP(K1840, ordercountry, 2))))</f>
        <v/>
      </c>
      <c r="Y1840" s="147" t="str">
        <f>IF(COUNTBLANK(D1840)=1,"",IF('order-admin-units'!$I$1&lt;&gt;"y", "", IF(COUNTBLANK(K1840:L1840)&gt;0, 'order-admin-units'!$B$2+1, VLOOKUP(K1840&amp;"@"&amp;L1840, orderadmin, 2))))</f>
        <v/>
      </c>
      <c r="Z1840" s="147" t="str">
        <f t="shared" si="200"/>
        <v/>
      </c>
      <c r="AA1840" s="147" t="str">
        <f t="shared" si="201"/>
        <v/>
      </c>
      <c r="AB1840" s="147" t="str">
        <f t="shared" si="202"/>
        <v/>
      </c>
      <c r="AC1840" s="147" t="str">
        <f t="shared" si="198"/>
        <v/>
      </c>
      <c r="AD1840" s="11" t="str">
        <f t="shared" si="203"/>
        <v/>
      </c>
      <c r="AE1840" s="11" t="str">
        <f t="array" ref="AE1840">IF(COUNTBLANK(D1840)=1,"",IF(OR($H$2="y",$H$2="m"),IF(AA1840=AA1839,IF(OR(AB1840=$AB$4:$AB1839)=FALSE,AE1839&amp;C1840,AE1839),"("&amp;C1840)&amp;IF(AA1840=AA1841,IF(OR(AB1841=$AB$4:$AB1840)=FALSE,", ",""),") "),""))</f>
        <v/>
      </c>
      <c r="AF1840" s="11" t="str">
        <f t="array" ref="AF1840">IF((COUNTBLANK(D1840)=0)*OR($H$2="y",$H$2="m"),IFERROR(LEFT(C1840, FIND(" ",C1840)-1), C1840),"")</f>
        <v/>
      </c>
      <c r="AG1840" s="11" t="str">
        <f t="array" ref="AG1840">IF(COUNTBLANK(D1840)=1,"",IF(OR($H$2="y",$H$2="m"),IF(AA1840=AA1839,IF(OR(AC1840=$AC$4:$AC1839)=FALSE,AG1839&amp;AF1840,AG1839),"("&amp;AF1840)&amp;IF(AA1840=AA1841,IF(OR(AC1841=$AC$4:$AC1840)=FALSE,", ",""),") "),""))</f>
        <v/>
      </c>
      <c r="AH1840" s="10" t="str">
        <f>IF((COUNTBLANK(D1840)=1),"",IF(D1840=D1839,AH1839,"")&amp;IF(B1839&lt;&gt;B1840,((IF(COUNTBLANK(E1840)=1,$D$3&amp;"Non-type material: "&amp;$D$3,$D$3&amp;INDEX('type-categories'!$A$2:$B$100,MATCH(E1840,'type-categories'!$A$2:$A$100,0),2)&amp;$D$3))),"")&amp;(IF(K1840&lt;&gt;K1839,$C$2&amp;UPPER(K1840)&amp;$C$2&amp;$K$3&amp;" ",(IF(B1840&lt;&gt;B1839,$C$2&amp;UPPER(K1840)&amp;$C$2&amp;$K$3&amp;" ",""))))&amp;IF((AA1840&lt;&gt;AA1841)*($H$2="y"),AD1840&amp;AE1840,IF((AA1840&lt;&gt;AA1841)*($H$2="m"),AD1840&amp;AG1840,IF(($H$2&lt;&gt;"m")*($H$2&lt;&gt;"Y"),(IF(F1840=0,"",F1840&amp;" "&amp;$F$4&amp;" "))&amp;(IF(G1840=0,"",G1840&amp;" "&amp;$G$4&amp;" "))&amp;(IF(H1840=0,"",H1840&amp;" "&amp;H$4&amp;" "))&amp;(IF(I1840=0,"",I1840&amp;" "&amp;$I$4&amp;" "))&amp;(IF(J1840=0,"",J1840&amp;" "&amp;$J$4&amp;" ")),"")))&amp;"; "&amp;IF((B1840=B1839)*(AA1840=AA1839), "same collecting data; ", IF((B1840=B1839)*(Z1839=Z1840),"same locality; ",(IF(COUNTBLANK(L1840)=1,"",$D$2&amp;L1840&amp;$L$3&amp;" "&amp;$D$2))&amp;(IF(COUNTBLANK(M1840)=1,"",$E$2&amp;M1840&amp;$E$2&amp;", "))&amp;(IF(COUNTBLANK(N1840)=1,"",N1840&amp;"; "))&amp;(IF(COUNTBLANK(O1840)=1,"",O1840&amp;"; ")))&amp;(IF(COUNTBLANK(P1840)=1,"",P1840&amp;"; "))&amp;(IF(COUNTBLANK(Q1840)=1,"",Q1840&amp;"; "))&amp;(IF(COUNTBLANK(R1840)=1,"",R1840&amp;"m, "))&amp;IF((COUNTBLANK(S1840)=0)*(S1840&lt;&gt;S1839), S1840&amp;"; ","")&amp;(IF(COUNTBLANK(U1840)=1,"",U1840&amp;"; "))&amp;(IF(COUNTBLANK(T1840)=1,"",IF(COUNTBLANK(F$2)=1,T1840&amp;"; ",T1840&amp;" "&amp;F$2&amp;"; "))))&amp;(IF(COUNTBLANK(V1840)=1,"",V1840&amp;"; "))&amp;IF((COUNTBLANK(C1840)=1),"",C1840)&amp;IF((B1840=B1841)*(K1840=K1841)*(L1840=L1841)*(M1840=M1841),IF(($H$2&lt;&gt;"m")*($H$2&lt;&gt;"Y"), " • ", IF((ISNUMBER(FIND(")",AE1840))), " • ", "")),IF((B1840=B1841)*(K1840=K1841)," • ",". ")))</f>
        <v/>
      </c>
      <c r="AI1840" s="1"/>
    </row>
    <row r="1841" spans="1:35" x14ac:dyDescent="0.25">
      <c r="A1841" s="3" t="str">
        <f t="shared" si="199"/>
        <v/>
      </c>
      <c r="B1841" s="53" t="str">
        <f t="shared" si="197"/>
        <v/>
      </c>
      <c r="C1841" s="57"/>
      <c r="D1841" s="57"/>
      <c r="E1841" s="57"/>
      <c r="F1841" s="57"/>
      <c r="G1841" s="57"/>
      <c r="H1841" s="57"/>
      <c r="I1841" s="57"/>
      <c r="J1841" s="57"/>
      <c r="K1841" s="57"/>
      <c r="L1841" s="57"/>
      <c r="M1841" s="54"/>
      <c r="N1841" s="57"/>
      <c r="O1841" s="58"/>
      <c r="P1841" s="58"/>
      <c r="Q1841" s="58"/>
      <c r="R1841" s="58"/>
      <c r="S1841" s="54"/>
      <c r="T1841" s="57"/>
      <c r="U1841" s="57"/>
      <c r="V1841" s="57"/>
      <c r="W1841" s="57"/>
      <c r="X1841" s="147" t="str">
        <f>IF(COUNTBLANK(D1841)=1,"",IF('order-admin-units'!$I$1&lt;&gt;"y", "", IF(COUNTBLANK(K1841)=1, 'order-admin-units'!$B$1+1, VLOOKUP(K1841, ordercountry, 2))))</f>
        <v/>
      </c>
      <c r="Y1841" s="147" t="str">
        <f>IF(COUNTBLANK(D1841)=1,"",IF('order-admin-units'!$I$1&lt;&gt;"y", "", IF(COUNTBLANK(K1841:L1841)&gt;0, 'order-admin-units'!$B$2+1, VLOOKUP(K1841&amp;"@"&amp;L1841, orderadmin, 2))))</f>
        <v/>
      </c>
      <c r="Z1841" s="147" t="str">
        <f t="shared" si="200"/>
        <v/>
      </c>
      <c r="AA1841" s="147" t="str">
        <f t="shared" si="201"/>
        <v/>
      </c>
      <c r="AB1841" s="147" t="str">
        <f t="shared" si="202"/>
        <v/>
      </c>
      <c r="AC1841" s="147" t="str">
        <f t="shared" si="198"/>
        <v/>
      </c>
      <c r="AD1841" s="11" t="str">
        <f t="shared" si="203"/>
        <v/>
      </c>
      <c r="AE1841" s="11" t="str">
        <f t="array" ref="AE1841">IF(COUNTBLANK(D1841)=1,"",IF(OR($H$2="y",$H$2="m"),IF(AA1841=AA1840,IF(OR(AB1841=$AB$4:$AB1840)=FALSE,AE1840&amp;C1841,AE1840),"("&amp;C1841)&amp;IF(AA1841=AA1842,IF(OR(AB1842=$AB$4:$AB1841)=FALSE,", ",""),") "),""))</f>
        <v/>
      </c>
      <c r="AF1841" s="11" t="str">
        <f t="array" ref="AF1841">IF((COUNTBLANK(D1841)=0)*OR($H$2="y",$H$2="m"),IFERROR(LEFT(C1841, FIND(" ",C1841)-1), C1841),"")</f>
        <v/>
      </c>
      <c r="AG1841" s="11" t="str">
        <f t="array" ref="AG1841">IF(COUNTBLANK(D1841)=1,"",IF(OR($H$2="y",$H$2="m"),IF(AA1841=AA1840,IF(OR(AC1841=$AC$4:$AC1840)=FALSE,AG1840&amp;AF1841,AG1840),"("&amp;AF1841)&amp;IF(AA1841=AA1842,IF(OR(AC1842=$AC$4:$AC1841)=FALSE,", ",""),") "),""))</f>
        <v/>
      </c>
      <c r="AH1841" s="10" t="str">
        <f>IF((COUNTBLANK(D1841)=1),"",IF(D1841=D1840,AH1840,"")&amp;IF(B1840&lt;&gt;B1841,((IF(COUNTBLANK(E1841)=1,$D$3&amp;"Non-type material: "&amp;$D$3,$D$3&amp;INDEX('type-categories'!$A$2:$B$100,MATCH(E1841,'type-categories'!$A$2:$A$100,0),2)&amp;$D$3))),"")&amp;(IF(K1841&lt;&gt;K1840,$C$2&amp;UPPER(K1841)&amp;$C$2&amp;$K$3&amp;" ",(IF(B1841&lt;&gt;B1840,$C$2&amp;UPPER(K1841)&amp;$C$2&amp;$K$3&amp;" ",""))))&amp;IF((AA1841&lt;&gt;AA1842)*($H$2="y"),AD1841&amp;AE1841,IF((AA1841&lt;&gt;AA1842)*($H$2="m"),AD1841&amp;AG1841,IF(($H$2&lt;&gt;"m")*($H$2&lt;&gt;"Y"),(IF(F1841=0,"",F1841&amp;" "&amp;$F$4&amp;" "))&amp;(IF(G1841=0,"",G1841&amp;" "&amp;$G$4&amp;" "))&amp;(IF(H1841=0,"",H1841&amp;" "&amp;H$4&amp;" "))&amp;(IF(I1841=0,"",I1841&amp;" "&amp;$I$4&amp;" "))&amp;(IF(J1841=0,"",J1841&amp;" "&amp;$J$4&amp;" ")),"")))&amp;"; "&amp;IF((B1841=B1840)*(AA1841=AA1840), "same collecting data; ", IF((B1841=B1840)*(Z1840=Z1841),"same locality; ",(IF(COUNTBLANK(L1841)=1,"",$D$2&amp;L1841&amp;$L$3&amp;" "&amp;$D$2))&amp;(IF(COUNTBLANK(M1841)=1,"",$E$2&amp;M1841&amp;$E$2&amp;", "))&amp;(IF(COUNTBLANK(N1841)=1,"",N1841&amp;"; "))&amp;(IF(COUNTBLANK(O1841)=1,"",O1841&amp;"; ")))&amp;(IF(COUNTBLANK(P1841)=1,"",P1841&amp;"; "))&amp;(IF(COUNTBLANK(Q1841)=1,"",Q1841&amp;"; "))&amp;(IF(COUNTBLANK(R1841)=1,"",R1841&amp;"m, "))&amp;IF((COUNTBLANK(S1841)=0)*(S1841&lt;&gt;S1840), S1841&amp;"; ","")&amp;(IF(COUNTBLANK(U1841)=1,"",U1841&amp;"; "))&amp;(IF(COUNTBLANK(T1841)=1,"",IF(COUNTBLANK(F$2)=1,T1841&amp;"; ",T1841&amp;" "&amp;F$2&amp;"; "))))&amp;(IF(COUNTBLANK(V1841)=1,"",V1841&amp;"; "))&amp;IF((COUNTBLANK(C1841)=1),"",C1841)&amp;IF((B1841=B1842)*(K1841=K1842)*(L1841=L1842)*(M1841=M1842),IF(($H$2&lt;&gt;"m")*($H$2&lt;&gt;"Y"), " • ", IF((ISNUMBER(FIND(")",AE1841))), " • ", "")),IF((B1841=B1842)*(K1841=K1842)," • ",". ")))</f>
        <v/>
      </c>
      <c r="AI1841" s="1"/>
    </row>
    <row r="1842" spans="1:35" x14ac:dyDescent="0.25">
      <c r="A1842" s="3" t="str">
        <f t="shared" si="199"/>
        <v/>
      </c>
      <c r="B1842" s="53" t="str">
        <f t="shared" si="197"/>
        <v/>
      </c>
      <c r="C1842" s="57"/>
      <c r="D1842" s="57"/>
      <c r="E1842" s="57"/>
      <c r="F1842" s="57"/>
      <c r="G1842" s="57"/>
      <c r="H1842" s="57"/>
      <c r="I1842" s="57"/>
      <c r="J1842" s="57"/>
      <c r="K1842" s="57"/>
      <c r="L1842" s="57"/>
      <c r="M1842" s="54"/>
      <c r="N1842" s="57"/>
      <c r="O1842" s="58"/>
      <c r="P1842" s="58"/>
      <c r="Q1842" s="58"/>
      <c r="R1842" s="58"/>
      <c r="S1842" s="54"/>
      <c r="T1842" s="57"/>
      <c r="U1842" s="57"/>
      <c r="V1842" s="57"/>
      <c r="W1842" s="57"/>
      <c r="X1842" s="147" t="str">
        <f>IF(COUNTBLANK(D1842)=1,"",IF('order-admin-units'!$I$1&lt;&gt;"y", "", IF(COUNTBLANK(K1842)=1, 'order-admin-units'!$B$1+1, VLOOKUP(K1842, ordercountry, 2))))</f>
        <v/>
      </c>
      <c r="Y1842" s="147" t="str">
        <f>IF(COUNTBLANK(D1842)=1,"",IF('order-admin-units'!$I$1&lt;&gt;"y", "", IF(COUNTBLANK(K1842:L1842)&gt;0, 'order-admin-units'!$B$2+1, VLOOKUP(K1842&amp;"@"&amp;L1842, orderadmin, 2))))</f>
        <v/>
      </c>
      <c r="Z1842" s="147" t="str">
        <f t="shared" si="200"/>
        <v/>
      </c>
      <c r="AA1842" s="147" t="str">
        <f t="shared" si="201"/>
        <v/>
      </c>
      <c r="AB1842" s="147" t="str">
        <f t="shared" si="202"/>
        <v/>
      </c>
      <c r="AC1842" s="147" t="str">
        <f t="shared" si="198"/>
        <v/>
      </c>
      <c r="AD1842" s="11" t="str">
        <f t="shared" si="203"/>
        <v/>
      </c>
      <c r="AE1842" s="11" t="str">
        <f t="array" ref="AE1842">IF(COUNTBLANK(D1842)=1,"",IF(OR($H$2="y",$H$2="m"),IF(AA1842=AA1841,IF(OR(AB1842=$AB$4:$AB1841)=FALSE,AE1841&amp;C1842,AE1841),"("&amp;C1842)&amp;IF(AA1842=AA1843,IF(OR(AB1843=$AB$4:$AB1842)=FALSE,", ",""),") "),""))</f>
        <v/>
      </c>
      <c r="AF1842" s="11" t="str">
        <f t="array" ref="AF1842">IF((COUNTBLANK(D1842)=0)*OR($H$2="y",$H$2="m"),IFERROR(LEFT(C1842, FIND(" ",C1842)-1), C1842),"")</f>
        <v/>
      </c>
      <c r="AG1842" s="11" t="str">
        <f t="array" ref="AG1842">IF(COUNTBLANK(D1842)=1,"",IF(OR($H$2="y",$H$2="m"),IF(AA1842=AA1841,IF(OR(AC1842=$AC$4:$AC1841)=FALSE,AG1841&amp;AF1842,AG1841),"("&amp;AF1842)&amp;IF(AA1842=AA1843,IF(OR(AC1843=$AC$4:$AC1842)=FALSE,", ",""),") "),""))</f>
        <v/>
      </c>
      <c r="AH1842" s="10" t="str">
        <f>IF((COUNTBLANK(D1842)=1),"",IF(D1842=D1841,AH1841,"")&amp;IF(B1841&lt;&gt;B1842,((IF(COUNTBLANK(E1842)=1,$D$3&amp;"Non-type material: "&amp;$D$3,$D$3&amp;INDEX('type-categories'!$A$2:$B$100,MATCH(E1842,'type-categories'!$A$2:$A$100,0),2)&amp;$D$3))),"")&amp;(IF(K1842&lt;&gt;K1841,$C$2&amp;UPPER(K1842)&amp;$C$2&amp;$K$3&amp;" ",(IF(B1842&lt;&gt;B1841,$C$2&amp;UPPER(K1842)&amp;$C$2&amp;$K$3&amp;" ",""))))&amp;IF((AA1842&lt;&gt;AA1843)*($H$2="y"),AD1842&amp;AE1842,IF((AA1842&lt;&gt;AA1843)*($H$2="m"),AD1842&amp;AG1842,IF(($H$2&lt;&gt;"m")*($H$2&lt;&gt;"Y"),(IF(F1842=0,"",F1842&amp;" "&amp;$F$4&amp;" "))&amp;(IF(G1842=0,"",G1842&amp;" "&amp;$G$4&amp;" "))&amp;(IF(H1842=0,"",H1842&amp;" "&amp;H$4&amp;" "))&amp;(IF(I1842=0,"",I1842&amp;" "&amp;$I$4&amp;" "))&amp;(IF(J1842=0,"",J1842&amp;" "&amp;$J$4&amp;" ")),"")))&amp;"; "&amp;IF((B1842=B1841)*(AA1842=AA1841), "same collecting data; ", IF((B1842=B1841)*(Z1841=Z1842),"same locality; ",(IF(COUNTBLANK(L1842)=1,"",$D$2&amp;L1842&amp;$L$3&amp;" "&amp;$D$2))&amp;(IF(COUNTBLANK(M1842)=1,"",$E$2&amp;M1842&amp;$E$2&amp;", "))&amp;(IF(COUNTBLANK(N1842)=1,"",N1842&amp;"; "))&amp;(IF(COUNTBLANK(O1842)=1,"",O1842&amp;"; ")))&amp;(IF(COUNTBLANK(P1842)=1,"",P1842&amp;"; "))&amp;(IF(COUNTBLANK(Q1842)=1,"",Q1842&amp;"; "))&amp;(IF(COUNTBLANK(R1842)=1,"",R1842&amp;"m, "))&amp;IF((COUNTBLANK(S1842)=0)*(S1842&lt;&gt;S1841), S1842&amp;"; ","")&amp;(IF(COUNTBLANK(U1842)=1,"",U1842&amp;"; "))&amp;(IF(COUNTBLANK(T1842)=1,"",IF(COUNTBLANK(F$2)=1,T1842&amp;"; ",T1842&amp;" "&amp;F$2&amp;"; "))))&amp;(IF(COUNTBLANK(V1842)=1,"",V1842&amp;"; "))&amp;IF((COUNTBLANK(C1842)=1),"",C1842)&amp;IF((B1842=B1843)*(K1842=K1843)*(L1842=L1843)*(M1842=M1843),IF(($H$2&lt;&gt;"m")*($H$2&lt;&gt;"Y"), " • ", IF((ISNUMBER(FIND(")",AE1842))), " • ", "")),IF((B1842=B1843)*(K1842=K1843)," • ",". ")))</f>
        <v/>
      </c>
      <c r="AI1842" s="1"/>
    </row>
    <row r="1843" spans="1:35" x14ac:dyDescent="0.25">
      <c r="A1843" s="3" t="str">
        <f t="shared" si="199"/>
        <v/>
      </c>
      <c r="B1843" s="53" t="str">
        <f t="shared" si="197"/>
        <v/>
      </c>
      <c r="C1843" s="57"/>
      <c r="D1843" s="57"/>
      <c r="E1843" s="57"/>
      <c r="F1843" s="57"/>
      <c r="G1843" s="57"/>
      <c r="H1843" s="57"/>
      <c r="I1843" s="57"/>
      <c r="J1843" s="57"/>
      <c r="K1843" s="57"/>
      <c r="L1843" s="57"/>
      <c r="M1843" s="54"/>
      <c r="N1843" s="57"/>
      <c r="O1843" s="58"/>
      <c r="P1843" s="58"/>
      <c r="Q1843" s="58"/>
      <c r="R1843" s="58"/>
      <c r="S1843" s="54"/>
      <c r="T1843" s="57"/>
      <c r="U1843" s="57"/>
      <c r="V1843" s="57"/>
      <c r="W1843" s="57"/>
      <c r="X1843" s="147" t="str">
        <f>IF(COUNTBLANK(D1843)=1,"",IF('order-admin-units'!$I$1&lt;&gt;"y", "", IF(COUNTBLANK(K1843)=1, 'order-admin-units'!$B$1+1, VLOOKUP(K1843, ordercountry, 2))))</f>
        <v/>
      </c>
      <c r="Y1843" s="147" t="str">
        <f>IF(COUNTBLANK(D1843)=1,"",IF('order-admin-units'!$I$1&lt;&gt;"y", "", IF(COUNTBLANK(K1843:L1843)&gt;0, 'order-admin-units'!$B$2+1, VLOOKUP(K1843&amp;"@"&amp;L1843, orderadmin, 2))))</f>
        <v/>
      </c>
      <c r="Z1843" s="147" t="str">
        <f t="shared" si="200"/>
        <v/>
      </c>
      <c r="AA1843" s="147" t="str">
        <f t="shared" si="201"/>
        <v/>
      </c>
      <c r="AB1843" s="147" t="str">
        <f t="shared" si="202"/>
        <v/>
      </c>
      <c r="AC1843" s="147" t="str">
        <f t="shared" si="198"/>
        <v/>
      </c>
      <c r="AD1843" s="11" t="str">
        <f t="shared" si="203"/>
        <v/>
      </c>
      <c r="AE1843" s="11" t="str">
        <f t="array" ref="AE1843">IF(COUNTBLANK(D1843)=1,"",IF(OR($H$2="y",$H$2="m"),IF(AA1843=AA1842,IF(OR(AB1843=$AB$4:$AB1842)=FALSE,AE1842&amp;C1843,AE1842),"("&amp;C1843)&amp;IF(AA1843=AA1844,IF(OR(AB1844=$AB$4:$AB1843)=FALSE,", ",""),") "),""))</f>
        <v/>
      </c>
      <c r="AF1843" s="11" t="str">
        <f t="array" ref="AF1843">IF((COUNTBLANK(D1843)=0)*OR($H$2="y",$H$2="m"),IFERROR(LEFT(C1843, FIND(" ",C1843)-1), C1843),"")</f>
        <v/>
      </c>
      <c r="AG1843" s="11" t="str">
        <f t="array" ref="AG1843">IF(COUNTBLANK(D1843)=1,"",IF(OR($H$2="y",$H$2="m"),IF(AA1843=AA1842,IF(OR(AC1843=$AC$4:$AC1842)=FALSE,AG1842&amp;AF1843,AG1842),"("&amp;AF1843)&amp;IF(AA1843=AA1844,IF(OR(AC1844=$AC$4:$AC1843)=FALSE,", ",""),") "),""))</f>
        <v/>
      </c>
      <c r="AH1843" s="10" t="str">
        <f>IF((COUNTBLANK(D1843)=1),"",IF(D1843=D1842,AH1842,"")&amp;IF(B1842&lt;&gt;B1843,((IF(COUNTBLANK(E1843)=1,$D$3&amp;"Non-type material: "&amp;$D$3,$D$3&amp;INDEX('type-categories'!$A$2:$B$100,MATCH(E1843,'type-categories'!$A$2:$A$100,0),2)&amp;$D$3))),"")&amp;(IF(K1843&lt;&gt;K1842,$C$2&amp;UPPER(K1843)&amp;$C$2&amp;$K$3&amp;" ",(IF(B1843&lt;&gt;B1842,$C$2&amp;UPPER(K1843)&amp;$C$2&amp;$K$3&amp;" ",""))))&amp;IF((AA1843&lt;&gt;AA1844)*($H$2="y"),AD1843&amp;AE1843,IF((AA1843&lt;&gt;AA1844)*($H$2="m"),AD1843&amp;AG1843,IF(($H$2&lt;&gt;"m")*($H$2&lt;&gt;"Y"),(IF(F1843=0,"",F1843&amp;" "&amp;$F$4&amp;" "))&amp;(IF(G1843=0,"",G1843&amp;" "&amp;$G$4&amp;" "))&amp;(IF(H1843=0,"",H1843&amp;" "&amp;H$4&amp;" "))&amp;(IF(I1843=0,"",I1843&amp;" "&amp;$I$4&amp;" "))&amp;(IF(J1843=0,"",J1843&amp;" "&amp;$J$4&amp;" ")),"")))&amp;"; "&amp;IF((B1843=B1842)*(AA1843=AA1842), "same collecting data; ", IF((B1843=B1842)*(Z1842=Z1843),"same locality; ",(IF(COUNTBLANK(L1843)=1,"",$D$2&amp;L1843&amp;$L$3&amp;" "&amp;$D$2))&amp;(IF(COUNTBLANK(M1843)=1,"",$E$2&amp;M1843&amp;$E$2&amp;", "))&amp;(IF(COUNTBLANK(N1843)=1,"",N1843&amp;"; "))&amp;(IF(COUNTBLANK(O1843)=1,"",O1843&amp;"; ")))&amp;(IF(COUNTBLANK(P1843)=1,"",P1843&amp;"; "))&amp;(IF(COUNTBLANK(Q1843)=1,"",Q1843&amp;"; "))&amp;(IF(COUNTBLANK(R1843)=1,"",R1843&amp;"m, "))&amp;IF((COUNTBLANK(S1843)=0)*(S1843&lt;&gt;S1842), S1843&amp;"; ","")&amp;(IF(COUNTBLANK(U1843)=1,"",U1843&amp;"; "))&amp;(IF(COUNTBLANK(T1843)=1,"",IF(COUNTBLANK(F$2)=1,T1843&amp;"; ",T1843&amp;" "&amp;F$2&amp;"; "))))&amp;(IF(COUNTBLANK(V1843)=1,"",V1843&amp;"; "))&amp;IF((COUNTBLANK(C1843)=1),"",C1843)&amp;IF((B1843=B1844)*(K1843=K1844)*(L1843=L1844)*(M1843=M1844),IF(($H$2&lt;&gt;"m")*($H$2&lt;&gt;"Y"), " • ", IF((ISNUMBER(FIND(")",AE1843))), " • ", "")),IF((B1843=B1844)*(K1843=K1844)," • ",". ")))</f>
        <v/>
      </c>
      <c r="AI1843" s="1"/>
    </row>
    <row r="1844" spans="1:35" x14ac:dyDescent="0.25">
      <c r="A1844" s="3" t="str">
        <f t="shared" si="199"/>
        <v/>
      </c>
      <c r="B1844" s="53" t="str">
        <f t="shared" si="197"/>
        <v/>
      </c>
      <c r="C1844" s="57"/>
      <c r="D1844" s="57"/>
      <c r="E1844" s="57"/>
      <c r="F1844" s="57"/>
      <c r="G1844" s="57"/>
      <c r="H1844" s="57"/>
      <c r="I1844" s="57"/>
      <c r="J1844" s="57"/>
      <c r="K1844" s="57"/>
      <c r="L1844" s="57"/>
      <c r="M1844" s="54"/>
      <c r="N1844" s="57"/>
      <c r="O1844" s="58"/>
      <c r="P1844" s="58"/>
      <c r="Q1844" s="58"/>
      <c r="R1844" s="58"/>
      <c r="S1844" s="54"/>
      <c r="T1844" s="57"/>
      <c r="U1844" s="57"/>
      <c r="V1844" s="57"/>
      <c r="W1844" s="57"/>
      <c r="X1844" s="147" t="str">
        <f>IF(COUNTBLANK(D1844)=1,"",IF('order-admin-units'!$I$1&lt;&gt;"y", "", IF(COUNTBLANK(K1844)=1, 'order-admin-units'!$B$1+1, VLOOKUP(K1844, ordercountry, 2))))</f>
        <v/>
      </c>
      <c r="Y1844" s="147" t="str">
        <f>IF(COUNTBLANK(D1844)=1,"",IF('order-admin-units'!$I$1&lt;&gt;"y", "", IF(COUNTBLANK(K1844:L1844)&gt;0, 'order-admin-units'!$B$2+1, VLOOKUP(K1844&amp;"@"&amp;L1844, orderadmin, 2))))</f>
        <v/>
      </c>
      <c r="Z1844" s="147" t="str">
        <f t="shared" si="200"/>
        <v/>
      </c>
      <c r="AA1844" s="147" t="str">
        <f t="shared" si="201"/>
        <v/>
      </c>
      <c r="AB1844" s="147" t="str">
        <f t="shared" si="202"/>
        <v/>
      </c>
      <c r="AC1844" s="147" t="str">
        <f t="shared" si="198"/>
        <v/>
      </c>
      <c r="AD1844" s="11" t="str">
        <f t="shared" si="203"/>
        <v/>
      </c>
      <c r="AE1844" s="11" t="str">
        <f t="array" ref="AE1844">IF(COUNTBLANK(D1844)=1,"",IF(OR($H$2="y",$H$2="m"),IF(AA1844=AA1843,IF(OR(AB1844=$AB$4:$AB1843)=FALSE,AE1843&amp;C1844,AE1843),"("&amp;C1844)&amp;IF(AA1844=AA1845,IF(OR(AB1845=$AB$4:$AB1844)=FALSE,", ",""),") "),""))</f>
        <v/>
      </c>
      <c r="AF1844" s="11" t="str">
        <f t="array" ref="AF1844">IF((COUNTBLANK(D1844)=0)*OR($H$2="y",$H$2="m"),IFERROR(LEFT(C1844, FIND(" ",C1844)-1), C1844),"")</f>
        <v/>
      </c>
      <c r="AG1844" s="11" t="str">
        <f t="array" ref="AG1844">IF(COUNTBLANK(D1844)=1,"",IF(OR($H$2="y",$H$2="m"),IF(AA1844=AA1843,IF(OR(AC1844=$AC$4:$AC1843)=FALSE,AG1843&amp;AF1844,AG1843),"("&amp;AF1844)&amp;IF(AA1844=AA1845,IF(OR(AC1845=$AC$4:$AC1844)=FALSE,", ",""),") "),""))</f>
        <v/>
      </c>
      <c r="AH1844" s="10" t="str">
        <f>IF((COUNTBLANK(D1844)=1),"",IF(D1844=D1843,AH1843,"")&amp;IF(B1843&lt;&gt;B1844,((IF(COUNTBLANK(E1844)=1,$D$3&amp;"Non-type material: "&amp;$D$3,$D$3&amp;INDEX('type-categories'!$A$2:$B$100,MATCH(E1844,'type-categories'!$A$2:$A$100,0),2)&amp;$D$3))),"")&amp;(IF(K1844&lt;&gt;K1843,$C$2&amp;UPPER(K1844)&amp;$C$2&amp;$K$3&amp;" ",(IF(B1844&lt;&gt;B1843,$C$2&amp;UPPER(K1844)&amp;$C$2&amp;$K$3&amp;" ",""))))&amp;IF((AA1844&lt;&gt;AA1845)*($H$2="y"),AD1844&amp;AE1844,IF((AA1844&lt;&gt;AA1845)*($H$2="m"),AD1844&amp;AG1844,IF(($H$2&lt;&gt;"m")*($H$2&lt;&gt;"Y"),(IF(F1844=0,"",F1844&amp;" "&amp;$F$4&amp;" "))&amp;(IF(G1844=0,"",G1844&amp;" "&amp;$G$4&amp;" "))&amp;(IF(H1844=0,"",H1844&amp;" "&amp;H$4&amp;" "))&amp;(IF(I1844=0,"",I1844&amp;" "&amp;$I$4&amp;" "))&amp;(IF(J1844=0,"",J1844&amp;" "&amp;$J$4&amp;" ")),"")))&amp;"; "&amp;IF((B1844=B1843)*(AA1844=AA1843), "same collecting data; ", IF((B1844=B1843)*(Z1843=Z1844),"same locality; ",(IF(COUNTBLANK(L1844)=1,"",$D$2&amp;L1844&amp;$L$3&amp;" "&amp;$D$2))&amp;(IF(COUNTBLANK(M1844)=1,"",$E$2&amp;M1844&amp;$E$2&amp;", "))&amp;(IF(COUNTBLANK(N1844)=1,"",N1844&amp;"; "))&amp;(IF(COUNTBLANK(O1844)=1,"",O1844&amp;"; ")))&amp;(IF(COUNTBLANK(P1844)=1,"",P1844&amp;"; "))&amp;(IF(COUNTBLANK(Q1844)=1,"",Q1844&amp;"; "))&amp;(IF(COUNTBLANK(R1844)=1,"",R1844&amp;"m, "))&amp;IF((COUNTBLANK(S1844)=0)*(S1844&lt;&gt;S1843), S1844&amp;"; ","")&amp;(IF(COUNTBLANK(U1844)=1,"",U1844&amp;"; "))&amp;(IF(COUNTBLANK(T1844)=1,"",IF(COUNTBLANK(F$2)=1,T1844&amp;"; ",T1844&amp;" "&amp;F$2&amp;"; "))))&amp;(IF(COUNTBLANK(V1844)=1,"",V1844&amp;"; "))&amp;IF((COUNTBLANK(C1844)=1),"",C1844)&amp;IF((B1844=B1845)*(K1844=K1845)*(L1844=L1845)*(M1844=M1845),IF(($H$2&lt;&gt;"m")*($H$2&lt;&gt;"Y"), " • ", IF((ISNUMBER(FIND(")",AE1844))), " • ", "")),IF((B1844=B1845)*(K1844=K1845)," • ",". ")))</f>
        <v/>
      </c>
      <c r="AI1844" s="1"/>
    </row>
    <row r="1845" spans="1:35" x14ac:dyDescent="0.25">
      <c r="A1845" s="3" t="str">
        <f t="shared" si="199"/>
        <v/>
      </c>
      <c r="B1845" s="53" t="str">
        <f t="shared" si="197"/>
        <v/>
      </c>
      <c r="C1845" s="57"/>
      <c r="D1845" s="57"/>
      <c r="E1845" s="57"/>
      <c r="F1845" s="57"/>
      <c r="G1845" s="57"/>
      <c r="H1845" s="57"/>
      <c r="I1845" s="57"/>
      <c r="J1845" s="57"/>
      <c r="K1845" s="57"/>
      <c r="L1845" s="57"/>
      <c r="M1845" s="54"/>
      <c r="N1845" s="57"/>
      <c r="O1845" s="58"/>
      <c r="P1845" s="58"/>
      <c r="Q1845" s="58"/>
      <c r="R1845" s="58"/>
      <c r="S1845" s="54"/>
      <c r="T1845" s="57"/>
      <c r="U1845" s="57"/>
      <c r="V1845" s="57"/>
      <c r="W1845" s="57"/>
      <c r="X1845" s="147" t="str">
        <f>IF(COUNTBLANK(D1845)=1,"",IF('order-admin-units'!$I$1&lt;&gt;"y", "", IF(COUNTBLANK(K1845)=1, 'order-admin-units'!$B$1+1, VLOOKUP(K1845, ordercountry, 2))))</f>
        <v/>
      </c>
      <c r="Y1845" s="147" t="str">
        <f>IF(COUNTBLANK(D1845)=1,"",IF('order-admin-units'!$I$1&lt;&gt;"y", "", IF(COUNTBLANK(K1845:L1845)&gt;0, 'order-admin-units'!$B$2+1, VLOOKUP(K1845&amp;"@"&amp;L1845, orderadmin, 2))))</f>
        <v/>
      </c>
      <c r="Z1845" s="147" t="str">
        <f t="shared" si="200"/>
        <v/>
      </c>
      <c r="AA1845" s="147" t="str">
        <f t="shared" si="201"/>
        <v/>
      </c>
      <c r="AB1845" s="147" t="str">
        <f t="shared" si="202"/>
        <v/>
      </c>
      <c r="AC1845" s="147" t="str">
        <f t="shared" si="198"/>
        <v/>
      </c>
      <c r="AD1845" s="11" t="str">
        <f t="shared" si="203"/>
        <v/>
      </c>
      <c r="AE1845" s="11" t="str">
        <f t="array" ref="AE1845">IF(COUNTBLANK(D1845)=1,"",IF(OR($H$2="y",$H$2="m"),IF(AA1845=AA1844,IF(OR(AB1845=$AB$4:$AB1844)=FALSE,AE1844&amp;C1845,AE1844),"("&amp;C1845)&amp;IF(AA1845=AA1846,IF(OR(AB1846=$AB$4:$AB1845)=FALSE,", ",""),") "),""))</f>
        <v/>
      </c>
      <c r="AF1845" s="11" t="str">
        <f t="array" ref="AF1845">IF((COUNTBLANK(D1845)=0)*OR($H$2="y",$H$2="m"),IFERROR(LEFT(C1845, FIND(" ",C1845)-1), C1845),"")</f>
        <v/>
      </c>
      <c r="AG1845" s="11" t="str">
        <f t="array" ref="AG1845">IF(COUNTBLANK(D1845)=1,"",IF(OR($H$2="y",$H$2="m"),IF(AA1845=AA1844,IF(OR(AC1845=$AC$4:$AC1844)=FALSE,AG1844&amp;AF1845,AG1844),"("&amp;AF1845)&amp;IF(AA1845=AA1846,IF(OR(AC1846=$AC$4:$AC1845)=FALSE,", ",""),") "),""))</f>
        <v/>
      </c>
      <c r="AH1845" s="10" t="str">
        <f>IF((COUNTBLANK(D1845)=1),"",IF(D1845=D1844,AH1844,"")&amp;IF(B1844&lt;&gt;B1845,((IF(COUNTBLANK(E1845)=1,$D$3&amp;"Non-type material: "&amp;$D$3,$D$3&amp;INDEX('type-categories'!$A$2:$B$100,MATCH(E1845,'type-categories'!$A$2:$A$100,0),2)&amp;$D$3))),"")&amp;(IF(K1845&lt;&gt;K1844,$C$2&amp;UPPER(K1845)&amp;$C$2&amp;$K$3&amp;" ",(IF(B1845&lt;&gt;B1844,$C$2&amp;UPPER(K1845)&amp;$C$2&amp;$K$3&amp;" ",""))))&amp;IF((AA1845&lt;&gt;AA1846)*($H$2="y"),AD1845&amp;AE1845,IF((AA1845&lt;&gt;AA1846)*($H$2="m"),AD1845&amp;AG1845,IF(($H$2&lt;&gt;"m")*($H$2&lt;&gt;"Y"),(IF(F1845=0,"",F1845&amp;" "&amp;$F$4&amp;" "))&amp;(IF(G1845=0,"",G1845&amp;" "&amp;$G$4&amp;" "))&amp;(IF(H1845=0,"",H1845&amp;" "&amp;H$4&amp;" "))&amp;(IF(I1845=0,"",I1845&amp;" "&amp;$I$4&amp;" "))&amp;(IF(J1845=0,"",J1845&amp;" "&amp;$J$4&amp;" ")),"")))&amp;"; "&amp;IF((B1845=B1844)*(AA1845=AA1844), "same collecting data; ", IF((B1845=B1844)*(Z1844=Z1845),"same locality; ",(IF(COUNTBLANK(L1845)=1,"",$D$2&amp;L1845&amp;$L$3&amp;" "&amp;$D$2))&amp;(IF(COUNTBLANK(M1845)=1,"",$E$2&amp;M1845&amp;$E$2&amp;", "))&amp;(IF(COUNTBLANK(N1845)=1,"",N1845&amp;"; "))&amp;(IF(COUNTBLANK(O1845)=1,"",O1845&amp;"; ")))&amp;(IF(COUNTBLANK(P1845)=1,"",P1845&amp;"; "))&amp;(IF(COUNTBLANK(Q1845)=1,"",Q1845&amp;"; "))&amp;(IF(COUNTBLANK(R1845)=1,"",R1845&amp;"m, "))&amp;IF((COUNTBLANK(S1845)=0)*(S1845&lt;&gt;S1844), S1845&amp;"; ","")&amp;(IF(COUNTBLANK(U1845)=1,"",U1845&amp;"; "))&amp;(IF(COUNTBLANK(T1845)=1,"",IF(COUNTBLANK(F$2)=1,T1845&amp;"; ",T1845&amp;" "&amp;F$2&amp;"; "))))&amp;(IF(COUNTBLANK(V1845)=1,"",V1845&amp;"; "))&amp;IF((COUNTBLANK(C1845)=1),"",C1845)&amp;IF((B1845=B1846)*(K1845=K1846)*(L1845=L1846)*(M1845=M1846),IF(($H$2&lt;&gt;"m")*($H$2&lt;&gt;"Y"), " • ", IF((ISNUMBER(FIND(")",AE1845))), " • ", "")),IF((B1845=B1846)*(K1845=K1846)," • ",". ")))</f>
        <v/>
      </c>
      <c r="AI1845" s="1"/>
    </row>
    <row r="1846" spans="1:35" x14ac:dyDescent="0.25">
      <c r="A1846" s="3" t="str">
        <f t="shared" si="199"/>
        <v/>
      </c>
      <c r="B1846" s="53" t="str">
        <f t="shared" si="197"/>
        <v/>
      </c>
      <c r="C1846" s="57"/>
      <c r="D1846" s="57"/>
      <c r="E1846" s="57"/>
      <c r="F1846" s="57"/>
      <c r="G1846" s="57"/>
      <c r="H1846" s="57"/>
      <c r="I1846" s="57"/>
      <c r="J1846" s="57"/>
      <c r="K1846" s="57"/>
      <c r="L1846" s="57"/>
      <c r="M1846" s="54"/>
      <c r="N1846" s="57"/>
      <c r="O1846" s="58"/>
      <c r="P1846" s="58"/>
      <c r="Q1846" s="58"/>
      <c r="R1846" s="58"/>
      <c r="S1846" s="54"/>
      <c r="T1846" s="57"/>
      <c r="U1846" s="57"/>
      <c r="V1846" s="57"/>
      <c r="W1846" s="57"/>
      <c r="X1846" s="147" t="str">
        <f>IF(COUNTBLANK(D1846)=1,"",IF('order-admin-units'!$I$1&lt;&gt;"y", "", IF(COUNTBLANK(K1846)=1, 'order-admin-units'!$B$1+1, VLOOKUP(K1846, ordercountry, 2))))</f>
        <v/>
      </c>
      <c r="Y1846" s="147" t="str">
        <f>IF(COUNTBLANK(D1846)=1,"",IF('order-admin-units'!$I$1&lt;&gt;"y", "", IF(COUNTBLANK(K1846:L1846)&gt;0, 'order-admin-units'!$B$2+1, VLOOKUP(K1846&amp;"@"&amp;L1846, orderadmin, 2))))</f>
        <v/>
      </c>
      <c r="Z1846" s="147" t="str">
        <f t="shared" si="200"/>
        <v/>
      </c>
      <c r="AA1846" s="147" t="str">
        <f t="shared" si="201"/>
        <v/>
      </c>
      <c r="AB1846" s="147" t="str">
        <f t="shared" si="202"/>
        <v/>
      </c>
      <c r="AC1846" s="147" t="str">
        <f t="shared" si="198"/>
        <v/>
      </c>
      <c r="AD1846" s="11" t="str">
        <f t="shared" si="203"/>
        <v/>
      </c>
      <c r="AE1846" s="11" t="str">
        <f t="array" ref="AE1846">IF(COUNTBLANK(D1846)=1,"",IF(OR($H$2="y",$H$2="m"),IF(AA1846=AA1845,IF(OR(AB1846=$AB$4:$AB1845)=FALSE,AE1845&amp;C1846,AE1845),"("&amp;C1846)&amp;IF(AA1846=AA1847,IF(OR(AB1847=$AB$4:$AB1846)=FALSE,", ",""),") "),""))</f>
        <v/>
      </c>
      <c r="AF1846" s="11" t="str">
        <f t="array" ref="AF1846">IF((COUNTBLANK(D1846)=0)*OR($H$2="y",$H$2="m"),IFERROR(LEFT(C1846, FIND(" ",C1846)-1), C1846),"")</f>
        <v/>
      </c>
      <c r="AG1846" s="11" t="str">
        <f t="array" ref="AG1846">IF(COUNTBLANK(D1846)=1,"",IF(OR($H$2="y",$H$2="m"),IF(AA1846=AA1845,IF(OR(AC1846=$AC$4:$AC1845)=FALSE,AG1845&amp;AF1846,AG1845),"("&amp;AF1846)&amp;IF(AA1846=AA1847,IF(OR(AC1847=$AC$4:$AC1846)=FALSE,", ",""),") "),""))</f>
        <v/>
      </c>
      <c r="AH1846" s="10" t="str">
        <f>IF((COUNTBLANK(D1846)=1),"",IF(D1846=D1845,AH1845,"")&amp;IF(B1845&lt;&gt;B1846,((IF(COUNTBLANK(E1846)=1,$D$3&amp;"Non-type material: "&amp;$D$3,$D$3&amp;INDEX('type-categories'!$A$2:$B$100,MATCH(E1846,'type-categories'!$A$2:$A$100,0),2)&amp;$D$3))),"")&amp;(IF(K1846&lt;&gt;K1845,$C$2&amp;UPPER(K1846)&amp;$C$2&amp;$K$3&amp;" ",(IF(B1846&lt;&gt;B1845,$C$2&amp;UPPER(K1846)&amp;$C$2&amp;$K$3&amp;" ",""))))&amp;IF((AA1846&lt;&gt;AA1847)*($H$2="y"),AD1846&amp;AE1846,IF((AA1846&lt;&gt;AA1847)*($H$2="m"),AD1846&amp;AG1846,IF(($H$2&lt;&gt;"m")*($H$2&lt;&gt;"Y"),(IF(F1846=0,"",F1846&amp;" "&amp;$F$4&amp;" "))&amp;(IF(G1846=0,"",G1846&amp;" "&amp;$G$4&amp;" "))&amp;(IF(H1846=0,"",H1846&amp;" "&amp;H$4&amp;" "))&amp;(IF(I1846=0,"",I1846&amp;" "&amp;$I$4&amp;" "))&amp;(IF(J1846=0,"",J1846&amp;" "&amp;$J$4&amp;" ")),"")))&amp;"; "&amp;IF((B1846=B1845)*(AA1846=AA1845), "same collecting data; ", IF((B1846=B1845)*(Z1845=Z1846),"same locality; ",(IF(COUNTBLANK(L1846)=1,"",$D$2&amp;L1846&amp;$L$3&amp;" "&amp;$D$2))&amp;(IF(COUNTBLANK(M1846)=1,"",$E$2&amp;M1846&amp;$E$2&amp;", "))&amp;(IF(COUNTBLANK(N1846)=1,"",N1846&amp;"; "))&amp;(IF(COUNTBLANK(O1846)=1,"",O1846&amp;"; ")))&amp;(IF(COUNTBLANK(P1846)=1,"",P1846&amp;"; "))&amp;(IF(COUNTBLANK(Q1846)=1,"",Q1846&amp;"; "))&amp;(IF(COUNTBLANK(R1846)=1,"",R1846&amp;"m, "))&amp;IF((COUNTBLANK(S1846)=0)*(S1846&lt;&gt;S1845), S1846&amp;"; ","")&amp;(IF(COUNTBLANK(U1846)=1,"",U1846&amp;"; "))&amp;(IF(COUNTBLANK(T1846)=1,"",IF(COUNTBLANK(F$2)=1,T1846&amp;"; ",T1846&amp;" "&amp;F$2&amp;"; "))))&amp;(IF(COUNTBLANK(V1846)=1,"",V1846&amp;"; "))&amp;IF((COUNTBLANK(C1846)=1),"",C1846)&amp;IF((B1846=B1847)*(K1846=K1847)*(L1846=L1847)*(M1846=M1847),IF(($H$2&lt;&gt;"m")*($H$2&lt;&gt;"Y"), " • ", IF((ISNUMBER(FIND(")",AE1846))), " • ", "")),IF((B1846=B1847)*(K1846=K1847)," • ",". ")))</f>
        <v/>
      </c>
      <c r="AI1846" s="1"/>
    </row>
    <row r="1847" spans="1:35" x14ac:dyDescent="0.25">
      <c r="A1847" s="3" t="str">
        <f t="shared" si="199"/>
        <v/>
      </c>
      <c r="B1847" s="53" t="str">
        <f t="shared" si="197"/>
        <v/>
      </c>
      <c r="C1847" s="57"/>
      <c r="D1847" s="57"/>
      <c r="E1847" s="57"/>
      <c r="F1847" s="57"/>
      <c r="G1847" s="57"/>
      <c r="H1847" s="57"/>
      <c r="I1847" s="57"/>
      <c r="J1847" s="57"/>
      <c r="K1847" s="57"/>
      <c r="L1847" s="57"/>
      <c r="M1847" s="54"/>
      <c r="N1847" s="57"/>
      <c r="O1847" s="58"/>
      <c r="P1847" s="58"/>
      <c r="Q1847" s="58"/>
      <c r="R1847" s="58"/>
      <c r="S1847" s="54"/>
      <c r="T1847" s="57"/>
      <c r="U1847" s="57"/>
      <c r="V1847" s="57"/>
      <c r="W1847" s="57"/>
      <c r="X1847" s="147" t="str">
        <f>IF(COUNTBLANK(D1847)=1,"",IF('order-admin-units'!$I$1&lt;&gt;"y", "", IF(COUNTBLANK(K1847)=1, 'order-admin-units'!$B$1+1, VLOOKUP(K1847, ordercountry, 2))))</f>
        <v/>
      </c>
      <c r="Y1847" s="147" t="str">
        <f>IF(COUNTBLANK(D1847)=1,"",IF('order-admin-units'!$I$1&lt;&gt;"y", "", IF(COUNTBLANK(K1847:L1847)&gt;0, 'order-admin-units'!$B$2+1, VLOOKUP(K1847&amp;"@"&amp;L1847, orderadmin, 2))))</f>
        <v/>
      </c>
      <c r="Z1847" s="147" t="str">
        <f t="shared" si="200"/>
        <v/>
      </c>
      <c r="AA1847" s="147" t="str">
        <f t="shared" si="201"/>
        <v/>
      </c>
      <c r="AB1847" s="147" t="str">
        <f t="shared" si="202"/>
        <v/>
      </c>
      <c r="AC1847" s="147" t="str">
        <f t="shared" si="198"/>
        <v/>
      </c>
      <c r="AD1847" s="11" t="str">
        <f t="shared" si="203"/>
        <v/>
      </c>
      <c r="AE1847" s="11" t="str">
        <f t="array" ref="AE1847">IF(COUNTBLANK(D1847)=1,"",IF(OR($H$2="y",$H$2="m"),IF(AA1847=AA1846,IF(OR(AB1847=$AB$4:$AB1846)=FALSE,AE1846&amp;C1847,AE1846),"("&amp;C1847)&amp;IF(AA1847=AA1848,IF(OR(AB1848=$AB$4:$AB1847)=FALSE,", ",""),") "),""))</f>
        <v/>
      </c>
      <c r="AF1847" s="11" t="str">
        <f t="array" ref="AF1847">IF((COUNTBLANK(D1847)=0)*OR($H$2="y",$H$2="m"),IFERROR(LEFT(C1847, FIND(" ",C1847)-1), C1847),"")</f>
        <v/>
      </c>
      <c r="AG1847" s="11" t="str">
        <f t="array" ref="AG1847">IF(COUNTBLANK(D1847)=1,"",IF(OR($H$2="y",$H$2="m"),IF(AA1847=AA1846,IF(OR(AC1847=$AC$4:$AC1846)=FALSE,AG1846&amp;AF1847,AG1846),"("&amp;AF1847)&amp;IF(AA1847=AA1848,IF(OR(AC1848=$AC$4:$AC1847)=FALSE,", ",""),") "),""))</f>
        <v/>
      </c>
      <c r="AH1847" s="10" t="str">
        <f>IF((COUNTBLANK(D1847)=1),"",IF(D1847=D1846,AH1846,"")&amp;IF(B1846&lt;&gt;B1847,((IF(COUNTBLANK(E1847)=1,$D$3&amp;"Non-type material: "&amp;$D$3,$D$3&amp;INDEX('type-categories'!$A$2:$B$100,MATCH(E1847,'type-categories'!$A$2:$A$100,0),2)&amp;$D$3))),"")&amp;(IF(K1847&lt;&gt;K1846,$C$2&amp;UPPER(K1847)&amp;$C$2&amp;$K$3&amp;" ",(IF(B1847&lt;&gt;B1846,$C$2&amp;UPPER(K1847)&amp;$C$2&amp;$K$3&amp;" ",""))))&amp;IF((AA1847&lt;&gt;AA1848)*($H$2="y"),AD1847&amp;AE1847,IF((AA1847&lt;&gt;AA1848)*($H$2="m"),AD1847&amp;AG1847,IF(($H$2&lt;&gt;"m")*($H$2&lt;&gt;"Y"),(IF(F1847=0,"",F1847&amp;" "&amp;$F$4&amp;" "))&amp;(IF(G1847=0,"",G1847&amp;" "&amp;$G$4&amp;" "))&amp;(IF(H1847=0,"",H1847&amp;" "&amp;H$4&amp;" "))&amp;(IF(I1847=0,"",I1847&amp;" "&amp;$I$4&amp;" "))&amp;(IF(J1847=0,"",J1847&amp;" "&amp;$J$4&amp;" ")),"")))&amp;"; "&amp;IF((B1847=B1846)*(AA1847=AA1846), "same collecting data; ", IF((B1847=B1846)*(Z1846=Z1847),"same locality; ",(IF(COUNTBLANK(L1847)=1,"",$D$2&amp;L1847&amp;$L$3&amp;" "&amp;$D$2))&amp;(IF(COUNTBLANK(M1847)=1,"",$E$2&amp;M1847&amp;$E$2&amp;", "))&amp;(IF(COUNTBLANK(N1847)=1,"",N1847&amp;"; "))&amp;(IF(COUNTBLANK(O1847)=1,"",O1847&amp;"; ")))&amp;(IF(COUNTBLANK(P1847)=1,"",P1847&amp;"; "))&amp;(IF(COUNTBLANK(Q1847)=1,"",Q1847&amp;"; "))&amp;(IF(COUNTBLANK(R1847)=1,"",R1847&amp;"m, "))&amp;IF((COUNTBLANK(S1847)=0)*(S1847&lt;&gt;S1846), S1847&amp;"; ","")&amp;(IF(COUNTBLANK(U1847)=1,"",U1847&amp;"; "))&amp;(IF(COUNTBLANK(T1847)=1,"",IF(COUNTBLANK(F$2)=1,T1847&amp;"; ",T1847&amp;" "&amp;F$2&amp;"; "))))&amp;(IF(COUNTBLANK(V1847)=1,"",V1847&amp;"; "))&amp;IF((COUNTBLANK(C1847)=1),"",C1847)&amp;IF((B1847=B1848)*(K1847=K1848)*(L1847=L1848)*(M1847=M1848),IF(($H$2&lt;&gt;"m")*($H$2&lt;&gt;"Y"), " • ", IF((ISNUMBER(FIND(")",AE1847))), " • ", "")),IF((B1847=B1848)*(K1847=K1848)," • ",". ")))</f>
        <v/>
      </c>
      <c r="AI1847" s="1"/>
    </row>
    <row r="1848" spans="1:35" x14ac:dyDescent="0.25">
      <c r="A1848" s="3" t="str">
        <f t="shared" si="199"/>
        <v/>
      </c>
      <c r="B1848" s="53" t="str">
        <f t="shared" si="197"/>
        <v/>
      </c>
      <c r="C1848" s="57"/>
      <c r="D1848" s="57"/>
      <c r="E1848" s="57"/>
      <c r="F1848" s="57"/>
      <c r="G1848" s="57"/>
      <c r="H1848" s="57"/>
      <c r="I1848" s="57"/>
      <c r="J1848" s="57"/>
      <c r="K1848" s="57"/>
      <c r="L1848" s="57"/>
      <c r="M1848" s="54"/>
      <c r="N1848" s="57"/>
      <c r="O1848" s="58"/>
      <c r="P1848" s="58"/>
      <c r="Q1848" s="58"/>
      <c r="R1848" s="58"/>
      <c r="S1848" s="54"/>
      <c r="T1848" s="57"/>
      <c r="U1848" s="57"/>
      <c r="V1848" s="57"/>
      <c r="W1848" s="57"/>
      <c r="X1848" s="147" t="str">
        <f>IF(COUNTBLANK(D1848)=1,"",IF('order-admin-units'!$I$1&lt;&gt;"y", "", IF(COUNTBLANK(K1848)=1, 'order-admin-units'!$B$1+1, VLOOKUP(K1848, ordercountry, 2))))</f>
        <v/>
      </c>
      <c r="Y1848" s="147" t="str">
        <f>IF(COUNTBLANK(D1848)=1,"",IF('order-admin-units'!$I$1&lt;&gt;"y", "", IF(COUNTBLANK(K1848:L1848)&gt;0, 'order-admin-units'!$B$2+1, VLOOKUP(K1848&amp;"@"&amp;L1848, orderadmin, 2))))</f>
        <v/>
      </c>
      <c r="Z1848" s="147" t="str">
        <f t="shared" si="200"/>
        <v/>
      </c>
      <c r="AA1848" s="147" t="str">
        <f t="shared" si="201"/>
        <v/>
      </c>
      <c r="AB1848" s="147" t="str">
        <f t="shared" si="202"/>
        <v/>
      </c>
      <c r="AC1848" s="147" t="str">
        <f t="shared" si="198"/>
        <v/>
      </c>
      <c r="AD1848" s="11" t="str">
        <f t="shared" si="203"/>
        <v/>
      </c>
      <c r="AE1848" s="11" t="str">
        <f t="array" ref="AE1848">IF(COUNTBLANK(D1848)=1,"",IF(OR($H$2="y",$H$2="m"),IF(AA1848=AA1847,IF(OR(AB1848=$AB$4:$AB1847)=FALSE,AE1847&amp;C1848,AE1847),"("&amp;C1848)&amp;IF(AA1848=AA1849,IF(OR(AB1849=$AB$4:$AB1848)=FALSE,", ",""),") "),""))</f>
        <v/>
      </c>
      <c r="AF1848" s="11" t="str">
        <f t="array" ref="AF1848">IF((COUNTBLANK(D1848)=0)*OR($H$2="y",$H$2="m"),IFERROR(LEFT(C1848, FIND(" ",C1848)-1), C1848),"")</f>
        <v/>
      </c>
      <c r="AG1848" s="11" t="str">
        <f t="array" ref="AG1848">IF(COUNTBLANK(D1848)=1,"",IF(OR($H$2="y",$H$2="m"),IF(AA1848=AA1847,IF(OR(AC1848=$AC$4:$AC1847)=FALSE,AG1847&amp;AF1848,AG1847),"("&amp;AF1848)&amp;IF(AA1848=AA1849,IF(OR(AC1849=$AC$4:$AC1848)=FALSE,", ",""),") "),""))</f>
        <v/>
      </c>
      <c r="AH1848" s="10" t="str">
        <f>IF((COUNTBLANK(D1848)=1),"",IF(D1848=D1847,AH1847,"")&amp;IF(B1847&lt;&gt;B1848,((IF(COUNTBLANK(E1848)=1,$D$3&amp;"Non-type material: "&amp;$D$3,$D$3&amp;INDEX('type-categories'!$A$2:$B$100,MATCH(E1848,'type-categories'!$A$2:$A$100,0),2)&amp;$D$3))),"")&amp;(IF(K1848&lt;&gt;K1847,$C$2&amp;UPPER(K1848)&amp;$C$2&amp;$K$3&amp;" ",(IF(B1848&lt;&gt;B1847,$C$2&amp;UPPER(K1848)&amp;$C$2&amp;$K$3&amp;" ",""))))&amp;IF((AA1848&lt;&gt;AA1849)*($H$2="y"),AD1848&amp;AE1848,IF((AA1848&lt;&gt;AA1849)*($H$2="m"),AD1848&amp;AG1848,IF(($H$2&lt;&gt;"m")*($H$2&lt;&gt;"Y"),(IF(F1848=0,"",F1848&amp;" "&amp;$F$4&amp;" "))&amp;(IF(G1848=0,"",G1848&amp;" "&amp;$G$4&amp;" "))&amp;(IF(H1848=0,"",H1848&amp;" "&amp;H$4&amp;" "))&amp;(IF(I1848=0,"",I1848&amp;" "&amp;$I$4&amp;" "))&amp;(IF(J1848=0,"",J1848&amp;" "&amp;$J$4&amp;" ")),"")))&amp;"; "&amp;IF((B1848=B1847)*(AA1848=AA1847), "same collecting data; ", IF((B1848=B1847)*(Z1847=Z1848),"same locality; ",(IF(COUNTBLANK(L1848)=1,"",$D$2&amp;L1848&amp;$L$3&amp;" "&amp;$D$2))&amp;(IF(COUNTBLANK(M1848)=1,"",$E$2&amp;M1848&amp;$E$2&amp;", "))&amp;(IF(COUNTBLANK(N1848)=1,"",N1848&amp;"; "))&amp;(IF(COUNTBLANK(O1848)=1,"",O1848&amp;"; ")))&amp;(IF(COUNTBLANK(P1848)=1,"",P1848&amp;"; "))&amp;(IF(COUNTBLANK(Q1848)=1,"",Q1848&amp;"; "))&amp;(IF(COUNTBLANK(R1848)=1,"",R1848&amp;"m, "))&amp;IF((COUNTBLANK(S1848)=0)*(S1848&lt;&gt;S1847), S1848&amp;"; ","")&amp;(IF(COUNTBLANK(U1848)=1,"",U1848&amp;"; "))&amp;(IF(COUNTBLANK(T1848)=1,"",IF(COUNTBLANK(F$2)=1,T1848&amp;"; ",T1848&amp;" "&amp;F$2&amp;"; "))))&amp;(IF(COUNTBLANK(V1848)=1,"",V1848&amp;"; "))&amp;IF((COUNTBLANK(C1848)=1),"",C1848)&amp;IF((B1848=B1849)*(K1848=K1849)*(L1848=L1849)*(M1848=M1849),IF(($H$2&lt;&gt;"m")*($H$2&lt;&gt;"Y"), " • ", IF((ISNUMBER(FIND(")",AE1848))), " • ", "")),IF((B1848=B1849)*(K1848=K1849)," • ",". ")))</f>
        <v/>
      </c>
      <c r="AI1848" s="1"/>
    </row>
    <row r="1849" spans="1:35" x14ac:dyDescent="0.25">
      <c r="A1849" s="3" t="str">
        <f t="shared" si="199"/>
        <v/>
      </c>
      <c r="B1849" s="53" t="str">
        <f t="shared" si="197"/>
        <v/>
      </c>
      <c r="C1849" s="57"/>
      <c r="D1849" s="57"/>
      <c r="E1849" s="57"/>
      <c r="F1849" s="57"/>
      <c r="G1849" s="57"/>
      <c r="H1849" s="57"/>
      <c r="I1849" s="57"/>
      <c r="J1849" s="57"/>
      <c r="K1849" s="57"/>
      <c r="L1849" s="57"/>
      <c r="M1849" s="54"/>
      <c r="N1849" s="57"/>
      <c r="O1849" s="58"/>
      <c r="P1849" s="58"/>
      <c r="Q1849" s="58"/>
      <c r="R1849" s="58"/>
      <c r="S1849" s="54"/>
      <c r="T1849" s="57"/>
      <c r="U1849" s="57"/>
      <c r="V1849" s="57"/>
      <c r="W1849" s="57"/>
      <c r="X1849" s="147" t="str">
        <f>IF(COUNTBLANK(D1849)=1,"",IF('order-admin-units'!$I$1&lt;&gt;"y", "", IF(COUNTBLANK(K1849)=1, 'order-admin-units'!$B$1+1, VLOOKUP(K1849, ordercountry, 2))))</f>
        <v/>
      </c>
      <c r="Y1849" s="147" t="str">
        <f>IF(COUNTBLANK(D1849)=1,"",IF('order-admin-units'!$I$1&lt;&gt;"y", "", IF(COUNTBLANK(K1849:L1849)&gt;0, 'order-admin-units'!$B$2+1, VLOOKUP(K1849&amp;"@"&amp;L1849, orderadmin, 2))))</f>
        <v/>
      </c>
      <c r="Z1849" s="147" t="str">
        <f t="shared" si="200"/>
        <v/>
      </c>
      <c r="AA1849" s="147" t="str">
        <f t="shared" si="201"/>
        <v/>
      </c>
      <c r="AB1849" s="147" t="str">
        <f t="shared" si="202"/>
        <v/>
      </c>
      <c r="AC1849" s="147" t="str">
        <f t="shared" si="198"/>
        <v/>
      </c>
      <c r="AD1849" s="11" t="str">
        <f t="shared" si="203"/>
        <v/>
      </c>
      <c r="AE1849" s="11" t="str">
        <f t="array" ref="AE1849">IF(COUNTBLANK(D1849)=1,"",IF(OR($H$2="y",$H$2="m"),IF(AA1849=AA1848,IF(OR(AB1849=$AB$4:$AB1848)=FALSE,AE1848&amp;C1849,AE1848),"("&amp;C1849)&amp;IF(AA1849=AA1850,IF(OR(AB1850=$AB$4:$AB1849)=FALSE,", ",""),") "),""))</f>
        <v/>
      </c>
      <c r="AF1849" s="11" t="str">
        <f t="array" ref="AF1849">IF((COUNTBLANK(D1849)=0)*OR($H$2="y",$H$2="m"),IFERROR(LEFT(C1849, FIND(" ",C1849)-1), C1849),"")</f>
        <v/>
      </c>
      <c r="AG1849" s="11" t="str">
        <f t="array" ref="AG1849">IF(COUNTBLANK(D1849)=1,"",IF(OR($H$2="y",$H$2="m"),IF(AA1849=AA1848,IF(OR(AC1849=$AC$4:$AC1848)=FALSE,AG1848&amp;AF1849,AG1848),"("&amp;AF1849)&amp;IF(AA1849=AA1850,IF(OR(AC1850=$AC$4:$AC1849)=FALSE,", ",""),") "),""))</f>
        <v/>
      </c>
      <c r="AH1849" s="10" t="str">
        <f>IF((COUNTBLANK(D1849)=1),"",IF(D1849=D1848,AH1848,"")&amp;IF(B1848&lt;&gt;B1849,((IF(COUNTBLANK(E1849)=1,$D$3&amp;"Non-type material: "&amp;$D$3,$D$3&amp;INDEX('type-categories'!$A$2:$B$100,MATCH(E1849,'type-categories'!$A$2:$A$100,0),2)&amp;$D$3))),"")&amp;(IF(K1849&lt;&gt;K1848,$C$2&amp;UPPER(K1849)&amp;$C$2&amp;$K$3&amp;" ",(IF(B1849&lt;&gt;B1848,$C$2&amp;UPPER(K1849)&amp;$C$2&amp;$K$3&amp;" ",""))))&amp;IF((AA1849&lt;&gt;AA1850)*($H$2="y"),AD1849&amp;AE1849,IF((AA1849&lt;&gt;AA1850)*($H$2="m"),AD1849&amp;AG1849,IF(($H$2&lt;&gt;"m")*($H$2&lt;&gt;"Y"),(IF(F1849=0,"",F1849&amp;" "&amp;$F$4&amp;" "))&amp;(IF(G1849=0,"",G1849&amp;" "&amp;$G$4&amp;" "))&amp;(IF(H1849=0,"",H1849&amp;" "&amp;H$4&amp;" "))&amp;(IF(I1849=0,"",I1849&amp;" "&amp;$I$4&amp;" "))&amp;(IF(J1849=0,"",J1849&amp;" "&amp;$J$4&amp;" ")),"")))&amp;"; "&amp;IF((B1849=B1848)*(AA1849=AA1848), "same collecting data; ", IF((B1849=B1848)*(Z1848=Z1849),"same locality; ",(IF(COUNTBLANK(L1849)=1,"",$D$2&amp;L1849&amp;$L$3&amp;" "&amp;$D$2))&amp;(IF(COUNTBLANK(M1849)=1,"",$E$2&amp;M1849&amp;$E$2&amp;", "))&amp;(IF(COUNTBLANK(N1849)=1,"",N1849&amp;"; "))&amp;(IF(COUNTBLANK(O1849)=1,"",O1849&amp;"; ")))&amp;(IF(COUNTBLANK(P1849)=1,"",P1849&amp;"; "))&amp;(IF(COUNTBLANK(Q1849)=1,"",Q1849&amp;"; "))&amp;(IF(COUNTBLANK(R1849)=1,"",R1849&amp;"m, "))&amp;IF((COUNTBLANK(S1849)=0)*(S1849&lt;&gt;S1848), S1849&amp;"; ","")&amp;(IF(COUNTBLANK(U1849)=1,"",U1849&amp;"; "))&amp;(IF(COUNTBLANK(T1849)=1,"",IF(COUNTBLANK(F$2)=1,T1849&amp;"; ",T1849&amp;" "&amp;F$2&amp;"; "))))&amp;(IF(COUNTBLANK(V1849)=1,"",V1849&amp;"; "))&amp;IF((COUNTBLANK(C1849)=1),"",C1849)&amp;IF((B1849=B1850)*(K1849=K1850)*(L1849=L1850)*(M1849=M1850),IF(($H$2&lt;&gt;"m")*($H$2&lt;&gt;"Y"), " • ", IF((ISNUMBER(FIND(")",AE1849))), " • ", "")),IF((B1849=B1850)*(K1849=K1850)," • ",". ")))</f>
        <v/>
      </c>
      <c r="AI1849" s="1"/>
    </row>
    <row r="1850" spans="1:35" x14ac:dyDescent="0.25">
      <c r="A1850" s="3" t="str">
        <f t="shared" si="199"/>
        <v/>
      </c>
      <c r="B1850" s="53" t="str">
        <f t="shared" si="197"/>
        <v/>
      </c>
      <c r="C1850" s="57"/>
      <c r="D1850" s="57"/>
      <c r="E1850" s="57"/>
      <c r="F1850" s="57"/>
      <c r="G1850" s="57"/>
      <c r="H1850" s="57"/>
      <c r="I1850" s="57"/>
      <c r="J1850" s="57"/>
      <c r="K1850" s="57"/>
      <c r="L1850" s="57"/>
      <c r="M1850" s="54"/>
      <c r="N1850" s="57"/>
      <c r="O1850" s="58"/>
      <c r="P1850" s="58"/>
      <c r="Q1850" s="58"/>
      <c r="R1850" s="58"/>
      <c r="S1850" s="54"/>
      <c r="T1850" s="57"/>
      <c r="U1850" s="57"/>
      <c r="V1850" s="57"/>
      <c r="W1850" s="57"/>
      <c r="X1850" s="147" t="str">
        <f>IF(COUNTBLANK(D1850)=1,"",IF('order-admin-units'!$I$1&lt;&gt;"y", "", IF(COUNTBLANK(K1850)=1, 'order-admin-units'!$B$1+1, VLOOKUP(K1850, ordercountry, 2))))</f>
        <v/>
      </c>
      <c r="Y1850" s="147" t="str">
        <f>IF(COUNTBLANK(D1850)=1,"",IF('order-admin-units'!$I$1&lt;&gt;"y", "", IF(COUNTBLANK(K1850:L1850)&gt;0, 'order-admin-units'!$B$2+1, VLOOKUP(K1850&amp;"@"&amp;L1850, orderadmin, 2))))</f>
        <v/>
      </c>
      <c r="Z1850" s="147" t="str">
        <f t="shared" si="200"/>
        <v/>
      </c>
      <c r="AA1850" s="147" t="str">
        <f t="shared" si="201"/>
        <v/>
      </c>
      <c r="AB1850" s="147" t="str">
        <f t="shared" si="202"/>
        <v/>
      </c>
      <c r="AC1850" s="147" t="str">
        <f t="shared" si="198"/>
        <v/>
      </c>
      <c r="AD1850" s="11" t="str">
        <f t="shared" si="203"/>
        <v/>
      </c>
      <c r="AE1850" s="11" t="str">
        <f t="array" ref="AE1850">IF(COUNTBLANK(D1850)=1,"",IF(OR($H$2="y",$H$2="m"),IF(AA1850=AA1849,IF(OR(AB1850=$AB$4:$AB1849)=FALSE,AE1849&amp;C1850,AE1849),"("&amp;C1850)&amp;IF(AA1850=AA1851,IF(OR(AB1851=$AB$4:$AB1850)=FALSE,", ",""),") "),""))</f>
        <v/>
      </c>
      <c r="AF1850" s="11" t="str">
        <f t="array" ref="AF1850">IF((COUNTBLANK(D1850)=0)*OR($H$2="y",$H$2="m"),IFERROR(LEFT(C1850, FIND(" ",C1850)-1), C1850),"")</f>
        <v/>
      </c>
      <c r="AG1850" s="11" t="str">
        <f t="array" ref="AG1850">IF(COUNTBLANK(D1850)=1,"",IF(OR($H$2="y",$H$2="m"),IF(AA1850=AA1849,IF(OR(AC1850=$AC$4:$AC1849)=FALSE,AG1849&amp;AF1850,AG1849),"("&amp;AF1850)&amp;IF(AA1850=AA1851,IF(OR(AC1851=$AC$4:$AC1850)=FALSE,", ",""),") "),""))</f>
        <v/>
      </c>
      <c r="AH1850" s="10" t="str">
        <f>IF((COUNTBLANK(D1850)=1),"",IF(D1850=D1849,AH1849,"")&amp;IF(B1849&lt;&gt;B1850,((IF(COUNTBLANK(E1850)=1,$D$3&amp;"Non-type material: "&amp;$D$3,$D$3&amp;INDEX('type-categories'!$A$2:$B$100,MATCH(E1850,'type-categories'!$A$2:$A$100,0),2)&amp;$D$3))),"")&amp;(IF(K1850&lt;&gt;K1849,$C$2&amp;UPPER(K1850)&amp;$C$2&amp;$K$3&amp;" ",(IF(B1850&lt;&gt;B1849,$C$2&amp;UPPER(K1850)&amp;$C$2&amp;$K$3&amp;" ",""))))&amp;IF((AA1850&lt;&gt;AA1851)*($H$2="y"),AD1850&amp;AE1850,IF((AA1850&lt;&gt;AA1851)*($H$2="m"),AD1850&amp;AG1850,IF(($H$2&lt;&gt;"m")*($H$2&lt;&gt;"Y"),(IF(F1850=0,"",F1850&amp;" "&amp;$F$4&amp;" "))&amp;(IF(G1850=0,"",G1850&amp;" "&amp;$G$4&amp;" "))&amp;(IF(H1850=0,"",H1850&amp;" "&amp;H$4&amp;" "))&amp;(IF(I1850=0,"",I1850&amp;" "&amp;$I$4&amp;" "))&amp;(IF(J1850=0,"",J1850&amp;" "&amp;$J$4&amp;" ")),"")))&amp;"; "&amp;IF((B1850=B1849)*(AA1850=AA1849), "same collecting data; ", IF((B1850=B1849)*(Z1849=Z1850),"same locality; ",(IF(COUNTBLANK(L1850)=1,"",$D$2&amp;L1850&amp;$L$3&amp;" "&amp;$D$2))&amp;(IF(COUNTBLANK(M1850)=1,"",$E$2&amp;M1850&amp;$E$2&amp;", "))&amp;(IF(COUNTBLANK(N1850)=1,"",N1850&amp;"; "))&amp;(IF(COUNTBLANK(O1850)=1,"",O1850&amp;"; ")))&amp;(IF(COUNTBLANK(P1850)=1,"",P1850&amp;"; "))&amp;(IF(COUNTBLANK(Q1850)=1,"",Q1850&amp;"; "))&amp;(IF(COUNTBLANK(R1850)=1,"",R1850&amp;"m, "))&amp;IF((COUNTBLANK(S1850)=0)*(S1850&lt;&gt;S1849), S1850&amp;"; ","")&amp;(IF(COUNTBLANK(U1850)=1,"",U1850&amp;"; "))&amp;(IF(COUNTBLANK(T1850)=1,"",IF(COUNTBLANK(F$2)=1,T1850&amp;"; ",T1850&amp;" "&amp;F$2&amp;"; "))))&amp;(IF(COUNTBLANK(V1850)=1,"",V1850&amp;"; "))&amp;IF((COUNTBLANK(C1850)=1),"",C1850)&amp;IF((B1850=B1851)*(K1850=K1851)*(L1850=L1851)*(M1850=M1851),IF(($H$2&lt;&gt;"m")*($H$2&lt;&gt;"Y"), " • ", IF((ISNUMBER(FIND(")",AE1850))), " • ", "")),IF((B1850=B1851)*(K1850=K1851)," • ",". ")))</f>
        <v/>
      </c>
      <c r="AI1850" s="1"/>
    </row>
    <row r="1851" spans="1:35" x14ac:dyDescent="0.25">
      <c r="A1851" s="3" t="str">
        <f t="shared" si="199"/>
        <v/>
      </c>
      <c r="B1851" s="53" t="str">
        <f t="shared" si="197"/>
        <v/>
      </c>
      <c r="C1851" s="57"/>
      <c r="D1851" s="57"/>
      <c r="E1851" s="57"/>
      <c r="F1851" s="57"/>
      <c r="G1851" s="57"/>
      <c r="H1851" s="57"/>
      <c r="I1851" s="57"/>
      <c r="J1851" s="57"/>
      <c r="K1851" s="57"/>
      <c r="L1851" s="57"/>
      <c r="M1851" s="54"/>
      <c r="N1851" s="57"/>
      <c r="O1851" s="58"/>
      <c r="P1851" s="58"/>
      <c r="Q1851" s="58"/>
      <c r="R1851" s="58"/>
      <c r="S1851" s="54"/>
      <c r="T1851" s="57"/>
      <c r="U1851" s="57"/>
      <c r="V1851" s="57"/>
      <c r="W1851" s="57"/>
      <c r="X1851" s="147" t="str">
        <f>IF(COUNTBLANK(D1851)=1,"",IF('order-admin-units'!$I$1&lt;&gt;"y", "", IF(COUNTBLANK(K1851)=1, 'order-admin-units'!$B$1+1, VLOOKUP(K1851, ordercountry, 2))))</f>
        <v/>
      </c>
      <c r="Y1851" s="147" t="str">
        <f>IF(COUNTBLANK(D1851)=1,"",IF('order-admin-units'!$I$1&lt;&gt;"y", "", IF(COUNTBLANK(K1851:L1851)&gt;0, 'order-admin-units'!$B$2+1, VLOOKUP(K1851&amp;"@"&amp;L1851, orderadmin, 2))))</f>
        <v/>
      </c>
      <c r="Z1851" s="147" t="str">
        <f t="shared" si="200"/>
        <v/>
      </c>
      <c r="AA1851" s="147" t="str">
        <f t="shared" si="201"/>
        <v/>
      </c>
      <c r="AB1851" s="147" t="str">
        <f t="shared" si="202"/>
        <v/>
      </c>
      <c r="AC1851" s="147" t="str">
        <f t="shared" si="198"/>
        <v/>
      </c>
      <c r="AD1851" s="11" t="str">
        <f t="shared" si="203"/>
        <v/>
      </c>
      <c r="AE1851" s="11" t="str">
        <f t="array" ref="AE1851">IF(COUNTBLANK(D1851)=1,"",IF(OR($H$2="y",$H$2="m"),IF(AA1851=AA1850,IF(OR(AB1851=$AB$4:$AB1850)=FALSE,AE1850&amp;C1851,AE1850),"("&amp;C1851)&amp;IF(AA1851=AA1852,IF(OR(AB1852=$AB$4:$AB1851)=FALSE,", ",""),") "),""))</f>
        <v/>
      </c>
      <c r="AF1851" s="11" t="str">
        <f t="array" ref="AF1851">IF((COUNTBLANK(D1851)=0)*OR($H$2="y",$H$2="m"),IFERROR(LEFT(C1851, FIND(" ",C1851)-1), C1851),"")</f>
        <v/>
      </c>
      <c r="AG1851" s="11" t="str">
        <f t="array" ref="AG1851">IF(COUNTBLANK(D1851)=1,"",IF(OR($H$2="y",$H$2="m"),IF(AA1851=AA1850,IF(OR(AC1851=$AC$4:$AC1850)=FALSE,AG1850&amp;AF1851,AG1850),"("&amp;AF1851)&amp;IF(AA1851=AA1852,IF(OR(AC1852=$AC$4:$AC1851)=FALSE,", ",""),") "),""))</f>
        <v/>
      </c>
      <c r="AH1851" s="10" t="str">
        <f>IF((COUNTBLANK(D1851)=1),"",IF(D1851=D1850,AH1850,"")&amp;IF(B1850&lt;&gt;B1851,((IF(COUNTBLANK(E1851)=1,$D$3&amp;"Non-type material: "&amp;$D$3,$D$3&amp;INDEX('type-categories'!$A$2:$B$100,MATCH(E1851,'type-categories'!$A$2:$A$100,0),2)&amp;$D$3))),"")&amp;(IF(K1851&lt;&gt;K1850,$C$2&amp;UPPER(K1851)&amp;$C$2&amp;$K$3&amp;" ",(IF(B1851&lt;&gt;B1850,$C$2&amp;UPPER(K1851)&amp;$C$2&amp;$K$3&amp;" ",""))))&amp;IF((AA1851&lt;&gt;AA1852)*($H$2="y"),AD1851&amp;AE1851,IF((AA1851&lt;&gt;AA1852)*($H$2="m"),AD1851&amp;AG1851,IF(($H$2&lt;&gt;"m")*($H$2&lt;&gt;"Y"),(IF(F1851=0,"",F1851&amp;" "&amp;$F$4&amp;" "))&amp;(IF(G1851=0,"",G1851&amp;" "&amp;$G$4&amp;" "))&amp;(IF(H1851=0,"",H1851&amp;" "&amp;H$4&amp;" "))&amp;(IF(I1851=0,"",I1851&amp;" "&amp;$I$4&amp;" "))&amp;(IF(J1851=0,"",J1851&amp;" "&amp;$J$4&amp;" ")),"")))&amp;"; "&amp;IF((B1851=B1850)*(AA1851=AA1850), "same collecting data; ", IF((B1851=B1850)*(Z1850=Z1851),"same locality; ",(IF(COUNTBLANK(L1851)=1,"",$D$2&amp;L1851&amp;$L$3&amp;" "&amp;$D$2))&amp;(IF(COUNTBLANK(M1851)=1,"",$E$2&amp;M1851&amp;$E$2&amp;", "))&amp;(IF(COUNTBLANK(N1851)=1,"",N1851&amp;"; "))&amp;(IF(COUNTBLANK(O1851)=1,"",O1851&amp;"; ")))&amp;(IF(COUNTBLANK(P1851)=1,"",P1851&amp;"; "))&amp;(IF(COUNTBLANK(Q1851)=1,"",Q1851&amp;"; "))&amp;(IF(COUNTBLANK(R1851)=1,"",R1851&amp;"m, "))&amp;IF((COUNTBLANK(S1851)=0)*(S1851&lt;&gt;S1850), S1851&amp;"; ","")&amp;(IF(COUNTBLANK(U1851)=1,"",U1851&amp;"; "))&amp;(IF(COUNTBLANK(T1851)=1,"",IF(COUNTBLANK(F$2)=1,T1851&amp;"; ",T1851&amp;" "&amp;F$2&amp;"; "))))&amp;(IF(COUNTBLANK(V1851)=1,"",V1851&amp;"; "))&amp;IF((COUNTBLANK(C1851)=1),"",C1851)&amp;IF((B1851=B1852)*(K1851=K1852)*(L1851=L1852)*(M1851=M1852),IF(($H$2&lt;&gt;"m")*($H$2&lt;&gt;"Y"), " • ", IF((ISNUMBER(FIND(")",AE1851))), " • ", "")),IF((B1851=B1852)*(K1851=K1852)," • ",". ")))</f>
        <v/>
      </c>
      <c r="AI1851" s="1"/>
    </row>
    <row r="1852" spans="1:35" x14ac:dyDescent="0.25">
      <c r="A1852" s="3" t="str">
        <f t="shared" si="199"/>
        <v/>
      </c>
      <c r="B1852" s="53" t="str">
        <f t="shared" si="197"/>
        <v/>
      </c>
      <c r="C1852" s="57"/>
      <c r="D1852" s="57"/>
      <c r="E1852" s="57"/>
      <c r="F1852" s="57"/>
      <c r="G1852" s="57"/>
      <c r="H1852" s="57"/>
      <c r="I1852" s="57"/>
      <c r="J1852" s="57"/>
      <c r="K1852" s="57"/>
      <c r="L1852" s="57"/>
      <c r="M1852" s="54"/>
      <c r="N1852" s="57"/>
      <c r="O1852" s="58"/>
      <c r="P1852" s="58"/>
      <c r="Q1852" s="58"/>
      <c r="R1852" s="58"/>
      <c r="S1852" s="54"/>
      <c r="T1852" s="57"/>
      <c r="U1852" s="57"/>
      <c r="V1852" s="57"/>
      <c r="W1852" s="57"/>
      <c r="X1852" s="147" t="str">
        <f>IF(COUNTBLANK(D1852)=1,"",IF('order-admin-units'!$I$1&lt;&gt;"y", "", IF(COUNTBLANK(K1852)=1, 'order-admin-units'!$B$1+1, VLOOKUP(K1852, ordercountry, 2))))</f>
        <v/>
      </c>
      <c r="Y1852" s="147" t="str">
        <f>IF(COUNTBLANK(D1852)=1,"",IF('order-admin-units'!$I$1&lt;&gt;"y", "", IF(COUNTBLANK(K1852:L1852)&gt;0, 'order-admin-units'!$B$2+1, VLOOKUP(K1852&amp;"@"&amp;L1852, orderadmin, 2))))</f>
        <v/>
      </c>
      <c r="Z1852" s="147" t="str">
        <f t="shared" si="200"/>
        <v/>
      </c>
      <c r="AA1852" s="147" t="str">
        <f t="shared" si="201"/>
        <v/>
      </c>
      <c r="AB1852" s="147" t="str">
        <f t="shared" si="202"/>
        <v/>
      </c>
      <c r="AC1852" s="147" t="str">
        <f t="shared" si="198"/>
        <v/>
      </c>
      <c r="AD1852" s="11" t="str">
        <f t="shared" si="203"/>
        <v/>
      </c>
      <c r="AE1852" s="11" t="str">
        <f t="array" ref="AE1852">IF(COUNTBLANK(D1852)=1,"",IF(OR($H$2="y",$H$2="m"),IF(AA1852=AA1851,IF(OR(AB1852=$AB$4:$AB1851)=FALSE,AE1851&amp;C1852,AE1851),"("&amp;C1852)&amp;IF(AA1852=AA1853,IF(OR(AB1853=$AB$4:$AB1852)=FALSE,", ",""),") "),""))</f>
        <v/>
      </c>
      <c r="AF1852" s="11" t="str">
        <f t="array" ref="AF1852">IF((COUNTBLANK(D1852)=0)*OR($H$2="y",$H$2="m"),IFERROR(LEFT(C1852, FIND(" ",C1852)-1), C1852),"")</f>
        <v/>
      </c>
      <c r="AG1852" s="11" t="str">
        <f t="array" ref="AG1852">IF(COUNTBLANK(D1852)=1,"",IF(OR($H$2="y",$H$2="m"),IF(AA1852=AA1851,IF(OR(AC1852=$AC$4:$AC1851)=FALSE,AG1851&amp;AF1852,AG1851),"("&amp;AF1852)&amp;IF(AA1852=AA1853,IF(OR(AC1853=$AC$4:$AC1852)=FALSE,", ",""),") "),""))</f>
        <v/>
      </c>
      <c r="AH1852" s="10" t="str">
        <f>IF((COUNTBLANK(D1852)=1),"",IF(D1852=D1851,AH1851,"")&amp;IF(B1851&lt;&gt;B1852,((IF(COUNTBLANK(E1852)=1,$D$3&amp;"Non-type material: "&amp;$D$3,$D$3&amp;INDEX('type-categories'!$A$2:$B$100,MATCH(E1852,'type-categories'!$A$2:$A$100,0),2)&amp;$D$3))),"")&amp;(IF(K1852&lt;&gt;K1851,$C$2&amp;UPPER(K1852)&amp;$C$2&amp;$K$3&amp;" ",(IF(B1852&lt;&gt;B1851,$C$2&amp;UPPER(K1852)&amp;$C$2&amp;$K$3&amp;" ",""))))&amp;IF((AA1852&lt;&gt;AA1853)*($H$2="y"),AD1852&amp;AE1852,IF((AA1852&lt;&gt;AA1853)*($H$2="m"),AD1852&amp;AG1852,IF(($H$2&lt;&gt;"m")*($H$2&lt;&gt;"Y"),(IF(F1852=0,"",F1852&amp;" "&amp;$F$4&amp;" "))&amp;(IF(G1852=0,"",G1852&amp;" "&amp;$G$4&amp;" "))&amp;(IF(H1852=0,"",H1852&amp;" "&amp;H$4&amp;" "))&amp;(IF(I1852=0,"",I1852&amp;" "&amp;$I$4&amp;" "))&amp;(IF(J1852=0,"",J1852&amp;" "&amp;$J$4&amp;" ")),"")))&amp;"; "&amp;IF((B1852=B1851)*(AA1852=AA1851), "same collecting data; ", IF((B1852=B1851)*(Z1851=Z1852),"same locality; ",(IF(COUNTBLANK(L1852)=1,"",$D$2&amp;L1852&amp;$L$3&amp;" "&amp;$D$2))&amp;(IF(COUNTBLANK(M1852)=1,"",$E$2&amp;M1852&amp;$E$2&amp;", "))&amp;(IF(COUNTBLANK(N1852)=1,"",N1852&amp;"; "))&amp;(IF(COUNTBLANK(O1852)=1,"",O1852&amp;"; ")))&amp;(IF(COUNTBLANK(P1852)=1,"",P1852&amp;"; "))&amp;(IF(COUNTBLANK(Q1852)=1,"",Q1852&amp;"; "))&amp;(IF(COUNTBLANK(R1852)=1,"",R1852&amp;"m, "))&amp;IF((COUNTBLANK(S1852)=0)*(S1852&lt;&gt;S1851), S1852&amp;"; ","")&amp;(IF(COUNTBLANK(U1852)=1,"",U1852&amp;"; "))&amp;(IF(COUNTBLANK(T1852)=1,"",IF(COUNTBLANK(F$2)=1,T1852&amp;"; ",T1852&amp;" "&amp;F$2&amp;"; "))))&amp;(IF(COUNTBLANK(V1852)=1,"",V1852&amp;"; "))&amp;IF((COUNTBLANK(C1852)=1),"",C1852)&amp;IF((B1852=B1853)*(K1852=K1853)*(L1852=L1853)*(M1852=M1853),IF(($H$2&lt;&gt;"m")*($H$2&lt;&gt;"Y"), " • ", IF((ISNUMBER(FIND(")",AE1852))), " • ", "")),IF((B1852=B1853)*(K1852=K1853)," • ",". ")))</f>
        <v/>
      </c>
      <c r="AI1852" s="1"/>
    </row>
    <row r="1853" spans="1:35" x14ac:dyDescent="0.25">
      <c r="A1853" s="3" t="str">
        <f t="shared" si="199"/>
        <v/>
      </c>
      <c r="B1853" s="53" t="str">
        <f t="shared" si="197"/>
        <v/>
      </c>
      <c r="C1853" s="57"/>
      <c r="D1853" s="57"/>
      <c r="E1853" s="57"/>
      <c r="F1853" s="57"/>
      <c r="G1853" s="57"/>
      <c r="H1853" s="57"/>
      <c r="I1853" s="57"/>
      <c r="J1853" s="57"/>
      <c r="K1853" s="57"/>
      <c r="L1853" s="57"/>
      <c r="M1853" s="54"/>
      <c r="N1853" s="57"/>
      <c r="O1853" s="58"/>
      <c r="P1853" s="58"/>
      <c r="Q1853" s="58"/>
      <c r="R1853" s="58"/>
      <c r="S1853" s="54"/>
      <c r="T1853" s="57"/>
      <c r="U1853" s="57"/>
      <c r="V1853" s="57"/>
      <c r="W1853" s="57"/>
      <c r="X1853" s="147" t="str">
        <f>IF(COUNTBLANK(D1853)=1,"",IF('order-admin-units'!$I$1&lt;&gt;"y", "", IF(COUNTBLANK(K1853)=1, 'order-admin-units'!$B$1+1, VLOOKUP(K1853, ordercountry, 2))))</f>
        <v/>
      </c>
      <c r="Y1853" s="147" t="str">
        <f>IF(COUNTBLANK(D1853)=1,"",IF('order-admin-units'!$I$1&lt;&gt;"y", "", IF(COUNTBLANK(K1853:L1853)&gt;0, 'order-admin-units'!$B$2+1, VLOOKUP(K1853&amp;"@"&amp;L1853, orderadmin, 2))))</f>
        <v/>
      </c>
      <c r="Z1853" s="147" t="str">
        <f t="shared" si="200"/>
        <v/>
      </c>
      <c r="AA1853" s="147" t="str">
        <f t="shared" si="201"/>
        <v/>
      </c>
      <c r="AB1853" s="147" t="str">
        <f t="shared" si="202"/>
        <v/>
      </c>
      <c r="AC1853" s="147" t="str">
        <f t="shared" si="198"/>
        <v/>
      </c>
      <c r="AD1853" s="11" t="str">
        <f t="shared" si="203"/>
        <v/>
      </c>
      <c r="AE1853" s="11" t="str">
        <f t="array" ref="AE1853">IF(COUNTBLANK(D1853)=1,"",IF(OR($H$2="y",$H$2="m"),IF(AA1853=AA1852,IF(OR(AB1853=$AB$4:$AB1852)=FALSE,AE1852&amp;C1853,AE1852),"("&amp;C1853)&amp;IF(AA1853=AA1854,IF(OR(AB1854=$AB$4:$AB1853)=FALSE,", ",""),") "),""))</f>
        <v/>
      </c>
      <c r="AF1853" s="11" t="str">
        <f t="array" ref="AF1853">IF((COUNTBLANK(D1853)=0)*OR($H$2="y",$H$2="m"),IFERROR(LEFT(C1853, FIND(" ",C1853)-1), C1853),"")</f>
        <v/>
      </c>
      <c r="AG1853" s="11" t="str">
        <f t="array" ref="AG1853">IF(COUNTBLANK(D1853)=1,"",IF(OR($H$2="y",$H$2="m"),IF(AA1853=AA1852,IF(OR(AC1853=$AC$4:$AC1852)=FALSE,AG1852&amp;AF1853,AG1852),"("&amp;AF1853)&amp;IF(AA1853=AA1854,IF(OR(AC1854=$AC$4:$AC1853)=FALSE,", ",""),") "),""))</f>
        <v/>
      </c>
      <c r="AH1853" s="10" t="str">
        <f>IF((COUNTBLANK(D1853)=1),"",IF(D1853=D1852,AH1852,"")&amp;IF(B1852&lt;&gt;B1853,((IF(COUNTBLANK(E1853)=1,$D$3&amp;"Non-type material: "&amp;$D$3,$D$3&amp;INDEX('type-categories'!$A$2:$B$100,MATCH(E1853,'type-categories'!$A$2:$A$100,0),2)&amp;$D$3))),"")&amp;(IF(K1853&lt;&gt;K1852,$C$2&amp;UPPER(K1853)&amp;$C$2&amp;$K$3&amp;" ",(IF(B1853&lt;&gt;B1852,$C$2&amp;UPPER(K1853)&amp;$C$2&amp;$K$3&amp;" ",""))))&amp;IF((AA1853&lt;&gt;AA1854)*($H$2="y"),AD1853&amp;AE1853,IF((AA1853&lt;&gt;AA1854)*($H$2="m"),AD1853&amp;AG1853,IF(($H$2&lt;&gt;"m")*($H$2&lt;&gt;"Y"),(IF(F1853=0,"",F1853&amp;" "&amp;$F$4&amp;" "))&amp;(IF(G1853=0,"",G1853&amp;" "&amp;$G$4&amp;" "))&amp;(IF(H1853=0,"",H1853&amp;" "&amp;H$4&amp;" "))&amp;(IF(I1853=0,"",I1853&amp;" "&amp;$I$4&amp;" "))&amp;(IF(J1853=0,"",J1853&amp;" "&amp;$J$4&amp;" ")),"")))&amp;"; "&amp;IF((B1853=B1852)*(AA1853=AA1852), "same collecting data; ", IF((B1853=B1852)*(Z1852=Z1853),"same locality; ",(IF(COUNTBLANK(L1853)=1,"",$D$2&amp;L1853&amp;$L$3&amp;" "&amp;$D$2))&amp;(IF(COUNTBLANK(M1853)=1,"",$E$2&amp;M1853&amp;$E$2&amp;", "))&amp;(IF(COUNTBLANK(N1853)=1,"",N1853&amp;"; "))&amp;(IF(COUNTBLANK(O1853)=1,"",O1853&amp;"; ")))&amp;(IF(COUNTBLANK(P1853)=1,"",P1853&amp;"; "))&amp;(IF(COUNTBLANK(Q1853)=1,"",Q1853&amp;"; "))&amp;(IF(COUNTBLANK(R1853)=1,"",R1853&amp;"m, "))&amp;IF((COUNTBLANK(S1853)=0)*(S1853&lt;&gt;S1852), S1853&amp;"; ","")&amp;(IF(COUNTBLANK(U1853)=1,"",U1853&amp;"; "))&amp;(IF(COUNTBLANK(T1853)=1,"",IF(COUNTBLANK(F$2)=1,T1853&amp;"; ",T1853&amp;" "&amp;F$2&amp;"; "))))&amp;(IF(COUNTBLANK(V1853)=1,"",V1853&amp;"; "))&amp;IF((COUNTBLANK(C1853)=1),"",C1853)&amp;IF((B1853=B1854)*(K1853=K1854)*(L1853=L1854)*(M1853=M1854),IF(($H$2&lt;&gt;"m")*($H$2&lt;&gt;"Y"), " • ", IF((ISNUMBER(FIND(")",AE1853))), " • ", "")),IF((B1853=B1854)*(K1853=K1854)," • ",". ")))</f>
        <v/>
      </c>
      <c r="AI1853" s="1"/>
    </row>
    <row r="1854" spans="1:35" x14ac:dyDescent="0.25">
      <c r="A1854" s="3" t="str">
        <f t="shared" si="199"/>
        <v/>
      </c>
      <c r="B1854" s="53" t="str">
        <f t="shared" si="197"/>
        <v/>
      </c>
      <c r="C1854" s="57"/>
      <c r="D1854" s="57"/>
      <c r="E1854" s="57"/>
      <c r="F1854" s="57"/>
      <c r="G1854" s="57"/>
      <c r="H1854" s="57"/>
      <c r="I1854" s="57"/>
      <c r="J1854" s="57"/>
      <c r="K1854" s="57"/>
      <c r="L1854" s="57"/>
      <c r="M1854" s="54"/>
      <c r="N1854" s="57"/>
      <c r="O1854" s="58"/>
      <c r="P1854" s="58"/>
      <c r="Q1854" s="58"/>
      <c r="R1854" s="58"/>
      <c r="S1854" s="54"/>
      <c r="T1854" s="57"/>
      <c r="U1854" s="57"/>
      <c r="V1854" s="57"/>
      <c r="W1854" s="57"/>
      <c r="X1854" s="147" t="str">
        <f>IF(COUNTBLANK(D1854)=1,"",IF('order-admin-units'!$I$1&lt;&gt;"y", "", IF(COUNTBLANK(K1854)=1, 'order-admin-units'!$B$1+1, VLOOKUP(K1854, ordercountry, 2))))</f>
        <v/>
      </c>
      <c r="Y1854" s="147" t="str">
        <f>IF(COUNTBLANK(D1854)=1,"",IF('order-admin-units'!$I$1&lt;&gt;"y", "", IF(COUNTBLANK(K1854:L1854)&gt;0, 'order-admin-units'!$B$2+1, VLOOKUP(K1854&amp;"@"&amp;L1854, orderadmin, 2))))</f>
        <v/>
      </c>
      <c r="Z1854" s="147" t="str">
        <f t="shared" si="200"/>
        <v/>
      </c>
      <c r="AA1854" s="147" t="str">
        <f t="shared" si="201"/>
        <v/>
      </c>
      <c r="AB1854" s="147" t="str">
        <f t="shared" si="202"/>
        <v/>
      </c>
      <c r="AC1854" s="147" t="str">
        <f t="shared" si="198"/>
        <v/>
      </c>
      <c r="AD1854" s="11" t="str">
        <f t="shared" si="203"/>
        <v/>
      </c>
      <c r="AE1854" s="11" t="str">
        <f t="array" ref="AE1854">IF(COUNTBLANK(D1854)=1,"",IF(OR($H$2="y",$H$2="m"),IF(AA1854=AA1853,IF(OR(AB1854=$AB$4:$AB1853)=FALSE,AE1853&amp;C1854,AE1853),"("&amp;C1854)&amp;IF(AA1854=AA1855,IF(OR(AB1855=$AB$4:$AB1854)=FALSE,", ",""),") "),""))</f>
        <v/>
      </c>
      <c r="AF1854" s="11" t="str">
        <f t="array" ref="AF1854">IF((COUNTBLANK(D1854)=0)*OR($H$2="y",$H$2="m"),IFERROR(LEFT(C1854, FIND(" ",C1854)-1), C1854),"")</f>
        <v/>
      </c>
      <c r="AG1854" s="11" t="str">
        <f t="array" ref="AG1854">IF(COUNTBLANK(D1854)=1,"",IF(OR($H$2="y",$H$2="m"),IF(AA1854=AA1853,IF(OR(AC1854=$AC$4:$AC1853)=FALSE,AG1853&amp;AF1854,AG1853),"("&amp;AF1854)&amp;IF(AA1854=AA1855,IF(OR(AC1855=$AC$4:$AC1854)=FALSE,", ",""),") "),""))</f>
        <v/>
      </c>
      <c r="AH1854" s="10" t="str">
        <f>IF((COUNTBLANK(D1854)=1),"",IF(D1854=D1853,AH1853,"")&amp;IF(B1853&lt;&gt;B1854,((IF(COUNTBLANK(E1854)=1,$D$3&amp;"Non-type material: "&amp;$D$3,$D$3&amp;INDEX('type-categories'!$A$2:$B$100,MATCH(E1854,'type-categories'!$A$2:$A$100,0),2)&amp;$D$3))),"")&amp;(IF(K1854&lt;&gt;K1853,$C$2&amp;UPPER(K1854)&amp;$C$2&amp;$K$3&amp;" ",(IF(B1854&lt;&gt;B1853,$C$2&amp;UPPER(K1854)&amp;$C$2&amp;$K$3&amp;" ",""))))&amp;IF((AA1854&lt;&gt;AA1855)*($H$2="y"),AD1854&amp;AE1854,IF((AA1854&lt;&gt;AA1855)*($H$2="m"),AD1854&amp;AG1854,IF(($H$2&lt;&gt;"m")*($H$2&lt;&gt;"Y"),(IF(F1854=0,"",F1854&amp;" "&amp;$F$4&amp;" "))&amp;(IF(G1854=0,"",G1854&amp;" "&amp;$G$4&amp;" "))&amp;(IF(H1854=0,"",H1854&amp;" "&amp;H$4&amp;" "))&amp;(IF(I1854=0,"",I1854&amp;" "&amp;$I$4&amp;" "))&amp;(IF(J1854=0,"",J1854&amp;" "&amp;$J$4&amp;" ")),"")))&amp;"; "&amp;IF((B1854=B1853)*(AA1854=AA1853), "same collecting data; ", IF((B1854=B1853)*(Z1853=Z1854),"same locality; ",(IF(COUNTBLANK(L1854)=1,"",$D$2&amp;L1854&amp;$L$3&amp;" "&amp;$D$2))&amp;(IF(COUNTBLANK(M1854)=1,"",$E$2&amp;M1854&amp;$E$2&amp;", "))&amp;(IF(COUNTBLANK(N1854)=1,"",N1854&amp;"; "))&amp;(IF(COUNTBLANK(O1854)=1,"",O1854&amp;"; ")))&amp;(IF(COUNTBLANK(P1854)=1,"",P1854&amp;"; "))&amp;(IF(COUNTBLANK(Q1854)=1,"",Q1854&amp;"; "))&amp;(IF(COUNTBLANK(R1854)=1,"",R1854&amp;"m, "))&amp;IF((COUNTBLANK(S1854)=0)*(S1854&lt;&gt;S1853), S1854&amp;"; ","")&amp;(IF(COUNTBLANK(U1854)=1,"",U1854&amp;"; "))&amp;(IF(COUNTBLANK(T1854)=1,"",IF(COUNTBLANK(F$2)=1,T1854&amp;"; ",T1854&amp;" "&amp;F$2&amp;"; "))))&amp;(IF(COUNTBLANK(V1854)=1,"",V1854&amp;"; "))&amp;IF((COUNTBLANK(C1854)=1),"",C1854)&amp;IF((B1854=B1855)*(K1854=K1855)*(L1854=L1855)*(M1854=M1855),IF(($H$2&lt;&gt;"m")*($H$2&lt;&gt;"Y"), " • ", IF((ISNUMBER(FIND(")",AE1854))), " • ", "")),IF((B1854=B1855)*(K1854=K1855)," • ",". ")))</f>
        <v/>
      </c>
      <c r="AI1854" s="1"/>
    </row>
    <row r="1855" spans="1:35" x14ac:dyDescent="0.25">
      <c r="A1855" s="3" t="str">
        <f t="shared" si="199"/>
        <v/>
      </c>
      <c r="B1855" s="53" t="str">
        <f t="shared" si="197"/>
        <v/>
      </c>
      <c r="C1855" s="57"/>
      <c r="D1855" s="57"/>
      <c r="E1855" s="57"/>
      <c r="F1855" s="57"/>
      <c r="G1855" s="57"/>
      <c r="H1855" s="57"/>
      <c r="I1855" s="57"/>
      <c r="J1855" s="57"/>
      <c r="K1855" s="57"/>
      <c r="L1855" s="57"/>
      <c r="M1855" s="54"/>
      <c r="N1855" s="57"/>
      <c r="O1855" s="58"/>
      <c r="P1855" s="58"/>
      <c r="Q1855" s="58"/>
      <c r="R1855" s="58"/>
      <c r="S1855" s="54"/>
      <c r="T1855" s="57"/>
      <c r="U1855" s="57"/>
      <c r="V1855" s="57"/>
      <c r="W1855" s="57"/>
      <c r="X1855" s="147" t="str">
        <f>IF(COUNTBLANK(D1855)=1,"",IF('order-admin-units'!$I$1&lt;&gt;"y", "", IF(COUNTBLANK(K1855)=1, 'order-admin-units'!$B$1+1, VLOOKUP(K1855, ordercountry, 2))))</f>
        <v/>
      </c>
      <c r="Y1855" s="147" t="str">
        <f>IF(COUNTBLANK(D1855)=1,"",IF('order-admin-units'!$I$1&lt;&gt;"y", "", IF(COUNTBLANK(K1855:L1855)&gt;0, 'order-admin-units'!$B$2+1, VLOOKUP(K1855&amp;"@"&amp;L1855, orderadmin, 2))))</f>
        <v/>
      </c>
      <c r="Z1855" s="147" t="str">
        <f t="shared" si="200"/>
        <v/>
      </c>
      <c r="AA1855" s="147" t="str">
        <f t="shared" si="201"/>
        <v/>
      </c>
      <c r="AB1855" s="147" t="str">
        <f t="shared" si="202"/>
        <v/>
      </c>
      <c r="AC1855" s="147" t="str">
        <f t="shared" si="198"/>
        <v/>
      </c>
      <c r="AD1855" s="11" t="str">
        <f t="shared" si="203"/>
        <v/>
      </c>
      <c r="AE1855" s="11" t="str">
        <f t="array" ref="AE1855">IF(COUNTBLANK(D1855)=1,"",IF(OR($H$2="y",$H$2="m"),IF(AA1855=AA1854,IF(OR(AB1855=$AB$4:$AB1854)=FALSE,AE1854&amp;C1855,AE1854),"("&amp;C1855)&amp;IF(AA1855=AA1856,IF(OR(AB1856=$AB$4:$AB1855)=FALSE,", ",""),") "),""))</f>
        <v/>
      </c>
      <c r="AF1855" s="11" t="str">
        <f t="array" ref="AF1855">IF((COUNTBLANK(D1855)=0)*OR($H$2="y",$H$2="m"),IFERROR(LEFT(C1855, FIND(" ",C1855)-1), C1855),"")</f>
        <v/>
      </c>
      <c r="AG1855" s="11" t="str">
        <f t="array" ref="AG1855">IF(COUNTBLANK(D1855)=1,"",IF(OR($H$2="y",$H$2="m"),IF(AA1855=AA1854,IF(OR(AC1855=$AC$4:$AC1854)=FALSE,AG1854&amp;AF1855,AG1854),"("&amp;AF1855)&amp;IF(AA1855=AA1856,IF(OR(AC1856=$AC$4:$AC1855)=FALSE,", ",""),") "),""))</f>
        <v/>
      </c>
      <c r="AH1855" s="10" t="str">
        <f>IF((COUNTBLANK(D1855)=1),"",IF(D1855=D1854,AH1854,"")&amp;IF(B1854&lt;&gt;B1855,((IF(COUNTBLANK(E1855)=1,$D$3&amp;"Non-type material: "&amp;$D$3,$D$3&amp;INDEX('type-categories'!$A$2:$B$100,MATCH(E1855,'type-categories'!$A$2:$A$100,0),2)&amp;$D$3))),"")&amp;(IF(K1855&lt;&gt;K1854,$C$2&amp;UPPER(K1855)&amp;$C$2&amp;$K$3&amp;" ",(IF(B1855&lt;&gt;B1854,$C$2&amp;UPPER(K1855)&amp;$C$2&amp;$K$3&amp;" ",""))))&amp;IF((AA1855&lt;&gt;AA1856)*($H$2="y"),AD1855&amp;AE1855,IF((AA1855&lt;&gt;AA1856)*($H$2="m"),AD1855&amp;AG1855,IF(($H$2&lt;&gt;"m")*($H$2&lt;&gt;"Y"),(IF(F1855=0,"",F1855&amp;" "&amp;$F$4&amp;" "))&amp;(IF(G1855=0,"",G1855&amp;" "&amp;$G$4&amp;" "))&amp;(IF(H1855=0,"",H1855&amp;" "&amp;H$4&amp;" "))&amp;(IF(I1855=0,"",I1855&amp;" "&amp;$I$4&amp;" "))&amp;(IF(J1855=0,"",J1855&amp;" "&amp;$J$4&amp;" ")),"")))&amp;"; "&amp;IF((B1855=B1854)*(AA1855=AA1854), "same collecting data; ", IF((B1855=B1854)*(Z1854=Z1855),"same locality; ",(IF(COUNTBLANK(L1855)=1,"",$D$2&amp;L1855&amp;$L$3&amp;" "&amp;$D$2))&amp;(IF(COUNTBLANK(M1855)=1,"",$E$2&amp;M1855&amp;$E$2&amp;", "))&amp;(IF(COUNTBLANK(N1855)=1,"",N1855&amp;"; "))&amp;(IF(COUNTBLANK(O1855)=1,"",O1855&amp;"; ")))&amp;(IF(COUNTBLANK(P1855)=1,"",P1855&amp;"; "))&amp;(IF(COUNTBLANK(Q1855)=1,"",Q1855&amp;"; "))&amp;(IF(COUNTBLANK(R1855)=1,"",R1855&amp;"m, "))&amp;IF((COUNTBLANK(S1855)=0)*(S1855&lt;&gt;S1854), S1855&amp;"; ","")&amp;(IF(COUNTBLANK(U1855)=1,"",U1855&amp;"; "))&amp;(IF(COUNTBLANK(T1855)=1,"",IF(COUNTBLANK(F$2)=1,T1855&amp;"; ",T1855&amp;" "&amp;F$2&amp;"; "))))&amp;(IF(COUNTBLANK(V1855)=1,"",V1855&amp;"; "))&amp;IF((COUNTBLANK(C1855)=1),"",C1855)&amp;IF((B1855=B1856)*(K1855=K1856)*(L1855=L1856)*(M1855=M1856),IF(($H$2&lt;&gt;"m")*($H$2&lt;&gt;"Y"), " • ", IF((ISNUMBER(FIND(")",AE1855))), " • ", "")),IF((B1855=B1856)*(K1855=K1856)," • ",". ")))</f>
        <v/>
      </c>
      <c r="AI1855" s="1"/>
    </row>
    <row r="1856" spans="1:35" x14ac:dyDescent="0.25">
      <c r="A1856" s="3" t="str">
        <f t="shared" si="199"/>
        <v/>
      </c>
      <c r="B1856" s="53" t="str">
        <f t="shared" si="197"/>
        <v/>
      </c>
      <c r="C1856" s="57"/>
      <c r="D1856" s="57"/>
      <c r="E1856" s="57"/>
      <c r="F1856" s="57"/>
      <c r="G1856" s="57"/>
      <c r="H1856" s="57"/>
      <c r="I1856" s="57"/>
      <c r="J1856" s="57"/>
      <c r="K1856" s="57"/>
      <c r="L1856" s="57"/>
      <c r="M1856" s="54"/>
      <c r="N1856" s="57"/>
      <c r="O1856" s="58"/>
      <c r="P1856" s="58"/>
      <c r="Q1856" s="58"/>
      <c r="R1856" s="58"/>
      <c r="S1856" s="54"/>
      <c r="T1856" s="57"/>
      <c r="U1856" s="57"/>
      <c r="V1856" s="57"/>
      <c r="W1856" s="57"/>
      <c r="X1856" s="147" t="str">
        <f>IF(COUNTBLANK(D1856)=1,"",IF('order-admin-units'!$I$1&lt;&gt;"y", "", IF(COUNTBLANK(K1856)=1, 'order-admin-units'!$B$1+1, VLOOKUP(K1856, ordercountry, 2))))</f>
        <v/>
      </c>
      <c r="Y1856" s="147" t="str">
        <f>IF(COUNTBLANK(D1856)=1,"",IF('order-admin-units'!$I$1&lt;&gt;"y", "", IF(COUNTBLANK(K1856:L1856)&gt;0, 'order-admin-units'!$B$2+1, VLOOKUP(K1856&amp;"@"&amp;L1856, orderadmin, 2))))</f>
        <v/>
      </c>
      <c r="Z1856" s="147" t="str">
        <f t="shared" si="200"/>
        <v/>
      </c>
      <c r="AA1856" s="147" t="str">
        <f t="shared" si="201"/>
        <v/>
      </c>
      <c r="AB1856" s="147" t="str">
        <f t="shared" si="202"/>
        <v/>
      </c>
      <c r="AC1856" s="147" t="str">
        <f t="shared" si="198"/>
        <v/>
      </c>
      <c r="AD1856" s="11" t="str">
        <f t="shared" si="203"/>
        <v/>
      </c>
      <c r="AE1856" s="11" t="str">
        <f t="array" ref="AE1856">IF(COUNTBLANK(D1856)=1,"",IF(OR($H$2="y",$H$2="m"),IF(AA1856=AA1855,IF(OR(AB1856=$AB$4:$AB1855)=FALSE,AE1855&amp;C1856,AE1855),"("&amp;C1856)&amp;IF(AA1856=AA1857,IF(OR(AB1857=$AB$4:$AB1856)=FALSE,", ",""),") "),""))</f>
        <v/>
      </c>
      <c r="AF1856" s="11" t="str">
        <f t="array" ref="AF1856">IF((COUNTBLANK(D1856)=0)*OR($H$2="y",$H$2="m"),IFERROR(LEFT(C1856, FIND(" ",C1856)-1), C1856),"")</f>
        <v/>
      </c>
      <c r="AG1856" s="11" t="str">
        <f t="array" ref="AG1856">IF(COUNTBLANK(D1856)=1,"",IF(OR($H$2="y",$H$2="m"),IF(AA1856=AA1855,IF(OR(AC1856=$AC$4:$AC1855)=FALSE,AG1855&amp;AF1856,AG1855),"("&amp;AF1856)&amp;IF(AA1856=AA1857,IF(OR(AC1857=$AC$4:$AC1856)=FALSE,", ",""),") "),""))</f>
        <v/>
      </c>
      <c r="AH1856" s="10" t="str">
        <f>IF((COUNTBLANK(D1856)=1),"",IF(D1856=D1855,AH1855,"")&amp;IF(B1855&lt;&gt;B1856,((IF(COUNTBLANK(E1856)=1,$D$3&amp;"Non-type material: "&amp;$D$3,$D$3&amp;INDEX('type-categories'!$A$2:$B$100,MATCH(E1856,'type-categories'!$A$2:$A$100,0),2)&amp;$D$3))),"")&amp;(IF(K1856&lt;&gt;K1855,$C$2&amp;UPPER(K1856)&amp;$C$2&amp;$K$3&amp;" ",(IF(B1856&lt;&gt;B1855,$C$2&amp;UPPER(K1856)&amp;$C$2&amp;$K$3&amp;" ",""))))&amp;IF((AA1856&lt;&gt;AA1857)*($H$2="y"),AD1856&amp;AE1856,IF((AA1856&lt;&gt;AA1857)*($H$2="m"),AD1856&amp;AG1856,IF(($H$2&lt;&gt;"m")*($H$2&lt;&gt;"Y"),(IF(F1856=0,"",F1856&amp;" "&amp;$F$4&amp;" "))&amp;(IF(G1856=0,"",G1856&amp;" "&amp;$G$4&amp;" "))&amp;(IF(H1856=0,"",H1856&amp;" "&amp;H$4&amp;" "))&amp;(IF(I1856=0,"",I1856&amp;" "&amp;$I$4&amp;" "))&amp;(IF(J1856=0,"",J1856&amp;" "&amp;$J$4&amp;" ")),"")))&amp;"; "&amp;IF((B1856=B1855)*(AA1856=AA1855), "same collecting data; ", IF((B1856=B1855)*(Z1855=Z1856),"same locality; ",(IF(COUNTBLANK(L1856)=1,"",$D$2&amp;L1856&amp;$L$3&amp;" "&amp;$D$2))&amp;(IF(COUNTBLANK(M1856)=1,"",$E$2&amp;M1856&amp;$E$2&amp;", "))&amp;(IF(COUNTBLANK(N1856)=1,"",N1856&amp;"; "))&amp;(IF(COUNTBLANK(O1856)=1,"",O1856&amp;"; ")))&amp;(IF(COUNTBLANK(P1856)=1,"",P1856&amp;"; "))&amp;(IF(COUNTBLANK(Q1856)=1,"",Q1856&amp;"; "))&amp;(IF(COUNTBLANK(R1856)=1,"",R1856&amp;"m, "))&amp;IF((COUNTBLANK(S1856)=0)*(S1856&lt;&gt;S1855), S1856&amp;"; ","")&amp;(IF(COUNTBLANK(U1856)=1,"",U1856&amp;"; "))&amp;(IF(COUNTBLANK(T1856)=1,"",IF(COUNTBLANK(F$2)=1,T1856&amp;"; ",T1856&amp;" "&amp;F$2&amp;"; "))))&amp;(IF(COUNTBLANK(V1856)=1,"",V1856&amp;"; "))&amp;IF((COUNTBLANK(C1856)=1),"",C1856)&amp;IF((B1856=B1857)*(K1856=K1857)*(L1856=L1857)*(M1856=M1857),IF(($H$2&lt;&gt;"m")*($H$2&lt;&gt;"Y"), " • ", IF((ISNUMBER(FIND(")",AE1856))), " • ", "")),IF((B1856=B1857)*(K1856=K1857)," • ",". ")))</f>
        <v/>
      </c>
      <c r="AI1856" s="1"/>
    </row>
    <row r="1857" spans="1:35" x14ac:dyDescent="0.25">
      <c r="A1857" s="3" t="str">
        <f t="shared" si="199"/>
        <v/>
      </c>
      <c r="B1857" s="53" t="str">
        <f t="shared" si="197"/>
        <v/>
      </c>
      <c r="C1857" s="57"/>
      <c r="D1857" s="57"/>
      <c r="E1857" s="57"/>
      <c r="F1857" s="57"/>
      <c r="G1857" s="57"/>
      <c r="H1857" s="57"/>
      <c r="I1857" s="57"/>
      <c r="J1857" s="57"/>
      <c r="K1857" s="57"/>
      <c r="L1857" s="57"/>
      <c r="M1857" s="54"/>
      <c r="N1857" s="57"/>
      <c r="O1857" s="58"/>
      <c r="P1857" s="58"/>
      <c r="Q1857" s="58"/>
      <c r="R1857" s="58"/>
      <c r="S1857" s="54"/>
      <c r="T1857" s="57"/>
      <c r="U1857" s="57"/>
      <c r="V1857" s="57"/>
      <c r="W1857" s="57"/>
      <c r="X1857" s="147" t="str">
        <f>IF(COUNTBLANK(D1857)=1,"",IF('order-admin-units'!$I$1&lt;&gt;"y", "", IF(COUNTBLANK(K1857)=1, 'order-admin-units'!$B$1+1, VLOOKUP(K1857, ordercountry, 2))))</f>
        <v/>
      </c>
      <c r="Y1857" s="147" t="str">
        <f>IF(COUNTBLANK(D1857)=1,"",IF('order-admin-units'!$I$1&lt;&gt;"y", "", IF(COUNTBLANK(K1857:L1857)&gt;0, 'order-admin-units'!$B$2+1, VLOOKUP(K1857&amp;"@"&amp;L1857, orderadmin, 2))))</f>
        <v/>
      </c>
      <c r="Z1857" s="147" t="str">
        <f t="shared" si="200"/>
        <v/>
      </c>
      <c r="AA1857" s="147" t="str">
        <f t="shared" si="201"/>
        <v/>
      </c>
      <c r="AB1857" s="147" t="str">
        <f t="shared" si="202"/>
        <v/>
      </c>
      <c r="AC1857" s="147" t="str">
        <f t="shared" si="198"/>
        <v/>
      </c>
      <c r="AD1857" s="11" t="str">
        <f t="shared" si="203"/>
        <v/>
      </c>
      <c r="AE1857" s="11" t="str">
        <f t="array" ref="AE1857">IF(COUNTBLANK(D1857)=1,"",IF(OR($H$2="y",$H$2="m"),IF(AA1857=AA1856,IF(OR(AB1857=$AB$4:$AB1856)=FALSE,AE1856&amp;C1857,AE1856),"("&amp;C1857)&amp;IF(AA1857=AA1858,IF(OR(AB1858=$AB$4:$AB1857)=FALSE,", ",""),") "),""))</f>
        <v/>
      </c>
      <c r="AF1857" s="11" t="str">
        <f t="array" ref="AF1857">IF((COUNTBLANK(D1857)=0)*OR($H$2="y",$H$2="m"),IFERROR(LEFT(C1857, FIND(" ",C1857)-1), C1857),"")</f>
        <v/>
      </c>
      <c r="AG1857" s="11" t="str">
        <f t="array" ref="AG1857">IF(COUNTBLANK(D1857)=1,"",IF(OR($H$2="y",$H$2="m"),IF(AA1857=AA1856,IF(OR(AC1857=$AC$4:$AC1856)=FALSE,AG1856&amp;AF1857,AG1856),"("&amp;AF1857)&amp;IF(AA1857=AA1858,IF(OR(AC1858=$AC$4:$AC1857)=FALSE,", ",""),") "),""))</f>
        <v/>
      </c>
      <c r="AH1857" s="10" t="str">
        <f>IF((COUNTBLANK(D1857)=1),"",IF(D1857=D1856,AH1856,"")&amp;IF(B1856&lt;&gt;B1857,((IF(COUNTBLANK(E1857)=1,$D$3&amp;"Non-type material: "&amp;$D$3,$D$3&amp;INDEX('type-categories'!$A$2:$B$100,MATCH(E1857,'type-categories'!$A$2:$A$100,0),2)&amp;$D$3))),"")&amp;(IF(K1857&lt;&gt;K1856,$C$2&amp;UPPER(K1857)&amp;$C$2&amp;$K$3&amp;" ",(IF(B1857&lt;&gt;B1856,$C$2&amp;UPPER(K1857)&amp;$C$2&amp;$K$3&amp;" ",""))))&amp;IF((AA1857&lt;&gt;AA1858)*($H$2="y"),AD1857&amp;AE1857,IF((AA1857&lt;&gt;AA1858)*($H$2="m"),AD1857&amp;AG1857,IF(($H$2&lt;&gt;"m")*($H$2&lt;&gt;"Y"),(IF(F1857=0,"",F1857&amp;" "&amp;$F$4&amp;" "))&amp;(IF(G1857=0,"",G1857&amp;" "&amp;$G$4&amp;" "))&amp;(IF(H1857=0,"",H1857&amp;" "&amp;H$4&amp;" "))&amp;(IF(I1857=0,"",I1857&amp;" "&amp;$I$4&amp;" "))&amp;(IF(J1857=0,"",J1857&amp;" "&amp;$J$4&amp;" ")),"")))&amp;"; "&amp;IF((B1857=B1856)*(AA1857=AA1856), "same collecting data; ", IF((B1857=B1856)*(Z1856=Z1857),"same locality; ",(IF(COUNTBLANK(L1857)=1,"",$D$2&amp;L1857&amp;$L$3&amp;" "&amp;$D$2))&amp;(IF(COUNTBLANK(M1857)=1,"",$E$2&amp;M1857&amp;$E$2&amp;", "))&amp;(IF(COUNTBLANK(N1857)=1,"",N1857&amp;"; "))&amp;(IF(COUNTBLANK(O1857)=1,"",O1857&amp;"; ")))&amp;(IF(COUNTBLANK(P1857)=1,"",P1857&amp;"; "))&amp;(IF(COUNTBLANK(Q1857)=1,"",Q1857&amp;"; "))&amp;(IF(COUNTBLANK(R1857)=1,"",R1857&amp;"m, "))&amp;IF((COUNTBLANK(S1857)=0)*(S1857&lt;&gt;S1856), S1857&amp;"; ","")&amp;(IF(COUNTBLANK(U1857)=1,"",U1857&amp;"; "))&amp;(IF(COUNTBLANK(T1857)=1,"",IF(COUNTBLANK(F$2)=1,T1857&amp;"; ",T1857&amp;" "&amp;F$2&amp;"; "))))&amp;(IF(COUNTBLANK(V1857)=1,"",V1857&amp;"; "))&amp;IF((COUNTBLANK(C1857)=1),"",C1857)&amp;IF((B1857=B1858)*(K1857=K1858)*(L1857=L1858)*(M1857=M1858),IF(($H$2&lt;&gt;"m")*($H$2&lt;&gt;"Y"), " • ", IF((ISNUMBER(FIND(")",AE1857))), " • ", "")),IF((B1857=B1858)*(K1857=K1858)," • ",". ")))</f>
        <v/>
      </c>
      <c r="AI1857" s="1"/>
    </row>
    <row r="1858" spans="1:35" x14ac:dyDescent="0.25">
      <c r="A1858" s="3" t="str">
        <f t="shared" si="199"/>
        <v/>
      </c>
      <c r="B1858" s="53" t="str">
        <f t="shared" si="197"/>
        <v/>
      </c>
      <c r="C1858" s="57"/>
      <c r="D1858" s="57"/>
      <c r="E1858" s="57"/>
      <c r="F1858" s="57"/>
      <c r="G1858" s="57"/>
      <c r="H1858" s="57"/>
      <c r="I1858" s="57"/>
      <c r="J1858" s="57"/>
      <c r="K1858" s="57"/>
      <c r="L1858" s="57"/>
      <c r="M1858" s="54"/>
      <c r="N1858" s="57"/>
      <c r="O1858" s="58"/>
      <c r="P1858" s="58"/>
      <c r="Q1858" s="58"/>
      <c r="R1858" s="58"/>
      <c r="S1858" s="54"/>
      <c r="T1858" s="57"/>
      <c r="U1858" s="57"/>
      <c r="V1858" s="57"/>
      <c r="W1858" s="57"/>
      <c r="X1858" s="147" t="str">
        <f>IF(COUNTBLANK(D1858)=1,"",IF('order-admin-units'!$I$1&lt;&gt;"y", "", IF(COUNTBLANK(K1858)=1, 'order-admin-units'!$B$1+1, VLOOKUP(K1858, ordercountry, 2))))</f>
        <v/>
      </c>
      <c r="Y1858" s="147" t="str">
        <f>IF(COUNTBLANK(D1858)=1,"",IF('order-admin-units'!$I$1&lt;&gt;"y", "", IF(COUNTBLANK(K1858:L1858)&gt;0, 'order-admin-units'!$B$2+1, VLOOKUP(K1858&amp;"@"&amp;L1858, orderadmin, 2))))</f>
        <v/>
      </c>
      <c r="Z1858" s="147" t="str">
        <f t="shared" si="200"/>
        <v/>
      </c>
      <c r="AA1858" s="147" t="str">
        <f t="shared" si="201"/>
        <v/>
      </c>
      <c r="AB1858" s="147" t="str">
        <f t="shared" si="202"/>
        <v/>
      </c>
      <c r="AC1858" s="147" t="str">
        <f t="shared" si="198"/>
        <v/>
      </c>
      <c r="AD1858" s="11" t="str">
        <f t="shared" si="203"/>
        <v/>
      </c>
      <c r="AE1858" s="11" t="str">
        <f t="array" ref="AE1858">IF(COUNTBLANK(D1858)=1,"",IF(OR($H$2="y",$H$2="m"),IF(AA1858=AA1857,IF(OR(AB1858=$AB$4:$AB1857)=FALSE,AE1857&amp;C1858,AE1857),"("&amp;C1858)&amp;IF(AA1858=AA1859,IF(OR(AB1859=$AB$4:$AB1858)=FALSE,", ",""),") "),""))</f>
        <v/>
      </c>
      <c r="AF1858" s="11" t="str">
        <f t="array" ref="AF1858">IF((COUNTBLANK(D1858)=0)*OR($H$2="y",$H$2="m"),IFERROR(LEFT(C1858, FIND(" ",C1858)-1), C1858),"")</f>
        <v/>
      </c>
      <c r="AG1858" s="11" t="str">
        <f t="array" ref="AG1858">IF(COUNTBLANK(D1858)=1,"",IF(OR($H$2="y",$H$2="m"),IF(AA1858=AA1857,IF(OR(AC1858=$AC$4:$AC1857)=FALSE,AG1857&amp;AF1858,AG1857),"("&amp;AF1858)&amp;IF(AA1858=AA1859,IF(OR(AC1859=$AC$4:$AC1858)=FALSE,", ",""),") "),""))</f>
        <v/>
      </c>
      <c r="AH1858" s="10" t="str">
        <f>IF((COUNTBLANK(D1858)=1),"",IF(D1858=D1857,AH1857,"")&amp;IF(B1857&lt;&gt;B1858,((IF(COUNTBLANK(E1858)=1,$D$3&amp;"Non-type material: "&amp;$D$3,$D$3&amp;INDEX('type-categories'!$A$2:$B$100,MATCH(E1858,'type-categories'!$A$2:$A$100,0),2)&amp;$D$3))),"")&amp;(IF(K1858&lt;&gt;K1857,$C$2&amp;UPPER(K1858)&amp;$C$2&amp;$K$3&amp;" ",(IF(B1858&lt;&gt;B1857,$C$2&amp;UPPER(K1858)&amp;$C$2&amp;$K$3&amp;" ",""))))&amp;IF((AA1858&lt;&gt;AA1859)*($H$2="y"),AD1858&amp;AE1858,IF((AA1858&lt;&gt;AA1859)*($H$2="m"),AD1858&amp;AG1858,IF(($H$2&lt;&gt;"m")*($H$2&lt;&gt;"Y"),(IF(F1858=0,"",F1858&amp;" "&amp;$F$4&amp;" "))&amp;(IF(G1858=0,"",G1858&amp;" "&amp;$G$4&amp;" "))&amp;(IF(H1858=0,"",H1858&amp;" "&amp;H$4&amp;" "))&amp;(IF(I1858=0,"",I1858&amp;" "&amp;$I$4&amp;" "))&amp;(IF(J1858=0,"",J1858&amp;" "&amp;$J$4&amp;" ")),"")))&amp;"; "&amp;IF((B1858=B1857)*(AA1858=AA1857), "same collecting data; ", IF((B1858=B1857)*(Z1857=Z1858),"same locality; ",(IF(COUNTBLANK(L1858)=1,"",$D$2&amp;L1858&amp;$L$3&amp;" "&amp;$D$2))&amp;(IF(COUNTBLANK(M1858)=1,"",$E$2&amp;M1858&amp;$E$2&amp;", "))&amp;(IF(COUNTBLANK(N1858)=1,"",N1858&amp;"; "))&amp;(IF(COUNTBLANK(O1858)=1,"",O1858&amp;"; ")))&amp;(IF(COUNTBLANK(P1858)=1,"",P1858&amp;"; "))&amp;(IF(COUNTBLANK(Q1858)=1,"",Q1858&amp;"; "))&amp;(IF(COUNTBLANK(R1858)=1,"",R1858&amp;"m, "))&amp;IF((COUNTBLANK(S1858)=0)*(S1858&lt;&gt;S1857), S1858&amp;"; ","")&amp;(IF(COUNTBLANK(U1858)=1,"",U1858&amp;"; "))&amp;(IF(COUNTBLANK(T1858)=1,"",IF(COUNTBLANK(F$2)=1,T1858&amp;"; ",T1858&amp;" "&amp;F$2&amp;"; "))))&amp;(IF(COUNTBLANK(V1858)=1,"",V1858&amp;"; "))&amp;IF((COUNTBLANK(C1858)=1),"",C1858)&amp;IF((B1858=B1859)*(K1858=K1859)*(L1858=L1859)*(M1858=M1859),IF(($H$2&lt;&gt;"m")*($H$2&lt;&gt;"Y"), " • ", IF((ISNUMBER(FIND(")",AE1858))), " • ", "")),IF((B1858=B1859)*(K1858=K1859)," • ",". ")))</f>
        <v/>
      </c>
      <c r="AI1858" s="1"/>
    </row>
    <row r="1859" spans="1:35" x14ac:dyDescent="0.25">
      <c r="A1859" s="3" t="str">
        <f t="shared" si="199"/>
        <v/>
      </c>
      <c r="B1859" s="53" t="str">
        <f t="shared" si="197"/>
        <v/>
      </c>
      <c r="C1859" s="57"/>
      <c r="D1859" s="57"/>
      <c r="E1859" s="57"/>
      <c r="F1859" s="57"/>
      <c r="G1859" s="57"/>
      <c r="H1859" s="57"/>
      <c r="I1859" s="57"/>
      <c r="J1859" s="57"/>
      <c r="K1859" s="57"/>
      <c r="L1859" s="57"/>
      <c r="M1859" s="54"/>
      <c r="N1859" s="57"/>
      <c r="O1859" s="58"/>
      <c r="P1859" s="58"/>
      <c r="Q1859" s="58"/>
      <c r="R1859" s="58"/>
      <c r="S1859" s="54"/>
      <c r="T1859" s="57"/>
      <c r="U1859" s="57"/>
      <c r="V1859" s="57"/>
      <c r="W1859" s="57"/>
      <c r="X1859" s="147" t="str">
        <f>IF(COUNTBLANK(D1859)=1,"",IF('order-admin-units'!$I$1&lt;&gt;"y", "", IF(COUNTBLANK(K1859)=1, 'order-admin-units'!$B$1+1, VLOOKUP(K1859, ordercountry, 2))))</f>
        <v/>
      </c>
      <c r="Y1859" s="147" t="str">
        <f>IF(COUNTBLANK(D1859)=1,"",IF('order-admin-units'!$I$1&lt;&gt;"y", "", IF(COUNTBLANK(K1859:L1859)&gt;0, 'order-admin-units'!$B$2+1, VLOOKUP(K1859&amp;"@"&amp;L1859, orderadmin, 2))))</f>
        <v/>
      </c>
      <c r="Z1859" s="147" t="str">
        <f t="shared" si="200"/>
        <v/>
      </c>
      <c r="AA1859" s="147" t="str">
        <f t="shared" si="201"/>
        <v/>
      </c>
      <c r="AB1859" s="147" t="str">
        <f t="shared" si="202"/>
        <v/>
      </c>
      <c r="AC1859" s="147" t="str">
        <f t="shared" si="198"/>
        <v/>
      </c>
      <c r="AD1859" s="11" t="str">
        <f t="shared" si="203"/>
        <v/>
      </c>
      <c r="AE1859" s="11" t="str">
        <f t="array" ref="AE1859">IF(COUNTBLANK(D1859)=1,"",IF(OR($H$2="y",$H$2="m"),IF(AA1859=AA1858,IF(OR(AB1859=$AB$4:$AB1858)=FALSE,AE1858&amp;C1859,AE1858),"("&amp;C1859)&amp;IF(AA1859=AA1860,IF(OR(AB1860=$AB$4:$AB1859)=FALSE,", ",""),") "),""))</f>
        <v/>
      </c>
      <c r="AF1859" s="11" t="str">
        <f t="array" ref="AF1859">IF((COUNTBLANK(D1859)=0)*OR($H$2="y",$H$2="m"),IFERROR(LEFT(C1859, FIND(" ",C1859)-1), C1859),"")</f>
        <v/>
      </c>
      <c r="AG1859" s="11" t="str">
        <f t="array" ref="AG1859">IF(COUNTBLANK(D1859)=1,"",IF(OR($H$2="y",$H$2="m"),IF(AA1859=AA1858,IF(OR(AC1859=$AC$4:$AC1858)=FALSE,AG1858&amp;AF1859,AG1858),"("&amp;AF1859)&amp;IF(AA1859=AA1860,IF(OR(AC1860=$AC$4:$AC1859)=FALSE,", ",""),") "),""))</f>
        <v/>
      </c>
      <c r="AH1859" s="10" t="str">
        <f>IF((COUNTBLANK(D1859)=1),"",IF(D1859=D1858,AH1858,"")&amp;IF(B1858&lt;&gt;B1859,((IF(COUNTBLANK(E1859)=1,$D$3&amp;"Non-type material: "&amp;$D$3,$D$3&amp;INDEX('type-categories'!$A$2:$B$100,MATCH(E1859,'type-categories'!$A$2:$A$100,0),2)&amp;$D$3))),"")&amp;(IF(K1859&lt;&gt;K1858,$C$2&amp;UPPER(K1859)&amp;$C$2&amp;$K$3&amp;" ",(IF(B1859&lt;&gt;B1858,$C$2&amp;UPPER(K1859)&amp;$C$2&amp;$K$3&amp;" ",""))))&amp;IF((AA1859&lt;&gt;AA1860)*($H$2="y"),AD1859&amp;AE1859,IF((AA1859&lt;&gt;AA1860)*($H$2="m"),AD1859&amp;AG1859,IF(($H$2&lt;&gt;"m")*($H$2&lt;&gt;"Y"),(IF(F1859=0,"",F1859&amp;" "&amp;$F$4&amp;" "))&amp;(IF(G1859=0,"",G1859&amp;" "&amp;$G$4&amp;" "))&amp;(IF(H1859=0,"",H1859&amp;" "&amp;H$4&amp;" "))&amp;(IF(I1859=0,"",I1859&amp;" "&amp;$I$4&amp;" "))&amp;(IF(J1859=0,"",J1859&amp;" "&amp;$J$4&amp;" ")),"")))&amp;"; "&amp;IF((B1859=B1858)*(AA1859=AA1858), "same collecting data; ", IF((B1859=B1858)*(Z1858=Z1859),"same locality; ",(IF(COUNTBLANK(L1859)=1,"",$D$2&amp;L1859&amp;$L$3&amp;" "&amp;$D$2))&amp;(IF(COUNTBLANK(M1859)=1,"",$E$2&amp;M1859&amp;$E$2&amp;", "))&amp;(IF(COUNTBLANK(N1859)=1,"",N1859&amp;"; "))&amp;(IF(COUNTBLANK(O1859)=1,"",O1859&amp;"; ")))&amp;(IF(COUNTBLANK(P1859)=1,"",P1859&amp;"; "))&amp;(IF(COUNTBLANK(Q1859)=1,"",Q1859&amp;"; "))&amp;(IF(COUNTBLANK(R1859)=1,"",R1859&amp;"m, "))&amp;IF((COUNTBLANK(S1859)=0)*(S1859&lt;&gt;S1858), S1859&amp;"; ","")&amp;(IF(COUNTBLANK(U1859)=1,"",U1859&amp;"; "))&amp;(IF(COUNTBLANK(T1859)=1,"",IF(COUNTBLANK(F$2)=1,T1859&amp;"; ",T1859&amp;" "&amp;F$2&amp;"; "))))&amp;(IF(COUNTBLANK(V1859)=1,"",V1859&amp;"; "))&amp;IF((COUNTBLANK(C1859)=1),"",C1859)&amp;IF((B1859=B1860)*(K1859=K1860)*(L1859=L1860)*(M1859=M1860),IF(($H$2&lt;&gt;"m")*($H$2&lt;&gt;"Y"), " • ", IF((ISNUMBER(FIND(")",AE1859))), " • ", "")),IF((B1859=B1860)*(K1859=K1860)," • ",". ")))</f>
        <v/>
      </c>
      <c r="AI1859" s="1"/>
    </row>
    <row r="1860" spans="1:35" x14ac:dyDescent="0.25">
      <c r="A1860" s="3" t="str">
        <f t="shared" si="199"/>
        <v/>
      </c>
      <c r="B1860" s="53" t="str">
        <f t="shared" si="197"/>
        <v/>
      </c>
      <c r="C1860" s="57"/>
      <c r="D1860" s="57"/>
      <c r="E1860" s="57"/>
      <c r="F1860" s="57"/>
      <c r="G1860" s="57"/>
      <c r="H1860" s="57"/>
      <c r="I1860" s="57"/>
      <c r="J1860" s="57"/>
      <c r="K1860" s="57"/>
      <c r="L1860" s="57"/>
      <c r="M1860" s="54"/>
      <c r="N1860" s="57"/>
      <c r="O1860" s="58"/>
      <c r="P1860" s="58"/>
      <c r="Q1860" s="58"/>
      <c r="R1860" s="58"/>
      <c r="S1860" s="54"/>
      <c r="T1860" s="57"/>
      <c r="U1860" s="57"/>
      <c r="V1860" s="57"/>
      <c r="W1860" s="57"/>
      <c r="X1860" s="147" t="str">
        <f>IF(COUNTBLANK(D1860)=1,"",IF('order-admin-units'!$I$1&lt;&gt;"y", "", IF(COUNTBLANK(K1860)=1, 'order-admin-units'!$B$1+1, VLOOKUP(K1860, ordercountry, 2))))</f>
        <v/>
      </c>
      <c r="Y1860" s="147" t="str">
        <f>IF(COUNTBLANK(D1860)=1,"",IF('order-admin-units'!$I$1&lt;&gt;"y", "", IF(COUNTBLANK(K1860:L1860)&gt;0, 'order-admin-units'!$B$2+1, VLOOKUP(K1860&amp;"@"&amp;L1860, orderadmin, 2))))</f>
        <v/>
      </c>
      <c r="Z1860" s="147" t="str">
        <f t="shared" si="200"/>
        <v/>
      </c>
      <c r="AA1860" s="147" t="str">
        <f t="shared" si="201"/>
        <v/>
      </c>
      <c r="AB1860" s="147" t="str">
        <f t="shared" si="202"/>
        <v/>
      </c>
      <c r="AC1860" s="147" t="str">
        <f t="shared" si="198"/>
        <v/>
      </c>
      <c r="AD1860" s="11" t="str">
        <f t="shared" si="203"/>
        <v/>
      </c>
      <c r="AE1860" s="11" t="str">
        <f t="array" ref="AE1860">IF(COUNTBLANK(D1860)=1,"",IF(OR($H$2="y",$H$2="m"),IF(AA1860=AA1859,IF(OR(AB1860=$AB$4:$AB1859)=FALSE,AE1859&amp;C1860,AE1859),"("&amp;C1860)&amp;IF(AA1860=AA1861,IF(OR(AB1861=$AB$4:$AB1860)=FALSE,", ",""),") "),""))</f>
        <v/>
      </c>
      <c r="AF1860" s="11" t="str">
        <f t="array" ref="AF1860">IF((COUNTBLANK(D1860)=0)*OR($H$2="y",$H$2="m"),IFERROR(LEFT(C1860, FIND(" ",C1860)-1), C1860),"")</f>
        <v/>
      </c>
      <c r="AG1860" s="11" t="str">
        <f t="array" ref="AG1860">IF(COUNTBLANK(D1860)=1,"",IF(OR($H$2="y",$H$2="m"),IF(AA1860=AA1859,IF(OR(AC1860=$AC$4:$AC1859)=FALSE,AG1859&amp;AF1860,AG1859),"("&amp;AF1860)&amp;IF(AA1860=AA1861,IF(OR(AC1861=$AC$4:$AC1860)=FALSE,", ",""),") "),""))</f>
        <v/>
      </c>
      <c r="AH1860" s="10" t="str">
        <f>IF((COUNTBLANK(D1860)=1),"",IF(D1860=D1859,AH1859,"")&amp;IF(B1859&lt;&gt;B1860,((IF(COUNTBLANK(E1860)=1,$D$3&amp;"Non-type material: "&amp;$D$3,$D$3&amp;INDEX('type-categories'!$A$2:$B$100,MATCH(E1860,'type-categories'!$A$2:$A$100,0),2)&amp;$D$3))),"")&amp;(IF(K1860&lt;&gt;K1859,$C$2&amp;UPPER(K1860)&amp;$C$2&amp;$K$3&amp;" ",(IF(B1860&lt;&gt;B1859,$C$2&amp;UPPER(K1860)&amp;$C$2&amp;$K$3&amp;" ",""))))&amp;IF((AA1860&lt;&gt;AA1861)*($H$2="y"),AD1860&amp;AE1860,IF((AA1860&lt;&gt;AA1861)*($H$2="m"),AD1860&amp;AG1860,IF(($H$2&lt;&gt;"m")*($H$2&lt;&gt;"Y"),(IF(F1860=0,"",F1860&amp;" "&amp;$F$4&amp;" "))&amp;(IF(G1860=0,"",G1860&amp;" "&amp;$G$4&amp;" "))&amp;(IF(H1860=0,"",H1860&amp;" "&amp;H$4&amp;" "))&amp;(IF(I1860=0,"",I1860&amp;" "&amp;$I$4&amp;" "))&amp;(IF(J1860=0,"",J1860&amp;" "&amp;$J$4&amp;" ")),"")))&amp;"; "&amp;IF((B1860=B1859)*(AA1860=AA1859), "same collecting data; ", IF((B1860=B1859)*(Z1859=Z1860),"same locality; ",(IF(COUNTBLANK(L1860)=1,"",$D$2&amp;L1860&amp;$L$3&amp;" "&amp;$D$2))&amp;(IF(COUNTBLANK(M1860)=1,"",$E$2&amp;M1860&amp;$E$2&amp;", "))&amp;(IF(COUNTBLANK(N1860)=1,"",N1860&amp;"; "))&amp;(IF(COUNTBLANK(O1860)=1,"",O1860&amp;"; ")))&amp;(IF(COUNTBLANK(P1860)=1,"",P1860&amp;"; "))&amp;(IF(COUNTBLANK(Q1860)=1,"",Q1860&amp;"; "))&amp;(IF(COUNTBLANK(R1860)=1,"",R1860&amp;"m, "))&amp;IF((COUNTBLANK(S1860)=0)*(S1860&lt;&gt;S1859), S1860&amp;"; ","")&amp;(IF(COUNTBLANK(U1860)=1,"",U1860&amp;"; "))&amp;(IF(COUNTBLANK(T1860)=1,"",IF(COUNTBLANK(F$2)=1,T1860&amp;"; ",T1860&amp;" "&amp;F$2&amp;"; "))))&amp;(IF(COUNTBLANK(V1860)=1,"",V1860&amp;"; "))&amp;IF((COUNTBLANK(C1860)=1),"",C1860)&amp;IF((B1860=B1861)*(K1860=K1861)*(L1860=L1861)*(M1860=M1861),IF(($H$2&lt;&gt;"m")*($H$2&lt;&gt;"Y"), " • ", IF((ISNUMBER(FIND(")",AE1860))), " • ", "")),IF((B1860=B1861)*(K1860=K1861)," • ",". ")))</f>
        <v/>
      </c>
      <c r="AI1860" s="1"/>
    </row>
    <row r="1861" spans="1:35" x14ac:dyDescent="0.25">
      <c r="A1861" s="3" t="str">
        <f t="shared" si="199"/>
        <v/>
      </c>
      <c r="B1861" s="53" t="str">
        <f t="shared" ref="B1861:B1924" si="204">D1861&amp;E1861</f>
        <v/>
      </c>
      <c r="C1861" s="57"/>
      <c r="D1861" s="57"/>
      <c r="E1861" s="57"/>
      <c r="F1861" s="57"/>
      <c r="G1861" s="57"/>
      <c r="H1861" s="57"/>
      <c r="I1861" s="57"/>
      <c r="J1861" s="57"/>
      <c r="K1861" s="57"/>
      <c r="L1861" s="57"/>
      <c r="M1861" s="54"/>
      <c r="N1861" s="57"/>
      <c r="O1861" s="58"/>
      <c r="P1861" s="58"/>
      <c r="Q1861" s="58"/>
      <c r="R1861" s="58"/>
      <c r="S1861" s="54"/>
      <c r="T1861" s="57"/>
      <c r="U1861" s="57"/>
      <c r="V1861" s="57"/>
      <c r="W1861" s="57"/>
      <c r="X1861" s="147" t="str">
        <f>IF(COUNTBLANK(D1861)=1,"",IF('order-admin-units'!$I$1&lt;&gt;"y", "", IF(COUNTBLANK(K1861)=1, 'order-admin-units'!$B$1+1, VLOOKUP(K1861, ordercountry, 2))))</f>
        <v/>
      </c>
      <c r="Y1861" s="147" t="str">
        <f>IF(COUNTBLANK(D1861)=1,"",IF('order-admin-units'!$I$1&lt;&gt;"y", "", IF(COUNTBLANK(K1861:L1861)&gt;0, 'order-admin-units'!$B$2+1, VLOOKUP(K1861&amp;"@"&amp;L1861, orderadmin, 2))))</f>
        <v/>
      </c>
      <c r="Z1861" s="147" t="str">
        <f t="shared" si="200"/>
        <v/>
      </c>
      <c r="AA1861" s="147" t="str">
        <f t="shared" si="201"/>
        <v/>
      </c>
      <c r="AB1861" s="147" t="str">
        <f t="shared" si="202"/>
        <v/>
      </c>
      <c r="AC1861" s="147" t="str">
        <f t="shared" ref="AC1861:AC1924" si="205">AA1861&amp;AF1861</f>
        <v/>
      </c>
      <c r="AD1861" s="11" t="str">
        <f t="shared" si="203"/>
        <v/>
      </c>
      <c r="AE1861" s="11" t="str">
        <f t="array" ref="AE1861">IF(COUNTBLANK(D1861)=1,"",IF(OR($H$2="y",$H$2="m"),IF(AA1861=AA1860,IF(OR(AB1861=$AB$4:$AB1860)=FALSE,AE1860&amp;C1861,AE1860),"("&amp;C1861)&amp;IF(AA1861=AA1862,IF(OR(AB1862=$AB$4:$AB1861)=FALSE,", ",""),") "),""))</f>
        <v/>
      </c>
      <c r="AF1861" s="11" t="str">
        <f t="array" ref="AF1861">IF((COUNTBLANK(D1861)=0)*OR($H$2="y",$H$2="m"),IFERROR(LEFT(C1861, FIND(" ",C1861)-1), C1861),"")</f>
        <v/>
      </c>
      <c r="AG1861" s="11" t="str">
        <f t="array" ref="AG1861">IF(COUNTBLANK(D1861)=1,"",IF(OR($H$2="y",$H$2="m"),IF(AA1861=AA1860,IF(OR(AC1861=$AC$4:$AC1860)=FALSE,AG1860&amp;AF1861,AG1860),"("&amp;AF1861)&amp;IF(AA1861=AA1862,IF(OR(AC1862=$AC$4:$AC1861)=FALSE,", ",""),") "),""))</f>
        <v/>
      </c>
      <c r="AH1861" s="10" t="str">
        <f>IF((COUNTBLANK(D1861)=1),"",IF(D1861=D1860,AH1860,"")&amp;IF(B1860&lt;&gt;B1861,((IF(COUNTBLANK(E1861)=1,$D$3&amp;"Non-type material: "&amp;$D$3,$D$3&amp;INDEX('type-categories'!$A$2:$B$100,MATCH(E1861,'type-categories'!$A$2:$A$100,0),2)&amp;$D$3))),"")&amp;(IF(K1861&lt;&gt;K1860,$C$2&amp;UPPER(K1861)&amp;$C$2&amp;$K$3&amp;" ",(IF(B1861&lt;&gt;B1860,$C$2&amp;UPPER(K1861)&amp;$C$2&amp;$K$3&amp;" ",""))))&amp;IF((AA1861&lt;&gt;AA1862)*($H$2="y"),AD1861&amp;AE1861,IF((AA1861&lt;&gt;AA1862)*($H$2="m"),AD1861&amp;AG1861,IF(($H$2&lt;&gt;"m")*($H$2&lt;&gt;"Y"),(IF(F1861=0,"",F1861&amp;" "&amp;$F$4&amp;" "))&amp;(IF(G1861=0,"",G1861&amp;" "&amp;$G$4&amp;" "))&amp;(IF(H1861=0,"",H1861&amp;" "&amp;H$4&amp;" "))&amp;(IF(I1861=0,"",I1861&amp;" "&amp;$I$4&amp;" "))&amp;(IF(J1861=0,"",J1861&amp;" "&amp;$J$4&amp;" ")),"")))&amp;"; "&amp;IF((B1861=B1860)*(AA1861=AA1860), "same collecting data; ", IF((B1861=B1860)*(Z1860=Z1861),"same locality; ",(IF(COUNTBLANK(L1861)=1,"",$D$2&amp;L1861&amp;$L$3&amp;" "&amp;$D$2))&amp;(IF(COUNTBLANK(M1861)=1,"",$E$2&amp;M1861&amp;$E$2&amp;", "))&amp;(IF(COUNTBLANK(N1861)=1,"",N1861&amp;"; "))&amp;(IF(COUNTBLANK(O1861)=1,"",O1861&amp;"; ")))&amp;(IF(COUNTBLANK(P1861)=1,"",P1861&amp;"; "))&amp;(IF(COUNTBLANK(Q1861)=1,"",Q1861&amp;"; "))&amp;(IF(COUNTBLANK(R1861)=1,"",R1861&amp;"m, "))&amp;IF((COUNTBLANK(S1861)=0)*(S1861&lt;&gt;S1860), S1861&amp;"; ","")&amp;(IF(COUNTBLANK(U1861)=1,"",U1861&amp;"; "))&amp;(IF(COUNTBLANK(T1861)=1,"",IF(COUNTBLANK(F$2)=1,T1861&amp;"; ",T1861&amp;" "&amp;F$2&amp;"; "))))&amp;(IF(COUNTBLANK(V1861)=1,"",V1861&amp;"; "))&amp;IF((COUNTBLANK(C1861)=1),"",C1861)&amp;IF((B1861=B1862)*(K1861=K1862)*(L1861=L1862)*(M1861=M1862),IF(($H$2&lt;&gt;"m")*($H$2&lt;&gt;"Y"), " • ", IF((ISNUMBER(FIND(")",AE1861))), " • ", "")),IF((B1861=B1862)*(K1861=K1862)," • ",". ")))</f>
        <v/>
      </c>
      <c r="AI1861" s="1"/>
    </row>
    <row r="1862" spans="1:35" x14ac:dyDescent="0.25">
      <c r="A1862" s="3" t="str">
        <f t="shared" ref="A1862:A1925" si="206">IF(ISBLANK(D1862),"",IF(D1862&lt;&gt;D1861, A1861+1, A1861))</f>
        <v/>
      </c>
      <c r="B1862" s="53" t="str">
        <f t="shared" si="204"/>
        <v/>
      </c>
      <c r="C1862" s="57"/>
      <c r="D1862" s="57"/>
      <c r="E1862" s="57"/>
      <c r="F1862" s="57"/>
      <c r="G1862" s="57"/>
      <c r="H1862" s="57"/>
      <c r="I1862" s="57"/>
      <c r="J1862" s="57"/>
      <c r="K1862" s="57"/>
      <c r="L1862" s="57"/>
      <c r="M1862" s="54"/>
      <c r="N1862" s="57"/>
      <c r="O1862" s="58"/>
      <c r="P1862" s="58"/>
      <c r="Q1862" s="58"/>
      <c r="R1862" s="58"/>
      <c r="S1862" s="54"/>
      <c r="T1862" s="57"/>
      <c r="U1862" s="57"/>
      <c r="V1862" s="57"/>
      <c r="W1862" s="57"/>
      <c r="X1862" s="147" t="str">
        <f>IF(COUNTBLANK(D1862)=1,"",IF('order-admin-units'!$I$1&lt;&gt;"y", "", IF(COUNTBLANK(K1862)=1, 'order-admin-units'!$B$1+1, VLOOKUP(K1862, ordercountry, 2))))</f>
        <v/>
      </c>
      <c r="Y1862" s="147" t="str">
        <f>IF(COUNTBLANK(D1862)=1,"",IF('order-admin-units'!$I$1&lt;&gt;"y", "", IF(COUNTBLANK(K1862:L1862)&gt;0, 'order-admin-units'!$B$2+1, VLOOKUP(K1862&amp;"@"&amp;L1862, orderadmin, 2))))</f>
        <v/>
      </c>
      <c r="Z1862" s="147" t="str">
        <f t="shared" ref="Z1862:Z1925" si="207">K1862&amp;L1862&amp;M1862&amp;N1862&amp;O1862</f>
        <v/>
      </c>
      <c r="AA1862" s="147" t="str">
        <f t="shared" ref="AA1862:AA1925" si="208">B1862&amp;K1862&amp;L1862&amp;M1862&amp;N1862&amp;O1862&amp;P1862&amp;Q1862&amp;R1862&amp;S1862&amp;T1862&amp;U1862</f>
        <v/>
      </c>
      <c r="AB1862" s="147" t="str">
        <f t="shared" ref="AB1862:AB1925" si="209">AA1862&amp;C1862</f>
        <v/>
      </c>
      <c r="AC1862" s="147" t="str">
        <f t="shared" si="205"/>
        <v/>
      </c>
      <c r="AD1862" s="11" t="str">
        <f t="shared" ref="AD1862:AD1925" si="210">IF(OR($H$2="y",$H$2="m"),IF(SUMIF($AA$5:$AA$2000,AA1862,$F$5:$F$2000)&lt;&gt;0,SUMIF($AA$5:$AA$2000,AA1862,$F$5:$F$2000)&amp;" "&amp;$F$4&amp;" ","")&amp;IF(SUMIF($AA$5:$AA$2000,AA1862,$G$5:$G$2000)&lt;&gt;0,SUMIF($AA$5:$AA$2000,AA1862,$G$5:$G$2000)&amp;" "&amp;$G$4&amp;" ","")&amp;IF(SUMIF($AA$5:$AA$2000,AA1862,$H$5:$H$2000)&lt;&gt;0,SUMIF($AA$5:$AA$2000,AA1862,$H$5:$H$2000)&amp;" "&amp;$H$4&amp;" ","")&amp;IF(SUMIF($AA$5:$AA$2000,AA1862,$I$5:$I$2000)&lt;&gt;0,SUMIF($AA$5:$AA$2000,AA1862,$I$5:$I$2000)&amp;" "&amp;$I$4&amp;" ","")&amp;IF(SUMIF($AA$5:$AA$2000,AA1862,$J$5:$J$2000)&lt;&gt;0,SUMIF($AA$5:$AA$2000,AA1862,$J$5:$J$2000)&amp;" "&amp;$J$4&amp;" ",""),"")</f>
        <v/>
      </c>
      <c r="AE1862" s="11" t="str">
        <f t="array" ref="AE1862">IF(COUNTBLANK(D1862)=1,"",IF(OR($H$2="y",$H$2="m"),IF(AA1862=AA1861,IF(OR(AB1862=$AB$4:$AB1861)=FALSE,AE1861&amp;C1862,AE1861),"("&amp;C1862)&amp;IF(AA1862=AA1863,IF(OR(AB1863=$AB$4:$AB1862)=FALSE,", ",""),") "),""))</f>
        <v/>
      </c>
      <c r="AF1862" s="11" t="str">
        <f t="array" ref="AF1862">IF((COUNTBLANK(D1862)=0)*OR($H$2="y",$H$2="m"),IFERROR(LEFT(C1862, FIND(" ",C1862)-1), C1862),"")</f>
        <v/>
      </c>
      <c r="AG1862" s="11" t="str">
        <f t="array" ref="AG1862">IF(COUNTBLANK(D1862)=1,"",IF(OR($H$2="y",$H$2="m"),IF(AA1862=AA1861,IF(OR(AC1862=$AC$4:$AC1861)=FALSE,AG1861&amp;AF1862,AG1861),"("&amp;AF1862)&amp;IF(AA1862=AA1863,IF(OR(AC1863=$AC$4:$AC1862)=FALSE,", ",""),") "),""))</f>
        <v/>
      </c>
      <c r="AH1862" s="10" t="str">
        <f>IF((COUNTBLANK(D1862)=1),"",IF(D1862=D1861,AH1861,"")&amp;IF(B1861&lt;&gt;B1862,((IF(COUNTBLANK(E1862)=1,$D$3&amp;"Non-type material: "&amp;$D$3,$D$3&amp;INDEX('type-categories'!$A$2:$B$100,MATCH(E1862,'type-categories'!$A$2:$A$100,0),2)&amp;$D$3))),"")&amp;(IF(K1862&lt;&gt;K1861,$C$2&amp;UPPER(K1862)&amp;$C$2&amp;$K$3&amp;" ",(IF(B1862&lt;&gt;B1861,$C$2&amp;UPPER(K1862)&amp;$C$2&amp;$K$3&amp;" ",""))))&amp;IF((AA1862&lt;&gt;AA1863)*($H$2="y"),AD1862&amp;AE1862,IF((AA1862&lt;&gt;AA1863)*($H$2="m"),AD1862&amp;AG1862,IF(($H$2&lt;&gt;"m")*($H$2&lt;&gt;"Y"),(IF(F1862=0,"",F1862&amp;" "&amp;$F$4&amp;" "))&amp;(IF(G1862=0,"",G1862&amp;" "&amp;$G$4&amp;" "))&amp;(IF(H1862=0,"",H1862&amp;" "&amp;H$4&amp;" "))&amp;(IF(I1862=0,"",I1862&amp;" "&amp;$I$4&amp;" "))&amp;(IF(J1862=0,"",J1862&amp;" "&amp;$J$4&amp;" ")),"")))&amp;"; "&amp;IF((B1862=B1861)*(AA1862=AA1861), "same collecting data; ", IF((B1862=B1861)*(Z1861=Z1862),"same locality; ",(IF(COUNTBLANK(L1862)=1,"",$D$2&amp;L1862&amp;$L$3&amp;" "&amp;$D$2))&amp;(IF(COUNTBLANK(M1862)=1,"",$E$2&amp;M1862&amp;$E$2&amp;", "))&amp;(IF(COUNTBLANK(N1862)=1,"",N1862&amp;"; "))&amp;(IF(COUNTBLANK(O1862)=1,"",O1862&amp;"; ")))&amp;(IF(COUNTBLANK(P1862)=1,"",P1862&amp;"; "))&amp;(IF(COUNTBLANK(Q1862)=1,"",Q1862&amp;"; "))&amp;(IF(COUNTBLANK(R1862)=1,"",R1862&amp;"m, "))&amp;IF((COUNTBLANK(S1862)=0)*(S1862&lt;&gt;S1861), S1862&amp;"; ","")&amp;(IF(COUNTBLANK(U1862)=1,"",U1862&amp;"; "))&amp;(IF(COUNTBLANK(T1862)=1,"",IF(COUNTBLANK(F$2)=1,T1862&amp;"; ",T1862&amp;" "&amp;F$2&amp;"; "))))&amp;(IF(COUNTBLANK(V1862)=1,"",V1862&amp;"; "))&amp;IF((COUNTBLANK(C1862)=1),"",C1862)&amp;IF((B1862=B1863)*(K1862=K1863)*(L1862=L1863)*(M1862=M1863),IF(($H$2&lt;&gt;"m")*($H$2&lt;&gt;"Y"), " • ", IF((ISNUMBER(FIND(")",AE1862))), " • ", "")),IF((B1862=B1863)*(K1862=K1863)," • ",". ")))</f>
        <v/>
      </c>
      <c r="AI1862" s="1"/>
    </row>
    <row r="1863" spans="1:35" x14ac:dyDescent="0.25">
      <c r="A1863" s="3" t="str">
        <f t="shared" si="206"/>
        <v/>
      </c>
      <c r="B1863" s="53" t="str">
        <f t="shared" si="204"/>
        <v/>
      </c>
      <c r="C1863" s="57"/>
      <c r="D1863" s="57"/>
      <c r="E1863" s="57"/>
      <c r="F1863" s="57"/>
      <c r="G1863" s="57"/>
      <c r="H1863" s="57"/>
      <c r="I1863" s="57"/>
      <c r="J1863" s="57"/>
      <c r="K1863" s="57"/>
      <c r="L1863" s="57"/>
      <c r="M1863" s="54"/>
      <c r="N1863" s="57"/>
      <c r="O1863" s="58"/>
      <c r="P1863" s="58"/>
      <c r="Q1863" s="58"/>
      <c r="R1863" s="58"/>
      <c r="S1863" s="54"/>
      <c r="T1863" s="57"/>
      <c r="U1863" s="57"/>
      <c r="V1863" s="57"/>
      <c r="W1863" s="57"/>
      <c r="X1863" s="147" t="str">
        <f>IF(COUNTBLANK(D1863)=1,"",IF('order-admin-units'!$I$1&lt;&gt;"y", "", IF(COUNTBLANK(K1863)=1, 'order-admin-units'!$B$1+1, VLOOKUP(K1863, ordercountry, 2))))</f>
        <v/>
      </c>
      <c r="Y1863" s="147" t="str">
        <f>IF(COUNTBLANK(D1863)=1,"",IF('order-admin-units'!$I$1&lt;&gt;"y", "", IF(COUNTBLANK(K1863:L1863)&gt;0, 'order-admin-units'!$B$2+1, VLOOKUP(K1863&amp;"@"&amp;L1863, orderadmin, 2))))</f>
        <v/>
      </c>
      <c r="Z1863" s="147" t="str">
        <f t="shared" si="207"/>
        <v/>
      </c>
      <c r="AA1863" s="147" t="str">
        <f t="shared" si="208"/>
        <v/>
      </c>
      <c r="AB1863" s="147" t="str">
        <f t="shared" si="209"/>
        <v/>
      </c>
      <c r="AC1863" s="147" t="str">
        <f t="shared" si="205"/>
        <v/>
      </c>
      <c r="AD1863" s="11" t="str">
        <f t="shared" si="210"/>
        <v/>
      </c>
      <c r="AE1863" s="11" t="str">
        <f t="array" ref="AE1863">IF(COUNTBLANK(D1863)=1,"",IF(OR($H$2="y",$H$2="m"),IF(AA1863=AA1862,IF(OR(AB1863=$AB$4:$AB1862)=FALSE,AE1862&amp;C1863,AE1862),"("&amp;C1863)&amp;IF(AA1863=AA1864,IF(OR(AB1864=$AB$4:$AB1863)=FALSE,", ",""),") "),""))</f>
        <v/>
      </c>
      <c r="AF1863" s="11" t="str">
        <f t="array" ref="AF1863">IF((COUNTBLANK(D1863)=0)*OR($H$2="y",$H$2="m"),IFERROR(LEFT(C1863, FIND(" ",C1863)-1), C1863),"")</f>
        <v/>
      </c>
      <c r="AG1863" s="11" t="str">
        <f t="array" ref="AG1863">IF(COUNTBLANK(D1863)=1,"",IF(OR($H$2="y",$H$2="m"),IF(AA1863=AA1862,IF(OR(AC1863=$AC$4:$AC1862)=FALSE,AG1862&amp;AF1863,AG1862),"("&amp;AF1863)&amp;IF(AA1863=AA1864,IF(OR(AC1864=$AC$4:$AC1863)=FALSE,", ",""),") "),""))</f>
        <v/>
      </c>
      <c r="AH1863" s="10" t="str">
        <f>IF((COUNTBLANK(D1863)=1),"",IF(D1863=D1862,AH1862,"")&amp;IF(B1862&lt;&gt;B1863,((IF(COUNTBLANK(E1863)=1,$D$3&amp;"Non-type material: "&amp;$D$3,$D$3&amp;INDEX('type-categories'!$A$2:$B$100,MATCH(E1863,'type-categories'!$A$2:$A$100,0),2)&amp;$D$3))),"")&amp;(IF(K1863&lt;&gt;K1862,$C$2&amp;UPPER(K1863)&amp;$C$2&amp;$K$3&amp;" ",(IF(B1863&lt;&gt;B1862,$C$2&amp;UPPER(K1863)&amp;$C$2&amp;$K$3&amp;" ",""))))&amp;IF((AA1863&lt;&gt;AA1864)*($H$2="y"),AD1863&amp;AE1863,IF((AA1863&lt;&gt;AA1864)*($H$2="m"),AD1863&amp;AG1863,IF(($H$2&lt;&gt;"m")*($H$2&lt;&gt;"Y"),(IF(F1863=0,"",F1863&amp;" "&amp;$F$4&amp;" "))&amp;(IF(G1863=0,"",G1863&amp;" "&amp;$G$4&amp;" "))&amp;(IF(H1863=0,"",H1863&amp;" "&amp;H$4&amp;" "))&amp;(IF(I1863=0,"",I1863&amp;" "&amp;$I$4&amp;" "))&amp;(IF(J1863=0,"",J1863&amp;" "&amp;$J$4&amp;" ")),"")))&amp;"; "&amp;IF((B1863=B1862)*(AA1863=AA1862), "same collecting data; ", IF((B1863=B1862)*(Z1862=Z1863),"same locality; ",(IF(COUNTBLANK(L1863)=1,"",$D$2&amp;L1863&amp;$L$3&amp;" "&amp;$D$2))&amp;(IF(COUNTBLANK(M1863)=1,"",$E$2&amp;M1863&amp;$E$2&amp;", "))&amp;(IF(COUNTBLANK(N1863)=1,"",N1863&amp;"; "))&amp;(IF(COUNTBLANK(O1863)=1,"",O1863&amp;"; ")))&amp;(IF(COUNTBLANK(P1863)=1,"",P1863&amp;"; "))&amp;(IF(COUNTBLANK(Q1863)=1,"",Q1863&amp;"; "))&amp;(IF(COUNTBLANK(R1863)=1,"",R1863&amp;"m, "))&amp;IF((COUNTBLANK(S1863)=0)*(S1863&lt;&gt;S1862), S1863&amp;"; ","")&amp;(IF(COUNTBLANK(U1863)=1,"",U1863&amp;"; "))&amp;(IF(COUNTBLANK(T1863)=1,"",IF(COUNTBLANK(F$2)=1,T1863&amp;"; ",T1863&amp;" "&amp;F$2&amp;"; "))))&amp;(IF(COUNTBLANK(V1863)=1,"",V1863&amp;"; "))&amp;IF((COUNTBLANK(C1863)=1),"",C1863)&amp;IF((B1863=B1864)*(K1863=K1864)*(L1863=L1864)*(M1863=M1864),IF(($H$2&lt;&gt;"m")*($H$2&lt;&gt;"Y"), " • ", IF((ISNUMBER(FIND(")",AE1863))), " • ", "")),IF((B1863=B1864)*(K1863=K1864)," • ",". ")))</f>
        <v/>
      </c>
      <c r="AI1863" s="1"/>
    </row>
    <row r="1864" spans="1:35" x14ac:dyDescent="0.25">
      <c r="A1864" s="3" t="str">
        <f t="shared" si="206"/>
        <v/>
      </c>
      <c r="B1864" s="53" t="str">
        <f t="shared" si="204"/>
        <v/>
      </c>
      <c r="C1864" s="57"/>
      <c r="D1864" s="57"/>
      <c r="E1864" s="57"/>
      <c r="F1864" s="57"/>
      <c r="G1864" s="57"/>
      <c r="H1864" s="57"/>
      <c r="I1864" s="57"/>
      <c r="J1864" s="57"/>
      <c r="K1864" s="57"/>
      <c r="L1864" s="57"/>
      <c r="M1864" s="54"/>
      <c r="N1864" s="57"/>
      <c r="O1864" s="58"/>
      <c r="P1864" s="58"/>
      <c r="Q1864" s="58"/>
      <c r="R1864" s="58"/>
      <c r="S1864" s="54"/>
      <c r="T1864" s="57"/>
      <c r="U1864" s="57"/>
      <c r="V1864" s="57"/>
      <c r="W1864" s="57"/>
      <c r="X1864" s="147" t="str">
        <f>IF(COUNTBLANK(D1864)=1,"",IF('order-admin-units'!$I$1&lt;&gt;"y", "", IF(COUNTBLANK(K1864)=1, 'order-admin-units'!$B$1+1, VLOOKUP(K1864, ordercountry, 2))))</f>
        <v/>
      </c>
      <c r="Y1864" s="147" t="str">
        <f>IF(COUNTBLANK(D1864)=1,"",IF('order-admin-units'!$I$1&lt;&gt;"y", "", IF(COUNTBLANK(K1864:L1864)&gt;0, 'order-admin-units'!$B$2+1, VLOOKUP(K1864&amp;"@"&amp;L1864, orderadmin, 2))))</f>
        <v/>
      </c>
      <c r="Z1864" s="147" t="str">
        <f t="shared" si="207"/>
        <v/>
      </c>
      <c r="AA1864" s="147" t="str">
        <f t="shared" si="208"/>
        <v/>
      </c>
      <c r="AB1864" s="147" t="str">
        <f t="shared" si="209"/>
        <v/>
      </c>
      <c r="AC1864" s="147" t="str">
        <f t="shared" si="205"/>
        <v/>
      </c>
      <c r="AD1864" s="11" t="str">
        <f t="shared" si="210"/>
        <v/>
      </c>
      <c r="AE1864" s="11" t="str">
        <f t="array" ref="AE1864">IF(COUNTBLANK(D1864)=1,"",IF(OR($H$2="y",$H$2="m"),IF(AA1864=AA1863,IF(OR(AB1864=$AB$4:$AB1863)=FALSE,AE1863&amp;C1864,AE1863),"("&amp;C1864)&amp;IF(AA1864=AA1865,IF(OR(AB1865=$AB$4:$AB1864)=FALSE,", ",""),") "),""))</f>
        <v/>
      </c>
      <c r="AF1864" s="11" t="str">
        <f t="array" ref="AF1864">IF((COUNTBLANK(D1864)=0)*OR($H$2="y",$H$2="m"),IFERROR(LEFT(C1864, FIND(" ",C1864)-1), C1864),"")</f>
        <v/>
      </c>
      <c r="AG1864" s="11" t="str">
        <f t="array" ref="AG1864">IF(COUNTBLANK(D1864)=1,"",IF(OR($H$2="y",$H$2="m"),IF(AA1864=AA1863,IF(OR(AC1864=$AC$4:$AC1863)=FALSE,AG1863&amp;AF1864,AG1863),"("&amp;AF1864)&amp;IF(AA1864=AA1865,IF(OR(AC1865=$AC$4:$AC1864)=FALSE,", ",""),") "),""))</f>
        <v/>
      </c>
      <c r="AH1864" s="10" t="str">
        <f>IF((COUNTBLANK(D1864)=1),"",IF(D1864=D1863,AH1863,"")&amp;IF(B1863&lt;&gt;B1864,((IF(COUNTBLANK(E1864)=1,$D$3&amp;"Non-type material: "&amp;$D$3,$D$3&amp;INDEX('type-categories'!$A$2:$B$100,MATCH(E1864,'type-categories'!$A$2:$A$100,0),2)&amp;$D$3))),"")&amp;(IF(K1864&lt;&gt;K1863,$C$2&amp;UPPER(K1864)&amp;$C$2&amp;$K$3&amp;" ",(IF(B1864&lt;&gt;B1863,$C$2&amp;UPPER(K1864)&amp;$C$2&amp;$K$3&amp;" ",""))))&amp;IF((AA1864&lt;&gt;AA1865)*($H$2="y"),AD1864&amp;AE1864,IF((AA1864&lt;&gt;AA1865)*($H$2="m"),AD1864&amp;AG1864,IF(($H$2&lt;&gt;"m")*($H$2&lt;&gt;"Y"),(IF(F1864=0,"",F1864&amp;" "&amp;$F$4&amp;" "))&amp;(IF(G1864=0,"",G1864&amp;" "&amp;$G$4&amp;" "))&amp;(IF(H1864=0,"",H1864&amp;" "&amp;H$4&amp;" "))&amp;(IF(I1864=0,"",I1864&amp;" "&amp;$I$4&amp;" "))&amp;(IF(J1864=0,"",J1864&amp;" "&amp;$J$4&amp;" ")),"")))&amp;"; "&amp;IF((B1864=B1863)*(AA1864=AA1863), "same collecting data; ", IF((B1864=B1863)*(Z1863=Z1864),"same locality; ",(IF(COUNTBLANK(L1864)=1,"",$D$2&amp;L1864&amp;$L$3&amp;" "&amp;$D$2))&amp;(IF(COUNTBLANK(M1864)=1,"",$E$2&amp;M1864&amp;$E$2&amp;", "))&amp;(IF(COUNTBLANK(N1864)=1,"",N1864&amp;"; "))&amp;(IF(COUNTBLANK(O1864)=1,"",O1864&amp;"; ")))&amp;(IF(COUNTBLANK(P1864)=1,"",P1864&amp;"; "))&amp;(IF(COUNTBLANK(Q1864)=1,"",Q1864&amp;"; "))&amp;(IF(COUNTBLANK(R1864)=1,"",R1864&amp;"m, "))&amp;IF((COUNTBLANK(S1864)=0)*(S1864&lt;&gt;S1863), S1864&amp;"; ","")&amp;(IF(COUNTBLANK(U1864)=1,"",U1864&amp;"; "))&amp;(IF(COUNTBLANK(T1864)=1,"",IF(COUNTBLANK(F$2)=1,T1864&amp;"; ",T1864&amp;" "&amp;F$2&amp;"; "))))&amp;(IF(COUNTBLANK(V1864)=1,"",V1864&amp;"; "))&amp;IF((COUNTBLANK(C1864)=1),"",C1864)&amp;IF((B1864=B1865)*(K1864=K1865)*(L1864=L1865)*(M1864=M1865),IF(($H$2&lt;&gt;"m")*($H$2&lt;&gt;"Y"), " • ", IF((ISNUMBER(FIND(")",AE1864))), " • ", "")),IF((B1864=B1865)*(K1864=K1865)," • ",". ")))</f>
        <v/>
      </c>
      <c r="AI1864" s="1"/>
    </row>
    <row r="1865" spans="1:35" x14ac:dyDescent="0.25">
      <c r="A1865" s="3" t="str">
        <f t="shared" si="206"/>
        <v/>
      </c>
      <c r="B1865" s="53" t="str">
        <f t="shared" si="204"/>
        <v/>
      </c>
      <c r="C1865" s="57"/>
      <c r="D1865" s="57"/>
      <c r="E1865" s="57"/>
      <c r="F1865" s="57"/>
      <c r="G1865" s="57"/>
      <c r="H1865" s="57"/>
      <c r="I1865" s="57"/>
      <c r="J1865" s="57"/>
      <c r="K1865" s="57"/>
      <c r="L1865" s="57"/>
      <c r="M1865" s="54"/>
      <c r="N1865" s="57"/>
      <c r="O1865" s="58"/>
      <c r="P1865" s="58"/>
      <c r="Q1865" s="58"/>
      <c r="R1865" s="58"/>
      <c r="S1865" s="54"/>
      <c r="T1865" s="57"/>
      <c r="U1865" s="57"/>
      <c r="V1865" s="57"/>
      <c r="W1865" s="57"/>
      <c r="X1865" s="147" t="str">
        <f>IF(COUNTBLANK(D1865)=1,"",IF('order-admin-units'!$I$1&lt;&gt;"y", "", IF(COUNTBLANK(K1865)=1, 'order-admin-units'!$B$1+1, VLOOKUP(K1865, ordercountry, 2))))</f>
        <v/>
      </c>
      <c r="Y1865" s="147" t="str">
        <f>IF(COUNTBLANK(D1865)=1,"",IF('order-admin-units'!$I$1&lt;&gt;"y", "", IF(COUNTBLANK(K1865:L1865)&gt;0, 'order-admin-units'!$B$2+1, VLOOKUP(K1865&amp;"@"&amp;L1865, orderadmin, 2))))</f>
        <v/>
      </c>
      <c r="Z1865" s="147" t="str">
        <f t="shared" si="207"/>
        <v/>
      </c>
      <c r="AA1865" s="147" t="str">
        <f t="shared" si="208"/>
        <v/>
      </c>
      <c r="AB1865" s="147" t="str">
        <f t="shared" si="209"/>
        <v/>
      </c>
      <c r="AC1865" s="147" t="str">
        <f t="shared" si="205"/>
        <v/>
      </c>
      <c r="AD1865" s="11" t="str">
        <f t="shared" si="210"/>
        <v/>
      </c>
      <c r="AE1865" s="11" t="str">
        <f t="array" ref="AE1865">IF(COUNTBLANK(D1865)=1,"",IF(OR($H$2="y",$H$2="m"),IF(AA1865=AA1864,IF(OR(AB1865=$AB$4:$AB1864)=FALSE,AE1864&amp;C1865,AE1864),"("&amp;C1865)&amp;IF(AA1865=AA1866,IF(OR(AB1866=$AB$4:$AB1865)=FALSE,", ",""),") "),""))</f>
        <v/>
      </c>
      <c r="AF1865" s="11" t="str">
        <f t="array" ref="AF1865">IF((COUNTBLANK(D1865)=0)*OR($H$2="y",$H$2="m"),IFERROR(LEFT(C1865, FIND(" ",C1865)-1), C1865),"")</f>
        <v/>
      </c>
      <c r="AG1865" s="11" t="str">
        <f t="array" ref="AG1865">IF(COUNTBLANK(D1865)=1,"",IF(OR($H$2="y",$H$2="m"),IF(AA1865=AA1864,IF(OR(AC1865=$AC$4:$AC1864)=FALSE,AG1864&amp;AF1865,AG1864),"("&amp;AF1865)&amp;IF(AA1865=AA1866,IF(OR(AC1866=$AC$4:$AC1865)=FALSE,", ",""),") "),""))</f>
        <v/>
      </c>
      <c r="AH1865" s="10" t="str">
        <f>IF((COUNTBLANK(D1865)=1),"",IF(D1865=D1864,AH1864,"")&amp;IF(B1864&lt;&gt;B1865,((IF(COUNTBLANK(E1865)=1,$D$3&amp;"Non-type material: "&amp;$D$3,$D$3&amp;INDEX('type-categories'!$A$2:$B$100,MATCH(E1865,'type-categories'!$A$2:$A$100,0),2)&amp;$D$3))),"")&amp;(IF(K1865&lt;&gt;K1864,$C$2&amp;UPPER(K1865)&amp;$C$2&amp;$K$3&amp;" ",(IF(B1865&lt;&gt;B1864,$C$2&amp;UPPER(K1865)&amp;$C$2&amp;$K$3&amp;" ",""))))&amp;IF((AA1865&lt;&gt;AA1866)*($H$2="y"),AD1865&amp;AE1865,IF((AA1865&lt;&gt;AA1866)*($H$2="m"),AD1865&amp;AG1865,IF(($H$2&lt;&gt;"m")*($H$2&lt;&gt;"Y"),(IF(F1865=0,"",F1865&amp;" "&amp;$F$4&amp;" "))&amp;(IF(G1865=0,"",G1865&amp;" "&amp;$G$4&amp;" "))&amp;(IF(H1865=0,"",H1865&amp;" "&amp;H$4&amp;" "))&amp;(IF(I1865=0,"",I1865&amp;" "&amp;$I$4&amp;" "))&amp;(IF(J1865=0,"",J1865&amp;" "&amp;$J$4&amp;" ")),"")))&amp;"; "&amp;IF((B1865=B1864)*(AA1865=AA1864), "same collecting data; ", IF((B1865=B1864)*(Z1864=Z1865),"same locality; ",(IF(COUNTBLANK(L1865)=1,"",$D$2&amp;L1865&amp;$L$3&amp;" "&amp;$D$2))&amp;(IF(COUNTBLANK(M1865)=1,"",$E$2&amp;M1865&amp;$E$2&amp;", "))&amp;(IF(COUNTBLANK(N1865)=1,"",N1865&amp;"; "))&amp;(IF(COUNTBLANK(O1865)=1,"",O1865&amp;"; ")))&amp;(IF(COUNTBLANK(P1865)=1,"",P1865&amp;"; "))&amp;(IF(COUNTBLANK(Q1865)=1,"",Q1865&amp;"; "))&amp;(IF(COUNTBLANK(R1865)=1,"",R1865&amp;"m, "))&amp;IF((COUNTBLANK(S1865)=0)*(S1865&lt;&gt;S1864), S1865&amp;"; ","")&amp;(IF(COUNTBLANK(U1865)=1,"",U1865&amp;"; "))&amp;(IF(COUNTBLANK(T1865)=1,"",IF(COUNTBLANK(F$2)=1,T1865&amp;"; ",T1865&amp;" "&amp;F$2&amp;"; "))))&amp;(IF(COUNTBLANK(V1865)=1,"",V1865&amp;"; "))&amp;IF((COUNTBLANK(C1865)=1),"",C1865)&amp;IF((B1865=B1866)*(K1865=K1866)*(L1865=L1866)*(M1865=M1866),IF(($H$2&lt;&gt;"m")*($H$2&lt;&gt;"Y"), " • ", IF((ISNUMBER(FIND(")",AE1865))), " • ", "")),IF((B1865=B1866)*(K1865=K1866)," • ",". ")))</f>
        <v/>
      </c>
      <c r="AI1865" s="1"/>
    </row>
    <row r="1866" spans="1:35" x14ac:dyDescent="0.25">
      <c r="A1866" s="3" t="str">
        <f t="shared" si="206"/>
        <v/>
      </c>
      <c r="B1866" s="53" t="str">
        <f t="shared" si="204"/>
        <v/>
      </c>
      <c r="C1866" s="57"/>
      <c r="D1866" s="57"/>
      <c r="E1866" s="57"/>
      <c r="F1866" s="57"/>
      <c r="G1866" s="57"/>
      <c r="H1866" s="57"/>
      <c r="I1866" s="57"/>
      <c r="J1866" s="57"/>
      <c r="K1866" s="57"/>
      <c r="L1866" s="57"/>
      <c r="M1866" s="54"/>
      <c r="N1866" s="57"/>
      <c r="O1866" s="58"/>
      <c r="P1866" s="58"/>
      <c r="Q1866" s="58"/>
      <c r="R1866" s="58"/>
      <c r="S1866" s="54"/>
      <c r="T1866" s="57"/>
      <c r="U1866" s="57"/>
      <c r="V1866" s="57"/>
      <c r="W1866" s="57"/>
      <c r="X1866" s="147" t="str">
        <f>IF(COUNTBLANK(D1866)=1,"",IF('order-admin-units'!$I$1&lt;&gt;"y", "", IF(COUNTBLANK(K1866)=1, 'order-admin-units'!$B$1+1, VLOOKUP(K1866, ordercountry, 2))))</f>
        <v/>
      </c>
      <c r="Y1866" s="147" t="str">
        <f>IF(COUNTBLANK(D1866)=1,"",IF('order-admin-units'!$I$1&lt;&gt;"y", "", IF(COUNTBLANK(K1866:L1866)&gt;0, 'order-admin-units'!$B$2+1, VLOOKUP(K1866&amp;"@"&amp;L1866, orderadmin, 2))))</f>
        <v/>
      </c>
      <c r="Z1866" s="147" t="str">
        <f t="shared" si="207"/>
        <v/>
      </c>
      <c r="AA1866" s="147" t="str">
        <f t="shared" si="208"/>
        <v/>
      </c>
      <c r="AB1866" s="147" t="str">
        <f t="shared" si="209"/>
        <v/>
      </c>
      <c r="AC1866" s="147" t="str">
        <f t="shared" si="205"/>
        <v/>
      </c>
      <c r="AD1866" s="11" t="str">
        <f t="shared" si="210"/>
        <v/>
      </c>
      <c r="AE1866" s="11" t="str">
        <f t="array" ref="AE1866">IF(COUNTBLANK(D1866)=1,"",IF(OR($H$2="y",$H$2="m"),IF(AA1866=AA1865,IF(OR(AB1866=$AB$4:$AB1865)=FALSE,AE1865&amp;C1866,AE1865),"("&amp;C1866)&amp;IF(AA1866=AA1867,IF(OR(AB1867=$AB$4:$AB1866)=FALSE,", ",""),") "),""))</f>
        <v/>
      </c>
      <c r="AF1866" s="11" t="str">
        <f t="array" ref="AF1866">IF((COUNTBLANK(D1866)=0)*OR($H$2="y",$H$2="m"),IFERROR(LEFT(C1866, FIND(" ",C1866)-1), C1866),"")</f>
        <v/>
      </c>
      <c r="AG1866" s="11" t="str">
        <f t="array" ref="AG1866">IF(COUNTBLANK(D1866)=1,"",IF(OR($H$2="y",$H$2="m"),IF(AA1866=AA1865,IF(OR(AC1866=$AC$4:$AC1865)=FALSE,AG1865&amp;AF1866,AG1865),"("&amp;AF1866)&amp;IF(AA1866=AA1867,IF(OR(AC1867=$AC$4:$AC1866)=FALSE,", ",""),") "),""))</f>
        <v/>
      </c>
      <c r="AH1866" s="10" t="str">
        <f>IF((COUNTBLANK(D1866)=1),"",IF(D1866=D1865,AH1865,"")&amp;IF(B1865&lt;&gt;B1866,((IF(COUNTBLANK(E1866)=1,$D$3&amp;"Non-type material: "&amp;$D$3,$D$3&amp;INDEX('type-categories'!$A$2:$B$100,MATCH(E1866,'type-categories'!$A$2:$A$100,0),2)&amp;$D$3))),"")&amp;(IF(K1866&lt;&gt;K1865,$C$2&amp;UPPER(K1866)&amp;$C$2&amp;$K$3&amp;" ",(IF(B1866&lt;&gt;B1865,$C$2&amp;UPPER(K1866)&amp;$C$2&amp;$K$3&amp;" ",""))))&amp;IF((AA1866&lt;&gt;AA1867)*($H$2="y"),AD1866&amp;AE1866,IF((AA1866&lt;&gt;AA1867)*($H$2="m"),AD1866&amp;AG1866,IF(($H$2&lt;&gt;"m")*($H$2&lt;&gt;"Y"),(IF(F1866=0,"",F1866&amp;" "&amp;$F$4&amp;" "))&amp;(IF(G1866=0,"",G1866&amp;" "&amp;$G$4&amp;" "))&amp;(IF(H1866=0,"",H1866&amp;" "&amp;H$4&amp;" "))&amp;(IF(I1866=0,"",I1866&amp;" "&amp;$I$4&amp;" "))&amp;(IF(J1866=0,"",J1866&amp;" "&amp;$J$4&amp;" ")),"")))&amp;"; "&amp;IF((B1866=B1865)*(AA1866=AA1865), "same collecting data; ", IF((B1866=B1865)*(Z1865=Z1866),"same locality; ",(IF(COUNTBLANK(L1866)=1,"",$D$2&amp;L1866&amp;$L$3&amp;" "&amp;$D$2))&amp;(IF(COUNTBLANK(M1866)=1,"",$E$2&amp;M1866&amp;$E$2&amp;", "))&amp;(IF(COUNTBLANK(N1866)=1,"",N1866&amp;"; "))&amp;(IF(COUNTBLANK(O1866)=1,"",O1866&amp;"; ")))&amp;(IF(COUNTBLANK(P1866)=1,"",P1866&amp;"; "))&amp;(IF(COUNTBLANK(Q1866)=1,"",Q1866&amp;"; "))&amp;(IF(COUNTBLANK(R1866)=1,"",R1866&amp;"m, "))&amp;IF((COUNTBLANK(S1866)=0)*(S1866&lt;&gt;S1865), S1866&amp;"; ","")&amp;(IF(COUNTBLANK(U1866)=1,"",U1866&amp;"; "))&amp;(IF(COUNTBLANK(T1866)=1,"",IF(COUNTBLANK(F$2)=1,T1866&amp;"; ",T1866&amp;" "&amp;F$2&amp;"; "))))&amp;(IF(COUNTBLANK(V1866)=1,"",V1866&amp;"; "))&amp;IF((COUNTBLANK(C1866)=1),"",C1866)&amp;IF((B1866=B1867)*(K1866=K1867)*(L1866=L1867)*(M1866=M1867),IF(($H$2&lt;&gt;"m")*($H$2&lt;&gt;"Y"), " • ", IF((ISNUMBER(FIND(")",AE1866))), " • ", "")),IF((B1866=B1867)*(K1866=K1867)," • ",". ")))</f>
        <v/>
      </c>
      <c r="AI1866" s="1"/>
    </row>
    <row r="1867" spans="1:35" x14ac:dyDescent="0.25">
      <c r="A1867" s="3" t="str">
        <f t="shared" si="206"/>
        <v/>
      </c>
      <c r="B1867" s="53" t="str">
        <f t="shared" si="204"/>
        <v/>
      </c>
      <c r="C1867" s="57"/>
      <c r="D1867" s="57"/>
      <c r="E1867" s="57"/>
      <c r="F1867" s="57"/>
      <c r="G1867" s="57"/>
      <c r="H1867" s="57"/>
      <c r="I1867" s="57"/>
      <c r="J1867" s="57"/>
      <c r="K1867" s="57"/>
      <c r="L1867" s="57"/>
      <c r="M1867" s="54"/>
      <c r="N1867" s="57"/>
      <c r="O1867" s="58"/>
      <c r="P1867" s="58"/>
      <c r="Q1867" s="58"/>
      <c r="R1867" s="58"/>
      <c r="S1867" s="54"/>
      <c r="T1867" s="57"/>
      <c r="U1867" s="57"/>
      <c r="V1867" s="57"/>
      <c r="W1867" s="57"/>
      <c r="X1867" s="147" t="str">
        <f>IF(COUNTBLANK(D1867)=1,"",IF('order-admin-units'!$I$1&lt;&gt;"y", "", IF(COUNTBLANK(K1867)=1, 'order-admin-units'!$B$1+1, VLOOKUP(K1867, ordercountry, 2))))</f>
        <v/>
      </c>
      <c r="Y1867" s="147" t="str">
        <f>IF(COUNTBLANK(D1867)=1,"",IF('order-admin-units'!$I$1&lt;&gt;"y", "", IF(COUNTBLANK(K1867:L1867)&gt;0, 'order-admin-units'!$B$2+1, VLOOKUP(K1867&amp;"@"&amp;L1867, orderadmin, 2))))</f>
        <v/>
      </c>
      <c r="Z1867" s="147" t="str">
        <f t="shared" si="207"/>
        <v/>
      </c>
      <c r="AA1867" s="147" t="str">
        <f t="shared" si="208"/>
        <v/>
      </c>
      <c r="AB1867" s="147" t="str">
        <f t="shared" si="209"/>
        <v/>
      </c>
      <c r="AC1867" s="147" t="str">
        <f t="shared" si="205"/>
        <v/>
      </c>
      <c r="AD1867" s="11" t="str">
        <f t="shared" si="210"/>
        <v/>
      </c>
      <c r="AE1867" s="11" t="str">
        <f t="array" ref="AE1867">IF(COUNTBLANK(D1867)=1,"",IF(OR($H$2="y",$H$2="m"),IF(AA1867=AA1866,IF(OR(AB1867=$AB$4:$AB1866)=FALSE,AE1866&amp;C1867,AE1866),"("&amp;C1867)&amp;IF(AA1867=AA1868,IF(OR(AB1868=$AB$4:$AB1867)=FALSE,", ",""),") "),""))</f>
        <v/>
      </c>
      <c r="AF1867" s="11" t="str">
        <f t="array" ref="AF1867">IF((COUNTBLANK(D1867)=0)*OR($H$2="y",$H$2="m"),IFERROR(LEFT(C1867, FIND(" ",C1867)-1), C1867),"")</f>
        <v/>
      </c>
      <c r="AG1867" s="11" t="str">
        <f t="array" ref="AG1867">IF(COUNTBLANK(D1867)=1,"",IF(OR($H$2="y",$H$2="m"),IF(AA1867=AA1866,IF(OR(AC1867=$AC$4:$AC1866)=FALSE,AG1866&amp;AF1867,AG1866),"("&amp;AF1867)&amp;IF(AA1867=AA1868,IF(OR(AC1868=$AC$4:$AC1867)=FALSE,", ",""),") "),""))</f>
        <v/>
      </c>
      <c r="AH1867" s="10" t="str">
        <f>IF((COUNTBLANK(D1867)=1),"",IF(D1867=D1866,AH1866,"")&amp;IF(B1866&lt;&gt;B1867,((IF(COUNTBLANK(E1867)=1,$D$3&amp;"Non-type material: "&amp;$D$3,$D$3&amp;INDEX('type-categories'!$A$2:$B$100,MATCH(E1867,'type-categories'!$A$2:$A$100,0),2)&amp;$D$3))),"")&amp;(IF(K1867&lt;&gt;K1866,$C$2&amp;UPPER(K1867)&amp;$C$2&amp;$K$3&amp;" ",(IF(B1867&lt;&gt;B1866,$C$2&amp;UPPER(K1867)&amp;$C$2&amp;$K$3&amp;" ",""))))&amp;IF((AA1867&lt;&gt;AA1868)*($H$2="y"),AD1867&amp;AE1867,IF((AA1867&lt;&gt;AA1868)*($H$2="m"),AD1867&amp;AG1867,IF(($H$2&lt;&gt;"m")*($H$2&lt;&gt;"Y"),(IF(F1867=0,"",F1867&amp;" "&amp;$F$4&amp;" "))&amp;(IF(G1867=0,"",G1867&amp;" "&amp;$G$4&amp;" "))&amp;(IF(H1867=0,"",H1867&amp;" "&amp;H$4&amp;" "))&amp;(IF(I1867=0,"",I1867&amp;" "&amp;$I$4&amp;" "))&amp;(IF(J1867=0,"",J1867&amp;" "&amp;$J$4&amp;" ")),"")))&amp;"; "&amp;IF((B1867=B1866)*(AA1867=AA1866), "same collecting data; ", IF((B1867=B1866)*(Z1866=Z1867),"same locality; ",(IF(COUNTBLANK(L1867)=1,"",$D$2&amp;L1867&amp;$L$3&amp;" "&amp;$D$2))&amp;(IF(COUNTBLANK(M1867)=1,"",$E$2&amp;M1867&amp;$E$2&amp;", "))&amp;(IF(COUNTBLANK(N1867)=1,"",N1867&amp;"; "))&amp;(IF(COUNTBLANK(O1867)=1,"",O1867&amp;"; ")))&amp;(IF(COUNTBLANK(P1867)=1,"",P1867&amp;"; "))&amp;(IF(COUNTBLANK(Q1867)=1,"",Q1867&amp;"; "))&amp;(IF(COUNTBLANK(R1867)=1,"",R1867&amp;"m, "))&amp;IF((COUNTBLANK(S1867)=0)*(S1867&lt;&gt;S1866), S1867&amp;"; ","")&amp;(IF(COUNTBLANK(U1867)=1,"",U1867&amp;"; "))&amp;(IF(COUNTBLANK(T1867)=1,"",IF(COUNTBLANK(F$2)=1,T1867&amp;"; ",T1867&amp;" "&amp;F$2&amp;"; "))))&amp;(IF(COUNTBLANK(V1867)=1,"",V1867&amp;"; "))&amp;IF((COUNTBLANK(C1867)=1),"",C1867)&amp;IF((B1867=B1868)*(K1867=K1868)*(L1867=L1868)*(M1867=M1868),IF(($H$2&lt;&gt;"m")*($H$2&lt;&gt;"Y"), " • ", IF((ISNUMBER(FIND(")",AE1867))), " • ", "")),IF((B1867=B1868)*(K1867=K1868)," • ",". ")))</f>
        <v/>
      </c>
      <c r="AI1867" s="1"/>
    </row>
    <row r="1868" spans="1:35" x14ac:dyDescent="0.25">
      <c r="A1868" s="3" t="str">
        <f t="shared" si="206"/>
        <v/>
      </c>
      <c r="B1868" s="53" t="str">
        <f t="shared" si="204"/>
        <v/>
      </c>
      <c r="C1868" s="57"/>
      <c r="D1868" s="57"/>
      <c r="E1868" s="57"/>
      <c r="F1868" s="57"/>
      <c r="G1868" s="57"/>
      <c r="H1868" s="57"/>
      <c r="I1868" s="57"/>
      <c r="J1868" s="57"/>
      <c r="K1868" s="57"/>
      <c r="L1868" s="57"/>
      <c r="M1868" s="54"/>
      <c r="N1868" s="57"/>
      <c r="O1868" s="58"/>
      <c r="P1868" s="58"/>
      <c r="Q1868" s="58"/>
      <c r="R1868" s="58"/>
      <c r="S1868" s="54"/>
      <c r="T1868" s="57"/>
      <c r="U1868" s="57"/>
      <c r="V1868" s="57"/>
      <c r="W1868" s="57"/>
      <c r="X1868" s="147" t="str">
        <f>IF(COUNTBLANK(D1868)=1,"",IF('order-admin-units'!$I$1&lt;&gt;"y", "", IF(COUNTBLANK(K1868)=1, 'order-admin-units'!$B$1+1, VLOOKUP(K1868, ordercountry, 2))))</f>
        <v/>
      </c>
      <c r="Y1868" s="147" t="str">
        <f>IF(COUNTBLANK(D1868)=1,"",IF('order-admin-units'!$I$1&lt;&gt;"y", "", IF(COUNTBLANK(K1868:L1868)&gt;0, 'order-admin-units'!$B$2+1, VLOOKUP(K1868&amp;"@"&amp;L1868, orderadmin, 2))))</f>
        <v/>
      </c>
      <c r="Z1868" s="147" t="str">
        <f t="shared" si="207"/>
        <v/>
      </c>
      <c r="AA1868" s="147" t="str">
        <f t="shared" si="208"/>
        <v/>
      </c>
      <c r="AB1868" s="147" t="str">
        <f t="shared" si="209"/>
        <v/>
      </c>
      <c r="AC1868" s="147" t="str">
        <f t="shared" si="205"/>
        <v/>
      </c>
      <c r="AD1868" s="11" t="str">
        <f t="shared" si="210"/>
        <v/>
      </c>
      <c r="AE1868" s="11" t="str">
        <f t="array" ref="AE1868">IF(COUNTBLANK(D1868)=1,"",IF(OR($H$2="y",$H$2="m"),IF(AA1868=AA1867,IF(OR(AB1868=$AB$4:$AB1867)=FALSE,AE1867&amp;C1868,AE1867),"("&amp;C1868)&amp;IF(AA1868=AA1869,IF(OR(AB1869=$AB$4:$AB1868)=FALSE,", ",""),") "),""))</f>
        <v/>
      </c>
      <c r="AF1868" s="11" t="str">
        <f t="array" ref="AF1868">IF((COUNTBLANK(D1868)=0)*OR($H$2="y",$H$2="m"),IFERROR(LEFT(C1868, FIND(" ",C1868)-1), C1868),"")</f>
        <v/>
      </c>
      <c r="AG1868" s="11" t="str">
        <f t="array" ref="AG1868">IF(COUNTBLANK(D1868)=1,"",IF(OR($H$2="y",$H$2="m"),IF(AA1868=AA1867,IF(OR(AC1868=$AC$4:$AC1867)=FALSE,AG1867&amp;AF1868,AG1867),"("&amp;AF1868)&amp;IF(AA1868=AA1869,IF(OR(AC1869=$AC$4:$AC1868)=FALSE,", ",""),") "),""))</f>
        <v/>
      </c>
      <c r="AH1868" s="10" t="str">
        <f>IF((COUNTBLANK(D1868)=1),"",IF(D1868=D1867,AH1867,"")&amp;IF(B1867&lt;&gt;B1868,((IF(COUNTBLANK(E1868)=1,$D$3&amp;"Non-type material: "&amp;$D$3,$D$3&amp;INDEX('type-categories'!$A$2:$B$100,MATCH(E1868,'type-categories'!$A$2:$A$100,0),2)&amp;$D$3))),"")&amp;(IF(K1868&lt;&gt;K1867,$C$2&amp;UPPER(K1868)&amp;$C$2&amp;$K$3&amp;" ",(IF(B1868&lt;&gt;B1867,$C$2&amp;UPPER(K1868)&amp;$C$2&amp;$K$3&amp;" ",""))))&amp;IF((AA1868&lt;&gt;AA1869)*($H$2="y"),AD1868&amp;AE1868,IF((AA1868&lt;&gt;AA1869)*($H$2="m"),AD1868&amp;AG1868,IF(($H$2&lt;&gt;"m")*($H$2&lt;&gt;"Y"),(IF(F1868=0,"",F1868&amp;" "&amp;$F$4&amp;" "))&amp;(IF(G1868=0,"",G1868&amp;" "&amp;$G$4&amp;" "))&amp;(IF(H1868=0,"",H1868&amp;" "&amp;H$4&amp;" "))&amp;(IF(I1868=0,"",I1868&amp;" "&amp;$I$4&amp;" "))&amp;(IF(J1868=0,"",J1868&amp;" "&amp;$J$4&amp;" ")),"")))&amp;"; "&amp;IF((B1868=B1867)*(AA1868=AA1867), "same collecting data; ", IF((B1868=B1867)*(Z1867=Z1868),"same locality; ",(IF(COUNTBLANK(L1868)=1,"",$D$2&amp;L1868&amp;$L$3&amp;" "&amp;$D$2))&amp;(IF(COUNTBLANK(M1868)=1,"",$E$2&amp;M1868&amp;$E$2&amp;", "))&amp;(IF(COUNTBLANK(N1868)=1,"",N1868&amp;"; "))&amp;(IF(COUNTBLANK(O1868)=1,"",O1868&amp;"; ")))&amp;(IF(COUNTBLANK(P1868)=1,"",P1868&amp;"; "))&amp;(IF(COUNTBLANK(Q1868)=1,"",Q1868&amp;"; "))&amp;(IF(COUNTBLANK(R1868)=1,"",R1868&amp;"m, "))&amp;IF((COUNTBLANK(S1868)=0)*(S1868&lt;&gt;S1867), S1868&amp;"; ","")&amp;(IF(COUNTBLANK(U1868)=1,"",U1868&amp;"; "))&amp;(IF(COUNTBLANK(T1868)=1,"",IF(COUNTBLANK(F$2)=1,T1868&amp;"; ",T1868&amp;" "&amp;F$2&amp;"; "))))&amp;(IF(COUNTBLANK(V1868)=1,"",V1868&amp;"; "))&amp;IF((COUNTBLANK(C1868)=1),"",C1868)&amp;IF((B1868=B1869)*(K1868=K1869)*(L1868=L1869)*(M1868=M1869),IF(($H$2&lt;&gt;"m")*($H$2&lt;&gt;"Y"), " • ", IF((ISNUMBER(FIND(")",AE1868))), " • ", "")),IF((B1868=B1869)*(K1868=K1869)," • ",". ")))</f>
        <v/>
      </c>
      <c r="AI1868" s="1"/>
    </row>
    <row r="1869" spans="1:35" x14ac:dyDescent="0.25">
      <c r="A1869" s="3" t="str">
        <f t="shared" si="206"/>
        <v/>
      </c>
      <c r="B1869" s="53" t="str">
        <f t="shared" si="204"/>
        <v/>
      </c>
      <c r="C1869" s="57"/>
      <c r="D1869" s="57"/>
      <c r="E1869" s="57"/>
      <c r="F1869" s="57"/>
      <c r="G1869" s="57"/>
      <c r="H1869" s="57"/>
      <c r="I1869" s="57"/>
      <c r="J1869" s="57"/>
      <c r="K1869" s="57"/>
      <c r="L1869" s="57"/>
      <c r="M1869" s="54"/>
      <c r="N1869" s="57"/>
      <c r="O1869" s="58"/>
      <c r="P1869" s="58"/>
      <c r="Q1869" s="58"/>
      <c r="R1869" s="58"/>
      <c r="S1869" s="54"/>
      <c r="T1869" s="57"/>
      <c r="U1869" s="57"/>
      <c r="V1869" s="57"/>
      <c r="W1869" s="57"/>
      <c r="X1869" s="147" t="str">
        <f>IF(COUNTBLANK(D1869)=1,"",IF('order-admin-units'!$I$1&lt;&gt;"y", "", IF(COUNTBLANK(K1869)=1, 'order-admin-units'!$B$1+1, VLOOKUP(K1869, ordercountry, 2))))</f>
        <v/>
      </c>
      <c r="Y1869" s="147" t="str">
        <f>IF(COUNTBLANK(D1869)=1,"",IF('order-admin-units'!$I$1&lt;&gt;"y", "", IF(COUNTBLANK(K1869:L1869)&gt;0, 'order-admin-units'!$B$2+1, VLOOKUP(K1869&amp;"@"&amp;L1869, orderadmin, 2))))</f>
        <v/>
      </c>
      <c r="Z1869" s="147" t="str">
        <f t="shared" si="207"/>
        <v/>
      </c>
      <c r="AA1869" s="147" t="str">
        <f t="shared" si="208"/>
        <v/>
      </c>
      <c r="AB1869" s="147" t="str">
        <f t="shared" si="209"/>
        <v/>
      </c>
      <c r="AC1869" s="147" t="str">
        <f t="shared" si="205"/>
        <v/>
      </c>
      <c r="AD1869" s="11" t="str">
        <f t="shared" si="210"/>
        <v/>
      </c>
      <c r="AE1869" s="11" t="str">
        <f t="array" ref="AE1869">IF(COUNTBLANK(D1869)=1,"",IF(OR($H$2="y",$H$2="m"),IF(AA1869=AA1868,IF(OR(AB1869=$AB$4:$AB1868)=FALSE,AE1868&amp;C1869,AE1868),"("&amp;C1869)&amp;IF(AA1869=AA1870,IF(OR(AB1870=$AB$4:$AB1869)=FALSE,", ",""),") "),""))</f>
        <v/>
      </c>
      <c r="AF1869" s="11" t="str">
        <f t="array" ref="AF1869">IF((COUNTBLANK(D1869)=0)*OR($H$2="y",$H$2="m"),IFERROR(LEFT(C1869, FIND(" ",C1869)-1), C1869),"")</f>
        <v/>
      </c>
      <c r="AG1869" s="11" t="str">
        <f t="array" ref="AG1869">IF(COUNTBLANK(D1869)=1,"",IF(OR($H$2="y",$H$2="m"),IF(AA1869=AA1868,IF(OR(AC1869=$AC$4:$AC1868)=FALSE,AG1868&amp;AF1869,AG1868),"("&amp;AF1869)&amp;IF(AA1869=AA1870,IF(OR(AC1870=$AC$4:$AC1869)=FALSE,", ",""),") "),""))</f>
        <v/>
      </c>
      <c r="AH1869" s="10" t="str">
        <f>IF((COUNTBLANK(D1869)=1),"",IF(D1869=D1868,AH1868,"")&amp;IF(B1868&lt;&gt;B1869,((IF(COUNTBLANK(E1869)=1,$D$3&amp;"Non-type material: "&amp;$D$3,$D$3&amp;INDEX('type-categories'!$A$2:$B$100,MATCH(E1869,'type-categories'!$A$2:$A$100,0),2)&amp;$D$3))),"")&amp;(IF(K1869&lt;&gt;K1868,$C$2&amp;UPPER(K1869)&amp;$C$2&amp;$K$3&amp;" ",(IF(B1869&lt;&gt;B1868,$C$2&amp;UPPER(K1869)&amp;$C$2&amp;$K$3&amp;" ",""))))&amp;IF((AA1869&lt;&gt;AA1870)*($H$2="y"),AD1869&amp;AE1869,IF((AA1869&lt;&gt;AA1870)*($H$2="m"),AD1869&amp;AG1869,IF(($H$2&lt;&gt;"m")*($H$2&lt;&gt;"Y"),(IF(F1869=0,"",F1869&amp;" "&amp;$F$4&amp;" "))&amp;(IF(G1869=0,"",G1869&amp;" "&amp;$G$4&amp;" "))&amp;(IF(H1869=0,"",H1869&amp;" "&amp;H$4&amp;" "))&amp;(IF(I1869=0,"",I1869&amp;" "&amp;$I$4&amp;" "))&amp;(IF(J1869=0,"",J1869&amp;" "&amp;$J$4&amp;" ")),"")))&amp;"; "&amp;IF((B1869=B1868)*(AA1869=AA1868), "same collecting data; ", IF((B1869=B1868)*(Z1868=Z1869),"same locality; ",(IF(COUNTBLANK(L1869)=1,"",$D$2&amp;L1869&amp;$L$3&amp;" "&amp;$D$2))&amp;(IF(COUNTBLANK(M1869)=1,"",$E$2&amp;M1869&amp;$E$2&amp;", "))&amp;(IF(COUNTBLANK(N1869)=1,"",N1869&amp;"; "))&amp;(IF(COUNTBLANK(O1869)=1,"",O1869&amp;"; ")))&amp;(IF(COUNTBLANK(P1869)=1,"",P1869&amp;"; "))&amp;(IF(COUNTBLANK(Q1869)=1,"",Q1869&amp;"; "))&amp;(IF(COUNTBLANK(R1869)=1,"",R1869&amp;"m, "))&amp;IF((COUNTBLANK(S1869)=0)*(S1869&lt;&gt;S1868), S1869&amp;"; ","")&amp;(IF(COUNTBLANK(U1869)=1,"",U1869&amp;"; "))&amp;(IF(COUNTBLANK(T1869)=1,"",IF(COUNTBLANK(F$2)=1,T1869&amp;"; ",T1869&amp;" "&amp;F$2&amp;"; "))))&amp;(IF(COUNTBLANK(V1869)=1,"",V1869&amp;"; "))&amp;IF((COUNTBLANK(C1869)=1),"",C1869)&amp;IF((B1869=B1870)*(K1869=K1870)*(L1869=L1870)*(M1869=M1870),IF(($H$2&lt;&gt;"m")*($H$2&lt;&gt;"Y"), " • ", IF((ISNUMBER(FIND(")",AE1869))), " • ", "")),IF((B1869=B1870)*(K1869=K1870)," • ",". ")))</f>
        <v/>
      </c>
      <c r="AI1869" s="1"/>
    </row>
    <row r="1870" spans="1:35" x14ac:dyDescent="0.25">
      <c r="A1870" s="3" t="str">
        <f t="shared" si="206"/>
        <v/>
      </c>
      <c r="B1870" s="53" t="str">
        <f t="shared" si="204"/>
        <v/>
      </c>
      <c r="C1870" s="57"/>
      <c r="D1870" s="57"/>
      <c r="E1870" s="57"/>
      <c r="F1870" s="57"/>
      <c r="G1870" s="57"/>
      <c r="H1870" s="57"/>
      <c r="I1870" s="57"/>
      <c r="J1870" s="57"/>
      <c r="K1870" s="57"/>
      <c r="L1870" s="57"/>
      <c r="M1870" s="54"/>
      <c r="N1870" s="57"/>
      <c r="O1870" s="58"/>
      <c r="P1870" s="58"/>
      <c r="Q1870" s="58"/>
      <c r="R1870" s="58"/>
      <c r="S1870" s="54"/>
      <c r="T1870" s="57"/>
      <c r="U1870" s="57"/>
      <c r="V1870" s="57"/>
      <c r="W1870" s="57"/>
      <c r="X1870" s="147" t="str">
        <f>IF(COUNTBLANK(D1870)=1,"",IF('order-admin-units'!$I$1&lt;&gt;"y", "", IF(COUNTBLANK(K1870)=1, 'order-admin-units'!$B$1+1, VLOOKUP(K1870, ordercountry, 2))))</f>
        <v/>
      </c>
      <c r="Y1870" s="147" t="str">
        <f>IF(COUNTBLANK(D1870)=1,"",IF('order-admin-units'!$I$1&lt;&gt;"y", "", IF(COUNTBLANK(K1870:L1870)&gt;0, 'order-admin-units'!$B$2+1, VLOOKUP(K1870&amp;"@"&amp;L1870, orderadmin, 2))))</f>
        <v/>
      </c>
      <c r="Z1870" s="147" t="str">
        <f t="shared" si="207"/>
        <v/>
      </c>
      <c r="AA1870" s="147" t="str">
        <f t="shared" si="208"/>
        <v/>
      </c>
      <c r="AB1870" s="147" t="str">
        <f t="shared" si="209"/>
        <v/>
      </c>
      <c r="AC1870" s="147" t="str">
        <f t="shared" si="205"/>
        <v/>
      </c>
      <c r="AD1870" s="11" t="str">
        <f t="shared" si="210"/>
        <v/>
      </c>
      <c r="AE1870" s="11" t="str">
        <f t="array" ref="AE1870">IF(COUNTBLANK(D1870)=1,"",IF(OR($H$2="y",$H$2="m"),IF(AA1870=AA1869,IF(OR(AB1870=$AB$4:$AB1869)=FALSE,AE1869&amp;C1870,AE1869),"("&amp;C1870)&amp;IF(AA1870=AA1871,IF(OR(AB1871=$AB$4:$AB1870)=FALSE,", ",""),") "),""))</f>
        <v/>
      </c>
      <c r="AF1870" s="11" t="str">
        <f t="array" ref="AF1870">IF((COUNTBLANK(D1870)=0)*OR($H$2="y",$H$2="m"),IFERROR(LEFT(C1870, FIND(" ",C1870)-1), C1870),"")</f>
        <v/>
      </c>
      <c r="AG1870" s="11" t="str">
        <f t="array" ref="AG1870">IF(COUNTBLANK(D1870)=1,"",IF(OR($H$2="y",$H$2="m"),IF(AA1870=AA1869,IF(OR(AC1870=$AC$4:$AC1869)=FALSE,AG1869&amp;AF1870,AG1869),"("&amp;AF1870)&amp;IF(AA1870=AA1871,IF(OR(AC1871=$AC$4:$AC1870)=FALSE,", ",""),") "),""))</f>
        <v/>
      </c>
      <c r="AH1870" s="10" t="str">
        <f>IF((COUNTBLANK(D1870)=1),"",IF(D1870=D1869,AH1869,"")&amp;IF(B1869&lt;&gt;B1870,((IF(COUNTBLANK(E1870)=1,$D$3&amp;"Non-type material: "&amp;$D$3,$D$3&amp;INDEX('type-categories'!$A$2:$B$100,MATCH(E1870,'type-categories'!$A$2:$A$100,0),2)&amp;$D$3))),"")&amp;(IF(K1870&lt;&gt;K1869,$C$2&amp;UPPER(K1870)&amp;$C$2&amp;$K$3&amp;" ",(IF(B1870&lt;&gt;B1869,$C$2&amp;UPPER(K1870)&amp;$C$2&amp;$K$3&amp;" ",""))))&amp;IF((AA1870&lt;&gt;AA1871)*($H$2="y"),AD1870&amp;AE1870,IF((AA1870&lt;&gt;AA1871)*($H$2="m"),AD1870&amp;AG1870,IF(($H$2&lt;&gt;"m")*($H$2&lt;&gt;"Y"),(IF(F1870=0,"",F1870&amp;" "&amp;$F$4&amp;" "))&amp;(IF(G1870=0,"",G1870&amp;" "&amp;$G$4&amp;" "))&amp;(IF(H1870=0,"",H1870&amp;" "&amp;H$4&amp;" "))&amp;(IF(I1870=0,"",I1870&amp;" "&amp;$I$4&amp;" "))&amp;(IF(J1870=0,"",J1870&amp;" "&amp;$J$4&amp;" ")),"")))&amp;"; "&amp;IF((B1870=B1869)*(AA1870=AA1869), "same collecting data; ", IF((B1870=B1869)*(Z1869=Z1870),"same locality; ",(IF(COUNTBLANK(L1870)=1,"",$D$2&amp;L1870&amp;$L$3&amp;" "&amp;$D$2))&amp;(IF(COUNTBLANK(M1870)=1,"",$E$2&amp;M1870&amp;$E$2&amp;", "))&amp;(IF(COUNTBLANK(N1870)=1,"",N1870&amp;"; "))&amp;(IF(COUNTBLANK(O1870)=1,"",O1870&amp;"; ")))&amp;(IF(COUNTBLANK(P1870)=1,"",P1870&amp;"; "))&amp;(IF(COUNTBLANK(Q1870)=1,"",Q1870&amp;"; "))&amp;(IF(COUNTBLANK(R1870)=1,"",R1870&amp;"m, "))&amp;IF((COUNTBLANK(S1870)=0)*(S1870&lt;&gt;S1869), S1870&amp;"; ","")&amp;(IF(COUNTBLANK(U1870)=1,"",U1870&amp;"; "))&amp;(IF(COUNTBLANK(T1870)=1,"",IF(COUNTBLANK(F$2)=1,T1870&amp;"; ",T1870&amp;" "&amp;F$2&amp;"; "))))&amp;(IF(COUNTBLANK(V1870)=1,"",V1870&amp;"; "))&amp;IF((COUNTBLANK(C1870)=1),"",C1870)&amp;IF((B1870=B1871)*(K1870=K1871)*(L1870=L1871)*(M1870=M1871),IF(($H$2&lt;&gt;"m")*($H$2&lt;&gt;"Y"), " • ", IF((ISNUMBER(FIND(")",AE1870))), " • ", "")),IF((B1870=B1871)*(K1870=K1871)," • ",". ")))</f>
        <v/>
      </c>
      <c r="AI1870" s="1"/>
    </row>
    <row r="1871" spans="1:35" x14ac:dyDescent="0.25">
      <c r="A1871" s="3" t="str">
        <f t="shared" si="206"/>
        <v/>
      </c>
      <c r="B1871" s="53" t="str">
        <f t="shared" si="204"/>
        <v/>
      </c>
      <c r="C1871" s="57"/>
      <c r="D1871" s="57"/>
      <c r="E1871" s="57"/>
      <c r="F1871" s="57"/>
      <c r="G1871" s="57"/>
      <c r="H1871" s="57"/>
      <c r="I1871" s="57"/>
      <c r="J1871" s="57"/>
      <c r="K1871" s="57"/>
      <c r="L1871" s="57"/>
      <c r="M1871" s="54"/>
      <c r="N1871" s="57"/>
      <c r="O1871" s="58"/>
      <c r="P1871" s="58"/>
      <c r="Q1871" s="58"/>
      <c r="R1871" s="58"/>
      <c r="S1871" s="54"/>
      <c r="T1871" s="57"/>
      <c r="U1871" s="57"/>
      <c r="V1871" s="57"/>
      <c r="W1871" s="57"/>
      <c r="X1871" s="147" t="str">
        <f>IF(COUNTBLANK(D1871)=1,"",IF('order-admin-units'!$I$1&lt;&gt;"y", "", IF(COUNTBLANK(K1871)=1, 'order-admin-units'!$B$1+1, VLOOKUP(K1871, ordercountry, 2))))</f>
        <v/>
      </c>
      <c r="Y1871" s="147" t="str">
        <f>IF(COUNTBLANK(D1871)=1,"",IF('order-admin-units'!$I$1&lt;&gt;"y", "", IF(COUNTBLANK(K1871:L1871)&gt;0, 'order-admin-units'!$B$2+1, VLOOKUP(K1871&amp;"@"&amp;L1871, orderadmin, 2))))</f>
        <v/>
      </c>
      <c r="Z1871" s="147" t="str">
        <f t="shared" si="207"/>
        <v/>
      </c>
      <c r="AA1871" s="147" t="str">
        <f t="shared" si="208"/>
        <v/>
      </c>
      <c r="AB1871" s="147" t="str">
        <f t="shared" si="209"/>
        <v/>
      </c>
      <c r="AC1871" s="147" t="str">
        <f t="shared" si="205"/>
        <v/>
      </c>
      <c r="AD1871" s="11" t="str">
        <f t="shared" si="210"/>
        <v/>
      </c>
      <c r="AE1871" s="11" t="str">
        <f t="array" ref="AE1871">IF(COUNTBLANK(D1871)=1,"",IF(OR($H$2="y",$H$2="m"),IF(AA1871=AA1870,IF(OR(AB1871=$AB$4:$AB1870)=FALSE,AE1870&amp;C1871,AE1870),"("&amp;C1871)&amp;IF(AA1871=AA1872,IF(OR(AB1872=$AB$4:$AB1871)=FALSE,", ",""),") "),""))</f>
        <v/>
      </c>
      <c r="AF1871" s="11" t="str">
        <f t="array" ref="AF1871">IF((COUNTBLANK(D1871)=0)*OR($H$2="y",$H$2="m"),IFERROR(LEFT(C1871, FIND(" ",C1871)-1), C1871),"")</f>
        <v/>
      </c>
      <c r="AG1871" s="11" t="str">
        <f t="array" ref="AG1871">IF(COUNTBLANK(D1871)=1,"",IF(OR($H$2="y",$H$2="m"),IF(AA1871=AA1870,IF(OR(AC1871=$AC$4:$AC1870)=FALSE,AG1870&amp;AF1871,AG1870),"("&amp;AF1871)&amp;IF(AA1871=AA1872,IF(OR(AC1872=$AC$4:$AC1871)=FALSE,", ",""),") "),""))</f>
        <v/>
      </c>
      <c r="AH1871" s="10" t="str">
        <f>IF((COUNTBLANK(D1871)=1),"",IF(D1871=D1870,AH1870,"")&amp;IF(B1870&lt;&gt;B1871,((IF(COUNTBLANK(E1871)=1,$D$3&amp;"Non-type material: "&amp;$D$3,$D$3&amp;INDEX('type-categories'!$A$2:$B$100,MATCH(E1871,'type-categories'!$A$2:$A$100,0),2)&amp;$D$3))),"")&amp;(IF(K1871&lt;&gt;K1870,$C$2&amp;UPPER(K1871)&amp;$C$2&amp;$K$3&amp;" ",(IF(B1871&lt;&gt;B1870,$C$2&amp;UPPER(K1871)&amp;$C$2&amp;$K$3&amp;" ",""))))&amp;IF((AA1871&lt;&gt;AA1872)*($H$2="y"),AD1871&amp;AE1871,IF((AA1871&lt;&gt;AA1872)*($H$2="m"),AD1871&amp;AG1871,IF(($H$2&lt;&gt;"m")*($H$2&lt;&gt;"Y"),(IF(F1871=0,"",F1871&amp;" "&amp;$F$4&amp;" "))&amp;(IF(G1871=0,"",G1871&amp;" "&amp;$G$4&amp;" "))&amp;(IF(H1871=0,"",H1871&amp;" "&amp;H$4&amp;" "))&amp;(IF(I1871=0,"",I1871&amp;" "&amp;$I$4&amp;" "))&amp;(IF(J1871=0,"",J1871&amp;" "&amp;$J$4&amp;" ")),"")))&amp;"; "&amp;IF((B1871=B1870)*(AA1871=AA1870), "same collecting data; ", IF((B1871=B1870)*(Z1870=Z1871),"same locality; ",(IF(COUNTBLANK(L1871)=1,"",$D$2&amp;L1871&amp;$L$3&amp;" "&amp;$D$2))&amp;(IF(COUNTBLANK(M1871)=1,"",$E$2&amp;M1871&amp;$E$2&amp;", "))&amp;(IF(COUNTBLANK(N1871)=1,"",N1871&amp;"; "))&amp;(IF(COUNTBLANK(O1871)=1,"",O1871&amp;"; ")))&amp;(IF(COUNTBLANK(P1871)=1,"",P1871&amp;"; "))&amp;(IF(COUNTBLANK(Q1871)=1,"",Q1871&amp;"; "))&amp;(IF(COUNTBLANK(R1871)=1,"",R1871&amp;"m, "))&amp;IF((COUNTBLANK(S1871)=0)*(S1871&lt;&gt;S1870), S1871&amp;"; ","")&amp;(IF(COUNTBLANK(U1871)=1,"",U1871&amp;"; "))&amp;(IF(COUNTBLANK(T1871)=1,"",IF(COUNTBLANK(F$2)=1,T1871&amp;"; ",T1871&amp;" "&amp;F$2&amp;"; "))))&amp;(IF(COUNTBLANK(V1871)=1,"",V1871&amp;"; "))&amp;IF((COUNTBLANK(C1871)=1),"",C1871)&amp;IF((B1871=B1872)*(K1871=K1872)*(L1871=L1872)*(M1871=M1872),IF(($H$2&lt;&gt;"m")*($H$2&lt;&gt;"Y"), " • ", IF((ISNUMBER(FIND(")",AE1871))), " • ", "")),IF((B1871=B1872)*(K1871=K1872)," • ",". ")))</f>
        <v/>
      </c>
      <c r="AI1871" s="1"/>
    </row>
    <row r="1872" spans="1:35" x14ac:dyDescent="0.25">
      <c r="A1872" s="3" t="str">
        <f t="shared" si="206"/>
        <v/>
      </c>
      <c r="B1872" s="53" t="str">
        <f t="shared" si="204"/>
        <v/>
      </c>
      <c r="C1872" s="57"/>
      <c r="D1872" s="57"/>
      <c r="E1872" s="57"/>
      <c r="F1872" s="57"/>
      <c r="G1872" s="57"/>
      <c r="H1872" s="57"/>
      <c r="I1872" s="57"/>
      <c r="J1872" s="57"/>
      <c r="K1872" s="57"/>
      <c r="L1872" s="57"/>
      <c r="M1872" s="54"/>
      <c r="N1872" s="57"/>
      <c r="O1872" s="58"/>
      <c r="P1872" s="58"/>
      <c r="Q1872" s="58"/>
      <c r="R1872" s="58"/>
      <c r="S1872" s="54"/>
      <c r="T1872" s="57"/>
      <c r="U1872" s="57"/>
      <c r="V1872" s="57"/>
      <c r="W1872" s="57"/>
      <c r="X1872" s="147" t="str">
        <f>IF(COUNTBLANK(D1872)=1,"",IF('order-admin-units'!$I$1&lt;&gt;"y", "", IF(COUNTBLANK(K1872)=1, 'order-admin-units'!$B$1+1, VLOOKUP(K1872, ordercountry, 2))))</f>
        <v/>
      </c>
      <c r="Y1872" s="147" t="str">
        <f>IF(COUNTBLANK(D1872)=1,"",IF('order-admin-units'!$I$1&lt;&gt;"y", "", IF(COUNTBLANK(K1872:L1872)&gt;0, 'order-admin-units'!$B$2+1, VLOOKUP(K1872&amp;"@"&amp;L1872, orderadmin, 2))))</f>
        <v/>
      </c>
      <c r="Z1872" s="147" t="str">
        <f t="shared" si="207"/>
        <v/>
      </c>
      <c r="AA1872" s="147" t="str">
        <f t="shared" si="208"/>
        <v/>
      </c>
      <c r="AB1872" s="147" t="str">
        <f t="shared" si="209"/>
        <v/>
      </c>
      <c r="AC1872" s="147" t="str">
        <f t="shared" si="205"/>
        <v/>
      </c>
      <c r="AD1872" s="11" t="str">
        <f t="shared" si="210"/>
        <v/>
      </c>
      <c r="AE1872" s="11" t="str">
        <f t="array" ref="AE1872">IF(COUNTBLANK(D1872)=1,"",IF(OR($H$2="y",$H$2="m"),IF(AA1872=AA1871,IF(OR(AB1872=$AB$4:$AB1871)=FALSE,AE1871&amp;C1872,AE1871),"("&amp;C1872)&amp;IF(AA1872=AA1873,IF(OR(AB1873=$AB$4:$AB1872)=FALSE,", ",""),") "),""))</f>
        <v/>
      </c>
      <c r="AF1872" s="11" t="str">
        <f t="array" ref="AF1872">IF((COUNTBLANK(D1872)=0)*OR($H$2="y",$H$2="m"),IFERROR(LEFT(C1872, FIND(" ",C1872)-1), C1872),"")</f>
        <v/>
      </c>
      <c r="AG1872" s="11" t="str">
        <f t="array" ref="AG1872">IF(COUNTBLANK(D1872)=1,"",IF(OR($H$2="y",$H$2="m"),IF(AA1872=AA1871,IF(OR(AC1872=$AC$4:$AC1871)=FALSE,AG1871&amp;AF1872,AG1871),"("&amp;AF1872)&amp;IF(AA1872=AA1873,IF(OR(AC1873=$AC$4:$AC1872)=FALSE,", ",""),") "),""))</f>
        <v/>
      </c>
      <c r="AH1872" s="10" t="str">
        <f>IF((COUNTBLANK(D1872)=1),"",IF(D1872=D1871,AH1871,"")&amp;IF(B1871&lt;&gt;B1872,((IF(COUNTBLANK(E1872)=1,$D$3&amp;"Non-type material: "&amp;$D$3,$D$3&amp;INDEX('type-categories'!$A$2:$B$100,MATCH(E1872,'type-categories'!$A$2:$A$100,0),2)&amp;$D$3))),"")&amp;(IF(K1872&lt;&gt;K1871,$C$2&amp;UPPER(K1872)&amp;$C$2&amp;$K$3&amp;" ",(IF(B1872&lt;&gt;B1871,$C$2&amp;UPPER(K1872)&amp;$C$2&amp;$K$3&amp;" ",""))))&amp;IF((AA1872&lt;&gt;AA1873)*($H$2="y"),AD1872&amp;AE1872,IF((AA1872&lt;&gt;AA1873)*($H$2="m"),AD1872&amp;AG1872,IF(($H$2&lt;&gt;"m")*($H$2&lt;&gt;"Y"),(IF(F1872=0,"",F1872&amp;" "&amp;$F$4&amp;" "))&amp;(IF(G1872=0,"",G1872&amp;" "&amp;$G$4&amp;" "))&amp;(IF(H1872=0,"",H1872&amp;" "&amp;H$4&amp;" "))&amp;(IF(I1872=0,"",I1872&amp;" "&amp;$I$4&amp;" "))&amp;(IF(J1872=0,"",J1872&amp;" "&amp;$J$4&amp;" ")),"")))&amp;"; "&amp;IF((B1872=B1871)*(AA1872=AA1871), "same collecting data; ", IF((B1872=B1871)*(Z1871=Z1872),"same locality; ",(IF(COUNTBLANK(L1872)=1,"",$D$2&amp;L1872&amp;$L$3&amp;" "&amp;$D$2))&amp;(IF(COUNTBLANK(M1872)=1,"",$E$2&amp;M1872&amp;$E$2&amp;", "))&amp;(IF(COUNTBLANK(N1872)=1,"",N1872&amp;"; "))&amp;(IF(COUNTBLANK(O1872)=1,"",O1872&amp;"; ")))&amp;(IF(COUNTBLANK(P1872)=1,"",P1872&amp;"; "))&amp;(IF(COUNTBLANK(Q1872)=1,"",Q1872&amp;"; "))&amp;(IF(COUNTBLANK(R1872)=1,"",R1872&amp;"m, "))&amp;IF((COUNTBLANK(S1872)=0)*(S1872&lt;&gt;S1871), S1872&amp;"; ","")&amp;(IF(COUNTBLANK(U1872)=1,"",U1872&amp;"; "))&amp;(IF(COUNTBLANK(T1872)=1,"",IF(COUNTBLANK(F$2)=1,T1872&amp;"; ",T1872&amp;" "&amp;F$2&amp;"; "))))&amp;(IF(COUNTBLANK(V1872)=1,"",V1872&amp;"; "))&amp;IF((COUNTBLANK(C1872)=1),"",C1872)&amp;IF((B1872=B1873)*(K1872=K1873)*(L1872=L1873)*(M1872=M1873),IF(($H$2&lt;&gt;"m")*($H$2&lt;&gt;"Y"), " • ", IF((ISNUMBER(FIND(")",AE1872))), " • ", "")),IF((B1872=B1873)*(K1872=K1873)," • ",". ")))</f>
        <v/>
      </c>
      <c r="AI1872" s="1"/>
    </row>
    <row r="1873" spans="1:35" x14ac:dyDescent="0.25">
      <c r="A1873" s="3" t="str">
        <f t="shared" si="206"/>
        <v/>
      </c>
      <c r="B1873" s="53" t="str">
        <f t="shared" si="204"/>
        <v/>
      </c>
      <c r="C1873" s="57"/>
      <c r="D1873" s="57"/>
      <c r="E1873" s="57"/>
      <c r="F1873" s="57"/>
      <c r="G1873" s="57"/>
      <c r="H1873" s="57"/>
      <c r="I1873" s="57"/>
      <c r="J1873" s="57"/>
      <c r="K1873" s="57"/>
      <c r="L1873" s="57"/>
      <c r="M1873" s="54"/>
      <c r="N1873" s="57"/>
      <c r="O1873" s="58"/>
      <c r="P1873" s="58"/>
      <c r="Q1873" s="58"/>
      <c r="R1873" s="58"/>
      <c r="S1873" s="54"/>
      <c r="T1873" s="57"/>
      <c r="U1873" s="57"/>
      <c r="V1873" s="57"/>
      <c r="W1873" s="57"/>
      <c r="X1873" s="147" t="str">
        <f>IF(COUNTBLANK(D1873)=1,"",IF('order-admin-units'!$I$1&lt;&gt;"y", "", IF(COUNTBLANK(K1873)=1, 'order-admin-units'!$B$1+1, VLOOKUP(K1873, ordercountry, 2))))</f>
        <v/>
      </c>
      <c r="Y1873" s="147" t="str">
        <f>IF(COUNTBLANK(D1873)=1,"",IF('order-admin-units'!$I$1&lt;&gt;"y", "", IF(COUNTBLANK(K1873:L1873)&gt;0, 'order-admin-units'!$B$2+1, VLOOKUP(K1873&amp;"@"&amp;L1873, orderadmin, 2))))</f>
        <v/>
      </c>
      <c r="Z1873" s="147" t="str">
        <f t="shared" si="207"/>
        <v/>
      </c>
      <c r="AA1873" s="147" t="str">
        <f t="shared" si="208"/>
        <v/>
      </c>
      <c r="AB1873" s="147" t="str">
        <f t="shared" si="209"/>
        <v/>
      </c>
      <c r="AC1873" s="147" t="str">
        <f t="shared" si="205"/>
        <v/>
      </c>
      <c r="AD1873" s="11" t="str">
        <f t="shared" si="210"/>
        <v/>
      </c>
      <c r="AE1873" s="11" t="str">
        <f t="array" ref="AE1873">IF(COUNTBLANK(D1873)=1,"",IF(OR($H$2="y",$H$2="m"),IF(AA1873=AA1872,IF(OR(AB1873=$AB$4:$AB1872)=FALSE,AE1872&amp;C1873,AE1872),"("&amp;C1873)&amp;IF(AA1873=AA1874,IF(OR(AB1874=$AB$4:$AB1873)=FALSE,", ",""),") "),""))</f>
        <v/>
      </c>
      <c r="AF1873" s="11" t="str">
        <f t="array" ref="AF1873">IF((COUNTBLANK(D1873)=0)*OR($H$2="y",$H$2="m"),IFERROR(LEFT(C1873, FIND(" ",C1873)-1), C1873),"")</f>
        <v/>
      </c>
      <c r="AG1873" s="11" t="str">
        <f t="array" ref="AG1873">IF(COUNTBLANK(D1873)=1,"",IF(OR($H$2="y",$H$2="m"),IF(AA1873=AA1872,IF(OR(AC1873=$AC$4:$AC1872)=FALSE,AG1872&amp;AF1873,AG1872),"("&amp;AF1873)&amp;IF(AA1873=AA1874,IF(OR(AC1874=$AC$4:$AC1873)=FALSE,", ",""),") "),""))</f>
        <v/>
      </c>
      <c r="AH1873" s="10" t="str">
        <f>IF((COUNTBLANK(D1873)=1),"",IF(D1873=D1872,AH1872,"")&amp;IF(B1872&lt;&gt;B1873,((IF(COUNTBLANK(E1873)=1,$D$3&amp;"Non-type material: "&amp;$D$3,$D$3&amp;INDEX('type-categories'!$A$2:$B$100,MATCH(E1873,'type-categories'!$A$2:$A$100,0),2)&amp;$D$3))),"")&amp;(IF(K1873&lt;&gt;K1872,$C$2&amp;UPPER(K1873)&amp;$C$2&amp;$K$3&amp;" ",(IF(B1873&lt;&gt;B1872,$C$2&amp;UPPER(K1873)&amp;$C$2&amp;$K$3&amp;" ",""))))&amp;IF((AA1873&lt;&gt;AA1874)*($H$2="y"),AD1873&amp;AE1873,IF((AA1873&lt;&gt;AA1874)*($H$2="m"),AD1873&amp;AG1873,IF(($H$2&lt;&gt;"m")*($H$2&lt;&gt;"Y"),(IF(F1873=0,"",F1873&amp;" "&amp;$F$4&amp;" "))&amp;(IF(G1873=0,"",G1873&amp;" "&amp;$G$4&amp;" "))&amp;(IF(H1873=0,"",H1873&amp;" "&amp;H$4&amp;" "))&amp;(IF(I1873=0,"",I1873&amp;" "&amp;$I$4&amp;" "))&amp;(IF(J1873=0,"",J1873&amp;" "&amp;$J$4&amp;" ")),"")))&amp;"; "&amp;IF((B1873=B1872)*(AA1873=AA1872), "same collecting data; ", IF((B1873=B1872)*(Z1872=Z1873),"same locality; ",(IF(COUNTBLANK(L1873)=1,"",$D$2&amp;L1873&amp;$L$3&amp;" "&amp;$D$2))&amp;(IF(COUNTBLANK(M1873)=1,"",$E$2&amp;M1873&amp;$E$2&amp;", "))&amp;(IF(COUNTBLANK(N1873)=1,"",N1873&amp;"; "))&amp;(IF(COUNTBLANK(O1873)=1,"",O1873&amp;"; ")))&amp;(IF(COUNTBLANK(P1873)=1,"",P1873&amp;"; "))&amp;(IF(COUNTBLANK(Q1873)=1,"",Q1873&amp;"; "))&amp;(IF(COUNTBLANK(R1873)=1,"",R1873&amp;"m, "))&amp;IF((COUNTBLANK(S1873)=0)*(S1873&lt;&gt;S1872), S1873&amp;"; ","")&amp;(IF(COUNTBLANK(U1873)=1,"",U1873&amp;"; "))&amp;(IF(COUNTBLANK(T1873)=1,"",IF(COUNTBLANK(F$2)=1,T1873&amp;"; ",T1873&amp;" "&amp;F$2&amp;"; "))))&amp;(IF(COUNTBLANK(V1873)=1,"",V1873&amp;"; "))&amp;IF((COUNTBLANK(C1873)=1),"",C1873)&amp;IF((B1873=B1874)*(K1873=K1874)*(L1873=L1874)*(M1873=M1874),IF(($H$2&lt;&gt;"m")*($H$2&lt;&gt;"Y"), " • ", IF((ISNUMBER(FIND(")",AE1873))), " • ", "")),IF((B1873=B1874)*(K1873=K1874)," • ",". ")))</f>
        <v/>
      </c>
      <c r="AI1873" s="1"/>
    </row>
    <row r="1874" spans="1:35" x14ac:dyDescent="0.25">
      <c r="A1874" s="3" t="str">
        <f t="shared" si="206"/>
        <v/>
      </c>
      <c r="B1874" s="53" t="str">
        <f t="shared" si="204"/>
        <v/>
      </c>
      <c r="C1874" s="57"/>
      <c r="D1874" s="57"/>
      <c r="E1874" s="57"/>
      <c r="F1874" s="57"/>
      <c r="G1874" s="57"/>
      <c r="H1874" s="57"/>
      <c r="I1874" s="57"/>
      <c r="J1874" s="57"/>
      <c r="K1874" s="57"/>
      <c r="L1874" s="57"/>
      <c r="M1874" s="54"/>
      <c r="N1874" s="57"/>
      <c r="O1874" s="58"/>
      <c r="P1874" s="58"/>
      <c r="Q1874" s="58"/>
      <c r="R1874" s="58"/>
      <c r="S1874" s="54"/>
      <c r="T1874" s="57"/>
      <c r="U1874" s="57"/>
      <c r="V1874" s="57"/>
      <c r="W1874" s="57"/>
      <c r="X1874" s="147" t="str">
        <f>IF(COUNTBLANK(D1874)=1,"",IF('order-admin-units'!$I$1&lt;&gt;"y", "", IF(COUNTBLANK(K1874)=1, 'order-admin-units'!$B$1+1, VLOOKUP(K1874, ordercountry, 2))))</f>
        <v/>
      </c>
      <c r="Y1874" s="147" t="str">
        <f>IF(COUNTBLANK(D1874)=1,"",IF('order-admin-units'!$I$1&lt;&gt;"y", "", IF(COUNTBLANK(K1874:L1874)&gt;0, 'order-admin-units'!$B$2+1, VLOOKUP(K1874&amp;"@"&amp;L1874, orderadmin, 2))))</f>
        <v/>
      </c>
      <c r="Z1874" s="147" t="str">
        <f t="shared" si="207"/>
        <v/>
      </c>
      <c r="AA1874" s="147" t="str">
        <f t="shared" si="208"/>
        <v/>
      </c>
      <c r="AB1874" s="147" t="str">
        <f t="shared" si="209"/>
        <v/>
      </c>
      <c r="AC1874" s="147" t="str">
        <f t="shared" si="205"/>
        <v/>
      </c>
      <c r="AD1874" s="11" t="str">
        <f t="shared" si="210"/>
        <v/>
      </c>
      <c r="AE1874" s="11" t="str">
        <f t="array" ref="AE1874">IF(COUNTBLANK(D1874)=1,"",IF(OR($H$2="y",$H$2="m"),IF(AA1874=AA1873,IF(OR(AB1874=$AB$4:$AB1873)=FALSE,AE1873&amp;C1874,AE1873),"("&amp;C1874)&amp;IF(AA1874=AA1875,IF(OR(AB1875=$AB$4:$AB1874)=FALSE,", ",""),") "),""))</f>
        <v/>
      </c>
      <c r="AF1874" s="11" t="str">
        <f t="array" ref="AF1874">IF((COUNTBLANK(D1874)=0)*OR($H$2="y",$H$2="m"),IFERROR(LEFT(C1874, FIND(" ",C1874)-1), C1874),"")</f>
        <v/>
      </c>
      <c r="AG1874" s="11" t="str">
        <f t="array" ref="AG1874">IF(COUNTBLANK(D1874)=1,"",IF(OR($H$2="y",$H$2="m"),IF(AA1874=AA1873,IF(OR(AC1874=$AC$4:$AC1873)=FALSE,AG1873&amp;AF1874,AG1873),"("&amp;AF1874)&amp;IF(AA1874=AA1875,IF(OR(AC1875=$AC$4:$AC1874)=FALSE,", ",""),") "),""))</f>
        <v/>
      </c>
      <c r="AH1874" s="10" t="str">
        <f>IF((COUNTBLANK(D1874)=1),"",IF(D1874=D1873,AH1873,"")&amp;IF(B1873&lt;&gt;B1874,((IF(COUNTBLANK(E1874)=1,$D$3&amp;"Non-type material: "&amp;$D$3,$D$3&amp;INDEX('type-categories'!$A$2:$B$100,MATCH(E1874,'type-categories'!$A$2:$A$100,0),2)&amp;$D$3))),"")&amp;(IF(K1874&lt;&gt;K1873,$C$2&amp;UPPER(K1874)&amp;$C$2&amp;$K$3&amp;" ",(IF(B1874&lt;&gt;B1873,$C$2&amp;UPPER(K1874)&amp;$C$2&amp;$K$3&amp;" ",""))))&amp;IF((AA1874&lt;&gt;AA1875)*($H$2="y"),AD1874&amp;AE1874,IF((AA1874&lt;&gt;AA1875)*($H$2="m"),AD1874&amp;AG1874,IF(($H$2&lt;&gt;"m")*($H$2&lt;&gt;"Y"),(IF(F1874=0,"",F1874&amp;" "&amp;$F$4&amp;" "))&amp;(IF(G1874=0,"",G1874&amp;" "&amp;$G$4&amp;" "))&amp;(IF(H1874=0,"",H1874&amp;" "&amp;H$4&amp;" "))&amp;(IF(I1874=0,"",I1874&amp;" "&amp;$I$4&amp;" "))&amp;(IF(J1874=0,"",J1874&amp;" "&amp;$J$4&amp;" ")),"")))&amp;"; "&amp;IF((B1874=B1873)*(AA1874=AA1873), "same collecting data; ", IF((B1874=B1873)*(Z1873=Z1874),"same locality; ",(IF(COUNTBLANK(L1874)=1,"",$D$2&amp;L1874&amp;$L$3&amp;" "&amp;$D$2))&amp;(IF(COUNTBLANK(M1874)=1,"",$E$2&amp;M1874&amp;$E$2&amp;", "))&amp;(IF(COUNTBLANK(N1874)=1,"",N1874&amp;"; "))&amp;(IF(COUNTBLANK(O1874)=1,"",O1874&amp;"; ")))&amp;(IF(COUNTBLANK(P1874)=1,"",P1874&amp;"; "))&amp;(IF(COUNTBLANK(Q1874)=1,"",Q1874&amp;"; "))&amp;(IF(COUNTBLANK(R1874)=1,"",R1874&amp;"m, "))&amp;IF((COUNTBLANK(S1874)=0)*(S1874&lt;&gt;S1873), S1874&amp;"; ","")&amp;(IF(COUNTBLANK(U1874)=1,"",U1874&amp;"; "))&amp;(IF(COUNTBLANK(T1874)=1,"",IF(COUNTBLANK(F$2)=1,T1874&amp;"; ",T1874&amp;" "&amp;F$2&amp;"; "))))&amp;(IF(COUNTBLANK(V1874)=1,"",V1874&amp;"; "))&amp;IF((COUNTBLANK(C1874)=1),"",C1874)&amp;IF((B1874=B1875)*(K1874=K1875)*(L1874=L1875)*(M1874=M1875),IF(($H$2&lt;&gt;"m")*($H$2&lt;&gt;"Y"), " • ", IF((ISNUMBER(FIND(")",AE1874))), " • ", "")),IF((B1874=B1875)*(K1874=K1875)," • ",". ")))</f>
        <v/>
      </c>
      <c r="AI1874" s="1"/>
    </row>
    <row r="1875" spans="1:35" x14ac:dyDescent="0.25">
      <c r="A1875" s="3" t="str">
        <f t="shared" si="206"/>
        <v/>
      </c>
      <c r="B1875" s="53" t="str">
        <f t="shared" si="204"/>
        <v/>
      </c>
      <c r="C1875" s="57"/>
      <c r="D1875" s="57"/>
      <c r="E1875" s="57"/>
      <c r="F1875" s="57"/>
      <c r="G1875" s="57"/>
      <c r="H1875" s="57"/>
      <c r="I1875" s="57"/>
      <c r="J1875" s="57"/>
      <c r="K1875" s="57"/>
      <c r="L1875" s="57"/>
      <c r="M1875" s="54"/>
      <c r="N1875" s="57"/>
      <c r="O1875" s="58"/>
      <c r="P1875" s="58"/>
      <c r="Q1875" s="58"/>
      <c r="R1875" s="58"/>
      <c r="S1875" s="54"/>
      <c r="T1875" s="57"/>
      <c r="U1875" s="57"/>
      <c r="V1875" s="57"/>
      <c r="W1875" s="57"/>
      <c r="X1875" s="147" t="str">
        <f>IF(COUNTBLANK(D1875)=1,"",IF('order-admin-units'!$I$1&lt;&gt;"y", "", IF(COUNTBLANK(K1875)=1, 'order-admin-units'!$B$1+1, VLOOKUP(K1875, ordercountry, 2))))</f>
        <v/>
      </c>
      <c r="Y1875" s="147" t="str">
        <f>IF(COUNTBLANK(D1875)=1,"",IF('order-admin-units'!$I$1&lt;&gt;"y", "", IF(COUNTBLANK(K1875:L1875)&gt;0, 'order-admin-units'!$B$2+1, VLOOKUP(K1875&amp;"@"&amp;L1875, orderadmin, 2))))</f>
        <v/>
      </c>
      <c r="Z1875" s="147" t="str">
        <f t="shared" si="207"/>
        <v/>
      </c>
      <c r="AA1875" s="147" t="str">
        <f t="shared" si="208"/>
        <v/>
      </c>
      <c r="AB1875" s="147" t="str">
        <f t="shared" si="209"/>
        <v/>
      </c>
      <c r="AC1875" s="147" t="str">
        <f t="shared" si="205"/>
        <v/>
      </c>
      <c r="AD1875" s="11" t="str">
        <f t="shared" si="210"/>
        <v/>
      </c>
      <c r="AE1875" s="11" t="str">
        <f t="array" ref="AE1875">IF(COUNTBLANK(D1875)=1,"",IF(OR($H$2="y",$H$2="m"),IF(AA1875=AA1874,IF(OR(AB1875=$AB$4:$AB1874)=FALSE,AE1874&amp;C1875,AE1874),"("&amp;C1875)&amp;IF(AA1875=AA1876,IF(OR(AB1876=$AB$4:$AB1875)=FALSE,", ",""),") "),""))</f>
        <v/>
      </c>
      <c r="AF1875" s="11" t="str">
        <f t="array" ref="AF1875">IF((COUNTBLANK(D1875)=0)*OR($H$2="y",$H$2="m"),IFERROR(LEFT(C1875, FIND(" ",C1875)-1), C1875),"")</f>
        <v/>
      </c>
      <c r="AG1875" s="11" t="str">
        <f t="array" ref="AG1875">IF(COUNTBLANK(D1875)=1,"",IF(OR($H$2="y",$H$2="m"),IF(AA1875=AA1874,IF(OR(AC1875=$AC$4:$AC1874)=FALSE,AG1874&amp;AF1875,AG1874),"("&amp;AF1875)&amp;IF(AA1875=AA1876,IF(OR(AC1876=$AC$4:$AC1875)=FALSE,", ",""),") "),""))</f>
        <v/>
      </c>
      <c r="AH1875" s="10" t="str">
        <f>IF((COUNTBLANK(D1875)=1),"",IF(D1875=D1874,AH1874,"")&amp;IF(B1874&lt;&gt;B1875,((IF(COUNTBLANK(E1875)=1,$D$3&amp;"Non-type material: "&amp;$D$3,$D$3&amp;INDEX('type-categories'!$A$2:$B$100,MATCH(E1875,'type-categories'!$A$2:$A$100,0),2)&amp;$D$3))),"")&amp;(IF(K1875&lt;&gt;K1874,$C$2&amp;UPPER(K1875)&amp;$C$2&amp;$K$3&amp;" ",(IF(B1875&lt;&gt;B1874,$C$2&amp;UPPER(K1875)&amp;$C$2&amp;$K$3&amp;" ",""))))&amp;IF((AA1875&lt;&gt;AA1876)*($H$2="y"),AD1875&amp;AE1875,IF((AA1875&lt;&gt;AA1876)*($H$2="m"),AD1875&amp;AG1875,IF(($H$2&lt;&gt;"m")*($H$2&lt;&gt;"Y"),(IF(F1875=0,"",F1875&amp;" "&amp;$F$4&amp;" "))&amp;(IF(G1875=0,"",G1875&amp;" "&amp;$G$4&amp;" "))&amp;(IF(H1875=0,"",H1875&amp;" "&amp;H$4&amp;" "))&amp;(IF(I1875=0,"",I1875&amp;" "&amp;$I$4&amp;" "))&amp;(IF(J1875=0,"",J1875&amp;" "&amp;$J$4&amp;" ")),"")))&amp;"; "&amp;IF((B1875=B1874)*(AA1875=AA1874), "same collecting data; ", IF((B1875=B1874)*(Z1874=Z1875),"same locality; ",(IF(COUNTBLANK(L1875)=1,"",$D$2&amp;L1875&amp;$L$3&amp;" "&amp;$D$2))&amp;(IF(COUNTBLANK(M1875)=1,"",$E$2&amp;M1875&amp;$E$2&amp;", "))&amp;(IF(COUNTBLANK(N1875)=1,"",N1875&amp;"; "))&amp;(IF(COUNTBLANK(O1875)=1,"",O1875&amp;"; ")))&amp;(IF(COUNTBLANK(P1875)=1,"",P1875&amp;"; "))&amp;(IF(COUNTBLANK(Q1875)=1,"",Q1875&amp;"; "))&amp;(IF(COUNTBLANK(R1875)=1,"",R1875&amp;"m, "))&amp;IF((COUNTBLANK(S1875)=0)*(S1875&lt;&gt;S1874), S1875&amp;"; ","")&amp;(IF(COUNTBLANK(U1875)=1,"",U1875&amp;"; "))&amp;(IF(COUNTBLANK(T1875)=1,"",IF(COUNTBLANK(F$2)=1,T1875&amp;"; ",T1875&amp;" "&amp;F$2&amp;"; "))))&amp;(IF(COUNTBLANK(V1875)=1,"",V1875&amp;"; "))&amp;IF((COUNTBLANK(C1875)=1),"",C1875)&amp;IF((B1875=B1876)*(K1875=K1876)*(L1875=L1876)*(M1875=M1876),IF(($H$2&lt;&gt;"m")*($H$2&lt;&gt;"Y"), " • ", IF((ISNUMBER(FIND(")",AE1875))), " • ", "")),IF((B1875=B1876)*(K1875=K1876)," • ",". ")))</f>
        <v/>
      </c>
      <c r="AI1875" s="1"/>
    </row>
    <row r="1876" spans="1:35" x14ac:dyDescent="0.25">
      <c r="A1876" s="3" t="str">
        <f t="shared" si="206"/>
        <v/>
      </c>
      <c r="B1876" s="53" t="str">
        <f t="shared" si="204"/>
        <v/>
      </c>
      <c r="C1876" s="57"/>
      <c r="D1876" s="57"/>
      <c r="E1876" s="57"/>
      <c r="F1876" s="57"/>
      <c r="G1876" s="57"/>
      <c r="H1876" s="57"/>
      <c r="I1876" s="57"/>
      <c r="J1876" s="57"/>
      <c r="K1876" s="57"/>
      <c r="L1876" s="57"/>
      <c r="M1876" s="54"/>
      <c r="N1876" s="57"/>
      <c r="O1876" s="58"/>
      <c r="P1876" s="58"/>
      <c r="Q1876" s="58"/>
      <c r="R1876" s="58"/>
      <c r="S1876" s="54"/>
      <c r="T1876" s="57"/>
      <c r="U1876" s="57"/>
      <c r="V1876" s="57"/>
      <c r="W1876" s="57"/>
      <c r="X1876" s="147" t="str">
        <f>IF(COUNTBLANK(D1876)=1,"",IF('order-admin-units'!$I$1&lt;&gt;"y", "", IF(COUNTBLANK(K1876)=1, 'order-admin-units'!$B$1+1, VLOOKUP(K1876, ordercountry, 2))))</f>
        <v/>
      </c>
      <c r="Y1876" s="147" t="str">
        <f>IF(COUNTBLANK(D1876)=1,"",IF('order-admin-units'!$I$1&lt;&gt;"y", "", IF(COUNTBLANK(K1876:L1876)&gt;0, 'order-admin-units'!$B$2+1, VLOOKUP(K1876&amp;"@"&amp;L1876, orderadmin, 2))))</f>
        <v/>
      </c>
      <c r="Z1876" s="147" t="str">
        <f t="shared" si="207"/>
        <v/>
      </c>
      <c r="AA1876" s="147" t="str">
        <f t="shared" si="208"/>
        <v/>
      </c>
      <c r="AB1876" s="147" t="str">
        <f t="shared" si="209"/>
        <v/>
      </c>
      <c r="AC1876" s="147" t="str">
        <f t="shared" si="205"/>
        <v/>
      </c>
      <c r="AD1876" s="11" t="str">
        <f t="shared" si="210"/>
        <v/>
      </c>
      <c r="AE1876" s="11" t="str">
        <f t="array" ref="AE1876">IF(COUNTBLANK(D1876)=1,"",IF(OR($H$2="y",$H$2="m"),IF(AA1876=AA1875,IF(OR(AB1876=$AB$4:$AB1875)=FALSE,AE1875&amp;C1876,AE1875),"("&amp;C1876)&amp;IF(AA1876=AA1877,IF(OR(AB1877=$AB$4:$AB1876)=FALSE,", ",""),") "),""))</f>
        <v/>
      </c>
      <c r="AF1876" s="11" t="str">
        <f t="array" ref="AF1876">IF((COUNTBLANK(D1876)=0)*OR($H$2="y",$H$2="m"),IFERROR(LEFT(C1876, FIND(" ",C1876)-1), C1876),"")</f>
        <v/>
      </c>
      <c r="AG1876" s="11" t="str">
        <f t="array" ref="AG1876">IF(COUNTBLANK(D1876)=1,"",IF(OR($H$2="y",$H$2="m"),IF(AA1876=AA1875,IF(OR(AC1876=$AC$4:$AC1875)=FALSE,AG1875&amp;AF1876,AG1875),"("&amp;AF1876)&amp;IF(AA1876=AA1877,IF(OR(AC1877=$AC$4:$AC1876)=FALSE,", ",""),") "),""))</f>
        <v/>
      </c>
      <c r="AH1876" s="10" t="str">
        <f>IF((COUNTBLANK(D1876)=1),"",IF(D1876=D1875,AH1875,"")&amp;IF(B1875&lt;&gt;B1876,((IF(COUNTBLANK(E1876)=1,$D$3&amp;"Non-type material: "&amp;$D$3,$D$3&amp;INDEX('type-categories'!$A$2:$B$100,MATCH(E1876,'type-categories'!$A$2:$A$100,0),2)&amp;$D$3))),"")&amp;(IF(K1876&lt;&gt;K1875,$C$2&amp;UPPER(K1876)&amp;$C$2&amp;$K$3&amp;" ",(IF(B1876&lt;&gt;B1875,$C$2&amp;UPPER(K1876)&amp;$C$2&amp;$K$3&amp;" ",""))))&amp;IF((AA1876&lt;&gt;AA1877)*($H$2="y"),AD1876&amp;AE1876,IF((AA1876&lt;&gt;AA1877)*($H$2="m"),AD1876&amp;AG1876,IF(($H$2&lt;&gt;"m")*($H$2&lt;&gt;"Y"),(IF(F1876=0,"",F1876&amp;" "&amp;$F$4&amp;" "))&amp;(IF(G1876=0,"",G1876&amp;" "&amp;$G$4&amp;" "))&amp;(IF(H1876=0,"",H1876&amp;" "&amp;H$4&amp;" "))&amp;(IF(I1876=0,"",I1876&amp;" "&amp;$I$4&amp;" "))&amp;(IF(J1876=0,"",J1876&amp;" "&amp;$J$4&amp;" ")),"")))&amp;"; "&amp;IF((B1876=B1875)*(AA1876=AA1875), "same collecting data; ", IF((B1876=B1875)*(Z1875=Z1876),"same locality; ",(IF(COUNTBLANK(L1876)=1,"",$D$2&amp;L1876&amp;$L$3&amp;" "&amp;$D$2))&amp;(IF(COUNTBLANK(M1876)=1,"",$E$2&amp;M1876&amp;$E$2&amp;", "))&amp;(IF(COUNTBLANK(N1876)=1,"",N1876&amp;"; "))&amp;(IF(COUNTBLANK(O1876)=1,"",O1876&amp;"; ")))&amp;(IF(COUNTBLANK(P1876)=1,"",P1876&amp;"; "))&amp;(IF(COUNTBLANK(Q1876)=1,"",Q1876&amp;"; "))&amp;(IF(COUNTBLANK(R1876)=1,"",R1876&amp;"m, "))&amp;IF((COUNTBLANK(S1876)=0)*(S1876&lt;&gt;S1875), S1876&amp;"; ","")&amp;(IF(COUNTBLANK(U1876)=1,"",U1876&amp;"; "))&amp;(IF(COUNTBLANK(T1876)=1,"",IF(COUNTBLANK(F$2)=1,T1876&amp;"; ",T1876&amp;" "&amp;F$2&amp;"; "))))&amp;(IF(COUNTBLANK(V1876)=1,"",V1876&amp;"; "))&amp;IF((COUNTBLANK(C1876)=1),"",C1876)&amp;IF((B1876=B1877)*(K1876=K1877)*(L1876=L1877)*(M1876=M1877),IF(($H$2&lt;&gt;"m")*($H$2&lt;&gt;"Y"), " • ", IF((ISNUMBER(FIND(")",AE1876))), " • ", "")),IF((B1876=B1877)*(K1876=K1877)," • ",". ")))</f>
        <v/>
      </c>
      <c r="AI1876" s="1"/>
    </row>
    <row r="1877" spans="1:35" x14ac:dyDescent="0.25">
      <c r="A1877" s="3" t="str">
        <f t="shared" si="206"/>
        <v/>
      </c>
      <c r="B1877" s="53" t="str">
        <f t="shared" si="204"/>
        <v/>
      </c>
      <c r="C1877" s="57"/>
      <c r="D1877" s="57"/>
      <c r="E1877" s="57"/>
      <c r="F1877" s="57"/>
      <c r="G1877" s="57"/>
      <c r="H1877" s="57"/>
      <c r="I1877" s="57"/>
      <c r="J1877" s="57"/>
      <c r="K1877" s="57"/>
      <c r="L1877" s="57"/>
      <c r="M1877" s="54"/>
      <c r="N1877" s="57"/>
      <c r="O1877" s="58"/>
      <c r="P1877" s="58"/>
      <c r="Q1877" s="58"/>
      <c r="R1877" s="58"/>
      <c r="S1877" s="54"/>
      <c r="T1877" s="57"/>
      <c r="U1877" s="57"/>
      <c r="V1877" s="57"/>
      <c r="W1877" s="57"/>
      <c r="X1877" s="147" t="str">
        <f>IF(COUNTBLANK(D1877)=1,"",IF('order-admin-units'!$I$1&lt;&gt;"y", "", IF(COUNTBLANK(K1877)=1, 'order-admin-units'!$B$1+1, VLOOKUP(K1877, ordercountry, 2))))</f>
        <v/>
      </c>
      <c r="Y1877" s="147" t="str">
        <f>IF(COUNTBLANK(D1877)=1,"",IF('order-admin-units'!$I$1&lt;&gt;"y", "", IF(COUNTBLANK(K1877:L1877)&gt;0, 'order-admin-units'!$B$2+1, VLOOKUP(K1877&amp;"@"&amp;L1877, orderadmin, 2))))</f>
        <v/>
      </c>
      <c r="Z1877" s="147" t="str">
        <f t="shared" si="207"/>
        <v/>
      </c>
      <c r="AA1877" s="147" t="str">
        <f t="shared" si="208"/>
        <v/>
      </c>
      <c r="AB1877" s="147" t="str">
        <f t="shared" si="209"/>
        <v/>
      </c>
      <c r="AC1877" s="147" t="str">
        <f t="shared" si="205"/>
        <v/>
      </c>
      <c r="AD1877" s="11" t="str">
        <f t="shared" si="210"/>
        <v/>
      </c>
      <c r="AE1877" s="11" t="str">
        <f t="array" ref="AE1877">IF(COUNTBLANK(D1877)=1,"",IF(OR($H$2="y",$H$2="m"),IF(AA1877=AA1876,IF(OR(AB1877=$AB$4:$AB1876)=FALSE,AE1876&amp;C1877,AE1876),"("&amp;C1877)&amp;IF(AA1877=AA1878,IF(OR(AB1878=$AB$4:$AB1877)=FALSE,", ",""),") "),""))</f>
        <v/>
      </c>
      <c r="AF1877" s="11" t="str">
        <f t="array" ref="AF1877">IF((COUNTBLANK(D1877)=0)*OR($H$2="y",$H$2="m"),IFERROR(LEFT(C1877, FIND(" ",C1877)-1), C1877),"")</f>
        <v/>
      </c>
      <c r="AG1877" s="11" t="str">
        <f t="array" ref="AG1877">IF(COUNTBLANK(D1877)=1,"",IF(OR($H$2="y",$H$2="m"),IF(AA1877=AA1876,IF(OR(AC1877=$AC$4:$AC1876)=FALSE,AG1876&amp;AF1877,AG1876),"("&amp;AF1877)&amp;IF(AA1877=AA1878,IF(OR(AC1878=$AC$4:$AC1877)=FALSE,", ",""),") "),""))</f>
        <v/>
      </c>
      <c r="AH1877" s="10" t="str">
        <f>IF((COUNTBLANK(D1877)=1),"",IF(D1877=D1876,AH1876,"")&amp;IF(B1876&lt;&gt;B1877,((IF(COUNTBLANK(E1877)=1,$D$3&amp;"Non-type material: "&amp;$D$3,$D$3&amp;INDEX('type-categories'!$A$2:$B$100,MATCH(E1877,'type-categories'!$A$2:$A$100,0),2)&amp;$D$3))),"")&amp;(IF(K1877&lt;&gt;K1876,$C$2&amp;UPPER(K1877)&amp;$C$2&amp;$K$3&amp;" ",(IF(B1877&lt;&gt;B1876,$C$2&amp;UPPER(K1877)&amp;$C$2&amp;$K$3&amp;" ",""))))&amp;IF((AA1877&lt;&gt;AA1878)*($H$2="y"),AD1877&amp;AE1877,IF((AA1877&lt;&gt;AA1878)*($H$2="m"),AD1877&amp;AG1877,IF(($H$2&lt;&gt;"m")*($H$2&lt;&gt;"Y"),(IF(F1877=0,"",F1877&amp;" "&amp;$F$4&amp;" "))&amp;(IF(G1877=0,"",G1877&amp;" "&amp;$G$4&amp;" "))&amp;(IF(H1877=0,"",H1877&amp;" "&amp;H$4&amp;" "))&amp;(IF(I1877=0,"",I1877&amp;" "&amp;$I$4&amp;" "))&amp;(IF(J1877=0,"",J1877&amp;" "&amp;$J$4&amp;" ")),"")))&amp;"; "&amp;IF((B1877=B1876)*(AA1877=AA1876), "same collecting data; ", IF((B1877=B1876)*(Z1876=Z1877),"same locality; ",(IF(COUNTBLANK(L1877)=1,"",$D$2&amp;L1877&amp;$L$3&amp;" "&amp;$D$2))&amp;(IF(COUNTBLANK(M1877)=1,"",$E$2&amp;M1877&amp;$E$2&amp;", "))&amp;(IF(COUNTBLANK(N1877)=1,"",N1877&amp;"; "))&amp;(IF(COUNTBLANK(O1877)=1,"",O1877&amp;"; ")))&amp;(IF(COUNTBLANK(P1877)=1,"",P1877&amp;"; "))&amp;(IF(COUNTBLANK(Q1877)=1,"",Q1877&amp;"; "))&amp;(IF(COUNTBLANK(R1877)=1,"",R1877&amp;"m, "))&amp;IF((COUNTBLANK(S1877)=0)*(S1877&lt;&gt;S1876), S1877&amp;"; ","")&amp;(IF(COUNTBLANK(U1877)=1,"",U1877&amp;"; "))&amp;(IF(COUNTBLANK(T1877)=1,"",IF(COUNTBLANK(F$2)=1,T1877&amp;"; ",T1877&amp;" "&amp;F$2&amp;"; "))))&amp;(IF(COUNTBLANK(V1877)=1,"",V1877&amp;"; "))&amp;IF((COUNTBLANK(C1877)=1),"",C1877)&amp;IF((B1877=B1878)*(K1877=K1878)*(L1877=L1878)*(M1877=M1878),IF(($H$2&lt;&gt;"m")*($H$2&lt;&gt;"Y"), " • ", IF((ISNUMBER(FIND(")",AE1877))), " • ", "")),IF((B1877=B1878)*(K1877=K1878)," • ",". ")))</f>
        <v/>
      </c>
      <c r="AI1877" s="1"/>
    </row>
    <row r="1878" spans="1:35" x14ac:dyDescent="0.25">
      <c r="A1878" s="3" t="str">
        <f t="shared" si="206"/>
        <v/>
      </c>
      <c r="B1878" s="53" t="str">
        <f t="shared" si="204"/>
        <v/>
      </c>
      <c r="C1878" s="57"/>
      <c r="D1878" s="57"/>
      <c r="E1878" s="57"/>
      <c r="F1878" s="57"/>
      <c r="G1878" s="57"/>
      <c r="H1878" s="57"/>
      <c r="I1878" s="57"/>
      <c r="J1878" s="57"/>
      <c r="K1878" s="57"/>
      <c r="L1878" s="57"/>
      <c r="M1878" s="54"/>
      <c r="N1878" s="57"/>
      <c r="O1878" s="58"/>
      <c r="P1878" s="58"/>
      <c r="Q1878" s="58"/>
      <c r="R1878" s="58"/>
      <c r="S1878" s="54"/>
      <c r="T1878" s="57"/>
      <c r="U1878" s="57"/>
      <c r="V1878" s="57"/>
      <c r="W1878" s="57"/>
      <c r="X1878" s="147" t="str">
        <f>IF(COUNTBLANK(D1878)=1,"",IF('order-admin-units'!$I$1&lt;&gt;"y", "", IF(COUNTBLANK(K1878)=1, 'order-admin-units'!$B$1+1, VLOOKUP(K1878, ordercountry, 2))))</f>
        <v/>
      </c>
      <c r="Y1878" s="147" t="str">
        <f>IF(COUNTBLANK(D1878)=1,"",IF('order-admin-units'!$I$1&lt;&gt;"y", "", IF(COUNTBLANK(K1878:L1878)&gt;0, 'order-admin-units'!$B$2+1, VLOOKUP(K1878&amp;"@"&amp;L1878, orderadmin, 2))))</f>
        <v/>
      </c>
      <c r="Z1878" s="147" t="str">
        <f t="shared" si="207"/>
        <v/>
      </c>
      <c r="AA1878" s="147" t="str">
        <f t="shared" si="208"/>
        <v/>
      </c>
      <c r="AB1878" s="147" t="str">
        <f t="shared" si="209"/>
        <v/>
      </c>
      <c r="AC1878" s="147" t="str">
        <f t="shared" si="205"/>
        <v/>
      </c>
      <c r="AD1878" s="11" t="str">
        <f t="shared" si="210"/>
        <v/>
      </c>
      <c r="AE1878" s="11" t="str">
        <f t="array" ref="AE1878">IF(COUNTBLANK(D1878)=1,"",IF(OR($H$2="y",$H$2="m"),IF(AA1878=AA1877,IF(OR(AB1878=$AB$4:$AB1877)=FALSE,AE1877&amp;C1878,AE1877),"("&amp;C1878)&amp;IF(AA1878=AA1879,IF(OR(AB1879=$AB$4:$AB1878)=FALSE,", ",""),") "),""))</f>
        <v/>
      </c>
      <c r="AF1878" s="11" t="str">
        <f t="array" ref="AF1878">IF((COUNTBLANK(D1878)=0)*OR($H$2="y",$H$2="m"),IFERROR(LEFT(C1878, FIND(" ",C1878)-1), C1878),"")</f>
        <v/>
      </c>
      <c r="AG1878" s="11" t="str">
        <f t="array" ref="AG1878">IF(COUNTBLANK(D1878)=1,"",IF(OR($H$2="y",$H$2="m"),IF(AA1878=AA1877,IF(OR(AC1878=$AC$4:$AC1877)=FALSE,AG1877&amp;AF1878,AG1877),"("&amp;AF1878)&amp;IF(AA1878=AA1879,IF(OR(AC1879=$AC$4:$AC1878)=FALSE,", ",""),") "),""))</f>
        <v/>
      </c>
      <c r="AH1878" s="10" t="str">
        <f>IF((COUNTBLANK(D1878)=1),"",IF(D1878=D1877,AH1877,"")&amp;IF(B1877&lt;&gt;B1878,((IF(COUNTBLANK(E1878)=1,$D$3&amp;"Non-type material: "&amp;$D$3,$D$3&amp;INDEX('type-categories'!$A$2:$B$100,MATCH(E1878,'type-categories'!$A$2:$A$100,0),2)&amp;$D$3))),"")&amp;(IF(K1878&lt;&gt;K1877,$C$2&amp;UPPER(K1878)&amp;$C$2&amp;$K$3&amp;" ",(IF(B1878&lt;&gt;B1877,$C$2&amp;UPPER(K1878)&amp;$C$2&amp;$K$3&amp;" ",""))))&amp;IF((AA1878&lt;&gt;AA1879)*($H$2="y"),AD1878&amp;AE1878,IF((AA1878&lt;&gt;AA1879)*($H$2="m"),AD1878&amp;AG1878,IF(($H$2&lt;&gt;"m")*($H$2&lt;&gt;"Y"),(IF(F1878=0,"",F1878&amp;" "&amp;$F$4&amp;" "))&amp;(IF(G1878=0,"",G1878&amp;" "&amp;$G$4&amp;" "))&amp;(IF(H1878=0,"",H1878&amp;" "&amp;H$4&amp;" "))&amp;(IF(I1878=0,"",I1878&amp;" "&amp;$I$4&amp;" "))&amp;(IF(J1878=0,"",J1878&amp;" "&amp;$J$4&amp;" ")),"")))&amp;"; "&amp;IF((B1878=B1877)*(AA1878=AA1877), "same collecting data; ", IF((B1878=B1877)*(Z1877=Z1878),"same locality; ",(IF(COUNTBLANK(L1878)=1,"",$D$2&amp;L1878&amp;$L$3&amp;" "&amp;$D$2))&amp;(IF(COUNTBLANK(M1878)=1,"",$E$2&amp;M1878&amp;$E$2&amp;", "))&amp;(IF(COUNTBLANK(N1878)=1,"",N1878&amp;"; "))&amp;(IF(COUNTBLANK(O1878)=1,"",O1878&amp;"; ")))&amp;(IF(COUNTBLANK(P1878)=1,"",P1878&amp;"; "))&amp;(IF(COUNTBLANK(Q1878)=1,"",Q1878&amp;"; "))&amp;(IF(COUNTBLANK(R1878)=1,"",R1878&amp;"m, "))&amp;IF((COUNTBLANK(S1878)=0)*(S1878&lt;&gt;S1877), S1878&amp;"; ","")&amp;(IF(COUNTBLANK(U1878)=1,"",U1878&amp;"; "))&amp;(IF(COUNTBLANK(T1878)=1,"",IF(COUNTBLANK(F$2)=1,T1878&amp;"; ",T1878&amp;" "&amp;F$2&amp;"; "))))&amp;(IF(COUNTBLANK(V1878)=1,"",V1878&amp;"; "))&amp;IF((COUNTBLANK(C1878)=1),"",C1878)&amp;IF((B1878=B1879)*(K1878=K1879)*(L1878=L1879)*(M1878=M1879),IF(($H$2&lt;&gt;"m")*($H$2&lt;&gt;"Y"), " • ", IF((ISNUMBER(FIND(")",AE1878))), " • ", "")),IF((B1878=B1879)*(K1878=K1879)," • ",". ")))</f>
        <v/>
      </c>
      <c r="AI1878" s="1"/>
    </row>
    <row r="1879" spans="1:35" x14ac:dyDescent="0.25">
      <c r="A1879" s="3" t="str">
        <f t="shared" si="206"/>
        <v/>
      </c>
      <c r="B1879" s="53" t="str">
        <f t="shared" si="204"/>
        <v/>
      </c>
      <c r="C1879" s="57"/>
      <c r="D1879" s="57"/>
      <c r="E1879" s="57"/>
      <c r="F1879" s="57"/>
      <c r="G1879" s="57"/>
      <c r="H1879" s="57"/>
      <c r="I1879" s="57"/>
      <c r="J1879" s="57"/>
      <c r="K1879" s="57"/>
      <c r="L1879" s="57"/>
      <c r="M1879" s="54"/>
      <c r="N1879" s="57"/>
      <c r="O1879" s="58"/>
      <c r="P1879" s="58"/>
      <c r="Q1879" s="58"/>
      <c r="R1879" s="58"/>
      <c r="S1879" s="54"/>
      <c r="T1879" s="57"/>
      <c r="U1879" s="57"/>
      <c r="V1879" s="57"/>
      <c r="W1879" s="57"/>
      <c r="X1879" s="147" t="str">
        <f>IF(COUNTBLANK(D1879)=1,"",IF('order-admin-units'!$I$1&lt;&gt;"y", "", IF(COUNTBLANK(K1879)=1, 'order-admin-units'!$B$1+1, VLOOKUP(K1879, ordercountry, 2))))</f>
        <v/>
      </c>
      <c r="Y1879" s="147" t="str">
        <f>IF(COUNTBLANK(D1879)=1,"",IF('order-admin-units'!$I$1&lt;&gt;"y", "", IF(COUNTBLANK(K1879:L1879)&gt;0, 'order-admin-units'!$B$2+1, VLOOKUP(K1879&amp;"@"&amp;L1879, orderadmin, 2))))</f>
        <v/>
      </c>
      <c r="Z1879" s="147" t="str">
        <f t="shared" si="207"/>
        <v/>
      </c>
      <c r="AA1879" s="147" t="str">
        <f t="shared" si="208"/>
        <v/>
      </c>
      <c r="AB1879" s="147" t="str">
        <f t="shared" si="209"/>
        <v/>
      </c>
      <c r="AC1879" s="147" t="str">
        <f t="shared" si="205"/>
        <v/>
      </c>
      <c r="AD1879" s="11" t="str">
        <f t="shared" si="210"/>
        <v/>
      </c>
      <c r="AE1879" s="11" t="str">
        <f t="array" ref="AE1879">IF(COUNTBLANK(D1879)=1,"",IF(OR($H$2="y",$H$2="m"),IF(AA1879=AA1878,IF(OR(AB1879=$AB$4:$AB1878)=FALSE,AE1878&amp;C1879,AE1878),"("&amp;C1879)&amp;IF(AA1879=AA1880,IF(OR(AB1880=$AB$4:$AB1879)=FALSE,", ",""),") "),""))</f>
        <v/>
      </c>
      <c r="AF1879" s="11" t="str">
        <f t="array" ref="AF1879">IF((COUNTBLANK(D1879)=0)*OR($H$2="y",$H$2="m"),IFERROR(LEFT(C1879, FIND(" ",C1879)-1), C1879),"")</f>
        <v/>
      </c>
      <c r="AG1879" s="11" t="str">
        <f t="array" ref="AG1879">IF(COUNTBLANK(D1879)=1,"",IF(OR($H$2="y",$H$2="m"),IF(AA1879=AA1878,IF(OR(AC1879=$AC$4:$AC1878)=FALSE,AG1878&amp;AF1879,AG1878),"("&amp;AF1879)&amp;IF(AA1879=AA1880,IF(OR(AC1880=$AC$4:$AC1879)=FALSE,", ",""),") "),""))</f>
        <v/>
      </c>
      <c r="AH1879" s="10" t="str">
        <f>IF((COUNTBLANK(D1879)=1),"",IF(D1879=D1878,AH1878,"")&amp;IF(B1878&lt;&gt;B1879,((IF(COUNTBLANK(E1879)=1,$D$3&amp;"Non-type material: "&amp;$D$3,$D$3&amp;INDEX('type-categories'!$A$2:$B$100,MATCH(E1879,'type-categories'!$A$2:$A$100,0),2)&amp;$D$3))),"")&amp;(IF(K1879&lt;&gt;K1878,$C$2&amp;UPPER(K1879)&amp;$C$2&amp;$K$3&amp;" ",(IF(B1879&lt;&gt;B1878,$C$2&amp;UPPER(K1879)&amp;$C$2&amp;$K$3&amp;" ",""))))&amp;IF((AA1879&lt;&gt;AA1880)*($H$2="y"),AD1879&amp;AE1879,IF((AA1879&lt;&gt;AA1880)*($H$2="m"),AD1879&amp;AG1879,IF(($H$2&lt;&gt;"m")*($H$2&lt;&gt;"Y"),(IF(F1879=0,"",F1879&amp;" "&amp;$F$4&amp;" "))&amp;(IF(G1879=0,"",G1879&amp;" "&amp;$G$4&amp;" "))&amp;(IF(H1879=0,"",H1879&amp;" "&amp;H$4&amp;" "))&amp;(IF(I1879=0,"",I1879&amp;" "&amp;$I$4&amp;" "))&amp;(IF(J1879=0,"",J1879&amp;" "&amp;$J$4&amp;" ")),"")))&amp;"; "&amp;IF((B1879=B1878)*(AA1879=AA1878), "same collecting data; ", IF((B1879=B1878)*(Z1878=Z1879),"same locality; ",(IF(COUNTBLANK(L1879)=1,"",$D$2&amp;L1879&amp;$L$3&amp;" "&amp;$D$2))&amp;(IF(COUNTBLANK(M1879)=1,"",$E$2&amp;M1879&amp;$E$2&amp;", "))&amp;(IF(COUNTBLANK(N1879)=1,"",N1879&amp;"; "))&amp;(IF(COUNTBLANK(O1879)=1,"",O1879&amp;"; ")))&amp;(IF(COUNTBLANK(P1879)=1,"",P1879&amp;"; "))&amp;(IF(COUNTBLANK(Q1879)=1,"",Q1879&amp;"; "))&amp;(IF(COUNTBLANK(R1879)=1,"",R1879&amp;"m, "))&amp;IF((COUNTBLANK(S1879)=0)*(S1879&lt;&gt;S1878), S1879&amp;"; ","")&amp;(IF(COUNTBLANK(U1879)=1,"",U1879&amp;"; "))&amp;(IF(COUNTBLANK(T1879)=1,"",IF(COUNTBLANK(F$2)=1,T1879&amp;"; ",T1879&amp;" "&amp;F$2&amp;"; "))))&amp;(IF(COUNTBLANK(V1879)=1,"",V1879&amp;"; "))&amp;IF((COUNTBLANK(C1879)=1),"",C1879)&amp;IF((B1879=B1880)*(K1879=K1880)*(L1879=L1880)*(M1879=M1880),IF(($H$2&lt;&gt;"m")*($H$2&lt;&gt;"Y"), " • ", IF((ISNUMBER(FIND(")",AE1879))), " • ", "")),IF((B1879=B1880)*(K1879=K1880)," • ",". ")))</f>
        <v/>
      </c>
      <c r="AI1879" s="1"/>
    </row>
    <row r="1880" spans="1:35" x14ac:dyDescent="0.25">
      <c r="A1880" s="3" t="str">
        <f t="shared" si="206"/>
        <v/>
      </c>
      <c r="B1880" s="53" t="str">
        <f t="shared" si="204"/>
        <v/>
      </c>
      <c r="C1880" s="57"/>
      <c r="D1880" s="57"/>
      <c r="E1880" s="57"/>
      <c r="F1880" s="57"/>
      <c r="G1880" s="57"/>
      <c r="H1880" s="57"/>
      <c r="I1880" s="57"/>
      <c r="J1880" s="57"/>
      <c r="K1880" s="57"/>
      <c r="L1880" s="57"/>
      <c r="M1880" s="54"/>
      <c r="N1880" s="57"/>
      <c r="O1880" s="58"/>
      <c r="P1880" s="58"/>
      <c r="Q1880" s="58"/>
      <c r="R1880" s="58"/>
      <c r="S1880" s="54"/>
      <c r="T1880" s="57"/>
      <c r="U1880" s="57"/>
      <c r="V1880" s="57"/>
      <c r="W1880" s="57"/>
      <c r="X1880" s="147" t="str">
        <f>IF(COUNTBLANK(D1880)=1,"",IF('order-admin-units'!$I$1&lt;&gt;"y", "", IF(COUNTBLANK(K1880)=1, 'order-admin-units'!$B$1+1, VLOOKUP(K1880, ordercountry, 2))))</f>
        <v/>
      </c>
      <c r="Y1880" s="147" t="str">
        <f>IF(COUNTBLANK(D1880)=1,"",IF('order-admin-units'!$I$1&lt;&gt;"y", "", IF(COUNTBLANK(K1880:L1880)&gt;0, 'order-admin-units'!$B$2+1, VLOOKUP(K1880&amp;"@"&amp;L1880, orderadmin, 2))))</f>
        <v/>
      </c>
      <c r="Z1880" s="147" t="str">
        <f t="shared" si="207"/>
        <v/>
      </c>
      <c r="AA1880" s="147" t="str">
        <f t="shared" si="208"/>
        <v/>
      </c>
      <c r="AB1880" s="147" t="str">
        <f t="shared" si="209"/>
        <v/>
      </c>
      <c r="AC1880" s="147" t="str">
        <f t="shared" si="205"/>
        <v/>
      </c>
      <c r="AD1880" s="11" t="str">
        <f t="shared" si="210"/>
        <v/>
      </c>
      <c r="AE1880" s="11" t="str">
        <f t="array" ref="AE1880">IF(COUNTBLANK(D1880)=1,"",IF(OR($H$2="y",$H$2="m"),IF(AA1880=AA1879,IF(OR(AB1880=$AB$4:$AB1879)=FALSE,AE1879&amp;C1880,AE1879),"("&amp;C1880)&amp;IF(AA1880=AA1881,IF(OR(AB1881=$AB$4:$AB1880)=FALSE,", ",""),") "),""))</f>
        <v/>
      </c>
      <c r="AF1880" s="11" t="str">
        <f t="array" ref="AF1880">IF((COUNTBLANK(D1880)=0)*OR($H$2="y",$H$2="m"),IFERROR(LEFT(C1880, FIND(" ",C1880)-1), C1880),"")</f>
        <v/>
      </c>
      <c r="AG1880" s="11" t="str">
        <f t="array" ref="AG1880">IF(COUNTBLANK(D1880)=1,"",IF(OR($H$2="y",$H$2="m"),IF(AA1880=AA1879,IF(OR(AC1880=$AC$4:$AC1879)=FALSE,AG1879&amp;AF1880,AG1879),"("&amp;AF1880)&amp;IF(AA1880=AA1881,IF(OR(AC1881=$AC$4:$AC1880)=FALSE,", ",""),") "),""))</f>
        <v/>
      </c>
      <c r="AH1880" s="10" t="str">
        <f>IF((COUNTBLANK(D1880)=1),"",IF(D1880=D1879,AH1879,"")&amp;IF(B1879&lt;&gt;B1880,((IF(COUNTBLANK(E1880)=1,$D$3&amp;"Non-type material: "&amp;$D$3,$D$3&amp;INDEX('type-categories'!$A$2:$B$100,MATCH(E1880,'type-categories'!$A$2:$A$100,0),2)&amp;$D$3))),"")&amp;(IF(K1880&lt;&gt;K1879,$C$2&amp;UPPER(K1880)&amp;$C$2&amp;$K$3&amp;" ",(IF(B1880&lt;&gt;B1879,$C$2&amp;UPPER(K1880)&amp;$C$2&amp;$K$3&amp;" ",""))))&amp;IF((AA1880&lt;&gt;AA1881)*($H$2="y"),AD1880&amp;AE1880,IF((AA1880&lt;&gt;AA1881)*($H$2="m"),AD1880&amp;AG1880,IF(($H$2&lt;&gt;"m")*($H$2&lt;&gt;"Y"),(IF(F1880=0,"",F1880&amp;" "&amp;$F$4&amp;" "))&amp;(IF(G1880=0,"",G1880&amp;" "&amp;$G$4&amp;" "))&amp;(IF(H1880=0,"",H1880&amp;" "&amp;H$4&amp;" "))&amp;(IF(I1880=0,"",I1880&amp;" "&amp;$I$4&amp;" "))&amp;(IF(J1880=0,"",J1880&amp;" "&amp;$J$4&amp;" ")),"")))&amp;"; "&amp;IF((B1880=B1879)*(AA1880=AA1879), "same collecting data; ", IF((B1880=B1879)*(Z1879=Z1880),"same locality; ",(IF(COUNTBLANK(L1880)=1,"",$D$2&amp;L1880&amp;$L$3&amp;" "&amp;$D$2))&amp;(IF(COUNTBLANK(M1880)=1,"",$E$2&amp;M1880&amp;$E$2&amp;", "))&amp;(IF(COUNTBLANK(N1880)=1,"",N1880&amp;"; "))&amp;(IF(COUNTBLANK(O1880)=1,"",O1880&amp;"; ")))&amp;(IF(COUNTBLANK(P1880)=1,"",P1880&amp;"; "))&amp;(IF(COUNTBLANK(Q1880)=1,"",Q1880&amp;"; "))&amp;(IF(COUNTBLANK(R1880)=1,"",R1880&amp;"m, "))&amp;IF((COUNTBLANK(S1880)=0)*(S1880&lt;&gt;S1879), S1880&amp;"; ","")&amp;(IF(COUNTBLANK(U1880)=1,"",U1880&amp;"; "))&amp;(IF(COUNTBLANK(T1880)=1,"",IF(COUNTBLANK(F$2)=1,T1880&amp;"; ",T1880&amp;" "&amp;F$2&amp;"; "))))&amp;(IF(COUNTBLANK(V1880)=1,"",V1880&amp;"; "))&amp;IF((COUNTBLANK(C1880)=1),"",C1880)&amp;IF((B1880=B1881)*(K1880=K1881)*(L1880=L1881)*(M1880=M1881),IF(($H$2&lt;&gt;"m")*($H$2&lt;&gt;"Y"), " • ", IF((ISNUMBER(FIND(")",AE1880))), " • ", "")),IF((B1880=B1881)*(K1880=K1881)," • ",". ")))</f>
        <v/>
      </c>
      <c r="AI1880" s="1"/>
    </row>
    <row r="1881" spans="1:35" x14ac:dyDescent="0.25">
      <c r="A1881" s="3" t="str">
        <f t="shared" si="206"/>
        <v/>
      </c>
      <c r="B1881" s="53" t="str">
        <f t="shared" si="204"/>
        <v/>
      </c>
      <c r="C1881" s="57"/>
      <c r="D1881" s="57"/>
      <c r="E1881" s="57"/>
      <c r="F1881" s="57"/>
      <c r="G1881" s="57"/>
      <c r="H1881" s="57"/>
      <c r="I1881" s="57"/>
      <c r="J1881" s="57"/>
      <c r="K1881" s="57"/>
      <c r="L1881" s="57"/>
      <c r="M1881" s="54"/>
      <c r="N1881" s="57"/>
      <c r="O1881" s="58"/>
      <c r="P1881" s="58"/>
      <c r="Q1881" s="58"/>
      <c r="R1881" s="58"/>
      <c r="S1881" s="54"/>
      <c r="T1881" s="57"/>
      <c r="U1881" s="57"/>
      <c r="V1881" s="57"/>
      <c r="W1881" s="57"/>
      <c r="X1881" s="147" t="str">
        <f>IF(COUNTBLANK(D1881)=1,"",IF('order-admin-units'!$I$1&lt;&gt;"y", "", IF(COUNTBLANK(K1881)=1, 'order-admin-units'!$B$1+1, VLOOKUP(K1881, ordercountry, 2))))</f>
        <v/>
      </c>
      <c r="Y1881" s="147" t="str">
        <f>IF(COUNTBLANK(D1881)=1,"",IF('order-admin-units'!$I$1&lt;&gt;"y", "", IF(COUNTBLANK(K1881:L1881)&gt;0, 'order-admin-units'!$B$2+1, VLOOKUP(K1881&amp;"@"&amp;L1881, orderadmin, 2))))</f>
        <v/>
      </c>
      <c r="Z1881" s="147" t="str">
        <f t="shared" si="207"/>
        <v/>
      </c>
      <c r="AA1881" s="147" t="str">
        <f t="shared" si="208"/>
        <v/>
      </c>
      <c r="AB1881" s="147" t="str">
        <f t="shared" si="209"/>
        <v/>
      </c>
      <c r="AC1881" s="147" t="str">
        <f t="shared" si="205"/>
        <v/>
      </c>
      <c r="AD1881" s="11" t="str">
        <f t="shared" si="210"/>
        <v/>
      </c>
      <c r="AE1881" s="11" t="str">
        <f t="array" ref="AE1881">IF(COUNTBLANK(D1881)=1,"",IF(OR($H$2="y",$H$2="m"),IF(AA1881=AA1880,IF(OR(AB1881=$AB$4:$AB1880)=FALSE,AE1880&amp;C1881,AE1880),"("&amp;C1881)&amp;IF(AA1881=AA1882,IF(OR(AB1882=$AB$4:$AB1881)=FALSE,", ",""),") "),""))</f>
        <v/>
      </c>
      <c r="AF1881" s="11" t="str">
        <f t="array" ref="AF1881">IF((COUNTBLANK(D1881)=0)*OR($H$2="y",$H$2="m"),IFERROR(LEFT(C1881, FIND(" ",C1881)-1), C1881),"")</f>
        <v/>
      </c>
      <c r="AG1881" s="11" t="str">
        <f t="array" ref="AG1881">IF(COUNTBLANK(D1881)=1,"",IF(OR($H$2="y",$H$2="m"),IF(AA1881=AA1880,IF(OR(AC1881=$AC$4:$AC1880)=FALSE,AG1880&amp;AF1881,AG1880),"("&amp;AF1881)&amp;IF(AA1881=AA1882,IF(OR(AC1882=$AC$4:$AC1881)=FALSE,", ",""),") "),""))</f>
        <v/>
      </c>
      <c r="AH1881" s="10" t="str">
        <f>IF((COUNTBLANK(D1881)=1),"",IF(D1881=D1880,AH1880,"")&amp;IF(B1880&lt;&gt;B1881,((IF(COUNTBLANK(E1881)=1,$D$3&amp;"Non-type material: "&amp;$D$3,$D$3&amp;INDEX('type-categories'!$A$2:$B$100,MATCH(E1881,'type-categories'!$A$2:$A$100,0),2)&amp;$D$3))),"")&amp;(IF(K1881&lt;&gt;K1880,$C$2&amp;UPPER(K1881)&amp;$C$2&amp;$K$3&amp;" ",(IF(B1881&lt;&gt;B1880,$C$2&amp;UPPER(K1881)&amp;$C$2&amp;$K$3&amp;" ",""))))&amp;IF((AA1881&lt;&gt;AA1882)*($H$2="y"),AD1881&amp;AE1881,IF((AA1881&lt;&gt;AA1882)*($H$2="m"),AD1881&amp;AG1881,IF(($H$2&lt;&gt;"m")*($H$2&lt;&gt;"Y"),(IF(F1881=0,"",F1881&amp;" "&amp;$F$4&amp;" "))&amp;(IF(G1881=0,"",G1881&amp;" "&amp;$G$4&amp;" "))&amp;(IF(H1881=0,"",H1881&amp;" "&amp;H$4&amp;" "))&amp;(IF(I1881=0,"",I1881&amp;" "&amp;$I$4&amp;" "))&amp;(IF(J1881=0,"",J1881&amp;" "&amp;$J$4&amp;" ")),"")))&amp;"; "&amp;IF((B1881=B1880)*(AA1881=AA1880), "same collecting data; ", IF((B1881=B1880)*(Z1880=Z1881),"same locality; ",(IF(COUNTBLANK(L1881)=1,"",$D$2&amp;L1881&amp;$L$3&amp;" "&amp;$D$2))&amp;(IF(COUNTBLANK(M1881)=1,"",$E$2&amp;M1881&amp;$E$2&amp;", "))&amp;(IF(COUNTBLANK(N1881)=1,"",N1881&amp;"; "))&amp;(IF(COUNTBLANK(O1881)=1,"",O1881&amp;"; ")))&amp;(IF(COUNTBLANK(P1881)=1,"",P1881&amp;"; "))&amp;(IF(COUNTBLANK(Q1881)=1,"",Q1881&amp;"; "))&amp;(IF(COUNTBLANK(R1881)=1,"",R1881&amp;"m, "))&amp;IF((COUNTBLANK(S1881)=0)*(S1881&lt;&gt;S1880), S1881&amp;"; ","")&amp;(IF(COUNTBLANK(U1881)=1,"",U1881&amp;"; "))&amp;(IF(COUNTBLANK(T1881)=1,"",IF(COUNTBLANK(F$2)=1,T1881&amp;"; ",T1881&amp;" "&amp;F$2&amp;"; "))))&amp;(IF(COUNTBLANK(V1881)=1,"",V1881&amp;"; "))&amp;IF((COUNTBLANK(C1881)=1),"",C1881)&amp;IF((B1881=B1882)*(K1881=K1882)*(L1881=L1882)*(M1881=M1882),IF(($H$2&lt;&gt;"m")*($H$2&lt;&gt;"Y"), " • ", IF((ISNUMBER(FIND(")",AE1881))), " • ", "")),IF((B1881=B1882)*(K1881=K1882)," • ",". ")))</f>
        <v/>
      </c>
      <c r="AI1881" s="1"/>
    </row>
    <row r="1882" spans="1:35" x14ac:dyDescent="0.25">
      <c r="A1882" s="3" t="str">
        <f t="shared" si="206"/>
        <v/>
      </c>
      <c r="B1882" s="53" t="str">
        <f t="shared" si="204"/>
        <v/>
      </c>
      <c r="C1882" s="57"/>
      <c r="D1882" s="57"/>
      <c r="E1882" s="57"/>
      <c r="F1882" s="57"/>
      <c r="G1882" s="57"/>
      <c r="H1882" s="57"/>
      <c r="I1882" s="57"/>
      <c r="J1882" s="57"/>
      <c r="K1882" s="57"/>
      <c r="L1882" s="57"/>
      <c r="M1882" s="54"/>
      <c r="N1882" s="57"/>
      <c r="O1882" s="58"/>
      <c r="P1882" s="58"/>
      <c r="Q1882" s="58"/>
      <c r="R1882" s="58"/>
      <c r="S1882" s="54"/>
      <c r="T1882" s="57"/>
      <c r="U1882" s="57"/>
      <c r="V1882" s="57"/>
      <c r="W1882" s="57"/>
      <c r="X1882" s="147" t="str">
        <f>IF(COUNTBLANK(D1882)=1,"",IF('order-admin-units'!$I$1&lt;&gt;"y", "", IF(COUNTBLANK(K1882)=1, 'order-admin-units'!$B$1+1, VLOOKUP(K1882, ordercountry, 2))))</f>
        <v/>
      </c>
      <c r="Y1882" s="147" t="str">
        <f>IF(COUNTBLANK(D1882)=1,"",IF('order-admin-units'!$I$1&lt;&gt;"y", "", IF(COUNTBLANK(K1882:L1882)&gt;0, 'order-admin-units'!$B$2+1, VLOOKUP(K1882&amp;"@"&amp;L1882, orderadmin, 2))))</f>
        <v/>
      </c>
      <c r="Z1882" s="147" t="str">
        <f t="shared" si="207"/>
        <v/>
      </c>
      <c r="AA1882" s="147" t="str">
        <f t="shared" si="208"/>
        <v/>
      </c>
      <c r="AB1882" s="147" t="str">
        <f t="shared" si="209"/>
        <v/>
      </c>
      <c r="AC1882" s="147" t="str">
        <f t="shared" si="205"/>
        <v/>
      </c>
      <c r="AD1882" s="11" t="str">
        <f t="shared" si="210"/>
        <v/>
      </c>
      <c r="AE1882" s="11" t="str">
        <f t="array" ref="AE1882">IF(COUNTBLANK(D1882)=1,"",IF(OR($H$2="y",$H$2="m"),IF(AA1882=AA1881,IF(OR(AB1882=$AB$4:$AB1881)=FALSE,AE1881&amp;C1882,AE1881),"("&amp;C1882)&amp;IF(AA1882=AA1883,IF(OR(AB1883=$AB$4:$AB1882)=FALSE,", ",""),") "),""))</f>
        <v/>
      </c>
      <c r="AF1882" s="11" t="str">
        <f t="array" ref="AF1882">IF((COUNTBLANK(D1882)=0)*OR($H$2="y",$H$2="m"),IFERROR(LEFT(C1882, FIND(" ",C1882)-1), C1882),"")</f>
        <v/>
      </c>
      <c r="AG1882" s="11" t="str">
        <f t="array" ref="AG1882">IF(COUNTBLANK(D1882)=1,"",IF(OR($H$2="y",$H$2="m"),IF(AA1882=AA1881,IF(OR(AC1882=$AC$4:$AC1881)=FALSE,AG1881&amp;AF1882,AG1881),"("&amp;AF1882)&amp;IF(AA1882=AA1883,IF(OR(AC1883=$AC$4:$AC1882)=FALSE,", ",""),") "),""))</f>
        <v/>
      </c>
      <c r="AH1882" s="10" t="str">
        <f>IF((COUNTBLANK(D1882)=1),"",IF(D1882=D1881,AH1881,"")&amp;IF(B1881&lt;&gt;B1882,((IF(COUNTBLANK(E1882)=1,$D$3&amp;"Non-type material: "&amp;$D$3,$D$3&amp;INDEX('type-categories'!$A$2:$B$100,MATCH(E1882,'type-categories'!$A$2:$A$100,0),2)&amp;$D$3))),"")&amp;(IF(K1882&lt;&gt;K1881,$C$2&amp;UPPER(K1882)&amp;$C$2&amp;$K$3&amp;" ",(IF(B1882&lt;&gt;B1881,$C$2&amp;UPPER(K1882)&amp;$C$2&amp;$K$3&amp;" ",""))))&amp;IF((AA1882&lt;&gt;AA1883)*($H$2="y"),AD1882&amp;AE1882,IF((AA1882&lt;&gt;AA1883)*($H$2="m"),AD1882&amp;AG1882,IF(($H$2&lt;&gt;"m")*($H$2&lt;&gt;"Y"),(IF(F1882=0,"",F1882&amp;" "&amp;$F$4&amp;" "))&amp;(IF(G1882=0,"",G1882&amp;" "&amp;$G$4&amp;" "))&amp;(IF(H1882=0,"",H1882&amp;" "&amp;H$4&amp;" "))&amp;(IF(I1882=0,"",I1882&amp;" "&amp;$I$4&amp;" "))&amp;(IF(J1882=0,"",J1882&amp;" "&amp;$J$4&amp;" ")),"")))&amp;"; "&amp;IF((B1882=B1881)*(AA1882=AA1881), "same collecting data; ", IF((B1882=B1881)*(Z1881=Z1882),"same locality; ",(IF(COUNTBLANK(L1882)=1,"",$D$2&amp;L1882&amp;$L$3&amp;" "&amp;$D$2))&amp;(IF(COUNTBLANK(M1882)=1,"",$E$2&amp;M1882&amp;$E$2&amp;", "))&amp;(IF(COUNTBLANK(N1882)=1,"",N1882&amp;"; "))&amp;(IF(COUNTBLANK(O1882)=1,"",O1882&amp;"; ")))&amp;(IF(COUNTBLANK(P1882)=1,"",P1882&amp;"; "))&amp;(IF(COUNTBLANK(Q1882)=1,"",Q1882&amp;"; "))&amp;(IF(COUNTBLANK(R1882)=1,"",R1882&amp;"m, "))&amp;IF((COUNTBLANK(S1882)=0)*(S1882&lt;&gt;S1881), S1882&amp;"; ","")&amp;(IF(COUNTBLANK(U1882)=1,"",U1882&amp;"; "))&amp;(IF(COUNTBLANK(T1882)=1,"",IF(COUNTBLANK(F$2)=1,T1882&amp;"; ",T1882&amp;" "&amp;F$2&amp;"; "))))&amp;(IF(COUNTBLANK(V1882)=1,"",V1882&amp;"; "))&amp;IF((COUNTBLANK(C1882)=1),"",C1882)&amp;IF((B1882=B1883)*(K1882=K1883)*(L1882=L1883)*(M1882=M1883),IF(($H$2&lt;&gt;"m")*($H$2&lt;&gt;"Y"), " • ", IF((ISNUMBER(FIND(")",AE1882))), " • ", "")),IF((B1882=B1883)*(K1882=K1883)," • ",". ")))</f>
        <v/>
      </c>
      <c r="AI1882" s="1"/>
    </row>
    <row r="1883" spans="1:35" x14ac:dyDescent="0.25">
      <c r="A1883" s="3" t="str">
        <f t="shared" si="206"/>
        <v/>
      </c>
      <c r="B1883" s="53" t="str">
        <f t="shared" si="204"/>
        <v/>
      </c>
      <c r="C1883" s="57"/>
      <c r="D1883" s="57"/>
      <c r="E1883" s="57"/>
      <c r="F1883" s="57"/>
      <c r="G1883" s="57"/>
      <c r="H1883" s="57"/>
      <c r="I1883" s="57"/>
      <c r="J1883" s="57"/>
      <c r="K1883" s="57"/>
      <c r="L1883" s="57"/>
      <c r="M1883" s="54"/>
      <c r="N1883" s="57"/>
      <c r="O1883" s="58"/>
      <c r="P1883" s="58"/>
      <c r="Q1883" s="58"/>
      <c r="R1883" s="58"/>
      <c r="S1883" s="54"/>
      <c r="T1883" s="57"/>
      <c r="U1883" s="57"/>
      <c r="V1883" s="57"/>
      <c r="W1883" s="57"/>
      <c r="X1883" s="147" t="str">
        <f>IF(COUNTBLANK(D1883)=1,"",IF('order-admin-units'!$I$1&lt;&gt;"y", "", IF(COUNTBLANK(K1883)=1, 'order-admin-units'!$B$1+1, VLOOKUP(K1883, ordercountry, 2))))</f>
        <v/>
      </c>
      <c r="Y1883" s="147" t="str">
        <f>IF(COUNTBLANK(D1883)=1,"",IF('order-admin-units'!$I$1&lt;&gt;"y", "", IF(COUNTBLANK(K1883:L1883)&gt;0, 'order-admin-units'!$B$2+1, VLOOKUP(K1883&amp;"@"&amp;L1883, orderadmin, 2))))</f>
        <v/>
      </c>
      <c r="Z1883" s="147" t="str">
        <f t="shared" si="207"/>
        <v/>
      </c>
      <c r="AA1883" s="147" t="str">
        <f t="shared" si="208"/>
        <v/>
      </c>
      <c r="AB1883" s="147" t="str">
        <f t="shared" si="209"/>
        <v/>
      </c>
      <c r="AC1883" s="147" t="str">
        <f t="shared" si="205"/>
        <v/>
      </c>
      <c r="AD1883" s="11" t="str">
        <f t="shared" si="210"/>
        <v/>
      </c>
      <c r="AE1883" s="11" t="str">
        <f t="array" ref="AE1883">IF(COUNTBLANK(D1883)=1,"",IF(OR($H$2="y",$H$2="m"),IF(AA1883=AA1882,IF(OR(AB1883=$AB$4:$AB1882)=FALSE,AE1882&amp;C1883,AE1882),"("&amp;C1883)&amp;IF(AA1883=AA1884,IF(OR(AB1884=$AB$4:$AB1883)=FALSE,", ",""),") "),""))</f>
        <v/>
      </c>
      <c r="AF1883" s="11" t="str">
        <f t="array" ref="AF1883">IF((COUNTBLANK(D1883)=0)*OR($H$2="y",$H$2="m"),IFERROR(LEFT(C1883, FIND(" ",C1883)-1), C1883),"")</f>
        <v/>
      </c>
      <c r="AG1883" s="11" t="str">
        <f t="array" ref="AG1883">IF(COUNTBLANK(D1883)=1,"",IF(OR($H$2="y",$H$2="m"),IF(AA1883=AA1882,IF(OR(AC1883=$AC$4:$AC1882)=FALSE,AG1882&amp;AF1883,AG1882),"("&amp;AF1883)&amp;IF(AA1883=AA1884,IF(OR(AC1884=$AC$4:$AC1883)=FALSE,", ",""),") "),""))</f>
        <v/>
      </c>
      <c r="AH1883" s="10" t="str">
        <f>IF((COUNTBLANK(D1883)=1),"",IF(D1883=D1882,AH1882,"")&amp;IF(B1882&lt;&gt;B1883,((IF(COUNTBLANK(E1883)=1,$D$3&amp;"Non-type material: "&amp;$D$3,$D$3&amp;INDEX('type-categories'!$A$2:$B$100,MATCH(E1883,'type-categories'!$A$2:$A$100,0),2)&amp;$D$3))),"")&amp;(IF(K1883&lt;&gt;K1882,$C$2&amp;UPPER(K1883)&amp;$C$2&amp;$K$3&amp;" ",(IF(B1883&lt;&gt;B1882,$C$2&amp;UPPER(K1883)&amp;$C$2&amp;$K$3&amp;" ",""))))&amp;IF((AA1883&lt;&gt;AA1884)*($H$2="y"),AD1883&amp;AE1883,IF((AA1883&lt;&gt;AA1884)*($H$2="m"),AD1883&amp;AG1883,IF(($H$2&lt;&gt;"m")*($H$2&lt;&gt;"Y"),(IF(F1883=0,"",F1883&amp;" "&amp;$F$4&amp;" "))&amp;(IF(G1883=0,"",G1883&amp;" "&amp;$G$4&amp;" "))&amp;(IF(H1883=0,"",H1883&amp;" "&amp;H$4&amp;" "))&amp;(IF(I1883=0,"",I1883&amp;" "&amp;$I$4&amp;" "))&amp;(IF(J1883=0,"",J1883&amp;" "&amp;$J$4&amp;" ")),"")))&amp;"; "&amp;IF((B1883=B1882)*(AA1883=AA1882), "same collecting data; ", IF((B1883=B1882)*(Z1882=Z1883),"same locality; ",(IF(COUNTBLANK(L1883)=1,"",$D$2&amp;L1883&amp;$L$3&amp;" "&amp;$D$2))&amp;(IF(COUNTBLANK(M1883)=1,"",$E$2&amp;M1883&amp;$E$2&amp;", "))&amp;(IF(COUNTBLANK(N1883)=1,"",N1883&amp;"; "))&amp;(IF(COUNTBLANK(O1883)=1,"",O1883&amp;"; ")))&amp;(IF(COUNTBLANK(P1883)=1,"",P1883&amp;"; "))&amp;(IF(COUNTBLANK(Q1883)=1,"",Q1883&amp;"; "))&amp;(IF(COUNTBLANK(R1883)=1,"",R1883&amp;"m, "))&amp;IF((COUNTBLANK(S1883)=0)*(S1883&lt;&gt;S1882), S1883&amp;"; ","")&amp;(IF(COUNTBLANK(U1883)=1,"",U1883&amp;"; "))&amp;(IF(COUNTBLANK(T1883)=1,"",IF(COUNTBLANK(F$2)=1,T1883&amp;"; ",T1883&amp;" "&amp;F$2&amp;"; "))))&amp;(IF(COUNTBLANK(V1883)=1,"",V1883&amp;"; "))&amp;IF((COUNTBLANK(C1883)=1),"",C1883)&amp;IF((B1883=B1884)*(K1883=K1884)*(L1883=L1884)*(M1883=M1884),IF(($H$2&lt;&gt;"m")*($H$2&lt;&gt;"Y"), " • ", IF((ISNUMBER(FIND(")",AE1883))), " • ", "")),IF((B1883=B1884)*(K1883=K1884)," • ",". ")))</f>
        <v/>
      </c>
      <c r="AI1883" s="1"/>
    </row>
    <row r="1884" spans="1:35" x14ac:dyDescent="0.25">
      <c r="A1884" s="3" t="str">
        <f t="shared" si="206"/>
        <v/>
      </c>
      <c r="B1884" s="53" t="str">
        <f t="shared" si="204"/>
        <v/>
      </c>
      <c r="C1884" s="57"/>
      <c r="D1884" s="57"/>
      <c r="E1884" s="57"/>
      <c r="F1884" s="57"/>
      <c r="G1884" s="57"/>
      <c r="H1884" s="57"/>
      <c r="I1884" s="57"/>
      <c r="J1884" s="57"/>
      <c r="K1884" s="57"/>
      <c r="L1884" s="57"/>
      <c r="M1884" s="54"/>
      <c r="N1884" s="57"/>
      <c r="O1884" s="58"/>
      <c r="P1884" s="58"/>
      <c r="Q1884" s="58"/>
      <c r="R1884" s="58"/>
      <c r="S1884" s="54"/>
      <c r="T1884" s="57"/>
      <c r="U1884" s="57"/>
      <c r="V1884" s="57"/>
      <c r="W1884" s="57"/>
      <c r="X1884" s="147" t="str">
        <f>IF(COUNTBLANK(D1884)=1,"",IF('order-admin-units'!$I$1&lt;&gt;"y", "", IF(COUNTBLANK(K1884)=1, 'order-admin-units'!$B$1+1, VLOOKUP(K1884, ordercountry, 2))))</f>
        <v/>
      </c>
      <c r="Y1884" s="147" t="str">
        <f>IF(COUNTBLANK(D1884)=1,"",IF('order-admin-units'!$I$1&lt;&gt;"y", "", IF(COUNTBLANK(K1884:L1884)&gt;0, 'order-admin-units'!$B$2+1, VLOOKUP(K1884&amp;"@"&amp;L1884, orderadmin, 2))))</f>
        <v/>
      </c>
      <c r="Z1884" s="147" t="str">
        <f t="shared" si="207"/>
        <v/>
      </c>
      <c r="AA1884" s="147" t="str">
        <f t="shared" si="208"/>
        <v/>
      </c>
      <c r="AB1884" s="147" t="str">
        <f t="shared" si="209"/>
        <v/>
      </c>
      <c r="AC1884" s="147" t="str">
        <f t="shared" si="205"/>
        <v/>
      </c>
      <c r="AD1884" s="11" t="str">
        <f t="shared" si="210"/>
        <v/>
      </c>
      <c r="AE1884" s="11" t="str">
        <f t="array" ref="AE1884">IF(COUNTBLANK(D1884)=1,"",IF(OR($H$2="y",$H$2="m"),IF(AA1884=AA1883,IF(OR(AB1884=$AB$4:$AB1883)=FALSE,AE1883&amp;C1884,AE1883),"("&amp;C1884)&amp;IF(AA1884=AA1885,IF(OR(AB1885=$AB$4:$AB1884)=FALSE,", ",""),") "),""))</f>
        <v/>
      </c>
      <c r="AF1884" s="11" t="str">
        <f t="array" ref="AF1884">IF((COUNTBLANK(D1884)=0)*OR($H$2="y",$H$2="m"),IFERROR(LEFT(C1884, FIND(" ",C1884)-1), C1884),"")</f>
        <v/>
      </c>
      <c r="AG1884" s="11" t="str">
        <f t="array" ref="AG1884">IF(COUNTBLANK(D1884)=1,"",IF(OR($H$2="y",$H$2="m"),IF(AA1884=AA1883,IF(OR(AC1884=$AC$4:$AC1883)=FALSE,AG1883&amp;AF1884,AG1883),"("&amp;AF1884)&amp;IF(AA1884=AA1885,IF(OR(AC1885=$AC$4:$AC1884)=FALSE,", ",""),") "),""))</f>
        <v/>
      </c>
      <c r="AH1884" s="10" t="str">
        <f>IF((COUNTBLANK(D1884)=1),"",IF(D1884=D1883,AH1883,"")&amp;IF(B1883&lt;&gt;B1884,((IF(COUNTBLANK(E1884)=1,$D$3&amp;"Non-type material: "&amp;$D$3,$D$3&amp;INDEX('type-categories'!$A$2:$B$100,MATCH(E1884,'type-categories'!$A$2:$A$100,0),2)&amp;$D$3))),"")&amp;(IF(K1884&lt;&gt;K1883,$C$2&amp;UPPER(K1884)&amp;$C$2&amp;$K$3&amp;" ",(IF(B1884&lt;&gt;B1883,$C$2&amp;UPPER(K1884)&amp;$C$2&amp;$K$3&amp;" ",""))))&amp;IF((AA1884&lt;&gt;AA1885)*($H$2="y"),AD1884&amp;AE1884,IF((AA1884&lt;&gt;AA1885)*($H$2="m"),AD1884&amp;AG1884,IF(($H$2&lt;&gt;"m")*($H$2&lt;&gt;"Y"),(IF(F1884=0,"",F1884&amp;" "&amp;$F$4&amp;" "))&amp;(IF(G1884=0,"",G1884&amp;" "&amp;$G$4&amp;" "))&amp;(IF(H1884=0,"",H1884&amp;" "&amp;H$4&amp;" "))&amp;(IF(I1884=0,"",I1884&amp;" "&amp;$I$4&amp;" "))&amp;(IF(J1884=0,"",J1884&amp;" "&amp;$J$4&amp;" ")),"")))&amp;"; "&amp;IF((B1884=B1883)*(AA1884=AA1883), "same collecting data; ", IF((B1884=B1883)*(Z1883=Z1884),"same locality; ",(IF(COUNTBLANK(L1884)=1,"",$D$2&amp;L1884&amp;$L$3&amp;" "&amp;$D$2))&amp;(IF(COUNTBLANK(M1884)=1,"",$E$2&amp;M1884&amp;$E$2&amp;", "))&amp;(IF(COUNTBLANK(N1884)=1,"",N1884&amp;"; "))&amp;(IF(COUNTBLANK(O1884)=1,"",O1884&amp;"; ")))&amp;(IF(COUNTBLANK(P1884)=1,"",P1884&amp;"; "))&amp;(IF(COUNTBLANK(Q1884)=1,"",Q1884&amp;"; "))&amp;(IF(COUNTBLANK(R1884)=1,"",R1884&amp;"m, "))&amp;IF((COUNTBLANK(S1884)=0)*(S1884&lt;&gt;S1883), S1884&amp;"; ","")&amp;(IF(COUNTBLANK(U1884)=1,"",U1884&amp;"; "))&amp;(IF(COUNTBLANK(T1884)=1,"",IF(COUNTBLANK(F$2)=1,T1884&amp;"; ",T1884&amp;" "&amp;F$2&amp;"; "))))&amp;(IF(COUNTBLANK(V1884)=1,"",V1884&amp;"; "))&amp;IF((COUNTBLANK(C1884)=1),"",C1884)&amp;IF((B1884=B1885)*(K1884=K1885)*(L1884=L1885)*(M1884=M1885),IF(($H$2&lt;&gt;"m")*($H$2&lt;&gt;"Y"), " • ", IF((ISNUMBER(FIND(")",AE1884))), " • ", "")),IF((B1884=B1885)*(K1884=K1885)," • ",". ")))</f>
        <v/>
      </c>
      <c r="AI1884" s="1"/>
    </row>
    <row r="1885" spans="1:35" x14ac:dyDescent="0.25">
      <c r="A1885" s="3" t="str">
        <f t="shared" si="206"/>
        <v/>
      </c>
      <c r="B1885" s="53" t="str">
        <f t="shared" si="204"/>
        <v/>
      </c>
      <c r="C1885" s="57"/>
      <c r="D1885" s="57"/>
      <c r="E1885" s="57"/>
      <c r="F1885" s="57"/>
      <c r="G1885" s="57"/>
      <c r="H1885" s="57"/>
      <c r="I1885" s="57"/>
      <c r="J1885" s="57"/>
      <c r="K1885" s="57"/>
      <c r="L1885" s="57"/>
      <c r="M1885" s="54"/>
      <c r="N1885" s="57"/>
      <c r="O1885" s="58"/>
      <c r="P1885" s="58"/>
      <c r="Q1885" s="58"/>
      <c r="R1885" s="58"/>
      <c r="S1885" s="54"/>
      <c r="T1885" s="57"/>
      <c r="U1885" s="57"/>
      <c r="V1885" s="57"/>
      <c r="W1885" s="57"/>
      <c r="X1885" s="147" t="str">
        <f>IF(COUNTBLANK(D1885)=1,"",IF('order-admin-units'!$I$1&lt;&gt;"y", "", IF(COUNTBLANK(K1885)=1, 'order-admin-units'!$B$1+1, VLOOKUP(K1885, ordercountry, 2))))</f>
        <v/>
      </c>
      <c r="Y1885" s="147" t="str">
        <f>IF(COUNTBLANK(D1885)=1,"",IF('order-admin-units'!$I$1&lt;&gt;"y", "", IF(COUNTBLANK(K1885:L1885)&gt;0, 'order-admin-units'!$B$2+1, VLOOKUP(K1885&amp;"@"&amp;L1885, orderadmin, 2))))</f>
        <v/>
      </c>
      <c r="Z1885" s="147" t="str">
        <f t="shared" si="207"/>
        <v/>
      </c>
      <c r="AA1885" s="147" t="str">
        <f t="shared" si="208"/>
        <v/>
      </c>
      <c r="AB1885" s="147" t="str">
        <f t="shared" si="209"/>
        <v/>
      </c>
      <c r="AC1885" s="147" t="str">
        <f t="shared" si="205"/>
        <v/>
      </c>
      <c r="AD1885" s="11" t="str">
        <f t="shared" si="210"/>
        <v/>
      </c>
      <c r="AE1885" s="11" t="str">
        <f t="array" ref="AE1885">IF(COUNTBLANK(D1885)=1,"",IF(OR($H$2="y",$H$2="m"),IF(AA1885=AA1884,IF(OR(AB1885=$AB$4:$AB1884)=FALSE,AE1884&amp;C1885,AE1884),"("&amp;C1885)&amp;IF(AA1885=AA1886,IF(OR(AB1886=$AB$4:$AB1885)=FALSE,", ",""),") "),""))</f>
        <v/>
      </c>
      <c r="AF1885" s="11" t="str">
        <f t="array" ref="AF1885">IF((COUNTBLANK(D1885)=0)*OR($H$2="y",$H$2="m"),IFERROR(LEFT(C1885, FIND(" ",C1885)-1), C1885),"")</f>
        <v/>
      </c>
      <c r="AG1885" s="11" t="str">
        <f t="array" ref="AG1885">IF(COUNTBLANK(D1885)=1,"",IF(OR($H$2="y",$H$2="m"),IF(AA1885=AA1884,IF(OR(AC1885=$AC$4:$AC1884)=FALSE,AG1884&amp;AF1885,AG1884),"("&amp;AF1885)&amp;IF(AA1885=AA1886,IF(OR(AC1886=$AC$4:$AC1885)=FALSE,", ",""),") "),""))</f>
        <v/>
      </c>
      <c r="AH1885" s="10" t="str">
        <f>IF((COUNTBLANK(D1885)=1),"",IF(D1885=D1884,AH1884,"")&amp;IF(B1884&lt;&gt;B1885,((IF(COUNTBLANK(E1885)=1,$D$3&amp;"Non-type material: "&amp;$D$3,$D$3&amp;INDEX('type-categories'!$A$2:$B$100,MATCH(E1885,'type-categories'!$A$2:$A$100,0),2)&amp;$D$3))),"")&amp;(IF(K1885&lt;&gt;K1884,$C$2&amp;UPPER(K1885)&amp;$C$2&amp;$K$3&amp;" ",(IF(B1885&lt;&gt;B1884,$C$2&amp;UPPER(K1885)&amp;$C$2&amp;$K$3&amp;" ",""))))&amp;IF((AA1885&lt;&gt;AA1886)*($H$2="y"),AD1885&amp;AE1885,IF((AA1885&lt;&gt;AA1886)*($H$2="m"),AD1885&amp;AG1885,IF(($H$2&lt;&gt;"m")*($H$2&lt;&gt;"Y"),(IF(F1885=0,"",F1885&amp;" "&amp;$F$4&amp;" "))&amp;(IF(G1885=0,"",G1885&amp;" "&amp;$G$4&amp;" "))&amp;(IF(H1885=0,"",H1885&amp;" "&amp;H$4&amp;" "))&amp;(IF(I1885=0,"",I1885&amp;" "&amp;$I$4&amp;" "))&amp;(IF(J1885=0,"",J1885&amp;" "&amp;$J$4&amp;" ")),"")))&amp;"; "&amp;IF((B1885=B1884)*(AA1885=AA1884), "same collecting data; ", IF((B1885=B1884)*(Z1884=Z1885),"same locality; ",(IF(COUNTBLANK(L1885)=1,"",$D$2&amp;L1885&amp;$L$3&amp;" "&amp;$D$2))&amp;(IF(COUNTBLANK(M1885)=1,"",$E$2&amp;M1885&amp;$E$2&amp;", "))&amp;(IF(COUNTBLANK(N1885)=1,"",N1885&amp;"; "))&amp;(IF(COUNTBLANK(O1885)=1,"",O1885&amp;"; ")))&amp;(IF(COUNTBLANK(P1885)=1,"",P1885&amp;"; "))&amp;(IF(COUNTBLANK(Q1885)=1,"",Q1885&amp;"; "))&amp;(IF(COUNTBLANK(R1885)=1,"",R1885&amp;"m, "))&amp;IF((COUNTBLANK(S1885)=0)*(S1885&lt;&gt;S1884), S1885&amp;"; ","")&amp;(IF(COUNTBLANK(U1885)=1,"",U1885&amp;"; "))&amp;(IF(COUNTBLANK(T1885)=1,"",IF(COUNTBLANK(F$2)=1,T1885&amp;"; ",T1885&amp;" "&amp;F$2&amp;"; "))))&amp;(IF(COUNTBLANK(V1885)=1,"",V1885&amp;"; "))&amp;IF((COUNTBLANK(C1885)=1),"",C1885)&amp;IF((B1885=B1886)*(K1885=K1886)*(L1885=L1886)*(M1885=M1886),IF(($H$2&lt;&gt;"m")*($H$2&lt;&gt;"Y"), " • ", IF((ISNUMBER(FIND(")",AE1885))), " • ", "")),IF((B1885=B1886)*(K1885=K1886)," • ",". ")))</f>
        <v/>
      </c>
      <c r="AI1885" s="1"/>
    </row>
    <row r="1886" spans="1:35" x14ac:dyDescent="0.25">
      <c r="A1886" s="3" t="str">
        <f t="shared" si="206"/>
        <v/>
      </c>
      <c r="B1886" s="53" t="str">
        <f t="shared" si="204"/>
        <v/>
      </c>
      <c r="C1886" s="57"/>
      <c r="D1886" s="57"/>
      <c r="E1886" s="57"/>
      <c r="F1886" s="57"/>
      <c r="G1886" s="57"/>
      <c r="H1886" s="57"/>
      <c r="I1886" s="57"/>
      <c r="J1886" s="57"/>
      <c r="K1886" s="57"/>
      <c r="L1886" s="57"/>
      <c r="M1886" s="54"/>
      <c r="N1886" s="57"/>
      <c r="O1886" s="58"/>
      <c r="P1886" s="58"/>
      <c r="Q1886" s="58"/>
      <c r="R1886" s="58"/>
      <c r="S1886" s="54"/>
      <c r="T1886" s="57"/>
      <c r="U1886" s="57"/>
      <c r="V1886" s="57"/>
      <c r="W1886" s="57"/>
      <c r="X1886" s="147" t="str">
        <f>IF(COUNTBLANK(D1886)=1,"",IF('order-admin-units'!$I$1&lt;&gt;"y", "", IF(COUNTBLANK(K1886)=1, 'order-admin-units'!$B$1+1, VLOOKUP(K1886, ordercountry, 2))))</f>
        <v/>
      </c>
      <c r="Y1886" s="147" t="str">
        <f>IF(COUNTBLANK(D1886)=1,"",IF('order-admin-units'!$I$1&lt;&gt;"y", "", IF(COUNTBLANK(K1886:L1886)&gt;0, 'order-admin-units'!$B$2+1, VLOOKUP(K1886&amp;"@"&amp;L1886, orderadmin, 2))))</f>
        <v/>
      </c>
      <c r="Z1886" s="147" t="str">
        <f t="shared" si="207"/>
        <v/>
      </c>
      <c r="AA1886" s="147" t="str">
        <f t="shared" si="208"/>
        <v/>
      </c>
      <c r="AB1886" s="147" t="str">
        <f t="shared" si="209"/>
        <v/>
      </c>
      <c r="AC1886" s="147" t="str">
        <f t="shared" si="205"/>
        <v/>
      </c>
      <c r="AD1886" s="11" t="str">
        <f t="shared" si="210"/>
        <v/>
      </c>
      <c r="AE1886" s="11" t="str">
        <f t="array" ref="AE1886">IF(COUNTBLANK(D1886)=1,"",IF(OR($H$2="y",$H$2="m"),IF(AA1886=AA1885,IF(OR(AB1886=$AB$4:$AB1885)=FALSE,AE1885&amp;C1886,AE1885),"("&amp;C1886)&amp;IF(AA1886=AA1887,IF(OR(AB1887=$AB$4:$AB1886)=FALSE,", ",""),") "),""))</f>
        <v/>
      </c>
      <c r="AF1886" s="11" t="str">
        <f t="array" ref="AF1886">IF((COUNTBLANK(D1886)=0)*OR($H$2="y",$H$2="m"),IFERROR(LEFT(C1886, FIND(" ",C1886)-1), C1886),"")</f>
        <v/>
      </c>
      <c r="AG1886" s="11" t="str">
        <f t="array" ref="AG1886">IF(COUNTBLANK(D1886)=1,"",IF(OR($H$2="y",$H$2="m"),IF(AA1886=AA1885,IF(OR(AC1886=$AC$4:$AC1885)=FALSE,AG1885&amp;AF1886,AG1885),"("&amp;AF1886)&amp;IF(AA1886=AA1887,IF(OR(AC1887=$AC$4:$AC1886)=FALSE,", ",""),") "),""))</f>
        <v/>
      </c>
      <c r="AH1886" s="10" t="str">
        <f>IF((COUNTBLANK(D1886)=1),"",IF(D1886=D1885,AH1885,"")&amp;IF(B1885&lt;&gt;B1886,((IF(COUNTBLANK(E1886)=1,$D$3&amp;"Non-type material: "&amp;$D$3,$D$3&amp;INDEX('type-categories'!$A$2:$B$100,MATCH(E1886,'type-categories'!$A$2:$A$100,0),2)&amp;$D$3))),"")&amp;(IF(K1886&lt;&gt;K1885,$C$2&amp;UPPER(K1886)&amp;$C$2&amp;$K$3&amp;" ",(IF(B1886&lt;&gt;B1885,$C$2&amp;UPPER(K1886)&amp;$C$2&amp;$K$3&amp;" ",""))))&amp;IF((AA1886&lt;&gt;AA1887)*($H$2="y"),AD1886&amp;AE1886,IF((AA1886&lt;&gt;AA1887)*($H$2="m"),AD1886&amp;AG1886,IF(($H$2&lt;&gt;"m")*($H$2&lt;&gt;"Y"),(IF(F1886=0,"",F1886&amp;" "&amp;$F$4&amp;" "))&amp;(IF(G1886=0,"",G1886&amp;" "&amp;$G$4&amp;" "))&amp;(IF(H1886=0,"",H1886&amp;" "&amp;H$4&amp;" "))&amp;(IF(I1886=0,"",I1886&amp;" "&amp;$I$4&amp;" "))&amp;(IF(J1886=0,"",J1886&amp;" "&amp;$J$4&amp;" ")),"")))&amp;"; "&amp;IF((B1886=B1885)*(AA1886=AA1885), "same collecting data; ", IF((B1886=B1885)*(Z1885=Z1886),"same locality; ",(IF(COUNTBLANK(L1886)=1,"",$D$2&amp;L1886&amp;$L$3&amp;" "&amp;$D$2))&amp;(IF(COUNTBLANK(M1886)=1,"",$E$2&amp;M1886&amp;$E$2&amp;", "))&amp;(IF(COUNTBLANK(N1886)=1,"",N1886&amp;"; "))&amp;(IF(COUNTBLANK(O1886)=1,"",O1886&amp;"; ")))&amp;(IF(COUNTBLANK(P1886)=1,"",P1886&amp;"; "))&amp;(IF(COUNTBLANK(Q1886)=1,"",Q1886&amp;"; "))&amp;(IF(COUNTBLANK(R1886)=1,"",R1886&amp;"m, "))&amp;IF((COUNTBLANK(S1886)=0)*(S1886&lt;&gt;S1885), S1886&amp;"; ","")&amp;(IF(COUNTBLANK(U1886)=1,"",U1886&amp;"; "))&amp;(IF(COUNTBLANK(T1886)=1,"",IF(COUNTBLANK(F$2)=1,T1886&amp;"; ",T1886&amp;" "&amp;F$2&amp;"; "))))&amp;(IF(COUNTBLANK(V1886)=1,"",V1886&amp;"; "))&amp;IF((COUNTBLANK(C1886)=1),"",C1886)&amp;IF((B1886=B1887)*(K1886=K1887)*(L1886=L1887)*(M1886=M1887),IF(($H$2&lt;&gt;"m")*($H$2&lt;&gt;"Y"), " • ", IF((ISNUMBER(FIND(")",AE1886))), " • ", "")),IF((B1886=B1887)*(K1886=K1887)," • ",". ")))</f>
        <v/>
      </c>
      <c r="AI1886" s="1"/>
    </row>
    <row r="1887" spans="1:35" x14ac:dyDescent="0.25">
      <c r="A1887" s="3" t="str">
        <f t="shared" si="206"/>
        <v/>
      </c>
      <c r="B1887" s="53" t="str">
        <f t="shared" si="204"/>
        <v/>
      </c>
      <c r="C1887" s="57"/>
      <c r="D1887" s="57"/>
      <c r="E1887" s="57"/>
      <c r="F1887" s="57"/>
      <c r="G1887" s="57"/>
      <c r="H1887" s="57"/>
      <c r="I1887" s="57"/>
      <c r="J1887" s="57"/>
      <c r="K1887" s="57"/>
      <c r="L1887" s="57"/>
      <c r="M1887" s="54"/>
      <c r="N1887" s="57"/>
      <c r="O1887" s="58"/>
      <c r="P1887" s="58"/>
      <c r="Q1887" s="58"/>
      <c r="R1887" s="58"/>
      <c r="S1887" s="54"/>
      <c r="T1887" s="57"/>
      <c r="U1887" s="57"/>
      <c r="V1887" s="57"/>
      <c r="W1887" s="57"/>
      <c r="X1887" s="147" t="str">
        <f>IF(COUNTBLANK(D1887)=1,"",IF('order-admin-units'!$I$1&lt;&gt;"y", "", IF(COUNTBLANK(K1887)=1, 'order-admin-units'!$B$1+1, VLOOKUP(K1887, ordercountry, 2))))</f>
        <v/>
      </c>
      <c r="Y1887" s="147" t="str">
        <f>IF(COUNTBLANK(D1887)=1,"",IF('order-admin-units'!$I$1&lt;&gt;"y", "", IF(COUNTBLANK(K1887:L1887)&gt;0, 'order-admin-units'!$B$2+1, VLOOKUP(K1887&amp;"@"&amp;L1887, orderadmin, 2))))</f>
        <v/>
      </c>
      <c r="Z1887" s="147" t="str">
        <f t="shared" si="207"/>
        <v/>
      </c>
      <c r="AA1887" s="147" t="str">
        <f t="shared" si="208"/>
        <v/>
      </c>
      <c r="AB1887" s="147" t="str">
        <f t="shared" si="209"/>
        <v/>
      </c>
      <c r="AC1887" s="147" t="str">
        <f t="shared" si="205"/>
        <v/>
      </c>
      <c r="AD1887" s="11" t="str">
        <f t="shared" si="210"/>
        <v/>
      </c>
      <c r="AE1887" s="11" t="str">
        <f t="array" ref="AE1887">IF(COUNTBLANK(D1887)=1,"",IF(OR($H$2="y",$H$2="m"),IF(AA1887=AA1886,IF(OR(AB1887=$AB$4:$AB1886)=FALSE,AE1886&amp;C1887,AE1886),"("&amp;C1887)&amp;IF(AA1887=AA1888,IF(OR(AB1888=$AB$4:$AB1887)=FALSE,", ",""),") "),""))</f>
        <v/>
      </c>
      <c r="AF1887" s="11" t="str">
        <f t="array" ref="AF1887">IF((COUNTBLANK(D1887)=0)*OR($H$2="y",$H$2="m"),IFERROR(LEFT(C1887, FIND(" ",C1887)-1), C1887),"")</f>
        <v/>
      </c>
      <c r="AG1887" s="11" t="str">
        <f t="array" ref="AG1887">IF(COUNTBLANK(D1887)=1,"",IF(OR($H$2="y",$H$2="m"),IF(AA1887=AA1886,IF(OR(AC1887=$AC$4:$AC1886)=FALSE,AG1886&amp;AF1887,AG1886),"("&amp;AF1887)&amp;IF(AA1887=AA1888,IF(OR(AC1888=$AC$4:$AC1887)=FALSE,", ",""),") "),""))</f>
        <v/>
      </c>
      <c r="AH1887" s="10" t="str">
        <f>IF((COUNTBLANK(D1887)=1),"",IF(D1887=D1886,AH1886,"")&amp;IF(B1886&lt;&gt;B1887,((IF(COUNTBLANK(E1887)=1,$D$3&amp;"Non-type material: "&amp;$D$3,$D$3&amp;INDEX('type-categories'!$A$2:$B$100,MATCH(E1887,'type-categories'!$A$2:$A$100,0),2)&amp;$D$3))),"")&amp;(IF(K1887&lt;&gt;K1886,$C$2&amp;UPPER(K1887)&amp;$C$2&amp;$K$3&amp;" ",(IF(B1887&lt;&gt;B1886,$C$2&amp;UPPER(K1887)&amp;$C$2&amp;$K$3&amp;" ",""))))&amp;IF((AA1887&lt;&gt;AA1888)*($H$2="y"),AD1887&amp;AE1887,IF((AA1887&lt;&gt;AA1888)*($H$2="m"),AD1887&amp;AG1887,IF(($H$2&lt;&gt;"m")*($H$2&lt;&gt;"Y"),(IF(F1887=0,"",F1887&amp;" "&amp;$F$4&amp;" "))&amp;(IF(G1887=0,"",G1887&amp;" "&amp;$G$4&amp;" "))&amp;(IF(H1887=0,"",H1887&amp;" "&amp;H$4&amp;" "))&amp;(IF(I1887=0,"",I1887&amp;" "&amp;$I$4&amp;" "))&amp;(IF(J1887=0,"",J1887&amp;" "&amp;$J$4&amp;" ")),"")))&amp;"; "&amp;IF((B1887=B1886)*(AA1887=AA1886), "same collecting data; ", IF((B1887=B1886)*(Z1886=Z1887),"same locality; ",(IF(COUNTBLANK(L1887)=1,"",$D$2&amp;L1887&amp;$L$3&amp;" "&amp;$D$2))&amp;(IF(COUNTBLANK(M1887)=1,"",$E$2&amp;M1887&amp;$E$2&amp;", "))&amp;(IF(COUNTBLANK(N1887)=1,"",N1887&amp;"; "))&amp;(IF(COUNTBLANK(O1887)=1,"",O1887&amp;"; ")))&amp;(IF(COUNTBLANK(P1887)=1,"",P1887&amp;"; "))&amp;(IF(COUNTBLANK(Q1887)=1,"",Q1887&amp;"; "))&amp;(IF(COUNTBLANK(R1887)=1,"",R1887&amp;"m, "))&amp;IF((COUNTBLANK(S1887)=0)*(S1887&lt;&gt;S1886), S1887&amp;"; ","")&amp;(IF(COUNTBLANK(U1887)=1,"",U1887&amp;"; "))&amp;(IF(COUNTBLANK(T1887)=1,"",IF(COUNTBLANK(F$2)=1,T1887&amp;"; ",T1887&amp;" "&amp;F$2&amp;"; "))))&amp;(IF(COUNTBLANK(V1887)=1,"",V1887&amp;"; "))&amp;IF((COUNTBLANK(C1887)=1),"",C1887)&amp;IF((B1887=B1888)*(K1887=K1888)*(L1887=L1888)*(M1887=M1888),IF(($H$2&lt;&gt;"m")*($H$2&lt;&gt;"Y"), " • ", IF((ISNUMBER(FIND(")",AE1887))), " • ", "")),IF((B1887=B1888)*(K1887=K1888)," • ",". ")))</f>
        <v/>
      </c>
      <c r="AI1887" s="1"/>
    </row>
    <row r="1888" spans="1:35" x14ac:dyDescent="0.25">
      <c r="A1888" s="3" t="str">
        <f t="shared" si="206"/>
        <v/>
      </c>
      <c r="B1888" s="53" t="str">
        <f t="shared" si="204"/>
        <v/>
      </c>
      <c r="C1888" s="57"/>
      <c r="D1888" s="57"/>
      <c r="E1888" s="57"/>
      <c r="F1888" s="57"/>
      <c r="G1888" s="57"/>
      <c r="H1888" s="57"/>
      <c r="I1888" s="57"/>
      <c r="J1888" s="57"/>
      <c r="K1888" s="57"/>
      <c r="L1888" s="57"/>
      <c r="M1888" s="54"/>
      <c r="N1888" s="57"/>
      <c r="O1888" s="58"/>
      <c r="P1888" s="58"/>
      <c r="Q1888" s="58"/>
      <c r="R1888" s="58"/>
      <c r="S1888" s="54"/>
      <c r="T1888" s="57"/>
      <c r="U1888" s="57"/>
      <c r="V1888" s="57"/>
      <c r="W1888" s="57"/>
      <c r="X1888" s="147" t="str">
        <f>IF(COUNTBLANK(D1888)=1,"",IF('order-admin-units'!$I$1&lt;&gt;"y", "", IF(COUNTBLANK(K1888)=1, 'order-admin-units'!$B$1+1, VLOOKUP(K1888, ordercountry, 2))))</f>
        <v/>
      </c>
      <c r="Y1888" s="147" t="str">
        <f>IF(COUNTBLANK(D1888)=1,"",IF('order-admin-units'!$I$1&lt;&gt;"y", "", IF(COUNTBLANK(K1888:L1888)&gt;0, 'order-admin-units'!$B$2+1, VLOOKUP(K1888&amp;"@"&amp;L1888, orderadmin, 2))))</f>
        <v/>
      </c>
      <c r="Z1888" s="147" t="str">
        <f t="shared" si="207"/>
        <v/>
      </c>
      <c r="AA1888" s="147" t="str">
        <f t="shared" si="208"/>
        <v/>
      </c>
      <c r="AB1888" s="147" t="str">
        <f t="shared" si="209"/>
        <v/>
      </c>
      <c r="AC1888" s="147" t="str">
        <f t="shared" si="205"/>
        <v/>
      </c>
      <c r="AD1888" s="11" t="str">
        <f t="shared" si="210"/>
        <v/>
      </c>
      <c r="AE1888" s="11" t="str">
        <f t="array" ref="AE1888">IF(COUNTBLANK(D1888)=1,"",IF(OR($H$2="y",$H$2="m"),IF(AA1888=AA1887,IF(OR(AB1888=$AB$4:$AB1887)=FALSE,AE1887&amp;C1888,AE1887),"("&amp;C1888)&amp;IF(AA1888=AA1889,IF(OR(AB1889=$AB$4:$AB1888)=FALSE,", ",""),") "),""))</f>
        <v/>
      </c>
      <c r="AF1888" s="11" t="str">
        <f t="array" ref="AF1888">IF((COUNTBLANK(D1888)=0)*OR($H$2="y",$H$2="m"),IFERROR(LEFT(C1888, FIND(" ",C1888)-1), C1888),"")</f>
        <v/>
      </c>
      <c r="AG1888" s="11" t="str">
        <f t="array" ref="AG1888">IF(COUNTBLANK(D1888)=1,"",IF(OR($H$2="y",$H$2="m"),IF(AA1888=AA1887,IF(OR(AC1888=$AC$4:$AC1887)=FALSE,AG1887&amp;AF1888,AG1887),"("&amp;AF1888)&amp;IF(AA1888=AA1889,IF(OR(AC1889=$AC$4:$AC1888)=FALSE,", ",""),") "),""))</f>
        <v/>
      </c>
      <c r="AH1888" s="10" t="str">
        <f>IF((COUNTBLANK(D1888)=1),"",IF(D1888=D1887,AH1887,"")&amp;IF(B1887&lt;&gt;B1888,((IF(COUNTBLANK(E1888)=1,$D$3&amp;"Non-type material: "&amp;$D$3,$D$3&amp;INDEX('type-categories'!$A$2:$B$100,MATCH(E1888,'type-categories'!$A$2:$A$100,0),2)&amp;$D$3))),"")&amp;(IF(K1888&lt;&gt;K1887,$C$2&amp;UPPER(K1888)&amp;$C$2&amp;$K$3&amp;" ",(IF(B1888&lt;&gt;B1887,$C$2&amp;UPPER(K1888)&amp;$C$2&amp;$K$3&amp;" ",""))))&amp;IF((AA1888&lt;&gt;AA1889)*($H$2="y"),AD1888&amp;AE1888,IF((AA1888&lt;&gt;AA1889)*($H$2="m"),AD1888&amp;AG1888,IF(($H$2&lt;&gt;"m")*($H$2&lt;&gt;"Y"),(IF(F1888=0,"",F1888&amp;" "&amp;$F$4&amp;" "))&amp;(IF(G1888=0,"",G1888&amp;" "&amp;$G$4&amp;" "))&amp;(IF(H1888=0,"",H1888&amp;" "&amp;H$4&amp;" "))&amp;(IF(I1888=0,"",I1888&amp;" "&amp;$I$4&amp;" "))&amp;(IF(J1888=0,"",J1888&amp;" "&amp;$J$4&amp;" ")),"")))&amp;"; "&amp;IF((B1888=B1887)*(AA1888=AA1887), "same collecting data; ", IF((B1888=B1887)*(Z1887=Z1888),"same locality; ",(IF(COUNTBLANK(L1888)=1,"",$D$2&amp;L1888&amp;$L$3&amp;" "&amp;$D$2))&amp;(IF(COUNTBLANK(M1888)=1,"",$E$2&amp;M1888&amp;$E$2&amp;", "))&amp;(IF(COUNTBLANK(N1888)=1,"",N1888&amp;"; "))&amp;(IF(COUNTBLANK(O1888)=1,"",O1888&amp;"; ")))&amp;(IF(COUNTBLANK(P1888)=1,"",P1888&amp;"; "))&amp;(IF(COUNTBLANK(Q1888)=1,"",Q1888&amp;"; "))&amp;(IF(COUNTBLANK(R1888)=1,"",R1888&amp;"m, "))&amp;IF((COUNTBLANK(S1888)=0)*(S1888&lt;&gt;S1887), S1888&amp;"; ","")&amp;(IF(COUNTBLANK(U1888)=1,"",U1888&amp;"; "))&amp;(IF(COUNTBLANK(T1888)=1,"",IF(COUNTBLANK(F$2)=1,T1888&amp;"; ",T1888&amp;" "&amp;F$2&amp;"; "))))&amp;(IF(COUNTBLANK(V1888)=1,"",V1888&amp;"; "))&amp;IF((COUNTBLANK(C1888)=1),"",C1888)&amp;IF((B1888=B1889)*(K1888=K1889)*(L1888=L1889)*(M1888=M1889),IF(($H$2&lt;&gt;"m")*($H$2&lt;&gt;"Y"), " • ", IF((ISNUMBER(FIND(")",AE1888))), " • ", "")),IF((B1888=B1889)*(K1888=K1889)," • ",". ")))</f>
        <v/>
      </c>
      <c r="AI1888" s="1"/>
    </row>
    <row r="1889" spans="1:35" x14ac:dyDescent="0.25">
      <c r="A1889" s="3" t="str">
        <f t="shared" si="206"/>
        <v/>
      </c>
      <c r="B1889" s="53" t="str">
        <f t="shared" si="204"/>
        <v/>
      </c>
      <c r="C1889" s="57"/>
      <c r="D1889" s="57"/>
      <c r="E1889" s="57"/>
      <c r="F1889" s="57"/>
      <c r="G1889" s="57"/>
      <c r="H1889" s="57"/>
      <c r="I1889" s="57"/>
      <c r="J1889" s="57"/>
      <c r="K1889" s="57"/>
      <c r="L1889" s="57"/>
      <c r="M1889" s="54"/>
      <c r="N1889" s="57"/>
      <c r="O1889" s="58"/>
      <c r="P1889" s="58"/>
      <c r="Q1889" s="58"/>
      <c r="R1889" s="58"/>
      <c r="S1889" s="54"/>
      <c r="T1889" s="57"/>
      <c r="U1889" s="57"/>
      <c r="V1889" s="57"/>
      <c r="W1889" s="57"/>
      <c r="X1889" s="147" t="str">
        <f>IF(COUNTBLANK(D1889)=1,"",IF('order-admin-units'!$I$1&lt;&gt;"y", "", IF(COUNTBLANK(K1889)=1, 'order-admin-units'!$B$1+1, VLOOKUP(K1889, ordercountry, 2))))</f>
        <v/>
      </c>
      <c r="Y1889" s="147" t="str">
        <f>IF(COUNTBLANK(D1889)=1,"",IF('order-admin-units'!$I$1&lt;&gt;"y", "", IF(COUNTBLANK(K1889:L1889)&gt;0, 'order-admin-units'!$B$2+1, VLOOKUP(K1889&amp;"@"&amp;L1889, orderadmin, 2))))</f>
        <v/>
      </c>
      <c r="Z1889" s="147" t="str">
        <f t="shared" si="207"/>
        <v/>
      </c>
      <c r="AA1889" s="147" t="str">
        <f t="shared" si="208"/>
        <v/>
      </c>
      <c r="AB1889" s="147" t="str">
        <f t="shared" si="209"/>
        <v/>
      </c>
      <c r="AC1889" s="147" t="str">
        <f t="shared" si="205"/>
        <v/>
      </c>
      <c r="AD1889" s="11" t="str">
        <f t="shared" si="210"/>
        <v/>
      </c>
      <c r="AE1889" s="11" t="str">
        <f t="array" ref="AE1889">IF(COUNTBLANK(D1889)=1,"",IF(OR($H$2="y",$H$2="m"),IF(AA1889=AA1888,IF(OR(AB1889=$AB$4:$AB1888)=FALSE,AE1888&amp;C1889,AE1888),"("&amp;C1889)&amp;IF(AA1889=AA1890,IF(OR(AB1890=$AB$4:$AB1889)=FALSE,", ",""),") "),""))</f>
        <v/>
      </c>
      <c r="AF1889" s="11" t="str">
        <f t="array" ref="AF1889">IF((COUNTBLANK(D1889)=0)*OR($H$2="y",$H$2="m"),IFERROR(LEFT(C1889, FIND(" ",C1889)-1), C1889),"")</f>
        <v/>
      </c>
      <c r="AG1889" s="11" t="str">
        <f t="array" ref="AG1889">IF(COUNTBLANK(D1889)=1,"",IF(OR($H$2="y",$H$2="m"),IF(AA1889=AA1888,IF(OR(AC1889=$AC$4:$AC1888)=FALSE,AG1888&amp;AF1889,AG1888),"("&amp;AF1889)&amp;IF(AA1889=AA1890,IF(OR(AC1890=$AC$4:$AC1889)=FALSE,", ",""),") "),""))</f>
        <v/>
      </c>
      <c r="AH1889" s="10" t="str">
        <f>IF((COUNTBLANK(D1889)=1),"",IF(D1889=D1888,AH1888,"")&amp;IF(B1888&lt;&gt;B1889,((IF(COUNTBLANK(E1889)=1,$D$3&amp;"Non-type material: "&amp;$D$3,$D$3&amp;INDEX('type-categories'!$A$2:$B$100,MATCH(E1889,'type-categories'!$A$2:$A$100,0),2)&amp;$D$3))),"")&amp;(IF(K1889&lt;&gt;K1888,$C$2&amp;UPPER(K1889)&amp;$C$2&amp;$K$3&amp;" ",(IF(B1889&lt;&gt;B1888,$C$2&amp;UPPER(K1889)&amp;$C$2&amp;$K$3&amp;" ",""))))&amp;IF((AA1889&lt;&gt;AA1890)*($H$2="y"),AD1889&amp;AE1889,IF((AA1889&lt;&gt;AA1890)*($H$2="m"),AD1889&amp;AG1889,IF(($H$2&lt;&gt;"m")*($H$2&lt;&gt;"Y"),(IF(F1889=0,"",F1889&amp;" "&amp;$F$4&amp;" "))&amp;(IF(G1889=0,"",G1889&amp;" "&amp;$G$4&amp;" "))&amp;(IF(H1889=0,"",H1889&amp;" "&amp;H$4&amp;" "))&amp;(IF(I1889=0,"",I1889&amp;" "&amp;$I$4&amp;" "))&amp;(IF(J1889=0,"",J1889&amp;" "&amp;$J$4&amp;" ")),"")))&amp;"; "&amp;IF((B1889=B1888)*(AA1889=AA1888), "same collecting data; ", IF((B1889=B1888)*(Z1888=Z1889),"same locality; ",(IF(COUNTBLANK(L1889)=1,"",$D$2&amp;L1889&amp;$L$3&amp;" "&amp;$D$2))&amp;(IF(COUNTBLANK(M1889)=1,"",$E$2&amp;M1889&amp;$E$2&amp;", "))&amp;(IF(COUNTBLANK(N1889)=1,"",N1889&amp;"; "))&amp;(IF(COUNTBLANK(O1889)=1,"",O1889&amp;"; ")))&amp;(IF(COUNTBLANK(P1889)=1,"",P1889&amp;"; "))&amp;(IF(COUNTBLANK(Q1889)=1,"",Q1889&amp;"; "))&amp;(IF(COUNTBLANK(R1889)=1,"",R1889&amp;"m, "))&amp;IF((COUNTBLANK(S1889)=0)*(S1889&lt;&gt;S1888), S1889&amp;"; ","")&amp;(IF(COUNTBLANK(U1889)=1,"",U1889&amp;"; "))&amp;(IF(COUNTBLANK(T1889)=1,"",IF(COUNTBLANK(F$2)=1,T1889&amp;"; ",T1889&amp;" "&amp;F$2&amp;"; "))))&amp;(IF(COUNTBLANK(V1889)=1,"",V1889&amp;"; "))&amp;IF((COUNTBLANK(C1889)=1),"",C1889)&amp;IF((B1889=B1890)*(K1889=K1890)*(L1889=L1890)*(M1889=M1890),IF(($H$2&lt;&gt;"m")*($H$2&lt;&gt;"Y"), " • ", IF((ISNUMBER(FIND(")",AE1889))), " • ", "")),IF((B1889=B1890)*(K1889=K1890)," • ",". ")))</f>
        <v/>
      </c>
      <c r="AI1889" s="1"/>
    </row>
    <row r="1890" spans="1:35" x14ac:dyDescent="0.25">
      <c r="A1890" s="3" t="str">
        <f t="shared" si="206"/>
        <v/>
      </c>
      <c r="B1890" s="53" t="str">
        <f t="shared" si="204"/>
        <v/>
      </c>
      <c r="C1890" s="57"/>
      <c r="D1890" s="57"/>
      <c r="E1890" s="57"/>
      <c r="F1890" s="57"/>
      <c r="G1890" s="57"/>
      <c r="H1890" s="57"/>
      <c r="I1890" s="57"/>
      <c r="J1890" s="57"/>
      <c r="K1890" s="57"/>
      <c r="L1890" s="57"/>
      <c r="M1890" s="54"/>
      <c r="N1890" s="57"/>
      <c r="O1890" s="58"/>
      <c r="P1890" s="58"/>
      <c r="Q1890" s="58"/>
      <c r="R1890" s="58"/>
      <c r="S1890" s="54"/>
      <c r="T1890" s="57"/>
      <c r="U1890" s="57"/>
      <c r="V1890" s="57"/>
      <c r="W1890" s="57"/>
      <c r="X1890" s="147" t="str">
        <f>IF(COUNTBLANK(D1890)=1,"",IF('order-admin-units'!$I$1&lt;&gt;"y", "", IF(COUNTBLANK(K1890)=1, 'order-admin-units'!$B$1+1, VLOOKUP(K1890, ordercountry, 2))))</f>
        <v/>
      </c>
      <c r="Y1890" s="147" t="str">
        <f>IF(COUNTBLANK(D1890)=1,"",IF('order-admin-units'!$I$1&lt;&gt;"y", "", IF(COUNTBLANK(K1890:L1890)&gt;0, 'order-admin-units'!$B$2+1, VLOOKUP(K1890&amp;"@"&amp;L1890, orderadmin, 2))))</f>
        <v/>
      </c>
      <c r="Z1890" s="147" t="str">
        <f t="shared" si="207"/>
        <v/>
      </c>
      <c r="AA1890" s="147" t="str">
        <f t="shared" si="208"/>
        <v/>
      </c>
      <c r="AB1890" s="147" t="str">
        <f t="shared" si="209"/>
        <v/>
      </c>
      <c r="AC1890" s="147" t="str">
        <f t="shared" si="205"/>
        <v/>
      </c>
      <c r="AD1890" s="11" t="str">
        <f t="shared" si="210"/>
        <v/>
      </c>
      <c r="AE1890" s="11" t="str">
        <f t="array" ref="AE1890">IF(COUNTBLANK(D1890)=1,"",IF(OR($H$2="y",$H$2="m"),IF(AA1890=AA1889,IF(OR(AB1890=$AB$4:$AB1889)=FALSE,AE1889&amp;C1890,AE1889),"("&amp;C1890)&amp;IF(AA1890=AA1891,IF(OR(AB1891=$AB$4:$AB1890)=FALSE,", ",""),") "),""))</f>
        <v/>
      </c>
      <c r="AF1890" s="11" t="str">
        <f t="array" ref="AF1890">IF((COUNTBLANK(D1890)=0)*OR($H$2="y",$H$2="m"),IFERROR(LEFT(C1890, FIND(" ",C1890)-1), C1890),"")</f>
        <v/>
      </c>
      <c r="AG1890" s="11" t="str">
        <f t="array" ref="AG1890">IF(COUNTBLANK(D1890)=1,"",IF(OR($H$2="y",$H$2="m"),IF(AA1890=AA1889,IF(OR(AC1890=$AC$4:$AC1889)=FALSE,AG1889&amp;AF1890,AG1889),"("&amp;AF1890)&amp;IF(AA1890=AA1891,IF(OR(AC1891=$AC$4:$AC1890)=FALSE,", ",""),") "),""))</f>
        <v/>
      </c>
      <c r="AH1890" s="10" t="str">
        <f>IF((COUNTBLANK(D1890)=1),"",IF(D1890=D1889,AH1889,"")&amp;IF(B1889&lt;&gt;B1890,((IF(COUNTBLANK(E1890)=1,$D$3&amp;"Non-type material: "&amp;$D$3,$D$3&amp;INDEX('type-categories'!$A$2:$B$100,MATCH(E1890,'type-categories'!$A$2:$A$100,0),2)&amp;$D$3))),"")&amp;(IF(K1890&lt;&gt;K1889,$C$2&amp;UPPER(K1890)&amp;$C$2&amp;$K$3&amp;" ",(IF(B1890&lt;&gt;B1889,$C$2&amp;UPPER(K1890)&amp;$C$2&amp;$K$3&amp;" ",""))))&amp;IF((AA1890&lt;&gt;AA1891)*($H$2="y"),AD1890&amp;AE1890,IF((AA1890&lt;&gt;AA1891)*($H$2="m"),AD1890&amp;AG1890,IF(($H$2&lt;&gt;"m")*($H$2&lt;&gt;"Y"),(IF(F1890=0,"",F1890&amp;" "&amp;$F$4&amp;" "))&amp;(IF(G1890=0,"",G1890&amp;" "&amp;$G$4&amp;" "))&amp;(IF(H1890=0,"",H1890&amp;" "&amp;H$4&amp;" "))&amp;(IF(I1890=0,"",I1890&amp;" "&amp;$I$4&amp;" "))&amp;(IF(J1890=0,"",J1890&amp;" "&amp;$J$4&amp;" ")),"")))&amp;"; "&amp;IF((B1890=B1889)*(AA1890=AA1889), "same collecting data; ", IF((B1890=B1889)*(Z1889=Z1890),"same locality; ",(IF(COUNTBLANK(L1890)=1,"",$D$2&amp;L1890&amp;$L$3&amp;" "&amp;$D$2))&amp;(IF(COUNTBLANK(M1890)=1,"",$E$2&amp;M1890&amp;$E$2&amp;", "))&amp;(IF(COUNTBLANK(N1890)=1,"",N1890&amp;"; "))&amp;(IF(COUNTBLANK(O1890)=1,"",O1890&amp;"; ")))&amp;(IF(COUNTBLANK(P1890)=1,"",P1890&amp;"; "))&amp;(IF(COUNTBLANK(Q1890)=1,"",Q1890&amp;"; "))&amp;(IF(COUNTBLANK(R1890)=1,"",R1890&amp;"m, "))&amp;IF((COUNTBLANK(S1890)=0)*(S1890&lt;&gt;S1889), S1890&amp;"; ","")&amp;(IF(COUNTBLANK(U1890)=1,"",U1890&amp;"; "))&amp;(IF(COUNTBLANK(T1890)=1,"",IF(COUNTBLANK(F$2)=1,T1890&amp;"; ",T1890&amp;" "&amp;F$2&amp;"; "))))&amp;(IF(COUNTBLANK(V1890)=1,"",V1890&amp;"; "))&amp;IF((COUNTBLANK(C1890)=1),"",C1890)&amp;IF((B1890=B1891)*(K1890=K1891)*(L1890=L1891)*(M1890=M1891),IF(($H$2&lt;&gt;"m")*($H$2&lt;&gt;"Y"), " • ", IF((ISNUMBER(FIND(")",AE1890))), " • ", "")),IF((B1890=B1891)*(K1890=K1891)," • ",". ")))</f>
        <v/>
      </c>
      <c r="AI1890" s="1"/>
    </row>
    <row r="1891" spans="1:35" x14ac:dyDescent="0.25">
      <c r="A1891" s="3" t="str">
        <f t="shared" si="206"/>
        <v/>
      </c>
      <c r="B1891" s="53" t="str">
        <f t="shared" si="204"/>
        <v/>
      </c>
      <c r="C1891" s="57"/>
      <c r="D1891" s="57"/>
      <c r="E1891" s="57"/>
      <c r="F1891" s="57"/>
      <c r="G1891" s="57"/>
      <c r="H1891" s="57"/>
      <c r="I1891" s="57"/>
      <c r="J1891" s="57"/>
      <c r="K1891" s="57"/>
      <c r="L1891" s="57"/>
      <c r="M1891" s="54"/>
      <c r="N1891" s="57"/>
      <c r="O1891" s="58"/>
      <c r="P1891" s="58"/>
      <c r="Q1891" s="58"/>
      <c r="R1891" s="58"/>
      <c r="S1891" s="54"/>
      <c r="T1891" s="57"/>
      <c r="U1891" s="57"/>
      <c r="V1891" s="57"/>
      <c r="W1891" s="57"/>
      <c r="X1891" s="147" t="str">
        <f>IF(COUNTBLANK(D1891)=1,"",IF('order-admin-units'!$I$1&lt;&gt;"y", "", IF(COUNTBLANK(K1891)=1, 'order-admin-units'!$B$1+1, VLOOKUP(K1891, ordercountry, 2))))</f>
        <v/>
      </c>
      <c r="Y1891" s="147" t="str">
        <f>IF(COUNTBLANK(D1891)=1,"",IF('order-admin-units'!$I$1&lt;&gt;"y", "", IF(COUNTBLANK(K1891:L1891)&gt;0, 'order-admin-units'!$B$2+1, VLOOKUP(K1891&amp;"@"&amp;L1891, orderadmin, 2))))</f>
        <v/>
      </c>
      <c r="Z1891" s="147" t="str">
        <f t="shared" si="207"/>
        <v/>
      </c>
      <c r="AA1891" s="147" t="str">
        <f t="shared" si="208"/>
        <v/>
      </c>
      <c r="AB1891" s="147" t="str">
        <f t="shared" si="209"/>
        <v/>
      </c>
      <c r="AC1891" s="147" t="str">
        <f t="shared" si="205"/>
        <v/>
      </c>
      <c r="AD1891" s="11" t="str">
        <f t="shared" si="210"/>
        <v/>
      </c>
      <c r="AE1891" s="11" t="str">
        <f t="array" ref="AE1891">IF(COUNTBLANK(D1891)=1,"",IF(OR($H$2="y",$H$2="m"),IF(AA1891=AA1890,IF(OR(AB1891=$AB$4:$AB1890)=FALSE,AE1890&amp;C1891,AE1890),"("&amp;C1891)&amp;IF(AA1891=AA1892,IF(OR(AB1892=$AB$4:$AB1891)=FALSE,", ",""),") "),""))</f>
        <v/>
      </c>
      <c r="AF1891" s="11" t="str">
        <f t="array" ref="AF1891">IF((COUNTBLANK(D1891)=0)*OR($H$2="y",$H$2="m"),IFERROR(LEFT(C1891, FIND(" ",C1891)-1), C1891),"")</f>
        <v/>
      </c>
      <c r="AG1891" s="11" t="str">
        <f t="array" ref="AG1891">IF(COUNTBLANK(D1891)=1,"",IF(OR($H$2="y",$H$2="m"),IF(AA1891=AA1890,IF(OR(AC1891=$AC$4:$AC1890)=FALSE,AG1890&amp;AF1891,AG1890),"("&amp;AF1891)&amp;IF(AA1891=AA1892,IF(OR(AC1892=$AC$4:$AC1891)=FALSE,", ",""),") "),""))</f>
        <v/>
      </c>
      <c r="AH1891" s="10" t="str">
        <f>IF((COUNTBLANK(D1891)=1),"",IF(D1891=D1890,AH1890,"")&amp;IF(B1890&lt;&gt;B1891,((IF(COUNTBLANK(E1891)=1,$D$3&amp;"Non-type material: "&amp;$D$3,$D$3&amp;INDEX('type-categories'!$A$2:$B$100,MATCH(E1891,'type-categories'!$A$2:$A$100,0),2)&amp;$D$3))),"")&amp;(IF(K1891&lt;&gt;K1890,$C$2&amp;UPPER(K1891)&amp;$C$2&amp;$K$3&amp;" ",(IF(B1891&lt;&gt;B1890,$C$2&amp;UPPER(K1891)&amp;$C$2&amp;$K$3&amp;" ",""))))&amp;IF((AA1891&lt;&gt;AA1892)*($H$2="y"),AD1891&amp;AE1891,IF((AA1891&lt;&gt;AA1892)*($H$2="m"),AD1891&amp;AG1891,IF(($H$2&lt;&gt;"m")*($H$2&lt;&gt;"Y"),(IF(F1891=0,"",F1891&amp;" "&amp;$F$4&amp;" "))&amp;(IF(G1891=0,"",G1891&amp;" "&amp;$G$4&amp;" "))&amp;(IF(H1891=0,"",H1891&amp;" "&amp;H$4&amp;" "))&amp;(IF(I1891=0,"",I1891&amp;" "&amp;$I$4&amp;" "))&amp;(IF(J1891=0,"",J1891&amp;" "&amp;$J$4&amp;" ")),"")))&amp;"; "&amp;IF((B1891=B1890)*(AA1891=AA1890), "same collecting data; ", IF((B1891=B1890)*(Z1890=Z1891),"same locality; ",(IF(COUNTBLANK(L1891)=1,"",$D$2&amp;L1891&amp;$L$3&amp;" "&amp;$D$2))&amp;(IF(COUNTBLANK(M1891)=1,"",$E$2&amp;M1891&amp;$E$2&amp;", "))&amp;(IF(COUNTBLANK(N1891)=1,"",N1891&amp;"; "))&amp;(IF(COUNTBLANK(O1891)=1,"",O1891&amp;"; ")))&amp;(IF(COUNTBLANK(P1891)=1,"",P1891&amp;"; "))&amp;(IF(COUNTBLANK(Q1891)=1,"",Q1891&amp;"; "))&amp;(IF(COUNTBLANK(R1891)=1,"",R1891&amp;"m, "))&amp;IF((COUNTBLANK(S1891)=0)*(S1891&lt;&gt;S1890), S1891&amp;"; ","")&amp;(IF(COUNTBLANK(U1891)=1,"",U1891&amp;"; "))&amp;(IF(COUNTBLANK(T1891)=1,"",IF(COUNTBLANK(F$2)=1,T1891&amp;"; ",T1891&amp;" "&amp;F$2&amp;"; "))))&amp;(IF(COUNTBLANK(V1891)=1,"",V1891&amp;"; "))&amp;IF((COUNTBLANK(C1891)=1),"",C1891)&amp;IF((B1891=B1892)*(K1891=K1892)*(L1891=L1892)*(M1891=M1892),IF(($H$2&lt;&gt;"m")*($H$2&lt;&gt;"Y"), " • ", IF((ISNUMBER(FIND(")",AE1891))), " • ", "")),IF((B1891=B1892)*(K1891=K1892)," • ",". ")))</f>
        <v/>
      </c>
      <c r="AI1891" s="1"/>
    </row>
    <row r="1892" spans="1:35" x14ac:dyDescent="0.25">
      <c r="A1892" s="3" t="str">
        <f t="shared" si="206"/>
        <v/>
      </c>
      <c r="B1892" s="53" t="str">
        <f t="shared" si="204"/>
        <v/>
      </c>
      <c r="C1892" s="57"/>
      <c r="D1892" s="57"/>
      <c r="E1892" s="57"/>
      <c r="F1892" s="57"/>
      <c r="G1892" s="57"/>
      <c r="H1892" s="57"/>
      <c r="I1892" s="57"/>
      <c r="J1892" s="57"/>
      <c r="K1892" s="57"/>
      <c r="L1892" s="57"/>
      <c r="M1892" s="54"/>
      <c r="N1892" s="57"/>
      <c r="O1892" s="58"/>
      <c r="P1892" s="58"/>
      <c r="Q1892" s="58"/>
      <c r="R1892" s="58"/>
      <c r="S1892" s="54"/>
      <c r="T1892" s="57"/>
      <c r="U1892" s="57"/>
      <c r="V1892" s="57"/>
      <c r="W1892" s="57"/>
      <c r="X1892" s="147" t="str">
        <f>IF(COUNTBLANK(D1892)=1,"",IF('order-admin-units'!$I$1&lt;&gt;"y", "", IF(COUNTBLANK(K1892)=1, 'order-admin-units'!$B$1+1, VLOOKUP(K1892, ordercountry, 2))))</f>
        <v/>
      </c>
      <c r="Y1892" s="147" t="str">
        <f>IF(COUNTBLANK(D1892)=1,"",IF('order-admin-units'!$I$1&lt;&gt;"y", "", IF(COUNTBLANK(K1892:L1892)&gt;0, 'order-admin-units'!$B$2+1, VLOOKUP(K1892&amp;"@"&amp;L1892, orderadmin, 2))))</f>
        <v/>
      </c>
      <c r="Z1892" s="147" t="str">
        <f t="shared" si="207"/>
        <v/>
      </c>
      <c r="AA1892" s="147" t="str">
        <f t="shared" si="208"/>
        <v/>
      </c>
      <c r="AB1892" s="147" t="str">
        <f t="shared" si="209"/>
        <v/>
      </c>
      <c r="AC1892" s="147" t="str">
        <f t="shared" si="205"/>
        <v/>
      </c>
      <c r="AD1892" s="11" t="str">
        <f t="shared" si="210"/>
        <v/>
      </c>
      <c r="AE1892" s="11" t="str">
        <f t="array" ref="AE1892">IF(COUNTBLANK(D1892)=1,"",IF(OR($H$2="y",$H$2="m"),IF(AA1892=AA1891,IF(OR(AB1892=$AB$4:$AB1891)=FALSE,AE1891&amp;C1892,AE1891),"("&amp;C1892)&amp;IF(AA1892=AA1893,IF(OR(AB1893=$AB$4:$AB1892)=FALSE,", ",""),") "),""))</f>
        <v/>
      </c>
      <c r="AF1892" s="11" t="str">
        <f t="array" ref="AF1892">IF((COUNTBLANK(D1892)=0)*OR($H$2="y",$H$2="m"),IFERROR(LEFT(C1892, FIND(" ",C1892)-1), C1892),"")</f>
        <v/>
      </c>
      <c r="AG1892" s="11" t="str">
        <f t="array" ref="AG1892">IF(COUNTBLANK(D1892)=1,"",IF(OR($H$2="y",$H$2="m"),IF(AA1892=AA1891,IF(OR(AC1892=$AC$4:$AC1891)=FALSE,AG1891&amp;AF1892,AG1891),"("&amp;AF1892)&amp;IF(AA1892=AA1893,IF(OR(AC1893=$AC$4:$AC1892)=FALSE,", ",""),") "),""))</f>
        <v/>
      </c>
      <c r="AH1892" s="10" t="str">
        <f>IF((COUNTBLANK(D1892)=1),"",IF(D1892=D1891,AH1891,"")&amp;IF(B1891&lt;&gt;B1892,((IF(COUNTBLANK(E1892)=1,$D$3&amp;"Non-type material: "&amp;$D$3,$D$3&amp;INDEX('type-categories'!$A$2:$B$100,MATCH(E1892,'type-categories'!$A$2:$A$100,0),2)&amp;$D$3))),"")&amp;(IF(K1892&lt;&gt;K1891,$C$2&amp;UPPER(K1892)&amp;$C$2&amp;$K$3&amp;" ",(IF(B1892&lt;&gt;B1891,$C$2&amp;UPPER(K1892)&amp;$C$2&amp;$K$3&amp;" ",""))))&amp;IF((AA1892&lt;&gt;AA1893)*($H$2="y"),AD1892&amp;AE1892,IF((AA1892&lt;&gt;AA1893)*($H$2="m"),AD1892&amp;AG1892,IF(($H$2&lt;&gt;"m")*($H$2&lt;&gt;"Y"),(IF(F1892=0,"",F1892&amp;" "&amp;$F$4&amp;" "))&amp;(IF(G1892=0,"",G1892&amp;" "&amp;$G$4&amp;" "))&amp;(IF(H1892=0,"",H1892&amp;" "&amp;H$4&amp;" "))&amp;(IF(I1892=0,"",I1892&amp;" "&amp;$I$4&amp;" "))&amp;(IF(J1892=0,"",J1892&amp;" "&amp;$J$4&amp;" ")),"")))&amp;"; "&amp;IF((B1892=B1891)*(AA1892=AA1891), "same collecting data; ", IF((B1892=B1891)*(Z1891=Z1892),"same locality; ",(IF(COUNTBLANK(L1892)=1,"",$D$2&amp;L1892&amp;$L$3&amp;" "&amp;$D$2))&amp;(IF(COUNTBLANK(M1892)=1,"",$E$2&amp;M1892&amp;$E$2&amp;", "))&amp;(IF(COUNTBLANK(N1892)=1,"",N1892&amp;"; "))&amp;(IF(COUNTBLANK(O1892)=1,"",O1892&amp;"; ")))&amp;(IF(COUNTBLANK(P1892)=1,"",P1892&amp;"; "))&amp;(IF(COUNTBLANK(Q1892)=1,"",Q1892&amp;"; "))&amp;(IF(COUNTBLANK(R1892)=1,"",R1892&amp;"m, "))&amp;IF((COUNTBLANK(S1892)=0)*(S1892&lt;&gt;S1891), S1892&amp;"; ","")&amp;(IF(COUNTBLANK(U1892)=1,"",U1892&amp;"; "))&amp;(IF(COUNTBLANK(T1892)=1,"",IF(COUNTBLANK(F$2)=1,T1892&amp;"; ",T1892&amp;" "&amp;F$2&amp;"; "))))&amp;(IF(COUNTBLANK(V1892)=1,"",V1892&amp;"; "))&amp;IF((COUNTBLANK(C1892)=1),"",C1892)&amp;IF((B1892=B1893)*(K1892=K1893)*(L1892=L1893)*(M1892=M1893),IF(($H$2&lt;&gt;"m")*($H$2&lt;&gt;"Y"), " • ", IF((ISNUMBER(FIND(")",AE1892))), " • ", "")),IF((B1892=B1893)*(K1892=K1893)," • ",". ")))</f>
        <v/>
      </c>
      <c r="AI1892" s="1"/>
    </row>
    <row r="1893" spans="1:35" x14ac:dyDescent="0.25">
      <c r="A1893" s="3" t="str">
        <f t="shared" si="206"/>
        <v/>
      </c>
      <c r="B1893" s="53" t="str">
        <f t="shared" si="204"/>
        <v/>
      </c>
      <c r="C1893" s="57"/>
      <c r="D1893" s="57"/>
      <c r="E1893" s="57"/>
      <c r="F1893" s="57"/>
      <c r="G1893" s="57"/>
      <c r="H1893" s="57"/>
      <c r="I1893" s="57"/>
      <c r="J1893" s="57"/>
      <c r="K1893" s="57"/>
      <c r="L1893" s="57"/>
      <c r="M1893" s="54"/>
      <c r="N1893" s="57"/>
      <c r="O1893" s="58"/>
      <c r="P1893" s="58"/>
      <c r="Q1893" s="58"/>
      <c r="R1893" s="58"/>
      <c r="S1893" s="54"/>
      <c r="T1893" s="57"/>
      <c r="U1893" s="57"/>
      <c r="V1893" s="57"/>
      <c r="W1893" s="57"/>
      <c r="X1893" s="147" t="str">
        <f>IF(COUNTBLANK(D1893)=1,"",IF('order-admin-units'!$I$1&lt;&gt;"y", "", IF(COUNTBLANK(K1893)=1, 'order-admin-units'!$B$1+1, VLOOKUP(K1893, ordercountry, 2))))</f>
        <v/>
      </c>
      <c r="Y1893" s="147" t="str">
        <f>IF(COUNTBLANK(D1893)=1,"",IF('order-admin-units'!$I$1&lt;&gt;"y", "", IF(COUNTBLANK(K1893:L1893)&gt;0, 'order-admin-units'!$B$2+1, VLOOKUP(K1893&amp;"@"&amp;L1893, orderadmin, 2))))</f>
        <v/>
      </c>
      <c r="Z1893" s="147" t="str">
        <f t="shared" si="207"/>
        <v/>
      </c>
      <c r="AA1893" s="147" t="str">
        <f t="shared" si="208"/>
        <v/>
      </c>
      <c r="AB1893" s="147" t="str">
        <f t="shared" si="209"/>
        <v/>
      </c>
      <c r="AC1893" s="147" t="str">
        <f t="shared" si="205"/>
        <v/>
      </c>
      <c r="AD1893" s="11" t="str">
        <f t="shared" si="210"/>
        <v/>
      </c>
      <c r="AE1893" s="11" t="str">
        <f t="array" ref="AE1893">IF(COUNTBLANK(D1893)=1,"",IF(OR($H$2="y",$H$2="m"),IF(AA1893=AA1892,IF(OR(AB1893=$AB$4:$AB1892)=FALSE,AE1892&amp;C1893,AE1892),"("&amp;C1893)&amp;IF(AA1893=AA1894,IF(OR(AB1894=$AB$4:$AB1893)=FALSE,", ",""),") "),""))</f>
        <v/>
      </c>
      <c r="AF1893" s="11" t="str">
        <f t="array" ref="AF1893">IF((COUNTBLANK(D1893)=0)*OR($H$2="y",$H$2="m"),IFERROR(LEFT(C1893, FIND(" ",C1893)-1), C1893),"")</f>
        <v/>
      </c>
      <c r="AG1893" s="11" t="str">
        <f t="array" ref="AG1893">IF(COUNTBLANK(D1893)=1,"",IF(OR($H$2="y",$H$2="m"),IF(AA1893=AA1892,IF(OR(AC1893=$AC$4:$AC1892)=FALSE,AG1892&amp;AF1893,AG1892),"("&amp;AF1893)&amp;IF(AA1893=AA1894,IF(OR(AC1894=$AC$4:$AC1893)=FALSE,", ",""),") "),""))</f>
        <v/>
      </c>
      <c r="AH1893" s="10" t="str">
        <f>IF((COUNTBLANK(D1893)=1),"",IF(D1893=D1892,AH1892,"")&amp;IF(B1892&lt;&gt;B1893,((IF(COUNTBLANK(E1893)=1,$D$3&amp;"Non-type material: "&amp;$D$3,$D$3&amp;INDEX('type-categories'!$A$2:$B$100,MATCH(E1893,'type-categories'!$A$2:$A$100,0),2)&amp;$D$3))),"")&amp;(IF(K1893&lt;&gt;K1892,$C$2&amp;UPPER(K1893)&amp;$C$2&amp;$K$3&amp;" ",(IF(B1893&lt;&gt;B1892,$C$2&amp;UPPER(K1893)&amp;$C$2&amp;$K$3&amp;" ",""))))&amp;IF((AA1893&lt;&gt;AA1894)*($H$2="y"),AD1893&amp;AE1893,IF((AA1893&lt;&gt;AA1894)*($H$2="m"),AD1893&amp;AG1893,IF(($H$2&lt;&gt;"m")*($H$2&lt;&gt;"Y"),(IF(F1893=0,"",F1893&amp;" "&amp;$F$4&amp;" "))&amp;(IF(G1893=0,"",G1893&amp;" "&amp;$G$4&amp;" "))&amp;(IF(H1893=0,"",H1893&amp;" "&amp;H$4&amp;" "))&amp;(IF(I1893=0,"",I1893&amp;" "&amp;$I$4&amp;" "))&amp;(IF(J1893=0,"",J1893&amp;" "&amp;$J$4&amp;" ")),"")))&amp;"; "&amp;IF((B1893=B1892)*(AA1893=AA1892), "same collecting data; ", IF((B1893=B1892)*(Z1892=Z1893),"same locality; ",(IF(COUNTBLANK(L1893)=1,"",$D$2&amp;L1893&amp;$L$3&amp;" "&amp;$D$2))&amp;(IF(COUNTBLANK(M1893)=1,"",$E$2&amp;M1893&amp;$E$2&amp;", "))&amp;(IF(COUNTBLANK(N1893)=1,"",N1893&amp;"; "))&amp;(IF(COUNTBLANK(O1893)=1,"",O1893&amp;"; ")))&amp;(IF(COUNTBLANK(P1893)=1,"",P1893&amp;"; "))&amp;(IF(COUNTBLANK(Q1893)=1,"",Q1893&amp;"; "))&amp;(IF(COUNTBLANK(R1893)=1,"",R1893&amp;"m, "))&amp;IF((COUNTBLANK(S1893)=0)*(S1893&lt;&gt;S1892), S1893&amp;"; ","")&amp;(IF(COUNTBLANK(U1893)=1,"",U1893&amp;"; "))&amp;(IF(COUNTBLANK(T1893)=1,"",IF(COUNTBLANK(F$2)=1,T1893&amp;"; ",T1893&amp;" "&amp;F$2&amp;"; "))))&amp;(IF(COUNTBLANK(V1893)=1,"",V1893&amp;"; "))&amp;IF((COUNTBLANK(C1893)=1),"",C1893)&amp;IF((B1893=B1894)*(K1893=K1894)*(L1893=L1894)*(M1893=M1894),IF(($H$2&lt;&gt;"m")*($H$2&lt;&gt;"Y"), " • ", IF((ISNUMBER(FIND(")",AE1893))), " • ", "")),IF((B1893=B1894)*(K1893=K1894)," • ",". ")))</f>
        <v/>
      </c>
      <c r="AI1893" s="1"/>
    </row>
    <row r="1894" spans="1:35" x14ac:dyDescent="0.25">
      <c r="A1894" s="3" t="str">
        <f t="shared" si="206"/>
        <v/>
      </c>
      <c r="B1894" s="53" t="str">
        <f t="shared" si="204"/>
        <v/>
      </c>
      <c r="C1894" s="57"/>
      <c r="D1894" s="57"/>
      <c r="E1894" s="57"/>
      <c r="F1894" s="57"/>
      <c r="G1894" s="57"/>
      <c r="H1894" s="57"/>
      <c r="I1894" s="57"/>
      <c r="J1894" s="57"/>
      <c r="K1894" s="57"/>
      <c r="L1894" s="57"/>
      <c r="M1894" s="54"/>
      <c r="N1894" s="57"/>
      <c r="O1894" s="58"/>
      <c r="P1894" s="58"/>
      <c r="Q1894" s="58"/>
      <c r="R1894" s="58"/>
      <c r="S1894" s="54"/>
      <c r="T1894" s="57"/>
      <c r="U1894" s="57"/>
      <c r="V1894" s="57"/>
      <c r="W1894" s="57"/>
      <c r="X1894" s="147" t="str">
        <f>IF(COUNTBLANK(D1894)=1,"",IF('order-admin-units'!$I$1&lt;&gt;"y", "", IF(COUNTBLANK(K1894)=1, 'order-admin-units'!$B$1+1, VLOOKUP(K1894, ordercountry, 2))))</f>
        <v/>
      </c>
      <c r="Y1894" s="147" t="str">
        <f>IF(COUNTBLANK(D1894)=1,"",IF('order-admin-units'!$I$1&lt;&gt;"y", "", IF(COUNTBLANK(K1894:L1894)&gt;0, 'order-admin-units'!$B$2+1, VLOOKUP(K1894&amp;"@"&amp;L1894, orderadmin, 2))))</f>
        <v/>
      </c>
      <c r="Z1894" s="147" t="str">
        <f t="shared" si="207"/>
        <v/>
      </c>
      <c r="AA1894" s="147" t="str">
        <f t="shared" si="208"/>
        <v/>
      </c>
      <c r="AB1894" s="147" t="str">
        <f t="shared" si="209"/>
        <v/>
      </c>
      <c r="AC1894" s="147" t="str">
        <f t="shared" si="205"/>
        <v/>
      </c>
      <c r="AD1894" s="11" t="str">
        <f t="shared" si="210"/>
        <v/>
      </c>
      <c r="AE1894" s="11" t="str">
        <f t="array" ref="AE1894">IF(COUNTBLANK(D1894)=1,"",IF(OR($H$2="y",$H$2="m"),IF(AA1894=AA1893,IF(OR(AB1894=$AB$4:$AB1893)=FALSE,AE1893&amp;C1894,AE1893),"("&amp;C1894)&amp;IF(AA1894=AA1895,IF(OR(AB1895=$AB$4:$AB1894)=FALSE,", ",""),") "),""))</f>
        <v/>
      </c>
      <c r="AF1894" s="11" t="str">
        <f t="array" ref="AF1894">IF((COUNTBLANK(D1894)=0)*OR($H$2="y",$H$2="m"),IFERROR(LEFT(C1894, FIND(" ",C1894)-1), C1894),"")</f>
        <v/>
      </c>
      <c r="AG1894" s="11" t="str">
        <f t="array" ref="AG1894">IF(COUNTBLANK(D1894)=1,"",IF(OR($H$2="y",$H$2="m"),IF(AA1894=AA1893,IF(OR(AC1894=$AC$4:$AC1893)=FALSE,AG1893&amp;AF1894,AG1893),"("&amp;AF1894)&amp;IF(AA1894=AA1895,IF(OR(AC1895=$AC$4:$AC1894)=FALSE,", ",""),") "),""))</f>
        <v/>
      </c>
      <c r="AH1894" s="10" t="str">
        <f>IF((COUNTBLANK(D1894)=1),"",IF(D1894=D1893,AH1893,"")&amp;IF(B1893&lt;&gt;B1894,((IF(COUNTBLANK(E1894)=1,$D$3&amp;"Non-type material: "&amp;$D$3,$D$3&amp;INDEX('type-categories'!$A$2:$B$100,MATCH(E1894,'type-categories'!$A$2:$A$100,0),2)&amp;$D$3))),"")&amp;(IF(K1894&lt;&gt;K1893,$C$2&amp;UPPER(K1894)&amp;$C$2&amp;$K$3&amp;" ",(IF(B1894&lt;&gt;B1893,$C$2&amp;UPPER(K1894)&amp;$C$2&amp;$K$3&amp;" ",""))))&amp;IF((AA1894&lt;&gt;AA1895)*($H$2="y"),AD1894&amp;AE1894,IF((AA1894&lt;&gt;AA1895)*($H$2="m"),AD1894&amp;AG1894,IF(($H$2&lt;&gt;"m")*($H$2&lt;&gt;"Y"),(IF(F1894=0,"",F1894&amp;" "&amp;$F$4&amp;" "))&amp;(IF(G1894=0,"",G1894&amp;" "&amp;$G$4&amp;" "))&amp;(IF(H1894=0,"",H1894&amp;" "&amp;H$4&amp;" "))&amp;(IF(I1894=0,"",I1894&amp;" "&amp;$I$4&amp;" "))&amp;(IF(J1894=0,"",J1894&amp;" "&amp;$J$4&amp;" ")),"")))&amp;"; "&amp;IF((B1894=B1893)*(AA1894=AA1893), "same collecting data; ", IF((B1894=B1893)*(Z1893=Z1894),"same locality; ",(IF(COUNTBLANK(L1894)=1,"",$D$2&amp;L1894&amp;$L$3&amp;" "&amp;$D$2))&amp;(IF(COUNTBLANK(M1894)=1,"",$E$2&amp;M1894&amp;$E$2&amp;", "))&amp;(IF(COUNTBLANK(N1894)=1,"",N1894&amp;"; "))&amp;(IF(COUNTBLANK(O1894)=1,"",O1894&amp;"; ")))&amp;(IF(COUNTBLANK(P1894)=1,"",P1894&amp;"; "))&amp;(IF(COUNTBLANK(Q1894)=1,"",Q1894&amp;"; "))&amp;(IF(COUNTBLANK(R1894)=1,"",R1894&amp;"m, "))&amp;IF((COUNTBLANK(S1894)=0)*(S1894&lt;&gt;S1893), S1894&amp;"; ","")&amp;(IF(COUNTBLANK(U1894)=1,"",U1894&amp;"; "))&amp;(IF(COUNTBLANK(T1894)=1,"",IF(COUNTBLANK(F$2)=1,T1894&amp;"; ",T1894&amp;" "&amp;F$2&amp;"; "))))&amp;(IF(COUNTBLANK(V1894)=1,"",V1894&amp;"; "))&amp;IF((COUNTBLANK(C1894)=1),"",C1894)&amp;IF((B1894=B1895)*(K1894=K1895)*(L1894=L1895)*(M1894=M1895),IF(($H$2&lt;&gt;"m")*($H$2&lt;&gt;"Y"), " • ", IF((ISNUMBER(FIND(")",AE1894))), " • ", "")),IF((B1894=B1895)*(K1894=K1895)," • ",". ")))</f>
        <v/>
      </c>
      <c r="AI1894" s="1"/>
    </row>
    <row r="1895" spans="1:35" x14ac:dyDescent="0.25">
      <c r="A1895" s="3" t="str">
        <f t="shared" si="206"/>
        <v/>
      </c>
      <c r="B1895" s="53" t="str">
        <f t="shared" si="204"/>
        <v/>
      </c>
      <c r="C1895" s="57"/>
      <c r="D1895" s="57"/>
      <c r="E1895" s="57"/>
      <c r="F1895" s="57"/>
      <c r="G1895" s="57"/>
      <c r="H1895" s="57"/>
      <c r="I1895" s="57"/>
      <c r="J1895" s="57"/>
      <c r="K1895" s="57"/>
      <c r="L1895" s="57"/>
      <c r="M1895" s="54"/>
      <c r="N1895" s="57"/>
      <c r="O1895" s="58"/>
      <c r="P1895" s="58"/>
      <c r="Q1895" s="58"/>
      <c r="R1895" s="58"/>
      <c r="S1895" s="54"/>
      <c r="T1895" s="57"/>
      <c r="U1895" s="57"/>
      <c r="V1895" s="57"/>
      <c r="W1895" s="57"/>
      <c r="X1895" s="147" t="str">
        <f>IF(COUNTBLANK(D1895)=1,"",IF('order-admin-units'!$I$1&lt;&gt;"y", "", IF(COUNTBLANK(K1895)=1, 'order-admin-units'!$B$1+1, VLOOKUP(K1895, ordercountry, 2))))</f>
        <v/>
      </c>
      <c r="Y1895" s="147" t="str">
        <f>IF(COUNTBLANK(D1895)=1,"",IF('order-admin-units'!$I$1&lt;&gt;"y", "", IF(COUNTBLANK(K1895:L1895)&gt;0, 'order-admin-units'!$B$2+1, VLOOKUP(K1895&amp;"@"&amp;L1895, orderadmin, 2))))</f>
        <v/>
      </c>
      <c r="Z1895" s="147" t="str">
        <f t="shared" si="207"/>
        <v/>
      </c>
      <c r="AA1895" s="147" t="str">
        <f t="shared" si="208"/>
        <v/>
      </c>
      <c r="AB1895" s="147" t="str">
        <f t="shared" si="209"/>
        <v/>
      </c>
      <c r="AC1895" s="147" t="str">
        <f t="shared" si="205"/>
        <v/>
      </c>
      <c r="AD1895" s="11" t="str">
        <f t="shared" si="210"/>
        <v/>
      </c>
      <c r="AE1895" s="11" t="str">
        <f t="array" ref="AE1895">IF(COUNTBLANK(D1895)=1,"",IF(OR($H$2="y",$H$2="m"),IF(AA1895=AA1894,IF(OR(AB1895=$AB$4:$AB1894)=FALSE,AE1894&amp;C1895,AE1894),"("&amp;C1895)&amp;IF(AA1895=AA1896,IF(OR(AB1896=$AB$4:$AB1895)=FALSE,", ",""),") "),""))</f>
        <v/>
      </c>
      <c r="AF1895" s="11" t="str">
        <f t="array" ref="AF1895">IF((COUNTBLANK(D1895)=0)*OR($H$2="y",$H$2="m"),IFERROR(LEFT(C1895, FIND(" ",C1895)-1), C1895),"")</f>
        <v/>
      </c>
      <c r="AG1895" s="11" t="str">
        <f t="array" ref="AG1895">IF(COUNTBLANK(D1895)=1,"",IF(OR($H$2="y",$H$2="m"),IF(AA1895=AA1894,IF(OR(AC1895=$AC$4:$AC1894)=FALSE,AG1894&amp;AF1895,AG1894),"("&amp;AF1895)&amp;IF(AA1895=AA1896,IF(OR(AC1896=$AC$4:$AC1895)=FALSE,", ",""),") "),""))</f>
        <v/>
      </c>
      <c r="AH1895" s="10" t="str">
        <f>IF((COUNTBLANK(D1895)=1),"",IF(D1895=D1894,AH1894,"")&amp;IF(B1894&lt;&gt;B1895,((IF(COUNTBLANK(E1895)=1,$D$3&amp;"Non-type material: "&amp;$D$3,$D$3&amp;INDEX('type-categories'!$A$2:$B$100,MATCH(E1895,'type-categories'!$A$2:$A$100,0),2)&amp;$D$3))),"")&amp;(IF(K1895&lt;&gt;K1894,$C$2&amp;UPPER(K1895)&amp;$C$2&amp;$K$3&amp;" ",(IF(B1895&lt;&gt;B1894,$C$2&amp;UPPER(K1895)&amp;$C$2&amp;$K$3&amp;" ",""))))&amp;IF((AA1895&lt;&gt;AA1896)*($H$2="y"),AD1895&amp;AE1895,IF((AA1895&lt;&gt;AA1896)*($H$2="m"),AD1895&amp;AG1895,IF(($H$2&lt;&gt;"m")*($H$2&lt;&gt;"Y"),(IF(F1895=0,"",F1895&amp;" "&amp;$F$4&amp;" "))&amp;(IF(G1895=0,"",G1895&amp;" "&amp;$G$4&amp;" "))&amp;(IF(H1895=0,"",H1895&amp;" "&amp;H$4&amp;" "))&amp;(IF(I1895=0,"",I1895&amp;" "&amp;$I$4&amp;" "))&amp;(IF(J1895=0,"",J1895&amp;" "&amp;$J$4&amp;" ")),"")))&amp;"; "&amp;IF((B1895=B1894)*(AA1895=AA1894), "same collecting data; ", IF((B1895=B1894)*(Z1894=Z1895),"same locality; ",(IF(COUNTBLANK(L1895)=1,"",$D$2&amp;L1895&amp;$L$3&amp;" "&amp;$D$2))&amp;(IF(COUNTBLANK(M1895)=1,"",$E$2&amp;M1895&amp;$E$2&amp;", "))&amp;(IF(COUNTBLANK(N1895)=1,"",N1895&amp;"; "))&amp;(IF(COUNTBLANK(O1895)=1,"",O1895&amp;"; ")))&amp;(IF(COUNTBLANK(P1895)=1,"",P1895&amp;"; "))&amp;(IF(COUNTBLANK(Q1895)=1,"",Q1895&amp;"; "))&amp;(IF(COUNTBLANK(R1895)=1,"",R1895&amp;"m, "))&amp;IF((COUNTBLANK(S1895)=0)*(S1895&lt;&gt;S1894), S1895&amp;"; ","")&amp;(IF(COUNTBLANK(U1895)=1,"",U1895&amp;"; "))&amp;(IF(COUNTBLANK(T1895)=1,"",IF(COUNTBLANK(F$2)=1,T1895&amp;"; ",T1895&amp;" "&amp;F$2&amp;"; "))))&amp;(IF(COUNTBLANK(V1895)=1,"",V1895&amp;"; "))&amp;IF((COUNTBLANK(C1895)=1),"",C1895)&amp;IF((B1895=B1896)*(K1895=K1896)*(L1895=L1896)*(M1895=M1896),IF(($H$2&lt;&gt;"m")*($H$2&lt;&gt;"Y"), " • ", IF((ISNUMBER(FIND(")",AE1895))), " • ", "")),IF((B1895=B1896)*(K1895=K1896)," • ",". ")))</f>
        <v/>
      </c>
      <c r="AI1895" s="1"/>
    </row>
    <row r="1896" spans="1:35" x14ac:dyDescent="0.25">
      <c r="A1896" s="3" t="str">
        <f t="shared" si="206"/>
        <v/>
      </c>
      <c r="B1896" s="53" t="str">
        <f t="shared" si="204"/>
        <v/>
      </c>
      <c r="C1896" s="57"/>
      <c r="D1896" s="57"/>
      <c r="E1896" s="57"/>
      <c r="F1896" s="57"/>
      <c r="G1896" s="57"/>
      <c r="H1896" s="57"/>
      <c r="I1896" s="57"/>
      <c r="J1896" s="57"/>
      <c r="K1896" s="57"/>
      <c r="L1896" s="57"/>
      <c r="M1896" s="54"/>
      <c r="N1896" s="57"/>
      <c r="O1896" s="58"/>
      <c r="P1896" s="58"/>
      <c r="Q1896" s="58"/>
      <c r="R1896" s="58"/>
      <c r="S1896" s="54"/>
      <c r="T1896" s="57"/>
      <c r="U1896" s="57"/>
      <c r="V1896" s="57"/>
      <c r="W1896" s="57"/>
      <c r="X1896" s="147" t="str">
        <f>IF(COUNTBLANK(D1896)=1,"",IF('order-admin-units'!$I$1&lt;&gt;"y", "", IF(COUNTBLANK(K1896)=1, 'order-admin-units'!$B$1+1, VLOOKUP(K1896, ordercountry, 2))))</f>
        <v/>
      </c>
      <c r="Y1896" s="147" t="str">
        <f>IF(COUNTBLANK(D1896)=1,"",IF('order-admin-units'!$I$1&lt;&gt;"y", "", IF(COUNTBLANK(K1896:L1896)&gt;0, 'order-admin-units'!$B$2+1, VLOOKUP(K1896&amp;"@"&amp;L1896, orderadmin, 2))))</f>
        <v/>
      </c>
      <c r="Z1896" s="147" t="str">
        <f t="shared" si="207"/>
        <v/>
      </c>
      <c r="AA1896" s="147" t="str">
        <f t="shared" si="208"/>
        <v/>
      </c>
      <c r="AB1896" s="147" t="str">
        <f t="shared" si="209"/>
        <v/>
      </c>
      <c r="AC1896" s="147" t="str">
        <f t="shared" si="205"/>
        <v/>
      </c>
      <c r="AD1896" s="11" t="str">
        <f t="shared" si="210"/>
        <v/>
      </c>
      <c r="AE1896" s="11" t="str">
        <f t="array" ref="AE1896">IF(COUNTBLANK(D1896)=1,"",IF(OR($H$2="y",$H$2="m"),IF(AA1896=AA1895,IF(OR(AB1896=$AB$4:$AB1895)=FALSE,AE1895&amp;C1896,AE1895),"("&amp;C1896)&amp;IF(AA1896=AA1897,IF(OR(AB1897=$AB$4:$AB1896)=FALSE,", ",""),") "),""))</f>
        <v/>
      </c>
      <c r="AF1896" s="11" t="str">
        <f t="array" ref="AF1896">IF((COUNTBLANK(D1896)=0)*OR($H$2="y",$H$2="m"),IFERROR(LEFT(C1896, FIND(" ",C1896)-1), C1896),"")</f>
        <v/>
      </c>
      <c r="AG1896" s="11" t="str">
        <f t="array" ref="AG1896">IF(COUNTBLANK(D1896)=1,"",IF(OR($H$2="y",$H$2="m"),IF(AA1896=AA1895,IF(OR(AC1896=$AC$4:$AC1895)=FALSE,AG1895&amp;AF1896,AG1895),"("&amp;AF1896)&amp;IF(AA1896=AA1897,IF(OR(AC1897=$AC$4:$AC1896)=FALSE,", ",""),") "),""))</f>
        <v/>
      </c>
      <c r="AH1896" s="10" t="str">
        <f>IF((COUNTBLANK(D1896)=1),"",IF(D1896=D1895,AH1895,"")&amp;IF(B1895&lt;&gt;B1896,((IF(COUNTBLANK(E1896)=1,$D$3&amp;"Non-type material: "&amp;$D$3,$D$3&amp;INDEX('type-categories'!$A$2:$B$100,MATCH(E1896,'type-categories'!$A$2:$A$100,0),2)&amp;$D$3))),"")&amp;(IF(K1896&lt;&gt;K1895,$C$2&amp;UPPER(K1896)&amp;$C$2&amp;$K$3&amp;" ",(IF(B1896&lt;&gt;B1895,$C$2&amp;UPPER(K1896)&amp;$C$2&amp;$K$3&amp;" ",""))))&amp;IF((AA1896&lt;&gt;AA1897)*($H$2="y"),AD1896&amp;AE1896,IF((AA1896&lt;&gt;AA1897)*($H$2="m"),AD1896&amp;AG1896,IF(($H$2&lt;&gt;"m")*($H$2&lt;&gt;"Y"),(IF(F1896=0,"",F1896&amp;" "&amp;$F$4&amp;" "))&amp;(IF(G1896=0,"",G1896&amp;" "&amp;$G$4&amp;" "))&amp;(IF(H1896=0,"",H1896&amp;" "&amp;H$4&amp;" "))&amp;(IF(I1896=0,"",I1896&amp;" "&amp;$I$4&amp;" "))&amp;(IF(J1896=0,"",J1896&amp;" "&amp;$J$4&amp;" ")),"")))&amp;"; "&amp;IF((B1896=B1895)*(AA1896=AA1895), "same collecting data; ", IF((B1896=B1895)*(Z1895=Z1896),"same locality; ",(IF(COUNTBLANK(L1896)=1,"",$D$2&amp;L1896&amp;$L$3&amp;" "&amp;$D$2))&amp;(IF(COUNTBLANK(M1896)=1,"",$E$2&amp;M1896&amp;$E$2&amp;", "))&amp;(IF(COUNTBLANK(N1896)=1,"",N1896&amp;"; "))&amp;(IF(COUNTBLANK(O1896)=1,"",O1896&amp;"; ")))&amp;(IF(COUNTBLANK(P1896)=1,"",P1896&amp;"; "))&amp;(IF(COUNTBLANK(Q1896)=1,"",Q1896&amp;"; "))&amp;(IF(COUNTBLANK(R1896)=1,"",R1896&amp;"m, "))&amp;IF((COUNTBLANK(S1896)=0)*(S1896&lt;&gt;S1895), S1896&amp;"; ","")&amp;(IF(COUNTBLANK(U1896)=1,"",U1896&amp;"; "))&amp;(IF(COUNTBLANK(T1896)=1,"",IF(COUNTBLANK(F$2)=1,T1896&amp;"; ",T1896&amp;" "&amp;F$2&amp;"; "))))&amp;(IF(COUNTBLANK(V1896)=1,"",V1896&amp;"; "))&amp;IF((COUNTBLANK(C1896)=1),"",C1896)&amp;IF((B1896=B1897)*(K1896=K1897)*(L1896=L1897)*(M1896=M1897),IF(($H$2&lt;&gt;"m")*($H$2&lt;&gt;"Y"), " • ", IF((ISNUMBER(FIND(")",AE1896))), " • ", "")),IF((B1896=B1897)*(K1896=K1897)," • ",". ")))</f>
        <v/>
      </c>
      <c r="AI1896" s="1"/>
    </row>
    <row r="1897" spans="1:35" x14ac:dyDescent="0.25">
      <c r="A1897" s="3" t="str">
        <f t="shared" si="206"/>
        <v/>
      </c>
      <c r="B1897" s="53" t="str">
        <f t="shared" si="204"/>
        <v/>
      </c>
      <c r="C1897" s="57"/>
      <c r="D1897" s="57"/>
      <c r="E1897" s="57"/>
      <c r="F1897" s="57"/>
      <c r="G1897" s="57"/>
      <c r="H1897" s="57"/>
      <c r="I1897" s="57"/>
      <c r="J1897" s="57"/>
      <c r="K1897" s="57"/>
      <c r="L1897" s="57"/>
      <c r="M1897" s="54"/>
      <c r="N1897" s="57"/>
      <c r="O1897" s="58"/>
      <c r="P1897" s="58"/>
      <c r="Q1897" s="58"/>
      <c r="R1897" s="58"/>
      <c r="S1897" s="54"/>
      <c r="T1897" s="57"/>
      <c r="U1897" s="57"/>
      <c r="V1897" s="57"/>
      <c r="W1897" s="57"/>
      <c r="X1897" s="147" t="str">
        <f>IF(COUNTBLANK(D1897)=1,"",IF('order-admin-units'!$I$1&lt;&gt;"y", "", IF(COUNTBLANK(K1897)=1, 'order-admin-units'!$B$1+1, VLOOKUP(K1897, ordercountry, 2))))</f>
        <v/>
      </c>
      <c r="Y1897" s="147" t="str">
        <f>IF(COUNTBLANK(D1897)=1,"",IF('order-admin-units'!$I$1&lt;&gt;"y", "", IF(COUNTBLANK(K1897:L1897)&gt;0, 'order-admin-units'!$B$2+1, VLOOKUP(K1897&amp;"@"&amp;L1897, orderadmin, 2))))</f>
        <v/>
      </c>
      <c r="Z1897" s="147" t="str">
        <f t="shared" si="207"/>
        <v/>
      </c>
      <c r="AA1897" s="147" t="str">
        <f t="shared" si="208"/>
        <v/>
      </c>
      <c r="AB1897" s="147" t="str">
        <f t="shared" si="209"/>
        <v/>
      </c>
      <c r="AC1897" s="147" t="str">
        <f t="shared" si="205"/>
        <v/>
      </c>
      <c r="AD1897" s="11" t="str">
        <f t="shared" si="210"/>
        <v/>
      </c>
      <c r="AE1897" s="11" t="str">
        <f t="array" ref="AE1897">IF(COUNTBLANK(D1897)=1,"",IF(OR($H$2="y",$H$2="m"),IF(AA1897=AA1896,IF(OR(AB1897=$AB$4:$AB1896)=FALSE,AE1896&amp;C1897,AE1896),"("&amp;C1897)&amp;IF(AA1897=AA1898,IF(OR(AB1898=$AB$4:$AB1897)=FALSE,", ",""),") "),""))</f>
        <v/>
      </c>
      <c r="AF1897" s="11" t="str">
        <f t="array" ref="AF1897">IF((COUNTBLANK(D1897)=0)*OR($H$2="y",$H$2="m"),IFERROR(LEFT(C1897, FIND(" ",C1897)-1), C1897),"")</f>
        <v/>
      </c>
      <c r="AG1897" s="11" t="str">
        <f t="array" ref="AG1897">IF(COUNTBLANK(D1897)=1,"",IF(OR($H$2="y",$H$2="m"),IF(AA1897=AA1896,IF(OR(AC1897=$AC$4:$AC1896)=FALSE,AG1896&amp;AF1897,AG1896),"("&amp;AF1897)&amp;IF(AA1897=AA1898,IF(OR(AC1898=$AC$4:$AC1897)=FALSE,", ",""),") "),""))</f>
        <v/>
      </c>
      <c r="AH1897" s="10" t="str">
        <f>IF((COUNTBLANK(D1897)=1),"",IF(D1897=D1896,AH1896,"")&amp;IF(B1896&lt;&gt;B1897,((IF(COUNTBLANK(E1897)=1,$D$3&amp;"Non-type material: "&amp;$D$3,$D$3&amp;INDEX('type-categories'!$A$2:$B$100,MATCH(E1897,'type-categories'!$A$2:$A$100,0),2)&amp;$D$3))),"")&amp;(IF(K1897&lt;&gt;K1896,$C$2&amp;UPPER(K1897)&amp;$C$2&amp;$K$3&amp;" ",(IF(B1897&lt;&gt;B1896,$C$2&amp;UPPER(K1897)&amp;$C$2&amp;$K$3&amp;" ",""))))&amp;IF((AA1897&lt;&gt;AA1898)*($H$2="y"),AD1897&amp;AE1897,IF((AA1897&lt;&gt;AA1898)*($H$2="m"),AD1897&amp;AG1897,IF(($H$2&lt;&gt;"m")*($H$2&lt;&gt;"Y"),(IF(F1897=0,"",F1897&amp;" "&amp;$F$4&amp;" "))&amp;(IF(G1897=0,"",G1897&amp;" "&amp;$G$4&amp;" "))&amp;(IF(H1897=0,"",H1897&amp;" "&amp;H$4&amp;" "))&amp;(IF(I1897=0,"",I1897&amp;" "&amp;$I$4&amp;" "))&amp;(IF(J1897=0,"",J1897&amp;" "&amp;$J$4&amp;" ")),"")))&amp;"; "&amp;IF((B1897=B1896)*(AA1897=AA1896), "same collecting data; ", IF((B1897=B1896)*(Z1896=Z1897),"same locality; ",(IF(COUNTBLANK(L1897)=1,"",$D$2&amp;L1897&amp;$L$3&amp;" "&amp;$D$2))&amp;(IF(COUNTBLANK(M1897)=1,"",$E$2&amp;M1897&amp;$E$2&amp;", "))&amp;(IF(COUNTBLANK(N1897)=1,"",N1897&amp;"; "))&amp;(IF(COUNTBLANK(O1897)=1,"",O1897&amp;"; ")))&amp;(IF(COUNTBLANK(P1897)=1,"",P1897&amp;"; "))&amp;(IF(COUNTBLANK(Q1897)=1,"",Q1897&amp;"; "))&amp;(IF(COUNTBLANK(R1897)=1,"",R1897&amp;"m, "))&amp;IF((COUNTBLANK(S1897)=0)*(S1897&lt;&gt;S1896), S1897&amp;"; ","")&amp;(IF(COUNTBLANK(U1897)=1,"",U1897&amp;"; "))&amp;(IF(COUNTBLANK(T1897)=1,"",IF(COUNTBLANK(F$2)=1,T1897&amp;"; ",T1897&amp;" "&amp;F$2&amp;"; "))))&amp;(IF(COUNTBLANK(V1897)=1,"",V1897&amp;"; "))&amp;IF((COUNTBLANK(C1897)=1),"",C1897)&amp;IF((B1897=B1898)*(K1897=K1898)*(L1897=L1898)*(M1897=M1898),IF(($H$2&lt;&gt;"m")*($H$2&lt;&gt;"Y"), " • ", IF((ISNUMBER(FIND(")",AE1897))), " • ", "")),IF((B1897=B1898)*(K1897=K1898)," • ",". ")))</f>
        <v/>
      </c>
      <c r="AI1897" s="1"/>
    </row>
    <row r="1898" spans="1:35" x14ac:dyDescent="0.25">
      <c r="A1898" s="3" t="str">
        <f t="shared" si="206"/>
        <v/>
      </c>
      <c r="B1898" s="53" t="str">
        <f t="shared" si="204"/>
        <v/>
      </c>
      <c r="C1898" s="57"/>
      <c r="D1898" s="57"/>
      <c r="E1898" s="57"/>
      <c r="F1898" s="57"/>
      <c r="G1898" s="57"/>
      <c r="H1898" s="57"/>
      <c r="I1898" s="57"/>
      <c r="J1898" s="57"/>
      <c r="K1898" s="57"/>
      <c r="L1898" s="57"/>
      <c r="M1898" s="54"/>
      <c r="N1898" s="57"/>
      <c r="O1898" s="58"/>
      <c r="P1898" s="58"/>
      <c r="Q1898" s="58"/>
      <c r="R1898" s="58"/>
      <c r="S1898" s="54"/>
      <c r="T1898" s="57"/>
      <c r="U1898" s="57"/>
      <c r="V1898" s="57"/>
      <c r="W1898" s="57"/>
      <c r="X1898" s="147" t="str">
        <f>IF(COUNTBLANK(D1898)=1,"",IF('order-admin-units'!$I$1&lt;&gt;"y", "", IF(COUNTBLANK(K1898)=1, 'order-admin-units'!$B$1+1, VLOOKUP(K1898, ordercountry, 2))))</f>
        <v/>
      </c>
      <c r="Y1898" s="147" t="str">
        <f>IF(COUNTBLANK(D1898)=1,"",IF('order-admin-units'!$I$1&lt;&gt;"y", "", IF(COUNTBLANK(K1898:L1898)&gt;0, 'order-admin-units'!$B$2+1, VLOOKUP(K1898&amp;"@"&amp;L1898, orderadmin, 2))))</f>
        <v/>
      </c>
      <c r="Z1898" s="147" t="str">
        <f t="shared" si="207"/>
        <v/>
      </c>
      <c r="AA1898" s="147" t="str">
        <f t="shared" si="208"/>
        <v/>
      </c>
      <c r="AB1898" s="147" t="str">
        <f t="shared" si="209"/>
        <v/>
      </c>
      <c r="AC1898" s="147" t="str">
        <f t="shared" si="205"/>
        <v/>
      </c>
      <c r="AD1898" s="11" t="str">
        <f t="shared" si="210"/>
        <v/>
      </c>
      <c r="AE1898" s="11" t="str">
        <f t="array" ref="AE1898">IF(COUNTBLANK(D1898)=1,"",IF(OR($H$2="y",$H$2="m"),IF(AA1898=AA1897,IF(OR(AB1898=$AB$4:$AB1897)=FALSE,AE1897&amp;C1898,AE1897),"("&amp;C1898)&amp;IF(AA1898=AA1899,IF(OR(AB1899=$AB$4:$AB1898)=FALSE,", ",""),") "),""))</f>
        <v/>
      </c>
      <c r="AF1898" s="11" t="str">
        <f t="array" ref="AF1898">IF((COUNTBLANK(D1898)=0)*OR($H$2="y",$H$2="m"),IFERROR(LEFT(C1898, FIND(" ",C1898)-1), C1898),"")</f>
        <v/>
      </c>
      <c r="AG1898" s="11" t="str">
        <f t="array" ref="AG1898">IF(COUNTBLANK(D1898)=1,"",IF(OR($H$2="y",$H$2="m"),IF(AA1898=AA1897,IF(OR(AC1898=$AC$4:$AC1897)=FALSE,AG1897&amp;AF1898,AG1897),"("&amp;AF1898)&amp;IF(AA1898=AA1899,IF(OR(AC1899=$AC$4:$AC1898)=FALSE,", ",""),") "),""))</f>
        <v/>
      </c>
      <c r="AH1898" s="10" t="str">
        <f>IF((COUNTBLANK(D1898)=1),"",IF(D1898=D1897,AH1897,"")&amp;IF(B1897&lt;&gt;B1898,((IF(COUNTBLANK(E1898)=1,$D$3&amp;"Non-type material: "&amp;$D$3,$D$3&amp;INDEX('type-categories'!$A$2:$B$100,MATCH(E1898,'type-categories'!$A$2:$A$100,0),2)&amp;$D$3))),"")&amp;(IF(K1898&lt;&gt;K1897,$C$2&amp;UPPER(K1898)&amp;$C$2&amp;$K$3&amp;" ",(IF(B1898&lt;&gt;B1897,$C$2&amp;UPPER(K1898)&amp;$C$2&amp;$K$3&amp;" ",""))))&amp;IF((AA1898&lt;&gt;AA1899)*($H$2="y"),AD1898&amp;AE1898,IF((AA1898&lt;&gt;AA1899)*($H$2="m"),AD1898&amp;AG1898,IF(($H$2&lt;&gt;"m")*($H$2&lt;&gt;"Y"),(IF(F1898=0,"",F1898&amp;" "&amp;$F$4&amp;" "))&amp;(IF(G1898=0,"",G1898&amp;" "&amp;$G$4&amp;" "))&amp;(IF(H1898=0,"",H1898&amp;" "&amp;H$4&amp;" "))&amp;(IF(I1898=0,"",I1898&amp;" "&amp;$I$4&amp;" "))&amp;(IF(J1898=0,"",J1898&amp;" "&amp;$J$4&amp;" ")),"")))&amp;"; "&amp;IF((B1898=B1897)*(AA1898=AA1897), "same collecting data; ", IF((B1898=B1897)*(Z1897=Z1898),"same locality; ",(IF(COUNTBLANK(L1898)=1,"",$D$2&amp;L1898&amp;$L$3&amp;" "&amp;$D$2))&amp;(IF(COUNTBLANK(M1898)=1,"",$E$2&amp;M1898&amp;$E$2&amp;", "))&amp;(IF(COUNTBLANK(N1898)=1,"",N1898&amp;"; "))&amp;(IF(COUNTBLANK(O1898)=1,"",O1898&amp;"; ")))&amp;(IF(COUNTBLANK(P1898)=1,"",P1898&amp;"; "))&amp;(IF(COUNTBLANK(Q1898)=1,"",Q1898&amp;"; "))&amp;(IF(COUNTBLANK(R1898)=1,"",R1898&amp;"m, "))&amp;IF((COUNTBLANK(S1898)=0)*(S1898&lt;&gt;S1897), S1898&amp;"; ","")&amp;(IF(COUNTBLANK(U1898)=1,"",U1898&amp;"; "))&amp;(IF(COUNTBLANK(T1898)=1,"",IF(COUNTBLANK(F$2)=1,T1898&amp;"; ",T1898&amp;" "&amp;F$2&amp;"; "))))&amp;(IF(COUNTBLANK(V1898)=1,"",V1898&amp;"; "))&amp;IF((COUNTBLANK(C1898)=1),"",C1898)&amp;IF((B1898=B1899)*(K1898=K1899)*(L1898=L1899)*(M1898=M1899),IF(($H$2&lt;&gt;"m")*($H$2&lt;&gt;"Y"), " • ", IF((ISNUMBER(FIND(")",AE1898))), " • ", "")),IF((B1898=B1899)*(K1898=K1899)," • ",". ")))</f>
        <v/>
      </c>
      <c r="AI1898" s="1"/>
    </row>
    <row r="1899" spans="1:35" x14ac:dyDescent="0.25">
      <c r="A1899" s="3" t="str">
        <f t="shared" si="206"/>
        <v/>
      </c>
      <c r="B1899" s="53" t="str">
        <f t="shared" si="204"/>
        <v/>
      </c>
      <c r="C1899" s="57"/>
      <c r="D1899" s="57"/>
      <c r="E1899" s="57"/>
      <c r="F1899" s="57"/>
      <c r="G1899" s="57"/>
      <c r="H1899" s="57"/>
      <c r="I1899" s="57"/>
      <c r="J1899" s="57"/>
      <c r="K1899" s="57"/>
      <c r="L1899" s="57"/>
      <c r="M1899" s="54"/>
      <c r="N1899" s="57"/>
      <c r="O1899" s="58"/>
      <c r="P1899" s="58"/>
      <c r="Q1899" s="58"/>
      <c r="R1899" s="58"/>
      <c r="S1899" s="54"/>
      <c r="T1899" s="57"/>
      <c r="U1899" s="57"/>
      <c r="V1899" s="57"/>
      <c r="W1899" s="57"/>
      <c r="X1899" s="147" t="str">
        <f>IF(COUNTBLANK(D1899)=1,"",IF('order-admin-units'!$I$1&lt;&gt;"y", "", IF(COUNTBLANK(K1899)=1, 'order-admin-units'!$B$1+1, VLOOKUP(K1899, ordercountry, 2))))</f>
        <v/>
      </c>
      <c r="Y1899" s="147" t="str">
        <f>IF(COUNTBLANK(D1899)=1,"",IF('order-admin-units'!$I$1&lt;&gt;"y", "", IF(COUNTBLANK(K1899:L1899)&gt;0, 'order-admin-units'!$B$2+1, VLOOKUP(K1899&amp;"@"&amp;L1899, orderadmin, 2))))</f>
        <v/>
      </c>
      <c r="Z1899" s="147" t="str">
        <f t="shared" si="207"/>
        <v/>
      </c>
      <c r="AA1899" s="147" t="str">
        <f t="shared" si="208"/>
        <v/>
      </c>
      <c r="AB1899" s="147" t="str">
        <f t="shared" si="209"/>
        <v/>
      </c>
      <c r="AC1899" s="147" t="str">
        <f t="shared" si="205"/>
        <v/>
      </c>
      <c r="AD1899" s="11" t="str">
        <f t="shared" si="210"/>
        <v/>
      </c>
      <c r="AE1899" s="11" t="str">
        <f t="array" ref="AE1899">IF(COUNTBLANK(D1899)=1,"",IF(OR($H$2="y",$H$2="m"),IF(AA1899=AA1898,IF(OR(AB1899=$AB$4:$AB1898)=FALSE,AE1898&amp;C1899,AE1898),"("&amp;C1899)&amp;IF(AA1899=AA1900,IF(OR(AB1900=$AB$4:$AB1899)=FALSE,", ",""),") "),""))</f>
        <v/>
      </c>
      <c r="AF1899" s="11" t="str">
        <f t="array" ref="AF1899">IF((COUNTBLANK(D1899)=0)*OR($H$2="y",$H$2="m"),IFERROR(LEFT(C1899, FIND(" ",C1899)-1), C1899),"")</f>
        <v/>
      </c>
      <c r="AG1899" s="11" t="str">
        <f t="array" ref="AG1899">IF(COUNTBLANK(D1899)=1,"",IF(OR($H$2="y",$H$2="m"),IF(AA1899=AA1898,IF(OR(AC1899=$AC$4:$AC1898)=FALSE,AG1898&amp;AF1899,AG1898),"("&amp;AF1899)&amp;IF(AA1899=AA1900,IF(OR(AC1900=$AC$4:$AC1899)=FALSE,", ",""),") "),""))</f>
        <v/>
      </c>
      <c r="AH1899" s="10" t="str">
        <f>IF((COUNTBLANK(D1899)=1),"",IF(D1899=D1898,AH1898,"")&amp;IF(B1898&lt;&gt;B1899,((IF(COUNTBLANK(E1899)=1,$D$3&amp;"Non-type material: "&amp;$D$3,$D$3&amp;INDEX('type-categories'!$A$2:$B$100,MATCH(E1899,'type-categories'!$A$2:$A$100,0),2)&amp;$D$3))),"")&amp;(IF(K1899&lt;&gt;K1898,$C$2&amp;UPPER(K1899)&amp;$C$2&amp;$K$3&amp;" ",(IF(B1899&lt;&gt;B1898,$C$2&amp;UPPER(K1899)&amp;$C$2&amp;$K$3&amp;" ",""))))&amp;IF((AA1899&lt;&gt;AA1900)*($H$2="y"),AD1899&amp;AE1899,IF((AA1899&lt;&gt;AA1900)*($H$2="m"),AD1899&amp;AG1899,IF(($H$2&lt;&gt;"m")*($H$2&lt;&gt;"Y"),(IF(F1899=0,"",F1899&amp;" "&amp;$F$4&amp;" "))&amp;(IF(G1899=0,"",G1899&amp;" "&amp;$G$4&amp;" "))&amp;(IF(H1899=0,"",H1899&amp;" "&amp;H$4&amp;" "))&amp;(IF(I1899=0,"",I1899&amp;" "&amp;$I$4&amp;" "))&amp;(IF(J1899=0,"",J1899&amp;" "&amp;$J$4&amp;" ")),"")))&amp;"; "&amp;IF((B1899=B1898)*(AA1899=AA1898), "same collecting data; ", IF((B1899=B1898)*(Z1898=Z1899),"same locality; ",(IF(COUNTBLANK(L1899)=1,"",$D$2&amp;L1899&amp;$L$3&amp;" "&amp;$D$2))&amp;(IF(COUNTBLANK(M1899)=1,"",$E$2&amp;M1899&amp;$E$2&amp;", "))&amp;(IF(COUNTBLANK(N1899)=1,"",N1899&amp;"; "))&amp;(IF(COUNTBLANK(O1899)=1,"",O1899&amp;"; ")))&amp;(IF(COUNTBLANK(P1899)=1,"",P1899&amp;"; "))&amp;(IF(COUNTBLANK(Q1899)=1,"",Q1899&amp;"; "))&amp;(IF(COUNTBLANK(R1899)=1,"",R1899&amp;"m, "))&amp;IF((COUNTBLANK(S1899)=0)*(S1899&lt;&gt;S1898), S1899&amp;"; ","")&amp;(IF(COUNTBLANK(U1899)=1,"",U1899&amp;"; "))&amp;(IF(COUNTBLANK(T1899)=1,"",IF(COUNTBLANK(F$2)=1,T1899&amp;"; ",T1899&amp;" "&amp;F$2&amp;"; "))))&amp;(IF(COUNTBLANK(V1899)=1,"",V1899&amp;"; "))&amp;IF((COUNTBLANK(C1899)=1),"",C1899)&amp;IF((B1899=B1900)*(K1899=K1900)*(L1899=L1900)*(M1899=M1900),IF(($H$2&lt;&gt;"m")*($H$2&lt;&gt;"Y"), " • ", IF((ISNUMBER(FIND(")",AE1899))), " • ", "")),IF((B1899=B1900)*(K1899=K1900)," • ",". ")))</f>
        <v/>
      </c>
      <c r="AI1899" s="1"/>
    </row>
    <row r="1900" spans="1:35" x14ac:dyDescent="0.25">
      <c r="A1900" s="3" t="str">
        <f t="shared" si="206"/>
        <v/>
      </c>
      <c r="B1900" s="53" t="str">
        <f t="shared" si="204"/>
        <v/>
      </c>
      <c r="C1900" s="57"/>
      <c r="D1900" s="57"/>
      <c r="E1900" s="57"/>
      <c r="F1900" s="57"/>
      <c r="G1900" s="57"/>
      <c r="H1900" s="57"/>
      <c r="I1900" s="57"/>
      <c r="J1900" s="57"/>
      <c r="K1900" s="57"/>
      <c r="L1900" s="57"/>
      <c r="M1900" s="54"/>
      <c r="N1900" s="57"/>
      <c r="O1900" s="58"/>
      <c r="P1900" s="58"/>
      <c r="Q1900" s="58"/>
      <c r="R1900" s="58"/>
      <c r="S1900" s="54"/>
      <c r="T1900" s="57"/>
      <c r="U1900" s="57"/>
      <c r="V1900" s="57"/>
      <c r="W1900" s="57"/>
      <c r="X1900" s="147" t="str">
        <f>IF(COUNTBLANK(D1900)=1,"",IF('order-admin-units'!$I$1&lt;&gt;"y", "", IF(COUNTBLANK(K1900)=1, 'order-admin-units'!$B$1+1, VLOOKUP(K1900, ordercountry, 2))))</f>
        <v/>
      </c>
      <c r="Y1900" s="147" t="str">
        <f>IF(COUNTBLANK(D1900)=1,"",IF('order-admin-units'!$I$1&lt;&gt;"y", "", IF(COUNTBLANK(K1900:L1900)&gt;0, 'order-admin-units'!$B$2+1, VLOOKUP(K1900&amp;"@"&amp;L1900, orderadmin, 2))))</f>
        <v/>
      </c>
      <c r="Z1900" s="147" t="str">
        <f t="shared" si="207"/>
        <v/>
      </c>
      <c r="AA1900" s="147" t="str">
        <f t="shared" si="208"/>
        <v/>
      </c>
      <c r="AB1900" s="147" t="str">
        <f t="shared" si="209"/>
        <v/>
      </c>
      <c r="AC1900" s="147" t="str">
        <f t="shared" si="205"/>
        <v/>
      </c>
      <c r="AD1900" s="11" t="str">
        <f t="shared" si="210"/>
        <v/>
      </c>
      <c r="AE1900" s="11" t="str">
        <f t="array" ref="AE1900">IF(COUNTBLANK(D1900)=1,"",IF(OR($H$2="y",$H$2="m"),IF(AA1900=AA1899,IF(OR(AB1900=$AB$4:$AB1899)=FALSE,AE1899&amp;C1900,AE1899),"("&amp;C1900)&amp;IF(AA1900=AA1901,IF(OR(AB1901=$AB$4:$AB1900)=FALSE,", ",""),") "),""))</f>
        <v/>
      </c>
      <c r="AF1900" s="11" t="str">
        <f t="array" ref="AF1900">IF((COUNTBLANK(D1900)=0)*OR($H$2="y",$H$2="m"),IFERROR(LEFT(C1900, FIND(" ",C1900)-1), C1900),"")</f>
        <v/>
      </c>
      <c r="AG1900" s="11" t="str">
        <f t="array" ref="AG1900">IF(COUNTBLANK(D1900)=1,"",IF(OR($H$2="y",$H$2="m"),IF(AA1900=AA1899,IF(OR(AC1900=$AC$4:$AC1899)=FALSE,AG1899&amp;AF1900,AG1899),"("&amp;AF1900)&amp;IF(AA1900=AA1901,IF(OR(AC1901=$AC$4:$AC1900)=FALSE,", ",""),") "),""))</f>
        <v/>
      </c>
      <c r="AH1900" s="10" t="str">
        <f>IF((COUNTBLANK(D1900)=1),"",IF(D1900=D1899,AH1899,"")&amp;IF(B1899&lt;&gt;B1900,((IF(COUNTBLANK(E1900)=1,$D$3&amp;"Non-type material: "&amp;$D$3,$D$3&amp;INDEX('type-categories'!$A$2:$B$100,MATCH(E1900,'type-categories'!$A$2:$A$100,0),2)&amp;$D$3))),"")&amp;(IF(K1900&lt;&gt;K1899,$C$2&amp;UPPER(K1900)&amp;$C$2&amp;$K$3&amp;" ",(IF(B1900&lt;&gt;B1899,$C$2&amp;UPPER(K1900)&amp;$C$2&amp;$K$3&amp;" ",""))))&amp;IF((AA1900&lt;&gt;AA1901)*($H$2="y"),AD1900&amp;AE1900,IF((AA1900&lt;&gt;AA1901)*($H$2="m"),AD1900&amp;AG1900,IF(($H$2&lt;&gt;"m")*($H$2&lt;&gt;"Y"),(IF(F1900=0,"",F1900&amp;" "&amp;$F$4&amp;" "))&amp;(IF(G1900=0,"",G1900&amp;" "&amp;$G$4&amp;" "))&amp;(IF(H1900=0,"",H1900&amp;" "&amp;H$4&amp;" "))&amp;(IF(I1900=0,"",I1900&amp;" "&amp;$I$4&amp;" "))&amp;(IF(J1900=0,"",J1900&amp;" "&amp;$J$4&amp;" ")),"")))&amp;"; "&amp;IF((B1900=B1899)*(AA1900=AA1899), "same collecting data; ", IF((B1900=B1899)*(Z1899=Z1900),"same locality; ",(IF(COUNTBLANK(L1900)=1,"",$D$2&amp;L1900&amp;$L$3&amp;" "&amp;$D$2))&amp;(IF(COUNTBLANK(M1900)=1,"",$E$2&amp;M1900&amp;$E$2&amp;", "))&amp;(IF(COUNTBLANK(N1900)=1,"",N1900&amp;"; "))&amp;(IF(COUNTBLANK(O1900)=1,"",O1900&amp;"; ")))&amp;(IF(COUNTBLANK(P1900)=1,"",P1900&amp;"; "))&amp;(IF(COUNTBLANK(Q1900)=1,"",Q1900&amp;"; "))&amp;(IF(COUNTBLANK(R1900)=1,"",R1900&amp;"m, "))&amp;IF((COUNTBLANK(S1900)=0)*(S1900&lt;&gt;S1899), S1900&amp;"; ","")&amp;(IF(COUNTBLANK(U1900)=1,"",U1900&amp;"; "))&amp;(IF(COUNTBLANK(T1900)=1,"",IF(COUNTBLANK(F$2)=1,T1900&amp;"; ",T1900&amp;" "&amp;F$2&amp;"; "))))&amp;(IF(COUNTBLANK(V1900)=1,"",V1900&amp;"; "))&amp;IF((COUNTBLANK(C1900)=1),"",C1900)&amp;IF((B1900=B1901)*(K1900=K1901)*(L1900=L1901)*(M1900=M1901),IF(($H$2&lt;&gt;"m")*($H$2&lt;&gt;"Y"), " • ", IF((ISNUMBER(FIND(")",AE1900))), " • ", "")),IF((B1900=B1901)*(K1900=K1901)," • ",". ")))</f>
        <v/>
      </c>
      <c r="AI1900" s="1"/>
    </row>
    <row r="1901" spans="1:35" x14ac:dyDescent="0.25">
      <c r="A1901" s="3" t="str">
        <f t="shared" si="206"/>
        <v/>
      </c>
      <c r="B1901" s="53" t="str">
        <f t="shared" si="204"/>
        <v/>
      </c>
      <c r="C1901" s="57"/>
      <c r="D1901" s="57"/>
      <c r="E1901" s="57"/>
      <c r="F1901" s="57"/>
      <c r="G1901" s="57"/>
      <c r="H1901" s="57"/>
      <c r="I1901" s="57"/>
      <c r="J1901" s="57"/>
      <c r="K1901" s="57"/>
      <c r="L1901" s="57"/>
      <c r="M1901" s="54"/>
      <c r="N1901" s="57"/>
      <c r="O1901" s="58"/>
      <c r="P1901" s="58"/>
      <c r="Q1901" s="58"/>
      <c r="R1901" s="58"/>
      <c r="S1901" s="54"/>
      <c r="T1901" s="57"/>
      <c r="U1901" s="57"/>
      <c r="V1901" s="57"/>
      <c r="W1901" s="57"/>
      <c r="X1901" s="147" t="str">
        <f>IF(COUNTBLANK(D1901)=1,"",IF('order-admin-units'!$I$1&lt;&gt;"y", "", IF(COUNTBLANK(K1901)=1, 'order-admin-units'!$B$1+1, VLOOKUP(K1901, ordercountry, 2))))</f>
        <v/>
      </c>
      <c r="Y1901" s="147" t="str">
        <f>IF(COUNTBLANK(D1901)=1,"",IF('order-admin-units'!$I$1&lt;&gt;"y", "", IF(COUNTBLANK(K1901:L1901)&gt;0, 'order-admin-units'!$B$2+1, VLOOKUP(K1901&amp;"@"&amp;L1901, orderadmin, 2))))</f>
        <v/>
      </c>
      <c r="Z1901" s="147" t="str">
        <f t="shared" si="207"/>
        <v/>
      </c>
      <c r="AA1901" s="147" t="str">
        <f t="shared" si="208"/>
        <v/>
      </c>
      <c r="AB1901" s="147" t="str">
        <f t="shared" si="209"/>
        <v/>
      </c>
      <c r="AC1901" s="147" t="str">
        <f t="shared" si="205"/>
        <v/>
      </c>
      <c r="AD1901" s="11" t="str">
        <f t="shared" si="210"/>
        <v/>
      </c>
      <c r="AE1901" s="11" t="str">
        <f t="array" ref="AE1901">IF(COUNTBLANK(D1901)=1,"",IF(OR($H$2="y",$H$2="m"),IF(AA1901=AA1900,IF(OR(AB1901=$AB$4:$AB1900)=FALSE,AE1900&amp;C1901,AE1900),"("&amp;C1901)&amp;IF(AA1901=AA1902,IF(OR(AB1902=$AB$4:$AB1901)=FALSE,", ",""),") "),""))</f>
        <v/>
      </c>
      <c r="AF1901" s="11" t="str">
        <f t="array" ref="AF1901">IF((COUNTBLANK(D1901)=0)*OR($H$2="y",$H$2="m"),IFERROR(LEFT(C1901, FIND(" ",C1901)-1), C1901),"")</f>
        <v/>
      </c>
      <c r="AG1901" s="11" t="str">
        <f t="array" ref="AG1901">IF(COUNTBLANK(D1901)=1,"",IF(OR($H$2="y",$H$2="m"),IF(AA1901=AA1900,IF(OR(AC1901=$AC$4:$AC1900)=FALSE,AG1900&amp;AF1901,AG1900),"("&amp;AF1901)&amp;IF(AA1901=AA1902,IF(OR(AC1902=$AC$4:$AC1901)=FALSE,", ",""),") "),""))</f>
        <v/>
      </c>
      <c r="AH1901" s="10" t="str">
        <f>IF((COUNTBLANK(D1901)=1),"",IF(D1901=D1900,AH1900,"")&amp;IF(B1900&lt;&gt;B1901,((IF(COUNTBLANK(E1901)=1,$D$3&amp;"Non-type material: "&amp;$D$3,$D$3&amp;INDEX('type-categories'!$A$2:$B$100,MATCH(E1901,'type-categories'!$A$2:$A$100,0),2)&amp;$D$3))),"")&amp;(IF(K1901&lt;&gt;K1900,$C$2&amp;UPPER(K1901)&amp;$C$2&amp;$K$3&amp;" ",(IF(B1901&lt;&gt;B1900,$C$2&amp;UPPER(K1901)&amp;$C$2&amp;$K$3&amp;" ",""))))&amp;IF((AA1901&lt;&gt;AA1902)*($H$2="y"),AD1901&amp;AE1901,IF((AA1901&lt;&gt;AA1902)*($H$2="m"),AD1901&amp;AG1901,IF(($H$2&lt;&gt;"m")*($H$2&lt;&gt;"Y"),(IF(F1901=0,"",F1901&amp;" "&amp;$F$4&amp;" "))&amp;(IF(G1901=0,"",G1901&amp;" "&amp;$G$4&amp;" "))&amp;(IF(H1901=0,"",H1901&amp;" "&amp;H$4&amp;" "))&amp;(IF(I1901=0,"",I1901&amp;" "&amp;$I$4&amp;" "))&amp;(IF(J1901=0,"",J1901&amp;" "&amp;$J$4&amp;" ")),"")))&amp;"; "&amp;IF((B1901=B1900)*(AA1901=AA1900), "same collecting data; ", IF((B1901=B1900)*(Z1900=Z1901),"same locality; ",(IF(COUNTBLANK(L1901)=1,"",$D$2&amp;L1901&amp;$L$3&amp;" "&amp;$D$2))&amp;(IF(COUNTBLANK(M1901)=1,"",$E$2&amp;M1901&amp;$E$2&amp;", "))&amp;(IF(COUNTBLANK(N1901)=1,"",N1901&amp;"; "))&amp;(IF(COUNTBLANK(O1901)=1,"",O1901&amp;"; ")))&amp;(IF(COUNTBLANK(P1901)=1,"",P1901&amp;"; "))&amp;(IF(COUNTBLANK(Q1901)=1,"",Q1901&amp;"; "))&amp;(IF(COUNTBLANK(R1901)=1,"",R1901&amp;"m, "))&amp;IF((COUNTBLANK(S1901)=0)*(S1901&lt;&gt;S1900), S1901&amp;"; ","")&amp;(IF(COUNTBLANK(U1901)=1,"",U1901&amp;"; "))&amp;(IF(COUNTBLANK(T1901)=1,"",IF(COUNTBLANK(F$2)=1,T1901&amp;"; ",T1901&amp;" "&amp;F$2&amp;"; "))))&amp;(IF(COUNTBLANK(V1901)=1,"",V1901&amp;"; "))&amp;IF((COUNTBLANK(C1901)=1),"",C1901)&amp;IF((B1901=B1902)*(K1901=K1902)*(L1901=L1902)*(M1901=M1902),IF(($H$2&lt;&gt;"m")*($H$2&lt;&gt;"Y"), " • ", IF((ISNUMBER(FIND(")",AE1901))), " • ", "")),IF((B1901=B1902)*(K1901=K1902)," • ",". ")))</f>
        <v/>
      </c>
      <c r="AI1901" s="1"/>
    </row>
    <row r="1902" spans="1:35" x14ac:dyDescent="0.25">
      <c r="A1902" s="3" t="str">
        <f t="shared" si="206"/>
        <v/>
      </c>
      <c r="B1902" s="53" t="str">
        <f t="shared" si="204"/>
        <v/>
      </c>
      <c r="C1902" s="57"/>
      <c r="D1902" s="57"/>
      <c r="E1902" s="57"/>
      <c r="F1902" s="57"/>
      <c r="G1902" s="57"/>
      <c r="H1902" s="57"/>
      <c r="I1902" s="57"/>
      <c r="J1902" s="57"/>
      <c r="K1902" s="57"/>
      <c r="L1902" s="57"/>
      <c r="M1902" s="54"/>
      <c r="N1902" s="57"/>
      <c r="O1902" s="58"/>
      <c r="P1902" s="58"/>
      <c r="Q1902" s="58"/>
      <c r="R1902" s="58"/>
      <c r="S1902" s="54"/>
      <c r="T1902" s="57"/>
      <c r="U1902" s="57"/>
      <c r="V1902" s="57"/>
      <c r="W1902" s="57"/>
      <c r="X1902" s="147" t="str">
        <f>IF(COUNTBLANK(D1902)=1,"",IF('order-admin-units'!$I$1&lt;&gt;"y", "", IF(COUNTBLANK(K1902)=1, 'order-admin-units'!$B$1+1, VLOOKUP(K1902, ordercountry, 2))))</f>
        <v/>
      </c>
      <c r="Y1902" s="147" t="str">
        <f>IF(COUNTBLANK(D1902)=1,"",IF('order-admin-units'!$I$1&lt;&gt;"y", "", IF(COUNTBLANK(K1902:L1902)&gt;0, 'order-admin-units'!$B$2+1, VLOOKUP(K1902&amp;"@"&amp;L1902, orderadmin, 2))))</f>
        <v/>
      </c>
      <c r="Z1902" s="147" t="str">
        <f t="shared" si="207"/>
        <v/>
      </c>
      <c r="AA1902" s="147" t="str">
        <f t="shared" si="208"/>
        <v/>
      </c>
      <c r="AB1902" s="147" t="str">
        <f t="shared" si="209"/>
        <v/>
      </c>
      <c r="AC1902" s="147" t="str">
        <f t="shared" si="205"/>
        <v/>
      </c>
      <c r="AD1902" s="11" t="str">
        <f t="shared" si="210"/>
        <v/>
      </c>
      <c r="AE1902" s="11" t="str">
        <f t="array" ref="AE1902">IF(COUNTBLANK(D1902)=1,"",IF(OR($H$2="y",$H$2="m"),IF(AA1902=AA1901,IF(OR(AB1902=$AB$4:$AB1901)=FALSE,AE1901&amp;C1902,AE1901),"("&amp;C1902)&amp;IF(AA1902=AA1903,IF(OR(AB1903=$AB$4:$AB1902)=FALSE,", ",""),") "),""))</f>
        <v/>
      </c>
      <c r="AF1902" s="11" t="str">
        <f t="array" ref="AF1902">IF((COUNTBLANK(D1902)=0)*OR($H$2="y",$H$2="m"),IFERROR(LEFT(C1902, FIND(" ",C1902)-1), C1902),"")</f>
        <v/>
      </c>
      <c r="AG1902" s="11" t="str">
        <f t="array" ref="AG1902">IF(COUNTBLANK(D1902)=1,"",IF(OR($H$2="y",$H$2="m"),IF(AA1902=AA1901,IF(OR(AC1902=$AC$4:$AC1901)=FALSE,AG1901&amp;AF1902,AG1901),"("&amp;AF1902)&amp;IF(AA1902=AA1903,IF(OR(AC1903=$AC$4:$AC1902)=FALSE,", ",""),") "),""))</f>
        <v/>
      </c>
      <c r="AH1902" s="10" t="str">
        <f>IF((COUNTBLANK(D1902)=1),"",IF(D1902=D1901,AH1901,"")&amp;IF(B1901&lt;&gt;B1902,((IF(COUNTBLANK(E1902)=1,$D$3&amp;"Non-type material: "&amp;$D$3,$D$3&amp;INDEX('type-categories'!$A$2:$B$100,MATCH(E1902,'type-categories'!$A$2:$A$100,0),2)&amp;$D$3))),"")&amp;(IF(K1902&lt;&gt;K1901,$C$2&amp;UPPER(K1902)&amp;$C$2&amp;$K$3&amp;" ",(IF(B1902&lt;&gt;B1901,$C$2&amp;UPPER(K1902)&amp;$C$2&amp;$K$3&amp;" ",""))))&amp;IF((AA1902&lt;&gt;AA1903)*($H$2="y"),AD1902&amp;AE1902,IF((AA1902&lt;&gt;AA1903)*($H$2="m"),AD1902&amp;AG1902,IF(($H$2&lt;&gt;"m")*($H$2&lt;&gt;"Y"),(IF(F1902=0,"",F1902&amp;" "&amp;$F$4&amp;" "))&amp;(IF(G1902=0,"",G1902&amp;" "&amp;$G$4&amp;" "))&amp;(IF(H1902=0,"",H1902&amp;" "&amp;H$4&amp;" "))&amp;(IF(I1902=0,"",I1902&amp;" "&amp;$I$4&amp;" "))&amp;(IF(J1902=0,"",J1902&amp;" "&amp;$J$4&amp;" ")),"")))&amp;"; "&amp;IF((B1902=B1901)*(AA1902=AA1901), "same collecting data; ", IF((B1902=B1901)*(Z1901=Z1902),"same locality; ",(IF(COUNTBLANK(L1902)=1,"",$D$2&amp;L1902&amp;$L$3&amp;" "&amp;$D$2))&amp;(IF(COUNTBLANK(M1902)=1,"",$E$2&amp;M1902&amp;$E$2&amp;", "))&amp;(IF(COUNTBLANK(N1902)=1,"",N1902&amp;"; "))&amp;(IF(COUNTBLANK(O1902)=1,"",O1902&amp;"; ")))&amp;(IF(COUNTBLANK(P1902)=1,"",P1902&amp;"; "))&amp;(IF(COUNTBLANK(Q1902)=1,"",Q1902&amp;"; "))&amp;(IF(COUNTBLANK(R1902)=1,"",R1902&amp;"m, "))&amp;IF((COUNTBLANK(S1902)=0)*(S1902&lt;&gt;S1901), S1902&amp;"; ","")&amp;(IF(COUNTBLANK(U1902)=1,"",U1902&amp;"; "))&amp;(IF(COUNTBLANK(T1902)=1,"",IF(COUNTBLANK(F$2)=1,T1902&amp;"; ",T1902&amp;" "&amp;F$2&amp;"; "))))&amp;(IF(COUNTBLANK(V1902)=1,"",V1902&amp;"; "))&amp;IF((COUNTBLANK(C1902)=1),"",C1902)&amp;IF((B1902=B1903)*(K1902=K1903)*(L1902=L1903)*(M1902=M1903),IF(($H$2&lt;&gt;"m")*($H$2&lt;&gt;"Y"), " • ", IF((ISNUMBER(FIND(")",AE1902))), " • ", "")),IF((B1902=B1903)*(K1902=K1903)," • ",". ")))</f>
        <v/>
      </c>
      <c r="AI1902" s="1"/>
    </row>
    <row r="1903" spans="1:35" x14ac:dyDescent="0.25">
      <c r="A1903" s="3" t="str">
        <f t="shared" si="206"/>
        <v/>
      </c>
      <c r="B1903" s="53" t="str">
        <f t="shared" si="204"/>
        <v/>
      </c>
      <c r="C1903" s="57"/>
      <c r="D1903" s="57"/>
      <c r="E1903" s="57"/>
      <c r="F1903" s="57"/>
      <c r="G1903" s="57"/>
      <c r="H1903" s="57"/>
      <c r="I1903" s="57"/>
      <c r="J1903" s="57"/>
      <c r="K1903" s="57"/>
      <c r="L1903" s="57"/>
      <c r="M1903" s="54"/>
      <c r="N1903" s="57"/>
      <c r="O1903" s="58"/>
      <c r="P1903" s="58"/>
      <c r="Q1903" s="58"/>
      <c r="R1903" s="58"/>
      <c r="S1903" s="54"/>
      <c r="T1903" s="57"/>
      <c r="U1903" s="57"/>
      <c r="V1903" s="57"/>
      <c r="W1903" s="57"/>
      <c r="X1903" s="147" t="str">
        <f>IF(COUNTBLANK(D1903)=1,"",IF('order-admin-units'!$I$1&lt;&gt;"y", "", IF(COUNTBLANK(K1903)=1, 'order-admin-units'!$B$1+1, VLOOKUP(K1903, ordercountry, 2))))</f>
        <v/>
      </c>
      <c r="Y1903" s="147" t="str">
        <f>IF(COUNTBLANK(D1903)=1,"",IF('order-admin-units'!$I$1&lt;&gt;"y", "", IF(COUNTBLANK(K1903:L1903)&gt;0, 'order-admin-units'!$B$2+1, VLOOKUP(K1903&amp;"@"&amp;L1903, orderadmin, 2))))</f>
        <v/>
      </c>
      <c r="Z1903" s="147" t="str">
        <f t="shared" si="207"/>
        <v/>
      </c>
      <c r="AA1903" s="147" t="str">
        <f t="shared" si="208"/>
        <v/>
      </c>
      <c r="AB1903" s="147" t="str">
        <f t="shared" si="209"/>
        <v/>
      </c>
      <c r="AC1903" s="147" t="str">
        <f t="shared" si="205"/>
        <v/>
      </c>
      <c r="AD1903" s="11" t="str">
        <f t="shared" si="210"/>
        <v/>
      </c>
      <c r="AE1903" s="11" t="str">
        <f t="array" ref="AE1903">IF(COUNTBLANK(D1903)=1,"",IF(OR($H$2="y",$H$2="m"),IF(AA1903=AA1902,IF(OR(AB1903=$AB$4:$AB1902)=FALSE,AE1902&amp;C1903,AE1902),"("&amp;C1903)&amp;IF(AA1903=AA1904,IF(OR(AB1904=$AB$4:$AB1903)=FALSE,", ",""),") "),""))</f>
        <v/>
      </c>
      <c r="AF1903" s="11" t="str">
        <f t="array" ref="AF1903">IF((COUNTBLANK(D1903)=0)*OR($H$2="y",$H$2="m"),IFERROR(LEFT(C1903, FIND(" ",C1903)-1), C1903),"")</f>
        <v/>
      </c>
      <c r="AG1903" s="11" t="str">
        <f t="array" ref="AG1903">IF(COUNTBLANK(D1903)=1,"",IF(OR($H$2="y",$H$2="m"),IF(AA1903=AA1902,IF(OR(AC1903=$AC$4:$AC1902)=FALSE,AG1902&amp;AF1903,AG1902),"("&amp;AF1903)&amp;IF(AA1903=AA1904,IF(OR(AC1904=$AC$4:$AC1903)=FALSE,", ",""),") "),""))</f>
        <v/>
      </c>
      <c r="AH1903" s="10" t="str">
        <f>IF((COUNTBLANK(D1903)=1),"",IF(D1903=D1902,AH1902,"")&amp;IF(B1902&lt;&gt;B1903,((IF(COUNTBLANK(E1903)=1,$D$3&amp;"Non-type material: "&amp;$D$3,$D$3&amp;INDEX('type-categories'!$A$2:$B$100,MATCH(E1903,'type-categories'!$A$2:$A$100,0),2)&amp;$D$3))),"")&amp;(IF(K1903&lt;&gt;K1902,$C$2&amp;UPPER(K1903)&amp;$C$2&amp;$K$3&amp;" ",(IF(B1903&lt;&gt;B1902,$C$2&amp;UPPER(K1903)&amp;$C$2&amp;$K$3&amp;" ",""))))&amp;IF((AA1903&lt;&gt;AA1904)*($H$2="y"),AD1903&amp;AE1903,IF((AA1903&lt;&gt;AA1904)*($H$2="m"),AD1903&amp;AG1903,IF(($H$2&lt;&gt;"m")*($H$2&lt;&gt;"Y"),(IF(F1903=0,"",F1903&amp;" "&amp;$F$4&amp;" "))&amp;(IF(G1903=0,"",G1903&amp;" "&amp;$G$4&amp;" "))&amp;(IF(H1903=0,"",H1903&amp;" "&amp;H$4&amp;" "))&amp;(IF(I1903=0,"",I1903&amp;" "&amp;$I$4&amp;" "))&amp;(IF(J1903=0,"",J1903&amp;" "&amp;$J$4&amp;" ")),"")))&amp;"; "&amp;IF((B1903=B1902)*(AA1903=AA1902), "same collecting data; ", IF((B1903=B1902)*(Z1902=Z1903),"same locality; ",(IF(COUNTBLANK(L1903)=1,"",$D$2&amp;L1903&amp;$L$3&amp;" "&amp;$D$2))&amp;(IF(COUNTBLANK(M1903)=1,"",$E$2&amp;M1903&amp;$E$2&amp;", "))&amp;(IF(COUNTBLANK(N1903)=1,"",N1903&amp;"; "))&amp;(IF(COUNTBLANK(O1903)=1,"",O1903&amp;"; ")))&amp;(IF(COUNTBLANK(P1903)=1,"",P1903&amp;"; "))&amp;(IF(COUNTBLANK(Q1903)=1,"",Q1903&amp;"; "))&amp;(IF(COUNTBLANK(R1903)=1,"",R1903&amp;"m, "))&amp;IF((COUNTBLANK(S1903)=0)*(S1903&lt;&gt;S1902), S1903&amp;"; ","")&amp;(IF(COUNTBLANK(U1903)=1,"",U1903&amp;"; "))&amp;(IF(COUNTBLANK(T1903)=1,"",IF(COUNTBLANK(F$2)=1,T1903&amp;"; ",T1903&amp;" "&amp;F$2&amp;"; "))))&amp;(IF(COUNTBLANK(V1903)=1,"",V1903&amp;"; "))&amp;IF((COUNTBLANK(C1903)=1),"",C1903)&amp;IF((B1903=B1904)*(K1903=K1904)*(L1903=L1904)*(M1903=M1904),IF(($H$2&lt;&gt;"m")*($H$2&lt;&gt;"Y"), " • ", IF((ISNUMBER(FIND(")",AE1903))), " • ", "")),IF((B1903=B1904)*(K1903=K1904)," • ",". ")))</f>
        <v/>
      </c>
      <c r="AI1903" s="1"/>
    </row>
    <row r="1904" spans="1:35" x14ac:dyDescent="0.25">
      <c r="A1904" s="3" t="str">
        <f t="shared" si="206"/>
        <v/>
      </c>
      <c r="B1904" s="53" t="str">
        <f t="shared" si="204"/>
        <v/>
      </c>
      <c r="C1904" s="57"/>
      <c r="D1904" s="57"/>
      <c r="E1904" s="57"/>
      <c r="F1904" s="57"/>
      <c r="G1904" s="57"/>
      <c r="H1904" s="57"/>
      <c r="I1904" s="57"/>
      <c r="J1904" s="57"/>
      <c r="K1904" s="57"/>
      <c r="L1904" s="57"/>
      <c r="M1904" s="54"/>
      <c r="N1904" s="57"/>
      <c r="O1904" s="58"/>
      <c r="P1904" s="58"/>
      <c r="Q1904" s="58"/>
      <c r="R1904" s="58"/>
      <c r="S1904" s="54"/>
      <c r="T1904" s="57"/>
      <c r="U1904" s="57"/>
      <c r="V1904" s="57"/>
      <c r="W1904" s="57"/>
      <c r="X1904" s="147" t="str">
        <f>IF(COUNTBLANK(D1904)=1,"",IF('order-admin-units'!$I$1&lt;&gt;"y", "", IF(COUNTBLANK(K1904)=1, 'order-admin-units'!$B$1+1, VLOOKUP(K1904, ordercountry, 2))))</f>
        <v/>
      </c>
      <c r="Y1904" s="147" t="str">
        <f>IF(COUNTBLANK(D1904)=1,"",IF('order-admin-units'!$I$1&lt;&gt;"y", "", IF(COUNTBLANK(K1904:L1904)&gt;0, 'order-admin-units'!$B$2+1, VLOOKUP(K1904&amp;"@"&amp;L1904, orderadmin, 2))))</f>
        <v/>
      </c>
      <c r="Z1904" s="147" t="str">
        <f t="shared" si="207"/>
        <v/>
      </c>
      <c r="AA1904" s="147" t="str">
        <f t="shared" si="208"/>
        <v/>
      </c>
      <c r="AB1904" s="147" t="str">
        <f t="shared" si="209"/>
        <v/>
      </c>
      <c r="AC1904" s="147" t="str">
        <f t="shared" si="205"/>
        <v/>
      </c>
      <c r="AD1904" s="11" t="str">
        <f t="shared" si="210"/>
        <v/>
      </c>
      <c r="AE1904" s="11" t="str">
        <f t="array" ref="AE1904">IF(COUNTBLANK(D1904)=1,"",IF(OR($H$2="y",$H$2="m"),IF(AA1904=AA1903,IF(OR(AB1904=$AB$4:$AB1903)=FALSE,AE1903&amp;C1904,AE1903),"("&amp;C1904)&amp;IF(AA1904=AA1905,IF(OR(AB1905=$AB$4:$AB1904)=FALSE,", ",""),") "),""))</f>
        <v/>
      </c>
      <c r="AF1904" s="11" t="str">
        <f t="array" ref="AF1904">IF((COUNTBLANK(D1904)=0)*OR($H$2="y",$H$2="m"),IFERROR(LEFT(C1904, FIND(" ",C1904)-1), C1904),"")</f>
        <v/>
      </c>
      <c r="AG1904" s="11" t="str">
        <f t="array" ref="AG1904">IF(COUNTBLANK(D1904)=1,"",IF(OR($H$2="y",$H$2="m"),IF(AA1904=AA1903,IF(OR(AC1904=$AC$4:$AC1903)=FALSE,AG1903&amp;AF1904,AG1903),"("&amp;AF1904)&amp;IF(AA1904=AA1905,IF(OR(AC1905=$AC$4:$AC1904)=FALSE,", ",""),") "),""))</f>
        <v/>
      </c>
      <c r="AH1904" s="10" t="str">
        <f>IF((COUNTBLANK(D1904)=1),"",IF(D1904=D1903,AH1903,"")&amp;IF(B1903&lt;&gt;B1904,((IF(COUNTBLANK(E1904)=1,$D$3&amp;"Non-type material: "&amp;$D$3,$D$3&amp;INDEX('type-categories'!$A$2:$B$100,MATCH(E1904,'type-categories'!$A$2:$A$100,0),2)&amp;$D$3))),"")&amp;(IF(K1904&lt;&gt;K1903,$C$2&amp;UPPER(K1904)&amp;$C$2&amp;$K$3&amp;" ",(IF(B1904&lt;&gt;B1903,$C$2&amp;UPPER(K1904)&amp;$C$2&amp;$K$3&amp;" ",""))))&amp;IF((AA1904&lt;&gt;AA1905)*($H$2="y"),AD1904&amp;AE1904,IF((AA1904&lt;&gt;AA1905)*($H$2="m"),AD1904&amp;AG1904,IF(($H$2&lt;&gt;"m")*($H$2&lt;&gt;"Y"),(IF(F1904=0,"",F1904&amp;" "&amp;$F$4&amp;" "))&amp;(IF(G1904=0,"",G1904&amp;" "&amp;$G$4&amp;" "))&amp;(IF(H1904=0,"",H1904&amp;" "&amp;H$4&amp;" "))&amp;(IF(I1904=0,"",I1904&amp;" "&amp;$I$4&amp;" "))&amp;(IF(J1904=0,"",J1904&amp;" "&amp;$J$4&amp;" ")),"")))&amp;"; "&amp;IF((B1904=B1903)*(AA1904=AA1903), "same collecting data; ", IF((B1904=B1903)*(Z1903=Z1904),"same locality; ",(IF(COUNTBLANK(L1904)=1,"",$D$2&amp;L1904&amp;$L$3&amp;" "&amp;$D$2))&amp;(IF(COUNTBLANK(M1904)=1,"",$E$2&amp;M1904&amp;$E$2&amp;", "))&amp;(IF(COUNTBLANK(N1904)=1,"",N1904&amp;"; "))&amp;(IF(COUNTBLANK(O1904)=1,"",O1904&amp;"; ")))&amp;(IF(COUNTBLANK(P1904)=1,"",P1904&amp;"; "))&amp;(IF(COUNTBLANK(Q1904)=1,"",Q1904&amp;"; "))&amp;(IF(COUNTBLANK(R1904)=1,"",R1904&amp;"m, "))&amp;IF((COUNTBLANK(S1904)=0)*(S1904&lt;&gt;S1903), S1904&amp;"; ","")&amp;(IF(COUNTBLANK(U1904)=1,"",U1904&amp;"; "))&amp;(IF(COUNTBLANK(T1904)=1,"",IF(COUNTBLANK(F$2)=1,T1904&amp;"; ",T1904&amp;" "&amp;F$2&amp;"; "))))&amp;(IF(COUNTBLANK(V1904)=1,"",V1904&amp;"; "))&amp;IF((COUNTBLANK(C1904)=1),"",C1904)&amp;IF((B1904=B1905)*(K1904=K1905)*(L1904=L1905)*(M1904=M1905),IF(($H$2&lt;&gt;"m")*($H$2&lt;&gt;"Y"), " • ", IF((ISNUMBER(FIND(")",AE1904))), " • ", "")),IF((B1904=B1905)*(K1904=K1905)," • ",". ")))</f>
        <v/>
      </c>
      <c r="AI1904" s="1"/>
    </row>
    <row r="1905" spans="1:35" x14ac:dyDescent="0.25">
      <c r="A1905" s="3" t="str">
        <f t="shared" si="206"/>
        <v/>
      </c>
      <c r="B1905" s="53" t="str">
        <f t="shared" si="204"/>
        <v/>
      </c>
      <c r="C1905" s="57"/>
      <c r="D1905" s="57"/>
      <c r="E1905" s="57"/>
      <c r="F1905" s="57"/>
      <c r="G1905" s="57"/>
      <c r="H1905" s="57"/>
      <c r="I1905" s="57"/>
      <c r="J1905" s="57"/>
      <c r="K1905" s="57"/>
      <c r="L1905" s="57"/>
      <c r="M1905" s="54"/>
      <c r="N1905" s="57"/>
      <c r="O1905" s="58"/>
      <c r="P1905" s="58"/>
      <c r="Q1905" s="58"/>
      <c r="R1905" s="58"/>
      <c r="S1905" s="54"/>
      <c r="T1905" s="57"/>
      <c r="U1905" s="57"/>
      <c r="V1905" s="57"/>
      <c r="W1905" s="57"/>
      <c r="X1905" s="147" t="str">
        <f>IF(COUNTBLANK(D1905)=1,"",IF('order-admin-units'!$I$1&lt;&gt;"y", "", IF(COUNTBLANK(K1905)=1, 'order-admin-units'!$B$1+1, VLOOKUP(K1905, ordercountry, 2))))</f>
        <v/>
      </c>
      <c r="Y1905" s="147" t="str">
        <f>IF(COUNTBLANK(D1905)=1,"",IF('order-admin-units'!$I$1&lt;&gt;"y", "", IF(COUNTBLANK(K1905:L1905)&gt;0, 'order-admin-units'!$B$2+1, VLOOKUP(K1905&amp;"@"&amp;L1905, orderadmin, 2))))</f>
        <v/>
      </c>
      <c r="Z1905" s="147" t="str">
        <f t="shared" si="207"/>
        <v/>
      </c>
      <c r="AA1905" s="147" t="str">
        <f t="shared" si="208"/>
        <v/>
      </c>
      <c r="AB1905" s="147" t="str">
        <f t="shared" si="209"/>
        <v/>
      </c>
      <c r="AC1905" s="147" t="str">
        <f t="shared" si="205"/>
        <v/>
      </c>
      <c r="AD1905" s="11" t="str">
        <f t="shared" si="210"/>
        <v/>
      </c>
      <c r="AE1905" s="11" t="str">
        <f t="array" ref="AE1905">IF(COUNTBLANK(D1905)=1,"",IF(OR($H$2="y",$H$2="m"),IF(AA1905=AA1904,IF(OR(AB1905=$AB$4:$AB1904)=FALSE,AE1904&amp;C1905,AE1904),"("&amp;C1905)&amp;IF(AA1905=AA1906,IF(OR(AB1906=$AB$4:$AB1905)=FALSE,", ",""),") "),""))</f>
        <v/>
      </c>
      <c r="AF1905" s="11" t="str">
        <f t="array" ref="AF1905">IF((COUNTBLANK(D1905)=0)*OR($H$2="y",$H$2="m"),IFERROR(LEFT(C1905, FIND(" ",C1905)-1), C1905),"")</f>
        <v/>
      </c>
      <c r="AG1905" s="11" t="str">
        <f t="array" ref="AG1905">IF(COUNTBLANK(D1905)=1,"",IF(OR($H$2="y",$H$2="m"),IF(AA1905=AA1904,IF(OR(AC1905=$AC$4:$AC1904)=FALSE,AG1904&amp;AF1905,AG1904),"("&amp;AF1905)&amp;IF(AA1905=AA1906,IF(OR(AC1906=$AC$4:$AC1905)=FALSE,", ",""),") "),""))</f>
        <v/>
      </c>
      <c r="AH1905" s="10" t="str">
        <f>IF((COUNTBLANK(D1905)=1),"",IF(D1905=D1904,AH1904,"")&amp;IF(B1904&lt;&gt;B1905,((IF(COUNTBLANK(E1905)=1,$D$3&amp;"Non-type material: "&amp;$D$3,$D$3&amp;INDEX('type-categories'!$A$2:$B$100,MATCH(E1905,'type-categories'!$A$2:$A$100,0),2)&amp;$D$3))),"")&amp;(IF(K1905&lt;&gt;K1904,$C$2&amp;UPPER(K1905)&amp;$C$2&amp;$K$3&amp;" ",(IF(B1905&lt;&gt;B1904,$C$2&amp;UPPER(K1905)&amp;$C$2&amp;$K$3&amp;" ",""))))&amp;IF((AA1905&lt;&gt;AA1906)*($H$2="y"),AD1905&amp;AE1905,IF((AA1905&lt;&gt;AA1906)*($H$2="m"),AD1905&amp;AG1905,IF(($H$2&lt;&gt;"m")*($H$2&lt;&gt;"Y"),(IF(F1905=0,"",F1905&amp;" "&amp;$F$4&amp;" "))&amp;(IF(G1905=0,"",G1905&amp;" "&amp;$G$4&amp;" "))&amp;(IF(H1905=0,"",H1905&amp;" "&amp;H$4&amp;" "))&amp;(IF(I1905=0,"",I1905&amp;" "&amp;$I$4&amp;" "))&amp;(IF(J1905=0,"",J1905&amp;" "&amp;$J$4&amp;" ")),"")))&amp;"; "&amp;IF((B1905=B1904)*(AA1905=AA1904), "same collecting data; ", IF((B1905=B1904)*(Z1904=Z1905),"same locality; ",(IF(COUNTBLANK(L1905)=1,"",$D$2&amp;L1905&amp;$L$3&amp;" "&amp;$D$2))&amp;(IF(COUNTBLANK(M1905)=1,"",$E$2&amp;M1905&amp;$E$2&amp;", "))&amp;(IF(COUNTBLANK(N1905)=1,"",N1905&amp;"; "))&amp;(IF(COUNTBLANK(O1905)=1,"",O1905&amp;"; ")))&amp;(IF(COUNTBLANK(P1905)=1,"",P1905&amp;"; "))&amp;(IF(COUNTBLANK(Q1905)=1,"",Q1905&amp;"; "))&amp;(IF(COUNTBLANK(R1905)=1,"",R1905&amp;"m, "))&amp;IF((COUNTBLANK(S1905)=0)*(S1905&lt;&gt;S1904), S1905&amp;"; ","")&amp;(IF(COUNTBLANK(U1905)=1,"",U1905&amp;"; "))&amp;(IF(COUNTBLANK(T1905)=1,"",IF(COUNTBLANK(F$2)=1,T1905&amp;"; ",T1905&amp;" "&amp;F$2&amp;"; "))))&amp;(IF(COUNTBLANK(V1905)=1,"",V1905&amp;"; "))&amp;IF((COUNTBLANK(C1905)=1),"",C1905)&amp;IF((B1905=B1906)*(K1905=K1906)*(L1905=L1906)*(M1905=M1906),IF(($H$2&lt;&gt;"m")*($H$2&lt;&gt;"Y"), " • ", IF((ISNUMBER(FIND(")",AE1905))), " • ", "")),IF((B1905=B1906)*(K1905=K1906)," • ",". ")))</f>
        <v/>
      </c>
      <c r="AI1905" s="1"/>
    </row>
    <row r="1906" spans="1:35" x14ac:dyDescent="0.25">
      <c r="A1906" s="3" t="str">
        <f t="shared" si="206"/>
        <v/>
      </c>
      <c r="B1906" s="53" t="str">
        <f t="shared" si="204"/>
        <v/>
      </c>
      <c r="C1906" s="57"/>
      <c r="D1906" s="57"/>
      <c r="E1906" s="57"/>
      <c r="F1906" s="57"/>
      <c r="G1906" s="57"/>
      <c r="H1906" s="57"/>
      <c r="I1906" s="57"/>
      <c r="J1906" s="57"/>
      <c r="K1906" s="57"/>
      <c r="L1906" s="57"/>
      <c r="M1906" s="54"/>
      <c r="N1906" s="57"/>
      <c r="O1906" s="58"/>
      <c r="P1906" s="58"/>
      <c r="Q1906" s="58"/>
      <c r="R1906" s="58"/>
      <c r="S1906" s="54"/>
      <c r="T1906" s="57"/>
      <c r="U1906" s="57"/>
      <c r="V1906" s="57"/>
      <c r="W1906" s="57"/>
      <c r="X1906" s="147" t="str">
        <f>IF(COUNTBLANK(D1906)=1,"",IF('order-admin-units'!$I$1&lt;&gt;"y", "", IF(COUNTBLANK(K1906)=1, 'order-admin-units'!$B$1+1, VLOOKUP(K1906, ordercountry, 2))))</f>
        <v/>
      </c>
      <c r="Y1906" s="147" t="str">
        <f>IF(COUNTBLANK(D1906)=1,"",IF('order-admin-units'!$I$1&lt;&gt;"y", "", IF(COUNTBLANK(K1906:L1906)&gt;0, 'order-admin-units'!$B$2+1, VLOOKUP(K1906&amp;"@"&amp;L1906, orderadmin, 2))))</f>
        <v/>
      </c>
      <c r="Z1906" s="147" t="str">
        <f t="shared" si="207"/>
        <v/>
      </c>
      <c r="AA1906" s="147" t="str">
        <f t="shared" si="208"/>
        <v/>
      </c>
      <c r="AB1906" s="147" t="str">
        <f t="shared" si="209"/>
        <v/>
      </c>
      <c r="AC1906" s="147" t="str">
        <f t="shared" si="205"/>
        <v/>
      </c>
      <c r="AD1906" s="11" t="str">
        <f t="shared" si="210"/>
        <v/>
      </c>
      <c r="AE1906" s="11" t="str">
        <f t="array" ref="AE1906">IF(COUNTBLANK(D1906)=1,"",IF(OR($H$2="y",$H$2="m"),IF(AA1906=AA1905,IF(OR(AB1906=$AB$4:$AB1905)=FALSE,AE1905&amp;C1906,AE1905),"("&amp;C1906)&amp;IF(AA1906=AA1907,IF(OR(AB1907=$AB$4:$AB1906)=FALSE,", ",""),") "),""))</f>
        <v/>
      </c>
      <c r="AF1906" s="11" t="str">
        <f t="array" ref="AF1906">IF((COUNTBLANK(D1906)=0)*OR($H$2="y",$H$2="m"),IFERROR(LEFT(C1906, FIND(" ",C1906)-1), C1906),"")</f>
        <v/>
      </c>
      <c r="AG1906" s="11" t="str">
        <f t="array" ref="AG1906">IF(COUNTBLANK(D1906)=1,"",IF(OR($H$2="y",$H$2="m"),IF(AA1906=AA1905,IF(OR(AC1906=$AC$4:$AC1905)=FALSE,AG1905&amp;AF1906,AG1905),"("&amp;AF1906)&amp;IF(AA1906=AA1907,IF(OR(AC1907=$AC$4:$AC1906)=FALSE,", ",""),") "),""))</f>
        <v/>
      </c>
      <c r="AH1906" s="10" t="str">
        <f>IF((COUNTBLANK(D1906)=1),"",IF(D1906=D1905,AH1905,"")&amp;IF(B1905&lt;&gt;B1906,((IF(COUNTBLANK(E1906)=1,$D$3&amp;"Non-type material: "&amp;$D$3,$D$3&amp;INDEX('type-categories'!$A$2:$B$100,MATCH(E1906,'type-categories'!$A$2:$A$100,0),2)&amp;$D$3))),"")&amp;(IF(K1906&lt;&gt;K1905,$C$2&amp;UPPER(K1906)&amp;$C$2&amp;$K$3&amp;" ",(IF(B1906&lt;&gt;B1905,$C$2&amp;UPPER(K1906)&amp;$C$2&amp;$K$3&amp;" ",""))))&amp;IF((AA1906&lt;&gt;AA1907)*($H$2="y"),AD1906&amp;AE1906,IF((AA1906&lt;&gt;AA1907)*($H$2="m"),AD1906&amp;AG1906,IF(($H$2&lt;&gt;"m")*($H$2&lt;&gt;"Y"),(IF(F1906=0,"",F1906&amp;" "&amp;$F$4&amp;" "))&amp;(IF(G1906=0,"",G1906&amp;" "&amp;$G$4&amp;" "))&amp;(IF(H1906=0,"",H1906&amp;" "&amp;H$4&amp;" "))&amp;(IF(I1906=0,"",I1906&amp;" "&amp;$I$4&amp;" "))&amp;(IF(J1906=0,"",J1906&amp;" "&amp;$J$4&amp;" ")),"")))&amp;"; "&amp;IF((B1906=B1905)*(AA1906=AA1905), "same collecting data; ", IF((B1906=B1905)*(Z1905=Z1906),"same locality; ",(IF(COUNTBLANK(L1906)=1,"",$D$2&amp;L1906&amp;$L$3&amp;" "&amp;$D$2))&amp;(IF(COUNTBLANK(M1906)=1,"",$E$2&amp;M1906&amp;$E$2&amp;", "))&amp;(IF(COUNTBLANK(N1906)=1,"",N1906&amp;"; "))&amp;(IF(COUNTBLANK(O1906)=1,"",O1906&amp;"; ")))&amp;(IF(COUNTBLANK(P1906)=1,"",P1906&amp;"; "))&amp;(IF(COUNTBLANK(Q1906)=1,"",Q1906&amp;"; "))&amp;(IF(COUNTBLANK(R1906)=1,"",R1906&amp;"m, "))&amp;IF((COUNTBLANK(S1906)=0)*(S1906&lt;&gt;S1905), S1906&amp;"; ","")&amp;(IF(COUNTBLANK(U1906)=1,"",U1906&amp;"; "))&amp;(IF(COUNTBLANK(T1906)=1,"",IF(COUNTBLANK(F$2)=1,T1906&amp;"; ",T1906&amp;" "&amp;F$2&amp;"; "))))&amp;(IF(COUNTBLANK(V1906)=1,"",V1906&amp;"; "))&amp;IF((COUNTBLANK(C1906)=1),"",C1906)&amp;IF((B1906=B1907)*(K1906=K1907)*(L1906=L1907)*(M1906=M1907),IF(($H$2&lt;&gt;"m")*($H$2&lt;&gt;"Y"), " • ", IF((ISNUMBER(FIND(")",AE1906))), " • ", "")),IF((B1906=B1907)*(K1906=K1907)," • ",". ")))</f>
        <v/>
      </c>
      <c r="AI1906" s="1"/>
    </row>
    <row r="1907" spans="1:35" x14ac:dyDescent="0.25">
      <c r="A1907" s="3" t="str">
        <f t="shared" si="206"/>
        <v/>
      </c>
      <c r="B1907" s="53" t="str">
        <f t="shared" si="204"/>
        <v/>
      </c>
      <c r="C1907" s="57"/>
      <c r="D1907" s="57"/>
      <c r="E1907" s="57"/>
      <c r="F1907" s="57"/>
      <c r="G1907" s="57"/>
      <c r="H1907" s="57"/>
      <c r="I1907" s="57"/>
      <c r="J1907" s="57"/>
      <c r="K1907" s="57"/>
      <c r="L1907" s="57"/>
      <c r="M1907" s="54"/>
      <c r="N1907" s="57"/>
      <c r="O1907" s="58"/>
      <c r="P1907" s="58"/>
      <c r="Q1907" s="58"/>
      <c r="R1907" s="58"/>
      <c r="S1907" s="54"/>
      <c r="T1907" s="57"/>
      <c r="U1907" s="57"/>
      <c r="V1907" s="57"/>
      <c r="W1907" s="57"/>
      <c r="X1907" s="147" t="str">
        <f>IF(COUNTBLANK(D1907)=1,"",IF('order-admin-units'!$I$1&lt;&gt;"y", "", IF(COUNTBLANK(K1907)=1, 'order-admin-units'!$B$1+1, VLOOKUP(K1907, ordercountry, 2))))</f>
        <v/>
      </c>
      <c r="Y1907" s="147" t="str">
        <f>IF(COUNTBLANK(D1907)=1,"",IF('order-admin-units'!$I$1&lt;&gt;"y", "", IF(COUNTBLANK(K1907:L1907)&gt;0, 'order-admin-units'!$B$2+1, VLOOKUP(K1907&amp;"@"&amp;L1907, orderadmin, 2))))</f>
        <v/>
      </c>
      <c r="Z1907" s="147" t="str">
        <f t="shared" si="207"/>
        <v/>
      </c>
      <c r="AA1907" s="147" t="str">
        <f t="shared" si="208"/>
        <v/>
      </c>
      <c r="AB1907" s="147" t="str">
        <f t="shared" si="209"/>
        <v/>
      </c>
      <c r="AC1907" s="147" t="str">
        <f t="shared" si="205"/>
        <v/>
      </c>
      <c r="AD1907" s="11" t="str">
        <f t="shared" si="210"/>
        <v/>
      </c>
      <c r="AE1907" s="11" t="str">
        <f t="array" ref="AE1907">IF(COUNTBLANK(D1907)=1,"",IF(OR($H$2="y",$H$2="m"),IF(AA1907=AA1906,IF(OR(AB1907=$AB$4:$AB1906)=FALSE,AE1906&amp;C1907,AE1906),"("&amp;C1907)&amp;IF(AA1907=AA1908,IF(OR(AB1908=$AB$4:$AB1907)=FALSE,", ",""),") "),""))</f>
        <v/>
      </c>
      <c r="AF1907" s="11" t="str">
        <f t="array" ref="AF1907">IF((COUNTBLANK(D1907)=0)*OR($H$2="y",$H$2="m"),IFERROR(LEFT(C1907, FIND(" ",C1907)-1), C1907),"")</f>
        <v/>
      </c>
      <c r="AG1907" s="11" t="str">
        <f t="array" ref="AG1907">IF(COUNTBLANK(D1907)=1,"",IF(OR($H$2="y",$H$2="m"),IF(AA1907=AA1906,IF(OR(AC1907=$AC$4:$AC1906)=FALSE,AG1906&amp;AF1907,AG1906),"("&amp;AF1907)&amp;IF(AA1907=AA1908,IF(OR(AC1908=$AC$4:$AC1907)=FALSE,", ",""),") "),""))</f>
        <v/>
      </c>
      <c r="AH1907" s="10" t="str">
        <f>IF((COUNTBLANK(D1907)=1),"",IF(D1907=D1906,AH1906,"")&amp;IF(B1906&lt;&gt;B1907,((IF(COUNTBLANK(E1907)=1,$D$3&amp;"Non-type material: "&amp;$D$3,$D$3&amp;INDEX('type-categories'!$A$2:$B$100,MATCH(E1907,'type-categories'!$A$2:$A$100,0),2)&amp;$D$3))),"")&amp;(IF(K1907&lt;&gt;K1906,$C$2&amp;UPPER(K1907)&amp;$C$2&amp;$K$3&amp;" ",(IF(B1907&lt;&gt;B1906,$C$2&amp;UPPER(K1907)&amp;$C$2&amp;$K$3&amp;" ",""))))&amp;IF((AA1907&lt;&gt;AA1908)*($H$2="y"),AD1907&amp;AE1907,IF((AA1907&lt;&gt;AA1908)*($H$2="m"),AD1907&amp;AG1907,IF(($H$2&lt;&gt;"m")*($H$2&lt;&gt;"Y"),(IF(F1907=0,"",F1907&amp;" "&amp;$F$4&amp;" "))&amp;(IF(G1907=0,"",G1907&amp;" "&amp;$G$4&amp;" "))&amp;(IF(H1907=0,"",H1907&amp;" "&amp;H$4&amp;" "))&amp;(IF(I1907=0,"",I1907&amp;" "&amp;$I$4&amp;" "))&amp;(IF(J1907=0,"",J1907&amp;" "&amp;$J$4&amp;" ")),"")))&amp;"; "&amp;IF((B1907=B1906)*(AA1907=AA1906), "same collecting data; ", IF((B1907=B1906)*(Z1906=Z1907),"same locality; ",(IF(COUNTBLANK(L1907)=1,"",$D$2&amp;L1907&amp;$L$3&amp;" "&amp;$D$2))&amp;(IF(COUNTBLANK(M1907)=1,"",$E$2&amp;M1907&amp;$E$2&amp;", "))&amp;(IF(COUNTBLANK(N1907)=1,"",N1907&amp;"; "))&amp;(IF(COUNTBLANK(O1907)=1,"",O1907&amp;"; ")))&amp;(IF(COUNTBLANK(P1907)=1,"",P1907&amp;"; "))&amp;(IF(COUNTBLANK(Q1907)=1,"",Q1907&amp;"; "))&amp;(IF(COUNTBLANK(R1907)=1,"",R1907&amp;"m, "))&amp;IF((COUNTBLANK(S1907)=0)*(S1907&lt;&gt;S1906), S1907&amp;"; ","")&amp;(IF(COUNTBLANK(U1907)=1,"",U1907&amp;"; "))&amp;(IF(COUNTBLANK(T1907)=1,"",IF(COUNTBLANK(F$2)=1,T1907&amp;"; ",T1907&amp;" "&amp;F$2&amp;"; "))))&amp;(IF(COUNTBLANK(V1907)=1,"",V1907&amp;"; "))&amp;IF((COUNTBLANK(C1907)=1),"",C1907)&amp;IF((B1907=B1908)*(K1907=K1908)*(L1907=L1908)*(M1907=M1908),IF(($H$2&lt;&gt;"m")*($H$2&lt;&gt;"Y"), " • ", IF((ISNUMBER(FIND(")",AE1907))), " • ", "")),IF((B1907=B1908)*(K1907=K1908)," • ",". ")))</f>
        <v/>
      </c>
      <c r="AI1907" s="1"/>
    </row>
    <row r="1908" spans="1:35" x14ac:dyDescent="0.25">
      <c r="A1908" s="3" t="str">
        <f t="shared" si="206"/>
        <v/>
      </c>
      <c r="B1908" s="53" t="str">
        <f t="shared" si="204"/>
        <v/>
      </c>
      <c r="C1908" s="57"/>
      <c r="D1908" s="57"/>
      <c r="E1908" s="57"/>
      <c r="F1908" s="57"/>
      <c r="G1908" s="57"/>
      <c r="H1908" s="57"/>
      <c r="I1908" s="57"/>
      <c r="J1908" s="57"/>
      <c r="K1908" s="57"/>
      <c r="L1908" s="57"/>
      <c r="M1908" s="54"/>
      <c r="N1908" s="57"/>
      <c r="O1908" s="58"/>
      <c r="P1908" s="58"/>
      <c r="Q1908" s="58"/>
      <c r="R1908" s="58"/>
      <c r="S1908" s="54"/>
      <c r="T1908" s="57"/>
      <c r="U1908" s="57"/>
      <c r="V1908" s="57"/>
      <c r="W1908" s="57"/>
      <c r="X1908" s="147" t="str">
        <f>IF(COUNTBLANK(D1908)=1,"",IF('order-admin-units'!$I$1&lt;&gt;"y", "", IF(COUNTBLANK(K1908)=1, 'order-admin-units'!$B$1+1, VLOOKUP(K1908, ordercountry, 2))))</f>
        <v/>
      </c>
      <c r="Y1908" s="147" t="str">
        <f>IF(COUNTBLANK(D1908)=1,"",IF('order-admin-units'!$I$1&lt;&gt;"y", "", IF(COUNTBLANK(K1908:L1908)&gt;0, 'order-admin-units'!$B$2+1, VLOOKUP(K1908&amp;"@"&amp;L1908, orderadmin, 2))))</f>
        <v/>
      </c>
      <c r="Z1908" s="147" t="str">
        <f t="shared" si="207"/>
        <v/>
      </c>
      <c r="AA1908" s="147" t="str">
        <f t="shared" si="208"/>
        <v/>
      </c>
      <c r="AB1908" s="147" t="str">
        <f t="shared" si="209"/>
        <v/>
      </c>
      <c r="AC1908" s="147" t="str">
        <f t="shared" si="205"/>
        <v/>
      </c>
      <c r="AD1908" s="11" t="str">
        <f t="shared" si="210"/>
        <v/>
      </c>
      <c r="AE1908" s="11" t="str">
        <f t="array" ref="AE1908">IF(COUNTBLANK(D1908)=1,"",IF(OR($H$2="y",$H$2="m"),IF(AA1908=AA1907,IF(OR(AB1908=$AB$4:$AB1907)=FALSE,AE1907&amp;C1908,AE1907),"("&amp;C1908)&amp;IF(AA1908=AA1909,IF(OR(AB1909=$AB$4:$AB1908)=FALSE,", ",""),") "),""))</f>
        <v/>
      </c>
      <c r="AF1908" s="11" t="str">
        <f t="array" ref="AF1908">IF((COUNTBLANK(D1908)=0)*OR($H$2="y",$H$2="m"),IFERROR(LEFT(C1908, FIND(" ",C1908)-1), C1908),"")</f>
        <v/>
      </c>
      <c r="AG1908" s="11" t="str">
        <f t="array" ref="AG1908">IF(COUNTBLANK(D1908)=1,"",IF(OR($H$2="y",$H$2="m"),IF(AA1908=AA1907,IF(OR(AC1908=$AC$4:$AC1907)=FALSE,AG1907&amp;AF1908,AG1907),"("&amp;AF1908)&amp;IF(AA1908=AA1909,IF(OR(AC1909=$AC$4:$AC1908)=FALSE,", ",""),") "),""))</f>
        <v/>
      </c>
      <c r="AH1908" s="10" t="str">
        <f>IF((COUNTBLANK(D1908)=1),"",IF(D1908=D1907,AH1907,"")&amp;IF(B1907&lt;&gt;B1908,((IF(COUNTBLANK(E1908)=1,$D$3&amp;"Non-type material: "&amp;$D$3,$D$3&amp;INDEX('type-categories'!$A$2:$B$100,MATCH(E1908,'type-categories'!$A$2:$A$100,0),2)&amp;$D$3))),"")&amp;(IF(K1908&lt;&gt;K1907,$C$2&amp;UPPER(K1908)&amp;$C$2&amp;$K$3&amp;" ",(IF(B1908&lt;&gt;B1907,$C$2&amp;UPPER(K1908)&amp;$C$2&amp;$K$3&amp;" ",""))))&amp;IF((AA1908&lt;&gt;AA1909)*($H$2="y"),AD1908&amp;AE1908,IF((AA1908&lt;&gt;AA1909)*($H$2="m"),AD1908&amp;AG1908,IF(($H$2&lt;&gt;"m")*($H$2&lt;&gt;"Y"),(IF(F1908=0,"",F1908&amp;" "&amp;$F$4&amp;" "))&amp;(IF(G1908=0,"",G1908&amp;" "&amp;$G$4&amp;" "))&amp;(IF(H1908=0,"",H1908&amp;" "&amp;H$4&amp;" "))&amp;(IF(I1908=0,"",I1908&amp;" "&amp;$I$4&amp;" "))&amp;(IF(J1908=0,"",J1908&amp;" "&amp;$J$4&amp;" ")),"")))&amp;"; "&amp;IF((B1908=B1907)*(AA1908=AA1907), "same collecting data; ", IF((B1908=B1907)*(Z1907=Z1908),"same locality; ",(IF(COUNTBLANK(L1908)=1,"",$D$2&amp;L1908&amp;$L$3&amp;" "&amp;$D$2))&amp;(IF(COUNTBLANK(M1908)=1,"",$E$2&amp;M1908&amp;$E$2&amp;", "))&amp;(IF(COUNTBLANK(N1908)=1,"",N1908&amp;"; "))&amp;(IF(COUNTBLANK(O1908)=1,"",O1908&amp;"; ")))&amp;(IF(COUNTBLANK(P1908)=1,"",P1908&amp;"; "))&amp;(IF(COUNTBLANK(Q1908)=1,"",Q1908&amp;"; "))&amp;(IF(COUNTBLANK(R1908)=1,"",R1908&amp;"m, "))&amp;IF((COUNTBLANK(S1908)=0)*(S1908&lt;&gt;S1907), S1908&amp;"; ","")&amp;(IF(COUNTBLANK(U1908)=1,"",U1908&amp;"; "))&amp;(IF(COUNTBLANK(T1908)=1,"",IF(COUNTBLANK(F$2)=1,T1908&amp;"; ",T1908&amp;" "&amp;F$2&amp;"; "))))&amp;(IF(COUNTBLANK(V1908)=1,"",V1908&amp;"; "))&amp;IF((COUNTBLANK(C1908)=1),"",C1908)&amp;IF((B1908=B1909)*(K1908=K1909)*(L1908=L1909)*(M1908=M1909),IF(($H$2&lt;&gt;"m")*($H$2&lt;&gt;"Y"), " • ", IF((ISNUMBER(FIND(")",AE1908))), " • ", "")),IF((B1908=B1909)*(K1908=K1909)," • ",". ")))</f>
        <v/>
      </c>
      <c r="AI1908" s="1"/>
    </row>
    <row r="1909" spans="1:35" x14ac:dyDescent="0.25">
      <c r="A1909" s="3" t="str">
        <f t="shared" si="206"/>
        <v/>
      </c>
      <c r="B1909" s="53" t="str">
        <f t="shared" si="204"/>
        <v/>
      </c>
      <c r="C1909" s="57"/>
      <c r="D1909" s="57"/>
      <c r="E1909" s="57"/>
      <c r="F1909" s="57"/>
      <c r="G1909" s="57"/>
      <c r="H1909" s="57"/>
      <c r="I1909" s="57"/>
      <c r="J1909" s="57"/>
      <c r="K1909" s="57"/>
      <c r="L1909" s="57"/>
      <c r="M1909" s="54"/>
      <c r="N1909" s="57"/>
      <c r="O1909" s="58"/>
      <c r="P1909" s="58"/>
      <c r="Q1909" s="58"/>
      <c r="R1909" s="58"/>
      <c r="S1909" s="54"/>
      <c r="T1909" s="57"/>
      <c r="U1909" s="57"/>
      <c r="V1909" s="57"/>
      <c r="W1909" s="57"/>
      <c r="X1909" s="147" t="str">
        <f>IF(COUNTBLANK(D1909)=1,"",IF('order-admin-units'!$I$1&lt;&gt;"y", "", IF(COUNTBLANK(K1909)=1, 'order-admin-units'!$B$1+1, VLOOKUP(K1909, ordercountry, 2))))</f>
        <v/>
      </c>
      <c r="Y1909" s="147" t="str">
        <f>IF(COUNTBLANK(D1909)=1,"",IF('order-admin-units'!$I$1&lt;&gt;"y", "", IF(COUNTBLANK(K1909:L1909)&gt;0, 'order-admin-units'!$B$2+1, VLOOKUP(K1909&amp;"@"&amp;L1909, orderadmin, 2))))</f>
        <v/>
      </c>
      <c r="Z1909" s="147" t="str">
        <f t="shared" si="207"/>
        <v/>
      </c>
      <c r="AA1909" s="147" t="str">
        <f t="shared" si="208"/>
        <v/>
      </c>
      <c r="AB1909" s="147" t="str">
        <f t="shared" si="209"/>
        <v/>
      </c>
      <c r="AC1909" s="147" t="str">
        <f t="shared" si="205"/>
        <v/>
      </c>
      <c r="AD1909" s="11" t="str">
        <f t="shared" si="210"/>
        <v/>
      </c>
      <c r="AE1909" s="11" t="str">
        <f t="array" ref="AE1909">IF(COUNTBLANK(D1909)=1,"",IF(OR($H$2="y",$H$2="m"),IF(AA1909=AA1908,IF(OR(AB1909=$AB$4:$AB1908)=FALSE,AE1908&amp;C1909,AE1908),"("&amp;C1909)&amp;IF(AA1909=AA1910,IF(OR(AB1910=$AB$4:$AB1909)=FALSE,", ",""),") "),""))</f>
        <v/>
      </c>
      <c r="AF1909" s="11" t="str">
        <f t="array" ref="AF1909">IF((COUNTBLANK(D1909)=0)*OR($H$2="y",$H$2="m"),IFERROR(LEFT(C1909, FIND(" ",C1909)-1), C1909),"")</f>
        <v/>
      </c>
      <c r="AG1909" s="11" t="str">
        <f t="array" ref="AG1909">IF(COUNTBLANK(D1909)=1,"",IF(OR($H$2="y",$H$2="m"),IF(AA1909=AA1908,IF(OR(AC1909=$AC$4:$AC1908)=FALSE,AG1908&amp;AF1909,AG1908),"("&amp;AF1909)&amp;IF(AA1909=AA1910,IF(OR(AC1910=$AC$4:$AC1909)=FALSE,", ",""),") "),""))</f>
        <v/>
      </c>
      <c r="AH1909" s="10" t="str">
        <f>IF((COUNTBLANK(D1909)=1),"",IF(D1909=D1908,AH1908,"")&amp;IF(B1908&lt;&gt;B1909,((IF(COUNTBLANK(E1909)=1,$D$3&amp;"Non-type material: "&amp;$D$3,$D$3&amp;INDEX('type-categories'!$A$2:$B$100,MATCH(E1909,'type-categories'!$A$2:$A$100,0),2)&amp;$D$3))),"")&amp;(IF(K1909&lt;&gt;K1908,$C$2&amp;UPPER(K1909)&amp;$C$2&amp;$K$3&amp;" ",(IF(B1909&lt;&gt;B1908,$C$2&amp;UPPER(K1909)&amp;$C$2&amp;$K$3&amp;" ",""))))&amp;IF((AA1909&lt;&gt;AA1910)*($H$2="y"),AD1909&amp;AE1909,IF((AA1909&lt;&gt;AA1910)*($H$2="m"),AD1909&amp;AG1909,IF(($H$2&lt;&gt;"m")*($H$2&lt;&gt;"Y"),(IF(F1909=0,"",F1909&amp;" "&amp;$F$4&amp;" "))&amp;(IF(G1909=0,"",G1909&amp;" "&amp;$G$4&amp;" "))&amp;(IF(H1909=0,"",H1909&amp;" "&amp;H$4&amp;" "))&amp;(IF(I1909=0,"",I1909&amp;" "&amp;$I$4&amp;" "))&amp;(IF(J1909=0,"",J1909&amp;" "&amp;$J$4&amp;" ")),"")))&amp;"; "&amp;IF((B1909=B1908)*(AA1909=AA1908), "same collecting data; ", IF((B1909=B1908)*(Z1908=Z1909),"same locality; ",(IF(COUNTBLANK(L1909)=1,"",$D$2&amp;L1909&amp;$L$3&amp;" "&amp;$D$2))&amp;(IF(COUNTBLANK(M1909)=1,"",$E$2&amp;M1909&amp;$E$2&amp;", "))&amp;(IF(COUNTBLANK(N1909)=1,"",N1909&amp;"; "))&amp;(IF(COUNTBLANK(O1909)=1,"",O1909&amp;"; ")))&amp;(IF(COUNTBLANK(P1909)=1,"",P1909&amp;"; "))&amp;(IF(COUNTBLANK(Q1909)=1,"",Q1909&amp;"; "))&amp;(IF(COUNTBLANK(R1909)=1,"",R1909&amp;"m, "))&amp;IF((COUNTBLANK(S1909)=0)*(S1909&lt;&gt;S1908), S1909&amp;"; ","")&amp;(IF(COUNTBLANK(U1909)=1,"",U1909&amp;"; "))&amp;(IF(COUNTBLANK(T1909)=1,"",IF(COUNTBLANK(F$2)=1,T1909&amp;"; ",T1909&amp;" "&amp;F$2&amp;"; "))))&amp;(IF(COUNTBLANK(V1909)=1,"",V1909&amp;"; "))&amp;IF((COUNTBLANK(C1909)=1),"",C1909)&amp;IF((B1909=B1910)*(K1909=K1910)*(L1909=L1910)*(M1909=M1910),IF(($H$2&lt;&gt;"m")*($H$2&lt;&gt;"Y"), " • ", IF((ISNUMBER(FIND(")",AE1909))), " • ", "")),IF((B1909=B1910)*(K1909=K1910)," • ",". ")))</f>
        <v/>
      </c>
      <c r="AI1909" s="1"/>
    </row>
    <row r="1910" spans="1:35" x14ac:dyDescent="0.25">
      <c r="A1910" s="3" t="str">
        <f t="shared" si="206"/>
        <v/>
      </c>
      <c r="B1910" s="53" t="str">
        <f t="shared" si="204"/>
        <v/>
      </c>
      <c r="C1910" s="57"/>
      <c r="D1910" s="57"/>
      <c r="E1910" s="57"/>
      <c r="F1910" s="57"/>
      <c r="G1910" s="57"/>
      <c r="H1910" s="57"/>
      <c r="I1910" s="57"/>
      <c r="J1910" s="57"/>
      <c r="K1910" s="57"/>
      <c r="L1910" s="57"/>
      <c r="M1910" s="54"/>
      <c r="N1910" s="57"/>
      <c r="O1910" s="58"/>
      <c r="P1910" s="58"/>
      <c r="Q1910" s="58"/>
      <c r="R1910" s="58"/>
      <c r="S1910" s="54"/>
      <c r="T1910" s="57"/>
      <c r="U1910" s="57"/>
      <c r="V1910" s="57"/>
      <c r="W1910" s="57"/>
      <c r="X1910" s="147" t="str">
        <f>IF(COUNTBLANK(D1910)=1,"",IF('order-admin-units'!$I$1&lt;&gt;"y", "", IF(COUNTBLANK(K1910)=1, 'order-admin-units'!$B$1+1, VLOOKUP(K1910, ordercountry, 2))))</f>
        <v/>
      </c>
      <c r="Y1910" s="147" t="str">
        <f>IF(COUNTBLANK(D1910)=1,"",IF('order-admin-units'!$I$1&lt;&gt;"y", "", IF(COUNTBLANK(K1910:L1910)&gt;0, 'order-admin-units'!$B$2+1, VLOOKUP(K1910&amp;"@"&amp;L1910, orderadmin, 2))))</f>
        <v/>
      </c>
      <c r="Z1910" s="147" t="str">
        <f t="shared" si="207"/>
        <v/>
      </c>
      <c r="AA1910" s="147" t="str">
        <f t="shared" si="208"/>
        <v/>
      </c>
      <c r="AB1910" s="147" t="str">
        <f t="shared" si="209"/>
        <v/>
      </c>
      <c r="AC1910" s="147" t="str">
        <f t="shared" si="205"/>
        <v/>
      </c>
      <c r="AD1910" s="11" t="str">
        <f t="shared" si="210"/>
        <v/>
      </c>
      <c r="AE1910" s="11" t="str">
        <f t="array" ref="AE1910">IF(COUNTBLANK(D1910)=1,"",IF(OR($H$2="y",$H$2="m"),IF(AA1910=AA1909,IF(OR(AB1910=$AB$4:$AB1909)=FALSE,AE1909&amp;C1910,AE1909),"("&amp;C1910)&amp;IF(AA1910=AA1911,IF(OR(AB1911=$AB$4:$AB1910)=FALSE,", ",""),") "),""))</f>
        <v/>
      </c>
      <c r="AF1910" s="11" t="str">
        <f t="array" ref="AF1910">IF((COUNTBLANK(D1910)=0)*OR($H$2="y",$H$2="m"),IFERROR(LEFT(C1910, FIND(" ",C1910)-1), C1910),"")</f>
        <v/>
      </c>
      <c r="AG1910" s="11" t="str">
        <f t="array" ref="AG1910">IF(COUNTBLANK(D1910)=1,"",IF(OR($H$2="y",$H$2="m"),IF(AA1910=AA1909,IF(OR(AC1910=$AC$4:$AC1909)=FALSE,AG1909&amp;AF1910,AG1909),"("&amp;AF1910)&amp;IF(AA1910=AA1911,IF(OR(AC1911=$AC$4:$AC1910)=FALSE,", ",""),") "),""))</f>
        <v/>
      </c>
      <c r="AH1910" s="10" t="str">
        <f>IF((COUNTBLANK(D1910)=1),"",IF(D1910=D1909,AH1909,"")&amp;IF(B1909&lt;&gt;B1910,((IF(COUNTBLANK(E1910)=1,$D$3&amp;"Non-type material: "&amp;$D$3,$D$3&amp;INDEX('type-categories'!$A$2:$B$100,MATCH(E1910,'type-categories'!$A$2:$A$100,0),2)&amp;$D$3))),"")&amp;(IF(K1910&lt;&gt;K1909,$C$2&amp;UPPER(K1910)&amp;$C$2&amp;$K$3&amp;" ",(IF(B1910&lt;&gt;B1909,$C$2&amp;UPPER(K1910)&amp;$C$2&amp;$K$3&amp;" ",""))))&amp;IF((AA1910&lt;&gt;AA1911)*($H$2="y"),AD1910&amp;AE1910,IF((AA1910&lt;&gt;AA1911)*($H$2="m"),AD1910&amp;AG1910,IF(($H$2&lt;&gt;"m")*($H$2&lt;&gt;"Y"),(IF(F1910=0,"",F1910&amp;" "&amp;$F$4&amp;" "))&amp;(IF(G1910=0,"",G1910&amp;" "&amp;$G$4&amp;" "))&amp;(IF(H1910=0,"",H1910&amp;" "&amp;H$4&amp;" "))&amp;(IF(I1910=0,"",I1910&amp;" "&amp;$I$4&amp;" "))&amp;(IF(J1910=0,"",J1910&amp;" "&amp;$J$4&amp;" ")),"")))&amp;"; "&amp;IF((B1910=B1909)*(AA1910=AA1909), "same collecting data; ", IF((B1910=B1909)*(Z1909=Z1910),"same locality; ",(IF(COUNTBLANK(L1910)=1,"",$D$2&amp;L1910&amp;$L$3&amp;" "&amp;$D$2))&amp;(IF(COUNTBLANK(M1910)=1,"",$E$2&amp;M1910&amp;$E$2&amp;", "))&amp;(IF(COUNTBLANK(N1910)=1,"",N1910&amp;"; "))&amp;(IF(COUNTBLANK(O1910)=1,"",O1910&amp;"; ")))&amp;(IF(COUNTBLANK(P1910)=1,"",P1910&amp;"; "))&amp;(IF(COUNTBLANK(Q1910)=1,"",Q1910&amp;"; "))&amp;(IF(COUNTBLANK(R1910)=1,"",R1910&amp;"m, "))&amp;IF((COUNTBLANK(S1910)=0)*(S1910&lt;&gt;S1909), S1910&amp;"; ","")&amp;(IF(COUNTBLANK(U1910)=1,"",U1910&amp;"; "))&amp;(IF(COUNTBLANK(T1910)=1,"",IF(COUNTBLANK(F$2)=1,T1910&amp;"; ",T1910&amp;" "&amp;F$2&amp;"; "))))&amp;(IF(COUNTBLANK(V1910)=1,"",V1910&amp;"; "))&amp;IF((COUNTBLANK(C1910)=1),"",C1910)&amp;IF((B1910=B1911)*(K1910=K1911)*(L1910=L1911)*(M1910=M1911),IF(($H$2&lt;&gt;"m")*($H$2&lt;&gt;"Y"), " • ", IF((ISNUMBER(FIND(")",AE1910))), " • ", "")),IF((B1910=B1911)*(K1910=K1911)," • ",". ")))</f>
        <v/>
      </c>
      <c r="AI1910" s="1"/>
    </row>
    <row r="1911" spans="1:35" x14ac:dyDescent="0.25">
      <c r="A1911" s="3" t="str">
        <f t="shared" si="206"/>
        <v/>
      </c>
      <c r="B1911" s="53" t="str">
        <f t="shared" si="204"/>
        <v/>
      </c>
      <c r="C1911" s="57"/>
      <c r="D1911" s="57"/>
      <c r="E1911" s="57"/>
      <c r="F1911" s="57"/>
      <c r="G1911" s="57"/>
      <c r="H1911" s="57"/>
      <c r="I1911" s="57"/>
      <c r="J1911" s="57"/>
      <c r="K1911" s="57"/>
      <c r="L1911" s="57"/>
      <c r="M1911" s="54"/>
      <c r="N1911" s="57"/>
      <c r="O1911" s="58"/>
      <c r="P1911" s="58"/>
      <c r="Q1911" s="58"/>
      <c r="R1911" s="58"/>
      <c r="S1911" s="54"/>
      <c r="T1911" s="57"/>
      <c r="U1911" s="57"/>
      <c r="V1911" s="57"/>
      <c r="W1911" s="57"/>
      <c r="X1911" s="147" t="str">
        <f>IF(COUNTBLANK(D1911)=1,"",IF('order-admin-units'!$I$1&lt;&gt;"y", "", IF(COUNTBLANK(K1911)=1, 'order-admin-units'!$B$1+1, VLOOKUP(K1911, ordercountry, 2))))</f>
        <v/>
      </c>
      <c r="Y1911" s="147" t="str">
        <f>IF(COUNTBLANK(D1911)=1,"",IF('order-admin-units'!$I$1&lt;&gt;"y", "", IF(COUNTBLANK(K1911:L1911)&gt;0, 'order-admin-units'!$B$2+1, VLOOKUP(K1911&amp;"@"&amp;L1911, orderadmin, 2))))</f>
        <v/>
      </c>
      <c r="Z1911" s="147" t="str">
        <f t="shared" si="207"/>
        <v/>
      </c>
      <c r="AA1911" s="147" t="str">
        <f t="shared" si="208"/>
        <v/>
      </c>
      <c r="AB1911" s="147" t="str">
        <f t="shared" si="209"/>
        <v/>
      </c>
      <c r="AC1911" s="147" t="str">
        <f t="shared" si="205"/>
        <v/>
      </c>
      <c r="AD1911" s="11" t="str">
        <f t="shared" si="210"/>
        <v/>
      </c>
      <c r="AE1911" s="11" t="str">
        <f t="array" ref="AE1911">IF(COUNTBLANK(D1911)=1,"",IF(OR($H$2="y",$H$2="m"),IF(AA1911=AA1910,IF(OR(AB1911=$AB$4:$AB1910)=FALSE,AE1910&amp;C1911,AE1910),"("&amp;C1911)&amp;IF(AA1911=AA1912,IF(OR(AB1912=$AB$4:$AB1911)=FALSE,", ",""),") "),""))</f>
        <v/>
      </c>
      <c r="AF1911" s="11" t="str">
        <f t="array" ref="AF1911">IF((COUNTBLANK(D1911)=0)*OR($H$2="y",$H$2="m"),IFERROR(LEFT(C1911, FIND(" ",C1911)-1), C1911),"")</f>
        <v/>
      </c>
      <c r="AG1911" s="11" t="str">
        <f t="array" ref="AG1911">IF(COUNTBLANK(D1911)=1,"",IF(OR($H$2="y",$H$2="m"),IF(AA1911=AA1910,IF(OR(AC1911=$AC$4:$AC1910)=FALSE,AG1910&amp;AF1911,AG1910),"("&amp;AF1911)&amp;IF(AA1911=AA1912,IF(OR(AC1912=$AC$4:$AC1911)=FALSE,", ",""),") "),""))</f>
        <v/>
      </c>
      <c r="AH1911" s="10" t="str">
        <f>IF((COUNTBLANK(D1911)=1),"",IF(D1911=D1910,AH1910,"")&amp;IF(B1910&lt;&gt;B1911,((IF(COUNTBLANK(E1911)=1,$D$3&amp;"Non-type material: "&amp;$D$3,$D$3&amp;INDEX('type-categories'!$A$2:$B$100,MATCH(E1911,'type-categories'!$A$2:$A$100,0),2)&amp;$D$3))),"")&amp;(IF(K1911&lt;&gt;K1910,$C$2&amp;UPPER(K1911)&amp;$C$2&amp;$K$3&amp;" ",(IF(B1911&lt;&gt;B1910,$C$2&amp;UPPER(K1911)&amp;$C$2&amp;$K$3&amp;" ",""))))&amp;IF((AA1911&lt;&gt;AA1912)*($H$2="y"),AD1911&amp;AE1911,IF((AA1911&lt;&gt;AA1912)*($H$2="m"),AD1911&amp;AG1911,IF(($H$2&lt;&gt;"m")*($H$2&lt;&gt;"Y"),(IF(F1911=0,"",F1911&amp;" "&amp;$F$4&amp;" "))&amp;(IF(G1911=0,"",G1911&amp;" "&amp;$G$4&amp;" "))&amp;(IF(H1911=0,"",H1911&amp;" "&amp;H$4&amp;" "))&amp;(IF(I1911=0,"",I1911&amp;" "&amp;$I$4&amp;" "))&amp;(IF(J1911=0,"",J1911&amp;" "&amp;$J$4&amp;" ")),"")))&amp;"; "&amp;IF((B1911=B1910)*(AA1911=AA1910), "same collecting data; ", IF((B1911=B1910)*(Z1910=Z1911),"same locality; ",(IF(COUNTBLANK(L1911)=1,"",$D$2&amp;L1911&amp;$L$3&amp;" "&amp;$D$2))&amp;(IF(COUNTBLANK(M1911)=1,"",$E$2&amp;M1911&amp;$E$2&amp;", "))&amp;(IF(COUNTBLANK(N1911)=1,"",N1911&amp;"; "))&amp;(IF(COUNTBLANK(O1911)=1,"",O1911&amp;"; ")))&amp;(IF(COUNTBLANK(P1911)=1,"",P1911&amp;"; "))&amp;(IF(COUNTBLANK(Q1911)=1,"",Q1911&amp;"; "))&amp;(IF(COUNTBLANK(R1911)=1,"",R1911&amp;"m, "))&amp;IF((COUNTBLANK(S1911)=0)*(S1911&lt;&gt;S1910), S1911&amp;"; ","")&amp;(IF(COUNTBLANK(U1911)=1,"",U1911&amp;"; "))&amp;(IF(COUNTBLANK(T1911)=1,"",IF(COUNTBLANK(F$2)=1,T1911&amp;"; ",T1911&amp;" "&amp;F$2&amp;"; "))))&amp;(IF(COUNTBLANK(V1911)=1,"",V1911&amp;"; "))&amp;IF((COUNTBLANK(C1911)=1),"",C1911)&amp;IF((B1911=B1912)*(K1911=K1912)*(L1911=L1912)*(M1911=M1912),IF(($H$2&lt;&gt;"m")*($H$2&lt;&gt;"Y"), " • ", IF((ISNUMBER(FIND(")",AE1911))), " • ", "")),IF((B1911=B1912)*(K1911=K1912)," • ",". ")))</f>
        <v/>
      </c>
      <c r="AI1911" s="1"/>
    </row>
    <row r="1912" spans="1:35" x14ac:dyDescent="0.25">
      <c r="A1912" s="3" t="str">
        <f t="shared" si="206"/>
        <v/>
      </c>
      <c r="B1912" s="53" t="str">
        <f t="shared" si="204"/>
        <v/>
      </c>
      <c r="C1912" s="57"/>
      <c r="D1912" s="57"/>
      <c r="E1912" s="57"/>
      <c r="F1912" s="57"/>
      <c r="G1912" s="57"/>
      <c r="H1912" s="57"/>
      <c r="I1912" s="57"/>
      <c r="J1912" s="57"/>
      <c r="K1912" s="57"/>
      <c r="L1912" s="57"/>
      <c r="M1912" s="54"/>
      <c r="N1912" s="57"/>
      <c r="O1912" s="58"/>
      <c r="P1912" s="58"/>
      <c r="Q1912" s="58"/>
      <c r="R1912" s="58"/>
      <c r="S1912" s="54"/>
      <c r="T1912" s="57"/>
      <c r="U1912" s="57"/>
      <c r="V1912" s="57"/>
      <c r="W1912" s="57"/>
      <c r="X1912" s="147" t="str">
        <f>IF(COUNTBLANK(D1912)=1,"",IF('order-admin-units'!$I$1&lt;&gt;"y", "", IF(COUNTBLANK(K1912)=1, 'order-admin-units'!$B$1+1, VLOOKUP(K1912, ordercountry, 2))))</f>
        <v/>
      </c>
      <c r="Y1912" s="147" t="str">
        <f>IF(COUNTBLANK(D1912)=1,"",IF('order-admin-units'!$I$1&lt;&gt;"y", "", IF(COUNTBLANK(K1912:L1912)&gt;0, 'order-admin-units'!$B$2+1, VLOOKUP(K1912&amp;"@"&amp;L1912, orderadmin, 2))))</f>
        <v/>
      </c>
      <c r="Z1912" s="147" t="str">
        <f t="shared" si="207"/>
        <v/>
      </c>
      <c r="AA1912" s="147" t="str">
        <f t="shared" si="208"/>
        <v/>
      </c>
      <c r="AB1912" s="147" t="str">
        <f t="shared" si="209"/>
        <v/>
      </c>
      <c r="AC1912" s="147" t="str">
        <f t="shared" si="205"/>
        <v/>
      </c>
      <c r="AD1912" s="11" t="str">
        <f t="shared" si="210"/>
        <v/>
      </c>
      <c r="AE1912" s="11" t="str">
        <f t="array" ref="AE1912">IF(COUNTBLANK(D1912)=1,"",IF(OR($H$2="y",$H$2="m"),IF(AA1912=AA1911,IF(OR(AB1912=$AB$4:$AB1911)=FALSE,AE1911&amp;C1912,AE1911),"("&amp;C1912)&amp;IF(AA1912=AA1913,IF(OR(AB1913=$AB$4:$AB1912)=FALSE,", ",""),") "),""))</f>
        <v/>
      </c>
      <c r="AF1912" s="11" t="str">
        <f t="array" ref="AF1912">IF((COUNTBLANK(D1912)=0)*OR($H$2="y",$H$2="m"),IFERROR(LEFT(C1912, FIND(" ",C1912)-1), C1912),"")</f>
        <v/>
      </c>
      <c r="AG1912" s="11" t="str">
        <f t="array" ref="AG1912">IF(COUNTBLANK(D1912)=1,"",IF(OR($H$2="y",$H$2="m"),IF(AA1912=AA1911,IF(OR(AC1912=$AC$4:$AC1911)=FALSE,AG1911&amp;AF1912,AG1911),"("&amp;AF1912)&amp;IF(AA1912=AA1913,IF(OR(AC1913=$AC$4:$AC1912)=FALSE,", ",""),") "),""))</f>
        <v/>
      </c>
      <c r="AH1912" s="10" t="str">
        <f>IF((COUNTBLANK(D1912)=1),"",IF(D1912=D1911,AH1911,"")&amp;IF(B1911&lt;&gt;B1912,((IF(COUNTBLANK(E1912)=1,$D$3&amp;"Non-type material: "&amp;$D$3,$D$3&amp;INDEX('type-categories'!$A$2:$B$100,MATCH(E1912,'type-categories'!$A$2:$A$100,0),2)&amp;$D$3))),"")&amp;(IF(K1912&lt;&gt;K1911,$C$2&amp;UPPER(K1912)&amp;$C$2&amp;$K$3&amp;" ",(IF(B1912&lt;&gt;B1911,$C$2&amp;UPPER(K1912)&amp;$C$2&amp;$K$3&amp;" ",""))))&amp;IF((AA1912&lt;&gt;AA1913)*($H$2="y"),AD1912&amp;AE1912,IF((AA1912&lt;&gt;AA1913)*($H$2="m"),AD1912&amp;AG1912,IF(($H$2&lt;&gt;"m")*($H$2&lt;&gt;"Y"),(IF(F1912=0,"",F1912&amp;" "&amp;$F$4&amp;" "))&amp;(IF(G1912=0,"",G1912&amp;" "&amp;$G$4&amp;" "))&amp;(IF(H1912=0,"",H1912&amp;" "&amp;H$4&amp;" "))&amp;(IF(I1912=0,"",I1912&amp;" "&amp;$I$4&amp;" "))&amp;(IF(J1912=0,"",J1912&amp;" "&amp;$J$4&amp;" ")),"")))&amp;"; "&amp;IF((B1912=B1911)*(AA1912=AA1911), "same collecting data; ", IF((B1912=B1911)*(Z1911=Z1912),"same locality; ",(IF(COUNTBLANK(L1912)=1,"",$D$2&amp;L1912&amp;$L$3&amp;" "&amp;$D$2))&amp;(IF(COUNTBLANK(M1912)=1,"",$E$2&amp;M1912&amp;$E$2&amp;", "))&amp;(IF(COUNTBLANK(N1912)=1,"",N1912&amp;"; "))&amp;(IF(COUNTBLANK(O1912)=1,"",O1912&amp;"; ")))&amp;(IF(COUNTBLANK(P1912)=1,"",P1912&amp;"; "))&amp;(IF(COUNTBLANK(Q1912)=1,"",Q1912&amp;"; "))&amp;(IF(COUNTBLANK(R1912)=1,"",R1912&amp;"m, "))&amp;IF((COUNTBLANK(S1912)=0)*(S1912&lt;&gt;S1911), S1912&amp;"; ","")&amp;(IF(COUNTBLANK(U1912)=1,"",U1912&amp;"; "))&amp;(IF(COUNTBLANK(T1912)=1,"",IF(COUNTBLANK(F$2)=1,T1912&amp;"; ",T1912&amp;" "&amp;F$2&amp;"; "))))&amp;(IF(COUNTBLANK(V1912)=1,"",V1912&amp;"; "))&amp;IF((COUNTBLANK(C1912)=1),"",C1912)&amp;IF((B1912=B1913)*(K1912=K1913)*(L1912=L1913)*(M1912=M1913),IF(($H$2&lt;&gt;"m")*($H$2&lt;&gt;"Y"), " • ", IF((ISNUMBER(FIND(")",AE1912))), " • ", "")),IF((B1912=B1913)*(K1912=K1913)," • ",". ")))</f>
        <v/>
      </c>
      <c r="AI1912" s="1"/>
    </row>
    <row r="1913" spans="1:35" x14ac:dyDescent="0.25">
      <c r="A1913" s="3" t="str">
        <f t="shared" si="206"/>
        <v/>
      </c>
      <c r="B1913" s="53" t="str">
        <f t="shared" si="204"/>
        <v/>
      </c>
      <c r="C1913" s="57"/>
      <c r="D1913" s="57"/>
      <c r="E1913" s="57"/>
      <c r="F1913" s="57"/>
      <c r="G1913" s="57"/>
      <c r="H1913" s="57"/>
      <c r="I1913" s="57"/>
      <c r="J1913" s="57"/>
      <c r="K1913" s="57"/>
      <c r="L1913" s="57"/>
      <c r="M1913" s="54"/>
      <c r="N1913" s="57"/>
      <c r="O1913" s="58"/>
      <c r="P1913" s="58"/>
      <c r="Q1913" s="58"/>
      <c r="R1913" s="58"/>
      <c r="S1913" s="54"/>
      <c r="T1913" s="57"/>
      <c r="U1913" s="57"/>
      <c r="V1913" s="57"/>
      <c r="W1913" s="57"/>
      <c r="X1913" s="147" t="str">
        <f>IF(COUNTBLANK(D1913)=1,"",IF('order-admin-units'!$I$1&lt;&gt;"y", "", IF(COUNTBLANK(K1913)=1, 'order-admin-units'!$B$1+1, VLOOKUP(K1913, ordercountry, 2))))</f>
        <v/>
      </c>
      <c r="Y1913" s="147" t="str">
        <f>IF(COUNTBLANK(D1913)=1,"",IF('order-admin-units'!$I$1&lt;&gt;"y", "", IF(COUNTBLANK(K1913:L1913)&gt;0, 'order-admin-units'!$B$2+1, VLOOKUP(K1913&amp;"@"&amp;L1913, orderadmin, 2))))</f>
        <v/>
      </c>
      <c r="Z1913" s="147" t="str">
        <f t="shared" si="207"/>
        <v/>
      </c>
      <c r="AA1913" s="147" t="str">
        <f t="shared" si="208"/>
        <v/>
      </c>
      <c r="AB1913" s="147" t="str">
        <f t="shared" si="209"/>
        <v/>
      </c>
      <c r="AC1913" s="147" t="str">
        <f t="shared" si="205"/>
        <v/>
      </c>
      <c r="AD1913" s="11" t="str">
        <f t="shared" si="210"/>
        <v/>
      </c>
      <c r="AE1913" s="11" t="str">
        <f t="array" ref="AE1913">IF(COUNTBLANK(D1913)=1,"",IF(OR($H$2="y",$H$2="m"),IF(AA1913=AA1912,IF(OR(AB1913=$AB$4:$AB1912)=FALSE,AE1912&amp;C1913,AE1912),"("&amp;C1913)&amp;IF(AA1913=AA1914,IF(OR(AB1914=$AB$4:$AB1913)=FALSE,", ",""),") "),""))</f>
        <v/>
      </c>
      <c r="AF1913" s="11" t="str">
        <f t="array" ref="AF1913">IF((COUNTBLANK(D1913)=0)*OR($H$2="y",$H$2="m"),IFERROR(LEFT(C1913, FIND(" ",C1913)-1), C1913),"")</f>
        <v/>
      </c>
      <c r="AG1913" s="11" t="str">
        <f t="array" ref="AG1913">IF(COUNTBLANK(D1913)=1,"",IF(OR($H$2="y",$H$2="m"),IF(AA1913=AA1912,IF(OR(AC1913=$AC$4:$AC1912)=FALSE,AG1912&amp;AF1913,AG1912),"("&amp;AF1913)&amp;IF(AA1913=AA1914,IF(OR(AC1914=$AC$4:$AC1913)=FALSE,", ",""),") "),""))</f>
        <v/>
      </c>
      <c r="AH1913" s="10" t="str">
        <f>IF((COUNTBLANK(D1913)=1),"",IF(D1913=D1912,AH1912,"")&amp;IF(B1912&lt;&gt;B1913,((IF(COUNTBLANK(E1913)=1,$D$3&amp;"Non-type material: "&amp;$D$3,$D$3&amp;INDEX('type-categories'!$A$2:$B$100,MATCH(E1913,'type-categories'!$A$2:$A$100,0),2)&amp;$D$3))),"")&amp;(IF(K1913&lt;&gt;K1912,$C$2&amp;UPPER(K1913)&amp;$C$2&amp;$K$3&amp;" ",(IF(B1913&lt;&gt;B1912,$C$2&amp;UPPER(K1913)&amp;$C$2&amp;$K$3&amp;" ",""))))&amp;IF((AA1913&lt;&gt;AA1914)*($H$2="y"),AD1913&amp;AE1913,IF((AA1913&lt;&gt;AA1914)*($H$2="m"),AD1913&amp;AG1913,IF(($H$2&lt;&gt;"m")*($H$2&lt;&gt;"Y"),(IF(F1913=0,"",F1913&amp;" "&amp;$F$4&amp;" "))&amp;(IF(G1913=0,"",G1913&amp;" "&amp;$G$4&amp;" "))&amp;(IF(H1913=0,"",H1913&amp;" "&amp;H$4&amp;" "))&amp;(IF(I1913=0,"",I1913&amp;" "&amp;$I$4&amp;" "))&amp;(IF(J1913=0,"",J1913&amp;" "&amp;$J$4&amp;" ")),"")))&amp;"; "&amp;IF((B1913=B1912)*(AA1913=AA1912), "same collecting data; ", IF((B1913=B1912)*(Z1912=Z1913),"same locality; ",(IF(COUNTBLANK(L1913)=1,"",$D$2&amp;L1913&amp;$L$3&amp;" "&amp;$D$2))&amp;(IF(COUNTBLANK(M1913)=1,"",$E$2&amp;M1913&amp;$E$2&amp;", "))&amp;(IF(COUNTBLANK(N1913)=1,"",N1913&amp;"; "))&amp;(IF(COUNTBLANK(O1913)=1,"",O1913&amp;"; ")))&amp;(IF(COUNTBLANK(P1913)=1,"",P1913&amp;"; "))&amp;(IF(COUNTBLANK(Q1913)=1,"",Q1913&amp;"; "))&amp;(IF(COUNTBLANK(R1913)=1,"",R1913&amp;"m, "))&amp;IF((COUNTBLANK(S1913)=0)*(S1913&lt;&gt;S1912), S1913&amp;"; ","")&amp;(IF(COUNTBLANK(U1913)=1,"",U1913&amp;"; "))&amp;(IF(COUNTBLANK(T1913)=1,"",IF(COUNTBLANK(F$2)=1,T1913&amp;"; ",T1913&amp;" "&amp;F$2&amp;"; "))))&amp;(IF(COUNTBLANK(V1913)=1,"",V1913&amp;"; "))&amp;IF((COUNTBLANK(C1913)=1),"",C1913)&amp;IF((B1913=B1914)*(K1913=K1914)*(L1913=L1914)*(M1913=M1914),IF(($H$2&lt;&gt;"m")*($H$2&lt;&gt;"Y"), " • ", IF((ISNUMBER(FIND(")",AE1913))), " • ", "")),IF((B1913=B1914)*(K1913=K1914)," • ",". ")))</f>
        <v/>
      </c>
      <c r="AI1913" s="1"/>
    </row>
    <row r="1914" spans="1:35" x14ac:dyDescent="0.25">
      <c r="A1914" s="3" t="str">
        <f t="shared" si="206"/>
        <v/>
      </c>
      <c r="B1914" s="53" t="str">
        <f t="shared" si="204"/>
        <v/>
      </c>
      <c r="C1914" s="57"/>
      <c r="D1914" s="57"/>
      <c r="E1914" s="57"/>
      <c r="F1914" s="57"/>
      <c r="G1914" s="57"/>
      <c r="H1914" s="57"/>
      <c r="I1914" s="57"/>
      <c r="J1914" s="57"/>
      <c r="K1914" s="57"/>
      <c r="L1914" s="57"/>
      <c r="M1914" s="54"/>
      <c r="N1914" s="57"/>
      <c r="O1914" s="58"/>
      <c r="P1914" s="58"/>
      <c r="Q1914" s="58"/>
      <c r="R1914" s="58"/>
      <c r="S1914" s="54"/>
      <c r="T1914" s="57"/>
      <c r="U1914" s="57"/>
      <c r="V1914" s="57"/>
      <c r="W1914" s="57"/>
      <c r="X1914" s="147" t="str">
        <f>IF(COUNTBLANK(D1914)=1,"",IF('order-admin-units'!$I$1&lt;&gt;"y", "", IF(COUNTBLANK(K1914)=1, 'order-admin-units'!$B$1+1, VLOOKUP(K1914, ordercountry, 2))))</f>
        <v/>
      </c>
      <c r="Y1914" s="147" t="str">
        <f>IF(COUNTBLANK(D1914)=1,"",IF('order-admin-units'!$I$1&lt;&gt;"y", "", IF(COUNTBLANK(K1914:L1914)&gt;0, 'order-admin-units'!$B$2+1, VLOOKUP(K1914&amp;"@"&amp;L1914, orderadmin, 2))))</f>
        <v/>
      </c>
      <c r="Z1914" s="147" t="str">
        <f t="shared" si="207"/>
        <v/>
      </c>
      <c r="AA1914" s="147" t="str">
        <f t="shared" si="208"/>
        <v/>
      </c>
      <c r="AB1914" s="147" t="str">
        <f t="shared" si="209"/>
        <v/>
      </c>
      <c r="AC1914" s="147" t="str">
        <f t="shared" si="205"/>
        <v/>
      </c>
      <c r="AD1914" s="11" t="str">
        <f t="shared" si="210"/>
        <v/>
      </c>
      <c r="AE1914" s="11" t="str">
        <f t="array" ref="AE1914">IF(COUNTBLANK(D1914)=1,"",IF(OR($H$2="y",$H$2="m"),IF(AA1914=AA1913,IF(OR(AB1914=$AB$4:$AB1913)=FALSE,AE1913&amp;C1914,AE1913),"("&amp;C1914)&amp;IF(AA1914=AA1915,IF(OR(AB1915=$AB$4:$AB1914)=FALSE,", ",""),") "),""))</f>
        <v/>
      </c>
      <c r="AF1914" s="11" t="str">
        <f t="array" ref="AF1914">IF((COUNTBLANK(D1914)=0)*OR($H$2="y",$H$2="m"),IFERROR(LEFT(C1914, FIND(" ",C1914)-1), C1914),"")</f>
        <v/>
      </c>
      <c r="AG1914" s="11" t="str">
        <f t="array" ref="AG1914">IF(COUNTBLANK(D1914)=1,"",IF(OR($H$2="y",$H$2="m"),IF(AA1914=AA1913,IF(OR(AC1914=$AC$4:$AC1913)=FALSE,AG1913&amp;AF1914,AG1913),"("&amp;AF1914)&amp;IF(AA1914=AA1915,IF(OR(AC1915=$AC$4:$AC1914)=FALSE,", ",""),") "),""))</f>
        <v/>
      </c>
      <c r="AH1914" s="10" t="str">
        <f>IF((COUNTBLANK(D1914)=1),"",IF(D1914=D1913,AH1913,"")&amp;IF(B1913&lt;&gt;B1914,((IF(COUNTBLANK(E1914)=1,$D$3&amp;"Non-type material: "&amp;$D$3,$D$3&amp;INDEX('type-categories'!$A$2:$B$100,MATCH(E1914,'type-categories'!$A$2:$A$100,0),2)&amp;$D$3))),"")&amp;(IF(K1914&lt;&gt;K1913,$C$2&amp;UPPER(K1914)&amp;$C$2&amp;$K$3&amp;" ",(IF(B1914&lt;&gt;B1913,$C$2&amp;UPPER(K1914)&amp;$C$2&amp;$K$3&amp;" ",""))))&amp;IF((AA1914&lt;&gt;AA1915)*($H$2="y"),AD1914&amp;AE1914,IF((AA1914&lt;&gt;AA1915)*($H$2="m"),AD1914&amp;AG1914,IF(($H$2&lt;&gt;"m")*($H$2&lt;&gt;"Y"),(IF(F1914=0,"",F1914&amp;" "&amp;$F$4&amp;" "))&amp;(IF(G1914=0,"",G1914&amp;" "&amp;$G$4&amp;" "))&amp;(IF(H1914=0,"",H1914&amp;" "&amp;H$4&amp;" "))&amp;(IF(I1914=0,"",I1914&amp;" "&amp;$I$4&amp;" "))&amp;(IF(J1914=0,"",J1914&amp;" "&amp;$J$4&amp;" ")),"")))&amp;"; "&amp;IF((B1914=B1913)*(AA1914=AA1913), "same collecting data; ", IF((B1914=B1913)*(Z1913=Z1914),"same locality; ",(IF(COUNTBLANK(L1914)=1,"",$D$2&amp;L1914&amp;$L$3&amp;" "&amp;$D$2))&amp;(IF(COUNTBLANK(M1914)=1,"",$E$2&amp;M1914&amp;$E$2&amp;", "))&amp;(IF(COUNTBLANK(N1914)=1,"",N1914&amp;"; "))&amp;(IF(COUNTBLANK(O1914)=1,"",O1914&amp;"; ")))&amp;(IF(COUNTBLANK(P1914)=1,"",P1914&amp;"; "))&amp;(IF(COUNTBLANK(Q1914)=1,"",Q1914&amp;"; "))&amp;(IF(COUNTBLANK(R1914)=1,"",R1914&amp;"m, "))&amp;IF((COUNTBLANK(S1914)=0)*(S1914&lt;&gt;S1913), S1914&amp;"; ","")&amp;(IF(COUNTBLANK(U1914)=1,"",U1914&amp;"; "))&amp;(IF(COUNTBLANK(T1914)=1,"",IF(COUNTBLANK(F$2)=1,T1914&amp;"; ",T1914&amp;" "&amp;F$2&amp;"; "))))&amp;(IF(COUNTBLANK(V1914)=1,"",V1914&amp;"; "))&amp;IF((COUNTBLANK(C1914)=1),"",C1914)&amp;IF((B1914=B1915)*(K1914=K1915)*(L1914=L1915)*(M1914=M1915),IF(($H$2&lt;&gt;"m")*($H$2&lt;&gt;"Y"), " • ", IF((ISNUMBER(FIND(")",AE1914))), " • ", "")),IF((B1914=B1915)*(K1914=K1915)," • ",". ")))</f>
        <v/>
      </c>
      <c r="AI1914" s="1"/>
    </row>
    <row r="1915" spans="1:35" x14ac:dyDescent="0.25">
      <c r="A1915" s="3" t="str">
        <f t="shared" si="206"/>
        <v/>
      </c>
      <c r="B1915" s="53" t="str">
        <f t="shared" si="204"/>
        <v/>
      </c>
      <c r="C1915" s="57"/>
      <c r="D1915" s="57"/>
      <c r="E1915" s="57"/>
      <c r="F1915" s="57"/>
      <c r="G1915" s="57"/>
      <c r="H1915" s="57"/>
      <c r="I1915" s="57"/>
      <c r="J1915" s="57"/>
      <c r="K1915" s="57"/>
      <c r="L1915" s="57"/>
      <c r="M1915" s="54"/>
      <c r="N1915" s="57"/>
      <c r="O1915" s="58"/>
      <c r="P1915" s="58"/>
      <c r="Q1915" s="58"/>
      <c r="R1915" s="58"/>
      <c r="S1915" s="54"/>
      <c r="T1915" s="57"/>
      <c r="U1915" s="57"/>
      <c r="V1915" s="57"/>
      <c r="W1915" s="57"/>
      <c r="X1915" s="147" t="str">
        <f>IF(COUNTBLANK(D1915)=1,"",IF('order-admin-units'!$I$1&lt;&gt;"y", "", IF(COUNTBLANK(K1915)=1, 'order-admin-units'!$B$1+1, VLOOKUP(K1915, ordercountry, 2))))</f>
        <v/>
      </c>
      <c r="Y1915" s="147" t="str">
        <f>IF(COUNTBLANK(D1915)=1,"",IF('order-admin-units'!$I$1&lt;&gt;"y", "", IF(COUNTBLANK(K1915:L1915)&gt;0, 'order-admin-units'!$B$2+1, VLOOKUP(K1915&amp;"@"&amp;L1915, orderadmin, 2))))</f>
        <v/>
      </c>
      <c r="Z1915" s="147" t="str">
        <f t="shared" si="207"/>
        <v/>
      </c>
      <c r="AA1915" s="147" t="str">
        <f t="shared" si="208"/>
        <v/>
      </c>
      <c r="AB1915" s="147" t="str">
        <f t="shared" si="209"/>
        <v/>
      </c>
      <c r="AC1915" s="147" t="str">
        <f t="shared" si="205"/>
        <v/>
      </c>
      <c r="AD1915" s="11" t="str">
        <f t="shared" si="210"/>
        <v/>
      </c>
      <c r="AE1915" s="11" t="str">
        <f t="array" ref="AE1915">IF(COUNTBLANK(D1915)=1,"",IF(OR($H$2="y",$H$2="m"),IF(AA1915=AA1914,IF(OR(AB1915=$AB$4:$AB1914)=FALSE,AE1914&amp;C1915,AE1914),"("&amp;C1915)&amp;IF(AA1915=AA1916,IF(OR(AB1916=$AB$4:$AB1915)=FALSE,", ",""),") "),""))</f>
        <v/>
      </c>
      <c r="AF1915" s="11" t="str">
        <f t="array" ref="AF1915">IF((COUNTBLANK(D1915)=0)*OR($H$2="y",$H$2="m"),IFERROR(LEFT(C1915, FIND(" ",C1915)-1), C1915),"")</f>
        <v/>
      </c>
      <c r="AG1915" s="11" t="str">
        <f t="array" ref="AG1915">IF(COUNTBLANK(D1915)=1,"",IF(OR($H$2="y",$H$2="m"),IF(AA1915=AA1914,IF(OR(AC1915=$AC$4:$AC1914)=FALSE,AG1914&amp;AF1915,AG1914),"("&amp;AF1915)&amp;IF(AA1915=AA1916,IF(OR(AC1916=$AC$4:$AC1915)=FALSE,", ",""),") "),""))</f>
        <v/>
      </c>
      <c r="AH1915" s="10" t="str">
        <f>IF((COUNTBLANK(D1915)=1),"",IF(D1915=D1914,AH1914,"")&amp;IF(B1914&lt;&gt;B1915,((IF(COUNTBLANK(E1915)=1,$D$3&amp;"Non-type material: "&amp;$D$3,$D$3&amp;INDEX('type-categories'!$A$2:$B$100,MATCH(E1915,'type-categories'!$A$2:$A$100,0),2)&amp;$D$3))),"")&amp;(IF(K1915&lt;&gt;K1914,$C$2&amp;UPPER(K1915)&amp;$C$2&amp;$K$3&amp;" ",(IF(B1915&lt;&gt;B1914,$C$2&amp;UPPER(K1915)&amp;$C$2&amp;$K$3&amp;" ",""))))&amp;IF((AA1915&lt;&gt;AA1916)*($H$2="y"),AD1915&amp;AE1915,IF((AA1915&lt;&gt;AA1916)*($H$2="m"),AD1915&amp;AG1915,IF(($H$2&lt;&gt;"m")*($H$2&lt;&gt;"Y"),(IF(F1915=0,"",F1915&amp;" "&amp;$F$4&amp;" "))&amp;(IF(G1915=0,"",G1915&amp;" "&amp;$G$4&amp;" "))&amp;(IF(H1915=0,"",H1915&amp;" "&amp;H$4&amp;" "))&amp;(IF(I1915=0,"",I1915&amp;" "&amp;$I$4&amp;" "))&amp;(IF(J1915=0,"",J1915&amp;" "&amp;$J$4&amp;" ")),"")))&amp;"; "&amp;IF((B1915=B1914)*(AA1915=AA1914), "same collecting data; ", IF((B1915=B1914)*(Z1914=Z1915),"same locality; ",(IF(COUNTBLANK(L1915)=1,"",$D$2&amp;L1915&amp;$L$3&amp;" "&amp;$D$2))&amp;(IF(COUNTBLANK(M1915)=1,"",$E$2&amp;M1915&amp;$E$2&amp;", "))&amp;(IF(COUNTBLANK(N1915)=1,"",N1915&amp;"; "))&amp;(IF(COUNTBLANK(O1915)=1,"",O1915&amp;"; ")))&amp;(IF(COUNTBLANK(P1915)=1,"",P1915&amp;"; "))&amp;(IF(COUNTBLANK(Q1915)=1,"",Q1915&amp;"; "))&amp;(IF(COUNTBLANK(R1915)=1,"",R1915&amp;"m, "))&amp;IF((COUNTBLANK(S1915)=0)*(S1915&lt;&gt;S1914), S1915&amp;"; ","")&amp;(IF(COUNTBLANK(U1915)=1,"",U1915&amp;"; "))&amp;(IF(COUNTBLANK(T1915)=1,"",IF(COUNTBLANK(F$2)=1,T1915&amp;"; ",T1915&amp;" "&amp;F$2&amp;"; "))))&amp;(IF(COUNTBLANK(V1915)=1,"",V1915&amp;"; "))&amp;IF((COUNTBLANK(C1915)=1),"",C1915)&amp;IF((B1915=B1916)*(K1915=K1916)*(L1915=L1916)*(M1915=M1916),IF(($H$2&lt;&gt;"m")*($H$2&lt;&gt;"Y"), " • ", IF((ISNUMBER(FIND(")",AE1915))), " • ", "")),IF((B1915=B1916)*(K1915=K1916)," • ",". ")))</f>
        <v/>
      </c>
      <c r="AI1915" s="1"/>
    </row>
    <row r="1916" spans="1:35" x14ac:dyDescent="0.25">
      <c r="A1916" s="3" t="str">
        <f t="shared" si="206"/>
        <v/>
      </c>
      <c r="B1916" s="53" t="str">
        <f t="shared" si="204"/>
        <v/>
      </c>
      <c r="C1916" s="57"/>
      <c r="D1916" s="57"/>
      <c r="E1916" s="57"/>
      <c r="F1916" s="57"/>
      <c r="G1916" s="57"/>
      <c r="H1916" s="57"/>
      <c r="I1916" s="57"/>
      <c r="J1916" s="57"/>
      <c r="K1916" s="57"/>
      <c r="L1916" s="57"/>
      <c r="M1916" s="54"/>
      <c r="N1916" s="57"/>
      <c r="O1916" s="58"/>
      <c r="P1916" s="58"/>
      <c r="Q1916" s="58"/>
      <c r="R1916" s="58"/>
      <c r="S1916" s="54"/>
      <c r="T1916" s="57"/>
      <c r="U1916" s="57"/>
      <c r="V1916" s="57"/>
      <c r="W1916" s="57"/>
      <c r="X1916" s="147" t="str">
        <f>IF(COUNTBLANK(D1916)=1,"",IF('order-admin-units'!$I$1&lt;&gt;"y", "", IF(COUNTBLANK(K1916)=1, 'order-admin-units'!$B$1+1, VLOOKUP(K1916, ordercountry, 2))))</f>
        <v/>
      </c>
      <c r="Y1916" s="147" t="str">
        <f>IF(COUNTBLANK(D1916)=1,"",IF('order-admin-units'!$I$1&lt;&gt;"y", "", IF(COUNTBLANK(K1916:L1916)&gt;0, 'order-admin-units'!$B$2+1, VLOOKUP(K1916&amp;"@"&amp;L1916, orderadmin, 2))))</f>
        <v/>
      </c>
      <c r="Z1916" s="147" t="str">
        <f t="shared" si="207"/>
        <v/>
      </c>
      <c r="AA1916" s="147" t="str">
        <f t="shared" si="208"/>
        <v/>
      </c>
      <c r="AB1916" s="147" t="str">
        <f t="shared" si="209"/>
        <v/>
      </c>
      <c r="AC1916" s="147" t="str">
        <f t="shared" si="205"/>
        <v/>
      </c>
      <c r="AD1916" s="11" t="str">
        <f t="shared" si="210"/>
        <v/>
      </c>
      <c r="AE1916" s="11" t="str">
        <f t="array" ref="AE1916">IF(COUNTBLANK(D1916)=1,"",IF(OR($H$2="y",$H$2="m"),IF(AA1916=AA1915,IF(OR(AB1916=$AB$4:$AB1915)=FALSE,AE1915&amp;C1916,AE1915),"("&amp;C1916)&amp;IF(AA1916=AA1917,IF(OR(AB1917=$AB$4:$AB1916)=FALSE,", ",""),") "),""))</f>
        <v/>
      </c>
      <c r="AF1916" s="11" t="str">
        <f t="array" ref="AF1916">IF((COUNTBLANK(D1916)=0)*OR($H$2="y",$H$2="m"),IFERROR(LEFT(C1916, FIND(" ",C1916)-1), C1916),"")</f>
        <v/>
      </c>
      <c r="AG1916" s="11" t="str">
        <f t="array" ref="AG1916">IF(COUNTBLANK(D1916)=1,"",IF(OR($H$2="y",$H$2="m"),IF(AA1916=AA1915,IF(OR(AC1916=$AC$4:$AC1915)=FALSE,AG1915&amp;AF1916,AG1915),"("&amp;AF1916)&amp;IF(AA1916=AA1917,IF(OR(AC1917=$AC$4:$AC1916)=FALSE,", ",""),") "),""))</f>
        <v/>
      </c>
      <c r="AH1916" s="10" t="str">
        <f>IF((COUNTBLANK(D1916)=1),"",IF(D1916=D1915,AH1915,"")&amp;IF(B1915&lt;&gt;B1916,((IF(COUNTBLANK(E1916)=1,$D$3&amp;"Non-type material: "&amp;$D$3,$D$3&amp;INDEX('type-categories'!$A$2:$B$100,MATCH(E1916,'type-categories'!$A$2:$A$100,0),2)&amp;$D$3))),"")&amp;(IF(K1916&lt;&gt;K1915,$C$2&amp;UPPER(K1916)&amp;$C$2&amp;$K$3&amp;" ",(IF(B1916&lt;&gt;B1915,$C$2&amp;UPPER(K1916)&amp;$C$2&amp;$K$3&amp;" ",""))))&amp;IF((AA1916&lt;&gt;AA1917)*($H$2="y"),AD1916&amp;AE1916,IF((AA1916&lt;&gt;AA1917)*($H$2="m"),AD1916&amp;AG1916,IF(($H$2&lt;&gt;"m")*($H$2&lt;&gt;"Y"),(IF(F1916=0,"",F1916&amp;" "&amp;$F$4&amp;" "))&amp;(IF(G1916=0,"",G1916&amp;" "&amp;$G$4&amp;" "))&amp;(IF(H1916=0,"",H1916&amp;" "&amp;H$4&amp;" "))&amp;(IF(I1916=0,"",I1916&amp;" "&amp;$I$4&amp;" "))&amp;(IF(J1916=0,"",J1916&amp;" "&amp;$J$4&amp;" ")),"")))&amp;"; "&amp;IF((B1916=B1915)*(AA1916=AA1915), "same collecting data; ", IF((B1916=B1915)*(Z1915=Z1916),"same locality; ",(IF(COUNTBLANK(L1916)=1,"",$D$2&amp;L1916&amp;$L$3&amp;" "&amp;$D$2))&amp;(IF(COUNTBLANK(M1916)=1,"",$E$2&amp;M1916&amp;$E$2&amp;", "))&amp;(IF(COUNTBLANK(N1916)=1,"",N1916&amp;"; "))&amp;(IF(COUNTBLANK(O1916)=1,"",O1916&amp;"; ")))&amp;(IF(COUNTBLANK(P1916)=1,"",P1916&amp;"; "))&amp;(IF(COUNTBLANK(Q1916)=1,"",Q1916&amp;"; "))&amp;(IF(COUNTBLANK(R1916)=1,"",R1916&amp;"m, "))&amp;IF((COUNTBLANK(S1916)=0)*(S1916&lt;&gt;S1915), S1916&amp;"; ","")&amp;(IF(COUNTBLANK(U1916)=1,"",U1916&amp;"; "))&amp;(IF(COUNTBLANK(T1916)=1,"",IF(COUNTBLANK(F$2)=1,T1916&amp;"; ",T1916&amp;" "&amp;F$2&amp;"; "))))&amp;(IF(COUNTBLANK(V1916)=1,"",V1916&amp;"; "))&amp;IF((COUNTBLANK(C1916)=1),"",C1916)&amp;IF((B1916=B1917)*(K1916=K1917)*(L1916=L1917)*(M1916=M1917),IF(($H$2&lt;&gt;"m")*($H$2&lt;&gt;"Y"), " • ", IF((ISNUMBER(FIND(")",AE1916))), " • ", "")),IF((B1916=B1917)*(K1916=K1917)," • ",". ")))</f>
        <v/>
      </c>
      <c r="AI1916" s="1"/>
    </row>
    <row r="1917" spans="1:35" x14ac:dyDescent="0.25">
      <c r="A1917" s="3" t="str">
        <f t="shared" si="206"/>
        <v/>
      </c>
      <c r="B1917" s="53" t="str">
        <f t="shared" si="204"/>
        <v/>
      </c>
      <c r="C1917" s="57"/>
      <c r="D1917" s="57"/>
      <c r="E1917" s="57"/>
      <c r="F1917" s="57"/>
      <c r="G1917" s="57"/>
      <c r="H1917" s="57"/>
      <c r="I1917" s="57"/>
      <c r="J1917" s="57"/>
      <c r="K1917" s="57"/>
      <c r="L1917" s="57"/>
      <c r="M1917" s="54"/>
      <c r="N1917" s="57"/>
      <c r="O1917" s="58"/>
      <c r="P1917" s="58"/>
      <c r="Q1917" s="58"/>
      <c r="R1917" s="58"/>
      <c r="S1917" s="54"/>
      <c r="T1917" s="57"/>
      <c r="U1917" s="57"/>
      <c r="V1917" s="57"/>
      <c r="W1917" s="57"/>
      <c r="X1917" s="147" t="str">
        <f>IF(COUNTBLANK(D1917)=1,"",IF('order-admin-units'!$I$1&lt;&gt;"y", "", IF(COUNTBLANK(K1917)=1, 'order-admin-units'!$B$1+1, VLOOKUP(K1917, ordercountry, 2))))</f>
        <v/>
      </c>
      <c r="Y1917" s="147" t="str">
        <f>IF(COUNTBLANK(D1917)=1,"",IF('order-admin-units'!$I$1&lt;&gt;"y", "", IF(COUNTBLANK(K1917:L1917)&gt;0, 'order-admin-units'!$B$2+1, VLOOKUP(K1917&amp;"@"&amp;L1917, orderadmin, 2))))</f>
        <v/>
      </c>
      <c r="Z1917" s="147" t="str">
        <f t="shared" si="207"/>
        <v/>
      </c>
      <c r="AA1917" s="147" t="str">
        <f t="shared" si="208"/>
        <v/>
      </c>
      <c r="AB1917" s="147" t="str">
        <f t="shared" si="209"/>
        <v/>
      </c>
      <c r="AC1917" s="147" t="str">
        <f t="shared" si="205"/>
        <v/>
      </c>
      <c r="AD1917" s="11" t="str">
        <f t="shared" si="210"/>
        <v/>
      </c>
      <c r="AE1917" s="11" t="str">
        <f t="array" ref="AE1917">IF(COUNTBLANK(D1917)=1,"",IF(OR($H$2="y",$H$2="m"),IF(AA1917=AA1916,IF(OR(AB1917=$AB$4:$AB1916)=FALSE,AE1916&amp;C1917,AE1916),"("&amp;C1917)&amp;IF(AA1917=AA1918,IF(OR(AB1918=$AB$4:$AB1917)=FALSE,", ",""),") "),""))</f>
        <v/>
      </c>
      <c r="AF1917" s="11" t="str">
        <f t="array" ref="AF1917">IF((COUNTBLANK(D1917)=0)*OR($H$2="y",$H$2="m"),IFERROR(LEFT(C1917, FIND(" ",C1917)-1), C1917),"")</f>
        <v/>
      </c>
      <c r="AG1917" s="11" t="str">
        <f t="array" ref="AG1917">IF(COUNTBLANK(D1917)=1,"",IF(OR($H$2="y",$H$2="m"),IF(AA1917=AA1916,IF(OR(AC1917=$AC$4:$AC1916)=FALSE,AG1916&amp;AF1917,AG1916),"("&amp;AF1917)&amp;IF(AA1917=AA1918,IF(OR(AC1918=$AC$4:$AC1917)=FALSE,", ",""),") "),""))</f>
        <v/>
      </c>
      <c r="AH1917" s="10" t="str">
        <f>IF((COUNTBLANK(D1917)=1),"",IF(D1917=D1916,AH1916,"")&amp;IF(B1916&lt;&gt;B1917,((IF(COUNTBLANK(E1917)=1,$D$3&amp;"Non-type material: "&amp;$D$3,$D$3&amp;INDEX('type-categories'!$A$2:$B$100,MATCH(E1917,'type-categories'!$A$2:$A$100,0),2)&amp;$D$3))),"")&amp;(IF(K1917&lt;&gt;K1916,$C$2&amp;UPPER(K1917)&amp;$C$2&amp;$K$3&amp;" ",(IF(B1917&lt;&gt;B1916,$C$2&amp;UPPER(K1917)&amp;$C$2&amp;$K$3&amp;" ",""))))&amp;IF((AA1917&lt;&gt;AA1918)*($H$2="y"),AD1917&amp;AE1917,IF((AA1917&lt;&gt;AA1918)*($H$2="m"),AD1917&amp;AG1917,IF(($H$2&lt;&gt;"m")*($H$2&lt;&gt;"Y"),(IF(F1917=0,"",F1917&amp;" "&amp;$F$4&amp;" "))&amp;(IF(G1917=0,"",G1917&amp;" "&amp;$G$4&amp;" "))&amp;(IF(H1917=0,"",H1917&amp;" "&amp;H$4&amp;" "))&amp;(IF(I1917=0,"",I1917&amp;" "&amp;$I$4&amp;" "))&amp;(IF(J1917=0,"",J1917&amp;" "&amp;$J$4&amp;" ")),"")))&amp;"; "&amp;IF((B1917=B1916)*(AA1917=AA1916), "same collecting data; ", IF((B1917=B1916)*(Z1916=Z1917),"same locality; ",(IF(COUNTBLANK(L1917)=1,"",$D$2&amp;L1917&amp;$L$3&amp;" "&amp;$D$2))&amp;(IF(COUNTBLANK(M1917)=1,"",$E$2&amp;M1917&amp;$E$2&amp;", "))&amp;(IF(COUNTBLANK(N1917)=1,"",N1917&amp;"; "))&amp;(IF(COUNTBLANK(O1917)=1,"",O1917&amp;"; ")))&amp;(IF(COUNTBLANK(P1917)=1,"",P1917&amp;"; "))&amp;(IF(COUNTBLANK(Q1917)=1,"",Q1917&amp;"; "))&amp;(IF(COUNTBLANK(R1917)=1,"",R1917&amp;"m, "))&amp;IF((COUNTBLANK(S1917)=0)*(S1917&lt;&gt;S1916), S1917&amp;"; ","")&amp;(IF(COUNTBLANK(U1917)=1,"",U1917&amp;"; "))&amp;(IF(COUNTBLANK(T1917)=1,"",IF(COUNTBLANK(F$2)=1,T1917&amp;"; ",T1917&amp;" "&amp;F$2&amp;"; "))))&amp;(IF(COUNTBLANK(V1917)=1,"",V1917&amp;"; "))&amp;IF((COUNTBLANK(C1917)=1),"",C1917)&amp;IF((B1917=B1918)*(K1917=K1918)*(L1917=L1918)*(M1917=M1918),IF(($H$2&lt;&gt;"m")*($H$2&lt;&gt;"Y"), " • ", IF((ISNUMBER(FIND(")",AE1917))), " • ", "")),IF((B1917=B1918)*(K1917=K1918)," • ",". ")))</f>
        <v/>
      </c>
      <c r="AI1917" s="1"/>
    </row>
    <row r="1918" spans="1:35" x14ac:dyDescent="0.25">
      <c r="A1918" s="3" t="str">
        <f t="shared" si="206"/>
        <v/>
      </c>
      <c r="B1918" s="53" t="str">
        <f t="shared" si="204"/>
        <v/>
      </c>
      <c r="C1918" s="57"/>
      <c r="D1918" s="57"/>
      <c r="E1918" s="57"/>
      <c r="F1918" s="57"/>
      <c r="G1918" s="57"/>
      <c r="H1918" s="57"/>
      <c r="I1918" s="57"/>
      <c r="J1918" s="57"/>
      <c r="K1918" s="57"/>
      <c r="L1918" s="57"/>
      <c r="M1918" s="54"/>
      <c r="N1918" s="57"/>
      <c r="O1918" s="58"/>
      <c r="P1918" s="58"/>
      <c r="Q1918" s="58"/>
      <c r="R1918" s="58"/>
      <c r="S1918" s="54"/>
      <c r="T1918" s="57"/>
      <c r="U1918" s="57"/>
      <c r="V1918" s="57"/>
      <c r="W1918" s="57"/>
      <c r="X1918" s="147" t="str">
        <f>IF(COUNTBLANK(D1918)=1,"",IF('order-admin-units'!$I$1&lt;&gt;"y", "", IF(COUNTBLANK(K1918)=1, 'order-admin-units'!$B$1+1, VLOOKUP(K1918, ordercountry, 2))))</f>
        <v/>
      </c>
      <c r="Y1918" s="147" t="str">
        <f>IF(COUNTBLANK(D1918)=1,"",IF('order-admin-units'!$I$1&lt;&gt;"y", "", IF(COUNTBLANK(K1918:L1918)&gt;0, 'order-admin-units'!$B$2+1, VLOOKUP(K1918&amp;"@"&amp;L1918, orderadmin, 2))))</f>
        <v/>
      </c>
      <c r="Z1918" s="147" t="str">
        <f t="shared" si="207"/>
        <v/>
      </c>
      <c r="AA1918" s="147" t="str">
        <f t="shared" si="208"/>
        <v/>
      </c>
      <c r="AB1918" s="147" t="str">
        <f t="shared" si="209"/>
        <v/>
      </c>
      <c r="AC1918" s="147" t="str">
        <f t="shared" si="205"/>
        <v/>
      </c>
      <c r="AD1918" s="11" t="str">
        <f t="shared" si="210"/>
        <v/>
      </c>
      <c r="AE1918" s="11" t="str">
        <f t="array" ref="AE1918">IF(COUNTBLANK(D1918)=1,"",IF(OR($H$2="y",$H$2="m"),IF(AA1918=AA1917,IF(OR(AB1918=$AB$4:$AB1917)=FALSE,AE1917&amp;C1918,AE1917),"("&amp;C1918)&amp;IF(AA1918=AA1919,IF(OR(AB1919=$AB$4:$AB1918)=FALSE,", ",""),") "),""))</f>
        <v/>
      </c>
      <c r="AF1918" s="11" t="str">
        <f t="array" ref="AF1918">IF((COUNTBLANK(D1918)=0)*OR($H$2="y",$H$2="m"),IFERROR(LEFT(C1918, FIND(" ",C1918)-1), C1918),"")</f>
        <v/>
      </c>
      <c r="AG1918" s="11" t="str">
        <f t="array" ref="AG1918">IF(COUNTBLANK(D1918)=1,"",IF(OR($H$2="y",$H$2="m"),IF(AA1918=AA1917,IF(OR(AC1918=$AC$4:$AC1917)=FALSE,AG1917&amp;AF1918,AG1917),"("&amp;AF1918)&amp;IF(AA1918=AA1919,IF(OR(AC1919=$AC$4:$AC1918)=FALSE,", ",""),") "),""))</f>
        <v/>
      </c>
      <c r="AH1918" s="10" t="str">
        <f>IF((COUNTBLANK(D1918)=1),"",IF(D1918=D1917,AH1917,"")&amp;IF(B1917&lt;&gt;B1918,((IF(COUNTBLANK(E1918)=1,$D$3&amp;"Non-type material: "&amp;$D$3,$D$3&amp;INDEX('type-categories'!$A$2:$B$100,MATCH(E1918,'type-categories'!$A$2:$A$100,0),2)&amp;$D$3))),"")&amp;(IF(K1918&lt;&gt;K1917,$C$2&amp;UPPER(K1918)&amp;$C$2&amp;$K$3&amp;" ",(IF(B1918&lt;&gt;B1917,$C$2&amp;UPPER(K1918)&amp;$C$2&amp;$K$3&amp;" ",""))))&amp;IF((AA1918&lt;&gt;AA1919)*($H$2="y"),AD1918&amp;AE1918,IF((AA1918&lt;&gt;AA1919)*($H$2="m"),AD1918&amp;AG1918,IF(($H$2&lt;&gt;"m")*($H$2&lt;&gt;"Y"),(IF(F1918=0,"",F1918&amp;" "&amp;$F$4&amp;" "))&amp;(IF(G1918=0,"",G1918&amp;" "&amp;$G$4&amp;" "))&amp;(IF(H1918=0,"",H1918&amp;" "&amp;H$4&amp;" "))&amp;(IF(I1918=0,"",I1918&amp;" "&amp;$I$4&amp;" "))&amp;(IF(J1918=0,"",J1918&amp;" "&amp;$J$4&amp;" ")),"")))&amp;"; "&amp;IF((B1918=B1917)*(AA1918=AA1917), "same collecting data; ", IF((B1918=B1917)*(Z1917=Z1918),"same locality; ",(IF(COUNTBLANK(L1918)=1,"",$D$2&amp;L1918&amp;$L$3&amp;" "&amp;$D$2))&amp;(IF(COUNTBLANK(M1918)=1,"",$E$2&amp;M1918&amp;$E$2&amp;", "))&amp;(IF(COUNTBLANK(N1918)=1,"",N1918&amp;"; "))&amp;(IF(COUNTBLANK(O1918)=1,"",O1918&amp;"; ")))&amp;(IF(COUNTBLANK(P1918)=1,"",P1918&amp;"; "))&amp;(IF(COUNTBLANK(Q1918)=1,"",Q1918&amp;"; "))&amp;(IF(COUNTBLANK(R1918)=1,"",R1918&amp;"m, "))&amp;IF((COUNTBLANK(S1918)=0)*(S1918&lt;&gt;S1917), S1918&amp;"; ","")&amp;(IF(COUNTBLANK(U1918)=1,"",U1918&amp;"; "))&amp;(IF(COUNTBLANK(T1918)=1,"",IF(COUNTBLANK(F$2)=1,T1918&amp;"; ",T1918&amp;" "&amp;F$2&amp;"; "))))&amp;(IF(COUNTBLANK(V1918)=1,"",V1918&amp;"; "))&amp;IF((COUNTBLANK(C1918)=1),"",C1918)&amp;IF((B1918=B1919)*(K1918=K1919)*(L1918=L1919)*(M1918=M1919),IF(($H$2&lt;&gt;"m")*($H$2&lt;&gt;"Y"), " • ", IF((ISNUMBER(FIND(")",AE1918))), " • ", "")),IF((B1918=B1919)*(K1918=K1919)," • ",". ")))</f>
        <v/>
      </c>
      <c r="AI1918" s="1"/>
    </row>
    <row r="1919" spans="1:35" x14ac:dyDescent="0.25">
      <c r="A1919" s="3" t="str">
        <f t="shared" si="206"/>
        <v/>
      </c>
      <c r="B1919" s="53" t="str">
        <f t="shared" si="204"/>
        <v/>
      </c>
      <c r="C1919" s="57"/>
      <c r="D1919" s="57"/>
      <c r="E1919" s="57"/>
      <c r="F1919" s="57"/>
      <c r="G1919" s="57"/>
      <c r="H1919" s="57"/>
      <c r="I1919" s="57"/>
      <c r="J1919" s="57"/>
      <c r="K1919" s="57"/>
      <c r="L1919" s="57"/>
      <c r="M1919" s="54"/>
      <c r="N1919" s="57"/>
      <c r="O1919" s="58"/>
      <c r="P1919" s="58"/>
      <c r="Q1919" s="58"/>
      <c r="R1919" s="58"/>
      <c r="S1919" s="54"/>
      <c r="T1919" s="57"/>
      <c r="U1919" s="57"/>
      <c r="V1919" s="57"/>
      <c r="W1919" s="57"/>
      <c r="X1919" s="147" t="str">
        <f>IF(COUNTBLANK(D1919)=1,"",IF('order-admin-units'!$I$1&lt;&gt;"y", "", IF(COUNTBLANK(K1919)=1, 'order-admin-units'!$B$1+1, VLOOKUP(K1919, ordercountry, 2))))</f>
        <v/>
      </c>
      <c r="Y1919" s="147" t="str">
        <f>IF(COUNTBLANK(D1919)=1,"",IF('order-admin-units'!$I$1&lt;&gt;"y", "", IF(COUNTBLANK(K1919:L1919)&gt;0, 'order-admin-units'!$B$2+1, VLOOKUP(K1919&amp;"@"&amp;L1919, orderadmin, 2))))</f>
        <v/>
      </c>
      <c r="Z1919" s="147" t="str">
        <f t="shared" si="207"/>
        <v/>
      </c>
      <c r="AA1919" s="147" t="str">
        <f t="shared" si="208"/>
        <v/>
      </c>
      <c r="AB1919" s="147" t="str">
        <f t="shared" si="209"/>
        <v/>
      </c>
      <c r="AC1919" s="147" t="str">
        <f t="shared" si="205"/>
        <v/>
      </c>
      <c r="AD1919" s="11" t="str">
        <f t="shared" si="210"/>
        <v/>
      </c>
      <c r="AE1919" s="11" t="str">
        <f t="array" ref="AE1919">IF(COUNTBLANK(D1919)=1,"",IF(OR($H$2="y",$H$2="m"),IF(AA1919=AA1918,IF(OR(AB1919=$AB$4:$AB1918)=FALSE,AE1918&amp;C1919,AE1918),"("&amp;C1919)&amp;IF(AA1919=AA1920,IF(OR(AB1920=$AB$4:$AB1919)=FALSE,", ",""),") "),""))</f>
        <v/>
      </c>
      <c r="AF1919" s="11" t="str">
        <f t="array" ref="AF1919">IF((COUNTBLANK(D1919)=0)*OR($H$2="y",$H$2="m"),IFERROR(LEFT(C1919, FIND(" ",C1919)-1), C1919),"")</f>
        <v/>
      </c>
      <c r="AG1919" s="11" t="str">
        <f t="array" ref="AG1919">IF(COUNTBLANK(D1919)=1,"",IF(OR($H$2="y",$H$2="m"),IF(AA1919=AA1918,IF(OR(AC1919=$AC$4:$AC1918)=FALSE,AG1918&amp;AF1919,AG1918),"("&amp;AF1919)&amp;IF(AA1919=AA1920,IF(OR(AC1920=$AC$4:$AC1919)=FALSE,", ",""),") "),""))</f>
        <v/>
      </c>
      <c r="AH1919" s="10" t="str">
        <f>IF((COUNTBLANK(D1919)=1),"",IF(D1919=D1918,AH1918,"")&amp;IF(B1918&lt;&gt;B1919,((IF(COUNTBLANK(E1919)=1,$D$3&amp;"Non-type material: "&amp;$D$3,$D$3&amp;INDEX('type-categories'!$A$2:$B$100,MATCH(E1919,'type-categories'!$A$2:$A$100,0),2)&amp;$D$3))),"")&amp;(IF(K1919&lt;&gt;K1918,$C$2&amp;UPPER(K1919)&amp;$C$2&amp;$K$3&amp;" ",(IF(B1919&lt;&gt;B1918,$C$2&amp;UPPER(K1919)&amp;$C$2&amp;$K$3&amp;" ",""))))&amp;IF((AA1919&lt;&gt;AA1920)*($H$2="y"),AD1919&amp;AE1919,IF((AA1919&lt;&gt;AA1920)*($H$2="m"),AD1919&amp;AG1919,IF(($H$2&lt;&gt;"m")*($H$2&lt;&gt;"Y"),(IF(F1919=0,"",F1919&amp;" "&amp;$F$4&amp;" "))&amp;(IF(G1919=0,"",G1919&amp;" "&amp;$G$4&amp;" "))&amp;(IF(H1919=0,"",H1919&amp;" "&amp;H$4&amp;" "))&amp;(IF(I1919=0,"",I1919&amp;" "&amp;$I$4&amp;" "))&amp;(IF(J1919=0,"",J1919&amp;" "&amp;$J$4&amp;" ")),"")))&amp;"; "&amp;IF((B1919=B1918)*(AA1919=AA1918), "same collecting data; ", IF((B1919=B1918)*(Z1918=Z1919),"same locality; ",(IF(COUNTBLANK(L1919)=1,"",$D$2&amp;L1919&amp;$L$3&amp;" "&amp;$D$2))&amp;(IF(COUNTBLANK(M1919)=1,"",$E$2&amp;M1919&amp;$E$2&amp;", "))&amp;(IF(COUNTBLANK(N1919)=1,"",N1919&amp;"; "))&amp;(IF(COUNTBLANK(O1919)=1,"",O1919&amp;"; ")))&amp;(IF(COUNTBLANK(P1919)=1,"",P1919&amp;"; "))&amp;(IF(COUNTBLANK(Q1919)=1,"",Q1919&amp;"; "))&amp;(IF(COUNTBLANK(R1919)=1,"",R1919&amp;"m, "))&amp;IF((COUNTBLANK(S1919)=0)*(S1919&lt;&gt;S1918), S1919&amp;"; ","")&amp;(IF(COUNTBLANK(U1919)=1,"",U1919&amp;"; "))&amp;(IF(COUNTBLANK(T1919)=1,"",IF(COUNTBLANK(F$2)=1,T1919&amp;"; ",T1919&amp;" "&amp;F$2&amp;"; "))))&amp;(IF(COUNTBLANK(V1919)=1,"",V1919&amp;"; "))&amp;IF((COUNTBLANK(C1919)=1),"",C1919)&amp;IF((B1919=B1920)*(K1919=K1920)*(L1919=L1920)*(M1919=M1920),IF(($H$2&lt;&gt;"m")*($H$2&lt;&gt;"Y"), " • ", IF((ISNUMBER(FIND(")",AE1919))), " • ", "")),IF((B1919=B1920)*(K1919=K1920)," • ",". ")))</f>
        <v/>
      </c>
      <c r="AI1919" s="1"/>
    </row>
    <row r="1920" spans="1:35" x14ac:dyDescent="0.25">
      <c r="A1920" s="3" t="str">
        <f t="shared" si="206"/>
        <v/>
      </c>
      <c r="B1920" s="53" t="str">
        <f t="shared" si="204"/>
        <v/>
      </c>
      <c r="C1920" s="57"/>
      <c r="D1920" s="57"/>
      <c r="E1920" s="57"/>
      <c r="F1920" s="57"/>
      <c r="G1920" s="57"/>
      <c r="H1920" s="57"/>
      <c r="I1920" s="57"/>
      <c r="J1920" s="57"/>
      <c r="K1920" s="57"/>
      <c r="L1920" s="57"/>
      <c r="M1920" s="54"/>
      <c r="N1920" s="57"/>
      <c r="O1920" s="58"/>
      <c r="P1920" s="58"/>
      <c r="Q1920" s="58"/>
      <c r="R1920" s="58"/>
      <c r="S1920" s="54"/>
      <c r="T1920" s="57"/>
      <c r="U1920" s="57"/>
      <c r="V1920" s="57"/>
      <c r="W1920" s="57"/>
      <c r="X1920" s="147" t="str">
        <f>IF(COUNTBLANK(D1920)=1,"",IF('order-admin-units'!$I$1&lt;&gt;"y", "", IF(COUNTBLANK(K1920)=1, 'order-admin-units'!$B$1+1, VLOOKUP(K1920, ordercountry, 2))))</f>
        <v/>
      </c>
      <c r="Y1920" s="147" t="str">
        <f>IF(COUNTBLANK(D1920)=1,"",IF('order-admin-units'!$I$1&lt;&gt;"y", "", IF(COUNTBLANK(K1920:L1920)&gt;0, 'order-admin-units'!$B$2+1, VLOOKUP(K1920&amp;"@"&amp;L1920, orderadmin, 2))))</f>
        <v/>
      </c>
      <c r="Z1920" s="147" t="str">
        <f t="shared" si="207"/>
        <v/>
      </c>
      <c r="AA1920" s="147" t="str">
        <f t="shared" si="208"/>
        <v/>
      </c>
      <c r="AB1920" s="147" t="str">
        <f t="shared" si="209"/>
        <v/>
      </c>
      <c r="AC1920" s="147" t="str">
        <f t="shared" si="205"/>
        <v/>
      </c>
      <c r="AD1920" s="11" t="str">
        <f t="shared" si="210"/>
        <v/>
      </c>
      <c r="AE1920" s="11" t="str">
        <f t="array" ref="AE1920">IF(COUNTBLANK(D1920)=1,"",IF(OR($H$2="y",$H$2="m"),IF(AA1920=AA1919,IF(OR(AB1920=$AB$4:$AB1919)=FALSE,AE1919&amp;C1920,AE1919),"("&amp;C1920)&amp;IF(AA1920=AA1921,IF(OR(AB1921=$AB$4:$AB1920)=FALSE,", ",""),") "),""))</f>
        <v/>
      </c>
      <c r="AF1920" s="11" t="str">
        <f t="array" ref="AF1920">IF((COUNTBLANK(D1920)=0)*OR($H$2="y",$H$2="m"),IFERROR(LEFT(C1920, FIND(" ",C1920)-1), C1920),"")</f>
        <v/>
      </c>
      <c r="AG1920" s="11" t="str">
        <f t="array" ref="AG1920">IF(COUNTBLANK(D1920)=1,"",IF(OR($H$2="y",$H$2="m"),IF(AA1920=AA1919,IF(OR(AC1920=$AC$4:$AC1919)=FALSE,AG1919&amp;AF1920,AG1919),"("&amp;AF1920)&amp;IF(AA1920=AA1921,IF(OR(AC1921=$AC$4:$AC1920)=FALSE,", ",""),") "),""))</f>
        <v/>
      </c>
      <c r="AH1920" s="10" t="str">
        <f>IF((COUNTBLANK(D1920)=1),"",IF(D1920=D1919,AH1919,"")&amp;IF(B1919&lt;&gt;B1920,((IF(COUNTBLANK(E1920)=1,$D$3&amp;"Non-type material: "&amp;$D$3,$D$3&amp;INDEX('type-categories'!$A$2:$B$100,MATCH(E1920,'type-categories'!$A$2:$A$100,0),2)&amp;$D$3))),"")&amp;(IF(K1920&lt;&gt;K1919,$C$2&amp;UPPER(K1920)&amp;$C$2&amp;$K$3&amp;" ",(IF(B1920&lt;&gt;B1919,$C$2&amp;UPPER(K1920)&amp;$C$2&amp;$K$3&amp;" ",""))))&amp;IF((AA1920&lt;&gt;AA1921)*($H$2="y"),AD1920&amp;AE1920,IF((AA1920&lt;&gt;AA1921)*($H$2="m"),AD1920&amp;AG1920,IF(($H$2&lt;&gt;"m")*($H$2&lt;&gt;"Y"),(IF(F1920=0,"",F1920&amp;" "&amp;$F$4&amp;" "))&amp;(IF(G1920=0,"",G1920&amp;" "&amp;$G$4&amp;" "))&amp;(IF(H1920=0,"",H1920&amp;" "&amp;H$4&amp;" "))&amp;(IF(I1920=0,"",I1920&amp;" "&amp;$I$4&amp;" "))&amp;(IF(J1920=0,"",J1920&amp;" "&amp;$J$4&amp;" ")),"")))&amp;"; "&amp;IF((B1920=B1919)*(AA1920=AA1919), "same collecting data; ", IF((B1920=B1919)*(Z1919=Z1920),"same locality; ",(IF(COUNTBLANK(L1920)=1,"",$D$2&amp;L1920&amp;$L$3&amp;" "&amp;$D$2))&amp;(IF(COUNTBLANK(M1920)=1,"",$E$2&amp;M1920&amp;$E$2&amp;", "))&amp;(IF(COUNTBLANK(N1920)=1,"",N1920&amp;"; "))&amp;(IF(COUNTBLANK(O1920)=1,"",O1920&amp;"; ")))&amp;(IF(COUNTBLANK(P1920)=1,"",P1920&amp;"; "))&amp;(IF(COUNTBLANK(Q1920)=1,"",Q1920&amp;"; "))&amp;(IF(COUNTBLANK(R1920)=1,"",R1920&amp;"m, "))&amp;IF((COUNTBLANK(S1920)=0)*(S1920&lt;&gt;S1919), S1920&amp;"; ","")&amp;(IF(COUNTBLANK(U1920)=1,"",U1920&amp;"; "))&amp;(IF(COUNTBLANK(T1920)=1,"",IF(COUNTBLANK(F$2)=1,T1920&amp;"; ",T1920&amp;" "&amp;F$2&amp;"; "))))&amp;(IF(COUNTBLANK(V1920)=1,"",V1920&amp;"; "))&amp;IF((COUNTBLANK(C1920)=1),"",C1920)&amp;IF((B1920=B1921)*(K1920=K1921)*(L1920=L1921)*(M1920=M1921),IF(($H$2&lt;&gt;"m")*($H$2&lt;&gt;"Y"), " • ", IF((ISNUMBER(FIND(")",AE1920))), " • ", "")),IF((B1920=B1921)*(K1920=K1921)," • ",". ")))</f>
        <v/>
      </c>
      <c r="AI1920" s="1"/>
    </row>
    <row r="1921" spans="1:35" x14ac:dyDescent="0.25">
      <c r="A1921" s="3" t="str">
        <f t="shared" si="206"/>
        <v/>
      </c>
      <c r="B1921" s="53" t="str">
        <f t="shared" si="204"/>
        <v/>
      </c>
      <c r="C1921" s="57"/>
      <c r="D1921" s="57"/>
      <c r="E1921" s="57"/>
      <c r="F1921" s="57"/>
      <c r="G1921" s="57"/>
      <c r="H1921" s="57"/>
      <c r="I1921" s="57"/>
      <c r="J1921" s="57"/>
      <c r="K1921" s="57"/>
      <c r="L1921" s="57"/>
      <c r="M1921" s="54"/>
      <c r="N1921" s="57"/>
      <c r="O1921" s="58"/>
      <c r="P1921" s="58"/>
      <c r="Q1921" s="58"/>
      <c r="R1921" s="58"/>
      <c r="S1921" s="54"/>
      <c r="T1921" s="57"/>
      <c r="U1921" s="57"/>
      <c r="V1921" s="57"/>
      <c r="W1921" s="57"/>
      <c r="X1921" s="147" t="str">
        <f>IF(COUNTBLANK(D1921)=1,"",IF('order-admin-units'!$I$1&lt;&gt;"y", "", IF(COUNTBLANK(K1921)=1, 'order-admin-units'!$B$1+1, VLOOKUP(K1921, ordercountry, 2))))</f>
        <v/>
      </c>
      <c r="Y1921" s="147" t="str">
        <f>IF(COUNTBLANK(D1921)=1,"",IF('order-admin-units'!$I$1&lt;&gt;"y", "", IF(COUNTBLANK(K1921:L1921)&gt;0, 'order-admin-units'!$B$2+1, VLOOKUP(K1921&amp;"@"&amp;L1921, orderadmin, 2))))</f>
        <v/>
      </c>
      <c r="Z1921" s="147" t="str">
        <f t="shared" si="207"/>
        <v/>
      </c>
      <c r="AA1921" s="147" t="str">
        <f t="shared" si="208"/>
        <v/>
      </c>
      <c r="AB1921" s="147" t="str">
        <f t="shared" si="209"/>
        <v/>
      </c>
      <c r="AC1921" s="147" t="str">
        <f t="shared" si="205"/>
        <v/>
      </c>
      <c r="AD1921" s="11" t="str">
        <f t="shared" si="210"/>
        <v/>
      </c>
      <c r="AE1921" s="11" t="str">
        <f t="array" ref="AE1921">IF(COUNTBLANK(D1921)=1,"",IF(OR($H$2="y",$H$2="m"),IF(AA1921=AA1920,IF(OR(AB1921=$AB$4:$AB1920)=FALSE,AE1920&amp;C1921,AE1920),"("&amp;C1921)&amp;IF(AA1921=AA1922,IF(OR(AB1922=$AB$4:$AB1921)=FALSE,", ",""),") "),""))</f>
        <v/>
      </c>
      <c r="AF1921" s="11" t="str">
        <f t="array" ref="AF1921">IF((COUNTBLANK(D1921)=0)*OR($H$2="y",$H$2="m"),IFERROR(LEFT(C1921, FIND(" ",C1921)-1), C1921),"")</f>
        <v/>
      </c>
      <c r="AG1921" s="11" t="str">
        <f t="array" ref="AG1921">IF(COUNTBLANK(D1921)=1,"",IF(OR($H$2="y",$H$2="m"),IF(AA1921=AA1920,IF(OR(AC1921=$AC$4:$AC1920)=FALSE,AG1920&amp;AF1921,AG1920),"("&amp;AF1921)&amp;IF(AA1921=AA1922,IF(OR(AC1922=$AC$4:$AC1921)=FALSE,", ",""),") "),""))</f>
        <v/>
      </c>
      <c r="AH1921" s="10" t="str">
        <f>IF((COUNTBLANK(D1921)=1),"",IF(D1921=D1920,AH1920,"")&amp;IF(B1920&lt;&gt;B1921,((IF(COUNTBLANK(E1921)=1,$D$3&amp;"Non-type material: "&amp;$D$3,$D$3&amp;INDEX('type-categories'!$A$2:$B$100,MATCH(E1921,'type-categories'!$A$2:$A$100,0),2)&amp;$D$3))),"")&amp;(IF(K1921&lt;&gt;K1920,$C$2&amp;UPPER(K1921)&amp;$C$2&amp;$K$3&amp;" ",(IF(B1921&lt;&gt;B1920,$C$2&amp;UPPER(K1921)&amp;$C$2&amp;$K$3&amp;" ",""))))&amp;IF((AA1921&lt;&gt;AA1922)*($H$2="y"),AD1921&amp;AE1921,IF((AA1921&lt;&gt;AA1922)*($H$2="m"),AD1921&amp;AG1921,IF(($H$2&lt;&gt;"m")*($H$2&lt;&gt;"Y"),(IF(F1921=0,"",F1921&amp;" "&amp;$F$4&amp;" "))&amp;(IF(G1921=0,"",G1921&amp;" "&amp;$G$4&amp;" "))&amp;(IF(H1921=0,"",H1921&amp;" "&amp;H$4&amp;" "))&amp;(IF(I1921=0,"",I1921&amp;" "&amp;$I$4&amp;" "))&amp;(IF(J1921=0,"",J1921&amp;" "&amp;$J$4&amp;" ")),"")))&amp;"; "&amp;IF((B1921=B1920)*(AA1921=AA1920), "same collecting data; ", IF((B1921=B1920)*(Z1920=Z1921),"same locality; ",(IF(COUNTBLANK(L1921)=1,"",$D$2&amp;L1921&amp;$L$3&amp;" "&amp;$D$2))&amp;(IF(COUNTBLANK(M1921)=1,"",$E$2&amp;M1921&amp;$E$2&amp;", "))&amp;(IF(COUNTBLANK(N1921)=1,"",N1921&amp;"; "))&amp;(IF(COUNTBLANK(O1921)=1,"",O1921&amp;"; ")))&amp;(IF(COUNTBLANK(P1921)=1,"",P1921&amp;"; "))&amp;(IF(COUNTBLANK(Q1921)=1,"",Q1921&amp;"; "))&amp;(IF(COUNTBLANK(R1921)=1,"",R1921&amp;"m, "))&amp;IF((COUNTBLANK(S1921)=0)*(S1921&lt;&gt;S1920), S1921&amp;"; ","")&amp;(IF(COUNTBLANK(U1921)=1,"",U1921&amp;"; "))&amp;(IF(COUNTBLANK(T1921)=1,"",IF(COUNTBLANK(F$2)=1,T1921&amp;"; ",T1921&amp;" "&amp;F$2&amp;"; "))))&amp;(IF(COUNTBLANK(V1921)=1,"",V1921&amp;"; "))&amp;IF((COUNTBLANK(C1921)=1),"",C1921)&amp;IF((B1921=B1922)*(K1921=K1922)*(L1921=L1922)*(M1921=M1922),IF(($H$2&lt;&gt;"m")*($H$2&lt;&gt;"Y"), " • ", IF((ISNUMBER(FIND(")",AE1921))), " • ", "")),IF((B1921=B1922)*(K1921=K1922)," • ",". ")))</f>
        <v/>
      </c>
      <c r="AI1921" s="1"/>
    </row>
    <row r="1922" spans="1:35" x14ac:dyDescent="0.25">
      <c r="A1922" s="3" t="str">
        <f t="shared" si="206"/>
        <v/>
      </c>
      <c r="B1922" s="53" t="str">
        <f t="shared" si="204"/>
        <v/>
      </c>
      <c r="C1922" s="57"/>
      <c r="D1922" s="57"/>
      <c r="E1922" s="57"/>
      <c r="F1922" s="57"/>
      <c r="G1922" s="57"/>
      <c r="H1922" s="57"/>
      <c r="I1922" s="57"/>
      <c r="J1922" s="57"/>
      <c r="K1922" s="57"/>
      <c r="L1922" s="57"/>
      <c r="M1922" s="54"/>
      <c r="N1922" s="57"/>
      <c r="O1922" s="58"/>
      <c r="P1922" s="58"/>
      <c r="Q1922" s="58"/>
      <c r="R1922" s="58"/>
      <c r="S1922" s="54"/>
      <c r="T1922" s="57"/>
      <c r="U1922" s="57"/>
      <c r="V1922" s="57"/>
      <c r="W1922" s="57"/>
      <c r="X1922" s="147" t="str">
        <f>IF(COUNTBLANK(D1922)=1,"",IF('order-admin-units'!$I$1&lt;&gt;"y", "", IF(COUNTBLANK(K1922)=1, 'order-admin-units'!$B$1+1, VLOOKUP(K1922, ordercountry, 2))))</f>
        <v/>
      </c>
      <c r="Y1922" s="147" t="str">
        <f>IF(COUNTBLANK(D1922)=1,"",IF('order-admin-units'!$I$1&lt;&gt;"y", "", IF(COUNTBLANK(K1922:L1922)&gt;0, 'order-admin-units'!$B$2+1, VLOOKUP(K1922&amp;"@"&amp;L1922, orderadmin, 2))))</f>
        <v/>
      </c>
      <c r="Z1922" s="147" t="str">
        <f t="shared" si="207"/>
        <v/>
      </c>
      <c r="AA1922" s="147" t="str">
        <f t="shared" si="208"/>
        <v/>
      </c>
      <c r="AB1922" s="147" t="str">
        <f t="shared" si="209"/>
        <v/>
      </c>
      <c r="AC1922" s="147" t="str">
        <f t="shared" si="205"/>
        <v/>
      </c>
      <c r="AD1922" s="11" t="str">
        <f t="shared" si="210"/>
        <v/>
      </c>
      <c r="AE1922" s="11" t="str">
        <f t="array" ref="AE1922">IF(COUNTBLANK(D1922)=1,"",IF(OR($H$2="y",$H$2="m"),IF(AA1922=AA1921,IF(OR(AB1922=$AB$4:$AB1921)=FALSE,AE1921&amp;C1922,AE1921),"("&amp;C1922)&amp;IF(AA1922=AA1923,IF(OR(AB1923=$AB$4:$AB1922)=FALSE,", ",""),") "),""))</f>
        <v/>
      </c>
      <c r="AF1922" s="11" t="str">
        <f t="array" ref="AF1922">IF((COUNTBLANK(D1922)=0)*OR($H$2="y",$H$2="m"),IFERROR(LEFT(C1922, FIND(" ",C1922)-1), C1922),"")</f>
        <v/>
      </c>
      <c r="AG1922" s="11" t="str">
        <f t="array" ref="AG1922">IF(COUNTBLANK(D1922)=1,"",IF(OR($H$2="y",$H$2="m"),IF(AA1922=AA1921,IF(OR(AC1922=$AC$4:$AC1921)=FALSE,AG1921&amp;AF1922,AG1921),"("&amp;AF1922)&amp;IF(AA1922=AA1923,IF(OR(AC1923=$AC$4:$AC1922)=FALSE,", ",""),") "),""))</f>
        <v/>
      </c>
      <c r="AH1922" s="10" t="str">
        <f>IF((COUNTBLANK(D1922)=1),"",IF(D1922=D1921,AH1921,"")&amp;IF(B1921&lt;&gt;B1922,((IF(COUNTBLANK(E1922)=1,$D$3&amp;"Non-type material: "&amp;$D$3,$D$3&amp;INDEX('type-categories'!$A$2:$B$100,MATCH(E1922,'type-categories'!$A$2:$A$100,0),2)&amp;$D$3))),"")&amp;(IF(K1922&lt;&gt;K1921,$C$2&amp;UPPER(K1922)&amp;$C$2&amp;$K$3&amp;" ",(IF(B1922&lt;&gt;B1921,$C$2&amp;UPPER(K1922)&amp;$C$2&amp;$K$3&amp;" ",""))))&amp;IF((AA1922&lt;&gt;AA1923)*($H$2="y"),AD1922&amp;AE1922,IF((AA1922&lt;&gt;AA1923)*($H$2="m"),AD1922&amp;AG1922,IF(($H$2&lt;&gt;"m")*($H$2&lt;&gt;"Y"),(IF(F1922=0,"",F1922&amp;" "&amp;$F$4&amp;" "))&amp;(IF(G1922=0,"",G1922&amp;" "&amp;$G$4&amp;" "))&amp;(IF(H1922=0,"",H1922&amp;" "&amp;H$4&amp;" "))&amp;(IF(I1922=0,"",I1922&amp;" "&amp;$I$4&amp;" "))&amp;(IF(J1922=0,"",J1922&amp;" "&amp;$J$4&amp;" ")),"")))&amp;"; "&amp;IF((B1922=B1921)*(AA1922=AA1921), "same collecting data; ", IF((B1922=B1921)*(Z1921=Z1922),"same locality; ",(IF(COUNTBLANK(L1922)=1,"",$D$2&amp;L1922&amp;$L$3&amp;" "&amp;$D$2))&amp;(IF(COUNTBLANK(M1922)=1,"",$E$2&amp;M1922&amp;$E$2&amp;", "))&amp;(IF(COUNTBLANK(N1922)=1,"",N1922&amp;"; "))&amp;(IF(COUNTBLANK(O1922)=1,"",O1922&amp;"; ")))&amp;(IF(COUNTBLANK(P1922)=1,"",P1922&amp;"; "))&amp;(IF(COUNTBLANK(Q1922)=1,"",Q1922&amp;"; "))&amp;(IF(COUNTBLANK(R1922)=1,"",R1922&amp;"m, "))&amp;IF((COUNTBLANK(S1922)=0)*(S1922&lt;&gt;S1921), S1922&amp;"; ","")&amp;(IF(COUNTBLANK(U1922)=1,"",U1922&amp;"; "))&amp;(IF(COUNTBLANK(T1922)=1,"",IF(COUNTBLANK(F$2)=1,T1922&amp;"; ",T1922&amp;" "&amp;F$2&amp;"; "))))&amp;(IF(COUNTBLANK(V1922)=1,"",V1922&amp;"; "))&amp;IF((COUNTBLANK(C1922)=1),"",C1922)&amp;IF((B1922=B1923)*(K1922=K1923)*(L1922=L1923)*(M1922=M1923),IF(($H$2&lt;&gt;"m")*($H$2&lt;&gt;"Y"), " • ", IF((ISNUMBER(FIND(")",AE1922))), " • ", "")),IF((B1922=B1923)*(K1922=K1923)," • ",". ")))</f>
        <v/>
      </c>
      <c r="AI1922" s="1"/>
    </row>
    <row r="1923" spans="1:35" x14ac:dyDescent="0.25">
      <c r="A1923" s="3" t="str">
        <f t="shared" si="206"/>
        <v/>
      </c>
      <c r="B1923" s="53" t="str">
        <f t="shared" si="204"/>
        <v/>
      </c>
      <c r="C1923" s="57"/>
      <c r="D1923" s="57"/>
      <c r="E1923" s="57"/>
      <c r="F1923" s="57"/>
      <c r="G1923" s="57"/>
      <c r="H1923" s="57"/>
      <c r="I1923" s="57"/>
      <c r="J1923" s="57"/>
      <c r="K1923" s="57"/>
      <c r="L1923" s="57"/>
      <c r="M1923" s="54"/>
      <c r="N1923" s="57"/>
      <c r="O1923" s="58"/>
      <c r="P1923" s="58"/>
      <c r="Q1923" s="58"/>
      <c r="R1923" s="58"/>
      <c r="S1923" s="54"/>
      <c r="T1923" s="57"/>
      <c r="U1923" s="57"/>
      <c r="V1923" s="57"/>
      <c r="W1923" s="57"/>
      <c r="X1923" s="147" t="str">
        <f>IF(COUNTBLANK(D1923)=1,"",IF('order-admin-units'!$I$1&lt;&gt;"y", "", IF(COUNTBLANK(K1923)=1, 'order-admin-units'!$B$1+1, VLOOKUP(K1923, ordercountry, 2))))</f>
        <v/>
      </c>
      <c r="Y1923" s="147" t="str">
        <f>IF(COUNTBLANK(D1923)=1,"",IF('order-admin-units'!$I$1&lt;&gt;"y", "", IF(COUNTBLANK(K1923:L1923)&gt;0, 'order-admin-units'!$B$2+1, VLOOKUP(K1923&amp;"@"&amp;L1923, orderadmin, 2))))</f>
        <v/>
      </c>
      <c r="Z1923" s="147" t="str">
        <f t="shared" si="207"/>
        <v/>
      </c>
      <c r="AA1923" s="147" t="str">
        <f t="shared" si="208"/>
        <v/>
      </c>
      <c r="AB1923" s="147" t="str">
        <f t="shared" si="209"/>
        <v/>
      </c>
      <c r="AC1923" s="147" t="str">
        <f t="shared" si="205"/>
        <v/>
      </c>
      <c r="AD1923" s="11" t="str">
        <f t="shared" si="210"/>
        <v/>
      </c>
      <c r="AE1923" s="11" t="str">
        <f t="array" ref="AE1923">IF(COUNTBLANK(D1923)=1,"",IF(OR($H$2="y",$H$2="m"),IF(AA1923=AA1922,IF(OR(AB1923=$AB$4:$AB1922)=FALSE,AE1922&amp;C1923,AE1922),"("&amp;C1923)&amp;IF(AA1923=AA1924,IF(OR(AB1924=$AB$4:$AB1923)=FALSE,", ",""),") "),""))</f>
        <v/>
      </c>
      <c r="AF1923" s="11" t="str">
        <f t="array" ref="AF1923">IF((COUNTBLANK(D1923)=0)*OR($H$2="y",$H$2="m"),IFERROR(LEFT(C1923, FIND(" ",C1923)-1), C1923),"")</f>
        <v/>
      </c>
      <c r="AG1923" s="11" t="str">
        <f t="array" ref="AG1923">IF(COUNTBLANK(D1923)=1,"",IF(OR($H$2="y",$H$2="m"),IF(AA1923=AA1922,IF(OR(AC1923=$AC$4:$AC1922)=FALSE,AG1922&amp;AF1923,AG1922),"("&amp;AF1923)&amp;IF(AA1923=AA1924,IF(OR(AC1924=$AC$4:$AC1923)=FALSE,", ",""),") "),""))</f>
        <v/>
      </c>
      <c r="AH1923" s="10" t="str">
        <f>IF((COUNTBLANK(D1923)=1),"",IF(D1923=D1922,AH1922,"")&amp;IF(B1922&lt;&gt;B1923,((IF(COUNTBLANK(E1923)=1,$D$3&amp;"Non-type material: "&amp;$D$3,$D$3&amp;INDEX('type-categories'!$A$2:$B$100,MATCH(E1923,'type-categories'!$A$2:$A$100,0),2)&amp;$D$3))),"")&amp;(IF(K1923&lt;&gt;K1922,$C$2&amp;UPPER(K1923)&amp;$C$2&amp;$K$3&amp;" ",(IF(B1923&lt;&gt;B1922,$C$2&amp;UPPER(K1923)&amp;$C$2&amp;$K$3&amp;" ",""))))&amp;IF((AA1923&lt;&gt;AA1924)*($H$2="y"),AD1923&amp;AE1923,IF((AA1923&lt;&gt;AA1924)*($H$2="m"),AD1923&amp;AG1923,IF(($H$2&lt;&gt;"m")*($H$2&lt;&gt;"Y"),(IF(F1923=0,"",F1923&amp;" "&amp;$F$4&amp;" "))&amp;(IF(G1923=0,"",G1923&amp;" "&amp;$G$4&amp;" "))&amp;(IF(H1923=0,"",H1923&amp;" "&amp;H$4&amp;" "))&amp;(IF(I1923=0,"",I1923&amp;" "&amp;$I$4&amp;" "))&amp;(IF(J1923=0,"",J1923&amp;" "&amp;$J$4&amp;" ")),"")))&amp;"; "&amp;IF((B1923=B1922)*(AA1923=AA1922), "same collecting data; ", IF((B1923=B1922)*(Z1922=Z1923),"same locality; ",(IF(COUNTBLANK(L1923)=1,"",$D$2&amp;L1923&amp;$L$3&amp;" "&amp;$D$2))&amp;(IF(COUNTBLANK(M1923)=1,"",$E$2&amp;M1923&amp;$E$2&amp;", "))&amp;(IF(COUNTBLANK(N1923)=1,"",N1923&amp;"; "))&amp;(IF(COUNTBLANK(O1923)=1,"",O1923&amp;"; ")))&amp;(IF(COUNTBLANK(P1923)=1,"",P1923&amp;"; "))&amp;(IF(COUNTBLANK(Q1923)=1,"",Q1923&amp;"; "))&amp;(IF(COUNTBLANK(R1923)=1,"",R1923&amp;"m, "))&amp;IF((COUNTBLANK(S1923)=0)*(S1923&lt;&gt;S1922), S1923&amp;"; ","")&amp;(IF(COUNTBLANK(U1923)=1,"",U1923&amp;"; "))&amp;(IF(COUNTBLANK(T1923)=1,"",IF(COUNTBLANK(F$2)=1,T1923&amp;"; ",T1923&amp;" "&amp;F$2&amp;"; "))))&amp;(IF(COUNTBLANK(V1923)=1,"",V1923&amp;"; "))&amp;IF((COUNTBLANK(C1923)=1),"",C1923)&amp;IF((B1923=B1924)*(K1923=K1924)*(L1923=L1924)*(M1923=M1924),IF(($H$2&lt;&gt;"m")*($H$2&lt;&gt;"Y"), " • ", IF((ISNUMBER(FIND(")",AE1923))), " • ", "")),IF((B1923=B1924)*(K1923=K1924)," • ",". ")))</f>
        <v/>
      </c>
      <c r="AI1923" s="1"/>
    </row>
    <row r="1924" spans="1:35" x14ac:dyDescent="0.25">
      <c r="A1924" s="3" t="str">
        <f t="shared" si="206"/>
        <v/>
      </c>
      <c r="B1924" s="53" t="str">
        <f t="shared" si="204"/>
        <v/>
      </c>
      <c r="C1924" s="57"/>
      <c r="D1924" s="57"/>
      <c r="E1924" s="57"/>
      <c r="F1924" s="57"/>
      <c r="G1924" s="57"/>
      <c r="H1924" s="57"/>
      <c r="I1924" s="57"/>
      <c r="J1924" s="57"/>
      <c r="K1924" s="57"/>
      <c r="L1924" s="57"/>
      <c r="M1924" s="54"/>
      <c r="N1924" s="57"/>
      <c r="O1924" s="58"/>
      <c r="P1924" s="58"/>
      <c r="Q1924" s="58"/>
      <c r="R1924" s="58"/>
      <c r="S1924" s="54"/>
      <c r="T1924" s="57"/>
      <c r="U1924" s="57"/>
      <c r="V1924" s="57"/>
      <c r="W1924" s="57"/>
      <c r="X1924" s="147" t="str">
        <f>IF(COUNTBLANK(D1924)=1,"",IF('order-admin-units'!$I$1&lt;&gt;"y", "", IF(COUNTBLANK(K1924)=1, 'order-admin-units'!$B$1+1, VLOOKUP(K1924, ordercountry, 2))))</f>
        <v/>
      </c>
      <c r="Y1924" s="147" t="str">
        <f>IF(COUNTBLANK(D1924)=1,"",IF('order-admin-units'!$I$1&lt;&gt;"y", "", IF(COUNTBLANK(K1924:L1924)&gt;0, 'order-admin-units'!$B$2+1, VLOOKUP(K1924&amp;"@"&amp;L1924, orderadmin, 2))))</f>
        <v/>
      </c>
      <c r="Z1924" s="147" t="str">
        <f t="shared" si="207"/>
        <v/>
      </c>
      <c r="AA1924" s="147" t="str">
        <f t="shared" si="208"/>
        <v/>
      </c>
      <c r="AB1924" s="147" t="str">
        <f t="shared" si="209"/>
        <v/>
      </c>
      <c r="AC1924" s="147" t="str">
        <f t="shared" si="205"/>
        <v/>
      </c>
      <c r="AD1924" s="11" t="str">
        <f t="shared" si="210"/>
        <v/>
      </c>
      <c r="AE1924" s="11" t="str">
        <f t="array" ref="AE1924">IF(COUNTBLANK(D1924)=1,"",IF(OR($H$2="y",$H$2="m"),IF(AA1924=AA1923,IF(OR(AB1924=$AB$4:$AB1923)=FALSE,AE1923&amp;C1924,AE1923),"("&amp;C1924)&amp;IF(AA1924=AA1925,IF(OR(AB1925=$AB$4:$AB1924)=FALSE,", ",""),") "),""))</f>
        <v/>
      </c>
      <c r="AF1924" s="11" t="str">
        <f t="array" ref="AF1924">IF((COUNTBLANK(D1924)=0)*OR($H$2="y",$H$2="m"),IFERROR(LEFT(C1924, FIND(" ",C1924)-1), C1924),"")</f>
        <v/>
      </c>
      <c r="AG1924" s="11" t="str">
        <f t="array" ref="AG1924">IF(COUNTBLANK(D1924)=1,"",IF(OR($H$2="y",$H$2="m"),IF(AA1924=AA1923,IF(OR(AC1924=$AC$4:$AC1923)=FALSE,AG1923&amp;AF1924,AG1923),"("&amp;AF1924)&amp;IF(AA1924=AA1925,IF(OR(AC1925=$AC$4:$AC1924)=FALSE,", ",""),") "),""))</f>
        <v/>
      </c>
      <c r="AH1924" s="10" t="str">
        <f>IF((COUNTBLANK(D1924)=1),"",IF(D1924=D1923,AH1923,"")&amp;IF(B1923&lt;&gt;B1924,((IF(COUNTBLANK(E1924)=1,$D$3&amp;"Non-type material: "&amp;$D$3,$D$3&amp;INDEX('type-categories'!$A$2:$B$100,MATCH(E1924,'type-categories'!$A$2:$A$100,0),2)&amp;$D$3))),"")&amp;(IF(K1924&lt;&gt;K1923,$C$2&amp;UPPER(K1924)&amp;$C$2&amp;$K$3&amp;" ",(IF(B1924&lt;&gt;B1923,$C$2&amp;UPPER(K1924)&amp;$C$2&amp;$K$3&amp;" ",""))))&amp;IF((AA1924&lt;&gt;AA1925)*($H$2="y"),AD1924&amp;AE1924,IF((AA1924&lt;&gt;AA1925)*($H$2="m"),AD1924&amp;AG1924,IF(($H$2&lt;&gt;"m")*($H$2&lt;&gt;"Y"),(IF(F1924=0,"",F1924&amp;" "&amp;$F$4&amp;" "))&amp;(IF(G1924=0,"",G1924&amp;" "&amp;$G$4&amp;" "))&amp;(IF(H1924=0,"",H1924&amp;" "&amp;H$4&amp;" "))&amp;(IF(I1924=0,"",I1924&amp;" "&amp;$I$4&amp;" "))&amp;(IF(J1924=0,"",J1924&amp;" "&amp;$J$4&amp;" ")),"")))&amp;"; "&amp;IF((B1924=B1923)*(AA1924=AA1923), "same collecting data; ", IF((B1924=B1923)*(Z1923=Z1924),"same locality; ",(IF(COUNTBLANK(L1924)=1,"",$D$2&amp;L1924&amp;$L$3&amp;" "&amp;$D$2))&amp;(IF(COUNTBLANK(M1924)=1,"",$E$2&amp;M1924&amp;$E$2&amp;", "))&amp;(IF(COUNTBLANK(N1924)=1,"",N1924&amp;"; "))&amp;(IF(COUNTBLANK(O1924)=1,"",O1924&amp;"; ")))&amp;(IF(COUNTBLANK(P1924)=1,"",P1924&amp;"; "))&amp;(IF(COUNTBLANK(Q1924)=1,"",Q1924&amp;"; "))&amp;(IF(COUNTBLANK(R1924)=1,"",R1924&amp;"m, "))&amp;IF((COUNTBLANK(S1924)=0)*(S1924&lt;&gt;S1923), S1924&amp;"; ","")&amp;(IF(COUNTBLANK(U1924)=1,"",U1924&amp;"; "))&amp;(IF(COUNTBLANK(T1924)=1,"",IF(COUNTBLANK(F$2)=1,T1924&amp;"; ",T1924&amp;" "&amp;F$2&amp;"; "))))&amp;(IF(COUNTBLANK(V1924)=1,"",V1924&amp;"; "))&amp;IF((COUNTBLANK(C1924)=1),"",C1924)&amp;IF((B1924=B1925)*(K1924=K1925)*(L1924=L1925)*(M1924=M1925),IF(($H$2&lt;&gt;"m")*($H$2&lt;&gt;"Y"), " • ", IF((ISNUMBER(FIND(")",AE1924))), " • ", "")),IF((B1924=B1925)*(K1924=K1925)," • ",". ")))</f>
        <v/>
      </c>
      <c r="AI1924" s="1"/>
    </row>
    <row r="1925" spans="1:35" x14ac:dyDescent="0.25">
      <c r="A1925" s="3" t="str">
        <f t="shared" si="206"/>
        <v/>
      </c>
      <c r="B1925" s="53" t="str">
        <f t="shared" ref="B1925:B1988" si="211">D1925&amp;E1925</f>
        <v/>
      </c>
      <c r="C1925" s="57"/>
      <c r="D1925" s="57"/>
      <c r="E1925" s="57"/>
      <c r="F1925" s="57"/>
      <c r="G1925" s="57"/>
      <c r="H1925" s="57"/>
      <c r="I1925" s="57"/>
      <c r="J1925" s="57"/>
      <c r="K1925" s="57"/>
      <c r="L1925" s="57"/>
      <c r="M1925" s="54"/>
      <c r="N1925" s="57"/>
      <c r="O1925" s="58"/>
      <c r="P1925" s="58"/>
      <c r="Q1925" s="58"/>
      <c r="R1925" s="58"/>
      <c r="S1925" s="54"/>
      <c r="T1925" s="57"/>
      <c r="U1925" s="57"/>
      <c r="V1925" s="57"/>
      <c r="W1925" s="57"/>
      <c r="X1925" s="147" t="str">
        <f>IF(COUNTBLANK(D1925)=1,"",IF('order-admin-units'!$I$1&lt;&gt;"y", "", IF(COUNTBLANK(K1925)=1, 'order-admin-units'!$B$1+1, VLOOKUP(K1925, ordercountry, 2))))</f>
        <v/>
      </c>
      <c r="Y1925" s="147" t="str">
        <f>IF(COUNTBLANK(D1925)=1,"",IF('order-admin-units'!$I$1&lt;&gt;"y", "", IF(COUNTBLANK(K1925:L1925)&gt;0, 'order-admin-units'!$B$2+1, VLOOKUP(K1925&amp;"@"&amp;L1925, orderadmin, 2))))</f>
        <v/>
      </c>
      <c r="Z1925" s="147" t="str">
        <f t="shared" si="207"/>
        <v/>
      </c>
      <c r="AA1925" s="147" t="str">
        <f t="shared" si="208"/>
        <v/>
      </c>
      <c r="AB1925" s="147" t="str">
        <f t="shared" si="209"/>
        <v/>
      </c>
      <c r="AC1925" s="147" t="str">
        <f t="shared" ref="AC1925:AC1988" si="212">AA1925&amp;AF1925</f>
        <v/>
      </c>
      <c r="AD1925" s="11" t="str">
        <f t="shared" si="210"/>
        <v/>
      </c>
      <c r="AE1925" s="11" t="str">
        <f t="array" ref="AE1925">IF(COUNTBLANK(D1925)=1,"",IF(OR($H$2="y",$H$2="m"),IF(AA1925=AA1924,IF(OR(AB1925=$AB$4:$AB1924)=FALSE,AE1924&amp;C1925,AE1924),"("&amp;C1925)&amp;IF(AA1925=AA1926,IF(OR(AB1926=$AB$4:$AB1925)=FALSE,", ",""),") "),""))</f>
        <v/>
      </c>
      <c r="AF1925" s="11" t="str">
        <f t="array" ref="AF1925">IF((COUNTBLANK(D1925)=0)*OR($H$2="y",$H$2="m"),IFERROR(LEFT(C1925, FIND(" ",C1925)-1), C1925),"")</f>
        <v/>
      </c>
      <c r="AG1925" s="11" t="str">
        <f t="array" ref="AG1925">IF(COUNTBLANK(D1925)=1,"",IF(OR($H$2="y",$H$2="m"),IF(AA1925=AA1924,IF(OR(AC1925=$AC$4:$AC1924)=FALSE,AG1924&amp;AF1925,AG1924),"("&amp;AF1925)&amp;IF(AA1925=AA1926,IF(OR(AC1926=$AC$4:$AC1925)=FALSE,", ",""),") "),""))</f>
        <v/>
      </c>
      <c r="AH1925" s="10" t="str">
        <f>IF((COUNTBLANK(D1925)=1),"",IF(D1925=D1924,AH1924,"")&amp;IF(B1924&lt;&gt;B1925,((IF(COUNTBLANK(E1925)=1,$D$3&amp;"Non-type material: "&amp;$D$3,$D$3&amp;INDEX('type-categories'!$A$2:$B$100,MATCH(E1925,'type-categories'!$A$2:$A$100,0),2)&amp;$D$3))),"")&amp;(IF(K1925&lt;&gt;K1924,$C$2&amp;UPPER(K1925)&amp;$C$2&amp;$K$3&amp;" ",(IF(B1925&lt;&gt;B1924,$C$2&amp;UPPER(K1925)&amp;$C$2&amp;$K$3&amp;" ",""))))&amp;IF((AA1925&lt;&gt;AA1926)*($H$2="y"),AD1925&amp;AE1925,IF((AA1925&lt;&gt;AA1926)*($H$2="m"),AD1925&amp;AG1925,IF(($H$2&lt;&gt;"m")*($H$2&lt;&gt;"Y"),(IF(F1925=0,"",F1925&amp;" "&amp;$F$4&amp;" "))&amp;(IF(G1925=0,"",G1925&amp;" "&amp;$G$4&amp;" "))&amp;(IF(H1925=0,"",H1925&amp;" "&amp;H$4&amp;" "))&amp;(IF(I1925=0,"",I1925&amp;" "&amp;$I$4&amp;" "))&amp;(IF(J1925=0,"",J1925&amp;" "&amp;$J$4&amp;" ")),"")))&amp;"; "&amp;IF((B1925=B1924)*(AA1925=AA1924), "same collecting data; ", IF((B1925=B1924)*(Z1924=Z1925),"same locality; ",(IF(COUNTBLANK(L1925)=1,"",$D$2&amp;L1925&amp;$L$3&amp;" "&amp;$D$2))&amp;(IF(COUNTBLANK(M1925)=1,"",$E$2&amp;M1925&amp;$E$2&amp;", "))&amp;(IF(COUNTBLANK(N1925)=1,"",N1925&amp;"; "))&amp;(IF(COUNTBLANK(O1925)=1,"",O1925&amp;"; ")))&amp;(IF(COUNTBLANK(P1925)=1,"",P1925&amp;"; "))&amp;(IF(COUNTBLANK(Q1925)=1,"",Q1925&amp;"; "))&amp;(IF(COUNTBLANK(R1925)=1,"",R1925&amp;"m, "))&amp;IF((COUNTBLANK(S1925)=0)*(S1925&lt;&gt;S1924), S1925&amp;"; ","")&amp;(IF(COUNTBLANK(U1925)=1,"",U1925&amp;"; "))&amp;(IF(COUNTBLANK(T1925)=1,"",IF(COUNTBLANK(F$2)=1,T1925&amp;"; ",T1925&amp;" "&amp;F$2&amp;"; "))))&amp;(IF(COUNTBLANK(V1925)=1,"",V1925&amp;"; "))&amp;IF((COUNTBLANK(C1925)=1),"",C1925)&amp;IF((B1925=B1926)*(K1925=K1926)*(L1925=L1926)*(M1925=M1926),IF(($H$2&lt;&gt;"m")*($H$2&lt;&gt;"Y"), " • ", IF((ISNUMBER(FIND(")",AE1925))), " • ", "")),IF((B1925=B1926)*(K1925=K1926)," • ",". ")))</f>
        <v/>
      </c>
      <c r="AI1925" s="1"/>
    </row>
    <row r="1926" spans="1:35" x14ac:dyDescent="0.25">
      <c r="A1926" s="3" t="str">
        <f t="shared" ref="A1926:A1989" si="213">IF(ISBLANK(D1926),"",IF(D1926&lt;&gt;D1925, A1925+1, A1925))</f>
        <v/>
      </c>
      <c r="B1926" s="53" t="str">
        <f t="shared" si="211"/>
        <v/>
      </c>
      <c r="C1926" s="57"/>
      <c r="D1926" s="57"/>
      <c r="E1926" s="57"/>
      <c r="F1926" s="57"/>
      <c r="G1926" s="57"/>
      <c r="H1926" s="57"/>
      <c r="I1926" s="57"/>
      <c r="J1926" s="57"/>
      <c r="K1926" s="57"/>
      <c r="L1926" s="57"/>
      <c r="M1926" s="54"/>
      <c r="N1926" s="57"/>
      <c r="O1926" s="58"/>
      <c r="P1926" s="58"/>
      <c r="Q1926" s="58"/>
      <c r="R1926" s="58"/>
      <c r="S1926" s="54"/>
      <c r="T1926" s="57"/>
      <c r="U1926" s="57"/>
      <c r="V1926" s="57"/>
      <c r="W1926" s="57"/>
      <c r="X1926" s="147" t="str">
        <f>IF(COUNTBLANK(D1926)=1,"",IF('order-admin-units'!$I$1&lt;&gt;"y", "", IF(COUNTBLANK(K1926)=1, 'order-admin-units'!$B$1+1, VLOOKUP(K1926, ordercountry, 2))))</f>
        <v/>
      </c>
      <c r="Y1926" s="147" t="str">
        <f>IF(COUNTBLANK(D1926)=1,"",IF('order-admin-units'!$I$1&lt;&gt;"y", "", IF(COUNTBLANK(K1926:L1926)&gt;0, 'order-admin-units'!$B$2+1, VLOOKUP(K1926&amp;"@"&amp;L1926, orderadmin, 2))))</f>
        <v/>
      </c>
      <c r="Z1926" s="147" t="str">
        <f t="shared" ref="Z1926:Z1989" si="214">K1926&amp;L1926&amp;M1926&amp;N1926&amp;O1926</f>
        <v/>
      </c>
      <c r="AA1926" s="147" t="str">
        <f t="shared" ref="AA1926:AA1989" si="215">B1926&amp;K1926&amp;L1926&amp;M1926&amp;N1926&amp;O1926&amp;P1926&amp;Q1926&amp;R1926&amp;S1926&amp;T1926&amp;U1926</f>
        <v/>
      </c>
      <c r="AB1926" s="147" t="str">
        <f t="shared" ref="AB1926:AB1989" si="216">AA1926&amp;C1926</f>
        <v/>
      </c>
      <c r="AC1926" s="147" t="str">
        <f t="shared" si="212"/>
        <v/>
      </c>
      <c r="AD1926" s="11" t="str">
        <f t="shared" ref="AD1926:AD1989" si="217">IF(OR($H$2="y",$H$2="m"),IF(SUMIF($AA$5:$AA$2000,AA1926,$F$5:$F$2000)&lt;&gt;0,SUMIF($AA$5:$AA$2000,AA1926,$F$5:$F$2000)&amp;" "&amp;$F$4&amp;" ","")&amp;IF(SUMIF($AA$5:$AA$2000,AA1926,$G$5:$G$2000)&lt;&gt;0,SUMIF($AA$5:$AA$2000,AA1926,$G$5:$G$2000)&amp;" "&amp;$G$4&amp;" ","")&amp;IF(SUMIF($AA$5:$AA$2000,AA1926,$H$5:$H$2000)&lt;&gt;0,SUMIF($AA$5:$AA$2000,AA1926,$H$5:$H$2000)&amp;" "&amp;$H$4&amp;" ","")&amp;IF(SUMIF($AA$5:$AA$2000,AA1926,$I$5:$I$2000)&lt;&gt;0,SUMIF($AA$5:$AA$2000,AA1926,$I$5:$I$2000)&amp;" "&amp;$I$4&amp;" ","")&amp;IF(SUMIF($AA$5:$AA$2000,AA1926,$J$5:$J$2000)&lt;&gt;0,SUMIF($AA$5:$AA$2000,AA1926,$J$5:$J$2000)&amp;" "&amp;$J$4&amp;" ",""),"")</f>
        <v/>
      </c>
      <c r="AE1926" s="11" t="str">
        <f t="array" ref="AE1926">IF(COUNTBLANK(D1926)=1,"",IF(OR($H$2="y",$H$2="m"),IF(AA1926=AA1925,IF(OR(AB1926=$AB$4:$AB1925)=FALSE,AE1925&amp;C1926,AE1925),"("&amp;C1926)&amp;IF(AA1926=AA1927,IF(OR(AB1927=$AB$4:$AB1926)=FALSE,", ",""),") "),""))</f>
        <v/>
      </c>
      <c r="AF1926" s="11" t="str">
        <f t="array" ref="AF1926">IF((COUNTBLANK(D1926)=0)*OR($H$2="y",$H$2="m"),IFERROR(LEFT(C1926, FIND(" ",C1926)-1), C1926),"")</f>
        <v/>
      </c>
      <c r="AG1926" s="11" t="str">
        <f t="array" ref="AG1926">IF(COUNTBLANK(D1926)=1,"",IF(OR($H$2="y",$H$2="m"),IF(AA1926=AA1925,IF(OR(AC1926=$AC$4:$AC1925)=FALSE,AG1925&amp;AF1926,AG1925),"("&amp;AF1926)&amp;IF(AA1926=AA1927,IF(OR(AC1927=$AC$4:$AC1926)=FALSE,", ",""),") "),""))</f>
        <v/>
      </c>
      <c r="AH1926" s="10" t="str">
        <f>IF((COUNTBLANK(D1926)=1),"",IF(D1926=D1925,AH1925,"")&amp;IF(B1925&lt;&gt;B1926,((IF(COUNTBLANK(E1926)=1,$D$3&amp;"Non-type material: "&amp;$D$3,$D$3&amp;INDEX('type-categories'!$A$2:$B$100,MATCH(E1926,'type-categories'!$A$2:$A$100,0),2)&amp;$D$3))),"")&amp;(IF(K1926&lt;&gt;K1925,$C$2&amp;UPPER(K1926)&amp;$C$2&amp;$K$3&amp;" ",(IF(B1926&lt;&gt;B1925,$C$2&amp;UPPER(K1926)&amp;$C$2&amp;$K$3&amp;" ",""))))&amp;IF((AA1926&lt;&gt;AA1927)*($H$2="y"),AD1926&amp;AE1926,IF((AA1926&lt;&gt;AA1927)*($H$2="m"),AD1926&amp;AG1926,IF(($H$2&lt;&gt;"m")*($H$2&lt;&gt;"Y"),(IF(F1926=0,"",F1926&amp;" "&amp;$F$4&amp;" "))&amp;(IF(G1926=0,"",G1926&amp;" "&amp;$G$4&amp;" "))&amp;(IF(H1926=0,"",H1926&amp;" "&amp;H$4&amp;" "))&amp;(IF(I1926=0,"",I1926&amp;" "&amp;$I$4&amp;" "))&amp;(IF(J1926=0,"",J1926&amp;" "&amp;$J$4&amp;" ")),"")))&amp;"; "&amp;IF((B1926=B1925)*(AA1926=AA1925), "same collecting data; ", IF((B1926=B1925)*(Z1925=Z1926),"same locality; ",(IF(COUNTBLANK(L1926)=1,"",$D$2&amp;L1926&amp;$L$3&amp;" "&amp;$D$2))&amp;(IF(COUNTBLANK(M1926)=1,"",$E$2&amp;M1926&amp;$E$2&amp;", "))&amp;(IF(COUNTBLANK(N1926)=1,"",N1926&amp;"; "))&amp;(IF(COUNTBLANK(O1926)=1,"",O1926&amp;"; ")))&amp;(IF(COUNTBLANK(P1926)=1,"",P1926&amp;"; "))&amp;(IF(COUNTBLANK(Q1926)=1,"",Q1926&amp;"; "))&amp;(IF(COUNTBLANK(R1926)=1,"",R1926&amp;"m, "))&amp;IF((COUNTBLANK(S1926)=0)*(S1926&lt;&gt;S1925), S1926&amp;"; ","")&amp;(IF(COUNTBLANK(U1926)=1,"",U1926&amp;"; "))&amp;(IF(COUNTBLANK(T1926)=1,"",IF(COUNTBLANK(F$2)=1,T1926&amp;"; ",T1926&amp;" "&amp;F$2&amp;"; "))))&amp;(IF(COUNTBLANK(V1926)=1,"",V1926&amp;"; "))&amp;IF((COUNTBLANK(C1926)=1),"",C1926)&amp;IF((B1926=B1927)*(K1926=K1927)*(L1926=L1927)*(M1926=M1927),IF(($H$2&lt;&gt;"m")*($H$2&lt;&gt;"Y"), " • ", IF((ISNUMBER(FIND(")",AE1926))), " • ", "")),IF((B1926=B1927)*(K1926=K1927)," • ",". ")))</f>
        <v/>
      </c>
      <c r="AI1926" s="1"/>
    </row>
    <row r="1927" spans="1:35" x14ac:dyDescent="0.25">
      <c r="A1927" s="3" t="str">
        <f t="shared" si="213"/>
        <v/>
      </c>
      <c r="B1927" s="53" t="str">
        <f t="shared" si="211"/>
        <v/>
      </c>
      <c r="C1927" s="57"/>
      <c r="D1927" s="57"/>
      <c r="E1927" s="57"/>
      <c r="F1927" s="57"/>
      <c r="G1927" s="57"/>
      <c r="H1927" s="57"/>
      <c r="I1927" s="57"/>
      <c r="J1927" s="57"/>
      <c r="K1927" s="57"/>
      <c r="L1927" s="57"/>
      <c r="M1927" s="54"/>
      <c r="N1927" s="57"/>
      <c r="O1927" s="58"/>
      <c r="P1927" s="58"/>
      <c r="Q1927" s="58"/>
      <c r="R1927" s="58"/>
      <c r="S1927" s="54"/>
      <c r="T1927" s="57"/>
      <c r="U1927" s="57"/>
      <c r="V1927" s="57"/>
      <c r="W1927" s="57"/>
      <c r="X1927" s="147" t="str">
        <f>IF(COUNTBLANK(D1927)=1,"",IF('order-admin-units'!$I$1&lt;&gt;"y", "", IF(COUNTBLANK(K1927)=1, 'order-admin-units'!$B$1+1, VLOOKUP(K1927, ordercountry, 2))))</f>
        <v/>
      </c>
      <c r="Y1927" s="147" t="str">
        <f>IF(COUNTBLANK(D1927)=1,"",IF('order-admin-units'!$I$1&lt;&gt;"y", "", IF(COUNTBLANK(K1927:L1927)&gt;0, 'order-admin-units'!$B$2+1, VLOOKUP(K1927&amp;"@"&amp;L1927, orderadmin, 2))))</f>
        <v/>
      </c>
      <c r="Z1927" s="147" t="str">
        <f t="shared" si="214"/>
        <v/>
      </c>
      <c r="AA1927" s="147" t="str">
        <f t="shared" si="215"/>
        <v/>
      </c>
      <c r="AB1927" s="147" t="str">
        <f t="shared" si="216"/>
        <v/>
      </c>
      <c r="AC1927" s="147" t="str">
        <f t="shared" si="212"/>
        <v/>
      </c>
      <c r="AD1927" s="11" t="str">
        <f t="shared" si="217"/>
        <v/>
      </c>
      <c r="AE1927" s="11" t="str">
        <f t="array" ref="AE1927">IF(COUNTBLANK(D1927)=1,"",IF(OR($H$2="y",$H$2="m"),IF(AA1927=AA1926,IF(OR(AB1927=$AB$4:$AB1926)=FALSE,AE1926&amp;C1927,AE1926),"("&amp;C1927)&amp;IF(AA1927=AA1928,IF(OR(AB1928=$AB$4:$AB1927)=FALSE,", ",""),") "),""))</f>
        <v/>
      </c>
      <c r="AF1927" s="11" t="str">
        <f t="array" ref="AF1927">IF((COUNTBLANK(D1927)=0)*OR($H$2="y",$H$2="m"),IFERROR(LEFT(C1927, FIND(" ",C1927)-1), C1927),"")</f>
        <v/>
      </c>
      <c r="AG1927" s="11" t="str">
        <f t="array" ref="AG1927">IF(COUNTBLANK(D1927)=1,"",IF(OR($H$2="y",$H$2="m"),IF(AA1927=AA1926,IF(OR(AC1927=$AC$4:$AC1926)=FALSE,AG1926&amp;AF1927,AG1926),"("&amp;AF1927)&amp;IF(AA1927=AA1928,IF(OR(AC1928=$AC$4:$AC1927)=FALSE,", ",""),") "),""))</f>
        <v/>
      </c>
      <c r="AH1927" s="10" t="str">
        <f>IF((COUNTBLANK(D1927)=1),"",IF(D1927=D1926,AH1926,"")&amp;IF(B1926&lt;&gt;B1927,((IF(COUNTBLANK(E1927)=1,$D$3&amp;"Non-type material: "&amp;$D$3,$D$3&amp;INDEX('type-categories'!$A$2:$B$100,MATCH(E1927,'type-categories'!$A$2:$A$100,0),2)&amp;$D$3))),"")&amp;(IF(K1927&lt;&gt;K1926,$C$2&amp;UPPER(K1927)&amp;$C$2&amp;$K$3&amp;" ",(IF(B1927&lt;&gt;B1926,$C$2&amp;UPPER(K1927)&amp;$C$2&amp;$K$3&amp;" ",""))))&amp;IF((AA1927&lt;&gt;AA1928)*($H$2="y"),AD1927&amp;AE1927,IF((AA1927&lt;&gt;AA1928)*($H$2="m"),AD1927&amp;AG1927,IF(($H$2&lt;&gt;"m")*($H$2&lt;&gt;"Y"),(IF(F1927=0,"",F1927&amp;" "&amp;$F$4&amp;" "))&amp;(IF(G1927=0,"",G1927&amp;" "&amp;$G$4&amp;" "))&amp;(IF(H1927=0,"",H1927&amp;" "&amp;H$4&amp;" "))&amp;(IF(I1927=0,"",I1927&amp;" "&amp;$I$4&amp;" "))&amp;(IF(J1927=0,"",J1927&amp;" "&amp;$J$4&amp;" ")),"")))&amp;"; "&amp;IF((B1927=B1926)*(AA1927=AA1926), "same collecting data; ", IF((B1927=B1926)*(Z1926=Z1927),"same locality; ",(IF(COUNTBLANK(L1927)=1,"",$D$2&amp;L1927&amp;$L$3&amp;" "&amp;$D$2))&amp;(IF(COUNTBLANK(M1927)=1,"",$E$2&amp;M1927&amp;$E$2&amp;", "))&amp;(IF(COUNTBLANK(N1927)=1,"",N1927&amp;"; "))&amp;(IF(COUNTBLANK(O1927)=1,"",O1927&amp;"; ")))&amp;(IF(COUNTBLANK(P1927)=1,"",P1927&amp;"; "))&amp;(IF(COUNTBLANK(Q1927)=1,"",Q1927&amp;"; "))&amp;(IF(COUNTBLANK(R1927)=1,"",R1927&amp;"m, "))&amp;IF((COUNTBLANK(S1927)=0)*(S1927&lt;&gt;S1926), S1927&amp;"; ","")&amp;(IF(COUNTBLANK(U1927)=1,"",U1927&amp;"; "))&amp;(IF(COUNTBLANK(T1927)=1,"",IF(COUNTBLANK(F$2)=1,T1927&amp;"; ",T1927&amp;" "&amp;F$2&amp;"; "))))&amp;(IF(COUNTBLANK(V1927)=1,"",V1927&amp;"; "))&amp;IF((COUNTBLANK(C1927)=1),"",C1927)&amp;IF((B1927=B1928)*(K1927=K1928)*(L1927=L1928)*(M1927=M1928),IF(($H$2&lt;&gt;"m")*($H$2&lt;&gt;"Y"), " • ", IF((ISNUMBER(FIND(")",AE1927))), " • ", "")),IF((B1927=B1928)*(K1927=K1928)," • ",". ")))</f>
        <v/>
      </c>
      <c r="AI1927" s="1"/>
    </row>
    <row r="1928" spans="1:35" x14ac:dyDescent="0.25">
      <c r="A1928" s="3" t="str">
        <f t="shared" si="213"/>
        <v/>
      </c>
      <c r="B1928" s="53" t="str">
        <f t="shared" si="211"/>
        <v/>
      </c>
      <c r="C1928" s="57"/>
      <c r="D1928" s="57"/>
      <c r="E1928" s="57"/>
      <c r="F1928" s="57"/>
      <c r="G1928" s="57"/>
      <c r="H1928" s="57"/>
      <c r="I1928" s="57"/>
      <c r="J1928" s="57"/>
      <c r="K1928" s="57"/>
      <c r="L1928" s="57"/>
      <c r="M1928" s="54"/>
      <c r="N1928" s="57"/>
      <c r="O1928" s="58"/>
      <c r="P1928" s="58"/>
      <c r="Q1928" s="58"/>
      <c r="R1928" s="58"/>
      <c r="S1928" s="54"/>
      <c r="T1928" s="57"/>
      <c r="U1928" s="57"/>
      <c r="V1928" s="57"/>
      <c r="W1928" s="57"/>
      <c r="X1928" s="147" t="str">
        <f>IF(COUNTBLANK(D1928)=1,"",IF('order-admin-units'!$I$1&lt;&gt;"y", "", IF(COUNTBLANK(K1928)=1, 'order-admin-units'!$B$1+1, VLOOKUP(K1928, ordercountry, 2))))</f>
        <v/>
      </c>
      <c r="Y1928" s="147" t="str">
        <f>IF(COUNTBLANK(D1928)=1,"",IF('order-admin-units'!$I$1&lt;&gt;"y", "", IF(COUNTBLANK(K1928:L1928)&gt;0, 'order-admin-units'!$B$2+1, VLOOKUP(K1928&amp;"@"&amp;L1928, orderadmin, 2))))</f>
        <v/>
      </c>
      <c r="Z1928" s="147" t="str">
        <f t="shared" si="214"/>
        <v/>
      </c>
      <c r="AA1928" s="147" t="str">
        <f t="shared" si="215"/>
        <v/>
      </c>
      <c r="AB1928" s="147" t="str">
        <f t="shared" si="216"/>
        <v/>
      </c>
      <c r="AC1928" s="147" t="str">
        <f t="shared" si="212"/>
        <v/>
      </c>
      <c r="AD1928" s="11" t="str">
        <f t="shared" si="217"/>
        <v/>
      </c>
      <c r="AE1928" s="11" t="str">
        <f t="array" ref="AE1928">IF(COUNTBLANK(D1928)=1,"",IF(OR($H$2="y",$H$2="m"),IF(AA1928=AA1927,IF(OR(AB1928=$AB$4:$AB1927)=FALSE,AE1927&amp;C1928,AE1927),"("&amp;C1928)&amp;IF(AA1928=AA1929,IF(OR(AB1929=$AB$4:$AB1928)=FALSE,", ",""),") "),""))</f>
        <v/>
      </c>
      <c r="AF1928" s="11" t="str">
        <f t="array" ref="AF1928">IF((COUNTBLANK(D1928)=0)*OR($H$2="y",$H$2="m"),IFERROR(LEFT(C1928, FIND(" ",C1928)-1), C1928),"")</f>
        <v/>
      </c>
      <c r="AG1928" s="11" t="str">
        <f t="array" ref="AG1928">IF(COUNTBLANK(D1928)=1,"",IF(OR($H$2="y",$H$2="m"),IF(AA1928=AA1927,IF(OR(AC1928=$AC$4:$AC1927)=FALSE,AG1927&amp;AF1928,AG1927),"("&amp;AF1928)&amp;IF(AA1928=AA1929,IF(OR(AC1929=$AC$4:$AC1928)=FALSE,", ",""),") "),""))</f>
        <v/>
      </c>
      <c r="AH1928" s="10" t="str">
        <f>IF((COUNTBLANK(D1928)=1),"",IF(D1928=D1927,AH1927,"")&amp;IF(B1927&lt;&gt;B1928,((IF(COUNTBLANK(E1928)=1,$D$3&amp;"Non-type material: "&amp;$D$3,$D$3&amp;INDEX('type-categories'!$A$2:$B$100,MATCH(E1928,'type-categories'!$A$2:$A$100,0),2)&amp;$D$3))),"")&amp;(IF(K1928&lt;&gt;K1927,$C$2&amp;UPPER(K1928)&amp;$C$2&amp;$K$3&amp;" ",(IF(B1928&lt;&gt;B1927,$C$2&amp;UPPER(K1928)&amp;$C$2&amp;$K$3&amp;" ",""))))&amp;IF((AA1928&lt;&gt;AA1929)*($H$2="y"),AD1928&amp;AE1928,IF((AA1928&lt;&gt;AA1929)*($H$2="m"),AD1928&amp;AG1928,IF(($H$2&lt;&gt;"m")*($H$2&lt;&gt;"Y"),(IF(F1928=0,"",F1928&amp;" "&amp;$F$4&amp;" "))&amp;(IF(G1928=0,"",G1928&amp;" "&amp;$G$4&amp;" "))&amp;(IF(H1928=0,"",H1928&amp;" "&amp;H$4&amp;" "))&amp;(IF(I1928=0,"",I1928&amp;" "&amp;$I$4&amp;" "))&amp;(IF(J1928=0,"",J1928&amp;" "&amp;$J$4&amp;" ")),"")))&amp;"; "&amp;IF((B1928=B1927)*(AA1928=AA1927), "same collecting data; ", IF((B1928=B1927)*(Z1927=Z1928),"same locality; ",(IF(COUNTBLANK(L1928)=1,"",$D$2&amp;L1928&amp;$L$3&amp;" "&amp;$D$2))&amp;(IF(COUNTBLANK(M1928)=1,"",$E$2&amp;M1928&amp;$E$2&amp;", "))&amp;(IF(COUNTBLANK(N1928)=1,"",N1928&amp;"; "))&amp;(IF(COUNTBLANK(O1928)=1,"",O1928&amp;"; ")))&amp;(IF(COUNTBLANK(P1928)=1,"",P1928&amp;"; "))&amp;(IF(COUNTBLANK(Q1928)=1,"",Q1928&amp;"; "))&amp;(IF(COUNTBLANK(R1928)=1,"",R1928&amp;"m, "))&amp;IF((COUNTBLANK(S1928)=0)*(S1928&lt;&gt;S1927), S1928&amp;"; ","")&amp;(IF(COUNTBLANK(U1928)=1,"",U1928&amp;"; "))&amp;(IF(COUNTBLANK(T1928)=1,"",IF(COUNTBLANK(F$2)=1,T1928&amp;"; ",T1928&amp;" "&amp;F$2&amp;"; "))))&amp;(IF(COUNTBLANK(V1928)=1,"",V1928&amp;"; "))&amp;IF((COUNTBLANK(C1928)=1),"",C1928)&amp;IF((B1928=B1929)*(K1928=K1929)*(L1928=L1929)*(M1928=M1929),IF(($H$2&lt;&gt;"m")*($H$2&lt;&gt;"Y"), " • ", IF((ISNUMBER(FIND(")",AE1928))), " • ", "")),IF((B1928=B1929)*(K1928=K1929)," • ",". ")))</f>
        <v/>
      </c>
      <c r="AI1928" s="1"/>
    </row>
    <row r="1929" spans="1:35" x14ac:dyDescent="0.25">
      <c r="A1929" s="3" t="str">
        <f t="shared" si="213"/>
        <v/>
      </c>
      <c r="B1929" s="53" t="str">
        <f t="shared" si="211"/>
        <v/>
      </c>
      <c r="C1929" s="57"/>
      <c r="D1929" s="57"/>
      <c r="E1929" s="57"/>
      <c r="F1929" s="57"/>
      <c r="G1929" s="57"/>
      <c r="H1929" s="57"/>
      <c r="I1929" s="57"/>
      <c r="J1929" s="57"/>
      <c r="K1929" s="57"/>
      <c r="L1929" s="57"/>
      <c r="M1929" s="54"/>
      <c r="N1929" s="57"/>
      <c r="O1929" s="58"/>
      <c r="P1929" s="58"/>
      <c r="Q1929" s="58"/>
      <c r="R1929" s="58"/>
      <c r="S1929" s="54"/>
      <c r="T1929" s="57"/>
      <c r="U1929" s="57"/>
      <c r="V1929" s="57"/>
      <c r="W1929" s="57"/>
      <c r="X1929" s="147" t="str">
        <f>IF(COUNTBLANK(D1929)=1,"",IF('order-admin-units'!$I$1&lt;&gt;"y", "", IF(COUNTBLANK(K1929)=1, 'order-admin-units'!$B$1+1, VLOOKUP(K1929, ordercountry, 2))))</f>
        <v/>
      </c>
      <c r="Y1929" s="147" t="str">
        <f>IF(COUNTBLANK(D1929)=1,"",IF('order-admin-units'!$I$1&lt;&gt;"y", "", IF(COUNTBLANK(K1929:L1929)&gt;0, 'order-admin-units'!$B$2+1, VLOOKUP(K1929&amp;"@"&amp;L1929, orderadmin, 2))))</f>
        <v/>
      </c>
      <c r="Z1929" s="147" t="str">
        <f t="shared" si="214"/>
        <v/>
      </c>
      <c r="AA1929" s="147" t="str">
        <f t="shared" si="215"/>
        <v/>
      </c>
      <c r="AB1929" s="147" t="str">
        <f t="shared" si="216"/>
        <v/>
      </c>
      <c r="AC1929" s="147" t="str">
        <f t="shared" si="212"/>
        <v/>
      </c>
      <c r="AD1929" s="11" t="str">
        <f t="shared" si="217"/>
        <v/>
      </c>
      <c r="AE1929" s="11" t="str">
        <f t="array" ref="AE1929">IF(COUNTBLANK(D1929)=1,"",IF(OR($H$2="y",$H$2="m"),IF(AA1929=AA1928,IF(OR(AB1929=$AB$4:$AB1928)=FALSE,AE1928&amp;C1929,AE1928),"("&amp;C1929)&amp;IF(AA1929=AA1930,IF(OR(AB1930=$AB$4:$AB1929)=FALSE,", ",""),") "),""))</f>
        <v/>
      </c>
      <c r="AF1929" s="11" t="str">
        <f t="array" ref="AF1929">IF((COUNTBLANK(D1929)=0)*OR($H$2="y",$H$2="m"),IFERROR(LEFT(C1929, FIND(" ",C1929)-1), C1929),"")</f>
        <v/>
      </c>
      <c r="AG1929" s="11" t="str">
        <f t="array" ref="AG1929">IF(COUNTBLANK(D1929)=1,"",IF(OR($H$2="y",$H$2="m"),IF(AA1929=AA1928,IF(OR(AC1929=$AC$4:$AC1928)=FALSE,AG1928&amp;AF1929,AG1928),"("&amp;AF1929)&amp;IF(AA1929=AA1930,IF(OR(AC1930=$AC$4:$AC1929)=FALSE,", ",""),") "),""))</f>
        <v/>
      </c>
      <c r="AH1929" s="10" t="str">
        <f>IF((COUNTBLANK(D1929)=1),"",IF(D1929=D1928,AH1928,"")&amp;IF(B1928&lt;&gt;B1929,((IF(COUNTBLANK(E1929)=1,$D$3&amp;"Non-type material: "&amp;$D$3,$D$3&amp;INDEX('type-categories'!$A$2:$B$100,MATCH(E1929,'type-categories'!$A$2:$A$100,0),2)&amp;$D$3))),"")&amp;(IF(K1929&lt;&gt;K1928,$C$2&amp;UPPER(K1929)&amp;$C$2&amp;$K$3&amp;" ",(IF(B1929&lt;&gt;B1928,$C$2&amp;UPPER(K1929)&amp;$C$2&amp;$K$3&amp;" ",""))))&amp;IF((AA1929&lt;&gt;AA1930)*($H$2="y"),AD1929&amp;AE1929,IF((AA1929&lt;&gt;AA1930)*($H$2="m"),AD1929&amp;AG1929,IF(($H$2&lt;&gt;"m")*($H$2&lt;&gt;"Y"),(IF(F1929=0,"",F1929&amp;" "&amp;$F$4&amp;" "))&amp;(IF(G1929=0,"",G1929&amp;" "&amp;$G$4&amp;" "))&amp;(IF(H1929=0,"",H1929&amp;" "&amp;H$4&amp;" "))&amp;(IF(I1929=0,"",I1929&amp;" "&amp;$I$4&amp;" "))&amp;(IF(J1929=0,"",J1929&amp;" "&amp;$J$4&amp;" ")),"")))&amp;"; "&amp;IF((B1929=B1928)*(AA1929=AA1928), "same collecting data; ", IF((B1929=B1928)*(Z1928=Z1929),"same locality; ",(IF(COUNTBLANK(L1929)=1,"",$D$2&amp;L1929&amp;$L$3&amp;" "&amp;$D$2))&amp;(IF(COUNTBLANK(M1929)=1,"",$E$2&amp;M1929&amp;$E$2&amp;", "))&amp;(IF(COUNTBLANK(N1929)=1,"",N1929&amp;"; "))&amp;(IF(COUNTBLANK(O1929)=1,"",O1929&amp;"; ")))&amp;(IF(COUNTBLANK(P1929)=1,"",P1929&amp;"; "))&amp;(IF(COUNTBLANK(Q1929)=1,"",Q1929&amp;"; "))&amp;(IF(COUNTBLANK(R1929)=1,"",R1929&amp;"m, "))&amp;IF((COUNTBLANK(S1929)=0)*(S1929&lt;&gt;S1928), S1929&amp;"; ","")&amp;(IF(COUNTBLANK(U1929)=1,"",U1929&amp;"; "))&amp;(IF(COUNTBLANK(T1929)=1,"",IF(COUNTBLANK(F$2)=1,T1929&amp;"; ",T1929&amp;" "&amp;F$2&amp;"; "))))&amp;(IF(COUNTBLANK(V1929)=1,"",V1929&amp;"; "))&amp;IF((COUNTBLANK(C1929)=1),"",C1929)&amp;IF((B1929=B1930)*(K1929=K1930)*(L1929=L1930)*(M1929=M1930),IF(($H$2&lt;&gt;"m")*($H$2&lt;&gt;"Y"), " • ", IF((ISNUMBER(FIND(")",AE1929))), " • ", "")),IF((B1929=B1930)*(K1929=K1930)," • ",". ")))</f>
        <v/>
      </c>
      <c r="AI1929" s="1"/>
    </row>
    <row r="1930" spans="1:35" x14ac:dyDescent="0.25">
      <c r="A1930" s="3" t="str">
        <f t="shared" si="213"/>
        <v/>
      </c>
      <c r="B1930" s="53" t="str">
        <f t="shared" si="211"/>
        <v/>
      </c>
      <c r="C1930" s="57"/>
      <c r="D1930" s="57"/>
      <c r="E1930" s="57"/>
      <c r="F1930" s="57"/>
      <c r="G1930" s="57"/>
      <c r="H1930" s="57"/>
      <c r="I1930" s="57"/>
      <c r="J1930" s="57"/>
      <c r="K1930" s="57"/>
      <c r="L1930" s="57"/>
      <c r="M1930" s="54"/>
      <c r="N1930" s="57"/>
      <c r="O1930" s="58"/>
      <c r="P1930" s="58"/>
      <c r="Q1930" s="58"/>
      <c r="R1930" s="58"/>
      <c r="S1930" s="54"/>
      <c r="T1930" s="57"/>
      <c r="U1930" s="57"/>
      <c r="V1930" s="57"/>
      <c r="W1930" s="57"/>
      <c r="X1930" s="147" t="str">
        <f>IF(COUNTBLANK(D1930)=1,"",IF('order-admin-units'!$I$1&lt;&gt;"y", "", IF(COUNTBLANK(K1930)=1, 'order-admin-units'!$B$1+1, VLOOKUP(K1930, ordercountry, 2))))</f>
        <v/>
      </c>
      <c r="Y1930" s="147" t="str">
        <f>IF(COUNTBLANK(D1930)=1,"",IF('order-admin-units'!$I$1&lt;&gt;"y", "", IF(COUNTBLANK(K1930:L1930)&gt;0, 'order-admin-units'!$B$2+1, VLOOKUP(K1930&amp;"@"&amp;L1930, orderadmin, 2))))</f>
        <v/>
      </c>
      <c r="Z1930" s="147" t="str">
        <f t="shared" si="214"/>
        <v/>
      </c>
      <c r="AA1930" s="147" t="str">
        <f t="shared" si="215"/>
        <v/>
      </c>
      <c r="AB1930" s="147" t="str">
        <f t="shared" si="216"/>
        <v/>
      </c>
      <c r="AC1930" s="147" t="str">
        <f t="shared" si="212"/>
        <v/>
      </c>
      <c r="AD1930" s="11" t="str">
        <f t="shared" si="217"/>
        <v/>
      </c>
      <c r="AE1930" s="11" t="str">
        <f t="array" ref="AE1930">IF(COUNTBLANK(D1930)=1,"",IF(OR($H$2="y",$H$2="m"),IF(AA1930=AA1929,IF(OR(AB1930=$AB$4:$AB1929)=FALSE,AE1929&amp;C1930,AE1929),"("&amp;C1930)&amp;IF(AA1930=AA1931,IF(OR(AB1931=$AB$4:$AB1930)=FALSE,", ",""),") "),""))</f>
        <v/>
      </c>
      <c r="AF1930" s="11" t="str">
        <f t="array" ref="AF1930">IF((COUNTBLANK(D1930)=0)*OR($H$2="y",$H$2="m"),IFERROR(LEFT(C1930, FIND(" ",C1930)-1), C1930),"")</f>
        <v/>
      </c>
      <c r="AG1930" s="11" t="str">
        <f t="array" ref="AG1930">IF(COUNTBLANK(D1930)=1,"",IF(OR($H$2="y",$H$2="m"),IF(AA1930=AA1929,IF(OR(AC1930=$AC$4:$AC1929)=FALSE,AG1929&amp;AF1930,AG1929),"("&amp;AF1930)&amp;IF(AA1930=AA1931,IF(OR(AC1931=$AC$4:$AC1930)=FALSE,", ",""),") "),""))</f>
        <v/>
      </c>
      <c r="AH1930" s="10" t="str">
        <f>IF((COUNTBLANK(D1930)=1),"",IF(D1930=D1929,AH1929,"")&amp;IF(B1929&lt;&gt;B1930,((IF(COUNTBLANK(E1930)=1,$D$3&amp;"Non-type material: "&amp;$D$3,$D$3&amp;INDEX('type-categories'!$A$2:$B$100,MATCH(E1930,'type-categories'!$A$2:$A$100,0),2)&amp;$D$3))),"")&amp;(IF(K1930&lt;&gt;K1929,$C$2&amp;UPPER(K1930)&amp;$C$2&amp;$K$3&amp;" ",(IF(B1930&lt;&gt;B1929,$C$2&amp;UPPER(K1930)&amp;$C$2&amp;$K$3&amp;" ",""))))&amp;IF((AA1930&lt;&gt;AA1931)*($H$2="y"),AD1930&amp;AE1930,IF((AA1930&lt;&gt;AA1931)*($H$2="m"),AD1930&amp;AG1930,IF(($H$2&lt;&gt;"m")*($H$2&lt;&gt;"Y"),(IF(F1930=0,"",F1930&amp;" "&amp;$F$4&amp;" "))&amp;(IF(G1930=0,"",G1930&amp;" "&amp;$G$4&amp;" "))&amp;(IF(H1930=0,"",H1930&amp;" "&amp;H$4&amp;" "))&amp;(IF(I1930=0,"",I1930&amp;" "&amp;$I$4&amp;" "))&amp;(IF(J1930=0,"",J1930&amp;" "&amp;$J$4&amp;" ")),"")))&amp;"; "&amp;IF((B1930=B1929)*(AA1930=AA1929), "same collecting data; ", IF((B1930=B1929)*(Z1929=Z1930),"same locality; ",(IF(COUNTBLANK(L1930)=1,"",$D$2&amp;L1930&amp;$L$3&amp;" "&amp;$D$2))&amp;(IF(COUNTBLANK(M1930)=1,"",$E$2&amp;M1930&amp;$E$2&amp;", "))&amp;(IF(COUNTBLANK(N1930)=1,"",N1930&amp;"; "))&amp;(IF(COUNTBLANK(O1930)=1,"",O1930&amp;"; ")))&amp;(IF(COUNTBLANK(P1930)=1,"",P1930&amp;"; "))&amp;(IF(COUNTBLANK(Q1930)=1,"",Q1930&amp;"; "))&amp;(IF(COUNTBLANK(R1930)=1,"",R1930&amp;"m, "))&amp;IF((COUNTBLANK(S1930)=0)*(S1930&lt;&gt;S1929), S1930&amp;"; ","")&amp;(IF(COUNTBLANK(U1930)=1,"",U1930&amp;"; "))&amp;(IF(COUNTBLANK(T1930)=1,"",IF(COUNTBLANK(F$2)=1,T1930&amp;"; ",T1930&amp;" "&amp;F$2&amp;"; "))))&amp;(IF(COUNTBLANK(V1930)=1,"",V1930&amp;"; "))&amp;IF((COUNTBLANK(C1930)=1),"",C1930)&amp;IF((B1930=B1931)*(K1930=K1931)*(L1930=L1931)*(M1930=M1931),IF(($H$2&lt;&gt;"m")*($H$2&lt;&gt;"Y"), " • ", IF((ISNUMBER(FIND(")",AE1930))), " • ", "")),IF((B1930=B1931)*(K1930=K1931)," • ",". ")))</f>
        <v/>
      </c>
      <c r="AI1930" s="1"/>
    </row>
    <row r="1931" spans="1:35" x14ac:dyDescent="0.25">
      <c r="A1931" s="3" t="str">
        <f t="shared" si="213"/>
        <v/>
      </c>
      <c r="B1931" s="53" t="str">
        <f t="shared" si="211"/>
        <v/>
      </c>
      <c r="C1931" s="57"/>
      <c r="D1931" s="57"/>
      <c r="E1931" s="57"/>
      <c r="F1931" s="57"/>
      <c r="G1931" s="57"/>
      <c r="H1931" s="57"/>
      <c r="I1931" s="57"/>
      <c r="J1931" s="57"/>
      <c r="K1931" s="57"/>
      <c r="L1931" s="57"/>
      <c r="M1931" s="54"/>
      <c r="N1931" s="57"/>
      <c r="O1931" s="58"/>
      <c r="P1931" s="58"/>
      <c r="Q1931" s="58"/>
      <c r="R1931" s="58"/>
      <c r="S1931" s="54"/>
      <c r="T1931" s="57"/>
      <c r="U1931" s="57"/>
      <c r="V1931" s="57"/>
      <c r="W1931" s="57"/>
      <c r="X1931" s="147" t="str">
        <f>IF(COUNTBLANK(D1931)=1,"",IF('order-admin-units'!$I$1&lt;&gt;"y", "", IF(COUNTBLANK(K1931)=1, 'order-admin-units'!$B$1+1, VLOOKUP(K1931, ordercountry, 2))))</f>
        <v/>
      </c>
      <c r="Y1931" s="147" t="str">
        <f>IF(COUNTBLANK(D1931)=1,"",IF('order-admin-units'!$I$1&lt;&gt;"y", "", IF(COUNTBLANK(K1931:L1931)&gt;0, 'order-admin-units'!$B$2+1, VLOOKUP(K1931&amp;"@"&amp;L1931, orderadmin, 2))))</f>
        <v/>
      </c>
      <c r="Z1931" s="147" t="str">
        <f t="shared" si="214"/>
        <v/>
      </c>
      <c r="AA1931" s="147" t="str">
        <f t="shared" si="215"/>
        <v/>
      </c>
      <c r="AB1931" s="147" t="str">
        <f t="shared" si="216"/>
        <v/>
      </c>
      <c r="AC1931" s="147" t="str">
        <f t="shared" si="212"/>
        <v/>
      </c>
      <c r="AD1931" s="11" t="str">
        <f t="shared" si="217"/>
        <v/>
      </c>
      <c r="AE1931" s="11" t="str">
        <f t="array" ref="AE1931">IF(COUNTBLANK(D1931)=1,"",IF(OR($H$2="y",$H$2="m"),IF(AA1931=AA1930,IF(OR(AB1931=$AB$4:$AB1930)=FALSE,AE1930&amp;C1931,AE1930),"("&amp;C1931)&amp;IF(AA1931=AA1932,IF(OR(AB1932=$AB$4:$AB1931)=FALSE,", ",""),") "),""))</f>
        <v/>
      </c>
      <c r="AF1931" s="11" t="str">
        <f t="array" ref="AF1931">IF((COUNTBLANK(D1931)=0)*OR($H$2="y",$H$2="m"),IFERROR(LEFT(C1931, FIND(" ",C1931)-1), C1931),"")</f>
        <v/>
      </c>
      <c r="AG1931" s="11" t="str">
        <f t="array" ref="AG1931">IF(COUNTBLANK(D1931)=1,"",IF(OR($H$2="y",$H$2="m"),IF(AA1931=AA1930,IF(OR(AC1931=$AC$4:$AC1930)=FALSE,AG1930&amp;AF1931,AG1930),"("&amp;AF1931)&amp;IF(AA1931=AA1932,IF(OR(AC1932=$AC$4:$AC1931)=FALSE,", ",""),") "),""))</f>
        <v/>
      </c>
      <c r="AH1931" s="10" t="str">
        <f>IF((COUNTBLANK(D1931)=1),"",IF(D1931=D1930,AH1930,"")&amp;IF(B1930&lt;&gt;B1931,((IF(COUNTBLANK(E1931)=1,$D$3&amp;"Non-type material: "&amp;$D$3,$D$3&amp;INDEX('type-categories'!$A$2:$B$100,MATCH(E1931,'type-categories'!$A$2:$A$100,0),2)&amp;$D$3))),"")&amp;(IF(K1931&lt;&gt;K1930,$C$2&amp;UPPER(K1931)&amp;$C$2&amp;$K$3&amp;" ",(IF(B1931&lt;&gt;B1930,$C$2&amp;UPPER(K1931)&amp;$C$2&amp;$K$3&amp;" ",""))))&amp;IF((AA1931&lt;&gt;AA1932)*($H$2="y"),AD1931&amp;AE1931,IF((AA1931&lt;&gt;AA1932)*($H$2="m"),AD1931&amp;AG1931,IF(($H$2&lt;&gt;"m")*($H$2&lt;&gt;"Y"),(IF(F1931=0,"",F1931&amp;" "&amp;$F$4&amp;" "))&amp;(IF(G1931=0,"",G1931&amp;" "&amp;$G$4&amp;" "))&amp;(IF(H1931=0,"",H1931&amp;" "&amp;H$4&amp;" "))&amp;(IF(I1931=0,"",I1931&amp;" "&amp;$I$4&amp;" "))&amp;(IF(J1931=0,"",J1931&amp;" "&amp;$J$4&amp;" ")),"")))&amp;"; "&amp;IF((B1931=B1930)*(AA1931=AA1930), "same collecting data; ", IF((B1931=B1930)*(Z1930=Z1931),"same locality; ",(IF(COUNTBLANK(L1931)=1,"",$D$2&amp;L1931&amp;$L$3&amp;" "&amp;$D$2))&amp;(IF(COUNTBLANK(M1931)=1,"",$E$2&amp;M1931&amp;$E$2&amp;", "))&amp;(IF(COUNTBLANK(N1931)=1,"",N1931&amp;"; "))&amp;(IF(COUNTBLANK(O1931)=1,"",O1931&amp;"; ")))&amp;(IF(COUNTBLANK(P1931)=1,"",P1931&amp;"; "))&amp;(IF(COUNTBLANK(Q1931)=1,"",Q1931&amp;"; "))&amp;(IF(COUNTBLANK(R1931)=1,"",R1931&amp;"m, "))&amp;IF((COUNTBLANK(S1931)=0)*(S1931&lt;&gt;S1930), S1931&amp;"; ","")&amp;(IF(COUNTBLANK(U1931)=1,"",U1931&amp;"; "))&amp;(IF(COUNTBLANK(T1931)=1,"",IF(COUNTBLANK(F$2)=1,T1931&amp;"; ",T1931&amp;" "&amp;F$2&amp;"; "))))&amp;(IF(COUNTBLANK(V1931)=1,"",V1931&amp;"; "))&amp;IF((COUNTBLANK(C1931)=1),"",C1931)&amp;IF((B1931=B1932)*(K1931=K1932)*(L1931=L1932)*(M1931=M1932),IF(($H$2&lt;&gt;"m")*($H$2&lt;&gt;"Y"), " • ", IF((ISNUMBER(FIND(")",AE1931))), " • ", "")),IF((B1931=B1932)*(K1931=K1932)," • ",". ")))</f>
        <v/>
      </c>
      <c r="AI1931" s="1"/>
    </row>
    <row r="1932" spans="1:35" x14ac:dyDescent="0.25">
      <c r="A1932" s="3" t="str">
        <f t="shared" si="213"/>
        <v/>
      </c>
      <c r="B1932" s="53" t="str">
        <f t="shared" si="211"/>
        <v/>
      </c>
      <c r="C1932" s="57"/>
      <c r="D1932" s="57"/>
      <c r="E1932" s="57"/>
      <c r="F1932" s="57"/>
      <c r="G1932" s="57"/>
      <c r="H1932" s="57"/>
      <c r="I1932" s="57"/>
      <c r="J1932" s="57"/>
      <c r="K1932" s="57"/>
      <c r="L1932" s="57"/>
      <c r="M1932" s="54"/>
      <c r="N1932" s="57"/>
      <c r="O1932" s="58"/>
      <c r="P1932" s="58"/>
      <c r="Q1932" s="58"/>
      <c r="R1932" s="58"/>
      <c r="S1932" s="54"/>
      <c r="T1932" s="57"/>
      <c r="U1932" s="57"/>
      <c r="V1932" s="57"/>
      <c r="W1932" s="57"/>
      <c r="X1932" s="147" t="str">
        <f>IF(COUNTBLANK(D1932)=1,"",IF('order-admin-units'!$I$1&lt;&gt;"y", "", IF(COUNTBLANK(K1932)=1, 'order-admin-units'!$B$1+1, VLOOKUP(K1932, ordercountry, 2))))</f>
        <v/>
      </c>
      <c r="Y1932" s="147" t="str">
        <f>IF(COUNTBLANK(D1932)=1,"",IF('order-admin-units'!$I$1&lt;&gt;"y", "", IF(COUNTBLANK(K1932:L1932)&gt;0, 'order-admin-units'!$B$2+1, VLOOKUP(K1932&amp;"@"&amp;L1932, orderadmin, 2))))</f>
        <v/>
      </c>
      <c r="Z1932" s="147" t="str">
        <f t="shared" si="214"/>
        <v/>
      </c>
      <c r="AA1932" s="147" t="str">
        <f t="shared" si="215"/>
        <v/>
      </c>
      <c r="AB1932" s="147" t="str">
        <f t="shared" si="216"/>
        <v/>
      </c>
      <c r="AC1932" s="147" t="str">
        <f t="shared" si="212"/>
        <v/>
      </c>
      <c r="AD1932" s="11" t="str">
        <f t="shared" si="217"/>
        <v/>
      </c>
      <c r="AE1932" s="11" t="str">
        <f t="array" ref="AE1932">IF(COUNTBLANK(D1932)=1,"",IF(OR($H$2="y",$H$2="m"),IF(AA1932=AA1931,IF(OR(AB1932=$AB$4:$AB1931)=FALSE,AE1931&amp;C1932,AE1931),"("&amp;C1932)&amp;IF(AA1932=AA1933,IF(OR(AB1933=$AB$4:$AB1932)=FALSE,", ",""),") "),""))</f>
        <v/>
      </c>
      <c r="AF1932" s="11" t="str">
        <f t="array" ref="AF1932">IF((COUNTBLANK(D1932)=0)*OR($H$2="y",$H$2="m"),IFERROR(LEFT(C1932, FIND(" ",C1932)-1), C1932),"")</f>
        <v/>
      </c>
      <c r="AG1932" s="11" t="str">
        <f t="array" ref="AG1932">IF(COUNTBLANK(D1932)=1,"",IF(OR($H$2="y",$H$2="m"),IF(AA1932=AA1931,IF(OR(AC1932=$AC$4:$AC1931)=FALSE,AG1931&amp;AF1932,AG1931),"("&amp;AF1932)&amp;IF(AA1932=AA1933,IF(OR(AC1933=$AC$4:$AC1932)=FALSE,", ",""),") "),""))</f>
        <v/>
      </c>
      <c r="AH1932" s="10" t="str">
        <f>IF((COUNTBLANK(D1932)=1),"",IF(D1932=D1931,AH1931,"")&amp;IF(B1931&lt;&gt;B1932,((IF(COUNTBLANK(E1932)=1,$D$3&amp;"Non-type material: "&amp;$D$3,$D$3&amp;INDEX('type-categories'!$A$2:$B$100,MATCH(E1932,'type-categories'!$A$2:$A$100,0),2)&amp;$D$3))),"")&amp;(IF(K1932&lt;&gt;K1931,$C$2&amp;UPPER(K1932)&amp;$C$2&amp;$K$3&amp;" ",(IF(B1932&lt;&gt;B1931,$C$2&amp;UPPER(K1932)&amp;$C$2&amp;$K$3&amp;" ",""))))&amp;IF((AA1932&lt;&gt;AA1933)*($H$2="y"),AD1932&amp;AE1932,IF((AA1932&lt;&gt;AA1933)*($H$2="m"),AD1932&amp;AG1932,IF(($H$2&lt;&gt;"m")*($H$2&lt;&gt;"Y"),(IF(F1932=0,"",F1932&amp;" "&amp;$F$4&amp;" "))&amp;(IF(G1932=0,"",G1932&amp;" "&amp;$G$4&amp;" "))&amp;(IF(H1932=0,"",H1932&amp;" "&amp;H$4&amp;" "))&amp;(IF(I1932=0,"",I1932&amp;" "&amp;$I$4&amp;" "))&amp;(IF(J1932=0,"",J1932&amp;" "&amp;$J$4&amp;" ")),"")))&amp;"; "&amp;IF((B1932=B1931)*(AA1932=AA1931), "same collecting data; ", IF((B1932=B1931)*(Z1931=Z1932),"same locality; ",(IF(COUNTBLANK(L1932)=1,"",$D$2&amp;L1932&amp;$L$3&amp;" "&amp;$D$2))&amp;(IF(COUNTBLANK(M1932)=1,"",$E$2&amp;M1932&amp;$E$2&amp;", "))&amp;(IF(COUNTBLANK(N1932)=1,"",N1932&amp;"; "))&amp;(IF(COUNTBLANK(O1932)=1,"",O1932&amp;"; ")))&amp;(IF(COUNTBLANK(P1932)=1,"",P1932&amp;"; "))&amp;(IF(COUNTBLANK(Q1932)=1,"",Q1932&amp;"; "))&amp;(IF(COUNTBLANK(R1932)=1,"",R1932&amp;"m, "))&amp;IF((COUNTBLANK(S1932)=0)*(S1932&lt;&gt;S1931), S1932&amp;"; ","")&amp;(IF(COUNTBLANK(U1932)=1,"",U1932&amp;"; "))&amp;(IF(COUNTBLANK(T1932)=1,"",IF(COUNTBLANK(F$2)=1,T1932&amp;"; ",T1932&amp;" "&amp;F$2&amp;"; "))))&amp;(IF(COUNTBLANK(V1932)=1,"",V1932&amp;"; "))&amp;IF((COUNTBLANK(C1932)=1),"",C1932)&amp;IF((B1932=B1933)*(K1932=K1933)*(L1932=L1933)*(M1932=M1933),IF(($H$2&lt;&gt;"m")*($H$2&lt;&gt;"Y"), " • ", IF((ISNUMBER(FIND(")",AE1932))), " • ", "")),IF((B1932=B1933)*(K1932=K1933)," • ",". ")))</f>
        <v/>
      </c>
      <c r="AI1932" s="1"/>
    </row>
    <row r="1933" spans="1:35" x14ac:dyDescent="0.25">
      <c r="A1933" s="3" t="str">
        <f t="shared" si="213"/>
        <v/>
      </c>
      <c r="B1933" s="53" t="str">
        <f t="shared" si="211"/>
        <v/>
      </c>
      <c r="C1933" s="57"/>
      <c r="D1933" s="57"/>
      <c r="E1933" s="57"/>
      <c r="F1933" s="57"/>
      <c r="G1933" s="57"/>
      <c r="H1933" s="57"/>
      <c r="I1933" s="57"/>
      <c r="J1933" s="57"/>
      <c r="K1933" s="57"/>
      <c r="L1933" s="57"/>
      <c r="M1933" s="54"/>
      <c r="N1933" s="57"/>
      <c r="O1933" s="58"/>
      <c r="P1933" s="58"/>
      <c r="Q1933" s="58"/>
      <c r="R1933" s="58"/>
      <c r="S1933" s="54"/>
      <c r="T1933" s="57"/>
      <c r="U1933" s="57"/>
      <c r="V1933" s="57"/>
      <c r="W1933" s="57"/>
      <c r="X1933" s="147" t="str">
        <f>IF(COUNTBLANK(D1933)=1,"",IF('order-admin-units'!$I$1&lt;&gt;"y", "", IF(COUNTBLANK(K1933)=1, 'order-admin-units'!$B$1+1, VLOOKUP(K1933, ordercountry, 2))))</f>
        <v/>
      </c>
      <c r="Y1933" s="147" t="str">
        <f>IF(COUNTBLANK(D1933)=1,"",IF('order-admin-units'!$I$1&lt;&gt;"y", "", IF(COUNTBLANK(K1933:L1933)&gt;0, 'order-admin-units'!$B$2+1, VLOOKUP(K1933&amp;"@"&amp;L1933, orderadmin, 2))))</f>
        <v/>
      </c>
      <c r="Z1933" s="147" t="str">
        <f t="shared" si="214"/>
        <v/>
      </c>
      <c r="AA1933" s="147" t="str">
        <f t="shared" si="215"/>
        <v/>
      </c>
      <c r="AB1933" s="147" t="str">
        <f t="shared" si="216"/>
        <v/>
      </c>
      <c r="AC1933" s="147" t="str">
        <f t="shared" si="212"/>
        <v/>
      </c>
      <c r="AD1933" s="11" t="str">
        <f t="shared" si="217"/>
        <v/>
      </c>
      <c r="AE1933" s="11" t="str">
        <f t="array" ref="AE1933">IF(COUNTBLANK(D1933)=1,"",IF(OR($H$2="y",$H$2="m"),IF(AA1933=AA1932,IF(OR(AB1933=$AB$4:$AB1932)=FALSE,AE1932&amp;C1933,AE1932),"("&amp;C1933)&amp;IF(AA1933=AA1934,IF(OR(AB1934=$AB$4:$AB1933)=FALSE,", ",""),") "),""))</f>
        <v/>
      </c>
      <c r="AF1933" s="11" t="str">
        <f t="array" ref="AF1933">IF((COUNTBLANK(D1933)=0)*OR($H$2="y",$H$2="m"),IFERROR(LEFT(C1933, FIND(" ",C1933)-1), C1933),"")</f>
        <v/>
      </c>
      <c r="AG1933" s="11" t="str">
        <f t="array" ref="AG1933">IF(COUNTBLANK(D1933)=1,"",IF(OR($H$2="y",$H$2="m"),IF(AA1933=AA1932,IF(OR(AC1933=$AC$4:$AC1932)=FALSE,AG1932&amp;AF1933,AG1932),"("&amp;AF1933)&amp;IF(AA1933=AA1934,IF(OR(AC1934=$AC$4:$AC1933)=FALSE,", ",""),") "),""))</f>
        <v/>
      </c>
      <c r="AH1933" s="10" t="str">
        <f>IF((COUNTBLANK(D1933)=1),"",IF(D1933=D1932,AH1932,"")&amp;IF(B1932&lt;&gt;B1933,((IF(COUNTBLANK(E1933)=1,$D$3&amp;"Non-type material: "&amp;$D$3,$D$3&amp;INDEX('type-categories'!$A$2:$B$100,MATCH(E1933,'type-categories'!$A$2:$A$100,0),2)&amp;$D$3))),"")&amp;(IF(K1933&lt;&gt;K1932,$C$2&amp;UPPER(K1933)&amp;$C$2&amp;$K$3&amp;" ",(IF(B1933&lt;&gt;B1932,$C$2&amp;UPPER(K1933)&amp;$C$2&amp;$K$3&amp;" ",""))))&amp;IF((AA1933&lt;&gt;AA1934)*($H$2="y"),AD1933&amp;AE1933,IF((AA1933&lt;&gt;AA1934)*($H$2="m"),AD1933&amp;AG1933,IF(($H$2&lt;&gt;"m")*($H$2&lt;&gt;"Y"),(IF(F1933=0,"",F1933&amp;" "&amp;$F$4&amp;" "))&amp;(IF(G1933=0,"",G1933&amp;" "&amp;$G$4&amp;" "))&amp;(IF(H1933=0,"",H1933&amp;" "&amp;H$4&amp;" "))&amp;(IF(I1933=0,"",I1933&amp;" "&amp;$I$4&amp;" "))&amp;(IF(J1933=0,"",J1933&amp;" "&amp;$J$4&amp;" ")),"")))&amp;"; "&amp;IF((B1933=B1932)*(AA1933=AA1932), "same collecting data; ", IF((B1933=B1932)*(Z1932=Z1933),"same locality; ",(IF(COUNTBLANK(L1933)=1,"",$D$2&amp;L1933&amp;$L$3&amp;" "&amp;$D$2))&amp;(IF(COUNTBLANK(M1933)=1,"",$E$2&amp;M1933&amp;$E$2&amp;", "))&amp;(IF(COUNTBLANK(N1933)=1,"",N1933&amp;"; "))&amp;(IF(COUNTBLANK(O1933)=1,"",O1933&amp;"; ")))&amp;(IF(COUNTBLANK(P1933)=1,"",P1933&amp;"; "))&amp;(IF(COUNTBLANK(Q1933)=1,"",Q1933&amp;"; "))&amp;(IF(COUNTBLANK(R1933)=1,"",R1933&amp;"m, "))&amp;IF((COUNTBLANK(S1933)=0)*(S1933&lt;&gt;S1932), S1933&amp;"; ","")&amp;(IF(COUNTBLANK(U1933)=1,"",U1933&amp;"; "))&amp;(IF(COUNTBLANK(T1933)=1,"",IF(COUNTBLANK(F$2)=1,T1933&amp;"; ",T1933&amp;" "&amp;F$2&amp;"; "))))&amp;(IF(COUNTBLANK(V1933)=1,"",V1933&amp;"; "))&amp;IF((COUNTBLANK(C1933)=1),"",C1933)&amp;IF((B1933=B1934)*(K1933=K1934)*(L1933=L1934)*(M1933=M1934),IF(($H$2&lt;&gt;"m")*($H$2&lt;&gt;"Y"), " • ", IF((ISNUMBER(FIND(")",AE1933))), " • ", "")),IF((B1933=B1934)*(K1933=K1934)," • ",". ")))</f>
        <v/>
      </c>
      <c r="AI1933" s="1"/>
    </row>
    <row r="1934" spans="1:35" x14ac:dyDescent="0.25">
      <c r="A1934" s="3" t="str">
        <f t="shared" si="213"/>
        <v/>
      </c>
      <c r="B1934" s="53" t="str">
        <f t="shared" si="211"/>
        <v/>
      </c>
      <c r="C1934" s="57"/>
      <c r="D1934" s="57"/>
      <c r="E1934" s="57"/>
      <c r="F1934" s="57"/>
      <c r="G1934" s="57"/>
      <c r="H1934" s="57"/>
      <c r="I1934" s="57"/>
      <c r="J1934" s="57"/>
      <c r="K1934" s="57"/>
      <c r="L1934" s="57"/>
      <c r="M1934" s="54"/>
      <c r="N1934" s="57"/>
      <c r="O1934" s="58"/>
      <c r="P1934" s="58"/>
      <c r="Q1934" s="58"/>
      <c r="R1934" s="58"/>
      <c r="S1934" s="54"/>
      <c r="T1934" s="57"/>
      <c r="U1934" s="57"/>
      <c r="V1934" s="57"/>
      <c r="W1934" s="57"/>
      <c r="X1934" s="147" t="str">
        <f>IF(COUNTBLANK(D1934)=1,"",IF('order-admin-units'!$I$1&lt;&gt;"y", "", IF(COUNTBLANK(K1934)=1, 'order-admin-units'!$B$1+1, VLOOKUP(K1934, ordercountry, 2))))</f>
        <v/>
      </c>
      <c r="Y1934" s="147" t="str">
        <f>IF(COUNTBLANK(D1934)=1,"",IF('order-admin-units'!$I$1&lt;&gt;"y", "", IF(COUNTBLANK(K1934:L1934)&gt;0, 'order-admin-units'!$B$2+1, VLOOKUP(K1934&amp;"@"&amp;L1934, orderadmin, 2))))</f>
        <v/>
      </c>
      <c r="Z1934" s="147" t="str">
        <f t="shared" si="214"/>
        <v/>
      </c>
      <c r="AA1934" s="147" t="str">
        <f t="shared" si="215"/>
        <v/>
      </c>
      <c r="AB1934" s="147" t="str">
        <f t="shared" si="216"/>
        <v/>
      </c>
      <c r="AC1934" s="147" t="str">
        <f t="shared" si="212"/>
        <v/>
      </c>
      <c r="AD1934" s="11" t="str">
        <f t="shared" si="217"/>
        <v/>
      </c>
      <c r="AE1934" s="11" t="str">
        <f t="array" ref="AE1934">IF(COUNTBLANK(D1934)=1,"",IF(OR($H$2="y",$H$2="m"),IF(AA1934=AA1933,IF(OR(AB1934=$AB$4:$AB1933)=FALSE,AE1933&amp;C1934,AE1933),"("&amp;C1934)&amp;IF(AA1934=AA1935,IF(OR(AB1935=$AB$4:$AB1934)=FALSE,", ",""),") "),""))</f>
        <v/>
      </c>
      <c r="AF1934" s="11" t="str">
        <f t="array" ref="AF1934">IF((COUNTBLANK(D1934)=0)*OR($H$2="y",$H$2="m"),IFERROR(LEFT(C1934, FIND(" ",C1934)-1), C1934),"")</f>
        <v/>
      </c>
      <c r="AG1934" s="11" t="str">
        <f t="array" ref="AG1934">IF(COUNTBLANK(D1934)=1,"",IF(OR($H$2="y",$H$2="m"),IF(AA1934=AA1933,IF(OR(AC1934=$AC$4:$AC1933)=FALSE,AG1933&amp;AF1934,AG1933),"("&amp;AF1934)&amp;IF(AA1934=AA1935,IF(OR(AC1935=$AC$4:$AC1934)=FALSE,", ",""),") "),""))</f>
        <v/>
      </c>
      <c r="AH1934" s="10" t="str">
        <f>IF((COUNTBLANK(D1934)=1),"",IF(D1934=D1933,AH1933,"")&amp;IF(B1933&lt;&gt;B1934,((IF(COUNTBLANK(E1934)=1,$D$3&amp;"Non-type material: "&amp;$D$3,$D$3&amp;INDEX('type-categories'!$A$2:$B$100,MATCH(E1934,'type-categories'!$A$2:$A$100,0),2)&amp;$D$3))),"")&amp;(IF(K1934&lt;&gt;K1933,$C$2&amp;UPPER(K1934)&amp;$C$2&amp;$K$3&amp;" ",(IF(B1934&lt;&gt;B1933,$C$2&amp;UPPER(K1934)&amp;$C$2&amp;$K$3&amp;" ",""))))&amp;IF((AA1934&lt;&gt;AA1935)*($H$2="y"),AD1934&amp;AE1934,IF((AA1934&lt;&gt;AA1935)*($H$2="m"),AD1934&amp;AG1934,IF(($H$2&lt;&gt;"m")*($H$2&lt;&gt;"Y"),(IF(F1934=0,"",F1934&amp;" "&amp;$F$4&amp;" "))&amp;(IF(G1934=0,"",G1934&amp;" "&amp;$G$4&amp;" "))&amp;(IF(H1934=0,"",H1934&amp;" "&amp;H$4&amp;" "))&amp;(IF(I1934=0,"",I1934&amp;" "&amp;$I$4&amp;" "))&amp;(IF(J1934=0,"",J1934&amp;" "&amp;$J$4&amp;" ")),"")))&amp;"; "&amp;IF((B1934=B1933)*(AA1934=AA1933), "same collecting data; ", IF((B1934=B1933)*(Z1933=Z1934),"same locality; ",(IF(COUNTBLANK(L1934)=1,"",$D$2&amp;L1934&amp;$L$3&amp;" "&amp;$D$2))&amp;(IF(COUNTBLANK(M1934)=1,"",$E$2&amp;M1934&amp;$E$2&amp;", "))&amp;(IF(COUNTBLANK(N1934)=1,"",N1934&amp;"; "))&amp;(IF(COUNTBLANK(O1934)=1,"",O1934&amp;"; ")))&amp;(IF(COUNTBLANK(P1934)=1,"",P1934&amp;"; "))&amp;(IF(COUNTBLANK(Q1934)=1,"",Q1934&amp;"; "))&amp;(IF(COUNTBLANK(R1934)=1,"",R1934&amp;"m, "))&amp;IF((COUNTBLANK(S1934)=0)*(S1934&lt;&gt;S1933), S1934&amp;"; ","")&amp;(IF(COUNTBLANK(U1934)=1,"",U1934&amp;"; "))&amp;(IF(COUNTBLANK(T1934)=1,"",IF(COUNTBLANK(F$2)=1,T1934&amp;"; ",T1934&amp;" "&amp;F$2&amp;"; "))))&amp;(IF(COUNTBLANK(V1934)=1,"",V1934&amp;"; "))&amp;IF((COUNTBLANK(C1934)=1),"",C1934)&amp;IF((B1934=B1935)*(K1934=K1935)*(L1934=L1935)*(M1934=M1935),IF(($H$2&lt;&gt;"m")*($H$2&lt;&gt;"Y"), " • ", IF((ISNUMBER(FIND(")",AE1934))), " • ", "")),IF((B1934=B1935)*(K1934=K1935)," • ",". ")))</f>
        <v/>
      </c>
      <c r="AI1934" s="1"/>
    </row>
    <row r="1935" spans="1:35" x14ac:dyDescent="0.25">
      <c r="A1935" s="3" t="str">
        <f t="shared" si="213"/>
        <v/>
      </c>
      <c r="B1935" s="53" t="str">
        <f t="shared" si="211"/>
        <v/>
      </c>
      <c r="C1935" s="57"/>
      <c r="D1935" s="57"/>
      <c r="E1935" s="57"/>
      <c r="F1935" s="57"/>
      <c r="G1935" s="57"/>
      <c r="H1935" s="57"/>
      <c r="I1935" s="57"/>
      <c r="J1935" s="57"/>
      <c r="K1935" s="57"/>
      <c r="L1935" s="57"/>
      <c r="M1935" s="54"/>
      <c r="N1935" s="57"/>
      <c r="O1935" s="58"/>
      <c r="P1935" s="58"/>
      <c r="Q1935" s="58"/>
      <c r="R1935" s="58"/>
      <c r="S1935" s="54"/>
      <c r="T1935" s="57"/>
      <c r="U1935" s="57"/>
      <c r="V1935" s="57"/>
      <c r="W1935" s="57"/>
      <c r="X1935" s="147" t="str">
        <f>IF(COUNTBLANK(D1935)=1,"",IF('order-admin-units'!$I$1&lt;&gt;"y", "", IF(COUNTBLANK(K1935)=1, 'order-admin-units'!$B$1+1, VLOOKUP(K1935, ordercountry, 2))))</f>
        <v/>
      </c>
      <c r="Y1935" s="147" t="str">
        <f>IF(COUNTBLANK(D1935)=1,"",IF('order-admin-units'!$I$1&lt;&gt;"y", "", IF(COUNTBLANK(K1935:L1935)&gt;0, 'order-admin-units'!$B$2+1, VLOOKUP(K1935&amp;"@"&amp;L1935, orderadmin, 2))))</f>
        <v/>
      </c>
      <c r="Z1935" s="147" t="str">
        <f t="shared" si="214"/>
        <v/>
      </c>
      <c r="AA1935" s="147" t="str">
        <f t="shared" si="215"/>
        <v/>
      </c>
      <c r="AB1935" s="147" t="str">
        <f t="shared" si="216"/>
        <v/>
      </c>
      <c r="AC1935" s="147" t="str">
        <f t="shared" si="212"/>
        <v/>
      </c>
      <c r="AD1935" s="11" t="str">
        <f t="shared" si="217"/>
        <v/>
      </c>
      <c r="AE1935" s="11" t="str">
        <f t="array" ref="AE1935">IF(COUNTBLANK(D1935)=1,"",IF(OR($H$2="y",$H$2="m"),IF(AA1935=AA1934,IF(OR(AB1935=$AB$4:$AB1934)=FALSE,AE1934&amp;C1935,AE1934),"("&amp;C1935)&amp;IF(AA1935=AA1936,IF(OR(AB1936=$AB$4:$AB1935)=FALSE,", ",""),") "),""))</f>
        <v/>
      </c>
      <c r="AF1935" s="11" t="str">
        <f t="array" ref="AF1935">IF((COUNTBLANK(D1935)=0)*OR($H$2="y",$H$2="m"),IFERROR(LEFT(C1935, FIND(" ",C1935)-1), C1935),"")</f>
        <v/>
      </c>
      <c r="AG1935" s="11" t="str">
        <f t="array" ref="AG1935">IF(COUNTBLANK(D1935)=1,"",IF(OR($H$2="y",$H$2="m"),IF(AA1935=AA1934,IF(OR(AC1935=$AC$4:$AC1934)=FALSE,AG1934&amp;AF1935,AG1934),"("&amp;AF1935)&amp;IF(AA1935=AA1936,IF(OR(AC1936=$AC$4:$AC1935)=FALSE,", ",""),") "),""))</f>
        <v/>
      </c>
      <c r="AH1935" s="10" t="str">
        <f>IF((COUNTBLANK(D1935)=1),"",IF(D1935=D1934,AH1934,"")&amp;IF(B1934&lt;&gt;B1935,((IF(COUNTBLANK(E1935)=1,$D$3&amp;"Non-type material: "&amp;$D$3,$D$3&amp;INDEX('type-categories'!$A$2:$B$100,MATCH(E1935,'type-categories'!$A$2:$A$100,0),2)&amp;$D$3))),"")&amp;(IF(K1935&lt;&gt;K1934,$C$2&amp;UPPER(K1935)&amp;$C$2&amp;$K$3&amp;" ",(IF(B1935&lt;&gt;B1934,$C$2&amp;UPPER(K1935)&amp;$C$2&amp;$K$3&amp;" ",""))))&amp;IF((AA1935&lt;&gt;AA1936)*($H$2="y"),AD1935&amp;AE1935,IF((AA1935&lt;&gt;AA1936)*($H$2="m"),AD1935&amp;AG1935,IF(($H$2&lt;&gt;"m")*($H$2&lt;&gt;"Y"),(IF(F1935=0,"",F1935&amp;" "&amp;$F$4&amp;" "))&amp;(IF(G1935=0,"",G1935&amp;" "&amp;$G$4&amp;" "))&amp;(IF(H1935=0,"",H1935&amp;" "&amp;H$4&amp;" "))&amp;(IF(I1935=0,"",I1935&amp;" "&amp;$I$4&amp;" "))&amp;(IF(J1935=0,"",J1935&amp;" "&amp;$J$4&amp;" ")),"")))&amp;"; "&amp;IF((B1935=B1934)*(AA1935=AA1934), "same collecting data; ", IF((B1935=B1934)*(Z1934=Z1935),"same locality; ",(IF(COUNTBLANK(L1935)=1,"",$D$2&amp;L1935&amp;$L$3&amp;" "&amp;$D$2))&amp;(IF(COUNTBLANK(M1935)=1,"",$E$2&amp;M1935&amp;$E$2&amp;", "))&amp;(IF(COUNTBLANK(N1935)=1,"",N1935&amp;"; "))&amp;(IF(COUNTBLANK(O1935)=1,"",O1935&amp;"; ")))&amp;(IF(COUNTBLANK(P1935)=1,"",P1935&amp;"; "))&amp;(IF(COUNTBLANK(Q1935)=1,"",Q1935&amp;"; "))&amp;(IF(COUNTBLANK(R1935)=1,"",R1935&amp;"m, "))&amp;IF((COUNTBLANK(S1935)=0)*(S1935&lt;&gt;S1934), S1935&amp;"; ","")&amp;(IF(COUNTBLANK(U1935)=1,"",U1935&amp;"; "))&amp;(IF(COUNTBLANK(T1935)=1,"",IF(COUNTBLANK(F$2)=1,T1935&amp;"; ",T1935&amp;" "&amp;F$2&amp;"; "))))&amp;(IF(COUNTBLANK(V1935)=1,"",V1935&amp;"; "))&amp;IF((COUNTBLANK(C1935)=1),"",C1935)&amp;IF((B1935=B1936)*(K1935=K1936)*(L1935=L1936)*(M1935=M1936),IF(($H$2&lt;&gt;"m")*($H$2&lt;&gt;"Y"), " • ", IF((ISNUMBER(FIND(")",AE1935))), " • ", "")),IF((B1935=B1936)*(K1935=K1936)," • ",". ")))</f>
        <v/>
      </c>
      <c r="AI1935" s="1"/>
    </row>
    <row r="1936" spans="1:35" x14ac:dyDescent="0.25">
      <c r="A1936" s="3" t="str">
        <f t="shared" si="213"/>
        <v/>
      </c>
      <c r="B1936" s="53" t="str">
        <f t="shared" si="211"/>
        <v/>
      </c>
      <c r="C1936" s="57"/>
      <c r="D1936" s="57"/>
      <c r="E1936" s="57"/>
      <c r="F1936" s="57"/>
      <c r="G1936" s="57"/>
      <c r="H1936" s="57"/>
      <c r="I1936" s="57"/>
      <c r="J1936" s="57"/>
      <c r="K1936" s="57"/>
      <c r="L1936" s="57"/>
      <c r="M1936" s="54"/>
      <c r="N1936" s="57"/>
      <c r="O1936" s="58"/>
      <c r="P1936" s="58"/>
      <c r="Q1936" s="58"/>
      <c r="R1936" s="58"/>
      <c r="S1936" s="54"/>
      <c r="T1936" s="57"/>
      <c r="U1936" s="57"/>
      <c r="V1936" s="57"/>
      <c r="W1936" s="57"/>
      <c r="X1936" s="147" t="str">
        <f>IF(COUNTBLANK(D1936)=1,"",IF('order-admin-units'!$I$1&lt;&gt;"y", "", IF(COUNTBLANK(K1936)=1, 'order-admin-units'!$B$1+1, VLOOKUP(K1936, ordercountry, 2))))</f>
        <v/>
      </c>
      <c r="Y1936" s="147" t="str">
        <f>IF(COUNTBLANK(D1936)=1,"",IF('order-admin-units'!$I$1&lt;&gt;"y", "", IF(COUNTBLANK(K1936:L1936)&gt;0, 'order-admin-units'!$B$2+1, VLOOKUP(K1936&amp;"@"&amp;L1936, orderadmin, 2))))</f>
        <v/>
      </c>
      <c r="Z1936" s="147" t="str">
        <f t="shared" si="214"/>
        <v/>
      </c>
      <c r="AA1936" s="147" t="str">
        <f t="shared" si="215"/>
        <v/>
      </c>
      <c r="AB1936" s="147" t="str">
        <f t="shared" si="216"/>
        <v/>
      </c>
      <c r="AC1936" s="147" t="str">
        <f t="shared" si="212"/>
        <v/>
      </c>
      <c r="AD1936" s="11" t="str">
        <f t="shared" si="217"/>
        <v/>
      </c>
      <c r="AE1936" s="11" t="str">
        <f t="array" ref="AE1936">IF(COUNTBLANK(D1936)=1,"",IF(OR($H$2="y",$H$2="m"),IF(AA1936=AA1935,IF(OR(AB1936=$AB$4:$AB1935)=FALSE,AE1935&amp;C1936,AE1935),"("&amp;C1936)&amp;IF(AA1936=AA1937,IF(OR(AB1937=$AB$4:$AB1936)=FALSE,", ",""),") "),""))</f>
        <v/>
      </c>
      <c r="AF1936" s="11" t="str">
        <f t="array" ref="AF1936">IF((COUNTBLANK(D1936)=0)*OR($H$2="y",$H$2="m"),IFERROR(LEFT(C1936, FIND(" ",C1936)-1), C1936),"")</f>
        <v/>
      </c>
      <c r="AG1936" s="11" t="str">
        <f t="array" ref="AG1936">IF(COUNTBLANK(D1936)=1,"",IF(OR($H$2="y",$H$2="m"),IF(AA1936=AA1935,IF(OR(AC1936=$AC$4:$AC1935)=FALSE,AG1935&amp;AF1936,AG1935),"("&amp;AF1936)&amp;IF(AA1936=AA1937,IF(OR(AC1937=$AC$4:$AC1936)=FALSE,", ",""),") "),""))</f>
        <v/>
      </c>
      <c r="AH1936" s="10" t="str">
        <f>IF((COUNTBLANK(D1936)=1),"",IF(D1936=D1935,AH1935,"")&amp;IF(B1935&lt;&gt;B1936,((IF(COUNTBLANK(E1936)=1,$D$3&amp;"Non-type material: "&amp;$D$3,$D$3&amp;INDEX('type-categories'!$A$2:$B$100,MATCH(E1936,'type-categories'!$A$2:$A$100,0),2)&amp;$D$3))),"")&amp;(IF(K1936&lt;&gt;K1935,$C$2&amp;UPPER(K1936)&amp;$C$2&amp;$K$3&amp;" ",(IF(B1936&lt;&gt;B1935,$C$2&amp;UPPER(K1936)&amp;$C$2&amp;$K$3&amp;" ",""))))&amp;IF((AA1936&lt;&gt;AA1937)*($H$2="y"),AD1936&amp;AE1936,IF((AA1936&lt;&gt;AA1937)*($H$2="m"),AD1936&amp;AG1936,IF(($H$2&lt;&gt;"m")*($H$2&lt;&gt;"Y"),(IF(F1936=0,"",F1936&amp;" "&amp;$F$4&amp;" "))&amp;(IF(G1936=0,"",G1936&amp;" "&amp;$G$4&amp;" "))&amp;(IF(H1936=0,"",H1936&amp;" "&amp;H$4&amp;" "))&amp;(IF(I1936=0,"",I1936&amp;" "&amp;$I$4&amp;" "))&amp;(IF(J1936=0,"",J1936&amp;" "&amp;$J$4&amp;" ")),"")))&amp;"; "&amp;IF((B1936=B1935)*(AA1936=AA1935), "same collecting data; ", IF((B1936=B1935)*(Z1935=Z1936),"same locality; ",(IF(COUNTBLANK(L1936)=1,"",$D$2&amp;L1936&amp;$L$3&amp;" "&amp;$D$2))&amp;(IF(COUNTBLANK(M1936)=1,"",$E$2&amp;M1936&amp;$E$2&amp;", "))&amp;(IF(COUNTBLANK(N1936)=1,"",N1936&amp;"; "))&amp;(IF(COUNTBLANK(O1936)=1,"",O1936&amp;"; ")))&amp;(IF(COUNTBLANK(P1936)=1,"",P1936&amp;"; "))&amp;(IF(COUNTBLANK(Q1936)=1,"",Q1936&amp;"; "))&amp;(IF(COUNTBLANK(R1936)=1,"",R1936&amp;"m, "))&amp;IF((COUNTBLANK(S1936)=0)*(S1936&lt;&gt;S1935), S1936&amp;"; ","")&amp;(IF(COUNTBLANK(U1936)=1,"",U1936&amp;"; "))&amp;(IF(COUNTBLANK(T1936)=1,"",IF(COUNTBLANK(F$2)=1,T1936&amp;"; ",T1936&amp;" "&amp;F$2&amp;"; "))))&amp;(IF(COUNTBLANK(V1936)=1,"",V1936&amp;"; "))&amp;IF((COUNTBLANK(C1936)=1),"",C1936)&amp;IF((B1936=B1937)*(K1936=K1937)*(L1936=L1937)*(M1936=M1937),IF(($H$2&lt;&gt;"m")*($H$2&lt;&gt;"Y"), " • ", IF((ISNUMBER(FIND(")",AE1936))), " • ", "")),IF((B1936=B1937)*(K1936=K1937)," • ",". ")))</f>
        <v/>
      </c>
      <c r="AI1936" s="1"/>
    </row>
    <row r="1937" spans="1:35" x14ac:dyDescent="0.25">
      <c r="A1937" s="3" t="str">
        <f t="shared" si="213"/>
        <v/>
      </c>
      <c r="B1937" s="53" t="str">
        <f t="shared" si="211"/>
        <v/>
      </c>
      <c r="C1937" s="57"/>
      <c r="D1937" s="57"/>
      <c r="E1937" s="57"/>
      <c r="F1937" s="57"/>
      <c r="G1937" s="57"/>
      <c r="H1937" s="57"/>
      <c r="I1937" s="57"/>
      <c r="J1937" s="57"/>
      <c r="K1937" s="57"/>
      <c r="L1937" s="57"/>
      <c r="M1937" s="54"/>
      <c r="N1937" s="57"/>
      <c r="O1937" s="58"/>
      <c r="P1937" s="58"/>
      <c r="Q1937" s="58"/>
      <c r="R1937" s="58"/>
      <c r="S1937" s="54"/>
      <c r="T1937" s="57"/>
      <c r="U1937" s="57"/>
      <c r="V1937" s="57"/>
      <c r="W1937" s="57"/>
      <c r="X1937" s="147" t="str">
        <f>IF(COUNTBLANK(D1937)=1,"",IF('order-admin-units'!$I$1&lt;&gt;"y", "", IF(COUNTBLANK(K1937)=1, 'order-admin-units'!$B$1+1, VLOOKUP(K1937, ordercountry, 2))))</f>
        <v/>
      </c>
      <c r="Y1937" s="147" t="str">
        <f>IF(COUNTBLANK(D1937)=1,"",IF('order-admin-units'!$I$1&lt;&gt;"y", "", IF(COUNTBLANK(K1937:L1937)&gt;0, 'order-admin-units'!$B$2+1, VLOOKUP(K1937&amp;"@"&amp;L1937, orderadmin, 2))))</f>
        <v/>
      </c>
      <c r="Z1937" s="147" t="str">
        <f t="shared" si="214"/>
        <v/>
      </c>
      <c r="AA1937" s="147" t="str">
        <f t="shared" si="215"/>
        <v/>
      </c>
      <c r="AB1937" s="147" t="str">
        <f t="shared" si="216"/>
        <v/>
      </c>
      <c r="AC1937" s="147" t="str">
        <f t="shared" si="212"/>
        <v/>
      </c>
      <c r="AD1937" s="11" t="str">
        <f t="shared" si="217"/>
        <v/>
      </c>
      <c r="AE1937" s="11" t="str">
        <f t="array" ref="AE1937">IF(COUNTBLANK(D1937)=1,"",IF(OR($H$2="y",$H$2="m"),IF(AA1937=AA1936,IF(OR(AB1937=$AB$4:$AB1936)=FALSE,AE1936&amp;C1937,AE1936),"("&amp;C1937)&amp;IF(AA1937=AA1938,IF(OR(AB1938=$AB$4:$AB1937)=FALSE,", ",""),") "),""))</f>
        <v/>
      </c>
      <c r="AF1937" s="11" t="str">
        <f t="array" ref="AF1937">IF((COUNTBLANK(D1937)=0)*OR($H$2="y",$H$2="m"),IFERROR(LEFT(C1937, FIND(" ",C1937)-1), C1937),"")</f>
        <v/>
      </c>
      <c r="AG1937" s="11" t="str">
        <f t="array" ref="AG1937">IF(COUNTBLANK(D1937)=1,"",IF(OR($H$2="y",$H$2="m"),IF(AA1937=AA1936,IF(OR(AC1937=$AC$4:$AC1936)=FALSE,AG1936&amp;AF1937,AG1936),"("&amp;AF1937)&amp;IF(AA1937=AA1938,IF(OR(AC1938=$AC$4:$AC1937)=FALSE,", ",""),") "),""))</f>
        <v/>
      </c>
      <c r="AH1937" s="10" t="str">
        <f>IF((COUNTBLANK(D1937)=1),"",IF(D1937=D1936,AH1936,"")&amp;IF(B1936&lt;&gt;B1937,((IF(COUNTBLANK(E1937)=1,$D$3&amp;"Non-type material: "&amp;$D$3,$D$3&amp;INDEX('type-categories'!$A$2:$B$100,MATCH(E1937,'type-categories'!$A$2:$A$100,0),2)&amp;$D$3))),"")&amp;(IF(K1937&lt;&gt;K1936,$C$2&amp;UPPER(K1937)&amp;$C$2&amp;$K$3&amp;" ",(IF(B1937&lt;&gt;B1936,$C$2&amp;UPPER(K1937)&amp;$C$2&amp;$K$3&amp;" ",""))))&amp;IF((AA1937&lt;&gt;AA1938)*($H$2="y"),AD1937&amp;AE1937,IF((AA1937&lt;&gt;AA1938)*($H$2="m"),AD1937&amp;AG1937,IF(($H$2&lt;&gt;"m")*($H$2&lt;&gt;"Y"),(IF(F1937=0,"",F1937&amp;" "&amp;$F$4&amp;" "))&amp;(IF(G1937=0,"",G1937&amp;" "&amp;$G$4&amp;" "))&amp;(IF(H1937=0,"",H1937&amp;" "&amp;H$4&amp;" "))&amp;(IF(I1937=0,"",I1937&amp;" "&amp;$I$4&amp;" "))&amp;(IF(J1937=0,"",J1937&amp;" "&amp;$J$4&amp;" ")),"")))&amp;"; "&amp;IF((B1937=B1936)*(AA1937=AA1936), "same collecting data; ", IF((B1937=B1936)*(Z1936=Z1937),"same locality; ",(IF(COUNTBLANK(L1937)=1,"",$D$2&amp;L1937&amp;$L$3&amp;" "&amp;$D$2))&amp;(IF(COUNTBLANK(M1937)=1,"",$E$2&amp;M1937&amp;$E$2&amp;", "))&amp;(IF(COUNTBLANK(N1937)=1,"",N1937&amp;"; "))&amp;(IF(COUNTBLANK(O1937)=1,"",O1937&amp;"; ")))&amp;(IF(COUNTBLANK(P1937)=1,"",P1937&amp;"; "))&amp;(IF(COUNTBLANK(Q1937)=1,"",Q1937&amp;"; "))&amp;(IF(COUNTBLANK(R1937)=1,"",R1937&amp;"m, "))&amp;IF((COUNTBLANK(S1937)=0)*(S1937&lt;&gt;S1936), S1937&amp;"; ","")&amp;(IF(COUNTBLANK(U1937)=1,"",U1937&amp;"; "))&amp;(IF(COUNTBLANK(T1937)=1,"",IF(COUNTBLANK(F$2)=1,T1937&amp;"; ",T1937&amp;" "&amp;F$2&amp;"; "))))&amp;(IF(COUNTBLANK(V1937)=1,"",V1937&amp;"; "))&amp;IF((COUNTBLANK(C1937)=1),"",C1937)&amp;IF((B1937=B1938)*(K1937=K1938)*(L1937=L1938)*(M1937=M1938),IF(($H$2&lt;&gt;"m")*($H$2&lt;&gt;"Y"), " • ", IF((ISNUMBER(FIND(")",AE1937))), " • ", "")),IF((B1937=B1938)*(K1937=K1938)," • ",". ")))</f>
        <v/>
      </c>
      <c r="AI1937" s="1"/>
    </row>
    <row r="1938" spans="1:35" x14ac:dyDescent="0.25">
      <c r="A1938" s="3" t="str">
        <f t="shared" si="213"/>
        <v/>
      </c>
      <c r="B1938" s="53" t="str">
        <f t="shared" si="211"/>
        <v/>
      </c>
      <c r="C1938" s="57"/>
      <c r="D1938" s="57"/>
      <c r="E1938" s="57"/>
      <c r="F1938" s="57"/>
      <c r="G1938" s="57"/>
      <c r="H1938" s="57"/>
      <c r="I1938" s="57"/>
      <c r="J1938" s="57"/>
      <c r="K1938" s="57"/>
      <c r="L1938" s="57"/>
      <c r="M1938" s="54"/>
      <c r="N1938" s="57"/>
      <c r="O1938" s="58"/>
      <c r="P1938" s="58"/>
      <c r="Q1938" s="58"/>
      <c r="R1938" s="58"/>
      <c r="S1938" s="54"/>
      <c r="T1938" s="57"/>
      <c r="U1938" s="57"/>
      <c r="V1938" s="57"/>
      <c r="W1938" s="57"/>
      <c r="X1938" s="147" t="str">
        <f>IF(COUNTBLANK(D1938)=1,"",IF('order-admin-units'!$I$1&lt;&gt;"y", "", IF(COUNTBLANK(K1938)=1, 'order-admin-units'!$B$1+1, VLOOKUP(K1938, ordercountry, 2))))</f>
        <v/>
      </c>
      <c r="Y1938" s="147" t="str">
        <f>IF(COUNTBLANK(D1938)=1,"",IF('order-admin-units'!$I$1&lt;&gt;"y", "", IF(COUNTBLANK(K1938:L1938)&gt;0, 'order-admin-units'!$B$2+1, VLOOKUP(K1938&amp;"@"&amp;L1938, orderadmin, 2))))</f>
        <v/>
      </c>
      <c r="Z1938" s="147" t="str">
        <f t="shared" si="214"/>
        <v/>
      </c>
      <c r="AA1938" s="147" t="str">
        <f t="shared" si="215"/>
        <v/>
      </c>
      <c r="AB1938" s="147" t="str">
        <f t="shared" si="216"/>
        <v/>
      </c>
      <c r="AC1938" s="147" t="str">
        <f t="shared" si="212"/>
        <v/>
      </c>
      <c r="AD1938" s="11" t="str">
        <f t="shared" si="217"/>
        <v/>
      </c>
      <c r="AE1938" s="11" t="str">
        <f t="array" ref="AE1938">IF(COUNTBLANK(D1938)=1,"",IF(OR($H$2="y",$H$2="m"),IF(AA1938=AA1937,IF(OR(AB1938=$AB$4:$AB1937)=FALSE,AE1937&amp;C1938,AE1937),"("&amp;C1938)&amp;IF(AA1938=AA1939,IF(OR(AB1939=$AB$4:$AB1938)=FALSE,", ",""),") "),""))</f>
        <v/>
      </c>
      <c r="AF1938" s="11" t="str">
        <f t="array" ref="AF1938">IF((COUNTBLANK(D1938)=0)*OR($H$2="y",$H$2="m"),IFERROR(LEFT(C1938, FIND(" ",C1938)-1), C1938),"")</f>
        <v/>
      </c>
      <c r="AG1938" s="11" t="str">
        <f t="array" ref="AG1938">IF(COUNTBLANK(D1938)=1,"",IF(OR($H$2="y",$H$2="m"),IF(AA1938=AA1937,IF(OR(AC1938=$AC$4:$AC1937)=FALSE,AG1937&amp;AF1938,AG1937),"("&amp;AF1938)&amp;IF(AA1938=AA1939,IF(OR(AC1939=$AC$4:$AC1938)=FALSE,", ",""),") "),""))</f>
        <v/>
      </c>
      <c r="AH1938" s="10" t="str">
        <f>IF((COUNTBLANK(D1938)=1),"",IF(D1938=D1937,AH1937,"")&amp;IF(B1937&lt;&gt;B1938,((IF(COUNTBLANK(E1938)=1,$D$3&amp;"Non-type material: "&amp;$D$3,$D$3&amp;INDEX('type-categories'!$A$2:$B$100,MATCH(E1938,'type-categories'!$A$2:$A$100,0),2)&amp;$D$3))),"")&amp;(IF(K1938&lt;&gt;K1937,$C$2&amp;UPPER(K1938)&amp;$C$2&amp;$K$3&amp;" ",(IF(B1938&lt;&gt;B1937,$C$2&amp;UPPER(K1938)&amp;$C$2&amp;$K$3&amp;" ",""))))&amp;IF((AA1938&lt;&gt;AA1939)*($H$2="y"),AD1938&amp;AE1938,IF((AA1938&lt;&gt;AA1939)*($H$2="m"),AD1938&amp;AG1938,IF(($H$2&lt;&gt;"m")*($H$2&lt;&gt;"Y"),(IF(F1938=0,"",F1938&amp;" "&amp;$F$4&amp;" "))&amp;(IF(G1938=0,"",G1938&amp;" "&amp;$G$4&amp;" "))&amp;(IF(H1938=0,"",H1938&amp;" "&amp;H$4&amp;" "))&amp;(IF(I1938=0,"",I1938&amp;" "&amp;$I$4&amp;" "))&amp;(IF(J1938=0,"",J1938&amp;" "&amp;$J$4&amp;" ")),"")))&amp;"; "&amp;IF((B1938=B1937)*(AA1938=AA1937), "same collecting data; ", IF((B1938=B1937)*(Z1937=Z1938),"same locality; ",(IF(COUNTBLANK(L1938)=1,"",$D$2&amp;L1938&amp;$L$3&amp;" "&amp;$D$2))&amp;(IF(COUNTBLANK(M1938)=1,"",$E$2&amp;M1938&amp;$E$2&amp;", "))&amp;(IF(COUNTBLANK(N1938)=1,"",N1938&amp;"; "))&amp;(IF(COUNTBLANK(O1938)=1,"",O1938&amp;"; ")))&amp;(IF(COUNTBLANK(P1938)=1,"",P1938&amp;"; "))&amp;(IF(COUNTBLANK(Q1938)=1,"",Q1938&amp;"; "))&amp;(IF(COUNTBLANK(R1938)=1,"",R1938&amp;"m, "))&amp;IF((COUNTBLANK(S1938)=0)*(S1938&lt;&gt;S1937), S1938&amp;"; ","")&amp;(IF(COUNTBLANK(U1938)=1,"",U1938&amp;"; "))&amp;(IF(COUNTBLANK(T1938)=1,"",IF(COUNTBLANK(F$2)=1,T1938&amp;"; ",T1938&amp;" "&amp;F$2&amp;"; "))))&amp;(IF(COUNTBLANK(V1938)=1,"",V1938&amp;"; "))&amp;IF((COUNTBLANK(C1938)=1),"",C1938)&amp;IF((B1938=B1939)*(K1938=K1939)*(L1938=L1939)*(M1938=M1939),IF(($H$2&lt;&gt;"m")*($H$2&lt;&gt;"Y"), " • ", IF((ISNUMBER(FIND(")",AE1938))), " • ", "")),IF((B1938=B1939)*(K1938=K1939)," • ",". ")))</f>
        <v/>
      </c>
      <c r="AI1938" s="1"/>
    </row>
    <row r="1939" spans="1:35" x14ac:dyDescent="0.25">
      <c r="A1939" s="3" t="str">
        <f t="shared" si="213"/>
        <v/>
      </c>
      <c r="B1939" s="53" t="str">
        <f t="shared" si="211"/>
        <v/>
      </c>
      <c r="C1939" s="57"/>
      <c r="D1939" s="57"/>
      <c r="E1939" s="57"/>
      <c r="F1939" s="57"/>
      <c r="G1939" s="57"/>
      <c r="H1939" s="57"/>
      <c r="I1939" s="57"/>
      <c r="J1939" s="57"/>
      <c r="K1939" s="57"/>
      <c r="L1939" s="57"/>
      <c r="M1939" s="54"/>
      <c r="N1939" s="57"/>
      <c r="O1939" s="58"/>
      <c r="P1939" s="58"/>
      <c r="Q1939" s="58"/>
      <c r="R1939" s="58"/>
      <c r="S1939" s="54"/>
      <c r="T1939" s="57"/>
      <c r="U1939" s="57"/>
      <c r="V1939" s="57"/>
      <c r="W1939" s="57"/>
      <c r="X1939" s="147" t="str">
        <f>IF(COUNTBLANK(D1939)=1,"",IF('order-admin-units'!$I$1&lt;&gt;"y", "", IF(COUNTBLANK(K1939)=1, 'order-admin-units'!$B$1+1, VLOOKUP(K1939, ordercountry, 2))))</f>
        <v/>
      </c>
      <c r="Y1939" s="147" t="str">
        <f>IF(COUNTBLANK(D1939)=1,"",IF('order-admin-units'!$I$1&lt;&gt;"y", "", IF(COUNTBLANK(K1939:L1939)&gt;0, 'order-admin-units'!$B$2+1, VLOOKUP(K1939&amp;"@"&amp;L1939, orderadmin, 2))))</f>
        <v/>
      </c>
      <c r="Z1939" s="147" t="str">
        <f t="shared" si="214"/>
        <v/>
      </c>
      <c r="AA1939" s="147" t="str">
        <f t="shared" si="215"/>
        <v/>
      </c>
      <c r="AB1939" s="147" t="str">
        <f t="shared" si="216"/>
        <v/>
      </c>
      <c r="AC1939" s="147" t="str">
        <f t="shared" si="212"/>
        <v/>
      </c>
      <c r="AD1939" s="11" t="str">
        <f t="shared" si="217"/>
        <v/>
      </c>
      <c r="AE1939" s="11" t="str">
        <f t="array" ref="AE1939">IF(COUNTBLANK(D1939)=1,"",IF(OR($H$2="y",$H$2="m"),IF(AA1939=AA1938,IF(OR(AB1939=$AB$4:$AB1938)=FALSE,AE1938&amp;C1939,AE1938),"("&amp;C1939)&amp;IF(AA1939=AA1940,IF(OR(AB1940=$AB$4:$AB1939)=FALSE,", ",""),") "),""))</f>
        <v/>
      </c>
      <c r="AF1939" s="11" t="str">
        <f t="array" ref="AF1939">IF((COUNTBLANK(D1939)=0)*OR($H$2="y",$H$2="m"),IFERROR(LEFT(C1939, FIND(" ",C1939)-1), C1939),"")</f>
        <v/>
      </c>
      <c r="AG1939" s="11" t="str">
        <f t="array" ref="AG1939">IF(COUNTBLANK(D1939)=1,"",IF(OR($H$2="y",$H$2="m"),IF(AA1939=AA1938,IF(OR(AC1939=$AC$4:$AC1938)=FALSE,AG1938&amp;AF1939,AG1938),"("&amp;AF1939)&amp;IF(AA1939=AA1940,IF(OR(AC1940=$AC$4:$AC1939)=FALSE,", ",""),") "),""))</f>
        <v/>
      </c>
      <c r="AH1939" s="10" t="str">
        <f>IF((COUNTBLANK(D1939)=1),"",IF(D1939=D1938,AH1938,"")&amp;IF(B1938&lt;&gt;B1939,((IF(COUNTBLANK(E1939)=1,$D$3&amp;"Non-type material: "&amp;$D$3,$D$3&amp;INDEX('type-categories'!$A$2:$B$100,MATCH(E1939,'type-categories'!$A$2:$A$100,0),2)&amp;$D$3))),"")&amp;(IF(K1939&lt;&gt;K1938,$C$2&amp;UPPER(K1939)&amp;$C$2&amp;$K$3&amp;" ",(IF(B1939&lt;&gt;B1938,$C$2&amp;UPPER(K1939)&amp;$C$2&amp;$K$3&amp;" ",""))))&amp;IF((AA1939&lt;&gt;AA1940)*($H$2="y"),AD1939&amp;AE1939,IF((AA1939&lt;&gt;AA1940)*($H$2="m"),AD1939&amp;AG1939,IF(($H$2&lt;&gt;"m")*($H$2&lt;&gt;"Y"),(IF(F1939=0,"",F1939&amp;" "&amp;$F$4&amp;" "))&amp;(IF(G1939=0,"",G1939&amp;" "&amp;$G$4&amp;" "))&amp;(IF(H1939=0,"",H1939&amp;" "&amp;H$4&amp;" "))&amp;(IF(I1939=0,"",I1939&amp;" "&amp;$I$4&amp;" "))&amp;(IF(J1939=0,"",J1939&amp;" "&amp;$J$4&amp;" ")),"")))&amp;"; "&amp;IF((B1939=B1938)*(AA1939=AA1938), "same collecting data; ", IF((B1939=B1938)*(Z1938=Z1939),"same locality; ",(IF(COUNTBLANK(L1939)=1,"",$D$2&amp;L1939&amp;$L$3&amp;" "&amp;$D$2))&amp;(IF(COUNTBLANK(M1939)=1,"",$E$2&amp;M1939&amp;$E$2&amp;", "))&amp;(IF(COUNTBLANK(N1939)=1,"",N1939&amp;"; "))&amp;(IF(COUNTBLANK(O1939)=1,"",O1939&amp;"; ")))&amp;(IF(COUNTBLANK(P1939)=1,"",P1939&amp;"; "))&amp;(IF(COUNTBLANK(Q1939)=1,"",Q1939&amp;"; "))&amp;(IF(COUNTBLANK(R1939)=1,"",R1939&amp;"m, "))&amp;IF((COUNTBLANK(S1939)=0)*(S1939&lt;&gt;S1938), S1939&amp;"; ","")&amp;(IF(COUNTBLANK(U1939)=1,"",U1939&amp;"; "))&amp;(IF(COUNTBLANK(T1939)=1,"",IF(COUNTBLANK(F$2)=1,T1939&amp;"; ",T1939&amp;" "&amp;F$2&amp;"; "))))&amp;(IF(COUNTBLANK(V1939)=1,"",V1939&amp;"; "))&amp;IF((COUNTBLANK(C1939)=1),"",C1939)&amp;IF((B1939=B1940)*(K1939=K1940)*(L1939=L1940)*(M1939=M1940),IF(($H$2&lt;&gt;"m")*($H$2&lt;&gt;"Y"), " • ", IF((ISNUMBER(FIND(")",AE1939))), " • ", "")),IF((B1939=B1940)*(K1939=K1940)," • ",". ")))</f>
        <v/>
      </c>
      <c r="AI1939" s="1"/>
    </row>
    <row r="1940" spans="1:35" x14ac:dyDescent="0.25">
      <c r="A1940" s="3" t="str">
        <f t="shared" si="213"/>
        <v/>
      </c>
      <c r="B1940" s="53" t="str">
        <f t="shared" si="211"/>
        <v/>
      </c>
      <c r="C1940" s="57"/>
      <c r="D1940" s="57"/>
      <c r="E1940" s="57"/>
      <c r="F1940" s="57"/>
      <c r="G1940" s="57"/>
      <c r="H1940" s="57"/>
      <c r="I1940" s="57"/>
      <c r="J1940" s="57"/>
      <c r="K1940" s="57"/>
      <c r="L1940" s="57"/>
      <c r="M1940" s="54"/>
      <c r="N1940" s="57"/>
      <c r="O1940" s="58"/>
      <c r="P1940" s="58"/>
      <c r="Q1940" s="58"/>
      <c r="R1940" s="58"/>
      <c r="S1940" s="54"/>
      <c r="T1940" s="57"/>
      <c r="U1940" s="57"/>
      <c r="V1940" s="57"/>
      <c r="W1940" s="57"/>
      <c r="X1940" s="147" t="str">
        <f>IF(COUNTBLANK(D1940)=1,"",IF('order-admin-units'!$I$1&lt;&gt;"y", "", IF(COUNTBLANK(K1940)=1, 'order-admin-units'!$B$1+1, VLOOKUP(K1940, ordercountry, 2))))</f>
        <v/>
      </c>
      <c r="Y1940" s="147" t="str">
        <f>IF(COUNTBLANK(D1940)=1,"",IF('order-admin-units'!$I$1&lt;&gt;"y", "", IF(COUNTBLANK(K1940:L1940)&gt;0, 'order-admin-units'!$B$2+1, VLOOKUP(K1940&amp;"@"&amp;L1940, orderadmin, 2))))</f>
        <v/>
      </c>
      <c r="Z1940" s="147" t="str">
        <f t="shared" si="214"/>
        <v/>
      </c>
      <c r="AA1940" s="147" t="str">
        <f t="shared" si="215"/>
        <v/>
      </c>
      <c r="AB1940" s="147" t="str">
        <f t="shared" si="216"/>
        <v/>
      </c>
      <c r="AC1940" s="147" t="str">
        <f t="shared" si="212"/>
        <v/>
      </c>
      <c r="AD1940" s="11" t="str">
        <f t="shared" si="217"/>
        <v/>
      </c>
      <c r="AE1940" s="11" t="str">
        <f t="array" ref="AE1940">IF(COUNTBLANK(D1940)=1,"",IF(OR($H$2="y",$H$2="m"),IF(AA1940=AA1939,IF(OR(AB1940=$AB$4:$AB1939)=FALSE,AE1939&amp;C1940,AE1939),"("&amp;C1940)&amp;IF(AA1940=AA1941,IF(OR(AB1941=$AB$4:$AB1940)=FALSE,", ",""),") "),""))</f>
        <v/>
      </c>
      <c r="AF1940" s="11" t="str">
        <f t="array" ref="AF1940">IF((COUNTBLANK(D1940)=0)*OR($H$2="y",$H$2="m"),IFERROR(LEFT(C1940, FIND(" ",C1940)-1), C1940),"")</f>
        <v/>
      </c>
      <c r="AG1940" s="11" t="str">
        <f t="array" ref="AG1940">IF(COUNTBLANK(D1940)=1,"",IF(OR($H$2="y",$H$2="m"),IF(AA1940=AA1939,IF(OR(AC1940=$AC$4:$AC1939)=FALSE,AG1939&amp;AF1940,AG1939),"("&amp;AF1940)&amp;IF(AA1940=AA1941,IF(OR(AC1941=$AC$4:$AC1940)=FALSE,", ",""),") "),""))</f>
        <v/>
      </c>
      <c r="AH1940" s="10" t="str">
        <f>IF((COUNTBLANK(D1940)=1),"",IF(D1940=D1939,AH1939,"")&amp;IF(B1939&lt;&gt;B1940,((IF(COUNTBLANK(E1940)=1,$D$3&amp;"Non-type material: "&amp;$D$3,$D$3&amp;INDEX('type-categories'!$A$2:$B$100,MATCH(E1940,'type-categories'!$A$2:$A$100,0),2)&amp;$D$3))),"")&amp;(IF(K1940&lt;&gt;K1939,$C$2&amp;UPPER(K1940)&amp;$C$2&amp;$K$3&amp;" ",(IF(B1940&lt;&gt;B1939,$C$2&amp;UPPER(K1940)&amp;$C$2&amp;$K$3&amp;" ",""))))&amp;IF((AA1940&lt;&gt;AA1941)*($H$2="y"),AD1940&amp;AE1940,IF((AA1940&lt;&gt;AA1941)*($H$2="m"),AD1940&amp;AG1940,IF(($H$2&lt;&gt;"m")*($H$2&lt;&gt;"Y"),(IF(F1940=0,"",F1940&amp;" "&amp;$F$4&amp;" "))&amp;(IF(G1940=0,"",G1940&amp;" "&amp;$G$4&amp;" "))&amp;(IF(H1940=0,"",H1940&amp;" "&amp;H$4&amp;" "))&amp;(IF(I1940=0,"",I1940&amp;" "&amp;$I$4&amp;" "))&amp;(IF(J1940=0,"",J1940&amp;" "&amp;$J$4&amp;" ")),"")))&amp;"; "&amp;IF((B1940=B1939)*(AA1940=AA1939), "same collecting data; ", IF((B1940=B1939)*(Z1939=Z1940),"same locality; ",(IF(COUNTBLANK(L1940)=1,"",$D$2&amp;L1940&amp;$L$3&amp;" "&amp;$D$2))&amp;(IF(COUNTBLANK(M1940)=1,"",$E$2&amp;M1940&amp;$E$2&amp;", "))&amp;(IF(COUNTBLANK(N1940)=1,"",N1940&amp;"; "))&amp;(IF(COUNTBLANK(O1940)=1,"",O1940&amp;"; ")))&amp;(IF(COUNTBLANK(P1940)=1,"",P1940&amp;"; "))&amp;(IF(COUNTBLANK(Q1940)=1,"",Q1940&amp;"; "))&amp;(IF(COUNTBLANK(R1940)=1,"",R1940&amp;"m, "))&amp;IF((COUNTBLANK(S1940)=0)*(S1940&lt;&gt;S1939), S1940&amp;"; ","")&amp;(IF(COUNTBLANK(U1940)=1,"",U1940&amp;"; "))&amp;(IF(COUNTBLANK(T1940)=1,"",IF(COUNTBLANK(F$2)=1,T1940&amp;"; ",T1940&amp;" "&amp;F$2&amp;"; "))))&amp;(IF(COUNTBLANK(V1940)=1,"",V1940&amp;"; "))&amp;IF((COUNTBLANK(C1940)=1),"",C1940)&amp;IF((B1940=B1941)*(K1940=K1941)*(L1940=L1941)*(M1940=M1941),IF(($H$2&lt;&gt;"m")*($H$2&lt;&gt;"Y"), " • ", IF((ISNUMBER(FIND(")",AE1940))), " • ", "")),IF((B1940=B1941)*(K1940=K1941)," • ",". ")))</f>
        <v/>
      </c>
      <c r="AI1940" s="1"/>
    </row>
    <row r="1941" spans="1:35" x14ac:dyDescent="0.25">
      <c r="A1941" s="3" t="str">
        <f t="shared" si="213"/>
        <v/>
      </c>
      <c r="B1941" s="53" t="str">
        <f t="shared" si="211"/>
        <v/>
      </c>
      <c r="C1941" s="57"/>
      <c r="D1941" s="57"/>
      <c r="E1941" s="57"/>
      <c r="F1941" s="57"/>
      <c r="G1941" s="57"/>
      <c r="H1941" s="57"/>
      <c r="I1941" s="57"/>
      <c r="J1941" s="57"/>
      <c r="K1941" s="57"/>
      <c r="L1941" s="57"/>
      <c r="M1941" s="54"/>
      <c r="N1941" s="57"/>
      <c r="O1941" s="58"/>
      <c r="P1941" s="58"/>
      <c r="Q1941" s="58"/>
      <c r="R1941" s="58"/>
      <c r="S1941" s="54"/>
      <c r="T1941" s="57"/>
      <c r="U1941" s="57"/>
      <c r="V1941" s="57"/>
      <c r="W1941" s="57"/>
      <c r="X1941" s="147" t="str">
        <f>IF(COUNTBLANK(D1941)=1,"",IF('order-admin-units'!$I$1&lt;&gt;"y", "", IF(COUNTBLANK(K1941)=1, 'order-admin-units'!$B$1+1, VLOOKUP(K1941, ordercountry, 2))))</f>
        <v/>
      </c>
      <c r="Y1941" s="147" t="str">
        <f>IF(COUNTBLANK(D1941)=1,"",IF('order-admin-units'!$I$1&lt;&gt;"y", "", IF(COUNTBLANK(K1941:L1941)&gt;0, 'order-admin-units'!$B$2+1, VLOOKUP(K1941&amp;"@"&amp;L1941, orderadmin, 2))))</f>
        <v/>
      </c>
      <c r="Z1941" s="147" t="str">
        <f t="shared" si="214"/>
        <v/>
      </c>
      <c r="AA1941" s="147" t="str">
        <f t="shared" si="215"/>
        <v/>
      </c>
      <c r="AB1941" s="147" t="str">
        <f t="shared" si="216"/>
        <v/>
      </c>
      <c r="AC1941" s="147" t="str">
        <f t="shared" si="212"/>
        <v/>
      </c>
      <c r="AD1941" s="11" t="str">
        <f t="shared" si="217"/>
        <v/>
      </c>
      <c r="AE1941" s="11" t="str">
        <f t="array" ref="AE1941">IF(COUNTBLANK(D1941)=1,"",IF(OR($H$2="y",$H$2="m"),IF(AA1941=AA1940,IF(OR(AB1941=$AB$4:$AB1940)=FALSE,AE1940&amp;C1941,AE1940),"("&amp;C1941)&amp;IF(AA1941=AA1942,IF(OR(AB1942=$AB$4:$AB1941)=FALSE,", ",""),") "),""))</f>
        <v/>
      </c>
      <c r="AF1941" s="11" t="str">
        <f t="array" ref="AF1941">IF((COUNTBLANK(D1941)=0)*OR($H$2="y",$H$2="m"),IFERROR(LEFT(C1941, FIND(" ",C1941)-1), C1941),"")</f>
        <v/>
      </c>
      <c r="AG1941" s="11" t="str">
        <f t="array" ref="AG1941">IF(COUNTBLANK(D1941)=1,"",IF(OR($H$2="y",$H$2="m"),IF(AA1941=AA1940,IF(OR(AC1941=$AC$4:$AC1940)=FALSE,AG1940&amp;AF1941,AG1940),"("&amp;AF1941)&amp;IF(AA1941=AA1942,IF(OR(AC1942=$AC$4:$AC1941)=FALSE,", ",""),") "),""))</f>
        <v/>
      </c>
      <c r="AH1941" s="10" t="str">
        <f>IF((COUNTBLANK(D1941)=1),"",IF(D1941=D1940,AH1940,"")&amp;IF(B1940&lt;&gt;B1941,((IF(COUNTBLANK(E1941)=1,$D$3&amp;"Non-type material: "&amp;$D$3,$D$3&amp;INDEX('type-categories'!$A$2:$B$100,MATCH(E1941,'type-categories'!$A$2:$A$100,0),2)&amp;$D$3))),"")&amp;(IF(K1941&lt;&gt;K1940,$C$2&amp;UPPER(K1941)&amp;$C$2&amp;$K$3&amp;" ",(IF(B1941&lt;&gt;B1940,$C$2&amp;UPPER(K1941)&amp;$C$2&amp;$K$3&amp;" ",""))))&amp;IF((AA1941&lt;&gt;AA1942)*($H$2="y"),AD1941&amp;AE1941,IF((AA1941&lt;&gt;AA1942)*($H$2="m"),AD1941&amp;AG1941,IF(($H$2&lt;&gt;"m")*($H$2&lt;&gt;"Y"),(IF(F1941=0,"",F1941&amp;" "&amp;$F$4&amp;" "))&amp;(IF(G1941=0,"",G1941&amp;" "&amp;$G$4&amp;" "))&amp;(IF(H1941=0,"",H1941&amp;" "&amp;H$4&amp;" "))&amp;(IF(I1941=0,"",I1941&amp;" "&amp;$I$4&amp;" "))&amp;(IF(J1941=0,"",J1941&amp;" "&amp;$J$4&amp;" ")),"")))&amp;"; "&amp;IF((B1941=B1940)*(AA1941=AA1940), "same collecting data; ", IF((B1941=B1940)*(Z1940=Z1941),"same locality; ",(IF(COUNTBLANK(L1941)=1,"",$D$2&amp;L1941&amp;$L$3&amp;" "&amp;$D$2))&amp;(IF(COUNTBLANK(M1941)=1,"",$E$2&amp;M1941&amp;$E$2&amp;", "))&amp;(IF(COUNTBLANK(N1941)=1,"",N1941&amp;"; "))&amp;(IF(COUNTBLANK(O1941)=1,"",O1941&amp;"; ")))&amp;(IF(COUNTBLANK(P1941)=1,"",P1941&amp;"; "))&amp;(IF(COUNTBLANK(Q1941)=1,"",Q1941&amp;"; "))&amp;(IF(COUNTBLANK(R1941)=1,"",R1941&amp;"m, "))&amp;IF((COUNTBLANK(S1941)=0)*(S1941&lt;&gt;S1940), S1941&amp;"; ","")&amp;(IF(COUNTBLANK(U1941)=1,"",U1941&amp;"; "))&amp;(IF(COUNTBLANK(T1941)=1,"",IF(COUNTBLANK(F$2)=1,T1941&amp;"; ",T1941&amp;" "&amp;F$2&amp;"; "))))&amp;(IF(COUNTBLANK(V1941)=1,"",V1941&amp;"; "))&amp;IF((COUNTBLANK(C1941)=1),"",C1941)&amp;IF((B1941=B1942)*(K1941=K1942)*(L1941=L1942)*(M1941=M1942),IF(($H$2&lt;&gt;"m")*($H$2&lt;&gt;"Y"), " • ", IF((ISNUMBER(FIND(")",AE1941))), " • ", "")),IF((B1941=B1942)*(K1941=K1942)," • ",". ")))</f>
        <v/>
      </c>
      <c r="AI1941" s="1"/>
    </row>
    <row r="1942" spans="1:35" x14ac:dyDescent="0.25">
      <c r="A1942" s="3" t="str">
        <f t="shared" si="213"/>
        <v/>
      </c>
      <c r="B1942" s="53" t="str">
        <f t="shared" si="211"/>
        <v/>
      </c>
      <c r="C1942" s="57"/>
      <c r="D1942" s="57"/>
      <c r="E1942" s="57"/>
      <c r="F1942" s="57"/>
      <c r="G1942" s="57"/>
      <c r="H1942" s="57"/>
      <c r="I1942" s="57"/>
      <c r="J1942" s="57"/>
      <c r="K1942" s="57"/>
      <c r="L1942" s="57"/>
      <c r="M1942" s="54"/>
      <c r="N1942" s="57"/>
      <c r="O1942" s="58"/>
      <c r="P1942" s="58"/>
      <c r="Q1942" s="58"/>
      <c r="R1942" s="58"/>
      <c r="S1942" s="54"/>
      <c r="T1942" s="57"/>
      <c r="U1942" s="57"/>
      <c r="V1942" s="57"/>
      <c r="W1942" s="57"/>
      <c r="X1942" s="147" t="str">
        <f>IF(COUNTBLANK(D1942)=1,"",IF('order-admin-units'!$I$1&lt;&gt;"y", "", IF(COUNTBLANK(K1942)=1, 'order-admin-units'!$B$1+1, VLOOKUP(K1942, ordercountry, 2))))</f>
        <v/>
      </c>
      <c r="Y1942" s="147" t="str">
        <f>IF(COUNTBLANK(D1942)=1,"",IF('order-admin-units'!$I$1&lt;&gt;"y", "", IF(COUNTBLANK(K1942:L1942)&gt;0, 'order-admin-units'!$B$2+1, VLOOKUP(K1942&amp;"@"&amp;L1942, orderadmin, 2))))</f>
        <v/>
      </c>
      <c r="Z1942" s="147" t="str">
        <f t="shared" si="214"/>
        <v/>
      </c>
      <c r="AA1942" s="147" t="str">
        <f t="shared" si="215"/>
        <v/>
      </c>
      <c r="AB1942" s="147" t="str">
        <f t="shared" si="216"/>
        <v/>
      </c>
      <c r="AC1942" s="147" t="str">
        <f t="shared" si="212"/>
        <v/>
      </c>
      <c r="AD1942" s="11" t="str">
        <f t="shared" si="217"/>
        <v/>
      </c>
      <c r="AE1942" s="11" t="str">
        <f t="array" ref="AE1942">IF(COUNTBLANK(D1942)=1,"",IF(OR($H$2="y",$H$2="m"),IF(AA1942=AA1941,IF(OR(AB1942=$AB$4:$AB1941)=FALSE,AE1941&amp;C1942,AE1941),"("&amp;C1942)&amp;IF(AA1942=AA1943,IF(OR(AB1943=$AB$4:$AB1942)=FALSE,", ",""),") "),""))</f>
        <v/>
      </c>
      <c r="AF1942" s="11" t="str">
        <f t="array" ref="AF1942">IF((COUNTBLANK(D1942)=0)*OR($H$2="y",$H$2="m"),IFERROR(LEFT(C1942, FIND(" ",C1942)-1), C1942),"")</f>
        <v/>
      </c>
      <c r="AG1942" s="11" t="str">
        <f t="array" ref="AG1942">IF(COUNTBLANK(D1942)=1,"",IF(OR($H$2="y",$H$2="m"),IF(AA1942=AA1941,IF(OR(AC1942=$AC$4:$AC1941)=FALSE,AG1941&amp;AF1942,AG1941),"("&amp;AF1942)&amp;IF(AA1942=AA1943,IF(OR(AC1943=$AC$4:$AC1942)=FALSE,", ",""),") "),""))</f>
        <v/>
      </c>
      <c r="AH1942" s="10" t="str">
        <f>IF((COUNTBLANK(D1942)=1),"",IF(D1942=D1941,AH1941,"")&amp;IF(B1941&lt;&gt;B1942,((IF(COUNTBLANK(E1942)=1,$D$3&amp;"Non-type material: "&amp;$D$3,$D$3&amp;INDEX('type-categories'!$A$2:$B$100,MATCH(E1942,'type-categories'!$A$2:$A$100,0),2)&amp;$D$3))),"")&amp;(IF(K1942&lt;&gt;K1941,$C$2&amp;UPPER(K1942)&amp;$C$2&amp;$K$3&amp;" ",(IF(B1942&lt;&gt;B1941,$C$2&amp;UPPER(K1942)&amp;$C$2&amp;$K$3&amp;" ",""))))&amp;IF((AA1942&lt;&gt;AA1943)*($H$2="y"),AD1942&amp;AE1942,IF((AA1942&lt;&gt;AA1943)*($H$2="m"),AD1942&amp;AG1942,IF(($H$2&lt;&gt;"m")*($H$2&lt;&gt;"Y"),(IF(F1942=0,"",F1942&amp;" "&amp;$F$4&amp;" "))&amp;(IF(G1942=0,"",G1942&amp;" "&amp;$G$4&amp;" "))&amp;(IF(H1942=0,"",H1942&amp;" "&amp;H$4&amp;" "))&amp;(IF(I1942=0,"",I1942&amp;" "&amp;$I$4&amp;" "))&amp;(IF(J1942=0,"",J1942&amp;" "&amp;$J$4&amp;" ")),"")))&amp;"; "&amp;IF((B1942=B1941)*(AA1942=AA1941), "same collecting data; ", IF((B1942=B1941)*(Z1941=Z1942),"same locality; ",(IF(COUNTBLANK(L1942)=1,"",$D$2&amp;L1942&amp;$L$3&amp;" "&amp;$D$2))&amp;(IF(COUNTBLANK(M1942)=1,"",$E$2&amp;M1942&amp;$E$2&amp;", "))&amp;(IF(COUNTBLANK(N1942)=1,"",N1942&amp;"; "))&amp;(IF(COUNTBLANK(O1942)=1,"",O1942&amp;"; ")))&amp;(IF(COUNTBLANK(P1942)=1,"",P1942&amp;"; "))&amp;(IF(COUNTBLANK(Q1942)=1,"",Q1942&amp;"; "))&amp;(IF(COUNTBLANK(R1942)=1,"",R1942&amp;"m, "))&amp;IF((COUNTBLANK(S1942)=0)*(S1942&lt;&gt;S1941), S1942&amp;"; ","")&amp;(IF(COUNTBLANK(U1942)=1,"",U1942&amp;"; "))&amp;(IF(COUNTBLANK(T1942)=1,"",IF(COUNTBLANK(F$2)=1,T1942&amp;"; ",T1942&amp;" "&amp;F$2&amp;"; "))))&amp;(IF(COUNTBLANK(V1942)=1,"",V1942&amp;"; "))&amp;IF((COUNTBLANK(C1942)=1),"",C1942)&amp;IF((B1942=B1943)*(K1942=K1943)*(L1942=L1943)*(M1942=M1943),IF(($H$2&lt;&gt;"m")*($H$2&lt;&gt;"Y"), " • ", IF((ISNUMBER(FIND(")",AE1942))), " • ", "")),IF((B1942=B1943)*(K1942=K1943)," • ",". ")))</f>
        <v/>
      </c>
      <c r="AI1942" s="1"/>
    </row>
    <row r="1943" spans="1:35" x14ac:dyDescent="0.25">
      <c r="A1943" s="3" t="str">
        <f t="shared" si="213"/>
        <v/>
      </c>
      <c r="B1943" s="53" t="str">
        <f t="shared" si="211"/>
        <v/>
      </c>
      <c r="C1943" s="57"/>
      <c r="D1943" s="57"/>
      <c r="E1943" s="57"/>
      <c r="F1943" s="57"/>
      <c r="G1943" s="57"/>
      <c r="H1943" s="57"/>
      <c r="I1943" s="57"/>
      <c r="J1943" s="57"/>
      <c r="K1943" s="57"/>
      <c r="L1943" s="57"/>
      <c r="M1943" s="54"/>
      <c r="N1943" s="57"/>
      <c r="O1943" s="58"/>
      <c r="P1943" s="58"/>
      <c r="Q1943" s="58"/>
      <c r="R1943" s="58"/>
      <c r="S1943" s="54"/>
      <c r="T1943" s="57"/>
      <c r="U1943" s="57"/>
      <c r="V1943" s="57"/>
      <c r="W1943" s="57"/>
      <c r="X1943" s="147" t="str">
        <f>IF(COUNTBLANK(D1943)=1,"",IF('order-admin-units'!$I$1&lt;&gt;"y", "", IF(COUNTBLANK(K1943)=1, 'order-admin-units'!$B$1+1, VLOOKUP(K1943, ordercountry, 2))))</f>
        <v/>
      </c>
      <c r="Y1943" s="147" t="str">
        <f>IF(COUNTBLANK(D1943)=1,"",IF('order-admin-units'!$I$1&lt;&gt;"y", "", IF(COUNTBLANK(K1943:L1943)&gt;0, 'order-admin-units'!$B$2+1, VLOOKUP(K1943&amp;"@"&amp;L1943, orderadmin, 2))))</f>
        <v/>
      </c>
      <c r="Z1943" s="147" t="str">
        <f t="shared" si="214"/>
        <v/>
      </c>
      <c r="AA1943" s="147" t="str">
        <f t="shared" si="215"/>
        <v/>
      </c>
      <c r="AB1943" s="147" t="str">
        <f t="shared" si="216"/>
        <v/>
      </c>
      <c r="AC1943" s="147" t="str">
        <f t="shared" si="212"/>
        <v/>
      </c>
      <c r="AD1943" s="11" t="str">
        <f t="shared" si="217"/>
        <v/>
      </c>
      <c r="AE1943" s="11" t="str">
        <f t="array" ref="AE1943">IF(COUNTBLANK(D1943)=1,"",IF(OR($H$2="y",$H$2="m"),IF(AA1943=AA1942,IF(OR(AB1943=$AB$4:$AB1942)=FALSE,AE1942&amp;C1943,AE1942),"("&amp;C1943)&amp;IF(AA1943=AA1944,IF(OR(AB1944=$AB$4:$AB1943)=FALSE,", ",""),") "),""))</f>
        <v/>
      </c>
      <c r="AF1943" s="11" t="str">
        <f t="array" ref="AF1943">IF((COUNTBLANK(D1943)=0)*OR($H$2="y",$H$2="m"),IFERROR(LEFT(C1943, FIND(" ",C1943)-1), C1943),"")</f>
        <v/>
      </c>
      <c r="AG1943" s="11" t="str">
        <f t="array" ref="AG1943">IF(COUNTBLANK(D1943)=1,"",IF(OR($H$2="y",$H$2="m"),IF(AA1943=AA1942,IF(OR(AC1943=$AC$4:$AC1942)=FALSE,AG1942&amp;AF1943,AG1942),"("&amp;AF1943)&amp;IF(AA1943=AA1944,IF(OR(AC1944=$AC$4:$AC1943)=FALSE,", ",""),") "),""))</f>
        <v/>
      </c>
      <c r="AH1943" s="10" t="str">
        <f>IF((COUNTBLANK(D1943)=1),"",IF(D1943=D1942,AH1942,"")&amp;IF(B1942&lt;&gt;B1943,((IF(COUNTBLANK(E1943)=1,$D$3&amp;"Non-type material: "&amp;$D$3,$D$3&amp;INDEX('type-categories'!$A$2:$B$100,MATCH(E1943,'type-categories'!$A$2:$A$100,0),2)&amp;$D$3))),"")&amp;(IF(K1943&lt;&gt;K1942,$C$2&amp;UPPER(K1943)&amp;$C$2&amp;$K$3&amp;" ",(IF(B1943&lt;&gt;B1942,$C$2&amp;UPPER(K1943)&amp;$C$2&amp;$K$3&amp;" ",""))))&amp;IF((AA1943&lt;&gt;AA1944)*($H$2="y"),AD1943&amp;AE1943,IF((AA1943&lt;&gt;AA1944)*($H$2="m"),AD1943&amp;AG1943,IF(($H$2&lt;&gt;"m")*($H$2&lt;&gt;"Y"),(IF(F1943=0,"",F1943&amp;" "&amp;$F$4&amp;" "))&amp;(IF(G1943=0,"",G1943&amp;" "&amp;$G$4&amp;" "))&amp;(IF(H1943=0,"",H1943&amp;" "&amp;H$4&amp;" "))&amp;(IF(I1943=0,"",I1943&amp;" "&amp;$I$4&amp;" "))&amp;(IF(J1943=0,"",J1943&amp;" "&amp;$J$4&amp;" ")),"")))&amp;"; "&amp;IF((B1943=B1942)*(AA1943=AA1942), "same collecting data; ", IF((B1943=B1942)*(Z1942=Z1943),"same locality; ",(IF(COUNTBLANK(L1943)=1,"",$D$2&amp;L1943&amp;$L$3&amp;" "&amp;$D$2))&amp;(IF(COUNTBLANK(M1943)=1,"",$E$2&amp;M1943&amp;$E$2&amp;", "))&amp;(IF(COUNTBLANK(N1943)=1,"",N1943&amp;"; "))&amp;(IF(COUNTBLANK(O1943)=1,"",O1943&amp;"; ")))&amp;(IF(COUNTBLANK(P1943)=1,"",P1943&amp;"; "))&amp;(IF(COUNTBLANK(Q1943)=1,"",Q1943&amp;"; "))&amp;(IF(COUNTBLANK(R1943)=1,"",R1943&amp;"m, "))&amp;IF((COUNTBLANK(S1943)=0)*(S1943&lt;&gt;S1942), S1943&amp;"; ","")&amp;(IF(COUNTBLANK(U1943)=1,"",U1943&amp;"; "))&amp;(IF(COUNTBLANK(T1943)=1,"",IF(COUNTBLANK(F$2)=1,T1943&amp;"; ",T1943&amp;" "&amp;F$2&amp;"; "))))&amp;(IF(COUNTBLANK(V1943)=1,"",V1943&amp;"; "))&amp;IF((COUNTBLANK(C1943)=1),"",C1943)&amp;IF((B1943=B1944)*(K1943=K1944)*(L1943=L1944)*(M1943=M1944),IF(($H$2&lt;&gt;"m")*($H$2&lt;&gt;"Y"), " • ", IF((ISNUMBER(FIND(")",AE1943))), " • ", "")),IF((B1943=B1944)*(K1943=K1944)," • ",". ")))</f>
        <v/>
      </c>
      <c r="AI1943" s="1"/>
    </row>
    <row r="1944" spans="1:35" x14ac:dyDescent="0.25">
      <c r="A1944" s="3" t="str">
        <f t="shared" si="213"/>
        <v/>
      </c>
      <c r="B1944" s="53" t="str">
        <f t="shared" si="211"/>
        <v/>
      </c>
      <c r="C1944" s="57"/>
      <c r="D1944" s="57"/>
      <c r="E1944" s="57"/>
      <c r="F1944" s="57"/>
      <c r="G1944" s="57"/>
      <c r="H1944" s="57"/>
      <c r="I1944" s="57"/>
      <c r="J1944" s="57"/>
      <c r="K1944" s="57"/>
      <c r="L1944" s="57"/>
      <c r="M1944" s="54"/>
      <c r="N1944" s="57"/>
      <c r="O1944" s="58"/>
      <c r="P1944" s="58"/>
      <c r="Q1944" s="58"/>
      <c r="R1944" s="58"/>
      <c r="S1944" s="54"/>
      <c r="T1944" s="57"/>
      <c r="U1944" s="57"/>
      <c r="V1944" s="57"/>
      <c r="W1944" s="57"/>
      <c r="X1944" s="147" t="str">
        <f>IF(COUNTBLANK(D1944)=1,"",IF('order-admin-units'!$I$1&lt;&gt;"y", "", IF(COUNTBLANK(K1944)=1, 'order-admin-units'!$B$1+1, VLOOKUP(K1944, ordercountry, 2))))</f>
        <v/>
      </c>
      <c r="Y1944" s="147" t="str">
        <f>IF(COUNTBLANK(D1944)=1,"",IF('order-admin-units'!$I$1&lt;&gt;"y", "", IF(COUNTBLANK(K1944:L1944)&gt;0, 'order-admin-units'!$B$2+1, VLOOKUP(K1944&amp;"@"&amp;L1944, orderadmin, 2))))</f>
        <v/>
      </c>
      <c r="Z1944" s="147" t="str">
        <f t="shared" si="214"/>
        <v/>
      </c>
      <c r="AA1944" s="147" t="str">
        <f t="shared" si="215"/>
        <v/>
      </c>
      <c r="AB1944" s="147" t="str">
        <f t="shared" si="216"/>
        <v/>
      </c>
      <c r="AC1944" s="147" t="str">
        <f t="shared" si="212"/>
        <v/>
      </c>
      <c r="AD1944" s="11" t="str">
        <f t="shared" si="217"/>
        <v/>
      </c>
      <c r="AE1944" s="11" t="str">
        <f t="array" ref="AE1944">IF(COUNTBLANK(D1944)=1,"",IF(OR($H$2="y",$H$2="m"),IF(AA1944=AA1943,IF(OR(AB1944=$AB$4:$AB1943)=FALSE,AE1943&amp;C1944,AE1943),"("&amp;C1944)&amp;IF(AA1944=AA1945,IF(OR(AB1945=$AB$4:$AB1944)=FALSE,", ",""),") "),""))</f>
        <v/>
      </c>
      <c r="AF1944" s="11" t="str">
        <f t="array" ref="AF1944">IF((COUNTBLANK(D1944)=0)*OR($H$2="y",$H$2="m"),IFERROR(LEFT(C1944, FIND(" ",C1944)-1), C1944),"")</f>
        <v/>
      </c>
      <c r="AG1944" s="11" t="str">
        <f t="array" ref="AG1944">IF(COUNTBLANK(D1944)=1,"",IF(OR($H$2="y",$H$2="m"),IF(AA1944=AA1943,IF(OR(AC1944=$AC$4:$AC1943)=FALSE,AG1943&amp;AF1944,AG1943),"("&amp;AF1944)&amp;IF(AA1944=AA1945,IF(OR(AC1945=$AC$4:$AC1944)=FALSE,", ",""),") "),""))</f>
        <v/>
      </c>
      <c r="AH1944" s="10" t="str">
        <f>IF((COUNTBLANK(D1944)=1),"",IF(D1944=D1943,AH1943,"")&amp;IF(B1943&lt;&gt;B1944,((IF(COUNTBLANK(E1944)=1,$D$3&amp;"Non-type material: "&amp;$D$3,$D$3&amp;INDEX('type-categories'!$A$2:$B$100,MATCH(E1944,'type-categories'!$A$2:$A$100,0),2)&amp;$D$3))),"")&amp;(IF(K1944&lt;&gt;K1943,$C$2&amp;UPPER(K1944)&amp;$C$2&amp;$K$3&amp;" ",(IF(B1944&lt;&gt;B1943,$C$2&amp;UPPER(K1944)&amp;$C$2&amp;$K$3&amp;" ",""))))&amp;IF((AA1944&lt;&gt;AA1945)*($H$2="y"),AD1944&amp;AE1944,IF((AA1944&lt;&gt;AA1945)*($H$2="m"),AD1944&amp;AG1944,IF(($H$2&lt;&gt;"m")*($H$2&lt;&gt;"Y"),(IF(F1944=0,"",F1944&amp;" "&amp;$F$4&amp;" "))&amp;(IF(G1944=0,"",G1944&amp;" "&amp;$G$4&amp;" "))&amp;(IF(H1944=0,"",H1944&amp;" "&amp;H$4&amp;" "))&amp;(IF(I1944=0,"",I1944&amp;" "&amp;$I$4&amp;" "))&amp;(IF(J1944=0,"",J1944&amp;" "&amp;$J$4&amp;" ")),"")))&amp;"; "&amp;IF((B1944=B1943)*(AA1944=AA1943), "same collecting data; ", IF((B1944=B1943)*(Z1943=Z1944),"same locality; ",(IF(COUNTBLANK(L1944)=1,"",$D$2&amp;L1944&amp;$L$3&amp;" "&amp;$D$2))&amp;(IF(COUNTBLANK(M1944)=1,"",$E$2&amp;M1944&amp;$E$2&amp;", "))&amp;(IF(COUNTBLANK(N1944)=1,"",N1944&amp;"; "))&amp;(IF(COUNTBLANK(O1944)=1,"",O1944&amp;"; ")))&amp;(IF(COUNTBLANK(P1944)=1,"",P1944&amp;"; "))&amp;(IF(COUNTBLANK(Q1944)=1,"",Q1944&amp;"; "))&amp;(IF(COUNTBLANK(R1944)=1,"",R1944&amp;"m, "))&amp;IF((COUNTBLANK(S1944)=0)*(S1944&lt;&gt;S1943), S1944&amp;"; ","")&amp;(IF(COUNTBLANK(U1944)=1,"",U1944&amp;"; "))&amp;(IF(COUNTBLANK(T1944)=1,"",IF(COUNTBLANK(F$2)=1,T1944&amp;"; ",T1944&amp;" "&amp;F$2&amp;"; "))))&amp;(IF(COUNTBLANK(V1944)=1,"",V1944&amp;"; "))&amp;IF((COUNTBLANK(C1944)=1),"",C1944)&amp;IF((B1944=B1945)*(K1944=K1945)*(L1944=L1945)*(M1944=M1945),IF(($H$2&lt;&gt;"m")*($H$2&lt;&gt;"Y"), " • ", IF((ISNUMBER(FIND(")",AE1944))), " • ", "")),IF((B1944=B1945)*(K1944=K1945)," • ",". ")))</f>
        <v/>
      </c>
      <c r="AI1944" s="1"/>
    </row>
    <row r="1945" spans="1:35" x14ac:dyDescent="0.25">
      <c r="A1945" s="3" t="str">
        <f t="shared" si="213"/>
        <v/>
      </c>
      <c r="B1945" s="53" t="str">
        <f t="shared" si="211"/>
        <v/>
      </c>
      <c r="C1945" s="57"/>
      <c r="D1945" s="57"/>
      <c r="E1945" s="57"/>
      <c r="F1945" s="57"/>
      <c r="G1945" s="57"/>
      <c r="H1945" s="57"/>
      <c r="I1945" s="57"/>
      <c r="J1945" s="57"/>
      <c r="K1945" s="57"/>
      <c r="L1945" s="57"/>
      <c r="M1945" s="54"/>
      <c r="N1945" s="57"/>
      <c r="O1945" s="58"/>
      <c r="P1945" s="58"/>
      <c r="Q1945" s="58"/>
      <c r="R1945" s="58"/>
      <c r="S1945" s="54"/>
      <c r="T1945" s="57"/>
      <c r="U1945" s="57"/>
      <c r="V1945" s="57"/>
      <c r="W1945" s="57"/>
      <c r="X1945" s="147" t="str">
        <f>IF(COUNTBLANK(D1945)=1,"",IF('order-admin-units'!$I$1&lt;&gt;"y", "", IF(COUNTBLANK(K1945)=1, 'order-admin-units'!$B$1+1, VLOOKUP(K1945, ordercountry, 2))))</f>
        <v/>
      </c>
      <c r="Y1945" s="147" t="str">
        <f>IF(COUNTBLANK(D1945)=1,"",IF('order-admin-units'!$I$1&lt;&gt;"y", "", IF(COUNTBLANK(K1945:L1945)&gt;0, 'order-admin-units'!$B$2+1, VLOOKUP(K1945&amp;"@"&amp;L1945, orderadmin, 2))))</f>
        <v/>
      </c>
      <c r="Z1945" s="147" t="str">
        <f t="shared" si="214"/>
        <v/>
      </c>
      <c r="AA1945" s="147" t="str">
        <f t="shared" si="215"/>
        <v/>
      </c>
      <c r="AB1945" s="147" t="str">
        <f t="shared" si="216"/>
        <v/>
      </c>
      <c r="AC1945" s="147" t="str">
        <f t="shared" si="212"/>
        <v/>
      </c>
      <c r="AD1945" s="11" t="str">
        <f t="shared" si="217"/>
        <v/>
      </c>
      <c r="AE1945" s="11" t="str">
        <f t="array" ref="AE1945">IF(COUNTBLANK(D1945)=1,"",IF(OR($H$2="y",$H$2="m"),IF(AA1945=AA1944,IF(OR(AB1945=$AB$4:$AB1944)=FALSE,AE1944&amp;C1945,AE1944),"("&amp;C1945)&amp;IF(AA1945=AA1946,IF(OR(AB1946=$AB$4:$AB1945)=FALSE,", ",""),") "),""))</f>
        <v/>
      </c>
      <c r="AF1945" s="11" t="str">
        <f t="array" ref="AF1945">IF((COUNTBLANK(D1945)=0)*OR($H$2="y",$H$2="m"),IFERROR(LEFT(C1945, FIND(" ",C1945)-1), C1945),"")</f>
        <v/>
      </c>
      <c r="AG1945" s="11" t="str">
        <f t="array" ref="AG1945">IF(COUNTBLANK(D1945)=1,"",IF(OR($H$2="y",$H$2="m"),IF(AA1945=AA1944,IF(OR(AC1945=$AC$4:$AC1944)=FALSE,AG1944&amp;AF1945,AG1944),"("&amp;AF1945)&amp;IF(AA1945=AA1946,IF(OR(AC1946=$AC$4:$AC1945)=FALSE,", ",""),") "),""))</f>
        <v/>
      </c>
      <c r="AH1945" s="10" t="str">
        <f>IF((COUNTBLANK(D1945)=1),"",IF(D1945=D1944,AH1944,"")&amp;IF(B1944&lt;&gt;B1945,((IF(COUNTBLANK(E1945)=1,$D$3&amp;"Non-type material: "&amp;$D$3,$D$3&amp;INDEX('type-categories'!$A$2:$B$100,MATCH(E1945,'type-categories'!$A$2:$A$100,0),2)&amp;$D$3))),"")&amp;(IF(K1945&lt;&gt;K1944,$C$2&amp;UPPER(K1945)&amp;$C$2&amp;$K$3&amp;" ",(IF(B1945&lt;&gt;B1944,$C$2&amp;UPPER(K1945)&amp;$C$2&amp;$K$3&amp;" ",""))))&amp;IF((AA1945&lt;&gt;AA1946)*($H$2="y"),AD1945&amp;AE1945,IF((AA1945&lt;&gt;AA1946)*($H$2="m"),AD1945&amp;AG1945,IF(($H$2&lt;&gt;"m")*($H$2&lt;&gt;"Y"),(IF(F1945=0,"",F1945&amp;" "&amp;$F$4&amp;" "))&amp;(IF(G1945=0,"",G1945&amp;" "&amp;$G$4&amp;" "))&amp;(IF(H1945=0,"",H1945&amp;" "&amp;H$4&amp;" "))&amp;(IF(I1945=0,"",I1945&amp;" "&amp;$I$4&amp;" "))&amp;(IF(J1945=0,"",J1945&amp;" "&amp;$J$4&amp;" ")),"")))&amp;"; "&amp;IF((B1945=B1944)*(AA1945=AA1944), "same collecting data; ", IF((B1945=B1944)*(Z1944=Z1945),"same locality; ",(IF(COUNTBLANK(L1945)=1,"",$D$2&amp;L1945&amp;$L$3&amp;" "&amp;$D$2))&amp;(IF(COUNTBLANK(M1945)=1,"",$E$2&amp;M1945&amp;$E$2&amp;", "))&amp;(IF(COUNTBLANK(N1945)=1,"",N1945&amp;"; "))&amp;(IF(COUNTBLANK(O1945)=1,"",O1945&amp;"; ")))&amp;(IF(COUNTBLANK(P1945)=1,"",P1945&amp;"; "))&amp;(IF(COUNTBLANK(Q1945)=1,"",Q1945&amp;"; "))&amp;(IF(COUNTBLANK(R1945)=1,"",R1945&amp;"m, "))&amp;IF((COUNTBLANK(S1945)=0)*(S1945&lt;&gt;S1944), S1945&amp;"; ","")&amp;(IF(COUNTBLANK(U1945)=1,"",U1945&amp;"; "))&amp;(IF(COUNTBLANK(T1945)=1,"",IF(COUNTBLANK(F$2)=1,T1945&amp;"; ",T1945&amp;" "&amp;F$2&amp;"; "))))&amp;(IF(COUNTBLANK(V1945)=1,"",V1945&amp;"; "))&amp;IF((COUNTBLANK(C1945)=1),"",C1945)&amp;IF((B1945=B1946)*(K1945=K1946)*(L1945=L1946)*(M1945=M1946),IF(($H$2&lt;&gt;"m")*($H$2&lt;&gt;"Y"), " • ", IF((ISNUMBER(FIND(")",AE1945))), " • ", "")),IF((B1945=B1946)*(K1945=K1946)," • ",". ")))</f>
        <v/>
      </c>
      <c r="AI1945" s="1"/>
    </row>
    <row r="1946" spans="1:35" x14ac:dyDescent="0.25">
      <c r="A1946" s="3" t="str">
        <f t="shared" si="213"/>
        <v/>
      </c>
      <c r="B1946" s="53" t="str">
        <f t="shared" si="211"/>
        <v/>
      </c>
      <c r="C1946" s="57"/>
      <c r="D1946" s="57"/>
      <c r="E1946" s="57"/>
      <c r="F1946" s="57"/>
      <c r="G1946" s="57"/>
      <c r="H1946" s="57"/>
      <c r="I1946" s="57"/>
      <c r="J1946" s="57"/>
      <c r="K1946" s="57"/>
      <c r="L1946" s="57"/>
      <c r="M1946" s="54"/>
      <c r="N1946" s="57"/>
      <c r="O1946" s="58"/>
      <c r="P1946" s="58"/>
      <c r="Q1946" s="58"/>
      <c r="R1946" s="58"/>
      <c r="S1946" s="54"/>
      <c r="T1946" s="57"/>
      <c r="U1946" s="57"/>
      <c r="V1946" s="57"/>
      <c r="W1946" s="57"/>
      <c r="X1946" s="147" t="str">
        <f>IF(COUNTBLANK(D1946)=1,"",IF('order-admin-units'!$I$1&lt;&gt;"y", "", IF(COUNTBLANK(K1946)=1, 'order-admin-units'!$B$1+1, VLOOKUP(K1946, ordercountry, 2))))</f>
        <v/>
      </c>
      <c r="Y1946" s="147" t="str">
        <f>IF(COUNTBLANK(D1946)=1,"",IF('order-admin-units'!$I$1&lt;&gt;"y", "", IF(COUNTBLANK(K1946:L1946)&gt;0, 'order-admin-units'!$B$2+1, VLOOKUP(K1946&amp;"@"&amp;L1946, orderadmin, 2))))</f>
        <v/>
      </c>
      <c r="Z1946" s="147" t="str">
        <f t="shared" si="214"/>
        <v/>
      </c>
      <c r="AA1946" s="147" t="str">
        <f t="shared" si="215"/>
        <v/>
      </c>
      <c r="AB1946" s="147" t="str">
        <f t="shared" si="216"/>
        <v/>
      </c>
      <c r="AC1946" s="147" t="str">
        <f t="shared" si="212"/>
        <v/>
      </c>
      <c r="AD1946" s="11" t="str">
        <f t="shared" si="217"/>
        <v/>
      </c>
      <c r="AE1946" s="11" t="str">
        <f t="array" ref="AE1946">IF(COUNTBLANK(D1946)=1,"",IF(OR($H$2="y",$H$2="m"),IF(AA1946=AA1945,IF(OR(AB1946=$AB$4:$AB1945)=FALSE,AE1945&amp;C1946,AE1945),"("&amp;C1946)&amp;IF(AA1946=AA1947,IF(OR(AB1947=$AB$4:$AB1946)=FALSE,", ",""),") "),""))</f>
        <v/>
      </c>
      <c r="AF1946" s="11" t="str">
        <f t="array" ref="AF1946">IF((COUNTBLANK(D1946)=0)*OR($H$2="y",$H$2="m"),IFERROR(LEFT(C1946, FIND(" ",C1946)-1), C1946),"")</f>
        <v/>
      </c>
      <c r="AG1946" s="11" t="str">
        <f t="array" ref="AG1946">IF(COUNTBLANK(D1946)=1,"",IF(OR($H$2="y",$H$2="m"),IF(AA1946=AA1945,IF(OR(AC1946=$AC$4:$AC1945)=FALSE,AG1945&amp;AF1946,AG1945),"("&amp;AF1946)&amp;IF(AA1946=AA1947,IF(OR(AC1947=$AC$4:$AC1946)=FALSE,", ",""),") "),""))</f>
        <v/>
      </c>
      <c r="AH1946" s="10" t="str">
        <f>IF((COUNTBLANK(D1946)=1),"",IF(D1946=D1945,AH1945,"")&amp;IF(B1945&lt;&gt;B1946,((IF(COUNTBLANK(E1946)=1,$D$3&amp;"Non-type material: "&amp;$D$3,$D$3&amp;INDEX('type-categories'!$A$2:$B$100,MATCH(E1946,'type-categories'!$A$2:$A$100,0),2)&amp;$D$3))),"")&amp;(IF(K1946&lt;&gt;K1945,$C$2&amp;UPPER(K1946)&amp;$C$2&amp;$K$3&amp;" ",(IF(B1946&lt;&gt;B1945,$C$2&amp;UPPER(K1946)&amp;$C$2&amp;$K$3&amp;" ",""))))&amp;IF((AA1946&lt;&gt;AA1947)*($H$2="y"),AD1946&amp;AE1946,IF((AA1946&lt;&gt;AA1947)*($H$2="m"),AD1946&amp;AG1946,IF(($H$2&lt;&gt;"m")*($H$2&lt;&gt;"Y"),(IF(F1946=0,"",F1946&amp;" "&amp;$F$4&amp;" "))&amp;(IF(G1946=0,"",G1946&amp;" "&amp;$G$4&amp;" "))&amp;(IF(H1946=0,"",H1946&amp;" "&amp;H$4&amp;" "))&amp;(IF(I1946=0,"",I1946&amp;" "&amp;$I$4&amp;" "))&amp;(IF(J1946=0,"",J1946&amp;" "&amp;$J$4&amp;" ")),"")))&amp;"; "&amp;IF((B1946=B1945)*(AA1946=AA1945), "same collecting data; ", IF((B1946=B1945)*(Z1945=Z1946),"same locality; ",(IF(COUNTBLANK(L1946)=1,"",$D$2&amp;L1946&amp;$L$3&amp;" "&amp;$D$2))&amp;(IF(COUNTBLANK(M1946)=1,"",$E$2&amp;M1946&amp;$E$2&amp;", "))&amp;(IF(COUNTBLANK(N1946)=1,"",N1946&amp;"; "))&amp;(IF(COUNTBLANK(O1946)=1,"",O1946&amp;"; ")))&amp;(IF(COUNTBLANK(P1946)=1,"",P1946&amp;"; "))&amp;(IF(COUNTBLANK(Q1946)=1,"",Q1946&amp;"; "))&amp;(IF(COUNTBLANK(R1946)=1,"",R1946&amp;"m, "))&amp;IF((COUNTBLANK(S1946)=0)*(S1946&lt;&gt;S1945), S1946&amp;"; ","")&amp;(IF(COUNTBLANK(U1946)=1,"",U1946&amp;"; "))&amp;(IF(COUNTBLANK(T1946)=1,"",IF(COUNTBLANK(F$2)=1,T1946&amp;"; ",T1946&amp;" "&amp;F$2&amp;"; "))))&amp;(IF(COUNTBLANK(V1946)=1,"",V1946&amp;"; "))&amp;IF((COUNTBLANK(C1946)=1),"",C1946)&amp;IF((B1946=B1947)*(K1946=K1947)*(L1946=L1947)*(M1946=M1947),IF(($H$2&lt;&gt;"m")*($H$2&lt;&gt;"Y"), " • ", IF((ISNUMBER(FIND(")",AE1946))), " • ", "")),IF((B1946=B1947)*(K1946=K1947)," • ",". ")))</f>
        <v/>
      </c>
      <c r="AI1946" s="1"/>
    </row>
    <row r="1947" spans="1:35" x14ac:dyDescent="0.25">
      <c r="A1947" s="3" t="str">
        <f t="shared" si="213"/>
        <v/>
      </c>
      <c r="B1947" s="53" t="str">
        <f t="shared" si="211"/>
        <v/>
      </c>
      <c r="C1947" s="57"/>
      <c r="D1947" s="57"/>
      <c r="E1947" s="57"/>
      <c r="F1947" s="57"/>
      <c r="G1947" s="57"/>
      <c r="H1947" s="57"/>
      <c r="I1947" s="57"/>
      <c r="J1947" s="57"/>
      <c r="K1947" s="57"/>
      <c r="L1947" s="57"/>
      <c r="M1947" s="54"/>
      <c r="N1947" s="57"/>
      <c r="O1947" s="58"/>
      <c r="P1947" s="58"/>
      <c r="Q1947" s="58"/>
      <c r="R1947" s="58"/>
      <c r="S1947" s="54"/>
      <c r="T1947" s="57"/>
      <c r="U1947" s="57"/>
      <c r="V1947" s="57"/>
      <c r="W1947" s="57"/>
      <c r="X1947" s="147" t="str">
        <f>IF(COUNTBLANK(D1947)=1,"",IF('order-admin-units'!$I$1&lt;&gt;"y", "", IF(COUNTBLANK(K1947)=1, 'order-admin-units'!$B$1+1, VLOOKUP(K1947, ordercountry, 2))))</f>
        <v/>
      </c>
      <c r="Y1947" s="147" t="str">
        <f>IF(COUNTBLANK(D1947)=1,"",IF('order-admin-units'!$I$1&lt;&gt;"y", "", IF(COUNTBLANK(K1947:L1947)&gt;0, 'order-admin-units'!$B$2+1, VLOOKUP(K1947&amp;"@"&amp;L1947, orderadmin, 2))))</f>
        <v/>
      </c>
      <c r="Z1947" s="147" t="str">
        <f t="shared" si="214"/>
        <v/>
      </c>
      <c r="AA1947" s="147" t="str">
        <f t="shared" si="215"/>
        <v/>
      </c>
      <c r="AB1947" s="147" t="str">
        <f t="shared" si="216"/>
        <v/>
      </c>
      <c r="AC1947" s="147" t="str">
        <f t="shared" si="212"/>
        <v/>
      </c>
      <c r="AD1947" s="11" t="str">
        <f t="shared" si="217"/>
        <v/>
      </c>
      <c r="AE1947" s="11" t="str">
        <f t="array" ref="AE1947">IF(COUNTBLANK(D1947)=1,"",IF(OR($H$2="y",$H$2="m"),IF(AA1947=AA1946,IF(OR(AB1947=$AB$4:$AB1946)=FALSE,AE1946&amp;C1947,AE1946),"("&amp;C1947)&amp;IF(AA1947=AA1948,IF(OR(AB1948=$AB$4:$AB1947)=FALSE,", ",""),") "),""))</f>
        <v/>
      </c>
      <c r="AF1947" s="11" t="str">
        <f t="array" ref="AF1947">IF((COUNTBLANK(D1947)=0)*OR($H$2="y",$H$2="m"),IFERROR(LEFT(C1947, FIND(" ",C1947)-1), C1947),"")</f>
        <v/>
      </c>
      <c r="AG1947" s="11" t="str">
        <f t="array" ref="AG1947">IF(COUNTBLANK(D1947)=1,"",IF(OR($H$2="y",$H$2="m"),IF(AA1947=AA1946,IF(OR(AC1947=$AC$4:$AC1946)=FALSE,AG1946&amp;AF1947,AG1946),"("&amp;AF1947)&amp;IF(AA1947=AA1948,IF(OR(AC1948=$AC$4:$AC1947)=FALSE,", ",""),") "),""))</f>
        <v/>
      </c>
      <c r="AH1947" s="10" t="str">
        <f>IF((COUNTBLANK(D1947)=1),"",IF(D1947=D1946,AH1946,"")&amp;IF(B1946&lt;&gt;B1947,((IF(COUNTBLANK(E1947)=1,$D$3&amp;"Non-type material: "&amp;$D$3,$D$3&amp;INDEX('type-categories'!$A$2:$B$100,MATCH(E1947,'type-categories'!$A$2:$A$100,0),2)&amp;$D$3))),"")&amp;(IF(K1947&lt;&gt;K1946,$C$2&amp;UPPER(K1947)&amp;$C$2&amp;$K$3&amp;" ",(IF(B1947&lt;&gt;B1946,$C$2&amp;UPPER(K1947)&amp;$C$2&amp;$K$3&amp;" ",""))))&amp;IF((AA1947&lt;&gt;AA1948)*($H$2="y"),AD1947&amp;AE1947,IF((AA1947&lt;&gt;AA1948)*($H$2="m"),AD1947&amp;AG1947,IF(($H$2&lt;&gt;"m")*($H$2&lt;&gt;"Y"),(IF(F1947=0,"",F1947&amp;" "&amp;$F$4&amp;" "))&amp;(IF(G1947=0,"",G1947&amp;" "&amp;$G$4&amp;" "))&amp;(IF(H1947=0,"",H1947&amp;" "&amp;H$4&amp;" "))&amp;(IF(I1947=0,"",I1947&amp;" "&amp;$I$4&amp;" "))&amp;(IF(J1947=0,"",J1947&amp;" "&amp;$J$4&amp;" ")),"")))&amp;"; "&amp;IF((B1947=B1946)*(AA1947=AA1946), "same collecting data; ", IF((B1947=B1946)*(Z1946=Z1947),"same locality; ",(IF(COUNTBLANK(L1947)=1,"",$D$2&amp;L1947&amp;$L$3&amp;" "&amp;$D$2))&amp;(IF(COUNTBLANK(M1947)=1,"",$E$2&amp;M1947&amp;$E$2&amp;", "))&amp;(IF(COUNTBLANK(N1947)=1,"",N1947&amp;"; "))&amp;(IF(COUNTBLANK(O1947)=1,"",O1947&amp;"; ")))&amp;(IF(COUNTBLANK(P1947)=1,"",P1947&amp;"; "))&amp;(IF(COUNTBLANK(Q1947)=1,"",Q1947&amp;"; "))&amp;(IF(COUNTBLANK(R1947)=1,"",R1947&amp;"m, "))&amp;IF((COUNTBLANK(S1947)=0)*(S1947&lt;&gt;S1946), S1947&amp;"; ","")&amp;(IF(COUNTBLANK(U1947)=1,"",U1947&amp;"; "))&amp;(IF(COUNTBLANK(T1947)=1,"",IF(COUNTBLANK(F$2)=1,T1947&amp;"; ",T1947&amp;" "&amp;F$2&amp;"; "))))&amp;(IF(COUNTBLANK(V1947)=1,"",V1947&amp;"; "))&amp;IF((COUNTBLANK(C1947)=1),"",C1947)&amp;IF((B1947=B1948)*(K1947=K1948)*(L1947=L1948)*(M1947=M1948),IF(($H$2&lt;&gt;"m")*($H$2&lt;&gt;"Y"), " • ", IF((ISNUMBER(FIND(")",AE1947))), " • ", "")),IF((B1947=B1948)*(K1947=K1948)," • ",". ")))</f>
        <v/>
      </c>
      <c r="AI1947" s="1"/>
    </row>
    <row r="1948" spans="1:35" x14ac:dyDescent="0.25">
      <c r="A1948" s="3" t="str">
        <f t="shared" si="213"/>
        <v/>
      </c>
      <c r="B1948" s="53" t="str">
        <f t="shared" si="211"/>
        <v/>
      </c>
      <c r="C1948" s="57"/>
      <c r="D1948" s="57"/>
      <c r="E1948" s="57"/>
      <c r="F1948" s="57"/>
      <c r="G1948" s="57"/>
      <c r="H1948" s="57"/>
      <c r="I1948" s="57"/>
      <c r="J1948" s="57"/>
      <c r="K1948" s="57"/>
      <c r="L1948" s="57"/>
      <c r="M1948" s="54"/>
      <c r="N1948" s="57"/>
      <c r="O1948" s="58"/>
      <c r="P1948" s="58"/>
      <c r="Q1948" s="58"/>
      <c r="R1948" s="58"/>
      <c r="S1948" s="54"/>
      <c r="T1948" s="57"/>
      <c r="U1948" s="57"/>
      <c r="V1948" s="57"/>
      <c r="W1948" s="57"/>
      <c r="X1948" s="147" t="str">
        <f>IF(COUNTBLANK(D1948)=1,"",IF('order-admin-units'!$I$1&lt;&gt;"y", "", IF(COUNTBLANK(K1948)=1, 'order-admin-units'!$B$1+1, VLOOKUP(K1948, ordercountry, 2))))</f>
        <v/>
      </c>
      <c r="Y1948" s="147" t="str">
        <f>IF(COUNTBLANK(D1948)=1,"",IF('order-admin-units'!$I$1&lt;&gt;"y", "", IF(COUNTBLANK(K1948:L1948)&gt;0, 'order-admin-units'!$B$2+1, VLOOKUP(K1948&amp;"@"&amp;L1948, orderadmin, 2))))</f>
        <v/>
      </c>
      <c r="Z1948" s="147" t="str">
        <f t="shared" si="214"/>
        <v/>
      </c>
      <c r="AA1948" s="147" t="str">
        <f t="shared" si="215"/>
        <v/>
      </c>
      <c r="AB1948" s="147" t="str">
        <f t="shared" si="216"/>
        <v/>
      </c>
      <c r="AC1948" s="147" t="str">
        <f t="shared" si="212"/>
        <v/>
      </c>
      <c r="AD1948" s="11" t="str">
        <f t="shared" si="217"/>
        <v/>
      </c>
      <c r="AE1948" s="11" t="str">
        <f t="array" ref="AE1948">IF(COUNTBLANK(D1948)=1,"",IF(OR($H$2="y",$H$2="m"),IF(AA1948=AA1947,IF(OR(AB1948=$AB$4:$AB1947)=FALSE,AE1947&amp;C1948,AE1947),"("&amp;C1948)&amp;IF(AA1948=AA1949,IF(OR(AB1949=$AB$4:$AB1948)=FALSE,", ",""),") "),""))</f>
        <v/>
      </c>
      <c r="AF1948" s="11" t="str">
        <f t="array" ref="AF1948">IF((COUNTBLANK(D1948)=0)*OR($H$2="y",$H$2="m"),IFERROR(LEFT(C1948, FIND(" ",C1948)-1), C1948),"")</f>
        <v/>
      </c>
      <c r="AG1948" s="11" t="str">
        <f t="array" ref="AG1948">IF(COUNTBLANK(D1948)=1,"",IF(OR($H$2="y",$H$2="m"),IF(AA1948=AA1947,IF(OR(AC1948=$AC$4:$AC1947)=FALSE,AG1947&amp;AF1948,AG1947),"("&amp;AF1948)&amp;IF(AA1948=AA1949,IF(OR(AC1949=$AC$4:$AC1948)=FALSE,", ",""),") "),""))</f>
        <v/>
      </c>
      <c r="AH1948" s="10" t="str">
        <f>IF((COUNTBLANK(D1948)=1),"",IF(D1948=D1947,AH1947,"")&amp;IF(B1947&lt;&gt;B1948,((IF(COUNTBLANK(E1948)=1,$D$3&amp;"Non-type material: "&amp;$D$3,$D$3&amp;INDEX('type-categories'!$A$2:$B$100,MATCH(E1948,'type-categories'!$A$2:$A$100,0),2)&amp;$D$3))),"")&amp;(IF(K1948&lt;&gt;K1947,$C$2&amp;UPPER(K1948)&amp;$C$2&amp;$K$3&amp;" ",(IF(B1948&lt;&gt;B1947,$C$2&amp;UPPER(K1948)&amp;$C$2&amp;$K$3&amp;" ",""))))&amp;IF((AA1948&lt;&gt;AA1949)*($H$2="y"),AD1948&amp;AE1948,IF((AA1948&lt;&gt;AA1949)*($H$2="m"),AD1948&amp;AG1948,IF(($H$2&lt;&gt;"m")*($H$2&lt;&gt;"Y"),(IF(F1948=0,"",F1948&amp;" "&amp;$F$4&amp;" "))&amp;(IF(G1948=0,"",G1948&amp;" "&amp;$G$4&amp;" "))&amp;(IF(H1948=0,"",H1948&amp;" "&amp;H$4&amp;" "))&amp;(IF(I1948=0,"",I1948&amp;" "&amp;$I$4&amp;" "))&amp;(IF(J1948=0,"",J1948&amp;" "&amp;$J$4&amp;" ")),"")))&amp;"; "&amp;IF((B1948=B1947)*(AA1948=AA1947), "same collecting data; ", IF((B1948=B1947)*(Z1947=Z1948),"same locality; ",(IF(COUNTBLANK(L1948)=1,"",$D$2&amp;L1948&amp;$L$3&amp;" "&amp;$D$2))&amp;(IF(COUNTBLANK(M1948)=1,"",$E$2&amp;M1948&amp;$E$2&amp;", "))&amp;(IF(COUNTBLANK(N1948)=1,"",N1948&amp;"; "))&amp;(IF(COUNTBLANK(O1948)=1,"",O1948&amp;"; ")))&amp;(IF(COUNTBLANK(P1948)=1,"",P1948&amp;"; "))&amp;(IF(COUNTBLANK(Q1948)=1,"",Q1948&amp;"; "))&amp;(IF(COUNTBLANK(R1948)=1,"",R1948&amp;"m, "))&amp;IF((COUNTBLANK(S1948)=0)*(S1948&lt;&gt;S1947), S1948&amp;"; ","")&amp;(IF(COUNTBLANK(U1948)=1,"",U1948&amp;"; "))&amp;(IF(COUNTBLANK(T1948)=1,"",IF(COUNTBLANK(F$2)=1,T1948&amp;"; ",T1948&amp;" "&amp;F$2&amp;"; "))))&amp;(IF(COUNTBLANK(V1948)=1,"",V1948&amp;"; "))&amp;IF((COUNTBLANK(C1948)=1),"",C1948)&amp;IF((B1948=B1949)*(K1948=K1949)*(L1948=L1949)*(M1948=M1949),IF(($H$2&lt;&gt;"m")*($H$2&lt;&gt;"Y"), " • ", IF((ISNUMBER(FIND(")",AE1948))), " • ", "")),IF((B1948=B1949)*(K1948=K1949)," • ",". ")))</f>
        <v/>
      </c>
      <c r="AI1948" s="1"/>
    </row>
    <row r="1949" spans="1:35" x14ac:dyDescent="0.25">
      <c r="A1949" s="3" t="str">
        <f t="shared" si="213"/>
        <v/>
      </c>
      <c r="B1949" s="53" t="str">
        <f t="shared" si="211"/>
        <v/>
      </c>
      <c r="C1949" s="57"/>
      <c r="D1949" s="57"/>
      <c r="E1949" s="57"/>
      <c r="F1949" s="57"/>
      <c r="G1949" s="57"/>
      <c r="H1949" s="57"/>
      <c r="I1949" s="57"/>
      <c r="J1949" s="57"/>
      <c r="K1949" s="57"/>
      <c r="L1949" s="57"/>
      <c r="M1949" s="54"/>
      <c r="N1949" s="57"/>
      <c r="O1949" s="58"/>
      <c r="P1949" s="58"/>
      <c r="Q1949" s="58"/>
      <c r="R1949" s="58"/>
      <c r="S1949" s="54"/>
      <c r="T1949" s="57"/>
      <c r="U1949" s="57"/>
      <c r="V1949" s="57"/>
      <c r="W1949" s="57"/>
      <c r="X1949" s="147" t="str">
        <f>IF(COUNTBLANK(D1949)=1,"",IF('order-admin-units'!$I$1&lt;&gt;"y", "", IF(COUNTBLANK(K1949)=1, 'order-admin-units'!$B$1+1, VLOOKUP(K1949, ordercountry, 2))))</f>
        <v/>
      </c>
      <c r="Y1949" s="147" t="str">
        <f>IF(COUNTBLANK(D1949)=1,"",IF('order-admin-units'!$I$1&lt;&gt;"y", "", IF(COUNTBLANK(K1949:L1949)&gt;0, 'order-admin-units'!$B$2+1, VLOOKUP(K1949&amp;"@"&amp;L1949, orderadmin, 2))))</f>
        <v/>
      </c>
      <c r="Z1949" s="147" t="str">
        <f t="shared" si="214"/>
        <v/>
      </c>
      <c r="AA1949" s="147" t="str">
        <f t="shared" si="215"/>
        <v/>
      </c>
      <c r="AB1949" s="147" t="str">
        <f t="shared" si="216"/>
        <v/>
      </c>
      <c r="AC1949" s="147" t="str">
        <f t="shared" si="212"/>
        <v/>
      </c>
      <c r="AD1949" s="11" t="str">
        <f t="shared" si="217"/>
        <v/>
      </c>
      <c r="AE1949" s="11" t="str">
        <f t="array" ref="AE1949">IF(COUNTBLANK(D1949)=1,"",IF(OR($H$2="y",$H$2="m"),IF(AA1949=AA1948,IF(OR(AB1949=$AB$4:$AB1948)=FALSE,AE1948&amp;C1949,AE1948),"("&amp;C1949)&amp;IF(AA1949=AA1950,IF(OR(AB1950=$AB$4:$AB1949)=FALSE,", ",""),") "),""))</f>
        <v/>
      </c>
      <c r="AF1949" s="11" t="str">
        <f t="array" ref="AF1949">IF((COUNTBLANK(D1949)=0)*OR($H$2="y",$H$2="m"),IFERROR(LEFT(C1949, FIND(" ",C1949)-1), C1949),"")</f>
        <v/>
      </c>
      <c r="AG1949" s="11" t="str">
        <f t="array" ref="AG1949">IF(COUNTBLANK(D1949)=1,"",IF(OR($H$2="y",$H$2="m"),IF(AA1949=AA1948,IF(OR(AC1949=$AC$4:$AC1948)=FALSE,AG1948&amp;AF1949,AG1948),"("&amp;AF1949)&amp;IF(AA1949=AA1950,IF(OR(AC1950=$AC$4:$AC1949)=FALSE,", ",""),") "),""))</f>
        <v/>
      </c>
      <c r="AH1949" s="10" t="str">
        <f>IF((COUNTBLANK(D1949)=1),"",IF(D1949=D1948,AH1948,"")&amp;IF(B1948&lt;&gt;B1949,((IF(COUNTBLANK(E1949)=1,$D$3&amp;"Non-type material: "&amp;$D$3,$D$3&amp;INDEX('type-categories'!$A$2:$B$100,MATCH(E1949,'type-categories'!$A$2:$A$100,0),2)&amp;$D$3))),"")&amp;(IF(K1949&lt;&gt;K1948,$C$2&amp;UPPER(K1949)&amp;$C$2&amp;$K$3&amp;" ",(IF(B1949&lt;&gt;B1948,$C$2&amp;UPPER(K1949)&amp;$C$2&amp;$K$3&amp;" ",""))))&amp;IF((AA1949&lt;&gt;AA1950)*($H$2="y"),AD1949&amp;AE1949,IF((AA1949&lt;&gt;AA1950)*($H$2="m"),AD1949&amp;AG1949,IF(($H$2&lt;&gt;"m")*($H$2&lt;&gt;"Y"),(IF(F1949=0,"",F1949&amp;" "&amp;$F$4&amp;" "))&amp;(IF(G1949=0,"",G1949&amp;" "&amp;$G$4&amp;" "))&amp;(IF(H1949=0,"",H1949&amp;" "&amp;H$4&amp;" "))&amp;(IF(I1949=0,"",I1949&amp;" "&amp;$I$4&amp;" "))&amp;(IF(J1949=0,"",J1949&amp;" "&amp;$J$4&amp;" ")),"")))&amp;"; "&amp;IF((B1949=B1948)*(AA1949=AA1948), "same collecting data; ", IF((B1949=B1948)*(Z1948=Z1949),"same locality; ",(IF(COUNTBLANK(L1949)=1,"",$D$2&amp;L1949&amp;$L$3&amp;" "&amp;$D$2))&amp;(IF(COUNTBLANK(M1949)=1,"",$E$2&amp;M1949&amp;$E$2&amp;", "))&amp;(IF(COUNTBLANK(N1949)=1,"",N1949&amp;"; "))&amp;(IF(COUNTBLANK(O1949)=1,"",O1949&amp;"; ")))&amp;(IF(COUNTBLANK(P1949)=1,"",P1949&amp;"; "))&amp;(IF(COUNTBLANK(Q1949)=1,"",Q1949&amp;"; "))&amp;(IF(COUNTBLANK(R1949)=1,"",R1949&amp;"m, "))&amp;IF((COUNTBLANK(S1949)=0)*(S1949&lt;&gt;S1948), S1949&amp;"; ","")&amp;(IF(COUNTBLANK(U1949)=1,"",U1949&amp;"; "))&amp;(IF(COUNTBLANK(T1949)=1,"",IF(COUNTBLANK(F$2)=1,T1949&amp;"; ",T1949&amp;" "&amp;F$2&amp;"; "))))&amp;(IF(COUNTBLANK(V1949)=1,"",V1949&amp;"; "))&amp;IF((COUNTBLANK(C1949)=1),"",C1949)&amp;IF((B1949=B1950)*(K1949=K1950)*(L1949=L1950)*(M1949=M1950),IF(($H$2&lt;&gt;"m")*($H$2&lt;&gt;"Y"), " • ", IF((ISNUMBER(FIND(")",AE1949))), " • ", "")),IF((B1949=B1950)*(K1949=K1950)," • ",". ")))</f>
        <v/>
      </c>
      <c r="AI1949" s="1"/>
    </row>
    <row r="1950" spans="1:35" x14ac:dyDescent="0.25">
      <c r="A1950" s="3" t="str">
        <f t="shared" si="213"/>
        <v/>
      </c>
      <c r="B1950" s="53" t="str">
        <f t="shared" si="211"/>
        <v/>
      </c>
      <c r="C1950" s="57"/>
      <c r="D1950" s="57"/>
      <c r="E1950" s="57"/>
      <c r="F1950" s="57"/>
      <c r="G1950" s="57"/>
      <c r="H1950" s="57"/>
      <c r="I1950" s="57"/>
      <c r="J1950" s="57"/>
      <c r="K1950" s="57"/>
      <c r="L1950" s="57"/>
      <c r="M1950" s="54"/>
      <c r="N1950" s="57"/>
      <c r="O1950" s="58"/>
      <c r="P1950" s="58"/>
      <c r="Q1950" s="58"/>
      <c r="R1950" s="58"/>
      <c r="S1950" s="54"/>
      <c r="T1950" s="57"/>
      <c r="U1950" s="57"/>
      <c r="V1950" s="57"/>
      <c r="W1950" s="57"/>
      <c r="X1950" s="147" t="str">
        <f>IF(COUNTBLANK(D1950)=1,"",IF('order-admin-units'!$I$1&lt;&gt;"y", "", IF(COUNTBLANK(K1950)=1, 'order-admin-units'!$B$1+1, VLOOKUP(K1950, ordercountry, 2))))</f>
        <v/>
      </c>
      <c r="Y1950" s="147" t="str">
        <f>IF(COUNTBLANK(D1950)=1,"",IF('order-admin-units'!$I$1&lt;&gt;"y", "", IF(COUNTBLANK(K1950:L1950)&gt;0, 'order-admin-units'!$B$2+1, VLOOKUP(K1950&amp;"@"&amp;L1950, orderadmin, 2))))</f>
        <v/>
      </c>
      <c r="Z1950" s="147" t="str">
        <f t="shared" si="214"/>
        <v/>
      </c>
      <c r="AA1950" s="147" t="str">
        <f t="shared" si="215"/>
        <v/>
      </c>
      <c r="AB1950" s="147" t="str">
        <f t="shared" si="216"/>
        <v/>
      </c>
      <c r="AC1950" s="147" t="str">
        <f t="shared" si="212"/>
        <v/>
      </c>
      <c r="AD1950" s="11" t="str">
        <f t="shared" si="217"/>
        <v/>
      </c>
      <c r="AE1950" s="11" t="str">
        <f t="array" ref="AE1950">IF(COUNTBLANK(D1950)=1,"",IF(OR($H$2="y",$H$2="m"),IF(AA1950=AA1949,IF(OR(AB1950=$AB$4:$AB1949)=FALSE,AE1949&amp;C1950,AE1949),"("&amp;C1950)&amp;IF(AA1950=AA1951,IF(OR(AB1951=$AB$4:$AB1950)=FALSE,", ",""),") "),""))</f>
        <v/>
      </c>
      <c r="AF1950" s="11" t="str">
        <f t="array" ref="AF1950">IF((COUNTBLANK(D1950)=0)*OR($H$2="y",$H$2="m"),IFERROR(LEFT(C1950, FIND(" ",C1950)-1), C1950),"")</f>
        <v/>
      </c>
      <c r="AG1950" s="11" t="str">
        <f t="array" ref="AG1950">IF(COUNTBLANK(D1950)=1,"",IF(OR($H$2="y",$H$2="m"),IF(AA1950=AA1949,IF(OR(AC1950=$AC$4:$AC1949)=FALSE,AG1949&amp;AF1950,AG1949),"("&amp;AF1950)&amp;IF(AA1950=AA1951,IF(OR(AC1951=$AC$4:$AC1950)=FALSE,", ",""),") "),""))</f>
        <v/>
      </c>
      <c r="AH1950" s="10" t="str">
        <f>IF((COUNTBLANK(D1950)=1),"",IF(D1950=D1949,AH1949,"")&amp;IF(B1949&lt;&gt;B1950,((IF(COUNTBLANK(E1950)=1,$D$3&amp;"Non-type material: "&amp;$D$3,$D$3&amp;INDEX('type-categories'!$A$2:$B$100,MATCH(E1950,'type-categories'!$A$2:$A$100,0),2)&amp;$D$3))),"")&amp;(IF(K1950&lt;&gt;K1949,$C$2&amp;UPPER(K1950)&amp;$C$2&amp;$K$3&amp;" ",(IF(B1950&lt;&gt;B1949,$C$2&amp;UPPER(K1950)&amp;$C$2&amp;$K$3&amp;" ",""))))&amp;IF((AA1950&lt;&gt;AA1951)*($H$2="y"),AD1950&amp;AE1950,IF((AA1950&lt;&gt;AA1951)*($H$2="m"),AD1950&amp;AG1950,IF(($H$2&lt;&gt;"m")*($H$2&lt;&gt;"Y"),(IF(F1950=0,"",F1950&amp;" "&amp;$F$4&amp;" "))&amp;(IF(G1950=0,"",G1950&amp;" "&amp;$G$4&amp;" "))&amp;(IF(H1950=0,"",H1950&amp;" "&amp;H$4&amp;" "))&amp;(IF(I1950=0,"",I1950&amp;" "&amp;$I$4&amp;" "))&amp;(IF(J1950=0,"",J1950&amp;" "&amp;$J$4&amp;" ")),"")))&amp;"; "&amp;IF((B1950=B1949)*(AA1950=AA1949), "same collecting data; ", IF((B1950=B1949)*(Z1949=Z1950),"same locality; ",(IF(COUNTBLANK(L1950)=1,"",$D$2&amp;L1950&amp;$L$3&amp;" "&amp;$D$2))&amp;(IF(COUNTBLANK(M1950)=1,"",$E$2&amp;M1950&amp;$E$2&amp;", "))&amp;(IF(COUNTBLANK(N1950)=1,"",N1950&amp;"; "))&amp;(IF(COUNTBLANK(O1950)=1,"",O1950&amp;"; ")))&amp;(IF(COUNTBLANK(P1950)=1,"",P1950&amp;"; "))&amp;(IF(COUNTBLANK(Q1950)=1,"",Q1950&amp;"; "))&amp;(IF(COUNTBLANK(R1950)=1,"",R1950&amp;"m, "))&amp;IF((COUNTBLANK(S1950)=0)*(S1950&lt;&gt;S1949), S1950&amp;"; ","")&amp;(IF(COUNTBLANK(U1950)=1,"",U1950&amp;"; "))&amp;(IF(COUNTBLANK(T1950)=1,"",IF(COUNTBLANK(F$2)=1,T1950&amp;"; ",T1950&amp;" "&amp;F$2&amp;"; "))))&amp;(IF(COUNTBLANK(V1950)=1,"",V1950&amp;"; "))&amp;IF((COUNTBLANK(C1950)=1),"",C1950)&amp;IF((B1950=B1951)*(K1950=K1951)*(L1950=L1951)*(M1950=M1951),IF(($H$2&lt;&gt;"m")*($H$2&lt;&gt;"Y"), " • ", IF((ISNUMBER(FIND(")",AE1950))), " • ", "")),IF((B1950=B1951)*(K1950=K1951)," • ",". ")))</f>
        <v/>
      </c>
      <c r="AI1950" s="1"/>
    </row>
    <row r="1951" spans="1:35" x14ac:dyDescent="0.25">
      <c r="A1951" s="3" t="str">
        <f t="shared" si="213"/>
        <v/>
      </c>
      <c r="B1951" s="53" t="str">
        <f t="shared" si="211"/>
        <v/>
      </c>
      <c r="C1951" s="57"/>
      <c r="D1951" s="57"/>
      <c r="E1951" s="57"/>
      <c r="F1951" s="57"/>
      <c r="G1951" s="57"/>
      <c r="H1951" s="57"/>
      <c r="I1951" s="57"/>
      <c r="J1951" s="57"/>
      <c r="K1951" s="57"/>
      <c r="L1951" s="57"/>
      <c r="M1951" s="54"/>
      <c r="N1951" s="57"/>
      <c r="O1951" s="58"/>
      <c r="P1951" s="58"/>
      <c r="Q1951" s="58"/>
      <c r="R1951" s="58"/>
      <c r="S1951" s="54"/>
      <c r="T1951" s="57"/>
      <c r="U1951" s="57"/>
      <c r="V1951" s="57"/>
      <c r="W1951" s="57"/>
      <c r="X1951" s="147" t="str">
        <f>IF(COUNTBLANK(D1951)=1,"",IF('order-admin-units'!$I$1&lt;&gt;"y", "", IF(COUNTBLANK(K1951)=1, 'order-admin-units'!$B$1+1, VLOOKUP(K1951, ordercountry, 2))))</f>
        <v/>
      </c>
      <c r="Y1951" s="147" t="str">
        <f>IF(COUNTBLANK(D1951)=1,"",IF('order-admin-units'!$I$1&lt;&gt;"y", "", IF(COUNTBLANK(K1951:L1951)&gt;0, 'order-admin-units'!$B$2+1, VLOOKUP(K1951&amp;"@"&amp;L1951, orderadmin, 2))))</f>
        <v/>
      </c>
      <c r="Z1951" s="147" t="str">
        <f t="shared" si="214"/>
        <v/>
      </c>
      <c r="AA1951" s="147" t="str">
        <f t="shared" si="215"/>
        <v/>
      </c>
      <c r="AB1951" s="147" t="str">
        <f t="shared" si="216"/>
        <v/>
      </c>
      <c r="AC1951" s="147" t="str">
        <f t="shared" si="212"/>
        <v/>
      </c>
      <c r="AD1951" s="11" t="str">
        <f t="shared" si="217"/>
        <v/>
      </c>
      <c r="AE1951" s="11" t="str">
        <f t="array" ref="AE1951">IF(COUNTBLANK(D1951)=1,"",IF(OR($H$2="y",$H$2="m"),IF(AA1951=AA1950,IF(OR(AB1951=$AB$4:$AB1950)=FALSE,AE1950&amp;C1951,AE1950),"("&amp;C1951)&amp;IF(AA1951=AA1952,IF(OR(AB1952=$AB$4:$AB1951)=FALSE,", ",""),") "),""))</f>
        <v/>
      </c>
      <c r="AF1951" s="11" t="str">
        <f t="array" ref="AF1951">IF((COUNTBLANK(D1951)=0)*OR($H$2="y",$H$2="m"),IFERROR(LEFT(C1951, FIND(" ",C1951)-1), C1951),"")</f>
        <v/>
      </c>
      <c r="AG1951" s="11" t="str">
        <f t="array" ref="AG1951">IF(COUNTBLANK(D1951)=1,"",IF(OR($H$2="y",$H$2="m"),IF(AA1951=AA1950,IF(OR(AC1951=$AC$4:$AC1950)=FALSE,AG1950&amp;AF1951,AG1950),"("&amp;AF1951)&amp;IF(AA1951=AA1952,IF(OR(AC1952=$AC$4:$AC1951)=FALSE,", ",""),") "),""))</f>
        <v/>
      </c>
      <c r="AH1951" s="10" t="str">
        <f>IF((COUNTBLANK(D1951)=1),"",IF(D1951=D1950,AH1950,"")&amp;IF(B1950&lt;&gt;B1951,((IF(COUNTBLANK(E1951)=1,$D$3&amp;"Non-type material: "&amp;$D$3,$D$3&amp;INDEX('type-categories'!$A$2:$B$100,MATCH(E1951,'type-categories'!$A$2:$A$100,0),2)&amp;$D$3))),"")&amp;(IF(K1951&lt;&gt;K1950,$C$2&amp;UPPER(K1951)&amp;$C$2&amp;$K$3&amp;" ",(IF(B1951&lt;&gt;B1950,$C$2&amp;UPPER(K1951)&amp;$C$2&amp;$K$3&amp;" ",""))))&amp;IF((AA1951&lt;&gt;AA1952)*($H$2="y"),AD1951&amp;AE1951,IF((AA1951&lt;&gt;AA1952)*($H$2="m"),AD1951&amp;AG1951,IF(($H$2&lt;&gt;"m")*($H$2&lt;&gt;"Y"),(IF(F1951=0,"",F1951&amp;" "&amp;$F$4&amp;" "))&amp;(IF(G1951=0,"",G1951&amp;" "&amp;$G$4&amp;" "))&amp;(IF(H1951=0,"",H1951&amp;" "&amp;H$4&amp;" "))&amp;(IF(I1951=0,"",I1951&amp;" "&amp;$I$4&amp;" "))&amp;(IF(J1951=0,"",J1951&amp;" "&amp;$J$4&amp;" ")),"")))&amp;"; "&amp;IF((B1951=B1950)*(AA1951=AA1950), "same collecting data; ", IF((B1951=B1950)*(Z1950=Z1951),"same locality; ",(IF(COUNTBLANK(L1951)=1,"",$D$2&amp;L1951&amp;$L$3&amp;" "&amp;$D$2))&amp;(IF(COUNTBLANK(M1951)=1,"",$E$2&amp;M1951&amp;$E$2&amp;", "))&amp;(IF(COUNTBLANK(N1951)=1,"",N1951&amp;"; "))&amp;(IF(COUNTBLANK(O1951)=1,"",O1951&amp;"; ")))&amp;(IF(COUNTBLANK(P1951)=1,"",P1951&amp;"; "))&amp;(IF(COUNTBLANK(Q1951)=1,"",Q1951&amp;"; "))&amp;(IF(COUNTBLANK(R1951)=1,"",R1951&amp;"m, "))&amp;IF((COUNTBLANK(S1951)=0)*(S1951&lt;&gt;S1950), S1951&amp;"; ","")&amp;(IF(COUNTBLANK(U1951)=1,"",U1951&amp;"; "))&amp;(IF(COUNTBLANK(T1951)=1,"",IF(COUNTBLANK(F$2)=1,T1951&amp;"; ",T1951&amp;" "&amp;F$2&amp;"; "))))&amp;(IF(COUNTBLANK(V1951)=1,"",V1951&amp;"; "))&amp;IF((COUNTBLANK(C1951)=1),"",C1951)&amp;IF((B1951=B1952)*(K1951=K1952)*(L1951=L1952)*(M1951=M1952),IF(($H$2&lt;&gt;"m")*($H$2&lt;&gt;"Y"), " • ", IF((ISNUMBER(FIND(")",AE1951))), " • ", "")),IF((B1951=B1952)*(K1951=K1952)," • ",". ")))</f>
        <v/>
      </c>
      <c r="AI1951" s="1"/>
    </row>
    <row r="1952" spans="1:35" x14ac:dyDescent="0.25">
      <c r="A1952" s="3" t="str">
        <f t="shared" si="213"/>
        <v/>
      </c>
      <c r="B1952" s="53" t="str">
        <f t="shared" si="211"/>
        <v/>
      </c>
      <c r="C1952" s="57"/>
      <c r="D1952" s="57"/>
      <c r="E1952" s="57"/>
      <c r="F1952" s="57"/>
      <c r="G1952" s="57"/>
      <c r="H1952" s="57"/>
      <c r="I1952" s="57"/>
      <c r="J1952" s="57"/>
      <c r="K1952" s="57"/>
      <c r="L1952" s="57"/>
      <c r="M1952" s="54"/>
      <c r="N1952" s="57"/>
      <c r="O1952" s="58"/>
      <c r="P1952" s="58"/>
      <c r="Q1952" s="58"/>
      <c r="R1952" s="58"/>
      <c r="S1952" s="54"/>
      <c r="T1952" s="57"/>
      <c r="U1952" s="57"/>
      <c r="V1952" s="57"/>
      <c r="W1952" s="57"/>
      <c r="X1952" s="147" t="str">
        <f>IF(COUNTBLANK(D1952)=1,"",IF('order-admin-units'!$I$1&lt;&gt;"y", "", IF(COUNTBLANK(K1952)=1, 'order-admin-units'!$B$1+1, VLOOKUP(K1952, ordercountry, 2))))</f>
        <v/>
      </c>
      <c r="Y1952" s="147" t="str">
        <f>IF(COUNTBLANK(D1952)=1,"",IF('order-admin-units'!$I$1&lt;&gt;"y", "", IF(COUNTBLANK(K1952:L1952)&gt;0, 'order-admin-units'!$B$2+1, VLOOKUP(K1952&amp;"@"&amp;L1952, orderadmin, 2))))</f>
        <v/>
      </c>
      <c r="Z1952" s="147" t="str">
        <f t="shared" si="214"/>
        <v/>
      </c>
      <c r="AA1952" s="147" t="str">
        <f t="shared" si="215"/>
        <v/>
      </c>
      <c r="AB1952" s="147" t="str">
        <f t="shared" si="216"/>
        <v/>
      </c>
      <c r="AC1952" s="147" t="str">
        <f t="shared" si="212"/>
        <v/>
      </c>
      <c r="AD1952" s="11" t="str">
        <f t="shared" si="217"/>
        <v/>
      </c>
      <c r="AE1952" s="11" t="str">
        <f t="array" ref="AE1952">IF(COUNTBLANK(D1952)=1,"",IF(OR($H$2="y",$H$2="m"),IF(AA1952=AA1951,IF(OR(AB1952=$AB$4:$AB1951)=FALSE,AE1951&amp;C1952,AE1951),"("&amp;C1952)&amp;IF(AA1952=AA1953,IF(OR(AB1953=$AB$4:$AB1952)=FALSE,", ",""),") "),""))</f>
        <v/>
      </c>
      <c r="AF1952" s="11" t="str">
        <f t="array" ref="AF1952">IF((COUNTBLANK(D1952)=0)*OR($H$2="y",$H$2="m"),IFERROR(LEFT(C1952, FIND(" ",C1952)-1), C1952),"")</f>
        <v/>
      </c>
      <c r="AG1952" s="11" t="str">
        <f t="array" ref="AG1952">IF(COUNTBLANK(D1952)=1,"",IF(OR($H$2="y",$H$2="m"),IF(AA1952=AA1951,IF(OR(AC1952=$AC$4:$AC1951)=FALSE,AG1951&amp;AF1952,AG1951),"("&amp;AF1952)&amp;IF(AA1952=AA1953,IF(OR(AC1953=$AC$4:$AC1952)=FALSE,", ",""),") "),""))</f>
        <v/>
      </c>
      <c r="AH1952" s="10" t="str">
        <f>IF((COUNTBLANK(D1952)=1),"",IF(D1952=D1951,AH1951,"")&amp;IF(B1951&lt;&gt;B1952,((IF(COUNTBLANK(E1952)=1,$D$3&amp;"Non-type material: "&amp;$D$3,$D$3&amp;INDEX('type-categories'!$A$2:$B$100,MATCH(E1952,'type-categories'!$A$2:$A$100,0),2)&amp;$D$3))),"")&amp;(IF(K1952&lt;&gt;K1951,$C$2&amp;UPPER(K1952)&amp;$C$2&amp;$K$3&amp;" ",(IF(B1952&lt;&gt;B1951,$C$2&amp;UPPER(K1952)&amp;$C$2&amp;$K$3&amp;" ",""))))&amp;IF((AA1952&lt;&gt;AA1953)*($H$2="y"),AD1952&amp;AE1952,IF((AA1952&lt;&gt;AA1953)*($H$2="m"),AD1952&amp;AG1952,IF(($H$2&lt;&gt;"m")*($H$2&lt;&gt;"Y"),(IF(F1952=0,"",F1952&amp;" "&amp;$F$4&amp;" "))&amp;(IF(G1952=0,"",G1952&amp;" "&amp;$G$4&amp;" "))&amp;(IF(H1952=0,"",H1952&amp;" "&amp;H$4&amp;" "))&amp;(IF(I1952=0,"",I1952&amp;" "&amp;$I$4&amp;" "))&amp;(IF(J1952=0,"",J1952&amp;" "&amp;$J$4&amp;" ")),"")))&amp;"; "&amp;IF((B1952=B1951)*(AA1952=AA1951), "same collecting data; ", IF((B1952=B1951)*(Z1951=Z1952),"same locality; ",(IF(COUNTBLANK(L1952)=1,"",$D$2&amp;L1952&amp;$L$3&amp;" "&amp;$D$2))&amp;(IF(COUNTBLANK(M1952)=1,"",$E$2&amp;M1952&amp;$E$2&amp;", "))&amp;(IF(COUNTBLANK(N1952)=1,"",N1952&amp;"; "))&amp;(IF(COUNTBLANK(O1952)=1,"",O1952&amp;"; ")))&amp;(IF(COUNTBLANK(P1952)=1,"",P1952&amp;"; "))&amp;(IF(COUNTBLANK(Q1952)=1,"",Q1952&amp;"; "))&amp;(IF(COUNTBLANK(R1952)=1,"",R1952&amp;"m, "))&amp;IF((COUNTBLANK(S1952)=0)*(S1952&lt;&gt;S1951), S1952&amp;"; ","")&amp;(IF(COUNTBLANK(U1952)=1,"",U1952&amp;"; "))&amp;(IF(COUNTBLANK(T1952)=1,"",IF(COUNTBLANK(F$2)=1,T1952&amp;"; ",T1952&amp;" "&amp;F$2&amp;"; "))))&amp;(IF(COUNTBLANK(V1952)=1,"",V1952&amp;"; "))&amp;IF((COUNTBLANK(C1952)=1),"",C1952)&amp;IF((B1952=B1953)*(K1952=K1953)*(L1952=L1953)*(M1952=M1953),IF(($H$2&lt;&gt;"m")*($H$2&lt;&gt;"Y"), " • ", IF((ISNUMBER(FIND(")",AE1952))), " • ", "")),IF((B1952=B1953)*(K1952=K1953)," • ",". ")))</f>
        <v/>
      </c>
      <c r="AI1952" s="1"/>
    </row>
    <row r="1953" spans="1:35" x14ac:dyDescent="0.25">
      <c r="A1953" s="3" t="str">
        <f t="shared" si="213"/>
        <v/>
      </c>
      <c r="B1953" s="53" t="str">
        <f t="shared" si="211"/>
        <v/>
      </c>
      <c r="C1953" s="57"/>
      <c r="D1953" s="57"/>
      <c r="E1953" s="57"/>
      <c r="F1953" s="57"/>
      <c r="G1953" s="57"/>
      <c r="H1953" s="57"/>
      <c r="I1953" s="57"/>
      <c r="J1953" s="57"/>
      <c r="K1953" s="57"/>
      <c r="L1953" s="57"/>
      <c r="M1953" s="54"/>
      <c r="N1953" s="57"/>
      <c r="O1953" s="58"/>
      <c r="P1953" s="58"/>
      <c r="Q1953" s="58"/>
      <c r="R1953" s="58"/>
      <c r="S1953" s="54"/>
      <c r="T1953" s="57"/>
      <c r="U1953" s="57"/>
      <c r="V1953" s="57"/>
      <c r="W1953" s="57"/>
      <c r="X1953" s="147" t="str">
        <f>IF(COUNTBLANK(D1953)=1,"",IF('order-admin-units'!$I$1&lt;&gt;"y", "", IF(COUNTBLANK(K1953)=1, 'order-admin-units'!$B$1+1, VLOOKUP(K1953, ordercountry, 2))))</f>
        <v/>
      </c>
      <c r="Y1953" s="147" t="str">
        <f>IF(COUNTBLANK(D1953)=1,"",IF('order-admin-units'!$I$1&lt;&gt;"y", "", IF(COUNTBLANK(K1953:L1953)&gt;0, 'order-admin-units'!$B$2+1, VLOOKUP(K1953&amp;"@"&amp;L1953, orderadmin, 2))))</f>
        <v/>
      </c>
      <c r="Z1953" s="147" t="str">
        <f t="shared" si="214"/>
        <v/>
      </c>
      <c r="AA1953" s="147" t="str">
        <f t="shared" si="215"/>
        <v/>
      </c>
      <c r="AB1953" s="147" t="str">
        <f t="shared" si="216"/>
        <v/>
      </c>
      <c r="AC1953" s="147" t="str">
        <f t="shared" si="212"/>
        <v/>
      </c>
      <c r="AD1953" s="11" t="str">
        <f t="shared" si="217"/>
        <v/>
      </c>
      <c r="AE1953" s="11" t="str">
        <f t="array" ref="AE1953">IF(COUNTBLANK(D1953)=1,"",IF(OR($H$2="y",$H$2="m"),IF(AA1953=AA1952,IF(OR(AB1953=$AB$4:$AB1952)=FALSE,AE1952&amp;C1953,AE1952),"("&amp;C1953)&amp;IF(AA1953=AA1954,IF(OR(AB1954=$AB$4:$AB1953)=FALSE,", ",""),") "),""))</f>
        <v/>
      </c>
      <c r="AF1953" s="11" t="str">
        <f t="array" ref="AF1953">IF((COUNTBLANK(D1953)=0)*OR($H$2="y",$H$2="m"),IFERROR(LEFT(C1953, FIND(" ",C1953)-1), C1953),"")</f>
        <v/>
      </c>
      <c r="AG1953" s="11" t="str">
        <f t="array" ref="AG1953">IF(COUNTBLANK(D1953)=1,"",IF(OR($H$2="y",$H$2="m"),IF(AA1953=AA1952,IF(OR(AC1953=$AC$4:$AC1952)=FALSE,AG1952&amp;AF1953,AG1952),"("&amp;AF1953)&amp;IF(AA1953=AA1954,IF(OR(AC1954=$AC$4:$AC1953)=FALSE,", ",""),") "),""))</f>
        <v/>
      </c>
      <c r="AH1953" s="10" t="str">
        <f>IF((COUNTBLANK(D1953)=1),"",IF(D1953=D1952,AH1952,"")&amp;IF(B1952&lt;&gt;B1953,((IF(COUNTBLANK(E1953)=1,$D$3&amp;"Non-type material: "&amp;$D$3,$D$3&amp;INDEX('type-categories'!$A$2:$B$100,MATCH(E1953,'type-categories'!$A$2:$A$100,0),2)&amp;$D$3))),"")&amp;(IF(K1953&lt;&gt;K1952,$C$2&amp;UPPER(K1953)&amp;$C$2&amp;$K$3&amp;" ",(IF(B1953&lt;&gt;B1952,$C$2&amp;UPPER(K1953)&amp;$C$2&amp;$K$3&amp;" ",""))))&amp;IF((AA1953&lt;&gt;AA1954)*($H$2="y"),AD1953&amp;AE1953,IF((AA1953&lt;&gt;AA1954)*($H$2="m"),AD1953&amp;AG1953,IF(($H$2&lt;&gt;"m")*($H$2&lt;&gt;"Y"),(IF(F1953=0,"",F1953&amp;" "&amp;$F$4&amp;" "))&amp;(IF(G1953=0,"",G1953&amp;" "&amp;$G$4&amp;" "))&amp;(IF(H1953=0,"",H1953&amp;" "&amp;H$4&amp;" "))&amp;(IF(I1953=0,"",I1953&amp;" "&amp;$I$4&amp;" "))&amp;(IF(J1953=0,"",J1953&amp;" "&amp;$J$4&amp;" ")),"")))&amp;"; "&amp;IF((B1953=B1952)*(AA1953=AA1952), "same collecting data; ", IF((B1953=B1952)*(Z1952=Z1953),"same locality; ",(IF(COUNTBLANK(L1953)=1,"",$D$2&amp;L1953&amp;$L$3&amp;" "&amp;$D$2))&amp;(IF(COUNTBLANK(M1953)=1,"",$E$2&amp;M1953&amp;$E$2&amp;", "))&amp;(IF(COUNTBLANK(N1953)=1,"",N1953&amp;"; "))&amp;(IF(COUNTBLANK(O1953)=1,"",O1953&amp;"; ")))&amp;(IF(COUNTBLANK(P1953)=1,"",P1953&amp;"; "))&amp;(IF(COUNTBLANK(Q1953)=1,"",Q1953&amp;"; "))&amp;(IF(COUNTBLANK(R1953)=1,"",R1953&amp;"m, "))&amp;IF((COUNTBLANK(S1953)=0)*(S1953&lt;&gt;S1952), S1953&amp;"; ","")&amp;(IF(COUNTBLANK(U1953)=1,"",U1953&amp;"; "))&amp;(IF(COUNTBLANK(T1953)=1,"",IF(COUNTBLANK(F$2)=1,T1953&amp;"; ",T1953&amp;" "&amp;F$2&amp;"; "))))&amp;(IF(COUNTBLANK(V1953)=1,"",V1953&amp;"; "))&amp;IF((COUNTBLANK(C1953)=1),"",C1953)&amp;IF((B1953=B1954)*(K1953=K1954)*(L1953=L1954)*(M1953=M1954),IF(($H$2&lt;&gt;"m")*($H$2&lt;&gt;"Y"), " • ", IF((ISNUMBER(FIND(")",AE1953))), " • ", "")),IF((B1953=B1954)*(K1953=K1954)," • ",". ")))</f>
        <v/>
      </c>
      <c r="AI1953" s="1"/>
    </row>
    <row r="1954" spans="1:35" x14ac:dyDescent="0.25">
      <c r="A1954" s="3" t="str">
        <f t="shared" si="213"/>
        <v/>
      </c>
      <c r="B1954" s="53" t="str">
        <f t="shared" si="211"/>
        <v/>
      </c>
      <c r="C1954" s="57"/>
      <c r="D1954" s="57"/>
      <c r="E1954" s="57"/>
      <c r="F1954" s="57"/>
      <c r="G1954" s="57"/>
      <c r="H1954" s="57"/>
      <c r="I1954" s="57"/>
      <c r="J1954" s="57"/>
      <c r="K1954" s="57"/>
      <c r="L1954" s="57"/>
      <c r="M1954" s="54"/>
      <c r="N1954" s="57"/>
      <c r="O1954" s="58"/>
      <c r="P1954" s="58"/>
      <c r="Q1954" s="58"/>
      <c r="R1954" s="58"/>
      <c r="S1954" s="54"/>
      <c r="T1954" s="57"/>
      <c r="U1954" s="57"/>
      <c r="V1954" s="57"/>
      <c r="W1954" s="57"/>
      <c r="X1954" s="147" t="str">
        <f>IF(COUNTBLANK(D1954)=1,"",IF('order-admin-units'!$I$1&lt;&gt;"y", "", IF(COUNTBLANK(K1954)=1, 'order-admin-units'!$B$1+1, VLOOKUP(K1954, ordercountry, 2))))</f>
        <v/>
      </c>
      <c r="Y1954" s="147" t="str">
        <f>IF(COUNTBLANK(D1954)=1,"",IF('order-admin-units'!$I$1&lt;&gt;"y", "", IF(COUNTBLANK(K1954:L1954)&gt;0, 'order-admin-units'!$B$2+1, VLOOKUP(K1954&amp;"@"&amp;L1954, orderadmin, 2))))</f>
        <v/>
      </c>
      <c r="Z1954" s="147" t="str">
        <f t="shared" si="214"/>
        <v/>
      </c>
      <c r="AA1954" s="147" t="str">
        <f t="shared" si="215"/>
        <v/>
      </c>
      <c r="AB1954" s="147" t="str">
        <f t="shared" si="216"/>
        <v/>
      </c>
      <c r="AC1954" s="147" t="str">
        <f t="shared" si="212"/>
        <v/>
      </c>
      <c r="AD1954" s="11" t="str">
        <f t="shared" si="217"/>
        <v/>
      </c>
      <c r="AE1954" s="11" t="str">
        <f t="array" ref="AE1954">IF(COUNTBLANK(D1954)=1,"",IF(OR($H$2="y",$H$2="m"),IF(AA1954=AA1953,IF(OR(AB1954=$AB$4:$AB1953)=FALSE,AE1953&amp;C1954,AE1953),"("&amp;C1954)&amp;IF(AA1954=AA1955,IF(OR(AB1955=$AB$4:$AB1954)=FALSE,", ",""),") "),""))</f>
        <v/>
      </c>
      <c r="AF1954" s="11" t="str">
        <f t="array" ref="AF1954">IF((COUNTBLANK(D1954)=0)*OR($H$2="y",$H$2="m"),IFERROR(LEFT(C1954, FIND(" ",C1954)-1), C1954),"")</f>
        <v/>
      </c>
      <c r="AG1954" s="11" t="str">
        <f t="array" ref="AG1954">IF(COUNTBLANK(D1954)=1,"",IF(OR($H$2="y",$H$2="m"),IF(AA1954=AA1953,IF(OR(AC1954=$AC$4:$AC1953)=FALSE,AG1953&amp;AF1954,AG1953),"("&amp;AF1954)&amp;IF(AA1954=AA1955,IF(OR(AC1955=$AC$4:$AC1954)=FALSE,", ",""),") "),""))</f>
        <v/>
      </c>
      <c r="AH1954" s="10" t="str">
        <f>IF((COUNTBLANK(D1954)=1),"",IF(D1954=D1953,AH1953,"")&amp;IF(B1953&lt;&gt;B1954,((IF(COUNTBLANK(E1954)=1,$D$3&amp;"Non-type material: "&amp;$D$3,$D$3&amp;INDEX('type-categories'!$A$2:$B$100,MATCH(E1954,'type-categories'!$A$2:$A$100,0),2)&amp;$D$3))),"")&amp;(IF(K1954&lt;&gt;K1953,$C$2&amp;UPPER(K1954)&amp;$C$2&amp;$K$3&amp;" ",(IF(B1954&lt;&gt;B1953,$C$2&amp;UPPER(K1954)&amp;$C$2&amp;$K$3&amp;" ",""))))&amp;IF((AA1954&lt;&gt;AA1955)*($H$2="y"),AD1954&amp;AE1954,IF((AA1954&lt;&gt;AA1955)*($H$2="m"),AD1954&amp;AG1954,IF(($H$2&lt;&gt;"m")*($H$2&lt;&gt;"Y"),(IF(F1954=0,"",F1954&amp;" "&amp;$F$4&amp;" "))&amp;(IF(G1954=0,"",G1954&amp;" "&amp;$G$4&amp;" "))&amp;(IF(H1954=0,"",H1954&amp;" "&amp;H$4&amp;" "))&amp;(IF(I1954=0,"",I1954&amp;" "&amp;$I$4&amp;" "))&amp;(IF(J1954=0,"",J1954&amp;" "&amp;$J$4&amp;" ")),"")))&amp;"; "&amp;IF((B1954=B1953)*(AA1954=AA1953), "same collecting data; ", IF((B1954=B1953)*(Z1953=Z1954),"same locality; ",(IF(COUNTBLANK(L1954)=1,"",$D$2&amp;L1954&amp;$L$3&amp;" "&amp;$D$2))&amp;(IF(COUNTBLANK(M1954)=1,"",$E$2&amp;M1954&amp;$E$2&amp;", "))&amp;(IF(COUNTBLANK(N1954)=1,"",N1954&amp;"; "))&amp;(IF(COUNTBLANK(O1954)=1,"",O1954&amp;"; ")))&amp;(IF(COUNTBLANK(P1954)=1,"",P1954&amp;"; "))&amp;(IF(COUNTBLANK(Q1954)=1,"",Q1954&amp;"; "))&amp;(IF(COUNTBLANK(R1954)=1,"",R1954&amp;"m, "))&amp;IF((COUNTBLANK(S1954)=0)*(S1954&lt;&gt;S1953), S1954&amp;"; ","")&amp;(IF(COUNTBLANK(U1954)=1,"",U1954&amp;"; "))&amp;(IF(COUNTBLANK(T1954)=1,"",IF(COUNTBLANK(F$2)=1,T1954&amp;"; ",T1954&amp;" "&amp;F$2&amp;"; "))))&amp;(IF(COUNTBLANK(V1954)=1,"",V1954&amp;"; "))&amp;IF((COUNTBLANK(C1954)=1),"",C1954)&amp;IF((B1954=B1955)*(K1954=K1955)*(L1954=L1955)*(M1954=M1955),IF(($H$2&lt;&gt;"m")*($H$2&lt;&gt;"Y"), " • ", IF((ISNUMBER(FIND(")",AE1954))), " • ", "")),IF((B1954=B1955)*(K1954=K1955)," • ",". ")))</f>
        <v/>
      </c>
      <c r="AI1954" s="1"/>
    </row>
    <row r="1955" spans="1:35" x14ac:dyDescent="0.25">
      <c r="A1955" s="3" t="str">
        <f t="shared" si="213"/>
        <v/>
      </c>
      <c r="B1955" s="53" t="str">
        <f t="shared" si="211"/>
        <v/>
      </c>
      <c r="C1955" s="57"/>
      <c r="D1955" s="57"/>
      <c r="E1955" s="57"/>
      <c r="F1955" s="57"/>
      <c r="G1955" s="57"/>
      <c r="H1955" s="57"/>
      <c r="I1955" s="57"/>
      <c r="J1955" s="57"/>
      <c r="K1955" s="57"/>
      <c r="L1955" s="57"/>
      <c r="M1955" s="54"/>
      <c r="N1955" s="57"/>
      <c r="O1955" s="58"/>
      <c r="P1955" s="58"/>
      <c r="Q1955" s="58"/>
      <c r="R1955" s="58"/>
      <c r="S1955" s="54"/>
      <c r="T1955" s="57"/>
      <c r="U1955" s="57"/>
      <c r="V1955" s="57"/>
      <c r="W1955" s="57"/>
      <c r="X1955" s="147" t="str">
        <f>IF(COUNTBLANK(D1955)=1,"",IF('order-admin-units'!$I$1&lt;&gt;"y", "", IF(COUNTBLANK(K1955)=1, 'order-admin-units'!$B$1+1, VLOOKUP(K1955, ordercountry, 2))))</f>
        <v/>
      </c>
      <c r="Y1955" s="147" t="str">
        <f>IF(COUNTBLANK(D1955)=1,"",IF('order-admin-units'!$I$1&lt;&gt;"y", "", IF(COUNTBLANK(K1955:L1955)&gt;0, 'order-admin-units'!$B$2+1, VLOOKUP(K1955&amp;"@"&amp;L1955, orderadmin, 2))))</f>
        <v/>
      </c>
      <c r="Z1955" s="147" t="str">
        <f t="shared" si="214"/>
        <v/>
      </c>
      <c r="AA1955" s="147" t="str">
        <f t="shared" si="215"/>
        <v/>
      </c>
      <c r="AB1955" s="147" t="str">
        <f t="shared" si="216"/>
        <v/>
      </c>
      <c r="AC1955" s="147" t="str">
        <f t="shared" si="212"/>
        <v/>
      </c>
      <c r="AD1955" s="11" t="str">
        <f t="shared" si="217"/>
        <v/>
      </c>
      <c r="AE1955" s="11" t="str">
        <f t="array" ref="AE1955">IF(COUNTBLANK(D1955)=1,"",IF(OR($H$2="y",$H$2="m"),IF(AA1955=AA1954,IF(OR(AB1955=$AB$4:$AB1954)=FALSE,AE1954&amp;C1955,AE1954),"("&amp;C1955)&amp;IF(AA1955=AA1956,IF(OR(AB1956=$AB$4:$AB1955)=FALSE,", ",""),") "),""))</f>
        <v/>
      </c>
      <c r="AF1955" s="11" t="str">
        <f t="array" ref="AF1955">IF((COUNTBLANK(D1955)=0)*OR($H$2="y",$H$2="m"),IFERROR(LEFT(C1955, FIND(" ",C1955)-1), C1955),"")</f>
        <v/>
      </c>
      <c r="AG1955" s="11" t="str">
        <f t="array" ref="AG1955">IF(COUNTBLANK(D1955)=1,"",IF(OR($H$2="y",$H$2="m"),IF(AA1955=AA1954,IF(OR(AC1955=$AC$4:$AC1954)=FALSE,AG1954&amp;AF1955,AG1954),"("&amp;AF1955)&amp;IF(AA1955=AA1956,IF(OR(AC1956=$AC$4:$AC1955)=FALSE,", ",""),") "),""))</f>
        <v/>
      </c>
      <c r="AH1955" s="10" t="str">
        <f>IF((COUNTBLANK(D1955)=1),"",IF(D1955=D1954,AH1954,"")&amp;IF(B1954&lt;&gt;B1955,((IF(COUNTBLANK(E1955)=1,$D$3&amp;"Non-type material: "&amp;$D$3,$D$3&amp;INDEX('type-categories'!$A$2:$B$100,MATCH(E1955,'type-categories'!$A$2:$A$100,0),2)&amp;$D$3))),"")&amp;(IF(K1955&lt;&gt;K1954,$C$2&amp;UPPER(K1955)&amp;$C$2&amp;$K$3&amp;" ",(IF(B1955&lt;&gt;B1954,$C$2&amp;UPPER(K1955)&amp;$C$2&amp;$K$3&amp;" ",""))))&amp;IF((AA1955&lt;&gt;AA1956)*($H$2="y"),AD1955&amp;AE1955,IF((AA1955&lt;&gt;AA1956)*($H$2="m"),AD1955&amp;AG1955,IF(($H$2&lt;&gt;"m")*($H$2&lt;&gt;"Y"),(IF(F1955=0,"",F1955&amp;" "&amp;$F$4&amp;" "))&amp;(IF(G1955=0,"",G1955&amp;" "&amp;$G$4&amp;" "))&amp;(IF(H1955=0,"",H1955&amp;" "&amp;H$4&amp;" "))&amp;(IF(I1955=0,"",I1955&amp;" "&amp;$I$4&amp;" "))&amp;(IF(J1955=0,"",J1955&amp;" "&amp;$J$4&amp;" ")),"")))&amp;"; "&amp;IF((B1955=B1954)*(AA1955=AA1954), "same collecting data; ", IF((B1955=B1954)*(Z1954=Z1955),"same locality; ",(IF(COUNTBLANK(L1955)=1,"",$D$2&amp;L1955&amp;$L$3&amp;" "&amp;$D$2))&amp;(IF(COUNTBLANK(M1955)=1,"",$E$2&amp;M1955&amp;$E$2&amp;", "))&amp;(IF(COUNTBLANK(N1955)=1,"",N1955&amp;"; "))&amp;(IF(COUNTBLANK(O1955)=1,"",O1955&amp;"; ")))&amp;(IF(COUNTBLANK(P1955)=1,"",P1955&amp;"; "))&amp;(IF(COUNTBLANK(Q1955)=1,"",Q1955&amp;"; "))&amp;(IF(COUNTBLANK(R1955)=1,"",R1955&amp;"m, "))&amp;IF((COUNTBLANK(S1955)=0)*(S1955&lt;&gt;S1954), S1955&amp;"; ","")&amp;(IF(COUNTBLANK(U1955)=1,"",U1955&amp;"; "))&amp;(IF(COUNTBLANK(T1955)=1,"",IF(COUNTBLANK(F$2)=1,T1955&amp;"; ",T1955&amp;" "&amp;F$2&amp;"; "))))&amp;(IF(COUNTBLANK(V1955)=1,"",V1955&amp;"; "))&amp;IF((COUNTBLANK(C1955)=1),"",C1955)&amp;IF((B1955=B1956)*(K1955=K1956)*(L1955=L1956)*(M1955=M1956),IF(($H$2&lt;&gt;"m")*($H$2&lt;&gt;"Y"), " • ", IF((ISNUMBER(FIND(")",AE1955))), " • ", "")),IF((B1955=B1956)*(K1955=K1956)," • ",". ")))</f>
        <v/>
      </c>
      <c r="AI1955" s="1"/>
    </row>
    <row r="1956" spans="1:35" x14ac:dyDescent="0.25">
      <c r="A1956" s="3" t="str">
        <f t="shared" si="213"/>
        <v/>
      </c>
      <c r="B1956" s="53" t="str">
        <f t="shared" si="211"/>
        <v/>
      </c>
      <c r="C1956" s="57"/>
      <c r="D1956" s="57"/>
      <c r="E1956" s="57"/>
      <c r="F1956" s="57"/>
      <c r="G1956" s="57"/>
      <c r="H1956" s="57"/>
      <c r="I1956" s="57"/>
      <c r="J1956" s="57"/>
      <c r="K1956" s="57"/>
      <c r="L1956" s="57"/>
      <c r="M1956" s="54"/>
      <c r="N1956" s="57"/>
      <c r="O1956" s="58"/>
      <c r="P1956" s="58"/>
      <c r="Q1956" s="58"/>
      <c r="R1956" s="58"/>
      <c r="S1956" s="54"/>
      <c r="T1956" s="57"/>
      <c r="U1956" s="57"/>
      <c r="V1956" s="57"/>
      <c r="W1956" s="57"/>
      <c r="X1956" s="147" t="str">
        <f>IF(COUNTBLANK(D1956)=1,"",IF('order-admin-units'!$I$1&lt;&gt;"y", "", IF(COUNTBLANK(K1956)=1, 'order-admin-units'!$B$1+1, VLOOKUP(K1956, ordercountry, 2))))</f>
        <v/>
      </c>
      <c r="Y1956" s="147" t="str">
        <f>IF(COUNTBLANK(D1956)=1,"",IF('order-admin-units'!$I$1&lt;&gt;"y", "", IF(COUNTBLANK(K1956:L1956)&gt;0, 'order-admin-units'!$B$2+1, VLOOKUP(K1956&amp;"@"&amp;L1956, orderadmin, 2))))</f>
        <v/>
      </c>
      <c r="Z1956" s="147" t="str">
        <f t="shared" si="214"/>
        <v/>
      </c>
      <c r="AA1956" s="147" t="str">
        <f t="shared" si="215"/>
        <v/>
      </c>
      <c r="AB1956" s="147" t="str">
        <f t="shared" si="216"/>
        <v/>
      </c>
      <c r="AC1956" s="147" t="str">
        <f t="shared" si="212"/>
        <v/>
      </c>
      <c r="AD1956" s="11" t="str">
        <f t="shared" si="217"/>
        <v/>
      </c>
      <c r="AE1956" s="11" t="str">
        <f t="array" ref="AE1956">IF(COUNTBLANK(D1956)=1,"",IF(OR($H$2="y",$H$2="m"),IF(AA1956=AA1955,IF(OR(AB1956=$AB$4:$AB1955)=FALSE,AE1955&amp;C1956,AE1955),"("&amp;C1956)&amp;IF(AA1956=AA1957,IF(OR(AB1957=$AB$4:$AB1956)=FALSE,", ",""),") "),""))</f>
        <v/>
      </c>
      <c r="AF1956" s="11" t="str">
        <f t="array" ref="AF1956">IF((COUNTBLANK(D1956)=0)*OR($H$2="y",$H$2="m"),IFERROR(LEFT(C1956, FIND(" ",C1956)-1), C1956),"")</f>
        <v/>
      </c>
      <c r="AG1956" s="11" t="str">
        <f t="array" ref="AG1956">IF(COUNTBLANK(D1956)=1,"",IF(OR($H$2="y",$H$2="m"),IF(AA1956=AA1955,IF(OR(AC1956=$AC$4:$AC1955)=FALSE,AG1955&amp;AF1956,AG1955),"("&amp;AF1956)&amp;IF(AA1956=AA1957,IF(OR(AC1957=$AC$4:$AC1956)=FALSE,", ",""),") "),""))</f>
        <v/>
      </c>
      <c r="AH1956" s="10" t="str">
        <f>IF((COUNTBLANK(D1956)=1),"",IF(D1956=D1955,AH1955,"")&amp;IF(B1955&lt;&gt;B1956,((IF(COUNTBLANK(E1956)=1,$D$3&amp;"Non-type material: "&amp;$D$3,$D$3&amp;INDEX('type-categories'!$A$2:$B$100,MATCH(E1956,'type-categories'!$A$2:$A$100,0),2)&amp;$D$3))),"")&amp;(IF(K1956&lt;&gt;K1955,$C$2&amp;UPPER(K1956)&amp;$C$2&amp;$K$3&amp;" ",(IF(B1956&lt;&gt;B1955,$C$2&amp;UPPER(K1956)&amp;$C$2&amp;$K$3&amp;" ",""))))&amp;IF((AA1956&lt;&gt;AA1957)*($H$2="y"),AD1956&amp;AE1956,IF((AA1956&lt;&gt;AA1957)*($H$2="m"),AD1956&amp;AG1956,IF(($H$2&lt;&gt;"m")*($H$2&lt;&gt;"Y"),(IF(F1956=0,"",F1956&amp;" "&amp;$F$4&amp;" "))&amp;(IF(G1956=0,"",G1956&amp;" "&amp;$G$4&amp;" "))&amp;(IF(H1956=0,"",H1956&amp;" "&amp;H$4&amp;" "))&amp;(IF(I1956=0,"",I1956&amp;" "&amp;$I$4&amp;" "))&amp;(IF(J1956=0,"",J1956&amp;" "&amp;$J$4&amp;" ")),"")))&amp;"; "&amp;IF((B1956=B1955)*(AA1956=AA1955), "same collecting data; ", IF((B1956=B1955)*(Z1955=Z1956),"same locality; ",(IF(COUNTBLANK(L1956)=1,"",$D$2&amp;L1956&amp;$L$3&amp;" "&amp;$D$2))&amp;(IF(COUNTBLANK(M1956)=1,"",$E$2&amp;M1956&amp;$E$2&amp;", "))&amp;(IF(COUNTBLANK(N1956)=1,"",N1956&amp;"; "))&amp;(IF(COUNTBLANK(O1956)=1,"",O1956&amp;"; ")))&amp;(IF(COUNTBLANK(P1956)=1,"",P1956&amp;"; "))&amp;(IF(COUNTBLANK(Q1956)=1,"",Q1956&amp;"; "))&amp;(IF(COUNTBLANK(R1956)=1,"",R1956&amp;"m, "))&amp;IF((COUNTBLANK(S1956)=0)*(S1956&lt;&gt;S1955), S1956&amp;"; ","")&amp;(IF(COUNTBLANK(U1956)=1,"",U1956&amp;"; "))&amp;(IF(COUNTBLANK(T1956)=1,"",IF(COUNTBLANK(F$2)=1,T1956&amp;"; ",T1956&amp;" "&amp;F$2&amp;"; "))))&amp;(IF(COUNTBLANK(V1956)=1,"",V1956&amp;"; "))&amp;IF((COUNTBLANK(C1956)=1),"",C1956)&amp;IF((B1956=B1957)*(K1956=K1957)*(L1956=L1957)*(M1956=M1957),IF(($H$2&lt;&gt;"m")*($H$2&lt;&gt;"Y"), " • ", IF((ISNUMBER(FIND(")",AE1956))), " • ", "")),IF((B1956=B1957)*(K1956=K1957)," • ",". ")))</f>
        <v/>
      </c>
      <c r="AI1956" s="1"/>
    </row>
    <row r="1957" spans="1:35" x14ac:dyDescent="0.25">
      <c r="A1957" s="3" t="str">
        <f t="shared" si="213"/>
        <v/>
      </c>
      <c r="B1957" s="53" t="str">
        <f t="shared" si="211"/>
        <v/>
      </c>
      <c r="C1957" s="57"/>
      <c r="D1957" s="57"/>
      <c r="E1957" s="57"/>
      <c r="F1957" s="57"/>
      <c r="G1957" s="57"/>
      <c r="H1957" s="57"/>
      <c r="I1957" s="57"/>
      <c r="J1957" s="57"/>
      <c r="K1957" s="57"/>
      <c r="L1957" s="57"/>
      <c r="M1957" s="54"/>
      <c r="N1957" s="57"/>
      <c r="O1957" s="58"/>
      <c r="P1957" s="58"/>
      <c r="Q1957" s="58"/>
      <c r="R1957" s="58"/>
      <c r="S1957" s="54"/>
      <c r="T1957" s="57"/>
      <c r="U1957" s="57"/>
      <c r="V1957" s="57"/>
      <c r="W1957" s="57"/>
      <c r="X1957" s="147" t="str">
        <f>IF(COUNTBLANK(D1957)=1,"",IF('order-admin-units'!$I$1&lt;&gt;"y", "", IF(COUNTBLANK(K1957)=1, 'order-admin-units'!$B$1+1, VLOOKUP(K1957, ordercountry, 2))))</f>
        <v/>
      </c>
      <c r="Y1957" s="147" t="str">
        <f>IF(COUNTBLANK(D1957)=1,"",IF('order-admin-units'!$I$1&lt;&gt;"y", "", IF(COUNTBLANK(K1957:L1957)&gt;0, 'order-admin-units'!$B$2+1, VLOOKUP(K1957&amp;"@"&amp;L1957, orderadmin, 2))))</f>
        <v/>
      </c>
      <c r="Z1957" s="147" t="str">
        <f t="shared" si="214"/>
        <v/>
      </c>
      <c r="AA1957" s="147" t="str">
        <f t="shared" si="215"/>
        <v/>
      </c>
      <c r="AB1957" s="147" t="str">
        <f t="shared" si="216"/>
        <v/>
      </c>
      <c r="AC1957" s="147" t="str">
        <f t="shared" si="212"/>
        <v/>
      </c>
      <c r="AD1957" s="11" t="str">
        <f t="shared" si="217"/>
        <v/>
      </c>
      <c r="AE1957" s="11" t="str">
        <f t="array" ref="AE1957">IF(COUNTBLANK(D1957)=1,"",IF(OR($H$2="y",$H$2="m"),IF(AA1957=AA1956,IF(OR(AB1957=$AB$4:$AB1956)=FALSE,AE1956&amp;C1957,AE1956),"("&amp;C1957)&amp;IF(AA1957=AA1958,IF(OR(AB1958=$AB$4:$AB1957)=FALSE,", ",""),") "),""))</f>
        <v/>
      </c>
      <c r="AF1957" s="11" t="str">
        <f t="array" ref="AF1957">IF((COUNTBLANK(D1957)=0)*OR($H$2="y",$H$2="m"),IFERROR(LEFT(C1957, FIND(" ",C1957)-1), C1957),"")</f>
        <v/>
      </c>
      <c r="AG1957" s="11" t="str">
        <f t="array" ref="AG1957">IF(COUNTBLANK(D1957)=1,"",IF(OR($H$2="y",$H$2="m"),IF(AA1957=AA1956,IF(OR(AC1957=$AC$4:$AC1956)=FALSE,AG1956&amp;AF1957,AG1956),"("&amp;AF1957)&amp;IF(AA1957=AA1958,IF(OR(AC1958=$AC$4:$AC1957)=FALSE,", ",""),") "),""))</f>
        <v/>
      </c>
      <c r="AH1957" s="10" t="str">
        <f>IF((COUNTBLANK(D1957)=1),"",IF(D1957=D1956,AH1956,"")&amp;IF(B1956&lt;&gt;B1957,((IF(COUNTBLANK(E1957)=1,$D$3&amp;"Non-type material: "&amp;$D$3,$D$3&amp;INDEX('type-categories'!$A$2:$B$100,MATCH(E1957,'type-categories'!$A$2:$A$100,0),2)&amp;$D$3))),"")&amp;(IF(K1957&lt;&gt;K1956,$C$2&amp;UPPER(K1957)&amp;$C$2&amp;$K$3&amp;" ",(IF(B1957&lt;&gt;B1956,$C$2&amp;UPPER(K1957)&amp;$C$2&amp;$K$3&amp;" ",""))))&amp;IF((AA1957&lt;&gt;AA1958)*($H$2="y"),AD1957&amp;AE1957,IF((AA1957&lt;&gt;AA1958)*($H$2="m"),AD1957&amp;AG1957,IF(($H$2&lt;&gt;"m")*($H$2&lt;&gt;"Y"),(IF(F1957=0,"",F1957&amp;" "&amp;$F$4&amp;" "))&amp;(IF(G1957=0,"",G1957&amp;" "&amp;$G$4&amp;" "))&amp;(IF(H1957=0,"",H1957&amp;" "&amp;H$4&amp;" "))&amp;(IF(I1957=0,"",I1957&amp;" "&amp;$I$4&amp;" "))&amp;(IF(J1957=0,"",J1957&amp;" "&amp;$J$4&amp;" ")),"")))&amp;"; "&amp;IF((B1957=B1956)*(AA1957=AA1956), "same collecting data; ", IF((B1957=B1956)*(Z1956=Z1957),"same locality; ",(IF(COUNTBLANK(L1957)=1,"",$D$2&amp;L1957&amp;$L$3&amp;" "&amp;$D$2))&amp;(IF(COUNTBLANK(M1957)=1,"",$E$2&amp;M1957&amp;$E$2&amp;", "))&amp;(IF(COUNTBLANK(N1957)=1,"",N1957&amp;"; "))&amp;(IF(COUNTBLANK(O1957)=1,"",O1957&amp;"; ")))&amp;(IF(COUNTBLANK(P1957)=1,"",P1957&amp;"; "))&amp;(IF(COUNTBLANK(Q1957)=1,"",Q1957&amp;"; "))&amp;(IF(COUNTBLANK(R1957)=1,"",R1957&amp;"m, "))&amp;IF((COUNTBLANK(S1957)=0)*(S1957&lt;&gt;S1956), S1957&amp;"; ","")&amp;(IF(COUNTBLANK(U1957)=1,"",U1957&amp;"; "))&amp;(IF(COUNTBLANK(T1957)=1,"",IF(COUNTBLANK(F$2)=1,T1957&amp;"; ",T1957&amp;" "&amp;F$2&amp;"; "))))&amp;(IF(COUNTBLANK(V1957)=1,"",V1957&amp;"; "))&amp;IF((COUNTBLANK(C1957)=1),"",C1957)&amp;IF((B1957=B1958)*(K1957=K1958)*(L1957=L1958)*(M1957=M1958),IF(($H$2&lt;&gt;"m")*($H$2&lt;&gt;"Y"), " • ", IF((ISNUMBER(FIND(")",AE1957))), " • ", "")),IF((B1957=B1958)*(K1957=K1958)," • ",". ")))</f>
        <v/>
      </c>
      <c r="AI1957" s="1"/>
    </row>
    <row r="1958" spans="1:35" x14ac:dyDescent="0.25">
      <c r="A1958" s="3" t="str">
        <f t="shared" si="213"/>
        <v/>
      </c>
      <c r="B1958" s="53" t="str">
        <f t="shared" si="211"/>
        <v/>
      </c>
      <c r="C1958" s="57"/>
      <c r="D1958" s="57"/>
      <c r="E1958" s="57"/>
      <c r="F1958" s="57"/>
      <c r="G1958" s="57"/>
      <c r="H1958" s="57"/>
      <c r="I1958" s="57"/>
      <c r="J1958" s="57"/>
      <c r="K1958" s="57"/>
      <c r="L1958" s="57"/>
      <c r="M1958" s="54"/>
      <c r="N1958" s="57"/>
      <c r="O1958" s="58"/>
      <c r="P1958" s="58"/>
      <c r="Q1958" s="58"/>
      <c r="R1958" s="58"/>
      <c r="S1958" s="54"/>
      <c r="T1958" s="57"/>
      <c r="U1958" s="57"/>
      <c r="V1958" s="57"/>
      <c r="W1958" s="57"/>
      <c r="X1958" s="147" t="str">
        <f>IF(COUNTBLANK(D1958)=1,"",IF('order-admin-units'!$I$1&lt;&gt;"y", "", IF(COUNTBLANK(K1958)=1, 'order-admin-units'!$B$1+1, VLOOKUP(K1958, ordercountry, 2))))</f>
        <v/>
      </c>
      <c r="Y1958" s="147" t="str">
        <f>IF(COUNTBLANK(D1958)=1,"",IF('order-admin-units'!$I$1&lt;&gt;"y", "", IF(COUNTBLANK(K1958:L1958)&gt;0, 'order-admin-units'!$B$2+1, VLOOKUP(K1958&amp;"@"&amp;L1958, orderadmin, 2))))</f>
        <v/>
      </c>
      <c r="Z1958" s="147" t="str">
        <f t="shared" si="214"/>
        <v/>
      </c>
      <c r="AA1958" s="147" t="str">
        <f t="shared" si="215"/>
        <v/>
      </c>
      <c r="AB1958" s="147" t="str">
        <f t="shared" si="216"/>
        <v/>
      </c>
      <c r="AC1958" s="147" t="str">
        <f t="shared" si="212"/>
        <v/>
      </c>
      <c r="AD1958" s="11" t="str">
        <f t="shared" si="217"/>
        <v/>
      </c>
      <c r="AE1958" s="11" t="str">
        <f t="array" ref="AE1958">IF(COUNTBLANK(D1958)=1,"",IF(OR($H$2="y",$H$2="m"),IF(AA1958=AA1957,IF(OR(AB1958=$AB$4:$AB1957)=FALSE,AE1957&amp;C1958,AE1957),"("&amp;C1958)&amp;IF(AA1958=AA1959,IF(OR(AB1959=$AB$4:$AB1958)=FALSE,", ",""),") "),""))</f>
        <v/>
      </c>
      <c r="AF1958" s="11" t="str">
        <f t="array" ref="AF1958">IF((COUNTBLANK(D1958)=0)*OR($H$2="y",$H$2="m"),IFERROR(LEFT(C1958, FIND(" ",C1958)-1), C1958),"")</f>
        <v/>
      </c>
      <c r="AG1958" s="11" t="str">
        <f t="array" ref="AG1958">IF(COUNTBLANK(D1958)=1,"",IF(OR($H$2="y",$H$2="m"),IF(AA1958=AA1957,IF(OR(AC1958=$AC$4:$AC1957)=FALSE,AG1957&amp;AF1958,AG1957),"("&amp;AF1958)&amp;IF(AA1958=AA1959,IF(OR(AC1959=$AC$4:$AC1958)=FALSE,", ",""),") "),""))</f>
        <v/>
      </c>
      <c r="AH1958" s="10" t="str">
        <f>IF((COUNTBLANK(D1958)=1),"",IF(D1958=D1957,AH1957,"")&amp;IF(B1957&lt;&gt;B1958,((IF(COUNTBLANK(E1958)=1,$D$3&amp;"Non-type material: "&amp;$D$3,$D$3&amp;INDEX('type-categories'!$A$2:$B$100,MATCH(E1958,'type-categories'!$A$2:$A$100,0),2)&amp;$D$3))),"")&amp;(IF(K1958&lt;&gt;K1957,$C$2&amp;UPPER(K1958)&amp;$C$2&amp;$K$3&amp;" ",(IF(B1958&lt;&gt;B1957,$C$2&amp;UPPER(K1958)&amp;$C$2&amp;$K$3&amp;" ",""))))&amp;IF((AA1958&lt;&gt;AA1959)*($H$2="y"),AD1958&amp;AE1958,IF((AA1958&lt;&gt;AA1959)*($H$2="m"),AD1958&amp;AG1958,IF(($H$2&lt;&gt;"m")*($H$2&lt;&gt;"Y"),(IF(F1958=0,"",F1958&amp;" "&amp;$F$4&amp;" "))&amp;(IF(G1958=0,"",G1958&amp;" "&amp;$G$4&amp;" "))&amp;(IF(H1958=0,"",H1958&amp;" "&amp;H$4&amp;" "))&amp;(IF(I1958=0,"",I1958&amp;" "&amp;$I$4&amp;" "))&amp;(IF(J1958=0,"",J1958&amp;" "&amp;$J$4&amp;" ")),"")))&amp;"; "&amp;IF((B1958=B1957)*(AA1958=AA1957), "same collecting data; ", IF((B1958=B1957)*(Z1957=Z1958),"same locality; ",(IF(COUNTBLANK(L1958)=1,"",$D$2&amp;L1958&amp;$L$3&amp;" "&amp;$D$2))&amp;(IF(COUNTBLANK(M1958)=1,"",$E$2&amp;M1958&amp;$E$2&amp;", "))&amp;(IF(COUNTBLANK(N1958)=1,"",N1958&amp;"; "))&amp;(IF(COUNTBLANK(O1958)=1,"",O1958&amp;"; ")))&amp;(IF(COUNTBLANK(P1958)=1,"",P1958&amp;"; "))&amp;(IF(COUNTBLANK(Q1958)=1,"",Q1958&amp;"; "))&amp;(IF(COUNTBLANK(R1958)=1,"",R1958&amp;"m, "))&amp;IF((COUNTBLANK(S1958)=0)*(S1958&lt;&gt;S1957), S1958&amp;"; ","")&amp;(IF(COUNTBLANK(U1958)=1,"",U1958&amp;"; "))&amp;(IF(COUNTBLANK(T1958)=1,"",IF(COUNTBLANK(F$2)=1,T1958&amp;"; ",T1958&amp;" "&amp;F$2&amp;"; "))))&amp;(IF(COUNTBLANK(V1958)=1,"",V1958&amp;"; "))&amp;IF((COUNTBLANK(C1958)=1),"",C1958)&amp;IF((B1958=B1959)*(K1958=K1959)*(L1958=L1959)*(M1958=M1959),IF(($H$2&lt;&gt;"m")*($H$2&lt;&gt;"Y"), " • ", IF((ISNUMBER(FIND(")",AE1958))), " • ", "")),IF((B1958=B1959)*(K1958=K1959)," • ",". ")))</f>
        <v/>
      </c>
      <c r="AI1958" s="1"/>
    </row>
    <row r="1959" spans="1:35" x14ac:dyDescent="0.25">
      <c r="A1959" s="3" t="str">
        <f t="shared" si="213"/>
        <v/>
      </c>
      <c r="B1959" s="53" t="str">
        <f t="shared" si="211"/>
        <v/>
      </c>
      <c r="C1959" s="57"/>
      <c r="D1959" s="57"/>
      <c r="E1959" s="57"/>
      <c r="F1959" s="57"/>
      <c r="G1959" s="57"/>
      <c r="H1959" s="57"/>
      <c r="I1959" s="57"/>
      <c r="J1959" s="57"/>
      <c r="K1959" s="57"/>
      <c r="L1959" s="57"/>
      <c r="M1959" s="54"/>
      <c r="N1959" s="57"/>
      <c r="O1959" s="58"/>
      <c r="P1959" s="58"/>
      <c r="Q1959" s="58"/>
      <c r="R1959" s="58"/>
      <c r="S1959" s="54"/>
      <c r="T1959" s="57"/>
      <c r="U1959" s="57"/>
      <c r="V1959" s="57"/>
      <c r="W1959" s="57"/>
      <c r="X1959" s="147" t="str">
        <f>IF(COUNTBLANK(D1959)=1,"",IF('order-admin-units'!$I$1&lt;&gt;"y", "", IF(COUNTBLANK(K1959)=1, 'order-admin-units'!$B$1+1, VLOOKUP(K1959, ordercountry, 2))))</f>
        <v/>
      </c>
      <c r="Y1959" s="147" t="str">
        <f>IF(COUNTBLANK(D1959)=1,"",IF('order-admin-units'!$I$1&lt;&gt;"y", "", IF(COUNTBLANK(K1959:L1959)&gt;0, 'order-admin-units'!$B$2+1, VLOOKUP(K1959&amp;"@"&amp;L1959, orderadmin, 2))))</f>
        <v/>
      </c>
      <c r="Z1959" s="147" t="str">
        <f t="shared" si="214"/>
        <v/>
      </c>
      <c r="AA1959" s="147" t="str">
        <f t="shared" si="215"/>
        <v/>
      </c>
      <c r="AB1959" s="147" t="str">
        <f t="shared" si="216"/>
        <v/>
      </c>
      <c r="AC1959" s="147" t="str">
        <f t="shared" si="212"/>
        <v/>
      </c>
      <c r="AD1959" s="11" t="str">
        <f t="shared" si="217"/>
        <v/>
      </c>
      <c r="AE1959" s="11" t="str">
        <f t="array" ref="AE1959">IF(COUNTBLANK(D1959)=1,"",IF(OR($H$2="y",$H$2="m"),IF(AA1959=AA1958,IF(OR(AB1959=$AB$4:$AB1958)=FALSE,AE1958&amp;C1959,AE1958),"("&amp;C1959)&amp;IF(AA1959=AA1960,IF(OR(AB1960=$AB$4:$AB1959)=FALSE,", ",""),") "),""))</f>
        <v/>
      </c>
      <c r="AF1959" s="11" t="str">
        <f t="array" ref="AF1959">IF((COUNTBLANK(D1959)=0)*OR($H$2="y",$H$2="m"),IFERROR(LEFT(C1959, FIND(" ",C1959)-1), C1959),"")</f>
        <v/>
      </c>
      <c r="AG1959" s="11" t="str">
        <f t="array" ref="AG1959">IF(COUNTBLANK(D1959)=1,"",IF(OR($H$2="y",$H$2="m"),IF(AA1959=AA1958,IF(OR(AC1959=$AC$4:$AC1958)=FALSE,AG1958&amp;AF1959,AG1958),"("&amp;AF1959)&amp;IF(AA1959=AA1960,IF(OR(AC1960=$AC$4:$AC1959)=FALSE,", ",""),") "),""))</f>
        <v/>
      </c>
      <c r="AH1959" s="10" t="str">
        <f>IF((COUNTBLANK(D1959)=1),"",IF(D1959=D1958,AH1958,"")&amp;IF(B1958&lt;&gt;B1959,((IF(COUNTBLANK(E1959)=1,$D$3&amp;"Non-type material: "&amp;$D$3,$D$3&amp;INDEX('type-categories'!$A$2:$B$100,MATCH(E1959,'type-categories'!$A$2:$A$100,0),2)&amp;$D$3))),"")&amp;(IF(K1959&lt;&gt;K1958,$C$2&amp;UPPER(K1959)&amp;$C$2&amp;$K$3&amp;" ",(IF(B1959&lt;&gt;B1958,$C$2&amp;UPPER(K1959)&amp;$C$2&amp;$K$3&amp;" ",""))))&amp;IF((AA1959&lt;&gt;AA1960)*($H$2="y"),AD1959&amp;AE1959,IF((AA1959&lt;&gt;AA1960)*($H$2="m"),AD1959&amp;AG1959,IF(($H$2&lt;&gt;"m")*($H$2&lt;&gt;"Y"),(IF(F1959=0,"",F1959&amp;" "&amp;$F$4&amp;" "))&amp;(IF(G1959=0,"",G1959&amp;" "&amp;$G$4&amp;" "))&amp;(IF(H1959=0,"",H1959&amp;" "&amp;H$4&amp;" "))&amp;(IF(I1959=0,"",I1959&amp;" "&amp;$I$4&amp;" "))&amp;(IF(J1959=0,"",J1959&amp;" "&amp;$J$4&amp;" ")),"")))&amp;"; "&amp;IF((B1959=B1958)*(AA1959=AA1958), "same collecting data; ", IF((B1959=B1958)*(Z1958=Z1959),"same locality; ",(IF(COUNTBLANK(L1959)=1,"",$D$2&amp;L1959&amp;$L$3&amp;" "&amp;$D$2))&amp;(IF(COUNTBLANK(M1959)=1,"",$E$2&amp;M1959&amp;$E$2&amp;", "))&amp;(IF(COUNTBLANK(N1959)=1,"",N1959&amp;"; "))&amp;(IF(COUNTBLANK(O1959)=1,"",O1959&amp;"; ")))&amp;(IF(COUNTBLANK(P1959)=1,"",P1959&amp;"; "))&amp;(IF(COUNTBLANK(Q1959)=1,"",Q1959&amp;"; "))&amp;(IF(COUNTBLANK(R1959)=1,"",R1959&amp;"m, "))&amp;IF((COUNTBLANK(S1959)=0)*(S1959&lt;&gt;S1958), S1959&amp;"; ","")&amp;(IF(COUNTBLANK(U1959)=1,"",U1959&amp;"; "))&amp;(IF(COUNTBLANK(T1959)=1,"",IF(COUNTBLANK(F$2)=1,T1959&amp;"; ",T1959&amp;" "&amp;F$2&amp;"; "))))&amp;(IF(COUNTBLANK(V1959)=1,"",V1959&amp;"; "))&amp;IF((COUNTBLANK(C1959)=1),"",C1959)&amp;IF((B1959=B1960)*(K1959=K1960)*(L1959=L1960)*(M1959=M1960),IF(($H$2&lt;&gt;"m")*($H$2&lt;&gt;"Y"), " • ", IF((ISNUMBER(FIND(")",AE1959))), " • ", "")),IF((B1959=B1960)*(K1959=K1960)," • ",". ")))</f>
        <v/>
      </c>
      <c r="AI1959" s="1"/>
    </row>
    <row r="1960" spans="1:35" x14ac:dyDescent="0.25">
      <c r="A1960" s="3" t="str">
        <f t="shared" si="213"/>
        <v/>
      </c>
      <c r="B1960" s="53" t="str">
        <f t="shared" si="211"/>
        <v/>
      </c>
      <c r="C1960" s="57"/>
      <c r="D1960" s="57"/>
      <c r="E1960" s="57"/>
      <c r="F1960" s="57"/>
      <c r="G1960" s="57"/>
      <c r="H1960" s="57"/>
      <c r="I1960" s="57"/>
      <c r="J1960" s="57"/>
      <c r="K1960" s="57"/>
      <c r="L1960" s="57"/>
      <c r="M1960" s="54"/>
      <c r="N1960" s="57"/>
      <c r="O1960" s="58"/>
      <c r="P1960" s="58"/>
      <c r="Q1960" s="58"/>
      <c r="R1960" s="58"/>
      <c r="S1960" s="54"/>
      <c r="T1960" s="57"/>
      <c r="U1960" s="57"/>
      <c r="V1960" s="57"/>
      <c r="W1960" s="57"/>
      <c r="X1960" s="147" t="str">
        <f>IF(COUNTBLANK(D1960)=1,"",IF('order-admin-units'!$I$1&lt;&gt;"y", "", IF(COUNTBLANK(K1960)=1, 'order-admin-units'!$B$1+1, VLOOKUP(K1960, ordercountry, 2))))</f>
        <v/>
      </c>
      <c r="Y1960" s="147" t="str">
        <f>IF(COUNTBLANK(D1960)=1,"",IF('order-admin-units'!$I$1&lt;&gt;"y", "", IF(COUNTBLANK(K1960:L1960)&gt;0, 'order-admin-units'!$B$2+1, VLOOKUP(K1960&amp;"@"&amp;L1960, orderadmin, 2))))</f>
        <v/>
      </c>
      <c r="Z1960" s="147" t="str">
        <f t="shared" si="214"/>
        <v/>
      </c>
      <c r="AA1960" s="147" t="str">
        <f t="shared" si="215"/>
        <v/>
      </c>
      <c r="AB1960" s="147" t="str">
        <f t="shared" si="216"/>
        <v/>
      </c>
      <c r="AC1960" s="147" t="str">
        <f t="shared" si="212"/>
        <v/>
      </c>
      <c r="AD1960" s="11" t="str">
        <f t="shared" si="217"/>
        <v/>
      </c>
      <c r="AE1960" s="11" t="str">
        <f t="array" ref="AE1960">IF(COUNTBLANK(D1960)=1,"",IF(OR($H$2="y",$H$2="m"),IF(AA1960=AA1959,IF(OR(AB1960=$AB$4:$AB1959)=FALSE,AE1959&amp;C1960,AE1959),"("&amp;C1960)&amp;IF(AA1960=AA1961,IF(OR(AB1961=$AB$4:$AB1960)=FALSE,", ",""),") "),""))</f>
        <v/>
      </c>
      <c r="AF1960" s="11" t="str">
        <f t="array" ref="AF1960">IF((COUNTBLANK(D1960)=0)*OR($H$2="y",$H$2="m"),IFERROR(LEFT(C1960, FIND(" ",C1960)-1), C1960),"")</f>
        <v/>
      </c>
      <c r="AG1960" s="11" t="str">
        <f t="array" ref="AG1960">IF(COUNTBLANK(D1960)=1,"",IF(OR($H$2="y",$H$2="m"),IF(AA1960=AA1959,IF(OR(AC1960=$AC$4:$AC1959)=FALSE,AG1959&amp;AF1960,AG1959),"("&amp;AF1960)&amp;IF(AA1960=AA1961,IF(OR(AC1961=$AC$4:$AC1960)=FALSE,", ",""),") "),""))</f>
        <v/>
      </c>
      <c r="AH1960" s="10" t="str">
        <f>IF((COUNTBLANK(D1960)=1),"",IF(D1960=D1959,AH1959,"")&amp;IF(B1959&lt;&gt;B1960,((IF(COUNTBLANK(E1960)=1,$D$3&amp;"Non-type material: "&amp;$D$3,$D$3&amp;INDEX('type-categories'!$A$2:$B$100,MATCH(E1960,'type-categories'!$A$2:$A$100,0),2)&amp;$D$3))),"")&amp;(IF(K1960&lt;&gt;K1959,$C$2&amp;UPPER(K1960)&amp;$C$2&amp;$K$3&amp;" ",(IF(B1960&lt;&gt;B1959,$C$2&amp;UPPER(K1960)&amp;$C$2&amp;$K$3&amp;" ",""))))&amp;IF((AA1960&lt;&gt;AA1961)*($H$2="y"),AD1960&amp;AE1960,IF((AA1960&lt;&gt;AA1961)*($H$2="m"),AD1960&amp;AG1960,IF(($H$2&lt;&gt;"m")*($H$2&lt;&gt;"Y"),(IF(F1960=0,"",F1960&amp;" "&amp;$F$4&amp;" "))&amp;(IF(G1960=0,"",G1960&amp;" "&amp;$G$4&amp;" "))&amp;(IF(H1960=0,"",H1960&amp;" "&amp;H$4&amp;" "))&amp;(IF(I1960=0,"",I1960&amp;" "&amp;$I$4&amp;" "))&amp;(IF(J1960=0,"",J1960&amp;" "&amp;$J$4&amp;" ")),"")))&amp;"; "&amp;IF((B1960=B1959)*(AA1960=AA1959), "same collecting data; ", IF((B1960=B1959)*(Z1959=Z1960),"same locality; ",(IF(COUNTBLANK(L1960)=1,"",$D$2&amp;L1960&amp;$L$3&amp;" "&amp;$D$2))&amp;(IF(COUNTBLANK(M1960)=1,"",$E$2&amp;M1960&amp;$E$2&amp;", "))&amp;(IF(COUNTBLANK(N1960)=1,"",N1960&amp;"; "))&amp;(IF(COUNTBLANK(O1960)=1,"",O1960&amp;"; ")))&amp;(IF(COUNTBLANK(P1960)=1,"",P1960&amp;"; "))&amp;(IF(COUNTBLANK(Q1960)=1,"",Q1960&amp;"; "))&amp;(IF(COUNTBLANK(R1960)=1,"",R1960&amp;"m, "))&amp;IF((COUNTBLANK(S1960)=0)*(S1960&lt;&gt;S1959), S1960&amp;"; ","")&amp;(IF(COUNTBLANK(U1960)=1,"",U1960&amp;"; "))&amp;(IF(COUNTBLANK(T1960)=1,"",IF(COUNTBLANK(F$2)=1,T1960&amp;"; ",T1960&amp;" "&amp;F$2&amp;"; "))))&amp;(IF(COUNTBLANK(V1960)=1,"",V1960&amp;"; "))&amp;IF((COUNTBLANK(C1960)=1),"",C1960)&amp;IF((B1960=B1961)*(K1960=K1961)*(L1960=L1961)*(M1960=M1961),IF(($H$2&lt;&gt;"m")*($H$2&lt;&gt;"Y"), " • ", IF((ISNUMBER(FIND(")",AE1960))), " • ", "")),IF((B1960=B1961)*(K1960=K1961)," • ",". ")))</f>
        <v/>
      </c>
      <c r="AI1960" s="1"/>
    </row>
    <row r="1961" spans="1:35" x14ac:dyDescent="0.25">
      <c r="A1961" s="3" t="str">
        <f t="shared" si="213"/>
        <v/>
      </c>
      <c r="B1961" s="53" t="str">
        <f t="shared" si="211"/>
        <v/>
      </c>
      <c r="C1961" s="57"/>
      <c r="D1961" s="57"/>
      <c r="E1961" s="57"/>
      <c r="F1961" s="57"/>
      <c r="G1961" s="57"/>
      <c r="H1961" s="57"/>
      <c r="I1961" s="57"/>
      <c r="J1961" s="57"/>
      <c r="K1961" s="57"/>
      <c r="L1961" s="57"/>
      <c r="M1961" s="54"/>
      <c r="N1961" s="57"/>
      <c r="O1961" s="58"/>
      <c r="P1961" s="58"/>
      <c r="Q1961" s="58"/>
      <c r="R1961" s="58"/>
      <c r="S1961" s="54"/>
      <c r="T1961" s="57"/>
      <c r="U1961" s="57"/>
      <c r="V1961" s="57"/>
      <c r="W1961" s="57"/>
      <c r="X1961" s="147" t="str">
        <f>IF(COUNTBLANK(D1961)=1,"",IF('order-admin-units'!$I$1&lt;&gt;"y", "", IF(COUNTBLANK(K1961)=1, 'order-admin-units'!$B$1+1, VLOOKUP(K1961, ordercountry, 2))))</f>
        <v/>
      </c>
      <c r="Y1961" s="147" t="str">
        <f>IF(COUNTBLANK(D1961)=1,"",IF('order-admin-units'!$I$1&lt;&gt;"y", "", IF(COUNTBLANK(K1961:L1961)&gt;0, 'order-admin-units'!$B$2+1, VLOOKUP(K1961&amp;"@"&amp;L1961, orderadmin, 2))))</f>
        <v/>
      </c>
      <c r="Z1961" s="147" t="str">
        <f t="shared" si="214"/>
        <v/>
      </c>
      <c r="AA1961" s="147" t="str">
        <f t="shared" si="215"/>
        <v/>
      </c>
      <c r="AB1961" s="147" t="str">
        <f t="shared" si="216"/>
        <v/>
      </c>
      <c r="AC1961" s="147" t="str">
        <f t="shared" si="212"/>
        <v/>
      </c>
      <c r="AD1961" s="11" t="str">
        <f t="shared" si="217"/>
        <v/>
      </c>
      <c r="AE1961" s="11" t="str">
        <f t="array" ref="AE1961">IF(COUNTBLANK(D1961)=1,"",IF(OR($H$2="y",$H$2="m"),IF(AA1961=AA1960,IF(OR(AB1961=$AB$4:$AB1960)=FALSE,AE1960&amp;C1961,AE1960),"("&amp;C1961)&amp;IF(AA1961=AA1962,IF(OR(AB1962=$AB$4:$AB1961)=FALSE,", ",""),") "),""))</f>
        <v/>
      </c>
      <c r="AF1961" s="11" t="str">
        <f t="array" ref="AF1961">IF((COUNTBLANK(D1961)=0)*OR($H$2="y",$H$2="m"),IFERROR(LEFT(C1961, FIND(" ",C1961)-1), C1961),"")</f>
        <v/>
      </c>
      <c r="AG1961" s="11" t="str">
        <f t="array" ref="AG1961">IF(COUNTBLANK(D1961)=1,"",IF(OR($H$2="y",$H$2="m"),IF(AA1961=AA1960,IF(OR(AC1961=$AC$4:$AC1960)=FALSE,AG1960&amp;AF1961,AG1960),"("&amp;AF1961)&amp;IF(AA1961=AA1962,IF(OR(AC1962=$AC$4:$AC1961)=FALSE,", ",""),") "),""))</f>
        <v/>
      </c>
      <c r="AH1961" s="10" t="str">
        <f>IF((COUNTBLANK(D1961)=1),"",IF(D1961=D1960,AH1960,"")&amp;IF(B1960&lt;&gt;B1961,((IF(COUNTBLANK(E1961)=1,$D$3&amp;"Non-type material: "&amp;$D$3,$D$3&amp;INDEX('type-categories'!$A$2:$B$100,MATCH(E1961,'type-categories'!$A$2:$A$100,0),2)&amp;$D$3))),"")&amp;(IF(K1961&lt;&gt;K1960,$C$2&amp;UPPER(K1961)&amp;$C$2&amp;$K$3&amp;" ",(IF(B1961&lt;&gt;B1960,$C$2&amp;UPPER(K1961)&amp;$C$2&amp;$K$3&amp;" ",""))))&amp;IF((AA1961&lt;&gt;AA1962)*($H$2="y"),AD1961&amp;AE1961,IF((AA1961&lt;&gt;AA1962)*($H$2="m"),AD1961&amp;AG1961,IF(($H$2&lt;&gt;"m")*($H$2&lt;&gt;"Y"),(IF(F1961=0,"",F1961&amp;" "&amp;$F$4&amp;" "))&amp;(IF(G1961=0,"",G1961&amp;" "&amp;$G$4&amp;" "))&amp;(IF(H1961=0,"",H1961&amp;" "&amp;H$4&amp;" "))&amp;(IF(I1961=0,"",I1961&amp;" "&amp;$I$4&amp;" "))&amp;(IF(J1961=0,"",J1961&amp;" "&amp;$J$4&amp;" ")),"")))&amp;"; "&amp;IF((B1961=B1960)*(AA1961=AA1960), "same collecting data; ", IF((B1961=B1960)*(Z1960=Z1961),"same locality; ",(IF(COUNTBLANK(L1961)=1,"",$D$2&amp;L1961&amp;$L$3&amp;" "&amp;$D$2))&amp;(IF(COUNTBLANK(M1961)=1,"",$E$2&amp;M1961&amp;$E$2&amp;", "))&amp;(IF(COUNTBLANK(N1961)=1,"",N1961&amp;"; "))&amp;(IF(COUNTBLANK(O1961)=1,"",O1961&amp;"; ")))&amp;(IF(COUNTBLANK(P1961)=1,"",P1961&amp;"; "))&amp;(IF(COUNTBLANK(Q1961)=1,"",Q1961&amp;"; "))&amp;(IF(COUNTBLANK(R1961)=1,"",R1961&amp;"m, "))&amp;IF((COUNTBLANK(S1961)=0)*(S1961&lt;&gt;S1960), S1961&amp;"; ","")&amp;(IF(COUNTBLANK(U1961)=1,"",U1961&amp;"; "))&amp;(IF(COUNTBLANK(T1961)=1,"",IF(COUNTBLANK(F$2)=1,T1961&amp;"; ",T1961&amp;" "&amp;F$2&amp;"; "))))&amp;(IF(COUNTBLANK(V1961)=1,"",V1961&amp;"; "))&amp;IF((COUNTBLANK(C1961)=1),"",C1961)&amp;IF((B1961=B1962)*(K1961=K1962)*(L1961=L1962)*(M1961=M1962),IF(($H$2&lt;&gt;"m")*($H$2&lt;&gt;"Y"), " • ", IF((ISNUMBER(FIND(")",AE1961))), " • ", "")),IF((B1961=B1962)*(K1961=K1962)," • ",". ")))</f>
        <v/>
      </c>
      <c r="AI1961" s="1"/>
    </row>
    <row r="1962" spans="1:35" x14ac:dyDescent="0.25">
      <c r="A1962" s="3" t="str">
        <f t="shared" si="213"/>
        <v/>
      </c>
      <c r="B1962" s="53" t="str">
        <f t="shared" si="211"/>
        <v/>
      </c>
      <c r="C1962" s="57"/>
      <c r="D1962" s="57"/>
      <c r="E1962" s="57"/>
      <c r="F1962" s="57"/>
      <c r="G1962" s="57"/>
      <c r="H1962" s="57"/>
      <c r="I1962" s="57"/>
      <c r="J1962" s="57"/>
      <c r="K1962" s="57"/>
      <c r="L1962" s="57"/>
      <c r="M1962" s="54"/>
      <c r="N1962" s="57"/>
      <c r="O1962" s="58"/>
      <c r="P1962" s="58"/>
      <c r="Q1962" s="58"/>
      <c r="R1962" s="58"/>
      <c r="S1962" s="54"/>
      <c r="T1962" s="57"/>
      <c r="U1962" s="57"/>
      <c r="V1962" s="57"/>
      <c r="W1962" s="57"/>
      <c r="X1962" s="147" t="str">
        <f>IF(COUNTBLANK(D1962)=1,"",IF('order-admin-units'!$I$1&lt;&gt;"y", "", IF(COUNTBLANK(K1962)=1, 'order-admin-units'!$B$1+1, VLOOKUP(K1962, ordercountry, 2))))</f>
        <v/>
      </c>
      <c r="Y1962" s="147" t="str">
        <f>IF(COUNTBLANK(D1962)=1,"",IF('order-admin-units'!$I$1&lt;&gt;"y", "", IF(COUNTBLANK(K1962:L1962)&gt;0, 'order-admin-units'!$B$2+1, VLOOKUP(K1962&amp;"@"&amp;L1962, orderadmin, 2))))</f>
        <v/>
      </c>
      <c r="Z1962" s="147" t="str">
        <f t="shared" si="214"/>
        <v/>
      </c>
      <c r="AA1962" s="147" t="str">
        <f t="shared" si="215"/>
        <v/>
      </c>
      <c r="AB1962" s="147" t="str">
        <f t="shared" si="216"/>
        <v/>
      </c>
      <c r="AC1962" s="147" t="str">
        <f t="shared" si="212"/>
        <v/>
      </c>
      <c r="AD1962" s="11" t="str">
        <f t="shared" si="217"/>
        <v/>
      </c>
      <c r="AE1962" s="11" t="str">
        <f t="array" ref="AE1962">IF(COUNTBLANK(D1962)=1,"",IF(OR($H$2="y",$H$2="m"),IF(AA1962=AA1961,IF(OR(AB1962=$AB$4:$AB1961)=FALSE,AE1961&amp;C1962,AE1961),"("&amp;C1962)&amp;IF(AA1962=AA1963,IF(OR(AB1963=$AB$4:$AB1962)=FALSE,", ",""),") "),""))</f>
        <v/>
      </c>
      <c r="AF1962" s="11" t="str">
        <f t="array" ref="AF1962">IF((COUNTBLANK(D1962)=0)*OR($H$2="y",$H$2="m"),IFERROR(LEFT(C1962, FIND(" ",C1962)-1), C1962),"")</f>
        <v/>
      </c>
      <c r="AG1962" s="11" t="str">
        <f t="array" ref="AG1962">IF(COUNTBLANK(D1962)=1,"",IF(OR($H$2="y",$H$2="m"),IF(AA1962=AA1961,IF(OR(AC1962=$AC$4:$AC1961)=FALSE,AG1961&amp;AF1962,AG1961),"("&amp;AF1962)&amp;IF(AA1962=AA1963,IF(OR(AC1963=$AC$4:$AC1962)=FALSE,", ",""),") "),""))</f>
        <v/>
      </c>
      <c r="AH1962" s="10" t="str">
        <f>IF((COUNTBLANK(D1962)=1),"",IF(D1962=D1961,AH1961,"")&amp;IF(B1961&lt;&gt;B1962,((IF(COUNTBLANK(E1962)=1,$D$3&amp;"Non-type material: "&amp;$D$3,$D$3&amp;INDEX('type-categories'!$A$2:$B$100,MATCH(E1962,'type-categories'!$A$2:$A$100,0),2)&amp;$D$3))),"")&amp;(IF(K1962&lt;&gt;K1961,$C$2&amp;UPPER(K1962)&amp;$C$2&amp;$K$3&amp;" ",(IF(B1962&lt;&gt;B1961,$C$2&amp;UPPER(K1962)&amp;$C$2&amp;$K$3&amp;" ",""))))&amp;IF((AA1962&lt;&gt;AA1963)*($H$2="y"),AD1962&amp;AE1962,IF((AA1962&lt;&gt;AA1963)*($H$2="m"),AD1962&amp;AG1962,IF(($H$2&lt;&gt;"m")*($H$2&lt;&gt;"Y"),(IF(F1962=0,"",F1962&amp;" "&amp;$F$4&amp;" "))&amp;(IF(G1962=0,"",G1962&amp;" "&amp;$G$4&amp;" "))&amp;(IF(H1962=0,"",H1962&amp;" "&amp;H$4&amp;" "))&amp;(IF(I1962=0,"",I1962&amp;" "&amp;$I$4&amp;" "))&amp;(IF(J1962=0,"",J1962&amp;" "&amp;$J$4&amp;" ")),"")))&amp;"; "&amp;IF((B1962=B1961)*(AA1962=AA1961), "same collecting data; ", IF((B1962=B1961)*(Z1961=Z1962),"same locality; ",(IF(COUNTBLANK(L1962)=1,"",$D$2&amp;L1962&amp;$L$3&amp;" "&amp;$D$2))&amp;(IF(COUNTBLANK(M1962)=1,"",$E$2&amp;M1962&amp;$E$2&amp;", "))&amp;(IF(COUNTBLANK(N1962)=1,"",N1962&amp;"; "))&amp;(IF(COUNTBLANK(O1962)=1,"",O1962&amp;"; ")))&amp;(IF(COUNTBLANK(P1962)=1,"",P1962&amp;"; "))&amp;(IF(COUNTBLANK(Q1962)=1,"",Q1962&amp;"; "))&amp;(IF(COUNTBLANK(R1962)=1,"",R1962&amp;"m, "))&amp;IF((COUNTBLANK(S1962)=0)*(S1962&lt;&gt;S1961), S1962&amp;"; ","")&amp;(IF(COUNTBLANK(U1962)=1,"",U1962&amp;"; "))&amp;(IF(COUNTBLANK(T1962)=1,"",IF(COUNTBLANK(F$2)=1,T1962&amp;"; ",T1962&amp;" "&amp;F$2&amp;"; "))))&amp;(IF(COUNTBLANK(V1962)=1,"",V1962&amp;"; "))&amp;IF((COUNTBLANK(C1962)=1),"",C1962)&amp;IF((B1962=B1963)*(K1962=K1963)*(L1962=L1963)*(M1962=M1963),IF(($H$2&lt;&gt;"m")*($H$2&lt;&gt;"Y"), " • ", IF((ISNUMBER(FIND(")",AE1962))), " • ", "")),IF((B1962=B1963)*(K1962=K1963)," • ",". ")))</f>
        <v/>
      </c>
      <c r="AI1962" s="1"/>
    </row>
    <row r="1963" spans="1:35" x14ac:dyDescent="0.25">
      <c r="A1963" s="3" t="str">
        <f t="shared" si="213"/>
        <v/>
      </c>
      <c r="B1963" s="53" t="str">
        <f t="shared" si="211"/>
        <v/>
      </c>
      <c r="C1963" s="57"/>
      <c r="D1963" s="57"/>
      <c r="E1963" s="57"/>
      <c r="F1963" s="57"/>
      <c r="G1963" s="57"/>
      <c r="H1963" s="57"/>
      <c r="I1963" s="57"/>
      <c r="J1963" s="57"/>
      <c r="K1963" s="57"/>
      <c r="L1963" s="57"/>
      <c r="M1963" s="54"/>
      <c r="N1963" s="57"/>
      <c r="O1963" s="58"/>
      <c r="P1963" s="58"/>
      <c r="Q1963" s="58"/>
      <c r="R1963" s="58"/>
      <c r="S1963" s="54"/>
      <c r="T1963" s="57"/>
      <c r="U1963" s="57"/>
      <c r="V1963" s="57"/>
      <c r="W1963" s="57"/>
      <c r="X1963" s="147" t="str">
        <f>IF(COUNTBLANK(D1963)=1,"",IF('order-admin-units'!$I$1&lt;&gt;"y", "", IF(COUNTBLANK(K1963)=1, 'order-admin-units'!$B$1+1, VLOOKUP(K1963, ordercountry, 2))))</f>
        <v/>
      </c>
      <c r="Y1963" s="147" t="str">
        <f>IF(COUNTBLANK(D1963)=1,"",IF('order-admin-units'!$I$1&lt;&gt;"y", "", IF(COUNTBLANK(K1963:L1963)&gt;0, 'order-admin-units'!$B$2+1, VLOOKUP(K1963&amp;"@"&amp;L1963, orderadmin, 2))))</f>
        <v/>
      </c>
      <c r="Z1963" s="147" t="str">
        <f t="shared" si="214"/>
        <v/>
      </c>
      <c r="AA1963" s="147" t="str">
        <f t="shared" si="215"/>
        <v/>
      </c>
      <c r="AB1963" s="147" t="str">
        <f t="shared" si="216"/>
        <v/>
      </c>
      <c r="AC1963" s="147" t="str">
        <f t="shared" si="212"/>
        <v/>
      </c>
      <c r="AD1963" s="11" t="str">
        <f t="shared" si="217"/>
        <v/>
      </c>
      <c r="AE1963" s="11" t="str">
        <f t="array" ref="AE1963">IF(COUNTBLANK(D1963)=1,"",IF(OR($H$2="y",$H$2="m"),IF(AA1963=AA1962,IF(OR(AB1963=$AB$4:$AB1962)=FALSE,AE1962&amp;C1963,AE1962),"("&amp;C1963)&amp;IF(AA1963=AA1964,IF(OR(AB1964=$AB$4:$AB1963)=FALSE,", ",""),") "),""))</f>
        <v/>
      </c>
      <c r="AF1963" s="11" t="str">
        <f t="array" ref="AF1963">IF((COUNTBLANK(D1963)=0)*OR($H$2="y",$H$2="m"),IFERROR(LEFT(C1963, FIND(" ",C1963)-1), C1963),"")</f>
        <v/>
      </c>
      <c r="AG1963" s="11" t="str">
        <f t="array" ref="AG1963">IF(COUNTBLANK(D1963)=1,"",IF(OR($H$2="y",$H$2="m"),IF(AA1963=AA1962,IF(OR(AC1963=$AC$4:$AC1962)=FALSE,AG1962&amp;AF1963,AG1962),"("&amp;AF1963)&amp;IF(AA1963=AA1964,IF(OR(AC1964=$AC$4:$AC1963)=FALSE,", ",""),") "),""))</f>
        <v/>
      </c>
      <c r="AH1963" s="10" t="str">
        <f>IF((COUNTBLANK(D1963)=1),"",IF(D1963=D1962,AH1962,"")&amp;IF(B1962&lt;&gt;B1963,((IF(COUNTBLANK(E1963)=1,$D$3&amp;"Non-type material: "&amp;$D$3,$D$3&amp;INDEX('type-categories'!$A$2:$B$100,MATCH(E1963,'type-categories'!$A$2:$A$100,0),2)&amp;$D$3))),"")&amp;(IF(K1963&lt;&gt;K1962,$C$2&amp;UPPER(K1963)&amp;$C$2&amp;$K$3&amp;" ",(IF(B1963&lt;&gt;B1962,$C$2&amp;UPPER(K1963)&amp;$C$2&amp;$K$3&amp;" ",""))))&amp;IF((AA1963&lt;&gt;AA1964)*($H$2="y"),AD1963&amp;AE1963,IF((AA1963&lt;&gt;AA1964)*($H$2="m"),AD1963&amp;AG1963,IF(($H$2&lt;&gt;"m")*($H$2&lt;&gt;"Y"),(IF(F1963=0,"",F1963&amp;" "&amp;$F$4&amp;" "))&amp;(IF(G1963=0,"",G1963&amp;" "&amp;$G$4&amp;" "))&amp;(IF(H1963=0,"",H1963&amp;" "&amp;H$4&amp;" "))&amp;(IF(I1963=0,"",I1963&amp;" "&amp;$I$4&amp;" "))&amp;(IF(J1963=0,"",J1963&amp;" "&amp;$J$4&amp;" ")),"")))&amp;"; "&amp;IF((B1963=B1962)*(AA1963=AA1962), "same collecting data; ", IF((B1963=B1962)*(Z1962=Z1963),"same locality; ",(IF(COUNTBLANK(L1963)=1,"",$D$2&amp;L1963&amp;$L$3&amp;" "&amp;$D$2))&amp;(IF(COUNTBLANK(M1963)=1,"",$E$2&amp;M1963&amp;$E$2&amp;", "))&amp;(IF(COUNTBLANK(N1963)=1,"",N1963&amp;"; "))&amp;(IF(COUNTBLANK(O1963)=1,"",O1963&amp;"; ")))&amp;(IF(COUNTBLANK(P1963)=1,"",P1963&amp;"; "))&amp;(IF(COUNTBLANK(Q1963)=1,"",Q1963&amp;"; "))&amp;(IF(COUNTBLANK(R1963)=1,"",R1963&amp;"m, "))&amp;IF((COUNTBLANK(S1963)=0)*(S1963&lt;&gt;S1962), S1963&amp;"; ","")&amp;(IF(COUNTBLANK(U1963)=1,"",U1963&amp;"; "))&amp;(IF(COUNTBLANK(T1963)=1,"",IF(COUNTBLANK(F$2)=1,T1963&amp;"; ",T1963&amp;" "&amp;F$2&amp;"; "))))&amp;(IF(COUNTBLANK(V1963)=1,"",V1963&amp;"; "))&amp;IF((COUNTBLANK(C1963)=1),"",C1963)&amp;IF((B1963=B1964)*(K1963=K1964)*(L1963=L1964)*(M1963=M1964),IF(($H$2&lt;&gt;"m")*($H$2&lt;&gt;"Y"), " • ", IF((ISNUMBER(FIND(")",AE1963))), " • ", "")),IF((B1963=B1964)*(K1963=K1964)," • ",". ")))</f>
        <v/>
      </c>
      <c r="AI1963" s="1"/>
    </row>
    <row r="1964" spans="1:35" x14ac:dyDescent="0.25">
      <c r="A1964" s="3" t="str">
        <f t="shared" si="213"/>
        <v/>
      </c>
      <c r="B1964" s="53" t="str">
        <f t="shared" si="211"/>
        <v/>
      </c>
      <c r="C1964" s="57"/>
      <c r="D1964" s="57"/>
      <c r="E1964" s="57"/>
      <c r="F1964" s="57"/>
      <c r="G1964" s="57"/>
      <c r="H1964" s="57"/>
      <c r="I1964" s="57"/>
      <c r="J1964" s="57"/>
      <c r="K1964" s="57"/>
      <c r="L1964" s="57"/>
      <c r="M1964" s="54"/>
      <c r="N1964" s="57"/>
      <c r="O1964" s="58"/>
      <c r="P1964" s="58"/>
      <c r="Q1964" s="58"/>
      <c r="R1964" s="58"/>
      <c r="S1964" s="54"/>
      <c r="T1964" s="57"/>
      <c r="U1964" s="57"/>
      <c r="V1964" s="57"/>
      <c r="W1964" s="57"/>
      <c r="X1964" s="147" t="str">
        <f>IF(COUNTBLANK(D1964)=1,"",IF('order-admin-units'!$I$1&lt;&gt;"y", "", IF(COUNTBLANK(K1964)=1, 'order-admin-units'!$B$1+1, VLOOKUP(K1964, ordercountry, 2))))</f>
        <v/>
      </c>
      <c r="Y1964" s="147" t="str">
        <f>IF(COUNTBLANK(D1964)=1,"",IF('order-admin-units'!$I$1&lt;&gt;"y", "", IF(COUNTBLANK(K1964:L1964)&gt;0, 'order-admin-units'!$B$2+1, VLOOKUP(K1964&amp;"@"&amp;L1964, orderadmin, 2))))</f>
        <v/>
      </c>
      <c r="Z1964" s="147" t="str">
        <f t="shared" si="214"/>
        <v/>
      </c>
      <c r="AA1964" s="147" t="str">
        <f t="shared" si="215"/>
        <v/>
      </c>
      <c r="AB1964" s="147" t="str">
        <f t="shared" si="216"/>
        <v/>
      </c>
      <c r="AC1964" s="147" t="str">
        <f t="shared" si="212"/>
        <v/>
      </c>
      <c r="AD1964" s="11" t="str">
        <f t="shared" si="217"/>
        <v/>
      </c>
      <c r="AE1964" s="11" t="str">
        <f t="array" ref="AE1964">IF(COUNTBLANK(D1964)=1,"",IF(OR($H$2="y",$H$2="m"),IF(AA1964=AA1963,IF(OR(AB1964=$AB$4:$AB1963)=FALSE,AE1963&amp;C1964,AE1963),"("&amp;C1964)&amp;IF(AA1964=AA1965,IF(OR(AB1965=$AB$4:$AB1964)=FALSE,", ",""),") "),""))</f>
        <v/>
      </c>
      <c r="AF1964" s="11" t="str">
        <f t="array" ref="AF1964">IF((COUNTBLANK(D1964)=0)*OR($H$2="y",$H$2="m"),IFERROR(LEFT(C1964, FIND(" ",C1964)-1), C1964),"")</f>
        <v/>
      </c>
      <c r="AG1964" s="11" t="str">
        <f t="array" ref="AG1964">IF(COUNTBLANK(D1964)=1,"",IF(OR($H$2="y",$H$2="m"),IF(AA1964=AA1963,IF(OR(AC1964=$AC$4:$AC1963)=FALSE,AG1963&amp;AF1964,AG1963),"("&amp;AF1964)&amp;IF(AA1964=AA1965,IF(OR(AC1965=$AC$4:$AC1964)=FALSE,", ",""),") "),""))</f>
        <v/>
      </c>
      <c r="AH1964" s="10" t="str">
        <f>IF((COUNTBLANK(D1964)=1),"",IF(D1964=D1963,AH1963,"")&amp;IF(B1963&lt;&gt;B1964,((IF(COUNTBLANK(E1964)=1,$D$3&amp;"Non-type material: "&amp;$D$3,$D$3&amp;INDEX('type-categories'!$A$2:$B$100,MATCH(E1964,'type-categories'!$A$2:$A$100,0),2)&amp;$D$3))),"")&amp;(IF(K1964&lt;&gt;K1963,$C$2&amp;UPPER(K1964)&amp;$C$2&amp;$K$3&amp;" ",(IF(B1964&lt;&gt;B1963,$C$2&amp;UPPER(K1964)&amp;$C$2&amp;$K$3&amp;" ",""))))&amp;IF((AA1964&lt;&gt;AA1965)*($H$2="y"),AD1964&amp;AE1964,IF((AA1964&lt;&gt;AA1965)*($H$2="m"),AD1964&amp;AG1964,IF(($H$2&lt;&gt;"m")*($H$2&lt;&gt;"Y"),(IF(F1964=0,"",F1964&amp;" "&amp;$F$4&amp;" "))&amp;(IF(G1964=0,"",G1964&amp;" "&amp;$G$4&amp;" "))&amp;(IF(H1964=0,"",H1964&amp;" "&amp;H$4&amp;" "))&amp;(IF(I1964=0,"",I1964&amp;" "&amp;$I$4&amp;" "))&amp;(IF(J1964=0,"",J1964&amp;" "&amp;$J$4&amp;" ")),"")))&amp;"; "&amp;IF((B1964=B1963)*(AA1964=AA1963), "same collecting data; ", IF((B1964=B1963)*(Z1963=Z1964),"same locality; ",(IF(COUNTBLANK(L1964)=1,"",$D$2&amp;L1964&amp;$L$3&amp;" "&amp;$D$2))&amp;(IF(COUNTBLANK(M1964)=1,"",$E$2&amp;M1964&amp;$E$2&amp;", "))&amp;(IF(COUNTBLANK(N1964)=1,"",N1964&amp;"; "))&amp;(IF(COUNTBLANK(O1964)=1,"",O1964&amp;"; ")))&amp;(IF(COUNTBLANK(P1964)=1,"",P1964&amp;"; "))&amp;(IF(COUNTBLANK(Q1964)=1,"",Q1964&amp;"; "))&amp;(IF(COUNTBLANK(R1964)=1,"",R1964&amp;"m, "))&amp;IF((COUNTBLANK(S1964)=0)*(S1964&lt;&gt;S1963), S1964&amp;"; ","")&amp;(IF(COUNTBLANK(U1964)=1,"",U1964&amp;"; "))&amp;(IF(COUNTBLANK(T1964)=1,"",IF(COUNTBLANK(F$2)=1,T1964&amp;"; ",T1964&amp;" "&amp;F$2&amp;"; "))))&amp;(IF(COUNTBLANK(V1964)=1,"",V1964&amp;"; "))&amp;IF((COUNTBLANK(C1964)=1),"",C1964)&amp;IF((B1964=B1965)*(K1964=K1965)*(L1964=L1965)*(M1964=M1965),IF(($H$2&lt;&gt;"m")*($H$2&lt;&gt;"Y"), " • ", IF((ISNUMBER(FIND(")",AE1964))), " • ", "")),IF((B1964=B1965)*(K1964=K1965)," • ",". ")))</f>
        <v/>
      </c>
      <c r="AI1964" s="1"/>
    </row>
    <row r="1965" spans="1:35" x14ac:dyDescent="0.25">
      <c r="A1965" s="3" t="str">
        <f t="shared" si="213"/>
        <v/>
      </c>
      <c r="B1965" s="53" t="str">
        <f t="shared" si="211"/>
        <v/>
      </c>
      <c r="C1965" s="57"/>
      <c r="D1965" s="57"/>
      <c r="E1965" s="57"/>
      <c r="F1965" s="57"/>
      <c r="G1965" s="57"/>
      <c r="H1965" s="57"/>
      <c r="I1965" s="57"/>
      <c r="J1965" s="57"/>
      <c r="K1965" s="57"/>
      <c r="L1965" s="57"/>
      <c r="M1965" s="54"/>
      <c r="N1965" s="57"/>
      <c r="O1965" s="58"/>
      <c r="P1965" s="58"/>
      <c r="Q1965" s="58"/>
      <c r="R1965" s="58"/>
      <c r="S1965" s="54"/>
      <c r="T1965" s="57"/>
      <c r="U1965" s="57"/>
      <c r="V1965" s="57"/>
      <c r="W1965" s="57"/>
      <c r="X1965" s="147" t="str">
        <f>IF(COUNTBLANK(D1965)=1,"",IF('order-admin-units'!$I$1&lt;&gt;"y", "", IF(COUNTBLANK(K1965)=1, 'order-admin-units'!$B$1+1, VLOOKUP(K1965, ordercountry, 2))))</f>
        <v/>
      </c>
      <c r="Y1965" s="147" t="str">
        <f>IF(COUNTBLANK(D1965)=1,"",IF('order-admin-units'!$I$1&lt;&gt;"y", "", IF(COUNTBLANK(K1965:L1965)&gt;0, 'order-admin-units'!$B$2+1, VLOOKUP(K1965&amp;"@"&amp;L1965, orderadmin, 2))))</f>
        <v/>
      </c>
      <c r="Z1965" s="147" t="str">
        <f t="shared" si="214"/>
        <v/>
      </c>
      <c r="AA1965" s="147" t="str">
        <f t="shared" si="215"/>
        <v/>
      </c>
      <c r="AB1965" s="147" t="str">
        <f t="shared" si="216"/>
        <v/>
      </c>
      <c r="AC1965" s="147" t="str">
        <f t="shared" si="212"/>
        <v/>
      </c>
      <c r="AD1965" s="11" t="str">
        <f t="shared" si="217"/>
        <v/>
      </c>
      <c r="AE1965" s="11" t="str">
        <f t="array" ref="AE1965">IF(COUNTBLANK(D1965)=1,"",IF(OR($H$2="y",$H$2="m"),IF(AA1965=AA1964,IF(OR(AB1965=$AB$4:$AB1964)=FALSE,AE1964&amp;C1965,AE1964),"("&amp;C1965)&amp;IF(AA1965=AA1966,IF(OR(AB1966=$AB$4:$AB1965)=FALSE,", ",""),") "),""))</f>
        <v/>
      </c>
      <c r="AF1965" s="11" t="str">
        <f t="array" ref="AF1965">IF((COUNTBLANK(D1965)=0)*OR($H$2="y",$H$2="m"),IFERROR(LEFT(C1965, FIND(" ",C1965)-1), C1965),"")</f>
        <v/>
      </c>
      <c r="AG1965" s="11" t="str">
        <f t="array" ref="AG1965">IF(COUNTBLANK(D1965)=1,"",IF(OR($H$2="y",$H$2="m"),IF(AA1965=AA1964,IF(OR(AC1965=$AC$4:$AC1964)=FALSE,AG1964&amp;AF1965,AG1964),"("&amp;AF1965)&amp;IF(AA1965=AA1966,IF(OR(AC1966=$AC$4:$AC1965)=FALSE,", ",""),") "),""))</f>
        <v/>
      </c>
      <c r="AH1965" s="10" t="str">
        <f>IF((COUNTBLANK(D1965)=1),"",IF(D1965=D1964,AH1964,"")&amp;IF(B1964&lt;&gt;B1965,((IF(COUNTBLANK(E1965)=1,$D$3&amp;"Non-type material: "&amp;$D$3,$D$3&amp;INDEX('type-categories'!$A$2:$B$100,MATCH(E1965,'type-categories'!$A$2:$A$100,0),2)&amp;$D$3))),"")&amp;(IF(K1965&lt;&gt;K1964,$C$2&amp;UPPER(K1965)&amp;$C$2&amp;$K$3&amp;" ",(IF(B1965&lt;&gt;B1964,$C$2&amp;UPPER(K1965)&amp;$C$2&amp;$K$3&amp;" ",""))))&amp;IF((AA1965&lt;&gt;AA1966)*($H$2="y"),AD1965&amp;AE1965,IF((AA1965&lt;&gt;AA1966)*($H$2="m"),AD1965&amp;AG1965,IF(($H$2&lt;&gt;"m")*($H$2&lt;&gt;"Y"),(IF(F1965=0,"",F1965&amp;" "&amp;$F$4&amp;" "))&amp;(IF(G1965=0,"",G1965&amp;" "&amp;$G$4&amp;" "))&amp;(IF(H1965=0,"",H1965&amp;" "&amp;H$4&amp;" "))&amp;(IF(I1965=0,"",I1965&amp;" "&amp;$I$4&amp;" "))&amp;(IF(J1965=0,"",J1965&amp;" "&amp;$J$4&amp;" ")),"")))&amp;"; "&amp;IF((B1965=B1964)*(AA1965=AA1964), "same collecting data; ", IF((B1965=B1964)*(Z1964=Z1965),"same locality; ",(IF(COUNTBLANK(L1965)=1,"",$D$2&amp;L1965&amp;$L$3&amp;" "&amp;$D$2))&amp;(IF(COUNTBLANK(M1965)=1,"",$E$2&amp;M1965&amp;$E$2&amp;", "))&amp;(IF(COUNTBLANK(N1965)=1,"",N1965&amp;"; "))&amp;(IF(COUNTBLANK(O1965)=1,"",O1965&amp;"; ")))&amp;(IF(COUNTBLANK(P1965)=1,"",P1965&amp;"; "))&amp;(IF(COUNTBLANK(Q1965)=1,"",Q1965&amp;"; "))&amp;(IF(COUNTBLANK(R1965)=1,"",R1965&amp;"m, "))&amp;IF((COUNTBLANK(S1965)=0)*(S1965&lt;&gt;S1964), S1965&amp;"; ","")&amp;(IF(COUNTBLANK(U1965)=1,"",U1965&amp;"; "))&amp;(IF(COUNTBLANK(T1965)=1,"",IF(COUNTBLANK(F$2)=1,T1965&amp;"; ",T1965&amp;" "&amp;F$2&amp;"; "))))&amp;(IF(COUNTBLANK(V1965)=1,"",V1965&amp;"; "))&amp;IF((COUNTBLANK(C1965)=1),"",C1965)&amp;IF((B1965=B1966)*(K1965=K1966)*(L1965=L1966)*(M1965=M1966),IF(($H$2&lt;&gt;"m")*($H$2&lt;&gt;"Y"), " • ", IF((ISNUMBER(FIND(")",AE1965))), " • ", "")),IF((B1965=B1966)*(K1965=K1966)," • ",". ")))</f>
        <v/>
      </c>
      <c r="AI1965" s="1"/>
    </row>
    <row r="1966" spans="1:35" x14ac:dyDescent="0.25">
      <c r="A1966" s="3" t="str">
        <f t="shared" si="213"/>
        <v/>
      </c>
      <c r="B1966" s="53" t="str">
        <f t="shared" si="211"/>
        <v/>
      </c>
      <c r="C1966" s="57"/>
      <c r="D1966" s="57"/>
      <c r="E1966" s="57"/>
      <c r="F1966" s="57"/>
      <c r="G1966" s="57"/>
      <c r="H1966" s="57"/>
      <c r="I1966" s="57"/>
      <c r="J1966" s="57"/>
      <c r="K1966" s="57"/>
      <c r="L1966" s="57"/>
      <c r="M1966" s="54"/>
      <c r="N1966" s="57"/>
      <c r="O1966" s="58"/>
      <c r="P1966" s="58"/>
      <c r="Q1966" s="58"/>
      <c r="R1966" s="58"/>
      <c r="S1966" s="54"/>
      <c r="T1966" s="57"/>
      <c r="U1966" s="57"/>
      <c r="V1966" s="57"/>
      <c r="W1966" s="57"/>
      <c r="X1966" s="147" t="str">
        <f>IF(COUNTBLANK(D1966)=1,"",IF('order-admin-units'!$I$1&lt;&gt;"y", "", IF(COUNTBLANK(K1966)=1, 'order-admin-units'!$B$1+1, VLOOKUP(K1966, ordercountry, 2))))</f>
        <v/>
      </c>
      <c r="Y1966" s="147" t="str">
        <f>IF(COUNTBLANK(D1966)=1,"",IF('order-admin-units'!$I$1&lt;&gt;"y", "", IF(COUNTBLANK(K1966:L1966)&gt;0, 'order-admin-units'!$B$2+1, VLOOKUP(K1966&amp;"@"&amp;L1966, orderadmin, 2))))</f>
        <v/>
      </c>
      <c r="Z1966" s="147" t="str">
        <f t="shared" si="214"/>
        <v/>
      </c>
      <c r="AA1966" s="147" t="str">
        <f t="shared" si="215"/>
        <v/>
      </c>
      <c r="AB1966" s="147" t="str">
        <f t="shared" si="216"/>
        <v/>
      </c>
      <c r="AC1966" s="147" t="str">
        <f t="shared" si="212"/>
        <v/>
      </c>
      <c r="AD1966" s="11" t="str">
        <f t="shared" si="217"/>
        <v/>
      </c>
      <c r="AE1966" s="11" t="str">
        <f t="array" ref="AE1966">IF(COUNTBLANK(D1966)=1,"",IF(OR($H$2="y",$H$2="m"),IF(AA1966=AA1965,IF(OR(AB1966=$AB$4:$AB1965)=FALSE,AE1965&amp;C1966,AE1965),"("&amp;C1966)&amp;IF(AA1966=AA1967,IF(OR(AB1967=$AB$4:$AB1966)=FALSE,", ",""),") "),""))</f>
        <v/>
      </c>
      <c r="AF1966" s="11" t="str">
        <f t="array" ref="AF1966">IF((COUNTBLANK(D1966)=0)*OR($H$2="y",$H$2="m"),IFERROR(LEFT(C1966, FIND(" ",C1966)-1), C1966),"")</f>
        <v/>
      </c>
      <c r="AG1966" s="11" t="str">
        <f t="array" ref="AG1966">IF(COUNTBLANK(D1966)=1,"",IF(OR($H$2="y",$H$2="m"),IF(AA1966=AA1965,IF(OR(AC1966=$AC$4:$AC1965)=FALSE,AG1965&amp;AF1966,AG1965),"("&amp;AF1966)&amp;IF(AA1966=AA1967,IF(OR(AC1967=$AC$4:$AC1966)=FALSE,", ",""),") "),""))</f>
        <v/>
      </c>
      <c r="AH1966" s="10" t="str">
        <f>IF((COUNTBLANK(D1966)=1),"",IF(D1966=D1965,AH1965,"")&amp;IF(B1965&lt;&gt;B1966,((IF(COUNTBLANK(E1966)=1,$D$3&amp;"Non-type material: "&amp;$D$3,$D$3&amp;INDEX('type-categories'!$A$2:$B$100,MATCH(E1966,'type-categories'!$A$2:$A$100,0),2)&amp;$D$3))),"")&amp;(IF(K1966&lt;&gt;K1965,$C$2&amp;UPPER(K1966)&amp;$C$2&amp;$K$3&amp;" ",(IF(B1966&lt;&gt;B1965,$C$2&amp;UPPER(K1966)&amp;$C$2&amp;$K$3&amp;" ",""))))&amp;IF((AA1966&lt;&gt;AA1967)*($H$2="y"),AD1966&amp;AE1966,IF((AA1966&lt;&gt;AA1967)*($H$2="m"),AD1966&amp;AG1966,IF(($H$2&lt;&gt;"m")*($H$2&lt;&gt;"Y"),(IF(F1966=0,"",F1966&amp;" "&amp;$F$4&amp;" "))&amp;(IF(G1966=0,"",G1966&amp;" "&amp;$G$4&amp;" "))&amp;(IF(H1966=0,"",H1966&amp;" "&amp;H$4&amp;" "))&amp;(IF(I1966=0,"",I1966&amp;" "&amp;$I$4&amp;" "))&amp;(IF(J1966=0,"",J1966&amp;" "&amp;$J$4&amp;" ")),"")))&amp;"; "&amp;IF((B1966=B1965)*(AA1966=AA1965), "same collecting data; ", IF((B1966=B1965)*(Z1965=Z1966),"same locality; ",(IF(COUNTBLANK(L1966)=1,"",$D$2&amp;L1966&amp;$L$3&amp;" "&amp;$D$2))&amp;(IF(COUNTBLANK(M1966)=1,"",$E$2&amp;M1966&amp;$E$2&amp;", "))&amp;(IF(COUNTBLANK(N1966)=1,"",N1966&amp;"; "))&amp;(IF(COUNTBLANK(O1966)=1,"",O1966&amp;"; ")))&amp;(IF(COUNTBLANK(P1966)=1,"",P1966&amp;"; "))&amp;(IF(COUNTBLANK(Q1966)=1,"",Q1966&amp;"; "))&amp;(IF(COUNTBLANK(R1966)=1,"",R1966&amp;"m, "))&amp;IF((COUNTBLANK(S1966)=0)*(S1966&lt;&gt;S1965), S1966&amp;"; ","")&amp;(IF(COUNTBLANK(U1966)=1,"",U1966&amp;"; "))&amp;(IF(COUNTBLANK(T1966)=1,"",IF(COUNTBLANK(F$2)=1,T1966&amp;"; ",T1966&amp;" "&amp;F$2&amp;"; "))))&amp;(IF(COUNTBLANK(V1966)=1,"",V1966&amp;"; "))&amp;IF((COUNTBLANK(C1966)=1),"",C1966)&amp;IF((B1966=B1967)*(K1966=K1967)*(L1966=L1967)*(M1966=M1967),IF(($H$2&lt;&gt;"m")*($H$2&lt;&gt;"Y"), " • ", IF((ISNUMBER(FIND(")",AE1966))), " • ", "")),IF((B1966=B1967)*(K1966=K1967)," • ",". ")))</f>
        <v/>
      </c>
      <c r="AI1966" s="1"/>
    </row>
    <row r="1967" spans="1:35" x14ac:dyDescent="0.25">
      <c r="A1967" s="3" t="str">
        <f t="shared" si="213"/>
        <v/>
      </c>
      <c r="B1967" s="53" t="str">
        <f t="shared" si="211"/>
        <v/>
      </c>
      <c r="C1967" s="57"/>
      <c r="D1967" s="57"/>
      <c r="E1967" s="57"/>
      <c r="F1967" s="57"/>
      <c r="G1967" s="57"/>
      <c r="H1967" s="57"/>
      <c r="I1967" s="57"/>
      <c r="J1967" s="57"/>
      <c r="K1967" s="57"/>
      <c r="L1967" s="57"/>
      <c r="M1967" s="54"/>
      <c r="N1967" s="57"/>
      <c r="O1967" s="58"/>
      <c r="P1967" s="58"/>
      <c r="Q1967" s="58"/>
      <c r="R1967" s="58"/>
      <c r="S1967" s="54"/>
      <c r="T1967" s="57"/>
      <c r="U1967" s="57"/>
      <c r="V1967" s="57"/>
      <c r="W1967" s="57"/>
      <c r="X1967" s="147" t="str">
        <f>IF(COUNTBLANK(D1967)=1,"",IF('order-admin-units'!$I$1&lt;&gt;"y", "", IF(COUNTBLANK(K1967)=1, 'order-admin-units'!$B$1+1, VLOOKUP(K1967, ordercountry, 2))))</f>
        <v/>
      </c>
      <c r="Y1967" s="147" t="str">
        <f>IF(COUNTBLANK(D1967)=1,"",IF('order-admin-units'!$I$1&lt;&gt;"y", "", IF(COUNTBLANK(K1967:L1967)&gt;0, 'order-admin-units'!$B$2+1, VLOOKUP(K1967&amp;"@"&amp;L1967, orderadmin, 2))))</f>
        <v/>
      </c>
      <c r="Z1967" s="147" t="str">
        <f t="shared" si="214"/>
        <v/>
      </c>
      <c r="AA1967" s="147" t="str">
        <f t="shared" si="215"/>
        <v/>
      </c>
      <c r="AB1967" s="147" t="str">
        <f t="shared" si="216"/>
        <v/>
      </c>
      <c r="AC1967" s="147" t="str">
        <f t="shared" si="212"/>
        <v/>
      </c>
      <c r="AD1967" s="11" t="str">
        <f t="shared" si="217"/>
        <v/>
      </c>
      <c r="AE1967" s="11" t="str">
        <f t="array" ref="AE1967">IF(COUNTBLANK(D1967)=1,"",IF(OR($H$2="y",$H$2="m"),IF(AA1967=AA1966,IF(OR(AB1967=$AB$4:$AB1966)=FALSE,AE1966&amp;C1967,AE1966),"("&amp;C1967)&amp;IF(AA1967=AA1968,IF(OR(AB1968=$AB$4:$AB1967)=FALSE,", ",""),") "),""))</f>
        <v/>
      </c>
      <c r="AF1967" s="11" t="str">
        <f t="array" ref="AF1967">IF((COUNTBLANK(D1967)=0)*OR($H$2="y",$H$2="m"),IFERROR(LEFT(C1967, FIND(" ",C1967)-1), C1967),"")</f>
        <v/>
      </c>
      <c r="AG1967" s="11" t="str">
        <f t="array" ref="AG1967">IF(COUNTBLANK(D1967)=1,"",IF(OR($H$2="y",$H$2="m"),IF(AA1967=AA1966,IF(OR(AC1967=$AC$4:$AC1966)=FALSE,AG1966&amp;AF1967,AG1966),"("&amp;AF1967)&amp;IF(AA1967=AA1968,IF(OR(AC1968=$AC$4:$AC1967)=FALSE,", ",""),") "),""))</f>
        <v/>
      </c>
      <c r="AH1967" s="10" t="str">
        <f>IF((COUNTBLANK(D1967)=1),"",IF(D1967=D1966,AH1966,"")&amp;IF(B1966&lt;&gt;B1967,((IF(COUNTBLANK(E1967)=1,$D$3&amp;"Non-type material: "&amp;$D$3,$D$3&amp;INDEX('type-categories'!$A$2:$B$100,MATCH(E1967,'type-categories'!$A$2:$A$100,0),2)&amp;$D$3))),"")&amp;(IF(K1967&lt;&gt;K1966,$C$2&amp;UPPER(K1967)&amp;$C$2&amp;$K$3&amp;" ",(IF(B1967&lt;&gt;B1966,$C$2&amp;UPPER(K1967)&amp;$C$2&amp;$K$3&amp;" ",""))))&amp;IF((AA1967&lt;&gt;AA1968)*($H$2="y"),AD1967&amp;AE1967,IF((AA1967&lt;&gt;AA1968)*($H$2="m"),AD1967&amp;AG1967,IF(($H$2&lt;&gt;"m")*($H$2&lt;&gt;"Y"),(IF(F1967=0,"",F1967&amp;" "&amp;$F$4&amp;" "))&amp;(IF(G1967=0,"",G1967&amp;" "&amp;$G$4&amp;" "))&amp;(IF(H1967=0,"",H1967&amp;" "&amp;H$4&amp;" "))&amp;(IF(I1967=0,"",I1967&amp;" "&amp;$I$4&amp;" "))&amp;(IF(J1967=0,"",J1967&amp;" "&amp;$J$4&amp;" ")),"")))&amp;"; "&amp;IF((B1967=B1966)*(AA1967=AA1966), "same collecting data; ", IF((B1967=B1966)*(Z1966=Z1967),"same locality; ",(IF(COUNTBLANK(L1967)=1,"",$D$2&amp;L1967&amp;$L$3&amp;" "&amp;$D$2))&amp;(IF(COUNTBLANK(M1967)=1,"",$E$2&amp;M1967&amp;$E$2&amp;", "))&amp;(IF(COUNTBLANK(N1967)=1,"",N1967&amp;"; "))&amp;(IF(COUNTBLANK(O1967)=1,"",O1967&amp;"; ")))&amp;(IF(COUNTBLANK(P1967)=1,"",P1967&amp;"; "))&amp;(IF(COUNTBLANK(Q1967)=1,"",Q1967&amp;"; "))&amp;(IF(COUNTBLANK(R1967)=1,"",R1967&amp;"m, "))&amp;IF((COUNTBLANK(S1967)=0)*(S1967&lt;&gt;S1966), S1967&amp;"; ","")&amp;(IF(COUNTBLANK(U1967)=1,"",U1967&amp;"; "))&amp;(IF(COUNTBLANK(T1967)=1,"",IF(COUNTBLANK(F$2)=1,T1967&amp;"; ",T1967&amp;" "&amp;F$2&amp;"; "))))&amp;(IF(COUNTBLANK(V1967)=1,"",V1967&amp;"; "))&amp;IF((COUNTBLANK(C1967)=1),"",C1967)&amp;IF((B1967=B1968)*(K1967=K1968)*(L1967=L1968)*(M1967=M1968),IF(($H$2&lt;&gt;"m")*($H$2&lt;&gt;"Y"), " • ", IF((ISNUMBER(FIND(")",AE1967))), " • ", "")),IF((B1967=B1968)*(K1967=K1968)," • ",". ")))</f>
        <v/>
      </c>
      <c r="AI1967" s="1"/>
    </row>
    <row r="1968" spans="1:35" x14ac:dyDescent="0.25">
      <c r="A1968" s="3" t="str">
        <f t="shared" si="213"/>
        <v/>
      </c>
      <c r="B1968" s="53" t="str">
        <f t="shared" si="211"/>
        <v/>
      </c>
      <c r="C1968" s="57"/>
      <c r="D1968" s="57"/>
      <c r="E1968" s="57"/>
      <c r="F1968" s="57"/>
      <c r="G1968" s="57"/>
      <c r="H1968" s="57"/>
      <c r="I1968" s="57"/>
      <c r="J1968" s="57"/>
      <c r="K1968" s="57"/>
      <c r="L1968" s="57"/>
      <c r="M1968" s="54"/>
      <c r="N1968" s="57"/>
      <c r="O1968" s="58"/>
      <c r="P1968" s="58"/>
      <c r="Q1968" s="58"/>
      <c r="R1968" s="58"/>
      <c r="S1968" s="54"/>
      <c r="T1968" s="57"/>
      <c r="U1968" s="57"/>
      <c r="V1968" s="57"/>
      <c r="W1968" s="57"/>
      <c r="X1968" s="147" t="str">
        <f>IF(COUNTBLANK(D1968)=1,"",IF('order-admin-units'!$I$1&lt;&gt;"y", "", IF(COUNTBLANK(K1968)=1, 'order-admin-units'!$B$1+1, VLOOKUP(K1968, ordercountry, 2))))</f>
        <v/>
      </c>
      <c r="Y1968" s="147" t="str">
        <f>IF(COUNTBLANK(D1968)=1,"",IF('order-admin-units'!$I$1&lt;&gt;"y", "", IF(COUNTBLANK(K1968:L1968)&gt;0, 'order-admin-units'!$B$2+1, VLOOKUP(K1968&amp;"@"&amp;L1968, orderadmin, 2))))</f>
        <v/>
      </c>
      <c r="Z1968" s="147" t="str">
        <f t="shared" si="214"/>
        <v/>
      </c>
      <c r="AA1968" s="147" t="str">
        <f t="shared" si="215"/>
        <v/>
      </c>
      <c r="AB1968" s="147" t="str">
        <f t="shared" si="216"/>
        <v/>
      </c>
      <c r="AC1968" s="147" t="str">
        <f t="shared" si="212"/>
        <v/>
      </c>
      <c r="AD1968" s="11" t="str">
        <f t="shared" si="217"/>
        <v/>
      </c>
      <c r="AE1968" s="11" t="str">
        <f t="array" ref="AE1968">IF(COUNTBLANK(D1968)=1,"",IF(OR($H$2="y",$H$2="m"),IF(AA1968=AA1967,IF(OR(AB1968=$AB$4:$AB1967)=FALSE,AE1967&amp;C1968,AE1967),"("&amp;C1968)&amp;IF(AA1968=AA1969,IF(OR(AB1969=$AB$4:$AB1968)=FALSE,", ",""),") "),""))</f>
        <v/>
      </c>
      <c r="AF1968" s="11" t="str">
        <f t="array" ref="AF1968">IF((COUNTBLANK(D1968)=0)*OR($H$2="y",$H$2="m"),IFERROR(LEFT(C1968, FIND(" ",C1968)-1), C1968),"")</f>
        <v/>
      </c>
      <c r="AG1968" s="11" t="str">
        <f t="array" ref="AG1968">IF(COUNTBLANK(D1968)=1,"",IF(OR($H$2="y",$H$2="m"),IF(AA1968=AA1967,IF(OR(AC1968=$AC$4:$AC1967)=FALSE,AG1967&amp;AF1968,AG1967),"("&amp;AF1968)&amp;IF(AA1968=AA1969,IF(OR(AC1969=$AC$4:$AC1968)=FALSE,", ",""),") "),""))</f>
        <v/>
      </c>
      <c r="AH1968" s="10" t="str">
        <f>IF((COUNTBLANK(D1968)=1),"",IF(D1968=D1967,AH1967,"")&amp;IF(B1967&lt;&gt;B1968,((IF(COUNTBLANK(E1968)=1,$D$3&amp;"Non-type material: "&amp;$D$3,$D$3&amp;INDEX('type-categories'!$A$2:$B$100,MATCH(E1968,'type-categories'!$A$2:$A$100,0),2)&amp;$D$3))),"")&amp;(IF(K1968&lt;&gt;K1967,$C$2&amp;UPPER(K1968)&amp;$C$2&amp;$K$3&amp;" ",(IF(B1968&lt;&gt;B1967,$C$2&amp;UPPER(K1968)&amp;$C$2&amp;$K$3&amp;" ",""))))&amp;IF((AA1968&lt;&gt;AA1969)*($H$2="y"),AD1968&amp;AE1968,IF((AA1968&lt;&gt;AA1969)*($H$2="m"),AD1968&amp;AG1968,IF(($H$2&lt;&gt;"m")*($H$2&lt;&gt;"Y"),(IF(F1968=0,"",F1968&amp;" "&amp;$F$4&amp;" "))&amp;(IF(G1968=0,"",G1968&amp;" "&amp;$G$4&amp;" "))&amp;(IF(H1968=0,"",H1968&amp;" "&amp;H$4&amp;" "))&amp;(IF(I1968=0,"",I1968&amp;" "&amp;$I$4&amp;" "))&amp;(IF(J1968=0,"",J1968&amp;" "&amp;$J$4&amp;" ")),"")))&amp;"; "&amp;IF((B1968=B1967)*(AA1968=AA1967), "same collecting data; ", IF((B1968=B1967)*(Z1967=Z1968),"same locality; ",(IF(COUNTBLANK(L1968)=1,"",$D$2&amp;L1968&amp;$L$3&amp;" "&amp;$D$2))&amp;(IF(COUNTBLANK(M1968)=1,"",$E$2&amp;M1968&amp;$E$2&amp;", "))&amp;(IF(COUNTBLANK(N1968)=1,"",N1968&amp;"; "))&amp;(IF(COUNTBLANK(O1968)=1,"",O1968&amp;"; ")))&amp;(IF(COUNTBLANK(P1968)=1,"",P1968&amp;"; "))&amp;(IF(COUNTBLANK(Q1968)=1,"",Q1968&amp;"; "))&amp;(IF(COUNTBLANK(R1968)=1,"",R1968&amp;"m, "))&amp;IF((COUNTBLANK(S1968)=0)*(S1968&lt;&gt;S1967), S1968&amp;"; ","")&amp;(IF(COUNTBLANK(U1968)=1,"",U1968&amp;"; "))&amp;(IF(COUNTBLANK(T1968)=1,"",IF(COUNTBLANK(F$2)=1,T1968&amp;"; ",T1968&amp;" "&amp;F$2&amp;"; "))))&amp;(IF(COUNTBLANK(V1968)=1,"",V1968&amp;"; "))&amp;IF((COUNTBLANK(C1968)=1),"",C1968)&amp;IF((B1968=B1969)*(K1968=K1969)*(L1968=L1969)*(M1968=M1969),IF(($H$2&lt;&gt;"m")*($H$2&lt;&gt;"Y"), " • ", IF((ISNUMBER(FIND(")",AE1968))), " • ", "")),IF((B1968=B1969)*(K1968=K1969)," • ",". ")))</f>
        <v/>
      </c>
      <c r="AI1968" s="1"/>
    </row>
    <row r="1969" spans="1:35" x14ac:dyDescent="0.25">
      <c r="A1969" s="3" t="str">
        <f t="shared" si="213"/>
        <v/>
      </c>
      <c r="B1969" s="53" t="str">
        <f t="shared" si="211"/>
        <v/>
      </c>
      <c r="C1969" s="57"/>
      <c r="D1969" s="57"/>
      <c r="E1969" s="57"/>
      <c r="F1969" s="57"/>
      <c r="G1969" s="57"/>
      <c r="H1969" s="57"/>
      <c r="I1969" s="57"/>
      <c r="J1969" s="57"/>
      <c r="K1969" s="57"/>
      <c r="L1969" s="57"/>
      <c r="M1969" s="54"/>
      <c r="N1969" s="57"/>
      <c r="O1969" s="58"/>
      <c r="P1969" s="58"/>
      <c r="Q1969" s="58"/>
      <c r="R1969" s="58"/>
      <c r="S1969" s="54"/>
      <c r="T1969" s="57"/>
      <c r="U1969" s="57"/>
      <c r="V1969" s="57"/>
      <c r="W1969" s="57"/>
      <c r="X1969" s="147" t="str">
        <f>IF(COUNTBLANK(D1969)=1,"",IF('order-admin-units'!$I$1&lt;&gt;"y", "", IF(COUNTBLANK(K1969)=1, 'order-admin-units'!$B$1+1, VLOOKUP(K1969, ordercountry, 2))))</f>
        <v/>
      </c>
      <c r="Y1969" s="147" t="str">
        <f>IF(COUNTBLANK(D1969)=1,"",IF('order-admin-units'!$I$1&lt;&gt;"y", "", IF(COUNTBLANK(K1969:L1969)&gt;0, 'order-admin-units'!$B$2+1, VLOOKUP(K1969&amp;"@"&amp;L1969, orderadmin, 2))))</f>
        <v/>
      </c>
      <c r="Z1969" s="147" t="str">
        <f t="shared" si="214"/>
        <v/>
      </c>
      <c r="AA1969" s="147" t="str">
        <f t="shared" si="215"/>
        <v/>
      </c>
      <c r="AB1969" s="147" t="str">
        <f t="shared" si="216"/>
        <v/>
      </c>
      <c r="AC1969" s="147" t="str">
        <f t="shared" si="212"/>
        <v/>
      </c>
      <c r="AD1969" s="11" t="str">
        <f t="shared" si="217"/>
        <v/>
      </c>
      <c r="AE1969" s="11" t="str">
        <f t="array" ref="AE1969">IF(COUNTBLANK(D1969)=1,"",IF(OR($H$2="y",$H$2="m"),IF(AA1969=AA1968,IF(OR(AB1969=$AB$4:$AB1968)=FALSE,AE1968&amp;C1969,AE1968),"("&amp;C1969)&amp;IF(AA1969=AA1970,IF(OR(AB1970=$AB$4:$AB1969)=FALSE,", ",""),") "),""))</f>
        <v/>
      </c>
      <c r="AF1969" s="11" t="str">
        <f t="array" ref="AF1969">IF((COUNTBLANK(D1969)=0)*OR($H$2="y",$H$2="m"),IFERROR(LEFT(C1969, FIND(" ",C1969)-1), C1969),"")</f>
        <v/>
      </c>
      <c r="AG1969" s="11" t="str">
        <f t="array" ref="AG1969">IF(COUNTBLANK(D1969)=1,"",IF(OR($H$2="y",$H$2="m"),IF(AA1969=AA1968,IF(OR(AC1969=$AC$4:$AC1968)=FALSE,AG1968&amp;AF1969,AG1968),"("&amp;AF1969)&amp;IF(AA1969=AA1970,IF(OR(AC1970=$AC$4:$AC1969)=FALSE,", ",""),") "),""))</f>
        <v/>
      </c>
      <c r="AH1969" s="10" t="str">
        <f>IF((COUNTBLANK(D1969)=1),"",IF(D1969=D1968,AH1968,"")&amp;IF(B1968&lt;&gt;B1969,((IF(COUNTBLANK(E1969)=1,$D$3&amp;"Non-type material: "&amp;$D$3,$D$3&amp;INDEX('type-categories'!$A$2:$B$100,MATCH(E1969,'type-categories'!$A$2:$A$100,0),2)&amp;$D$3))),"")&amp;(IF(K1969&lt;&gt;K1968,$C$2&amp;UPPER(K1969)&amp;$C$2&amp;$K$3&amp;" ",(IF(B1969&lt;&gt;B1968,$C$2&amp;UPPER(K1969)&amp;$C$2&amp;$K$3&amp;" ",""))))&amp;IF((AA1969&lt;&gt;AA1970)*($H$2="y"),AD1969&amp;AE1969,IF((AA1969&lt;&gt;AA1970)*($H$2="m"),AD1969&amp;AG1969,IF(($H$2&lt;&gt;"m")*($H$2&lt;&gt;"Y"),(IF(F1969=0,"",F1969&amp;" "&amp;$F$4&amp;" "))&amp;(IF(G1969=0,"",G1969&amp;" "&amp;$G$4&amp;" "))&amp;(IF(H1969=0,"",H1969&amp;" "&amp;H$4&amp;" "))&amp;(IF(I1969=0,"",I1969&amp;" "&amp;$I$4&amp;" "))&amp;(IF(J1969=0,"",J1969&amp;" "&amp;$J$4&amp;" ")),"")))&amp;"; "&amp;IF((B1969=B1968)*(AA1969=AA1968), "same collecting data; ", IF((B1969=B1968)*(Z1968=Z1969),"same locality; ",(IF(COUNTBLANK(L1969)=1,"",$D$2&amp;L1969&amp;$L$3&amp;" "&amp;$D$2))&amp;(IF(COUNTBLANK(M1969)=1,"",$E$2&amp;M1969&amp;$E$2&amp;", "))&amp;(IF(COUNTBLANK(N1969)=1,"",N1969&amp;"; "))&amp;(IF(COUNTBLANK(O1969)=1,"",O1969&amp;"; ")))&amp;(IF(COUNTBLANK(P1969)=1,"",P1969&amp;"; "))&amp;(IF(COUNTBLANK(Q1969)=1,"",Q1969&amp;"; "))&amp;(IF(COUNTBLANK(R1969)=1,"",R1969&amp;"m, "))&amp;IF((COUNTBLANK(S1969)=0)*(S1969&lt;&gt;S1968), S1969&amp;"; ","")&amp;(IF(COUNTBLANK(U1969)=1,"",U1969&amp;"; "))&amp;(IF(COUNTBLANK(T1969)=1,"",IF(COUNTBLANK(F$2)=1,T1969&amp;"; ",T1969&amp;" "&amp;F$2&amp;"; "))))&amp;(IF(COUNTBLANK(V1969)=1,"",V1969&amp;"; "))&amp;IF((COUNTBLANK(C1969)=1),"",C1969)&amp;IF((B1969=B1970)*(K1969=K1970)*(L1969=L1970)*(M1969=M1970),IF(($H$2&lt;&gt;"m")*($H$2&lt;&gt;"Y"), " • ", IF((ISNUMBER(FIND(")",AE1969))), " • ", "")),IF((B1969=B1970)*(K1969=K1970)," • ",". ")))</f>
        <v/>
      </c>
      <c r="AI1969" s="1"/>
    </row>
    <row r="1970" spans="1:35" x14ac:dyDescent="0.25">
      <c r="A1970" s="3" t="str">
        <f t="shared" si="213"/>
        <v/>
      </c>
      <c r="B1970" s="53" t="str">
        <f t="shared" si="211"/>
        <v/>
      </c>
      <c r="C1970" s="57"/>
      <c r="D1970" s="57"/>
      <c r="E1970" s="57"/>
      <c r="F1970" s="57"/>
      <c r="G1970" s="57"/>
      <c r="H1970" s="57"/>
      <c r="I1970" s="57"/>
      <c r="J1970" s="57"/>
      <c r="K1970" s="57"/>
      <c r="L1970" s="57"/>
      <c r="M1970" s="54"/>
      <c r="N1970" s="57"/>
      <c r="O1970" s="58"/>
      <c r="P1970" s="58"/>
      <c r="Q1970" s="58"/>
      <c r="R1970" s="58"/>
      <c r="S1970" s="54"/>
      <c r="T1970" s="57"/>
      <c r="U1970" s="57"/>
      <c r="V1970" s="57"/>
      <c r="W1970" s="57"/>
      <c r="X1970" s="147" t="str">
        <f>IF(COUNTBLANK(D1970)=1,"",IF('order-admin-units'!$I$1&lt;&gt;"y", "", IF(COUNTBLANK(K1970)=1, 'order-admin-units'!$B$1+1, VLOOKUP(K1970, ordercountry, 2))))</f>
        <v/>
      </c>
      <c r="Y1970" s="147" t="str">
        <f>IF(COUNTBLANK(D1970)=1,"",IF('order-admin-units'!$I$1&lt;&gt;"y", "", IF(COUNTBLANK(K1970:L1970)&gt;0, 'order-admin-units'!$B$2+1, VLOOKUP(K1970&amp;"@"&amp;L1970, orderadmin, 2))))</f>
        <v/>
      </c>
      <c r="Z1970" s="147" t="str">
        <f t="shared" si="214"/>
        <v/>
      </c>
      <c r="AA1970" s="147" t="str">
        <f t="shared" si="215"/>
        <v/>
      </c>
      <c r="AB1970" s="147" t="str">
        <f t="shared" si="216"/>
        <v/>
      </c>
      <c r="AC1970" s="147" t="str">
        <f t="shared" si="212"/>
        <v/>
      </c>
      <c r="AD1970" s="11" t="str">
        <f t="shared" si="217"/>
        <v/>
      </c>
      <c r="AE1970" s="11" t="str">
        <f t="array" ref="AE1970">IF(COUNTBLANK(D1970)=1,"",IF(OR($H$2="y",$H$2="m"),IF(AA1970=AA1969,IF(OR(AB1970=$AB$4:$AB1969)=FALSE,AE1969&amp;C1970,AE1969),"("&amp;C1970)&amp;IF(AA1970=AA1971,IF(OR(AB1971=$AB$4:$AB1970)=FALSE,", ",""),") "),""))</f>
        <v/>
      </c>
      <c r="AF1970" s="11" t="str">
        <f t="array" ref="AF1970">IF((COUNTBLANK(D1970)=0)*OR($H$2="y",$H$2="m"),IFERROR(LEFT(C1970, FIND(" ",C1970)-1), C1970),"")</f>
        <v/>
      </c>
      <c r="AG1970" s="11" t="str">
        <f t="array" ref="AG1970">IF(COUNTBLANK(D1970)=1,"",IF(OR($H$2="y",$H$2="m"),IF(AA1970=AA1969,IF(OR(AC1970=$AC$4:$AC1969)=FALSE,AG1969&amp;AF1970,AG1969),"("&amp;AF1970)&amp;IF(AA1970=AA1971,IF(OR(AC1971=$AC$4:$AC1970)=FALSE,", ",""),") "),""))</f>
        <v/>
      </c>
      <c r="AH1970" s="10" t="str">
        <f>IF((COUNTBLANK(D1970)=1),"",IF(D1970=D1969,AH1969,"")&amp;IF(B1969&lt;&gt;B1970,((IF(COUNTBLANK(E1970)=1,$D$3&amp;"Non-type material: "&amp;$D$3,$D$3&amp;INDEX('type-categories'!$A$2:$B$100,MATCH(E1970,'type-categories'!$A$2:$A$100,0),2)&amp;$D$3))),"")&amp;(IF(K1970&lt;&gt;K1969,$C$2&amp;UPPER(K1970)&amp;$C$2&amp;$K$3&amp;" ",(IF(B1970&lt;&gt;B1969,$C$2&amp;UPPER(K1970)&amp;$C$2&amp;$K$3&amp;" ",""))))&amp;IF((AA1970&lt;&gt;AA1971)*($H$2="y"),AD1970&amp;AE1970,IF((AA1970&lt;&gt;AA1971)*($H$2="m"),AD1970&amp;AG1970,IF(($H$2&lt;&gt;"m")*($H$2&lt;&gt;"Y"),(IF(F1970=0,"",F1970&amp;" "&amp;$F$4&amp;" "))&amp;(IF(G1970=0,"",G1970&amp;" "&amp;$G$4&amp;" "))&amp;(IF(H1970=0,"",H1970&amp;" "&amp;H$4&amp;" "))&amp;(IF(I1970=0,"",I1970&amp;" "&amp;$I$4&amp;" "))&amp;(IF(J1970=0,"",J1970&amp;" "&amp;$J$4&amp;" ")),"")))&amp;"; "&amp;IF((B1970=B1969)*(AA1970=AA1969), "same collecting data; ", IF((B1970=B1969)*(Z1969=Z1970),"same locality; ",(IF(COUNTBLANK(L1970)=1,"",$D$2&amp;L1970&amp;$L$3&amp;" "&amp;$D$2))&amp;(IF(COUNTBLANK(M1970)=1,"",$E$2&amp;M1970&amp;$E$2&amp;", "))&amp;(IF(COUNTBLANK(N1970)=1,"",N1970&amp;"; "))&amp;(IF(COUNTBLANK(O1970)=1,"",O1970&amp;"; ")))&amp;(IF(COUNTBLANK(P1970)=1,"",P1970&amp;"; "))&amp;(IF(COUNTBLANK(Q1970)=1,"",Q1970&amp;"; "))&amp;(IF(COUNTBLANK(R1970)=1,"",R1970&amp;"m, "))&amp;IF((COUNTBLANK(S1970)=0)*(S1970&lt;&gt;S1969), S1970&amp;"; ","")&amp;(IF(COUNTBLANK(U1970)=1,"",U1970&amp;"; "))&amp;(IF(COUNTBLANK(T1970)=1,"",IF(COUNTBLANK(F$2)=1,T1970&amp;"; ",T1970&amp;" "&amp;F$2&amp;"; "))))&amp;(IF(COUNTBLANK(V1970)=1,"",V1970&amp;"; "))&amp;IF((COUNTBLANK(C1970)=1),"",C1970)&amp;IF((B1970=B1971)*(K1970=K1971)*(L1970=L1971)*(M1970=M1971),IF(($H$2&lt;&gt;"m")*($H$2&lt;&gt;"Y"), " • ", IF((ISNUMBER(FIND(")",AE1970))), " • ", "")),IF((B1970=B1971)*(K1970=K1971)," • ",". ")))</f>
        <v/>
      </c>
      <c r="AI1970" s="1"/>
    </row>
    <row r="1971" spans="1:35" x14ac:dyDescent="0.25">
      <c r="A1971" s="3" t="str">
        <f t="shared" si="213"/>
        <v/>
      </c>
      <c r="B1971" s="53" t="str">
        <f t="shared" si="211"/>
        <v/>
      </c>
      <c r="C1971" s="57"/>
      <c r="D1971" s="57"/>
      <c r="E1971" s="57"/>
      <c r="F1971" s="57"/>
      <c r="G1971" s="57"/>
      <c r="H1971" s="57"/>
      <c r="I1971" s="57"/>
      <c r="J1971" s="57"/>
      <c r="K1971" s="57"/>
      <c r="L1971" s="57"/>
      <c r="M1971" s="54"/>
      <c r="N1971" s="57"/>
      <c r="O1971" s="58"/>
      <c r="P1971" s="58"/>
      <c r="Q1971" s="58"/>
      <c r="R1971" s="58"/>
      <c r="S1971" s="54"/>
      <c r="T1971" s="57"/>
      <c r="U1971" s="57"/>
      <c r="V1971" s="57"/>
      <c r="W1971" s="57"/>
      <c r="X1971" s="147" t="str">
        <f>IF(COUNTBLANK(D1971)=1,"",IF('order-admin-units'!$I$1&lt;&gt;"y", "", IF(COUNTBLANK(K1971)=1, 'order-admin-units'!$B$1+1, VLOOKUP(K1971, ordercountry, 2))))</f>
        <v/>
      </c>
      <c r="Y1971" s="147" t="str">
        <f>IF(COUNTBLANK(D1971)=1,"",IF('order-admin-units'!$I$1&lt;&gt;"y", "", IF(COUNTBLANK(K1971:L1971)&gt;0, 'order-admin-units'!$B$2+1, VLOOKUP(K1971&amp;"@"&amp;L1971, orderadmin, 2))))</f>
        <v/>
      </c>
      <c r="Z1971" s="147" t="str">
        <f t="shared" si="214"/>
        <v/>
      </c>
      <c r="AA1971" s="147" t="str">
        <f t="shared" si="215"/>
        <v/>
      </c>
      <c r="AB1971" s="147" t="str">
        <f t="shared" si="216"/>
        <v/>
      </c>
      <c r="AC1971" s="147" t="str">
        <f t="shared" si="212"/>
        <v/>
      </c>
      <c r="AD1971" s="11" t="str">
        <f t="shared" si="217"/>
        <v/>
      </c>
      <c r="AE1971" s="11" t="str">
        <f t="array" ref="AE1971">IF(COUNTBLANK(D1971)=1,"",IF(OR($H$2="y",$H$2="m"),IF(AA1971=AA1970,IF(OR(AB1971=$AB$4:$AB1970)=FALSE,AE1970&amp;C1971,AE1970),"("&amp;C1971)&amp;IF(AA1971=AA1972,IF(OR(AB1972=$AB$4:$AB1971)=FALSE,", ",""),") "),""))</f>
        <v/>
      </c>
      <c r="AF1971" s="11" t="str">
        <f t="array" ref="AF1971">IF((COUNTBLANK(D1971)=0)*OR($H$2="y",$H$2="m"),IFERROR(LEFT(C1971, FIND(" ",C1971)-1), C1971),"")</f>
        <v/>
      </c>
      <c r="AG1971" s="11" t="str">
        <f t="array" ref="AG1971">IF(COUNTBLANK(D1971)=1,"",IF(OR($H$2="y",$H$2="m"),IF(AA1971=AA1970,IF(OR(AC1971=$AC$4:$AC1970)=FALSE,AG1970&amp;AF1971,AG1970),"("&amp;AF1971)&amp;IF(AA1971=AA1972,IF(OR(AC1972=$AC$4:$AC1971)=FALSE,", ",""),") "),""))</f>
        <v/>
      </c>
      <c r="AH1971" s="10" t="str">
        <f>IF((COUNTBLANK(D1971)=1),"",IF(D1971=D1970,AH1970,"")&amp;IF(B1970&lt;&gt;B1971,((IF(COUNTBLANK(E1971)=1,$D$3&amp;"Non-type material: "&amp;$D$3,$D$3&amp;INDEX('type-categories'!$A$2:$B$100,MATCH(E1971,'type-categories'!$A$2:$A$100,0),2)&amp;$D$3))),"")&amp;(IF(K1971&lt;&gt;K1970,$C$2&amp;UPPER(K1971)&amp;$C$2&amp;$K$3&amp;" ",(IF(B1971&lt;&gt;B1970,$C$2&amp;UPPER(K1971)&amp;$C$2&amp;$K$3&amp;" ",""))))&amp;IF((AA1971&lt;&gt;AA1972)*($H$2="y"),AD1971&amp;AE1971,IF((AA1971&lt;&gt;AA1972)*($H$2="m"),AD1971&amp;AG1971,IF(($H$2&lt;&gt;"m")*($H$2&lt;&gt;"Y"),(IF(F1971=0,"",F1971&amp;" "&amp;$F$4&amp;" "))&amp;(IF(G1971=0,"",G1971&amp;" "&amp;$G$4&amp;" "))&amp;(IF(H1971=0,"",H1971&amp;" "&amp;H$4&amp;" "))&amp;(IF(I1971=0,"",I1971&amp;" "&amp;$I$4&amp;" "))&amp;(IF(J1971=0,"",J1971&amp;" "&amp;$J$4&amp;" ")),"")))&amp;"; "&amp;IF((B1971=B1970)*(AA1971=AA1970), "same collecting data; ", IF((B1971=B1970)*(Z1970=Z1971),"same locality; ",(IF(COUNTBLANK(L1971)=1,"",$D$2&amp;L1971&amp;$L$3&amp;" "&amp;$D$2))&amp;(IF(COUNTBLANK(M1971)=1,"",$E$2&amp;M1971&amp;$E$2&amp;", "))&amp;(IF(COUNTBLANK(N1971)=1,"",N1971&amp;"; "))&amp;(IF(COUNTBLANK(O1971)=1,"",O1971&amp;"; ")))&amp;(IF(COUNTBLANK(P1971)=1,"",P1971&amp;"; "))&amp;(IF(COUNTBLANK(Q1971)=1,"",Q1971&amp;"; "))&amp;(IF(COUNTBLANK(R1971)=1,"",R1971&amp;"m, "))&amp;IF((COUNTBLANK(S1971)=0)*(S1971&lt;&gt;S1970), S1971&amp;"; ","")&amp;(IF(COUNTBLANK(U1971)=1,"",U1971&amp;"; "))&amp;(IF(COUNTBLANK(T1971)=1,"",IF(COUNTBLANK(F$2)=1,T1971&amp;"; ",T1971&amp;" "&amp;F$2&amp;"; "))))&amp;(IF(COUNTBLANK(V1971)=1,"",V1971&amp;"; "))&amp;IF((COUNTBLANK(C1971)=1),"",C1971)&amp;IF((B1971=B1972)*(K1971=K1972)*(L1971=L1972)*(M1971=M1972),IF(($H$2&lt;&gt;"m")*($H$2&lt;&gt;"Y"), " • ", IF((ISNUMBER(FIND(")",AE1971))), " • ", "")),IF((B1971=B1972)*(K1971=K1972)," • ",". ")))</f>
        <v/>
      </c>
      <c r="AI1971" s="1"/>
    </row>
    <row r="1972" spans="1:35" x14ac:dyDescent="0.25">
      <c r="A1972" s="3" t="str">
        <f t="shared" si="213"/>
        <v/>
      </c>
      <c r="B1972" s="53" t="str">
        <f t="shared" si="211"/>
        <v/>
      </c>
      <c r="C1972" s="57"/>
      <c r="D1972" s="57"/>
      <c r="E1972" s="57"/>
      <c r="F1972" s="57"/>
      <c r="G1972" s="57"/>
      <c r="H1972" s="57"/>
      <c r="I1972" s="57"/>
      <c r="J1972" s="57"/>
      <c r="K1972" s="57"/>
      <c r="L1972" s="57"/>
      <c r="M1972" s="54"/>
      <c r="N1972" s="57"/>
      <c r="O1972" s="58"/>
      <c r="P1972" s="58"/>
      <c r="Q1972" s="58"/>
      <c r="R1972" s="58"/>
      <c r="S1972" s="54"/>
      <c r="T1972" s="57"/>
      <c r="U1972" s="57"/>
      <c r="V1972" s="57"/>
      <c r="W1972" s="57"/>
      <c r="X1972" s="147" t="str">
        <f>IF(COUNTBLANK(D1972)=1,"",IF('order-admin-units'!$I$1&lt;&gt;"y", "", IF(COUNTBLANK(K1972)=1, 'order-admin-units'!$B$1+1, VLOOKUP(K1972, ordercountry, 2))))</f>
        <v/>
      </c>
      <c r="Y1972" s="147" t="str">
        <f>IF(COUNTBLANK(D1972)=1,"",IF('order-admin-units'!$I$1&lt;&gt;"y", "", IF(COUNTBLANK(K1972:L1972)&gt;0, 'order-admin-units'!$B$2+1, VLOOKUP(K1972&amp;"@"&amp;L1972, orderadmin, 2))))</f>
        <v/>
      </c>
      <c r="Z1972" s="147" t="str">
        <f t="shared" si="214"/>
        <v/>
      </c>
      <c r="AA1972" s="147" t="str">
        <f t="shared" si="215"/>
        <v/>
      </c>
      <c r="AB1972" s="147" t="str">
        <f t="shared" si="216"/>
        <v/>
      </c>
      <c r="AC1972" s="147" t="str">
        <f t="shared" si="212"/>
        <v/>
      </c>
      <c r="AD1972" s="11" t="str">
        <f t="shared" si="217"/>
        <v/>
      </c>
      <c r="AE1972" s="11" t="str">
        <f t="array" ref="AE1972">IF(COUNTBLANK(D1972)=1,"",IF(OR($H$2="y",$H$2="m"),IF(AA1972=AA1971,IF(OR(AB1972=$AB$4:$AB1971)=FALSE,AE1971&amp;C1972,AE1971),"("&amp;C1972)&amp;IF(AA1972=AA1973,IF(OR(AB1973=$AB$4:$AB1972)=FALSE,", ",""),") "),""))</f>
        <v/>
      </c>
      <c r="AF1972" s="11" t="str">
        <f t="array" ref="AF1972">IF((COUNTBLANK(D1972)=0)*OR($H$2="y",$H$2="m"),IFERROR(LEFT(C1972, FIND(" ",C1972)-1), C1972),"")</f>
        <v/>
      </c>
      <c r="AG1972" s="11" t="str">
        <f t="array" ref="AG1972">IF(COUNTBLANK(D1972)=1,"",IF(OR($H$2="y",$H$2="m"),IF(AA1972=AA1971,IF(OR(AC1972=$AC$4:$AC1971)=FALSE,AG1971&amp;AF1972,AG1971),"("&amp;AF1972)&amp;IF(AA1972=AA1973,IF(OR(AC1973=$AC$4:$AC1972)=FALSE,", ",""),") "),""))</f>
        <v/>
      </c>
      <c r="AH1972" s="10" t="str">
        <f>IF((COUNTBLANK(D1972)=1),"",IF(D1972=D1971,AH1971,"")&amp;IF(B1971&lt;&gt;B1972,((IF(COUNTBLANK(E1972)=1,$D$3&amp;"Non-type material: "&amp;$D$3,$D$3&amp;INDEX('type-categories'!$A$2:$B$100,MATCH(E1972,'type-categories'!$A$2:$A$100,0),2)&amp;$D$3))),"")&amp;(IF(K1972&lt;&gt;K1971,$C$2&amp;UPPER(K1972)&amp;$C$2&amp;$K$3&amp;" ",(IF(B1972&lt;&gt;B1971,$C$2&amp;UPPER(K1972)&amp;$C$2&amp;$K$3&amp;" ",""))))&amp;IF((AA1972&lt;&gt;AA1973)*($H$2="y"),AD1972&amp;AE1972,IF((AA1972&lt;&gt;AA1973)*($H$2="m"),AD1972&amp;AG1972,IF(($H$2&lt;&gt;"m")*($H$2&lt;&gt;"Y"),(IF(F1972=0,"",F1972&amp;" "&amp;$F$4&amp;" "))&amp;(IF(G1972=0,"",G1972&amp;" "&amp;$G$4&amp;" "))&amp;(IF(H1972=0,"",H1972&amp;" "&amp;H$4&amp;" "))&amp;(IF(I1972=0,"",I1972&amp;" "&amp;$I$4&amp;" "))&amp;(IF(J1972=0,"",J1972&amp;" "&amp;$J$4&amp;" ")),"")))&amp;"; "&amp;IF((B1972=B1971)*(AA1972=AA1971), "same collecting data; ", IF((B1972=B1971)*(Z1971=Z1972),"same locality; ",(IF(COUNTBLANK(L1972)=1,"",$D$2&amp;L1972&amp;$L$3&amp;" "&amp;$D$2))&amp;(IF(COUNTBLANK(M1972)=1,"",$E$2&amp;M1972&amp;$E$2&amp;", "))&amp;(IF(COUNTBLANK(N1972)=1,"",N1972&amp;"; "))&amp;(IF(COUNTBLANK(O1972)=1,"",O1972&amp;"; ")))&amp;(IF(COUNTBLANK(P1972)=1,"",P1972&amp;"; "))&amp;(IF(COUNTBLANK(Q1972)=1,"",Q1972&amp;"; "))&amp;(IF(COUNTBLANK(R1972)=1,"",R1972&amp;"m, "))&amp;IF((COUNTBLANK(S1972)=0)*(S1972&lt;&gt;S1971), S1972&amp;"; ","")&amp;(IF(COUNTBLANK(U1972)=1,"",U1972&amp;"; "))&amp;(IF(COUNTBLANK(T1972)=1,"",IF(COUNTBLANK(F$2)=1,T1972&amp;"; ",T1972&amp;" "&amp;F$2&amp;"; "))))&amp;(IF(COUNTBLANK(V1972)=1,"",V1972&amp;"; "))&amp;IF((COUNTBLANK(C1972)=1),"",C1972)&amp;IF((B1972=B1973)*(K1972=K1973)*(L1972=L1973)*(M1972=M1973),IF(($H$2&lt;&gt;"m")*($H$2&lt;&gt;"Y"), " • ", IF((ISNUMBER(FIND(")",AE1972))), " • ", "")),IF((B1972=B1973)*(K1972=K1973)," • ",". ")))</f>
        <v/>
      </c>
      <c r="AI1972" s="1"/>
    </row>
    <row r="1973" spans="1:35" x14ac:dyDescent="0.25">
      <c r="A1973" s="3" t="str">
        <f t="shared" si="213"/>
        <v/>
      </c>
      <c r="B1973" s="53" t="str">
        <f t="shared" si="211"/>
        <v/>
      </c>
      <c r="C1973" s="57"/>
      <c r="D1973" s="57"/>
      <c r="E1973" s="57"/>
      <c r="F1973" s="57"/>
      <c r="G1973" s="57"/>
      <c r="H1973" s="57"/>
      <c r="I1973" s="57"/>
      <c r="J1973" s="57"/>
      <c r="K1973" s="57"/>
      <c r="L1973" s="57"/>
      <c r="M1973" s="54"/>
      <c r="N1973" s="57"/>
      <c r="O1973" s="58"/>
      <c r="P1973" s="58"/>
      <c r="Q1973" s="58"/>
      <c r="R1973" s="58"/>
      <c r="S1973" s="54"/>
      <c r="T1973" s="57"/>
      <c r="U1973" s="57"/>
      <c r="V1973" s="57"/>
      <c r="W1973" s="57"/>
      <c r="X1973" s="147" t="str">
        <f>IF(COUNTBLANK(D1973)=1,"",IF('order-admin-units'!$I$1&lt;&gt;"y", "", IF(COUNTBLANK(K1973)=1, 'order-admin-units'!$B$1+1, VLOOKUP(K1973, ordercountry, 2))))</f>
        <v/>
      </c>
      <c r="Y1973" s="147" t="str">
        <f>IF(COUNTBLANK(D1973)=1,"",IF('order-admin-units'!$I$1&lt;&gt;"y", "", IF(COUNTBLANK(K1973:L1973)&gt;0, 'order-admin-units'!$B$2+1, VLOOKUP(K1973&amp;"@"&amp;L1973, orderadmin, 2))))</f>
        <v/>
      </c>
      <c r="Z1973" s="147" t="str">
        <f t="shared" si="214"/>
        <v/>
      </c>
      <c r="AA1973" s="147" t="str">
        <f t="shared" si="215"/>
        <v/>
      </c>
      <c r="AB1973" s="147" t="str">
        <f t="shared" si="216"/>
        <v/>
      </c>
      <c r="AC1973" s="147" t="str">
        <f t="shared" si="212"/>
        <v/>
      </c>
      <c r="AD1973" s="11" t="str">
        <f t="shared" si="217"/>
        <v/>
      </c>
      <c r="AE1973" s="11" t="str">
        <f t="array" ref="AE1973">IF(COUNTBLANK(D1973)=1,"",IF(OR($H$2="y",$H$2="m"),IF(AA1973=AA1972,IF(OR(AB1973=$AB$4:$AB1972)=FALSE,AE1972&amp;C1973,AE1972),"("&amp;C1973)&amp;IF(AA1973=AA1974,IF(OR(AB1974=$AB$4:$AB1973)=FALSE,", ",""),") "),""))</f>
        <v/>
      </c>
      <c r="AF1973" s="11" t="str">
        <f t="array" ref="AF1973">IF((COUNTBLANK(D1973)=0)*OR($H$2="y",$H$2="m"),IFERROR(LEFT(C1973, FIND(" ",C1973)-1), C1973),"")</f>
        <v/>
      </c>
      <c r="AG1973" s="11" t="str">
        <f t="array" ref="AG1973">IF(COUNTBLANK(D1973)=1,"",IF(OR($H$2="y",$H$2="m"),IF(AA1973=AA1972,IF(OR(AC1973=$AC$4:$AC1972)=FALSE,AG1972&amp;AF1973,AG1972),"("&amp;AF1973)&amp;IF(AA1973=AA1974,IF(OR(AC1974=$AC$4:$AC1973)=FALSE,", ",""),") "),""))</f>
        <v/>
      </c>
      <c r="AH1973" s="10" t="str">
        <f>IF((COUNTBLANK(D1973)=1),"",IF(D1973=D1972,AH1972,"")&amp;IF(B1972&lt;&gt;B1973,((IF(COUNTBLANK(E1973)=1,$D$3&amp;"Non-type material: "&amp;$D$3,$D$3&amp;INDEX('type-categories'!$A$2:$B$100,MATCH(E1973,'type-categories'!$A$2:$A$100,0),2)&amp;$D$3))),"")&amp;(IF(K1973&lt;&gt;K1972,$C$2&amp;UPPER(K1973)&amp;$C$2&amp;$K$3&amp;" ",(IF(B1973&lt;&gt;B1972,$C$2&amp;UPPER(K1973)&amp;$C$2&amp;$K$3&amp;" ",""))))&amp;IF((AA1973&lt;&gt;AA1974)*($H$2="y"),AD1973&amp;AE1973,IF((AA1973&lt;&gt;AA1974)*($H$2="m"),AD1973&amp;AG1973,IF(($H$2&lt;&gt;"m")*($H$2&lt;&gt;"Y"),(IF(F1973=0,"",F1973&amp;" "&amp;$F$4&amp;" "))&amp;(IF(G1973=0,"",G1973&amp;" "&amp;$G$4&amp;" "))&amp;(IF(H1973=0,"",H1973&amp;" "&amp;H$4&amp;" "))&amp;(IF(I1973=0,"",I1973&amp;" "&amp;$I$4&amp;" "))&amp;(IF(J1973=0,"",J1973&amp;" "&amp;$J$4&amp;" ")),"")))&amp;"; "&amp;IF((B1973=B1972)*(AA1973=AA1972), "same collecting data; ", IF((B1973=B1972)*(Z1972=Z1973),"same locality; ",(IF(COUNTBLANK(L1973)=1,"",$D$2&amp;L1973&amp;$L$3&amp;" "&amp;$D$2))&amp;(IF(COUNTBLANK(M1973)=1,"",$E$2&amp;M1973&amp;$E$2&amp;", "))&amp;(IF(COUNTBLANK(N1973)=1,"",N1973&amp;"; "))&amp;(IF(COUNTBLANK(O1973)=1,"",O1973&amp;"; ")))&amp;(IF(COUNTBLANK(P1973)=1,"",P1973&amp;"; "))&amp;(IF(COUNTBLANK(Q1973)=1,"",Q1973&amp;"; "))&amp;(IF(COUNTBLANK(R1973)=1,"",R1973&amp;"m, "))&amp;IF((COUNTBLANK(S1973)=0)*(S1973&lt;&gt;S1972), S1973&amp;"; ","")&amp;(IF(COUNTBLANK(U1973)=1,"",U1973&amp;"; "))&amp;(IF(COUNTBLANK(T1973)=1,"",IF(COUNTBLANK(F$2)=1,T1973&amp;"; ",T1973&amp;" "&amp;F$2&amp;"; "))))&amp;(IF(COUNTBLANK(V1973)=1,"",V1973&amp;"; "))&amp;IF((COUNTBLANK(C1973)=1),"",C1973)&amp;IF((B1973=B1974)*(K1973=K1974)*(L1973=L1974)*(M1973=M1974),IF(($H$2&lt;&gt;"m")*($H$2&lt;&gt;"Y"), " • ", IF((ISNUMBER(FIND(")",AE1973))), " • ", "")),IF((B1973=B1974)*(K1973=K1974)," • ",". ")))</f>
        <v/>
      </c>
      <c r="AI1973" s="1"/>
    </row>
    <row r="1974" spans="1:35" x14ac:dyDescent="0.25">
      <c r="A1974" s="3" t="str">
        <f t="shared" si="213"/>
        <v/>
      </c>
      <c r="B1974" s="53" t="str">
        <f t="shared" si="211"/>
        <v/>
      </c>
      <c r="C1974" s="57"/>
      <c r="D1974" s="57"/>
      <c r="E1974" s="57"/>
      <c r="F1974" s="57"/>
      <c r="G1974" s="57"/>
      <c r="H1974" s="57"/>
      <c r="I1974" s="57"/>
      <c r="J1974" s="57"/>
      <c r="K1974" s="57"/>
      <c r="L1974" s="57"/>
      <c r="M1974" s="54"/>
      <c r="N1974" s="57"/>
      <c r="O1974" s="58"/>
      <c r="P1974" s="58"/>
      <c r="Q1974" s="58"/>
      <c r="R1974" s="58"/>
      <c r="S1974" s="54"/>
      <c r="T1974" s="57"/>
      <c r="U1974" s="57"/>
      <c r="V1974" s="57"/>
      <c r="W1974" s="57"/>
      <c r="X1974" s="147" t="str">
        <f>IF(COUNTBLANK(D1974)=1,"",IF('order-admin-units'!$I$1&lt;&gt;"y", "", IF(COUNTBLANK(K1974)=1, 'order-admin-units'!$B$1+1, VLOOKUP(K1974, ordercountry, 2))))</f>
        <v/>
      </c>
      <c r="Y1974" s="147" t="str">
        <f>IF(COUNTBLANK(D1974)=1,"",IF('order-admin-units'!$I$1&lt;&gt;"y", "", IF(COUNTBLANK(K1974:L1974)&gt;0, 'order-admin-units'!$B$2+1, VLOOKUP(K1974&amp;"@"&amp;L1974, orderadmin, 2))))</f>
        <v/>
      </c>
      <c r="Z1974" s="147" t="str">
        <f t="shared" si="214"/>
        <v/>
      </c>
      <c r="AA1974" s="147" t="str">
        <f t="shared" si="215"/>
        <v/>
      </c>
      <c r="AB1974" s="147" t="str">
        <f t="shared" si="216"/>
        <v/>
      </c>
      <c r="AC1974" s="147" t="str">
        <f t="shared" si="212"/>
        <v/>
      </c>
      <c r="AD1974" s="11" t="str">
        <f t="shared" si="217"/>
        <v/>
      </c>
      <c r="AE1974" s="11" t="str">
        <f t="array" ref="AE1974">IF(COUNTBLANK(D1974)=1,"",IF(OR($H$2="y",$H$2="m"),IF(AA1974=AA1973,IF(OR(AB1974=$AB$4:$AB1973)=FALSE,AE1973&amp;C1974,AE1973),"("&amp;C1974)&amp;IF(AA1974=AA1975,IF(OR(AB1975=$AB$4:$AB1974)=FALSE,", ",""),") "),""))</f>
        <v/>
      </c>
      <c r="AF1974" s="11" t="str">
        <f t="array" ref="AF1974">IF((COUNTBLANK(D1974)=0)*OR($H$2="y",$H$2="m"),IFERROR(LEFT(C1974, FIND(" ",C1974)-1), C1974),"")</f>
        <v/>
      </c>
      <c r="AG1974" s="11" t="str">
        <f t="array" ref="AG1974">IF(COUNTBLANK(D1974)=1,"",IF(OR($H$2="y",$H$2="m"),IF(AA1974=AA1973,IF(OR(AC1974=$AC$4:$AC1973)=FALSE,AG1973&amp;AF1974,AG1973),"("&amp;AF1974)&amp;IF(AA1974=AA1975,IF(OR(AC1975=$AC$4:$AC1974)=FALSE,", ",""),") "),""))</f>
        <v/>
      </c>
      <c r="AH1974" s="10" t="str">
        <f>IF((COUNTBLANK(D1974)=1),"",IF(D1974=D1973,AH1973,"")&amp;IF(B1973&lt;&gt;B1974,((IF(COUNTBLANK(E1974)=1,$D$3&amp;"Non-type material: "&amp;$D$3,$D$3&amp;INDEX('type-categories'!$A$2:$B$100,MATCH(E1974,'type-categories'!$A$2:$A$100,0),2)&amp;$D$3))),"")&amp;(IF(K1974&lt;&gt;K1973,$C$2&amp;UPPER(K1974)&amp;$C$2&amp;$K$3&amp;" ",(IF(B1974&lt;&gt;B1973,$C$2&amp;UPPER(K1974)&amp;$C$2&amp;$K$3&amp;" ",""))))&amp;IF((AA1974&lt;&gt;AA1975)*($H$2="y"),AD1974&amp;AE1974,IF((AA1974&lt;&gt;AA1975)*($H$2="m"),AD1974&amp;AG1974,IF(($H$2&lt;&gt;"m")*($H$2&lt;&gt;"Y"),(IF(F1974=0,"",F1974&amp;" "&amp;$F$4&amp;" "))&amp;(IF(G1974=0,"",G1974&amp;" "&amp;$G$4&amp;" "))&amp;(IF(H1974=0,"",H1974&amp;" "&amp;H$4&amp;" "))&amp;(IF(I1974=0,"",I1974&amp;" "&amp;$I$4&amp;" "))&amp;(IF(J1974=0,"",J1974&amp;" "&amp;$J$4&amp;" ")),"")))&amp;"; "&amp;IF((B1974=B1973)*(AA1974=AA1973), "same collecting data; ", IF((B1974=B1973)*(Z1973=Z1974),"same locality; ",(IF(COUNTBLANK(L1974)=1,"",$D$2&amp;L1974&amp;$L$3&amp;" "&amp;$D$2))&amp;(IF(COUNTBLANK(M1974)=1,"",$E$2&amp;M1974&amp;$E$2&amp;", "))&amp;(IF(COUNTBLANK(N1974)=1,"",N1974&amp;"; "))&amp;(IF(COUNTBLANK(O1974)=1,"",O1974&amp;"; ")))&amp;(IF(COUNTBLANK(P1974)=1,"",P1974&amp;"; "))&amp;(IF(COUNTBLANK(Q1974)=1,"",Q1974&amp;"; "))&amp;(IF(COUNTBLANK(R1974)=1,"",R1974&amp;"m, "))&amp;IF((COUNTBLANK(S1974)=0)*(S1974&lt;&gt;S1973), S1974&amp;"; ","")&amp;(IF(COUNTBLANK(U1974)=1,"",U1974&amp;"; "))&amp;(IF(COUNTBLANK(T1974)=1,"",IF(COUNTBLANK(F$2)=1,T1974&amp;"; ",T1974&amp;" "&amp;F$2&amp;"; "))))&amp;(IF(COUNTBLANK(V1974)=1,"",V1974&amp;"; "))&amp;IF((COUNTBLANK(C1974)=1),"",C1974)&amp;IF((B1974=B1975)*(K1974=K1975)*(L1974=L1975)*(M1974=M1975),IF(($H$2&lt;&gt;"m")*($H$2&lt;&gt;"Y"), " • ", IF((ISNUMBER(FIND(")",AE1974))), " • ", "")),IF((B1974=B1975)*(K1974=K1975)," • ",". ")))</f>
        <v/>
      </c>
      <c r="AI1974" s="1"/>
    </row>
    <row r="1975" spans="1:35" x14ac:dyDescent="0.25">
      <c r="A1975" s="3" t="str">
        <f t="shared" si="213"/>
        <v/>
      </c>
      <c r="B1975" s="53" t="str">
        <f t="shared" si="211"/>
        <v/>
      </c>
      <c r="C1975" s="57"/>
      <c r="D1975" s="57"/>
      <c r="E1975" s="57"/>
      <c r="F1975" s="57"/>
      <c r="G1975" s="57"/>
      <c r="H1975" s="57"/>
      <c r="I1975" s="57"/>
      <c r="J1975" s="57"/>
      <c r="K1975" s="57"/>
      <c r="L1975" s="57"/>
      <c r="M1975" s="54"/>
      <c r="N1975" s="57"/>
      <c r="O1975" s="58"/>
      <c r="P1975" s="58"/>
      <c r="Q1975" s="58"/>
      <c r="R1975" s="58"/>
      <c r="S1975" s="54"/>
      <c r="T1975" s="57"/>
      <c r="U1975" s="57"/>
      <c r="V1975" s="57"/>
      <c r="W1975" s="57"/>
      <c r="X1975" s="147" t="str">
        <f>IF(COUNTBLANK(D1975)=1,"",IF('order-admin-units'!$I$1&lt;&gt;"y", "", IF(COUNTBLANK(K1975)=1, 'order-admin-units'!$B$1+1, VLOOKUP(K1975, ordercountry, 2))))</f>
        <v/>
      </c>
      <c r="Y1975" s="147" t="str">
        <f>IF(COUNTBLANK(D1975)=1,"",IF('order-admin-units'!$I$1&lt;&gt;"y", "", IF(COUNTBLANK(K1975:L1975)&gt;0, 'order-admin-units'!$B$2+1, VLOOKUP(K1975&amp;"@"&amp;L1975, orderadmin, 2))))</f>
        <v/>
      </c>
      <c r="Z1975" s="147" t="str">
        <f t="shared" si="214"/>
        <v/>
      </c>
      <c r="AA1975" s="147" t="str">
        <f t="shared" si="215"/>
        <v/>
      </c>
      <c r="AB1975" s="147" t="str">
        <f t="shared" si="216"/>
        <v/>
      </c>
      <c r="AC1975" s="147" t="str">
        <f t="shared" si="212"/>
        <v/>
      </c>
      <c r="AD1975" s="11" t="str">
        <f t="shared" si="217"/>
        <v/>
      </c>
      <c r="AE1975" s="11" t="str">
        <f t="array" ref="AE1975">IF(COUNTBLANK(D1975)=1,"",IF(OR($H$2="y",$H$2="m"),IF(AA1975=AA1974,IF(OR(AB1975=$AB$4:$AB1974)=FALSE,AE1974&amp;C1975,AE1974),"("&amp;C1975)&amp;IF(AA1975=AA1976,IF(OR(AB1976=$AB$4:$AB1975)=FALSE,", ",""),") "),""))</f>
        <v/>
      </c>
      <c r="AF1975" s="11" t="str">
        <f t="array" ref="AF1975">IF((COUNTBLANK(D1975)=0)*OR($H$2="y",$H$2="m"),IFERROR(LEFT(C1975, FIND(" ",C1975)-1), C1975),"")</f>
        <v/>
      </c>
      <c r="AG1975" s="11" t="str">
        <f t="array" ref="AG1975">IF(COUNTBLANK(D1975)=1,"",IF(OR($H$2="y",$H$2="m"),IF(AA1975=AA1974,IF(OR(AC1975=$AC$4:$AC1974)=FALSE,AG1974&amp;AF1975,AG1974),"("&amp;AF1975)&amp;IF(AA1975=AA1976,IF(OR(AC1976=$AC$4:$AC1975)=FALSE,", ",""),") "),""))</f>
        <v/>
      </c>
      <c r="AH1975" s="10" t="str">
        <f>IF((COUNTBLANK(D1975)=1),"",IF(D1975=D1974,AH1974,"")&amp;IF(B1974&lt;&gt;B1975,((IF(COUNTBLANK(E1975)=1,$D$3&amp;"Non-type material: "&amp;$D$3,$D$3&amp;INDEX('type-categories'!$A$2:$B$100,MATCH(E1975,'type-categories'!$A$2:$A$100,0),2)&amp;$D$3))),"")&amp;(IF(K1975&lt;&gt;K1974,$C$2&amp;UPPER(K1975)&amp;$C$2&amp;$K$3&amp;" ",(IF(B1975&lt;&gt;B1974,$C$2&amp;UPPER(K1975)&amp;$C$2&amp;$K$3&amp;" ",""))))&amp;IF((AA1975&lt;&gt;AA1976)*($H$2="y"),AD1975&amp;AE1975,IF((AA1975&lt;&gt;AA1976)*($H$2="m"),AD1975&amp;AG1975,IF(($H$2&lt;&gt;"m")*($H$2&lt;&gt;"Y"),(IF(F1975=0,"",F1975&amp;" "&amp;$F$4&amp;" "))&amp;(IF(G1975=0,"",G1975&amp;" "&amp;$G$4&amp;" "))&amp;(IF(H1975=0,"",H1975&amp;" "&amp;H$4&amp;" "))&amp;(IF(I1975=0,"",I1975&amp;" "&amp;$I$4&amp;" "))&amp;(IF(J1975=0,"",J1975&amp;" "&amp;$J$4&amp;" ")),"")))&amp;"; "&amp;IF((B1975=B1974)*(AA1975=AA1974), "same collecting data; ", IF((B1975=B1974)*(Z1974=Z1975),"same locality; ",(IF(COUNTBLANK(L1975)=1,"",$D$2&amp;L1975&amp;$L$3&amp;" "&amp;$D$2))&amp;(IF(COUNTBLANK(M1975)=1,"",$E$2&amp;M1975&amp;$E$2&amp;", "))&amp;(IF(COUNTBLANK(N1975)=1,"",N1975&amp;"; "))&amp;(IF(COUNTBLANK(O1975)=1,"",O1975&amp;"; ")))&amp;(IF(COUNTBLANK(P1975)=1,"",P1975&amp;"; "))&amp;(IF(COUNTBLANK(Q1975)=1,"",Q1975&amp;"; "))&amp;(IF(COUNTBLANK(R1975)=1,"",R1975&amp;"m, "))&amp;IF((COUNTBLANK(S1975)=0)*(S1975&lt;&gt;S1974), S1975&amp;"; ","")&amp;(IF(COUNTBLANK(U1975)=1,"",U1975&amp;"; "))&amp;(IF(COUNTBLANK(T1975)=1,"",IF(COUNTBLANK(F$2)=1,T1975&amp;"; ",T1975&amp;" "&amp;F$2&amp;"; "))))&amp;(IF(COUNTBLANK(V1975)=1,"",V1975&amp;"; "))&amp;IF((COUNTBLANK(C1975)=1),"",C1975)&amp;IF((B1975=B1976)*(K1975=K1976)*(L1975=L1976)*(M1975=M1976),IF(($H$2&lt;&gt;"m")*($H$2&lt;&gt;"Y"), " • ", IF((ISNUMBER(FIND(")",AE1975))), " • ", "")),IF((B1975=B1976)*(K1975=K1976)," • ",". ")))</f>
        <v/>
      </c>
      <c r="AI1975" s="1"/>
    </row>
    <row r="1976" spans="1:35" x14ac:dyDescent="0.25">
      <c r="A1976" s="3" t="str">
        <f t="shared" si="213"/>
        <v/>
      </c>
      <c r="B1976" s="53" t="str">
        <f t="shared" si="211"/>
        <v/>
      </c>
      <c r="C1976" s="57"/>
      <c r="D1976" s="57"/>
      <c r="E1976" s="57"/>
      <c r="F1976" s="57"/>
      <c r="G1976" s="57"/>
      <c r="H1976" s="57"/>
      <c r="I1976" s="57"/>
      <c r="J1976" s="57"/>
      <c r="K1976" s="57"/>
      <c r="L1976" s="57"/>
      <c r="M1976" s="54"/>
      <c r="N1976" s="57"/>
      <c r="O1976" s="58"/>
      <c r="P1976" s="58"/>
      <c r="Q1976" s="58"/>
      <c r="R1976" s="58"/>
      <c r="S1976" s="54"/>
      <c r="T1976" s="57"/>
      <c r="U1976" s="57"/>
      <c r="V1976" s="57"/>
      <c r="W1976" s="57"/>
      <c r="X1976" s="147" t="str">
        <f>IF(COUNTBLANK(D1976)=1,"",IF('order-admin-units'!$I$1&lt;&gt;"y", "", IF(COUNTBLANK(K1976)=1, 'order-admin-units'!$B$1+1, VLOOKUP(K1976, ordercountry, 2))))</f>
        <v/>
      </c>
      <c r="Y1976" s="147" t="str">
        <f>IF(COUNTBLANK(D1976)=1,"",IF('order-admin-units'!$I$1&lt;&gt;"y", "", IF(COUNTBLANK(K1976:L1976)&gt;0, 'order-admin-units'!$B$2+1, VLOOKUP(K1976&amp;"@"&amp;L1976, orderadmin, 2))))</f>
        <v/>
      </c>
      <c r="Z1976" s="147" t="str">
        <f t="shared" si="214"/>
        <v/>
      </c>
      <c r="AA1976" s="147" t="str">
        <f t="shared" si="215"/>
        <v/>
      </c>
      <c r="AB1976" s="147" t="str">
        <f t="shared" si="216"/>
        <v/>
      </c>
      <c r="AC1976" s="147" t="str">
        <f t="shared" si="212"/>
        <v/>
      </c>
      <c r="AD1976" s="11" t="str">
        <f t="shared" si="217"/>
        <v/>
      </c>
      <c r="AE1976" s="11" t="str">
        <f t="array" ref="AE1976">IF(COUNTBLANK(D1976)=1,"",IF(OR($H$2="y",$H$2="m"),IF(AA1976=AA1975,IF(OR(AB1976=$AB$4:$AB1975)=FALSE,AE1975&amp;C1976,AE1975),"("&amp;C1976)&amp;IF(AA1976=AA1977,IF(OR(AB1977=$AB$4:$AB1976)=FALSE,", ",""),") "),""))</f>
        <v/>
      </c>
      <c r="AF1976" s="11" t="str">
        <f t="array" ref="AF1976">IF((COUNTBLANK(D1976)=0)*OR($H$2="y",$H$2="m"),IFERROR(LEFT(C1976, FIND(" ",C1976)-1), C1976),"")</f>
        <v/>
      </c>
      <c r="AG1976" s="11" t="str">
        <f t="array" ref="AG1976">IF(COUNTBLANK(D1976)=1,"",IF(OR($H$2="y",$H$2="m"),IF(AA1976=AA1975,IF(OR(AC1976=$AC$4:$AC1975)=FALSE,AG1975&amp;AF1976,AG1975),"("&amp;AF1976)&amp;IF(AA1976=AA1977,IF(OR(AC1977=$AC$4:$AC1976)=FALSE,", ",""),") "),""))</f>
        <v/>
      </c>
      <c r="AH1976" s="10" t="str">
        <f>IF((COUNTBLANK(D1976)=1),"",IF(D1976=D1975,AH1975,"")&amp;IF(B1975&lt;&gt;B1976,((IF(COUNTBLANK(E1976)=1,$D$3&amp;"Non-type material: "&amp;$D$3,$D$3&amp;INDEX('type-categories'!$A$2:$B$100,MATCH(E1976,'type-categories'!$A$2:$A$100,0),2)&amp;$D$3))),"")&amp;(IF(K1976&lt;&gt;K1975,$C$2&amp;UPPER(K1976)&amp;$C$2&amp;$K$3&amp;" ",(IF(B1976&lt;&gt;B1975,$C$2&amp;UPPER(K1976)&amp;$C$2&amp;$K$3&amp;" ",""))))&amp;IF((AA1976&lt;&gt;AA1977)*($H$2="y"),AD1976&amp;AE1976,IF((AA1976&lt;&gt;AA1977)*($H$2="m"),AD1976&amp;AG1976,IF(($H$2&lt;&gt;"m")*($H$2&lt;&gt;"Y"),(IF(F1976=0,"",F1976&amp;" "&amp;$F$4&amp;" "))&amp;(IF(G1976=0,"",G1976&amp;" "&amp;$G$4&amp;" "))&amp;(IF(H1976=0,"",H1976&amp;" "&amp;H$4&amp;" "))&amp;(IF(I1976=0,"",I1976&amp;" "&amp;$I$4&amp;" "))&amp;(IF(J1976=0,"",J1976&amp;" "&amp;$J$4&amp;" ")),"")))&amp;"; "&amp;IF((B1976=B1975)*(AA1976=AA1975), "same collecting data; ", IF((B1976=B1975)*(Z1975=Z1976),"same locality; ",(IF(COUNTBLANK(L1976)=1,"",$D$2&amp;L1976&amp;$L$3&amp;" "&amp;$D$2))&amp;(IF(COUNTBLANK(M1976)=1,"",$E$2&amp;M1976&amp;$E$2&amp;", "))&amp;(IF(COUNTBLANK(N1976)=1,"",N1976&amp;"; "))&amp;(IF(COUNTBLANK(O1976)=1,"",O1976&amp;"; ")))&amp;(IF(COUNTBLANK(P1976)=1,"",P1976&amp;"; "))&amp;(IF(COUNTBLANK(Q1976)=1,"",Q1976&amp;"; "))&amp;(IF(COUNTBLANK(R1976)=1,"",R1976&amp;"m, "))&amp;IF((COUNTBLANK(S1976)=0)*(S1976&lt;&gt;S1975), S1976&amp;"; ","")&amp;(IF(COUNTBLANK(U1976)=1,"",U1976&amp;"; "))&amp;(IF(COUNTBLANK(T1976)=1,"",IF(COUNTBLANK(F$2)=1,T1976&amp;"; ",T1976&amp;" "&amp;F$2&amp;"; "))))&amp;(IF(COUNTBLANK(V1976)=1,"",V1976&amp;"; "))&amp;IF((COUNTBLANK(C1976)=1),"",C1976)&amp;IF((B1976=B1977)*(K1976=K1977)*(L1976=L1977)*(M1976=M1977),IF(($H$2&lt;&gt;"m")*($H$2&lt;&gt;"Y"), " • ", IF((ISNUMBER(FIND(")",AE1976))), " • ", "")),IF((B1976=B1977)*(K1976=K1977)," • ",". ")))</f>
        <v/>
      </c>
      <c r="AI1976" s="1"/>
    </row>
    <row r="1977" spans="1:35" x14ac:dyDescent="0.25">
      <c r="A1977" s="3" t="str">
        <f t="shared" si="213"/>
        <v/>
      </c>
      <c r="B1977" s="53" t="str">
        <f t="shared" si="211"/>
        <v/>
      </c>
      <c r="C1977" s="57"/>
      <c r="D1977" s="57"/>
      <c r="E1977" s="57"/>
      <c r="F1977" s="57"/>
      <c r="G1977" s="57"/>
      <c r="H1977" s="57"/>
      <c r="I1977" s="57"/>
      <c r="J1977" s="57"/>
      <c r="K1977" s="57"/>
      <c r="L1977" s="57"/>
      <c r="M1977" s="54"/>
      <c r="N1977" s="57"/>
      <c r="O1977" s="58"/>
      <c r="P1977" s="58"/>
      <c r="Q1977" s="58"/>
      <c r="R1977" s="58"/>
      <c r="S1977" s="54"/>
      <c r="T1977" s="57"/>
      <c r="U1977" s="57"/>
      <c r="V1977" s="57"/>
      <c r="W1977" s="57"/>
      <c r="X1977" s="147" t="str">
        <f>IF(COUNTBLANK(D1977)=1,"",IF('order-admin-units'!$I$1&lt;&gt;"y", "", IF(COUNTBLANK(K1977)=1, 'order-admin-units'!$B$1+1, VLOOKUP(K1977, ordercountry, 2))))</f>
        <v/>
      </c>
      <c r="Y1977" s="147" t="str">
        <f>IF(COUNTBLANK(D1977)=1,"",IF('order-admin-units'!$I$1&lt;&gt;"y", "", IF(COUNTBLANK(K1977:L1977)&gt;0, 'order-admin-units'!$B$2+1, VLOOKUP(K1977&amp;"@"&amp;L1977, orderadmin, 2))))</f>
        <v/>
      </c>
      <c r="Z1977" s="147" t="str">
        <f t="shared" si="214"/>
        <v/>
      </c>
      <c r="AA1977" s="147" t="str">
        <f t="shared" si="215"/>
        <v/>
      </c>
      <c r="AB1977" s="147" t="str">
        <f t="shared" si="216"/>
        <v/>
      </c>
      <c r="AC1977" s="147" t="str">
        <f t="shared" si="212"/>
        <v/>
      </c>
      <c r="AD1977" s="11" t="str">
        <f t="shared" si="217"/>
        <v/>
      </c>
      <c r="AE1977" s="11" t="str">
        <f t="array" ref="AE1977">IF(COUNTBLANK(D1977)=1,"",IF(OR($H$2="y",$H$2="m"),IF(AA1977=AA1976,IF(OR(AB1977=$AB$4:$AB1976)=FALSE,AE1976&amp;C1977,AE1976),"("&amp;C1977)&amp;IF(AA1977=AA1978,IF(OR(AB1978=$AB$4:$AB1977)=FALSE,", ",""),") "),""))</f>
        <v/>
      </c>
      <c r="AF1977" s="11" t="str">
        <f t="array" ref="AF1977">IF((COUNTBLANK(D1977)=0)*OR($H$2="y",$H$2="m"),IFERROR(LEFT(C1977, FIND(" ",C1977)-1), C1977),"")</f>
        <v/>
      </c>
      <c r="AG1977" s="11" t="str">
        <f t="array" ref="AG1977">IF(COUNTBLANK(D1977)=1,"",IF(OR($H$2="y",$H$2="m"),IF(AA1977=AA1976,IF(OR(AC1977=$AC$4:$AC1976)=FALSE,AG1976&amp;AF1977,AG1976),"("&amp;AF1977)&amp;IF(AA1977=AA1978,IF(OR(AC1978=$AC$4:$AC1977)=FALSE,", ",""),") "),""))</f>
        <v/>
      </c>
      <c r="AH1977" s="10" t="str">
        <f>IF((COUNTBLANK(D1977)=1),"",IF(D1977=D1976,AH1976,"")&amp;IF(B1976&lt;&gt;B1977,((IF(COUNTBLANK(E1977)=1,$D$3&amp;"Non-type material: "&amp;$D$3,$D$3&amp;INDEX('type-categories'!$A$2:$B$100,MATCH(E1977,'type-categories'!$A$2:$A$100,0),2)&amp;$D$3))),"")&amp;(IF(K1977&lt;&gt;K1976,$C$2&amp;UPPER(K1977)&amp;$C$2&amp;$K$3&amp;" ",(IF(B1977&lt;&gt;B1976,$C$2&amp;UPPER(K1977)&amp;$C$2&amp;$K$3&amp;" ",""))))&amp;IF((AA1977&lt;&gt;AA1978)*($H$2="y"),AD1977&amp;AE1977,IF((AA1977&lt;&gt;AA1978)*($H$2="m"),AD1977&amp;AG1977,IF(($H$2&lt;&gt;"m")*($H$2&lt;&gt;"Y"),(IF(F1977=0,"",F1977&amp;" "&amp;$F$4&amp;" "))&amp;(IF(G1977=0,"",G1977&amp;" "&amp;$G$4&amp;" "))&amp;(IF(H1977=0,"",H1977&amp;" "&amp;H$4&amp;" "))&amp;(IF(I1977=0,"",I1977&amp;" "&amp;$I$4&amp;" "))&amp;(IF(J1977=0,"",J1977&amp;" "&amp;$J$4&amp;" ")),"")))&amp;"; "&amp;IF((B1977=B1976)*(AA1977=AA1976), "same collecting data; ", IF((B1977=B1976)*(Z1976=Z1977),"same locality; ",(IF(COUNTBLANK(L1977)=1,"",$D$2&amp;L1977&amp;$L$3&amp;" "&amp;$D$2))&amp;(IF(COUNTBLANK(M1977)=1,"",$E$2&amp;M1977&amp;$E$2&amp;", "))&amp;(IF(COUNTBLANK(N1977)=1,"",N1977&amp;"; "))&amp;(IF(COUNTBLANK(O1977)=1,"",O1977&amp;"; ")))&amp;(IF(COUNTBLANK(P1977)=1,"",P1977&amp;"; "))&amp;(IF(COUNTBLANK(Q1977)=1,"",Q1977&amp;"; "))&amp;(IF(COUNTBLANK(R1977)=1,"",R1977&amp;"m, "))&amp;IF((COUNTBLANK(S1977)=0)*(S1977&lt;&gt;S1976), S1977&amp;"; ","")&amp;(IF(COUNTBLANK(U1977)=1,"",U1977&amp;"; "))&amp;(IF(COUNTBLANK(T1977)=1,"",IF(COUNTBLANK(F$2)=1,T1977&amp;"; ",T1977&amp;" "&amp;F$2&amp;"; "))))&amp;(IF(COUNTBLANK(V1977)=1,"",V1977&amp;"; "))&amp;IF((COUNTBLANK(C1977)=1),"",C1977)&amp;IF((B1977=B1978)*(K1977=K1978)*(L1977=L1978)*(M1977=M1978),IF(($H$2&lt;&gt;"m")*($H$2&lt;&gt;"Y"), " • ", IF((ISNUMBER(FIND(")",AE1977))), " • ", "")),IF((B1977=B1978)*(K1977=K1978)," • ",". ")))</f>
        <v/>
      </c>
      <c r="AI1977" s="1"/>
    </row>
    <row r="1978" spans="1:35" x14ac:dyDescent="0.25">
      <c r="A1978" s="3" t="str">
        <f t="shared" si="213"/>
        <v/>
      </c>
      <c r="B1978" s="53" t="str">
        <f t="shared" si="211"/>
        <v/>
      </c>
      <c r="C1978" s="57"/>
      <c r="D1978" s="57"/>
      <c r="E1978" s="57"/>
      <c r="F1978" s="57"/>
      <c r="G1978" s="57"/>
      <c r="H1978" s="57"/>
      <c r="I1978" s="57"/>
      <c r="J1978" s="57"/>
      <c r="K1978" s="57"/>
      <c r="L1978" s="57"/>
      <c r="M1978" s="54"/>
      <c r="N1978" s="57"/>
      <c r="O1978" s="58"/>
      <c r="P1978" s="58"/>
      <c r="Q1978" s="58"/>
      <c r="R1978" s="58"/>
      <c r="S1978" s="54"/>
      <c r="T1978" s="57"/>
      <c r="U1978" s="57"/>
      <c r="V1978" s="57"/>
      <c r="W1978" s="57"/>
      <c r="X1978" s="147" t="str">
        <f>IF(COUNTBLANK(D1978)=1,"",IF('order-admin-units'!$I$1&lt;&gt;"y", "", IF(COUNTBLANK(K1978)=1, 'order-admin-units'!$B$1+1, VLOOKUP(K1978, ordercountry, 2))))</f>
        <v/>
      </c>
      <c r="Y1978" s="147" t="str">
        <f>IF(COUNTBLANK(D1978)=1,"",IF('order-admin-units'!$I$1&lt;&gt;"y", "", IF(COUNTBLANK(K1978:L1978)&gt;0, 'order-admin-units'!$B$2+1, VLOOKUP(K1978&amp;"@"&amp;L1978, orderadmin, 2))))</f>
        <v/>
      </c>
      <c r="Z1978" s="147" t="str">
        <f t="shared" si="214"/>
        <v/>
      </c>
      <c r="AA1978" s="147" t="str">
        <f t="shared" si="215"/>
        <v/>
      </c>
      <c r="AB1978" s="147" t="str">
        <f t="shared" si="216"/>
        <v/>
      </c>
      <c r="AC1978" s="147" t="str">
        <f t="shared" si="212"/>
        <v/>
      </c>
      <c r="AD1978" s="11" t="str">
        <f t="shared" si="217"/>
        <v/>
      </c>
      <c r="AE1978" s="11" t="str">
        <f t="array" ref="AE1978">IF(COUNTBLANK(D1978)=1,"",IF(OR($H$2="y",$H$2="m"),IF(AA1978=AA1977,IF(OR(AB1978=$AB$4:$AB1977)=FALSE,AE1977&amp;C1978,AE1977),"("&amp;C1978)&amp;IF(AA1978=AA1979,IF(OR(AB1979=$AB$4:$AB1978)=FALSE,", ",""),") "),""))</f>
        <v/>
      </c>
      <c r="AF1978" s="11" t="str">
        <f t="array" ref="AF1978">IF((COUNTBLANK(D1978)=0)*OR($H$2="y",$H$2="m"),IFERROR(LEFT(C1978, FIND(" ",C1978)-1), C1978),"")</f>
        <v/>
      </c>
      <c r="AG1978" s="11" t="str">
        <f t="array" ref="AG1978">IF(COUNTBLANK(D1978)=1,"",IF(OR($H$2="y",$H$2="m"),IF(AA1978=AA1977,IF(OR(AC1978=$AC$4:$AC1977)=FALSE,AG1977&amp;AF1978,AG1977),"("&amp;AF1978)&amp;IF(AA1978=AA1979,IF(OR(AC1979=$AC$4:$AC1978)=FALSE,", ",""),") "),""))</f>
        <v/>
      </c>
      <c r="AH1978" s="10" t="str">
        <f>IF((COUNTBLANK(D1978)=1),"",IF(D1978=D1977,AH1977,"")&amp;IF(B1977&lt;&gt;B1978,((IF(COUNTBLANK(E1978)=1,$D$3&amp;"Non-type material: "&amp;$D$3,$D$3&amp;INDEX('type-categories'!$A$2:$B$100,MATCH(E1978,'type-categories'!$A$2:$A$100,0),2)&amp;$D$3))),"")&amp;(IF(K1978&lt;&gt;K1977,$C$2&amp;UPPER(K1978)&amp;$C$2&amp;$K$3&amp;" ",(IF(B1978&lt;&gt;B1977,$C$2&amp;UPPER(K1978)&amp;$C$2&amp;$K$3&amp;" ",""))))&amp;IF((AA1978&lt;&gt;AA1979)*($H$2="y"),AD1978&amp;AE1978,IF((AA1978&lt;&gt;AA1979)*($H$2="m"),AD1978&amp;AG1978,IF(($H$2&lt;&gt;"m")*($H$2&lt;&gt;"Y"),(IF(F1978=0,"",F1978&amp;" "&amp;$F$4&amp;" "))&amp;(IF(G1978=0,"",G1978&amp;" "&amp;$G$4&amp;" "))&amp;(IF(H1978=0,"",H1978&amp;" "&amp;H$4&amp;" "))&amp;(IF(I1978=0,"",I1978&amp;" "&amp;$I$4&amp;" "))&amp;(IF(J1978=0,"",J1978&amp;" "&amp;$J$4&amp;" ")),"")))&amp;"; "&amp;IF((B1978=B1977)*(AA1978=AA1977), "same collecting data; ", IF((B1978=B1977)*(Z1977=Z1978),"same locality; ",(IF(COUNTBLANK(L1978)=1,"",$D$2&amp;L1978&amp;$L$3&amp;" "&amp;$D$2))&amp;(IF(COUNTBLANK(M1978)=1,"",$E$2&amp;M1978&amp;$E$2&amp;", "))&amp;(IF(COUNTBLANK(N1978)=1,"",N1978&amp;"; "))&amp;(IF(COUNTBLANK(O1978)=1,"",O1978&amp;"; ")))&amp;(IF(COUNTBLANK(P1978)=1,"",P1978&amp;"; "))&amp;(IF(COUNTBLANK(Q1978)=1,"",Q1978&amp;"; "))&amp;(IF(COUNTBLANK(R1978)=1,"",R1978&amp;"m, "))&amp;IF((COUNTBLANK(S1978)=0)*(S1978&lt;&gt;S1977), S1978&amp;"; ","")&amp;(IF(COUNTBLANK(U1978)=1,"",U1978&amp;"; "))&amp;(IF(COUNTBLANK(T1978)=1,"",IF(COUNTBLANK(F$2)=1,T1978&amp;"; ",T1978&amp;" "&amp;F$2&amp;"; "))))&amp;(IF(COUNTBLANK(V1978)=1,"",V1978&amp;"; "))&amp;IF((COUNTBLANK(C1978)=1),"",C1978)&amp;IF((B1978=B1979)*(K1978=K1979)*(L1978=L1979)*(M1978=M1979),IF(($H$2&lt;&gt;"m")*($H$2&lt;&gt;"Y"), " • ", IF((ISNUMBER(FIND(")",AE1978))), " • ", "")),IF((B1978=B1979)*(K1978=K1979)," • ",". ")))</f>
        <v/>
      </c>
      <c r="AI1978" s="1"/>
    </row>
    <row r="1979" spans="1:35" x14ac:dyDescent="0.25">
      <c r="A1979" s="3" t="str">
        <f t="shared" si="213"/>
        <v/>
      </c>
      <c r="B1979" s="53" t="str">
        <f t="shared" si="211"/>
        <v/>
      </c>
      <c r="C1979" s="57"/>
      <c r="D1979" s="57"/>
      <c r="E1979" s="57"/>
      <c r="F1979" s="57"/>
      <c r="G1979" s="57"/>
      <c r="H1979" s="57"/>
      <c r="I1979" s="57"/>
      <c r="J1979" s="57"/>
      <c r="K1979" s="57"/>
      <c r="L1979" s="57"/>
      <c r="M1979" s="54"/>
      <c r="N1979" s="57"/>
      <c r="O1979" s="58"/>
      <c r="P1979" s="58"/>
      <c r="Q1979" s="58"/>
      <c r="R1979" s="58"/>
      <c r="S1979" s="54"/>
      <c r="T1979" s="57"/>
      <c r="U1979" s="57"/>
      <c r="V1979" s="57"/>
      <c r="W1979" s="57"/>
      <c r="X1979" s="147" t="str">
        <f>IF(COUNTBLANK(D1979)=1,"",IF('order-admin-units'!$I$1&lt;&gt;"y", "", IF(COUNTBLANK(K1979)=1, 'order-admin-units'!$B$1+1, VLOOKUP(K1979, ordercountry, 2))))</f>
        <v/>
      </c>
      <c r="Y1979" s="147" t="str">
        <f>IF(COUNTBLANK(D1979)=1,"",IF('order-admin-units'!$I$1&lt;&gt;"y", "", IF(COUNTBLANK(K1979:L1979)&gt;0, 'order-admin-units'!$B$2+1, VLOOKUP(K1979&amp;"@"&amp;L1979, orderadmin, 2))))</f>
        <v/>
      </c>
      <c r="Z1979" s="147" t="str">
        <f t="shared" si="214"/>
        <v/>
      </c>
      <c r="AA1979" s="147" t="str">
        <f t="shared" si="215"/>
        <v/>
      </c>
      <c r="AB1979" s="147" t="str">
        <f t="shared" si="216"/>
        <v/>
      </c>
      <c r="AC1979" s="147" t="str">
        <f t="shared" si="212"/>
        <v/>
      </c>
      <c r="AD1979" s="11" t="str">
        <f t="shared" si="217"/>
        <v/>
      </c>
      <c r="AE1979" s="11" t="str">
        <f t="array" ref="AE1979">IF(COUNTBLANK(D1979)=1,"",IF(OR($H$2="y",$H$2="m"),IF(AA1979=AA1978,IF(OR(AB1979=$AB$4:$AB1978)=FALSE,AE1978&amp;C1979,AE1978),"("&amp;C1979)&amp;IF(AA1979=AA1980,IF(OR(AB1980=$AB$4:$AB1979)=FALSE,", ",""),") "),""))</f>
        <v/>
      </c>
      <c r="AF1979" s="11" t="str">
        <f t="array" ref="AF1979">IF((COUNTBLANK(D1979)=0)*OR($H$2="y",$H$2="m"),IFERROR(LEFT(C1979, FIND(" ",C1979)-1), C1979),"")</f>
        <v/>
      </c>
      <c r="AG1979" s="11" t="str">
        <f t="array" ref="AG1979">IF(COUNTBLANK(D1979)=1,"",IF(OR($H$2="y",$H$2="m"),IF(AA1979=AA1978,IF(OR(AC1979=$AC$4:$AC1978)=FALSE,AG1978&amp;AF1979,AG1978),"("&amp;AF1979)&amp;IF(AA1979=AA1980,IF(OR(AC1980=$AC$4:$AC1979)=FALSE,", ",""),") "),""))</f>
        <v/>
      </c>
      <c r="AH1979" s="10" t="str">
        <f>IF((COUNTBLANK(D1979)=1),"",IF(D1979=D1978,AH1978,"")&amp;IF(B1978&lt;&gt;B1979,((IF(COUNTBLANK(E1979)=1,$D$3&amp;"Non-type material: "&amp;$D$3,$D$3&amp;INDEX('type-categories'!$A$2:$B$100,MATCH(E1979,'type-categories'!$A$2:$A$100,0),2)&amp;$D$3))),"")&amp;(IF(K1979&lt;&gt;K1978,$C$2&amp;UPPER(K1979)&amp;$C$2&amp;$K$3&amp;" ",(IF(B1979&lt;&gt;B1978,$C$2&amp;UPPER(K1979)&amp;$C$2&amp;$K$3&amp;" ",""))))&amp;IF((AA1979&lt;&gt;AA1980)*($H$2="y"),AD1979&amp;AE1979,IF((AA1979&lt;&gt;AA1980)*($H$2="m"),AD1979&amp;AG1979,IF(($H$2&lt;&gt;"m")*($H$2&lt;&gt;"Y"),(IF(F1979=0,"",F1979&amp;" "&amp;$F$4&amp;" "))&amp;(IF(G1979=0,"",G1979&amp;" "&amp;$G$4&amp;" "))&amp;(IF(H1979=0,"",H1979&amp;" "&amp;H$4&amp;" "))&amp;(IF(I1979=0,"",I1979&amp;" "&amp;$I$4&amp;" "))&amp;(IF(J1979=0,"",J1979&amp;" "&amp;$J$4&amp;" ")),"")))&amp;"; "&amp;IF((B1979=B1978)*(AA1979=AA1978), "same collecting data; ", IF((B1979=B1978)*(Z1978=Z1979),"same locality; ",(IF(COUNTBLANK(L1979)=1,"",$D$2&amp;L1979&amp;$L$3&amp;" "&amp;$D$2))&amp;(IF(COUNTBLANK(M1979)=1,"",$E$2&amp;M1979&amp;$E$2&amp;", "))&amp;(IF(COUNTBLANK(N1979)=1,"",N1979&amp;"; "))&amp;(IF(COUNTBLANK(O1979)=1,"",O1979&amp;"; ")))&amp;(IF(COUNTBLANK(P1979)=1,"",P1979&amp;"; "))&amp;(IF(COUNTBLANK(Q1979)=1,"",Q1979&amp;"; "))&amp;(IF(COUNTBLANK(R1979)=1,"",R1979&amp;"m, "))&amp;IF((COUNTBLANK(S1979)=0)*(S1979&lt;&gt;S1978), S1979&amp;"; ","")&amp;(IF(COUNTBLANK(U1979)=1,"",U1979&amp;"; "))&amp;(IF(COUNTBLANK(T1979)=1,"",IF(COUNTBLANK(F$2)=1,T1979&amp;"; ",T1979&amp;" "&amp;F$2&amp;"; "))))&amp;(IF(COUNTBLANK(V1979)=1,"",V1979&amp;"; "))&amp;IF((COUNTBLANK(C1979)=1),"",C1979)&amp;IF((B1979=B1980)*(K1979=K1980)*(L1979=L1980)*(M1979=M1980),IF(($H$2&lt;&gt;"m")*($H$2&lt;&gt;"Y"), " • ", IF((ISNUMBER(FIND(")",AE1979))), " • ", "")),IF((B1979=B1980)*(K1979=K1980)," • ",". ")))</f>
        <v/>
      </c>
      <c r="AI1979" s="1"/>
    </row>
    <row r="1980" spans="1:35" x14ac:dyDescent="0.25">
      <c r="A1980" s="3" t="str">
        <f t="shared" si="213"/>
        <v/>
      </c>
      <c r="B1980" s="53" t="str">
        <f t="shared" si="211"/>
        <v/>
      </c>
      <c r="C1980" s="57"/>
      <c r="D1980" s="57"/>
      <c r="E1980" s="57"/>
      <c r="F1980" s="57"/>
      <c r="G1980" s="57"/>
      <c r="H1980" s="57"/>
      <c r="I1980" s="57"/>
      <c r="J1980" s="57"/>
      <c r="K1980" s="57"/>
      <c r="L1980" s="57"/>
      <c r="M1980" s="54"/>
      <c r="N1980" s="57"/>
      <c r="O1980" s="58"/>
      <c r="P1980" s="58"/>
      <c r="Q1980" s="58"/>
      <c r="R1980" s="58"/>
      <c r="S1980" s="54"/>
      <c r="T1980" s="57"/>
      <c r="U1980" s="57"/>
      <c r="V1980" s="57"/>
      <c r="W1980" s="57"/>
      <c r="X1980" s="147" t="str">
        <f>IF(COUNTBLANK(D1980)=1,"",IF('order-admin-units'!$I$1&lt;&gt;"y", "", IF(COUNTBLANK(K1980)=1, 'order-admin-units'!$B$1+1, VLOOKUP(K1980, ordercountry, 2))))</f>
        <v/>
      </c>
      <c r="Y1980" s="147" t="str">
        <f>IF(COUNTBLANK(D1980)=1,"",IF('order-admin-units'!$I$1&lt;&gt;"y", "", IF(COUNTBLANK(K1980:L1980)&gt;0, 'order-admin-units'!$B$2+1, VLOOKUP(K1980&amp;"@"&amp;L1980, orderadmin, 2))))</f>
        <v/>
      </c>
      <c r="Z1980" s="147" t="str">
        <f t="shared" si="214"/>
        <v/>
      </c>
      <c r="AA1980" s="147" t="str">
        <f t="shared" si="215"/>
        <v/>
      </c>
      <c r="AB1980" s="147" t="str">
        <f t="shared" si="216"/>
        <v/>
      </c>
      <c r="AC1980" s="147" t="str">
        <f t="shared" si="212"/>
        <v/>
      </c>
      <c r="AD1980" s="11" t="str">
        <f t="shared" si="217"/>
        <v/>
      </c>
      <c r="AE1980" s="11" t="str">
        <f t="array" ref="AE1980">IF(COUNTBLANK(D1980)=1,"",IF(OR($H$2="y",$H$2="m"),IF(AA1980=AA1979,IF(OR(AB1980=$AB$4:$AB1979)=FALSE,AE1979&amp;C1980,AE1979),"("&amp;C1980)&amp;IF(AA1980=AA1981,IF(OR(AB1981=$AB$4:$AB1980)=FALSE,", ",""),") "),""))</f>
        <v/>
      </c>
      <c r="AF1980" s="11" t="str">
        <f t="array" ref="AF1980">IF((COUNTBLANK(D1980)=0)*OR($H$2="y",$H$2="m"),IFERROR(LEFT(C1980, FIND(" ",C1980)-1), C1980),"")</f>
        <v/>
      </c>
      <c r="AG1980" s="11" t="str">
        <f t="array" ref="AG1980">IF(COUNTBLANK(D1980)=1,"",IF(OR($H$2="y",$H$2="m"),IF(AA1980=AA1979,IF(OR(AC1980=$AC$4:$AC1979)=FALSE,AG1979&amp;AF1980,AG1979),"("&amp;AF1980)&amp;IF(AA1980=AA1981,IF(OR(AC1981=$AC$4:$AC1980)=FALSE,", ",""),") "),""))</f>
        <v/>
      </c>
      <c r="AH1980" s="10" t="str">
        <f>IF((COUNTBLANK(D1980)=1),"",IF(D1980=D1979,AH1979,"")&amp;IF(B1979&lt;&gt;B1980,((IF(COUNTBLANK(E1980)=1,$D$3&amp;"Non-type material: "&amp;$D$3,$D$3&amp;INDEX('type-categories'!$A$2:$B$100,MATCH(E1980,'type-categories'!$A$2:$A$100,0),2)&amp;$D$3))),"")&amp;(IF(K1980&lt;&gt;K1979,$C$2&amp;UPPER(K1980)&amp;$C$2&amp;$K$3&amp;" ",(IF(B1980&lt;&gt;B1979,$C$2&amp;UPPER(K1980)&amp;$C$2&amp;$K$3&amp;" ",""))))&amp;IF((AA1980&lt;&gt;AA1981)*($H$2="y"),AD1980&amp;AE1980,IF((AA1980&lt;&gt;AA1981)*($H$2="m"),AD1980&amp;AG1980,IF(($H$2&lt;&gt;"m")*($H$2&lt;&gt;"Y"),(IF(F1980=0,"",F1980&amp;" "&amp;$F$4&amp;" "))&amp;(IF(G1980=0,"",G1980&amp;" "&amp;$G$4&amp;" "))&amp;(IF(H1980=0,"",H1980&amp;" "&amp;H$4&amp;" "))&amp;(IF(I1980=0,"",I1980&amp;" "&amp;$I$4&amp;" "))&amp;(IF(J1980=0,"",J1980&amp;" "&amp;$J$4&amp;" ")),"")))&amp;"; "&amp;IF((B1980=B1979)*(AA1980=AA1979), "same collecting data; ", IF((B1980=B1979)*(Z1979=Z1980),"same locality; ",(IF(COUNTBLANK(L1980)=1,"",$D$2&amp;L1980&amp;$L$3&amp;" "&amp;$D$2))&amp;(IF(COUNTBLANK(M1980)=1,"",$E$2&amp;M1980&amp;$E$2&amp;", "))&amp;(IF(COUNTBLANK(N1980)=1,"",N1980&amp;"; "))&amp;(IF(COUNTBLANK(O1980)=1,"",O1980&amp;"; ")))&amp;(IF(COUNTBLANK(P1980)=1,"",P1980&amp;"; "))&amp;(IF(COUNTBLANK(Q1980)=1,"",Q1980&amp;"; "))&amp;(IF(COUNTBLANK(R1980)=1,"",R1980&amp;"m, "))&amp;IF((COUNTBLANK(S1980)=0)*(S1980&lt;&gt;S1979), S1980&amp;"; ","")&amp;(IF(COUNTBLANK(U1980)=1,"",U1980&amp;"; "))&amp;(IF(COUNTBLANK(T1980)=1,"",IF(COUNTBLANK(F$2)=1,T1980&amp;"; ",T1980&amp;" "&amp;F$2&amp;"; "))))&amp;(IF(COUNTBLANK(V1980)=1,"",V1980&amp;"; "))&amp;IF((COUNTBLANK(C1980)=1),"",C1980)&amp;IF((B1980=B1981)*(K1980=K1981)*(L1980=L1981)*(M1980=M1981),IF(($H$2&lt;&gt;"m")*($H$2&lt;&gt;"Y"), " • ", IF((ISNUMBER(FIND(")",AE1980))), " • ", "")),IF((B1980=B1981)*(K1980=K1981)," • ",". ")))</f>
        <v/>
      </c>
      <c r="AI1980" s="1"/>
    </row>
    <row r="1981" spans="1:35" x14ac:dyDescent="0.25">
      <c r="A1981" s="3" t="str">
        <f t="shared" si="213"/>
        <v/>
      </c>
      <c r="B1981" s="53" t="str">
        <f t="shared" si="211"/>
        <v/>
      </c>
      <c r="C1981" s="57"/>
      <c r="D1981" s="57"/>
      <c r="E1981" s="57"/>
      <c r="F1981" s="57"/>
      <c r="G1981" s="57"/>
      <c r="H1981" s="57"/>
      <c r="I1981" s="57"/>
      <c r="J1981" s="57"/>
      <c r="K1981" s="57"/>
      <c r="L1981" s="57"/>
      <c r="M1981" s="54"/>
      <c r="N1981" s="57"/>
      <c r="O1981" s="58"/>
      <c r="P1981" s="58"/>
      <c r="Q1981" s="58"/>
      <c r="R1981" s="58"/>
      <c r="S1981" s="54"/>
      <c r="T1981" s="57"/>
      <c r="U1981" s="57"/>
      <c r="V1981" s="57"/>
      <c r="W1981" s="57"/>
      <c r="X1981" s="147" t="str">
        <f>IF(COUNTBLANK(D1981)=1,"",IF('order-admin-units'!$I$1&lt;&gt;"y", "", IF(COUNTBLANK(K1981)=1, 'order-admin-units'!$B$1+1, VLOOKUP(K1981, ordercountry, 2))))</f>
        <v/>
      </c>
      <c r="Y1981" s="147" t="str">
        <f>IF(COUNTBLANK(D1981)=1,"",IF('order-admin-units'!$I$1&lt;&gt;"y", "", IF(COUNTBLANK(K1981:L1981)&gt;0, 'order-admin-units'!$B$2+1, VLOOKUP(K1981&amp;"@"&amp;L1981, orderadmin, 2))))</f>
        <v/>
      </c>
      <c r="Z1981" s="147" t="str">
        <f t="shared" si="214"/>
        <v/>
      </c>
      <c r="AA1981" s="147" t="str">
        <f t="shared" si="215"/>
        <v/>
      </c>
      <c r="AB1981" s="147" t="str">
        <f t="shared" si="216"/>
        <v/>
      </c>
      <c r="AC1981" s="147" t="str">
        <f t="shared" si="212"/>
        <v/>
      </c>
      <c r="AD1981" s="11" t="str">
        <f t="shared" si="217"/>
        <v/>
      </c>
      <c r="AE1981" s="11" t="str">
        <f t="array" ref="AE1981">IF(COUNTBLANK(D1981)=1,"",IF(OR($H$2="y",$H$2="m"),IF(AA1981=AA1980,IF(OR(AB1981=$AB$4:$AB1980)=FALSE,AE1980&amp;C1981,AE1980),"("&amp;C1981)&amp;IF(AA1981=AA1982,IF(OR(AB1982=$AB$4:$AB1981)=FALSE,", ",""),") "),""))</f>
        <v/>
      </c>
      <c r="AF1981" s="11" t="str">
        <f t="array" ref="AF1981">IF((COUNTBLANK(D1981)=0)*OR($H$2="y",$H$2="m"),IFERROR(LEFT(C1981, FIND(" ",C1981)-1), C1981),"")</f>
        <v/>
      </c>
      <c r="AG1981" s="11" t="str">
        <f t="array" ref="AG1981">IF(COUNTBLANK(D1981)=1,"",IF(OR($H$2="y",$H$2="m"),IF(AA1981=AA1980,IF(OR(AC1981=$AC$4:$AC1980)=FALSE,AG1980&amp;AF1981,AG1980),"("&amp;AF1981)&amp;IF(AA1981=AA1982,IF(OR(AC1982=$AC$4:$AC1981)=FALSE,", ",""),") "),""))</f>
        <v/>
      </c>
      <c r="AH1981" s="10" t="str">
        <f>IF((COUNTBLANK(D1981)=1),"",IF(D1981=D1980,AH1980,"")&amp;IF(B1980&lt;&gt;B1981,((IF(COUNTBLANK(E1981)=1,$D$3&amp;"Non-type material: "&amp;$D$3,$D$3&amp;INDEX('type-categories'!$A$2:$B$100,MATCH(E1981,'type-categories'!$A$2:$A$100,0),2)&amp;$D$3))),"")&amp;(IF(K1981&lt;&gt;K1980,$C$2&amp;UPPER(K1981)&amp;$C$2&amp;$K$3&amp;" ",(IF(B1981&lt;&gt;B1980,$C$2&amp;UPPER(K1981)&amp;$C$2&amp;$K$3&amp;" ",""))))&amp;IF((AA1981&lt;&gt;AA1982)*($H$2="y"),AD1981&amp;AE1981,IF((AA1981&lt;&gt;AA1982)*($H$2="m"),AD1981&amp;AG1981,IF(($H$2&lt;&gt;"m")*($H$2&lt;&gt;"Y"),(IF(F1981=0,"",F1981&amp;" "&amp;$F$4&amp;" "))&amp;(IF(G1981=0,"",G1981&amp;" "&amp;$G$4&amp;" "))&amp;(IF(H1981=0,"",H1981&amp;" "&amp;H$4&amp;" "))&amp;(IF(I1981=0,"",I1981&amp;" "&amp;$I$4&amp;" "))&amp;(IF(J1981=0,"",J1981&amp;" "&amp;$J$4&amp;" ")),"")))&amp;"; "&amp;IF((B1981=B1980)*(AA1981=AA1980), "same collecting data; ", IF((B1981=B1980)*(Z1980=Z1981),"same locality; ",(IF(COUNTBLANK(L1981)=1,"",$D$2&amp;L1981&amp;$L$3&amp;" "&amp;$D$2))&amp;(IF(COUNTBLANK(M1981)=1,"",$E$2&amp;M1981&amp;$E$2&amp;", "))&amp;(IF(COUNTBLANK(N1981)=1,"",N1981&amp;"; "))&amp;(IF(COUNTBLANK(O1981)=1,"",O1981&amp;"; ")))&amp;(IF(COUNTBLANK(P1981)=1,"",P1981&amp;"; "))&amp;(IF(COUNTBLANK(Q1981)=1,"",Q1981&amp;"; "))&amp;(IF(COUNTBLANK(R1981)=1,"",R1981&amp;"m, "))&amp;IF((COUNTBLANK(S1981)=0)*(S1981&lt;&gt;S1980), S1981&amp;"; ","")&amp;(IF(COUNTBLANK(U1981)=1,"",U1981&amp;"; "))&amp;(IF(COUNTBLANK(T1981)=1,"",IF(COUNTBLANK(F$2)=1,T1981&amp;"; ",T1981&amp;" "&amp;F$2&amp;"; "))))&amp;(IF(COUNTBLANK(V1981)=1,"",V1981&amp;"; "))&amp;IF((COUNTBLANK(C1981)=1),"",C1981)&amp;IF((B1981=B1982)*(K1981=K1982)*(L1981=L1982)*(M1981=M1982),IF(($H$2&lt;&gt;"m")*($H$2&lt;&gt;"Y"), " • ", IF((ISNUMBER(FIND(")",AE1981))), " • ", "")),IF((B1981=B1982)*(K1981=K1982)," • ",". ")))</f>
        <v/>
      </c>
      <c r="AI1981" s="1"/>
    </row>
    <row r="1982" spans="1:35" x14ac:dyDescent="0.25">
      <c r="A1982" s="3" t="str">
        <f t="shared" si="213"/>
        <v/>
      </c>
      <c r="B1982" s="53" t="str">
        <f t="shared" si="211"/>
        <v/>
      </c>
      <c r="C1982" s="57"/>
      <c r="D1982" s="57"/>
      <c r="E1982" s="57"/>
      <c r="F1982" s="57"/>
      <c r="G1982" s="57"/>
      <c r="H1982" s="57"/>
      <c r="I1982" s="57"/>
      <c r="J1982" s="57"/>
      <c r="K1982" s="57"/>
      <c r="L1982" s="57"/>
      <c r="M1982" s="54"/>
      <c r="N1982" s="57"/>
      <c r="O1982" s="58"/>
      <c r="P1982" s="58"/>
      <c r="Q1982" s="58"/>
      <c r="R1982" s="58"/>
      <c r="S1982" s="54"/>
      <c r="T1982" s="57"/>
      <c r="U1982" s="57"/>
      <c r="V1982" s="57"/>
      <c r="W1982" s="57"/>
      <c r="X1982" s="147" t="str">
        <f>IF(COUNTBLANK(D1982)=1,"",IF('order-admin-units'!$I$1&lt;&gt;"y", "", IF(COUNTBLANK(K1982)=1, 'order-admin-units'!$B$1+1, VLOOKUP(K1982, ordercountry, 2))))</f>
        <v/>
      </c>
      <c r="Y1982" s="147" t="str">
        <f>IF(COUNTBLANK(D1982)=1,"",IF('order-admin-units'!$I$1&lt;&gt;"y", "", IF(COUNTBLANK(K1982:L1982)&gt;0, 'order-admin-units'!$B$2+1, VLOOKUP(K1982&amp;"@"&amp;L1982, orderadmin, 2))))</f>
        <v/>
      </c>
      <c r="Z1982" s="147" t="str">
        <f t="shared" si="214"/>
        <v/>
      </c>
      <c r="AA1982" s="147" t="str">
        <f t="shared" si="215"/>
        <v/>
      </c>
      <c r="AB1982" s="147" t="str">
        <f t="shared" si="216"/>
        <v/>
      </c>
      <c r="AC1982" s="147" t="str">
        <f t="shared" si="212"/>
        <v/>
      </c>
      <c r="AD1982" s="11" t="str">
        <f t="shared" si="217"/>
        <v/>
      </c>
      <c r="AE1982" s="11" t="str">
        <f t="array" ref="AE1982">IF(COUNTBLANK(D1982)=1,"",IF(OR($H$2="y",$H$2="m"),IF(AA1982=AA1981,IF(OR(AB1982=$AB$4:$AB1981)=FALSE,AE1981&amp;C1982,AE1981),"("&amp;C1982)&amp;IF(AA1982=AA1983,IF(OR(AB1983=$AB$4:$AB1982)=FALSE,", ",""),") "),""))</f>
        <v/>
      </c>
      <c r="AF1982" s="11" t="str">
        <f t="array" ref="AF1982">IF((COUNTBLANK(D1982)=0)*OR($H$2="y",$H$2="m"),IFERROR(LEFT(C1982, FIND(" ",C1982)-1), C1982),"")</f>
        <v/>
      </c>
      <c r="AG1982" s="11" t="str">
        <f t="array" ref="AG1982">IF(COUNTBLANK(D1982)=1,"",IF(OR($H$2="y",$H$2="m"),IF(AA1982=AA1981,IF(OR(AC1982=$AC$4:$AC1981)=FALSE,AG1981&amp;AF1982,AG1981),"("&amp;AF1982)&amp;IF(AA1982=AA1983,IF(OR(AC1983=$AC$4:$AC1982)=FALSE,", ",""),") "),""))</f>
        <v/>
      </c>
      <c r="AH1982" s="10" t="str">
        <f>IF((COUNTBLANK(D1982)=1),"",IF(D1982=D1981,AH1981,"")&amp;IF(B1981&lt;&gt;B1982,((IF(COUNTBLANK(E1982)=1,$D$3&amp;"Non-type material: "&amp;$D$3,$D$3&amp;INDEX('type-categories'!$A$2:$B$100,MATCH(E1982,'type-categories'!$A$2:$A$100,0),2)&amp;$D$3))),"")&amp;(IF(K1982&lt;&gt;K1981,$C$2&amp;UPPER(K1982)&amp;$C$2&amp;$K$3&amp;" ",(IF(B1982&lt;&gt;B1981,$C$2&amp;UPPER(K1982)&amp;$C$2&amp;$K$3&amp;" ",""))))&amp;IF((AA1982&lt;&gt;AA1983)*($H$2="y"),AD1982&amp;AE1982,IF((AA1982&lt;&gt;AA1983)*($H$2="m"),AD1982&amp;AG1982,IF(($H$2&lt;&gt;"m")*($H$2&lt;&gt;"Y"),(IF(F1982=0,"",F1982&amp;" "&amp;$F$4&amp;" "))&amp;(IF(G1982=0,"",G1982&amp;" "&amp;$G$4&amp;" "))&amp;(IF(H1982=0,"",H1982&amp;" "&amp;H$4&amp;" "))&amp;(IF(I1982=0,"",I1982&amp;" "&amp;$I$4&amp;" "))&amp;(IF(J1982=0,"",J1982&amp;" "&amp;$J$4&amp;" ")),"")))&amp;"; "&amp;IF((B1982=B1981)*(AA1982=AA1981), "same collecting data; ", IF((B1982=B1981)*(Z1981=Z1982),"same locality; ",(IF(COUNTBLANK(L1982)=1,"",$D$2&amp;L1982&amp;$L$3&amp;" "&amp;$D$2))&amp;(IF(COUNTBLANK(M1982)=1,"",$E$2&amp;M1982&amp;$E$2&amp;", "))&amp;(IF(COUNTBLANK(N1982)=1,"",N1982&amp;"; "))&amp;(IF(COUNTBLANK(O1982)=1,"",O1982&amp;"; ")))&amp;(IF(COUNTBLANK(P1982)=1,"",P1982&amp;"; "))&amp;(IF(COUNTBLANK(Q1982)=1,"",Q1982&amp;"; "))&amp;(IF(COUNTBLANK(R1982)=1,"",R1982&amp;"m, "))&amp;IF((COUNTBLANK(S1982)=0)*(S1982&lt;&gt;S1981), S1982&amp;"; ","")&amp;(IF(COUNTBLANK(U1982)=1,"",U1982&amp;"; "))&amp;(IF(COUNTBLANK(T1982)=1,"",IF(COUNTBLANK(F$2)=1,T1982&amp;"; ",T1982&amp;" "&amp;F$2&amp;"; "))))&amp;(IF(COUNTBLANK(V1982)=1,"",V1982&amp;"; "))&amp;IF((COUNTBLANK(C1982)=1),"",C1982)&amp;IF((B1982=B1983)*(K1982=K1983)*(L1982=L1983)*(M1982=M1983),IF(($H$2&lt;&gt;"m")*($H$2&lt;&gt;"Y"), " • ", IF((ISNUMBER(FIND(")",AE1982))), " • ", "")),IF((B1982=B1983)*(K1982=K1983)," • ",". ")))</f>
        <v/>
      </c>
      <c r="AI1982" s="1"/>
    </row>
    <row r="1983" spans="1:35" x14ac:dyDescent="0.25">
      <c r="A1983" s="3" t="str">
        <f t="shared" si="213"/>
        <v/>
      </c>
      <c r="B1983" s="53" t="str">
        <f t="shared" si="211"/>
        <v/>
      </c>
      <c r="C1983" s="57"/>
      <c r="D1983" s="57"/>
      <c r="E1983" s="57"/>
      <c r="F1983" s="57"/>
      <c r="G1983" s="57"/>
      <c r="H1983" s="57"/>
      <c r="I1983" s="57"/>
      <c r="J1983" s="57"/>
      <c r="K1983" s="57"/>
      <c r="L1983" s="57"/>
      <c r="M1983" s="54"/>
      <c r="N1983" s="57"/>
      <c r="O1983" s="58"/>
      <c r="P1983" s="58"/>
      <c r="Q1983" s="58"/>
      <c r="R1983" s="58"/>
      <c r="S1983" s="54"/>
      <c r="T1983" s="57"/>
      <c r="U1983" s="57"/>
      <c r="V1983" s="57"/>
      <c r="W1983" s="57"/>
      <c r="X1983" s="147" t="str">
        <f>IF(COUNTBLANK(D1983)=1,"",IF('order-admin-units'!$I$1&lt;&gt;"y", "", IF(COUNTBLANK(K1983)=1, 'order-admin-units'!$B$1+1, VLOOKUP(K1983, ordercountry, 2))))</f>
        <v/>
      </c>
      <c r="Y1983" s="147" t="str">
        <f>IF(COUNTBLANK(D1983)=1,"",IF('order-admin-units'!$I$1&lt;&gt;"y", "", IF(COUNTBLANK(K1983:L1983)&gt;0, 'order-admin-units'!$B$2+1, VLOOKUP(K1983&amp;"@"&amp;L1983, orderadmin, 2))))</f>
        <v/>
      </c>
      <c r="Z1983" s="147" t="str">
        <f t="shared" si="214"/>
        <v/>
      </c>
      <c r="AA1983" s="147" t="str">
        <f t="shared" si="215"/>
        <v/>
      </c>
      <c r="AB1983" s="147" t="str">
        <f t="shared" si="216"/>
        <v/>
      </c>
      <c r="AC1983" s="147" t="str">
        <f t="shared" si="212"/>
        <v/>
      </c>
      <c r="AD1983" s="11" t="str">
        <f t="shared" si="217"/>
        <v/>
      </c>
      <c r="AE1983" s="11" t="str">
        <f t="array" ref="AE1983">IF(COUNTBLANK(D1983)=1,"",IF(OR($H$2="y",$H$2="m"),IF(AA1983=AA1982,IF(OR(AB1983=$AB$4:$AB1982)=FALSE,AE1982&amp;C1983,AE1982),"("&amp;C1983)&amp;IF(AA1983=AA1984,IF(OR(AB1984=$AB$4:$AB1983)=FALSE,", ",""),") "),""))</f>
        <v/>
      </c>
      <c r="AF1983" s="11" t="str">
        <f t="array" ref="AF1983">IF((COUNTBLANK(D1983)=0)*OR($H$2="y",$H$2="m"),IFERROR(LEFT(C1983, FIND(" ",C1983)-1), C1983),"")</f>
        <v/>
      </c>
      <c r="AG1983" s="11" t="str">
        <f t="array" ref="AG1983">IF(COUNTBLANK(D1983)=1,"",IF(OR($H$2="y",$H$2="m"),IF(AA1983=AA1982,IF(OR(AC1983=$AC$4:$AC1982)=FALSE,AG1982&amp;AF1983,AG1982),"("&amp;AF1983)&amp;IF(AA1983=AA1984,IF(OR(AC1984=$AC$4:$AC1983)=FALSE,", ",""),") "),""))</f>
        <v/>
      </c>
      <c r="AH1983" s="10" t="str">
        <f>IF((COUNTBLANK(D1983)=1),"",IF(D1983=D1982,AH1982,"")&amp;IF(B1982&lt;&gt;B1983,((IF(COUNTBLANK(E1983)=1,$D$3&amp;"Non-type material: "&amp;$D$3,$D$3&amp;INDEX('type-categories'!$A$2:$B$100,MATCH(E1983,'type-categories'!$A$2:$A$100,0),2)&amp;$D$3))),"")&amp;(IF(K1983&lt;&gt;K1982,$C$2&amp;UPPER(K1983)&amp;$C$2&amp;$K$3&amp;" ",(IF(B1983&lt;&gt;B1982,$C$2&amp;UPPER(K1983)&amp;$C$2&amp;$K$3&amp;" ",""))))&amp;IF((AA1983&lt;&gt;AA1984)*($H$2="y"),AD1983&amp;AE1983,IF((AA1983&lt;&gt;AA1984)*($H$2="m"),AD1983&amp;AG1983,IF(($H$2&lt;&gt;"m")*($H$2&lt;&gt;"Y"),(IF(F1983=0,"",F1983&amp;" "&amp;$F$4&amp;" "))&amp;(IF(G1983=0,"",G1983&amp;" "&amp;$G$4&amp;" "))&amp;(IF(H1983=0,"",H1983&amp;" "&amp;H$4&amp;" "))&amp;(IF(I1983=0,"",I1983&amp;" "&amp;$I$4&amp;" "))&amp;(IF(J1983=0,"",J1983&amp;" "&amp;$J$4&amp;" ")),"")))&amp;"; "&amp;IF((B1983=B1982)*(AA1983=AA1982), "same collecting data; ", IF((B1983=B1982)*(Z1982=Z1983),"same locality; ",(IF(COUNTBLANK(L1983)=1,"",$D$2&amp;L1983&amp;$L$3&amp;" "&amp;$D$2))&amp;(IF(COUNTBLANK(M1983)=1,"",$E$2&amp;M1983&amp;$E$2&amp;", "))&amp;(IF(COUNTBLANK(N1983)=1,"",N1983&amp;"; "))&amp;(IF(COUNTBLANK(O1983)=1,"",O1983&amp;"; ")))&amp;(IF(COUNTBLANK(P1983)=1,"",P1983&amp;"; "))&amp;(IF(COUNTBLANK(Q1983)=1,"",Q1983&amp;"; "))&amp;(IF(COUNTBLANK(R1983)=1,"",R1983&amp;"m, "))&amp;IF((COUNTBLANK(S1983)=0)*(S1983&lt;&gt;S1982), S1983&amp;"; ","")&amp;(IF(COUNTBLANK(U1983)=1,"",U1983&amp;"; "))&amp;(IF(COUNTBLANK(T1983)=1,"",IF(COUNTBLANK(F$2)=1,T1983&amp;"; ",T1983&amp;" "&amp;F$2&amp;"; "))))&amp;(IF(COUNTBLANK(V1983)=1,"",V1983&amp;"; "))&amp;IF((COUNTBLANK(C1983)=1),"",C1983)&amp;IF((B1983=B1984)*(K1983=K1984)*(L1983=L1984)*(M1983=M1984),IF(($H$2&lt;&gt;"m")*($H$2&lt;&gt;"Y"), " • ", IF((ISNUMBER(FIND(")",AE1983))), " • ", "")),IF((B1983=B1984)*(K1983=K1984)," • ",". ")))</f>
        <v/>
      </c>
      <c r="AI1983" s="1"/>
    </row>
    <row r="1984" spans="1:35" x14ac:dyDescent="0.25">
      <c r="A1984" s="3" t="str">
        <f t="shared" si="213"/>
        <v/>
      </c>
      <c r="B1984" s="53" t="str">
        <f t="shared" si="211"/>
        <v/>
      </c>
      <c r="C1984" s="57"/>
      <c r="D1984" s="57"/>
      <c r="E1984" s="57"/>
      <c r="F1984" s="57"/>
      <c r="G1984" s="57"/>
      <c r="H1984" s="57"/>
      <c r="I1984" s="57"/>
      <c r="J1984" s="57"/>
      <c r="K1984" s="57"/>
      <c r="L1984" s="57"/>
      <c r="M1984" s="54"/>
      <c r="N1984" s="57"/>
      <c r="O1984" s="58"/>
      <c r="P1984" s="58"/>
      <c r="Q1984" s="58"/>
      <c r="R1984" s="58"/>
      <c r="S1984" s="54"/>
      <c r="T1984" s="57"/>
      <c r="U1984" s="57"/>
      <c r="V1984" s="57"/>
      <c r="W1984" s="57"/>
      <c r="X1984" s="147" t="str">
        <f>IF(COUNTBLANK(D1984)=1,"",IF('order-admin-units'!$I$1&lt;&gt;"y", "", IF(COUNTBLANK(K1984)=1, 'order-admin-units'!$B$1+1, VLOOKUP(K1984, ordercountry, 2))))</f>
        <v/>
      </c>
      <c r="Y1984" s="147" t="str">
        <f>IF(COUNTBLANK(D1984)=1,"",IF('order-admin-units'!$I$1&lt;&gt;"y", "", IF(COUNTBLANK(K1984:L1984)&gt;0, 'order-admin-units'!$B$2+1, VLOOKUP(K1984&amp;"@"&amp;L1984, orderadmin, 2))))</f>
        <v/>
      </c>
      <c r="Z1984" s="147" t="str">
        <f t="shared" si="214"/>
        <v/>
      </c>
      <c r="AA1984" s="147" t="str">
        <f t="shared" si="215"/>
        <v/>
      </c>
      <c r="AB1984" s="147" t="str">
        <f t="shared" si="216"/>
        <v/>
      </c>
      <c r="AC1984" s="147" t="str">
        <f t="shared" si="212"/>
        <v/>
      </c>
      <c r="AD1984" s="11" t="str">
        <f t="shared" si="217"/>
        <v/>
      </c>
      <c r="AE1984" s="11" t="str">
        <f t="array" ref="AE1984">IF(COUNTBLANK(D1984)=1,"",IF(OR($H$2="y",$H$2="m"),IF(AA1984=AA1983,IF(OR(AB1984=$AB$4:$AB1983)=FALSE,AE1983&amp;C1984,AE1983),"("&amp;C1984)&amp;IF(AA1984=AA1985,IF(OR(AB1985=$AB$4:$AB1984)=FALSE,", ",""),") "),""))</f>
        <v/>
      </c>
      <c r="AF1984" s="11" t="str">
        <f t="array" ref="AF1984">IF((COUNTBLANK(D1984)=0)*OR($H$2="y",$H$2="m"),IFERROR(LEFT(C1984, FIND(" ",C1984)-1), C1984),"")</f>
        <v/>
      </c>
      <c r="AG1984" s="11" t="str">
        <f t="array" ref="AG1984">IF(COUNTBLANK(D1984)=1,"",IF(OR($H$2="y",$H$2="m"),IF(AA1984=AA1983,IF(OR(AC1984=$AC$4:$AC1983)=FALSE,AG1983&amp;AF1984,AG1983),"("&amp;AF1984)&amp;IF(AA1984=AA1985,IF(OR(AC1985=$AC$4:$AC1984)=FALSE,", ",""),") "),""))</f>
        <v/>
      </c>
      <c r="AH1984" s="10" t="str">
        <f>IF((COUNTBLANK(D1984)=1),"",IF(D1984=D1983,AH1983,"")&amp;IF(B1983&lt;&gt;B1984,((IF(COUNTBLANK(E1984)=1,$D$3&amp;"Non-type material: "&amp;$D$3,$D$3&amp;INDEX('type-categories'!$A$2:$B$100,MATCH(E1984,'type-categories'!$A$2:$A$100,0),2)&amp;$D$3))),"")&amp;(IF(K1984&lt;&gt;K1983,$C$2&amp;UPPER(K1984)&amp;$C$2&amp;$K$3&amp;" ",(IF(B1984&lt;&gt;B1983,$C$2&amp;UPPER(K1984)&amp;$C$2&amp;$K$3&amp;" ",""))))&amp;IF((AA1984&lt;&gt;AA1985)*($H$2="y"),AD1984&amp;AE1984,IF((AA1984&lt;&gt;AA1985)*($H$2="m"),AD1984&amp;AG1984,IF(($H$2&lt;&gt;"m")*($H$2&lt;&gt;"Y"),(IF(F1984=0,"",F1984&amp;" "&amp;$F$4&amp;" "))&amp;(IF(G1984=0,"",G1984&amp;" "&amp;$G$4&amp;" "))&amp;(IF(H1984=0,"",H1984&amp;" "&amp;H$4&amp;" "))&amp;(IF(I1984=0,"",I1984&amp;" "&amp;$I$4&amp;" "))&amp;(IF(J1984=0,"",J1984&amp;" "&amp;$J$4&amp;" ")),"")))&amp;"; "&amp;IF((B1984=B1983)*(AA1984=AA1983), "same collecting data; ", IF((B1984=B1983)*(Z1983=Z1984),"same locality; ",(IF(COUNTBLANK(L1984)=1,"",$D$2&amp;L1984&amp;$L$3&amp;" "&amp;$D$2))&amp;(IF(COUNTBLANK(M1984)=1,"",$E$2&amp;M1984&amp;$E$2&amp;", "))&amp;(IF(COUNTBLANK(N1984)=1,"",N1984&amp;"; "))&amp;(IF(COUNTBLANK(O1984)=1,"",O1984&amp;"; ")))&amp;(IF(COUNTBLANK(P1984)=1,"",P1984&amp;"; "))&amp;(IF(COUNTBLANK(Q1984)=1,"",Q1984&amp;"; "))&amp;(IF(COUNTBLANK(R1984)=1,"",R1984&amp;"m, "))&amp;IF((COUNTBLANK(S1984)=0)*(S1984&lt;&gt;S1983), S1984&amp;"; ","")&amp;(IF(COUNTBLANK(U1984)=1,"",U1984&amp;"; "))&amp;(IF(COUNTBLANK(T1984)=1,"",IF(COUNTBLANK(F$2)=1,T1984&amp;"; ",T1984&amp;" "&amp;F$2&amp;"; "))))&amp;(IF(COUNTBLANK(V1984)=1,"",V1984&amp;"; "))&amp;IF((COUNTBLANK(C1984)=1),"",C1984)&amp;IF((B1984=B1985)*(K1984=K1985)*(L1984=L1985)*(M1984=M1985),IF(($H$2&lt;&gt;"m")*($H$2&lt;&gt;"Y"), " • ", IF((ISNUMBER(FIND(")",AE1984))), " • ", "")),IF((B1984=B1985)*(K1984=K1985)," • ",". ")))</f>
        <v/>
      </c>
      <c r="AI1984" s="1"/>
    </row>
    <row r="1985" spans="1:35" x14ac:dyDescent="0.25">
      <c r="A1985" s="3" t="str">
        <f t="shared" si="213"/>
        <v/>
      </c>
      <c r="B1985" s="53" t="str">
        <f t="shared" si="211"/>
        <v/>
      </c>
      <c r="C1985" s="57"/>
      <c r="D1985" s="57"/>
      <c r="E1985" s="57"/>
      <c r="F1985" s="57"/>
      <c r="G1985" s="57"/>
      <c r="H1985" s="57"/>
      <c r="I1985" s="57"/>
      <c r="J1985" s="57"/>
      <c r="K1985" s="57"/>
      <c r="L1985" s="57"/>
      <c r="M1985" s="54"/>
      <c r="N1985" s="57"/>
      <c r="O1985" s="58"/>
      <c r="P1985" s="58"/>
      <c r="Q1985" s="58"/>
      <c r="R1985" s="58"/>
      <c r="S1985" s="54"/>
      <c r="T1985" s="57"/>
      <c r="U1985" s="57"/>
      <c r="V1985" s="57"/>
      <c r="W1985" s="57"/>
      <c r="X1985" s="147" t="str">
        <f>IF(COUNTBLANK(D1985)=1,"",IF('order-admin-units'!$I$1&lt;&gt;"y", "", IF(COUNTBLANK(K1985)=1, 'order-admin-units'!$B$1+1, VLOOKUP(K1985, ordercountry, 2))))</f>
        <v/>
      </c>
      <c r="Y1985" s="147" t="str">
        <f>IF(COUNTBLANK(D1985)=1,"",IF('order-admin-units'!$I$1&lt;&gt;"y", "", IF(COUNTBLANK(K1985:L1985)&gt;0, 'order-admin-units'!$B$2+1, VLOOKUP(K1985&amp;"@"&amp;L1985, orderadmin, 2))))</f>
        <v/>
      </c>
      <c r="Z1985" s="147" t="str">
        <f t="shared" si="214"/>
        <v/>
      </c>
      <c r="AA1985" s="147" t="str">
        <f t="shared" si="215"/>
        <v/>
      </c>
      <c r="AB1985" s="147" t="str">
        <f t="shared" si="216"/>
        <v/>
      </c>
      <c r="AC1985" s="147" t="str">
        <f t="shared" si="212"/>
        <v/>
      </c>
      <c r="AD1985" s="11" t="str">
        <f t="shared" si="217"/>
        <v/>
      </c>
      <c r="AE1985" s="11" t="str">
        <f t="array" ref="AE1985">IF(COUNTBLANK(D1985)=1,"",IF(OR($H$2="y",$H$2="m"),IF(AA1985=AA1984,IF(OR(AB1985=$AB$4:$AB1984)=FALSE,AE1984&amp;C1985,AE1984),"("&amp;C1985)&amp;IF(AA1985=AA1986,IF(OR(AB1986=$AB$4:$AB1985)=FALSE,", ",""),") "),""))</f>
        <v/>
      </c>
      <c r="AF1985" s="11" t="str">
        <f t="array" ref="AF1985">IF((COUNTBLANK(D1985)=0)*OR($H$2="y",$H$2="m"),IFERROR(LEFT(C1985, FIND(" ",C1985)-1), C1985),"")</f>
        <v/>
      </c>
      <c r="AG1985" s="11" t="str">
        <f t="array" ref="AG1985">IF(COUNTBLANK(D1985)=1,"",IF(OR($H$2="y",$H$2="m"),IF(AA1985=AA1984,IF(OR(AC1985=$AC$4:$AC1984)=FALSE,AG1984&amp;AF1985,AG1984),"("&amp;AF1985)&amp;IF(AA1985=AA1986,IF(OR(AC1986=$AC$4:$AC1985)=FALSE,", ",""),") "),""))</f>
        <v/>
      </c>
      <c r="AH1985" s="10" t="str">
        <f>IF((COUNTBLANK(D1985)=1),"",IF(D1985=D1984,AH1984,"")&amp;IF(B1984&lt;&gt;B1985,((IF(COUNTBLANK(E1985)=1,$D$3&amp;"Non-type material: "&amp;$D$3,$D$3&amp;INDEX('type-categories'!$A$2:$B$100,MATCH(E1985,'type-categories'!$A$2:$A$100,0),2)&amp;$D$3))),"")&amp;(IF(K1985&lt;&gt;K1984,$C$2&amp;UPPER(K1985)&amp;$C$2&amp;$K$3&amp;" ",(IF(B1985&lt;&gt;B1984,$C$2&amp;UPPER(K1985)&amp;$C$2&amp;$K$3&amp;" ",""))))&amp;IF((AA1985&lt;&gt;AA1986)*($H$2="y"),AD1985&amp;AE1985,IF((AA1985&lt;&gt;AA1986)*($H$2="m"),AD1985&amp;AG1985,IF(($H$2&lt;&gt;"m")*($H$2&lt;&gt;"Y"),(IF(F1985=0,"",F1985&amp;" "&amp;$F$4&amp;" "))&amp;(IF(G1985=0,"",G1985&amp;" "&amp;$G$4&amp;" "))&amp;(IF(H1985=0,"",H1985&amp;" "&amp;H$4&amp;" "))&amp;(IF(I1985=0,"",I1985&amp;" "&amp;$I$4&amp;" "))&amp;(IF(J1985=0,"",J1985&amp;" "&amp;$J$4&amp;" ")),"")))&amp;"; "&amp;IF((B1985=B1984)*(AA1985=AA1984), "same collecting data; ", IF((B1985=B1984)*(Z1984=Z1985),"same locality; ",(IF(COUNTBLANK(L1985)=1,"",$D$2&amp;L1985&amp;$L$3&amp;" "&amp;$D$2))&amp;(IF(COUNTBLANK(M1985)=1,"",$E$2&amp;M1985&amp;$E$2&amp;", "))&amp;(IF(COUNTBLANK(N1985)=1,"",N1985&amp;"; "))&amp;(IF(COUNTBLANK(O1985)=1,"",O1985&amp;"; ")))&amp;(IF(COUNTBLANK(P1985)=1,"",P1985&amp;"; "))&amp;(IF(COUNTBLANK(Q1985)=1,"",Q1985&amp;"; "))&amp;(IF(COUNTBLANK(R1985)=1,"",R1985&amp;"m, "))&amp;IF((COUNTBLANK(S1985)=0)*(S1985&lt;&gt;S1984), S1985&amp;"; ","")&amp;(IF(COUNTBLANK(U1985)=1,"",U1985&amp;"; "))&amp;(IF(COUNTBLANK(T1985)=1,"",IF(COUNTBLANK(F$2)=1,T1985&amp;"; ",T1985&amp;" "&amp;F$2&amp;"; "))))&amp;(IF(COUNTBLANK(V1985)=1,"",V1985&amp;"; "))&amp;IF((COUNTBLANK(C1985)=1),"",C1985)&amp;IF((B1985=B1986)*(K1985=K1986)*(L1985=L1986)*(M1985=M1986),IF(($H$2&lt;&gt;"m")*($H$2&lt;&gt;"Y"), " • ", IF((ISNUMBER(FIND(")",AE1985))), " • ", "")),IF((B1985=B1986)*(K1985=K1986)," • ",". ")))</f>
        <v/>
      </c>
      <c r="AI1985" s="1"/>
    </row>
    <row r="1986" spans="1:35" x14ac:dyDescent="0.25">
      <c r="A1986" s="3" t="str">
        <f t="shared" si="213"/>
        <v/>
      </c>
      <c r="B1986" s="53" t="str">
        <f t="shared" si="211"/>
        <v/>
      </c>
      <c r="C1986" s="57"/>
      <c r="D1986" s="57"/>
      <c r="E1986" s="57"/>
      <c r="F1986" s="57"/>
      <c r="G1986" s="57"/>
      <c r="H1986" s="57"/>
      <c r="I1986" s="57"/>
      <c r="J1986" s="57"/>
      <c r="K1986" s="57"/>
      <c r="L1986" s="57"/>
      <c r="M1986" s="54"/>
      <c r="N1986" s="57"/>
      <c r="O1986" s="58"/>
      <c r="P1986" s="58"/>
      <c r="Q1986" s="58"/>
      <c r="R1986" s="58"/>
      <c r="S1986" s="54"/>
      <c r="T1986" s="57"/>
      <c r="U1986" s="57"/>
      <c r="V1986" s="57"/>
      <c r="W1986" s="57"/>
      <c r="X1986" s="147" t="str">
        <f>IF(COUNTBLANK(D1986)=1,"",IF('order-admin-units'!$I$1&lt;&gt;"y", "", IF(COUNTBLANK(K1986)=1, 'order-admin-units'!$B$1+1, VLOOKUP(K1986, ordercountry, 2))))</f>
        <v/>
      </c>
      <c r="Y1986" s="147" t="str">
        <f>IF(COUNTBLANK(D1986)=1,"",IF('order-admin-units'!$I$1&lt;&gt;"y", "", IF(COUNTBLANK(K1986:L1986)&gt;0, 'order-admin-units'!$B$2+1, VLOOKUP(K1986&amp;"@"&amp;L1986, orderadmin, 2))))</f>
        <v/>
      </c>
      <c r="Z1986" s="147" t="str">
        <f t="shared" si="214"/>
        <v/>
      </c>
      <c r="AA1986" s="147" t="str">
        <f t="shared" si="215"/>
        <v/>
      </c>
      <c r="AB1986" s="147" t="str">
        <f t="shared" si="216"/>
        <v/>
      </c>
      <c r="AC1986" s="147" t="str">
        <f t="shared" si="212"/>
        <v/>
      </c>
      <c r="AD1986" s="11" t="str">
        <f t="shared" si="217"/>
        <v/>
      </c>
      <c r="AE1986" s="11" t="str">
        <f t="array" ref="AE1986">IF(COUNTBLANK(D1986)=1,"",IF(OR($H$2="y",$H$2="m"),IF(AA1986=AA1985,IF(OR(AB1986=$AB$4:$AB1985)=FALSE,AE1985&amp;C1986,AE1985),"("&amp;C1986)&amp;IF(AA1986=AA1987,IF(OR(AB1987=$AB$4:$AB1986)=FALSE,", ",""),") "),""))</f>
        <v/>
      </c>
      <c r="AF1986" s="11" t="str">
        <f t="array" ref="AF1986">IF((COUNTBLANK(D1986)=0)*OR($H$2="y",$H$2="m"),IFERROR(LEFT(C1986, FIND(" ",C1986)-1), C1986),"")</f>
        <v/>
      </c>
      <c r="AG1986" s="11" t="str">
        <f t="array" ref="AG1986">IF(COUNTBLANK(D1986)=1,"",IF(OR($H$2="y",$H$2="m"),IF(AA1986=AA1985,IF(OR(AC1986=$AC$4:$AC1985)=FALSE,AG1985&amp;AF1986,AG1985),"("&amp;AF1986)&amp;IF(AA1986=AA1987,IF(OR(AC1987=$AC$4:$AC1986)=FALSE,", ",""),") "),""))</f>
        <v/>
      </c>
      <c r="AH1986" s="10" t="str">
        <f>IF((COUNTBLANK(D1986)=1),"",IF(D1986=D1985,AH1985,"")&amp;IF(B1985&lt;&gt;B1986,((IF(COUNTBLANK(E1986)=1,$D$3&amp;"Non-type material: "&amp;$D$3,$D$3&amp;INDEX('type-categories'!$A$2:$B$100,MATCH(E1986,'type-categories'!$A$2:$A$100,0),2)&amp;$D$3))),"")&amp;(IF(K1986&lt;&gt;K1985,$C$2&amp;UPPER(K1986)&amp;$C$2&amp;$K$3&amp;" ",(IF(B1986&lt;&gt;B1985,$C$2&amp;UPPER(K1986)&amp;$C$2&amp;$K$3&amp;" ",""))))&amp;IF((AA1986&lt;&gt;AA1987)*($H$2="y"),AD1986&amp;AE1986,IF((AA1986&lt;&gt;AA1987)*($H$2="m"),AD1986&amp;AG1986,IF(($H$2&lt;&gt;"m")*($H$2&lt;&gt;"Y"),(IF(F1986=0,"",F1986&amp;" "&amp;$F$4&amp;" "))&amp;(IF(G1986=0,"",G1986&amp;" "&amp;$G$4&amp;" "))&amp;(IF(H1986=0,"",H1986&amp;" "&amp;H$4&amp;" "))&amp;(IF(I1986=0,"",I1986&amp;" "&amp;$I$4&amp;" "))&amp;(IF(J1986=0,"",J1986&amp;" "&amp;$J$4&amp;" ")),"")))&amp;"; "&amp;IF((B1986=B1985)*(AA1986=AA1985), "same collecting data; ", IF((B1986=B1985)*(Z1985=Z1986),"same locality; ",(IF(COUNTBLANK(L1986)=1,"",$D$2&amp;L1986&amp;$L$3&amp;" "&amp;$D$2))&amp;(IF(COUNTBLANK(M1986)=1,"",$E$2&amp;M1986&amp;$E$2&amp;", "))&amp;(IF(COUNTBLANK(N1986)=1,"",N1986&amp;"; "))&amp;(IF(COUNTBLANK(O1986)=1,"",O1986&amp;"; ")))&amp;(IF(COUNTBLANK(P1986)=1,"",P1986&amp;"; "))&amp;(IF(COUNTBLANK(Q1986)=1,"",Q1986&amp;"; "))&amp;(IF(COUNTBLANK(R1986)=1,"",R1986&amp;"m, "))&amp;IF((COUNTBLANK(S1986)=0)*(S1986&lt;&gt;S1985), S1986&amp;"; ","")&amp;(IF(COUNTBLANK(U1986)=1,"",U1986&amp;"; "))&amp;(IF(COUNTBLANK(T1986)=1,"",IF(COUNTBLANK(F$2)=1,T1986&amp;"; ",T1986&amp;" "&amp;F$2&amp;"; "))))&amp;(IF(COUNTBLANK(V1986)=1,"",V1986&amp;"; "))&amp;IF((COUNTBLANK(C1986)=1),"",C1986)&amp;IF((B1986=B1987)*(K1986=K1987)*(L1986=L1987)*(M1986=M1987),IF(($H$2&lt;&gt;"m")*($H$2&lt;&gt;"Y"), " • ", IF((ISNUMBER(FIND(")",AE1986))), " • ", "")),IF((B1986=B1987)*(K1986=K1987)," • ",". ")))</f>
        <v/>
      </c>
      <c r="AI1986" s="1"/>
    </row>
    <row r="1987" spans="1:35" x14ac:dyDescent="0.25">
      <c r="A1987" s="3" t="str">
        <f t="shared" si="213"/>
        <v/>
      </c>
      <c r="B1987" s="53" t="str">
        <f t="shared" si="211"/>
        <v/>
      </c>
      <c r="C1987" s="57"/>
      <c r="D1987" s="57"/>
      <c r="E1987" s="57"/>
      <c r="F1987" s="57"/>
      <c r="G1987" s="57"/>
      <c r="H1987" s="57"/>
      <c r="I1987" s="57"/>
      <c r="J1987" s="57"/>
      <c r="K1987" s="57"/>
      <c r="L1987" s="57"/>
      <c r="M1987" s="54"/>
      <c r="N1987" s="57"/>
      <c r="O1987" s="58"/>
      <c r="P1987" s="58"/>
      <c r="Q1987" s="58"/>
      <c r="R1987" s="58"/>
      <c r="S1987" s="54"/>
      <c r="T1987" s="57"/>
      <c r="U1987" s="57"/>
      <c r="V1987" s="57"/>
      <c r="W1987" s="57"/>
      <c r="X1987" s="147" t="str">
        <f>IF(COUNTBLANK(D1987)=1,"",IF('order-admin-units'!$I$1&lt;&gt;"y", "", IF(COUNTBLANK(K1987)=1, 'order-admin-units'!$B$1+1, VLOOKUP(K1987, ordercountry, 2))))</f>
        <v/>
      </c>
      <c r="Y1987" s="147" t="str">
        <f>IF(COUNTBLANK(D1987)=1,"",IF('order-admin-units'!$I$1&lt;&gt;"y", "", IF(COUNTBLANK(K1987:L1987)&gt;0, 'order-admin-units'!$B$2+1, VLOOKUP(K1987&amp;"@"&amp;L1987, orderadmin, 2))))</f>
        <v/>
      </c>
      <c r="Z1987" s="147" t="str">
        <f t="shared" si="214"/>
        <v/>
      </c>
      <c r="AA1987" s="147" t="str">
        <f t="shared" si="215"/>
        <v/>
      </c>
      <c r="AB1987" s="147" t="str">
        <f t="shared" si="216"/>
        <v/>
      </c>
      <c r="AC1987" s="147" t="str">
        <f t="shared" si="212"/>
        <v/>
      </c>
      <c r="AD1987" s="11" t="str">
        <f t="shared" si="217"/>
        <v/>
      </c>
      <c r="AE1987" s="11" t="str">
        <f t="array" ref="AE1987">IF(COUNTBLANK(D1987)=1,"",IF(OR($H$2="y",$H$2="m"),IF(AA1987=AA1986,IF(OR(AB1987=$AB$4:$AB1986)=FALSE,AE1986&amp;C1987,AE1986),"("&amp;C1987)&amp;IF(AA1987=AA1988,IF(OR(AB1988=$AB$4:$AB1987)=FALSE,", ",""),") "),""))</f>
        <v/>
      </c>
      <c r="AF1987" s="11" t="str">
        <f t="array" ref="AF1987">IF((COUNTBLANK(D1987)=0)*OR($H$2="y",$H$2="m"),IFERROR(LEFT(C1987, FIND(" ",C1987)-1), C1987),"")</f>
        <v/>
      </c>
      <c r="AG1987" s="11" t="str">
        <f t="array" ref="AG1987">IF(COUNTBLANK(D1987)=1,"",IF(OR($H$2="y",$H$2="m"),IF(AA1987=AA1986,IF(OR(AC1987=$AC$4:$AC1986)=FALSE,AG1986&amp;AF1987,AG1986),"("&amp;AF1987)&amp;IF(AA1987=AA1988,IF(OR(AC1988=$AC$4:$AC1987)=FALSE,", ",""),") "),""))</f>
        <v/>
      </c>
      <c r="AH1987" s="10" t="str">
        <f>IF((COUNTBLANK(D1987)=1),"",IF(D1987=D1986,AH1986,"")&amp;IF(B1986&lt;&gt;B1987,((IF(COUNTBLANK(E1987)=1,$D$3&amp;"Non-type material: "&amp;$D$3,$D$3&amp;INDEX('type-categories'!$A$2:$B$100,MATCH(E1987,'type-categories'!$A$2:$A$100,0),2)&amp;$D$3))),"")&amp;(IF(K1987&lt;&gt;K1986,$C$2&amp;UPPER(K1987)&amp;$C$2&amp;$K$3&amp;" ",(IF(B1987&lt;&gt;B1986,$C$2&amp;UPPER(K1987)&amp;$C$2&amp;$K$3&amp;" ",""))))&amp;IF((AA1987&lt;&gt;AA1988)*($H$2="y"),AD1987&amp;AE1987,IF((AA1987&lt;&gt;AA1988)*($H$2="m"),AD1987&amp;AG1987,IF(($H$2&lt;&gt;"m")*($H$2&lt;&gt;"Y"),(IF(F1987=0,"",F1987&amp;" "&amp;$F$4&amp;" "))&amp;(IF(G1987=0,"",G1987&amp;" "&amp;$G$4&amp;" "))&amp;(IF(H1987=0,"",H1987&amp;" "&amp;H$4&amp;" "))&amp;(IF(I1987=0,"",I1987&amp;" "&amp;$I$4&amp;" "))&amp;(IF(J1987=0,"",J1987&amp;" "&amp;$J$4&amp;" ")),"")))&amp;"; "&amp;IF((B1987=B1986)*(AA1987=AA1986), "same collecting data; ", IF((B1987=B1986)*(Z1986=Z1987),"same locality; ",(IF(COUNTBLANK(L1987)=1,"",$D$2&amp;L1987&amp;$L$3&amp;" "&amp;$D$2))&amp;(IF(COUNTBLANK(M1987)=1,"",$E$2&amp;M1987&amp;$E$2&amp;", "))&amp;(IF(COUNTBLANK(N1987)=1,"",N1987&amp;"; "))&amp;(IF(COUNTBLANK(O1987)=1,"",O1987&amp;"; ")))&amp;(IF(COUNTBLANK(P1987)=1,"",P1987&amp;"; "))&amp;(IF(COUNTBLANK(Q1987)=1,"",Q1987&amp;"; "))&amp;(IF(COUNTBLANK(R1987)=1,"",R1987&amp;"m, "))&amp;IF((COUNTBLANK(S1987)=0)*(S1987&lt;&gt;S1986), S1987&amp;"; ","")&amp;(IF(COUNTBLANK(U1987)=1,"",U1987&amp;"; "))&amp;(IF(COUNTBLANK(T1987)=1,"",IF(COUNTBLANK(F$2)=1,T1987&amp;"; ",T1987&amp;" "&amp;F$2&amp;"; "))))&amp;(IF(COUNTBLANK(V1987)=1,"",V1987&amp;"; "))&amp;IF((COUNTBLANK(C1987)=1),"",C1987)&amp;IF((B1987=B1988)*(K1987=K1988)*(L1987=L1988)*(M1987=M1988),IF(($H$2&lt;&gt;"m")*($H$2&lt;&gt;"Y"), " • ", IF((ISNUMBER(FIND(")",AE1987))), " • ", "")),IF((B1987=B1988)*(K1987=K1988)," • ",". ")))</f>
        <v/>
      </c>
      <c r="AI1987" s="1"/>
    </row>
    <row r="1988" spans="1:35" x14ac:dyDescent="0.25">
      <c r="A1988" s="3" t="str">
        <f t="shared" si="213"/>
        <v/>
      </c>
      <c r="B1988" s="53" t="str">
        <f t="shared" si="211"/>
        <v/>
      </c>
      <c r="C1988" s="57"/>
      <c r="D1988" s="57"/>
      <c r="E1988" s="57"/>
      <c r="F1988" s="57"/>
      <c r="G1988" s="57"/>
      <c r="H1988" s="57"/>
      <c r="I1988" s="57"/>
      <c r="J1988" s="57"/>
      <c r="K1988" s="57"/>
      <c r="L1988" s="57"/>
      <c r="M1988" s="54"/>
      <c r="N1988" s="57"/>
      <c r="O1988" s="58"/>
      <c r="P1988" s="58"/>
      <c r="Q1988" s="58"/>
      <c r="R1988" s="58"/>
      <c r="S1988" s="54"/>
      <c r="T1988" s="57"/>
      <c r="U1988" s="57"/>
      <c r="V1988" s="57"/>
      <c r="W1988" s="57"/>
      <c r="X1988" s="147" t="str">
        <f>IF(COUNTBLANK(D1988)=1,"",IF('order-admin-units'!$I$1&lt;&gt;"y", "", IF(COUNTBLANK(K1988)=1, 'order-admin-units'!$B$1+1, VLOOKUP(K1988, ordercountry, 2))))</f>
        <v/>
      </c>
      <c r="Y1988" s="147" t="str">
        <f>IF(COUNTBLANK(D1988)=1,"",IF('order-admin-units'!$I$1&lt;&gt;"y", "", IF(COUNTBLANK(K1988:L1988)&gt;0, 'order-admin-units'!$B$2+1, VLOOKUP(K1988&amp;"@"&amp;L1988, orderadmin, 2))))</f>
        <v/>
      </c>
      <c r="Z1988" s="147" t="str">
        <f t="shared" si="214"/>
        <v/>
      </c>
      <c r="AA1988" s="147" t="str">
        <f t="shared" si="215"/>
        <v/>
      </c>
      <c r="AB1988" s="147" t="str">
        <f t="shared" si="216"/>
        <v/>
      </c>
      <c r="AC1988" s="147" t="str">
        <f t="shared" si="212"/>
        <v/>
      </c>
      <c r="AD1988" s="11" t="str">
        <f t="shared" si="217"/>
        <v/>
      </c>
      <c r="AE1988" s="11" t="str">
        <f t="array" ref="AE1988">IF(COUNTBLANK(D1988)=1,"",IF(OR($H$2="y",$H$2="m"),IF(AA1988=AA1987,IF(OR(AB1988=$AB$4:$AB1987)=FALSE,AE1987&amp;C1988,AE1987),"("&amp;C1988)&amp;IF(AA1988=AA1989,IF(OR(AB1989=$AB$4:$AB1988)=FALSE,", ",""),") "),""))</f>
        <v/>
      </c>
      <c r="AF1988" s="11" t="str">
        <f t="array" ref="AF1988">IF((COUNTBLANK(D1988)=0)*OR($H$2="y",$H$2="m"),IFERROR(LEFT(C1988, FIND(" ",C1988)-1), C1988),"")</f>
        <v/>
      </c>
      <c r="AG1988" s="11" t="str">
        <f t="array" ref="AG1988">IF(COUNTBLANK(D1988)=1,"",IF(OR($H$2="y",$H$2="m"),IF(AA1988=AA1987,IF(OR(AC1988=$AC$4:$AC1987)=FALSE,AG1987&amp;AF1988,AG1987),"("&amp;AF1988)&amp;IF(AA1988=AA1989,IF(OR(AC1989=$AC$4:$AC1988)=FALSE,", ",""),") "),""))</f>
        <v/>
      </c>
      <c r="AH1988" s="10" t="str">
        <f>IF((COUNTBLANK(D1988)=1),"",IF(D1988=D1987,AH1987,"")&amp;IF(B1987&lt;&gt;B1988,((IF(COUNTBLANK(E1988)=1,$D$3&amp;"Non-type material: "&amp;$D$3,$D$3&amp;INDEX('type-categories'!$A$2:$B$100,MATCH(E1988,'type-categories'!$A$2:$A$100,0),2)&amp;$D$3))),"")&amp;(IF(K1988&lt;&gt;K1987,$C$2&amp;UPPER(K1988)&amp;$C$2&amp;$K$3&amp;" ",(IF(B1988&lt;&gt;B1987,$C$2&amp;UPPER(K1988)&amp;$C$2&amp;$K$3&amp;" ",""))))&amp;IF((AA1988&lt;&gt;AA1989)*($H$2="y"),AD1988&amp;AE1988,IF((AA1988&lt;&gt;AA1989)*($H$2="m"),AD1988&amp;AG1988,IF(($H$2&lt;&gt;"m")*($H$2&lt;&gt;"Y"),(IF(F1988=0,"",F1988&amp;" "&amp;$F$4&amp;" "))&amp;(IF(G1988=0,"",G1988&amp;" "&amp;$G$4&amp;" "))&amp;(IF(H1988=0,"",H1988&amp;" "&amp;H$4&amp;" "))&amp;(IF(I1988=0,"",I1988&amp;" "&amp;$I$4&amp;" "))&amp;(IF(J1988=0,"",J1988&amp;" "&amp;$J$4&amp;" ")),"")))&amp;"; "&amp;IF((B1988=B1987)*(AA1988=AA1987), "same collecting data; ", IF((B1988=B1987)*(Z1987=Z1988),"same locality; ",(IF(COUNTBLANK(L1988)=1,"",$D$2&amp;L1988&amp;$L$3&amp;" "&amp;$D$2))&amp;(IF(COUNTBLANK(M1988)=1,"",$E$2&amp;M1988&amp;$E$2&amp;", "))&amp;(IF(COUNTBLANK(N1988)=1,"",N1988&amp;"; "))&amp;(IF(COUNTBLANK(O1988)=1,"",O1988&amp;"; ")))&amp;(IF(COUNTBLANK(P1988)=1,"",P1988&amp;"; "))&amp;(IF(COUNTBLANK(Q1988)=1,"",Q1988&amp;"; "))&amp;(IF(COUNTBLANK(R1988)=1,"",R1988&amp;"m, "))&amp;IF((COUNTBLANK(S1988)=0)*(S1988&lt;&gt;S1987), S1988&amp;"; ","")&amp;(IF(COUNTBLANK(U1988)=1,"",U1988&amp;"; "))&amp;(IF(COUNTBLANK(T1988)=1,"",IF(COUNTBLANK(F$2)=1,T1988&amp;"; ",T1988&amp;" "&amp;F$2&amp;"; "))))&amp;(IF(COUNTBLANK(V1988)=1,"",V1988&amp;"; "))&amp;IF((COUNTBLANK(C1988)=1),"",C1988)&amp;IF((B1988=B1989)*(K1988=K1989)*(L1988=L1989)*(M1988=M1989),IF(($H$2&lt;&gt;"m")*($H$2&lt;&gt;"Y"), " • ", IF((ISNUMBER(FIND(")",AE1988))), " • ", "")),IF((B1988=B1989)*(K1988=K1989)," • ",". ")))</f>
        <v/>
      </c>
      <c r="AI1988" s="1"/>
    </row>
    <row r="1989" spans="1:35" x14ac:dyDescent="0.25">
      <c r="A1989" s="3" t="str">
        <f t="shared" si="213"/>
        <v/>
      </c>
      <c r="B1989" s="53" t="str">
        <f t="shared" ref="B1989:B2004" si="218">D1989&amp;E1989</f>
        <v/>
      </c>
      <c r="C1989" s="57"/>
      <c r="D1989" s="57"/>
      <c r="E1989" s="57"/>
      <c r="F1989" s="57"/>
      <c r="G1989" s="57"/>
      <c r="H1989" s="57"/>
      <c r="I1989" s="57"/>
      <c r="J1989" s="57"/>
      <c r="K1989" s="57"/>
      <c r="L1989" s="57"/>
      <c r="M1989" s="54"/>
      <c r="N1989" s="57"/>
      <c r="O1989" s="58"/>
      <c r="P1989" s="58"/>
      <c r="Q1989" s="58"/>
      <c r="R1989" s="58"/>
      <c r="S1989" s="54"/>
      <c r="T1989" s="57"/>
      <c r="U1989" s="57"/>
      <c r="V1989" s="57"/>
      <c r="W1989" s="57"/>
      <c r="X1989" s="147" t="str">
        <f>IF(COUNTBLANK(D1989)=1,"",IF('order-admin-units'!$I$1&lt;&gt;"y", "", IF(COUNTBLANK(K1989)=1, 'order-admin-units'!$B$1+1, VLOOKUP(K1989, ordercountry, 2))))</f>
        <v/>
      </c>
      <c r="Y1989" s="147" t="str">
        <f>IF(COUNTBLANK(D1989)=1,"",IF('order-admin-units'!$I$1&lt;&gt;"y", "", IF(COUNTBLANK(K1989:L1989)&gt;0, 'order-admin-units'!$B$2+1, VLOOKUP(K1989&amp;"@"&amp;L1989, orderadmin, 2))))</f>
        <v/>
      </c>
      <c r="Z1989" s="147" t="str">
        <f t="shared" si="214"/>
        <v/>
      </c>
      <c r="AA1989" s="147" t="str">
        <f t="shared" si="215"/>
        <v/>
      </c>
      <c r="AB1989" s="147" t="str">
        <f t="shared" si="216"/>
        <v/>
      </c>
      <c r="AC1989" s="147" t="str">
        <f t="shared" ref="AC1989:AC2004" si="219">AA1989&amp;AF1989</f>
        <v/>
      </c>
      <c r="AD1989" s="11" t="str">
        <f t="shared" si="217"/>
        <v/>
      </c>
      <c r="AE1989" s="11" t="str">
        <f t="array" ref="AE1989">IF(COUNTBLANK(D1989)=1,"",IF(OR($H$2="y",$H$2="m"),IF(AA1989=AA1988,IF(OR(AB1989=$AB$4:$AB1988)=FALSE,AE1988&amp;C1989,AE1988),"("&amp;C1989)&amp;IF(AA1989=AA1990,IF(OR(AB1990=$AB$4:$AB1989)=FALSE,", ",""),") "),""))</f>
        <v/>
      </c>
      <c r="AF1989" s="11" t="str">
        <f t="array" ref="AF1989">IF((COUNTBLANK(D1989)=0)*OR($H$2="y",$H$2="m"),IFERROR(LEFT(C1989, FIND(" ",C1989)-1), C1989),"")</f>
        <v/>
      </c>
      <c r="AG1989" s="11" t="str">
        <f t="array" ref="AG1989">IF(COUNTBLANK(D1989)=1,"",IF(OR($H$2="y",$H$2="m"),IF(AA1989=AA1988,IF(OR(AC1989=$AC$4:$AC1988)=FALSE,AG1988&amp;AF1989,AG1988),"("&amp;AF1989)&amp;IF(AA1989=AA1990,IF(OR(AC1990=$AC$4:$AC1989)=FALSE,", ",""),") "),""))</f>
        <v/>
      </c>
      <c r="AH1989" s="10" t="str">
        <f>IF((COUNTBLANK(D1989)=1),"",IF(D1989=D1988,AH1988,"")&amp;IF(B1988&lt;&gt;B1989,((IF(COUNTBLANK(E1989)=1,$D$3&amp;"Non-type material: "&amp;$D$3,$D$3&amp;INDEX('type-categories'!$A$2:$B$100,MATCH(E1989,'type-categories'!$A$2:$A$100,0),2)&amp;$D$3))),"")&amp;(IF(K1989&lt;&gt;K1988,$C$2&amp;UPPER(K1989)&amp;$C$2&amp;$K$3&amp;" ",(IF(B1989&lt;&gt;B1988,$C$2&amp;UPPER(K1989)&amp;$C$2&amp;$K$3&amp;" ",""))))&amp;IF((AA1989&lt;&gt;AA1990)*($H$2="y"),AD1989&amp;AE1989,IF((AA1989&lt;&gt;AA1990)*($H$2="m"),AD1989&amp;AG1989,IF(($H$2&lt;&gt;"m")*($H$2&lt;&gt;"Y"),(IF(F1989=0,"",F1989&amp;" "&amp;$F$4&amp;" "))&amp;(IF(G1989=0,"",G1989&amp;" "&amp;$G$4&amp;" "))&amp;(IF(H1989=0,"",H1989&amp;" "&amp;H$4&amp;" "))&amp;(IF(I1989=0,"",I1989&amp;" "&amp;$I$4&amp;" "))&amp;(IF(J1989=0,"",J1989&amp;" "&amp;$J$4&amp;" ")),"")))&amp;"; "&amp;IF((B1989=B1988)*(AA1989=AA1988), "same collecting data; ", IF((B1989=B1988)*(Z1988=Z1989),"same locality; ",(IF(COUNTBLANK(L1989)=1,"",$D$2&amp;L1989&amp;$L$3&amp;" "&amp;$D$2))&amp;(IF(COUNTBLANK(M1989)=1,"",$E$2&amp;M1989&amp;$E$2&amp;", "))&amp;(IF(COUNTBLANK(N1989)=1,"",N1989&amp;"; "))&amp;(IF(COUNTBLANK(O1989)=1,"",O1989&amp;"; ")))&amp;(IF(COUNTBLANK(P1989)=1,"",P1989&amp;"; "))&amp;(IF(COUNTBLANK(Q1989)=1,"",Q1989&amp;"; "))&amp;(IF(COUNTBLANK(R1989)=1,"",R1989&amp;"m, "))&amp;IF((COUNTBLANK(S1989)=0)*(S1989&lt;&gt;S1988), S1989&amp;"; ","")&amp;(IF(COUNTBLANK(U1989)=1,"",U1989&amp;"; "))&amp;(IF(COUNTBLANK(T1989)=1,"",IF(COUNTBLANK(F$2)=1,T1989&amp;"; ",T1989&amp;" "&amp;F$2&amp;"; "))))&amp;(IF(COUNTBLANK(V1989)=1,"",V1989&amp;"; "))&amp;IF((COUNTBLANK(C1989)=1),"",C1989)&amp;IF((B1989=B1990)*(K1989=K1990)*(L1989=L1990)*(M1989=M1990),IF(($H$2&lt;&gt;"m")*($H$2&lt;&gt;"Y"), " • ", IF((ISNUMBER(FIND(")",AE1989))), " • ", "")),IF((B1989=B1990)*(K1989=K1990)," • ",". ")))</f>
        <v/>
      </c>
      <c r="AI1989" s="1"/>
    </row>
    <row r="1990" spans="1:35" x14ac:dyDescent="0.25">
      <c r="A1990" s="3" t="str">
        <f t="shared" ref="A1990:A2004" si="220">IF(ISBLANK(D1990),"",IF(D1990&lt;&gt;D1989, A1989+1, A1989))</f>
        <v/>
      </c>
      <c r="B1990" s="53" t="str">
        <f t="shared" si="218"/>
        <v/>
      </c>
      <c r="C1990" s="57"/>
      <c r="D1990" s="57"/>
      <c r="E1990" s="57"/>
      <c r="F1990" s="57"/>
      <c r="G1990" s="57"/>
      <c r="H1990" s="57"/>
      <c r="I1990" s="57"/>
      <c r="J1990" s="57"/>
      <c r="K1990" s="57"/>
      <c r="L1990" s="57"/>
      <c r="M1990" s="54"/>
      <c r="N1990" s="57"/>
      <c r="O1990" s="58"/>
      <c r="P1990" s="58"/>
      <c r="Q1990" s="58"/>
      <c r="R1990" s="58"/>
      <c r="S1990" s="54"/>
      <c r="T1990" s="57"/>
      <c r="U1990" s="57"/>
      <c r="V1990" s="57"/>
      <c r="W1990" s="57"/>
      <c r="X1990" s="147" t="str">
        <f>IF(COUNTBLANK(D1990)=1,"",IF('order-admin-units'!$I$1&lt;&gt;"y", "", IF(COUNTBLANK(K1990)=1, 'order-admin-units'!$B$1+1, VLOOKUP(K1990, ordercountry, 2))))</f>
        <v/>
      </c>
      <c r="Y1990" s="147" t="str">
        <f>IF(COUNTBLANK(D1990)=1,"",IF('order-admin-units'!$I$1&lt;&gt;"y", "", IF(COUNTBLANK(K1990:L1990)&gt;0, 'order-admin-units'!$B$2+1, VLOOKUP(K1990&amp;"@"&amp;L1990, orderadmin, 2))))</f>
        <v/>
      </c>
      <c r="Z1990" s="147" t="str">
        <f t="shared" ref="Z1990:Z2004" si="221">K1990&amp;L1990&amp;M1990&amp;N1990&amp;O1990</f>
        <v/>
      </c>
      <c r="AA1990" s="147" t="str">
        <f t="shared" ref="AA1990:AA2004" si="222">B1990&amp;K1990&amp;L1990&amp;M1990&amp;N1990&amp;O1990&amp;P1990&amp;Q1990&amp;R1990&amp;S1990&amp;T1990&amp;U1990</f>
        <v/>
      </c>
      <c r="AB1990" s="147" t="str">
        <f t="shared" ref="AB1990:AB2004" si="223">AA1990&amp;C1990</f>
        <v/>
      </c>
      <c r="AC1990" s="147" t="str">
        <f t="shared" si="219"/>
        <v/>
      </c>
      <c r="AD1990" s="11" t="str">
        <f t="shared" ref="AD1990:AD2004" si="224">IF(OR($H$2="y",$H$2="m"),IF(SUMIF($AA$5:$AA$2000,AA1990,$F$5:$F$2000)&lt;&gt;0,SUMIF($AA$5:$AA$2000,AA1990,$F$5:$F$2000)&amp;" "&amp;$F$4&amp;" ","")&amp;IF(SUMIF($AA$5:$AA$2000,AA1990,$G$5:$G$2000)&lt;&gt;0,SUMIF($AA$5:$AA$2000,AA1990,$G$5:$G$2000)&amp;" "&amp;$G$4&amp;" ","")&amp;IF(SUMIF($AA$5:$AA$2000,AA1990,$H$5:$H$2000)&lt;&gt;0,SUMIF($AA$5:$AA$2000,AA1990,$H$5:$H$2000)&amp;" "&amp;$H$4&amp;" ","")&amp;IF(SUMIF($AA$5:$AA$2000,AA1990,$I$5:$I$2000)&lt;&gt;0,SUMIF($AA$5:$AA$2000,AA1990,$I$5:$I$2000)&amp;" "&amp;$I$4&amp;" ","")&amp;IF(SUMIF($AA$5:$AA$2000,AA1990,$J$5:$J$2000)&lt;&gt;0,SUMIF($AA$5:$AA$2000,AA1990,$J$5:$J$2000)&amp;" "&amp;$J$4&amp;" ",""),"")</f>
        <v/>
      </c>
      <c r="AE1990" s="11" t="str">
        <f t="array" ref="AE1990">IF(COUNTBLANK(D1990)=1,"",IF(OR($H$2="y",$H$2="m"),IF(AA1990=AA1989,IF(OR(AB1990=$AB$4:$AB1989)=FALSE,AE1989&amp;C1990,AE1989),"("&amp;C1990)&amp;IF(AA1990=AA1991,IF(OR(AB1991=$AB$4:$AB1990)=FALSE,", ",""),") "),""))</f>
        <v/>
      </c>
      <c r="AF1990" s="11" t="str">
        <f t="array" ref="AF1990">IF((COUNTBLANK(D1990)=0)*OR($H$2="y",$H$2="m"),IFERROR(LEFT(C1990, FIND(" ",C1990)-1), C1990),"")</f>
        <v/>
      </c>
      <c r="AG1990" s="11" t="str">
        <f t="array" ref="AG1990">IF(COUNTBLANK(D1990)=1,"",IF(OR($H$2="y",$H$2="m"),IF(AA1990=AA1989,IF(OR(AC1990=$AC$4:$AC1989)=FALSE,AG1989&amp;AF1990,AG1989),"("&amp;AF1990)&amp;IF(AA1990=AA1991,IF(OR(AC1991=$AC$4:$AC1990)=FALSE,", ",""),") "),""))</f>
        <v/>
      </c>
      <c r="AH1990" s="10" t="str">
        <f>IF((COUNTBLANK(D1990)=1),"",IF(D1990=D1989,AH1989,"")&amp;IF(B1989&lt;&gt;B1990,((IF(COUNTBLANK(E1990)=1,$D$3&amp;"Non-type material: "&amp;$D$3,$D$3&amp;INDEX('type-categories'!$A$2:$B$100,MATCH(E1990,'type-categories'!$A$2:$A$100,0),2)&amp;$D$3))),"")&amp;(IF(K1990&lt;&gt;K1989,$C$2&amp;UPPER(K1990)&amp;$C$2&amp;$K$3&amp;" ",(IF(B1990&lt;&gt;B1989,$C$2&amp;UPPER(K1990)&amp;$C$2&amp;$K$3&amp;" ",""))))&amp;IF((AA1990&lt;&gt;AA1991)*($H$2="y"),AD1990&amp;AE1990,IF((AA1990&lt;&gt;AA1991)*($H$2="m"),AD1990&amp;AG1990,IF(($H$2&lt;&gt;"m")*($H$2&lt;&gt;"Y"),(IF(F1990=0,"",F1990&amp;" "&amp;$F$4&amp;" "))&amp;(IF(G1990=0,"",G1990&amp;" "&amp;$G$4&amp;" "))&amp;(IF(H1990=0,"",H1990&amp;" "&amp;H$4&amp;" "))&amp;(IF(I1990=0,"",I1990&amp;" "&amp;$I$4&amp;" "))&amp;(IF(J1990=0,"",J1990&amp;" "&amp;$J$4&amp;" ")),"")))&amp;"; "&amp;IF((B1990=B1989)*(AA1990=AA1989), "same collecting data; ", IF((B1990=B1989)*(Z1989=Z1990),"same locality; ",(IF(COUNTBLANK(L1990)=1,"",$D$2&amp;L1990&amp;$L$3&amp;" "&amp;$D$2))&amp;(IF(COUNTBLANK(M1990)=1,"",$E$2&amp;M1990&amp;$E$2&amp;", "))&amp;(IF(COUNTBLANK(N1990)=1,"",N1990&amp;"; "))&amp;(IF(COUNTBLANK(O1990)=1,"",O1990&amp;"; ")))&amp;(IF(COUNTBLANK(P1990)=1,"",P1990&amp;"; "))&amp;(IF(COUNTBLANK(Q1990)=1,"",Q1990&amp;"; "))&amp;(IF(COUNTBLANK(R1990)=1,"",R1990&amp;"m, "))&amp;IF((COUNTBLANK(S1990)=0)*(S1990&lt;&gt;S1989), S1990&amp;"; ","")&amp;(IF(COUNTBLANK(U1990)=1,"",U1990&amp;"; "))&amp;(IF(COUNTBLANK(T1990)=1,"",IF(COUNTBLANK(F$2)=1,T1990&amp;"; ",T1990&amp;" "&amp;F$2&amp;"; "))))&amp;(IF(COUNTBLANK(V1990)=1,"",V1990&amp;"; "))&amp;IF((COUNTBLANK(C1990)=1),"",C1990)&amp;IF((B1990=B1991)*(K1990=K1991)*(L1990=L1991)*(M1990=M1991),IF(($H$2&lt;&gt;"m")*($H$2&lt;&gt;"Y"), " • ", IF((ISNUMBER(FIND(")",AE1990))), " • ", "")),IF((B1990=B1991)*(K1990=K1991)," • ",". ")))</f>
        <v/>
      </c>
      <c r="AI1990" s="1"/>
    </row>
    <row r="1991" spans="1:35" x14ac:dyDescent="0.25">
      <c r="A1991" s="3" t="str">
        <f t="shared" si="220"/>
        <v/>
      </c>
      <c r="B1991" s="53" t="str">
        <f t="shared" si="218"/>
        <v/>
      </c>
      <c r="C1991" s="57"/>
      <c r="D1991" s="57"/>
      <c r="E1991" s="57"/>
      <c r="F1991" s="57"/>
      <c r="G1991" s="57"/>
      <c r="H1991" s="57"/>
      <c r="I1991" s="57"/>
      <c r="J1991" s="57"/>
      <c r="K1991" s="57"/>
      <c r="L1991" s="57"/>
      <c r="M1991" s="54"/>
      <c r="N1991" s="57"/>
      <c r="O1991" s="58"/>
      <c r="P1991" s="58"/>
      <c r="Q1991" s="58"/>
      <c r="R1991" s="58"/>
      <c r="S1991" s="54"/>
      <c r="T1991" s="57"/>
      <c r="U1991" s="57"/>
      <c r="V1991" s="57"/>
      <c r="W1991" s="57"/>
      <c r="X1991" s="147" t="str">
        <f>IF(COUNTBLANK(D1991)=1,"",IF('order-admin-units'!$I$1&lt;&gt;"y", "", IF(COUNTBLANK(K1991)=1, 'order-admin-units'!$B$1+1, VLOOKUP(K1991, ordercountry, 2))))</f>
        <v/>
      </c>
      <c r="Y1991" s="147" t="str">
        <f>IF(COUNTBLANK(D1991)=1,"",IF('order-admin-units'!$I$1&lt;&gt;"y", "", IF(COUNTBLANK(K1991:L1991)&gt;0, 'order-admin-units'!$B$2+1, VLOOKUP(K1991&amp;"@"&amp;L1991, orderadmin, 2))))</f>
        <v/>
      </c>
      <c r="Z1991" s="147" t="str">
        <f t="shared" si="221"/>
        <v/>
      </c>
      <c r="AA1991" s="147" t="str">
        <f t="shared" si="222"/>
        <v/>
      </c>
      <c r="AB1991" s="147" t="str">
        <f t="shared" si="223"/>
        <v/>
      </c>
      <c r="AC1991" s="147" t="str">
        <f t="shared" si="219"/>
        <v/>
      </c>
      <c r="AD1991" s="11" t="str">
        <f t="shared" si="224"/>
        <v/>
      </c>
      <c r="AE1991" s="11" t="str">
        <f t="array" ref="AE1991">IF(COUNTBLANK(D1991)=1,"",IF(OR($H$2="y",$H$2="m"),IF(AA1991=AA1990,IF(OR(AB1991=$AB$4:$AB1990)=FALSE,AE1990&amp;C1991,AE1990),"("&amp;C1991)&amp;IF(AA1991=AA1992,IF(OR(AB1992=$AB$4:$AB1991)=FALSE,", ",""),") "),""))</f>
        <v/>
      </c>
      <c r="AF1991" s="11" t="str">
        <f t="array" ref="AF1991">IF((COUNTBLANK(D1991)=0)*OR($H$2="y",$H$2="m"),IFERROR(LEFT(C1991, FIND(" ",C1991)-1), C1991),"")</f>
        <v/>
      </c>
      <c r="AG1991" s="11" t="str">
        <f t="array" ref="AG1991">IF(COUNTBLANK(D1991)=1,"",IF(OR($H$2="y",$H$2="m"),IF(AA1991=AA1990,IF(OR(AC1991=$AC$4:$AC1990)=FALSE,AG1990&amp;AF1991,AG1990),"("&amp;AF1991)&amp;IF(AA1991=AA1992,IF(OR(AC1992=$AC$4:$AC1991)=FALSE,", ",""),") "),""))</f>
        <v/>
      </c>
      <c r="AH1991" s="10" t="str">
        <f>IF((COUNTBLANK(D1991)=1),"",IF(D1991=D1990,AH1990,"")&amp;IF(B1990&lt;&gt;B1991,((IF(COUNTBLANK(E1991)=1,$D$3&amp;"Non-type material: "&amp;$D$3,$D$3&amp;INDEX('type-categories'!$A$2:$B$100,MATCH(E1991,'type-categories'!$A$2:$A$100,0),2)&amp;$D$3))),"")&amp;(IF(K1991&lt;&gt;K1990,$C$2&amp;UPPER(K1991)&amp;$C$2&amp;$K$3&amp;" ",(IF(B1991&lt;&gt;B1990,$C$2&amp;UPPER(K1991)&amp;$C$2&amp;$K$3&amp;" ",""))))&amp;IF((AA1991&lt;&gt;AA1992)*($H$2="y"),AD1991&amp;AE1991,IF((AA1991&lt;&gt;AA1992)*($H$2="m"),AD1991&amp;AG1991,IF(($H$2&lt;&gt;"m")*($H$2&lt;&gt;"Y"),(IF(F1991=0,"",F1991&amp;" "&amp;$F$4&amp;" "))&amp;(IF(G1991=0,"",G1991&amp;" "&amp;$G$4&amp;" "))&amp;(IF(H1991=0,"",H1991&amp;" "&amp;H$4&amp;" "))&amp;(IF(I1991=0,"",I1991&amp;" "&amp;$I$4&amp;" "))&amp;(IF(J1991=0,"",J1991&amp;" "&amp;$J$4&amp;" ")),"")))&amp;"; "&amp;IF((B1991=B1990)*(AA1991=AA1990), "same collecting data; ", IF((B1991=B1990)*(Z1990=Z1991),"same locality; ",(IF(COUNTBLANK(L1991)=1,"",$D$2&amp;L1991&amp;$L$3&amp;" "&amp;$D$2))&amp;(IF(COUNTBLANK(M1991)=1,"",$E$2&amp;M1991&amp;$E$2&amp;", "))&amp;(IF(COUNTBLANK(N1991)=1,"",N1991&amp;"; "))&amp;(IF(COUNTBLANK(O1991)=1,"",O1991&amp;"; ")))&amp;(IF(COUNTBLANK(P1991)=1,"",P1991&amp;"; "))&amp;(IF(COUNTBLANK(Q1991)=1,"",Q1991&amp;"; "))&amp;(IF(COUNTBLANK(R1991)=1,"",R1991&amp;"m, "))&amp;IF((COUNTBLANK(S1991)=0)*(S1991&lt;&gt;S1990), S1991&amp;"; ","")&amp;(IF(COUNTBLANK(U1991)=1,"",U1991&amp;"; "))&amp;(IF(COUNTBLANK(T1991)=1,"",IF(COUNTBLANK(F$2)=1,T1991&amp;"; ",T1991&amp;" "&amp;F$2&amp;"; "))))&amp;(IF(COUNTBLANK(V1991)=1,"",V1991&amp;"; "))&amp;IF((COUNTBLANK(C1991)=1),"",C1991)&amp;IF((B1991=B1992)*(K1991=K1992)*(L1991=L1992)*(M1991=M1992),IF(($H$2&lt;&gt;"m")*($H$2&lt;&gt;"Y"), " • ", IF((ISNUMBER(FIND(")",AE1991))), " • ", "")),IF((B1991=B1992)*(K1991=K1992)," • ",". ")))</f>
        <v/>
      </c>
      <c r="AI1991" s="1"/>
    </row>
    <row r="1992" spans="1:35" x14ac:dyDescent="0.25">
      <c r="A1992" s="3" t="str">
        <f t="shared" si="220"/>
        <v/>
      </c>
      <c r="B1992" s="53" t="str">
        <f t="shared" si="218"/>
        <v/>
      </c>
      <c r="C1992" s="57"/>
      <c r="D1992" s="57"/>
      <c r="E1992" s="57"/>
      <c r="F1992" s="57"/>
      <c r="G1992" s="57"/>
      <c r="H1992" s="57"/>
      <c r="I1992" s="57"/>
      <c r="J1992" s="57"/>
      <c r="K1992" s="57"/>
      <c r="L1992" s="57"/>
      <c r="M1992" s="54"/>
      <c r="N1992" s="57"/>
      <c r="O1992" s="58"/>
      <c r="P1992" s="58"/>
      <c r="Q1992" s="58"/>
      <c r="R1992" s="58"/>
      <c r="S1992" s="54"/>
      <c r="T1992" s="57"/>
      <c r="U1992" s="57"/>
      <c r="V1992" s="57"/>
      <c r="W1992" s="57"/>
      <c r="X1992" s="147" t="str">
        <f>IF(COUNTBLANK(D1992)=1,"",IF('order-admin-units'!$I$1&lt;&gt;"y", "", IF(COUNTBLANK(K1992)=1, 'order-admin-units'!$B$1+1, VLOOKUP(K1992, ordercountry, 2))))</f>
        <v/>
      </c>
      <c r="Y1992" s="147" t="str">
        <f>IF(COUNTBLANK(D1992)=1,"",IF('order-admin-units'!$I$1&lt;&gt;"y", "", IF(COUNTBLANK(K1992:L1992)&gt;0, 'order-admin-units'!$B$2+1, VLOOKUP(K1992&amp;"@"&amp;L1992, orderadmin, 2))))</f>
        <v/>
      </c>
      <c r="Z1992" s="147" t="str">
        <f t="shared" si="221"/>
        <v/>
      </c>
      <c r="AA1992" s="147" t="str">
        <f t="shared" si="222"/>
        <v/>
      </c>
      <c r="AB1992" s="147" t="str">
        <f t="shared" si="223"/>
        <v/>
      </c>
      <c r="AC1992" s="147" t="str">
        <f t="shared" si="219"/>
        <v/>
      </c>
      <c r="AD1992" s="11" t="str">
        <f t="shared" si="224"/>
        <v/>
      </c>
      <c r="AE1992" s="11" t="str">
        <f t="array" ref="AE1992">IF(COUNTBLANK(D1992)=1,"",IF(OR($H$2="y",$H$2="m"),IF(AA1992=AA1991,IF(OR(AB1992=$AB$4:$AB1991)=FALSE,AE1991&amp;C1992,AE1991),"("&amp;C1992)&amp;IF(AA1992=AA1993,IF(OR(AB1993=$AB$4:$AB1992)=FALSE,", ",""),") "),""))</f>
        <v/>
      </c>
      <c r="AF1992" s="11" t="str">
        <f t="array" ref="AF1992">IF((COUNTBLANK(D1992)=0)*OR($H$2="y",$H$2="m"),IFERROR(LEFT(C1992, FIND(" ",C1992)-1), C1992),"")</f>
        <v/>
      </c>
      <c r="AG1992" s="11" t="str">
        <f t="array" ref="AG1992">IF(COUNTBLANK(D1992)=1,"",IF(OR($H$2="y",$H$2="m"),IF(AA1992=AA1991,IF(OR(AC1992=$AC$4:$AC1991)=FALSE,AG1991&amp;AF1992,AG1991),"("&amp;AF1992)&amp;IF(AA1992=AA1993,IF(OR(AC1993=$AC$4:$AC1992)=FALSE,", ",""),") "),""))</f>
        <v/>
      </c>
      <c r="AH1992" s="10" t="str">
        <f>IF((COUNTBLANK(D1992)=1),"",IF(D1992=D1991,AH1991,"")&amp;IF(B1991&lt;&gt;B1992,((IF(COUNTBLANK(E1992)=1,$D$3&amp;"Non-type material: "&amp;$D$3,$D$3&amp;INDEX('type-categories'!$A$2:$B$100,MATCH(E1992,'type-categories'!$A$2:$A$100,0),2)&amp;$D$3))),"")&amp;(IF(K1992&lt;&gt;K1991,$C$2&amp;UPPER(K1992)&amp;$C$2&amp;$K$3&amp;" ",(IF(B1992&lt;&gt;B1991,$C$2&amp;UPPER(K1992)&amp;$C$2&amp;$K$3&amp;" ",""))))&amp;IF((AA1992&lt;&gt;AA1993)*($H$2="y"),AD1992&amp;AE1992,IF((AA1992&lt;&gt;AA1993)*($H$2="m"),AD1992&amp;AG1992,IF(($H$2&lt;&gt;"m")*($H$2&lt;&gt;"Y"),(IF(F1992=0,"",F1992&amp;" "&amp;$F$4&amp;" "))&amp;(IF(G1992=0,"",G1992&amp;" "&amp;$G$4&amp;" "))&amp;(IF(H1992=0,"",H1992&amp;" "&amp;H$4&amp;" "))&amp;(IF(I1992=0,"",I1992&amp;" "&amp;$I$4&amp;" "))&amp;(IF(J1992=0,"",J1992&amp;" "&amp;$J$4&amp;" ")),"")))&amp;"; "&amp;IF((B1992=B1991)*(AA1992=AA1991), "same collecting data; ", IF((B1992=B1991)*(Z1991=Z1992),"same locality; ",(IF(COUNTBLANK(L1992)=1,"",$D$2&amp;L1992&amp;$L$3&amp;" "&amp;$D$2))&amp;(IF(COUNTBLANK(M1992)=1,"",$E$2&amp;M1992&amp;$E$2&amp;", "))&amp;(IF(COUNTBLANK(N1992)=1,"",N1992&amp;"; "))&amp;(IF(COUNTBLANK(O1992)=1,"",O1992&amp;"; ")))&amp;(IF(COUNTBLANK(P1992)=1,"",P1992&amp;"; "))&amp;(IF(COUNTBLANK(Q1992)=1,"",Q1992&amp;"; "))&amp;(IF(COUNTBLANK(R1992)=1,"",R1992&amp;"m, "))&amp;IF((COUNTBLANK(S1992)=0)*(S1992&lt;&gt;S1991), S1992&amp;"; ","")&amp;(IF(COUNTBLANK(U1992)=1,"",U1992&amp;"; "))&amp;(IF(COUNTBLANK(T1992)=1,"",IF(COUNTBLANK(F$2)=1,T1992&amp;"; ",T1992&amp;" "&amp;F$2&amp;"; "))))&amp;(IF(COUNTBLANK(V1992)=1,"",V1992&amp;"; "))&amp;IF((COUNTBLANK(C1992)=1),"",C1992)&amp;IF((B1992=B1993)*(K1992=K1993)*(L1992=L1993)*(M1992=M1993),IF(($H$2&lt;&gt;"m")*($H$2&lt;&gt;"Y"), " • ", IF((ISNUMBER(FIND(")",AE1992))), " • ", "")),IF((B1992=B1993)*(K1992=K1993)," • ",". ")))</f>
        <v/>
      </c>
      <c r="AI1992" s="1"/>
    </row>
    <row r="1993" spans="1:35" x14ac:dyDescent="0.25">
      <c r="A1993" s="3" t="str">
        <f t="shared" si="220"/>
        <v/>
      </c>
      <c r="B1993" s="53" t="str">
        <f t="shared" si="218"/>
        <v/>
      </c>
      <c r="C1993" s="57"/>
      <c r="D1993" s="57"/>
      <c r="E1993" s="57"/>
      <c r="F1993" s="57"/>
      <c r="G1993" s="57"/>
      <c r="H1993" s="57"/>
      <c r="I1993" s="57"/>
      <c r="J1993" s="57"/>
      <c r="K1993" s="57"/>
      <c r="L1993" s="57"/>
      <c r="M1993" s="54"/>
      <c r="N1993" s="57"/>
      <c r="O1993" s="58"/>
      <c r="P1993" s="58"/>
      <c r="Q1993" s="58"/>
      <c r="R1993" s="58"/>
      <c r="S1993" s="54"/>
      <c r="T1993" s="57"/>
      <c r="U1993" s="57"/>
      <c r="V1993" s="57"/>
      <c r="W1993" s="57"/>
      <c r="X1993" s="147" t="str">
        <f>IF(COUNTBLANK(D1993)=1,"",IF('order-admin-units'!$I$1&lt;&gt;"y", "", IF(COUNTBLANK(K1993)=1, 'order-admin-units'!$B$1+1, VLOOKUP(K1993, ordercountry, 2))))</f>
        <v/>
      </c>
      <c r="Y1993" s="147" t="str">
        <f>IF(COUNTBLANK(D1993)=1,"",IF('order-admin-units'!$I$1&lt;&gt;"y", "", IF(COUNTBLANK(K1993:L1993)&gt;0, 'order-admin-units'!$B$2+1, VLOOKUP(K1993&amp;"@"&amp;L1993, orderadmin, 2))))</f>
        <v/>
      </c>
      <c r="Z1993" s="147" t="str">
        <f t="shared" si="221"/>
        <v/>
      </c>
      <c r="AA1993" s="147" t="str">
        <f t="shared" si="222"/>
        <v/>
      </c>
      <c r="AB1993" s="147" t="str">
        <f t="shared" si="223"/>
        <v/>
      </c>
      <c r="AC1993" s="147" t="str">
        <f t="shared" si="219"/>
        <v/>
      </c>
      <c r="AD1993" s="11" t="str">
        <f t="shared" si="224"/>
        <v/>
      </c>
      <c r="AE1993" s="11" t="str">
        <f t="array" ref="AE1993">IF(COUNTBLANK(D1993)=1,"",IF(OR($H$2="y",$H$2="m"),IF(AA1993=AA1992,IF(OR(AB1993=$AB$4:$AB1992)=FALSE,AE1992&amp;C1993,AE1992),"("&amp;C1993)&amp;IF(AA1993=AA1994,IF(OR(AB1994=$AB$4:$AB1993)=FALSE,", ",""),") "),""))</f>
        <v/>
      </c>
      <c r="AF1993" s="11" t="str">
        <f t="array" ref="AF1993">IF((COUNTBLANK(D1993)=0)*OR($H$2="y",$H$2="m"),IFERROR(LEFT(C1993, FIND(" ",C1993)-1), C1993),"")</f>
        <v/>
      </c>
      <c r="AG1993" s="11" t="str">
        <f t="array" ref="AG1993">IF(COUNTBLANK(D1993)=1,"",IF(OR($H$2="y",$H$2="m"),IF(AA1993=AA1992,IF(OR(AC1993=$AC$4:$AC1992)=FALSE,AG1992&amp;AF1993,AG1992),"("&amp;AF1993)&amp;IF(AA1993=AA1994,IF(OR(AC1994=$AC$4:$AC1993)=FALSE,", ",""),") "),""))</f>
        <v/>
      </c>
      <c r="AH1993" s="10" t="str">
        <f>IF((COUNTBLANK(D1993)=1),"",IF(D1993=D1992,AH1992,"")&amp;IF(B1992&lt;&gt;B1993,((IF(COUNTBLANK(E1993)=1,$D$3&amp;"Non-type material: "&amp;$D$3,$D$3&amp;INDEX('type-categories'!$A$2:$B$100,MATCH(E1993,'type-categories'!$A$2:$A$100,0),2)&amp;$D$3))),"")&amp;(IF(K1993&lt;&gt;K1992,$C$2&amp;UPPER(K1993)&amp;$C$2&amp;$K$3&amp;" ",(IF(B1993&lt;&gt;B1992,$C$2&amp;UPPER(K1993)&amp;$C$2&amp;$K$3&amp;" ",""))))&amp;IF((AA1993&lt;&gt;AA1994)*($H$2="y"),AD1993&amp;AE1993,IF((AA1993&lt;&gt;AA1994)*($H$2="m"),AD1993&amp;AG1993,IF(($H$2&lt;&gt;"m")*($H$2&lt;&gt;"Y"),(IF(F1993=0,"",F1993&amp;" "&amp;$F$4&amp;" "))&amp;(IF(G1993=0,"",G1993&amp;" "&amp;$G$4&amp;" "))&amp;(IF(H1993=0,"",H1993&amp;" "&amp;H$4&amp;" "))&amp;(IF(I1993=0,"",I1993&amp;" "&amp;$I$4&amp;" "))&amp;(IF(J1993=0,"",J1993&amp;" "&amp;$J$4&amp;" ")),"")))&amp;"; "&amp;IF((B1993=B1992)*(AA1993=AA1992), "same collecting data; ", IF((B1993=B1992)*(Z1992=Z1993),"same locality; ",(IF(COUNTBLANK(L1993)=1,"",$D$2&amp;L1993&amp;$L$3&amp;" "&amp;$D$2))&amp;(IF(COUNTBLANK(M1993)=1,"",$E$2&amp;M1993&amp;$E$2&amp;", "))&amp;(IF(COUNTBLANK(N1993)=1,"",N1993&amp;"; "))&amp;(IF(COUNTBLANK(O1993)=1,"",O1993&amp;"; ")))&amp;(IF(COUNTBLANK(P1993)=1,"",P1993&amp;"; "))&amp;(IF(COUNTBLANK(Q1993)=1,"",Q1993&amp;"; "))&amp;(IF(COUNTBLANK(R1993)=1,"",R1993&amp;"m, "))&amp;IF((COUNTBLANK(S1993)=0)*(S1993&lt;&gt;S1992), S1993&amp;"; ","")&amp;(IF(COUNTBLANK(U1993)=1,"",U1993&amp;"; "))&amp;(IF(COUNTBLANK(T1993)=1,"",IF(COUNTBLANK(F$2)=1,T1993&amp;"; ",T1993&amp;" "&amp;F$2&amp;"; "))))&amp;(IF(COUNTBLANK(V1993)=1,"",V1993&amp;"; "))&amp;IF((COUNTBLANK(C1993)=1),"",C1993)&amp;IF((B1993=B1994)*(K1993=K1994)*(L1993=L1994)*(M1993=M1994),IF(($H$2&lt;&gt;"m")*($H$2&lt;&gt;"Y"), " • ", IF((ISNUMBER(FIND(")",AE1993))), " • ", "")),IF((B1993=B1994)*(K1993=K1994)," • ",". ")))</f>
        <v/>
      </c>
      <c r="AI1993" s="1"/>
    </row>
    <row r="1994" spans="1:35" x14ac:dyDescent="0.25">
      <c r="A1994" s="3" t="str">
        <f t="shared" si="220"/>
        <v/>
      </c>
      <c r="B1994" s="53" t="str">
        <f t="shared" si="218"/>
        <v/>
      </c>
      <c r="C1994" s="57"/>
      <c r="D1994" s="57"/>
      <c r="E1994" s="57"/>
      <c r="F1994" s="57"/>
      <c r="G1994" s="57"/>
      <c r="H1994" s="57"/>
      <c r="I1994" s="57"/>
      <c r="J1994" s="57"/>
      <c r="K1994" s="57"/>
      <c r="L1994" s="57"/>
      <c r="M1994" s="54"/>
      <c r="N1994" s="57"/>
      <c r="O1994" s="58"/>
      <c r="P1994" s="58"/>
      <c r="Q1994" s="58"/>
      <c r="R1994" s="58"/>
      <c r="S1994" s="54"/>
      <c r="T1994" s="57"/>
      <c r="U1994" s="57"/>
      <c r="V1994" s="57"/>
      <c r="W1994" s="57"/>
      <c r="X1994" s="147" t="str">
        <f>IF(COUNTBLANK(D1994)=1,"",IF('order-admin-units'!$I$1&lt;&gt;"y", "", IF(COUNTBLANK(K1994)=1, 'order-admin-units'!$B$1+1, VLOOKUP(K1994, ordercountry, 2))))</f>
        <v/>
      </c>
      <c r="Y1994" s="147" t="str">
        <f>IF(COUNTBLANK(D1994)=1,"",IF('order-admin-units'!$I$1&lt;&gt;"y", "", IF(COUNTBLANK(K1994:L1994)&gt;0, 'order-admin-units'!$B$2+1, VLOOKUP(K1994&amp;"@"&amp;L1994, orderadmin, 2))))</f>
        <v/>
      </c>
      <c r="Z1994" s="147" t="str">
        <f t="shared" si="221"/>
        <v/>
      </c>
      <c r="AA1994" s="147" t="str">
        <f t="shared" si="222"/>
        <v/>
      </c>
      <c r="AB1994" s="147" t="str">
        <f t="shared" si="223"/>
        <v/>
      </c>
      <c r="AC1994" s="147" t="str">
        <f t="shared" si="219"/>
        <v/>
      </c>
      <c r="AD1994" s="11" t="str">
        <f t="shared" si="224"/>
        <v/>
      </c>
      <c r="AE1994" s="11" t="str">
        <f t="array" ref="AE1994">IF(COUNTBLANK(D1994)=1,"",IF(OR($H$2="y",$H$2="m"),IF(AA1994=AA1993,IF(OR(AB1994=$AB$4:$AB1993)=FALSE,AE1993&amp;C1994,AE1993),"("&amp;C1994)&amp;IF(AA1994=AA1995,IF(OR(AB1995=$AB$4:$AB1994)=FALSE,", ",""),") "),""))</f>
        <v/>
      </c>
      <c r="AF1994" s="11" t="str">
        <f t="array" ref="AF1994">IF((COUNTBLANK(D1994)=0)*OR($H$2="y",$H$2="m"),IFERROR(LEFT(C1994, FIND(" ",C1994)-1), C1994),"")</f>
        <v/>
      </c>
      <c r="AG1994" s="11" t="str">
        <f t="array" ref="AG1994">IF(COUNTBLANK(D1994)=1,"",IF(OR($H$2="y",$H$2="m"),IF(AA1994=AA1993,IF(OR(AC1994=$AC$4:$AC1993)=FALSE,AG1993&amp;AF1994,AG1993),"("&amp;AF1994)&amp;IF(AA1994=AA1995,IF(OR(AC1995=$AC$4:$AC1994)=FALSE,", ",""),") "),""))</f>
        <v/>
      </c>
      <c r="AH1994" s="10" t="str">
        <f>IF((COUNTBLANK(D1994)=1),"",IF(D1994=D1993,AH1993,"")&amp;IF(B1993&lt;&gt;B1994,((IF(COUNTBLANK(E1994)=1,$D$3&amp;"Non-type material: "&amp;$D$3,$D$3&amp;INDEX('type-categories'!$A$2:$B$100,MATCH(E1994,'type-categories'!$A$2:$A$100,0),2)&amp;$D$3))),"")&amp;(IF(K1994&lt;&gt;K1993,$C$2&amp;UPPER(K1994)&amp;$C$2&amp;$K$3&amp;" ",(IF(B1994&lt;&gt;B1993,$C$2&amp;UPPER(K1994)&amp;$C$2&amp;$K$3&amp;" ",""))))&amp;IF((AA1994&lt;&gt;AA1995)*($H$2="y"),AD1994&amp;AE1994,IF((AA1994&lt;&gt;AA1995)*($H$2="m"),AD1994&amp;AG1994,IF(($H$2&lt;&gt;"m")*($H$2&lt;&gt;"Y"),(IF(F1994=0,"",F1994&amp;" "&amp;$F$4&amp;" "))&amp;(IF(G1994=0,"",G1994&amp;" "&amp;$G$4&amp;" "))&amp;(IF(H1994=0,"",H1994&amp;" "&amp;H$4&amp;" "))&amp;(IF(I1994=0,"",I1994&amp;" "&amp;$I$4&amp;" "))&amp;(IF(J1994=0,"",J1994&amp;" "&amp;$J$4&amp;" ")),"")))&amp;"; "&amp;IF((B1994=B1993)*(AA1994=AA1993), "same collecting data; ", IF((B1994=B1993)*(Z1993=Z1994),"same locality; ",(IF(COUNTBLANK(L1994)=1,"",$D$2&amp;L1994&amp;$L$3&amp;" "&amp;$D$2))&amp;(IF(COUNTBLANK(M1994)=1,"",$E$2&amp;M1994&amp;$E$2&amp;", "))&amp;(IF(COUNTBLANK(N1994)=1,"",N1994&amp;"; "))&amp;(IF(COUNTBLANK(O1994)=1,"",O1994&amp;"; ")))&amp;(IF(COUNTBLANK(P1994)=1,"",P1994&amp;"; "))&amp;(IF(COUNTBLANK(Q1994)=1,"",Q1994&amp;"; "))&amp;(IF(COUNTBLANK(R1994)=1,"",R1994&amp;"m, "))&amp;IF((COUNTBLANK(S1994)=0)*(S1994&lt;&gt;S1993), S1994&amp;"; ","")&amp;(IF(COUNTBLANK(U1994)=1,"",U1994&amp;"; "))&amp;(IF(COUNTBLANK(T1994)=1,"",IF(COUNTBLANK(F$2)=1,T1994&amp;"; ",T1994&amp;" "&amp;F$2&amp;"; "))))&amp;(IF(COUNTBLANK(V1994)=1,"",V1994&amp;"; "))&amp;IF((COUNTBLANK(C1994)=1),"",C1994)&amp;IF((B1994=B1995)*(K1994=K1995)*(L1994=L1995)*(M1994=M1995),IF(($H$2&lt;&gt;"m")*($H$2&lt;&gt;"Y"), " • ", IF((ISNUMBER(FIND(")",AE1994))), " • ", "")),IF((B1994=B1995)*(K1994=K1995)," • ",". ")))</f>
        <v/>
      </c>
      <c r="AI1994" s="1"/>
    </row>
    <row r="1995" spans="1:35" x14ac:dyDescent="0.25">
      <c r="A1995" s="3" t="str">
        <f t="shared" si="220"/>
        <v/>
      </c>
      <c r="B1995" s="53" t="str">
        <f t="shared" si="218"/>
        <v/>
      </c>
      <c r="C1995" s="57"/>
      <c r="D1995" s="57"/>
      <c r="E1995" s="57"/>
      <c r="F1995" s="57"/>
      <c r="G1995" s="57"/>
      <c r="H1995" s="57"/>
      <c r="I1995" s="57"/>
      <c r="J1995" s="57"/>
      <c r="K1995" s="57"/>
      <c r="L1995" s="57"/>
      <c r="M1995" s="54"/>
      <c r="N1995" s="57"/>
      <c r="O1995" s="58"/>
      <c r="P1995" s="58"/>
      <c r="Q1995" s="58"/>
      <c r="R1995" s="58"/>
      <c r="S1995" s="54"/>
      <c r="T1995" s="57"/>
      <c r="U1995" s="57"/>
      <c r="V1995" s="57"/>
      <c r="W1995" s="57"/>
      <c r="X1995" s="147" t="str">
        <f>IF(COUNTBLANK(D1995)=1,"",IF('order-admin-units'!$I$1&lt;&gt;"y", "", IF(COUNTBLANK(K1995)=1, 'order-admin-units'!$B$1+1, VLOOKUP(K1995, ordercountry, 2))))</f>
        <v/>
      </c>
      <c r="Y1995" s="147" t="str">
        <f>IF(COUNTBLANK(D1995)=1,"",IF('order-admin-units'!$I$1&lt;&gt;"y", "", IF(COUNTBLANK(K1995:L1995)&gt;0, 'order-admin-units'!$B$2+1, VLOOKUP(K1995&amp;"@"&amp;L1995, orderadmin, 2))))</f>
        <v/>
      </c>
      <c r="Z1995" s="147" t="str">
        <f t="shared" si="221"/>
        <v/>
      </c>
      <c r="AA1995" s="147" t="str">
        <f t="shared" si="222"/>
        <v/>
      </c>
      <c r="AB1995" s="147" t="str">
        <f t="shared" si="223"/>
        <v/>
      </c>
      <c r="AC1995" s="147" t="str">
        <f t="shared" si="219"/>
        <v/>
      </c>
      <c r="AD1995" s="11" t="str">
        <f t="shared" si="224"/>
        <v/>
      </c>
      <c r="AE1995" s="11" t="str">
        <f t="array" ref="AE1995">IF(COUNTBLANK(D1995)=1,"",IF(OR($H$2="y",$H$2="m"),IF(AA1995=AA1994,IF(OR(AB1995=$AB$4:$AB1994)=FALSE,AE1994&amp;C1995,AE1994),"("&amp;C1995)&amp;IF(AA1995=AA1996,IF(OR(AB1996=$AB$4:$AB1995)=FALSE,", ",""),") "),""))</f>
        <v/>
      </c>
      <c r="AF1995" s="11" t="str">
        <f t="array" ref="AF1995">IF((COUNTBLANK(D1995)=0)*OR($H$2="y",$H$2="m"),IFERROR(LEFT(C1995, FIND(" ",C1995)-1), C1995),"")</f>
        <v/>
      </c>
      <c r="AG1995" s="11" t="str">
        <f t="array" ref="AG1995">IF(COUNTBLANK(D1995)=1,"",IF(OR($H$2="y",$H$2="m"),IF(AA1995=AA1994,IF(OR(AC1995=$AC$4:$AC1994)=FALSE,AG1994&amp;AF1995,AG1994),"("&amp;AF1995)&amp;IF(AA1995=AA1996,IF(OR(AC1996=$AC$4:$AC1995)=FALSE,", ",""),") "),""))</f>
        <v/>
      </c>
      <c r="AH1995" s="10" t="str">
        <f>IF((COUNTBLANK(D1995)=1),"",IF(D1995=D1994,AH1994,"")&amp;IF(B1994&lt;&gt;B1995,((IF(COUNTBLANK(E1995)=1,$D$3&amp;"Non-type material: "&amp;$D$3,$D$3&amp;INDEX('type-categories'!$A$2:$B$100,MATCH(E1995,'type-categories'!$A$2:$A$100,0),2)&amp;$D$3))),"")&amp;(IF(K1995&lt;&gt;K1994,$C$2&amp;UPPER(K1995)&amp;$C$2&amp;$K$3&amp;" ",(IF(B1995&lt;&gt;B1994,$C$2&amp;UPPER(K1995)&amp;$C$2&amp;$K$3&amp;" ",""))))&amp;IF((AA1995&lt;&gt;AA1996)*($H$2="y"),AD1995&amp;AE1995,IF((AA1995&lt;&gt;AA1996)*($H$2="m"),AD1995&amp;AG1995,IF(($H$2&lt;&gt;"m")*($H$2&lt;&gt;"Y"),(IF(F1995=0,"",F1995&amp;" "&amp;$F$4&amp;" "))&amp;(IF(G1995=0,"",G1995&amp;" "&amp;$G$4&amp;" "))&amp;(IF(H1995=0,"",H1995&amp;" "&amp;H$4&amp;" "))&amp;(IF(I1995=0,"",I1995&amp;" "&amp;$I$4&amp;" "))&amp;(IF(J1995=0,"",J1995&amp;" "&amp;$J$4&amp;" ")),"")))&amp;"; "&amp;IF((B1995=B1994)*(AA1995=AA1994), "same collecting data; ", IF((B1995=B1994)*(Z1994=Z1995),"same locality; ",(IF(COUNTBLANK(L1995)=1,"",$D$2&amp;L1995&amp;$L$3&amp;" "&amp;$D$2))&amp;(IF(COUNTBLANK(M1995)=1,"",$E$2&amp;M1995&amp;$E$2&amp;", "))&amp;(IF(COUNTBLANK(N1995)=1,"",N1995&amp;"; "))&amp;(IF(COUNTBLANK(O1995)=1,"",O1995&amp;"; ")))&amp;(IF(COUNTBLANK(P1995)=1,"",P1995&amp;"; "))&amp;(IF(COUNTBLANK(Q1995)=1,"",Q1995&amp;"; "))&amp;(IF(COUNTBLANK(R1995)=1,"",R1995&amp;"m, "))&amp;IF((COUNTBLANK(S1995)=0)*(S1995&lt;&gt;S1994), S1995&amp;"; ","")&amp;(IF(COUNTBLANK(U1995)=1,"",U1995&amp;"; "))&amp;(IF(COUNTBLANK(T1995)=1,"",IF(COUNTBLANK(F$2)=1,T1995&amp;"; ",T1995&amp;" "&amp;F$2&amp;"; "))))&amp;(IF(COUNTBLANK(V1995)=1,"",V1995&amp;"; "))&amp;IF((COUNTBLANK(C1995)=1),"",C1995)&amp;IF((B1995=B1996)*(K1995=K1996)*(L1995=L1996)*(M1995=M1996),IF(($H$2&lt;&gt;"m")*($H$2&lt;&gt;"Y"), " • ", IF((ISNUMBER(FIND(")",AE1995))), " • ", "")),IF((B1995=B1996)*(K1995=K1996)," • ",". ")))</f>
        <v/>
      </c>
      <c r="AI1995" s="1"/>
    </row>
    <row r="1996" spans="1:35" x14ac:dyDescent="0.25">
      <c r="A1996" s="3" t="str">
        <f t="shared" si="220"/>
        <v/>
      </c>
      <c r="B1996" s="53" t="str">
        <f t="shared" si="218"/>
        <v/>
      </c>
      <c r="C1996" s="57"/>
      <c r="D1996" s="57"/>
      <c r="E1996" s="57"/>
      <c r="F1996" s="57"/>
      <c r="G1996" s="57"/>
      <c r="H1996" s="57"/>
      <c r="I1996" s="57"/>
      <c r="J1996" s="57"/>
      <c r="K1996" s="57"/>
      <c r="L1996" s="57"/>
      <c r="M1996" s="54"/>
      <c r="N1996" s="57"/>
      <c r="O1996" s="58"/>
      <c r="P1996" s="58"/>
      <c r="Q1996" s="58"/>
      <c r="R1996" s="58"/>
      <c r="S1996" s="54"/>
      <c r="T1996" s="57"/>
      <c r="U1996" s="57"/>
      <c r="V1996" s="57"/>
      <c r="W1996" s="57"/>
      <c r="X1996" s="147" t="str">
        <f>IF(COUNTBLANK(D1996)=1,"",IF('order-admin-units'!$I$1&lt;&gt;"y", "", IF(COUNTBLANK(K1996)=1, 'order-admin-units'!$B$1+1, VLOOKUP(K1996, ordercountry, 2))))</f>
        <v/>
      </c>
      <c r="Y1996" s="147" t="str">
        <f>IF(COUNTBLANK(D1996)=1,"",IF('order-admin-units'!$I$1&lt;&gt;"y", "", IF(COUNTBLANK(K1996:L1996)&gt;0, 'order-admin-units'!$B$2+1, VLOOKUP(K1996&amp;"@"&amp;L1996, orderadmin, 2))))</f>
        <v/>
      </c>
      <c r="Z1996" s="147" t="str">
        <f t="shared" si="221"/>
        <v/>
      </c>
      <c r="AA1996" s="147" t="str">
        <f t="shared" si="222"/>
        <v/>
      </c>
      <c r="AB1996" s="147" t="str">
        <f t="shared" si="223"/>
        <v/>
      </c>
      <c r="AC1996" s="147" t="str">
        <f t="shared" si="219"/>
        <v/>
      </c>
      <c r="AD1996" s="11" t="str">
        <f t="shared" si="224"/>
        <v/>
      </c>
      <c r="AE1996" s="11" t="str">
        <f t="array" ref="AE1996">IF(COUNTBLANK(D1996)=1,"",IF(OR($H$2="y",$H$2="m"),IF(AA1996=AA1995,IF(OR(AB1996=$AB$4:$AB1995)=FALSE,AE1995&amp;C1996,AE1995),"("&amp;C1996)&amp;IF(AA1996=AA1997,IF(OR(AB1997=$AB$4:$AB1996)=FALSE,", ",""),") "),""))</f>
        <v/>
      </c>
      <c r="AF1996" s="11" t="str">
        <f t="array" ref="AF1996">IF((COUNTBLANK(D1996)=0)*OR($H$2="y",$H$2="m"),IFERROR(LEFT(C1996, FIND(" ",C1996)-1), C1996),"")</f>
        <v/>
      </c>
      <c r="AG1996" s="11" t="str">
        <f t="array" ref="AG1996">IF(COUNTBLANK(D1996)=1,"",IF(OR($H$2="y",$H$2="m"),IF(AA1996=AA1995,IF(OR(AC1996=$AC$4:$AC1995)=FALSE,AG1995&amp;AF1996,AG1995),"("&amp;AF1996)&amp;IF(AA1996=AA1997,IF(OR(AC1997=$AC$4:$AC1996)=FALSE,", ",""),") "),""))</f>
        <v/>
      </c>
      <c r="AH1996" s="10" t="str">
        <f>IF((COUNTBLANK(D1996)=1),"",IF(D1996=D1995,AH1995,"")&amp;IF(B1995&lt;&gt;B1996,((IF(COUNTBLANK(E1996)=1,$D$3&amp;"Non-type material: "&amp;$D$3,$D$3&amp;INDEX('type-categories'!$A$2:$B$100,MATCH(E1996,'type-categories'!$A$2:$A$100,0),2)&amp;$D$3))),"")&amp;(IF(K1996&lt;&gt;K1995,$C$2&amp;UPPER(K1996)&amp;$C$2&amp;$K$3&amp;" ",(IF(B1996&lt;&gt;B1995,$C$2&amp;UPPER(K1996)&amp;$C$2&amp;$K$3&amp;" ",""))))&amp;IF((AA1996&lt;&gt;AA1997)*($H$2="y"),AD1996&amp;AE1996,IF((AA1996&lt;&gt;AA1997)*($H$2="m"),AD1996&amp;AG1996,IF(($H$2&lt;&gt;"m")*($H$2&lt;&gt;"Y"),(IF(F1996=0,"",F1996&amp;" "&amp;$F$4&amp;" "))&amp;(IF(G1996=0,"",G1996&amp;" "&amp;$G$4&amp;" "))&amp;(IF(H1996=0,"",H1996&amp;" "&amp;H$4&amp;" "))&amp;(IF(I1996=0,"",I1996&amp;" "&amp;$I$4&amp;" "))&amp;(IF(J1996=0,"",J1996&amp;" "&amp;$J$4&amp;" ")),"")))&amp;"; "&amp;IF((B1996=B1995)*(AA1996=AA1995), "same collecting data; ", IF((B1996=B1995)*(Z1995=Z1996),"same locality; ",(IF(COUNTBLANK(L1996)=1,"",$D$2&amp;L1996&amp;$L$3&amp;" "&amp;$D$2))&amp;(IF(COUNTBLANK(M1996)=1,"",$E$2&amp;M1996&amp;$E$2&amp;", "))&amp;(IF(COUNTBLANK(N1996)=1,"",N1996&amp;"; "))&amp;(IF(COUNTBLANK(O1996)=1,"",O1996&amp;"; ")))&amp;(IF(COUNTBLANK(P1996)=1,"",P1996&amp;"; "))&amp;(IF(COUNTBLANK(Q1996)=1,"",Q1996&amp;"; "))&amp;(IF(COUNTBLANK(R1996)=1,"",R1996&amp;"m, "))&amp;IF((COUNTBLANK(S1996)=0)*(S1996&lt;&gt;S1995), S1996&amp;"; ","")&amp;(IF(COUNTBLANK(U1996)=1,"",U1996&amp;"; "))&amp;(IF(COUNTBLANK(T1996)=1,"",IF(COUNTBLANK(F$2)=1,T1996&amp;"; ",T1996&amp;" "&amp;F$2&amp;"; "))))&amp;(IF(COUNTBLANK(V1996)=1,"",V1996&amp;"; "))&amp;IF((COUNTBLANK(C1996)=1),"",C1996)&amp;IF((B1996=B1997)*(K1996=K1997)*(L1996=L1997)*(M1996=M1997),IF(($H$2&lt;&gt;"m")*($H$2&lt;&gt;"Y"), " • ", IF((ISNUMBER(FIND(")",AE1996))), " • ", "")),IF((B1996=B1997)*(K1996=K1997)," • ",". ")))</f>
        <v/>
      </c>
      <c r="AI1996" s="1"/>
    </row>
    <row r="1997" spans="1:35" x14ac:dyDescent="0.25">
      <c r="A1997" s="3" t="str">
        <f t="shared" si="220"/>
        <v/>
      </c>
      <c r="B1997" s="53" t="str">
        <f t="shared" si="218"/>
        <v/>
      </c>
      <c r="C1997" s="57"/>
      <c r="D1997" s="57"/>
      <c r="E1997" s="57"/>
      <c r="F1997" s="57"/>
      <c r="G1997" s="57"/>
      <c r="H1997" s="57"/>
      <c r="I1997" s="57"/>
      <c r="J1997" s="57"/>
      <c r="K1997" s="57"/>
      <c r="L1997" s="57"/>
      <c r="M1997" s="54"/>
      <c r="N1997" s="57"/>
      <c r="O1997" s="58"/>
      <c r="P1997" s="58"/>
      <c r="Q1997" s="58"/>
      <c r="R1997" s="58"/>
      <c r="S1997" s="54"/>
      <c r="T1997" s="57"/>
      <c r="U1997" s="57"/>
      <c r="V1997" s="57"/>
      <c r="W1997" s="57"/>
      <c r="X1997" s="147" t="str">
        <f>IF(COUNTBLANK(D1997)=1,"",IF('order-admin-units'!$I$1&lt;&gt;"y", "", IF(COUNTBLANK(K1997)=1, 'order-admin-units'!$B$1+1, VLOOKUP(K1997, ordercountry, 2))))</f>
        <v/>
      </c>
      <c r="Y1997" s="147" t="str">
        <f>IF(COUNTBLANK(D1997)=1,"",IF('order-admin-units'!$I$1&lt;&gt;"y", "", IF(COUNTBLANK(K1997:L1997)&gt;0, 'order-admin-units'!$B$2+1, VLOOKUP(K1997&amp;"@"&amp;L1997, orderadmin, 2))))</f>
        <v/>
      </c>
      <c r="Z1997" s="147" t="str">
        <f t="shared" si="221"/>
        <v/>
      </c>
      <c r="AA1997" s="147" t="str">
        <f t="shared" si="222"/>
        <v/>
      </c>
      <c r="AB1997" s="147" t="str">
        <f t="shared" si="223"/>
        <v/>
      </c>
      <c r="AC1997" s="147" t="str">
        <f t="shared" si="219"/>
        <v/>
      </c>
      <c r="AD1997" s="11" t="str">
        <f t="shared" si="224"/>
        <v/>
      </c>
      <c r="AE1997" s="11" t="str">
        <f t="array" ref="AE1997">IF(COUNTBLANK(D1997)=1,"",IF(OR($H$2="y",$H$2="m"),IF(AA1997=AA1996,IF(OR(AB1997=$AB$4:$AB1996)=FALSE,AE1996&amp;C1997,AE1996),"("&amp;C1997)&amp;IF(AA1997=AA1998,IF(OR(AB1998=$AB$4:$AB1997)=FALSE,", ",""),") "),""))</f>
        <v/>
      </c>
      <c r="AF1997" s="11" t="str">
        <f t="array" ref="AF1997">IF((COUNTBLANK(D1997)=0)*OR($H$2="y",$H$2="m"),IFERROR(LEFT(C1997, FIND(" ",C1997)-1), C1997),"")</f>
        <v/>
      </c>
      <c r="AG1997" s="11" t="str">
        <f t="array" ref="AG1997">IF(COUNTBLANK(D1997)=1,"",IF(OR($H$2="y",$H$2="m"),IF(AA1997=AA1996,IF(OR(AC1997=$AC$4:$AC1996)=FALSE,AG1996&amp;AF1997,AG1996),"("&amp;AF1997)&amp;IF(AA1997=AA1998,IF(OR(AC1998=$AC$4:$AC1997)=FALSE,", ",""),") "),""))</f>
        <v/>
      </c>
      <c r="AH1997" s="10" t="str">
        <f>IF((COUNTBLANK(D1997)=1),"",IF(D1997=D1996,AH1996,"")&amp;IF(B1996&lt;&gt;B1997,((IF(COUNTBLANK(E1997)=1,$D$3&amp;"Non-type material: "&amp;$D$3,$D$3&amp;INDEX('type-categories'!$A$2:$B$100,MATCH(E1997,'type-categories'!$A$2:$A$100,0),2)&amp;$D$3))),"")&amp;(IF(K1997&lt;&gt;K1996,$C$2&amp;UPPER(K1997)&amp;$C$2&amp;$K$3&amp;" ",(IF(B1997&lt;&gt;B1996,$C$2&amp;UPPER(K1997)&amp;$C$2&amp;$K$3&amp;" ",""))))&amp;IF((AA1997&lt;&gt;AA1998)*($H$2="y"),AD1997&amp;AE1997,IF((AA1997&lt;&gt;AA1998)*($H$2="m"),AD1997&amp;AG1997,IF(($H$2&lt;&gt;"m")*($H$2&lt;&gt;"Y"),(IF(F1997=0,"",F1997&amp;" "&amp;$F$4&amp;" "))&amp;(IF(G1997=0,"",G1997&amp;" "&amp;$G$4&amp;" "))&amp;(IF(H1997=0,"",H1997&amp;" "&amp;H$4&amp;" "))&amp;(IF(I1997=0,"",I1997&amp;" "&amp;$I$4&amp;" "))&amp;(IF(J1997=0,"",J1997&amp;" "&amp;$J$4&amp;" ")),"")))&amp;"; "&amp;IF((B1997=B1996)*(AA1997=AA1996), "same collecting data; ", IF((B1997=B1996)*(Z1996=Z1997),"same locality; ",(IF(COUNTBLANK(L1997)=1,"",$D$2&amp;L1997&amp;$L$3&amp;" "&amp;$D$2))&amp;(IF(COUNTBLANK(M1997)=1,"",$E$2&amp;M1997&amp;$E$2&amp;", "))&amp;(IF(COUNTBLANK(N1997)=1,"",N1997&amp;"; "))&amp;(IF(COUNTBLANK(O1997)=1,"",O1997&amp;"; ")))&amp;(IF(COUNTBLANK(P1997)=1,"",P1997&amp;"; "))&amp;(IF(COUNTBLANK(Q1997)=1,"",Q1997&amp;"; "))&amp;(IF(COUNTBLANK(R1997)=1,"",R1997&amp;"m, "))&amp;IF((COUNTBLANK(S1997)=0)*(S1997&lt;&gt;S1996), S1997&amp;"; ","")&amp;(IF(COUNTBLANK(U1997)=1,"",U1997&amp;"; "))&amp;(IF(COUNTBLANK(T1997)=1,"",IF(COUNTBLANK(F$2)=1,T1997&amp;"; ",T1997&amp;" "&amp;F$2&amp;"; "))))&amp;(IF(COUNTBLANK(V1997)=1,"",V1997&amp;"; "))&amp;IF((COUNTBLANK(C1997)=1),"",C1997)&amp;IF((B1997=B1998)*(K1997=K1998)*(L1997=L1998)*(M1997=M1998),IF(($H$2&lt;&gt;"m")*($H$2&lt;&gt;"Y"), " • ", IF((ISNUMBER(FIND(")",AE1997))), " • ", "")),IF((B1997=B1998)*(K1997=K1998)," • ",". ")))</f>
        <v/>
      </c>
      <c r="AI1997" s="1"/>
    </row>
    <row r="1998" spans="1:35" x14ac:dyDescent="0.25">
      <c r="A1998" s="3" t="str">
        <f t="shared" si="220"/>
        <v/>
      </c>
      <c r="B1998" s="53" t="str">
        <f t="shared" si="218"/>
        <v/>
      </c>
      <c r="C1998" s="57"/>
      <c r="D1998" s="57"/>
      <c r="E1998" s="57"/>
      <c r="F1998" s="57"/>
      <c r="G1998" s="57"/>
      <c r="H1998" s="57"/>
      <c r="I1998" s="57"/>
      <c r="J1998" s="57"/>
      <c r="K1998" s="57"/>
      <c r="L1998" s="57"/>
      <c r="M1998" s="54"/>
      <c r="N1998" s="57"/>
      <c r="O1998" s="58"/>
      <c r="P1998" s="58"/>
      <c r="Q1998" s="58"/>
      <c r="R1998" s="58"/>
      <c r="S1998" s="54"/>
      <c r="T1998" s="57"/>
      <c r="U1998" s="57"/>
      <c r="V1998" s="57"/>
      <c r="W1998" s="57"/>
      <c r="X1998" s="147" t="str">
        <f>IF(COUNTBLANK(D1998)=1,"",IF('order-admin-units'!$I$1&lt;&gt;"y", "", IF(COUNTBLANK(K1998)=1, 'order-admin-units'!$B$1+1, VLOOKUP(K1998, ordercountry, 2))))</f>
        <v/>
      </c>
      <c r="Y1998" s="147" t="str">
        <f>IF(COUNTBLANK(D1998)=1,"",IF('order-admin-units'!$I$1&lt;&gt;"y", "", IF(COUNTBLANK(K1998:L1998)&gt;0, 'order-admin-units'!$B$2+1, VLOOKUP(K1998&amp;"@"&amp;L1998, orderadmin, 2))))</f>
        <v/>
      </c>
      <c r="Z1998" s="147" t="str">
        <f t="shared" si="221"/>
        <v/>
      </c>
      <c r="AA1998" s="147" t="str">
        <f t="shared" si="222"/>
        <v/>
      </c>
      <c r="AB1998" s="147" t="str">
        <f t="shared" si="223"/>
        <v/>
      </c>
      <c r="AC1998" s="147" t="str">
        <f t="shared" si="219"/>
        <v/>
      </c>
      <c r="AD1998" s="11" t="str">
        <f t="shared" si="224"/>
        <v/>
      </c>
      <c r="AE1998" s="11" t="str">
        <f t="array" ref="AE1998">IF(COUNTBLANK(D1998)=1,"",IF(OR($H$2="y",$H$2="m"),IF(AA1998=AA1997,IF(OR(AB1998=$AB$4:$AB1997)=FALSE,AE1997&amp;C1998,AE1997),"("&amp;C1998)&amp;IF(AA1998=AA1999,IF(OR(AB1999=$AB$4:$AB1998)=FALSE,", ",""),") "),""))</f>
        <v/>
      </c>
      <c r="AF1998" s="11" t="str">
        <f t="array" ref="AF1998">IF((COUNTBLANK(D1998)=0)*OR($H$2="y",$H$2="m"),IFERROR(LEFT(C1998, FIND(" ",C1998)-1), C1998),"")</f>
        <v/>
      </c>
      <c r="AG1998" s="11" t="str">
        <f t="array" ref="AG1998">IF(COUNTBLANK(D1998)=1,"",IF(OR($H$2="y",$H$2="m"),IF(AA1998=AA1997,IF(OR(AC1998=$AC$4:$AC1997)=FALSE,AG1997&amp;AF1998,AG1997),"("&amp;AF1998)&amp;IF(AA1998=AA1999,IF(OR(AC1999=$AC$4:$AC1998)=FALSE,", ",""),") "),""))</f>
        <v/>
      </c>
      <c r="AH1998" s="10" t="str">
        <f>IF((COUNTBLANK(D1998)=1),"",IF(D1998=D1997,AH1997,"")&amp;IF(B1997&lt;&gt;B1998,((IF(COUNTBLANK(E1998)=1,$D$3&amp;"Non-type material: "&amp;$D$3,$D$3&amp;INDEX('type-categories'!$A$2:$B$100,MATCH(E1998,'type-categories'!$A$2:$A$100,0),2)&amp;$D$3))),"")&amp;(IF(K1998&lt;&gt;K1997,$C$2&amp;UPPER(K1998)&amp;$C$2&amp;$K$3&amp;" ",(IF(B1998&lt;&gt;B1997,$C$2&amp;UPPER(K1998)&amp;$C$2&amp;$K$3&amp;" ",""))))&amp;IF((AA1998&lt;&gt;AA1999)*($H$2="y"),AD1998&amp;AE1998,IF((AA1998&lt;&gt;AA1999)*($H$2="m"),AD1998&amp;AG1998,IF(($H$2&lt;&gt;"m")*($H$2&lt;&gt;"Y"),(IF(F1998=0,"",F1998&amp;" "&amp;$F$4&amp;" "))&amp;(IF(G1998=0,"",G1998&amp;" "&amp;$G$4&amp;" "))&amp;(IF(H1998=0,"",H1998&amp;" "&amp;H$4&amp;" "))&amp;(IF(I1998=0,"",I1998&amp;" "&amp;$I$4&amp;" "))&amp;(IF(J1998=0,"",J1998&amp;" "&amp;$J$4&amp;" ")),"")))&amp;"; "&amp;IF((B1998=B1997)*(AA1998=AA1997), "same collecting data; ", IF((B1998=B1997)*(Z1997=Z1998),"same locality; ",(IF(COUNTBLANK(L1998)=1,"",$D$2&amp;L1998&amp;$L$3&amp;" "&amp;$D$2))&amp;(IF(COUNTBLANK(M1998)=1,"",$E$2&amp;M1998&amp;$E$2&amp;", "))&amp;(IF(COUNTBLANK(N1998)=1,"",N1998&amp;"; "))&amp;(IF(COUNTBLANK(O1998)=1,"",O1998&amp;"; ")))&amp;(IF(COUNTBLANK(P1998)=1,"",P1998&amp;"; "))&amp;(IF(COUNTBLANK(Q1998)=1,"",Q1998&amp;"; "))&amp;(IF(COUNTBLANK(R1998)=1,"",R1998&amp;"m, "))&amp;IF((COUNTBLANK(S1998)=0)*(S1998&lt;&gt;S1997), S1998&amp;"; ","")&amp;(IF(COUNTBLANK(U1998)=1,"",U1998&amp;"; "))&amp;(IF(COUNTBLANK(T1998)=1,"",IF(COUNTBLANK(F$2)=1,T1998&amp;"; ",T1998&amp;" "&amp;F$2&amp;"; "))))&amp;(IF(COUNTBLANK(V1998)=1,"",V1998&amp;"; "))&amp;IF((COUNTBLANK(C1998)=1),"",C1998)&amp;IF((B1998=B1999)*(K1998=K1999)*(L1998=L1999)*(M1998=M1999),IF(($H$2&lt;&gt;"m")*($H$2&lt;&gt;"Y"), " • ", IF((ISNUMBER(FIND(")",AE1998))), " • ", "")),IF((B1998=B1999)*(K1998=K1999)," • ",". ")))</f>
        <v/>
      </c>
      <c r="AI1998" s="1"/>
    </row>
    <row r="1999" spans="1:35" x14ac:dyDescent="0.25">
      <c r="A1999" s="3" t="str">
        <f t="shared" si="220"/>
        <v/>
      </c>
      <c r="B1999" s="53" t="str">
        <f t="shared" si="218"/>
        <v/>
      </c>
      <c r="C1999" s="57"/>
      <c r="D1999" s="57"/>
      <c r="E1999" s="57"/>
      <c r="F1999" s="57"/>
      <c r="G1999" s="57"/>
      <c r="H1999" s="57"/>
      <c r="I1999" s="57"/>
      <c r="J1999" s="57"/>
      <c r="K1999" s="57"/>
      <c r="L1999" s="57"/>
      <c r="M1999" s="54"/>
      <c r="N1999" s="57"/>
      <c r="O1999" s="58"/>
      <c r="P1999" s="58"/>
      <c r="Q1999" s="58"/>
      <c r="R1999" s="58"/>
      <c r="S1999" s="54"/>
      <c r="T1999" s="57"/>
      <c r="U1999" s="57"/>
      <c r="V1999" s="57"/>
      <c r="W1999" s="57"/>
      <c r="X1999" s="147" t="str">
        <f>IF(COUNTBLANK(D1999)=1,"",IF('order-admin-units'!$I$1&lt;&gt;"y", "", IF(COUNTBLANK(K1999)=1, 'order-admin-units'!$B$1+1, VLOOKUP(K1999, ordercountry, 2))))</f>
        <v/>
      </c>
      <c r="Y1999" s="147" t="str">
        <f>IF(COUNTBLANK(D1999)=1,"",IF('order-admin-units'!$I$1&lt;&gt;"y", "", IF(COUNTBLANK(K1999:L1999)&gt;0, 'order-admin-units'!$B$2+1, VLOOKUP(K1999&amp;"@"&amp;L1999, orderadmin, 2))))</f>
        <v/>
      </c>
      <c r="Z1999" s="147" t="str">
        <f t="shared" si="221"/>
        <v/>
      </c>
      <c r="AA1999" s="147" t="str">
        <f t="shared" si="222"/>
        <v/>
      </c>
      <c r="AB1999" s="147" t="str">
        <f t="shared" si="223"/>
        <v/>
      </c>
      <c r="AC1999" s="147" t="str">
        <f t="shared" si="219"/>
        <v/>
      </c>
      <c r="AD1999" s="11" t="str">
        <f t="shared" si="224"/>
        <v/>
      </c>
      <c r="AE1999" s="11" t="str">
        <f t="array" ref="AE1999">IF(COUNTBLANK(D1999)=1,"",IF(OR($H$2="y",$H$2="m"),IF(AA1999=AA1998,IF(OR(AB1999=$AB$4:$AB1998)=FALSE,AE1998&amp;C1999,AE1998),"("&amp;C1999)&amp;IF(AA1999=AA2000,IF(OR(AB2000=$AB$4:$AB1999)=FALSE,", ",""),") "),""))</f>
        <v/>
      </c>
      <c r="AF1999" s="11" t="str">
        <f t="array" ref="AF1999">IF((COUNTBLANK(D1999)=0)*OR($H$2="y",$H$2="m"),IFERROR(LEFT(C1999, FIND(" ",C1999)-1), C1999),"")</f>
        <v/>
      </c>
      <c r="AG1999" s="11" t="str">
        <f t="array" ref="AG1999">IF(COUNTBLANK(D1999)=1,"",IF(OR($H$2="y",$H$2="m"),IF(AA1999=AA1998,IF(OR(AC1999=$AC$4:$AC1998)=FALSE,AG1998&amp;AF1999,AG1998),"("&amp;AF1999)&amp;IF(AA1999=AA2000,IF(OR(AC2000=$AC$4:$AC1999)=FALSE,", ",""),") "),""))</f>
        <v/>
      </c>
      <c r="AH1999" s="10" t="str">
        <f>IF((COUNTBLANK(D1999)=1),"",IF(D1999=D1998,AH1998,"")&amp;IF(B1998&lt;&gt;B1999,((IF(COUNTBLANK(E1999)=1,$D$3&amp;"Non-type material: "&amp;$D$3,$D$3&amp;INDEX('type-categories'!$A$2:$B$100,MATCH(E1999,'type-categories'!$A$2:$A$100,0),2)&amp;$D$3))),"")&amp;(IF(K1999&lt;&gt;K1998,$C$2&amp;UPPER(K1999)&amp;$C$2&amp;$K$3&amp;" ",(IF(B1999&lt;&gt;B1998,$C$2&amp;UPPER(K1999)&amp;$C$2&amp;$K$3&amp;" ",""))))&amp;IF((AA1999&lt;&gt;AA2000)*($H$2="y"),AD1999&amp;AE1999,IF((AA1999&lt;&gt;AA2000)*($H$2="m"),AD1999&amp;AG1999,IF(($H$2&lt;&gt;"m")*($H$2&lt;&gt;"Y"),(IF(F1999=0,"",F1999&amp;" "&amp;$F$4&amp;" "))&amp;(IF(G1999=0,"",G1999&amp;" "&amp;$G$4&amp;" "))&amp;(IF(H1999=0,"",H1999&amp;" "&amp;H$4&amp;" "))&amp;(IF(I1999=0,"",I1999&amp;" "&amp;$I$4&amp;" "))&amp;(IF(J1999=0,"",J1999&amp;" "&amp;$J$4&amp;" ")),"")))&amp;"; "&amp;IF((B1999=B1998)*(AA1999=AA1998), "same collecting data; ", IF((B1999=B1998)*(Z1998=Z1999),"same locality; ",(IF(COUNTBLANK(L1999)=1,"",$D$2&amp;L1999&amp;$L$3&amp;" "&amp;$D$2))&amp;(IF(COUNTBLANK(M1999)=1,"",$E$2&amp;M1999&amp;$E$2&amp;", "))&amp;(IF(COUNTBLANK(N1999)=1,"",N1999&amp;"; "))&amp;(IF(COUNTBLANK(O1999)=1,"",O1999&amp;"; ")))&amp;(IF(COUNTBLANK(P1999)=1,"",P1999&amp;"; "))&amp;(IF(COUNTBLANK(Q1999)=1,"",Q1999&amp;"; "))&amp;(IF(COUNTBLANK(R1999)=1,"",R1999&amp;"m, "))&amp;IF((COUNTBLANK(S1999)=0)*(S1999&lt;&gt;S1998), S1999&amp;"; ","")&amp;(IF(COUNTBLANK(U1999)=1,"",U1999&amp;"; "))&amp;(IF(COUNTBLANK(T1999)=1,"",IF(COUNTBLANK(F$2)=1,T1999&amp;"; ",T1999&amp;" "&amp;F$2&amp;"; "))))&amp;(IF(COUNTBLANK(V1999)=1,"",V1999&amp;"; "))&amp;IF((COUNTBLANK(C1999)=1),"",C1999)&amp;IF((B1999=B2000)*(K1999=K2000)*(L1999=L2000)*(M1999=M2000),IF(($H$2&lt;&gt;"m")*($H$2&lt;&gt;"Y"), " • ", IF((ISNUMBER(FIND(")",AE1999))), " • ", "")),IF((B1999=B2000)*(K1999=K2000)," • ",". ")))</f>
        <v/>
      </c>
      <c r="AI1999" s="1"/>
    </row>
    <row r="2000" spans="1:35" x14ac:dyDescent="0.25">
      <c r="A2000" s="3" t="str">
        <f t="shared" si="220"/>
        <v/>
      </c>
      <c r="B2000" s="53" t="str">
        <f t="shared" si="218"/>
        <v/>
      </c>
      <c r="C2000" s="57"/>
      <c r="D2000" s="57"/>
      <c r="E2000" s="57"/>
      <c r="F2000" s="57"/>
      <c r="G2000" s="57"/>
      <c r="H2000" s="57"/>
      <c r="I2000" s="57"/>
      <c r="J2000" s="57"/>
      <c r="K2000" s="57"/>
      <c r="L2000" s="57"/>
      <c r="M2000" s="54"/>
      <c r="N2000" s="57"/>
      <c r="O2000" s="58"/>
      <c r="P2000" s="58"/>
      <c r="Q2000" s="58"/>
      <c r="R2000" s="58"/>
      <c r="S2000" s="54"/>
      <c r="T2000" s="57"/>
      <c r="U2000" s="57"/>
      <c r="V2000" s="57"/>
      <c r="W2000" s="57"/>
      <c r="X2000" s="147" t="str">
        <f>IF(COUNTBLANK(D2000)=1,"",IF('order-admin-units'!$I$1&lt;&gt;"y", "", IF(COUNTBLANK(K2000)=1, 'order-admin-units'!$B$1+1, VLOOKUP(K2000, ordercountry, 2))))</f>
        <v/>
      </c>
      <c r="Y2000" s="147" t="str">
        <f>IF(COUNTBLANK(D2000)=1,"",IF('order-admin-units'!$I$1&lt;&gt;"y", "", IF(COUNTBLANK(K2000:L2000)&gt;0, 'order-admin-units'!$B$2+1, VLOOKUP(K2000&amp;"@"&amp;L2000, orderadmin, 2))))</f>
        <v/>
      </c>
      <c r="Z2000" s="147" t="str">
        <f t="shared" si="221"/>
        <v/>
      </c>
      <c r="AA2000" s="147" t="str">
        <f t="shared" si="222"/>
        <v/>
      </c>
      <c r="AB2000" s="147" t="str">
        <f t="shared" si="223"/>
        <v/>
      </c>
      <c r="AC2000" s="147" t="str">
        <f t="shared" si="219"/>
        <v/>
      </c>
      <c r="AD2000" s="11" t="str">
        <f t="shared" si="224"/>
        <v/>
      </c>
      <c r="AE2000" s="11" t="str">
        <f t="array" ref="AE2000">IF(COUNTBLANK(D2000)=1,"",IF(OR($H$2="y",$H$2="m"),IF(AA2000=AA1999,IF(OR(AB2000=$AB$4:$AB1999)=FALSE,AE1999&amp;C2000,AE1999),"("&amp;C2000)&amp;IF(AA2000=AA2001,IF(OR(AB2001=$AB$4:$AB2000)=FALSE,", ",""),") "),""))</f>
        <v/>
      </c>
      <c r="AF2000" s="11" t="str">
        <f t="array" ref="AF2000">IF((COUNTBLANK(D2000)=0)*OR($H$2="y",$H$2="m"),IFERROR(LEFT(C2000, FIND(" ",C2000)-1), C2000),"")</f>
        <v/>
      </c>
      <c r="AG2000" s="11" t="str">
        <f t="array" ref="AG2000">IF(COUNTBLANK(D2000)=1,"",IF(OR($H$2="y",$H$2="m"),IF(AA2000=AA1999,IF(OR(AC2000=$AC$4:$AC1999)=FALSE,AG1999&amp;AF2000,AG1999),"("&amp;AF2000)&amp;IF(AA2000=AA2001,IF(OR(AC2001=$AC$4:$AC2000)=FALSE,", ",""),") "),""))</f>
        <v/>
      </c>
      <c r="AH2000" s="10" t="str">
        <f>IF((COUNTBLANK(D2000)=1),"",IF(D2000=D1999,AH1999,"")&amp;IF(B1999&lt;&gt;B2000,((IF(COUNTBLANK(E2000)=1,$D$3&amp;"Non-type material: "&amp;$D$3,$D$3&amp;INDEX('type-categories'!$A$2:$B$100,MATCH(E2000,'type-categories'!$A$2:$A$100,0),2)&amp;$D$3))),"")&amp;(IF(K2000&lt;&gt;K1999,$C$2&amp;UPPER(K2000)&amp;$C$2&amp;$K$3&amp;" ",(IF(B2000&lt;&gt;B1999,$C$2&amp;UPPER(K2000)&amp;$C$2&amp;$K$3&amp;" ",""))))&amp;IF((AA2000&lt;&gt;AA2001)*($H$2="y"),AD2000&amp;AE2000,IF((AA2000&lt;&gt;AA2001)*($H$2="m"),AD2000&amp;AG2000,IF(($H$2&lt;&gt;"m")*($H$2&lt;&gt;"Y"),(IF(F2000=0,"",F2000&amp;" "&amp;$F$4&amp;" "))&amp;(IF(G2000=0,"",G2000&amp;" "&amp;$G$4&amp;" "))&amp;(IF(H2000=0,"",H2000&amp;" "&amp;H$4&amp;" "))&amp;(IF(I2000=0,"",I2000&amp;" "&amp;$I$4&amp;" "))&amp;(IF(J2000=0,"",J2000&amp;" "&amp;$J$4&amp;" ")),"")))&amp;"; "&amp;IF((B2000=B1999)*(AA2000=AA1999), "same collecting data; ", IF((B2000=B1999)*(Z1999=Z2000),"same locality; ",(IF(COUNTBLANK(L2000)=1,"",$D$2&amp;L2000&amp;$L$3&amp;" "&amp;$D$2))&amp;(IF(COUNTBLANK(M2000)=1,"",$E$2&amp;M2000&amp;$E$2&amp;", "))&amp;(IF(COUNTBLANK(N2000)=1,"",N2000&amp;"; "))&amp;(IF(COUNTBLANK(O2000)=1,"",O2000&amp;"; ")))&amp;(IF(COUNTBLANK(P2000)=1,"",P2000&amp;"; "))&amp;(IF(COUNTBLANK(Q2000)=1,"",Q2000&amp;"; "))&amp;(IF(COUNTBLANK(R2000)=1,"",R2000&amp;"m, "))&amp;IF((COUNTBLANK(S2000)=0)*(S2000&lt;&gt;S1999), S2000&amp;"; ","")&amp;(IF(COUNTBLANK(U2000)=1,"",U2000&amp;"; "))&amp;(IF(COUNTBLANK(T2000)=1,"",IF(COUNTBLANK(F$2)=1,T2000&amp;"; ",T2000&amp;" "&amp;F$2&amp;"; "))))&amp;(IF(COUNTBLANK(V2000)=1,"",V2000&amp;"; "))&amp;IF((COUNTBLANK(C2000)=1),"",C2000)&amp;IF((B2000=B2001)*(K2000=K2001)*(L2000=L2001)*(M2000=M2001),IF(($H$2&lt;&gt;"m")*($H$2&lt;&gt;"Y"), " • ", IF((ISNUMBER(FIND(")",AE2000))), " • ", "")),IF((B2000=B2001)*(K2000=K2001)," • ",". ")))</f>
        <v/>
      </c>
      <c r="AI2000" s="1"/>
    </row>
    <row r="2001" spans="1:35" x14ac:dyDescent="0.25">
      <c r="A2001" s="3" t="str">
        <f t="shared" si="220"/>
        <v/>
      </c>
      <c r="B2001" s="53" t="str">
        <f t="shared" si="218"/>
        <v/>
      </c>
      <c r="C2001" s="57"/>
      <c r="D2001" s="57"/>
      <c r="E2001" s="57"/>
      <c r="F2001" s="57"/>
      <c r="G2001" s="57"/>
      <c r="H2001" s="57"/>
      <c r="I2001" s="57"/>
      <c r="J2001" s="57"/>
      <c r="K2001" s="57"/>
      <c r="L2001" s="57"/>
      <c r="M2001" s="54"/>
      <c r="N2001" s="57"/>
      <c r="O2001" s="58"/>
      <c r="P2001" s="58"/>
      <c r="Q2001" s="58"/>
      <c r="R2001" s="58"/>
      <c r="S2001" s="54"/>
      <c r="T2001" s="57"/>
      <c r="U2001" s="57"/>
      <c r="V2001" s="57"/>
      <c r="W2001" s="57"/>
      <c r="X2001" s="147" t="str">
        <f>IF(COUNTBLANK(D2001)=1,"",IF('order-admin-units'!$I$1&lt;&gt;"y", "", IF(COUNTBLANK(K2001)=1, 'order-admin-units'!$B$1+1, VLOOKUP(K2001, ordercountry, 2))))</f>
        <v/>
      </c>
      <c r="Y2001" s="147" t="str">
        <f>IF(COUNTBLANK(D2001)=1,"",IF('order-admin-units'!$I$1&lt;&gt;"y", "", IF(COUNTBLANK(K2001:L2001)&gt;0, 'order-admin-units'!$B$2+1, VLOOKUP(K2001&amp;"@"&amp;L2001, orderadmin, 2))))</f>
        <v/>
      </c>
      <c r="Z2001" s="147" t="str">
        <f t="shared" si="221"/>
        <v/>
      </c>
      <c r="AA2001" s="147" t="str">
        <f t="shared" si="222"/>
        <v/>
      </c>
      <c r="AB2001" s="147" t="str">
        <f t="shared" si="223"/>
        <v/>
      </c>
      <c r="AC2001" s="147" t="str">
        <f t="shared" si="219"/>
        <v/>
      </c>
      <c r="AD2001" s="11" t="str">
        <f t="shared" si="224"/>
        <v/>
      </c>
      <c r="AE2001" s="11" t="str">
        <f t="array" ref="AE2001">IF(COUNTBLANK(D2001)=1,"",IF(OR($H$2="y",$H$2="m"),IF(AA2001=AA2000,IF(OR(AB2001=$AB$4:$AB2000)=FALSE,AE2000&amp;C2001,AE2000),"("&amp;C2001)&amp;IF(AA2001=AA2002,IF(OR(AB2002=$AB$4:$AB2001)=FALSE,", ",""),") "),""))</f>
        <v/>
      </c>
      <c r="AF2001" s="11" t="str">
        <f t="array" ref="AF2001">IF((COUNTBLANK(D2001)=0)*OR($H$2="y",$H$2="m"),IFERROR(LEFT(C2001, FIND(" ",C2001)-1), C2001),"")</f>
        <v/>
      </c>
      <c r="AG2001" s="11" t="str">
        <f t="array" ref="AG2001">IF(COUNTBLANK(D2001)=1,"",IF(OR($H$2="y",$H$2="m"),IF(AA2001=AA2000,IF(OR(AC2001=$AC$4:$AC2000)=FALSE,AG2000&amp;AF2001,AG2000),"("&amp;AF2001)&amp;IF(AA2001=AA2002,IF(OR(AC2002=$AC$4:$AC2001)=FALSE,", ",""),") "),""))</f>
        <v/>
      </c>
      <c r="AH2001" s="10" t="str">
        <f>IF((COUNTBLANK(D2001)=1),"",IF(D2001=D2000,AH2000,"")&amp;IF(B2000&lt;&gt;B2001,((IF(COUNTBLANK(E2001)=1,$D$3&amp;"Non-type material: "&amp;$D$3,$D$3&amp;INDEX('type-categories'!$A$2:$B$100,MATCH(E2001,'type-categories'!$A$2:$A$100,0),2)&amp;$D$3))),"")&amp;(IF(K2001&lt;&gt;K2000,$C$2&amp;UPPER(K2001)&amp;$C$2&amp;$K$3&amp;" ",(IF(B2001&lt;&gt;B2000,$C$2&amp;UPPER(K2001)&amp;$C$2&amp;$K$3&amp;" ",""))))&amp;IF((AA2001&lt;&gt;AA2002)*($H$2="y"),AD2001&amp;AE2001,IF((AA2001&lt;&gt;AA2002)*($H$2="m"),AD2001&amp;AG2001,IF(($H$2&lt;&gt;"m")*($H$2&lt;&gt;"Y"),(IF(F2001=0,"",F2001&amp;" "&amp;$F$4&amp;" "))&amp;(IF(G2001=0,"",G2001&amp;" "&amp;$G$4&amp;" "))&amp;(IF(H2001=0,"",H2001&amp;" "&amp;H$4&amp;" "))&amp;(IF(I2001=0,"",I2001&amp;" "&amp;$I$4&amp;" "))&amp;(IF(J2001=0,"",J2001&amp;" "&amp;$J$4&amp;" ")),"")))&amp;"; "&amp;IF((B2001=B2000)*(AA2001=AA2000), "same collecting data; ", IF((B2001=B2000)*(Z2000=Z2001),"same locality; ",(IF(COUNTBLANK(L2001)=1,"",$D$2&amp;L2001&amp;$L$3&amp;" "&amp;$D$2))&amp;(IF(COUNTBLANK(M2001)=1,"",$E$2&amp;M2001&amp;$E$2&amp;", "))&amp;(IF(COUNTBLANK(N2001)=1,"",N2001&amp;"; "))&amp;(IF(COUNTBLANK(O2001)=1,"",O2001&amp;"; ")))&amp;(IF(COUNTBLANK(P2001)=1,"",P2001&amp;"; "))&amp;(IF(COUNTBLANK(Q2001)=1,"",Q2001&amp;"; "))&amp;(IF(COUNTBLANK(R2001)=1,"",R2001&amp;"m, "))&amp;IF((COUNTBLANK(S2001)=0)*(S2001&lt;&gt;S2000), S2001&amp;"; ","")&amp;(IF(COUNTBLANK(U2001)=1,"",U2001&amp;"; "))&amp;(IF(COUNTBLANK(T2001)=1,"",IF(COUNTBLANK(F$2)=1,T2001&amp;"; ",T2001&amp;" "&amp;F$2&amp;"; "))))&amp;(IF(COUNTBLANK(V2001)=1,"",V2001&amp;"; "))&amp;IF((COUNTBLANK(C2001)=1),"",C2001)&amp;IF((B2001=B2002)*(K2001=K2002)*(L2001=L2002)*(M2001=M2002),IF(($H$2&lt;&gt;"m")*($H$2&lt;&gt;"Y"), " • ", IF((ISNUMBER(FIND(")",AE2001))), " • ", "")),IF((B2001=B2002)*(K2001=K2002)," • ",". ")))</f>
        <v/>
      </c>
      <c r="AI2001" s="1"/>
    </row>
    <row r="2002" spans="1:35" x14ac:dyDescent="0.25">
      <c r="A2002" s="3" t="str">
        <f t="shared" si="220"/>
        <v/>
      </c>
      <c r="B2002" s="53" t="str">
        <f t="shared" si="218"/>
        <v/>
      </c>
      <c r="C2002" s="57"/>
      <c r="D2002" s="57"/>
      <c r="E2002" s="57"/>
      <c r="F2002" s="57"/>
      <c r="G2002" s="57"/>
      <c r="H2002" s="57"/>
      <c r="I2002" s="57"/>
      <c r="J2002" s="57"/>
      <c r="K2002" s="57"/>
      <c r="L2002" s="57"/>
      <c r="M2002" s="54"/>
      <c r="N2002" s="57"/>
      <c r="O2002" s="58"/>
      <c r="P2002" s="58"/>
      <c r="Q2002" s="58"/>
      <c r="R2002" s="58"/>
      <c r="S2002" s="54"/>
      <c r="T2002" s="57"/>
      <c r="U2002" s="57"/>
      <c r="V2002" s="57"/>
      <c r="W2002" s="57"/>
      <c r="X2002" s="147" t="str">
        <f>IF(COUNTBLANK(D2002)=1,"",IF('order-admin-units'!$I$1&lt;&gt;"y", "", IF(COUNTBLANK(K2002)=1, 'order-admin-units'!$B$1+1, VLOOKUP(K2002, ordercountry, 2))))</f>
        <v/>
      </c>
      <c r="Y2002" s="147" t="str">
        <f>IF(COUNTBLANK(D2002)=1,"",IF('order-admin-units'!$I$1&lt;&gt;"y", "", IF(COUNTBLANK(K2002:L2002)&gt;0, 'order-admin-units'!$B$2+1, VLOOKUP(K2002&amp;"@"&amp;L2002, orderadmin, 2))))</f>
        <v/>
      </c>
      <c r="Z2002" s="147" t="str">
        <f t="shared" si="221"/>
        <v/>
      </c>
      <c r="AA2002" s="147" t="str">
        <f t="shared" si="222"/>
        <v/>
      </c>
      <c r="AB2002" s="147" t="str">
        <f t="shared" si="223"/>
        <v/>
      </c>
      <c r="AC2002" s="147" t="str">
        <f t="shared" si="219"/>
        <v/>
      </c>
      <c r="AD2002" s="11" t="str">
        <f t="shared" si="224"/>
        <v/>
      </c>
      <c r="AE2002" s="11" t="str">
        <f t="array" ref="AE2002">IF(COUNTBLANK(D2002)=1,"",IF(OR($H$2="y",$H$2="m"),IF(AA2002=AA2001,IF(OR(AB2002=$AB$4:$AB2001)=FALSE,AE2001&amp;C2002,AE2001),"("&amp;C2002)&amp;IF(AA2002=AA2003,IF(OR(AB2003=$AB$4:$AB2002)=FALSE,", ",""),") "),""))</f>
        <v/>
      </c>
      <c r="AF2002" s="11" t="str">
        <f t="array" ref="AF2002">IF((COUNTBLANK(D2002)=0)*OR($H$2="y",$H$2="m"),IFERROR(LEFT(C2002, FIND(" ",C2002)-1), C2002),"")</f>
        <v/>
      </c>
      <c r="AG2002" s="11" t="str">
        <f t="array" ref="AG2002">IF(COUNTBLANK(D2002)=1,"",IF(OR($H$2="y",$H$2="m"),IF(AA2002=AA2001,IF(OR(AC2002=$AC$4:$AC2001)=FALSE,AG2001&amp;AF2002,AG2001),"("&amp;AF2002)&amp;IF(AA2002=AA2003,IF(OR(AC2003=$AC$4:$AC2002)=FALSE,", ",""),") "),""))</f>
        <v/>
      </c>
      <c r="AH2002" s="10" t="str">
        <f>IF((COUNTBLANK(D2002)=1),"",IF(D2002=D2001,AH2001,"")&amp;IF(B2001&lt;&gt;B2002,((IF(COUNTBLANK(E2002)=1,$D$3&amp;"Non-type material: "&amp;$D$3,$D$3&amp;INDEX('type-categories'!$A$2:$B$100,MATCH(E2002,'type-categories'!$A$2:$A$100,0),2)&amp;$D$3))),"")&amp;(IF(K2002&lt;&gt;K2001,$C$2&amp;UPPER(K2002)&amp;$C$2&amp;$K$3&amp;" ",(IF(B2002&lt;&gt;B2001,$C$2&amp;UPPER(K2002)&amp;$C$2&amp;$K$3&amp;" ",""))))&amp;IF((AA2002&lt;&gt;AA2003)*($H$2="y"),AD2002&amp;AE2002,IF((AA2002&lt;&gt;AA2003)*($H$2="m"),AD2002&amp;AG2002,IF(($H$2&lt;&gt;"m")*($H$2&lt;&gt;"Y"),(IF(F2002=0,"",F2002&amp;" "&amp;$F$4&amp;" "))&amp;(IF(G2002=0,"",G2002&amp;" "&amp;$G$4&amp;" "))&amp;(IF(H2002=0,"",H2002&amp;" "&amp;H$4&amp;" "))&amp;(IF(I2002=0,"",I2002&amp;" "&amp;$I$4&amp;" "))&amp;(IF(J2002=0,"",J2002&amp;" "&amp;$J$4&amp;" ")),"")))&amp;"; "&amp;IF((B2002=B2001)*(AA2002=AA2001), "same collecting data; ", IF((B2002=B2001)*(Z2001=Z2002),"same locality; ",(IF(COUNTBLANK(L2002)=1,"",$D$2&amp;L2002&amp;$L$3&amp;" "&amp;$D$2))&amp;(IF(COUNTBLANK(M2002)=1,"",$E$2&amp;M2002&amp;$E$2&amp;", "))&amp;(IF(COUNTBLANK(N2002)=1,"",N2002&amp;"; "))&amp;(IF(COUNTBLANK(O2002)=1,"",O2002&amp;"; ")))&amp;(IF(COUNTBLANK(P2002)=1,"",P2002&amp;"; "))&amp;(IF(COUNTBLANK(Q2002)=1,"",Q2002&amp;"; "))&amp;(IF(COUNTBLANK(R2002)=1,"",R2002&amp;"m, "))&amp;IF((COUNTBLANK(S2002)=0)*(S2002&lt;&gt;S2001), S2002&amp;"; ","")&amp;(IF(COUNTBLANK(U2002)=1,"",U2002&amp;"; "))&amp;(IF(COUNTBLANK(T2002)=1,"",IF(COUNTBLANK(F$2)=1,T2002&amp;"; ",T2002&amp;" "&amp;F$2&amp;"; "))))&amp;(IF(COUNTBLANK(V2002)=1,"",V2002&amp;"; "))&amp;IF((COUNTBLANK(C2002)=1),"",C2002)&amp;IF((B2002=B2003)*(K2002=K2003)*(L2002=L2003)*(M2002=M2003),IF(($H$2&lt;&gt;"m")*($H$2&lt;&gt;"Y"), " • ", IF((ISNUMBER(FIND(")",AE2002))), " • ", "")),IF((B2002=B2003)*(K2002=K2003)," • ",". ")))</f>
        <v/>
      </c>
      <c r="AI2002" s="1"/>
    </row>
    <row r="2003" spans="1:35" x14ac:dyDescent="0.25">
      <c r="A2003" s="3" t="str">
        <f t="shared" si="220"/>
        <v/>
      </c>
      <c r="B2003" s="53" t="str">
        <f t="shared" si="218"/>
        <v/>
      </c>
      <c r="C2003" s="57"/>
      <c r="D2003" s="57"/>
      <c r="E2003" s="57"/>
      <c r="F2003" s="57"/>
      <c r="G2003" s="57"/>
      <c r="H2003" s="57"/>
      <c r="I2003" s="57"/>
      <c r="J2003" s="57"/>
      <c r="K2003" s="57"/>
      <c r="L2003" s="57"/>
      <c r="M2003" s="54"/>
      <c r="N2003" s="57"/>
      <c r="O2003" s="58"/>
      <c r="P2003" s="58"/>
      <c r="Q2003" s="58"/>
      <c r="R2003" s="58"/>
      <c r="S2003" s="54"/>
      <c r="T2003" s="57"/>
      <c r="U2003" s="57"/>
      <c r="V2003" s="57"/>
      <c r="W2003" s="57"/>
      <c r="X2003" s="147" t="str">
        <f>IF(COUNTBLANK(D2003)=1,"",IF('order-admin-units'!$I$1&lt;&gt;"y", "", IF(COUNTBLANK(K2003)=1, 'order-admin-units'!$B$1+1, VLOOKUP(K2003, ordercountry, 2))))</f>
        <v/>
      </c>
      <c r="Y2003" s="147" t="str">
        <f>IF(COUNTBLANK(D2003)=1,"",IF('order-admin-units'!$I$1&lt;&gt;"y", "", IF(COUNTBLANK(K2003:L2003)&gt;0, 'order-admin-units'!$B$2+1, VLOOKUP(K2003&amp;"@"&amp;L2003, orderadmin, 2))))</f>
        <v/>
      </c>
      <c r="Z2003" s="147" t="str">
        <f t="shared" si="221"/>
        <v/>
      </c>
      <c r="AA2003" s="147" t="str">
        <f t="shared" si="222"/>
        <v/>
      </c>
      <c r="AB2003" s="147" t="str">
        <f t="shared" si="223"/>
        <v/>
      </c>
      <c r="AC2003" s="147" t="str">
        <f t="shared" si="219"/>
        <v/>
      </c>
      <c r="AD2003" s="11" t="str">
        <f t="shared" si="224"/>
        <v/>
      </c>
      <c r="AE2003" s="11" t="str">
        <f t="array" ref="AE2003">IF(COUNTBLANK(D2003)=1,"",IF(OR($H$2="y",$H$2="m"),IF(AA2003=AA2002,IF(OR(AB2003=$AB$4:$AB2002)=FALSE,AE2002&amp;C2003,AE2002),"("&amp;C2003)&amp;IF(AA2003=AA2004,IF(OR(AB2004=$AB$4:$AB2003)=FALSE,", ",""),") "),""))</f>
        <v/>
      </c>
      <c r="AF2003" s="11" t="str">
        <f t="array" ref="AF2003">IF((COUNTBLANK(D2003)=0)*OR($H$2="y",$H$2="m"),IFERROR(LEFT(C2003, FIND(" ",C2003)-1), C2003),"")</f>
        <v/>
      </c>
      <c r="AG2003" s="11" t="str">
        <f t="array" ref="AG2003">IF(COUNTBLANK(D2003)=1,"",IF(OR($H$2="y",$H$2="m"),IF(AA2003=AA2002,IF(OR(AC2003=$AC$4:$AC2002)=FALSE,AG2002&amp;AF2003,AG2002),"("&amp;AF2003)&amp;IF(AA2003=AA2004,IF(OR(AC2004=$AC$4:$AC2003)=FALSE,", ",""),") "),""))</f>
        <v/>
      </c>
      <c r="AH2003" s="10" t="str">
        <f>IF((COUNTBLANK(D2003)=1),"",IF(D2003=D2002,AH2002,"")&amp;IF(B2002&lt;&gt;B2003,((IF(COUNTBLANK(E2003)=1,$D$3&amp;"Non-type material: "&amp;$D$3,$D$3&amp;INDEX('type-categories'!$A$2:$B$100,MATCH(E2003,'type-categories'!$A$2:$A$100,0),2)&amp;$D$3))),"")&amp;(IF(K2003&lt;&gt;K2002,$C$2&amp;UPPER(K2003)&amp;$C$2&amp;$K$3&amp;" ",(IF(B2003&lt;&gt;B2002,$C$2&amp;UPPER(K2003)&amp;$C$2&amp;$K$3&amp;" ",""))))&amp;IF((AA2003&lt;&gt;AA2004)*($H$2="y"),AD2003&amp;AE2003,IF((AA2003&lt;&gt;AA2004)*($H$2="m"),AD2003&amp;AG2003,IF(($H$2&lt;&gt;"m")*($H$2&lt;&gt;"Y"),(IF(F2003=0,"",F2003&amp;" "&amp;$F$4&amp;" "))&amp;(IF(G2003=0,"",G2003&amp;" "&amp;$G$4&amp;" "))&amp;(IF(H2003=0,"",H2003&amp;" "&amp;H$4&amp;" "))&amp;(IF(I2003=0,"",I2003&amp;" "&amp;$I$4&amp;" "))&amp;(IF(J2003=0,"",J2003&amp;" "&amp;$J$4&amp;" ")),"")))&amp;"; "&amp;IF((B2003=B2002)*(AA2003=AA2002), "same collecting data; ", IF((B2003=B2002)*(Z2002=Z2003),"same locality; ",(IF(COUNTBLANK(L2003)=1,"",$D$2&amp;L2003&amp;$L$3&amp;" "&amp;$D$2))&amp;(IF(COUNTBLANK(M2003)=1,"",$E$2&amp;M2003&amp;$E$2&amp;", "))&amp;(IF(COUNTBLANK(N2003)=1,"",N2003&amp;"; "))&amp;(IF(COUNTBLANK(O2003)=1,"",O2003&amp;"; ")))&amp;(IF(COUNTBLANK(P2003)=1,"",P2003&amp;"; "))&amp;(IF(COUNTBLANK(Q2003)=1,"",Q2003&amp;"; "))&amp;(IF(COUNTBLANK(R2003)=1,"",R2003&amp;"m, "))&amp;IF((COUNTBLANK(S2003)=0)*(S2003&lt;&gt;S2002), S2003&amp;"; ","")&amp;(IF(COUNTBLANK(U2003)=1,"",U2003&amp;"; "))&amp;(IF(COUNTBLANK(T2003)=1,"",IF(COUNTBLANK(F$2)=1,T2003&amp;"; ",T2003&amp;" "&amp;F$2&amp;"; "))))&amp;(IF(COUNTBLANK(V2003)=1,"",V2003&amp;"; "))&amp;IF((COUNTBLANK(C2003)=1),"",C2003)&amp;IF((B2003=B2004)*(K2003=K2004)*(L2003=L2004)*(M2003=M2004),IF(($H$2&lt;&gt;"m")*($H$2&lt;&gt;"Y"), " • ", IF((ISNUMBER(FIND(")",AE2003))), " • ", "")),IF((B2003=B2004)*(K2003=K2004)," • ",". ")))</f>
        <v/>
      </c>
      <c r="AI2003" s="1"/>
    </row>
    <row r="2004" spans="1:35" x14ac:dyDescent="0.25">
      <c r="A2004" s="3" t="str">
        <f t="shared" si="220"/>
        <v/>
      </c>
      <c r="B2004" s="53" t="str">
        <f t="shared" si="218"/>
        <v/>
      </c>
      <c r="C2004" s="57"/>
      <c r="D2004" s="57"/>
      <c r="E2004" s="57"/>
      <c r="F2004" s="57"/>
      <c r="G2004" s="57"/>
      <c r="H2004" s="57"/>
      <c r="I2004" s="57"/>
      <c r="J2004" s="57"/>
      <c r="K2004" s="57"/>
      <c r="L2004" s="57"/>
      <c r="M2004" s="54"/>
      <c r="N2004" s="57"/>
      <c r="O2004" s="58"/>
      <c r="P2004" s="58"/>
      <c r="Q2004" s="58"/>
      <c r="R2004" s="58"/>
      <c r="S2004" s="54"/>
      <c r="T2004" s="57"/>
      <c r="U2004" s="57"/>
      <c r="V2004" s="57"/>
      <c r="W2004" s="57"/>
      <c r="X2004" s="147" t="str">
        <f>IF(COUNTBLANK(D2004)=1,"",IF('order-admin-units'!$I$1&lt;&gt;"y", "", IF(COUNTBLANK(K2004)=1, 'order-admin-units'!$B$1+1, VLOOKUP(K2004, ordercountry, 2))))</f>
        <v/>
      </c>
      <c r="Y2004" s="147" t="str">
        <f>IF(COUNTBLANK(D2004)=1,"",IF('order-admin-units'!$I$1&lt;&gt;"y", "", IF(COUNTBLANK(K2004:L2004)&gt;0, 'order-admin-units'!$B$2+1, VLOOKUP(K2004&amp;"@"&amp;L2004, orderadmin, 2))))</f>
        <v/>
      </c>
      <c r="Z2004" s="147" t="str">
        <f t="shared" si="221"/>
        <v/>
      </c>
      <c r="AA2004" s="147" t="str">
        <f t="shared" si="222"/>
        <v/>
      </c>
      <c r="AB2004" s="147" t="str">
        <f t="shared" si="223"/>
        <v/>
      </c>
      <c r="AC2004" s="147" t="str">
        <f t="shared" si="219"/>
        <v/>
      </c>
      <c r="AD2004" s="11" t="str">
        <f t="shared" si="224"/>
        <v/>
      </c>
      <c r="AE2004" s="11" t="str">
        <f t="array" ref="AE2004">IF(COUNTBLANK(D2004)=1,"",IF(OR($H$2="y",$H$2="m"),IF(AA2004=AA2003,IF(OR(AB2004=$AB$4:$AB2003)=FALSE,AE2003&amp;C2004,AE2003),"("&amp;C2004)&amp;IF(AA2004=AA2005,IF(OR(AB2005=$AB$4:$AB2004)=FALSE,", ",""),") "),""))</f>
        <v/>
      </c>
      <c r="AF2004" s="11" t="str">
        <f t="array" ref="AF2004">IF((COUNTBLANK(D2004)=0)*OR($H$2="y",$H$2="m"),IFERROR(LEFT(C2004, FIND(" ",C2004)-1), C2004),"")</f>
        <v/>
      </c>
      <c r="AG2004" s="11" t="str">
        <f t="array" ref="AG2004">IF(COUNTBLANK(D2004)=1,"",IF(OR($H$2="y",$H$2="m"),IF(AA2004=AA2003,IF(OR(AC2004=$AC$4:$AC2003)=FALSE,AG2003&amp;AF2004,AG2003),"("&amp;AF2004)&amp;IF(AA2004=AA2005,IF(OR(AC2005=$AC$4:$AC2004)=FALSE,", ",""),") "),""))</f>
        <v/>
      </c>
      <c r="AH2004" s="10" t="str">
        <f>IF((COUNTBLANK(D2004)=1),"",IF(D2004=D2003,AH2003,"")&amp;IF(B2003&lt;&gt;B2004,((IF(COUNTBLANK(E2004)=1,$D$3&amp;"Non-type material: "&amp;$D$3,$D$3&amp;INDEX('type-categories'!$A$2:$B$100,MATCH(E2004,'type-categories'!$A$2:$A$100,0),2)&amp;$D$3))),"")&amp;(IF(K2004&lt;&gt;K2003,$C$2&amp;UPPER(K2004)&amp;$C$2&amp;$K$3&amp;" ",(IF(B2004&lt;&gt;B2003,$C$2&amp;UPPER(K2004)&amp;$C$2&amp;$K$3&amp;" ",""))))&amp;IF((AA2004&lt;&gt;AA2005)*($H$2="y"),AD2004&amp;AE2004,IF((AA2004&lt;&gt;AA2005)*($H$2="m"),AD2004&amp;AG2004,IF(($H$2&lt;&gt;"m")*($H$2&lt;&gt;"Y"),(IF(F2004=0,"",F2004&amp;" "&amp;$F$4&amp;" "))&amp;(IF(G2004=0,"",G2004&amp;" "&amp;$G$4&amp;" "))&amp;(IF(H2004=0,"",H2004&amp;" "&amp;H$4&amp;" "))&amp;(IF(I2004=0,"",I2004&amp;" "&amp;$I$4&amp;" "))&amp;(IF(J2004=0,"",J2004&amp;" "&amp;$J$4&amp;" ")),"")))&amp;"; "&amp;IF((B2004=B2003)*(AA2004=AA2003), "same collecting data; ", IF((B2004=B2003)*(Z2003=Z2004),"same locality; ",(IF(COUNTBLANK(L2004)=1,"",$D$2&amp;L2004&amp;$L$3&amp;" "&amp;$D$2))&amp;(IF(COUNTBLANK(M2004)=1,"",$E$2&amp;M2004&amp;$E$2&amp;", "))&amp;(IF(COUNTBLANK(N2004)=1,"",N2004&amp;"; "))&amp;(IF(COUNTBLANK(O2004)=1,"",O2004&amp;"; ")))&amp;(IF(COUNTBLANK(P2004)=1,"",P2004&amp;"; "))&amp;(IF(COUNTBLANK(Q2004)=1,"",Q2004&amp;"; "))&amp;(IF(COUNTBLANK(R2004)=1,"",R2004&amp;"m, "))&amp;IF((COUNTBLANK(S2004)=0)*(S2004&lt;&gt;S2003), S2004&amp;"; ","")&amp;(IF(COUNTBLANK(U2004)=1,"",U2004&amp;"; "))&amp;(IF(COUNTBLANK(T2004)=1,"",IF(COUNTBLANK(F$2)=1,T2004&amp;"; ",T2004&amp;" "&amp;F$2&amp;"; "))))&amp;(IF(COUNTBLANK(V2004)=1,"",V2004&amp;"; "))&amp;IF((COUNTBLANK(C2004)=1),"",C2004)&amp;IF((B2004=B2005)*(K2004=K2005)*(L2004=L2005)*(M2004=M2005),IF(($H$2&lt;&gt;"m")*($H$2&lt;&gt;"Y"), " • ", IF((ISNUMBER(FIND(")",AE2004))), " • ", "")),IF((B2004=B2005)*(K2004=K2005)," • ",". ")))</f>
        <v/>
      </c>
      <c r="AI2004" s="1"/>
    </row>
  </sheetData>
  <sheetProtection insertRows="0" sort="0" autoFilter="0"/>
  <protectedRanges>
    <protectedRange sqref="X4:Y10004" name="AllowSorting"/>
  </protectedRanges>
  <autoFilter ref="C4:AH2004"/>
  <sortState ref="C5:Y345">
    <sortCondition ref="D5:D345"/>
    <sortCondition ref="E5:E345"/>
    <sortCondition ref="K5:K345"/>
    <sortCondition ref="L5:L345"/>
    <sortCondition ref="M5:M345"/>
    <sortCondition ref="N5:N345"/>
    <sortCondition ref="O5:O345"/>
    <sortCondition ref="P5:P345"/>
    <sortCondition ref="S5:S345"/>
    <sortCondition ref="T5:T345"/>
    <sortCondition ref="U5:U345"/>
    <sortCondition ref="C5:C345"/>
  </sortState>
  <mergeCells count="1">
    <mergeCell ref="X1:Y3"/>
  </mergeCells>
  <phoneticPr fontId="25" type="noConversion"/>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XFC201"/>
  <sheetViews>
    <sheetView topLeftCell="B1" workbookViewId="0">
      <selection activeCell="B1" sqref="B1"/>
    </sheetView>
  </sheetViews>
  <sheetFormatPr defaultColWidth="0" defaultRowHeight="15" x14ac:dyDescent="0.25"/>
  <cols>
    <col min="1" max="1" width="6" style="5" hidden="1" customWidth="1"/>
    <col min="2" max="2" width="22" style="5" bestFit="1" customWidth="1"/>
    <col min="3" max="3" width="154.42578125" style="35" customWidth="1"/>
    <col min="4" max="16383" width="11.42578125" style="9" hidden="1"/>
    <col min="16384" max="16384" width="4.140625" style="9" hidden="1"/>
  </cols>
  <sheetData>
    <row r="1" spans="1:3" customFormat="1" x14ac:dyDescent="0.25">
      <c r="A1" s="142" t="s">
        <v>10</v>
      </c>
      <c r="B1" s="7" t="s">
        <v>0</v>
      </c>
      <c r="C1" s="34" t="s">
        <v>120</v>
      </c>
    </row>
    <row r="2" spans="1:3" customFormat="1" x14ac:dyDescent="0.25">
      <c r="A2" s="1">
        <v>1</v>
      </c>
      <c r="B2" s="1" t="str">
        <f>IFERROR(INDEX(DATA!$A:$AH,MATCH(A2,DATA!$A:$A,0),4),"")</f>
        <v>Kukulcania arizonica</v>
      </c>
      <c r="C2" s="35" t="str">
        <f>IF(B2="","",TRIM(SUBSTITUTE(SUBSTITUTE((SUBSTITUTE((SUBSTITUTE(SUBSTITUTE(SUBSTITUTE(SUBSTITUTE(SUBSTITUTE(SUBSTITUTE(SUBSTITUTE(SUBSTITUTE(SUBSTITUTE(SUBSTITUTE(SUBSTITUTE(SUBSTITUTE(SUBSTITUTE((IFERROR(INDEX(DATA!$A:$AH,MATCH(A2,DATA!$A:$A,1),MATCH("matex",DATA!$A$4:$AH$4,0)),"")),",,",",")," )", ")")," ]", "]"),", ,", ","),",,",","),", ("," ("),", ["," ["),", ,",","),": ,", ":")," ,", ",")," .", "."),",.",".")," ;", ";")),";;",";")),",;",";"),";;",";")))</f>
        <v>Paratypes: &lt;bold&gt;USA&lt;bold&gt; • 1 ♂ 1 ♀; Arizona, Gila, 8 km N of Roosevelt Dam; [N33.82314°, W111.29501°]; 11/IV/1935; W. Ivie leg.; AMNH • 1 ♂ 3 ♀ 1 imm.; same collecting data; AMNH IFM-1198, IFM-1655 • 1 ♂ 1 ♀ 1 imm.; Arizona, Gila, 8 miles N Roosevelt Dam; (N33.75°, W111.25°); 11/IV/1939; W. Ivie leg.; AMNH • 1 ♂ 1 ♀; same collecting data; AMNH IFM-1531. Non-type material: &lt;bold&gt;MEXICO&lt;bold&gt; • 1 ♀; Chihuahua, 12 miles NW Gran Morelos [N28.33287°, W106.68477°]; 16/VIII/1950; R. Smith leg.; AMNH • 1 ♀; Chihuahua, 23 miles S Chihuahua [N28.35459°, W106.26728°]; 9/VII/1954; E.J. Schlinger leg.; UCB • 1 ♂ 5 imm.; Chihuahua, Las Canoas Babicora [N26.62389°, W106.40391°]; 3/VII/1947; W.J. Gertsch leg.; AMNH • 1 ♀; Chihuahua, near Primavera, Cañon Prieta; 30/VI/1947; W.J. Gertsch leg.; AMNH • 1 ♀; same collecting data; AMNH • 3 ♀; Chihuahua, Samalayuca [N31.34139°, W106.47833°]; 25/VI/1947; W.J. Gertsch leg.; AMNH • 1 ♀; Chihuahua, Sierra de En Medio, Nogales Ranch; [N30.98644°, W108.59738°, 1524–1737m]; 25–30/IX/1951; W.S. Creighton leg.; AMNH • 1 ♀; Chihuahua, Sierra del Nido, Arroyo del Álamo; (N29.33333°, W106.83333°); 14/X/1969; V. Roth leg.; AMNH • 1 ♂ 6 ♀ 3 imm.; Chihuahua, summit W of Primavera, 2/VII/1947; W.J. Gertsch leg.; AMNH • 3 ♀ 10 imm.; same collecting data; AMNH • 2 ♀ 3 imm.; Coahuila, 1 mile S Cedritos [N27.45639°, W101.77°]; 23/VI/1957; R. Zweifel leg.; AMNH • 1 ♀ 3 imm.; Coahuila, 20 miles E Saltillo [N25.45685°, W100.65425°]; 18/VII/1956; W.J. Gertsch &amp; V. Roth leg.; AMNH • 2 ♀ 2 imm.; Coahuila, 20 miles E Saltillo on Rt. 40 [N25.68679°, W100.60631°]; 3/VII/1982; F.A. Coyle leg.; MCZ 39918 • 1 ♀ 1 imm.; Coahuila, 5 miles W Saltillo [N25.45212°, W101.08545°]; 5/VII/1936; Davis leg.; AMNH • 1 ♀; Coahuila, 56 km E Monclova, Cueva de Las Animas; [N26.88366°, W100.92261°]; 21/II/1966; W. Bell &amp; J. Reddell leg.; AMNH • 1 ♀; Coahuila, Muzquiz, Rancho Los Ojos; [N27.87549°, W101.5177°]; 25/XI/2009; G. Hoese leg.; CNAN-Ar 8180 • 2 ♀; Coahuila, Sierra de La Concordia, 9 km S La Casita; diurnal hand collecting; (N25.14382°, W101.4573°, 2380m); 23/VII/2006; O. Francke et al. leg.; CNAN-Ar 8187 • 2 ♀ 1 imm.; Durango, 15 miles W Durango [N23.93455°, W104.8739°]; 12/VIII/1947; W.J. Gertsch leg.; AMNH • 1 ♀; Durango, 2 miles W Durango, on highway 40; [N23.99556°, W104.73322°, 1928m]; 10/VI/1969; S.C. Willians leg.; CAS 9060629 • 1 ♀; Durango, km 9 Carretera 36, between San Andres Atotonilco and La Laguna de Chaparra (N25.08843°, W105.5255°, 2095m); 11/VIII/2005; O. Francke et al. leg.; CNAN-Ar 8186 • 1 ♀; Durango, Palos Colorados [N24.03992°, W104.90891°, 2400m]; 5/VIII/1947; W.J. Gertsch leg.; AMNH • 1 ♀; Durango, San Isidro, 60 miles NW Durango; [N24.63946°, W105.20289°]; 19/VIII/1947; W.J. Gertsch leg.; AMNH • 4 ♀ 2 imm.; Nuevo León, 29 miles W Linares [N24.74912°, W99.99261°]; IX/1956; S.B. &amp; S.A. Mulaik leg.; AMNH • 1 ♀; Nuevo León, 6 miles S Micondra de Presa, creosote contry; (N24°, W99.96667°); 17/II/1984; V. &amp; B. Roth leg.; CAS 9060612 • 4 ♀ 1 imm.; Nuevo León, Monterrey [N25.68661°, W100.31611°]; 30/XII/1940; R.H. Crandall leg.; AMNH • 2 ♀ 1 imm.; San Luis Potosí, Charcas [N23.12789°, W101.11362°]; VII/1934; A.M. Chickering leg.; MCZ 39057 • 2 ♀ 2 imm.; San Luis Potosí, Charcas, hillside, 10/VII/1934; A.M. Chickering leg.; MCZ 39056 • 3 ♀ 1 imm.; same locality; 19/VII/1934; A.M. Chickering leg.; MCZ 39055 • 3 ♀ 1 imm.; same locality; 7/VII/1934; A.M. Chickering leg.; MCZ 39063 • 1 ♂ 1 ♀ 1 imm.; same locality; 8/VII/1934; A.M. Chickering leg.; MCZ 39054 • 1 ♀; San Luis Potosí, Highway 70, km 199, 22/II/1973; W. Graham leg.; AMNH • 1 ♀ 2 imm.; San Luis Potosí, Rt. 70, 70 miles W of Valles, under stones by roadside; [N22.15313°, W100.93359°]; 19/II/1970; J.A.L. Cooke leg.; AMNH • 3 ♀; Sonora, 10 miles S Cananea, Sierra Manzanal; [N30.73333°, W110.25°]; 17/IX/1970; V. Roth leg.; AMNH • 1 ♀; Sonora, 10 miles S Nacorazi, Hwy. 10; entrance to old copper mine; [N30.22803°, W109.72427°]; 16/VIII/1959; B.A. Brance leg.; AMNH • 2 ♀ 9 imm.; Sonora, 10 miles W Alamos [N27.08241°, W109.08339°]; 19/VII/1954; W.J. Gertsch leg.; AMNH • 1 ♀; Sonora, 11 miles S Cumpas [N29.85812°, W109.66722°]; 3/X/1966; V. Roth &amp; N. Bucknall leg.; AMNH • 1 ♀; Sonora, 30 miles W Cananea [N30.89231°, W110.68508°]; 8/VII/1975; D. Ubick leg.; CAS 9060491 • 1 ♀; Sonora, 41 miles N of Guaymas on Rt. 15; on Microondas Rd. [N28.4952°, W111.04549°]; 19/V/1982; F.A. Coyle leg.; MCZ 39050 • 1 ♀; Sonora, 5 miles W Álamos [N27.06427°, W109.01817°]; 12/VII/1975; D. Ubick leg.; CAS 9060440 • 1 ♀; Sonora, 7 miles NE Tesopaco, thorn forest; (N28.5°, W109.4°); 16/IX/1982; V. Roth leg.; AMNH • 1 ♀; Sonora, 8 miles W Tepoca (N29.3°, W109.17°, 914m); 6/VIII/1986; V. Roth leg.; CAS 9060614 • 1 ♀; Sonora, Agua Caliente (N29.5°, W110.17°); 13/II/1988; V. &amp; B. Roth leg.; CAS 9058497 • 1 ♀; Sonora, Álamos [N27.06427°, W109.01817°]; 7/VIII/1956; V. Roth &amp; W. Gertsch leg.; AMNH • 1 ♂ 3 ♀; Sonora, Desemboque [N30.56833°, W113.00667°]; 15–31/VII/1935; B. Malkin leg.; AMNH • 1 ♀; Sonora, Guaymas, in room in town; [N27.91787°, W110.90894°]; 6/XI/1944; M. Cardenas leg.; AMNH • 1 ♀; Sonora, Hermosillo [N29.07297°, W110.95592°]; 18/VIII/1953; B. Malkin leg.; AMNH • 1 ♀; same locality; 20/IX/1952; B. Malkin &amp; V.E. Thatcher leg.; AMNH • 1 ♀ 3 imm.; Sonora, Isla Medio, 29/IV/1944; B. Osorio leg.; AMNH • 1 ♂; Sonora, Minas Nuevas [N27.06196°, W109.00735°]; 8/VIII/1952; P. &amp; C. Vaurie leg.; AMNH • 1 ♂; Sonora, near Sierra Manzanal, oak, rocky; [N30.73333°, W110.25°]; 13/VII/1970; AMNH • 1 ♂; Sonora, S. Puerto Libert., Tidepool Beach; (N29.45°, W112.4°); 26/III/1981; B. Roth leg.; AMNH • 1 ♂; Sonora, San Luis Río Colorado [N32.45189°, W114.77171°]; 4/XII/1955; V. Roth leg.; AMNH • 1 ♀; Sonora, San Miguel de Horcasitas (N29.3°, W110.45°); 4/X/1966; V. Roth leg.; AMNH • 1 ♀ 1 imm.; Sonora, Sierra Álamos [N27.01482°, W108.74702°]; (collector illegible) leg.; AMNH • 1 ♀; Sonora, Sierra de Los Ajos (N31.05°, W109.93333°); 20/VII/1971; V. Roth leg.; AMNH • 1 ♀ 1 imm.; Tamaulipas, 18/III/1972; J.A.L. Cooke leg.; AMNH IFM-1633 • 1 ♂ 1 ♀; Tamaulipas, 10 miles S Reynosa [N25.87425°, W98.26907°]; 6/XI/1951; W.S. Creighton leg.; AMNH • 1 ♀; Tamaulipas, Highway 101, km 152.5 [N24.10985°, W98.74616°]; 23/II/1973; C. Soileau leg.; AMNH • 1 ♀; Tamaulipas, Mumulique Pass., 25/XII/1947; AMNH • 3 ♀ 1 imm.; uncertain locality, San Diego, plain (? label illegible), 20/VII/1934; A.M. Chickering leg.; MCZ 39058 • 1 ♀; Zacatecas, 27 miles NNW Fresnillo (N23.35°, W102.58°); 7/IX/1964; J. &amp; W. Ivie leg.; AMNH • 1 ♀; Zacatecas, 45 miles NE Zacatecas [N23.34835°, W102.27046°]; 8/VIII/1974; L. Erickson &amp; M.E. Soleglad leg.; AMNH • 1 ♀; Zacatecas, on route 45, 120 miles SE Durango [N23.40496°, W103.033°]; 8/IX/1961; A. Aschwanden leg.; AMNH. &lt;bold&gt;NO DATA&lt;bold&gt; • 2 ♀ 4 imm.; AMNH. &lt;bold&gt;USA&lt;bold&gt; • 1 ♀; Arizona, Cochise, 1 Mile east of Portal; (N31.92°, W109.15°); 20/II/1982; W.J. Gertsch leg.; AM KS.32580 • 1 ♂; Arizona, Cochise, 5 miles W Portal; [N31.9107°, W109.22673°, 1600m]; 26/VII/1976; S. Johnson leg.; AMNH • 2 ♂; same locality; 29/VII/1976; S. Johnson leg.; AMNH IFM-1392 • 1 ♂; Arizona, Cochise, 5 miles W Portal; S.W.R.S.; [N31.9137°, W109.14145°, 1646m]; 7/VII/1972; D. Ubick leg.; DU 72.07.07 • 1 ♀ 1 imm.; Arizona, Cochise, 5 miles W Portal; SWRS; 13–22/VIII/1972; N. Platnick leg.; MCZ 145369 • 1 ♀; Arizona, Cochise, 9 miles W Portal; East Turkey Creek; [N31.9137°, W109.14145°]; 11/V/1972; W.J. Gertsch leg.; AMNH • 1 ♀; Arizona, Cochise, Bowie; [N32.32593°, W109.48706°]; V/1972; V. Roth leg.; DU 72.05 • 1 ♂ 1 ♀; Arizona, Cochise, Chiricahua Mountains; [N31.92981°, W109.38229°, 1981m]; 9/VII/1971; A.Jung leg.; DU 71.07.09 • 1 ♂; same locality; [N31.92981°, W109.38229°]; 23/V/1981; F.C. Baptista leg.; AMNH • 1 ♀; same locality; VII–VIII/1972; J.A.L. Cooke leg.; AMNH • 1 ♀; same locality; 6/VIII/1958; R.O. Schuster &amp; L.M. Smith leg.; AMNH • 1 ♂; Arizona, Cochise, Chiricahua Mountains; Cave Creek Canyon; can traps; [N31.92981°, W109.38229°, 1554–1615m]; 14/X/1981; V. Roth leg.; AMNH • 1 ♀; Arizona, Cochise, Chiricahua Mountains; Cave Creek Canyon, Sunny Flat Camp Ground; [N31.92981°, W109.38229°]; 18/VIII/1974; Caziers &amp; Favreaus leg.; AMNH • 1 ♂; Arizona, Cochise, Chiricahua Mountains; S.W.R.S.; 19–22/VII/1975; D. Ubick leg.; DU 75.07.19 • 1 ♀ 5 imm.; Arizona, Cochise, Chiricahua Mountains; Turkey Cr. Near Forest, rt. 42; 20/VIII/1976; S. Johnson leg.; AMNH • 1 ♀; same collecting data; AMNH • 1 ♂ 2 ♀ 1 imm.; Arizona, Cochise, Lower Carr Canyon, Huachuca Mts.; (N31.48787°, W110.40828°); 21/VII/1955; W.J. Gertsch leg.; MACN-Ar 20557 • 1 ♀; Arizona, Cochise, near Portal; [N31.9137°, W109.14145°]; 2/VII/1956; F.N. Young leg.; AMNH • 1 ♀; Arizona, Cochise, Paradise; [N31.93481°, W109.21895°, 1646m]; XII/1998; F.W. Zweifel leg.; AMNH • 1 ♂; Arizona, Cochise, Portal; at house; [N31.9137°, W109.14145°]; XI/1995; V. Roth leg.; CAS 9057629 • 1 ♂; same locality; in house; 19/VI/1980; W.J. Gertsch leg.; AMNH • 2 ♂; same locality; on porch; (N31.92°, W109.15°); 17/XII/1976; W.J. Gertsch leg.; AM KS.32579 • 1 ♂; same locality; on wall at light; [N31.9137°, W109.14145°]; 11/VIII/1981; D. Ubick leg.; DU 81.08.11 • 1 ♀; same locality; ranch house; VIII/1974; B. Hölldobler leg.; MCZ 145370 • 1 ♀; same locality; 1969; D.M. Tuttle leg.; AMNH • 2 ♂; same locality; 4/VII/1971; M. van Buskirk leg.; CAS 9060466 • 1 ♀; same locality; II/1982; W. Spofford leg.; AMNH IFM-1561 • 1 ♂; same locality; X/1978; W.J. Gertsch leg.; AMNH • 1 ♀; Arizona, Coconino, 4 miles E Sedona; Schnebly Hill Road; retreats under logs and rocks; [N34.86974°, W111.76099°]; 17/XI/1980; C.P. Kristensen leg.; CAS 9060605 • 2 ♂ 7 ♀ 5 imm.; Arizona, Graham, Safford; Mt. Graham; [N32.83396°, W109.70758°]; 14/VII/1956; W.J. Gertsch &amp; V. Roth leg.; AMNH • 1 ♀; Arizona, Graham, Solomonville; [N32.81412°, W109.62948°]; 7/IX/1939; D. &amp; S. Mulaik leg.; AMNH • 1 ♀; Arizona, Maricopa, 5 mi. E of Cave Creek; [N33.83337°, W111.9507°]; 3/VII/1965; W. Eberhard leg.; MCZ 145386 • 2 ♀ 2 imm.; Arizona, Maricopa, 6 mi. NE of Cave Creek; VIII/1966; W. Eberhard leg.; MCZ 145387 • 1 ♀; Arizona, Maricopa, Cactus; under rock; [N33.59865°, W112.03043°]; 23/II/1956; G. Langer leg.; MCZ 145375 • 1 ♀; Arizona, Maricopa, Gila Bend; (N32.95°, W112.7°); 12/IX/1941; W. Ivie leg.; AMNH • 1 ♀; Arizona, Maricopa, Mesa; in box; [N33.41518°, W111.83147°]; 28/II/1956; R. Wheeler leg.; MCZ 145372 • 2 ♀; same locality; two spiders taken from the same web; 10/VIII/1935; E. Sanders leg.; MCZ 145388 • 2 ♀ 4 imm.; same locality; 11/IX/1935; E. Sanders leg.; MCZ 145389 • 2 ♂; same locality; 12/X/1935; E. Sanders leg.; CAS 9057573 • 5 ♀ 8 imm.; same collecting data; MCZ 145390 • 2 ♀ 16 imm.; same locality; 15/IX/1935; E. Sanders leg.; MCZ 145391 • 1 ♀; same locality; 13/X/1960; H.L. Stahnke leg.; MCZ 145374 • 2 ♂; same locality; [N33.42227°, W111.82264°]; 30/X/1935; E. Sanders leg.; MCZ 68731 • 1 ♀; Arizona, Maricopa, Phoenix; [N33.44838°, W112.07404°]; 26/X/1960; H.L. Stahnke leg.; MCZ 145381 • 1 ♀; same locality; 27/X/1969; H.L. Stahnke leg.; MCZ 145376 • 1 ♀; same locality; 6/XI/1960; H.L. Stahnke leg.; MCZ 145377 • 1 ♀; same locality; N. Banks leg.; MCZ 145393 • 1 ♀; same locality; 14/II/1955; P. Martin leg.; MCZ 145373 • 2 ♀; same locality; IX/1964; W. Eberhard leg.; MCZ 145385 • 1 ♂ 1 ♀ 1 imm.; same locality; VII/1964; W. Eberhard leg.; MCZ 145383 • 1 ♀; same collecting data; MCZ 145384 • 1 ♀; Arizona, Maricopa, Phoenix, grounds of Phoenix Zoo; [N33.4499°, W111.9466°]; VI/1987; C. Rickabaugh leg.; USNM • 1 ♀; Arizona, Maricopa, Scottsdale; [N33.49417°, W111.92605°]; 20/III/1960; G. Teller leg.; MCZ 145379 • 1 ♀; Arizona, Maricopa, Tempe; under brick; [N33.42551°, W111.94001°]; 27/II/1956; C. Fuller leg.; MCZ 145382 • 1 ♂; same locality; 22/II/1956; E. Amberg leg.; MCZ 145378 • 1 ♀; same locality; 2/XI/1960; H.L. Stahnke leg.; MCZ 145380 • 1 ♂; same locality; 30/X/1960; H.L. Stahnke leg.; MCZ 145417 • 1 ♂; Arizona, Maricopa, Tempe, Arizona State University; bookstore, breakroom; [N33.4234°, W111.928°]; 8/VI/1988; R. Meyer &amp; D. Dahlmeier leg.; USNM • 1 ♂ 1 ♀; same locality; bookstore, near restroom; 13/IV/1988; K. Wissman leg.; USNM • 1 ♀; Arizona, Pima, base of Tortolita Mountains, southern side; found dead in swimming pool; [N32.49035°, W111.06177°, 1000m]; 25/VII/1984; R.S. Beal leg.; CAS 9057853 • 1 ♂; Arizona, Pima, Buenos Aires NWR, Brown Canyon; at night in stream valley, under rocks and stone walls; (N31.7729°, W111.5593°, 1530m); 25/III/2012; A. Schönhofer leg.; SMF • 1 ♀; same locality; Quercus and Pinus edulis, under cobbles and boulders; (N31.7717°, W111.5769°, 1530m); 25/III/2012; A. Schönhofer leg.; SMF • 1 ♂; Arizona, Pima, Coronado National Forest, Madera Canyon, Proctor Area, 53mk S Tucson (MJR-Loc-157); dry forest on rocky hillside, under rocks and logs; (N31.73856°, W110.88673°); 28/II/2014; M.J. Ramírez leg.; MACN-Ar 33844 • 1 ♀; Arizona, Pima, Greaterville; [N31.76398°, W110.75008°]; 29/XII/1940; S. &amp; D. Mulaik leg.; AMNH • 1 ♀; Arizona, Pima, Green Valley; [N31.85425°, W110.9937°]; II/1990; AMNH • 1 ♀; Arizona, Pima, Santa Catalina Mountains; Molimo Basin; under granite; [N32.443°, W110.788°]; 28/VII/1997; D. Ubick leg.; CAS 9060659 • 1 ♂ 2 ♀; Arizona, Pima, Tucson; [N32.22174°, W110.92648°]; VII–VIII/1935; W. Ivie leg.; AMNH IFM-1560 • 2 ♀; same locality; [N32.22178°, W110.92645°]; F. Russell leg.; AMNH • 1 ♂; same locality; VII–VIII/1935; P. Steckler leg.; MCZ 68732 • 1 ♂; Arizona, Pima, Tucson; 722 N. Avenida Calma; [N32.23156°, W111.00647°]; summer/1985; M.J. and A. O'Brien leg.; MCZ 145394 • 3 ♀; Arizona, Pima, Tucson; near Tucson; [N32.22174°, W110.92648°]; 23/II/1931; W.W. Wheeler leg.; MCZ 145395 • 1 ♀; Arizona, Pinal, Biosphere 2; WSW Oracle; N32.5802°, W110.84899°, 1186m; 27/II/2016; M.J. Ramírez leg.; MACN-Ar 39469 • 1 ♀; Arizona, Pinal, Oak Flat, Tonto National Forest (MJR-Loc-250); (N33.30832°, W111.05859°, 1781m); 25/II/2016; M.J. Ramírez leg.; MACN-Ar 36219 • 1 imm.; Arizona, Pinal, S. Biosphere Rd. near Biosphere 2, WSW Oracle (MJR-Loc-150); desert, under rocks; (N32.57426°, W110.85561°); 20–22/II/2013; M.J. Ramírez leg.; MACN-Ar 32717 • 1 ♀; Arizona, Santa Cruz, Madera Canyon; [N31.72509°, W110.88009°]; 10/V/1945; AMNH • 1 ♀; Arizona, Santa Cruz, Nogales; [N31.34038°, W110.93425°]; 4/IV/1921; S.P. Van Dupel leg.; MCZ 145392 • 2 ♂; Arizona, Townsend, MCZ 68733 • 1 ♂; Arizona, uncertain locality, García; N. Banks leg.; MCZ 145371 • 1 ♀; Arizona, Yavapai, 20 miles SW Prescott; [N34.35076°, W112.7482°]; 8/IV/1935; W. Ivie leg.; AMNH • 1 ♀; Arizona, Yavapai, Bumble Bee (MJR-Loc-249); (N34.18545°, W112.16866°, 1133m); 24/II/2016; M.J. Ramírez leg.; MACN-Ar 36218 • 2 ♂; Arizona, Yavapai, Prescott; [N34.54002°, W112.4685°]; 11/VI/1987; AMNH • 2 ♀; Arizona, Yuma, in greenhouse; [N32.69265°, W114.62769°]; 1/III/1977; D.M. Tuttle leg.; AMNH • 1 ♀; same locality; N. Banks leg.; MCZ 145397 • 1 ♀; same locality; 4/V/1918; AMNH • 1 ♀; same locality; XI/1949; AMNH • 1 ♀; Arizona, Yuma, MACG; in warehouse; II/1971; AMNH • 4 ♀; Arizona, Yuma, Yuma; 3/IX/1983; D.M. Tuttle leg.; AMNH • 1 ♀; same locality; 13/II/1956; P. Covingto leg.; MCZ 145396 • 1 ♀; California, Imperial, Brawley; [N32.97866°, W115.53027°]; XII/1971; J.Y. Sandoval leg.; USNM • 1 ♀ 10 imm.; same locality; USNM • 1 ♂; California, Imperial, Imperial Valley; [N32.73755°, W114.9633°]; V/1960; V. Roth leg.; AMNH • 2 ♂ 1 ♀; California, Riverside, Blythe; in garage; [N33.61777°, W114.58826°, 76m]; 11/VII/1935; E. Sanders leg.; MCZ 145398 • 1 ♂; same locality; [N33.61777°, W114.58826°]; 12/VII/1945; Linsley, MacSwain &amp; R.F. Smith leg.; AMNH • 1 ♂; same locality; 9/VIII/1946; P.D. Hurd &amp; W.F. Barr leg.; AMNH • 1 ♂; California, San Bernardino, San Bernardino; 389 Court Street; [N34.10835°, W117.28977°]; 24/VIII/1967; Minnoo B. Madon leg.; CAS 9058473 • 2 ♀; Nevada, Clark, area Indian Springs; desert house on desert; [N36.56968°, W115.67058°]; 27/VI/1961; F.E. Russell leg.; AMNH • 1 ♂; Nevada, Clark, Lake Mead; [N36.0056°, W114.8052°]; V/1968; S. Schwab leg.; USNM • 2 ♀ 3 imm.; New Mexico, Bernalillo, Albuquerque; [N35.08533°, W106.60555°]; N. Banks leg.; MCZ 145399 • 1 ♀; New Mexico, Catron, 13 miles NE Glenwood; Deep Creek; [N33.48698°, W108.93296°]; 30/VII/1979; A. Grubbs leg.; AMNH • 1 ♀; New Mexico, Catron, Sierra; Gila National Forest, 19 km W Hillsboro, highway 90; [N33.50184°, W108.62222°]; 16/VIII/1974; S.C. Willians leg.; CAS 9060619 • 1 ♂; New Mexico, Dona Ana, Las Cruces; Chihuahua desert scrub, around house; (N32.31994°, W106.76365°); 12/IX/2002; L. Prendini &amp; M. Nishiguchi leg.; AMNH • 1 ♀; New Mexico, Dona Ana, Organ Mountains; Aguirre Springs National Recreation Area; oak-juniper, under granite; [N32.32612°, W106.55599°]; 9/IX/1989; D. Ubick leg.; CAS 9060415 • 1 ♂; New Mexico, Eddy, Carlsbad Caverns National Park; found house; [N32.14786°, W104.55671°]; 2/V/1975; W.C. Welboun leg.; AMNH • 1 ♀; New Mexico, Hidalgo, 5 miles NE Lordsburg; [N32.41576°, W108.67974°]; 8/IX/1941; W. Ivie leg.; AMNH • 1 ♀; New Mexico, Hidalgo, 7 miles W Animas; [N31.93587°, W108.93072°]; 26/VI/1988; B. Tomberlin &amp; T. Snell leg.; AMNH • 1 ♂ 1 ♀; New Mexico, Hidalgo, 8 miles SE Rodeo; Peloncillo Mountains; [N31.82969°, W109.03504°]; 14/VII/1954; J.O. Hood leg.; AMNH • 1 ♂; New Mexico, Hidalgo, Guadalupe Canyon; [N31.42644°, W109.04506°]; 15/VII/1994; V. Roth &amp; T. Gee leg.; CAS 9057590 • 2 ♀; New Mexico, Luna, Deming; around house; [N32.2687°, W107.75864°]; 1976; S.E. Ruebush leg.; MCZ 145400 • 1 ♀; New Mexico, San Miguel, 8 miles E Rowe; [N35.4164°, W105.56031°]; C.C. Hoff leg.; AMNH • 1 ♀; New Mexico, Sandoval, Los Alamos; Bandelier National Monument; [N35.76506°, W106.32205°, 91m]; VI/1979; W. Pippin leg.; CAS 9060632 • 1 ♂; New Mexico, Santa Fe, Santa Fe; W of Santa Fé; under rock; [N35.68698°, W105.9378°]; 10/X/1977; D.C. Lowrie leg.; AMNH • 1 ♀; New Mexico, Santa Fe, SW of Santa Fe; 27/VIII/1977; D.C.Lowrie leg.; AMNH • 1 ♀; New Mexico, Valencia, 5 miles SE Suwanee; (N34.9°, W107.08333°); 5/IX/1941; W. Ivie leg.; AMNH • 1 ♀ 4 imm.; no further locality, AMNH • 1 ♀ 1 imm.; Oklahoma, Comanche, Wichita Mts.; [N34.75951°, W98.6434°]; 3/IX/1949; C.J. Goodnight leg.; AMNH • 1 ♂; Oklahoma, Grady, Chickasha; Washita R. Bank; [N35.05257°, W97.93643°]; 4/VI/1944; L. Hook leg.; AMNH • 1 ♀ 3 imm.; Texas, Archer, Wichita Falls; Lake Kickapoo; [N33.6458°, W98.82249°]; 28/VI/1968; J.Y. Sandoval leg.; USNM • 2 ♀; Texas, Bexar, 0.5 mi N Heliotes; [N29.57801°, W98.68975°]; 4/V/1960; D. Campbell &amp; P.R. Craig leg.; CAS 9057577 • 1 ♀; Texas, Bexar, Bandera; near Helotes; under rocks; [N29.54947°, W98.66298°]; 5/VIII/1973; E. Nelson leg.; MCZ 145401 • 1 ♀; Texas, Bexar, Helotes creek; [N29.63222°, W98.71755°]; 11/X/1940; S.A. Murray leg.; AMNH • 1 ♀; Texas, Blanco, 1 mi N of Rt. 290 on Rd. 3232 to Pedernales Falls State Park; [N30.30807°, W98.25773°]; 11/V/1982; F. Coyle leg.; MCZ 145402 • 1 ♀; Texas, Brewster, Basin of Chisos Mountains; [N29.27°, W103.3°]; summer/1937; W. Necker leg.; AMNH • 1 ♀; Texas, Brewster, Big Bend National Park; Chisos Basin, campgroud area; [N29.2499°, W103.25016°]; 24–25/V/1967; E. Sabath leg.; MCZ 145403 • 1 ♀; Texas, Brewster, Big Bend National Park; headquarters building, Panther Junction; 24–25/V/1967; E. Sabath leg.; MCZ 145404 • 1 ♀; Texas, Brewster, Chisos Mountains; under stones; [N29.27°, W103.3°, 1676–1859m]; 1937; W.L. Necker &amp; D.C. Lowrie leg.; AMNH • 2 ♀; same locality; [N29.27°, W103.3°, 2286m]; VII/1937; W.L. Necker &amp; D.C. Lowrie leg.; AMNH • 1 ♂ 2 ♀ 3 imm.; Texas, Brewster, Chisos Mountains; Big Bend State Park; [N29.26665°, W103.29873°]; 28/IX/1950; W.J. Gertsch leg.; AMNH • 1 ♀; Texas, Brewster, Chisos Mountains; The Basin; [N29.27°, W103.3°]; 27/I/1973; C. Soileau leg.; AMNH • 1 ♀ o imm.; Texas, Brewster, Marathon; [N30.20517°, W103.24462°]; 12/VI/1948; M.A. Cazier leg.; AMNH • 1 ♀; Texas, Brewster, Presidio; MSU Dalquest Research Site, 18 rd mi NE Sauceda; under rocks, desert scrub; (N29.55667°, W103.79417°); 4/X/2005; N. Platnick &amp; D. Ubick leg.; AMNH • 1 ♀; Texas, Brewster, Window Trail; under large rock; [N29.27553°, W103.31621°]; 17/IX/1960; C.L. Reid leg.; MCZ 145405 • 1 ♀; Texas, Burnet, Hays; 4 km NW Wimberley, at Little Twin Sisters Peaks; (N30.51667°, W98.11667°); 9–10/III/1995; W.E. Steiner et al. leg.; USNM • 1 ♀; Texas, Cameron, Leguna Atascosa Wildlife Refuge; east shore of Cayo Atascosa, near damsite; [N26.22835°, W97.34865°]; 29/I/1959; AMNH • 1 ♂; Texas, Dallas [N32.77666°, W96.79699°]; spring/1940; E.P.C. leg.; MCZ 145406 • 1 ♂; Texas, Denton, in dormitory; [N33.21484°, W97.13307°]; 30/X/1945; MCZ 145407 • 1 ♀; Texas, Denton, Frame St.; under stones; [N33.22401°, W97.12472°]; 15/VII/1944; MCZ 145409 • 1 ♀; Texas, Denton, TSCW campus; [N33.21484°, W97.13307°]; 1/IV/1946; MCZ 145408 • 1 ♀; Texas, Gillespie, Llano; 27.8 miles N Fredericksburg, ict. 16 and 965; [N30.2752°, W98.87198°]; 13/III/1982; J.C. Cokendolpher leg.; AMNH • 1 imm.; Texas, Hays, 2.2 mi W of San Marcos; [N29.88328°, W97.94139°]; 1/IV/1961; H. Campbell &amp; H. Campbell leg.; CAS 9057630 • 2 ♂; Texas, Jeff Davis, Davis; Davis Mountain junction; [N30.75015°, W104.0838°]; 9/VII/1948; C. &amp; P. Vaurie leg.; AMNH • 1 ♀; Texas, Jeff Davis, Davis; Fort Davis; walnut grove; [N30.58821°, W103.89463°]; 11/VIII/1981; D. Ubick leg.; DU 81.08.11 • 1 ♀; Texas, Kerr, Hunt; MO Ranch, 10 mi. W of Hunt; [N30.07104°, W99.33798°]; 20/IV/1962; R.O. Albert leg.; MCZ 145410 • 1 ♀; Texas, Kerr, Kerrville; [N30.04743°, W99.14032°]; VII/1940; S. &amp; D. Mulaik leg.; AMNH • 2 ♀; Texas, Kerr, Raven Ranch; VI/1941; A. Mulaik leg.; AMNH • 2 ♀ 1 imm.; same locality; IV/1941; S. &amp; D. Mulaik leg.; AMNH • 1 ♀; same locality; VI/1941; S. &amp; D. Mulaik leg.; AMNH • 1 ♂ 2 imm.; same locality; [N30.09453°, W99.45616°]; VIII/1939; D. Mulaik leg.; AMNH • 1 ♀ 1 imm.; Texas, Lampasas, 2 miles S Lampasas; on Route 281; under rocks; [N31.06378°, W98.1817°]; 24/XII/1941; AMNH • 1 ♀; same locality; 24/XII/1941; D.C. Lowrie leg.; AMNH • 1 ♀ 1 imm.; Texas, Llano, 23 miles SE Llano; [N30.53875°, W98.94858°]; 14/III/1970; B. Vogel leg.; USNM • 2 ♂ 6 imm.; Texas, Mason, Mason; [N30.74879°, W99.23061°]; 15/IV/1961; J. Rosen &amp; R. Schrammel leg.; AMNH • 1 ♀; Texas, Montague, Montaque; 3 miles SW Forestburg; [N33.53316°, W97.55669°]; 12/V/1951; B. Patterson leg.; FMNH 2857676 • 1 ♀; same locality; 18–24/IV/1954; B. Patterson leg.; FMNH 2857672 • 1 ♀; Texas, Presidio, Big Bend Ranch State Park, Natural Arca; [N29.47°, W103.95667°]; 7/VII/1994; T.G. Anton leg.; FMNH 104076 • 1 imm.; Texas, Presidio, Big Bend Ranch State Park, Sauceda; desert scrub, under volcanic rocks; (N29.47°, W103.95667°); 3–8/X/2005; D. Ubick leg.; AMNH • 1 ♀; Texas, Presidio, Porvenir; [N30.41848°, W104.84438°]; 1/XI/1946; J.H. Quinn leg.; FMNH 2857675 • 1 ♀; same locality; 23/X/1946; J.H. Quinn leg.; FMNH 2857682 • 1 imm.; same locality; 6/XI/1946; J.H. Quinn leg.; FMNH 2857678 • 1 ♀; same locality; 23/X/1946; J.M. Schmidt leg.; FMNH 2857681 • 1 ♂ 1 imm.; Texas, Taylor, Abilene; [N32.44874°, W99.73314°]; summer/1943; M.M. Wills leg.; AMNH • 1 ♀; Texas, Terrell, 0.5 mile E Dryden; [N30.04469°, W102.11438°]; 14/I/1948; AMNH • 1 ♂; Texas, Terrell, Sanderson; [N30.14241°, W102.39403°]; 4/VII/1934; S. Mulaik leg.; AMNH • 1 ♂; Texas, Travis, 12 miles W Jonestown, Turkey Bend of the Colorado River; [N30.48709°, W98.07139°]; 25/X/1969; B. Vogel leg.; USNM • 2 ♂; Texas, Travis, Austin; [N30.26715°, W97.74306°]; 1903; AMNH • 1 ♂; Texas, Travis, Bull Creek, 7.5 miles NW Austin; [N30.36327°, W97.7868°]; 13/IV/1969; B. Vogel leg.; USNM • 1 ♀; Texas, Uvalde, Laguna; chalk cliffs; [N29.41912°, W100.00562°]; 25/XII/1941; D.C. Lowrie leg.; AMNH • 1 ♀ 2 imm.; Texas, Val Verde, Langtry; [N29.80856°, W101.55968°]; 3/VI/1941; S. &amp; D. Mulaik leg.; AMNH • 1 ♀ 2 imm.; Utah, Washington [N37.13054°, W113.50829°]; AMNH.</v>
      </c>
    </row>
    <row r="3" spans="1:3" customFormat="1" x14ac:dyDescent="0.25">
      <c r="A3" s="1">
        <v>2</v>
      </c>
      <c r="B3" s="1" t="str">
        <f>IFERROR(INDEX(DATA!$A:$AH,MATCH(A3,DATA!$A:$A,0),4),"")</f>
        <v>Kukulcania bajacali</v>
      </c>
      <c r="C3" s="35" t="str">
        <f>IF(B3="","",TRIM(SUBSTITUTE(SUBSTITUTE((SUBSTITUTE((SUBSTITUTE(SUBSTITUTE(SUBSTITUTE(SUBSTITUTE(SUBSTITUTE(SUBSTITUTE(SUBSTITUTE(SUBSTITUTE(SUBSTITUTE(SUBSTITUTE(SUBSTITUTE(SUBSTITUTE(SUBSTITUTE((IFERROR(INDEX(DATA!$A:$AH,MATCH(A3,DATA!$A:$A,1),MATCH("matex",DATA!$A$4:$AH$4,0)),"")),",,",",")," )", ")")," ]", "]"),", ,", ","),",,",","),", ("," ("),", ["," ["),", ,",","),": ,", ":")," ,", ",")," .", "."),",.",".")," ;", ";")),";;",";")),",;",";"),";;",";")))</f>
        <v>Holotype: &lt;bold&gt;MEXICO&lt;bold&gt; • 1 ♀; Baja California Sur, Sierra de la Laguna, Agua de La Palma; low jungle; hand collecting; [N23.56667°, W110°, 150m]; 11/XII/1986; A. Cota leg.; CAECIB 342. Paratypes: &lt;bold&gt;MEXICO&lt;bold&gt; • 1 ♂; Baja California Sur, Comitán [N24.13151°, W110.42446°]; 2/X/1986; M. Jiménez leg.; AMNH. Non-type material: &lt;bold&gt;MEXICO&lt;bold&gt; • 1 ♀; Baja California, Cabo Pulmo, Cerro Cuevoso; [N23.43636°, W109.42963°]; 26/III/1947; I. La Rivers leg.; UCB • 6 ♀ 3 imm.; Baja California, San José del Cabo [N23.06366°, W109.70244°]; Eisen &amp; Vaslet leg.; MCZ 145412 • 1 ♀; same locality; 1896; N. Banks leg.; MCZ 145411 • 2 ♀ several imm.; Baja California Sur, 5–8/II/1966; V. Roth leg.; AMNH • 1 ♀; Baja California Sur, 1.5 mile NE Punta Palmilla [N23.01058°, W109.71676°]; 16/VII/1968; S.C. Willians et al. leg.; AMNH • 2 ♀ 1 imm.; Baja California Sur, 12 miles NE Cabo San Lucas, in palm oasis; [N22.98916°, W109.75131°]; 7/II/1966; V. Roth leg.; AMNH • 1 ♀; Baja California Sur, 24 miles N Miraflores [N23.69759°, W109.74241°]; 10/II/1966; V. Roth leg.; CAS 9060683 • 1 ♀; Baja California Sur, 25 km E Cabo San Lucas [N23.01487°, W109.72488°]; 16/XII/1977; C. Griswold &amp; L. Vincent leg.; UCB • 1 ♀; Baja California Sur, 44 km W La Paz, at 0.2 km S km 44 on Highway 1; [N24.08966°, W110.69957°]; 31/XII/1978; D. Weissman, R. Love, V. Lee &amp; C. Mullinex leg.; CAS 9060634 • 2 ♀; Baja California Sur, 5 miles W Mission San Luis Gonzaga [N24.90802°, W111.29087°]; 14/II/1966; V. Roth leg.; CAS 9060676 • 1 ♀ 2 imm.; Baja California Sur, 6 miles E Cabo San Lucas, night collecting; [N22.89053°, W109.91674°, 107m]; 14/I/1974; J.V. Olmstead leg.; AMNH • 2 ♀; Baja California Sur, 8 km S Miraflores, road to Las Casitas; [N23.30636°, W109.76754°]; 15/XII/1977; C. Griswold &amp; L. Vincent leg.; UCB • 1 ♀; Baja California Sur, 8 miles S El Crucero [N25.03953°, W111.65788°]; 12/II/1966; V. Roth leg.; AMNH • 1 ♀; Baja California Sur, 8 miles SE La Paz [N24.06244°, W110.18285°, 305m]; 13/X/1968; E.L. Sleeper &amp; F.J. Moore leg.; CAS 9060627 • 1 ♀; same collecting data; CAS 9060677 • 1 ♀; Baja California Sur, Bahía de La Paz, Isla Gaviota; [N24.14264°, W110.31275°]; 17/V/1944; B. Osorio y Tafall leg.; AMNH • 1 ♀; Baja California Sur, Boca de la Sierra [N23.38607°, W109.81647°]; 12/VIII/1964; HWC leg.; CAS 9057581 • 2 ♀; Baja California Sur, Cabo San Lucas, under litter on sand dunes; [N22.89053°, W109.91674°]; 31/XII/1978; P. Rude leg.; UCB • 1 ♀; same locality; 5/III/1928; T. Craig leg.; CAS 9060631 • 1 ♀; Baja California Sur, Comitán [N24.13151°, W110.42446°]; 30/IX/1986; M. Jiménez leg.; AMNH • 1 ♀; Baja California Sur, El Cien, CAS 9060645 • 1 ♀; same collecting data; CAS 9060648 • 1 ♀; Baja California Sur, La Paz [N24.14264°, W110.31275°, 50m]; 12/X/1968; E.L. Sleeper &amp; F.J. Moore leg.; AMNH • 2 ♂ 3 ♀ 2 imm.; same locality; [N24.14264°, W110.31275°]; 1–3/II/1965; V. Roth leg.; AMNH • 2 ♂ 1 ♀; same collecting data; AMNH • 1 ♂ 1 ♀; same collecting data; AMNH IFM-1622 • 1 ♀; same locality; 2–3/II/1966; V. Roth leg.; AMNH • 2 ♂ 5 ♀ 1 imm.; same locality; II/1965; V. Roth leg.; AMNH • 1 ♀; Baja California Sur, La Ribera (N23.3°, W109.3°); 10/II/1966; V. Roth leg.; AMNH • 1 ♀; Baja California Sur, Rancho Centenario, W of La Paz on road to Los Aripes; [N24.14264°, W110.31275°]; 10/IX/1963; P.R. Craig &amp; D.L. Craig leg.; CAS 9057634 • 1 ♀; Baja California Sur, S of El Cayuco "Fish Camp" (N24.57787°, W111.67742°); 24/V/2004; R. Mercurio &amp; M. Nashiguchi leg.; AMNH IFM-0053 • 1 ♀; Baja California Sur, Santiago, in house; [N24.14264°, W110.31275°]; 15–18/VIII/1964; H.W. Campbell leg.; CAS 9057585 • 1 ♀; Baja California Sur, Sierra de la Laguna, Los Naranjos; under rocks; hand collecting; [N23.56667°, W110°, 600m]; 30/IX/1988; A. Cota leg.; CAECIB 336 • 1 ♀; Baja California Sur, Sierra de las Cacachilas, near Rancho Al Chivato; [N24.10449°, W110.12541°, 487m]; 5/XI/2013; M.L. Jiménez &amp; J. Maya leg.; CAECIB IFM-1540 • 3 ♀; Baja California Sur, west side of Santiago [N23.48194°, W109.71833°]; 14/VIII/1964; H.W. Campbell leg.; CAS 9057600. &lt;bold&gt;USA&lt;bold&gt; • 1 ♀; Arizona, Williams, Marx Collection leg.; USNM.</v>
      </c>
    </row>
    <row r="4" spans="1:3" customFormat="1" x14ac:dyDescent="0.25">
      <c r="A4" s="1">
        <v>3</v>
      </c>
      <c r="B4" s="1" t="str">
        <f>IFERROR(INDEX(DATA!$A:$AH,MATCH(A4,DATA!$A:$A,0),4),"")</f>
        <v>Kukulcania benita</v>
      </c>
      <c r="C4" s="35" t="str">
        <f>IF(B4="","",TRIM(SUBSTITUTE(SUBSTITUTE((SUBSTITUTE((SUBSTITUTE(SUBSTITUTE(SUBSTITUTE(SUBSTITUTE(SUBSTITUTE(SUBSTITUTE(SUBSTITUTE(SUBSTITUTE(SUBSTITUTE(SUBSTITUTE(SUBSTITUTE(SUBSTITUTE(SUBSTITUTE((IFERROR(INDEX(DATA!$A:$AH,MATCH(A4,DATA!$A:$A,1),MATCH("matex",DATA!$A$4:$AH$4,0)),"")),",,",",")," )", ")")," ]", "]"),", ,", ","),",,",","),", ("," ("),", ["," ["),", ,",","),": ,", ":")," ,", ",")," .", "."),",.",".")," ;", ";")),";;",";")),",;",";"),";;",";")))</f>
        <v>Holotype: &lt;bold&gt;MEXICO&lt;bold&gt; • 1 ♀; Baja California, Islas San Benito, Middle Island; [N28.31048°, W115.56785°]; 9/IV/1981; S.C. Willians leg.; CAS 9060671. Paratypes: &lt;bold&gt;MEXICO&lt;bold&gt; • 1 ♀; Baja California, Isla San Benitos [N28.30245°, W115.54299°]; 27/XII/1971; T. Cozana leg.; USNM IFM-1277 • 1 ♀ 1 imm.; Baja California, Islas San Benito, Benitos del Oeste; [N28.3021°, W115.58734°]; 4/VII/1983; D.C. Lightfoot &amp; V.F. Lee leg.; CAS 9060684 • 1 ♀; Baja California, Islas San Benito, Middle Island; [N28.31048°, W115.56785°]; 9/IV/1981; S.C. Willians leg.; CAS 9060669 • 1 ♂; same collecting data; CAS 9060689.</v>
      </c>
    </row>
    <row r="5" spans="1:3" customFormat="1" x14ac:dyDescent="0.25">
      <c r="A5" s="1">
        <v>4</v>
      </c>
      <c r="B5" s="1" t="str">
        <f>IFERROR(INDEX(DATA!$A:$AH,MATCH(A5,DATA!$A:$A,0),4),"")</f>
        <v>Kukulcania brignolii</v>
      </c>
      <c r="C5" s="35" t="str">
        <f>IF(B5="","",TRIM(SUBSTITUTE(SUBSTITUTE((SUBSTITUTE((SUBSTITUTE(SUBSTITUTE(SUBSTITUTE(SUBSTITUTE(SUBSTITUTE(SUBSTITUTE(SUBSTITUTE(SUBSTITUTE(SUBSTITUTE(SUBSTITUTE(SUBSTITUTE(SUBSTITUTE(SUBSTITUTE((IFERROR(INDEX(DATA!$A:$AH,MATCH(A5,DATA!$A:$A,1),MATCH("matex",DATA!$A$4:$AH$4,0)),"")),",,",",")," )", ")")," ]", "]"),", ,", ","),",,",","),", ("," ("),", ["," ["),", ,",","),": ,", ":")," ,", ",")," .", "."),",.",".")," ;", ";")),";;",";")),",;",";"),";;",";")))</f>
        <v>Holotype: &lt;bold&gt;MEXICO&lt;bold&gt; • 1 ♂; Oaxaca, Monte Albán [N17.0438°, W96.76811°]; 7/VIII/1973; P. Brignoli leg.; MCVR. Non-type material: &lt;bold&gt;MEXICO&lt;bold&gt; • 3 ♀ 3 imm.; Estado de México, Pyramids of San Juán Teotihuacán [N19.69227°, W98.8435°]; 15/IX/1977; Bentzien leg.; UCB • 2 ♀; Oaxaca [N17.0438°, W96.76811°]; V–VI/1938; R. Greenfield leg.; USNM • 1 ♀; same locality; [N17.05942°, W96.72162°, 1534m]; 17/VII/1955; C. &amp; P. Vaurie leg.; AMNH • 2 ♀; same locality; [N17.05942°, W96.72162°]; 6/II/1939; R.V. Chamberlin leg.; AMNH • 1 ♀ 1 imm.; same locality; 6/II/1939; AMNH • 3 ♀ 4 imm.; Oaxaca, 10 miles E Oaxaca [N17.00505°, W96.54714°]; 15/VIII/1967; J. Reddell &amp; J. Fish leg.; AMNH • 1 ♀ 2 imm.; Oaxaca, 10 miles S Tomellín [N17.62498°, W96.91975°]; 14/VIII/1967; J. Reddell, J. Fish &amp; T. Evans leg.; AMNH • 1 ♀ 1 imm.; Oaxaca, 28 km S Nochixtlán [N17.2261°, W96.87526°]; 11/VIII/1988; S.A. Stockwell leg.; AMNH • 5 ♀; Oaxaca, 3.7 km N El Moral, under stones; (N17.50223°, W96.93485°, 2050m); 23/VII/2002; L. Prendini, O. Francke, E. Gonzaléz &amp; J. Ponce leg.; AMNH • 1 ♀ 1 imm.; Oaxaca, 5 mi NE Mitla, near "El Crucero" ruins; [N16.9379°, W96.28138°, 2073–2195m]; 27/VIII/1963; M.R. Bogert, G. Sluder &amp; N. Bucknall leg.; AMNH • 2 ♀; Oaxaca, 5.8 miles N Teotitlán, off Mex-131; [N17.03016°, W96.52073°]; 31/VII/1973; L.R. Erickson &amp; M.E. Soleglad leg.; AMNH • 1 ♀; Oaxaca, 7.4 miles N of Telixtlahuaca [N17.34993°, W96.89013°, 1800m]; 16/XI/1987; V.F. Lee leg.; CAS 9057632 • 1 ♀; Oaxaca, 8 km NE El Punto [N17.30739°, W96.55186°, 2134m]; 16/VIII/1988; S.A. Stockwell leg.; AMNH • 1 ♀; Oaxaca, 9 km N de San Lorenzo Mixtepec (N16.17521°, W96.1983°, 1925m); 23/VI/2006; O. Francke et al. leg.; CNAN-Ar 8181 • 1 ♀; Oaxaca, Disto. De Ejutla, 1.5 km W San Andres Zabache; on rocky slope; [N16.59905°, W96.85799°, 1539m]; 15/VIII/1970; C.M. Bogert leg.; AMNH • 2 ♀ 3 imm.; Oaxaca, El Catrin (N17.21°, W96.57°); 3/IX/1964; J. &amp; W. Ivie leg.; AMNH • 1 ♀; Oaxaca, Etla, 2 miles N of El Moral; in pine-oak forest; [N17.47762°, W96.93724°]; 10/IX/1966; C.M. Bogert leg.; AMNH • 1 ♀; Oaxaca, Guelatao [N17.31763°, W96.49114°]; VIII/1962; M.R. Bogert leg.; AMNH • 1 ♀; Oaxaca, Km 171 carretera Ixtlán-Oaxaca (N17.29725°, W96.54295°, 2006m); 16/III/2008; H. Montaña leg.; CNAN-Ar 6635 • 1 ♀; Oaxaca, Monte Albán [N17.0438°, W96.76811°]; 11/XII/1948; E.S. Ross leg.; AMNH IFM-1637 • 2 ♀ 1 imm.; same locality; 11/XII/1948; AMNH • 1 ♀; Oaxaca, NE slope of Cerro San Felipe [N17.09253°, W96.74474°, 2499–2743m]; 6/VIII/1961; M.R. Bogert leg.; AMNH • 2 ♀; Oaxaca, Nochixtlán (N17.27°, W97.14°); 4/IX/1963; J. &amp; W. Ivie leg.; AMNH • 1 ♀; Oaxaca, Oaxaca [N17.05942°, W96.72162°]; 13–20/IX/1947; B. Malkin leg.; AMNH • 1 ♂; same locality; AMNH • 1 ♀ 3 imm.; Oaxaca, Sierra Mixteca [N17.0438°, W96.76811°]; C.A. Purpus leg.; MfN IFM-0826 • 1 ♀ 1 imm.; Puebla, 12 miles N Acatlán [N18.38001°, W98.05422°]; 3/VII/1947; L.I. &amp; A.M. Davis leg.; AMNH IFM-1569 • 2 ♀ 2 imm.; Puebla, 5 miles N Tehuacán (N19.35°, W97.24°); 3/VIII/1966; J. &amp; W. Ivie leg.; AMNH • 2 ♀; Puebla, 62 km W Orizaba, under rocks; [N18.72052°, W97.68412°]; 11/VIII/1975; G. Dingerkus et al. leg.; AMNH IFM-1573 • 1 ♀; Puebla, 7 miles NE Tehuacán, ground, dry rocky slope; [N19.35°, W97.24°]; 7/IV/1967; W. Peck leg.; CAS 9060623 • 1 ♀; Puebla, Cacaloapán, 0.5 mile west on highway 50; [N18.57893°, W97.58413°]; 25/VII/1965; R.M. Schick &amp; D. Schroeder leg.; AMNH • 1 ♀ 1 imm.; Puebla, Tehuacán [N18.46586°, W97.40005°]; 8/XI/1939; D.M. Bogert &amp; H.E. Vokes leg.; AMNH IFM-1525 • 10 ♀ 1 imm.; same locality; 17–24/X/1944; H. Wagner leg.; AMNH IFM-1406 • 1 ♂ 1 ♀ 2 imm.; same locality; [N18.46651°, W97.40038°]; 24/VII/1956; W.J. Gertsch &amp; V. Roth leg.; AMNH • 7 ♀ 8 imm.; Puebla, Tlacotepec [N18.68163°, W97.64832°]; 24/VII/1956; V. Roth &amp; W. Gertsch leg.; AMNH • 2 ♀; Puebla, toll road 21 km N Tehuacán, under rocks; (N18.64475°, W97.45636°, 2249m); 31/XI/2004; W.G. Villegas, O. Fracke &amp; R. Paredes leg.; AMNH • 1 ♀; uncertain locality, label illegible, C.A. Purpus leg.; MfN • 1 ♀; Veracruz, 15.5 miles W Orizaba, off Mex-150; [N18.71566°, W97.30777°]; 30/VII/1973; L.R. Erickson &amp; M.E. Soleglad leg.; AMNH • 1 ♀ 5 imm.; Veracruz, 2 miles NE Acultzingo, 4/VII/1963; J.A. Beatty leg.; AMNH • 2 ♀; Veracruz, Veracruz [N19.17377°, W96.13422°]; III/1968; O'Rourke leg.; AMNH.</v>
      </c>
    </row>
    <row r="6" spans="1:3" customFormat="1" x14ac:dyDescent="0.25">
      <c r="A6" s="1">
        <v>5</v>
      </c>
      <c r="B6" s="1" t="str">
        <f>IFERROR(INDEX(DATA!$A:$AH,MATCH(A6,DATA!$A:$A,0),4),"")</f>
        <v>Kukulcania chingona</v>
      </c>
      <c r="C6" s="35" t="str">
        <f>IF(B6="","",TRIM(SUBSTITUTE(SUBSTITUTE((SUBSTITUTE((SUBSTITUTE(SUBSTITUTE(SUBSTITUTE(SUBSTITUTE(SUBSTITUTE(SUBSTITUTE(SUBSTITUTE(SUBSTITUTE(SUBSTITUTE(SUBSTITUTE(SUBSTITUTE(SUBSTITUTE(SUBSTITUTE((IFERROR(INDEX(DATA!$A:$AH,MATCH(A6,DATA!$A:$A,1),MATCH("matex",DATA!$A$4:$AH$4,0)),"")),",,",",")," )", ")")," ]", "]"),", ,", ","),",,",","),", ("," ("),", ["," ["),", ,",","),": ,", ":")," ,", ",")," .", "."),",.",".")," ;", ";")),";;",";")),",;",";"),";;",";")))</f>
        <v>Holotype: &lt;bold&gt;MEXICO&lt;bold&gt; • 1 ♀; Michoacán, 6 mi S of Arteaga [N18.35625°, W102.29199°, 790m]; 9/XI/1987; V.F. Lee leg.; CAS 9057614. Paratypes: &lt;bold&gt;MEXICO&lt;bold&gt; • 1 ♀; Guerrero, 23 miles S Chilpancigo [N17.20936°, W99.50272°]; 31/VII/1956; V. Roth &amp; W. Gertsch leg.; AMNH IFM-1541 • 2 ♀; Guerrero, 3 km SE Tuxpán [N18.34917°, W99.47861°, 1768m]; 3/XI/1976; E.S. Ross leg.; CAS 9060649 • 1 ♀; Michoacán, Tuxpán [N19.56839°, W100.46382°, 1829m]; 19/VI/1969; S.C. Willians leg.; CAS 9060636. Non-type material: &lt;bold&gt;MEXICO&lt;bold&gt; • 1 ♀; Nayarit, 5 mi NE San Blas (N21.34°, W105.12°); 14/V/1963; W.J. Gertsch &amp; W. Ivie leg.; AMNH IFM-1636.</v>
      </c>
    </row>
    <row r="7" spans="1:3" customFormat="1" x14ac:dyDescent="0.25">
      <c r="A7" s="1">
        <v>6</v>
      </c>
      <c r="B7" s="1" t="str">
        <f>IFERROR(INDEX(DATA!$A:$AH,MATCH(A7,DATA!$A:$A,0),4),"")</f>
        <v>Kukulcania cochimi</v>
      </c>
      <c r="C7" s="35" t="str">
        <f>IF(B7="","",TRIM(SUBSTITUTE(SUBSTITUTE((SUBSTITUTE((SUBSTITUTE(SUBSTITUTE(SUBSTITUTE(SUBSTITUTE(SUBSTITUTE(SUBSTITUTE(SUBSTITUTE(SUBSTITUTE(SUBSTITUTE(SUBSTITUTE(SUBSTITUTE(SUBSTITUTE(SUBSTITUTE((IFERROR(INDEX(DATA!$A:$AH,MATCH(A7,DATA!$A:$A,1),MATCH("matex",DATA!$A$4:$AH$4,0)),"")),",,",",")," )", ")")," ]", "]"),", ,", ","),",,",","),", ("," ("),", ["," ["),", ,",","),": ,", ":")," ,", ",")," .", "."),",.",".")," ;", ";")),";;",";")),",;",";"),";;",";")))</f>
        <v>Holotype: &lt;bold&gt;MEXICO&lt;bold&gt; • 1 ♂ 2 imm.; Baja California, Bahía de Los Angeles, in building; [N28.95192°, W113.56243°]; 15/I/1965; V. Roth leg.; AMNH IFM-1594. Paratypes: &lt;bold&gt;MEXICO&lt;bold&gt; • 5 ♀ 3 imm.; Baja California Sur, Isla San José, night collecting; [N24.97103°, W110.62881°]; 25/III/1953; B. Firstman leg.; AMNH IFM-1635 • 3 ♀ 3 imm.; Baja California Sur, Isla San José, near boy's prison; night collecting; 25/III/1953; B. Firstman leg.; AMNH • 1 ♂; Baja California Sur, La Purísima [N26.18554°, W112.07596°]; CAS 9060641 • 1 ♂; Baja California Sur, road to Sierra San Francisco, mostly under rocks, some night collecting; (N27.4899°, W113.1881°); 31/III/2002; M. Hedin, P. Paquin &amp; S. Crews leg.; SDSU G264 • 1 ♀ 1 imm.; Baja California Sur, San José de Comondú, canyon; [N26.05858°, W111.8237°]; 15/II/1966; V. Roth leg.; AMNH. Non-type material: &lt;bold&gt;MEXICO&lt;bold&gt; • 1 ♀; Baja California, Isla Espiritu Santo [N24.46739°, W110.3428°]; 23/III/1953; B. Firstman leg.; AMNH • 1 ♀; Baja California Sur, CAS 9060649 • 1 ♀; Baja California Sur, 13.4 miles S Loreto, Chuenque; under volc. cbl.; [N25.82848°, W111.3319°]; 2/I/1982; D. Ubick leg.; CAS 9060436 • 1 ♀; same locality; 13/I/1982; D. Ubick leg.; CAS 9060494 • 1 ♀; Baja California Sur, Isla Carmen, Puerto Ballandro; [N25.97747°, W111.15335°]; 21/V/1921; collector illegible leg.; MCZ 145040 • 1 ♀ 3 imm.; Baja California Sur, Isla San José, night collecting; [N24.97103°, W110.62881°]; 25/III/1953; B. Firstman leg.; AMNH • 2 ♀ 1 imm.; Baja California Sur, Isla San José, near boy's prison; 25/III/1953; AMNH • 1 ♀; Baja California Sur, Isla Tortuga [N27.43608°, W111.88683°]; 11/V/1921; J.C. Chamberlin leg.; MCZ 145038 • 1 ♀; same collecting data; MCZ 145039 • 1 ♀; same locality; 12/V/1921; J.C. Chamberlin leg.; MCZ 145040 • 1 ♀; Baja California Sur, San Ignacio, palm grove, under cbl.; [N27.28207°, W112.89545°]; 31/XII/1981; D. Ubick leg.; CAS 9060464.</v>
      </c>
    </row>
    <row r="8" spans="1:3" customFormat="1" x14ac:dyDescent="0.25">
      <c r="A8" s="1">
        <v>7</v>
      </c>
      <c r="B8" s="1" t="str">
        <f>IFERROR(INDEX(DATA!$A:$AH,MATCH(A8,DATA!$A:$A,0),4),"")</f>
        <v/>
      </c>
      <c r="C8" s="35" t="str">
        <f>IF(B8="","",TRIM(SUBSTITUTE(SUBSTITUTE((SUBSTITUTE((SUBSTITUTE(SUBSTITUTE(SUBSTITUTE(SUBSTITUTE(SUBSTITUTE(SUBSTITUTE(SUBSTITUTE(SUBSTITUTE(SUBSTITUTE(SUBSTITUTE(SUBSTITUTE(SUBSTITUTE(SUBSTITUTE((IFERROR(INDEX(DATA!$A:$AH,MATCH(A8,DATA!$A:$A,1),MATCH("matex",DATA!$A$4:$AH$4,0)),"")),",,",",")," )", ")")," ]", "]"),", ,", ","),",,",","),", ("," ("),", ["," ["),", ,",","),": ,", ":")," ,", ",")," .", "."),",.",".")," ;", ";")),";;",";")),",;",";"),";;",";")))</f>
        <v/>
      </c>
    </row>
    <row r="9" spans="1:3" customFormat="1" x14ac:dyDescent="0.25">
      <c r="A9" s="1">
        <v>8</v>
      </c>
      <c r="B9" s="1" t="str">
        <f>IFERROR(INDEX(DATA!$A:$AH,MATCH(A9,DATA!$A:$A,0),4),"")</f>
        <v/>
      </c>
      <c r="C9" s="35" t="str">
        <f>IF(B9="","",TRIM(SUBSTITUTE(SUBSTITUTE((SUBSTITUTE((SUBSTITUTE(SUBSTITUTE(SUBSTITUTE(SUBSTITUTE(SUBSTITUTE(SUBSTITUTE(SUBSTITUTE(SUBSTITUTE(SUBSTITUTE(SUBSTITUTE(SUBSTITUTE(SUBSTITUTE(SUBSTITUTE((IFERROR(INDEX(DATA!$A:$AH,MATCH(A9,DATA!$A:$A,1),MATCH("matex",DATA!$A$4:$AH$4,0)),"")),",,",",")," )", ")")," ]", "]"),", ,", ","),",,",","),", ("," ("),", ["," ["),", ,",","),": ,", ":")," ,", ",")," .", "."),",.",".")," ;", ";")),";;",";")),",;",";"),";;",";")))</f>
        <v/>
      </c>
    </row>
    <row r="10" spans="1:3" customFormat="1" x14ac:dyDescent="0.25">
      <c r="A10" s="1">
        <v>9</v>
      </c>
      <c r="B10" s="1" t="str">
        <f>IFERROR(INDEX(DATA!$A:$AH,MATCH(A10,DATA!$A:$A,0),4),"")</f>
        <v/>
      </c>
      <c r="C10" s="35" t="str">
        <f>IF(B10="","",TRIM(SUBSTITUTE(SUBSTITUTE((SUBSTITUTE((SUBSTITUTE(SUBSTITUTE(SUBSTITUTE(SUBSTITUTE(SUBSTITUTE(SUBSTITUTE(SUBSTITUTE(SUBSTITUTE(SUBSTITUTE(SUBSTITUTE(SUBSTITUTE(SUBSTITUTE(SUBSTITUTE((IFERROR(INDEX(DATA!$A:$AH,MATCH(A10,DATA!$A:$A,1),MATCH("matex",DATA!$A$4:$AH$4,0)),"")),",,",",")," )", ")")," ]", "]"),", ,", ","),",,",","),", ("," ("),", ["," ["),", ,",","),": ,", ":")," ,", ",")," .", "."),",.",".")," ;", ";")),";;",";")),",;",";"),";;",";")))</f>
        <v/>
      </c>
    </row>
    <row r="11" spans="1:3" customFormat="1" x14ac:dyDescent="0.25">
      <c r="A11" s="1">
        <v>10</v>
      </c>
      <c r="B11" s="1" t="str">
        <f>IFERROR(INDEX(DATA!$A:$AH,MATCH(A11,DATA!$A:$A,0),4),"")</f>
        <v/>
      </c>
      <c r="C11" s="35" t="str">
        <f>IF(B11="","",TRIM(SUBSTITUTE(SUBSTITUTE((SUBSTITUTE((SUBSTITUTE(SUBSTITUTE(SUBSTITUTE(SUBSTITUTE(SUBSTITUTE(SUBSTITUTE(SUBSTITUTE(SUBSTITUTE(SUBSTITUTE(SUBSTITUTE(SUBSTITUTE(SUBSTITUTE(SUBSTITUTE((IFERROR(INDEX(DATA!$A:$AH,MATCH(A11,DATA!$A:$A,1),MATCH("matex",DATA!$A$4:$AH$4,0)),"")),",,",",")," )", ")")," ]", "]"),", ,", ","),",,",","),", ("," ("),", ["," ["),", ,",","),": ,", ":")," ,", ",")," .", "."),",.",".")," ;", ";")),";;",";")),",;",";"),";;",";")))</f>
        <v/>
      </c>
    </row>
    <row r="12" spans="1:3" customFormat="1" x14ac:dyDescent="0.25">
      <c r="A12" s="1">
        <v>11</v>
      </c>
      <c r="B12" s="1" t="str">
        <f>IFERROR(INDEX(DATA!$A:$AH,MATCH(A12,DATA!$A:$A,0),4),"")</f>
        <v/>
      </c>
      <c r="C12" s="35" t="str">
        <f>IF(B12="","",TRIM(SUBSTITUTE(SUBSTITUTE((SUBSTITUTE((SUBSTITUTE(SUBSTITUTE(SUBSTITUTE(SUBSTITUTE(SUBSTITUTE(SUBSTITUTE(SUBSTITUTE(SUBSTITUTE(SUBSTITUTE(SUBSTITUTE(SUBSTITUTE(SUBSTITUTE(SUBSTITUTE((IFERROR(INDEX(DATA!$A:$AH,MATCH(A12,DATA!$A:$A,1),MATCH("matex",DATA!$A$4:$AH$4,0)),"")),",,",",")," )", ")")," ]", "]"),", ,", ","),",,",","),", ("," ("),", ["," ["),", ,",","),": ,", ":")," ,", ",")," .", "."),",.",".")," ;", ";")),";;",";")),",;",";"),";;",";")))</f>
        <v/>
      </c>
    </row>
    <row r="13" spans="1:3" customFormat="1" x14ac:dyDescent="0.25">
      <c r="A13" s="1">
        <v>12</v>
      </c>
      <c r="B13" s="1" t="str">
        <f>IFERROR(INDEX(DATA!$A:$AH,MATCH(A13,DATA!$A:$A,0),4),"")</f>
        <v/>
      </c>
      <c r="C13" s="35" t="str">
        <f>IF(B13="","",TRIM(SUBSTITUTE(SUBSTITUTE((SUBSTITUTE((SUBSTITUTE(SUBSTITUTE(SUBSTITUTE(SUBSTITUTE(SUBSTITUTE(SUBSTITUTE(SUBSTITUTE(SUBSTITUTE(SUBSTITUTE(SUBSTITUTE(SUBSTITUTE(SUBSTITUTE(SUBSTITUTE((IFERROR(INDEX(DATA!$A:$AH,MATCH(A13,DATA!$A:$A,1),MATCH("matex",DATA!$A$4:$AH$4,0)),"")),",,",",")," )", ")")," ]", "]"),", ,", ","),",,",","),", ("," ("),", ["," ["),", ,",","),": ,", ":")," ,", ",")," .", "."),",.",".")," ;", ";")),";;",";")),",;",";"),";;",";")))</f>
        <v/>
      </c>
    </row>
    <row r="14" spans="1:3" customFormat="1" x14ac:dyDescent="0.25">
      <c r="A14" s="1">
        <v>13</v>
      </c>
      <c r="B14" s="1" t="str">
        <f>IFERROR(INDEX(DATA!$A:$AH,MATCH(A14,DATA!$A:$A,0),4),"")</f>
        <v/>
      </c>
      <c r="C14" s="35" t="str">
        <f>IF(B14="","",TRIM(SUBSTITUTE(SUBSTITUTE((SUBSTITUTE((SUBSTITUTE(SUBSTITUTE(SUBSTITUTE(SUBSTITUTE(SUBSTITUTE(SUBSTITUTE(SUBSTITUTE(SUBSTITUTE(SUBSTITUTE(SUBSTITUTE(SUBSTITUTE(SUBSTITUTE(SUBSTITUTE((IFERROR(INDEX(DATA!$A:$AH,MATCH(A14,DATA!$A:$A,1),MATCH("matex",DATA!$A$4:$AH$4,0)),"")),",,",",")," )", ")")," ]", "]"),", ,", ","),",,",","),", ("," ("),", ["," ["),", ,",","),": ,", ":")," ,", ",")," .", "."),",.",".")," ;", ";")),";;",";")),",;",";"),";;",";")))</f>
        <v/>
      </c>
    </row>
    <row r="15" spans="1:3" customFormat="1" x14ac:dyDescent="0.25">
      <c r="A15" s="1">
        <v>14</v>
      </c>
      <c r="B15" s="1" t="str">
        <f>IFERROR(INDEX(DATA!$A:$AH,MATCH(A15,DATA!$A:$A,0),4),"")</f>
        <v/>
      </c>
      <c r="C15" s="35" t="str">
        <f>IF(B15="","",TRIM(SUBSTITUTE(SUBSTITUTE((SUBSTITUTE((SUBSTITUTE(SUBSTITUTE(SUBSTITUTE(SUBSTITUTE(SUBSTITUTE(SUBSTITUTE(SUBSTITUTE(SUBSTITUTE(SUBSTITUTE(SUBSTITUTE(SUBSTITUTE(SUBSTITUTE(SUBSTITUTE((IFERROR(INDEX(DATA!$A:$AH,MATCH(A15,DATA!$A:$A,1),MATCH("matex",DATA!$A$4:$AH$4,0)),"")),",,",",")," )", ")")," ]", "]"),", ,", ","),",,",","),", ("," ("),", ["," ["),", ,",","),": ,", ":")," ,", ",")," .", "."),",.",".")," ;", ";")),";;",";")),",;",";"),";;",";")))</f>
        <v/>
      </c>
    </row>
    <row r="16" spans="1:3" customFormat="1" x14ac:dyDescent="0.25">
      <c r="A16" s="1">
        <v>15</v>
      </c>
      <c r="B16" s="1" t="str">
        <f>IFERROR(INDEX(DATA!$A:$AH,MATCH(A16,DATA!$A:$A,0),4),"")</f>
        <v/>
      </c>
      <c r="C16" s="35" t="str">
        <f>IF(B16="","",TRIM(SUBSTITUTE(SUBSTITUTE((SUBSTITUTE((SUBSTITUTE(SUBSTITUTE(SUBSTITUTE(SUBSTITUTE(SUBSTITUTE(SUBSTITUTE(SUBSTITUTE(SUBSTITUTE(SUBSTITUTE(SUBSTITUTE(SUBSTITUTE(SUBSTITUTE(SUBSTITUTE((IFERROR(INDEX(DATA!$A:$AH,MATCH(A16,DATA!$A:$A,1),MATCH("matex",DATA!$A$4:$AH$4,0)),"")),",,",",")," )", ")")," ]", "]"),", ,", ","),",,",","),", ("," ("),", ["," ["),", ,",","),": ,", ":")," ,", ",")," .", "."),",.",".")," ;", ";")),";;",";")),",;",";"),";;",";")))</f>
        <v/>
      </c>
    </row>
    <row r="17" spans="1:3" customFormat="1" x14ac:dyDescent="0.25">
      <c r="A17" s="1">
        <v>16</v>
      </c>
      <c r="B17" s="1" t="str">
        <f>IFERROR(INDEX(DATA!$A:$AH,MATCH(A17,DATA!$A:$A,0),4),"")</f>
        <v/>
      </c>
      <c r="C17" s="35" t="str">
        <f>IF(B17="","",TRIM(SUBSTITUTE(SUBSTITUTE((SUBSTITUTE((SUBSTITUTE(SUBSTITUTE(SUBSTITUTE(SUBSTITUTE(SUBSTITUTE(SUBSTITUTE(SUBSTITUTE(SUBSTITUTE(SUBSTITUTE(SUBSTITUTE(SUBSTITUTE(SUBSTITUTE(SUBSTITUTE((IFERROR(INDEX(DATA!$A:$AH,MATCH(A17,DATA!$A:$A,1),MATCH("matex",DATA!$A$4:$AH$4,0)),"")),",,",",")," )", ")")," ]", "]"),", ,", ","),",,",","),", ("," ("),", ["," ["),", ,",","),": ,", ":")," ,", ",")," .", "."),",.",".")," ;", ";")),";;",";")),",;",";"),";;",";")))</f>
        <v/>
      </c>
    </row>
    <row r="18" spans="1:3" customFormat="1" x14ac:dyDescent="0.25">
      <c r="A18" s="1">
        <v>17</v>
      </c>
      <c r="B18" s="1" t="str">
        <f>IFERROR(INDEX(DATA!$A:$AH,MATCH(A18,DATA!$A:$A,0),4),"")</f>
        <v/>
      </c>
      <c r="C18" s="35" t="str">
        <f>IF(B18="","",TRIM(SUBSTITUTE(SUBSTITUTE((SUBSTITUTE((SUBSTITUTE(SUBSTITUTE(SUBSTITUTE(SUBSTITUTE(SUBSTITUTE(SUBSTITUTE(SUBSTITUTE(SUBSTITUTE(SUBSTITUTE(SUBSTITUTE(SUBSTITUTE(SUBSTITUTE(SUBSTITUTE((IFERROR(INDEX(DATA!$A:$AH,MATCH(A18,DATA!$A:$A,1),MATCH("matex",DATA!$A$4:$AH$4,0)),"")),",,",",")," )", ")")," ]", "]"),", ,", ","),",,",","),", ("," ("),", ["," ["),", ,",","),": ,", ":")," ,", ",")," .", "."),",.",".")," ;", ";")),";;",";")),",;",";"),";;",";")))</f>
        <v/>
      </c>
    </row>
    <row r="19" spans="1:3" customFormat="1" x14ac:dyDescent="0.25">
      <c r="A19" s="1">
        <v>18</v>
      </c>
      <c r="B19" s="1" t="str">
        <f>IFERROR(INDEX(DATA!$A:$AH,MATCH(A19,DATA!$A:$A,0),4),"")</f>
        <v/>
      </c>
      <c r="C19" s="35" t="str">
        <f>IF(B19="","",TRIM(SUBSTITUTE(SUBSTITUTE((SUBSTITUTE((SUBSTITUTE(SUBSTITUTE(SUBSTITUTE(SUBSTITUTE(SUBSTITUTE(SUBSTITUTE(SUBSTITUTE(SUBSTITUTE(SUBSTITUTE(SUBSTITUTE(SUBSTITUTE(SUBSTITUTE(SUBSTITUTE((IFERROR(INDEX(DATA!$A:$AH,MATCH(A19,DATA!$A:$A,1),MATCH("matex",DATA!$A$4:$AH$4,0)),"")),",,",",")," )", ")")," ]", "]"),", ,", ","),",,",","),", ("," ("),", ["," ["),", ,",","),": ,", ":")," ,", ",")," .", "."),",.",".")," ;", ";")),";;",";")),",;",";"),";;",";")))</f>
        <v/>
      </c>
    </row>
    <row r="20" spans="1:3" customFormat="1" x14ac:dyDescent="0.25">
      <c r="A20" s="1">
        <v>19</v>
      </c>
      <c r="B20" s="1" t="str">
        <f>IFERROR(INDEX(DATA!$A:$AH,MATCH(A20,DATA!$A:$A,0),4),"")</f>
        <v/>
      </c>
      <c r="C20" s="35" t="str">
        <f>IF(B20="","",TRIM(SUBSTITUTE(SUBSTITUTE((SUBSTITUTE((SUBSTITUTE(SUBSTITUTE(SUBSTITUTE(SUBSTITUTE(SUBSTITUTE(SUBSTITUTE(SUBSTITUTE(SUBSTITUTE(SUBSTITUTE(SUBSTITUTE(SUBSTITUTE(SUBSTITUTE(SUBSTITUTE((IFERROR(INDEX(DATA!$A:$AH,MATCH(A20,DATA!$A:$A,1),MATCH("matex",DATA!$A$4:$AH$4,0)),"")),",,",",")," )", ")")," ]", "]"),", ,", ","),",,",","),", ("," ("),", ["," ["),", ,",","),": ,", ":")," ,", ",")," .", "."),",.",".")," ;", ";")),";;",";")),",;",";"),";;",";")))</f>
        <v/>
      </c>
    </row>
    <row r="21" spans="1:3" customFormat="1" x14ac:dyDescent="0.25">
      <c r="A21" s="1">
        <v>20</v>
      </c>
      <c r="B21" s="1" t="str">
        <f>IFERROR(INDEX(DATA!$A:$AH,MATCH(A21,DATA!$A:$A,0),4),"")</f>
        <v/>
      </c>
      <c r="C21" s="35" t="str">
        <f>IF(B21="","",TRIM(SUBSTITUTE(SUBSTITUTE((SUBSTITUTE((SUBSTITUTE(SUBSTITUTE(SUBSTITUTE(SUBSTITUTE(SUBSTITUTE(SUBSTITUTE(SUBSTITUTE(SUBSTITUTE(SUBSTITUTE(SUBSTITUTE(SUBSTITUTE(SUBSTITUTE(SUBSTITUTE((IFERROR(INDEX(DATA!$A:$AH,MATCH(A21,DATA!$A:$A,1),MATCH("matex",DATA!$A$4:$AH$4,0)),"")),",,",",")," )", ")")," ]", "]"),", ,", ","),",,",","),", ("," ("),", ["," ["),", ,",","),": ,", ":")," ,", ",")," .", "."),",.",".")," ;", ";")),";;",";")),",;",";"),";;",";")))</f>
        <v/>
      </c>
    </row>
    <row r="22" spans="1:3" customFormat="1" x14ac:dyDescent="0.25">
      <c r="A22" s="1">
        <v>21</v>
      </c>
      <c r="B22" s="1" t="str">
        <f>IFERROR(INDEX(DATA!$A:$AH,MATCH(A22,DATA!$A:$A,0),4),"")</f>
        <v/>
      </c>
      <c r="C22" s="35" t="str">
        <f>IF(B22="","",TRIM(SUBSTITUTE(SUBSTITUTE((SUBSTITUTE((SUBSTITUTE(SUBSTITUTE(SUBSTITUTE(SUBSTITUTE(SUBSTITUTE(SUBSTITUTE(SUBSTITUTE(SUBSTITUTE(SUBSTITUTE(SUBSTITUTE(SUBSTITUTE(SUBSTITUTE(SUBSTITUTE((IFERROR(INDEX(DATA!$A:$AH,MATCH(A22,DATA!$A:$A,1),MATCH("matex",DATA!$A$4:$AH$4,0)),"")),",,",",")," )", ")")," ]", "]"),", ,", ","),",,",","),", ("," ("),", ["," ["),", ,",","),": ,", ":")," ,", ",")," .", "."),",.",".")," ;", ";")),";;",";")),",;",";"),";;",";")))</f>
        <v/>
      </c>
    </row>
    <row r="23" spans="1:3" customFormat="1" x14ac:dyDescent="0.25">
      <c r="A23" s="1">
        <v>22</v>
      </c>
      <c r="B23" s="1" t="str">
        <f>IFERROR(INDEX(DATA!$A:$AH,MATCH(A23,DATA!$A:$A,0),4),"")</f>
        <v/>
      </c>
      <c r="C23" s="35" t="str">
        <f>IF(B23="","",TRIM(SUBSTITUTE(SUBSTITUTE((SUBSTITUTE((SUBSTITUTE(SUBSTITUTE(SUBSTITUTE(SUBSTITUTE(SUBSTITUTE(SUBSTITUTE(SUBSTITUTE(SUBSTITUTE(SUBSTITUTE(SUBSTITUTE(SUBSTITUTE(SUBSTITUTE(SUBSTITUTE((IFERROR(INDEX(DATA!$A:$AH,MATCH(A23,DATA!$A:$A,1),MATCH("matex",DATA!$A$4:$AH$4,0)),"")),",,",",")," )", ")")," ]", "]"),", ,", ","),",,",","),", ("," ("),", ["," ["),", ,",","),": ,", ":")," ,", ",")," .", "."),",.",".")," ;", ";")),";;",";")),",;",";"),";;",";")))</f>
        <v/>
      </c>
    </row>
    <row r="24" spans="1:3" customFormat="1" x14ac:dyDescent="0.25">
      <c r="A24" s="1">
        <v>23</v>
      </c>
      <c r="B24" s="1" t="str">
        <f>IFERROR(INDEX(DATA!$A:$AH,MATCH(A24,DATA!$A:$A,0),4),"")</f>
        <v/>
      </c>
      <c r="C24" s="35" t="str">
        <f>IF(B24="","",TRIM(SUBSTITUTE(SUBSTITUTE((SUBSTITUTE((SUBSTITUTE(SUBSTITUTE(SUBSTITUTE(SUBSTITUTE(SUBSTITUTE(SUBSTITUTE(SUBSTITUTE(SUBSTITUTE(SUBSTITUTE(SUBSTITUTE(SUBSTITUTE(SUBSTITUTE(SUBSTITUTE((IFERROR(INDEX(DATA!$A:$AH,MATCH(A24,DATA!$A:$A,1),MATCH("matex",DATA!$A$4:$AH$4,0)),"")),",,",",")," )", ")")," ]", "]"),", ,", ","),",,",","),", ("," ("),", ["," ["),", ,",","),": ,", ":")," ,", ",")," .", "."),",.",".")," ;", ";")),";;",";")),",;",";"),";;",";")))</f>
        <v/>
      </c>
    </row>
    <row r="25" spans="1:3" customFormat="1" x14ac:dyDescent="0.25">
      <c r="A25" s="1">
        <v>24</v>
      </c>
      <c r="B25" s="1" t="str">
        <f>IFERROR(INDEX(DATA!$A:$AH,MATCH(A25,DATA!$A:$A,0),4),"")</f>
        <v/>
      </c>
      <c r="C25" s="35" t="str">
        <f>IF(B25="","",TRIM(SUBSTITUTE(SUBSTITUTE((SUBSTITUTE((SUBSTITUTE(SUBSTITUTE(SUBSTITUTE(SUBSTITUTE(SUBSTITUTE(SUBSTITUTE(SUBSTITUTE(SUBSTITUTE(SUBSTITUTE(SUBSTITUTE(SUBSTITUTE(SUBSTITUTE(SUBSTITUTE((IFERROR(INDEX(DATA!$A:$AH,MATCH(A25,DATA!$A:$A,1),MATCH("matex",DATA!$A$4:$AH$4,0)),"")),",,",",")," )", ")")," ]", "]"),", ,", ","),",,",","),", ("," ("),", ["," ["),", ,",","),": ,", ":")," ,", ",")," .", "."),",.",".")," ;", ";")),";;",";")),",;",";"),";;",";")))</f>
        <v/>
      </c>
    </row>
    <row r="26" spans="1:3" customFormat="1" x14ac:dyDescent="0.25">
      <c r="A26" s="1">
        <v>25</v>
      </c>
      <c r="B26" s="1" t="str">
        <f>IFERROR(INDEX(DATA!$A:$AH,MATCH(A26,DATA!$A:$A,0),4),"")</f>
        <v/>
      </c>
      <c r="C26" s="35" t="str">
        <f>IF(B26="","",TRIM(SUBSTITUTE(SUBSTITUTE((SUBSTITUTE((SUBSTITUTE(SUBSTITUTE(SUBSTITUTE(SUBSTITUTE(SUBSTITUTE(SUBSTITUTE(SUBSTITUTE(SUBSTITUTE(SUBSTITUTE(SUBSTITUTE(SUBSTITUTE(SUBSTITUTE(SUBSTITUTE((IFERROR(INDEX(DATA!$A:$AH,MATCH(A26,DATA!$A:$A,1),MATCH("matex",DATA!$A$4:$AH$4,0)),"")),",,",",")," )", ")")," ]", "]"),", ,", ","),",,",","),", ("," ("),", ["," ["),", ,",","),": ,", ":")," ,", ",")," .", "."),",.",".")," ;", ";")),";;",";")),",;",";"),";;",";")))</f>
        <v/>
      </c>
    </row>
    <row r="27" spans="1:3" customFormat="1" x14ac:dyDescent="0.25">
      <c r="A27" s="1">
        <v>26</v>
      </c>
      <c r="B27" s="1" t="str">
        <f>IFERROR(INDEX(DATA!$A:$AH,MATCH(A27,DATA!$A:$A,0),4),"")</f>
        <v/>
      </c>
      <c r="C27" s="35" t="str">
        <f>IF(B27="","",TRIM(SUBSTITUTE(SUBSTITUTE((SUBSTITUTE((SUBSTITUTE(SUBSTITUTE(SUBSTITUTE(SUBSTITUTE(SUBSTITUTE(SUBSTITUTE(SUBSTITUTE(SUBSTITUTE(SUBSTITUTE(SUBSTITUTE(SUBSTITUTE(SUBSTITUTE(SUBSTITUTE((IFERROR(INDEX(DATA!$A:$AH,MATCH(A27,DATA!$A:$A,1),MATCH("matex",DATA!$A$4:$AH$4,0)),"")),",,",",")," )", ")")," ]", "]"),", ,", ","),",,",","),", ("," ("),", ["," ["),", ,",","),": ,", ":")," ,", ",")," .", "."),",.",".")," ;", ";")),";;",";")),",;",";"),";;",";")))</f>
        <v/>
      </c>
    </row>
    <row r="28" spans="1:3" customFormat="1" x14ac:dyDescent="0.25">
      <c r="A28" s="1">
        <v>27</v>
      </c>
      <c r="B28" s="1" t="str">
        <f>IFERROR(INDEX(DATA!$A:$AH,MATCH(A28,DATA!$A:$A,0),4),"")</f>
        <v/>
      </c>
      <c r="C28" s="35" t="str">
        <f>IF(B28="","",TRIM(SUBSTITUTE(SUBSTITUTE((SUBSTITUTE((SUBSTITUTE(SUBSTITUTE(SUBSTITUTE(SUBSTITUTE(SUBSTITUTE(SUBSTITUTE(SUBSTITUTE(SUBSTITUTE(SUBSTITUTE(SUBSTITUTE(SUBSTITUTE(SUBSTITUTE(SUBSTITUTE((IFERROR(INDEX(DATA!$A:$AH,MATCH(A28,DATA!$A:$A,1),MATCH("matex",DATA!$A$4:$AH$4,0)),"")),",,",",")," )", ")")," ]", "]"),", ,", ","),",,",","),", ("," ("),", ["," ["),", ,",","),": ,", ":")," ,", ",")," .", "."),",.",".")," ;", ";")),";;",";")),",;",";"),";;",";")))</f>
        <v/>
      </c>
    </row>
    <row r="29" spans="1:3" customFormat="1" x14ac:dyDescent="0.25">
      <c r="A29" s="1">
        <v>28</v>
      </c>
      <c r="B29" s="1" t="str">
        <f>IFERROR(INDEX(DATA!$A:$AH,MATCH(A29,DATA!$A:$A,0),4),"")</f>
        <v/>
      </c>
      <c r="C29" s="35" t="str">
        <f>IF(B29="","",TRIM(SUBSTITUTE(SUBSTITUTE((SUBSTITUTE((SUBSTITUTE(SUBSTITUTE(SUBSTITUTE(SUBSTITUTE(SUBSTITUTE(SUBSTITUTE(SUBSTITUTE(SUBSTITUTE(SUBSTITUTE(SUBSTITUTE(SUBSTITUTE(SUBSTITUTE(SUBSTITUTE((IFERROR(INDEX(DATA!$A:$AH,MATCH(A29,DATA!$A:$A,1),MATCH("matex",DATA!$A$4:$AH$4,0)),"")),",,",",")," )", ")")," ]", "]"),", ,", ","),",,",","),", ("," ("),", ["," ["),", ,",","),": ,", ":")," ,", ",")," .", "."),",.",".")," ;", ";")),";;",";")),",;",";"),";;",";")))</f>
        <v/>
      </c>
    </row>
    <row r="30" spans="1:3" customFormat="1" x14ac:dyDescent="0.25">
      <c r="A30" s="1">
        <v>29</v>
      </c>
      <c r="B30" s="1" t="str">
        <f>IFERROR(INDEX(DATA!$A:$AH,MATCH(A30,DATA!$A:$A,0),4),"")</f>
        <v/>
      </c>
      <c r="C30" s="35" t="str">
        <f>IF(B30="","",TRIM(SUBSTITUTE(SUBSTITUTE((SUBSTITUTE((SUBSTITUTE(SUBSTITUTE(SUBSTITUTE(SUBSTITUTE(SUBSTITUTE(SUBSTITUTE(SUBSTITUTE(SUBSTITUTE(SUBSTITUTE(SUBSTITUTE(SUBSTITUTE(SUBSTITUTE(SUBSTITUTE((IFERROR(INDEX(DATA!$A:$AH,MATCH(A30,DATA!$A:$A,1),MATCH("matex",DATA!$A$4:$AH$4,0)),"")),",,",",")," )", ")")," ]", "]"),", ,", ","),",,",","),", ("," ("),", ["," ["),", ,",","),": ,", ":")," ,", ",")," .", "."),",.",".")," ;", ";")),";;",";")),",;",";"),";;",";")))</f>
        <v/>
      </c>
    </row>
    <row r="31" spans="1:3" customFormat="1" x14ac:dyDescent="0.25">
      <c r="A31" s="1">
        <v>30</v>
      </c>
      <c r="B31" s="1" t="str">
        <f>IFERROR(INDEX(DATA!$A:$AH,MATCH(A31,DATA!$A:$A,0),4),"")</f>
        <v/>
      </c>
      <c r="C31" s="35" t="str">
        <f>IF(B31="","",TRIM(SUBSTITUTE(SUBSTITUTE((SUBSTITUTE((SUBSTITUTE(SUBSTITUTE(SUBSTITUTE(SUBSTITUTE(SUBSTITUTE(SUBSTITUTE(SUBSTITUTE(SUBSTITUTE(SUBSTITUTE(SUBSTITUTE(SUBSTITUTE(SUBSTITUTE(SUBSTITUTE((IFERROR(INDEX(DATA!$A:$AH,MATCH(A31,DATA!$A:$A,1),MATCH("matex",DATA!$A$4:$AH$4,0)),"")),",,",",")," )", ")")," ]", "]"),", ,", ","),",,",","),", ("," ("),", ["," ["),", ,",","),": ,", ":")," ,", ",")," .", "."),",.",".")," ;", ";")),";;",";")),",;",";"),";;",";")))</f>
        <v/>
      </c>
    </row>
    <row r="32" spans="1:3" customFormat="1" x14ac:dyDescent="0.25">
      <c r="A32" s="1">
        <v>31</v>
      </c>
      <c r="B32" s="1" t="str">
        <f>IFERROR(INDEX(DATA!$A:$AH,MATCH(A32,DATA!$A:$A,0),4),"")</f>
        <v/>
      </c>
      <c r="C32" s="35" t="str">
        <f>IF(B32="","",TRIM(SUBSTITUTE(SUBSTITUTE((SUBSTITUTE((SUBSTITUTE(SUBSTITUTE(SUBSTITUTE(SUBSTITUTE(SUBSTITUTE(SUBSTITUTE(SUBSTITUTE(SUBSTITUTE(SUBSTITUTE(SUBSTITUTE(SUBSTITUTE(SUBSTITUTE(SUBSTITUTE((IFERROR(INDEX(DATA!$A:$AH,MATCH(A32,DATA!$A:$A,1),MATCH("matex",DATA!$A$4:$AH$4,0)),"")),",,",",")," )", ")")," ]", "]"),", ,", ","),",,",","),", ("," ("),", ["," ["),", ,",","),": ,", ":")," ,", ",")," .", "."),",.",".")," ;", ";")),";;",";")),",;",";"),";;",";")))</f>
        <v/>
      </c>
    </row>
    <row r="33" spans="1:3" customFormat="1" x14ac:dyDescent="0.25">
      <c r="A33" s="1">
        <v>32</v>
      </c>
      <c r="B33" s="1" t="str">
        <f>IFERROR(INDEX(DATA!$A:$AH,MATCH(A33,DATA!$A:$A,0),4),"")</f>
        <v/>
      </c>
      <c r="C33" s="35" t="str">
        <f>IF(B33="","",TRIM(SUBSTITUTE(SUBSTITUTE((SUBSTITUTE((SUBSTITUTE(SUBSTITUTE(SUBSTITUTE(SUBSTITUTE(SUBSTITUTE(SUBSTITUTE(SUBSTITUTE(SUBSTITUTE(SUBSTITUTE(SUBSTITUTE(SUBSTITUTE(SUBSTITUTE(SUBSTITUTE((IFERROR(INDEX(DATA!$A:$AH,MATCH(A33,DATA!$A:$A,1),MATCH("matex",DATA!$A$4:$AH$4,0)),"")),",,",",")," )", ")")," ]", "]"),", ,", ","),",,",","),", ("," ("),", ["," ["),", ,",","),": ,", ":")," ,", ",")," .", "."),",.",".")," ;", ";")),";;",";")),",;",";"),";;",";")))</f>
        <v/>
      </c>
    </row>
    <row r="34" spans="1:3" customFormat="1" x14ac:dyDescent="0.25">
      <c r="A34" s="1">
        <v>33</v>
      </c>
      <c r="B34" s="1" t="str">
        <f>IFERROR(INDEX(DATA!$A:$AH,MATCH(A34,DATA!$A:$A,0),4),"")</f>
        <v/>
      </c>
      <c r="C34" s="35" t="str">
        <f>IF(B34="","",TRIM(SUBSTITUTE(SUBSTITUTE((SUBSTITUTE((SUBSTITUTE(SUBSTITUTE(SUBSTITUTE(SUBSTITUTE(SUBSTITUTE(SUBSTITUTE(SUBSTITUTE(SUBSTITUTE(SUBSTITUTE(SUBSTITUTE(SUBSTITUTE(SUBSTITUTE(SUBSTITUTE((IFERROR(INDEX(DATA!$A:$AH,MATCH(A34,DATA!$A:$A,1),MATCH("matex",DATA!$A$4:$AH$4,0)),"")),",,",",")," )", ")")," ]", "]"),", ,", ","),",,",","),", ("," ("),", ["," ["),", ,",","),": ,", ":")," ,", ",")," .", "."),",.",".")," ;", ";")),";;",";")),",;",";"),";;",";")))</f>
        <v/>
      </c>
    </row>
    <row r="35" spans="1:3" customFormat="1" x14ac:dyDescent="0.25">
      <c r="A35" s="1">
        <v>34</v>
      </c>
      <c r="B35" s="1" t="str">
        <f>IFERROR(INDEX(DATA!$A:$AH,MATCH(A35,DATA!$A:$A,0),4),"")</f>
        <v/>
      </c>
      <c r="C35" s="35" t="str">
        <f>IF(B35="","",TRIM(SUBSTITUTE(SUBSTITUTE((SUBSTITUTE((SUBSTITUTE(SUBSTITUTE(SUBSTITUTE(SUBSTITUTE(SUBSTITUTE(SUBSTITUTE(SUBSTITUTE(SUBSTITUTE(SUBSTITUTE(SUBSTITUTE(SUBSTITUTE(SUBSTITUTE(SUBSTITUTE((IFERROR(INDEX(DATA!$A:$AH,MATCH(A35,DATA!$A:$A,1),MATCH("matex",DATA!$A$4:$AH$4,0)),"")),",,",",")," )", ")")," ]", "]"),", ,", ","),",,",","),", ("," ("),", ["," ["),", ,",","),": ,", ":")," ,", ",")," .", "."),",.",".")," ;", ";")),";;",";")),",;",";"),";;",";")))</f>
        <v/>
      </c>
    </row>
    <row r="36" spans="1:3" customFormat="1" x14ac:dyDescent="0.25">
      <c r="A36" s="1">
        <v>35</v>
      </c>
      <c r="B36" s="1" t="str">
        <f>IFERROR(INDEX(DATA!$A:$AH,MATCH(A36,DATA!$A:$A,0),4),"")</f>
        <v/>
      </c>
      <c r="C36" s="35" t="str">
        <f>IF(B36="","",TRIM(SUBSTITUTE(SUBSTITUTE((SUBSTITUTE((SUBSTITUTE(SUBSTITUTE(SUBSTITUTE(SUBSTITUTE(SUBSTITUTE(SUBSTITUTE(SUBSTITUTE(SUBSTITUTE(SUBSTITUTE(SUBSTITUTE(SUBSTITUTE(SUBSTITUTE(SUBSTITUTE((IFERROR(INDEX(DATA!$A:$AH,MATCH(A36,DATA!$A:$A,1),MATCH("matex",DATA!$A$4:$AH$4,0)),"")),",,",",")," )", ")")," ]", "]"),", ,", ","),",,",","),", ("," ("),", ["," ["),", ,",","),": ,", ":")," ,", ",")," .", "."),",.",".")," ;", ";")),";;",";")),",;",";"),";;",";")))</f>
        <v/>
      </c>
    </row>
    <row r="37" spans="1:3" customFormat="1" x14ac:dyDescent="0.25">
      <c r="A37" s="1">
        <v>36</v>
      </c>
      <c r="B37" s="1" t="str">
        <f>IFERROR(INDEX(DATA!$A:$AH,MATCH(A37,DATA!$A:$A,0),4),"")</f>
        <v/>
      </c>
      <c r="C37" s="35" t="str">
        <f>IF(B37="","",TRIM(SUBSTITUTE(SUBSTITUTE((SUBSTITUTE((SUBSTITUTE(SUBSTITUTE(SUBSTITUTE(SUBSTITUTE(SUBSTITUTE(SUBSTITUTE(SUBSTITUTE(SUBSTITUTE(SUBSTITUTE(SUBSTITUTE(SUBSTITUTE(SUBSTITUTE(SUBSTITUTE((IFERROR(INDEX(DATA!$A:$AH,MATCH(A37,DATA!$A:$A,1),MATCH("matex",DATA!$A$4:$AH$4,0)),"")),",,",",")," )", ")")," ]", "]"),", ,", ","),",,",","),", ("," ("),", ["," ["),", ,",","),": ,", ":")," ,", ",")," .", "."),",.",".")," ;", ";")),";;",";")),",;",";"),";;",";")))</f>
        <v/>
      </c>
    </row>
    <row r="38" spans="1:3" customFormat="1" x14ac:dyDescent="0.25">
      <c r="A38" s="1">
        <v>37</v>
      </c>
      <c r="B38" s="1" t="str">
        <f>IFERROR(INDEX(DATA!$A:$AH,MATCH(A38,DATA!$A:$A,0),4),"")</f>
        <v/>
      </c>
      <c r="C38" s="35" t="str">
        <f>IF(B38="","",TRIM(SUBSTITUTE(SUBSTITUTE((SUBSTITUTE((SUBSTITUTE(SUBSTITUTE(SUBSTITUTE(SUBSTITUTE(SUBSTITUTE(SUBSTITUTE(SUBSTITUTE(SUBSTITUTE(SUBSTITUTE(SUBSTITUTE(SUBSTITUTE(SUBSTITUTE(SUBSTITUTE((IFERROR(INDEX(DATA!$A:$AH,MATCH(A38,DATA!$A:$A,1),MATCH("matex",DATA!$A$4:$AH$4,0)),"")),",,",",")," )", ")")," ]", "]"),", ,", ","),",,",","),", ("," ("),", ["," ["),", ,",","),": ,", ":")," ,", ",")," .", "."),",.",".")," ;", ";")),";;",";")),",;",";"),";;",";")))</f>
        <v/>
      </c>
    </row>
    <row r="39" spans="1:3" customFormat="1" x14ac:dyDescent="0.25">
      <c r="A39" s="1">
        <v>38</v>
      </c>
      <c r="B39" s="1" t="str">
        <f>IFERROR(INDEX(DATA!$A:$AH,MATCH(A39,DATA!$A:$A,0),4),"")</f>
        <v/>
      </c>
      <c r="C39" s="35" t="str">
        <f>IF(B39="","",TRIM(SUBSTITUTE(SUBSTITUTE((SUBSTITUTE((SUBSTITUTE(SUBSTITUTE(SUBSTITUTE(SUBSTITUTE(SUBSTITUTE(SUBSTITUTE(SUBSTITUTE(SUBSTITUTE(SUBSTITUTE(SUBSTITUTE(SUBSTITUTE(SUBSTITUTE(SUBSTITUTE((IFERROR(INDEX(DATA!$A:$AH,MATCH(A39,DATA!$A:$A,1),MATCH("matex",DATA!$A$4:$AH$4,0)),"")),",,",",")," )", ")")," ]", "]"),", ,", ","),",,",","),", ("," ("),", ["," ["),", ,",","),": ,", ":")," ,", ",")," .", "."),",.",".")," ;", ";")),";;",";")),",;",";"),";;",";")))</f>
        <v/>
      </c>
    </row>
    <row r="40" spans="1:3" customFormat="1" x14ac:dyDescent="0.25">
      <c r="A40" s="1">
        <v>39</v>
      </c>
      <c r="B40" s="1" t="str">
        <f>IFERROR(INDEX(DATA!$A:$AH,MATCH(A40,DATA!$A:$A,0),4),"")</f>
        <v/>
      </c>
      <c r="C40" s="35" t="str">
        <f>IF(B40="","",TRIM(SUBSTITUTE(SUBSTITUTE((SUBSTITUTE((SUBSTITUTE(SUBSTITUTE(SUBSTITUTE(SUBSTITUTE(SUBSTITUTE(SUBSTITUTE(SUBSTITUTE(SUBSTITUTE(SUBSTITUTE(SUBSTITUTE(SUBSTITUTE(SUBSTITUTE(SUBSTITUTE((IFERROR(INDEX(DATA!$A:$AH,MATCH(A40,DATA!$A:$A,1),MATCH("matex",DATA!$A$4:$AH$4,0)),"")),",,",",")," )", ")")," ]", "]"),", ,", ","),",,",","),", ("," ("),", ["," ["),", ,",","),": ,", ":")," ,", ",")," .", "."),",.",".")," ;", ";")),";;",";")),",;",";"),";;",";")))</f>
        <v/>
      </c>
    </row>
    <row r="41" spans="1:3" customFormat="1" x14ac:dyDescent="0.25">
      <c r="A41" s="1">
        <v>40</v>
      </c>
      <c r="B41" s="1" t="str">
        <f>IFERROR(INDEX(DATA!$A:$AH,MATCH(A41,DATA!$A:$A,0),4),"")</f>
        <v/>
      </c>
      <c r="C41" s="35" t="str">
        <f>IF(B41="","",TRIM(SUBSTITUTE(SUBSTITUTE((SUBSTITUTE((SUBSTITUTE(SUBSTITUTE(SUBSTITUTE(SUBSTITUTE(SUBSTITUTE(SUBSTITUTE(SUBSTITUTE(SUBSTITUTE(SUBSTITUTE(SUBSTITUTE(SUBSTITUTE(SUBSTITUTE(SUBSTITUTE((IFERROR(INDEX(DATA!$A:$AH,MATCH(A41,DATA!$A:$A,1),MATCH("matex",DATA!$A$4:$AH$4,0)),"")),",,",",")," )", ")")," ]", "]"),", ,", ","),",,",","),", ("," ("),", ["," ["),", ,",","),": ,", ":")," ,", ",")," .", "."),",.",".")," ;", ";")),";;",";")),",;",";"),";;",";")))</f>
        <v/>
      </c>
    </row>
    <row r="42" spans="1:3" customFormat="1" x14ac:dyDescent="0.25">
      <c r="A42" s="1">
        <v>41</v>
      </c>
      <c r="B42" s="1" t="str">
        <f>IFERROR(INDEX(DATA!$A:$AH,MATCH(A42,DATA!$A:$A,0),4),"")</f>
        <v/>
      </c>
      <c r="C42" s="35" t="str">
        <f>IF(B42="","",TRIM(SUBSTITUTE(SUBSTITUTE((SUBSTITUTE((SUBSTITUTE(SUBSTITUTE(SUBSTITUTE(SUBSTITUTE(SUBSTITUTE(SUBSTITUTE(SUBSTITUTE(SUBSTITUTE(SUBSTITUTE(SUBSTITUTE(SUBSTITUTE(SUBSTITUTE(SUBSTITUTE((IFERROR(INDEX(DATA!$A:$AH,MATCH(A42,DATA!$A:$A,1),MATCH("matex",DATA!$A$4:$AH$4,0)),"")),",,",",")," )", ")")," ]", "]"),", ,", ","),",,",","),", ("," ("),", ["," ["),", ,",","),": ,", ":")," ,", ",")," .", "."),",.",".")," ;", ";")),";;",";")),",;",";"),";;",";")))</f>
        <v/>
      </c>
    </row>
    <row r="43" spans="1:3" customFormat="1" x14ac:dyDescent="0.25">
      <c r="A43" s="1">
        <v>42</v>
      </c>
      <c r="B43" s="1" t="str">
        <f>IFERROR(INDEX(DATA!$A:$AH,MATCH(A43,DATA!$A:$A,0),4),"")</f>
        <v/>
      </c>
      <c r="C43" s="35" t="str">
        <f>IF(B43="","",TRIM(SUBSTITUTE(SUBSTITUTE((SUBSTITUTE((SUBSTITUTE(SUBSTITUTE(SUBSTITUTE(SUBSTITUTE(SUBSTITUTE(SUBSTITUTE(SUBSTITUTE(SUBSTITUTE(SUBSTITUTE(SUBSTITUTE(SUBSTITUTE(SUBSTITUTE(SUBSTITUTE((IFERROR(INDEX(DATA!$A:$AH,MATCH(A43,DATA!$A:$A,1),MATCH("matex",DATA!$A$4:$AH$4,0)),"")),",,",",")," )", ")")," ]", "]"),", ,", ","),",,",","),", ("," ("),", ["," ["),", ,",","),": ,", ":")," ,", ",")," .", "."),",.",".")," ;", ";")),";;",";")),",;",";"),";;",";")))</f>
        <v/>
      </c>
    </row>
    <row r="44" spans="1:3" customFormat="1" x14ac:dyDescent="0.25">
      <c r="A44" s="1">
        <v>43</v>
      </c>
      <c r="B44" s="1" t="str">
        <f>IFERROR(INDEX(DATA!$A:$AH,MATCH(A44,DATA!$A:$A,0),4),"")</f>
        <v/>
      </c>
      <c r="C44" s="35" t="str">
        <f>IF(B44="","",TRIM(SUBSTITUTE(SUBSTITUTE((SUBSTITUTE((SUBSTITUTE(SUBSTITUTE(SUBSTITUTE(SUBSTITUTE(SUBSTITUTE(SUBSTITUTE(SUBSTITUTE(SUBSTITUTE(SUBSTITUTE(SUBSTITUTE(SUBSTITUTE(SUBSTITUTE(SUBSTITUTE((IFERROR(INDEX(DATA!$A:$AH,MATCH(A44,DATA!$A:$A,1),MATCH("matex",DATA!$A$4:$AH$4,0)),"")),",,",",")," )", ")")," ]", "]"),", ,", ","),",,",","),", ("," ("),", ["," ["),", ,",","),": ,", ":")," ,", ",")," .", "."),",.",".")," ;", ";")),";;",";")),",;",";"),";;",";")))</f>
        <v/>
      </c>
    </row>
    <row r="45" spans="1:3" customFormat="1" x14ac:dyDescent="0.25">
      <c r="A45" s="1">
        <v>44</v>
      </c>
      <c r="B45" s="1" t="str">
        <f>IFERROR(INDEX(DATA!$A:$AH,MATCH(A45,DATA!$A:$A,0),4),"")</f>
        <v/>
      </c>
      <c r="C45" s="35" t="str">
        <f>IF(B45="","",TRIM(SUBSTITUTE(SUBSTITUTE((SUBSTITUTE((SUBSTITUTE(SUBSTITUTE(SUBSTITUTE(SUBSTITUTE(SUBSTITUTE(SUBSTITUTE(SUBSTITUTE(SUBSTITUTE(SUBSTITUTE(SUBSTITUTE(SUBSTITUTE(SUBSTITUTE(SUBSTITUTE((IFERROR(INDEX(DATA!$A:$AH,MATCH(A45,DATA!$A:$A,1),MATCH("matex",DATA!$A$4:$AH$4,0)),"")),",,",",")," )", ")")," ]", "]"),", ,", ","),",,",","),", ("," ("),", ["," ["),", ,",","),": ,", ":")," ,", ",")," .", "."),",.",".")," ;", ";")),";;",";")),",;",";"),";;",";")))</f>
        <v/>
      </c>
    </row>
    <row r="46" spans="1:3" customFormat="1" x14ac:dyDescent="0.25">
      <c r="A46" s="1">
        <v>45</v>
      </c>
      <c r="B46" s="1" t="str">
        <f>IFERROR(INDEX(DATA!$A:$AH,MATCH(A46,DATA!$A:$A,0),4),"")</f>
        <v/>
      </c>
      <c r="C46" s="35" t="str">
        <f>IF(B46="","",TRIM(SUBSTITUTE(SUBSTITUTE((SUBSTITUTE((SUBSTITUTE(SUBSTITUTE(SUBSTITUTE(SUBSTITUTE(SUBSTITUTE(SUBSTITUTE(SUBSTITUTE(SUBSTITUTE(SUBSTITUTE(SUBSTITUTE(SUBSTITUTE(SUBSTITUTE(SUBSTITUTE((IFERROR(INDEX(DATA!$A:$AH,MATCH(A46,DATA!$A:$A,1),MATCH("matex",DATA!$A$4:$AH$4,0)),"")),",,",",")," )", ")")," ]", "]"),", ,", ","),",,",","),", ("," ("),", ["," ["),", ,",","),": ,", ":")," ,", ",")," .", "."),",.",".")," ;", ";")),";;",";")),",;",";"),";;",";")))</f>
        <v/>
      </c>
    </row>
    <row r="47" spans="1:3" customFormat="1" x14ac:dyDescent="0.25">
      <c r="A47" s="1">
        <v>46</v>
      </c>
      <c r="B47" s="1" t="str">
        <f>IFERROR(INDEX(DATA!$A:$AH,MATCH(A47,DATA!$A:$A,0),4),"")</f>
        <v/>
      </c>
      <c r="C47" s="35" t="str">
        <f>IF(B47="","",TRIM(SUBSTITUTE(SUBSTITUTE((SUBSTITUTE((SUBSTITUTE(SUBSTITUTE(SUBSTITUTE(SUBSTITUTE(SUBSTITUTE(SUBSTITUTE(SUBSTITUTE(SUBSTITUTE(SUBSTITUTE(SUBSTITUTE(SUBSTITUTE(SUBSTITUTE(SUBSTITUTE((IFERROR(INDEX(DATA!$A:$AH,MATCH(A47,DATA!$A:$A,1),MATCH("matex",DATA!$A$4:$AH$4,0)),"")),",,",",")," )", ")")," ]", "]"),", ,", ","),",,",","),", ("," ("),", ["," ["),", ,",","),": ,", ":")," ,", ",")," .", "."),",.",".")," ;", ";")),";;",";")),",;",";"),";;",";")))</f>
        <v/>
      </c>
    </row>
    <row r="48" spans="1:3" customFormat="1" x14ac:dyDescent="0.25">
      <c r="A48" s="1">
        <v>47</v>
      </c>
      <c r="B48" s="1" t="str">
        <f>IFERROR(INDEX(DATA!$A:$AH,MATCH(A48,DATA!$A:$A,0),4),"")</f>
        <v/>
      </c>
      <c r="C48" s="35" t="str">
        <f>IF(B48="","",TRIM(SUBSTITUTE(SUBSTITUTE((SUBSTITUTE((SUBSTITUTE(SUBSTITUTE(SUBSTITUTE(SUBSTITUTE(SUBSTITUTE(SUBSTITUTE(SUBSTITUTE(SUBSTITUTE(SUBSTITUTE(SUBSTITUTE(SUBSTITUTE(SUBSTITUTE(SUBSTITUTE((IFERROR(INDEX(DATA!$A:$AH,MATCH(A48,DATA!$A:$A,1),MATCH("matex",DATA!$A$4:$AH$4,0)),"")),",,",",")," )", ")")," ]", "]"),", ,", ","),",,",","),", ("," ("),", ["," ["),", ,",","),": ,", ":")," ,", ",")," .", "."),",.",".")," ;", ";")),";;",";")),",;",";"),";;",";")))</f>
        <v/>
      </c>
    </row>
    <row r="49" spans="1:3" customFormat="1" x14ac:dyDescent="0.25">
      <c r="A49" s="1">
        <v>48</v>
      </c>
      <c r="B49" s="1" t="str">
        <f>IFERROR(INDEX(DATA!$A:$AH,MATCH(A49,DATA!$A:$A,0),4),"")</f>
        <v/>
      </c>
      <c r="C49" s="35" t="str">
        <f>IF(B49="","",TRIM(SUBSTITUTE(SUBSTITUTE((SUBSTITUTE((SUBSTITUTE(SUBSTITUTE(SUBSTITUTE(SUBSTITUTE(SUBSTITUTE(SUBSTITUTE(SUBSTITUTE(SUBSTITUTE(SUBSTITUTE(SUBSTITUTE(SUBSTITUTE(SUBSTITUTE(SUBSTITUTE((IFERROR(INDEX(DATA!$A:$AH,MATCH(A49,DATA!$A:$A,1),MATCH("matex",DATA!$A$4:$AH$4,0)),"")),",,",",")," )", ")")," ]", "]"),", ,", ","),",,",","),", ("," ("),", ["," ["),", ,",","),": ,", ":")," ,", ",")," .", "."),",.",".")," ;", ";")),";;",";")),",;",";"),";;",";")))</f>
        <v/>
      </c>
    </row>
    <row r="50" spans="1:3" customFormat="1" x14ac:dyDescent="0.25">
      <c r="A50" s="1">
        <v>49</v>
      </c>
      <c r="B50" s="1" t="str">
        <f>IFERROR(INDEX(DATA!$A:$AH,MATCH(A50,DATA!$A:$A,0),4),"")</f>
        <v/>
      </c>
      <c r="C50" s="35" t="str">
        <f>IF(B50="","",TRIM(SUBSTITUTE(SUBSTITUTE((SUBSTITUTE((SUBSTITUTE(SUBSTITUTE(SUBSTITUTE(SUBSTITUTE(SUBSTITUTE(SUBSTITUTE(SUBSTITUTE(SUBSTITUTE(SUBSTITUTE(SUBSTITUTE(SUBSTITUTE(SUBSTITUTE(SUBSTITUTE((IFERROR(INDEX(DATA!$A:$AH,MATCH(A50,DATA!$A:$A,1),MATCH("matex",DATA!$A$4:$AH$4,0)),"")),",,",",")," )", ")")," ]", "]"),", ,", ","),",,",","),", ("," ("),", ["," ["),", ,",","),": ,", ":")," ,", ",")," .", "."),",.",".")," ;", ";")),";;",";")),",;",";"),";;",";")))</f>
        <v/>
      </c>
    </row>
    <row r="51" spans="1:3" customFormat="1" x14ac:dyDescent="0.25">
      <c r="A51" s="1">
        <v>50</v>
      </c>
      <c r="B51" s="1" t="str">
        <f>IFERROR(INDEX(DATA!$A:$AH,MATCH(A51,DATA!$A:$A,0),4),"")</f>
        <v/>
      </c>
      <c r="C51" s="35" t="str">
        <f>IF(B51="","",TRIM(SUBSTITUTE(SUBSTITUTE((SUBSTITUTE((SUBSTITUTE(SUBSTITUTE(SUBSTITUTE(SUBSTITUTE(SUBSTITUTE(SUBSTITUTE(SUBSTITUTE(SUBSTITUTE(SUBSTITUTE(SUBSTITUTE(SUBSTITUTE(SUBSTITUTE(SUBSTITUTE((IFERROR(INDEX(DATA!$A:$AH,MATCH(A51,DATA!$A:$A,1),MATCH("matex",DATA!$A$4:$AH$4,0)),"")),",,",",")," )", ")")," ]", "]"),", ,", ","),",,",","),", ("," ("),", ["," ["),", ,",","),": ,", ":")," ,", ",")," .", "."),",.",".")," ;", ";")),";;",";")),",;",";"),";;",";")))</f>
        <v/>
      </c>
    </row>
    <row r="52" spans="1:3" customFormat="1" x14ac:dyDescent="0.25">
      <c r="A52" s="1">
        <v>51</v>
      </c>
      <c r="B52" s="1" t="str">
        <f>IFERROR(INDEX(DATA!$A:$AH,MATCH(A52,DATA!$A:$A,0),4),"")</f>
        <v/>
      </c>
      <c r="C52" s="35" t="str">
        <f>IF(B52="","",TRIM(SUBSTITUTE(SUBSTITUTE((SUBSTITUTE((SUBSTITUTE(SUBSTITUTE(SUBSTITUTE(SUBSTITUTE(SUBSTITUTE(SUBSTITUTE(SUBSTITUTE(SUBSTITUTE(SUBSTITUTE(SUBSTITUTE(SUBSTITUTE(SUBSTITUTE(SUBSTITUTE((IFERROR(INDEX(DATA!$A:$AH,MATCH(A52,DATA!$A:$A,1),MATCH("matex",DATA!$A$4:$AH$4,0)),"")),",,",",")," )", ")")," ]", "]"),", ,", ","),",,",","),", ("," ("),", ["," ["),", ,",","),": ,", ":")," ,", ",")," .", "."),",.",".")," ;", ";")),";;",";")),",;",";"),";;",";")))</f>
        <v/>
      </c>
    </row>
    <row r="53" spans="1:3" customFormat="1" x14ac:dyDescent="0.25">
      <c r="A53" s="1">
        <v>52</v>
      </c>
      <c r="B53" s="1" t="str">
        <f>IFERROR(INDEX(DATA!$A:$AH,MATCH(A53,DATA!$A:$A,0),4),"")</f>
        <v/>
      </c>
      <c r="C53" s="35" t="str">
        <f>IF(B53="","",TRIM(SUBSTITUTE(SUBSTITUTE((SUBSTITUTE((SUBSTITUTE(SUBSTITUTE(SUBSTITUTE(SUBSTITUTE(SUBSTITUTE(SUBSTITUTE(SUBSTITUTE(SUBSTITUTE(SUBSTITUTE(SUBSTITUTE(SUBSTITUTE(SUBSTITUTE(SUBSTITUTE((IFERROR(INDEX(DATA!$A:$AH,MATCH(A53,DATA!$A:$A,1),MATCH("matex",DATA!$A$4:$AH$4,0)),"")),",,",",")," )", ")")," ]", "]"),", ,", ","),",,",","),", ("," ("),", ["," ["),", ,",","),": ,", ":")," ,", ",")," .", "."),",.",".")," ;", ";")),";;",";")),",;",";"),";;",";")))</f>
        <v/>
      </c>
    </row>
    <row r="54" spans="1:3" customFormat="1" x14ac:dyDescent="0.25">
      <c r="A54" s="1">
        <v>53</v>
      </c>
      <c r="B54" s="1" t="str">
        <f>IFERROR(INDEX(DATA!$A:$AH,MATCH(A54,DATA!$A:$A,0),4),"")</f>
        <v/>
      </c>
      <c r="C54" s="35" t="str">
        <f>IF(B54="","",TRIM(SUBSTITUTE(SUBSTITUTE((SUBSTITUTE((SUBSTITUTE(SUBSTITUTE(SUBSTITUTE(SUBSTITUTE(SUBSTITUTE(SUBSTITUTE(SUBSTITUTE(SUBSTITUTE(SUBSTITUTE(SUBSTITUTE(SUBSTITUTE(SUBSTITUTE(SUBSTITUTE((IFERROR(INDEX(DATA!$A:$AH,MATCH(A54,DATA!$A:$A,1),MATCH("matex",DATA!$A$4:$AH$4,0)),"")),",,",",")," )", ")")," ]", "]"),", ,", ","),",,",","),", ("," ("),", ["," ["),", ,",","),": ,", ":")," ,", ",")," .", "."),",.",".")," ;", ";")),";;",";")),",;",";"),";;",";")))</f>
        <v/>
      </c>
    </row>
    <row r="55" spans="1:3" customFormat="1" x14ac:dyDescent="0.25">
      <c r="A55" s="1">
        <v>54</v>
      </c>
      <c r="B55" s="1" t="str">
        <f>IFERROR(INDEX(DATA!$A:$AH,MATCH(A55,DATA!$A:$A,0),4),"")</f>
        <v/>
      </c>
      <c r="C55" s="35" t="str">
        <f>IF(B55="","",TRIM(SUBSTITUTE(SUBSTITUTE((SUBSTITUTE((SUBSTITUTE(SUBSTITUTE(SUBSTITUTE(SUBSTITUTE(SUBSTITUTE(SUBSTITUTE(SUBSTITUTE(SUBSTITUTE(SUBSTITUTE(SUBSTITUTE(SUBSTITUTE(SUBSTITUTE(SUBSTITUTE((IFERROR(INDEX(DATA!$A:$AH,MATCH(A55,DATA!$A:$A,1),MATCH("matex",DATA!$A$4:$AH$4,0)),"")),",,",",")," )", ")")," ]", "]"),", ,", ","),",,",","),", ("," ("),", ["," ["),", ,",","),": ,", ":")," ,", ",")," .", "."),",.",".")," ;", ";")),";;",";")),",;",";"),";;",";")))</f>
        <v/>
      </c>
    </row>
    <row r="56" spans="1:3" customFormat="1" x14ac:dyDescent="0.25">
      <c r="A56" s="1">
        <v>55</v>
      </c>
      <c r="B56" s="1" t="str">
        <f>IFERROR(INDEX(DATA!$A:$AH,MATCH(A56,DATA!$A:$A,0),4),"")</f>
        <v/>
      </c>
      <c r="C56" s="35" t="str">
        <f>IF(B56="","",TRIM(SUBSTITUTE(SUBSTITUTE((SUBSTITUTE((SUBSTITUTE(SUBSTITUTE(SUBSTITUTE(SUBSTITUTE(SUBSTITUTE(SUBSTITUTE(SUBSTITUTE(SUBSTITUTE(SUBSTITUTE(SUBSTITUTE(SUBSTITUTE(SUBSTITUTE(SUBSTITUTE((IFERROR(INDEX(DATA!$A:$AH,MATCH(A56,DATA!$A:$A,1),MATCH("matex",DATA!$A$4:$AH$4,0)),"")),",,",",")," )", ")")," ]", "]"),", ,", ","),",,",","),", ("," ("),", ["," ["),", ,",","),": ,", ":")," ,", ",")," .", "."),",.",".")," ;", ";")),";;",";")),",;",";"),";;",";")))</f>
        <v/>
      </c>
    </row>
    <row r="57" spans="1:3" customFormat="1" x14ac:dyDescent="0.25">
      <c r="A57" s="1">
        <v>56</v>
      </c>
      <c r="B57" s="1" t="str">
        <f>IFERROR(INDEX(DATA!$A:$AH,MATCH(A57,DATA!$A:$A,0),4),"")</f>
        <v/>
      </c>
      <c r="C57" s="35" t="str">
        <f>IF(B57="","",TRIM(SUBSTITUTE(SUBSTITUTE((SUBSTITUTE((SUBSTITUTE(SUBSTITUTE(SUBSTITUTE(SUBSTITUTE(SUBSTITUTE(SUBSTITUTE(SUBSTITUTE(SUBSTITUTE(SUBSTITUTE(SUBSTITUTE(SUBSTITUTE(SUBSTITUTE(SUBSTITUTE((IFERROR(INDEX(DATA!$A:$AH,MATCH(A57,DATA!$A:$A,1),MATCH("matex",DATA!$A$4:$AH$4,0)),"")),",,",",")," )", ")")," ]", "]"),", ,", ","),",,",","),", ("," ("),", ["," ["),", ,",","),": ,", ":")," ,", ",")," .", "."),",.",".")," ;", ";")),";;",";")),",;",";"),";;",";")))</f>
        <v/>
      </c>
    </row>
    <row r="58" spans="1:3" customFormat="1" x14ac:dyDescent="0.25">
      <c r="A58" s="1">
        <v>57</v>
      </c>
      <c r="B58" s="1" t="str">
        <f>IFERROR(INDEX(DATA!$A:$AH,MATCH(A58,DATA!$A:$A,0),4),"")</f>
        <v/>
      </c>
      <c r="C58" s="35" t="str">
        <f>IF(B58="","",TRIM(SUBSTITUTE(SUBSTITUTE((SUBSTITUTE((SUBSTITUTE(SUBSTITUTE(SUBSTITUTE(SUBSTITUTE(SUBSTITUTE(SUBSTITUTE(SUBSTITUTE(SUBSTITUTE(SUBSTITUTE(SUBSTITUTE(SUBSTITUTE(SUBSTITUTE(SUBSTITUTE((IFERROR(INDEX(DATA!$A:$AH,MATCH(A58,DATA!$A:$A,1),MATCH("matex",DATA!$A$4:$AH$4,0)),"")),",,",",")," )", ")")," ]", "]"),", ,", ","),",,",","),", ("," ("),", ["," ["),", ,",","),": ,", ":")," ,", ",")," .", "."),",.",".")," ;", ";")),";;",";")),",;",";"),";;",";")))</f>
        <v/>
      </c>
    </row>
    <row r="59" spans="1:3" customFormat="1" x14ac:dyDescent="0.25">
      <c r="A59" s="1">
        <v>58</v>
      </c>
      <c r="B59" s="1" t="str">
        <f>IFERROR(INDEX(DATA!$A:$AH,MATCH(A59,DATA!$A:$A,0),4),"")</f>
        <v/>
      </c>
      <c r="C59" s="35" t="str">
        <f>IF(B59="","",TRIM(SUBSTITUTE(SUBSTITUTE((SUBSTITUTE((SUBSTITUTE(SUBSTITUTE(SUBSTITUTE(SUBSTITUTE(SUBSTITUTE(SUBSTITUTE(SUBSTITUTE(SUBSTITUTE(SUBSTITUTE(SUBSTITUTE(SUBSTITUTE(SUBSTITUTE(SUBSTITUTE((IFERROR(INDEX(DATA!$A:$AH,MATCH(A59,DATA!$A:$A,1),MATCH("matex",DATA!$A$4:$AH$4,0)),"")),",,",",")," )", ")")," ]", "]"),", ,", ","),",,",","),", ("," ("),", ["," ["),", ,",","),": ,", ":")," ,", ",")," .", "."),",.",".")," ;", ";")),";;",";")),",;",";"),";;",";")))</f>
        <v/>
      </c>
    </row>
    <row r="60" spans="1:3" customFormat="1" x14ac:dyDescent="0.25">
      <c r="A60" s="1">
        <v>59</v>
      </c>
      <c r="B60" s="1" t="str">
        <f>IFERROR(INDEX(DATA!$A:$AH,MATCH(A60,DATA!$A:$A,0),4),"")</f>
        <v/>
      </c>
      <c r="C60" s="35" t="str">
        <f>IF(B60="","",TRIM(SUBSTITUTE(SUBSTITUTE((SUBSTITUTE((SUBSTITUTE(SUBSTITUTE(SUBSTITUTE(SUBSTITUTE(SUBSTITUTE(SUBSTITUTE(SUBSTITUTE(SUBSTITUTE(SUBSTITUTE(SUBSTITUTE(SUBSTITUTE(SUBSTITUTE(SUBSTITUTE((IFERROR(INDEX(DATA!$A:$AH,MATCH(A60,DATA!$A:$A,1),MATCH("matex",DATA!$A$4:$AH$4,0)),"")),",,",",")," )", ")")," ]", "]"),", ,", ","),",,",","),", ("," ("),", ["," ["),", ,",","),": ,", ":")," ,", ",")," .", "."),",.",".")," ;", ";")),";;",";")),",;",";"),";;",";")))</f>
        <v/>
      </c>
    </row>
    <row r="61" spans="1:3" customFormat="1" x14ac:dyDescent="0.25">
      <c r="A61" s="1">
        <v>60</v>
      </c>
      <c r="B61" s="1" t="str">
        <f>IFERROR(INDEX(DATA!$A:$AH,MATCH(A61,DATA!$A:$A,0),4),"")</f>
        <v/>
      </c>
      <c r="C61" s="35" t="str">
        <f>IF(B61="","",TRIM(SUBSTITUTE(SUBSTITUTE((SUBSTITUTE((SUBSTITUTE(SUBSTITUTE(SUBSTITUTE(SUBSTITUTE(SUBSTITUTE(SUBSTITUTE(SUBSTITUTE(SUBSTITUTE(SUBSTITUTE(SUBSTITUTE(SUBSTITUTE(SUBSTITUTE(SUBSTITUTE((IFERROR(INDEX(DATA!$A:$AH,MATCH(A61,DATA!$A:$A,1),MATCH("matex",DATA!$A$4:$AH$4,0)),"")),",,",",")," )", ")")," ]", "]"),", ,", ","),",,",","),", ("," ("),", ["," ["),", ,",","),": ,", ":")," ,", ",")," .", "."),",.",".")," ;", ";")),";;",";")),",;",";"),";;",";")))</f>
        <v/>
      </c>
    </row>
    <row r="62" spans="1:3" customFormat="1" x14ac:dyDescent="0.25">
      <c r="A62" s="1">
        <v>61</v>
      </c>
      <c r="B62" s="1" t="str">
        <f>IFERROR(INDEX(DATA!$A:$AH,MATCH(A62,DATA!$A:$A,0),4),"")</f>
        <v/>
      </c>
      <c r="C62" s="35" t="str">
        <f>IF(B62="","",TRIM(SUBSTITUTE(SUBSTITUTE((SUBSTITUTE((SUBSTITUTE(SUBSTITUTE(SUBSTITUTE(SUBSTITUTE(SUBSTITUTE(SUBSTITUTE(SUBSTITUTE(SUBSTITUTE(SUBSTITUTE(SUBSTITUTE(SUBSTITUTE(SUBSTITUTE(SUBSTITUTE((IFERROR(INDEX(DATA!$A:$AH,MATCH(A62,DATA!$A:$A,1),MATCH("matex",DATA!$A$4:$AH$4,0)),"")),",,",",")," )", ")")," ]", "]"),", ,", ","),",,",","),", ("," ("),", ["," ["),", ,",","),": ,", ":")," ,", ",")," .", "."),",.",".")," ;", ";")),";;",";")),",;",";"),";;",";")))</f>
        <v/>
      </c>
    </row>
    <row r="63" spans="1:3" customFormat="1" x14ac:dyDescent="0.25">
      <c r="A63" s="1">
        <v>62</v>
      </c>
      <c r="B63" s="1" t="str">
        <f>IFERROR(INDEX(DATA!$A:$AH,MATCH(A63,DATA!$A:$A,0),4),"")</f>
        <v/>
      </c>
      <c r="C63" s="35" t="str">
        <f>IF(B63="","",TRIM(SUBSTITUTE(SUBSTITUTE((SUBSTITUTE((SUBSTITUTE(SUBSTITUTE(SUBSTITUTE(SUBSTITUTE(SUBSTITUTE(SUBSTITUTE(SUBSTITUTE(SUBSTITUTE(SUBSTITUTE(SUBSTITUTE(SUBSTITUTE(SUBSTITUTE(SUBSTITUTE((IFERROR(INDEX(DATA!$A:$AH,MATCH(A63,DATA!$A:$A,1),MATCH("matex",DATA!$A$4:$AH$4,0)),"")),",,",",")," )", ")")," ]", "]"),", ,", ","),",,",","),", ("," ("),", ["," ["),", ,",","),": ,", ":")," ,", ",")," .", "."),",.",".")," ;", ";")),";;",";")),",;",";"),";;",";")))</f>
        <v/>
      </c>
    </row>
    <row r="64" spans="1:3" customFormat="1" x14ac:dyDescent="0.25">
      <c r="A64" s="1">
        <v>63</v>
      </c>
      <c r="B64" s="1" t="str">
        <f>IFERROR(INDEX(DATA!$A:$AH,MATCH(A64,DATA!$A:$A,0),4),"")</f>
        <v/>
      </c>
      <c r="C64" s="35" t="str">
        <f>IF(B64="","",TRIM(SUBSTITUTE(SUBSTITUTE((SUBSTITUTE((SUBSTITUTE(SUBSTITUTE(SUBSTITUTE(SUBSTITUTE(SUBSTITUTE(SUBSTITUTE(SUBSTITUTE(SUBSTITUTE(SUBSTITUTE(SUBSTITUTE(SUBSTITUTE(SUBSTITUTE(SUBSTITUTE((IFERROR(INDEX(DATA!$A:$AH,MATCH(A64,DATA!$A:$A,1),MATCH("matex",DATA!$A$4:$AH$4,0)),"")),",,",",")," )", ")")," ]", "]"),", ,", ","),",,",","),", ("," ("),", ["," ["),", ,",","),": ,", ":")," ,", ",")," .", "."),",.",".")," ;", ";")),";;",";")),",;",";"),";;",";")))</f>
        <v/>
      </c>
    </row>
    <row r="65" spans="1:3" customFormat="1" x14ac:dyDescent="0.25">
      <c r="A65" s="1">
        <v>64</v>
      </c>
      <c r="B65" s="1" t="str">
        <f>IFERROR(INDEX(DATA!$A:$AH,MATCH(A65,DATA!$A:$A,0),4),"")</f>
        <v/>
      </c>
      <c r="C65" s="35" t="str">
        <f>IF(B65="","",TRIM(SUBSTITUTE(SUBSTITUTE((SUBSTITUTE((SUBSTITUTE(SUBSTITUTE(SUBSTITUTE(SUBSTITUTE(SUBSTITUTE(SUBSTITUTE(SUBSTITUTE(SUBSTITUTE(SUBSTITUTE(SUBSTITUTE(SUBSTITUTE(SUBSTITUTE(SUBSTITUTE((IFERROR(INDEX(DATA!$A:$AH,MATCH(A65,DATA!$A:$A,1),MATCH("matex",DATA!$A$4:$AH$4,0)),"")),",,",",")," )", ")")," ]", "]"),", ,", ","),",,",","),", ("," ("),", ["," ["),", ,",","),": ,", ":")," ,", ",")," .", "."),",.",".")," ;", ";")),";;",";")),",;",";"),";;",";")))</f>
        <v/>
      </c>
    </row>
    <row r="66" spans="1:3" customFormat="1" x14ac:dyDescent="0.25">
      <c r="A66" s="1">
        <v>65</v>
      </c>
      <c r="B66" s="1" t="str">
        <f>IFERROR(INDEX(DATA!$A:$AH,MATCH(A66,DATA!$A:$A,0),4),"")</f>
        <v/>
      </c>
      <c r="C66" s="35" t="str">
        <f>IF(B66="","",TRIM(SUBSTITUTE(SUBSTITUTE((SUBSTITUTE((SUBSTITUTE(SUBSTITUTE(SUBSTITUTE(SUBSTITUTE(SUBSTITUTE(SUBSTITUTE(SUBSTITUTE(SUBSTITUTE(SUBSTITUTE(SUBSTITUTE(SUBSTITUTE(SUBSTITUTE(SUBSTITUTE((IFERROR(INDEX(DATA!$A:$AH,MATCH(A66,DATA!$A:$A,1),MATCH("matex",DATA!$A$4:$AH$4,0)),"")),",,",",")," )", ")")," ]", "]"),", ,", ","),",,",","),", ("," ("),", ["," ["),", ,",","),": ,", ":")," ,", ",")," .", "."),",.",".")," ;", ";")),";;",";")),",;",";"),";;",";")))</f>
        <v/>
      </c>
    </row>
    <row r="67" spans="1:3" customFormat="1" x14ac:dyDescent="0.25">
      <c r="A67" s="1">
        <v>66</v>
      </c>
      <c r="B67" s="1" t="str">
        <f>IFERROR(INDEX(DATA!$A:$AH,MATCH(A67,DATA!$A:$A,0),4),"")</f>
        <v/>
      </c>
      <c r="C67" s="35" t="str">
        <f>IF(B67="","",TRIM(SUBSTITUTE(SUBSTITUTE((SUBSTITUTE((SUBSTITUTE(SUBSTITUTE(SUBSTITUTE(SUBSTITUTE(SUBSTITUTE(SUBSTITUTE(SUBSTITUTE(SUBSTITUTE(SUBSTITUTE(SUBSTITUTE(SUBSTITUTE(SUBSTITUTE(SUBSTITUTE((IFERROR(INDEX(DATA!$A:$AH,MATCH(A67,DATA!$A:$A,1),MATCH("matex",DATA!$A$4:$AH$4,0)),"")),",,",",")," )", ")")," ]", "]"),", ,", ","),",,",","),", ("," ("),", ["," ["),", ,",","),": ,", ":")," ,", ",")," .", "."),",.",".")," ;", ";")),";;",";")),",;",";"),";;",";")))</f>
        <v/>
      </c>
    </row>
    <row r="68" spans="1:3" customFormat="1" x14ac:dyDescent="0.25">
      <c r="A68" s="1">
        <v>67</v>
      </c>
      <c r="B68" s="1" t="str">
        <f>IFERROR(INDEX(DATA!$A:$AH,MATCH(A68,DATA!$A:$A,0),4),"")</f>
        <v/>
      </c>
      <c r="C68" s="35" t="str">
        <f>IF(B68="","",TRIM(SUBSTITUTE(SUBSTITUTE((SUBSTITUTE((SUBSTITUTE(SUBSTITUTE(SUBSTITUTE(SUBSTITUTE(SUBSTITUTE(SUBSTITUTE(SUBSTITUTE(SUBSTITUTE(SUBSTITUTE(SUBSTITUTE(SUBSTITUTE(SUBSTITUTE(SUBSTITUTE((IFERROR(INDEX(DATA!$A:$AH,MATCH(A68,DATA!$A:$A,1),MATCH("matex",DATA!$A$4:$AH$4,0)),"")),",,",",")," )", ")")," ]", "]"),", ,", ","),",,",","),", ("," ("),", ["," ["),", ,",","),": ,", ":")," ,", ",")," .", "."),",.",".")," ;", ";")),";;",";")),",;",";"),";;",";")))</f>
        <v/>
      </c>
    </row>
    <row r="69" spans="1:3" customFormat="1" x14ac:dyDescent="0.25">
      <c r="A69" s="1">
        <v>68</v>
      </c>
      <c r="B69" s="1" t="str">
        <f>IFERROR(INDEX(DATA!$A:$AH,MATCH(A69,DATA!$A:$A,0),4),"")</f>
        <v/>
      </c>
      <c r="C69" s="35" t="str">
        <f>IF(B69="","",TRIM(SUBSTITUTE(SUBSTITUTE((SUBSTITUTE((SUBSTITUTE(SUBSTITUTE(SUBSTITUTE(SUBSTITUTE(SUBSTITUTE(SUBSTITUTE(SUBSTITUTE(SUBSTITUTE(SUBSTITUTE(SUBSTITUTE(SUBSTITUTE(SUBSTITUTE(SUBSTITUTE((IFERROR(INDEX(DATA!$A:$AH,MATCH(A69,DATA!$A:$A,1),MATCH("matex",DATA!$A$4:$AH$4,0)),"")),",,",",")," )", ")")," ]", "]"),", ,", ","),",,",","),", ("," ("),", ["," ["),", ,",","),": ,", ":")," ,", ",")," .", "."),",.",".")," ;", ";")),";;",";")),",;",";"),";;",";")))</f>
        <v/>
      </c>
    </row>
    <row r="70" spans="1:3" customFormat="1" x14ac:dyDescent="0.25">
      <c r="A70" s="1">
        <v>69</v>
      </c>
      <c r="B70" s="1" t="str">
        <f>IFERROR(INDEX(DATA!$A:$AH,MATCH(A70,DATA!$A:$A,0),4),"")</f>
        <v/>
      </c>
      <c r="C70" s="35" t="str">
        <f>IF(B70="","",TRIM(SUBSTITUTE(SUBSTITUTE((SUBSTITUTE((SUBSTITUTE(SUBSTITUTE(SUBSTITUTE(SUBSTITUTE(SUBSTITUTE(SUBSTITUTE(SUBSTITUTE(SUBSTITUTE(SUBSTITUTE(SUBSTITUTE(SUBSTITUTE(SUBSTITUTE(SUBSTITUTE((IFERROR(INDEX(DATA!$A:$AH,MATCH(A70,DATA!$A:$A,1),MATCH("matex",DATA!$A$4:$AH$4,0)),"")),",,",",")," )", ")")," ]", "]"),", ,", ","),",,",","),", ("," ("),", ["," ["),", ,",","),": ,", ":")," ,", ",")," .", "."),",.",".")," ;", ";")),";;",";")),",;",";"),";;",";")))</f>
        <v/>
      </c>
    </row>
    <row r="71" spans="1:3" customFormat="1" x14ac:dyDescent="0.25">
      <c r="A71" s="1">
        <v>70</v>
      </c>
      <c r="B71" s="1" t="str">
        <f>IFERROR(INDEX(DATA!$A:$AH,MATCH(A71,DATA!$A:$A,0),4),"")</f>
        <v/>
      </c>
      <c r="C71" s="35" t="str">
        <f>IF(B71="","",TRIM(SUBSTITUTE(SUBSTITUTE((SUBSTITUTE((SUBSTITUTE(SUBSTITUTE(SUBSTITUTE(SUBSTITUTE(SUBSTITUTE(SUBSTITUTE(SUBSTITUTE(SUBSTITUTE(SUBSTITUTE(SUBSTITUTE(SUBSTITUTE(SUBSTITUTE(SUBSTITUTE((IFERROR(INDEX(DATA!$A:$AH,MATCH(A71,DATA!$A:$A,1),MATCH("matex",DATA!$A$4:$AH$4,0)),"")),",,",",")," )", ")")," ]", "]"),", ,", ","),",,",","),", ("," ("),", ["," ["),", ,",","),": ,", ":")," ,", ",")," .", "."),",.",".")," ;", ";")),";;",";")),",;",";"),";;",";")))</f>
        <v/>
      </c>
    </row>
    <row r="72" spans="1:3" customFormat="1" x14ac:dyDescent="0.25">
      <c r="A72" s="1">
        <v>71</v>
      </c>
      <c r="B72" s="1" t="str">
        <f>IFERROR(INDEX(DATA!$A:$AH,MATCH(A72,DATA!$A:$A,0),4),"")</f>
        <v/>
      </c>
      <c r="C72" s="35" t="str">
        <f>IF(B72="","",TRIM(SUBSTITUTE(SUBSTITUTE((SUBSTITUTE((SUBSTITUTE(SUBSTITUTE(SUBSTITUTE(SUBSTITUTE(SUBSTITUTE(SUBSTITUTE(SUBSTITUTE(SUBSTITUTE(SUBSTITUTE(SUBSTITUTE(SUBSTITUTE(SUBSTITUTE(SUBSTITUTE((IFERROR(INDEX(DATA!$A:$AH,MATCH(A72,DATA!$A:$A,1),MATCH("matex",DATA!$A$4:$AH$4,0)),"")),",,",",")," )", ")")," ]", "]"),", ,", ","),",,",","),", ("," ("),", ["," ["),", ,",","),": ,", ":")," ,", ",")," .", "."),",.",".")," ;", ";")),";;",";")),",;",";"),";;",";")))</f>
        <v/>
      </c>
    </row>
    <row r="73" spans="1:3" customFormat="1" x14ac:dyDescent="0.25">
      <c r="A73" s="1">
        <v>72</v>
      </c>
      <c r="B73" s="1" t="str">
        <f>IFERROR(INDEX(DATA!$A:$AH,MATCH(A73,DATA!$A:$A,0),4),"")</f>
        <v/>
      </c>
      <c r="C73" s="35" t="str">
        <f>IF(B73="","",TRIM(SUBSTITUTE(SUBSTITUTE((SUBSTITUTE((SUBSTITUTE(SUBSTITUTE(SUBSTITUTE(SUBSTITUTE(SUBSTITUTE(SUBSTITUTE(SUBSTITUTE(SUBSTITUTE(SUBSTITUTE(SUBSTITUTE(SUBSTITUTE(SUBSTITUTE(SUBSTITUTE((IFERROR(INDEX(DATA!$A:$AH,MATCH(A73,DATA!$A:$A,1),MATCH("matex",DATA!$A$4:$AH$4,0)),"")),",,",",")," )", ")")," ]", "]"),", ,", ","),",,",","),", ("," ("),", ["," ["),", ,",","),": ,", ":")," ,", ",")," .", "."),",.",".")," ;", ";")),";;",";")),",;",";"),";;",";")))</f>
        <v/>
      </c>
    </row>
    <row r="74" spans="1:3" customFormat="1" x14ac:dyDescent="0.25">
      <c r="A74" s="1">
        <v>73</v>
      </c>
      <c r="B74" s="1" t="str">
        <f>IFERROR(INDEX(DATA!$A:$AH,MATCH(A74,DATA!$A:$A,0),4),"")</f>
        <v/>
      </c>
      <c r="C74" s="35" t="str">
        <f>IF(B74="","",TRIM(SUBSTITUTE(SUBSTITUTE((SUBSTITUTE((SUBSTITUTE(SUBSTITUTE(SUBSTITUTE(SUBSTITUTE(SUBSTITUTE(SUBSTITUTE(SUBSTITUTE(SUBSTITUTE(SUBSTITUTE(SUBSTITUTE(SUBSTITUTE(SUBSTITUTE(SUBSTITUTE((IFERROR(INDEX(DATA!$A:$AH,MATCH(A74,DATA!$A:$A,1),MATCH("matex",DATA!$A$4:$AH$4,0)),"")),",,",",")," )", ")")," ]", "]"),", ,", ","),",,",","),", ("," ("),", ["," ["),", ,",","),": ,", ":")," ,", ",")," .", "."),",.",".")," ;", ";")),";;",";")),",;",";"),";;",";")))</f>
        <v/>
      </c>
    </row>
    <row r="75" spans="1:3" customFormat="1" x14ac:dyDescent="0.25">
      <c r="A75" s="1">
        <v>74</v>
      </c>
      <c r="B75" s="1" t="str">
        <f>IFERROR(INDEX(DATA!$A:$AH,MATCH(A75,DATA!$A:$A,0),4),"")</f>
        <v/>
      </c>
      <c r="C75" s="35" t="str">
        <f>IF(B75="","",TRIM(SUBSTITUTE(SUBSTITUTE((SUBSTITUTE((SUBSTITUTE(SUBSTITUTE(SUBSTITUTE(SUBSTITUTE(SUBSTITUTE(SUBSTITUTE(SUBSTITUTE(SUBSTITUTE(SUBSTITUTE(SUBSTITUTE(SUBSTITUTE(SUBSTITUTE(SUBSTITUTE((IFERROR(INDEX(DATA!$A:$AH,MATCH(A75,DATA!$A:$A,1),MATCH("matex",DATA!$A$4:$AH$4,0)),"")),",,",",")," )", ")")," ]", "]"),", ,", ","),",,",","),", ("," ("),", ["," ["),", ,",","),": ,", ":")," ,", ",")," .", "."),",.",".")," ;", ";")),";;",";")),",;",";"),";;",";")))</f>
        <v/>
      </c>
    </row>
    <row r="76" spans="1:3" customFormat="1" x14ac:dyDescent="0.25">
      <c r="A76" s="1">
        <v>75</v>
      </c>
      <c r="B76" s="1" t="str">
        <f>IFERROR(INDEX(DATA!$A:$AH,MATCH(A76,DATA!$A:$A,0),4),"")</f>
        <v/>
      </c>
      <c r="C76" s="35" t="str">
        <f>IF(B76="","",TRIM(SUBSTITUTE(SUBSTITUTE((SUBSTITUTE((SUBSTITUTE(SUBSTITUTE(SUBSTITUTE(SUBSTITUTE(SUBSTITUTE(SUBSTITUTE(SUBSTITUTE(SUBSTITUTE(SUBSTITUTE(SUBSTITUTE(SUBSTITUTE(SUBSTITUTE(SUBSTITUTE((IFERROR(INDEX(DATA!$A:$AH,MATCH(A76,DATA!$A:$A,1),MATCH("matex",DATA!$A$4:$AH$4,0)),"")),",,",",")," )", ")")," ]", "]"),", ,", ","),",,",","),", ("," ("),", ["," ["),", ,",","),": ,", ":")," ,", ",")," .", "."),",.",".")," ;", ";")),";;",";")),",;",";"),";;",";")))</f>
        <v/>
      </c>
    </row>
    <row r="77" spans="1:3" customFormat="1" x14ac:dyDescent="0.25">
      <c r="A77" s="1">
        <v>76</v>
      </c>
      <c r="B77" s="1" t="str">
        <f>IFERROR(INDEX(DATA!$A:$AH,MATCH(A77,DATA!$A:$A,0),4),"")</f>
        <v/>
      </c>
      <c r="C77" s="35" t="str">
        <f>IF(B77="","",TRIM(SUBSTITUTE(SUBSTITUTE((SUBSTITUTE((SUBSTITUTE(SUBSTITUTE(SUBSTITUTE(SUBSTITUTE(SUBSTITUTE(SUBSTITUTE(SUBSTITUTE(SUBSTITUTE(SUBSTITUTE(SUBSTITUTE(SUBSTITUTE(SUBSTITUTE(SUBSTITUTE((IFERROR(INDEX(DATA!$A:$AH,MATCH(A77,DATA!$A:$A,1),MATCH("matex",DATA!$A$4:$AH$4,0)),"")),",,",",")," )", ")")," ]", "]"),", ,", ","),",,",","),", ("," ("),", ["," ["),", ,",","),": ,", ":")," ,", ",")," .", "."),",.",".")," ;", ";")),";;",";")),",;",";"),";;",";")))</f>
        <v/>
      </c>
    </row>
    <row r="78" spans="1:3" customFormat="1" x14ac:dyDescent="0.25">
      <c r="A78" s="1">
        <v>77</v>
      </c>
      <c r="B78" s="1" t="str">
        <f>IFERROR(INDEX(DATA!$A:$AH,MATCH(A78,DATA!$A:$A,0),4),"")</f>
        <v/>
      </c>
      <c r="C78" s="35" t="str">
        <f>IF(B78="","",TRIM(SUBSTITUTE(SUBSTITUTE((SUBSTITUTE((SUBSTITUTE(SUBSTITUTE(SUBSTITUTE(SUBSTITUTE(SUBSTITUTE(SUBSTITUTE(SUBSTITUTE(SUBSTITUTE(SUBSTITUTE(SUBSTITUTE(SUBSTITUTE(SUBSTITUTE(SUBSTITUTE((IFERROR(INDEX(DATA!$A:$AH,MATCH(A78,DATA!$A:$A,1),MATCH("matex",DATA!$A$4:$AH$4,0)),"")),",,",",")," )", ")")," ]", "]"),", ,", ","),",,",","),", ("," ("),", ["," ["),", ,",","),": ,", ":")," ,", ",")," .", "."),",.",".")," ;", ";")),";;",";")),",;",";"),";;",";")))</f>
        <v/>
      </c>
    </row>
    <row r="79" spans="1:3" customFormat="1" x14ac:dyDescent="0.25">
      <c r="A79" s="1">
        <v>78</v>
      </c>
      <c r="B79" s="1" t="str">
        <f>IFERROR(INDEX(DATA!$A:$AH,MATCH(A79,DATA!$A:$A,0),4),"")</f>
        <v/>
      </c>
      <c r="C79" s="35" t="str">
        <f>IF(B79="","",TRIM(SUBSTITUTE(SUBSTITUTE((SUBSTITUTE((SUBSTITUTE(SUBSTITUTE(SUBSTITUTE(SUBSTITUTE(SUBSTITUTE(SUBSTITUTE(SUBSTITUTE(SUBSTITUTE(SUBSTITUTE(SUBSTITUTE(SUBSTITUTE(SUBSTITUTE(SUBSTITUTE((IFERROR(INDEX(DATA!$A:$AH,MATCH(A79,DATA!$A:$A,1),MATCH("matex",DATA!$A$4:$AH$4,0)),"")),",,",",")," )", ")")," ]", "]"),", ,", ","),",,",","),", ("," ("),", ["," ["),", ,",","),": ,", ":")," ,", ",")," .", "."),",.",".")," ;", ";")),";;",";")),",;",";"),";;",";")))</f>
        <v/>
      </c>
    </row>
    <row r="80" spans="1:3" customFormat="1" x14ac:dyDescent="0.25">
      <c r="A80" s="1">
        <v>79</v>
      </c>
      <c r="B80" s="1" t="str">
        <f>IFERROR(INDEX(DATA!$A:$AH,MATCH(A80,DATA!$A:$A,0),4),"")</f>
        <v/>
      </c>
      <c r="C80" s="35" t="str">
        <f>IF(B80="","",TRIM(SUBSTITUTE(SUBSTITUTE((SUBSTITUTE((SUBSTITUTE(SUBSTITUTE(SUBSTITUTE(SUBSTITUTE(SUBSTITUTE(SUBSTITUTE(SUBSTITUTE(SUBSTITUTE(SUBSTITUTE(SUBSTITUTE(SUBSTITUTE(SUBSTITUTE(SUBSTITUTE((IFERROR(INDEX(DATA!$A:$AH,MATCH(A80,DATA!$A:$A,1),MATCH("matex",DATA!$A$4:$AH$4,0)),"")),",,",",")," )", ")")," ]", "]"),", ,", ","),",,",","),", ("," ("),", ["," ["),", ,",","),": ,", ":")," ,", ",")," .", "."),",.",".")," ;", ";")),";;",";")),",;",";"),";;",";")))</f>
        <v/>
      </c>
    </row>
    <row r="81" spans="1:3" customFormat="1" x14ac:dyDescent="0.25">
      <c r="A81" s="1">
        <v>80</v>
      </c>
      <c r="B81" s="1" t="str">
        <f>IFERROR(INDEX(DATA!$A:$AH,MATCH(A81,DATA!$A:$A,0),4),"")</f>
        <v/>
      </c>
      <c r="C81" s="35" t="str">
        <f>IF(B81="","",TRIM(SUBSTITUTE(SUBSTITUTE((SUBSTITUTE((SUBSTITUTE(SUBSTITUTE(SUBSTITUTE(SUBSTITUTE(SUBSTITUTE(SUBSTITUTE(SUBSTITUTE(SUBSTITUTE(SUBSTITUTE(SUBSTITUTE(SUBSTITUTE(SUBSTITUTE(SUBSTITUTE((IFERROR(INDEX(DATA!$A:$AH,MATCH(A81,DATA!$A:$A,1),MATCH("matex",DATA!$A$4:$AH$4,0)),"")),",,",",")," )", ")")," ]", "]"),", ,", ","),",,",","),", ("," ("),", ["," ["),", ,",","),": ,", ":")," ,", ",")," .", "."),",.",".")," ;", ";")),";;",";")),",;",";"),";;",";")))</f>
        <v/>
      </c>
    </row>
    <row r="82" spans="1:3" customFormat="1" x14ac:dyDescent="0.25">
      <c r="A82" s="1">
        <v>81</v>
      </c>
      <c r="B82" s="1" t="str">
        <f>IFERROR(INDEX(DATA!$A:$AH,MATCH(A82,DATA!$A:$A,0),4),"")</f>
        <v/>
      </c>
      <c r="C82" s="35" t="str">
        <f>IF(B82="","",TRIM(SUBSTITUTE(SUBSTITUTE((SUBSTITUTE((SUBSTITUTE(SUBSTITUTE(SUBSTITUTE(SUBSTITUTE(SUBSTITUTE(SUBSTITUTE(SUBSTITUTE(SUBSTITUTE(SUBSTITUTE(SUBSTITUTE(SUBSTITUTE(SUBSTITUTE(SUBSTITUTE((IFERROR(INDEX(DATA!$A:$AH,MATCH(A82,DATA!$A:$A,1),MATCH("matex",DATA!$A$4:$AH$4,0)),"")),",,",",")," )", ")")," ]", "]"),", ,", ","),",,",","),", ("," ("),", ["," ["),", ,",","),": ,", ":")," ,", ",")," .", "."),",.",".")," ;", ";")),";;",";")),",;",";"),";;",";")))</f>
        <v/>
      </c>
    </row>
    <row r="83" spans="1:3" customFormat="1" x14ac:dyDescent="0.25">
      <c r="A83" s="1">
        <v>82</v>
      </c>
      <c r="B83" s="1" t="str">
        <f>IFERROR(INDEX(DATA!$A:$AH,MATCH(A83,DATA!$A:$A,0),4),"")</f>
        <v/>
      </c>
      <c r="C83" s="35" t="str">
        <f>IF(B83="","",TRIM(SUBSTITUTE(SUBSTITUTE((SUBSTITUTE((SUBSTITUTE(SUBSTITUTE(SUBSTITUTE(SUBSTITUTE(SUBSTITUTE(SUBSTITUTE(SUBSTITUTE(SUBSTITUTE(SUBSTITUTE(SUBSTITUTE(SUBSTITUTE(SUBSTITUTE(SUBSTITUTE((IFERROR(INDEX(DATA!$A:$AH,MATCH(A83,DATA!$A:$A,1),MATCH("matex",DATA!$A$4:$AH$4,0)),"")),",,",",")," )", ")")," ]", "]"),", ,", ","),",,",","),", ("," ("),", ["," ["),", ,",","),": ,", ":")," ,", ",")," .", "."),",.",".")," ;", ";")),";;",";")),",;",";"),";;",";")))</f>
        <v/>
      </c>
    </row>
    <row r="84" spans="1:3" customFormat="1" x14ac:dyDescent="0.25">
      <c r="A84" s="1">
        <v>83</v>
      </c>
      <c r="B84" s="1" t="str">
        <f>IFERROR(INDEX(DATA!$A:$AH,MATCH(A84,DATA!$A:$A,0),4),"")</f>
        <v/>
      </c>
      <c r="C84" s="35" t="str">
        <f>IF(B84="","",TRIM(SUBSTITUTE(SUBSTITUTE((SUBSTITUTE((SUBSTITUTE(SUBSTITUTE(SUBSTITUTE(SUBSTITUTE(SUBSTITUTE(SUBSTITUTE(SUBSTITUTE(SUBSTITUTE(SUBSTITUTE(SUBSTITUTE(SUBSTITUTE(SUBSTITUTE(SUBSTITUTE((IFERROR(INDEX(DATA!$A:$AH,MATCH(A84,DATA!$A:$A,1),MATCH("matex",DATA!$A$4:$AH$4,0)),"")),",,",",")," )", ")")," ]", "]"),", ,", ","),",,",","),", ("," ("),", ["," ["),", ,",","),": ,", ":")," ,", ",")," .", "."),",.",".")," ;", ";")),";;",";")),",;",";"),";;",";")))</f>
        <v/>
      </c>
    </row>
    <row r="85" spans="1:3" customFormat="1" x14ac:dyDescent="0.25">
      <c r="A85" s="1">
        <v>84</v>
      </c>
      <c r="B85" s="1" t="str">
        <f>IFERROR(INDEX(DATA!$A:$AH,MATCH(A85,DATA!$A:$A,0),4),"")</f>
        <v/>
      </c>
      <c r="C85" s="35" t="str">
        <f>IF(B85="","",TRIM(SUBSTITUTE(SUBSTITUTE((SUBSTITUTE((SUBSTITUTE(SUBSTITUTE(SUBSTITUTE(SUBSTITUTE(SUBSTITUTE(SUBSTITUTE(SUBSTITUTE(SUBSTITUTE(SUBSTITUTE(SUBSTITUTE(SUBSTITUTE(SUBSTITUTE(SUBSTITUTE((IFERROR(INDEX(DATA!$A:$AH,MATCH(A85,DATA!$A:$A,1),MATCH("matex",DATA!$A$4:$AH$4,0)),"")),",,",",")," )", ")")," ]", "]"),", ,", ","),",,",","),", ("," ("),", ["," ["),", ,",","),": ,", ":")," ,", ",")," .", "."),",.",".")," ;", ";")),";;",";")),",;",";"),";;",";")))</f>
        <v/>
      </c>
    </row>
    <row r="86" spans="1:3" customFormat="1" x14ac:dyDescent="0.25">
      <c r="A86" s="1">
        <v>85</v>
      </c>
      <c r="B86" s="1" t="str">
        <f>IFERROR(INDEX(DATA!$A:$AH,MATCH(A86,DATA!$A:$A,0),4),"")</f>
        <v/>
      </c>
      <c r="C86" s="35" t="str">
        <f>IF(B86="","",TRIM(SUBSTITUTE(SUBSTITUTE((SUBSTITUTE((SUBSTITUTE(SUBSTITUTE(SUBSTITUTE(SUBSTITUTE(SUBSTITUTE(SUBSTITUTE(SUBSTITUTE(SUBSTITUTE(SUBSTITUTE(SUBSTITUTE(SUBSTITUTE(SUBSTITUTE(SUBSTITUTE((IFERROR(INDEX(DATA!$A:$AH,MATCH(A86,DATA!$A:$A,1),MATCH("matex",DATA!$A$4:$AH$4,0)),"")),",,",",")," )", ")")," ]", "]"),", ,", ","),",,",","),", ("," ("),", ["," ["),", ,",","),": ,", ":")," ,", ",")," .", "."),",.",".")," ;", ";")),";;",";")),",;",";"),";;",";")))</f>
        <v/>
      </c>
    </row>
    <row r="87" spans="1:3" customFormat="1" x14ac:dyDescent="0.25">
      <c r="A87" s="1">
        <v>86</v>
      </c>
      <c r="B87" s="1" t="str">
        <f>IFERROR(INDEX(DATA!$A:$AH,MATCH(A87,DATA!$A:$A,0),4),"")</f>
        <v/>
      </c>
      <c r="C87" s="35" t="str">
        <f>IF(B87="","",TRIM(SUBSTITUTE(SUBSTITUTE((SUBSTITUTE((SUBSTITUTE(SUBSTITUTE(SUBSTITUTE(SUBSTITUTE(SUBSTITUTE(SUBSTITUTE(SUBSTITUTE(SUBSTITUTE(SUBSTITUTE(SUBSTITUTE(SUBSTITUTE(SUBSTITUTE(SUBSTITUTE((IFERROR(INDEX(DATA!$A:$AH,MATCH(A87,DATA!$A:$A,1),MATCH("matex",DATA!$A$4:$AH$4,0)),"")),",,",",")," )", ")")," ]", "]"),", ,", ","),",,",","),", ("," ("),", ["," ["),", ,",","),": ,", ":")," ,", ",")," .", "."),",.",".")," ;", ";")),";;",";")),",;",";"),";;",";")))</f>
        <v/>
      </c>
    </row>
    <row r="88" spans="1:3" customFormat="1" x14ac:dyDescent="0.25">
      <c r="A88" s="1">
        <v>87</v>
      </c>
      <c r="B88" s="1" t="str">
        <f>IFERROR(INDEX(DATA!$A:$AH,MATCH(A88,DATA!$A:$A,0),4),"")</f>
        <v/>
      </c>
      <c r="C88" s="35" t="str">
        <f>IF(B88="","",TRIM(SUBSTITUTE(SUBSTITUTE((SUBSTITUTE((SUBSTITUTE(SUBSTITUTE(SUBSTITUTE(SUBSTITUTE(SUBSTITUTE(SUBSTITUTE(SUBSTITUTE(SUBSTITUTE(SUBSTITUTE(SUBSTITUTE(SUBSTITUTE(SUBSTITUTE(SUBSTITUTE((IFERROR(INDEX(DATA!$A:$AH,MATCH(A88,DATA!$A:$A,1),MATCH("matex",DATA!$A$4:$AH$4,0)),"")),",,",",")," )", ")")," ]", "]"),", ,", ","),",,",","),", ("," ("),", ["," ["),", ,",","),": ,", ":")," ,", ",")," .", "."),",.",".")," ;", ";")),";;",";")),",;",";"),";;",";")))</f>
        <v/>
      </c>
    </row>
    <row r="89" spans="1:3" customFormat="1" x14ac:dyDescent="0.25">
      <c r="A89" s="1">
        <v>88</v>
      </c>
      <c r="B89" s="1" t="str">
        <f>IFERROR(INDEX(DATA!$A:$AH,MATCH(A89,DATA!$A:$A,0),4),"")</f>
        <v/>
      </c>
      <c r="C89" s="35" t="str">
        <f>IF(B89="","",TRIM(SUBSTITUTE(SUBSTITUTE((SUBSTITUTE((SUBSTITUTE(SUBSTITUTE(SUBSTITUTE(SUBSTITUTE(SUBSTITUTE(SUBSTITUTE(SUBSTITUTE(SUBSTITUTE(SUBSTITUTE(SUBSTITUTE(SUBSTITUTE(SUBSTITUTE(SUBSTITUTE((IFERROR(INDEX(DATA!$A:$AH,MATCH(A89,DATA!$A:$A,1),MATCH("matex",DATA!$A$4:$AH$4,0)),"")),",,",",")," )", ")")," ]", "]"),", ,", ","),",,",","),", ("," ("),", ["," ["),", ,",","),": ,", ":")," ,", ",")," .", "."),",.",".")," ;", ";")),";;",";")),",;",";"),";;",";")))</f>
        <v/>
      </c>
    </row>
    <row r="90" spans="1:3" customFormat="1" x14ac:dyDescent="0.25">
      <c r="A90" s="1">
        <v>89</v>
      </c>
      <c r="B90" s="1" t="str">
        <f>IFERROR(INDEX(DATA!$A:$AH,MATCH(A90,DATA!$A:$A,0),4),"")</f>
        <v/>
      </c>
      <c r="C90" s="35" t="str">
        <f>IF(B90="","",TRIM(SUBSTITUTE(SUBSTITUTE((SUBSTITUTE((SUBSTITUTE(SUBSTITUTE(SUBSTITUTE(SUBSTITUTE(SUBSTITUTE(SUBSTITUTE(SUBSTITUTE(SUBSTITUTE(SUBSTITUTE(SUBSTITUTE(SUBSTITUTE(SUBSTITUTE(SUBSTITUTE((IFERROR(INDEX(DATA!$A:$AH,MATCH(A90,DATA!$A:$A,1),MATCH("matex",DATA!$A$4:$AH$4,0)),"")),",,",",")," )", ")")," ]", "]"),", ,", ","),",,",","),", ("," ("),", ["," ["),", ,",","),": ,", ":")," ,", ",")," .", "."),",.",".")," ;", ";")),";;",";")),",;",";"),";;",";")))</f>
        <v/>
      </c>
    </row>
    <row r="91" spans="1:3" customFormat="1" x14ac:dyDescent="0.25">
      <c r="A91" s="1">
        <v>90</v>
      </c>
      <c r="B91" s="1" t="str">
        <f>IFERROR(INDEX(DATA!$A:$AH,MATCH(A91,DATA!$A:$A,0),4),"")</f>
        <v/>
      </c>
      <c r="C91" s="35" t="str">
        <f>IF(B91="","",TRIM(SUBSTITUTE(SUBSTITUTE((SUBSTITUTE((SUBSTITUTE(SUBSTITUTE(SUBSTITUTE(SUBSTITUTE(SUBSTITUTE(SUBSTITUTE(SUBSTITUTE(SUBSTITUTE(SUBSTITUTE(SUBSTITUTE(SUBSTITUTE(SUBSTITUTE(SUBSTITUTE((IFERROR(INDEX(DATA!$A:$AH,MATCH(A91,DATA!$A:$A,1),MATCH("matex",DATA!$A$4:$AH$4,0)),"")),",,",",")," )", ")")," ]", "]"),", ,", ","),",,",","),", ("," ("),", ["," ["),", ,",","),": ,", ":")," ,", ",")," .", "."),",.",".")," ;", ";")),";;",";")),",;",";"),";;",";")))</f>
        <v/>
      </c>
    </row>
    <row r="92" spans="1:3" customFormat="1" x14ac:dyDescent="0.25">
      <c r="A92" s="1">
        <v>91</v>
      </c>
      <c r="B92" s="1" t="str">
        <f>IFERROR(INDEX(DATA!$A:$AH,MATCH(A92,DATA!$A:$A,0),4),"")</f>
        <v/>
      </c>
      <c r="C92" s="35" t="str">
        <f>IF(B92="","",TRIM(SUBSTITUTE(SUBSTITUTE((SUBSTITUTE((SUBSTITUTE(SUBSTITUTE(SUBSTITUTE(SUBSTITUTE(SUBSTITUTE(SUBSTITUTE(SUBSTITUTE(SUBSTITUTE(SUBSTITUTE(SUBSTITUTE(SUBSTITUTE(SUBSTITUTE(SUBSTITUTE((IFERROR(INDEX(DATA!$A:$AH,MATCH(A92,DATA!$A:$A,1),MATCH("matex",DATA!$A$4:$AH$4,0)),"")),",,",",")," )", ")")," ]", "]"),", ,", ","),",,",","),", ("," ("),", ["," ["),", ,",","),": ,", ":")," ,", ",")," .", "."),",.",".")," ;", ";")),";;",";")),",;",";"),";;",";")))</f>
        <v/>
      </c>
    </row>
    <row r="93" spans="1:3" customFormat="1" x14ac:dyDescent="0.25">
      <c r="A93" s="1">
        <v>92</v>
      </c>
      <c r="B93" s="1" t="str">
        <f>IFERROR(INDEX(DATA!$A:$AH,MATCH(A93,DATA!$A:$A,0),4),"")</f>
        <v/>
      </c>
      <c r="C93" s="35" t="str">
        <f>IF(B93="","",TRIM(SUBSTITUTE(SUBSTITUTE((SUBSTITUTE((SUBSTITUTE(SUBSTITUTE(SUBSTITUTE(SUBSTITUTE(SUBSTITUTE(SUBSTITUTE(SUBSTITUTE(SUBSTITUTE(SUBSTITUTE(SUBSTITUTE(SUBSTITUTE(SUBSTITUTE(SUBSTITUTE((IFERROR(INDEX(DATA!$A:$AH,MATCH(A93,DATA!$A:$A,1),MATCH("matex",DATA!$A$4:$AH$4,0)),"")),",,",",")," )", ")")," ]", "]"),", ,", ","),",,",","),", ("," ("),", ["," ["),", ,",","),": ,", ":")," ,", ",")," .", "."),",.",".")," ;", ";")),";;",";")),",;",";"),";;",";")))</f>
        <v/>
      </c>
    </row>
    <row r="94" spans="1:3" customFormat="1" x14ac:dyDescent="0.25">
      <c r="A94" s="1">
        <v>93</v>
      </c>
      <c r="B94" s="1" t="str">
        <f>IFERROR(INDEX(DATA!$A:$AH,MATCH(A94,DATA!$A:$A,0),4),"")</f>
        <v/>
      </c>
      <c r="C94" s="35" t="str">
        <f>IF(B94="","",TRIM(SUBSTITUTE(SUBSTITUTE((SUBSTITUTE((SUBSTITUTE(SUBSTITUTE(SUBSTITUTE(SUBSTITUTE(SUBSTITUTE(SUBSTITUTE(SUBSTITUTE(SUBSTITUTE(SUBSTITUTE(SUBSTITUTE(SUBSTITUTE(SUBSTITUTE(SUBSTITUTE((IFERROR(INDEX(DATA!$A:$AH,MATCH(A94,DATA!$A:$A,1),MATCH("matex",DATA!$A$4:$AH$4,0)),"")),",,",",")," )", ")")," ]", "]"),", ,", ","),",,",","),", ("," ("),", ["," ["),", ,",","),": ,", ":")," ,", ",")," .", "."),",.",".")," ;", ";")),";;",";")),",;",";"),";;",";")))</f>
        <v/>
      </c>
    </row>
    <row r="95" spans="1:3" customFormat="1" x14ac:dyDescent="0.25">
      <c r="A95" s="1">
        <v>94</v>
      </c>
      <c r="B95" s="1" t="str">
        <f>IFERROR(INDEX(DATA!$A:$AH,MATCH(A95,DATA!$A:$A,0),4),"")</f>
        <v/>
      </c>
      <c r="C95" s="35" t="str">
        <f>IF(B95="","",TRIM(SUBSTITUTE(SUBSTITUTE((SUBSTITUTE((SUBSTITUTE(SUBSTITUTE(SUBSTITUTE(SUBSTITUTE(SUBSTITUTE(SUBSTITUTE(SUBSTITUTE(SUBSTITUTE(SUBSTITUTE(SUBSTITUTE(SUBSTITUTE(SUBSTITUTE(SUBSTITUTE((IFERROR(INDEX(DATA!$A:$AH,MATCH(A95,DATA!$A:$A,1),MATCH("matex",DATA!$A$4:$AH$4,0)),"")),",,",",")," )", ")")," ]", "]"),", ,", ","),",,",","),", ("," ("),", ["," ["),", ,",","),": ,", ":")," ,", ",")," .", "."),",.",".")," ;", ";")),";;",";")),",;",";"),";;",";")))</f>
        <v/>
      </c>
    </row>
    <row r="96" spans="1:3" customFormat="1" x14ac:dyDescent="0.25">
      <c r="A96" s="1">
        <v>95</v>
      </c>
      <c r="B96" s="1" t="str">
        <f>IFERROR(INDEX(DATA!$A:$AH,MATCH(A96,DATA!$A:$A,0),4),"")</f>
        <v/>
      </c>
      <c r="C96" s="35" t="str">
        <f>IF(B96="","",TRIM(SUBSTITUTE(SUBSTITUTE((SUBSTITUTE((SUBSTITUTE(SUBSTITUTE(SUBSTITUTE(SUBSTITUTE(SUBSTITUTE(SUBSTITUTE(SUBSTITUTE(SUBSTITUTE(SUBSTITUTE(SUBSTITUTE(SUBSTITUTE(SUBSTITUTE(SUBSTITUTE((IFERROR(INDEX(DATA!$A:$AH,MATCH(A96,DATA!$A:$A,1),MATCH("matex",DATA!$A$4:$AH$4,0)),"")),",,",",")," )", ")")," ]", "]"),", ,", ","),",,",","),", ("," ("),", ["," ["),", ,",","),": ,", ":")," ,", ",")," .", "."),",.",".")," ;", ";")),";;",";")),",;",";"),";;",";")))</f>
        <v/>
      </c>
    </row>
    <row r="97" spans="1:3" customFormat="1" x14ac:dyDescent="0.25">
      <c r="A97" s="1">
        <v>96</v>
      </c>
      <c r="B97" s="1" t="str">
        <f>IFERROR(INDEX(DATA!$A:$AH,MATCH(A97,DATA!$A:$A,0),4),"")</f>
        <v/>
      </c>
      <c r="C97" s="35" t="str">
        <f>IF(B97="","",TRIM(SUBSTITUTE(SUBSTITUTE((SUBSTITUTE((SUBSTITUTE(SUBSTITUTE(SUBSTITUTE(SUBSTITUTE(SUBSTITUTE(SUBSTITUTE(SUBSTITUTE(SUBSTITUTE(SUBSTITUTE(SUBSTITUTE(SUBSTITUTE(SUBSTITUTE(SUBSTITUTE((IFERROR(INDEX(DATA!$A:$AH,MATCH(A97,DATA!$A:$A,1),MATCH("matex",DATA!$A$4:$AH$4,0)),"")),",,",",")," )", ")")," ]", "]"),", ,", ","),",,",","),", ("," ("),", ["," ["),", ,",","),": ,", ":")," ,", ",")," .", "."),",.",".")," ;", ";")),";;",";")),",;",";"),";;",";")))</f>
        <v/>
      </c>
    </row>
    <row r="98" spans="1:3" customFormat="1" x14ac:dyDescent="0.25">
      <c r="A98" s="1">
        <v>97</v>
      </c>
      <c r="B98" s="1" t="str">
        <f>IFERROR(INDEX(DATA!$A:$AH,MATCH(A98,DATA!$A:$A,0),4),"")</f>
        <v/>
      </c>
      <c r="C98" s="35" t="str">
        <f>IF(B98="","",TRIM(SUBSTITUTE(SUBSTITUTE((SUBSTITUTE((SUBSTITUTE(SUBSTITUTE(SUBSTITUTE(SUBSTITUTE(SUBSTITUTE(SUBSTITUTE(SUBSTITUTE(SUBSTITUTE(SUBSTITUTE(SUBSTITUTE(SUBSTITUTE(SUBSTITUTE(SUBSTITUTE((IFERROR(INDEX(DATA!$A:$AH,MATCH(A98,DATA!$A:$A,1),MATCH("matex",DATA!$A$4:$AH$4,0)),"")),",,",",")," )", ")")," ]", "]"),", ,", ","),",,",","),", ("," ("),", ["," ["),", ,",","),": ,", ":")," ,", ",")," .", "."),",.",".")," ;", ";")),";;",";")),",;",";"),";;",";")))</f>
        <v/>
      </c>
    </row>
    <row r="99" spans="1:3" customFormat="1" x14ac:dyDescent="0.25">
      <c r="A99" s="1">
        <v>98</v>
      </c>
      <c r="B99" s="1" t="str">
        <f>IFERROR(INDEX(DATA!$A:$AH,MATCH(A99,DATA!$A:$A,0),4),"")</f>
        <v/>
      </c>
      <c r="C99" s="35" t="str">
        <f>IF(B99="","",TRIM(SUBSTITUTE(SUBSTITUTE((SUBSTITUTE((SUBSTITUTE(SUBSTITUTE(SUBSTITUTE(SUBSTITUTE(SUBSTITUTE(SUBSTITUTE(SUBSTITUTE(SUBSTITUTE(SUBSTITUTE(SUBSTITUTE(SUBSTITUTE(SUBSTITUTE(SUBSTITUTE((IFERROR(INDEX(DATA!$A:$AH,MATCH(A99,DATA!$A:$A,1),MATCH("matex",DATA!$A$4:$AH$4,0)),"")),",,",",")," )", ")")," ]", "]"),", ,", ","),",,",","),", ("," ("),", ["," ["),", ,",","),": ,", ":")," ,", ",")," .", "."),",.",".")," ;", ";")),";;",";")),",;",";"),";;",";")))</f>
        <v/>
      </c>
    </row>
    <row r="100" spans="1:3" customFormat="1" x14ac:dyDescent="0.25">
      <c r="A100" s="1">
        <v>99</v>
      </c>
      <c r="B100" s="1" t="str">
        <f>IFERROR(INDEX(DATA!$A:$AH,MATCH(A100,DATA!$A:$A,0),4),"")</f>
        <v/>
      </c>
      <c r="C100" s="35" t="str">
        <f>IF(B100="","",TRIM(SUBSTITUTE(SUBSTITUTE((SUBSTITUTE((SUBSTITUTE(SUBSTITUTE(SUBSTITUTE(SUBSTITUTE(SUBSTITUTE(SUBSTITUTE(SUBSTITUTE(SUBSTITUTE(SUBSTITUTE(SUBSTITUTE(SUBSTITUTE(SUBSTITUTE(SUBSTITUTE((IFERROR(INDEX(DATA!$A:$AH,MATCH(A100,DATA!$A:$A,1),MATCH("matex",DATA!$A$4:$AH$4,0)),"")),",,",",")," )", ")")," ]", "]"),", ,", ","),",,",","),", ("," ("),", ["," ["),", ,",","),": ,", ":")," ,", ",")," .", "."),",.",".")," ;", ";")),";;",";")),",;",";"),";;",";")))</f>
        <v/>
      </c>
    </row>
    <row r="101" spans="1:3" customFormat="1" x14ac:dyDescent="0.25">
      <c r="A101" s="1">
        <v>100</v>
      </c>
      <c r="B101" s="1" t="str">
        <f>IFERROR(INDEX(DATA!$A:$AH,MATCH(A101,DATA!$A:$A,0),4),"")</f>
        <v/>
      </c>
      <c r="C101" s="35" t="str">
        <f>IF(B101="","",TRIM(SUBSTITUTE(SUBSTITUTE((SUBSTITUTE((SUBSTITUTE(SUBSTITUTE(SUBSTITUTE(SUBSTITUTE(SUBSTITUTE(SUBSTITUTE(SUBSTITUTE(SUBSTITUTE(SUBSTITUTE(SUBSTITUTE(SUBSTITUTE(SUBSTITUTE(SUBSTITUTE((IFERROR(INDEX(DATA!$A:$AH,MATCH(A101,DATA!$A:$A,1),MATCH("matex",DATA!$A$4:$AH$4,0)),"")),",,",",")," )", ")")," ]", "]"),", ,", ","),",,",","),", ("," ("),", ["," ["),", ,",","),": ,", ":")," ,", ",")," .", "."),",.",".")," ;", ";")),";;",";")),",;",";"),";;",";")))</f>
        <v/>
      </c>
    </row>
    <row r="102" spans="1:3" customFormat="1" x14ac:dyDescent="0.25">
      <c r="A102" s="1">
        <v>101</v>
      </c>
      <c r="B102" s="1" t="str">
        <f>IFERROR(INDEX(DATA!$A:$AH,MATCH(A102,DATA!$A:$A,0),4),"")</f>
        <v/>
      </c>
      <c r="C102" s="35" t="str">
        <f>IF(B102="","",TRIM(SUBSTITUTE(SUBSTITUTE((SUBSTITUTE((SUBSTITUTE(SUBSTITUTE(SUBSTITUTE(SUBSTITUTE(SUBSTITUTE(SUBSTITUTE(SUBSTITUTE(SUBSTITUTE(SUBSTITUTE(SUBSTITUTE(SUBSTITUTE(SUBSTITUTE(SUBSTITUTE((IFERROR(INDEX(DATA!$A:$AH,MATCH(A102,DATA!$A:$A,1),MATCH("matex",DATA!$A$4:$AH$4,0)),"")),",,",",")," )", ")")," ]", "]"),", ,", ","),",,",","),", ("," ("),", ["," ["),", ,",","),": ,", ":")," ,", ",")," .", "."),",.",".")," ;", ";")),";;",";")),",;",";"),";;",";")))</f>
        <v/>
      </c>
    </row>
    <row r="103" spans="1:3" customFormat="1" x14ac:dyDescent="0.25">
      <c r="A103" s="1">
        <v>102</v>
      </c>
      <c r="B103" s="1" t="str">
        <f>IFERROR(INDEX(DATA!$A:$AH,MATCH(A103,DATA!$A:$A,0),4),"")</f>
        <v/>
      </c>
      <c r="C103" s="35" t="str">
        <f>IF(B103="","",TRIM(SUBSTITUTE(SUBSTITUTE((SUBSTITUTE((SUBSTITUTE(SUBSTITUTE(SUBSTITUTE(SUBSTITUTE(SUBSTITUTE(SUBSTITUTE(SUBSTITUTE(SUBSTITUTE(SUBSTITUTE(SUBSTITUTE(SUBSTITUTE(SUBSTITUTE(SUBSTITUTE((IFERROR(INDEX(DATA!$A:$AH,MATCH(A103,DATA!$A:$A,1),MATCH("matex",DATA!$A$4:$AH$4,0)),"")),",,",",")," )", ")")," ]", "]"),", ,", ","),",,",","),", ("," ("),", ["," ["),", ,",","),": ,", ":")," ,", ",")," .", "."),",.",".")," ;", ";")),";;",";")),",;",";"),";;",";")))</f>
        <v/>
      </c>
    </row>
    <row r="104" spans="1:3" customFormat="1" x14ac:dyDescent="0.25">
      <c r="A104" s="1">
        <v>103</v>
      </c>
      <c r="B104" s="1" t="str">
        <f>IFERROR(INDEX(DATA!$A:$AH,MATCH(A104,DATA!$A:$A,0),4),"")</f>
        <v/>
      </c>
      <c r="C104" s="35" t="str">
        <f>IF(B104="","",TRIM(SUBSTITUTE(SUBSTITUTE((SUBSTITUTE((SUBSTITUTE(SUBSTITUTE(SUBSTITUTE(SUBSTITUTE(SUBSTITUTE(SUBSTITUTE(SUBSTITUTE(SUBSTITUTE(SUBSTITUTE(SUBSTITUTE(SUBSTITUTE(SUBSTITUTE(SUBSTITUTE((IFERROR(INDEX(DATA!$A:$AH,MATCH(A104,DATA!$A:$A,1),MATCH("matex",DATA!$A$4:$AH$4,0)),"")),",,",",")," )", ")")," ]", "]"),", ,", ","),",,",","),", ("," ("),", ["," ["),", ,",","),": ,", ":")," ,", ",")," .", "."),",.",".")," ;", ";")),";;",";")),",;",";"),";;",";")))</f>
        <v/>
      </c>
    </row>
    <row r="105" spans="1:3" customFormat="1" x14ac:dyDescent="0.25">
      <c r="A105" s="1">
        <v>104</v>
      </c>
      <c r="B105" s="1" t="str">
        <f>IFERROR(INDEX(DATA!$A:$AH,MATCH(A105,DATA!$A:$A,0),4),"")</f>
        <v/>
      </c>
      <c r="C105" s="35" t="str">
        <f>IF(B105="","",TRIM(SUBSTITUTE(SUBSTITUTE((SUBSTITUTE((SUBSTITUTE(SUBSTITUTE(SUBSTITUTE(SUBSTITUTE(SUBSTITUTE(SUBSTITUTE(SUBSTITUTE(SUBSTITUTE(SUBSTITUTE(SUBSTITUTE(SUBSTITUTE(SUBSTITUTE(SUBSTITUTE((IFERROR(INDEX(DATA!$A:$AH,MATCH(A105,DATA!$A:$A,1),MATCH("matex",DATA!$A$4:$AH$4,0)),"")),",,",",")," )", ")")," ]", "]"),", ,", ","),",,",","),", ("," ("),", ["," ["),", ,",","),": ,", ":")," ,", ",")," .", "."),",.",".")," ;", ";")),";;",";")),",;",";"),";;",";")))</f>
        <v/>
      </c>
    </row>
    <row r="106" spans="1:3" customFormat="1" x14ac:dyDescent="0.25">
      <c r="A106" s="1">
        <v>105</v>
      </c>
      <c r="B106" s="1" t="str">
        <f>IFERROR(INDEX(DATA!$A:$AH,MATCH(A106,DATA!$A:$A,0),4),"")</f>
        <v/>
      </c>
      <c r="C106" s="35" t="str">
        <f>IF(B106="","",TRIM(SUBSTITUTE(SUBSTITUTE((SUBSTITUTE((SUBSTITUTE(SUBSTITUTE(SUBSTITUTE(SUBSTITUTE(SUBSTITUTE(SUBSTITUTE(SUBSTITUTE(SUBSTITUTE(SUBSTITUTE(SUBSTITUTE(SUBSTITUTE(SUBSTITUTE(SUBSTITUTE((IFERROR(INDEX(DATA!$A:$AH,MATCH(A106,DATA!$A:$A,1),MATCH("matex",DATA!$A$4:$AH$4,0)),"")),",,",",")," )", ")")," ]", "]"),", ,", ","),",,",","),", ("," ("),", ["," ["),", ,",","),": ,", ":")," ,", ",")," .", "."),",.",".")," ;", ";")),";;",";")),",;",";"),";;",";")))</f>
        <v/>
      </c>
    </row>
    <row r="107" spans="1:3" customFormat="1" x14ac:dyDescent="0.25">
      <c r="A107" s="1">
        <v>106</v>
      </c>
      <c r="B107" s="1" t="str">
        <f>IFERROR(INDEX(DATA!$A:$AH,MATCH(A107,DATA!$A:$A,0),4),"")</f>
        <v/>
      </c>
      <c r="C107" s="35" t="str">
        <f>IF(B107="","",TRIM(SUBSTITUTE(SUBSTITUTE((SUBSTITUTE((SUBSTITUTE(SUBSTITUTE(SUBSTITUTE(SUBSTITUTE(SUBSTITUTE(SUBSTITUTE(SUBSTITUTE(SUBSTITUTE(SUBSTITUTE(SUBSTITUTE(SUBSTITUTE(SUBSTITUTE(SUBSTITUTE((IFERROR(INDEX(DATA!$A:$AH,MATCH(A107,DATA!$A:$A,1),MATCH("matex",DATA!$A$4:$AH$4,0)),"")),",,",",")," )", ")")," ]", "]"),", ,", ","),",,",","),", ("," ("),", ["," ["),", ,",","),": ,", ":")," ,", ",")," .", "."),",.",".")," ;", ";")),";;",";")),",;",";"),";;",";")))</f>
        <v/>
      </c>
    </row>
    <row r="108" spans="1:3" customFormat="1" x14ac:dyDescent="0.25">
      <c r="A108" s="1">
        <v>107</v>
      </c>
      <c r="B108" s="1" t="str">
        <f>IFERROR(INDEX(DATA!$A:$AH,MATCH(A108,DATA!$A:$A,0),4),"")</f>
        <v/>
      </c>
      <c r="C108" s="35" t="str">
        <f>IF(B108="","",TRIM(SUBSTITUTE(SUBSTITUTE((SUBSTITUTE((SUBSTITUTE(SUBSTITUTE(SUBSTITUTE(SUBSTITUTE(SUBSTITUTE(SUBSTITUTE(SUBSTITUTE(SUBSTITUTE(SUBSTITUTE(SUBSTITUTE(SUBSTITUTE(SUBSTITUTE(SUBSTITUTE((IFERROR(INDEX(DATA!$A:$AH,MATCH(A108,DATA!$A:$A,1),MATCH("matex",DATA!$A$4:$AH$4,0)),"")),",,",",")," )", ")")," ]", "]"),", ,", ","),",,",","),", ("," ("),", ["," ["),", ,",","),": ,", ":")," ,", ",")," .", "."),",.",".")," ;", ";")),";;",";")),",;",";"),";;",";")))</f>
        <v/>
      </c>
    </row>
    <row r="109" spans="1:3" customFormat="1" x14ac:dyDescent="0.25">
      <c r="A109" s="1">
        <v>108</v>
      </c>
      <c r="B109" s="1" t="str">
        <f>IFERROR(INDEX(DATA!$A:$AH,MATCH(A109,DATA!$A:$A,0),4),"")</f>
        <v/>
      </c>
      <c r="C109" s="35" t="str">
        <f>IF(B109="","",TRIM(SUBSTITUTE(SUBSTITUTE((SUBSTITUTE((SUBSTITUTE(SUBSTITUTE(SUBSTITUTE(SUBSTITUTE(SUBSTITUTE(SUBSTITUTE(SUBSTITUTE(SUBSTITUTE(SUBSTITUTE(SUBSTITUTE(SUBSTITUTE(SUBSTITUTE(SUBSTITUTE((IFERROR(INDEX(DATA!$A:$AH,MATCH(A109,DATA!$A:$A,1),MATCH("matex",DATA!$A$4:$AH$4,0)),"")),",,",",")," )", ")")," ]", "]"),", ,", ","),",,",","),", ("," ("),", ["," ["),", ,",","),": ,", ":")," ,", ",")," .", "."),",.",".")," ;", ";")),";;",";")),",;",";"),";;",";")))</f>
        <v/>
      </c>
    </row>
    <row r="110" spans="1:3" customFormat="1" x14ac:dyDescent="0.25">
      <c r="A110" s="1">
        <v>109</v>
      </c>
      <c r="B110" s="1" t="str">
        <f>IFERROR(INDEX(DATA!$A:$AH,MATCH(A110,DATA!$A:$A,0),4),"")</f>
        <v/>
      </c>
      <c r="C110" s="35" t="str">
        <f>IF(B110="","",TRIM(SUBSTITUTE(SUBSTITUTE((SUBSTITUTE((SUBSTITUTE(SUBSTITUTE(SUBSTITUTE(SUBSTITUTE(SUBSTITUTE(SUBSTITUTE(SUBSTITUTE(SUBSTITUTE(SUBSTITUTE(SUBSTITUTE(SUBSTITUTE(SUBSTITUTE(SUBSTITUTE((IFERROR(INDEX(DATA!$A:$AH,MATCH(A110,DATA!$A:$A,1),MATCH("matex",DATA!$A$4:$AH$4,0)),"")),",,",",")," )", ")")," ]", "]"),", ,", ","),",,",","),", ("," ("),", ["," ["),", ,",","),": ,", ":")," ,", ",")," .", "."),",.",".")," ;", ";")),";;",";")),",;",";"),";;",";")))</f>
        <v/>
      </c>
    </row>
    <row r="111" spans="1:3" customFormat="1" x14ac:dyDescent="0.25">
      <c r="A111" s="1">
        <v>110</v>
      </c>
      <c r="B111" s="1" t="str">
        <f>IFERROR(INDEX(DATA!$A:$AH,MATCH(A111,DATA!$A:$A,0),4),"")</f>
        <v/>
      </c>
      <c r="C111" s="35" t="str">
        <f>IF(B111="","",TRIM(SUBSTITUTE(SUBSTITUTE((SUBSTITUTE((SUBSTITUTE(SUBSTITUTE(SUBSTITUTE(SUBSTITUTE(SUBSTITUTE(SUBSTITUTE(SUBSTITUTE(SUBSTITUTE(SUBSTITUTE(SUBSTITUTE(SUBSTITUTE(SUBSTITUTE(SUBSTITUTE((IFERROR(INDEX(DATA!$A:$AH,MATCH(A111,DATA!$A:$A,1),MATCH("matex",DATA!$A$4:$AH$4,0)),"")),",,",",")," )", ")")," ]", "]"),", ,", ","),",,",","),", ("," ("),", ["," ["),", ,",","),": ,", ":")," ,", ",")," .", "."),",.",".")," ;", ";")),";;",";")),",;",";"),";;",";")))</f>
        <v/>
      </c>
    </row>
    <row r="112" spans="1:3" customFormat="1" x14ac:dyDescent="0.25">
      <c r="A112" s="1">
        <v>111</v>
      </c>
      <c r="B112" s="1" t="str">
        <f>IFERROR(INDEX(DATA!$A:$AH,MATCH(A112,DATA!$A:$A,0),4),"")</f>
        <v/>
      </c>
      <c r="C112" s="35" t="str">
        <f>IF(B112="","",TRIM(SUBSTITUTE(SUBSTITUTE((SUBSTITUTE((SUBSTITUTE(SUBSTITUTE(SUBSTITUTE(SUBSTITUTE(SUBSTITUTE(SUBSTITUTE(SUBSTITUTE(SUBSTITUTE(SUBSTITUTE(SUBSTITUTE(SUBSTITUTE(SUBSTITUTE(SUBSTITUTE((IFERROR(INDEX(DATA!$A:$AH,MATCH(A112,DATA!$A:$A,1),MATCH("matex",DATA!$A$4:$AH$4,0)),"")),",,",",")," )", ")")," ]", "]"),", ,", ","),",,",","),", ("," ("),", ["," ["),", ,",","),": ,", ":")," ,", ",")," .", "."),",.",".")," ;", ";")),";;",";")),",;",";"),";;",";")))</f>
        <v/>
      </c>
    </row>
    <row r="113" spans="1:3" customFormat="1" x14ac:dyDescent="0.25">
      <c r="A113" s="1">
        <v>112</v>
      </c>
      <c r="B113" s="1" t="str">
        <f>IFERROR(INDEX(DATA!$A:$AH,MATCH(A113,DATA!$A:$A,0),4),"")</f>
        <v/>
      </c>
      <c r="C113" s="35" t="str">
        <f>IF(B113="","",TRIM(SUBSTITUTE(SUBSTITUTE((SUBSTITUTE((SUBSTITUTE(SUBSTITUTE(SUBSTITUTE(SUBSTITUTE(SUBSTITUTE(SUBSTITUTE(SUBSTITUTE(SUBSTITUTE(SUBSTITUTE(SUBSTITUTE(SUBSTITUTE(SUBSTITUTE(SUBSTITUTE((IFERROR(INDEX(DATA!$A:$AH,MATCH(A113,DATA!$A:$A,1),MATCH("matex",DATA!$A$4:$AH$4,0)),"")),",,",",")," )", ")")," ]", "]"),", ,", ","),",,",","),", ("," ("),", ["," ["),", ,",","),": ,", ":")," ,", ",")," .", "."),",.",".")," ;", ";")),";;",";")),",;",";"),";;",";")))</f>
        <v/>
      </c>
    </row>
    <row r="114" spans="1:3" customFormat="1" x14ac:dyDescent="0.25">
      <c r="A114" s="1">
        <v>113</v>
      </c>
      <c r="B114" s="1" t="str">
        <f>IFERROR(INDEX(DATA!$A:$AH,MATCH(A114,DATA!$A:$A,0),4),"")</f>
        <v/>
      </c>
      <c r="C114" s="35" t="str">
        <f>IF(B114="","",TRIM(SUBSTITUTE(SUBSTITUTE((SUBSTITUTE((SUBSTITUTE(SUBSTITUTE(SUBSTITUTE(SUBSTITUTE(SUBSTITUTE(SUBSTITUTE(SUBSTITUTE(SUBSTITUTE(SUBSTITUTE(SUBSTITUTE(SUBSTITUTE(SUBSTITUTE(SUBSTITUTE((IFERROR(INDEX(DATA!$A:$AH,MATCH(A114,DATA!$A:$A,1),MATCH("matex",DATA!$A$4:$AH$4,0)),"")),",,",",")," )", ")")," ]", "]"),", ,", ","),",,",","),", ("," ("),", ["," ["),", ,",","),": ,", ":")," ,", ",")," .", "."),",.",".")," ;", ";")),";;",";")),",;",";"),";;",";")))</f>
        <v/>
      </c>
    </row>
    <row r="115" spans="1:3" customFormat="1" x14ac:dyDescent="0.25">
      <c r="A115" s="1">
        <v>114</v>
      </c>
      <c r="B115" s="1" t="str">
        <f>IFERROR(INDEX(DATA!$A:$AH,MATCH(A115,DATA!$A:$A,0),4),"")</f>
        <v/>
      </c>
      <c r="C115" s="35" t="str">
        <f>IF(B115="","",TRIM(SUBSTITUTE(SUBSTITUTE((SUBSTITUTE((SUBSTITUTE(SUBSTITUTE(SUBSTITUTE(SUBSTITUTE(SUBSTITUTE(SUBSTITUTE(SUBSTITUTE(SUBSTITUTE(SUBSTITUTE(SUBSTITUTE(SUBSTITUTE(SUBSTITUTE(SUBSTITUTE((IFERROR(INDEX(DATA!$A:$AH,MATCH(A115,DATA!$A:$A,1),MATCH("matex",DATA!$A$4:$AH$4,0)),"")),",,",",")," )", ")")," ]", "]"),", ,", ","),",,",","),", ("," ("),", ["," ["),", ,",","),": ,", ":")," ,", ",")," .", "."),",.",".")," ;", ";")),";;",";")),",;",";"),";;",";")))</f>
        <v/>
      </c>
    </row>
    <row r="116" spans="1:3" customFormat="1" x14ac:dyDescent="0.25">
      <c r="A116" s="1">
        <v>115</v>
      </c>
      <c r="B116" s="1" t="str">
        <f>IFERROR(INDEX(DATA!$A:$AH,MATCH(A116,DATA!$A:$A,0),4),"")</f>
        <v/>
      </c>
      <c r="C116" s="35" t="str">
        <f>IF(B116="","",TRIM(SUBSTITUTE(SUBSTITUTE((SUBSTITUTE((SUBSTITUTE(SUBSTITUTE(SUBSTITUTE(SUBSTITUTE(SUBSTITUTE(SUBSTITUTE(SUBSTITUTE(SUBSTITUTE(SUBSTITUTE(SUBSTITUTE(SUBSTITUTE(SUBSTITUTE(SUBSTITUTE((IFERROR(INDEX(DATA!$A:$AH,MATCH(A116,DATA!$A:$A,1),MATCH("matex",DATA!$A$4:$AH$4,0)),"")),",,",",")," )", ")")," ]", "]"),", ,", ","),",,",","),", ("," ("),", ["," ["),", ,",","),": ,", ":")," ,", ",")," .", "."),",.",".")," ;", ";")),";;",";")),",;",";"),";;",";")))</f>
        <v/>
      </c>
    </row>
    <row r="117" spans="1:3" customFormat="1" x14ac:dyDescent="0.25">
      <c r="A117" s="1">
        <v>116</v>
      </c>
      <c r="B117" s="1" t="str">
        <f>IFERROR(INDEX(DATA!$A:$AH,MATCH(A117,DATA!$A:$A,0),4),"")</f>
        <v/>
      </c>
      <c r="C117" s="35" t="str">
        <f>IF(B117="","",TRIM(SUBSTITUTE(SUBSTITUTE((SUBSTITUTE((SUBSTITUTE(SUBSTITUTE(SUBSTITUTE(SUBSTITUTE(SUBSTITUTE(SUBSTITUTE(SUBSTITUTE(SUBSTITUTE(SUBSTITUTE(SUBSTITUTE(SUBSTITUTE(SUBSTITUTE(SUBSTITUTE((IFERROR(INDEX(DATA!$A:$AH,MATCH(A117,DATA!$A:$A,1),MATCH("matex",DATA!$A$4:$AH$4,0)),"")),",,",",")," )", ")")," ]", "]"),", ,", ","),",,",","),", ("," ("),", ["," ["),", ,",","),": ,", ":")," ,", ",")," .", "."),",.",".")," ;", ";")),";;",";")),",;",";"),";;",";")))</f>
        <v/>
      </c>
    </row>
    <row r="118" spans="1:3" customFormat="1" x14ac:dyDescent="0.25">
      <c r="A118" s="1">
        <v>117</v>
      </c>
      <c r="B118" s="1" t="str">
        <f>IFERROR(INDEX(DATA!$A:$AH,MATCH(A118,DATA!$A:$A,0),4),"")</f>
        <v/>
      </c>
      <c r="C118" s="35" t="str">
        <f>IF(B118="","",TRIM(SUBSTITUTE(SUBSTITUTE((SUBSTITUTE((SUBSTITUTE(SUBSTITUTE(SUBSTITUTE(SUBSTITUTE(SUBSTITUTE(SUBSTITUTE(SUBSTITUTE(SUBSTITUTE(SUBSTITUTE(SUBSTITUTE(SUBSTITUTE(SUBSTITUTE(SUBSTITUTE((IFERROR(INDEX(DATA!$A:$AH,MATCH(A118,DATA!$A:$A,1),MATCH("matex",DATA!$A$4:$AH$4,0)),"")),",,",",")," )", ")")," ]", "]"),", ,", ","),",,",","),", ("," ("),", ["," ["),", ,",","),": ,", ":")," ,", ",")," .", "."),",.",".")," ;", ";")),";;",";")),",;",";"),";;",";")))</f>
        <v/>
      </c>
    </row>
    <row r="119" spans="1:3" customFormat="1" x14ac:dyDescent="0.25">
      <c r="A119" s="1">
        <v>118</v>
      </c>
      <c r="B119" s="1" t="str">
        <f>IFERROR(INDEX(DATA!$A:$AH,MATCH(A119,DATA!$A:$A,0),4),"")</f>
        <v/>
      </c>
      <c r="C119" s="35" t="str">
        <f>IF(B119="","",TRIM(SUBSTITUTE(SUBSTITUTE((SUBSTITUTE((SUBSTITUTE(SUBSTITUTE(SUBSTITUTE(SUBSTITUTE(SUBSTITUTE(SUBSTITUTE(SUBSTITUTE(SUBSTITUTE(SUBSTITUTE(SUBSTITUTE(SUBSTITUTE(SUBSTITUTE(SUBSTITUTE((IFERROR(INDEX(DATA!$A:$AH,MATCH(A119,DATA!$A:$A,1),MATCH("matex",DATA!$A$4:$AH$4,0)),"")),",,",",")," )", ")")," ]", "]"),", ,", ","),",,",","),", ("," ("),", ["," ["),", ,",","),": ,", ":")," ,", ",")," .", "."),",.",".")," ;", ";")),";;",";")),",;",";"),";;",";")))</f>
        <v/>
      </c>
    </row>
    <row r="120" spans="1:3" customFormat="1" x14ac:dyDescent="0.25">
      <c r="A120" s="1">
        <v>119</v>
      </c>
      <c r="B120" s="1" t="str">
        <f>IFERROR(INDEX(DATA!$A:$AH,MATCH(A120,DATA!$A:$A,0),4),"")</f>
        <v/>
      </c>
      <c r="C120" s="35" t="str">
        <f>IF(B120="","",TRIM(SUBSTITUTE(SUBSTITUTE((SUBSTITUTE((SUBSTITUTE(SUBSTITUTE(SUBSTITUTE(SUBSTITUTE(SUBSTITUTE(SUBSTITUTE(SUBSTITUTE(SUBSTITUTE(SUBSTITUTE(SUBSTITUTE(SUBSTITUTE(SUBSTITUTE(SUBSTITUTE((IFERROR(INDEX(DATA!$A:$AH,MATCH(A120,DATA!$A:$A,1),MATCH("matex",DATA!$A$4:$AH$4,0)),"")),",,",",")," )", ")")," ]", "]"),", ,", ","),",,",","),", ("," ("),", ["," ["),", ,",","),": ,", ":")," ,", ",")," .", "."),",.",".")," ;", ";")),";;",";")),",;",";"),";;",";")))</f>
        <v/>
      </c>
    </row>
    <row r="121" spans="1:3" customFormat="1" x14ac:dyDescent="0.25">
      <c r="A121" s="1">
        <v>120</v>
      </c>
      <c r="B121" s="1" t="str">
        <f>IFERROR(INDEX(DATA!$A:$AH,MATCH(A121,DATA!$A:$A,0),4),"")</f>
        <v/>
      </c>
      <c r="C121" s="35" t="str">
        <f>IF(B121="","",TRIM(SUBSTITUTE(SUBSTITUTE((SUBSTITUTE((SUBSTITUTE(SUBSTITUTE(SUBSTITUTE(SUBSTITUTE(SUBSTITUTE(SUBSTITUTE(SUBSTITUTE(SUBSTITUTE(SUBSTITUTE(SUBSTITUTE(SUBSTITUTE(SUBSTITUTE(SUBSTITUTE((IFERROR(INDEX(DATA!$A:$AH,MATCH(A121,DATA!$A:$A,1),MATCH("matex",DATA!$A$4:$AH$4,0)),"")),",,",",")," )", ")")," ]", "]"),", ,", ","),",,",","),", ("," ("),", ["," ["),", ,",","),": ,", ":")," ,", ",")," .", "."),",.",".")," ;", ";")),";;",";")),",;",";"),";;",";")))</f>
        <v/>
      </c>
    </row>
    <row r="122" spans="1:3" customFormat="1" x14ac:dyDescent="0.25">
      <c r="A122" s="1">
        <v>121</v>
      </c>
      <c r="B122" s="1" t="str">
        <f>IFERROR(INDEX(DATA!$A:$AH,MATCH(A122,DATA!$A:$A,0),4),"")</f>
        <v/>
      </c>
      <c r="C122" s="35" t="str">
        <f>IF(B122="","",TRIM(SUBSTITUTE(SUBSTITUTE((SUBSTITUTE((SUBSTITUTE(SUBSTITUTE(SUBSTITUTE(SUBSTITUTE(SUBSTITUTE(SUBSTITUTE(SUBSTITUTE(SUBSTITUTE(SUBSTITUTE(SUBSTITUTE(SUBSTITUTE(SUBSTITUTE(SUBSTITUTE((IFERROR(INDEX(DATA!$A:$AH,MATCH(A122,DATA!$A:$A,1),MATCH("matex",DATA!$A$4:$AH$4,0)),"")),",,",",")," )", ")")," ]", "]"),", ,", ","),",,",","),", ("," ("),", ["," ["),", ,",","),": ,", ":")," ,", ",")," .", "."),",.",".")," ;", ";")),";;",";")),",;",";"),";;",";")))</f>
        <v/>
      </c>
    </row>
    <row r="123" spans="1:3" customFormat="1" x14ac:dyDescent="0.25">
      <c r="A123" s="1">
        <v>122</v>
      </c>
      <c r="B123" s="1" t="str">
        <f>IFERROR(INDEX(DATA!$A:$AH,MATCH(A123,DATA!$A:$A,0),4),"")</f>
        <v/>
      </c>
      <c r="C123" s="35" t="str">
        <f>IF(B123="","",TRIM(SUBSTITUTE(SUBSTITUTE((SUBSTITUTE((SUBSTITUTE(SUBSTITUTE(SUBSTITUTE(SUBSTITUTE(SUBSTITUTE(SUBSTITUTE(SUBSTITUTE(SUBSTITUTE(SUBSTITUTE(SUBSTITUTE(SUBSTITUTE(SUBSTITUTE(SUBSTITUTE((IFERROR(INDEX(DATA!$A:$AH,MATCH(A123,DATA!$A:$A,1),MATCH("matex",DATA!$A$4:$AH$4,0)),"")),",,",",")," )", ")")," ]", "]"),", ,", ","),",,",","),", ("," ("),", ["," ["),", ,",","),": ,", ":")," ,", ",")," .", "."),",.",".")," ;", ";")),";;",";")),",;",";"),";;",";")))</f>
        <v/>
      </c>
    </row>
    <row r="124" spans="1:3" customFormat="1" x14ac:dyDescent="0.25">
      <c r="A124" s="1">
        <v>123</v>
      </c>
      <c r="B124" s="1" t="str">
        <f>IFERROR(INDEX(DATA!$A:$AH,MATCH(A124,DATA!$A:$A,0),4),"")</f>
        <v/>
      </c>
      <c r="C124" s="35" t="str">
        <f>IF(B124="","",TRIM(SUBSTITUTE(SUBSTITUTE((SUBSTITUTE((SUBSTITUTE(SUBSTITUTE(SUBSTITUTE(SUBSTITUTE(SUBSTITUTE(SUBSTITUTE(SUBSTITUTE(SUBSTITUTE(SUBSTITUTE(SUBSTITUTE(SUBSTITUTE(SUBSTITUTE(SUBSTITUTE((IFERROR(INDEX(DATA!$A:$AH,MATCH(A124,DATA!$A:$A,1),MATCH("matex",DATA!$A$4:$AH$4,0)),"")),",,",",")," )", ")")," ]", "]"),", ,", ","),",,",","),", ("," ("),", ["," ["),", ,",","),": ,", ":")," ,", ",")," .", "."),",.",".")," ;", ";")),";;",";")),",;",";"),";;",";")))</f>
        <v/>
      </c>
    </row>
    <row r="125" spans="1:3" customFormat="1" x14ac:dyDescent="0.25">
      <c r="A125" s="1">
        <v>124</v>
      </c>
      <c r="B125" s="1" t="str">
        <f>IFERROR(INDEX(DATA!$A:$AH,MATCH(A125,DATA!$A:$A,0),4),"")</f>
        <v/>
      </c>
      <c r="C125" s="35" t="str">
        <f>IF(B125="","",TRIM(SUBSTITUTE(SUBSTITUTE((SUBSTITUTE((SUBSTITUTE(SUBSTITUTE(SUBSTITUTE(SUBSTITUTE(SUBSTITUTE(SUBSTITUTE(SUBSTITUTE(SUBSTITUTE(SUBSTITUTE(SUBSTITUTE(SUBSTITUTE(SUBSTITUTE(SUBSTITUTE((IFERROR(INDEX(DATA!$A:$AH,MATCH(A125,DATA!$A:$A,1),MATCH("matex",DATA!$A$4:$AH$4,0)),"")),",,",",")," )", ")")," ]", "]"),", ,", ","),",,",","),", ("," ("),", ["," ["),", ,",","),": ,", ":")," ,", ",")," .", "."),",.",".")," ;", ";")),";;",";")),",;",";"),";;",";")))</f>
        <v/>
      </c>
    </row>
    <row r="126" spans="1:3" customFormat="1" x14ac:dyDescent="0.25">
      <c r="A126" s="1">
        <v>125</v>
      </c>
      <c r="B126" s="1" t="str">
        <f>IFERROR(INDEX(DATA!$A:$AH,MATCH(A126,DATA!$A:$A,0),4),"")</f>
        <v/>
      </c>
      <c r="C126" s="35" t="str">
        <f>IF(B126="","",TRIM(SUBSTITUTE(SUBSTITUTE((SUBSTITUTE((SUBSTITUTE(SUBSTITUTE(SUBSTITUTE(SUBSTITUTE(SUBSTITUTE(SUBSTITUTE(SUBSTITUTE(SUBSTITUTE(SUBSTITUTE(SUBSTITUTE(SUBSTITUTE(SUBSTITUTE(SUBSTITUTE((IFERROR(INDEX(DATA!$A:$AH,MATCH(A126,DATA!$A:$A,1),MATCH("matex",DATA!$A$4:$AH$4,0)),"")),",,",",")," )", ")")," ]", "]"),", ,", ","),",,",","),", ("," ("),", ["," ["),", ,",","),": ,", ":")," ,", ",")," .", "."),",.",".")," ;", ";")),";;",";")),",;",";"),";;",";")))</f>
        <v/>
      </c>
    </row>
    <row r="127" spans="1:3" customFormat="1" x14ac:dyDescent="0.25">
      <c r="A127" s="1">
        <v>126</v>
      </c>
      <c r="B127" s="1" t="str">
        <f>IFERROR(INDEX(DATA!$A:$AH,MATCH(A127,DATA!$A:$A,0),4),"")</f>
        <v/>
      </c>
      <c r="C127" s="35" t="str">
        <f>IF(B127="","",TRIM(SUBSTITUTE(SUBSTITUTE((SUBSTITUTE((SUBSTITUTE(SUBSTITUTE(SUBSTITUTE(SUBSTITUTE(SUBSTITUTE(SUBSTITUTE(SUBSTITUTE(SUBSTITUTE(SUBSTITUTE(SUBSTITUTE(SUBSTITUTE(SUBSTITUTE(SUBSTITUTE((IFERROR(INDEX(DATA!$A:$AH,MATCH(A127,DATA!$A:$A,1),MATCH("matex",DATA!$A$4:$AH$4,0)),"")),",,",",")," )", ")")," ]", "]"),", ,", ","),",,",","),", ("," ("),", ["," ["),", ,",","),": ,", ":")," ,", ",")," .", "."),",.",".")," ;", ";")),";;",";")),",;",";"),";;",";")))</f>
        <v/>
      </c>
    </row>
    <row r="128" spans="1:3" customFormat="1" x14ac:dyDescent="0.25">
      <c r="A128" s="1">
        <v>127</v>
      </c>
      <c r="B128" s="1" t="str">
        <f>IFERROR(INDEX(DATA!$A:$AH,MATCH(A128,DATA!$A:$A,0),4),"")</f>
        <v/>
      </c>
      <c r="C128" s="35" t="str">
        <f>IF(B128="","",TRIM(SUBSTITUTE(SUBSTITUTE((SUBSTITUTE((SUBSTITUTE(SUBSTITUTE(SUBSTITUTE(SUBSTITUTE(SUBSTITUTE(SUBSTITUTE(SUBSTITUTE(SUBSTITUTE(SUBSTITUTE(SUBSTITUTE(SUBSTITUTE(SUBSTITUTE(SUBSTITUTE((IFERROR(INDEX(DATA!$A:$AH,MATCH(A128,DATA!$A:$A,1),MATCH("matex",DATA!$A$4:$AH$4,0)),"")),",,",",")," )", ")")," ]", "]"),", ,", ","),",,",","),", ("," ("),", ["," ["),", ,",","),": ,", ":")," ,", ",")," .", "."),",.",".")," ;", ";")),";;",";")),",;",";"),";;",";")))</f>
        <v/>
      </c>
    </row>
    <row r="129" spans="1:3" customFormat="1" x14ac:dyDescent="0.25">
      <c r="A129" s="1">
        <v>128</v>
      </c>
      <c r="B129" s="1" t="str">
        <f>IFERROR(INDEX(DATA!$A:$AH,MATCH(A129,DATA!$A:$A,0),4),"")</f>
        <v/>
      </c>
      <c r="C129" s="35" t="str">
        <f>IF(B129="","",TRIM(SUBSTITUTE(SUBSTITUTE((SUBSTITUTE((SUBSTITUTE(SUBSTITUTE(SUBSTITUTE(SUBSTITUTE(SUBSTITUTE(SUBSTITUTE(SUBSTITUTE(SUBSTITUTE(SUBSTITUTE(SUBSTITUTE(SUBSTITUTE(SUBSTITUTE(SUBSTITUTE((IFERROR(INDEX(DATA!$A:$AH,MATCH(A129,DATA!$A:$A,1),MATCH("matex",DATA!$A$4:$AH$4,0)),"")),",,",",")," )", ")")," ]", "]"),", ,", ","),",,",","),", ("," ("),", ["," ["),", ,",","),": ,", ":")," ,", ",")," .", "."),",.",".")," ;", ";")),";;",";")),",;",";"),";;",";")))</f>
        <v/>
      </c>
    </row>
    <row r="130" spans="1:3" customFormat="1" x14ac:dyDescent="0.25">
      <c r="A130" s="1">
        <v>129</v>
      </c>
      <c r="B130" s="1" t="str">
        <f>IFERROR(INDEX(DATA!$A:$AH,MATCH(A130,DATA!$A:$A,0),4),"")</f>
        <v/>
      </c>
      <c r="C130" s="35" t="str">
        <f>IF(B130="","",TRIM(SUBSTITUTE(SUBSTITUTE((SUBSTITUTE((SUBSTITUTE(SUBSTITUTE(SUBSTITUTE(SUBSTITUTE(SUBSTITUTE(SUBSTITUTE(SUBSTITUTE(SUBSTITUTE(SUBSTITUTE(SUBSTITUTE(SUBSTITUTE(SUBSTITUTE(SUBSTITUTE((IFERROR(INDEX(DATA!$A:$AH,MATCH(A130,DATA!$A:$A,1),MATCH("matex",DATA!$A$4:$AH$4,0)),"")),",,",",")," )", ")")," ]", "]"),", ,", ","),",,",","),", ("," ("),", ["," ["),", ,",","),": ,", ":")," ,", ",")," .", "."),",.",".")," ;", ";")),";;",";")),",;",";"),";;",";")))</f>
        <v/>
      </c>
    </row>
    <row r="131" spans="1:3" customFormat="1" x14ac:dyDescent="0.25">
      <c r="A131" s="1">
        <v>130</v>
      </c>
      <c r="B131" s="1" t="str">
        <f>IFERROR(INDEX(DATA!$A:$AH,MATCH(A131,DATA!$A:$A,0),4),"")</f>
        <v/>
      </c>
      <c r="C131" s="35" t="str">
        <f>IF(B131="","",TRIM(SUBSTITUTE(SUBSTITUTE((SUBSTITUTE((SUBSTITUTE(SUBSTITUTE(SUBSTITUTE(SUBSTITUTE(SUBSTITUTE(SUBSTITUTE(SUBSTITUTE(SUBSTITUTE(SUBSTITUTE(SUBSTITUTE(SUBSTITUTE(SUBSTITUTE(SUBSTITUTE((IFERROR(INDEX(DATA!$A:$AH,MATCH(A131,DATA!$A:$A,1),MATCH("matex",DATA!$A$4:$AH$4,0)),"")),",,",",")," )", ")")," ]", "]"),", ,", ","),",,",","),", ("," ("),", ["," ["),", ,",","),": ,", ":")," ,", ",")," .", "."),",.",".")," ;", ";")),";;",";")),",;",";"),";;",";")))</f>
        <v/>
      </c>
    </row>
    <row r="132" spans="1:3" customFormat="1" x14ac:dyDescent="0.25">
      <c r="A132" s="1">
        <v>131</v>
      </c>
      <c r="B132" s="1" t="str">
        <f>IFERROR(INDEX(DATA!$A:$AH,MATCH(A132,DATA!$A:$A,0),4),"")</f>
        <v/>
      </c>
      <c r="C132" s="35" t="str">
        <f>IF(B132="","",TRIM(SUBSTITUTE(SUBSTITUTE((SUBSTITUTE((SUBSTITUTE(SUBSTITUTE(SUBSTITUTE(SUBSTITUTE(SUBSTITUTE(SUBSTITUTE(SUBSTITUTE(SUBSTITUTE(SUBSTITUTE(SUBSTITUTE(SUBSTITUTE(SUBSTITUTE(SUBSTITUTE((IFERROR(INDEX(DATA!$A:$AH,MATCH(A132,DATA!$A:$A,1),MATCH("matex",DATA!$A$4:$AH$4,0)),"")),",,",",")," )", ")")," ]", "]"),", ,", ","),",,",","),", ("," ("),", ["," ["),", ,",","),": ,", ":")," ,", ",")," .", "."),",.",".")," ;", ";")),";;",";")),",;",";"),";;",";")))</f>
        <v/>
      </c>
    </row>
    <row r="133" spans="1:3" customFormat="1" x14ac:dyDescent="0.25">
      <c r="A133" s="1">
        <v>132</v>
      </c>
      <c r="B133" s="1" t="str">
        <f>IFERROR(INDEX(DATA!$A:$AH,MATCH(A133,DATA!$A:$A,0),4),"")</f>
        <v/>
      </c>
      <c r="C133" s="35" t="str">
        <f>IF(B133="","",TRIM(SUBSTITUTE(SUBSTITUTE((SUBSTITUTE((SUBSTITUTE(SUBSTITUTE(SUBSTITUTE(SUBSTITUTE(SUBSTITUTE(SUBSTITUTE(SUBSTITUTE(SUBSTITUTE(SUBSTITUTE(SUBSTITUTE(SUBSTITUTE(SUBSTITUTE(SUBSTITUTE((IFERROR(INDEX(DATA!$A:$AH,MATCH(A133,DATA!$A:$A,1),MATCH("matex",DATA!$A$4:$AH$4,0)),"")),",,",",")," )", ")")," ]", "]"),", ,", ","),",,",","),", ("," ("),", ["," ["),", ,",","),": ,", ":")," ,", ",")," .", "."),",.",".")," ;", ";")),";;",";")),",;",";"),";;",";")))</f>
        <v/>
      </c>
    </row>
    <row r="134" spans="1:3" customFormat="1" x14ac:dyDescent="0.25">
      <c r="A134" s="1">
        <v>133</v>
      </c>
      <c r="B134" s="1" t="str">
        <f>IFERROR(INDEX(DATA!$A:$AH,MATCH(A134,DATA!$A:$A,0),4),"")</f>
        <v/>
      </c>
      <c r="C134" s="35" t="str">
        <f>IF(B134="","",TRIM(SUBSTITUTE(SUBSTITUTE((SUBSTITUTE((SUBSTITUTE(SUBSTITUTE(SUBSTITUTE(SUBSTITUTE(SUBSTITUTE(SUBSTITUTE(SUBSTITUTE(SUBSTITUTE(SUBSTITUTE(SUBSTITUTE(SUBSTITUTE(SUBSTITUTE(SUBSTITUTE((IFERROR(INDEX(DATA!$A:$AH,MATCH(A134,DATA!$A:$A,1),MATCH("matex",DATA!$A$4:$AH$4,0)),"")),",,",",")," )", ")")," ]", "]"),", ,", ","),",,",","),", ("," ("),", ["," ["),", ,",","),": ,", ":")," ,", ",")," .", "."),",.",".")," ;", ";")),";;",";")),",;",";"),";;",";")))</f>
        <v/>
      </c>
    </row>
    <row r="135" spans="1:3" customFormat="1" x14ac:dyDescent="0.25">
      <c r="A135" s="1">
        <v>134</v>
      </c>
      <c r="B135" s="1" t="str">
        <f>IFERROR(INDEX(DATA!$A:$AH,MATCH(A135,DATA!$A:$A,0),4),"")</f>
        <v/>
      </c>
      <c r="C135" s="35" t="str">
        <f>IF(B135="","",TRIM(SUBSTITUTE(SUBSTITUTE((SUBSTITUTE((SUBSTITUTE(SUBSTITUTE(SUBSTITUTE(SUBSTITUTE(SUBSTITUTE(SUBSTITUTE(SUBSTITUTE(SUBSTITUTE(SUBSTITUTE(SUBSTITUTE(SUBSTITUTE(SUBSTITUTE(SUBSTITUTE((IFERROR(INDEX(DATA!$A:$AH,MATCH(A135,DATA!$A:$A,1),MATCH("matex",DATA!$A$4:$AH$4,0)),"")),",,",",")," )", ")")," ]", "]"),", ,", ","),",,",","),", ("," ("),", ["," ["),", ,",","),": ,", ":")," ,", ",")," .", "."),",.",".")," ;", ";")),";;",";")),",;",";"),";;",";")))</f>
        <v/>
      </c>
    </row>
    <row r="136" spans="1:3" customFormat="1" x14ac:dyDescent="0.25">
      <c r="A136" s="1">
        <v>135</v>
      </c>
      <c r="B136" s="1" t="str">
        <f>IFERROR(INDEX(DATA!$A:$AH,MATCH(A136,DATA!$A:$A,0),4),"")</f>
        <v/>
      </c>
      <c r="C136" s="35" t="str">
        <f>IF(B136="","",TRIM(SUBSTITUTE(SUBSTITUTE((SUBSTITUTE((SUBSTITUTE(SUBSTITUTE(SUBSTITUTE(SUBSTITUTE(SUBSTITUTE(SUBSTITUTE(SUBSTITUTE(SUBSTITUTE(SUBSTITUTE(SUBSTITUTE(SUBSTITUTE(SUBSTITUTE(SUBSTITUTE((IFERROR(INDEX(DATA!$A:$AH,MATCH(A136,DATA!$A:$A,1),MATCH("matex",DATA!$A$4:$AH$4,0)),"")),",,",",")," )", ")")," ]", "]"),", ,", ","),",,",","),", ("," ("),", ["," ["),", ,",","),": ,", ":")," ,", ",")," .", "."),",.",".")," ;", ";")),";;",";")),",;",";"),";;",";")))</f>
        <v/>
      </c>
    </row>
    <row r="137" spans="1:3" customFormat="1" x14ac:dyDescent="0.25">
      <c r="A137" s="1">
        <v>136</v>
      </c>
      <c r="B137" s="1" t="str">
        <f>IFERROR(INDEX(DATA!$A:$AH,MATCH(A137,DATA!$A:$A,0),4),"")</f>
        <v/>
      </c>
      <c r="C137" s="35" t="str">
        <f>IF(B137="","",TRIM(SUBSTITUTE(SUBSTITUTE((SUBSTITUTE((SUBSTITUTE(SUBSTITUTE(SUBSTITUTE(SUBSTITUTE(SUBSTITUTE(SUBSTITUTE(SUBSTITUTE(SUBSTITUTE(SUBSTITUTE(SUBSTITUTE(SUBSTITUTE(SUBSTITUTE(SUBSTITUTE((IFERROR(INDEX(DATA!$A:$AH,MATCH(A137,DATA!$A:$A,1),MATCH("matex",DATA!$A$4:$AH$4,0)),"")),",,",",")," )", ")")," ]", "]"),", ,", ","),",,",","),", ("," ("),", ["," ["),", ,",","),": ,", ":")," ,", ",")," .", "."),",.",".")," ;", ";")),";;",";")),",;",";"),";;",";")))</f>
        <v/>
      </c>
    </row>
    <row r="138" spans="1:3" customFormat="1" x14ac:dyDescent="0.25">
      <c r="A138" s="1">
        <v>137</v>
      </c>
      <c r="B138" s="1" t="str">
        <f>IFERROR(INDEX(DATA!$A:$AH,MATCH(A138,DATA!$A:$A,0),4),"")</f>
        <v/>
      </c>
      <c r="C138" s="35" t="str">
        <f>IF(B138="","",TRIM(SUBSTITUTE(SUBSTITUTE((SUBSTITUTE((SUBSTITUTE(SUBSTITUTE(SUBSTITUTE(SUBSTITUTE(SUBSTITUTE(SUBSTITUTE(SUBSTITUTE(SUBSTITUTE(SUBSTITUTE(SUBSTITUTE(SUBSTITUTE(SUBSTITUTE(SUBSTITUTE((IFERROR(INDEX(DATA!$A:$AH,MATCH(A138,DATA!$A:$A,1),MATCH("matex",DATA!$A$4:$AH$4,0)),"")),",,",",")," )", ")")," ]", "]"),", ,", ","),",,",","),", ("," ("),", ["," ["),", ,",","),": ,", ":")," ,", ",")," .", "."),",.",".")," ;", ";")),";;",";")),",;",";"),";;",";")))</f>
        <v/>
      </c>
    </row>
    <row r="139" spans="1:3" customFormat="1" x14ac:dyDescent="0.25">
      <c r="A139" s="1">
        <v>138</v>
      </c>
      <c r="B139" s="1" t="str">
        <f>IFERROR(INDEX(DATA!$A:$AH,MATCH(A139,DATA!$A:$A,0),4),"")</f>
        <v/>
      </c>
      <c r="C139" s="35" t="str">
        <f>IF(B139="","",TRIM(SUBSTITUTE(SUBSTITUTE((SUBSTITUTE((SUBSTITUTE(SUBSTITUTE(SUBSTITUTE(SUBSTITUTE(SUBSTITUTE(SUBSTITUTE(SUBSTITUTE(SUBSTITUTE(SUBSTITUTE(SUBSTITUTE(SUBSTITUTE(SUBSTITUTE(SUBSTITUTE((IFERROR(INDEX(DATA!$A:$AH,MATCH(A139,DATA!$A:$A,1),MATCH("matex",DATA!$A$4:$AH$4,0)),"")),",,",",")," )", ")")," ]", "]"),", ,", ","),",,",","),", ("," ("),", ["," ["),", ,",","),": ,", ":")," ,", ",")," .", "."),",.",".")," ;", ";")),";;",";")),",;",";"),";;",";")))</f>
        <v/>
      </c>
    </row>
    <row r="140" spans="1:3" customFormat="1" x14ac:dyDescent="0.25">
      <c r="A140" s="1">
        <v>139</v>
      </c>
      <c r="B140" s="1" t="str">
        <f>IFERROR(INDEX(DATA!$A:$AH,MATCH(A140,DATA!$A:$A,0),4),"")</f>
        <v/>
      </c>
      <c r="C140" s="35" t="str">
        <f>IF(B140="","",TRIM(SUBSTITUTE(SUBSTITUTE((SUBSTITUTE((SUBSTITUTE(SUBSTITUTE(SUBSTITUTE(SUBSTITUTE(SUBSTITUTE(SUBSTITUTE(SUBSTITUTE(SUBSTITUTE(SUBSTITUTE(SUBSTITUTE(SUBSTITUTE(SUBSTITUTE(SUBSTITUTE((IFERROR(INDEX(DATA!$A:$AH,MATCH(A140,DATA!$A:$A,1),MATCH("matex",DATA!$A$4:$AH$4,0)),"")),",,",",")," )", ")")," ]", "]"),", ,", ","),",,",","),", ("," ("),", ["," ["),", ,",","),": ,", ":")," ,", ",")," .", "."),",.",".")," ;", ";")),";;",";")),",;",";"),";;",";")))</f>
        <v/>
      </c>
    </row>
    <row r="141" spans="1:3" customFormat="1" x14ac:dyDescent="0.25">
      <c r="A141" s="1">
        <v>140</v>
      </c>
      <c r="B141" s="1" t="str">
        <f>IFERROR(INDEX(DATA!$A:$AH,MATCH(A141,DATA!$A:$A,0),4),"")</f>
        <v/>
      </c>
      <c r="C141" s="35" t="str">
        <f>IF(B141="","",TRIM(SUBSTITUTE(SUBSTITUTE((SUBSTITUTE((SUBSTITUTE(SUBSTITUTE(SUBSTITUTE(SUBSTITUTE(SUBSTITUTE(SUBSTITUTE(SUBSTITUTE(SUBSTITUTE(SUBSTITUTE(SUBSTITUTE(SUBSTITUTE(SUBSTITUTE(SUBSTITUTE((IFERROR(INDEX(DATA!$A:$AH,MATCH(A141,DATA!$A:$A,1),MATCH("matex",DATA!$A$4:$AH$4,0)),"")),",,",",")," )", ")")," ]", "]"),", ,", ","),",,",","),", ("," ("),", ["," ["),", ,",","),": ,", ":")," ,", ",")," .", "."),",.",".")," ;", ";")),";;",";")),",;",";"),";;",";")))</f>
        <v/>
      </c>
    </row>
    <row r="142" spans="1:3" customFormat="1" x14ac:dyDescent="0.25">
      <c r="A142" s="1">
        <v>141</v>
      </c>
      <c r="B142" s="1" t="str">
        <f>IFERROR(INDEX(DATA!$A:$AH,MATCH(A142,DATA!$A:$A,0),4),"")</f>
        <v/>
      </c>
      <c r="C142" s="35" t="str">
        <f>IF(B142="","",TRIM(SUBSTITUTE(SUBSTITUTE((SUBSTITUTE((SUBSTITUTE(SUBSTITUTE(SUBSTITUTE(SUBSTITUTE(SUBSTITUTE(SUBSTITUTE(SUBSTITUTE(SUBSTITUTE(SUBSTITUTE(SUBSTITUTE(SUBSTITUTE(SUBSTITUTE(SUBSTITUTE((IFERROR(INDEX(DATA!$A:$AH,MATCH(A142,DATA!$A:$A,1),MATCH("matex",DATA!$A$4:$AH$4,0)),"")),",,",",")," )", ")")," ]", "]"),", ,", ","),",,",","),", ("," ("),", ["," ["),", ,",","),": ,", ":")," ,", ",")," .", "."),",.",".")," ;", ";")),";;",";")),",;",";"),";;",";")))</f>
        <v/>
      </c>
    </row>
    <row r="143" spans="1:3" customFormat="1" x14ac:dyDescent="0.25">
      <c r="A143" s="1">
        <v>142</v>
      </c>
      <c r="B143" s="1" t="str">
        <f>IFERROR(INDEX(DATA!$A:$AH,MATCH(A143,DATA!$A:$A,0),4),"")</f>
        <v/>
      </c>
      <c r="C143" s="35" t="str">
        <f>IF(B143="","",TRIM(SUBSTITUTE(SUBSTITUTE((SUBSTITUTE((SUBSTITUTE(SUBSTITUTE(SUBSTITUTE(SUBSTITUTE(SUBSTITUTE(SUBSTITUTE(SUBSTITUTE(SUBSTITUTE(SUBSTITUTE(SUBSTITUTE(SUBSTITUTE(SUBSTITUTE(SUBSTITUTE((IFERROR(INDEX(DATA!$A:$AH,MATCH(A143,DATA!$A:$A,1),MATCH("matex",DATA!$A$4:$AH$4,0)),"")),",,",",")," )", ")")," ]", "]"),", ,", ","),",,",","),", ("," ("),", ["," ["),", ,",","),": ,", ":")," ,", ",")," .", "."),",.",".")," ;", ";")),";;",";")),",;",";"),";;",";")))</f>
        <v/>
      </c>
    </row>
    <row r="144" spans="1:3" customFormat="1" x14ac:dyDescent="0.25">
      <c r="A144" s="1">
        <v>143</v>
      </c>
      <c r="B144" s="1" t="str">
        <f>IFERROR(INDEX(DATA!$A:$AH,MATCH(A144,DATA!$A:$A,0),4),"")</f>
        <v/>
      </c>
      <c r="C144" s="35" t="str">
        <f>IF(B144="","",TRIM(SUBSTITUTE(SUBSTITUTE((SUBSTITUTE((SUBSTITUTE(SUBSTITUTE(SUBSTITUTE(SUBSTITUTE(SUBSTITUTE(SUBSTITUTE(SUBSTITUTE(SUBSTITUTE(SUBSTITUTE(SUBSTITUTE(SUBSTITUTE(SUBSTITUTE(SUBSTITUTE((IFERROR(INDEX(DATA!$A:$AH,MATCH(A144,DATA!$A:$A,1),MATCH("matex",DATA!$A$4:$AH$4,0)),"")),",,",",")," )", ")")," ]", "]"),", ,", ","),",,",","),", ("," ("),", ["," ["),", ,",","),": ,", ":")," ,", ",")," .", "."),",.",".")," ;", ";")),";;",";")),",;",";"),";;",";")))</f>
        <v/>
      </c>
    </row>
    <row r="145" spans="1:3" customFormat="1" x14ac:dyDescent="0.25">
      <c r="A145" s="1">
        <v>144</v>
      </c>
      <c r="B145" s="1" t="str">
        <f>IFERROR(INDEX(DATA!$A:$AH,MATCH(A145,DATA!$A:$A,0),4),"")</f>
        <v/>
      </c>
      <c r="C145" s="35" t="str">
        <f>IF(B145="","",TRIM(SUBSTITUTE(SUBSTITUTE((SUBSTITUTE((SUBSTITUTE(SUBSTITUTE(SUBSTITUTE(SUBSTITUTE(SUBSTITUTE(SUBSTITUTE(SUBSTITUTE(SUBSTITUTE(SUBSTITUTE(SUBSTITUTE(SUBSTITUTE(SUBSTITUTE(SUBSTITUTE((IFERROR(INDEX(DATA!$A:$AH,MATCH(A145,DATA!$A:$A,1),MATCH("matex",DATA!$A$4:$AH$4,0)),"")),",,",",")," )", ")")," ]", "]"),", ,", ","),",,",","),", ("," ("),", ["," ["),", ,",","),": ,", ":")," ,", ",")," .", "."),",.",".")," ;", ";")),";;",";")),",;",";"),";;",";")))</f>
        <v/>
      </c>
    </row>
    <row r="146" spans="1:3" customFormat="1" x14ac:dyDescent="0.25">
      <c r="A146" s="1">
        <v>145</v>
      </c>
      <c r="B146" s="1" t="str">
        <f>IFERROR(INDEX(DATA!$A:$AH,MATCH(A146,DATA!$A:$A,0),4),"")</f>
        <v/>
      </c>
      <c r="C146" s="35" t="str">
        <f>IF(B146="","",TRIM(SUBSTITUTE(SUBSTITUTE((SUBSTITUTE((SUBSTITUTE(SUBSTITUTE(SUBSTITUTE(SUBSTITUTE(SUBSTITUTE(SUBSTITUTE(SUBSTITUTE(SUBSTITUTE(SUBSTITUTE(SUBSTITUTE(SUBSTITUTE(SUBSTITUTE(SUBSTITUTE((IFERROR(INDEX(DATA!$A:$AH,MATCH(A146,DATA!$A:$A,1),MATCH("matex",DATA!$A$4:$AH$4,0)),"")),",,",",")," )", ")")," ]", "]"),", ,", ","),",,",","),", ("," ("),", ["," ["),", ,",","),": ,", ":")," ,", ",")," .", "."),",.",".")," ;", ";")),";;",";")),",;",";"),";;",";")))</f>
        <v/>
      </c>
    </row>
    <row r="147" spans="1:3" customFormat="1" x14ac:dyDescent="0.25">
      <c r="A147" s="1">
        <v>146</v>
      </c>
      <c r="B147" s="1" t="str">
        <f>IFERROR(INDEX(DATA!$A:$AH,MATCH(A147,DATA!$A:$A,0),4),"")</f>
        <v/>
      </c>
      <c r="C147" s="35" t="str">
        <f>IF(B147="","",TRIM(SUBSTITUTE(SUBSTITUTE((SUBSTITUTE((SUBSTITUTE(SUBSTITUTE(SUBSTITUTE(SUBSTITUTE(SUBSTITUTE(SUBSTITUTE(SUBSTITUTE(SUBSTITUTE(SUBSTITUTE(SUBSTITUTE(SUBSTITUTE(SUBSTITUTE(SUBSTITUTE((IFERROR(INDEX(DATA!$A:$AH,MATCH(A147,DATA!$A:$A,1),MATCH("matex",DATA!$A$4:$AH$4,0)),"")),",,",",")," )", ")")," ]", "]"),", ,", ","),",,",","),", ("," ("),", ["," ["),", ,",","),": ,", ":")," ,", ",")," .", "."),",.",".")," ;", ";")),";;",";")),",;",";"),";;",";")))</f>
        <v/>
      </c>
    </row>
    <row r="148" spans="1:3" customFormat="1" x14ac:dyDescent="0.25">
      <c r="A148" s="1">
        <v>147</v>
      </c>
      <c r="B148" s="1" t="str">
        <f>IFERROR(INDEX(DATA!$A:$AH,MATCH(A148,DATA!$A:$A,0),4),"")</f>
        <v/>
      </c>
      <c r="C148" s="35" t="str">
        <f>IF(B148="","",TRIM(SUBSTITUTE(SUBSTITUTE((SUBSTITUTE((SUBSTITUTE(SUBSTITUTE(SUBSTITUTE(SUBSTITUTE(SUBSTITUTE(SUBSTITUTE(SUBSTITUTE(SUBSTITUTE(SUBSTITUTE(SUBSTITUTE(SUBSTITUTE(SUBSTITUTE(SUBSTITUTE((IFERROR(INDEX(DATA!$A:$AH,MATCH(A148,DATA!$A:$A,1),MATCH("matex",DATA!$A$4:$AH$4,0)),"")),",,",",")," )", ")")," ]", "]"),", ,", ","),",,",","),", ("," ("),", ["," ["),", ,",","),": ,", ":")," ,", ",")," .", "."),",.",".")," ;", ";")),";;",";")),",;",";"),";;",";")))</f>
        <v/>
      </c>
    </row>
    <row r="149" spans="1:3" customFormat="1" x14ac:dyDescent="0.25">
      <c r="A149" s="1">
        <v>148</v>
      </c>
      <c r="B149" s="1" t="str">
        <f>IFERROR(INDEX(DATA!$A:$AH,MATCH(A149,DATA!$A:$A,0),4),"")</f>
        <v/>
      </c>
      <c r="C149" s="35" t="str">
        <f>IF(B149="","",TRIM(SUBSTITUTE(SUBSTITUTE((SUBSTITUTE((SUBSTITUTE(SUBSTITUTE(SUBSTITUTE(SUBSTITUTE(SUBSTITUTE(SUBSTITUTE(SUBSTITUTE(SUBSTITUTE(SUBSTITUTE(SUBSTITUTE(SUBSTITUTE(SUBSTITUTE(SUBSTITUTE((IFERROR(INDEX(DATA!$A:$AH,MATCH(A149,DATA!$A:$A,1),MATCH("matex",DATA!$A$4:$AH$4,0)),"")),",,",",")," )", ")")," ]", "]"),", ,", ","),",,",","),", ("," ("),", ["," ["),", ,",","),": ,", ":")," ,", ",")," .", "."),",.",".")," ;", ";")),";;",";")),",;",";"),";;",";")))</f>
        <v/>
      </c>
    </row>
    <row r="150" spans="1:3" customFormat="1" x14ac:dyDescent="0.25">
      <c r="A150" s="1">
        <v>149</v>
      </c>
      <c r="B150" s="1" t="str">
        <f>IFERROR(INDEX(DATA!$A:$AH,MATCH(A150,DATA!$A:$A,0),4),"")</f>
        <v/>
      </c>
      <c r="C150" s="35" t="str">
        <f>IF(B150="","",TRIM(SUBSTITUTE(SUBSTITUTE((SUBSTITUTE((SUBSTITUTE(SUBSTITUTE(SUBSTITUTE(SUBSTITUTE(SUBSTITUTE(SUBSTITUTE(SUBSTITUTE(SUBSTITUTE(SUBSTITUTE(SUBSTITUTE(SUBSTITUTE(SUBSTITUTE(SUBSTITUTE((IFERROR(INDEX(DATA!$A:$AH,MATCH(A150,DATA!$A:$A,1),MATCH("matex",DATA!$A$4:$AH$4,0)),"")),",,",",")," )", ")")," ]", "]"),", ,", ","),",,",","),", ("," ("),", ["," ["),", ,",","),": ,", ":")," ,", ",")," .", "."),",.",".")," ;", ";")),";;",";")),",;",";"),";;",";")))</f>
        <v/>
      </c>
    </row>
    <row r="151" spans="1:3" customFormat="1" x14ac:dyDescent="0.25">
      <c r="A151" s="1">
        <v>150</v>
      </c>
      <c r="B151" s="1" t="str">
        <f>IFERROR(INDEX(DATA!$A:$AH,MATCH(A151,DATA!$A:$A,0),4),"")</f>
        <v/>
      </c>
      <c r="C151" s="35" t="str">
        <f>IF(B151="","",TRIM(SUBSTITUTE(SUBSTITUTE((SUBSTITUTE((SUBSTITUTE(SUBSTITUTE(SUBSTITUTE(SUBSTITUTE(SUBSTITUTE(SUBSTITUTE(SUBSTITUTE(SUBSTITUTE(SUBSTITUTE(SUBSTITUTE(SUBSTITUTE(SUBSTITUTE(SUBSTITUTE((IFERROR(INDEX(DATA!$A:$AH,MATCH(A151,DATA!$A:$A,1),MATCH("matex",DATA!$A$4:$AH$4,0)),"")),",,",",")," )", ")")," ]", "]"),", ,", ","),",,",","),", ("," ("),", ["," ["),", ,",","),": ,", ":")," ,", ",")," .", "."),",.",".")," ;", ";")),";;",";")),",;",";"),";;",";")))</f>
        <v/>
      </c>
    </row>
    <row r="152" spans="1:3" customFormat="1" x14ac:dyDescent="0.25">
      <c r="A152" s="1">
        <v>151</v>
      </c>
      <c r="B152" s="1" t="str">
        <f>IFERROR(INDEX(DATA!$A:$AH,MATCH(A152,DATA!$A:$A,0),4),"")</f>
        <v/>
      </c>
      <c r="C152" s="35" t="str">
        <f>IF(B152="","",TRIM(SUBSTITUTE(SUBSTITUTE((SUBSTITUTE((SUBSTITUTE(SUBSTITUTE(SUBSTITUTE(SUBSTITUTE(SUBSTITUTE(SUBSTITUTE(SUBSTITUTE(SUBSTITUTE(SUBSTITUTE(SUBSTITUTE(SUBSTITUTE(SUBSTITUTE(SUBSTITUTE((IFERROR(INDEX(DATA!$A:$AH,MATCH(A152,DATA!$A:$A,1),MATCH("matex",DATA!$A$4:$AH$4,0)),"")),",,",",")," )", ")")," ]", "]"),", ,", ","),",,",","),", ("," ("),", ["," ["),", ,",","),": ,", ":")," ,", ",")," .", "."),",.",".")," ;", ";")),";;",";")),",;",";"),";;",";")))</f>
        <v/>
      </c>
    </row>
    <row r="153" spans="1:3" customFormat="1" x14ac:dyDescent="0.25">
      <c r="A153" s="1">
        <v>152</v>
      </c>
      <c r="B153" s="1" t="str">
        <f>IFERROR(INDEX(DATA!$A:$AH,MATCH(A153,DATA!$A:$A,0),4),"")</f>
        <v/>
      </c>
      <c r="C153" s="35" t="str">
        <f>IF(B153="","",TRIM(SUBSTITUTE(SUBSTITUTE((SUBSTITUTE((SUBSTITUTE(SUBSTITUTE(SUBSTITUTE(SUBSTITUTE(SUBSTITUTE(SUBSTITUTE(SUBSTITUTE(SUBSTITUTE(SUBSTITUTE(SUBSTITUTE(SUBSTITUTE(SUBSTITUTE(SUBSTITUTE((IFERROR(INDEX(DATA!$A:$AH,MATCH(A153,DATA!$A:$A,1),MATCH("matex",DATA!$A$4:$AH$4,0)),"")),",,",",")," )", ")")," ]", "]"),", ,", ","),",,",","),", ("," ("),", ["," ["),", ,",","),": ,", ":")," ,", ",")," .", "."),",.",".")," ;", ";")),";;",";")),",;",";"),";;",";")))</f>
        <v/>
      </c>
    </row>
    <row r="154" spans="1:3" customFormat="1" x14ac:dyDescent="0.25">
      <c r="A154" s="1">
        <v>153</v>
      </c>
      <c r="B154" s="1" t="str">
        <f>IFERROR(INDEX(DATA!$A:$AH,MATCH(A154,DATA!$A:$A,0),4),"")</f>
        <v/>
      </c>
      <c r="C154" s="35" t="str">
        <f>IF(B154="","",TRIM(SUBSTITUTE(SUBSTITUTE((SUBSTITUTE((SUBSTITUTE(SUBSTITUTE(SUBSTITUTE(SUBSTITUTE(SUBSTITUTE(SUBSTITUTE(SUBSTITUTE(SUBSTITUTE(SUBSTITUTE(SUBSTITUTE(SUBSTITUTE(SUBSTITUTE(SUBSTITUTE((IFERROR(INDEX(DATA!$A:$AH,MATCH(A154,DATA!$A:$A,1),MATCH("matex",DATA!$A$4:$AH$4,0)),"")),",,",",")," )", ")")," ]", "]"),", ,", ","),",,",","),", ("," ("),", ["," ["),", ,",","),": ,", ":")," ,", ",")," .", "."),",.",".")," ;", ";")),";;",";")),",;",";"),";;",";")))</f>
        <v/>
      </c>
    </row>
    <row r="155" spans="1:3" customFormat="1" x14ac:dyDescent="0.25">
      <c r="A155" s="1">
        <v>154</v>
      </c>
      <c r="B155" s="1" t="str">
        <f>IFERROR(INDEX(DATA!$A:$AH,MATCH(A155,DATA!$A:$A,0),4),"")</f>
        <v/>
      </c>
      <c r="C155" s="35" t="str">
        <f>IF(B155="","",TRIM(SUBSTITUTE(SUBSTITUTE((SUBSTITUTE((SUBSTITUTE(SUBSTITUTE(SUBSTITUTE(SUBSTITUTE(SUBSTITUTE(SUBSTITUTE(SUBSTITUTE(SUBSTITUTE(SUBSTITUTE(SUBSTITUTE(SUBSTITUTE(SUBSTITUTE(SUBSTITUTE((IFERROR(INDEX(DATA!$A:$AH,MATCH(A155,DATA!$A:$A,1),MATCH("matex",DATA!$A$4:$AH$4,0)),"")),",,",",")," )", ")")," ]", "]"),", ,", ","),",,",","),", ("," ("),", ["," ["),", ,",","),": ,", ":")," ,", ",")," .", "."),",.",".")," ;", ";")),";;",";")),",;",";"),";;",";")))</f>
        <v/>
      </c>
    </row>
    <row r="156" spans="1:3" customFormat="1" x14ac:dyDescent="0.25">
      <c r="A156" s="1">
        <v>155</v>
      </c>
      <c r="B156" s="1" t="str">
        <f>IFERROR(INDEX(DATA!$A:$AH,MATCH(A156,DATA!$A:$A,0),4),"")</f>
        <v/>
      </c>
      <c r="C156" s="35" t="str">
        <f>IF(B156="","",TRIM(SUBSTITUTE(SUBSTITUTE((SUBSTITUTE((SUBSTITUTE(SUBSTITUTE(SUBSTITUTE(SUBSTITUTE(SUBSTITUTE(SUBSTITUTE(SUBSTITUTE(SUBSTITUTE(SUBSTITUTE(SUBSTITUTE(SUBSTITUTE(SUBSTITUTE(SUBSTITUTE((IFERROR(INDEX(DATA!$A:$AH,MATCH(A156,DATA!$A:$A,1),MATCH("matex",DATA!$A$4:$AH$4,0)),"")),",,",",")," )", ")")," ]", "]"),", ,", ","),",,",","),", ("," ("),", ["," ["),", ,",","),": ,", ":")," ,", ",")," .", "."),",.",".")," ;", ";")),";;",";")),",;",";"),";;",";")))</f>
        <v/>
      </c>
    </row>
    <row r="157" spans="1:3" customFormat="1" x14ac:dyDescent="0.25">
      <c r="A157" s="1">
        <v>156</v>
      </c>
      <c r="B157" s="1" t="str">
        <f>IFERROR(INDEX(DATA!$A:$AH,MATCH(A157,DATA!$A:$A,0),4),"")</f>
        <v/>
      </c>
      <c r="C157" s="35" t="str">
        <f>IF(B157="","",TRIM(SUBSTITUTE(SUBSTITUTE((SUBSTITUTE((SUBSTITUTE(SUBSTITUTE(SUBSTITUTE(SUBSTITUTE(SUBSTITUTE(SUBSTITUTE(SUBSTITUTE(SUBSTITUTE(SUBSTITUTE(SUBSTITUTE(SUBSTITUTE(SUBSTITUTE(SUBSTITUTE((IFERROR(INDEX(DATA!$A:$AH,MATCH(A157,DATA!$A:$A,1),MATCH("matex",DATA!$A$4:$AH$4,0)),"")),",,",",")," )", ")")," ]", "]"),", ,", ","),",,",","),", ("," ("),", ["," ["),", ,",","),": ,", ":")," ,", ",")," .", "."),",.",".")," ;", ";")),";;",";")),",;",";"),";;",";")))</f>
        <v/>
      </c>
    </row>
    <row r="158" spans="1:3" customFormat="1" x14ac:dyDescent="0.25">
      <c r="A158" s="1">
        <v>157</v>
      </c>
      <c r="B158" s="1" t="str">
        <f>IFERROR(INDEX(DATA!$A:$AH,MATCH(A158,DATA!$A:$A,0),4),"")</f>
        <v/>
      </c>
      <c r="C158" s="35" t="str">
        <f>IF(B158="","",TRIM(SUBSTITUTE(SUBSTITUTE((SUBSTITUTE((SUBSTITUTE(SUBSTITUTE(SUBSTITUTE(SUBSTITUTE(SUBSTITUTE(SUBSTITUTE(SUBSTITUTE(SUBSTITUTE(SUBSTITUTE(SUBSTITUTE(SUBSTITUTE(SUBSTITUTE(SUBSTITUTE((IFERROR(INDEX(DATA!$A:$AH,MATCH(A158,DATA!$A:$A,1),MATCH("matex",DATA!$A$4:$AH$4,0)),"")),",,",",")," )", ")")," ]", "]"),", ,", ","),",,",","),", ("," ("),", ["," ["),", ,",","),": ,", ":")," ,", ",")," .", "."),",.",".")," ;", ";")),";;",";")),",;",";"),";;",";")))</f>
        <v/>
      </c>
    </row>
    <row r="159" spans="1:3" customFormat="1" x14ac:dyDescent="0.25">
      <c r="A159" s="1">
        <v>158</v>
      </c>
      <c r="B159" s="1" t="str">
        <f>IFERROR(INDEX(DATA!$A:$AH,MATCH(A159,DATA!$A:$A,0),4),"")</f>
        <v/>
      </c>
      <c r="C159" s="35" t="str">
        <f>IF(B159="","",TRIM(SUBSTITUTE(SUBSTITUTE((SUBSTITUTE((SUBSTITUTE(SUBSTITUTE(SUBSTITUTE(SUBSTITUTE(SUBSTITUTE(SUBSTITUTE(SUBSTITUTE(SUBSTITUTE(SUBSTITUTE(SUBSTITUTE(SUBSTITUTE(SUBSTITUTE(SUBSTITUTE((IFERROR(INDEX(DATA!$A:$AH,MATCH(A159,DATA!$A:$A,1),MATCH("matex",DATA!$A$4:$AH$4,0)),"")),",,",",")," )", ")")," ]", "]"),", ,", ","),",,",","),", ("," ("),", ["," ["),", ,",","),": ,", ":")," ,", ",")," .", "."),",.",".")," ;", ";")),";;",";")),",;",";"),";;",";")))</f>
        <v/>
      </c>
    </row>
    <row r="160" spans="1:3" customFormat="1" x14ac:dyDescent="0.25">
      <c r="A160" s="1">
        <v>159</v>
      </c>
      <c r="B160" s="1" t="str">
        <f>IFERROR(INDEX(DATA!$A:$AH,MATCH(A160,DATA!$A:$A,0),4),"")</f>
        <v/>
      </c>
      <c r="C160" s="35" t="str">
        <f>IF(B160="","",TRIM(SUBSTITUTE(SUBSTITUTE((SUBSTITUTE((SUBSTITUTE(SUBSTITUTE(SUBSTITUTE(SUBSTITUTE(SUBSTITUTE(SUBSTITUTE(SUBSTITUTE(SUBSTITUTE(SUBSTITUTE(SUBSTITUTE(SUBSTITUTE(SUBSTITUTE(SUBSTITUTE((IFERROR(INDEX(DATA!$A:$AH,MATCH(A160,DATA!$A:$A,1),MATCH("matex",DATA!$A$4:$AH$4,0)),"")),",,",",")," )", ")")," ]", "]"),", ,", ","),",,",","),", ("," ("),", ["," ["),", ,",","),": ,", ":")," ,", ",")," .", "."),",.",".")," ;", ";")),";;",";")),",;",";"),";;",";")))</f>
        <v/>
      </c>
    </row>
    <row r="161" spans="1:3" customFormat="1" x14ac:dyDescent="0.25">
      <c r="A161" s="1">
        <v>160</v>
      </c>
      <c r="B161" s="1" t="str">
        <f>IFERROR(INDEX(DATA!$A:$AH,MATCH(A161,DATA!$A:$A,0),4),"")</f>
        <v/>
      </c>
      <c r="C161" s="35" t="str">
        <f>IF(B161="","",TRIM(SUBSTITUTE(SUBSTITUTE((SUBSTITUTE((SUBSTITUTE(SUBSTITUTE(SUBSTITUTE(SUBSTITUTE(SUBSTITUTE(SUBSTITUTE(SUBSTITUTE(SUBSTITUTE(SUBSTITUTE(SUBSTITUTE(SUBSTITUTE(SUBSTITUTE(SUBSTITUTE((IFERROR(INDEX(DATA!$A:$AH,MATCH(A161,DATA!$A:$A,1),MATCH("matex",DATA!$A$4:$AH$4,0)),"")),",,",",")," )", ")")," ]", "]"),", ,", ","),",,",","),", ("," ("),", ["," ["),", ,",","),": ,", ":")," ,", ",")," .", "."),",.",".")," ;", ";")),";;",";")),",;",";"),";;",";")))</f>
        <v/>
      </c>
    </row>
    <row r="162" spans="1:3" customFormat="1" x14ac:dyDescent="0.25">
      <c r="A162" s="1">
        <v>161</v>
      </c>
      <c r="B162" s="1" t="str">
        <f>IFERROR(INDEX(DATA!$A:$AH,MATCH(A162,DATA!$A:$A,0),4),"")</f>
        <v/>
      </c>
      <c r="C162" s="35" t="str">
        <f>IF(B162="","",TRIM(SUBSTITUTE(SUBSTITUTE((SUBSTITUTE((SUBSTITUTE(SUBSTITUTE(SUBSTITUTE(SUBSTITUTE(SUBSTITUTE(SUBSTITUTE(SUBSTITUTE(SUBSTITUTE(SUBSTITUTE(SUBSTITUTE(SUBSTITUTE(SUBSTITUTE(SUBSTITUTE((IFERROR(INDEX(DATA!$A:$AH,MATCH(A162,DATA!$A:$A,1),MATCH("matex",DATA!$A$4:$AH$4,0)),"")),",,",",")," )", ")")," ]", "]"),", ,", ","),",,",","),", ("," ("),", ["," ["),", ,",","),": ,", ":")," ,", ",")," .", "."),",.",".")," ;", ";")),";;",";")),",;",";"),";;",";")))</f>
        <v/>
      </c>
    </row>
    <row r="163" spans="1:3" customFormat="1" x14ac:dyDescent="0.25">
      <c r="A163" s="1">
        <v>162</v>
      </c>
      <c r="B163" s="1" t="str">
        <f>IFERROR(INDEX(DATA!$A:$AH,MATCH(A163,DATA!$A:$A,0),4),"")</f>
        <v/>
      </c>
      <c r="C163" s="35" t="str">
        <f>IF(B163="","",TRIM(SUBSTITUTE(SUBSTITUTE((SUBSTITUTE((SUBSTITUTE(SUBSTITUTE(SUBSTITUTE(SUBSTITUTE(SUBSTITUTE(SUBSTITUTE(SUBSTITUTE(SUBSTITUTE(SUBSTITUTE(SUBSTITUTE(SUBSTITUTE(SUBSTITUTE(SUBSTITUTE((IFERROR(INDEX(DATA!$A:$AH,MATCH(A163,DATA!$A:$A,1),MATCH("matex",DATA!$A$4:$AH$4,0)),"")),",,",",")," )", ")")," ]", "]"),", ,", ","),",,",","),", ("," ("),", ["," ["),", ,",","),": ,", ":")," ,", ",")," .", "."),",.",".")," ;", ";")),";;",";")),",;",";"),";;",";")))</f>
        <v/>
      </c>
    </row>
    <row r="164" spans="1:3" customFormat="1" x14ac:dyDescent="0.25">
      <c r="A164" s="1">
        <v>163</v>
      </c>
      <c r="B164" s="1" t="str">
        <f>IFERROR(INDEX(DATA!$A:$AH,MATCH(A164,DATA!$A:$A,0),4),"")</f>
        <v/>
      </c>
      <c r="C164" s="35" t="str">
        <f>IF(B164="","",TRIM(SUBSTITUTE(SUBSTITUTE((SUBSTITUTE((SUBSTITUTE(SUBSTITUTE(SUBSTITUTE(SUBSTITUTE(SUBSTITUTE(SUBSTITUTE(SUBSTITUTE(SUBSTITUTE(SUBSTITUTE(SUBSTITUTE(SUBSTITUTE(SUBSTITUTE(SUBSTITUTE((IFERROR(INDEX(DATA!$A:$AH,MATCH(A164,DATA!$A:$A,1),MATCH("matex",DATA!$A$4:$AH$4,0)),"")),",,",",")," )", ")")," ]", "]"),", ,", ","),",,",","),", ("," ("),", ["," ["),", ,",","),": ,", ":")," ,", ",")," .", "."),",.",".")," ;", ";")),";;",";")),",;",";"),";;",";")))</f>
        <v/>
      </c>
    </row>
    <row r="165" spans="1:3" customFormat="1" x14ac:dyDescent="0.25">
      <c r="A165" s="1">
        <v>164</v>
      </c>
      <c r="B165" s="1" t="str">
        <f>IFERROR(INDEX(DATA!$A:$AH,MATCH(A165,DATA!$A:$A,0),4),"")</f>
        <v/>
      </c>
      <c r="C165" s="35" t="str">
        <f>IF(B165="","",TRIM(SUBSTITUTE(SUBSTITUTE((SUBSTITUTE((SUBSTITUTE(SUBSTITUTE(SUBSTITUTE(SUBSTITUTE(SUBSTITUTE(SUBSTITUTE(SUBSTITUTE(SUBSTITUTE(SUBSTITUTE(SUBSTITUTE(SUBSTITUTE(SUBSTITUTE(SUBSTITUTE((IFERROR(INDEX(DATA!$A:$AH,MATCH(A165,DATA!$A:$A,1),MATCH("matex",DATA!$A$4:$AH$4,0)),"")),",,",",")," )", ")")," ]", "]"),", ,", ","),",,",","),", ("," ("),", ["," ["),", ,",","),": ,", ":")," ,", ",")," .", "."),",.",".")," ;", ";")),";;",";")),",;",";"),";;",";")))</f>
        <v/>
      </c>
    </row>
    <row r="166" spans="1:3" customFormat="1" x14ac:dyDescent="0.25">
      <c r="A166" s="1">
        <v>165</v>
      </c>
      <c r="B166" s="1" t="str">
        <f>IFERROR(INDEX(DATA!$A:$AH,MATCH(A166,DATA!$A:$A,0),4),"")</f>
        <v/>
      </c>
      <c r="C166" s="35" t="str">
        <f>IF(B166="","",TRIM(SUBSTITUTE(SUBSTITUTE((SUBSTITUTE((SUBSTITUTE(SUBSTITUTE(SUBSTITUTE(SUBSTITUTE(SUBSTITUTE(SUBSTITUTE(SUBSTITUTE(SUBSTITUTE(SUBSTITUTE(SUBSTITUTE(SUBSTITUTE(SUBSTITUTE(SUBSTITUTE((IFERROR(INDEX(DATA!$A:$AH,MATCH(A166,DATA!$A:$A,1),MATCH("matex",DATA!$A$4:$AH$4,0)),"")),",,",",")," )", ")")," ]", "]"),", ,", ","),",,",","),", ("," ("),", ["," ["),", ,",","),": ,", ":")," ,", ",")," .", "."),",.",".")," ;", ";")),";;",";")),",;",";"),";;",";")))</f>
        <v/>
      </c>
    </row>
    <row r="167" spans="1:3" customFormat="1" x14ac:dyDescent="0.25">
      <c r="A167" s="1">
        <v>166</v>
      </c>
      <c r="B167" s="1" t="str">
        <f>IFERROR(INDEX(DATA!$A:$AH,MATCH(A167,DATA!$A:$A,0),4),"")</f>
        <v/>
      </c>
      <c r="C167" s="35" t="str">
        <f>IF(B167="","",TRIM(SUBSTITUTE(SUBSTITUTE((SUBSTITUTE((SUBSTITUTE(SUBSTITUTE(SUBSTITUTE(SUBSTITUTE(SUBSTITUTE(SUBSTITUTE(SUBSTITUTE(SUBSTITUTE(SUBSTITUTE(SUBSTITUTE(SUBSTITUTE(SUBSTITUTE(SUBSTITUTE((IFERROR(INDEX(DATA!$A:$AH,MATCH(A167,DATA!$A:$A,1),MATCH("matex",DATA!$A$4:$AH$4,0)),"")),",,",",")," )", ")")," ]", "]"),", ,", ","),",,",","),", ("," ("),", ["," ["),", ,",","),": ,", ":")," ,", ",")," .", "."),",.",".")," ;", ";")),";;",";")),",;",";"),";;",";")))</f>
        <v/>
      </c>
    </row>
    <row r="168" spans="1:3" customFormat="1" x14ac:dyDescent="0.25">
      <c r="A168" s="1">
        <v>167</v>
      </c>
      <c r="B168" s="1" t="str">
        <f>IFERROR(INDEX(DATA!$A:$AH,MATCH(A168,DATA!$A:$A,0),4),"")</f>
        <v/>
      </c>
      <c r="C168" s="35" t="str">
        <f>IF(B168="","",TRIM(SUBSTITUTE(SUBSTITUTE((SUBSTITUTE((SUBSTITUTE(SUBSTITUTE(SUBSTITUTE(SUBSTITUTE(SUBSTITUTE(SUBSTITUTE(SUBSTITUTE(SUBSTITUTE(SUBSTITUTE(SUBSTITUTE(SUBSTITUTE(SUBSTITUTE(SUBSTITUTE((IFERROR(INDEX(DATA!$A:$AH,MATCH(A168,DATA!$A:$A,1),MATCH("matex",DATA!$A$4:$AH$4,0)),"")),",,",",")," )", ")")," ]", "]"),", ,", ","),",,",","),", ("," ("),", ["," ["),", ,",","),": ,", ":")," ,", ",")," .", "."),",.",".")," ;", ";")),";;",";")),",;",";"),";;",";")))</f>
        <v/>
      </c>
    </row>
    <row r="169" spans="1:3" customFormat="1" x14ac:dyDescent="0.25">
      <c r="A169" s="1">
        <v>168</v>
      </c>
      <c r="B169" s="1" t="str">
        <f>IFERROR(INDEX(DATA!$A:$AH,MATCH(A169,DATA!$A:$A,0),4),"")</f>
        <v/>
      </c>
      <c r="C169" s="35" t="str">
        <f>IF(B169="","",TRIM(SUBSTITUTE(SUBSTITUTE((SUBSTITUTE((SUBSTITUTE(SUBSTITUTE(SUBSTITUTE(SUBSTITUTE(SUBSTITUTE(SUBSTITUTE(SUBSTITUTE(SUBSTITUTE(SUBSTITUTE(SUBSTITUTE(SUBSTITUTE(SUBSTITUTE(SUBSTITUTE((IFERROR(INDEX(DATA!$A:$AH,MATCH(A169,DATA!$A:$A,1),MATCH("matex",DATA!$A$4:$AH$4,0)),"")),",,",",")," )", ")")," ]", "]"),", ,", ","),",,",","),", ("," ("),", ["," ["),", ,",","),": ,", ":")," ,", ",")," .", "."),",.",".")," ;", ";")),";;",";")),",;",";"),";;",";")))</f>
        <v/>
      </c>
    </row>
    <row r="170" spans="1:3" customFormat="1" x14ac:dyDescent="0.25">
      <c r="A170" s="1">
        <v>169</v>
      </c>
      <c r="B170" s="1" t="str">
        <f>IFERROR(INDEX(DATA!$A:$AH,MATCH(A170,DATA!$A:$A,0),4),"")</f>
        <v/>
      </c>
      <c r="C170" s="35" t="str">
        <f>IF(B170="","",TRIM(SUBSTITUTE(SUBSTITUTE((SUBSTITUTE((SUBSTITUTE(SUBSTITUTE(SUBSTITUTE(SUBSTITUTE(SUBSTITUTE(SUBSTITUTE(SUBSTITUTE(SUBSTITUTE(SUBSTITUTE(SUBSTITUTE(SUBSTITUTE(SUBSTITUTE(SUBSTITUTE((IFERROR(INDEX(DATA!$A:$AH,MATCH(A170,DATA!$A:$A,1),MATCH("matex",DATA!$A$4:$AH$4,0)),"")),",,",",")," )", ")")," ]", "]"),", ,", ","),",,",","),", ("," ("),", ["," ["),", ,",","),": ,", ":")," ,", ",")," .", "."),",.",".")," ;", ";")),";;",";")),",;",";"),";;",";")))</f>
        <v/>
      </c>
    </row>
    <row r="171" spans="1:3" customFormat="1" x14ac:dyDescent="0.25">
      <c r="A171" s="1">
        <v>170</v>
      </c>
      <c r="B171" s="1" t="str">
        <f>IFERROR(INDEX(DATA!$A:$AH,MATCH(A171,DATA!$A:$A,0),4),"")</f>
        <v/>
      </c>
      <c r="C171" s="35" t="str">
        <f>IF(B171="","",TRIM(SUBSTITUTE(SUBSTITUTE((SUBSTITUTE((SUBSTITUTE(SUBSTITUTE(SUBSTITUTE(SUBSTITUTE(SUBSTITUTE(SUBSTITUTE(SUBSTITUTE(SUBSTITUTE(SUBSTITUTE(SUBSTITUTE(SUBSTITUTE(SUBSTITUTE(SUBSTITUTE((IFERROR(INDEX(DATA!$A:$AH,MATCH(A171,DATA!$A:$A,1),MATCH("matex",DATA!$A$4:$AH$4,0)),"")),",,",",")," )", ")")," ]", "]"),", ,", ","),",,",","),", ("," ("),", ["," ["),", ,",","),": ,", ":")," ,", ",")," .", "."),",.",".")," ;", ";")),";;",";")),",;",";"),";;",";")))</f>
        <v/>
      </c>
    </row>
    <row r="172" spans="1:3" customFormat="1" x14ac:dyDescent="0.25">
      <c r="A172" s="1">
        <v>171</v>
      </c>
      <c r="B172" s="1" t="str">
        <f>IFERROR(INDEX(DATA!$A:$AH,MATCH(A172,DATA!$A:$A,0),4),"")</f>
        <v/>
      </c>
      <c r="C172" s="35" t="str">
        <f>IF(B172="","",TRIM(SUBSTITUTE(SUBSTITUTE((SUBSTITUTE((SUBSTITUTE(SUBSTITUTE(SUBSTITUTE(SUBSTITUTE(SUBSTITUTE(SUBSTITUTE(SUBSTITUTE(SUBSTITUTE(SUBSTITUTE(SUBSTITUTE(SUBSTITUTE(SUBSTITUTE(SUBSTITUTE((IFERROR(INDEX(DATA!$A:$AH,MATCH(A172,DATA!$A:$A,1),MATCH("matex",DATA!$A$4:$AH$4,0)),"")),",,",",")," )", ")")," ]", "]"),", ,", ","),",,",","),", ("," ("),", ["," ["),", ,",","),": ,", ":")," ,", ",")," .", "."),",.",".")," ;", ";")),";;",";")),",;",";"),";;",";")))</f>
        <v/>
      </c>
    </row>
    <row r="173" spans="1:3" customFormat="1" x14ac:dyDescent="0.25">
      <c r="A173" s="1">
        <v>172</v>
      </c>
      <c r="B173" s="1" t="str">
        <f>IFERROR(INDEX(DATA!$A:$AH,MATCH(A173,DATA!$A:$A,0),4),"")</f>
        <v/>
      </c>
      <c r="C173" s="35" t="str">
        <f>IF(B173="","",TRIM(SUBSTITUTE(SUBSTITUTE((SUBSTITUTE((SUBSTITUTE(SUBSTITUTE(SUBSTITUTE(SUBSTITUTE(SUBSTITUTE(SUBSTITUTE(SUBSTITUTE(SUBSTITUTE(SUBSTITUTE(SUBSTITUTE(SUBSTITUTE(SUBSTITUTE(SUBSTITUTE((IFERROR(INDEX(DATA!$A:$AH,MATCH(A173,DATA!$A:$A,1),MATCH("matex",DATA!$A$4:$AH$4,0)),"")),",,",",")," )", ")")," ]", "]"),", ,", ","),",,",","),", ("," ("),", ["," ["),", ,",","),": ,", ":")," ,", ",")," .", "."),",.",".")," ;", ";")),";;",";")),",;",";"),";;",";")))</f>
        <v/>
      </c>
    </row>
    <row r="174" spans="1:3" customFormat="1" x14ac:dyDescent="0.25">
      <c r="A174" s="1">
        <v>173</v>
      </c>
      <c r="B174" s="1" t="str">
        <f>IFERROR(INDEX(DATA!$A:$AH,MATCH(A174,DATA!$A:$A,0),4),"")</f>
        <v/>
      </c>
      <c r="C174" s="35" t="str">
        <f>IF(B174="","",TRIM(SUBSTITUTE(SUBSTITUTE((SUBSTITUTE((SUBSTITUTE(SUBSTITUTE(SUBSTITUTE(SUBSTITUTE(SUBSTITUTE(SUBSTITUTE(SUBSTITUTE(SUBSTITUTE(SUBSTITUTE(SUBSTITUTE(SUBSTITUTE(SUBSTITUTE(SUBSTITUTE((IFERROR(INDEX(DATA!$A:$AH,MATCH(A174,DATA!$A:$A,1),MATCH("matex",DATA!$A$4:$AH$4,0)),"")),",,",",")," )", ")")," ]", "]"),", ,", ","),",,",","),", ("," ("),", ["," ["),", ,",","),": ,", ":")," ,", ",")," .", "."),",.",".")," ;", ";")),";;",";")),",;",";"),";;",";")))</f>
        <v/>
      </c>
    </row>
    <row r="175" spans="1:3" customFormat="1" x14ac:dyDescent="0.25">
      <c r="A175" s="1">
        <v>174</v>
      </c>
      <c r="B175" s="1" t="str">
        <f>IFERROR(INDEX(DATA!$A:$AH,MATCH(A175,DATA!$A:$A,0),4),"")</f>
        <v/>
      </c>
      <c r="C175" s="35" t="str">
        <f>IF(B175="","",TRIM(SUBSTITUTE(SUBSTITUTE((SUBSTITUTE((SUBSTITUTE(SUBSTITUTE(SUBSTITUTE(SUBSTITUTE(SUBSTITUTE(SUBSTITUTE(SUBSTITUTE(SUBSTITUTE(SUBSTITUTE(SUBSTITUTE(SUBSTITUTE(SUBSTITUTE(SUBSTITUTE((IFERROR(INDEX(DATA!$A:$AH,MATCH(A175,DATA!$A:$A,1),MATCH("matex",DATA!$A$4:$AH$4,0)),"")),",,",",")," )", ")")," ]", "]"),", ,", ","),",,",","),", ("," ("),", ["," ["),", ,",","),": ,", ":")," ,", ",")," .", "."),",.",".")," ;", ";")),";;",";")),",;",";"),";;",";")))</f>
        <v/>
      </c>
    </row>
    <row r="176" spans="1:3" customFormat="1" x14ac:dyDescent="0.25">
      <c r="A176" s="1">
        <v>175</v>
      </c>
      <c r="B176" s="1" t="str">
        <f>IFERROR(INDEX(DATA!$A:$AH,MATCH(A176,DATA!$A:$A,0),4),"")</f>
        <v/>
      </c>
      <c r="C176" s="35" t="str">
        <f>IF(B176="","",TRIM(SUBSTITUTE(SUBSTITUTE((SUBSTITUTE((SUBSTITUTE(SUBSTITUTE(SUBSTITUTE(SUBSTITUTE(SUBSTITUTE(SUBSTITUTE(SUBSTITUTE(SUBSTITUTE(SUBSTITUTE(SUBSTITUTE(SUBSTITUTE(SUBSTITUTE(SUBSTITUTE((IFERROR(INDEX(DATA!$A:$AH,MATCH(A176,DATA!$A:$A,1),MATCH("matex",DATA!$A$4:$AH$4,0)),"")),",,",",")," )", ")")," ]", "]"),", ,", ","),",,",","),", ("," ("),", ["," ["),", ,",","),": ,", ":")," ,", ",")," .", "."),",.",".")," ;", ";")),";;",";")),",;",";"),";;",";")))</f>
        <v/>
      </c>
    </row>
    <row r="177" spans="1:3" customFormat="1" x14ac:dyDescent="0.25">
      <c r="A177" s="1">
        <v>176</v>
      </c>
      <c r="B177" s="1" t="str">
        <f>IFERROR(INDEX(DATA!$A:$AH,MATCH(A177,DATA!$A:$A,0),4),"")</f>
        <v/>
      </c>
      <c r="C177" s="35" t="str">
        <f>IF(B177="","",TRIM(SUBSTITUTE(SUBSTITUTE((SUBSTITUTE((SUBSTITUTE(SUBSTITUTE(SUBSTITUTE(SUBSTITUTE(SUBSTITUTE(SUBSTITUTE(SUBSTITUTE(SUBSTITUTE(SUBSTITUTE(SUBSTITUTE(SUBSTITUTE(SUBSTITUTE(SUBSTITUTE((IFERROR(INDEX(DATA!$A:$AH,MATCH(A177,DATA!$A:$A,1),MATCH("matex",DATA!$A$4:$AH$4,0)),"")),",,",",")," )", ")")," ]", "]"),", ,", ","),",,",","),", ("," ("),", ["," ["),", ,",","),": ,", ":")," ,", ",")," .", "."),",.",".")," ;", ";")),";;",";")),",;",";"),";;",";")))</f>
        <v/>
      </c>
    </row>
    <row r="178" spans="1:3" customFormat="1" x14ac:dyDescent="0.25">
      <c r="A178" s="1">
        <v>177</v>
      </c>
      <c r="B178" s="1" t="str">
        <f>IFERROR(INDEX(DATA!$A:$AH,MATCH(A178,DATA!$A:$A,0),4),"")</f>
        <v/>
      </c>
      <c r="C178" s="35" t="str">
        <f>IF(B178="","",TRIM(SUBSTITUTE(SUBSTITUTE((SUBSTITUTE((SUBSTITUTE(SUBSTITUTE(SUBSTITUTE(SUBSTITUTE(SUBSTITUTE(SUBSTITUTE(SUBSTITUTE(SUBSTITUTE(SUBSTITUTE(SUBSTITUTE(SUBSTITUTE(SUBSTITUTE(SUBSTITUTE((IFERROR(INDEX(DATA!$A:$AH,MATCH(A178,DATA!$A:$A,1),MATCH("matex",DATA!$A$4:$AH$4,0)),"")),",,",",")," )", ")")," ]", "]"),", ,", ","),",,",","),", ("," ("),", ["," ["),", ,",","),": ,", ":")," ,", ",")," .", "."),",.",".")," ;", ";")),";;",";")),",;",";"),";;",";")))</f>
        <v/>
      </c>
    </row>
    <row r="179" spans="1:3" customFormat="1" x14ac:dyDescent="0.25">
      <c r="A179" s="1">
        <v>178</v>
      </c>
      <c r="B179" s="1" t="str">
        <f>IFERROR(INDEX(DATA!$A:$AH,MATCH(A179,DATA!$A:$A,0),4),"")</f>
        <v/>
      </c>
      <c r="C179" s="35" t="str">
        <f>IF(B179="","",TRIM(SUBSTITUTE(SUBSTITUTE((SUBSTITUTE((SUBSTITUTE(SUBSTITUTE(SUBSTITUTE(SUBSTITUTE(SUBSTITUTE(SUBSTITUTE(SUBSTITUTE(SUBSTITUTE(SUBSTITUTE(SUBSTITUTE(SUBSTITUTE(SUBSTITUTE(SUBSTITUTE((IFERROR(INDEX(DATA!$A:$AH,MATCH(A179,DATA!$A:$A,1),MATCH("matex",DATA!$A$4:$AH$4,0)),"")),",,",",")," )", ")")," ]", "]"),", ,", ","),",,",","),", ("," ("),", ["," ["),", ,",","),": ,", ":")," ,", ",")," .", "."),",.",".")," ;", ";")),";;",";")),",;",";"),";;",";")))</f>
        <v/>
      </c>
    </row>
    <row r="180" spans="1:3" customFormat="1" x14ac:dyDescent="0.25">
      <c r="A180" s="1">
        <v>179</v>
      </c>
      <c r="B180" s="1" t="str">
        <f>IFERROR(INDEX(DATA!$A:$AH,MATCH(A180,DATA!$A:$A,0),4),"")</f>
        <v/>
      </c>
      <c r="C180" s="35" t="str">
        <f>IF(B180="","",TRIM(SUBSTITUTE(SUBSTITUTE((SUBSTITUTE((SUBSTITUTE(SUBSTITUTE(SUBSTITUTE(SUBSTITUTE(SUBSTITUTE(SUBSTITUTE(SUBSTITUTE(SUBSTITUTE(SUBSTITUTE(SUBSTITUTE(SUBSTITUTE(SUBSTITUTE(SUBSTITUTE((IFERROR(INDEX(DATA!$A:$AH,MATCH(A180,DATA!$A:$A,1),MATCH("matex",DATA!$A$4:$AH$4,0)),"")),",,",",")," )", ")")," ]", "]"),", ,", ","),",,",","),", ("," ("),", ["," ["),", ,",","),": ,", ":")," ,", ",")," .", "."),",.",".")," ;", ";")),";;",";")),",;",";"),";;",";")))</f>
        <v/>
      </c>
    </row>
    <row r="181" spans="1:3" customFormat="1" x14ac:dyDescent="0.25">
      <c r="A181" s="1">
        <v>180</v>
      </c>
      <c r="B181" s="1" t="str">
        <f>IFERROR(INDEX(DATA!$A:$AH,MATCH(A181,DATA!$A:$A,0),4),"")</f>
        <v/>
      </c>
      <c r="C181" s="35" t="str">
        <f>IF(B181="","",TRIM(SUBSTITUTE(SUBSTITUTE((SUBSTITUTE((SUBSTITUTE(SUBSTITUTE(SUBSTITUTE(SUBSTITUTE(SUBSTITUTE(SUBSTITUTE(SUBSTITUTE(SUBSTITUTE(SUBSTITUTE(SUBSTITUTE(SUBSTITUTE(SUBSTITUTE(SUBSTITUTE((IFERROR(INDEX(DATA!$A:$AH,MATCH(A181,DATA!$A:$A,1),MATCH("matex",DATA!$A$4:$AH$4,0)),"")),",,",",")," )", ")")," ]", "]"),", ,", ","),",,",","),", ("," ("),", ["," ["),", ,",","),": ,", ":")," ,", ",")," .", "."),",.",".")," ;", ";")),";;",";")),",;",";"),";;",";")))</f>
        <v/>
      </c>
    </row>
    <row r="182" spans="1:3" customFormat="1" x14ac:dyDescent="0.25">
      <c r="A182" s="1">
        <v>181</v>
      </c>
      <c r="B182" s="1" t="str">
        <f>IFERROR(INDEX(DATA!$A:$AH,MATCH(A182,DATA!$A:$A,0),4),"")</f>
        <v/>
      </c>
      <c r="C182" s="35" t="str">
        <f>IF(B182="","",TRIM(SUBSTITUTE(SUBSTITUTE((SUBSTITUTE((SUBSTITUTE(SUBSTITUTE(SUBSTITUTE(SUBSTITUTE(SUBSTITUTE(SUBSTITUTE(SUBSTITUTE(SUBSTITUTE(SUBSTITUTE(SUBSTITUTE(SUBSTITUTE(SUBSTITUTE(SUBSTITUTE((IFERROR(INDEX(DATA!$A:$AH,MATCH(A182,DATA!$A:$A,1),MATCH("matex",DATA!$A$4:$AH$4,0)),"")),",,",",")," )", ")")," ]", "]"),", ,", ","),",,",","),", ("," ("),", ["," ["),", ,",","),": ,", ":")," ,", ",")," .", "."),",.",".")," ;", ";")),";;",";")),",;",";"),";;",";")))</f>
        <v/>
      </c>
    </row>
    <row r="183" spans="1:3" customFormat="1" x14ac:dyDescent="0.25">
      <c r="A183" s="1">
        <v>182</v>
      </c>
      <c r="B183" s="1" t="str">
        <f>IFERROR(INDEX(DATA!$A:$AH,MATCH(A183,DATA!$A:$A,0),4),"")</f>
        <v/>
      </c>
      <c r="C183" s="35" t="str">
        <f>IF(B183="","",TRIM(SUBSTITUTE(SUBSTITUTE((SUBSTITUTE((SUBSTITUTE(SUBSTITUTE(SUBSTITUTE(SUBSTITUTE(SUBSTITUTE(SUBSTITUTE(SUBSTITUTE(SUBSTITUTE(SUBSTITUTE(SUBSTITUTE(SUBSTITUTE(SUBSTITUTE(SUBSTITUTE((IFERROR(INDEX(DATA!$A:$AH,MATCH(A183,DATA!$A:$A,1),MATCH("matex",DATA!$A$4:$AH$4,0)),"")),",,",",")," )", ")")," ]", "]"),", ,", ","),",,",","),", ("," ("),", ["," ["),", ,",","),": ,", ":")," ,", ",")," .", "."),",.",".")," ;", ";")),";;",";")),",;",";"),";;",";")))</f>
        <v/>
      </c>
    </row>
    <row r="184" spans="1:3" customFormat="1" x14ac:dyDescent="0.25">
      <c r="A184" s="1">
        <v>183</v>
      </c>
      <c r="B184" s="1" t="str">
        <f>IFERROR(INDEX(DATA!$A:$AH,MATCH(A184,DATA!$A:$A,0),4),"")</f>
        <v/>
      </c>
      <c r="C184" s="35" t="str">
        <f>IF(B184="","",TRIM(SUBSTITUTE(SUBSTITUTE((SUBSTITUTE((SUBSTITUTE(SUBSTITUTE(SUBSTITUTE(SUBSTITUTE(SUBSTITUTE(SUBSTITUTE(SUBSTITUTE(SUBSTITUTE(SUBSTITUTE(SUBSTITUTE(SUBSTITUTE(SUBSTITUTE(SUBSTITUTE((IFERROR(INDEX(DATA!$A:$AH,MATCH(A184,DATA!$A:$A,1),MATCH("matex",DATA!$A$4:$AH$4,0)),"")),",,",",")," )", ")")," ]", "]"),", ,", ","),",,",","),", ("," ("),", ["," ["),", ,",","),": ,", ":")," ,", ",")," .", "."),",.",".")," ;", ";")),";;",";")),",;",";"),";;",";")))</f>
        <v/>
      </c>
    </row>
    <row r="185" spans="1:3" customFormat="1" x14ac:dyDescent="0.25">
      <c r="A185" s="1">
        <v>184</v>
      </c>
      <c r="B185" s="1" t="str">
        <f>IFERROR(INDEX(DATA!$A:$AH,MATCH(A185,DATA!$A:$A,0),4),"")</f>
        <v/>
      </c>
      <c r="C185" s="35" t="str">
        <f>IF(B185="","",TRIM(SUBSTITUTE(SUBSTITUTE((SUBSTITUTE((SUBSTITUTE(SUBSTITUTE(SUBSTITUTE(SUBSTITUTE(SUBSTITUTE(SUBSTITUTE(SUBSTITUTE(SUBSTITUTE(SUBSTITUTE(SUBSTITUTE(SUBSTITUTE(SUBSTITUTE(SUBSTITUTE((IFERROR(INDEX(DATA!$A:$AH,MATCH(A185,DATA!$A:$A,1),MATCH("matex",DATA!$A$4:$AH$4,0)),"")),",,",",")," )", ")")," ]", "]"),", ,", ","),",,",","),", ("," ("),", ["," ["),", ,",","),": ,", ":")," ,", ",")," .", "."),",.",".")," ;", ";")),";;",";")),",;",";"),";;",";")))</f>
        <v/>
      </c>
    </row>
    <row r="186" spans="1:3" customFormat="1" x14ac:dyDescent="0.25">
      <c r="A186" s="1">
        <v>185</v>
      </c>
      <c r="B186" s="1" t="str">
        <f>IFERROR(INDEX(DATA!$A:$AH,MATCH(A186,DATA!$A:$A,0),4),"")</f>
        <v/>
      </c>
      <c r="C186" s="35" t="str">
        <f>IF(B186="","",TRIM(SUBSTITUTE(SUBSTITUTE((SUBSTITUTE((SUBSTITUTE(SUBSTITUTE(SUBSTITUTE(SUBSTITUTE(SUBSTITUTE(SUBSTITUTE(SUBSTITUTE(SUBSTITUTE(SUBSTITUTE(SUBSTITUTE(SUBSTITUTE(SUBSTITUTE(SUBSTITUTE((IFERROR(INDEX(DATA!$A:$AH,MATCH(A186,DATA!$A:$A,1),MATCH("matex",DATA!$A$4:$AH$4,0)),"")),",,",",")," )", ")")," ]", "]"),", ,", ","),",,",","),", ("," ("),", ["," ["),", ,",","),": ,", ":")," ,", ",")," .", "."),",.",".")," ;", ";")),";;",";")),",;",";"),";;",";")))</f>
        <v/>
      </c>
    </row>
    <row r="187" spans="1:3" customFormat="1" x14ac:dyDescent="0.25">
      <c r="A187" s="1">
        <v>186</v>
      </c>
      <c r="B187" s="1" t="str">
        <f>IFERROR(INDEX(DATA!$A:$AH,MATCH(A187,DATA!$A:$A,0),4),"")</f>
        <v/>
      </c>
      <c r="C187" s="35" t="str">
        <f>IF(B187="","",TRIM(SUBSTITUTE(SUBSTITUTE((SUBSTITUTE((SUBSTITUTE(SUBSTITUTE(SUBSTITUTE(SUBSTITUTE(SUBSTITUTE(SUBSTITUTE(SUBSTITUTE(SUBSTITUTE(SUBSTITUTE(SUBSTITUTE(SUBSTITUTE(SUBSTITUTE(SUBSTITUTE((IFERROR(INDEX(DATA!$A:$AH,MATCH(A187,DATA!$A:$A,1),MATCH("matex",DATA!$A$4:$AH$4,0)),"")),",,",",")," )", ")")," ]", "]"),", ,", ","),",,",","),", ("," ("),", ["," ["),", ,",","),": ,", ":")," ,", ",")," .", "."),",.",".")," ;", ";")),";;",";")),",;",";"),";;",";")))</f>
        <v/>
      </c>
    </row>
    <row r="188" spans="1:3" customFormat="1" x14ac:dyDescent="0.25">
      <c r="A188" s="1">
        <v>187</v>
      </c>
      <c r="B188" s="1" t="str">
        <f>IFERROR(INDEX(DATA!$A:$AH,MATCH(A188,DATA!$A:$A,0),4),"")</f>
        <v/>
      </c>
      <c r="C188" s="35" t="str">
        <f>IF(B188="","",TRIM(SUBSTITUTE(SUBSTITUTE((SUBSTITUTE((SUBSTITUTE(SUBSTITUTE(SUBSTITUTE(SUBSTITUTE(SUBSTITUTE(SUBSTITUTE(SUBSTITUTE(SUBSTITUTE(SUBSTITUTE(SUBSTITUTE(SUBSTITUTE(SUBSTITUTE(SUBSTITUTE((IFERROR(INDEX(DATA!$A:$AH,MATCH(A188,DATA!$A:$A,1),MATCH("matex",DATA!$A$4:$AH$4,0)),"")),",,",",")," )", ")")," ]", "]"),", ,", ","),",,",","),", ("," ("),", ["," ["),", ,",","),": ,", ":")," ,", ",")," .", "."),",.",".")," ;", ";")),";;",";")),",;",";"),";;",";")))</f>
        <v/>
      </c>
    </row>
    <row r="189" spans="1:3" customFormat="1" x14ac:dyDescent="0.25">
      <c r="A189" s="1">
        <v>188</v>
      </c>
      <c r="B189" s="1" t="str">
        <f>IFERROR(INDEX(DATA!$A:$AH,MATCH(A189,DATA!$A:$A,0),4),"")</f>
        <v/>
      </c>
      <c r="C189" s="35" t="str">
        <f>IF(B189="","",TRIM(SUBSTITUTE(SUBSTITUTE((SUBSTITUTE((SUBSTITUTE(SUBSTITUTE(SUBSTITUTE(SUBSTITUTE(SUBSTITUTE(SUBSTITUTE(SUBSTITUTE(SUBSTITUTE(SUBSTITUTE(SUBSTITUTE(SUBSTITUTE(SUBSTITUTE(SUBSTITUTE((IFERROR(INDEX(DATA!$A:$AH,MATCH(A189,DATA!$A:$A,1),MATCH("matex",DATA!$A$4:$AH$4,0)),"")),",,",",")," )", ")")," ]", "]"),", ,", ","),",,",","),", ("," ("),", ["," ["),", ,",","),": ,", ":")," ,", ",")," .", "."),",.",".")," ;", ";")),";;",";")),",;",";"),";;",";")))</f>
        <v/>
      </c>
    </row>
    <row r="190" spans="1:3" customFormat="1" x14ac:dyDescent="0.25">
      <c r="A190" s="1">
        <v>189</v>
      </c>
      <c r="B190" s="1" t="str">
        <f>IFERROR(INDEX(DATA!$A:$AH,MATCH(A190,DATA!$A:$A,0),4),"")</f>
        <v/>
      </c>
      <c r="C190" s="35" t="str">
        <f>IF(B190="","",TRIM(SUBSTITUTE(SUBSTITUTE((SUBSTITUTE((SUBSTITUTE(SUBSTITUTE(SUBSTITUTE(SUBSTITUTE(SUBSTITUTE(SUBSTITUTE(SUBSTITUTE(SUBSTITUTE(SUBSTITUTE(SUBSTITUTE(SUBSTITUTE(SUBSTITUTE(SUBSTITUTE((IFERROR(INDEX(DATA!$A:$AH,MATCH(A190,DATA!$A:$A,1),MATCH("matex",DATA!$A$4:$AH$4,0)),"")),",,",",")," )", ")")," ]", "]"),", ,", ","),",,",","),", ("," ("),", ["," ["),", ,",","),": ,", ":")," ,", ",")," .", "."),",.",".")," ;", ";")),";;",";")),",;",";"),";;",";")))</f>
        <v/>
      </c>
    </row>
    <row r="191" spans="1:3" customFormat="1" x14ac:dyDescent="0.25">
      <c r="A191" s="1">
        <v>190</v>
      </c>
      <c r="B191" s="1" t="str">
        <f>IFERROR(INDEX(DATA!$A:$AH,MATCH(A191,DATA!$A:$A,0),4),"")</f>
        <v/>
      </c>
      <c r="C191" s="35" t="str">
        <f>IF(B191="","",TRIM(SUBSTITUTE(SUBSTITUTE((SUBSTITUTE((SUBSTITUTE(SUBSTITUTE(SUBSTITUTE(SUBSTITUTE(SUBSTITUTE(SUBSTITUTE(SUBSTITUTE(SUBSTITUTE(SUBSTITUTE(SUBSTITUTE(SUBSTITUTE(SUBSTITUTE(SUBSTITUTE((IFERROR(INDEX(DATA!$A:$AH,MATCH(A191,DATA!$A:$A,1),MATCH("matex",DATA!$A$4:$AH$4,0)),"")),",,",",")," )", ")")," ]", "]"),", ,", ","),",,",","),", ("," ("),", ["," ["),", ,",","),": ,", ":")," ,", ",")," .", "."),",.",".")," ;", ";")),";;",";")),",;",";"),";;",";")))</f>
        <v/>
      </c>
    </row>
    <row r="192" spans="1:3" customFormat="1" x14ac:dyDescent="0.25">
      <c r="A192" s="1">
        <v>191</v>
      </c>
      <c r="B192" s="1" t="str">
        <f>IFERROR(INDEX(DATA!$A:$AH,MATCH(A192,DATA!$A:$A,0),4),"")</f>
        <v/>
      </c>
      <c r="C192" s="35" t="str">
        <f>IF(B192="","",TRIM(SUBSTITUTE(SUBSTITUTE((SUBSTITUTE((SUBSTITUTE(SUBSTITUTE(SUBSTITUTE(SUBSTITUTE(SUBSTITUTE(SUBSTITUTE(SUBSTITUTE(SUBSTITUTE(SUBSTITUTE(SUBSTITUTE(SUBSTITUTE(SUBSTITUTE(SUBSTITUTE((IFERROR(INDEX(DATA!$A:$AH,MATCH(A192,DATA!$A:$A,1),MATCH("matex",DATA!$A$4:$AH$4,0)),"")),",,",",")," )", ")")," ]", "]"),", ,", ","),",,",","),", ("," ("),", ["," ["),", ,",","),": ,", ":")," ,", ",")," .", "."),",.",".")," ;", ";")),";;",";")),",;",";"),";;",";")))</f>
        <v/>
      </c>
    </row>
    <row r="193" spans="1:3" customFormat="1" x14ac:dyDescent="0.25">
      <c r="A193" s="1">
        <v>192</v>
      </c>
      <c r="B193" s="1" t="str">
        <f>IFERROR(INDEX(DATA!$A:$AH,MATCH(A193,DATA!$A:$A,0),4),"")</f>
        <v/>
      </c>
      <c r="C193" s="35" t="str">
        <f>IF(B193="","",TRIM(SUBSTITUTE(SUBSTITUTE((SUBSTITUTE((SUBSTITUTE(SUBSTITUTE(SUBSTITUTE(SUBSTITUTE(SUBSTITUTE(SUBSTITUTE(SUBSTITUTE(SUBSTITUTE(SUBSTITUTE(SUBSTITUTE(SUBSTITUTE(SUBSTITUTE(SUBSTITUTE((IFERROR(INDEX(DATA!$A:$AH,MATCH(A193,DATA!$A:$A,1),MATCH("matex",DATA!$A$4:$AH$4,0)),"")),",,",",")," )", ")")," ]", "]"),", ,", ","),",,",","),", ("," ("),", ["," ["),", ,",","),": ,", ":")," ,", ",")," .", "."),",.",".")," ;", ";")),";;",";")),",;",";"),";;",";")))</f>
        <v/>
      </c>
    </row>
    <row r="194" spans="1:3" customFormat="1" x14ac:dyDescent="0.25">
      <c r="A194" s="1">
        <v>193</v>
      </c>
      <c r="B194" s="1" t="str">
        <f>IFERROR(INDEX(DATA!$A:$AH,MATCH(A194,DATA!$A:$A,0),4),"")</f>
        <v/>
      </c>
      <c r="C194" s="35" t="str">
        <f>IF(B194="","",TRIM(SUBSTITUTE(SUBSTITUTE((SUBSTITUTE((SUBSTITUTE(SUBSTITUTE(SUBSTITUTE(SUBSTITUTE(SUBSTITUTE(SUBSTITUTE(SUBSTITUTE(SUBSTITUTE(SUBSTITUTE(SUBSTITUTE(SUBSTITUTE(SUBSTITUTE(SUBSTITUTE((IFERROR(INDEX(DATA!$A:$AH,MATCH(A194,DATA!$A:$A,1),MATCH("matex",DATA!$A$4:$AH$4,0)),"")),",,",",")," )", ")")," ]", "]"),", ,", ","),",,",","),", ("," ("),", ["," ["),", ,",","),": ,", ":")," ,", ",")," .", "."),",.",".")," ;", ";")),";;",";")),",;",";"),";;",";")))</f>
        <v/>
      </c>
    </row>
    <row r="195" spans="1:3" customFormat="1" x14ac:dyDescent="0.25">
      <c r="A195" s="1">
        <v>194</v>
      </c>
      <c r="B195" s="1" t="str">
        <f>IFERROR(INDEX(DATA!$A:$AH,MATCH(A195,DATA!$A:$A,0),4),"")</f>
        <v/>
      </c>
      <c r="C195" s="35" t="str">
        <f>IF(B195="","",TRIM(SUBSTITUTE(SUBSTITUTE((SUBSTITUTE((SUBSTITUTE(SUBSTITUTE(SUBSTITUTE(SUBSTITUTE(SUBSTITUTE(SUBSTITUTE(SUBSTITUTE(SUBSTITUTE(SUBSTITUTE(SUBSTITUTE(SUBSTITUTE(SUBSTITUTE(SUBSTITUTE((IFERROR(INDEX(DATA!$A:$AH,MATCH(A195,DATA!$A:$A,1),MATCH("matex",DATA!$A$4:$AH$4,0)),"")),",,",",")," )", ")")," ]", "]"),", ,", ","),",,",","),", ("," ("),", ["," ["),", ,",","),": ,", ":")," ,", ",")," .", "."),",.",".")," ;", ";")),";;",";")),",;",";"),";;",";")))</f>
        <v/>
      </c>
    </row>
    <row r="196" spans="1:3" customFormat="1" x14ac:dyDescent="0.25">
      <c r="A196" s="1">
        <v>195</v>
      </c>
      <c r="B196" s="1" t="str">
        <f>IFERROR(INDEX(DATA!$A:$AH,MATCH(A196,DATA!$A:$A,0),4),"")</f>
        <v/>
      </c>
      <c r="C196" s="35" t="str">
        <f>IF(B196="","",TRIM(SUBSTITUTE(SUBSTITUTE((SUBSTITUTE((SUBSTITUTE(SUBSTITUTE(SUBSTITUTE(SUBSTITUTE(SUBSTITUTE(SUBSTITUTE(SUBSTITUTE(SUBSTITUTE(SUBSTITUTE(SUBSTITUTE(SUBSTITUTE(SUBSTITUTE(SUBSTITUTE((IFERROR(INDEX(DATA!$A:$AH,MATCH(A196,DATA!$A:$A,1),MATCH("matex",DATA!$A$4:$AH$4,0)),"")),",,",",")," )", ")")," ]", "]"),", ,", ","),",,",","),", ("," ("),", ["," ["),", ,",","),": ,", ":")," ,", ",")," .", "."),",.",".")," ;", ";")),";;",";")),",;",";"),";;",";")))</f>
        <v/>
      </c>
    </row>
    <row r="197" spans="1:3" customFormat="1" x14ac:dyDescent="0.25">
      <c r="A197" s="1">
        <v>196</v>
      </c>
      <c r="B197" s="1" t="str">
        <f>IFERROR(INDEX(DATA!$A:$AH,MATCH(A197,DATA!$A:$A,0),4),"")</f>
        <v/>
      </c>
      <c r="C197" s="35" t="str">
        <f>IF(B197="","",TRIM(SUBSTITUTE(SUBSTITUTE((SUBSTITUTE((SUBSTITUTE(SUBSTITUTE(SUBSTITUTE(SUBSTITUTE(SUBSTITUTE(SUBSTITUTE(SUBSTITUTE(SUBSTITUTE(SUBSTITUTE(SUBSTITUTE(SUBSTITUTE(SUBSTITUTE(SUBSTITUTE((IFERROR(INDEX(DATA!$A:$AH,MATCH(A197,DATA!$A:$A,1),MATCH("matex",DATA!$A$4:$AH$4,0)),"")),",,",",")," )", ")")," ]", "]"),", ,", ","),",,",","),", ("," ("),", ["," ["),", ,",","),": ,", ":")," ,", ",")," .", "."),",.",".")," ;", ";")),";;",";")),",;",";"),";;",";")))</f>
        <v/>
      </c>
    </row>
    <row r="198" spans="1:3" customFormat="1" x14ac:dyDescent="0.25">
      <c r="A198" s="1">
        <v>197</v>
      </c>
      <c r="B198" s="1" t="str">
        <f>IFERROR(INDEX(DATA!$A:$AH,MATCH(A198,DATA!$A:$A,0),4),"")</f>
        <v/>
      </c>
      <c r="C198" s="35" t="str">
        <f>IF(B198="","",TRIM(SUBSTITUTE(SUBSTITUTE((SUBSTITUTE((SUBSTITUTE(SUBSTITUTE(SUBSTITUTE(SUBSTITUTE(SUBSTITUTE(SUBSTITUTE(SUBSTITUTE(SUBSTITUTE(SUBSTITUTE(SUBSTITUTE(SUBSTITUTE(SUBSTITUTE(SUBSTITUTE((IFERROR(INDEX(DATA!$A:$AH,MATCH(A198,DATA!$A:$A,1),MATCH("matex",DATA!$A$4:$AH$4,0)),"")),",,",",")," )", ")")," ]", "]"),", ,", ","),",,",","),", ("," ("),", ["," ["),", ,",","),": ,", ":")," ,", ",")," .", "."),",.",".")," ;", ";")),";;",";")),",;",";"),";;",";")))</f>
        <v/>
      </c>
    </row>
    <row r="199" spans="1:3" customFormat="1" x14ac:dyDescent="0.25">
      <c r="A199" s="1">
        <v>198</v>
      </c>
      <c r="B199" s="1" t="str">
        <f>IFERROR(INDEX(DATA!$A:$AH,MATCH(A199,DATA!$A:$A,0),4),"")</f>
        <v/>
      </c>
      <c r="C199" s="35" t="str">
        <f>IF(B199="","",TRIM(SUBSTITUTE(SUBSTITUTE((SUBSTITUTE((SUBSTITUTE(SUBSTITUTE(SUBSTITUTE(SUBSTITUTE(SUBSTITUTE(SUBSTITUTE(SUBSTITUTE(SUBSTITUTE(SUBSTITUTE(SUBSTITUTE(SUBSTITUTE(SUBSTITUTE(SUBSTITUTE((IFERROR(INDEX(DATA!$A:$AH,MATCH(A199,DATA!$A:$A,1),MATCH("matex",DATA!$A$4:$AH$4,0)),"")),",,",",")," )", ")")," ]", "]"),", ,", ","),",,",","),", ("," ("),", ["," ["),", ,",","),": ,", ":")," ,", ",")," .", "."),",.",".")," ;", ";")),";;",";")),",;",";"),";;",";")))</f>
        <v/>
      </c>
    </row>
    <row r="200" spans="1:3" customFormat="1" x14ac:dyDescent="0.25">
      <c r="A200" s="1">
        <v>199</v>
      </c>
      <c r="B200" s="1" t="str">
        <f>IFERROR(INDEX(DATA!$A:$AH,MATCH(A200,DATA!$A:$A,0),4),"")</f>
        <v/>
      </c>
      <c r="C200" s="35" t="str">
        <f>IF(B200="","",TRIM(SUBSTITUTE(SUBSTITUTE((SUBSTITUTE((SUBSTITUTE(SUBSTITUTE(SUBSTITUTE(SUBSTITUTE(SUBSTITUTE(SUBSTITUTE(SUBSTITUTE(SUBSTITUTE(SUBSTITUTE(SUBSTITUTE(SUBSTITUTE(SUBSTITUTE(SUBSTITUTE((IFERROR(INDEX(DATA!$A:$AH,MATCH(A200,DATA!$A:$A,1),MATCH("matex",DATA!$A$4:$AH$4,0)),"")),",,",",")," )", ")")," ]", "]"),", ,", ","),",,",","),", ("," ("),", ["," ["),", ,",","),": ,", ":")," ,", ",")," .", "."),",.",".")," ;", ";")),";;",";")),",;",";"),";;",";")))</f>
        <v/>
      </c>
    </row>
    <row r="201" spans="1:3" customFormat="1" x14ac:dyDescent="0.25">
      <c r="A201" s="1">
        <v>200</v>
      </c>
      <c r="B201" s="1" t="str">
        <f>IFERROR(INDEX(DATA!$A:$AH,MATCH(A201,DATA!$A:$A,0),4),"")</f>
        <v/>
      </c>
      <c r="C201" s="35" t="str">
        <f>IF(B201="","",TRIM(SUBSTITUTE(SUBSTITUTE((SUBSTITUTE((SUBSTITUTE(SUBSTITUTE(SUBSTITUTE(SUBSTITUTE(SUBSTITUTE(SUBSTITUTE(SUBSTITUTE(SUBSTITUTE(SUBSTITUTE(SUBSTITUTE(SUBSTITUTE(SUBSTITUTE(SUBSTITUTE((IFERROR(INDEX(DATA!$A:$AH,MATCH(A201,DATA!$A:$A,1),MATCH("matex",DATA!$A$4:$AH$4,0)),"")),",,",",")," )", ")")," ]", "]"),", ,", ","),",,",","),", ("," ("),", ["," ["),", ,",","),": ,", ":")," ,", ",")," .", "."),",.",".")," ;", ";")),";;",";")),",;",";"),";;",";")))</f>
        <v/>
      </c>
    </row>
  </sheetData>
  <sheetProtection sheet="1" objects="1" scenarios="1"/>
  <phoneticPr fontId="25" type="noConversion"/>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7</vt:i4>
      </vt:variant>
    </vt:vector>
  </HeadingPairs>
  <TitlesOfParts>
    <vt:vector size="7" baseType="lpstr">
      <vt:lpstr>READ ME!</vt:lpstr>
      <vt:lpstr>concat</vt:lpstr>
      <vt:lpstr>convert</vt:lpstr>
      <vt:lpstr>order-admin-units</vt:lpstr>
      <vt:lpstr>type-categories</vt:lpstr>
      <vt:lpstr>DATA</vt:lpstr>
      <vt:lpstr>Ready!</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Ivan</dc:creator>
  <cp:lastModifiedBy>ivanlfm</cp:lastModifiedBy>
  <dcterms:created xsi:type="dcterms:W3CDTF">2012-10-01T13:18:43Z</dcterms:created>
  <dcterms:modified xsi:type="dcterms:W3CDTF">2021-04-29T15:35:59Z</dcterms:modified>
</cp:coreProperties>
</file>